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fredd\Downloads\"/>
    </mc:Choice>
  </mc:AlternateContent>
  <xr:revisionPtr revIDLastSave="0" documentId="8_{595364A4-3817-4CB8-9C38-FFC858444A39}" xr6:coauthVersionLast="47" xr6:coauthVersionMax="47" xr10:uidLastSave="{00000000-0000-0000-0000-000000000000}"/>
  <bookViews>
    <workbookView xWindow="-120" yWindow="-120" windowWidth="24240" windowHeight="13140" xr2:uid="{797628A6-A065-6A49-8381-66AE1962F373}"/>
  </bookViews>
  <sheets>
    <sheet name="System Design" sheetId="5" r:id="rId1"/>
    <sheet name="Costs" sheetId="4" state="hidden" r:id="rId2"/>
    <sheet name="Emissions" sheetId="3" r:id="rId3"/>
    <sheet name="Hourly Demand and Generation" sheetId="1" r:id="rId4"/>
    <sheet name="Annual Demand and Generation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6" i="4" l="1"/>
  <c r="I34" i="4"/>
  <c r="F11" i="2"/>
  <c r="E11" i="2"/>
  <c r="I14" i="4"/>
  <c r="I13" i="4"/>
  <c r="I12" i="4"/>
  <c r="I11" i="4"/>
  <c r="I10" i="4"/>
  <c r="I9" i="4"/>
  <c r="I37" i="4"/>
  <c r="I36" i="4"/>
  <c r="I35" i="4"/>
  <c r="H21" i="5"/>
  <c r="G10" i="3"/>
  <c r="AY6" i="5"/>
  <c r="AY7" i="5"/>
  <c r="AY8" i="5"/>
  <c r="AY9" i="5"/>
  <c r="AY10" i="5"/>
  <c r="AY11" i="5"/>
  <c r="AY12" i="5"/>
  <c r="AY13" i="5"/>
  <c r="J8" i="5"/>
  <c r="J12" i="5"/>
  <c r="J26" i="5"/>
  <c r="J60" i="5"/>
  <c r="J59" i="5"/>
  <c r="J58" i="5"/>
  <c r="J45" i="5"/>
  <c r="J44" i="5"/>
  <c r="J43" i="5"/>
  <c r="J42" i="5"/>
  <c r="J41" i="5"/>
  <c r="J40" i="5"/>
  <c r="G46" i="4"/>
  <c r="H60" i="5"/>
  <c r="H59" i="5"/>
  <c r="H58" i="5"/>
  <c r="G7" i="3"/>
  <c r="G6" i="3"/>
  <c r="H6" i="2"/>
  <c r="G59" i="5" s="1"/>
  <c r="H5" i="2"/>
  <c r="G58" i="5" s="1"/>
  <c r="E20" i="2"/>
  <c r="F20" i="2"/>
  <c r="E21" i="2"/>
  <c r="F21" i="2"/>
  <c r="H21" i="2"/>
  <c r="H19" i="2"/>
  <c r="H45" i="5"/>
  <c r="H44" i="5"/>
  <c r="H43" i="5"/>
  <c r="H42" i="5"/>
  <c r="H41" i="5"/>
  <c r="H40" i="5"/>
  <c r="E18" i="2"/>
  <c r="H18" i="2" s="1"/>
  <c r="F18" i="2"/>
  <c r="F23" i="5"/>
  <c r="G17" i="5"/>
  <c r="G16" i="5"/>
  <c r="G15" i="5"/>
  <c r="G14" i="5"/>
  <c r="H9" i="5"/>
  <c r="K7" i="4"/>
  <c r="H22" i="5" s="1"/>
  <c r="N10" i="2"/>
  <c r="N12" i="2" s="1"/>
  <c r="N13" i="2" s="1"/>
  <c r="J10" i="2"/>
  <c r="J12" i="2" s="1"/>
  <c r="J13" i="2" s="1"/>
  <c r="D11" i="2" s="1"/>
  <c r="M13" i="2"/>
  <c r="M17" i="2"/>
  <c r="M19" i="2" s="1"/>
  <c r="M20" i="2" s="1"/>
  <c r="J17" i="2"/>
  <c r="J19" i="2" s="1"/>
  <c r="J20" i="2" s="1"/>
  <c r="D22" i="2" s="1"/>
  <c r="H22" i="2" s="1"/>
  <c r="Z22" i="1"/>
  <c r="F55" i="5"/>
  <c r="J55" i="5" s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N8764" i="1"/>
  <c r="V8764" i="1" s="1"/>
  <c r="N8763" i="1"/>
  <c r="V8763" i="1" s="1"/>
  <c r="N8762" i="1"/>
  <c r="V8762" i="1" s="1"/>
  <c r="N8761" i="1"/>
  <c r="V8761" i="1" s="1"/>
  <c r="N8760" i="1"/>
  <c r="V8760" i="1" s="1"/>
  <c r="N8759" i="1"/>
  <c r="V8759" i="1" s="1"/>
  <c r="N8758" i="1"/>
  <c r="V8758" i="1" s="1"/>
  <c r="N8757" i="1"/>
  <c r="V8757" i="1" s="1"/>
  <c r="N8756" i="1"/>
  <c r="V8756" i="1" s="1"/>
  <c r="N8755" i="1"/>
  <c r="V8755" i="1" s="1"/>
  <c r="N8754" i="1"/>
  <c r="V8754" i="1" s="1"/>
  <c r="N8753" i="1"/>
  <c r="V8753" i="1" s="1"/>
  <c r="N8752" i="1"/>
  <c r="V8752" i="1" s="1"/>
  <c r="N8751" i="1"/>
  <c r="V8751" i="1" s="1"/>
  <c r="N8750" i="1"/>
  <c r="V8750" i="1" s="1"/>
  <c r="N8749" i="1"/>
  <c r="V8749" i="1" s="1"/>
  <c r="N8748" i="1"/>
  <c r="V8748" i="1" s="1"/>
  <c r="N8747" i="1"/>
  <c r="V8747" i="1" s="1"/>
  <c r="N8746" i="1"/>
  <c r="V8746" i="1" s="1"/>
  <c r="N8745" i="1"/>
  <c r="V8745" i="1" s="1"/>
  <c r="N8744" i="1"/>
  <c r="V8744" i="1" s="1"/>
  <c r="N8743" i="1"/>
  <c r="V8743" i="1" s="1"/>
  <c r="N8742" i="1"/>
  <c r="V8742" i="1" s="1"/>
  <c r="N8741" i="1"/>
  <c r="V8741" i="1" s="1"/>
  <c r="N8740" i="1"/>
  <c r="V8740" i="1" s="1"/>
  <c r="N8739" i="1"/>
  <c r="V8739" i="1" s="1"/>
  <c r="N8738" i="1"/>
  <c r="V8738" i="1" s="1"/>
  <c r="N8737" i="1"/>
  <c r="V8737" i="1" s="1"/>
  <c r="N8736" i="1"/>
  <c r="V8736" i="1" s="1"/>
  <c r="N8735" i="1"/>
  <c r="V8735" i="1" s="1"/>
  <c r="N8734" i="1"/>
  <c r="V8734" i="1" s="1"/>
  <c r="N8733" i="1"/>
  <c r="V8733" i="1" s="1"/>
  <c r="N8732" i="1"/>
  <c r="V8732" i="1" s="1"/>
  <c r="N8731" i="1"/>
  <c r="V8731" i="1" s="1"/>
  <c r="N8730" i="1"/>
  <c r="V8730" i="1" s="1"/>
  <c r="N8729" i="1"/>
  <c r="N8728" i="1"/>
  <c r="V8728" i="1" s="1"/>
  <c r="N8727" i="1"/>
  <c r="V8727" i="1" s="1"/>
  <c r="N8726" i="1"/>
  <c r="V8726" i="1" s="1"/>
  <c r="N8725" i="1"/>
  <c r="V8725" i="1" s="1"/>
  <c r="N8724" i="1"/>
  <c r="V8724" i="1" s="1"/>
  <c r="N8723" i="1"/>
  <c r="V8723" i="1" s="1"/>
  <c r="N8722" i="1"/>
  <c r="V8722" i="1" s="1"/>
  <c r="N8721" i="1"/>
  <c r="V8721" i="1" s="1"/>
  <c r="N8720" i="1"/>
  <c r="V8720" i="1" s="1"/>
  <c r="N8719" i="1"/>
  <c r="N8718" i="1"/>
  <c r="V8718" i="1" s="1"/>
  <c r="N8717" i="1"/>
  <c r="V8717" i="1" s="1"/>
  <c r="N8716" i="1"/>
  <c r="V8716" i="1" s="1"/>
  <c r="N8715" i="1"/>
  <c r="V8715" i="1" s="1"/>
  <c r="N8714" i="1"/>
  <c r="V8714" i="1" s="1"/>
  <c r="N8713" i="1"/>
  <c r="V8713" i="1" s="1"/>
  <c r="N8712" i="1"/>
  <c r="V8712" i="1" s="1"/>
  <c r="N8711" i="1"/>
  <c r="V8711" i="1" s="1"/>
  <c r="N8710" i="1"/>
  <c r="V8710" i="1" s="1"/>
  <c r="N8709" i="1"/>
  <c r="N8708" i="1"/>
  <c r="V8708" i="1" s="1"/>
  <c r="N8707" i="1"/>
  <c r="V8707" i="1" s="1"/>
  <c r="N8706" i="1"/>
  <c r="V8706" i="1" s="1"/>
  <c r="N8705" i="1"/>
  <c r="V8705" i="1" s="1"/>
  <c r="N8704" i="1"/>
  <c r="V8704" i="1" s="1"/>
  <c r="N8703" i="1"/>
  <c r="V8703" i="1" s="1"/>
  <c r="N8702" i="1"/>
  <c r="V8702" i="1" s="1"/>
  <c r="N8701" i="1"/>
  <c r="V8701" i="1" s="1"/>
  <c r="N8700" i="1"/>
  <c r="V8700" i="1" s="1"/>
  <c r="N8699" i="1"/>
  <c r="N8698" i="1"/>
  <c r="V8698" i="1" s="1"/>
  <c r="N8697" i="1"/>
  <c r="V8697" i="1" s="1"/>
  <c r="N8696" i="1"/>
  <c r="V8696" i="1" s="1"/>
  <c r="N8695" i="1"/>
  <c r="V8695" i="1" s="1"/>
  <c r="N8694" i="1"/>
  <c r="V8694" i="1" s="1"/>
  <c r="N8693" i="1"/>
  <c r="V8693" i="1" s="1"/>
  <c r="N8692" i="1"/>
  <c r="V8692" i="1" s="1"/>
  <c r="N8691" i="1"/>
  <c r="V8691" i="1" s="1"/>
  <c r="N8690" i="1"/>
  <c r="V8690" i="1" s="1"/>
  <c r="N8689" i="1"/>
  <c r="N8688" i="1"/>
  <c r="V8688" i="1" s="1"/>
  <c r="N8687" i="1"/>
  <c r="V8687" i="1" s="1"/>
  <c r="N8686" i="1"/>
  <c r="V8686" i="1" s="1"/>
  <c r="N8685" i="1"/>
  <c r="V8685" i="1" s="1"/>
  <c r="N8684" i="1"/>
  <c r="V8684" i="1" s="1"/>
  <c r="N8683" i="1"/>
  <c r="V8683" i="1" s="1"/>
  <c r="N8682" i="1"/>
  <c r="V8682" i="1" s="1"/>
  <c r="N8681" i="1"/>
  <c r="V8681" i="1" s="1"/>
  <c r="N8680" i="1"/>
  <c r="V8680" i="1" s="1"/>
  <c r="N8679" i="1"/>
  <c r="V8679" i="1" s="1"/>
  <c r="N8678" i="1"/>
  <c r="V8678" i="1" s="1"/>
  <c r="N8677" i="1"/>
  <c r="V8677" i="1" s="1"/>
  <c r="N8676" i="1"/>
  <c r="V8676" i="1" s="1"/>
  <c r="N8675" i="1"/>
  <c r="V8675" i="1" s="1"/>
  <c r="N8674" i="1"/>
  <c r="V8674" i="1" s="1"/>
  <c r="N8673" i="1"/>
  <c r="V8673" i="1" s="1"/>
  <c r="N8672" i="1"/>
  <c r="V8672" i="1" s="1"/>
  <c r="N8671" i="1"/>
  <c r="V8671" i="1" s="1"/>
  <c r="N8670" i="1"/>
  <c r="V8670" i="1" s="1"/>
  <c r="N8669" i="1"/>
  <c r="V8669" i="1" s="1"/>
  <c r="N8668" i="1"/>
  <c r="V8668" i="1" s="1"/>
  <c r="N8667" i="1"/>
  <c r="V8667" i="1" s="1"/>
  <c r="N8666" i="1"/>
  <c r="V8666" i="1" s="1"/>
  <c r="N8665" i="1"/>
  <c r="V8665" i="1" s="1"/>
  <c r="N8664" i="1"/>
  <c r="V8664" i="1" s="1"/>
  <c r="N8663" i="1"/>
  <c r="V8663" i="1" s="1"/>
  <c r="N8662" i="1"/>
  <c r="V8662" i="1" s="1"/>
  <c r="N8661" i="1"/>
  <c r="V8661" i="1" s="1"/>
  <c r="N8660" i="1"/>
  <c r="V8660" i="1" s="1"/>
  <c r="N8659" i="1"/>
  <c r="V8659" i="1" s="1"/>
  <c r="N8658" i="1"/>
  <c r="V8658" i="1" s="1"/>
  <c r="N8657" i="1"/>
  <c r="V8657" i="1" s="1"/>
  <c r="N8656" i="1"/>
  <c r="V8656" i="1" s="1"/>
  <c r="N8655" i="1"/>
  <c r="V8655" i="1" s="1"/>
  <c r="N8654" i="1"/>
  <c r="V8654" i="1" s="1"/>
  <c r="N8653" i="1"/>
  <c r="V8653" i="1" s="1"/>
  <c r="N8652" i="1"/>
  <c r="V8652" i="1" s="1"/>
  <c r="N8651" i="1"/>
  <c r="V8651" i="1" s="1"/>
  <c r="N8650" i="1"/>
  <c r="V8650" i="1" s="1"/>
  <c r="N8649" i="1"/>
  <c r="V8649" i="1" s="1"/>
  <c r="N8648" i="1"/>
  <c r="V8648" i="1" s="1"/>
  <c r="N8647" i="1"/>
  <c r="V8647" i="1" s="1"/>
  <c r="N8646" i="1"/>
  <c r="V8646" i="1" s="1"/>
  <c r="N8645" i="1"/>
  <c r="V8645" i="1" s="1"/>
  <c r="N8644" i="1"/>
  <c r="V8644" i="1" s="1"/>
  <c r="N8643" i="1"/>
  <c r="V8643" i="1" s="1"/>
  <c r="N8642" i="1"/>
  <c r="V8642" i="1" s="1"/>
  <c r="N8641" i="1"/>
  <c r="V8641" i="1" s="1"/>
  <c r="N8640" i="1"/>
  <c r="V8640" i="1" s="1"/>
  <c r="N8639" i="1"/>
  <c r="V8639" i="1" s="1"/>
  <c r="N8638" i="1"/>
  <c r="V8638" i="1" s="1"/>
  <c r="N8637" i="1"/>
  <c r="V8637" i="1" s="1"/>
  <c r="N8636" i="1"/>
  <c r="V8636" i="1" s="1"/>
  <c r="N8635" i="1"/>
  <c r="V8635" i="1" s="1"/>
  <c r="N8634" i="1"/>
  <c r="V8634" i="1" s="1"/>
  <c r="N8633" i="1"/>
  <c r="V8633" i="1" s="1"/>
  <c r="N8632" i="1"/>
  <c r="V8632" i="1" s="1"/>
  <c r="N8631" i="1"/>
  <c r="V8631" i="1" s="1"/>
  <c r="N8630" i="1"/>
  <c r="V8630" i="1" s="1"/>
  <c r="N8629" i="1"/>
  <c r="V8629" i="1" s="1"/>
  <c r="N8628" i="1"/>
  <c r="V8628" i="1" s="1"/>
  <c r="N8627" i="1"/>
  <c r="V8627" i="1" s="1"/>
  <c r="N8626" i="1"/>
  <c r="V8626" i="1" s="1"/>
  <c r="N8625" i="1"/>
  <c r="V8625" i="1" s="1"/>
  <c r="N8624" i="1"/>
  <c r="V8624" i="1" s="1"/>
  <c r="N8623" i="1"/>
  <c r="V8623" i="1" s="1"/>
  <c r="N8622" i="1"/>
  <c r="V8622" i="1" s="1"/>
  <c r="N8621" i="1"/>
  <c r="V8621" i="1" s="1"/>
  <c r="N8620" i="1"/>
  <c r="V8620" i="1" s="1"/>
  <c r="N8619" i="1"/>
  <c r="V8619" i="1" s="1"/>
  <c r="N8618" i="1"/>
  <c r="V8618" i="1" s="1"/>
  <c r="N8617" i="1"/>
  <c r="V8617" i="1" s="1"/>
  <c r="N8616" i="1"/>
  <c r="V8616" i="1" s="1"/>
  <c r="N8615" i="1"/>
  <c r="V8615" i="1" s="1"/>
  <c r="N8614" i="1"/>
  <c r="V8614" i="1" s="1"/>
  <c r="N8613" i="1"/>
  <c r="V8613" i="1" s="1"/>
  <c r="N8612" i="1"/>
  <c r="V8612" i="1" s="1"/>
  <c r="N8611" i="1"/>
  <c r="V8611" i="1" s="1"/>
  <c r="N8610" i="1"/>
  <c r="V8610" i="1" s="1"/>
  <c r="N8609" i="1"/>
  <c r="V8609" i="1" s="1"/>
  <c r="N8608" i="1"/>
  <c r="V8608" i="1" s="1"/>
  <c r="N8607" i="1"/>
  <c r="V8607" i="1" s="1"/>
  <c r="N8606" i="1"/>
  <c r="V8606" i="1" s="1"/>
  <c r="N8605" i="1"/>
  <c r="V8605" i="1" s="1"/>
  <c r="N8604" i="1"/>
  <c r="V8604" i="1" s="1"/>
  <c r="N8603" i="1"/>
  <c r="V8603" i="1" s="1"/>
  <c r="N8602" i="1"/>
  <c r="V8602" i="1" s="1"/>
  <c r="N8601" i="1"/>
  <c r="V8601" i="1" s="1"/>
  <c r="N8600" i="1"/>
  <c r="V8600" i="1" s="1"/>
  <c r="N8599" i="1"/>
  <c r="V8599" i="1" s="1"/>
  <c r="N8598" i="1"/>
  <c r="V8598" i="1" s="1"/>
  <c r="N8597" i="1"/>
  <c r="V8597" i="1" s="1"/>
  <c r="N8596" i="1"/>
  <c r="V8596" i="1" s="1"/>
  <c r="N8595" i="1"/>
  <c r="V8595" i="1" s="1"/>
  <c r="N8594" i="1"/>
  <c r="V8594" i="1" s="1"/>
  <c r="N8593" i="1"/>
  <c r="V8593" i="1" s="1"/>
  <c r="N8592" i="1"/>
  <c r="V8592" i="1" s="1"/>
  <c r="N8591" i="1"/>
  <c r="V8591" i="1" s="1"/>
  <c r="N8590" i="1"/>
  <c r="V8590" i="1" s="1"/>
  <c r="N8589" i="1"/>
  <c r="V8589" i="1" s="1"/>
  <c r="N8588" i="1"/>
  <c r="V8588" i="1" s="1"/>
  <c r="N8587" i="1"/>
  <c r="V8587" i="1" s="1"/>
  <c r="N8586" i="1"/>
  <c r="V8586" i="1" s="1"/>
  <c r="N8585" i="1"/>
  <c r="V8585" i="1" s="1"/>
  <c r="N8584" i="1"/>
  <c r="V8584" i="1" s="1"/>
  <c r="N8583" i="1"/>
  <c r="V8583" i="1" s="1"/>
  <c r="N8582" i="1"/>
  <c r="V8582" i="1" s="1"/>
  <c r="N8581" i="1"/>
  <c r="V8581" i="1" s="1"/>
  <c r="N8580" i="1"/>
  <c r="V8580" i="1" s="1"/>
  <c r="N8579" i="1"/>
  <c r="V8579" i="1" s="1"/>
  <c r="N8578" i="1"/>
  <c r="V8578" i="1" s="1"/>
  <c r="N8577" i="1"/>
  <c r="V8577" i="1" s="1"/>
  <c r="N8576" i="1"/>
  <c r="V8576" i="1" s="1"/>
  <c r="N8575" i="1"/>
  <c r="V8575" i="1" s="1"/>
  <c r="N8574" i="1"/>
  <c r="V8574" i="1" s="1"/>
  <c r="N8573" i="1"/>
  <c r="V8573" i="1" s="1"/>
  <c r="N8572" i="1"/>
  <c r="V8572" i="1" s="1"/>
  <c r="N8571" i="1"/>
  <c r="V8571" i="1" s="1"/>
  <c r="N8570" i="1"/>
  <c r="V8570" i="1" s="1"/>
  <c r="N8569" i="1"/>
  <c r="V8569" i="1" s="1"/>
  <c r="N8568" i="1"/>
  <c r="V8568" i="1" s="1"/>
  <c r="N8567" i="1"/>
  <c r="V8567" i="1" s="1"/>
  <c r="N8566" i="1"/>
  <c r="V8566" i="1" s="1"/>
  <c r="N8565" i="1"/>
  <c r="V8565" i="1" s="1"/>
  <c r="N8564" i="1"/>
  <c r="V8564" i="1" s="1"/>
  <c r="N8563" i="1"/>
  <c r="V8563" i="1" s="1"/>
  <c r="N8562" i="1"/>
  <c r="V8562" i="1" s="1"/>
  <c r="N8561" i="1"/>
  <c r="V8561" i="1" s="1"/>
  <c r="N8560" i="1"/>
  <c r="V8560" i="1" s="1"/>
  <c r="N8559" i="1"/>
  <c r="V8559" i="1" s="1"/>
  <c r="N8558" i="1"/>
  <c r="V8558" i="1" s="1"/>
  <c r="N8557" i="1"/>
  <c r="V8557" i="1" s="1"/>
  <c r="N8556" i="1"/>
  <c r="V8556" i="1" s="1"/>
  <c r="N8555" i="1"/>
  <c r="V8555" i="1" s="1"/>
  <c r="N8554" i="1"/>
  <c r="V8554" i="1" s="1"/>
  <c r="N8553" i="1"/>
  <c r="V8553" i="1" s="1"/>
  <c r="N8552" i="1"/>
  <c r="V8552" i="1" s="1"/>
  <c r="N8551" i="1"/>
  <c r="V8551" i="1" s="1"/>
  <c r="N8550" i="1"/>
  <c r="V8550" i="1" s="1"/>
  <c r="N8549" i="1"/>
  <c r="V8549" i="1" s="1"/>
  <c r="N8548" i="1"/>
  <c r="V8548" i="1" s="1"/>
  <c r="N8547" i="1"/>
  <c r="V8547" i="1" s="1"/>
  <c r="N8546" i="1"/>
  <c r="V8546" i="1" s="1"/>
  <c r="N8545" i="1"/>
  <c r="V8545" i="1" s="1"/>
  <c r="N8544" i="1"/>
  <c r="V8544" i="1" s="1"/>
  <c r="N8543" i="1"/>
  <c r="V8543" i="1" s="1"/>
  <c r="N8542" i="1"/>
  <c r="V8542" i="1" s="1"/>
  <c r="N8541" i="1"/>
  <c r="V8541" i="1" s="1"/>
  <c r="N8540" i="1"/>
  <c r="V8540" i="1" s="1"/>
  <c r="N8539" i="1"/>
  <c r="V8539" i="1" s="1"/>
  <c r="N8538" i="1"/>
  <c r="V8538" i="1" s="1"/>
  <c r="N8537" i="1"/>
  <c r="V8537" i="1" s="1"/>
  <c r="N8536" i="1"/>
  <c r="V8536" i="1" s="1"/>
  <c r="N8535" i="1"/>
  <c r="V8535" i="1" s="1"/>
  <c r="N8534" i="1"/>
  <c r="V8534" i="1" s="1"/>
  <c r="N8533" i="1"/>
  <c r="V8533" i="1" s="1"/>
  <c r="N8532" i="1"/>
  <c r="V8532" i="1" s="1"/>
  <c r="N8531" i="1"/>
  <c r="V8531" i="1" s="1"/>
  <c r="N8530" i="1"/>
  <c r="V8530" i="1" s="1"/>
  <c r="N8529" i="1"/>
  <c r="V8529" i="1" s="1"/>
  <c r="N8528" i="1"/>
  <c r="V8528" i="1" s="1"/>
  <c r="N8527" i="1"/>
  <c r="V8527" i="1" s="1"/>
  <c r="N8526" i="1"/>
  <c r="V8526" i="1" s="1"/>
  <c r="N8525" i="1"/>
  <c r="V8525" i="1" s="1"/>
  <c r="N8524" i="1"/>
  <c r="V8524" i="1" s="1"/>
  <c r="N8523" i="1"/>
  <c r="V8523" i="1" s="1"/>
  <c r="N8522" i="1"/>
  <c r="V8522" i="1" s="1"/>
  <c r="N8521" i="1"/>
  <c r="V8521" i="1" s="1"/>
  <c r="N8520" i="1"/>
  <c r="V8520" i="1" s="1"/>
  <c r="N8519" i="1"/>
  <c r="V8519" i="1" s="1"/>
  <c r="N8518" i="1"/>
  <c r="V8518" i="1" s="1"/>
  <c r="N8517" i="1"/>
  <c r="V8517" i="1" s="1"/>
  <c r="N8516" i="1"/>
  <c r="V8516" i="1" s="1"/>
  <c r="N8515" i="1"/>
  <c r="V8515" i="1" s="1"/>
  <c r="N8514" i="1"/>
  <c r="V8514" i="1" s="1"/>
  <c r="N8513" i="1"/>
  <c r="V8513" i="1" s="1"/>
  <c r="N8512" i="1"/>
  <c r="V8512" i="1" s="1"/>
  <c r="N8511" i="1"/>
  <c r="V8511" i="1" s="1"/>
  <c r="N8510" i="1"/>
  <c r="V8510" i="1" s="1"/>
  <c r="N8509" i="1"/>
  <c r="V8509" i="1" s="1"/>
  <c r="N8508" i="1"/>
  <c r="V8508" i="1" s="1"/>
  <c r="N8507" i="1"/>
  <c r="V8507" i="1" s="1"/>
  <c r="N8506" i="1"/>
  <c r="V8506" i="1" s="1"/>
  <c r="N8505" i="1"/>
  <c r="V8505" i="1" s="1"/>
  <c r="N8504" i="1"/>
  <c r="V8504" i="1" s="1"/>
  <c r="N8503" i="1"/>
  <c r="V8503" i="1" s="1"/>
  <c r="N8502" i="1"/>
  <c r="V8502" i="1" s="1"/>
  <c r="N8501" i="1"/>
  <c r="V8501" i="1" s="1"/>
  <c r="N8500" i="1"/>
  <c r="V8500" i="1" s="1"/>
  <c r="N8499" i="1"/>
  <c r="V8499" i="1" s="1"/>
  <c r="N8498" i="1"/>
  <c r="V8498" i="1" s="1"/>
  <c r="N8497" i="1"/>
  <c r="V8497" i="1" s="1"/>
  <c r="N8496" i="1"/>
  <c r="V8496" i="1" s="1"/>
  <c r="N8495" i="1"/>
  <c r="V8495" i="1" s="1"/>
  <c r="N8494" i="1"/>
  <c r="V8494" i="1" s="1"/>
  <c r="N8493" i="1"/>
  <c r="V8493" i="1" s="1"/>
  <c r="N8492" i="1"/>
  <c r="V8492" i="1" s="1"/>
  <c r="N8491" i="1"/>
  <c r="V8491" i="1" s="1"/>
  <c r="N8490" i="1"/>
  <c r="V8490" i="1" s="1"/>
  <c r="N8489" i="1"/>
  <c r="V8489" i="1" s="1"/>
  <c r="N8488" i="1"/>
  <c r="V8488" i="1" s="1"/>
  <c r="N8487" i="1"/>
  <c r="V8487" i="1" s="1"/>
  <c r="N8486" i="1"/>
  <c r="V8486" i="1" s="1"/>
  <c r="N8485" i="1"/>
  <c r="V8485" i="1" s="1"/>
  <c r="N8484" i="1"/>
  <c r="V8484" i="1" s="1"/>
  <c r="N8483" i="1"/>
  <c r="V8483" i="1" s="1"/>
  <c r="N8482" i="1"/>
  <c r="V8482" i="1" s="1"/>
  <c r="N8481" i="1"/>
  <c r="V8481" i="1" s="1"/>
  <c r="N8480" i="1"/>
  <c r="V8480" i="1" s="1"/>
  <c r="N8479" i="1"/>
  <c r="V8479" i="1" s="1"/>
  <c r="N8478" i="1"/>
  <c r="V8478" i="1" s="1"/>
  <c r="N8477" i="1"/>
  <c r="V8477" i="1" s="1"/>
  <c r="N8476" i="1"/>
  <c r="V8476" i="1" s="1"/>
  <c r="N8475" i="1"/>
  <c r="V8475" i="1" s="1"/>
  <c r="N8474" i="1"/>
  <c r="V8474" i="1" s="1"/>
  <c r="N8473" i="1"/>
  <c r="V8473" i="1" s="1"/>
  <c r="N8472" i="1"/>
  <c r="V8472" i="1" s="1"/>
  <c r="N8471" i="1"/>
  <c r="V8471" i="1" s="1"/>
  <c r="N8470" i="1"/>
  <c r="V8470" i="1" s="1"/>
  <c r="N8469" i="1"/>
  <c r="V8469" i="1" s="1"/>
  <c r="N8468" i="1"/>
  <c r="V8468" i="1" s="1"/>
  <c r="N8467" i="1"/>
  <c r="V8467" i="1" s="1"/>
  <c r="N8466" i="1"/>
  <c r="V8466" i="1" s="1"/>
  <c r="N8465" i="1"/>
  <c r="V8465" i="1" s="1"/>
  <c r="N8464" i="1"/>
  <c r="V8464" i="1" s="1"/>
  <c r="N8463" i="1"/>
  <c r="V8463" i="1" s="1"/>
  <c r="N8462" i="1"/>
  <c r="V8462" i="1" s="1"/>
  <c r="N8461" i="1"/>
  <c r="V8461" i="1" s="1"/>
  <c r="N8460" i="1"/>
  <c r="V8460" i="1" s="1"/>
  <c r="N8459" i="1"/>
  <c r="V8459" i="1" s="1"/>
  <c r="N8458" i="1"/>
  <c r="V8458" i="1" s="1"/>
  <c r="N8457" i="1"/>
  <c r="V8457" i="1" s="1"/>
  <c r="N8456" i="1"/>
  <c r="V8456" i="1" s="1"/>
  <c r="N8455" i="1"/>
  <c r="V8455" i="1" s="1"/>
  <c r="N8454" i="1"/>
  <c r="V8454" i="1" s="1"/>
  <c r="N8453" i="1"/>
  <c r="V8453" i="1" s="1"/>
  <c r="N8452" i="1"/>
  <c r="V8452" i="1" s="1"/>
  <c r="N8451" i="1"/>
  <c r="V8451" i="1" s="1"/>
  <c r="N8450" i="1"/>
  <c r="V8450" i="1" s="1"/>
  <c r="N8449" i="1"/>
  <c r="V8449" i="1" s="1"/>
  <c r="N8448" i="1"/>
  <c r="V8448" i="1" s="1"/>
  <c r="N8447" i="1"/>
  <c r="V8447" i="1" s="1"/>
  <c r="N8446" i="1"/>
  <c r="V8446" i="1" s="1"/>
  <c r="N8445" i="1"/>
  <c r="V8445" i="1" s="1"/>
  <c r="N8444" i="1"/>
  <c r="V8444" i="1" s="1"/>
  <c r="N8443" i="1"/>
  <c r="V8443" i="1" s="1"/>
  <c r="N8442" i="1"/>
  <c r="V8442" i="1" s="1"/>
  <c r="N8441" i="1"/>
  <c r="V8441" i="1" s="1"/>
  <c r="N8440" i="1"/>
  <c r="V8440" i="1" s="1"/>
  <c r="N8439" i="1"/>
  <c r="V8439" i="1" s="1"/>
  <c r="N8438" i="1"/>
  <c r="V8438" i="1" s="1"/>
  <c r="N8437" i="1"/>
  <c r="V8437" i="1" s="1"/>
  <c r="N8436" i="1"/>
  <c r="V8436" i="1" s="1"/>
  <c r="N8435" i="1"/>
  <c r="V8435" i="1" s="1"/>
  <c r="N8434" i="1"/>
  <c r="V8434" i="1" s="1"/>
  <c r="N8433" i="1"/>
  <c r="V8433" i="1" s="1"/>
  <c r="N8432" i="1"/>
  <c r="V8432" i="1" s="1"/>
  <c r="N8431" i="1"/>
  <c r="V8431" i="1" s="1"/>
  <c r="N8430" i="1"/>
  <c r="V8430" i="1" s="1"/>
  <c r="N8429" i="1"/>
  <c r="V8429" i="1" s="1"/>
  <c r="N8428" i="1"/>
  <c r="V8428" i="1" s="1"/>
  <c r="N8427" i="1"/>
  <c r="V8427" i="1" s="1"/>
  <c r="N8426" i="1"/>
  <c r="V8426" i="1" s="1"/>
  <c r="N8425" i="1"/>
  <c r="V8425" i="1" s="1"/>
  <c r="N8424" i="1"/>
  <c r="V8424" i="1" s="1"/>
  <c r="N8423" i="1"/>
  <c r="V8423" i="1" s="1"/>
  <c r="N8422" i="1"/>
  <c r="V8422" i="1" s="1"/>
  <c r="N8421" i="1"/>
  <c r="V8421" i="1" s="1"/>
  <c r="N8420" i="1"/>
  <c r="V8420" i="1" s="1"/>
  <c r="N8419" i="1"/>
  <c r="V8419" i="1" s="1"/>
  <c r="N8418" i="1"/>
  <c r="V8418" i="1" s="1"/>
  <c r="N8417" i="1"/>
  <c r="V8417" i="1" s="1"/>
  <c r="N8416" i="1"/>
  <c r="V8416" i="1" s="1"/>
  <c r="N8415" i="1"/>
  <c r="V8415" i="1" s="1"/>
  <c r="N8414" i="1"/>
  <c r="V8414" i="1" s="1"/>
  <c r="N8413" i="1"/>
  <c r="V8413" i="1" s="1"/>
  <c r="N8412" i="1"/>
  <c r="V8412" i="1" s="1"/>
  <c r="N8411" i="1"/>
  <c r="V8411" i="1" s="1"/>
  <c r="N8410" i="1"/>
  <c r="V8410" i="1" s="1"/>
  <c r="N8409" i="1"/>
  <c r="V8409" i="1" s="1"/>
  <c r="N8408" i="1"/>
  <c r="V8408" i="1" s="1"/>
  <c r="N8407" i="1"/>
  <c r="V8407" i="1" s="1"/>
  <c r="N8406" i="1"/>
  <c r="V8406" i="1" s="1"/>
  <c r="N8405" i="1"/>
  <c r="V8405" i="1" s="1"/>
  <c r="N8404" i="1"/>
  <c r="V8404" i="1" s="1"/>
  <c r="N8403" i="1"/>
  <c r="V8403" i="1" s="1"/>
  <c r="N8402" i="1"/>
  <c r="V8402" i="1" s="1"/>
  <c r="N8401" i="1"/>
  <c r="V8401" i="1" s="1"/>
  <c r="N8400" i="1"/>
  <c r="V8400" i="1" s="1"/>
  <c r="N8399" i="1"/>
  <c r="V8399" i="1" s="1"/>
  <c r="N8398" i="1"/>
  <c r="V8398" i="1" s="1"/>
  <c r="N8397" i="1"/>
  <c r="V8397" i="1" s="1"/>
  <c r="N8396" i="1"/>
  <c r="V8396" i="1" s="1"/>
  <c r="N8395" i="1"/>
  <c r="V8395" i="1" s="1"/>
  <c r="N8394" i="1"/>
  <c r="V8394" i="1" s="1"/>
  <c r="N8393" i="1"/>
  <c r="V8393" i="1" s="1"/>
  <c r="N8392" i="1"/>
  <c r="V8392" i="1" s="1"/>
  <c r="N8391" i="1"/>
  <c r="V8391" i="1" s="1"/>
  <c r="N8390" i="1"/>
  <c r="V8390" i="1" s="1"/>
  <c r="N8389" i="1"/>
  <c r="V8389" i="1" s="1"/>
  <c r="N8388" i="1"/>
  <c r="V8388" i="1" s="1"/>
  <c r="N8387" i="1"/>
  <c r="V8387" i="1" s="1"/>
  <c r="N8386" i="1"/>
  <c r="V8386" i="1" s="1"/>
  <c r="N8385" i="1"/>
  <c r="V8385" i="1" s="1"/>
  <c r="N8384" i="1"/>
  <c r="V8384" i="1" s="1"/>
  <c r="N8383" i="1"/>
  <c r="V8383" i="1" s="1"/>
  <c r="N8382" i="1"/>
  <c r="V8382" i="1" s="1"/>
  <c r="N8381" i="1"/>
  <c r="V8381" i="1" s="1"/>
  <c r="N8380" i="1"/>
  <c r="V8380" i="1" s="1"/>
  <c r="N8379" i="1"/>
  <c r="V8379" i="1" s="1"/>
  <c r="N8378" i="1"/>
  <c r="V8378" i="1" s="1"/>
  <c r="N8377" i="1"/>
  <c r="V8377" i="1" s="1"/>
  <c r="N8376" i="1"/>
  <c r="V8376" i="1" s="1"/>
  <c r="N8375" i="1"/>
  <c r="V8375" i="1" s="1"/>
  <c r="N8374" i="1"/>
  <c r="V8374" i="1" s="1"/>
  <c r="N8373" i="1"/>
  <c r="V8373" i="1" s="1"/>
  <c r="N8372" i="1"/>
  <c r="V8372" i="1" s="1"/>
  <c r="N8371" i="1"/>
  <c r="V8371" i="1" s="1"/>
  <c r="N8370" i="1"/>
  <c r="V8370" i="1" s="1"/>
  <c r="N8369" i="1"/>
  <c r="V8369" i="1" s="1"/>
  <c r="N8368" i="1"/>
  <c r="V8368" i="1" s="1"/>
  <c r="N8367" i="1"/>
  <c r="V8367" i="1" s="1"/>
  <c r="N8366" i="1"/>
  <c r="V8366" i="1" s="1"/>
  <c r="N8365" i="1"/>
  <c r="V8365" i="1" s="1"/>
  <c r="N8364" i="1"/>
  <c r="V8364" i="1" s="1"/>
  <c r="N8363" i="1"/>
  <c r="V8363" i="1" s="1"/>
  <c r="N8362" i="1"/>
  <c r="V8362" i="1" s="1"/>
  <c r="N8361" i="1"/>
  <c r="V8361" i="1" s="1"/>
  <c r="N8360" i="1"/>
  <c r="V8360" i="1" s="1"/>
  <c r="N8359" i="1"/>
  <c r="V8359" i="1" s="1"/>
  <c r="N8358" i="1"/>
  <c r="V8358" i="1" s="1"/>
  <c r="N8357" i="1"/>
  <c r="V8357" i="1" s="1"/>
  <c r="N8356" i="1"/>
  <c r="V8356" i="1" s="1"/>
  <c r="N8355" i="1"/>
  <c r="V8355" i="1" s="1"/>
  <c r="N8354" i="1"/>
  <c r="V8354" i="1" s="1"/>
  <c r="N8353" i="1"/>
  <c r="V8353" i="1" s="1"/>
  <c r="N8352" i="1"/>
  <c r="V8352" i="1" s="1"/>
  <c r="N8351" i="1"/>
  <c r="V8351" i="1" s="1"/>
  <c r="N8350" i="1"/>
  <c r="V8350" i="1" s="1"/>
  <c r="N8349" i="1"/>
  <c r="V8349" i="1" s="1"/>
  <c r="N8348" i="1"/>
  <c r="V8348" i="1" s="1"/>
  <c r="N8347" i="1"/>
  <c r="V8347" i="1" s="1"/>
  <c r="N8346" i="1"/>
  <c r="V8346" i="1" s="1"/>
  <c r="N8345" i="1"/>
  <c r="V8345" i="1" s="1"/>
  <c r="N8344" i="1"/>
  <c r="V8344" i="1" s="1"/>
  <c r="N8343" i="1"/>
  <c r="V8343" i="1" s="1"/>
  <c r="N8342" i="1"/>
  <c r="V8342" i="1" s="1"/>
  <c r="N8341" i="1"/>
  <c r="V8341" i="1" s="1"/>
  <c r="N8340" i="1"/>
  <c r="V8340" i="1" s="1"/>
  <c r="N8339" i="1"/>
  <c r="V8339" i="1" s="1"/>
  <c r="N8338" i="1"/>
  <c r="V8338" i="1" s="1"/>
  <c r="N8337" i="1"/>
  <c r="V8337" i="1" s="1"/>
  <c r="N8336" i="1"/>
  <c r="V8336" i="1" s="1"/>
  <c r="N8335" i="1"/>
  <c r="V8335" i="1" s="1"/>
  <c r="N8334" i="1"/>
  <c r="V8334" i="1" s="1"/>
  <c r="N8333" i="1"/>
  <c r="V8333" i="1" s="1"/>
  <c r="N8332" i="1"/>
  <c r="V8332" i="1" s="1"/>
  <c r="N8331" i="1"/>
  <c r="V8331" i="1" s="1"/>
  <c r="N8330" i="1"/>
  <c r="V8330" i="1" s="1"/>
  <c r="N8329" i="1"/>
  <c r="V8329" i="1" s="1"/>
  <c r="N8328" i="1"/>
  <c r="V8328" i="1" s="1"/>
  <c r="N8327" i="1"/>
  <c r="V8327" i="1" s="1"/>
  <c r="N8326" i="1"/>
  <c r="V8326" i="1" s="1"/>
  <c r="N8325" i="1"/>
  <c r="V8325" i="1" s="1"/>
  <c r="N8324" i="1"/>
  <c r="V8324" i="1" s="1"/>
  <c r="N8323" i="1"/>
  <c r="V8323" i="1" s="1"/>
  <c r="N8322" i="1"/>
  <c r="V8322" i="1" s="1"/>
  <c r="N8321" i="1"/>
  <c r="V8321" i="1" s="1"/>
  <c r="N8320" i="1"/>
  <c r="V8320" i="1" s="1"/>
  <c r="N8319" i="1"/>
  <c r="V8319" i="1" s="1"/>
  <c r="N8318" i="1"/>
  <c r="V8318" i="1" s="1"/>
  <c r="N8317" i="1"/>
  <c r="V8317" i="1" s="1"/>
  <c r="N8316" i="1"/>
  <c r="V8316" i="1" s="1"/>
  <c r="N8315" i="1"/>
  <c r="V8315" i="1" s="1"/>
  <c r="N8314" i="1"/>
  <c r="V8314" i="1" s="1"/>
  <c r="N8313" i="1"/>
  <c r="V8313" i="1" s="1"/>
  <c r="N8312" i="1"/>
  <c r="V8312" i="1" s="1"/>
  <c r="N8311" i="1"/>
  <c r="V8311" i="1" s="1"/>
  <c r="N8310" i="1"/>
  <c r="V8310" i="1" s="1"/>
  <c r="N8309" i="1"/>
  <c r="V8309" i="1" s="1"/>
  <c r="N8308" i="1"/>
  <c r="V8308" i="1" s="1"/>
  <c r="N8307" i="1"/>
  <c r="V8307" i="1" s="1"/>
  <c r="N8306" i="1"/>
  <c r="V8306" i="1" s="1"/>
  <c r="N8305" i="1"/>
  <c r="V8305" i="1" s="1"/>
  <c r="N8304" i="1"/>
  <c r="V8304" i="1" s="1"/>
  <c r="N8303" i="1"/>
  <c r="V8303" i="1" s="1"/>
  <c r="N8302" i="1"/>
  <c r="V8302" i="1" s="1"/>
  <c r="N8301" i="1"/>
  <c r="V8301" i="1" s="1"/>
  <c r="N8300" i="1"/>
  <c r="V8300" i="1" s="1"/>
  <c r="N8299" i="1"/>
  <c r="V8299" i="1" s="1"/>
  <c r="N8298" i="1"/>
  <c r="V8298" i="1" s="1"/>
  <c r="N8297" i="1"/>
  <c r="V8297" i="1" s="1"/>
  <c r="N8296" i="1"/>
  <c r="V8296" i="1" s="1"/>
  <c r="N8295" i="1"/>
  <c r="V8295" i="1" s="1"/>
  <c r="N8294" i="1"/>
  <c r="V8294" i="1" s="1"/>
  <c r="N8293" i="1"/>
  <c r="V8293" i="1" s="1"/>
  <c r="N8292" i="1"/>
  <c r="V8292" i="1" s="1"/>
  <c r="N8291" i="1"/>
  <c r="V8291" i="1" s="1"/>
  <c r="N8290" i="1"/>
  <c r="V8290" i="1" s="1"/>
  <c r="N8289" i="1"/>
  <c r="V8289" i="1" s="1"/>
  <c r="N8288" i="1"/>
  <c r="V8288" i="1" s="1"/>
  <c r="N8287" i="1"/>
  <c r="V8287" i="1" s="1"/>
  <c r="N8286" i="1"/>
  <c r="V8286" i="1" s="1"/>
  <c r="N8285" i="1"/>
  <c r="V8285" i="1" s="1"/>
  <c r="N8284" i="1"/>
  <c r="V8284" i="1" s="1"/>
  <c r="N8283" i="1"/>
  <c r="V8283" i="1" s="1"/>
  <c r="N8282" i="1"/>
  <c r="V8282" i="1" s="1"/>
  <c r="N8281" i="1"/>
  <c r="V8281" i="1" s="1"/>
  <c r="N8280" i="1"/>
  <c r="V8280" i="1" s="1"/>
  <c r="N8279" i="1"/>
  <c r="V8279" i="1" s="1"/>
  <c r="N8278" i="1"/>
  <c r="V8278" i="1" s="1"/>
  <c r="N8277" i="1"/>
  <c r="V8277" i="1" s="1"/>
  <c r="N8276" i="1"/>
  <c r="V8276" i="1" s="1"/>
  <c r="N8275" i="1"/>
  <c r="V8275" i="1" s="1"/>
  <c r="N8274" i="1"/>
  <c r="V8274" i="1" s="1"/>
  <c r="N8273" i="1"/>
  <c r="V8273" i="1" s="1"/>
  <c r="N8272" i="1"/>
  <c r="V8272" i="1" s="1"/>
  <c r="N8271" i="1"/>
  <c r="V8271" i="1" s="1"/>
  <c r="N8270" i="1"/>
  <c r="V8270" i="1" s="1"/>
  <c r="N8269" i="1"/>
  <c r="V8269" i="1" s="1"/>
  <c r="N8268" i="1"/>
  <c r="V8268" i="1" s="1"/>
  <c r="N8267" i="1"/>
  <c r="V8267" i="1" s="1"/>
  <c r="N8266" i="1"/>
  <c r="V8266" i="1" s="1"/>
  <c r="N8265" i="1"/>
  <c r="V8265" i="1" s="1"/>
  <c r="N8264" i="1"/>
  <c r="V8264" i="1" s="1"/>
  <c r="N8263" i="1"/>
  <c r="V8263" i="1" s="1"/>
  <c r="N8262" i="1"/>
  <c r="V8262" i="1" s="1"/>
  <c r="N8261" i="1"/>
  <c r="V8261" i="1" s="1"/>
  <c r="N8260" i="1"/>
  <c r="V8260" i="1" s="1"/>
  <c r="N8259" i="1"/>
  <c r="V8259" i="1" s="1"/>
  <c r="N8258" i="1"/>
  <c r="V8258" i="1" s="1"/>
  <c r="N8257" i="1"/>
  <c r="V8257" i="1" s="1"/>
  <c r="N8256" i="1"/>
  <c r="V8256" i="1" s="1"/>
  <c r="N8255" i="1"/>
  <c r="V8255" i="1" s="1"/>
  <c r="N8254" i="1"/>
  <c r="V8254" i="1" s="1"/>
  <c r="N8253" i="1"/>
  <c r="V8253" i="1" s="1"/>
  <c r="N8252" i="1"/>
  <c r="V8252" i="1" s="1"/>
  <c r="N8251" i="1"/>
  <c r="V8251" i="1" s="1"/>
  <c r="N8250" i="1"/>
  <c r="V8250" i="1" s="1"/>
  <c r="N8249" i="1"/>
  <c r="V8249" i="1" s="1"/>
  <c r="N8248" i="1"/>
  <c r="V8248" i="1" s="1"/>
  <c r="N8247" i="1"/>
  <c r="V8247" i="1" s="1"/>
  <c r="N8246" i="1"/>
  <c r="V8246" i="1" s="1"/>
  <c r="N8245" i="1"/>
  <c r="V8245" i="1" s="1"/>
  <c r="N8244" i="1"/>
  <c r="V8244" i="1" s="1"/>
  <c r="N8243" i="1"/>
  <c r="V8243" i="1" s="1"/>
  <c r="N8242" i="1"/>
  <c r="V8242" i="1" s="1"/>
  <c r="N8241" i="1"/>
  <c r="V8241" i="1" s="1"/>
  <c r="N8240" i="1"/>
  <c r="V8240" i="1" s="1"/>
  <c r="N8239" i="1"/>
  <c r="V8239" i="1" s="1"/>
  <c r="N8238" i="1"/>
  <c r="V8238" i="1" s="1"/>
  <c r="N8237" i="1"/>
  <c r="V8237" i="1" s="1"/>
  <c r="N8236" i="1"/>
  <c r="V8236" i="1" s="1"/>
  <c r="N8235" i="1"/>
  <c r="V8235" i="1" s="1"/>
  <c r="N8234" i="1"/>
  <c r="V8234" i="1" s="1"/>
  <c r="N8233" i="1"/>
  <c r="V8233" i="1" s="1"/>
  <c r="N8232" i="1"/>
  <c r="V8232" i="1" s="1"/>
  <c r="N8231" i="1"/>
  <c r="V8231" i="1" s="1"/>
  <c r="N8230" i="1"/>
  <c r="V8230" i="1" s="1"/>
  <c r="N8229" i="1"/>
  <c r="V8229" i="1" s="1"/>
  <c r="N8228" i="1"/>
  <c r="V8228" i="1" s="1"/>
  <c r="N8227" i="1"/>
  <c r="V8227" i="1" s="1"/>
  <c r="N8226" i="1"/>
  <c r="V8226" i="1" s="1"/>
  <c r="N8225" i="1"/>
  <c r="V8225" i="1" s="1"/>
  <c r="N8224" i="1"/>
  <c r="V8224" i="1" s="1"/>
  <c r="N8223" i="1"/>
  <c r="V8223" i="1" s="1"/>
  <c r="N8222" i="1"/>
  <c r="V8222" i="1" s="1"/>
  <c r="N8221" i="1"/>
  <c r="V8221" i="1" s="1"/>
  <c r="N8220" i="1"/>
  <c r="V8220" i="1" s="1"/>
  <c r="N8219" i="1"/>
  <c r="V8219" i="1" s="1"/>
  <c r="N8218" i="1"/>
  <c r="V8218" i="1" s="1"/>
  <c r="N8217" i="1"/>
  <c r="V8217" i="1" s="1"/>
  <c r="N8216" i="1"/>
  <c r="V8216" i="1" s="1"/>
  <c r="N8215" i="1"/>
  <c r="V8215" i="1" s="1"/>
  <c r="N8214" i="1"/>
  <c r="V8214" i="1" s="1"/>
  <c r="N8213" i="1"/>
  <c r="V8213" i="1" s="1"/>
  <c r="N8212" i="1"/>
  <c r="V8212" i="1" s="1"/>
  <c r="N8211" i="1"/>
  <c r="V8211" i="1" s="1"/>
  <c r="N8210" i="1"/>
  <c r="V8210" i="1" s="1"/>
  <c r="N8209" i="1"/>
  <c r="V8209" i="1" s="1"/>
  <c r="N8208" i="1"/>
  <c r="V8208" i="1" s="1"/>
  <c r="N8207" i="1"/>
  <c r="V8207" i="1" s="1"/>
  <c r="N8206" i="1"/>
  <c r="V8206" i="1" s="1"/>
  <c r="N8205" i="1"/>
  <c r="V8205" i="1" s="1"/>
  <c r="N8204" i="1"/>
  <c r="V8204" i="1" s="1"/>
  <c r="N8203" i="1"/>
  <c r="V8203" i="1" s="1"/>
  <c r="N8202" i="1"/>
  <c r="V8202" i="1" s="1"/>
  <c r="N8201" i="1"/>
  <c r="V8201" i="1" s="1"/>
  <c r="N8200" i="1"/>
  <c r="V8200" i="1" s="1"/>
  <c r="N8199" i="1"/>
  <c r="V8199" i="1" s="1"/>
  <c r="N8198" i="1"/>
  <c r="V8198" i="1" s="1"/>
  <c r="N8197" i="1"/>
  <c r="V8197" i="1" s="1"/>
  <c r="N8196" i="1"/>
  <c r="V8196" i="1" s="1"/>
  <c r="N8195" i="1"/>
  <c r="V8195" i="1" s="1"/>
  <c r="N8194" i="1"/>
  <c r="V8194" i="1" s="1"/>
  <c r="N8193" i="1"/>
  <c r="V8193" i="1" s="1"/>
  <c r="N8192" i="1"/>
  <c r="V8192" i="1" s="1"/>
  <c r="N8191" i="1"/>
  <c r="V8191" i="1" s="1"/>
  <c r="N8190" i="1"/>
  <c r="V8190" i="1" s="1"/>
  <c r="N8189" i="1"/>
  <c r="V8189" i="1" s="1"/>
  <c r="N8188" i="1"/>
  <c r="V8188" i="1" s="1"/>
  <c r="N8187" i="1"/>
  <c r="V8187" i="1" s="1"/>
  <c r="N8186" i="1"/>
  <c r="V8186" i="1" s="1"/>
  <c r="N8185" i="1"/>
  <c r="V8185" i="1" s="1"/>
  <c r="N8184" i="1"/>
  <c r="V8184" i="1" s="1"/>
  <c r="N8183" i="1"/>
  <c r="V8183" i="1" s="1"/>
  <c r="N8182" i="1"/>
  <c r="V8182" i="1" s="1"/>
  <c r="N8181" i="1"/>
  <c r="V8181" i="1" s="1"/>
  <c r="N8180" i="1"/>
  <c r="V8180" i="1" s="1"/>
  <c r="N8179" i="1"/>
  <c r="V8179" i="1" s="1"/>
  <c r="N8178" i="1"/>
  <c r="V8178" i="1" s="1"/>
  <c r="N8177" i="1"/>
  <c r="V8177" i="1" s="1"/>
  <c r="N8176" i="1"/>
  <c r="V8176" i="1" s="1"/>
  <c r="N8175" i="1"/>
  <c r="V8175" i="1" s="1"/>
  <c r="N8174" i="1"/>
  <c r="V8174" i="1" s="1"/>
  <c r="N8173" i="1"/>
  <c r="V8173" i="1" s="1"/>
  <c r="N8172" i="1"/>
  <c r="V8172" i="1" s="1"/>
  <c r="N8171" i="1"/>
  <c r="V8171" i="1" s="1"/>
  <c r="N8170" i="1"/>
  <c r="V8170" i="1" s="1"/>
  <c r="N8169" i="1"/>
  <c r="V8169" i="1" s="1"/>
  <c r="N8168" i="1"/>
  <c r="V8168" i="1" s="1"/>
  <c r="N8167" i="1"/>
  <c r="V8167" i="1" s="1"/>
  <c r="N8166" i="1"/>
  <c r="V8166" i="1" s="1"/>
  <c r="N8165" i="1"/>
  <c r="V8165" i="1" s="1"/>
  <c r="N8164" i="1"/>
  <c r="V8164" i="1" s="1"/>
  <c r="N8163" i="1"/>
  <c r="V8163" i="1" s="1"/>
  <c r="N8162" i="1"/>
  <c r="V8162" i="1" s="1"/>
  <c r="N8161" i="1"/>
  <c r="V8161" i="1" s="1"/>
  <c r="N8160" i="1"/>
  <c r="V8160" i="1" s="1"/>
  <c r="N8159" i="1"/>
  <c r="V8159" i="1" s="1"/>
  <c r="N8158" i="1"/>
  <c r="V8158" i="1" s="1"/>
  <c r="N8157" i="1"/>
  <c r="V8157" i="1" s="1"/>
  <c r="N8156" i="1"/>
  <c r="V8156" i="1" s="1"/>
  <c r="N8155" i="1"/>
  <c r="V8155" i="1" s="1"/>
  <c r="N8154" i="1"/>
  <c r="V8154" i="1" s="1"/>
  <c r="N8153" i="1"/>
  <c r="V8153" i="1" s="1"/>
  <c r="N8152" i="1"/>
  <c r="V8152" i="1" s="1"/>
  <c r="N8151" i="1"/>
  <c r="V8151" i="1" s="1"/>
  <c r="N8150" i="1"/>
  <c r="V8150" i="1" s="1"/>
  <c r="N8149" i="1"/>
  <c r="V8149" i="1" s="1"/>
  <c r="N8148" i="1"/>
  <c r="V8148" i="1" s="1"/>
  <c r="N8147" i="1"/>
  <c r="V8147" i="1" s="1"/>
  <c r="N8146" i="1"/>
  <c r="V8146" i="1" s="1"/>
  <c r="N8145" i="1"/>
  <c r="V8145" i="1" s="1"/>
  <c r="N8144" i="1"/>
  <c r="V8144" i="1" s="1"/>
  <c r="N8143" i="1"/>
  <c r="V8143" i="1" s="1"/>
  <c r="N8142" i="1"/>
  <c r="V8142" i="1" s="1"/>
  <c r="N8141" i="1"/>
  <c r="V8141" i="1" s="1"/>
  <c r="N8140" i="1"/>
  <c r="V8140" i="1" s="1"/>
  <c r="N8139" i="1"/>
  <c r="V8139" i="1" s="1"/>
  <c r="N8138" i="1"/>
  <c r="N8137" i="1"/>
  <c r="V8137" i="1" s="1"/>
  <c r="N8136" i="1"/>
  <c r="V8136" i="1" s="1"/>
  <c r="N8135" i="1"/>
  <c r="V8135" i="1" s="1"/>
  <c r="N8134" i="1"/>
  <c r="V8134" i="1" s="1"/>
  <c r="N8133" i="1"/>
  <c r="V8133" i="1" s="1"/>
  <c r="N8132" i="1"/>
  <c r="V8132" i="1" s="1"/>
  <c r="N8131" i="1"/>
  <c r="V8131" i="1" s="1"/>
  <c r="N8130" i="1"/>
  <c r="V8130" i="1" s="1"/>
  <c r="N8129" i="1"/>
  <c r="V8129" i="1" s="1"/>
  <c r="N8128" i="1"/>
  <c r="V8128" i="1" s="1"/>
  <c r="N8127" i="1"/>
  <c r="V8127" i="1" s="1"/>
  <c r="N8126" i="1"/>
  <c r="V8126" i="1" s="1"/>
  <c r="N8125" i="1"/>
  <c r="V8125" i="1" s="1"/>
  <c r="N8124" i="1"/>
  <c r="V8124" i="1" s="1"/>
  <c r="N8123" i="1"/>
  <c r="V8123" i="1" s="1"/>
  <c r="N8122" i="1"/>
  <c r="V8122" i="1" s="1"/>
  <c r="N8121" i="1"/>
  <c r="V8121" i="1" s="1"/>
  <c r="N8120" i="1"/>
  <c r="V8120" i="1" s="1"/>
  <c r="N8119" i="1"/>
  <c r="V8119" i="1" s="1"/>
  <c r="N8118" i="1"/>
  <c r="V8118" i="1" s="1"/>
  <c r="N8117" i="1"/>
  <c r="V8117" i="1" s="1"/>
  <c r="N8116" i="1"/>
  <c r="V8116" i="1" s="1"/>
  <c r="N8115" i="1"/>
  <c r="V8115" i="1" s="1"/>
  <c r="N8114" i="1"/>
  <c r="V8114" i="1" s="1"/>
  <c r="N8113" i="1"/>
  <c r="V8113" i="1" s="1"/>
  <c r="N8112" i="1"/>
  <c r="V8112" i="1" s="1"/>
  <c r="N8111" i="1"/>
  <c r="V8111" i="1" s="1"/>
  <c r="N8110" i="1"/>
  <c r="V8110" i="1" s="1"/>
  <c r="N8109" i="1"/>
  <c r="V8109" i="1" s="1"/>
  <c r="N8108" i="1"/>
  <c r="V8108" i="1" s="1"/>
  <c r="N8107" i="1"/>
  <c r="V8107" i="1" s="1"/>
  <c r="N8106" i="1"/>
  <c r="V8106" i="1" s="1"/>
  <c r="N8105" i="1"/>
  <c r="V8105" i="1" s="1"/>
  <c r="N8104" i="1"/>
  <c r="V8104" i="1" s="1"/>
  <c r="N8103" i="1"/>
  <c r="V8103" i="1" s="1"/>
  <c r="N8102" i="1"/>
  <c r="V8102" i="1" s="1"/>
  <c r="N8101" i="1"/>
  <c r="V8101" i="1" s="1"/>
  <c r="N8100" i="1"/>
  <c r="V8100" i="1" s="1"/>
  <c r="N8099" i="1"/>
  <c r="V8099" i="1" s="1"/>
  <c r="N8098" i="1"/>
  <c r="V8098" i="1" s="1"/>
  <c r="N8097" i="1"/>
  <c r="V8097" i="1" s="1"/>
  <c r="N8096" i="1"/>
  <c r="V8096" i="1" s="1"/>
  <c r="N8095" i="1"/>
  <c r="V8095" i="1" s="1"/>
  <c r="N8094" i="1"/>
  <c r="V8094" i="1" s="1"/>
  <c r="N8093" i="1"/>
  <c r="V8093" i="1" s="1"/>
  <c r="N8092" i="1"/>
  <c r="V8092" i="1" s="1"/>
  <c r="N8091" i="1"/>
  <c r="V8091" i="1" s="1"/>
  <c r="N8090" i="1"/>
  <c r="V8090" i="1" s="1"/>
  <c r="N8089" i="1"/>
  <c r="V8089" i="1" s="1"/>
  <c r="N8088" i="1"/>
  <c r="V8088" i="1" s="1"/>
  <c r="N8087" i="1"/>
  <c r="V8087" i="1" s="1"/>
  <c r="N8086" i="1"/>
  <c r="V8086" i="1" s="1"/>
  <c r="N8085" i="1"/>
  <c r="V8085" i="1" s="1"/>
  <c r="N8084" i="1"/>
  <c r="V8084" i="1" s="1"/>
  <c r="N8083" i="1"/>
  <c r="V8083" i="1" s="1"/>
  <c r="N8082" i="1"/>
  <c r="V8082" i="1" s="1"/>
  <c r="N8081" i="1"/>
  <c r="V8081" i="1" s="1"/>
  <c r="N8080" i="1"/>
  <c r="V8080" i="1" s="1"/>
  <c r="N8079" i="1"/>
  <c r="V8079" i="1" s="1"/>
  <c r="N8078" i="1"/>
  <c r="V8078" i="1" s="1"/>
  <c r="N8077" i="1"/>
  <c r="V8077" i="1" s="1"/>
  <c r="N8076" i="1"/>
  <c r="V8076" i="1" s="1"/>
  <c r="N8075" i="1"/>
  <c r="V8075" i="1" s="1"/>
  <c r="N8074" i="1"/>
  <c r="V8074" i="1" s="1"/>
  <c r="N8073" i="1"/>
  <c r="V8073" i="1" s="1"/>
  <c r="N8072" i="1"/>
  <c r="V8072" i="1" s="1"/>
  <c r="N8071" i="1"/>
  <c r="V8071" i="1" s="1"/>
  <c r="N8070" i="1"/>
  <c r="V8070" i="1" s="1"/>
  <c r="N8069" i="1"/>
  <c r="V8069" i="1" s="1"/>
  <c r="N8068" i="1"/>
  <c r="V8068" i="1" s="1"/>
  <c r="N8067" i="1"/>
  <c r="V8067" i="1" s="1"/>
  <c r="N8066" i="1"/>
  <c r="V8066" i="1" s="1"/>
  <c r="N8065" i="1"/>
  <c r="V8065" i="1" s="1"/>
  <c r="N8064" i="1"/>
  <c r="V8064" i="1" s="1"/>
  <c r="N8063" i="1"/>
  <c r="V8063" i="1" s="1"/>
  <c r="N8062" i="1"/>
  <c r="V8062" i="1" s="1"/>
  <c r="N8061" i="1"/>
  <c r="V8061" i="1" s="1"/>
  <c r="N8060" i="1"/>
  <c r="V8060" i="1" s="1"/>
  <c r="N8059" i="1"/>
  <c r="V8059" i="1" s="1"/>
  <c r="N8058" i="1"/>
  <c r="V8058" i="1" s="1"/>
  <c r="N8057" i="1"/>
  <c r="V8057" i="1" s="1"/>
  <c r="N8056" i="1"/>
  <c r="V8056" i="1" s="1"/>
  <c r="N8055" i="1"/>
  <c r="V8055" i="1" s="1"/>
  <c r="N8054" i="1"/>
  <c r="V8054" i="1" s="1"/>
  <c r="N8053" i="1"/>
  <c r="V8053" i="1" s="1"/>
  <c r="N8052" i="1"/>
  <c r="V8052" i="1" s="1"/>
  <c r="N8051" i="1"/>
  <c r="V8051" i="1" s="1"/>
  <c r="N8050" i="1"/>
  <c r="V8050" i="1" s="1"/>
  <c r="N8049" i="1"/>
  <c r="V8049" i="1" s="1"/>
  <c r="N8048" i="1"/>
  <c r="V8048" i="1" s="1"/>
  <c r="N8047" i="1"/>
  <c r="V8047" i="1" s="1"/>
  <c r="N8046" i="1"/>
  <c r="V8046" i="1" s="1"/>
  <c r="N8045" i="1"/>
  <c r="V8045" i="1" s="1"/>
  <c r="N8044" i="1"/>
  <c r="V8044" i="1" s="1"/>
  <c r="N8043" i="1"/>
  <c r="V8043" i="1" s="1"/>
  <c r="N8042" i="1"/>
  <c r="V8042" i="1" s="1"/>
  <c r="N8041" i="1"/>
  <c r="V8041" i="1" s="1"/>
  <c r="N8040" i="1"/>
  <c r="V8040" i="1" s="1"/>
  <c r="N8039" i="1"/>
  <c r="V8039" i="1" s="1"/>
  <c r="N8038" i="1"/>
  <c r="V8038" i="1" s="1"/>
  <c r="N8037" i="1"/>
  <c r="V8037" i="1" s="1"/>
  <c r="N8036" i="1"/>
  <c r="V8036" i="1" s="1"/>
  <c r="N8035" i="1"/>
  <c r="V8035" i="1" s="1"/>
  <c r="N8034" i="1"/>
  <c r="V8034" i="1" s="1"/>
  <c r="N8033" i="1"/>
  <c r="V8033" i="1" s="1"/>
  <c r="N8032" i="1"/>
  <c r="V8032" i="1" s="1"/>
  <c r="N8031" i="1"/>
  <c r="V8031" i="1" s="1"/>
  <c r="N8030" i="1"/>
  <c r="V8030" i="1" s="1"/>
  <c r="N8029" i="1"/>
  <c r="V8029" i="1" s="1"/>
  <c r="N8028" i="1"/>
  <c r="V8028" i="1" s="1"/>
  <c r="N8027" i="1"/>
  <c r="V8027" i="1" s="1"/>
  <c r="N8026" i="1"/>
  <c r="V8026" i="1" s="1"/>
  <c r="N8025" i="1"/>
  <c r="V8025" i="1" s="1"/>
  <c r="N8024" i="1"/>
  <c r="V8024" i="1" s="1"/>
  <c r="N8023" i="1"/>
  <c r="V8023" i="1" s="1"/>
  <c r="N8022" i="1"/>
  <c r="V8022" i="1" s="1"/>
  <c r="N8021" i="1"/>
  <c r="V8021" i="1" s="1"/>
  <c r="N8020" i="1"/>
  <c r="V8020" i="1" s="1"/>
  <c r="N8019" i="1"/>
  <c r="V8019" i="1" s="1"/>
  <c r="N8018" i="1"/>
  <c r="V8018" i="1" s="1"/>
  <c r="N8017" i="1"/>
  <c r="V8017" i="1" s="1"/>
  <c r="N8016" i="1"/>
  <c r="V8016" i="1" s="1"/>
  <c r="N8015" i="1"/>
  <c r="V8015" i="1" s="1"/>
  <c r="N8014" i="1"/>
  <c r="V8014" i="1" s="1"/>
  <c r="N8013" i="1"/>
  <c r="V8013" i="1" s="1"/>
  <c r="N8012" i="1"/>
  <c r="V8012" i="1" s="1"/>
  <c r="N8011" i="1"/>
  <c r="V8011" i="1" s="1"/>
  <c r="N8010" i="1"/>
  <c r="V8010" i="1" s="1"/>
  <c r="N8009" i="1"/>
  <c r="V8009" i="1" s="1"/>
  <c r="N8008" i="1"/>
  <c r="V8008" i="1" s="1"/>
  <c r="N8007" i="1"/>
  <c r="V8007" i="1" s="1"/>
  <c r="N8006" i="1"/>
  <c r="V8006" i="1" s="1"/>
  <c r="N8005" i="1"/>
  <c r="V8005" i="1" s="1"/>
  <c r="N8004" i="1"/>
  <c r="V8004" i="1" s="1"/>
  <c r="N8003" i="1"/>
  <c r="V8003" i="1" s="1"/>
  <c r="N8002" i="1"/>
  <c r="V8002" i="1" s="1"/>
  <c r="N8001" i="1"/>
  <c r="V8001" i="1" s="1"/>
  <c r="N8000" i="1"/>
  <c r="V8000" i="1" s="1"/>
  <c r="N7999" i="1"/>
  <c r="V7999" i="1" s="1"/>
  <c r="N7998" i="1"/>
  <c r="V7998" i="1" s="1"/>
  <c r="N7997" i="1"/>
  <c r="V7997" i="1" s="1"/>
  <c r="N7996" i="1"/>
  <c r="V7996" i="1" s="1"/>
  <c r="N7995" i="1"/>
  <c r="V7995" i="1" s="1"/>
  <c r="N7994" i="1"/>
  <c r="V7994" i="1" s="1"/>
  <c r="N7993" i="1"/>
  <c r="V7993" i="1" s="1"/>
  <c r="N7992" i="1"/>
  <c r="V7992" i="1" s="1"/>
  <c r="N7991" i="1"/>
  <c r="V7991" i="1" s="1"/>
  <c r="N7990" i="1"/>
  <c r="V7990" i="1" s="1"/>
  <c r="N7989" i="1"/>
  <c r="V7989" i="1" s="1"/>
  <c r="N7988" i="1"/>
  <c r="V7988" i="1" s="1"/>
  <c r="N7987" i="1"/>
  <c r="V7987" i="1" s="1"/>
  <c r="N7986" i="1"/>
  <c r="V7986" i="1" s="1"/>
  <c r="N7985" i="1"/>
  <c r="V7985" i="1" s="1"/>
  <c r="N7984" i="1"/>
  <c r="V7984" i="1" s="1"/>
  <c r="N7983" i="1"/>
  <c r="V7983" i="1" s="1"/>
  <c r="N7982" i="1"/>
  <c r="V7982" i="1" s="1"/>
  <c r="N7981" i="1"/>
  <c r="V7981" i="1" s="1"/>
  <c r="N7980" i="1"/>
  <c r="V7980" i="1" s="1"/>
  <c r="N7979" i="1"/>
  <c r="V7979" i="1" s="1"/>
  <c r="N7978" i="1"/>
  <c r="V7978" i="1" s="1"/>
  <c r="N7977" i="1"/>
  <c r="V7977" i="1" s="1"/>
  <c r="N7976" i="1"/>
  <c r="V7976" i="1" s="1"/>
  <c r="N7975" i="1"/>
  <c r="V7975" i="1" s="1"/>
  <c r="N7974" i="1"/>
  <c r="V7974" i="1" s="1"/>
  <c r="N7973" i="1"/>
  <c r="V7973" i="1" s="1"/>
  <c r="N7972" i="1"/>
  <c r="V7972" i="1" s="1"/>
  <c r="N7971" i="1"/>
  <c r="V7971" i="1" s="1"/>
  <c r="N7970" i="1"/>
  <c r="V7970" i="1" s="1"/>
  <c r="N7969" i="1"/>
  <c r="V7969" i="1" s="1"/>
  <c r="N7968" i="1"/>
  <c r="V7968" i="1" s="1"/>
  <c r="N7967" i="1"/>
  <c r="V7967" i="1" s="1"/>
  <c r="N7966" i="1"/>
  <c r="V7966" i="1" s="1"/>
  <c r="N7965" i="1"/>
  <c r="V7965" i="1" s="1"/>
  <c r="N7964" i="1"/>
  <c r="V7964" i="1" s="1"/>
  <c r="N7963" i="1"/>
  <c r="V7963" i="1" s="1"/>
  <c r="N7962" i="1"/>
  <c r="V7962" i="1" s="1"/>
  <c r="N7961" i="1"/>
  <c r="V7961" i="1" s="1"/>
  <c r="N7960" i="1"/>
  <c r="V7960" i="1" s="1"/>
  <c r="N7959" i="1"/>
  <c r="V7959" i="1" s="1"/>
  <c r="N7958" i="1"/>
  <c r="V7958" i="1" s="1"/>
  <c r="N7957" i="1"/>
  <c r="V7957" i="1" s="1"/>
  <c r="N7956" i="1"/>
  <c r="V7956" i="1" s="1"/>
  <c r="N7955" i="1"/>
  <c r="V7955" i="1" s="1"/>
  <c r="N7954" i="1"/>
  <c r="V7954" i="1" s="1"/>
  <c r="N7953" i="1"/>
  <c r="V7953" i="1" s="1"/>
  <c r="N7952" i="1"/>
  <c r="V7952" i="1" s="1"/>
  <c r="N7951" i="1"/>
  <c r="V7951" i="1" s="1"/>
  <c r="N7950" i="1"/>
  <c r="V7950" i="1" s="1"/>
  <c r="N7949" i="1"/>
  <c r="V7949" i="1" s="1"/>
  <c r="N7948" i="1"/>
  <c r="V7948" i="1" s="1"/>
  <c r="N7947" i="1"/>
  <c r="V7947" i="1" s="1"/>
  <c r="N7946" i="1"/>
  <c r="V7946" i="1" s="1"/>
  <c r="N7945" i="1"/>
  <c r="V7945" i="1" s="1"/>
  <c r="N7944" i="1"/>
  <c r="V7944" i="1" s="1"/>
  <c r="N7943" i="1"/>
  <c r="V7943" i="1" s="1"/>
  <c r="N7942" i="1"/>
  <c r="V7942" i="1" s="1"/>
  <c r="N7941" i="1"/>
  <c r="V7941" i="1" s="1"/>
  <c r="N7940" i="1"/>
  <c r="V7940" i="1" s="1"/>
  <c r="N7939" i="1"/>
  <c r="V7939" i="1" s="1"/>
  <c r="N7938" i="1"/>
  <c r="V7938" i="1" s="1"/>
  <c r="N7937" i="1"/>
  <c r="V7937" i="1" s="1"/>
  <c r="N7936" i="1"/>
  <c r="V7936" i="1" s="1"/>
  <c r="N7935" i="1"/>
  <c r="V7935" i="1" s="1"/>
  <c r="N7934" i="1"/>
  <c r="V7934" i="1" s="1"/>
  <c r="N7933" i="1"/>
  <c r="V7933" i="1" s="1"/>
  <c r="N7932" i="1"/>
  <c r="V7932" i="1" s="1"/>
  <c r="N7931" i="1"/>
  <c r="V7931" i="1" s="1"/>
  <c r="N7930" i="1"/>
  <c r="V7930" i="1" s="1"/>
  <c r="N7929" i="1"/>
  <c r="V7929" i="1" s="1"/>
  <c r="N7928" i="1"/>
  <c r="V7928" i="1" s="1"/>
  <c r="N7927" i="1"/>
  <c r="V7927" i="1" s="1"/>
  <c r="N7926" i="1"/>
  <c r="V7926" i="1" s="1"/>
  <c r="N7925" i="1"/>
  <c r="V7925" i="1" s="1"/>
  <c r="N7924" i="1"/>
  <c r="V7924" i="1" s="1"/>
  <c r="N7923" i="1"/>
  <c r="V7923" i="1" s="1"/>
  <c r="N7922" i="1"/>
  <c r="V7922" i="1" s="1"/>
  <c r="N7921" i="1"/>
  <c r="V7921" i="1" s="1"/>
  <c r="N7920" i="1"/>
  <c r="V7920" i="1" s="1"/>
  <c r="N7919" i="1"/>
  <c r="V7919" i="1" s="1"/>
  <c r="N7918" i="1"/>
  <c r="V7918" i="1" s="1"/>
  <c r="N7917" i="1"/>
  <c r="V7917" i="1" s="1"/>
  <c r="N7916" i="1"/>
  <c r="V7916" i="1" s="1"/>
  <c r="N7915" i="1"/>
  <c r="V7915" i="1" s="1"/>
  <c r="N7914" i="1"/>
  <c r="V7914" i="1" s="1"/>
  <c r="N7913" i="1"/>
  <c r="V7913" i="1" s="1"/>
  <c r="N7912" i="1"/>
  <c r="V7912" i="1" s="1"/>
  <c r="N7911" i="1"/>
  <c r="V7911" i="1" s="1"/>
  <c r="N7910" i="1"/>
  <c r="V7910" i="1" s="1"/>
  <c r="N7909" i="1"/>
  <c r="V7909" i="1" s="1"/>
  <c r="N7908" i="1"/>
  <c r="V7908" i="1" s="1"/>
  <c r="N7907" i="1"/>
  <c r="V7907" i="1" s="1"/>
  <c r="N7906" i="1"/>
  <c r="V7906" i="1" s="1"/>
  <c r="N7905" i="1"/>
  <c r="V7905" i="1" s="1"/>
  <c r="N7904" i="1"/>
  <c r="V7904" i="1" s="1"/>
  <c r="N7903" i="1"/>
  <c r="V7903" i="1" s="1"/>
  <c r="N7902" i="1"/>
  <c r="V7902" i="1" s="1"/>
  <c r="N7901" i="1"/>
  <c r="V7901" i="1" s="1"/>
  <c r="N7900" i="1"/>
  <c r="V7900" i="1" s="1"/>
  <c r="N7899" i="1"/>
  <c r="V7899" i="1" s="1"/>
  <c r="N7898" i="1"/>
  <c r="V7898" i="1" s="1"/>
  <c r="N7897" i="1"/>
  <c r="V7897" i="1" s="1"/>
  <c r="N7896" i="1"/>
  <c r="V7896" i="1" s="1"/>
  <c r="N7895" i="1"/>
  <c r="V7895" i="1" s="1"/>
  <c r="N7894" i="1"/>
  <c r="V7894" i="1" s="1"/>
  <c r="N7893" i="1"/>
  <c r="V7893" i="1" s="1"/>
  <c r="N7892" i="1"/>
  <c r="V7892" i="1" s="1"/>
  <c r="N7891" i="1"/>
  <c r="V7891" i="1" s="1"/>
  <c r="N7890" i="1"/>
  <c r="V7890" i="1" s="1"/>
  <c r="N7889" i="1"/>
  <c r="V7889" i="1" s="1"/>
  <c r="N7888" i="1"/>
  <c r="V7888" i="1" s="1"/>
  <c r="N7887" i="1"/>
  <c r="V7887" i="1" s="1"/>
  <c r="N7886" i="1"/>
  <c r="V7886" i="1" s="1"/>
  <c r="N7885" i="1"/>
  <c r="V7885" i="1" s="1"/>
  <c r="N7884" i="1"/>
  <c r="V7884" i="1" s="1"/>
  <c r="N7883" i="1"/>
  <c r="V7883" i="1" s="1"/>
  <c r="N7882" i="1"/>
  <c r="V7882" i="1" s="1"/>
  <c r="N7881" i="1"/>
  <c r="V7881" i="1" s="1"/>
  <c r="N7880" i="1"/>
  <c r="V7880" i="1" s="1"/>
  <c r="N7879" i="1"/>
  <c r="V7879" i="1" s="1"/>
  <c r="N7878" i="1"/>
  <c r="V7878" i="1" s="1"/>
  <c r="N7877" i="1"/>
  <c r="V7877" i="1" s="1"/>
  <c r="N7876" i="1"/>
  <c r="V7876" i="1" s="1"/>
  <c r="N7875" i="1"/>
  <c r="V7875" i="1" s="1"/>
  <c r="N7874" i="1"/>
  <c r="V7874" i="1" s="1"/>
  <c r="N7873" i="1"/>
  <c r="V7873" i="1" s="1"/>
  <c r="N7872" i="1"/>
  <c r="V7872" i="1" s="1"/>
  <c r="N7871" i="1"/>
  <c r="V7871" i="1" s="1"/>
  <c r="N7870" i="1"/>
  <c r="V7870" i="1" s="1"/>
  <c r="N7869" i="1"/>
  <c r="V7869" i="1" s="1"/>
  <c r="N7868" i="1"/>
  <c r="V7868" i="1" s="1"/>
  <c r="N7867" i="1"/>
  <c r="V7867" i="1" s="1"/>
  <c r="N7866" i="1"/>
  <c r="V7866" i="1" s="1"/>
  <c r="N7865" i="1"/>
  <c r="V7865" i="1" s="1"/>
  <c r="N7864" i="1"/>
  <c r="V7864" i="1" s="1"/>
  <c r="N7863" i="1"/>
  <c r="V7863" i="1" s="1"/>
  <c r="N7862" i="1"/>
  <c r="V7862" i="1" s="1"/>
  <c r="N7861" i="1"/>
  <c r="V7861" i="1" s="1"/>
  <c r="N7860" i="1"/>
  <c r="V7860" i="1" s="1"/>
  <c r="N7859" i="1"/>
  <c r="V7859" i="1" s="1"/>
  <c r="N7858" i="1"/>
  <c r="V7858" i="1" s="1"/>
  <c r="N7857" i="1"/>
  <c r="V7857" i="1" s="1"/>
  <c r="N7856" i="1"/>
  <c r="V7856" i="1" s="1"/>
  <c r="N7855" i="1"/>
  <c r="V7855" i="1" s="1"/>
  <c r="N7854" i="1"/>
  <c r="V7854" i="1" s="1"/>
  <c r="N7853" i="1"/>
  <c r="V7853" i="1" s="1"/>
  <c r="N7852" i="1"/>
  <c r="V7852" i="1" s="1"/>
  <c r="N7851" i="1"/>
  <c r="V7851" i="1" s="1"/>
  <c r="N7850" i="1"/>
  <c r="N7849" i="1"/>
  <c r="V7849" i="1" s="1"/>
  <c r="N7848" i="1"/>
  <c r="V7848" i="1" s="1"/>
  <c r="N7847" i="1"/>
  <c r="V7847" i="1" s="1"/>
  <c r="N7846" i="1"/>
  <c r="V7846" i="1" s="1"/>
  <c r="N7845" i="1"/>
  <c r="V7845" i="1" s="1"/>
  <c r="N7844" i="1"/>
  <c r="V7844" i="1" s="1"/>
  <c r="N7843" i="1"/>
  <c r="V7843" i="1" s="1"/>
  <c r="N7842" i="1"/>
  <c r="V7842" i="1" s="1"/>
  <c r="N7841" i="1"/>
  <c r="V7841" i="1" s="1"/>
  <c r="N7840" i="1"/>
  <c r="V7840" i="1" s="1"/>
  <c r="N7839" i="1"/>
  <c r="V7839" i="1" s="1"/>
  <c r="N7838" i="1"/>
  <c r="V7838" i="1" s="1"/>
  <c r="N7837" i="1"/>
  <c r="V7837" i="1" s="1"/>
  <c r="N7836" i="1"/>
  <c r="V7836" i="1" s="1"/>
  <c r="N7835" i="1"/>
  <c r="V7835" i="1" s="1"/>
  <c r="N7834" i="1"/>
  <c r="V7834" i="1" s="1"/>
  <c r="N7833" i="1"/>
  <c r="V7833" i="1" s="1"/>
  <c r="N7832" i="1"/>
  <c r="V7832" i="1" s="1"/>
  <c r="N7831" i="1"/>
  <c r="V7831" i="1" s="1"/>
  <c r="N7830" i="1"/>
  <c r="V7830" i="1" s="1"/>
  <c r="N7829" i="1"/>
  <c r="V7829" i="1" s="1"/>
  <c r="N7828" i="1"/>
  <c r="V7828" i="1" s="1"/>
  <c r="N7827" i="1"/>
  <c r="V7827" i="1" s="1"/>
  <c r="N7826" i="1"/>
  <c r="V7826" i="1" s="1"/>
  <c r="N7825" i="1"/>
  <c r="V7825" i="1" s="1"/>
  <c r="N7824" i="1"/>
  <c r="V7824" i="1" s="1"/>
  <c r="N7823" i="1"/>
  <c r="V7823" i="1" s="1"/>
  <c r="N7822" i="1"/>
  <c r="V7822" i="1" s="1"/>
  <c r="N7821" i="1"/>
  <c r="V7821" i="1" s="1"/>
  <c r="N7820" i="1"/>
  <c r="V7820" i="1" s="1"/>
  <c r="N7819" i="1"/>
  <c r="V7819" i="1" s="1"/>
  <c r="N7818" i="1"/>
  <c r="V7818" i="1" s="1"/>
  <c r="N7817" i="1"/>
  <c r="V7817" i="1" s="1"/>
  <c r="N7816" i="1"/>
  <c r="V7816" i="1" s="1"/>
  <c r="N7815" i="1"/>
  <c r="V7815" i="1" s="1"/>
  <c r="N7814" i="1"/>
  <c r="V7814" i="1" s="1"/>
  <c r="N7813" i="1"/>
  <c r="V7813" i="1" s="1"/>
  <c r="N7812" i="1"/>
  <c r="V7812" i="1" s="1"/>
  <c r="N7811" i="1"/>
  <c r="V7811" i="1" s="1"/>
  <c r="N7810" i="1"/>
  <c r="V7810" i="1" s="1"/>
  <c r="N7809" i="1"/>
  <c r="V7809" i="1" s="1"/>
  <c r="N7808" i="1"/>
  <c r="V7808" i="1" s="1"/>
  <c r="N7807" i="1"/>
  <c r="V7807" i="1" s="1"/>
  <c r="N7806" i="1"/>
  <c r="V7806" i="1" s="1"/>
  <c r="N7805" i="1"/>
  <c r="V7805" i="1" s="1"/>
  <c r="N7804" i="1"/>
  <c r="V7804" i="1" s="1"/>
  <c r="N7803" i="1"/>
  <c r="V7803" i="1" s="1"/>
  <c r="N7802" i="1"/>
  <c r="V7802" i="1" s="1"/>
  <c r="N7801" i="1"/>
  <c r="V7801" i="1" s="1"/>
  <c r="N7800" i="1"/>
  <c r="V7800" i="1" s="1"/>
  <c r="N7799" i="1"/>
  <c r="V7799" i="1" s="1"/>
  <c r="N7798" i="1"/>
  <c r="V7798" i="1" s="1"/>
  <c r="N7797" i="1"/>
  <c r="V7797" i="1" s="1"/>
  <c r="N7796" i="1"/>
  <c r="V7796" i="1" s="1"/>
  <c r="N7795" i="1"/>
  <c r="V7795" i="1" s="1"/>
  <c r="N7794" i="1"/>
  <c r="V7794" i="1" s="1"/>
  <c r="N7793" i="1"/>
  <c r="V7793" i="1" s="1"/>
  <c r="N7792" i="1"/>
  <c r="V7792" i="1" s="1"/>
  <c r="N7791" i="1"/>
  <c r="V7791" i="1" s="1"/>
  <c r="N7790" i="1"/>
  <c r="V7790" i="1" s="1"/>
  <c r="N7789" i="1"/>
  <c r="V7789" i="1" s="1"/>
  <c r="N7788" i="1"/>
  <c r="V7788" i="1" s="1"/>
  <c r="N7787" i="1"/>
  <c r="V7787" i="1" s="1"/>
  <c r="N7786" i="1"/>
  <c r="V7786" i="1" s="1"/>
  <c r="N7785" i="1"/>
  <c r="V7785" i="1" s="1"/>
  <c r="N7784" i="1"/>
  <c r="V7784" i="1" s="1"/>
  <c r="N7783" i="1"/>
  <c r="V7783" i="1" s="1"/>
  <c r="N7782" i="1"/>
  <c r="V7782" i="1" s="1"/>
  <c r="N7781" i="1"/>
  <c r="V7781" i="1" s="1"/>
  <c r="N7780" i="1"/>
  <c r="V7780" i="1" s="1"/>
  <c r="N7779" i="1"/>
  <c r="V7779" i="1" s="1"/>
  <c r="N7778" i="1"/>
  <c r="V7778" i="1" s="1"/>
  <c r="N7777" i="1"/>
  <c r="V7777" i="1" s="1"/>
  <c r="N7776" i="1"/>
  <c r="V7776" i="1" s="1"/>
  <c r="N7775" i="1"/>
  <c r="V7775" i="1" s="1"/>
  <c r="N7774" i="1"/>
  <c r="V7774" i="1" s="1"/>
  <c r="N7773" i="1"/>
  <c r="V7773" i="1" s="1"/>
  <c r="N7772" i="1"/>
  <c r="V7772" i="1" s="1"/>
  <c r="N7771" i="1"/>
  <c r="V7771" i="1" s="1"/>
  <c r="N7770" i="1"/>
  <c r="V7770" i="1" s="1"/>
  <c r="N7769" i="1"/>
  <c r="V7769" i="1" s="1"/>
  <c r="N7768" i="1"/>
  <c r="V7768" i="1" s="1"/>
  <c r="N7767" i="1"/>
  <c r="V7767" i="1" s="1"/>
  <c r="N7766" i="1"/>
  <c r="V7766" i="1" s="1"/>
  <c r="N7765" i="1"/>
  <c r="V7765" i="1" s="1"/>
  <c r="N7764" i="1"/>
  <c r="V7764" i="1" s="1"/>
  <c r="N7763" i="1"/>
  <c r="V7763" i="1" s="1"/>
  <c r="N7762" i="1"/>
  <c r="V7762" i="1" s="1"/>
  <c r="N7761" i="1"/>
  <c r="V7761" i="1" s="1"/>
  <c r="N7760" i="1"/>
  <c r="V7760" i="1" s="1"/>
  <c r="N7759" i="1"/>
  <c r="V7759" i="1" s="1"/>
  <c r="N7758" i="1"/>
  <c r="V7758" i="1" s="1"/>
  <c r="N7757" i="1"/>
  <c r="V7757" i="1" s="1"/>
  <c r="N7756" i="1"/>
  <c r="V7756" i="1" s="1"/>
  <c r="N7755" i="1"/>
  <c r="V7755" i="1" s="1"/>
  <c r="N7754" i="1"/>
  <c r="V7754" i="1" s="1"/>
  <c r="N7753" i="1"/>
  <c r="V7753" i="1" s="1"/>
  <c r="N7752" i="1"/>
  <c r="V7752" i="1" s="1"/>
  <c r="N7751" i="1"/>
  <c r="V7751" i="1" s="1"/>
  <c r="N7750" i="1"/>
  <c r="V7750" i="1" s="1"/>
  <c r="N7749" i="1"/>
  <c r="V7749" i="1" s="1"/>
  <c r="N7748" i="1"/>
  <c r="V7748" i="1" s="1"/>
  <c r="N7747" i="1"/>
  <c r="V7747" i="1" s="1"/>
  <c r="N7746" i="1"/>
  <c r="V7746" i="1" s="1"/>
  <c r="N7745" i="1"/>
  <c r="V7745" i="1" s="1"/>
  <c r="N7744" i="1"/>
  <c r="V7744" i="1" s="1"/>
  <c r="N7743" i="1"/>
  <c r="V7743" i="1" s="1"/>
  <c r="N7742" i="1"/>
  <c r="V7742" i="1" s="1"/>
  <c r="N7741" i="1"/>
  <c r="V7741" i="1" s="1"/>
  <c r="N7740" i="1"/>
  <c r="V7740" i="1" s="1"/>
  <c r="N7739" i="1"/>
  <c r="V7739" i="1" s="1"/>
  <c r="N7738" i="1"/>
  <c r="V7738" i="1" s="1"/>
  <c r="N7737" i="1"/>
  <c r="V7737" i="1" s="1"/>
  <c r="N7736" i="1"/>
  <c r="V7736" i="1" s="1"/>
  <c r="N7735" i="1"/>
  <c r="V7735" i="1" s="1"/>
  <c r="N7734" i="1"/>
  <c r="V7734" i="1" s="1"/>
  <c r="N7733" i="1"/>
  <c r="V7733" i="1" s="1"/>
  <c r="N7732" i="1"/>
  <c r="V7732" i="1" s="1"/>
  <c r="N7731" i="1"/>
  <c r="V7731" i="1" s="1"/>
  <c r="N7730" i="1"/>
  <c r="V7730" i="1" s="1"/>
  <c r="N7729" i="1"/>
  <c r="V7729" i="1" s="1"/>
  <c r="N7728" i="1"/>
  <c r="V7728" i="1" s="1"/>
  <c r="N7727" i="1"/>
  <c r="V7727" i="1" s="1"/>
  <c r="N7726" i="1"/>
  <c r="V7726" i="1" s="1"/>
  <c r="N7725" i="1"/>
  <c r="V7725" i="1" s="1"/>
  <c r="N7724" i="1"/>
  <c r="V7724" i="1" s="1"/>
  <c r="N7723" i="1"/>
  <c r="V7723" i="1" s="1"/>
  <c r="N7722" i="1"/>
  <c r="V7722" i="1" s="1"/>
  <c r="N7721" i="1"/>
  <c r="V7721" i="1" s="1"/>
  <c r="N7720" i="1"/>
  <c r="V7720" i="1" s="1"/>
  <c r="N7719" i="1"/>
  <c r="V7719" i="1" s="1"/>
  <c r="N7718" i="1"/>
  <c r="V7718" i="1" s="1"/>
  <c r="N7717" i="1"/>
  <c r="V7717" i="1" s="1"/>
  <c r="N7716" i="1"/>
  <c r="V7716" i="1" s="1"/>
  <c r="N7715" i="1"/>
  <c r="V7715" i="1" s="1"/>
  <c r="N7714" i="1"/>
  <c r="V7714" i="1" s="1"/>
  <c r="N7713" i="1"/>
  <c r="V7713" i="1" s="1"/>
  <c r="N7712" i="1"/>
  <c r="V7712" i="1" s="1"/>
  <c r="N7711" i="1"/>
  <c r="V7711" i="1" s="1"/>
  <c r="N7710" i="1"/>
  <c r="V7710" i="1" s="1"/>
  <c r="N7709" i="1"/>
  <c r="V7709" i="1" s="1"/>
  <c r="N7708" i="1"/>
  <c r="V7708" i="1" s="1"/>
  <c r="N7707" i="1"/>
  <c r="V7707" i="1" s="1"/>
  <c r="N7706" i="1"/>
  <c r="V7706" i="1" s="1"/>
  <c r="N7705" i="1"/>
  <c r="V7705" i="1" s="1"/>
  <c r="N7704" i="1"/>
  <c r="V7704" i="1" s="1"/>
  <c r="N7703" i="1"/>
  <c r="V7703" i="1" s="1"/>
  <c r="N7702" i="1"/>
  <c r="V7702" i="1" s="1"/>
  <c r="N7701" i="1"/>
  <c r="V7701" i="1" s="1"/>
  <c r="N7700" i="1"/>
  <c r="V7700" i="1" s="1"/>
  <c r="N7699" i="1"/>
  <c r="V7699" i="1" s="1"/>
  <c r="N7698" i="1"/>
  <c r="V7698" i="1" s="1"/>
  <c r="N7697" i="1"/>
  <c r="V7697" i="1" s="1"/>
  <c r="N7696" i="1"/>
  <c r="V7696" i="1" s="1"/>
  <c r="N7695" i="1"/>
  <c r="V7695" i="1" s="1"/>
  <c r="N7694" i="1"/>
  <c r="V7694" i="1" s="1"/>
  <c r="N7693" i="1"/>
  <c r="V7693" i="1" s="1"/>
  <c r="N7692" i="1"/>
  <c r="V7692" i="1" s="1"/>
  <c r="N7691" i="1"/>
  <c r="V7691" i="1" s="1"/>
  <c r="N7690" i="1"/>
  <c r="V7690" i="1" s="1"/>
  <c r="N7689" i="1"/>
  <c r="V7689" i="1" s="1"/>
  <c r="N7688" i="1"/>
  <c r="V7688" i="1" s="1"/>
  <c r="N7687" i="1"/>
  <c r="V7687" i="1" s="1"/>
  <c r="N7686" i="1"/>
  <c r="V7686" i="1" s="1"/>
  <c r="N7685" i="1"/>
  <c r="V7685" i="1" s="1"/>
  <c r="N7684" i="1"/>
  <c r="V7684" i="1" s="1"/>
  <c r="N7683" i="1"/>
  <c r="V7683" i="1" s="1"/>
  <c r="N7682" i="1"/>
  <c r="V7682" i="1" s="1"/>
  <c r="N7681" i="1"/>
  <c r="V7681" i="1" s="1"/>
  <c r="N7680" i="1"/>
  <c r="V7680" i="1" s="1"/>
  <c r="N7679" i="1"/>
  <c r="V7679" i="1" s="1"/>
  <c r="N7678" i="1"/>
  <c r="V7678" i="1" s="1"/>
  <c r="N7677" i="1"/>
  <c r="V7677" i="1" s="1"/>
  <c r="N7676" i="1"/>
  <c r="V7676" i="1" s="1"/>
  <c r="N7675" i="1"/>
  <c r="V7675" i="1" s="1"/>
  <c r="N7674" i="1"/>
  <c r="V7674" i="1" s="1"/>
  <c r="N7673" i="1"/>
  <c r="V7673" i="1" s="1"/>
  <c r="N7672" i="1"/>
  <c r="V7672" i="1" s="1"/>
  <c r="N7671" i="1"/>
  <c r="V7671" i="1" s="1"/>
  <c r="N7670" i="1"/>
  <c r="V7670" i="1" s="1"/>
  <c r="N7669" i="1"/>
  <c r="V7669" i="1" s="1"/>
  <c r="N7668" i="1"/>
  <c r="V7668" i="1" s="1"/>
  <c r="N7667" i="1"/>
  <c r="V7667" i="1" s="1"/>
  <c r="N7666" i="1"/>
  <c r="V7666" i="1" s="1"/>
  <c r="N7665" i="1"/>
  <c r="V7665" i="1" s="1"/>
  <c r="N7664" i="1"/>
  <c r="V7664" i="1" s="1"/>
  <c r="N7663" i="1"/>
  <c r="V7663" i="1" s="1"/>
  <c r="N7662" i="1"/>
  <c r="V7662" i="1" s="1"/>
  <c r="N7661" i="1"/>
  <c r="V7661" i="1" s="1"/>
  <c r="N7660" i="1"/>
  <c r="V7660" i="1" s="1"/>
  <c r="N7659" i="1"/>
  <c r="V7659" i="1" s="1"/>
  <c r="N7658" i="1"/>
  <c r="V7658" i="1" s="1"/>
  <c r="N7657" i="1"/>
  <c r="V7657" i="1" s="1"/>
  <c r="N7656" i="1"/>
  <c r="V7656" i="1" s="1"/>
  <c r="N7655" i="1"/>
  <c r="V7655" i="1" s="1"/>
  <c r="N7654" i="1"/>
  <c r="V7654" i="1" s="1"/>
  <c r="N7653" i="1"/>
  <c r="V7653" i="1" s="1"/>
  <c r="N7652" i="1"/>
  <c r="V7652" i="1" s="1"/>
  <c r="N7651" i="1"/>
  <c r="V7651" i="1" s="1"/>
  <c r="N7650" i="1"/>
  <c r="V7650" i="1" s="1"/>
  <c r="N7649" i="1"/>
  <c r="V7649" i="1" s="1"/>
  <c r="N7648" i="1"/>
  <c r="V7648" i="1" s="1"/>
  <c r="N7647" i="1"/>
  <c r="V7647" i="1" s="1"/>
  <c r="N7646" i="1"/>
  <c r="V7646" i="1" s="1"/>
  <c r="N7645" i="1"/>
  <c r="V7645" i="1" s="1"/>
  <c r="N7644" i="1"/>
  <c r="V7644" i="1" s="1"/>
  <c r="N7643" i="1"/>
  <c r="V7643" i="1" s="1"/>
  <c r="N7642" i="1"/>
  <c r="V7642" i="1" s="1"/>
  <c r="N7641" i="1"/>
  <c r="V7641" i="1" s="1"/>
  <c r="N7640" i="1"/>
  <c r="V7640" i="1" s="1"/>
  <c r="N7639" i="1"/>
  <c r="V7639" i="1" s="1"/>
  <c r="N7638" i="1"/>
  <c r="V7638" i="1" s="1"/>
  <c r="N7637" i="1"/>
  <c r="V7637" i="1" s="1"/>
  <c r="N7636" i="1"/>
  <c r="V7636" i="1" s="1"/>
  <c r="N7635" i="1"/>
  <c r="V7635" i="1" s="1"/>
  <c r="N7634" i="1"/>
  <c r="V7634" i="1" s="1"/>
  <c r="N7633" i="1"/>
  <c r="V7633" i="1" s="1"/>
  <c r="N7632" i="1"/>
  <c r="V7632" i="1" s="1"/>
  <c r="N7631" i="1"/>
  <c r="V7631" i="1" s="1"/>
  <c r="N7630" i="1"/>
  <c r="V7630" i="1" s="1"/>
  <c r="N7629" i="1"/>
  <c r="V7629" i="1" s="1"/>
  <c r="N7628" i="1"/>
  <c r="V7628" i="1" s="1"/>
  <c r="N7627" i="1"/>
  <c r="V7627" i="1" s="1"/>
  <c r="N7626" i="1"/>
  <c r="V7626" i="1" s="1"/>
  <c r="N7625" i="1"/>
  <c r="V7625" i="1" s="1"/>
  <c r="N7624" i="1"/>
  <c r="V7624" i="1" s="1"/>
  <c r="N7623" i="1"/>
  <c r="V7623" i="1" s="1"/>
  <c r="N7622" i="1"/>
  <c r="V7622" i="1" s="1"/>
  <c r="N7621" i="1"/>
  <c r="V7621" i="1" s="1"/>
  <c r="N7620" i="1"/>
  <c r="V7620" i="1" s="1"/>
  <c r="N7619" i="1"/>
  <c r="V7619" i="1" s="1"/>
  <c r="N7618" i="1"/>
  <c r="V7618" i="1" s="1"/>
  <c r="N7617" i="1"/>
  <c r="V7617" i="1" s="1"/>
  <c r="N7616" i="1"/>
  <c r="V7616" i="1" s="1"/>
  <c r="N7615" i="1"/>
  <c r="V7615" i="1" s="1"/>
  <c r="N7614" i="1"/>
  <c r="V7614" i="1" s="1"/>
  <c r="N7613" i="1"/>
  <c r="V7613" i="1" s="1"/>
  <c r="N7612" i="1"/>
  <c r="V7612" i="1" s="1"/>
  <c r="N7611" i="1"/>
  <c r="V7611" i="1" s="1"/>
  <c r="N7610" i="1"/>
  <c r="V7610" i="1" s="1"/>
  <c r="N7609" i="1"/>
  <c r="V7609" i="1" s="1"/>
  <c r="N7608" i="1"/>
  <c r="V7608" i="1" s="1"/>
  <c r="N7607" i="1"/>
  <c r="V7607" i="1" s="1"/>
  <c r="N7606" i="1"/>
  <c r="V7606" i="1" s="1"/>
  <c r="N7605" i="1"/>
  <c r="V7605" i="1" s="1"/>
  <c r="N7604" i="1"/>
  <c r="V7604" i="1" s="1"/>
  <c r="N7603" i="1"/>
  <c r="V7603" i="1" s="1"/>
  <c r="N7602" i="1"/>
  <c r="V7602" i="1" s="1"/>
  <c r="N7601" i="1"/>
  <c r="V7601" i="1" s="1"/>
  <c r="N7600" i="1"/>
  <c r="V7600" i="1" s="1"/>
  <c r="N7599" i="1"/>
  <c r="V7599" i="1" s="1"/>
  <c r="N7598" i="1"/>
  <c r="V7598" i="1" s="1"/>
  <c r="N7597" i="1"/>
  <c r="V7597" i="1" s="1"/>
  <c r="N7596" i="1"/>
  <c r="V7596" i="1" s="1"/>
  <c r="N7595" i="1"/>
  <c r="V7595" i="1" s="1"/>
  <c r="N7594" i="1"/>
  <c r="V7594" i="1" s="1"/>
  <c r="N7593" i="1"/>
  <c r="V7593" i="1" s="1"/>
  <c r="N7592" i="1"/>
  <c r="V7592" i="1" s="1"/>
  <c r="N7591" i="1"/>
  <c r="V7591" i="1" s="1"/>
  <c r="N7590" i="1"/>
  <c r="V7590" i="1" s="1"/>
  <c r="N7589" i="1"/>
  <c r="V7589" i="1" s="1"/>
  <c r="N7588" i="1"/>
  <c r="V7588" i="1" s="1"/>
  <c r="N7587" i="1"/>
  <c r="V7587" i="1" s="1"/>
  <c r="N7586" i="1"/>
  <c r="V7586" i="1" s="1"/>
  <c r="N7585" i="1"/>
  <c r="V7585" i="1" s="1"/>
  <c r="N7584" i="1"/>
  <c r="V7584" i="1" s="1"/>
  <c r="N7583" i="1"/>
  <c r="V7583" i="1" s="1"/>
  <c r="N7582" i="1"/>
  <c r="V7582" i="1" s="1"/>
  <c r="N7581" i="1"/>
  <c r="V7581" i="1" s="1"/>
  <c r="N7580" i="1"/>
  <c r="V7580" i="1" s="1"/>
  <c r="N7579" i="1"/>
  <c r="V7579" i="1" s="1"/>
  <c r="N7578" i="1"/>
  <c r="V7578" i="1" s="1"/>
  <c r="N7577" i="1"/>
  <c r="V7577" i="1" s="1"/>
  <c r="N7576" i="1"/>
  <c r="V7576" i="1" s="1"/>
  <c r="N7575" i="1"/>
  <c r="V7575" i="1" s="1"/>
  <c r="N7574" i="1"/>
  <c r="V7574" i="1" s="1"/>
  <c r="N7573" i="1"/>
  <c r="V7573" i="1" s="1"/>
  <c r="N7572" i="1"/>
  <c r="V7572" i="1" s="1"/>
  <c r="N7571" i="1"/>
  <c r="V7571" i="1" s="1"/>
  <c r="N7570" i="1"/>
  <c r="V7570" i="1" s="1"/>
  <c r="N7569" i="1"/>
  <c r="V7569" i="1" s="1"/>
  <c r="N7568" i="1"/>
  <c r="V7568" i="1" s="1"/>
  <c r="N7567" i="1"/>
  <c r="V7567" i="1" s="1"/>
  <c r="N7566" i="1"/>
  <c r="V7566" i="1" s="1"/>
  <c r="N7565" i="1"/>
  <c r="V7565" i="1" s="1"/>
  <c r="N7564" i="1"/>
  <c r="V7564" i="1" s="1"/>
  <c r="N7563" i="1"/>
  <c r="V7563" i="1" s="1"/>
  <c r="N7562" i="1"/>
  <c r="V7562" i="1" s="1"/>
  <c r="N7561" i="1"/>
  <c r="V7561" i="1" s="1"/>
  <c r="N7560" i="1"/>
  <c r="V7560" i="1" s="1"/>
  <c r="N7559" i="1"/>
  <c r="V7559" i="1" s="1"/>
  <c r="N7558" i="1"/>
  <c r="V7558" i="1" s="1"/>
  <c r="N7557" i="1"/>
  <c r="V7557" i="1" s="1"/>
  <c r="N7556" i="1"/>
  <c r="V7556" i="1" s="1"/>
  <c r="N7555" i="1"/>
  <c r="V7555" i="1" s="1"/>
  <c r="N7554" i="1"/>
  <c r="V7554" i="1" s="1"/>
  <c r="N7553" i="1"/>
  <c r="V7553" i="1" s="1"/>
  <c r="N7552" i="1"/>
  <c r="V7552" i="1" s="1"/>
  <c r="N7551" i="1"/>
  <c r="V7551" i="1" s="1"/>
  <c r="N7550" i="1"/>
  <c r="V7550" i="1" s="1"/>
  <c r="N7549" i="1"/>
  <c r="V7549" i="1" s="1"/>
  <c r="N7548" i="1"/>
  <c r="V7548" i="1" s="1"/>
  <c r="N7547" i="1"/>
  <c r="V7547" i="1" s="1"/>
  <c r="N7546" i="1"/>
  <c r="V7546" i="1" s="1"/>
  <c r="N7545" i="1"/>
  <c r="V7545" i="1" s="1"/>
  <c r="N7544" i="1"/>
  <c r="V7544" i="1" s="1"/>
  <c r="N7543" i="1"/>
  <c r="V7543" i="1" s="1"/>
  <c r="N7542" i="1"/>
  <c r="V7542" i="1" s="1"/>
  <c r="N7541" i="1"/>
  <c r="V7541" i="1" s="1"/>
  <c r="N7540" i="1"/>
  <c r="V7540" i="1" s="1"/>
  <c r="N7539" i="1"/>
  <c r="V7539" i="1" s="1"/>
  <c r="N7538" i="1"/>
  <c r="V7538" i="1" s="1"/>
  <c r="N7537" i="1"/>
  <c r="V7537" i="1" s="1"/>
  <c r="N7536" i="1"/>
  <c r="V7536" i="1" s="1"/>
  <c r="N7535" i="1"/>
  <c r="V7535" i="1" s="1"/>
  <c r="N7534" i="1"/>
  <c r="V7534" i="1" s="1"/>
  <c r="N7533" i="1"/>
  <c r="V7533" i="1" s="1"/>
  <c r="N7532" i="1"/>
  <c r="V7532" i="1" s="1"/>
  <c r="N7531" i="1"/>
  <c r="V7531" i="1" s="1"/>
  <c r="N7530" i="1"/>
  <c r="V7530" i="1" s="1"/>
  <c r="N7529" i="1"/>
  <c r="V7529" i="1" s="1"/>
  <c r="N7528" i="1"/>
  <c r="V7528" i="1" s="1"/>
  <c r="N7527" i="1"/>
  <c r="V7527" i="1" s="1"/>
  <c r="N7526" i="1"/>
  <c r="V7526" i="1" s="1"/>
  <c r="N7525" i="1"/>
  <c r="V7525" i="1" s="1"/>
  <c r="N7524" i="1"/>
  <c r="V7524" i="1" s="1"/>
  <c r="N7523" i="1"/>
  <c r="V7523" i="1" s="1"/>
  <c r="N7522" i="1"/>
  <c r="V7522" i="1" s="1"/>
  <c r="N7521" i="1"/>
  <c r="V7521" i="1" s="1"/>
  <c r="N7520" i="1"/>
  <c r="V7520" i="1" s="1"/>
  <c r="N7519" i="1"/>
  <c r="V7519" i="1" s="1"/>
  <c r="N7518" i="1"/>
  <c r="V7518" i="1" s="1"/>
  <c r="N7517" i="1"/>
  <c r="V7517" i="1" s="1"/>
  <c r="N7516" i="1"/>
  <c r="V7516" i="1" s="1"/>
  <c r="N7515" i="1"/>
  <c r="V7515" i="1" s="1"/>
  <c r="N7514" i="1"/>
  <c r="V7514" i="1" s="1"/>
  <c r="N7513" i="1"/>
  <c r="V7513" i="1" s="1"/>
  <c r="N7512" i="1"/>
  <c r="V7512" i="1" s="1"/>
  <c r="N7511" i="1"/>
  <c r="V7511" i="1" s="1"/>
  <c r="N7510" i="1"/>
  <c r="V7510" i="1" s="1"/>
  <c r="N7509" i="1"/>
  <c r="V7509" i="1" s="1"/>
  <c r="N7508" i="1"/>
  <c r="V7508" i="1" s="1"/>
  <c r="N7507" i="1"/>
  <c r="V7507" i="1" s="1"/>
  <c r="N7506" i="1"/>
  <c r="V7506" i="1" s="1"/>
  <c r="N7505" i="1"/>
  <c r="V7505" i="1" s="1"/>
  <c r="N7504" i="1"/>
  <c r="V7504" i="1" s="1"/>
  <c r="N7503" i="1"/>
  <c r="V7503" i="1" s="1"/>
  <c r="N7502" i="1"/>
  <c r="V7502" i="1" s="1"/>
  <c r="N7501" i="1"/>
  <c r="V7501" i="1" s="1"/>
  <c r="N7500" i="1"/>
  <c r="V7500" i="1" s="1"/>
  <c r="N7499" i="1"/>
  <c r="V7499" i="1" s="1"/>
  <c r="N7498" i="1"/>
  <c r="V7498" i="1" s="1"/>
  <c r="N7497" i="1"/>
  <c r="V7497" i="1" s="1"/>
  <c r="N7496" i="1"/>
  <c r="V7496" i="1" s="1"/>
  <c r="N7495" i="1"/>
  <c r="V7495" i="1" s="1"/>
  <c r="N7494" i="1"/>
  <c r="V7494" i="1" s="1"/>
  <c r="N7493" i="1"/>
  <c r="V7493" i="1" s="1"/>
  <c r="N7492" i="1"/>
  <c r="V7492" i="1" s="1"/>
  <c r="N7491" i="1"/>
  <c r="V7491" i="1" s="1"/>
  <c r="N7490" i="1"/>
  <c r="V7490" i="1" s="1"/>
  <c r="N7489" i="1"/>
  <c r="V7489" i="1" s="1"/>
  <c r="N7488" i="1"/>
  <c r="V7488" i="1" s="1"/>
  <c r="N7487" i="1"/>
  <c r="V7487" i="1" s="1"/>
  <c r="N7486" i="1"/>
  <c r="V7486" i="1" s="1"/>
  <c r="N7485" i="1"/>
  <c r="V7485" i="1" s="1"/>
  <c r="N7484" i="1"/>
  <c r="V7484" i="1" s="1"/>
  <c r="N7483" i="1"/>
  <c r="V7483" i="1" s="1"/>
  <c r="N7482" i="1"/>
  <c r="V7482" i="1" s="1"/>
  <c r="N7481" i="1"/>
  <c r="V7481" i="1" s="1"/>
  <c r="N7480" i="1"/>
  <c r="V7480" i="1" s="1"/>
  <c r="N7479" i="1"/>
  <c r="V7479" i="1" s="1"/>
  <c r="N7478" i="1"/>
  <c r="V7478" i="1" s="1"/>
  <c r="N7477" i="1"/>
  <c r="V7477" i="1" s="1"/>
  <c r="N7476" i="1"/>
  <c r="V7476" i="1" s="1"/>
  <c r="N7475" i="1"/>
  <c r="V7475" i="1" s="1"/>
  <c r="N7474" i="1"/>
  <c r="V7474" i="1" s="1"/>
  <c r="N7473" i="1"/>
  <c r="V7473" i="1" s="1"/>
  <c r="N7472" i="1"/>
  <c r="V7472" i="1" s="1"/>
  <c r="N7471" i="1"/>
  <c r="V7471" i="1" s="1"/>
  <c r="N7470" i="1"/>
  <c r="V7470" i="1" s="1"/>
  <c r="N7469" i="1"/>
  <c r="V7469" i="1" s="1"/>
  <c r="N7468" i="1"/>
  <c r="V7468" i="1" s="1"/>
  <c r="N7467" i="1"/>
  <c r="N7466" i="1"/>
  <c r="V7466" i="1" s="1"/>
  <c r="N7465" i="1"/>
  <c r="V7465" i="1" s="1"/>
  <c r="N7464" i="1"/>
  <c r="V7464" i="1" s="1"/>
  <c r="N7463" i="1"/>
  <c r="V7463" i="1" s="1"/>
  <c r="N7462" i="1"/>
  <c r="V7462" i="1" s="1"/>
  <c r="N7461" i="1"/>
  <c r="V7461" i="1" s="1"/>
  <c r="N7460" i="1"/>
  <c r="V7460" i="1" s="1"/>
  <c r="N7459" i="1"/>
  <c r="V7459" i="1" s="1"/>
  <c r="N7458" i="1"/>
  <c r="V7458" i="1" s="1"/>
  <c r="N7457" i="1"/>
  <c r="N7456" i="1"/>
  <c r="V7456" i="1" s="1"/>
  <c r="N7455" i="1"/>
  <c r="V7455" i="1" s="1"/>
  <c r="N7454" i="1"/>
  <c r="V7454" i="1" s="1"/>
  <c r="N7453" i="1"/>
  <c r="V7453" i="1" s="1"/>
  <c r="N7452" i="1"/>
  <c r="V7452" i="1" s="1"/>
  <c r="N7451" i="1"/>
  <c r="V7451" i="1" s="1"/>
  <c r="N7450" i="1"/>
  <c r="V7450" i="1" s="1"/>
  <c r="N7449" i="1"/>
  <c r="V7449" i="1" s="1"/>
  <c r="N7448" i="1"/>
  <c r="V7448" i="1" s="1"/>
  <c r="N7447" i="1"/>
  <c r="V7447" i="1" s="1"/>
  <c r="N7446" i="1"/>
  <c r="V7446" i="1" s="1"/>
  <c r="N7445" i="1"/>
  <c r="V7445" i="1" s="1"/>
  <c r="N7444" i="1"/>
  <c r="V7444" i="1" s="1"/>
  <c r="N7443" i="1"/>
  <c r="V7443" i="1" s="1"/>
  <c r="N7442" i="1"/>
  <c r="V7442" i="1" s="1"/>
  <c r="N7441" i="1"/>
  <c r="V7441" i="1" s="1"/>
  <c r="N7440" i="1"/>
  <c r="V7440" i="1" s="1"/>
  <c r="N7439" i="1"/>
  <c r="V7439" i="1" s="1"/>
  <c r="N7438" i="1"/>
  <c r="V7438" i="1" s="1"/>
  <c r="N7437" i="1"/>
  <c r="V7437" i="1" s="1"/>
  <c r="N7436" i="1"/>
  <c r="V7436" i="1" s="1"/>
  <c r="N7435" i="1"/>
  <c r="V7435" i="1" s="1"/>
  <c r="N7434" i="1"/>
  <c r="V7434" i="1" s="1"/>
  <c r="N7433" i="1"/>
  <c r="V7433" i="1" s="1"/>
  <c r="N7432" i="1"/>
  <c r="V7432" i="1" s="1"/>
  <c r="N7431" i="1"/>
  <c r="V7431" i="1" s="1"/>
  <c r="N7430" i="1"/>
  <c r="V7430" i="1" s="1"/>
  <c r="N7429" i="1"/>
  <c r="V7429" i="1" s="1"/>
  <c r="N7428" i="1"/>
  <c r="V7428" i="1" s="1"/>
  <c r="N7427" i="1"/>
  <c r="V7427" i="1" s="1"/>
  <c r="N7426" i="1"/>
  <c r="V7426" i="1" s="1"/>
  <c r="N7425" i="1"/>
  <c r="V7425" i="1" s="1"/>
  <c r="N7424" i="1"/>
  <c r="V7424" i="1" s="1"/>
  <c r="N7423" i="1"/>
  <c r="V7423" i="1" s="1"/>
  <c r="N7422" i="1"/>
  <c r="V7422" i="1" s="1"/>
  <c r="N7421" i="1"/>
  <c r="V7421" i="1" s="1"/>
  <c r="N7420" i="1"/>
  <c r="V7420" i="1" s="1"/>
  <c r="N7419" i="1"/>
  <c r="V7419" i="1" s="1"/>
  <c r="N7418" i="1"/>
  <c r="V7418" i="1" s="1"/>
  <c r="N7417" i="1"/>
  <c r="V7417" i="1" s="1"/>
  <c r="N7416" i="1"/>
  <c r="V7416" i="1" s="1"/>
  <c r="N7415" i="1"/>
  <c r="V7415" i="1" s="1"/>
  <c r="N7414" i="1"/>
  <c r="V7414" i="1" s="1"/>
  <c r="N7413" i="1"/>
  <c r="V7413" i="1" s="1"/>
  <c r="N7412" i="1"/>
  <c r="V7412" i="1" s="1"/>
  <c r="N7411" i="1"/>
  <c r="V7411" i="1" s="1"/>
  <c r="N7410" i="1"/>
  <c r="V7410" i="1" s="1"/>
  <c r="N7409" i="1"/>
  <c r="V7409" i="1" s="1"/>
  <c r="N7408" i="1"/>
  <c r="V7408" i="1" s="1"/>
  <c r="N7407" i="1"/>
  <c r="V7407" i="1" s="1"/>
  <c r="N7406" i="1"/>
  <c r="V7406" i="1" s="1"/>
  <c r="N7405" i="1"/>
  <c r="V7405" i="1" s="1"/>
  <c r="N7404" i="1"/>
  <c r="V7404" i="1" s="1"/>
  <c r="N7403" i="1"/>
  <c r="V7403" i="1" s="1"/>
  <c r="N7402" i="1"/>
  <c r="V7402" i="1" s="1"/>
  <c r="N7401" i="1"/>
  <c r="V7401" i="1" s="1"/>
  <c r="N7400" i="1"/>
  <c r="V7400" i="1" s="1"/>
  <c r="N7399" i="1"/>
  <c r="V7399" i="1" s="1"/>
  <c r="N7398" i="1"/>
  <c r="V7398" i="1" s="1"/>
  <c r="N7397" i="1"/>
  <c r="V7397" i="1" s="1"/>
  <c r="N7396" i="1"/>
  <c r="V7396" i="1" s="1"/>
  <c r="N7395" i="1"/>
  <c r="V7395" i="1" s="1"/>
  <c r="N7394" i="1"/>
  <c r="V7394" i="1" s="1"/>
  <c r="N7393" i="1"/>
  <c r="V7393" i="1" s="1"/>
  <c r="N7392" i="1"/>
  <c r="V7392" i="1" s="1"/>
  <c r="N7391" i="1"/>
  <c r="V7391" i="1" s="1"/>
  <c r="N7390" i="1"/>
  <c r="V7390" i="1" s="1"/>
  <c r="N7389" i="1"/>
  <c r="V7389" i="1" s="1"/>
  <c r="N7388" i="1"/>
  <c r="N7387" i="1"/>
  <c r="V7387" i="1" s="1"/>
  <c r="N7386" i="1"/>
  <c r="V7386" i="1" s="1"/>
  <c r="N7385" i="1"/>
  <c r="V7385" i="1" s="1"/>
  <c r="N7384" i="1"/>
  <c r="V7384" i="1" s="1"/>
  <c r="N7383" i="1"/>
  <c r="V7383" i="1" s="1"/>
  <c r="N7382" i="1"/>
  <c r="V7382" i="1" s="1"/>
  <c r="N7381" i="1"/>
  <c r="V7381" i="1" s="1"/>
  <c r="N7380" i="1"/>
  <c r="V7380" i="1" s="1"/>
  <c r="N7379" i="1"/>
  <c r="V7379" i="1" s="1"/>
  <c r="N7378" i="1"/>
  <c r="V7378" i="1" s="1"/>
  <c r="N7377" i="1"/>
  <c r="V7377" i="1" s="1"/>
  <c r="N7376" i="1"/>
  <c r="V7376" i="1" s="1"/>
  <c r="N7375" i="1"/>
  <c r="V7375" i="1" s="1"/>
  <c r="N7374" i="1"/>
  <c r="V7374" i="1" s="1"/>
  <c r="N7373" i="1"/>
  <c r="V7373" i="1" s="1"/>
  <c r="N7372" i="1"/>
  <c r="V7372" i="1" s="1"/>
  <c r="N7371" i="1"/>
  <c r="V7371" i="1" s="1"/>
  <c r="N7370" i="1"/>
  <c r="V7370" i="1" s="1"/>
  <c r="N7369" i="1"/>
  <c r="V7369" i="1" s="1"/>
  <c r="N7368" i="1"/>
  <c r="V7368" i="1" s="1"/>
  <c r="N7367" i="1"/>
  <c r="V7367" i="1" s="1"/>
  <c r="N7366" i="1"/>
  <c r="V7366" i="1" s="1"/>
  <c r="N7365" i="1"/>
  <c r="V7365" i="1" s="1"/>
  <c r="N7364" i="1"/>
  <c r="V7364" i="1" s="1"/>
  <c r="N7363" i="1"/>
  <c r="V7363" i="1" s="1"/>
  <c r="N7362" i="1"/>
  <c r="V7362" i="1" s="1"/>
  <c r="N7361" i="1"/>
  <c r="V7361" i="1" s="1"/>
  <c r="N7360" i="1"/>
  <c r="V7360" i="1" s="1"/>
  <c r="N7359" i="1"/>
  <c r="V7359" i="1" s="1"/>
  <c r="N7358" i="1"/>
  <c r="V7358" i="1" s="1"/>
  <c r="N7357" i="1"/>
  <c r="V7357" i="1" s="1"/>
  <c r="N7356" i="1"/>
  <c r="V7356" i="1" s="1"/>
  <c r="N7355" i="1"/>
  <c r="V7355" i="1" s="1"/>
  <c r="N7354" i="1"/>
  <c r="V7354" i="1" s="1"/>
  <c r="N7353" i="1"/>
  <c r="V7353" i="1" s="1"/>
  <c r="N7352" i="1"/>
  <c r="V7352" i="1" s="1"/>
  <c r="N7351" i="1"/>
  <c r="V7351" i="1" s="1"/>
  <c r="N7350" i="1"/>
  <c r="V7350" i="1" s="1"/>
  <c r="N7349" i="1"/>
  <c r="V7349" i="1" s="1"/>
  <c r="N7348" i="1"/>
  <c r="V7348" i="1" s="1"/>
  <c r="N7347" i="1"/>
  <c r="V7347" i="1" s="1"/>
  <c r="N7346" i="1"/>
  <c r="V7346" i="1" s="1"/>
  <c r="N7345" i="1"/>
  <c r="V7345" i="1" s="1"/>
  <c r="N7344" i="1"/>
  <c r="V7344" i="1" s="1"/>
  <c r="N7343" i="1"/>
  <c r="V7343" i="1" s="1"/>
  <c r="N7342" i="1"/>
  <c r="V7342" i="1" s="1"/>
  <c r="N7341" i="1"/>
  <c r="V7341" i="1" s="1"/>
  <c r="N7340" i="1"/>
  <c r="V7340" i="1" s="1"/>
  <c r="N7339" i="1"/>
  <c r="V7339" i="1" s="1"/>
  <c r="N7338" i="1"/>
  <c r="V7338" i="1" s="1"/>
  <c r="N7337" i="1"/>
  <c r="V7337" i="1" s="1"/>
  <c r="N7336" i="1"/>
  <c r="V7336" i="1" s="1"/>
  <c r="N7335" i="1"/>
  <c r="V7335" i="1" s="1"/>
  <c r="N7334" i="1"/>
  <c r="V7334" i="1" s="1"/>
  <c r="N7333" i="1"/>
  <c r="V7333" i="1" s="1"/>
  <c r="N7332" i="1"/>
  <c r="V7332" i="1" s="1"/>
  <c r="N7331" i="1"/>
  <c r="V7331" i="1" s="1"/>
  <c r="N7330" i="1"/>
  <c r="V7330" i="1" s="1"/>
  <c r="N7329" i="1"/>
  <c r="V7329" i="1" s="1"/>
  <c r="N7328" i="1"/>
  <c r="V7328" i="1" s="1"/>
  <c r="N7327" i="1"/>
  <c r="V7327" i="1" s="1"/>
  <c r="N7326" i="1"/>
  <c r="V7326" i="1" s="1"/>
  <c r="N7325" i="1"/>
  <c r="V7325" i="1" s="1"/>
  <c r="N7324" i="1"/>
  <c r="V7324" i="1" s="1"/>
  <c r="N7323" i="1"/>
  <c r="V7323" i="1" s="1"/>
  <c r="N7322" i="1"/>
  <c r="V7322" i="1" s="1"/>
  <c r="N7321" i="1"/>
  <c r="V7321" i="1" s="1"/>
  <c r="N7320" i="1"/>
  <c r="V7320" i="1" s="1"/>
  <c r="N7319" i="1"/>
  <c r="V7319" i="1" s="1"/>
  <c r="N7318" i="1"/>
  <c r="V7318" i="1" s="1"/>
  <c r="N7317" i="1"/>
  <c r="V7317" i="1" s="1"/>
  <c r="N7316" i="1"/>
  <c r="V7316" i="1" s="1"/>
  <c r="N7315" i="1"/>
  <c r="V7315" i="1" s="1"/>
  <c r="N7314" i="1"/>
  <c r="V7314" i="1" s="1"/>
  <c r="N7313" i="1"/>
  <c r="V7313" i="1" s="1"/>
  <c r="N7312" i="1"/>
  <c r="V7312" i="1" s="1"/>
  <c r="N7311" i="1"/>
  <c r="V7311" i="1" s="1"/>
  <c r="N7310" i="1"/>
  <c r="V7310" i="1" s="1"/>
  <c r="N7309" i="1"/>
  <c r="V7309" i="1" s="1"/>
  <c r="N7308" i="1"/>
  <c r="V7308" i="1" s="1"/>
  <c r="N7307" i="1"/>
  <c r="V7307" i="1" s="1"/>
  <c r="N7306" i="1"/>
  <c r="V7306" i="1" s="1"/>
  <c r="N7305" i="1"/>
  <c r="V7305" i="1" s="1"/>
  <c r="N7304" i="1"/>
  <c r="V7304" i="1" s="1"/>
  <c r="N7303" i="1"/>
  <c r="V7303" i="1" s="1"/>
  <c r="N7302" i="1"/>
  <c r="V7302" i="1" s="1"/>
  <c r="N7301" i="1"/>
  <c r="V7301" i="1" s="1"/>
  <c r="N7300" i="1"/>
  <c r="V7300" i="1" s="1"/>
  <c r="N7299" i="1"/>
  <c r="V7299" i="1" s="1"/>
  <c r="N7298" i="1"/>
  <c r="V7298" i="1" s="1"/>
  <c r="N7297" i="1"/>
  <c r="V7297" i="1" s="1"/>
  <c r="N7296" i="1"/>
  <c r="V7296" i="1" s="1"/>
  <c r="N7295" i="1"/>
  <c r="V7295" i="1" s="1"/>
  <c r="N7294" i="1"/>
  <c r="V7294" i="1" s="1"/>
  <c r="N7293" i="1"/>
  <c r="V7293" i="1" s="1"/>
  <c r="N7292" i="1"/>
  <c r="V7292" i="1" s="1"/>
  <c r="N7291" i="1"/>
  <c r="V7291" i="1" s="1"/>
  <c r="N7290" i="1"/>
  <c r="V7290" i="1" s="1"/>
  <c r="N7289" i="1"/>
  <c r="V7289" i="1" s="1"/>
  <c r="N7288" i="1"/>
  <c r="V7288" i="1" s="1"/>
  <c r="N7287" i="1"/>
  <c r="V7287" i="1" s="1"/>
  <c r="N7286" i="1"/>
  <c r="V7286" i="1" s="1"/>
  <c r="N7285" i="1"/>
  <c r="V7285" i="1" s="1"/>
  <c r="N7284" i="1"/>
  <c r="V7284" i="1" s="1"/>
  <c r="N7283" i="1"/>
  <c r="V7283" i="1" s="1"/>
  <c r="N7282" i="1"/>
  <c r="V7282" i="1" s="1"/>
  <c r="N7281" i="1"/>
  <c r="V7281" i="1" s="1"/>
  <c r="N7280" i="1"/>
  <c r="V7280" i="1" s="1"/>
  <c r="N7279" i="1"/>
  <c r="V7279" i="1" s="1"/>
  <c r="N7278" i="1"/>
  <c r="V7278" i="1" s="1"/>
  <c r="N7277" i="1"/>
  <c r="V7277" i="1" s="1"/>
  <c r="N7276" i="1"/>
  <c r="V7276" i="1" s="1"/>
  <c r="N7275" i="1"/>
  <c r="V7275" i="1" s="1"/>
  <c r="N7274" i="1"/>
  <c r="V7274" i="1" s="1"/>
  <c r="N7273" i="1"/>
  <c r="V7273" i="1" s="1"/>
  <c r="N7272" i="1"/>
  <c r="V7272" i="1" s="1"/>
  <c r="N7271" i="1"/>
  <c r="V7271" i="1" s="1"/>
  <c r="N7270" i="1"/>
  <c r="V7270" i="1" s="1"/>
  <c r="N7269" i="1"/>
  <c r="V7269" i="1" s="1"/>
  <c r="N7268" i="1"/>
  <c r="V7268" i="1" s="1"/>
  <c r="N7267" i="1"/>
  <c r="V7267" i="1" s="1"/>
  <c r="N7266" i="1"/>
  <c r="V7266" i="1" s="1"/>
  <c r="N7265" i="1"/>
  <c r="V7265" i="1" s="1"/>
  <c r="N7264" i="1"/>
  <c r="V7264" i="1" s="1"/>
  <c r="N7263" i="1"/>
  <c r="V7263" i="1" s="1"/>
  <c r="N7262" i="1"/>
  <c r="V7262" i="1" s="1"/>
  <c r="N7261" i="1"/>
  <c r="V7261" i="1" s="1"/>
  <c r="N7260" i="1"/>
  <c r="V7260" i="1" s="1"/>
  <c r="N7259" i="1"/>
  <c r="V7259" i="1" s="1"/>
  <c r="N7258" i="1"/>
  <c r="V7258" i="1" s="1"/>
  <c r="N7257" i="1"/>
  <c r="V7257" i="1" s="1"/>
  <c r="N7256" i="1"/>
  <c r="V7256" i="1" s="1"/>
  <c r="N7255" i="1"/>
  <c r="V7255" i="1" s="1"/>
  <c r="N7254" i="1"/>
  <c r="V7254" i="1" s="1"/>
  <c r="N7253" i="1"/>
  <c r="V7253" i="1" s="1"/>
  <c r="N7252" i="1"/>
  <c r="V7252" i="1" s="1"/>
  <c r="N7251" i="1"/>
  <c r="V7251" i="1" s="1"/>
  <c r="N7250" i="1"/>
  <c r="V7250" i="1" s="1"/>
  <c r="N7249" i="1"/>
  <c r="V7249" i="1" s="1"/>
  <c r="N7248" i="1"/>
  <c r="V7248" i="1" s="1"/>
  <c r="N7247" i="1"/>
  <c r="V7247" i="1" s="1"/>
  <c r="N7246" i="1"/>
  <c r="V7246" i="1" s="1"/>
  <c r="N7245" i="1"/>
  <c r="V7245" i="1" s="1"/>
  <c r="N7244" i="1"/>
  <c r="V7244" i="1" s="1"/>
  <c r="N7243" i="1"/>
  <c r="V7243" i="1" s="1"/>
  <c r="N7242" i="1"/>
  <c r="V7242" i="1" s="1"/>
  <c r="N7241" i="1"/>
  <c r="V7241" i="1" s="1"/>
  <c r="N7240" i="1"/>
  <c r="V7240" i="1" s="1"/>
  <c r="N7239" i="1"/>
  <c r="V7239" i="1" s="1"/>
  <c r="N7238" i="1"/>
  <c r="V7238" i="1" s="1"/>
  <c r="N7237" i="1"/>
  <c r="V7237" i="1" s="1"/>
  <c r="N7236" i="1"/>
  <c r="V7236" i="1" s="1"/>
  <c r="N7235" i="1"/>
  <c r="V7235" i="1" s="1"/>
  <c r="N7234" i="1"/>
  <c r="V7234" i="1" s="1"/>
  <c r="N7233" i="1"/>
  <c r="V7233" i="1" s="1"/>
  <c r="N7232" i="1"/>
  <c r="V7232" i="1" s="1"/>
  <c r="N7231" i="1"/>
  <c r="V7231" i="1" s="1"/>
  <c r="N7230" i="1"/>
  <c r="V7230" i="1" s="1"/>
  <c r="N7229" i="1"/>
  <c r="V7229" i="1" s="1"/>
  <c r="N7228" i="1"/>
  <c r="V7228" i="1" s="1"/>
  <c r="N7227" i="1"/>
  <c r="V7227" i="1" s="1"/>
  <c r="N7226" i="1"/>
  <c r="V7226" i="1" s="1"/>
  <c r="N7225" i="1"/>
  <c r="V7225" i="1" s="1"/>
  <c r="N7224" i="1"/>
  <c r="V7224" i="1" s="1"/>
  <c r="N7223" i="1"/>
  <c r="V7223" i="1" s="1"/>
  <c r="N7222" i="1"/>
  <c r="V7222" i="1" s="1"/>
  <c r="N7221" i="1"/>
  <c r="V7221" i="1" s="1"/>
  <c r="N7220" i="1"/>
  <c r="V7220" i="1" s="1"/>
  <c r="N7219" i="1"/>
  <c r="V7219" i="1" s="1"/>
  <c r="N7218" i="1"/>
  <c r="V7218" i="1" s="1"/>
  <c r="N7217" i="1"/>
  <c r="V7217" i="1" s="1"/>
  <c r="N7216" i="1"/>
  <c r="V7216" i="1" s="1"/>
  <c r="N7215" i="1"/>
  <c r="V7215" i="1" s="1"/>
  <c r="N7214" i="1"/>
  <c r="V7214" i="1" s="1"/>
  <c r="N7213" i="1"/>
  <c r="V7213" i="1" s="1"/>
  <c r="N7212" i="1"/>
  <c r="V7212" i="1" s="1"/>
  <c r="N7211" i="1"/>
  <c r="V7211" i="1" s="1"/>
  <c r="N7210" i="1"/>
  <c r="V7210" i="1" s="1"/>
  <c r="N7209" i="1"/>
  <c r="V7209" i="1" s="1"/>
  <c r="N7208" i="1"/>
  <c r="V7208" i="1" s="1"/>
  <c r="N7207" i="1"/>
  <c r="V7207" i="1" s="1"/>
  <c r="N7206" i="1"/>
  <c r="V7206" i="1" s="1"/>
  <c r="N7205" i="1"/>
  <c r="V7205" i="1" s="1"/>
  <c r="N7204" i="1"/>
  <c r="V7204" i="1" s="1"/>
  <c r="N7203" i="1"/>
  <c r="V7203" i="1" s="1"/>
  <c r="N7202" i="1"/>
  <c r="V7202" i="1" s="1"/>
  <c r="N7201" i="1"/>
  <c r="V7201" i="1" s="1"/>
  <c r="N7200" i="1"/>
  <c r="V7200" i="1" s="1"/>
  <c r="N7199" i="1"/>
  <c r="V7199" i="1" s="1"/>
  <c r="N7198" i="1"/>
  <c r="V7198" i="1" s="1"/>
  <c r="N7197" i="1"/>
  <c r="V7197" i="1" s="1"/>
  <c r="N7196" i="1"/>
  <c r="V7196" i="1" s="1"/>
  <c r="N7195" i="1"/>
  <c r="V7195" i="1" s="1"/>
  <c r="N7194" i="1"/>
  <c r="V7194" i="1" s="1"/>
  <c r="N7193" i="1"/>
  <c r="V7193" i="1" s="1"/>
  <c r="N7192" i="1"/>
  <c r="V7192" i="1" s="1"/>
  <c r="N7191" i="1"/>
  <c r="V7191" i="1" s="1"/>
  <c r="N7190" i="1"/>
  <c r="V7190" i="1" s="1"/>
  <c r="N7189" i="1"/>
  <c r="V7189" i="1" s="1"/>
  <c r="N7188" i="1"/>
  <c r="V7188" i="1" s="1"/>
  <c r="N7187" i="1"/>
  <c r="V7187" i="1" s="1"/>
  <c r="N7186" i="1"/>
  <c r="V7186" i="1" s="1"/>
  <c r="N7185" i="1"/>
  <c r="V7185" i="1" s="1"/>
  <c r="N7184" i="1"/>
  <c r="V7184" i="1" s="1"/>
  <c r="N7183" i="1"/>
  <c r="V7183" i="1" s="1"/>
  <c r="N7182" i="1"/>
  <c r="V7182" i="1" s="1"/>
  <c r="N7181" i="1"/>
  <c r="V7181" i="1" s="1"/>
  <c r="N7180" i="1"/>
  <c r="V7180" i="1" s="1"/>
  <c r="N7179" i="1"/>
  <c r="V7179" i="1" s="1"/>
  <c r="N7178" i="1"/>
  <c r="V7178" i="1" s="1"/>
  <c r="N7177" i="1"/>
  <c r="V7177" i="1" s="1"/>
  <c r="N7176" i="1"/>
  <c r="V7176" i="1" s="1"/>
  <c r="N7175" i="1"/>
  <c r="V7175" i="1" s="1"/>
  <c r="N7174" i="1"/>
  <c r="V7174" i="1" s="1"/>
  <c r="N7173" i="1"/>
  <c r="V7173" i="1" s="1"/>
  <c r="N7172" i="1"/>
  <c r="V7172" i="1" s="1"/>
  <c r="N7171" i="1"/>
  <c r="V7171" i="1" s="1"/>
  <c r="N7170" i="1"/>
  <c r="V7170" i="1" s="1"/>
  <c r="N7169" i="1"/>
  <c r="V7169" i="1" s="1"/>
  <c r="N7168" i="1"/>
  <c r="V7168" i="1" s="1"/>
  <c r="N7167" i="1"/>
  <c r="V7167" i="1" s="1"/>
  <c r="N7166" i="1"/>
  <c r="V7166" i="1" s="1"/>
  <c r="N7165" i="1"/>
  <c r="V7165" i="1" s="1"/>
  <c r="N7164" i="1"/>
  <c r="V7164" i="1" s="1"/>
  <c r="N7163" i="1"/>
  <c r="V7163" i="1" s="1"/>
  <c r="N7162" i="1"/>
  <c r="V7162" i="1" s="1"/>
  <c r="N7161" i="1"/>
  <c r="V7161" i="1" s="1"/>
  <c r="N7160" i="1"/>
  <c r="V7160" i="1" s="1"/>
  <c r="N7159" i="1"/>
  <c r="V7159" i="1" s="1"/>
  <c r="N7158" i="1"/>
  <c r="V7158" i="1" s="1"/>
  <c r="N7157" i="1"/>
  <c r="V7157" i="1" s="1"/>
  <c r="N7156" i="1"/>
  <c r="V7156" i="1" s="1"/>
  <c r="N7155" i="1"/>
  <c r="V7155" i="1" s="1"/>
  <c r="N7154" i="1"/>
  <c r="V7154" i="1" s="1"/>
  <c r="N7153" i="1"/>
  <c r="V7153" i="1" s="1"/>
  <c r="N7152" i="1"/>
  <c r="V7152" i="1" s="1"/>
  <c r="N7151" i="1"/>
  <c r="V7151" i="1" s="1"/>
  <c r="N7150" i="1"/>
  <c r="V7150" i="1" s="1"/>
  <c r="N7149" i="1"/>
  <c r="V7149" i="1" s="1"/>
  <c r="N7148" i="1"/>
  <c r="V7148" i="1" s="1"/>
  <c r="N7147" i="1"/>
  <c r="V7147" i="1" s="1"/>
  <c r="N7146" i="1"/>
  <c r="V7146" i="1" s="1"/>
  <c r="N7145" i="1"/>
  <c r="V7145" i="1" s="1"/>
  <c r="N7144" i="1"/>
  <c r="V7144" i="1" s="1"/>
  <c r="N7143" i="1"/>
  <c r="V7143" i="1" s="1"/>
  <c r="N7142" i="1"/>
  <c r="V7142" i="1" s="1"/>
  <c r="N7141" i="1"/>
  <c r="V7141" i="1" s="1"/>
  <c r="N7140" i="1"/>
  <c r="V7140" i="1" s="1"/>
  <c r="N7139" i="1"/>
  <c r="V7139" i="1" s="1"/>
  <c r="N7138" i="1"/>
  <c r="V7138" i="1" s="1"/>
  <c r="N7137" i="1"/>
  <c r="V7137" i="1" s="1"/>
  <c r="N7136" i="1"/>
  <c r="V7136" i="1" s="1"/>
  <c r="N7135" i="1"/>
  <c r="V7135" i="1" s="1"/>
  <c r="N7134" i="1"/>
  <c r="V7134" i="1" s="1"/>
  <c r="N7133" i="1"/>
  <c r="V7133" i="1" s="1"/>
  <c r="N7132" i="1"/>
  <c r="V7132" i="1" s="1"/>
  <c r="N7131" i="1"/>
  <c r="V7131" i="1" s="1"/>
  <c r="N7130" i="1"/>
  <c r="V7130" i="1" s="1"/>
  <c r="N7129" i="1"/>
  <c r="V7129" i="1" s="1"/>
  <c r="N7128" i="1"/>
  <c r="V7128" i="1" s="1"/>
  <c r="N7127" i="1"/>
  <c r="V7127" i="1" s="1"/>
  <c r="N7126" i="1"/>
  <c r="V7126" i="1" s="1"/>
  <c r="N7125" i="1"/>
  <c r="V7125" i="1" s="1"/>
  <c r="N7124" i="1"/>
  <c r="V7124" i="1" s="1"/>
  <c r="N7123" i="1"/>
  <c r="V7123" i="1" s="1"/>
  <c r="N7122" i="1"/>
  <c r="V7122" i="1" s="1"/>
  <c r="N7121" i="1"/>
  <c r="V7121" i="1" s="1"/>
  <c r="N7120" i="1"/>
  <c r="V7120" i="1" s="1"/>
  <c r="N7119" i="1"/>
  <c r="V7119" i="1" s="1"/>
  <c r="N7118" i="1"/>
  <c r="V7118" i="1" s="1"/>
  <c r="N7117" i="1"/>
  <c r="V7117" i="1" s="1"/>
  <c r="N7116" i="1"/>
  <c r="V7116" i="1" s="1"/>
  <c r="N7115" i="1"/>
  <c r="V7115" i="1" s="1"/>
  <c r="N7114" i="1"/>
  <c r="V7114" i="1" s="1"/>
  <c r="N7113" i="1"/>
  <c r="V7113" i="1" s="1"/>
  <c r="N7112" i="1"/>
  <c r="V7112" i="1" s="1"/>
  <c r="N7111" i="1"/>
  <c r="V7111" i="1" s="1"/>
  <c r="N7110" i="1"/>
  <c r="V7110" i="1" s="1"/>
  <c r="N7109" i="1"/>
  <c r="V7109" i="1" s="1"/>
  <c r="N7108" i="1"/>
  <c r="V7108" i="1" s="1"/>
  <c r="N7107" i="1"/>
  <c r="V7107" i="1" s="1"/>
  <c r="N7106" i="1"/>
  <c r="V7106" i="1" s="1"/>
  <c r="N7105" i="1"/>
  <c r="V7105" i="1" s="1"/>
  <c r="N7104" i="1"/>
  <c r="V7104" i="1" s="1"/>
  <c r="N7103" i="1"/>
  <c r="V7103" i="1" s="1"/>
  <c r="N7102" i="1"/>
  <c r="V7102" i="1" s="1"/>
  <c r="N7101" i="1"/>
  <c r="V7101" i="1" s="1"/>
  <c r="N7100" i="1"/>
  <c r="V7100" i="1" s="1"/>
  <c r="N7099" i="1"/>
  <c r="V7099" i="1" s="1"/>
  <c r="N7098" i="1"/>
  <c r="V7098" i="1" s="1"/>
  <c r="N7097" i="1"/>
  <c r="V7097" i="1" s="1"/>
  <c r="N7096" i="1"/>
  <c r="V7096" i="1" s="1"/>
  <c r="N7095" i="1"/>
  <c r="V7095" i="1" s="1"/>
  <c r="N7094" i="1"/>
  <c r="V7094" i="1" s="1"/>
  <c r="N7093" i="1"/>
  <c r="V7093" i="1" s="1"/>
  <c r="N7092" i="1"/>
  <c r="V7092" i="1" s="1"/>
  <c r="N7091" i="1"/>
  <c r="V7091" i="1" s="1"/>
  <c r="N7090" i="1"/>
  <c r="V7090" i="1" s="1"/>
  <c r="N7089" i="1"/>
  <c r="V7089" i="1" s="1"/>
  <c r="N7088" i="1"/>
  <c r="V7088" i="1" s="1"/>
  <c r="N7087" i="1"/>
  <c r="V7087" i="1" s="1"/>
  <c r="N7086" i="1"/>
  <c r="V7086" i="1" s="1"/>
  <c r="N7085" i="1"/>
  <c r="V7085" i="1" s="1"/>
  <c r="N7084" i="1"/>
  <c r="V7084" i="1" s="1"/>
  <c r="N7083" i="1"/>
  <c r="V7083" i="1" s="1"/>
  <c r="N7082" i="1"/>
  <c r="V7082" i="1" s="1"/>
  <c r="N7081" i="1"/>
  <c r="V7081" i="1" s="1"/>
  <c r="N7080" i="1"/>
  <c r="V7080" i="1" s="1"/>
  <c r="N7079" i="1"/>
  <c r="V7079" i="1" s="1"/>
  <c r="N7078" i="1"/>
  <c r="V7078" i="1" s="1"/>
  <c r="N7077" i="1"/>
  <c r="V7077" i="1" s="1"/>
  <c r="N7076" i="1"/>
  <c r="V7076" i="1" s="1"/>
  <c r="N7075" i="1"/>
  <c r="V7075" i="1" s="1"/>
  <c r="N7074" i="1"/>
  <c r="V7074" i="1" s="1"/>
  <c r="N7073" i="1"/>
  <c r="V7073" i="1" s="1"/>
  <c r="N7072" i="1"/>
  <c r="V7072" i="1" s="1"/>
  <c r="N7071" i="1"/>
  <c r="V7071" i="1" s="1"/>
  <c r="N7070" i="1"/>
  <c r="V7070" i="1" s="1"/>
  <c r="N7069" i="1"/>
  <c r="V7069" i="1" s="1"/>
  <c r="N7068" i="1"/>
  <c r="V7068" i="1" s="1"/>
  <c r="N7067" i="1"/>
  <c r="V7067" i="1" s="1"/>
  <c r="N7066" i="1"/>
  <c r="V7066" i="1" s="1"/>
  <c r="N7065" i="1"/>
  <c r="V7065" i="1" s="1"/>
  <c r="N7064" i="1"/>
  <c r="V7064" i="1" s="1"/>
  <c r="N7063" i="1"/>
  <c r="V7063" i="1" s="1"/>
  <c r="N7062" i="1"/>
  <c r="V7062" i="1" s="1"/>
  <c r="N7061" i="1"/>
  <c r="V7061" i="1" s="1"/>
  <c r="N7060" i="1"/>
  <c r="V7060" i="1" s="1"/>
  <c r="N7059" i="1"/>
  <c r="V7059" i="1" s="1"/>
  <c r="N7058" i="1"/>
  <c r="V7058" i="1" s="1"/>
  <c r="N7057" i="1"/>
  <c r="V7057" i="1" s="1"/>
  <c r="N7056" i="1"/>
  <c r="V7056" i="1" s="1"/>
  <c r="N7055" i="1"/>
  <c r="V7055" i="1" s="1"/>
  <c r="N7054" i="1"/>
  <c r="V7054" i="1" s="1"/>
  <c r="N7053" i="1"/>
  <c r="V7053" i="1" s="1"/>
  <c r="N7052" i="1"/>
  <c r="V7052" i="1" s="1"/>
  <c r="N7051" i="1"/>
  <c r="V7051" i="1" s="1"/>
  <c r="N7050" i="1"/>
  <c r="V7050" i="1" s="1"/>
  <c r="N7049" i="1"/>
  <c r="V7049" i="1" s="1"/>
  <c r="N7048" i="1"/>
  <c r="V7048" i="1" s="1"/>
  <c r="N7047" i="1"/>
  <c r="V7047" i="1" s="1"/>
  <c r="N7046" i="1"/>
  <c r="V7046" i="1" s="1"/>
  <c r="N7045" i="1"/>
  <c r="V7045" i="1" s="1"/>
  <c r="N7044" i="1"/>
  <c r="V7044" i="1" s="1"/>
  <c r="N7043" i="1"/>
  <c r="V7043" i="1" s="1"/>
  <c r="N7042" i="1"/>
  <c r="V7042" i="1" s="1"/>
  <c r="N7041" i="1"/>
  <c r="V7041" i="1" s="1"/>
  <c r="N7040" i="1"/>
  <c r="V7040" i="1" s="1"/>
  <c r="N7039" i="1"/>
  <c r="V7039" i="1" s="1"/>
  <c r="N7038" i="1"/>
  <c r="V7038" i="1" s="1"/>
  <c r="N7037" i="1"/>
  <c r="V7037" i="1" s="1"/>
  <c r="N7036" i="1"/>
  <c r="V7036" i="1" s="1"/>
  <c r="N7035" i="1"/>
  <c r="V7035" i="1" s="1"/>
  <c r="N7034" i="1"/>
  <c r="V7034" i="1" s="1"/>
  <c r="N7033" i="1"/>
  <c r="V7033" i="1" s="1"/>
  <c r="N7032" i="1"/>
  <c r="V7032" i="1" s="1"/>
  <c r="N7031" i="1"/>
  <c r="V7031" i="1" s="1"/>
  <c r="N7030" i="1"/>
  <c r="V7030" i="1" s="1"/>
  <c r="N7029" i="1"/>
  <c r="V7029" i="1" s="1"/>
  <c r="N7028" i="1"/>
  <c r="V7028" i="1" s="1"/>
  <c r="N7027" i="1"/>
  <c r="V7027" i="1" s="1"/>
  <c r="N7026" i="1"/>
  <c r="V7026" i="1" s="1"/>
  <c r="N7025" i="1"/>
  <c r="V7025" i="1" s="1"/>
  <c r="N7024" i="1"/>
  <c r="V7024" i="1" s="1"/>
  <c r="N7023" i="1"/>
  <c r="V7023" i="1" s="1"/>
  <c r="N7022" i="1"/>
  <c r="V7022" i="1" s="1"/>
  <c r="N7021" i="1"/>
  <c r="V7021" i="1" s="1"/>
  <c r="N7020" i="1"/>
  <c r="V7020" i="1" s="1"/>
  <c r="N7019" i="1"/>
  <c r="V7019" i="1" s="1"/>
  <c r="N7018" i="1"/>
  <c r="V7018" i="1" s="1"/>
  <c r="N7017" i="1"/>
  <c r="V7017" i="1" s="1"/>
  <c r="N7016" i="1"/>
  <c r="V7016" i="1" s="1"/>
  <c r="N7015" i="1"/>
  <c r="V7015" i="1" s="1"/>
  <c r="N7014" i="1"/>
  <c r="V7014" i="1" s="1"/>
  <c r="N7013" i="1"/>
  <c r="V7013" i="1" s="1"/>
  <c r="N7012" i="1"/>
  <c r="V7012" i="1" s="1"/>
  <c r="N7011" i="1"/>
  <c r="V7011" i="1" s="1"/>
  <c r="N7010" i="1"/>
  <c r="V7010" i="1" s="1"/>
  <c r="N7009" i="1"/>
  <c r="V7009" i="1" s="1"/>
  <c r="N7008" i="1"/>
  <c r="V7008" i="1" s="1"/>
  <c r="N7007" i="1"/>
  <c r="V7007" i="1" s="1"/>
  <c r="N7006" i="1"/>
  <c r="V7006" i="1" s="1"/>
  <c r="N7005" i="1"/>
  <c r="V7005" i="1" s="1"/>
  <c r="N7004" i="1"/>
  <c r="V7004" i="1" s="1"/>
  <c r="N7003" i="1"/>
  <c r="V7003" i="1" s="1"/>
  <c r="N7002" i="1"/>
  <c r="V7002" i="1" s="1"/>
  <c r="N7001" i="1"/>
  <c r="V7001" i="1" s="1"/>
  <c r="N7000" i="1"/>
  <c r="V7000" i="1" s="1"/>
  <c r="N6999" i="1"/>
  <c r="V6999" i="1" s="1"/>
  <c r="N6998" i="1"/>
  <c r="V6998" i="1" s="1"/>
  <c r="N6997" i="1"/>
  <c r="V6997" i="1" s="1"/>
  <c r="N6996" i="1"/>
  <c r="V6996" i="1" s="1"/>
  <c r="N6995" i="1"/>
  <c r="V6995" i="1" s="1"/>
  <c r="N6994" i="1"/>
  <c r="V6994" i="1" s="1"/>
  <c r="N6993" i="1"/>
  <c r="V6993" i="1" s="1"/>
  <c r="N6992" i="1"/>
  <c r="V6992" i="1" s="1"/>
  <c r="N6991" i="1"/>
  <c r="V6991" i="1" s="1"/>
  <c r="N6990" i="1"/>
  <c r="V6990" i="1" s="1"/>
  <c r="N6989" i="1"/>
  <c r="V6989" i="1" s="1"/>
  <c r="N6988" i="1"/>
  <c r="V6988" i="1" s="1"/>
  <c r="N6987" i="1"/>
  <c r="V6987" i="1" s="1"/>
  <c r="N6986" i="1"/>
  <c r="V6986" i="1" s="1"/>
  <c r="N6985" i="1"/>
  <c r="V6985" i="1" s="1"/>
  <c r="N6984" i="1"/>
  <c r="V6984" i="1" s="1"/>
  <c r="N6983" i="1"/>
  <c r="V6983" i="1" s="1"/>
  <c r="N6982" i="1"/>
  <c r="V6982" i="1" s="1"/>
  <c r="N6981" i="1"/>
  <c r="V6981" i="1" s="1"/>
  <c r="N6980" i="1"/>
  <c r="V6980" i="1" s="1"/>
  <c r="N6979" i="1"/>
  <c r="V6979" i="1" s="1"/>
  <c r="N6978" i="1"/>
  <c r="V6978" i="1" s="1"/>
  <c r="N6977" i="1"/>
  <c r="V6977" i="1" s="1"/>
  <c r="N6976" i="1"/>
  <c r="V6976" i="1" s="1"/>
  <c r="N6975" i="1"/>
  <c r="V6975" i="1" s="1"/>
  <c r="N6974" i="1"/>
  <c r="V6974" i="1" s="1"/>
  <c r="N6973" i="1"/>
  <c r="V6973" i="1" s="1"/>
  <c r="N6972" i="1"/>
  <c r="V6972" i="1" s="1"/>
  <c r="N6971" i="1"/>
  <c r="V6971" i="1" s="1"/>
  <c r="N6970" i="1"/>
  <c r="V6970" i="1" s="1"/>
  <c r="N6969" i="1"/>
  <c r="V6969" i="1" s="1"/>
  <c r="N6968" i="1"/>
  <c r="V6968" i="1" s="1"/>
  <c r="N6967" i="1"/>
  <c r="V6967" i="1" s="1"/>
  <c r="N6966" i="1"/>
  <c r="V6966" i="1" s="1"/>
  <c r="N6965" i="1"/>
  <c r="V6965" i="1" s="1"/>
  <c r="N6964" i="1"/>
  <c r="V6964" i="1" s="1"/>
  <c r="N6963" i="1"/>
  <c r="V6963" i="1" s="1"/>
  <c r="N6962" i="1"/>
  <c r="V6962" i="1" s="1"/>
  <c r="N6961" i="1"/>
  <c r="V6961" i="1" s="1"/>
  <c r="N6960" i="1"/>
  <c r="V6960" i="1" s="1"/>
  <c r="N6959" i="1"/>
  <c r="V6959" i="1" s="1"/>
  <c r="N6958" i="1"/>
  <c r="V6958" i="1" s="1"/>
  <c r="N6957" i="1"/>
  <c r="V6957" i="1" s="1"/>
  <c r="N6956" i="1"/>
  <c r="V6956" i="1" s="1"/>
  <c r="N6955" i="1"/>
  <c r="V6955" i="1" s="1"/>
  <c r="N6954" i="1"/>
  <c r="V6954" i="1" s="1"/>
  <c r="N6953" i="1"/>
  <c r="V6953" i="1" s="1"/>
  <c r="N6952" i="1"/>
  <c r="V6952" i="1" s="1"/>
  <c r="N6951" i="1"/>
  <c r="V6951" i="1" s="1"/>
  <c r="N6950" i="1"/>
  <c r="V6950" i="1" s="1"/>
  <c r="N6949" i="1"/>
  <c r="V6949" i="1" s="1"/>
  <c r="N6948" i="1"/>
  <c r="V6948" i="1" s="1"/>
  <c r="N6947" i="1"/>
  <c r="V6947" i="1" s="1"/>
  <c r="N6946" i="1"/>
  <c r="V6946" i="1" s="1"/>
  <c r="N6945" i="1"/>
  <c r="V6945" i="1" s="1"/>
  <c r="N6944" i="1"/>
  <c r="V6944" i="1" s="1"/>
  <c r="N6943" i="1"/>
  <c r="V6943" i="1" s="1"/>
  <c r="N6942" i="1"/>
  <c r="V6942" i="1" s="1"/>
  <c r="N6941" i="1"/>
  <c r="V6941" i="1" s="1"/>
  <c r="N6940" i="1"/>
  <c r="V6940" i="1" s="1"/>
  <c r="N6939" i="1"/>
  <c r="V6939" i="1" s="1"/>
  <c r="N6938" i="1"/>
  <c r="V6938" i="1" s="1"/>
  <c r="N6937" i="1"/>
  <c r="V6937" i="1" s="1"/>
  <c r="N6936" i="1"/>
  <c r="V6936" i="1" s="1"/>
  <c r="N6935" i="1"/>
  <c r="V6935" i="1" s="1"/>
  <c r="N6934" i="1"/>
  <c r="V6934" i="1" s="1"/>
  <c r="N6933" i="1"/>
  <c r="V6933" i="1" s="1"/>
  <c r="N6932" i="1"/>
  <c r="V6932" i="1" s="1"/>
  <c r="N6931" i="1"/>
  <c r="V6931" i="1" s="1"/>
  <c r="N6930" i="1"/>
  <c r="V6930" i="1" s="1"/>
  <c r="N6929" i="1"/>
  <c r="V6929" i="1" s="1"/>
  <c r="N6928" i="1"/>
  <c r="V6928" i="1" s="1"/>
  <c r="N6927" i="1"/>
  <c r="V6927" i="1" s="1"/>
  <c r="N6926" i="1"/>
  <c r="V6926" i="1" s="1"/>
  <c r="N6925" i="1"/>
  <c r="V6925" i="1" s="1"/>
  <c r="N6924" i="1"/>
  <c r="V6924" i="1" s="1"/>
  <c r="N6923" i="1"/>
  <c r="V6923" i="1" s="1"/>
  <c r="N6922" i="1"/>
  <c r="V6922" i="1" s="1"/>
  <c r="N6921" i="1"/>
  <c r="V6921" i="1" s="1"/>
  <c r="N6920" i="1"/>
  <c r="V6920" i="1" s="1"/>
  <c r="N6919" i="1"/>
  <c r="V6919" i="1" s="1"/>
  <c r="N6918" i="1"/>
  <c r="V6918" i="1" s="1"/>
  <c r="N6917" i="1"/>
  <c r="V6917" i="1" s="1"/>
  <c r="N6916" i="1"/>
  <c r="V6916" i="1" s="1"/>
  <c r="N6915" i="1"/>
  <c r="V6915" i="1" s="1"/>
  <c r="N6914" i="1"/>
  <c r="V6914" i="1" s="1"/>
  <c r="N6913" i="1"/>
  <c r="V6913" i="1" s="1"/>
  <c r="N6912" i="1"/>
  <c r="V6912" i="1" s="1"/>
  <c r="N6911" i="1"/>
  <c r="V6911" i="1" s="1"/>
  <c r="N6910" i="1"/>
  <c r="V6910" i="1" s="1"/>
  <c r="N6909" i="1"/>
  <c r="V6909" i="1" s="1"/>
  <c r="N6908" i="1"/>
  <c r="V6908" i="1" s="1"/>
  <c r="N6907" i="1"/>
  <c r="V6907" i="1" s="1"/>
  <c r="N6906" i="1"/>
  <c r="V6906" i="1" s="1"/>
  <c r="N6905" i="1"/>
  <c r="V6905" i="1" s="1"/>
  <c r="N6904" i="1"/>
  <c r="V6904" i="1" s="1"/>
  <c r="N6903" i="1"/>
  <c r="V6903" i="1" s="1"/>
  <c r="N6902" i="1"/>
  <c r="V6902" i="1" s="1"/>
  <c r="N6901" i="1"/>
  <c r="V6901" i="1" s="1"/>
  <c r="N6900" i="1"/>
  <c r="V6900" i="1" s="1"/>
  <c r="N6899" i="1"/>
  <c r="V6899" i="1" s="1"/>
  <c r="N6898" i="1"/>
  <c r="V6898" i="1" s="1"/>
  <c r="N6897" i="1"/>
  <c r="V6897" i="1" s="1"/>
  <c r="N6896" i="1"/>
  <c r="V6896" i="1" s="1"/>
  <c r="N6895" i="1"/>
  <c r="V6895" i="1" s="1"/>
  <c r="N6894" i="1"/>
  <c r="V6894" i="1" s="1"/>
  <c r="N6893" i="1"/>
  <c r="V6893" i="1" s="1"/>
  <c r="N6892" i="1"/>
  <c r="V6892" i="1" s="1"/>
  <c r="N6891" i="1"/>
  <c r="V6891" i="1" s="1"/>
  <c r="N6890" i="1"/>
  <c r="V6890" i="1" s="1"/>
  <c r="N6889" i="1"/>
  <c r="N6888" i="1"/>
  <c r="V6888" i="1" s="1"/>
  <c r="N6887" i="1"/>
  <c r="V6887" i="1" s="1"/>
  <c r="N6886" i="1"/>
  <c r="V6886" i="1" s="1"/>
  <c r="N6885" i="1"/>
  <c r="V6885" i="1" s="1"/>
  <c r="N6884" i="1"/>
  <c r="V6884" i="1" s="1"/>
  <c r="N6883" i="1"/>
  <c r="V6883" i="1" s="1"/>
  <c r="N6882" i="1"/>
  <c r="V6882" i="1" s="1"/>
  <c r="N6881" i="1"/>
  <c r="V6881" i="1" s="1"/>
  <c r="N6880" i="1"/>
  <c r="V6880" i="1" s="1"/>
  <c r="N6879" i="1"/>
  <c r="V6879" i="1" s="1"/>
  <c r="N6878" i="1"/>
  <c r="V6878" i="1" s="1"/>
  <c r="N6877" i="1"/>
  <c r="V6877" i="1" s="1"/>
  <c r="N6876" i="1"/>
  <c r="V6876" i="1" s="1"/>
  <c r="N6875" i="1"/>
  <c r="V6875" i="1" s="1"/>
  <c r="N6874" i="1"/>
  <c r="V6874" i="1" s="1"/>
  <c r="N6873" i="1"/>
  <c r="V6873" i="1" s="1"/>
  <c r="N6872" i="1"/>
  <c r="V6872" i="1" s="1"/>
  <c r="N6871" i="1"/>
  <c r="V6871" i="1" s="1"/>
  <c r="N6870" i="1"/>
  <c r="V6870" i="1" s="1"/>
  <c r="N6869" i="1"/>
  <c r="V6869" i="1" s="1"/>
  <c r="N6868" i="1"/>
  <c r="V6868" i="1" s="1"/>
  <c r="N6867" i="1"/>
  <c r="V6867" i="1" s="1"/>
  <c r="N6866" i="1"/>
  <c r="V6866" i="1" s="1"/>
  <c r="N6865" i="1"/>
  <c r="V6865" i="1" s="1"/>
  <c r="N6864" i="1"/>
  <c r="V6864" i="1" s="1"/>
  <c r="N6863" i="1"/>
  <c r="V6863" i="1" s="1"/>
  <c r="N6862" i="1"/>
  <c r="V6862" i="1" s="1"/>
  <c r="N6861" i="1"/>
  <c r="V6861" i="1" s="1"/>
  <c r="N6860" i="1"/>
  <c r="V6860" i="1" s="1"/>
  <c r="N6859" i="1"/>
  <c r="V6859" i="1" s="1"/>
  <c r="N6858" i="1"/>
  <c r="V6858" i="1" s="1"/>
  <c r="N6857" i="1"/>
  <c r="V6857" i="1" s="1"/>
  <c r="N6856" i="1"/>
  <c r="V6856" i="1" s="1"/>
  <c r="N6855" i="1"/>
  <c r="V6855" i="1" s="1"/>
  <c r="N6854" i="1"/>
  <c r="V6854" i="1" s="1"/>
  <c r="N6853" i="1"/>
  <c r="V6853" i="1" s="1"/>
  <c r="N6852" i="1"/>
  <c r="V6852" i="1" s="1"/>
  <c r="N6851" i="1"/>
  <c r="V6851" i="1" s="1"/>
  <c r="N6850" i="1"/>
  <c r="V6850" i="1" s="1"/>
  <c r="N6849" i="1"/>
  <c r="V6849" i="1" s="1"/>
  <c r="N6848" i="1"/>
  <c r="V6848" i="1" s="1"/>
  <c r="N6847" i="1"/>
  <c r="V6847" i="1" s="1"/>
  <c r="N6846" i="1"/>
  <c r="V6846" i="1" s="1"/>
  <c r="N6845" i="1"/>
  <c r="V6845" i="1" s="1"/>
  <c r="N6844" i="1"/>
  <c r="V6844" i="1" s="1"/>
  <c r="N6843" i="1"/>
  <c r="V6843" i="1" s="1"/>
  <c r="N6842" i="1"/>
  <c r="V6842" i="1" s="1"/>
  <c r="N6841" i="1"/>
  <c r="V6841" i="1" s="1"/>
  <c r="N6840" i="1"/>
  <c r="V6840" i="1" s="1"/>
  <c r="N6839" i="1"/>
  <c r="V6839" i="1" s="1"/>
  <c r="N6838" i="1"/>
  <c r="V6838" i="1" s="1"/>
  <c r="N6837" i="1"/>
  <c r="V6837" i="1" s="1"/>
  <c r="N6836" i="1"/>
  <c r="V6836" i="1" s="1"/>
  <c r="N6835" i="1"/>
  <c r="V6835" i="1" s="1"/>
  <c r="N6834" i="1"/>
  <c r="V6834" i="1" s="1"/>
  <c r="N6833" i="1"/>
  <c r="V6833" i="1" s="1"/>
  <c r="N6832" i="1"/>
  <c r="V6832" i="1" s="1"/>
  <c r="N6831" i="1"/>
  <c r="V6831" i="1" s="1"/>
  <c r="N6830" i="1"/>
  <c r="V6830" i="1" s="1"/>
  <c r="N6829" i="1"/>
  <c r="N6828" i="1"/>
  <c r="V6828" i="1" s="1"/>
  <c r="N6827" i="1"/>
  <c r="V6827" i="1" s="1"/>
  <c r="N6826" i="1"/>
  <c r="V6826" i="1" s="1"/>
  <c r="N6825" i="1"/>
  <c r="V6825" i="1" s="1"/>
  <c r="N6824" i="1"/>
  <c r="V6824" i="1" s="1"/>
  <c r="N6823" i="1"/>
  <c r="V6823" i="1" s="1"/>
  <c r="N6822" i="1"/>
  <c r="V6822" i="1" s="1"/>
  <c r="N6821" i="1"/>
  <c r="V6821" i="1" s="1"/>
  <c r="N6820" i="1"/>
  <c r="V6820" i="1" s="1"/>
  <c r="N6819" i="1"/>
  <c r="V6819" i="1" s="1"/>
  <c r="N6818" i="1"/>
  <c r="V6818" i="1" s="1"/>
  <c r="N6817" i="1"/>
  <c r="V6817" i="1" s="1"/>
  <c r="N6816" i="1"/>
  <c r="V6816" i="1" s="1"/>
  <c r="N6815" i="1"/>
  <c r="V6815" i="1" s="1"/>
  <c r="N6814" i="1"/>
  <c r="V6814" i="1" s="1"/>
  <c r="N6813" i="1"/>
  <c r="V6813" i="1" s="1"/>
  <c r="N6812" i="1"/>
  <c r="V6812" i="1" s="1"/>
  <c r="N6811" i="1"/>
  <c r="V6811" i="1" s="1"/>
  <c r="N6810" i="1"/>
  <c r="V6810" i="1" s="1"/>
  <c r="N6809" i="1"/>
  <c r="V6809" i="1" s="1"/>
  <c r="N6808" i="1"/>
  <c r="N6807" i="1"/>
  <c r="V6807" i="1" s="1"/>
  <c r="N6806" i="1"/>
  <c r="V6806" i="1" s="1"/>
  <c r="N6805" i="1"/>
  <c r="V6805" i="1" s="1"/>
  <c r="N6804" i="1"/>
  <c r="V6804" i="1" s="1"/>
  <c r="N6803" i="1"/>
  <c r="V6803" i="1" s="1"/>
  <c r="N6802" i="1"/>
  <c r="V6802" i="1" s="1"/>
  <c r="N6801" i="1"/>
  <c r="V6801" i="1" s="1"/>
  <c r="N6800" i="1"/>
  <c r="V6800" i="1" s="1"/>
  <c r="N6799" i="1"/>
  <c r="V6799" i="1" s="1"/>
  <c r="N6798" i="1"/>
  <c r="V6798" i="1" s="1"/>
  <c r="N6797" i="1"/>
  <c r="V6797" i="1" s="1"/>
  <c r="N6796" i="1"/>
  <c r="V6796" i="1" s="1"/>
  <c r="N6795" i="1"/>
  <c r="V6795" i="1" s="1"/>
  <c r="N6794" i="1"/>
  <c r="V6794" i="1" s="1"/>
  <c r="N6793" i="1"/>
  <c r="V6793" i="1" s="1"/>
  <c r="N6792" i="1"/>
  <c r="V6792" i="1" s="1"/>
  <c r="N6791" i="1"/>
  <c r="V6791" i="1" s="1"/>
  <c r="N6790" i="1"/>
  <c r="V6790" i="1" s="1"/>
  <c r="N6789" i="1"/>
  <c r="V6789" i="1" s="1"/>
  <c r="N6788" i="1"/>
  <c r="V6788" i="1" s="1"/>
  <c r="N6787" i="1"/>
  <c r="V6787" i="1" s="1"/>
  <c r="N6786" i="1"/>
  <c r="V6786" i="1" s="1"/>
  <c r="N6785" i="1"/>
  <c r="V6785" i="1" s="1"/>
  <c r="N6784" i="1"/>
  <c r="V6784" i="1" s="1"/>
  <c r="N6783" i="1"/>
  <c r="V6783" i="1" s="1"/>
  <c r="N6782" i="1"/>
  <c r="V6782" i="1" s="1"/>
  <c r="N6781" i="1"/>
  <c r="V6781" i="1" s="1"/>
  <c r="N6780" i="1"/>
  <c r="V6780" i="1" s="1"/>
  <c r="N6779" i="1"/>
  <c r="V6779" i="1" s="1"/>
  <c r="N6778" i="1"/>
  <c r="V6778" i="1" s="1"/>
  <c r="N6777" i="1"/>
  <c r="V6777" i="1" s="1"/>
  <c r="N6776" i="1"/>
  <c r="V6776" i="1" s="1"/>
  <c r="N6775" i="1"/>
  <c r="V6775" i="1" s="1"/>
  <c r="N6774" i="1"/>
  <c r="V6774" i="1" s="1"/>
  <c r="N6773" i="1"/>
  <c r="V6773" i="1" s="1"/>
  <c r="N6772" i="1"/>
  <c r="V6772" i="1" s="1"/>
  <c r="N6771" i="1"/>
  <c r="V6771" i="1" s="1"/>
  <c r="N6770" i="1"/>
  <c r="N6769" i="1"/>
  <c r="V6769" i="1" s="1"/>
  <c r="N6768" i="1"/>
  <c r="V6768" i="1" s="1"/>
  <c r="N6767" i="1"/>
  <c r="V6767" i="1" s="1"/>
  <c r="N6766" i="1"/>
  <c r="V6766" i="1" s="1"/>
  <c r="N6765" i="1"/>
  <c r="V6765" i="1" s="1"/>
  <c r="N6764" i="1"/>
  <c r="V6764" i="1" s="1"/>
  <c r="N6763" i="1"/>
  <c r="V6763" i="1" s="1"/>
  <c r="N6762" i="1"/>
  <c r="V6762" i="1" s="1"/>
  <c r="N6761" i="1"/>
  <c r="V6761" i="1" s="1"/>
  <c r="N6760" i="1"/>
  <c r="V6760" i="1" s="1"/>
  <c r="N6759" i="1"/>
  <c r="V6759" i="1" s="1"/>
  <c r="N6758" i="1"/>
  <c r="V6758" i="1" s="1"/>
  <c r="N6757" i="1"/>
  <c r="V6757" i="1" s="1"/>
  <c r="N6756" i="1"/>
  <c r="V6756" i="1" s="1"/>
  <c r="N6755" i="1"/>
  <c r="N6754" i="1"/>
  <c r="V6754" i="1" s="1"/>
  <c r="N6753" i="1"/>
  <c r="V6753" i="1" s="1"/>
  <c r="N6752" i="1"/>
  <c r="V6752" i="1" s="1"/>
  <c r="N6751" i="1"/>
  <c r="V6751" i="1" s="1"/>
  <c r="N6750" i="1"/>
  <c r="V6750" i="1" s="1"/>
  <c r="N6749" i="1"/>
  <c r="N6748" i="1"/>
  <c r="V6748" i="1" s="1"/>
  <c r="N6747" i="1"/>
  <c r="V6747" i="1" s="1"/>
  <c r="N6746" i="1"/>
  <c r="V6746" i="1" s="1"/>
  <c r="N6745" i="1"/>
  <c r="V6745" i="1" s="1"/>
  <c r="N6744" i="1"/>
  <c r="V6744" i="1" s="1"/>
  <c r="N6743" i="1"/>
  <c r="V6743" i="1" s="1"/>
  <c r="N6742" i="1"/>
  <c r="V6742" i="1" s="1"/>
  <c r="N6741" i="1"/>
  <c r="V6741" i="1" s="1"/>
  <c r="N6740" i="1"/>
  <c r="V6740" i="1" s="1"/>
  <c r="N6739" i="1"/>
  <c r="V6739" i="1" s="1"/>
  <c r="N6738" i="1"/>
  <c r="V6738" i="1" s="1"/>
  <c r="N6737" i="1"/>
  <c r="V6737" i="1" s="1"/>
  <c r="N6736" i="1"/>
  <c r="V6736" i="1" s="1"/>
  <c r="N6735" i="1"/>
  <c r="V6735" i="1" s="1"/>
  <c r="N6734" i="1"/>
  <c r="V6734" i="1" s="1"/>
  <c r="N6733" i="1"/>
  <c r="V6733" i="1" s="1"/>
  <c r="N6732" i="1"/>
  <c r="V6732" i="1" s="1"/>
  <c r="N6731" i="1"/>
  <c r="V6731" i="1" s="1"/>
  <c r="N6730" i="1"/>
  <c r="V6730" i="1" s="1"/>
  <c r="N6729" i="1"/>
  <c r="V6729" i="1" s="1"/>
  <c r="N6728" i="1"/>
  <c r="V6728" i="1" s="1"/>
  <c r="N6727" i="1"/>
  <c r="V6727" i="1" s="1"/>
  <c r="N6726" i="1"/>
  <c r="V6726" i="1" s="1"/>
  <c r="N6725" i="1"/>
  <c r="V6725" i="1" s="1"/>
  <c r="N6724" i="1"/>
  <c r="V6724" i="1" s="1"/>
  <c r="N6723" i="1"/>
  <c r="V6723" i="1" s="1"/>
  <c r="N6722" i="1"/>
  <c r="V6722" i="1" s="1"/>
  <c r="N6721" i="1"/>
  <c r="V6721" i="1" s="1"/>
  <c r="N6720" i="1"/>
  <c r="V6720" i="1" s="1"/>
  <c r="N6719" i="1"/>
  <c r="V6719" i="1" s="1"/>
  <c r="N6718" i="1"/>
  <c r="V6718" i="1" s="1"/>
  <c r="N6717" i="1"/>
  <c r="V6717" i="1" s="1"/>
  <c r="N6716" i="1"/>
  <c r="V6716" i="1" s="1"/>
  <c r="N6715" i="1"/>
  <c r="V6715" i="1" s="1"/>
  <c r="N6714" i="1"/>
  <c r="V6714" i="1" s="1"/>
  <c r="N6713" i="1"/>
  <c r="V6713" i="1" s="1"/>
  <c r="N6712" i="1"/>
  <c r="V6712" i="1" s="1"/>
  <c r="N6711" i="1"/>
  <c r="V6711" i="1" s="1"/>
  <c r="N6710" i="1"/>
  <c r="V6710" i="1" s="1"/>
  <c r="N6709" i="1"/>
  <c r="V6709" i="1" s="1"/>
  <c r="N6708" i="1"/>
  <c r="V6708" i="1" s="1"/>
  <c r="N6707" i="1"/>
  <c r="V6707" i="1" s="1"/>
  <c r="N6706" i="1"/>
  <c r="V6706" i="1" s="1"/>
  <c r="N6705" i="1"/>
  <c r="V6705" i="1" s="1"/>
  <c r="N6704" i="1"/>
  <c r="V6704" i="1" s="1"/>
  <c r="N6703" i="1"/>
  <c r="V6703" i="1" s="1"/>
  <c r="N6702" i="1"/>
  <c r="V6702" i="1" s="1"/>
  <c r="N6701" i="1"/>
  <c r="V6701" i="1" s="1"/>
  <c r="N6700" i="1"/>
  <c r="V6700" i="1" s="1"/>
  <c r="N6699" i="1"/>
  <c r="V6699" i="1" s="1"/>
  <c r="N6698" i="1"/>
  <c r="V6698" i="1" s="1"/>
  <c r="N6697" i="1"/>
  <c r="V6697" i="1" s="1"/>
  <c r="N6696" i="1"/>
  <c r="V6696" i="1" s="1"/>
  <c r="N6695" i="1"/>
  <c r="V6695" i="1" s="1"/>
  <c r="N6694" i="1"/>
  <c r="V6694" i="1" s="1"/>
  <c r="N6693" i="1"/>
  <c r="V6693" i="1" s="1"/>
  <c r="N6692" i="1"/>
  <c r="V6692" i="1" s="1"/>
  <c r="N6691" i="1"/>
  <c r="V6691" i="1" s="1"/>
  <c r="N6690" i="1"/>
  <c r="V6690" i="1" s="1"/>
  <c r="N6689" i="1"/>
  <c r="V6689" i="1" s="1"/>
  <c r="N6688" i="1"/>
  <c r="V6688" i="1" s="1"/>
  <c r="N6687" i="1"/>
  <c r="V6687" i="1" s="1"/>
  <c r="N6686" i="1"/>
  <c r="V6686" i="1" s="1"/>
  <c r="N6685" i="1"/>
  <c r="V6685" i="1" s="1"/>
  <c r="N6684" i="1"/>
  <c r="V6684" i="1" s="1"/>
  <c r="N6683" i="1"/>
  <c r="V6683" i="1" s="1"/>
  <c r="N6682" i="1"/>
  <c r="V6682" i="1" s="1"/>
  <c r="N6681" i="1"/>
  <c r="V6681" i="1" s="1"/>
  <c r="N6680" i="1"/>
  <c r="V6680" i="1" s="1"/>
  <c r="N6679" i="1"/>
  <c r="V6679" i="1" s="1"/>
  <c r="N6678" i="1"/>
  <c r="V6678" i="1" s="1"/>
  <c r="N6677" i="1"/>
  <c r="V6677" i="1" s="1"/>
  <c r="N6676" i="1"/>
  <c r="V6676" i="1" s="1"/>
  <c r="N6675" i="1"/>
  <c r="V6675" i="1" s="1"/>
  <c r="N6674" i="1"/>
  <c r="V6674" i="1" s="1"/>
  <c r="N6673" i="1"/>
  <c r="V6673" i="1" s="1"/>
  <c r="N6672" i="1"/>
  <c r="V6672" i="1" s="1"/>
  <c r="N6671" i="1"/>
  <c r="V6671" i="1" s="1"/>
  <c r="N6670" i="1"/>
  <c r="V6670" i="1" s="1"/>
  <c r="N6669" i="1"/>
  <c r="V6669" i="1" s="1"/>
  <c r="N6668" i="1"/>
  <c r="V6668" i="1" s="1"/>
  <c r="N6667" i="1"/>
  <c r="V6667" i="1" s="1"/>
  <c r="N6666" i="1"/>
  <c r="V6666" i="1" s="1"/>
  <c r="N6665" i="1"/>
  <c r="V6665" i="1" s="1"/>
  <c r="N6664" i="1"/>
  <c r="V6664" i="1" s="1"/>
  <c r="N6663" i="1"/>
  <c r="V6663" i="1" s="1"/>
  <c r="N6662" i="1"/>
  <c r="V6662" i="1" s="1"/>
  <c r="N6661" i="1"/>
  <c r="V6661" i="1" s="1"/>
  <c r="N6660" i="1"/>
  <c r="V6660" i="1" s="1"/>
  <c r="N6659" i="1"/>
  <c r="V6659" i="1" s="1"/>
  <c r="N6658" i="1"/>
  <c r="V6658" i="1" s="1"/>
  <c r="N6657" i="1"/>
  <c r="V6657" i="1" s="1"/>
  <c r="N6656" i="1"/>
  <c r="V6656" i="1" s="1"/>
  <c r="N6655" i="1"/>
  <c r="V6655" i="1" s="1"/>
  <c r="N6654" i="1"/>
  <c r="V6654" i="1" s="1"/>
  <c r="N6653" i="1"/>
  <c r="V6653" i="1" s="1"/>
  <c r="N6652" i="1"/>
  <c r="V6652" i="1" s="1"/>
  <c r="N6651" i="1"/>
  <c r="V6651" i="1" s="1"/>
  <c r="N6650" i="1"/>
  <c r="V6650" i="1" s="1"/>
  <c r="N6649" i="1"/>
  <c r="V6649" i="1" s="1"/>
  <c r="N6648" i="1"/>
  <c r="V6648" i="1" s="1"/>
  <c r="N6647" i="1"/>
  <c r="V6647" i="1" s="1"/>
  <c r="N6646" i="1"/>
  <c r="V6646" i="1" s="1"/>
  <c r="N6645" i="1"/>
  <c r="V6645" i="1" s="1"/>
  <c r="N6644" i="1"/>
  <c r="V6644" i="1" s="1"/>
  <c r="N6643" i="1"/>
  <c r="V6643" i="1" s="1"/>
  <c r="N6642" i="1"/>
  <c r="V6642" i="1" s="1"/>
  <c r="N6641" i="1"/>
  <c r="V6641" i="1" s="1"/>
  <c r="N6640" i="1"/>
  <c r="V6640" i="1" s="1"/>
  <c r="N6639" i="1"/>
  <c r="V6639" i="1" s="1"/>
  <c r="N6638" i="1"/>
  <c r="V6638" i="1" s="1"/>
  <c r="N6637" i="1"/>
  <c r="V6637" i="1" s="1"/>
  <c r="N6636" i="1"/>
  <c r="V6636" i="1" s="1"/>
  <c r="N6635" i="1"/>
  <c r="V6635" i="1" s="1"/>
  <c r="N6634" i="1"/>
  <c r="V6634" i="1" s="1"/>
  <c r="N6633" i="1"/>
  <c r="V6633" i="1" s="1"/>
  <c r="N6632" i="1"/>
  <c r="V6632" i="1" s="1"/>
  <c r="N6631" i="1"/>
  <c r="V6631" i="1" s="1"/>
  <c r="N6630" i="1"/>
  <c r="V6630" i="1" s="1"/>
  <c r="N6629" i="1"/>
  <c r="V6629" i="1" s="1"/>
  <c r="N6628" i="1"/>
  <c r="V6628" i="1" s="1"/>
  <c r="N6627" i="1"/>
  <c r="V6627" i="1" s="1"/>
  <c r="N6626" i="1"/>
  <c r="V6626" i="1" s="1"/>
  <c r="N6625" i="1"/>
  <c r="V6625" i="1" s="1"/>
  <c r="N6624" i="1"/>
  <c r="V6624" i="1" s="1"/>
  <c r="N6623" i="1"/>
  <c r="V6623" i="1" s="1"/>
  <c r="N6622" i="1"/>
  <c r="V6622" i="1" s="1"/>
  <c r="N6621" i="1"/>
  <c r="V6621" i="1" s="1"/>
  <c r="N6620" i="1"/>
  <c r="V6620" i="1" s="1"/>
  <c r="N6619" i="1"/>
  <c r="V6619" i="1" s="1"/>
  <c r="N6618" i="1"/>
  <c r="V6618" i="1" s="1"/>
  <c r="N6617" i="1"/>
  <c r="V6617" i="1" s="1"/>
  <c r="N6616" i="1"/>
  <c r="V6616" i="1" s="1"/>
  <c r="N6615" i="1"/>
  <c r="V6615" i="1" s="1"/>
  <c r="N6614" i="1"/>
  <c r="V6614" i="1" s="1"/>
  <c r="N6613" i="1"/>
  <c r="V6613" i="1" s="1"/>
  <c r="N6612" i="1"/>
  <c r="V6612" i="1" s="1"/>
  <c r="N6611" i="1"/>
  <c r="V6611" i="1" s="1"/>
  <c r="N6610" i="1"/>
  <c r="V6610" i="1" s="1"/>
  <c r="N6609" i="1"/>
  <c r="V6609" i="1" s="1"/>
  <c r="N6608" i="1"/>
  <c r="V6608" i="1" s="1"/>
  <c r="N6607" i="1"/>
  <c r="V6607" i="1" s="1"/>
  <c r="N6606" i="1"/>
  <c r="V6606" i="1" s="1"/>
  <c r="N6605" i="1"/>
  <c r="V6605" i="1" s="1"/>
  <c r="N6604" i="1"/>
  <c r="V6604" i="1" s="1"/>
  <c r="N6603" i="1"/>
  <c r="V6603" i="1" s="1"/>
  <c r="N6602" i="1"/>
  <c r="V6602" i="1" s="1"/>
  <c r="N6601" i="1"/>
  <c r="V6601" i="1" s="1"/>
  <c r="N6600" i="1"/>
  <c r="V6600" i="1" s="1"/>
  <c r="N6599" i="1"/>
  <c r="V6599" i="1" s="1"/>
  <c r="N6598" i="1"/>
  <c r="V6598" i="1" s="1"/>
  <c r="N6597" i="1"/>
  <c r="V6597" i="1" s="1"/>
  <c r="N6596" i="1"/>
  <c r="V6596" i="1" s="1"/>
  <c r="N6595" i="1"/>
  <c r="V6595" i="1" s="1"/>
  <c r="N6594" i="1"/>
  <c r="V6594" i="1" s="1"/>
  <c r="N6593" i="1"/>
  <c r="V6593" i="1" s="1"/>
  <c r="N6592" i="1"/>
  <c r="V6592" i="1" s="1"/>
  <c r="N6591" i="1"/>
  <c r="V6591" i="1" s="1"/>
  <c r="N6590" i="1"/>
  <c r="V6590" i="1" s="1"/>
  <c r="N6589" i="1"/>
  <c r="V6589" i="1" s="1"/>
  <c r="N6588" i="1"/>
  <c r="V6588" i="1" s="1"/>
  <c r="N6587" i="1"/>
  <c r="V6587" i="1" s="1"/>
  <c r="N6586" i="1"/>
  <c r="V6586" i="1" s="1"/>
  <c r="N6585" i="1"/>
  <c r="V6585" i="1" s="1"/>
  <c r="N6584" i="1"/>
  <c r="V6584" i="1" s="1"/>
  <c r="N6583" i="1"/>
  <c r="V6583" i="1" s="1"/>
  <c r="N6582" i="1"/>
  <c r="V6582" i="1" s="1"/>
  <c r="N6581" i="1"/>
  <c r="V6581" i="1" s="1"/>
  <c r="N6580" i="1"/>
  <c r="V6580" i="1" s="1"/>
  <c r="N6579" i="1"/>
  <c r="V6579" i="1" s="1"/>
  <c r="N6578" i="1"/>
  <c r="V6578" i="1" s="1"/>
  <c r="N6577" i="1"/>
  <c r="V6577" i="1" s="1"/>
  <c r="N6576" i="1"/>
  <c r="V6576" i="1" s="1"/>
  <c r="N6575" i="1"/>
  <c r="V6575" i="1" s="1"/>
  <c r="N6574" i="1"/>
  <c r="V6574" i="1" s="1"/>
  <c r="N6573" i="1"/>
  <c r="V6573" i="1" s="1"/>
  <c r="N6572" i="1"/>
  <c r="V6572" i="1" s="1"/>
  <c r="N6571" i="1"/>
  <c r="V6571" i="1" s="1"/>
  <c r="N6570" i="1"/>
  <c r="V6570" i="1" s="1"/>
  <c r="N6569" i="1"/>
  <c r="V6569" i="1" s="1"/>
  <c r="N6568" i="1"/>
  <c r="V6568" i="1" s="1"/>
  <c r="N6567" i="1"/>
  <c r="V6567" i="1" s="1"/>
  <c r="N6566" i="1"/>
  <c r="V6566" i="1" s="1"/>
  <c r="N6565" i="1"/>
  <c r="V6565" i="1" s="1"/>
  <c r="N6564" i="1"/>
  <c r="V6564" i="1" s="1"/>
  <c r="N6563" i="1"/>
  <c r="V6563" i="1" s="1"/>
  <c r="N6562" i="1"/>
  <c r="V6562" i="1" s="1"/>
  <c r="N6561" i="1"/>
  <c r="V6561" i="1" s="1"/>
  <c r="N6560" i="1"/>
  <c r="V6560" i="1" s="1"/>
  <c r="N6559" i="1"/>
  <c r="V6559" i="1" s="1"/>
  <c r="N6558" i="1"/>
  <c r="V6558" i="1" s="1"/>
  <c r="N6557" i="1"/>
  <c r="V6557" i="1" s="1"/>
  <c r="N6556" i="1"/>
  <c r="V6556" i="1" s="1"/>
  <c r="N6555" i="1"/>
  <c r="V6555" i="1" s="1"/>
  <c r="N6554" i="1"/>
  <c r="V6554" i="1" s="1"/>
  <c r="N6553" i="1"/>
  <c r="V6553" i="1" s="1"/>
  <c r="N6552" i="1"/>
  <c r="V6552" i="1" s="1"/>
  <c r="N6551" i="1"/>
  <c r="V6551" i="1" s="1"/>
  <c r="N6550" i="1"/>
  <c r="V6550" i="1" s="1"/>
  <c r="N6549" i="1"/>
  <c r="V6549" i="1" s="1"/>
  <c r="N6548" i="1"/>
  <c r="V6548" i="1" s="1"/>
  <c r="N6547" i="1"/>
  <c r="V6547" i="1" s="1"/>
  <c r="N6546" i="1"/>
  <c r="V6546" i="1" s="1"/>
  <c r="N6545" i="1"/>
  <c r="V6545" i="1" s="1"/>
  <c r="N6544" i="1"/>
  <c r="V6544" i="1" s="1"/>
  <c r="N6543" i="1"/>
  <c r="V6543" i="1" s="1"/>
  <c r="N6542" i="1"/>
  <c r="V6542" i="1" s="1"/>
  <c r="N6541" i="1"/>
  <c r="V6541" i="1" s="1"/>
  <c r="N6540" i="1"/>
  <c r="V6540" i="1" s="1"/>
  <c r="N6539" i="1"/>
  <c r="V6539" i="1" s="1"/>
  <c r="N6538" i="1"/>
  <c r="V6538" i="1" s="1"/>
  <c r="N6537" i="1"/>
  <c r="V6537" i="1" s="1"/>
  <c r="N6536" i="1"/>
  <c r="V6536" i="1" s="1"/>
  <c r="N6535" i="1"/>
  <c r="V6535" i="1" s="1"/>
  <c r="N6534" i="1"/>
  <c r="V6534" i="1" s="1"/>
  <c r="N6533" i="1"/>
  <c r="V6533" i="1" s="1"/>
  <c r="N6532" i="1"/>
  <c r="V6532" i="1" s="1"/>
  <c r="N6531" i="1"/>
  <c r="V6531" i="1" s="1"/>
  <c r="N6530" i="1"/>
  <c r="V6530" i="1" s="1"/>
  <c r="N6529" i="1"/>
  <c r="V6529" i="1" s="1"/>
  <c r="N6528" i="1"/>
  <c r="V6528" i="1" s="1"/>
  <c r="N6527" i="1"/>
  <c r="V6527" i="1" s="1"/>
  <c r="N6526" i="1"/>
  <c r="V6526" i="1" s="1"/>
  <c r="N6525" i="1"/>
  <c r="V6525" i="1" s="1"/>
  <c r="N6524" i="1"/>
  <c r="V6524" i="1" s="1"/>
  <c r="N6523" i="1"/>
  <c r="V6523" i="1" s="1"/>
  <c r="N6522" i="1"/>
  <c r="V6522" i="1" s="1"/>
  <c r="N6521" i="1"/>
  <c r="V6521" i="1" s="1"/>
  <c r="N6520" i="1"/>
  <c r="V6520" i="1" s="1"/>
  <c r="N6519" i="1"/>
  <c r="V6519" i="1" s="1"/>
  <c r="N6518" i="1"/>
  <c r="V6518" i="1" s="1"/>
  <c r="N6517" i="1"/>
  <c r="V6517" i="1" s="1"/>
  <c r="N6516" i="1"/>
  <c r="V6516" i="1" s="1"/>
  <c r="N6515" i="1"/>
  <c r="V6515" i="1" s="1"/>
  <c r="N6514" i="1"/>
  <c r="V6514" i="1" s="1"/>
  <c r="N6513" i="1"/>
  <c r="V6513" i="1" s="1"/>
  <c r="N6512" i="1"/>
  <c r="V6512" i="1" s="1"/>
  <c r="N6511" i="1"/>
  <c r="V6511" i="1" s="1"/>
  <c r="N6510" i="1"/>
  <c r="V6510" i="1" s="1"/>
  <c r="N6509" i="1"/>
  <c r="V6509" i="1" s="1"/>
  <c r="N6508" i="1"/>
  <c r="V6508" i="1" s="1"/>
  <c r="N6507" i="1"/>
  <c r="V6507" i="1" s="1"/>
  <c r="N6506" i="1"/>
  <c r="V6506" i="1" s="1"/>
  <c r="N6505" i="1"/>
  <c r="V6505" i="1" s="1"/>
  <c r="N6504" i="1"/>
  <c r="V6504" i="1" s="1"/>
  <c r="N6503" i="1"/>
  <c r="V6503" i="1" s="1"/>
  <c r="N6502" i="1"/>
  <c r="V6502" i="1" s="1"/>
  <c r="N6501" i="1"/>
  <c r="V6501" i="1" s="1"/>
  <c r="N6500" i="1"/>
  <c r="V6500" i="1" s="1"/>
  <c r="N6499" i="1"/>
  <c r="V6499" i="1" s="1"/>
  <c r="N6498" i="1"/>
  <c r="V6498" i="1" s="1"/>
  <c r="N6497" i="1"/>
  <c r="V6497" i="1" s="1"/>
  <c r="N6496" i="1"/>
  <c r="V6496" i="1" s="1"/>
  <c r="N6495" i="1"/>
  <c r="V6495" i="1" s="1"/>
  <c r="N6494" i="1"/>
  <c r="V6494" i="1" s="1"/>
  <c r="N6493" i="1"/>
  <c r="V6493" i="1" s="1"/>
  <c r="N6492" i="1"/>
  <c r="V6492" i="1" s="1"/>
  <c r="N6491" i="1"/>
  <c r="V6491" i="1" s="1"/>
  <c r="N6490" i="1"/>
  <c r="V6490" i="1" s="1"/>
  <c r="N6489" i="1"/>
  <c r="V6489" i="1" s="1"/>
  <c r="N6488" i="1"/>
  <c r="V6488" i="1" s="1"/>
  <c r="N6487" i="1"/>
  <c r="V6487" i="1" s="1"/>
  <c r="N6486" i="1"/>
  <c r="V6486" i="1" s="1"/>
  <c r="N6485" i="1"/>
  <c r="V6485" i="1" s="1"/>
  <c r="N6484" i="1"/>
  <c r="V6484" i="1" s="1"/>
  <c r="N6483" i="1"/>
  <c r="V6483" i="1" s="1"/>
  <c r="N6482" i="1"/>
  <c r="V6482" i="1" s="1"/>
  <c r="N6481" i="1"/>
  <c r="V6481" i="1" s="1"/>
  <c r="N6480" i="1"/>
  <c r="V6480" i="1" s="1"/>
  <c r="N6479" i="1"/>
  <c r="V6479" i="1" s="1"/>
  <c r="N6478" i="1"/>
  <c r="V6478" i="1" s="1"/>
  <c r="N6477" i="1"/>
  <c r="V6477" i="1" s="1"/>
  <c r="N6476" i="1"/>
  <c r="V6476" i="1" s="1"/>
  <c r="N6475" i="1"/>
  <c r="V6475" i="1" s="1"/>
  <c r="N6474" i="1"/>
  <c r="V6474" i="1" s="1"/>
  <c r="N6473" i="1"/>
  <c r="V6473" i="1" s="1"/>
  <c r="N6472" i="1"/>
  <c r="V6472" i="1" s="1"/>
  <c r="N6471" i="1"/>
  <c r="V6471" i="1" s="1"/>
  <c r="N6470" i="1"/>
  <c r="V6470" i="1" s="1"/>
  <c r="N6469" i="1"/>
  <c r="V6469" i="1" s="1"/>
  <c r="N6468" i="1"/>
  <c r="V6468" i="1" s="1"/>
  <c r="N6467" i="1"/>
  <c r="V6467" i="1" s="1"/>
  <c r="N6466" i="1"/>
  <c r="V6466" i="1" s="1"/>
  <c r="N6465" i="1"/>
  <c r="V6465" i="1" s="1"/>
  <c r="N6464" i="1"/>
  <c r="V6464" i="1" s="1"/>
  <c r="N6463" i="1"/>
  <c r="V6463" i="1" s="1"/>
  <c r="N6462" i="1"/>
  <c r="V6462" i="1" s="1"/>
  <c r="N6461" i="1"/>
  <c r="V6461" i="1" s="1"/>
  <c r="N6460" i="1"/>
  <c r="V6460" i="1" s="1"/>
  <c r="N6459" i="1"/>
  <c r="V6459" i="1" s="1"/>
  <c r="N6458" i="1"/>
  <c r="V6458" i="1" s="1"/>
  <c r="N6457" i="1"/>
  <c r="V6457" i="1" s="1"/>
  <c r="N6456" i="1"/>
  <c r="V6456" i="1" s="1"/>
  <c r="N6455" i="1"/>
  <c r="V6455" i="1" s="1"/>
  <c r="N6454" i="1"/>
  <c r="V6454" i="1" s="1"/>
  <c r="N6453" i="1"/>
  <c r="V6453" i="1" s="1"/>
  <c r="N6452" i="1"/>
  <c r="V6452" i="1" s="1"/>
  <c r="N6451" i="1"/>
  <c r="V6451" i="1" s="1"/>
  <c r="N6450" i="1"/>
  <c r="V6450" i="1" s="1"/>
  <c r="N6449" i="1"/>
  <c r="V6449" i="1" s="1"/>
  <c r="N6448" i="1"/>
  <c r="V6448" i="1" s="1"/>
  <c r="N6447" i="1"/>
  <c r="V6447" i="1" s="1"/>
  <c r="N6446" i="1"/>
  <c r="V6446" i="1" s="1"/>
  <c r="N6445" i="1"/>
  <c r="V6445" i="1" s="1"/>
  <c r="N6444" i="1"/>
  <c r="V6444" i="1" s="1"/>
  <c r="N6443" i="1"/>
  <c r="V6443" i="1" s="1"/>
  <c r="N6442" i="1"/>
  <c r="V6442" i="1" s="1"/>
  <c r="N6441" i="1"/>
  <c r="V6441" i="1" s="1"/>
  <c r="N6440" i="1"/>
  <c r="V6440" i="1" s="1"/>
  <c r="N6439" i="1"/>
  <c r="V6439" i="1" s="1"/>
  <c r="N6438" i="1"/>
  <c r="V6438" i="1" s="1"/>
  <c r="N6437" i="1"/>
  <c r="V6437" i="1" s="1"/>
  <c r="N6436" i="1"/>
  <c r="V6436" i="1" s="1"/>
  <c r="N6435" i="1"/>
  <c r="V6435" i="1" s="1"/>
  <c r="N6434" i="1"/>
  <c r="V6434" i="1" s="1"/>
  <c r="N6433" i="1"/>
  <c r="V6433" i="1" s="1"/>
  <c r="N6432" i="1"/>
  <c r="V6432" i="1" s="1"/>
  <c r="N6431" i="1"/>
  <c r="V6431" i="1" s="1"/>
  <c r="N6430" i="1"/>
  <c r="V6430" i="1" s="1"/>
  <c r="N6429" i="1"/>
  <c r="V6429" i="1" s="1"/>
  <c r="N6428" i="1"/>
  <c r="V6428" i="1" s="1"/>
  <c r="N6427" i="1"/>
  <c r="V6427" i="1" s="1"/>
  <c r="N6426" i="1"/>
  <c r="V6426" i="1" s="1"/>
  <c r="N6425" i="1"/>
  <c r="V6425" i="1" s="1"/>
  <c r="N6424" i="1"/>
  <c r="V6424" i="1" s="1"/>
  <c r="N6423" i="1"/>
  <c r="V6423" i="1" s="1"/>
  <c r="N6422" i="1"/>
  <c r="V6422" i="1" s="1"/>
  <c r="N6421" i="1"/>
  <c r="V6421" i="1" s="1"/>
  <c r="N6420" i="1"/>
  <c r="V6420" i="1" s="1"/>
  <c r="N6419" i="1"/>
  <c r="V6419" i="1" s="1"/>
  <c r="N6418" i="1"/>
  <c r="V6418" i="1" s="1"/>
  <c r="N6417" i="1"/>
  <c r="V6417" i="1" s="1"/>
  <c r="N6416" i="1"/>
  <c r="V6416" i="1" s="1"/>
  <c r="N6415" i="1"/>
  <c r="V6415" i="1" s="1"/>
  <c r="N6414" i="1"/>
  <c r="V6414" i="1" s="1"/>
  <c r="N6413" i="1"/>
  <c r="V6413" i="1" s="1"/>
  <c r="N6412" i="1"/>
  <c r="V6412" i="1" s="1"/>
  <c r="N6411" i="1"/>
  <c r="V6411" i="1" s="1"/>
  <c r="N6410" i="1"/>
  <c r="V6410" i="1" s="1"/>
  <c r="N6409" i="1"/>
  <c r="V6409" i="1" s="1"/>
  <c r="N6408" i="1"/>
  <c r="V6408" i="1" s="1"/>
  <c r="N6407" i="1"/>
  <c r="V6407" i="1" s="1"/>
  <c r="N6406" i="1"/>
  <c r="V6406" i="1" s="1"/>
  <c r="N6405" i="1"/>
  <c r="V6405" i="1" s="1"/>
  <c r="N6404" i="1"/>
  <c r="V6404" i="1" s="1"/>
  <c r="N6403" i="1"/>
  <c r="N6402" i="1"/>
  <c r="V6402" i="1" s="1"/>
  <c r="N6401" i="1"/>
  <c r="V6401" i="1" s="1"/>
  <c r="N6400" i="1"/>
  <c r="V6400" i="1" s="1"/>
  <c r="N6399" i="1"/>
  <c r="V6399" i="1" s="1"/>
  <c r="N6398" i="1"/>
  <c r="V6398" i="1" s="1"/>
  <c r="N6397" i="1"/>
  <c r="V6397" i="1" s="1"/>
  <c r="N6396" i="1"/>
  <c r="V6396" i="1" s="1"/>
  <c r="N6395" i="1"/>
  <c r="V6395" i="1" s="1"/>
  <c r="N6394" i="1"/>
  <c r="V6394" i="1" s="1"/>
  <c r="N6393" i="1"/>
  <c r="V6393" i="1" s="1"/>
  <c r="N6392" i="1"/>
  <c r="V6392" i="1" s="1"/>
  <c r="N6391" i="1"/>
  <c r="V6391" i="1" s="1"/>
  <c r="N6390" i="1"/>
  <c r="V6390" i="1" s="1"/>
  <c r="N6389" i="1"/>
  <c r="V6389" i="1" s="1"/>
  <c r="N6388" i="1"/>
  <c r="V6388" i="1" s="1"/>
  <c r="N6387" i="1"/>
  <c r="V6387" i="1" s="1"/>
  <c r="N6386" i="1"/>
  <c r="V6386" i="1" s="1"/>
  <c r="N6385" i="1"/>
  <c r="V6385" i="1" s="1"/>
  <c r="N6384" i="1"/>
  <c r="V6384" i="1" s="1"/>
  <c r="N6383" i="1"/>
  <c r="V6383" i="1" s="1"/>
  <c r="N6382" i="1"/>
  <c r="V6382" i="1" s="1"/>
  <c r="N6381" i="1"/>
  <c r="V6381" i="1" s="1"/>
  <c r="N6380" i="1"/>
  <c r="V6380" i="1" s="1"/>
  <c r="N6379" i="1"/>
  <c r="N6378" i="1"/>
  <c r="V6378" i="1" s="1"/>
  <c r="N6377" i="1"/>
  <c r="V6377" i="1" s="1"/>
  <c r="N6376" i="1"/>
  <c r="V6376" i="1" s="1"/>
  <c r="N6375" i="1"/>
  <c r="V6375" i="1" s="1"/>
  <c r="N6374" i="1"/>
  <c r="V6374" i="1" s="1"/>
  <c r="N6373" i="1"/>
  <c r="V6373" i="1" s="1"/>
  <c r="N6372" i="1"/>
  <c r="V6372" i="1" s="1"/>
  <c r="N6371" i="1"/>
  <c r="V6371" i="1" s="1"/>
  <c r="N6370" i="1"/>
  <c r="V6370" i="1" s="1"/>
  <c r="N6369" i="1"/>
  <c r="V6369" i="1" s="1"/>
  <c r="N6368" i="1"/>
  <c r="V6368" i="1" s="1"/>
  <c r="N6367" i="1"/>
  <c r="V6367" i="1" s="1"/>
  <c r="N6366" i="1"/>
  <c r="V6366" i="1" s="1"/>
  <c r="N6365" i="1"/>
  <c r="V6365" i="1" s="1"/>
  <c r="N6364" i="1"/>
  <c r="V6364" i="1" s="1"/>
  <c r="N6363" i="1"/>
  <c r="V6363" i="1" s="1"/>
  <c r="N6362" i="1"/>
  <c r="V6362" i="1" s="1"/>
  <c r="N6361" i="1"/>
  <c r="V6361" i="1" s="1"/>
  <c r="N6360" i="1"/>
  <c r="V6360" i="1" s="1"/>
  <c r="N6359" i="1"/>
  <c r="V6359" i="1" s="1"/>
  <c r="N6358" i="1"/>
  <c r="V6358" i="1" s="1"/>
  <c r="N6357" i="1"/>
  <c r="V6357" i="1" s="1"/>
  <c r="N6356" i="1"/>
  <c r="V6356" i="1" s="1"/>
  <c r="N6355" i="1"/>
  <c r="V6355" i="1" s="1"/>
  <c r="N6354" i="1"/>
  <c r="V6354" i="1" s="1"/>
  <c r="N6353" i="1"/>
  <c r="V6353" i="1" s="1"/>
  <c r="N6352" i="1"/>
  <c r="V6352" i="1" s="1"/>
  <c r="N6351" i="1"/>
  <c r="V6351" i="1" s="1"/>
  <c r="N6350" i="1"/>
  <c r="V6350" i="1" s="1"/>
  <c r="N6349" i="1"/>
  <c r="V6349" i="1" s="1"/>
  <c r="N6348" i="1"/>
  <c r="V6348" i="1" s="1"/>
  <c r="N6347" i="1"/>
  <c r="V6347" i="1" s="1"/>
  <c r="N6346" i="1"/>
  <c r="V6346" i="1" s="1"/>
  <c r="N6345" i="1"/>
  <c r="V6345" i="1" s="1"/>
  <c r="N6344" i="1"/>
  <c r="V6344" i="1" s="1"/>
  <c r="N6343" i="1"/>
  <c r="V6343" i="1" s="1"/>
  <c r="N6342" i="1"/>
  <c r="V6342" i="1" s="1"/>
  <c r="N6341" i="1"/>
  <c r="V6341" i="1" s="1"/>
  <c r="N6340" i="1"/>
  <c r="V6340" i="1" s="1"/>
  <c r="N6339" i="1"/>
  <c r="V6339" i="1" s="1"/>
  <c r="N6338" i="1"/>
  <c r="V6338" i="1" s="1"/>
  <c r="N6337" i="1"/>
  <c r="V6337" i="1" s="1"/>
  <c r="N6336" i="1"/>
  <c r="V6336" i="1" s="1"/>
  <c r="N6335" i="1"/>
  <c r="V6335" i="1" s="1"/>
  <c r="N6334" i="1"/>
  <c r="V6334" i="1" s="1"/>
  <c r="N6333" i="1"/>
  <c r="V6333" i="1" s="1"/>
  <c r="N6332" i="1"/>
  <c r="V6332" i="1" s="1"/>
  <c r="N6331" i="1"/>
  <c r="V6331" i="1" s="1"/>
  <c r="N6330" i="1"/>
  <c r="V6330" i="1" s="1"/>
  <c r="N6329" i="1"/>
  <c r="V6329" i="1" s="1"/>
  <c r="N6328" i="1"/>
  <c r="V6328" i="1" s="1"/>
  <c r="N6327" i="1"/>
  <c r="V6327" i="1" s="1"/>
  <c r="N6326" i="1"/>
  <c r="V6326" i="1" s="1"/>
  <c r="N6325" i="1"/>
  <c r="V6325" i="1" s="1"/>
  <c r="N6324" i="1"/>
  <c r="V6324" i="1" s="1"/>
  <c r="N6323" i="1"/>
  <c r="V6323" i="1" s="1"/>
  <c r="N6322" i="1"/>
  <c r="V6322" i="1" s="1"/>
  <c r="N6321" i="1"/>
  <c r="V6321" i="1" s="1"/>
  <c r="N6320" i="1"/>
  <c r="V6320" i="1" s="1"/>
  <c r="N6319" i="1"/>
  <c r="V6319" i="1" s="1"/>
  <c r="N6318" i="1"/>
  <c r="V6318" i="1" s="1"/>
  <c r="N6317" i="1"/>
  <c r="V6317" i="1" s="1"/>
  <c r="N6316" i="1"/>
  <c r="V6316" i="1" s="1"/>
  <c r="N6315" i="1"/>
  <c r="V6315" i="1" s="1"/>
  <c r="N6314" i="1"/>
  <c r="V6314" i="1" s="1"/>
  <c r="N6313" i="1"/>
  <c r="V6313" i="1" s="1"/>
  <c r="N6312" i="1"/>
  <c r="V6312" i="1" s="1"/>
  <c r="N6311" i="1"/>
  <c r="V6311" i="1" s="1"/>
  <c r="N6310" i="1"/>
  <c r="V6310" i="1" s="1"/>
  <c r="N6309" i="1"/>
  <c r="V6309" i="1" s="1"/>
  <c r="N6308" i="1"/>
  <c r="V6308" i="1" s="1"/>
  <c r="N6307" i="1"/>
  <c r="V6307" i="1" s="1"/>
  <c r="N6306" i="1"/>
  <c r="V6306" i="1" s="1"/>
  <c r="N6305" i="1"/>
  <c r="V6305" i="1" s="1"/>
  <c r="N6304" i="1"/>
  <c r="V6304" i="1" s="1"/>
  <c r="N6303" i="1"/>
  <c r="V6303" i="1" s="1"/>
  <c r="N6302" i="1"/>
  <c r="V6302" i="1" s="1"/>
  <c r="N6301" i="1"/>
  <c r="V6301" i="1" s="1"/>
  <c r="N6300" i="1"/>
  <c r="V6300" i="1" s="1"/>
  <c r="N6299" i="1"/>
  <c r="V6299" i="1" s="1"/>
  <c r="N6298" i="1"/>
  <c r="V6298" i="1" s="1"/>
  <c r="N6297" i="1"/>
  <c r="V6297" i="1" s="1"/>
  <c r="N6296" i="1"/>
  <c r="V6296" i="1" s="1"/>
  <c r="N6295" i="1"/>
  <c r="V6295" i="1" s="1"/>
  <c r="N6294" i="1"/>
  <c r="V6294" i="1" s="1"/>
  <c r="N6293" i="1"/>
  <c r="V6293" i="1" s="1"/>
  <c r="N6292" i="1"/>
  <c r="V6292" i="1" s="1"/>
  <c r="N6291" i="1"/>
  <c r="V6291" i="1" s="1"/>
  <c r="N6290" i="1"/>
  <c r="V6290" i="1" s="1"/>
  <c r="N6289" i="1"/>
  <c r="V6289" i="1" s="1"/>
  <c r="N6288" i="1"/>
  <c r="V6288" i="1" s="1"/>
  <c r="N6287" i="1"/>
  <c r="V6287" i="1" s="1"/>
  <c r="N6286" i="1"/>
  <c r="V6286" i="1" s="1"/>
  <c r="N6285" i="1"/>
  <c r="V6285" i="1" s="1"/>
  <c r="N6284" i="1"/>
  <c r="V6284" i="1" s="1"/>
  <c r="N6283" i="1"/>
  <c r="V6283" i="1" s="1"/>
  <c r="N6282" i="1"/>
  <c r="V6282" i="1" s="1"/>
  <c r="N6281" i="1"/>
  <c r="V6281" i="1" s="1"/>
  <c r="N6280" i="1"/>
  <c r="V6280" i="1" s="1"/>
  <c r="N6279" i="1"/>
  <c r="V6279" i="1" s="1"/>
  <c r="N6278" i="1"/>
  <c r="V6278" i="1" s="1"/>
  <c r="N6277" i="1"/>
  <c r="V6277" i="1" s="1"/>
  <c r="N6276" i="1"/>
  <c r="V6276" i="1" s="1"/>
  <c r="N6275" i="1"/>
  <c r="V6275" i="1" s="1"/>
  <c r="N6274" i="1"/>
  <c r="V6274" i="1" s="1"/>
  <c r="N6273" i="1"/>
  <c r="V6273" i="1" s="1"/>
  <c r="N6272" i="1"/>
  <c r="V6272" i="1" s="1"/>
  <c r="N6271" i="1"/>
  <c r="V6271" i="1" s="1"/>
  <c r="N6270" i="1"/>
  <c r="V6270" i="1" s="1"/>
  <c r="N6269" i="1"/>
  <c r="V6269" i="1" s="1"/>
  <c r="N6268" i="1"/>
  <c r="V6268" i="1" s="1"/>
  <c r="N6267" i="1"/>
  <c r="V6267" i="1" s="1"/>
  <c r="N6266" i="1"/>
  <c r="V6266" i="1" s="1"/>
  <c r="N6265" i="1"/>
  <c r="V6265" i="1" s="1"/>
  <c r="N6264" i="1"/>
  <c r="V6264" i="1" s="1"/>
  <c r="N6263" i="1"/>
  <c r="V6263" i="1" s="1"/>
  <c r="N6262" i="1"/>
  <c r="V6262" i="1" s="1"/>
  <c r="N6261" i="1"/>
  <c r="V6261" i="1" s="1"/>
  <c r="N6260" i="1"/>
  <c r="V6260" i="1" s="1"/>
  <c r="N6259" i="1"/>
  <c r="V6259" i="1" s="1"/>
  <c r="N6258" i="1"/>
  <c r="V6258" i="1" s="1"/>
  <c r="N6257" i="1"/>
  <c r="V6257" i="1" s="1"/>
  <c r="N6256" i="1"/>
  <c r="V6256" i="1" s="1"/>
  <c r="N6255" i="1"/>
  <c r="V6255" i="1" s="1"/>
  <c r="N6254" i="1"/>
  <c r="V6254" i="1" s="1"/>
  <c r="N6253" i="1"/>
  <c r="V6253" i="1" s="1"/>
  <c r="N6252" i="1"/>
  <c r="V6252" i="1" s="1"/>
  <c r="N6251" i="1"/>
  <c r="V6251" i="1" s="1"/>
  <c r="N6250" i="1"/>
  <c r="V6250" i="1" s="1"/>
  <c r="N6249" i="1"/>
  <c r="V6249" i="1" s="1"/>
  <c r="N6248" i="1"/>
  <c r="V6248" i="1" s="1"/>
  <c r="N6247" i="1"/>
  <c r="V6247" i="1" s="1"/>
  <c r="N6246" i="1"/>
  <c r="V6246" i="1" s="1"/>
  <c r="N6245" i="1"/>
  <c r="V6245" i="1" s="1"/>
  <c r="N6244" i="1"/>
  <c r="V6244" i="1" s="1"/>
  <c r="N6243" i="1"/>
  <c r="V6243" i="1" s="1"/>
  <c r="N6242" i="1"/>
  <c r="V6242" i="1" s="1"/>
  <c r="N6241" i="1"/>
  <c r="V6241" i="1" s="1"/>
  <c r="N6240" i="1"/>
  <c r="V6240" i="1" s="1"/>
  <c r="N6239" i="1"/>
  <c r="V6239" i="1" s="1"/>
  <c r="N6238" i="1"/>
  <c r="V6238" i="1" s="1"/>
  <c r="N6237" i="1"/>
  <c r="V6237" i="1" s="1"/>
  <c r="N6236" i="1"/>
  <c r="V6236" i="1" s="1"/>
  <c r="N6235" i="1"/>
  <c r="V6235" i="1" s="1"/>
  <c r="N6234" i="1"/>
  <c r="V6234" i="1" s="1"/>
  <c r="N6233" i="1"/>
  <c r="V6233" i="1" s="1"/>
  <c r="N6232" i="1"/>
  <c r="V6232" i="1" s="1"/>
  <c r="N6231" i="1"/>
  <c r="V6231" i="1" s="1"/>
  <c r="N6230" i="1"/>
  <c r="V6230" i="1" s="1"/>
  <c r="N6229" i="1"/>
  <c r="V6229" i="1" s="1"/>
  <c r="N6228" i="1"/>
  <c r="V6228" i="1" s="1"/>
  <c r="N6227" i="1"/>
  <c r="V6227" i="1" s="1"/>
  <c r="N6226" i="1"/>
  <c r="V6226" i="1" s="1"/>
  <c r="N6225" i="1"/>
  <c r="V6225" i="1" s="1"/>
  <c r="N6224" i="1"/>
  <c r="V6224" i="1" s="1"/>
  <c r="N6223" i="1"/>
  <c r="V6223" i="1" s="1"/>
  <c r="N6222" i="1"/>
  <c r="V6222" i="1" s="1"/>
  <c r="N6221" i="1"/>
  <c r="V6221" i="1" s="1"/>
  <c r="N6220" i="1"/>
  <c r="V6220" i="1" s="1"/>
  <c r="N6219" i="1"/>
  <c r="V6219" i="1" s="1"/>
  <c r="N6218" i="1"/>
  <c r="V6218" i="1" s="1"/>
  <c r="N6217" i="1"/>
  <c r="V6217" i="1" s="1"/>
  <c r="N6216" i="1"/>
  <c r="V6216" i="1" s="1"/>
  <c r="N6215" i="1"/>
  <c r="V6215" i="1" s="1"/>
  <c r="N6214" i="1"/>
  <c r="V6214" i="1" s="1"/>
  <c r="N6213" i="1"/>
  <c r="V6213" i="1" s="1"/>
  <c r="N6212" i="1"/>
  <c r="V6212" i="1" s="1"/>
  <c r="N6211" i="1"/>
  <c r="V6211" i="1" s="1"/>
  <c r="N6210" i="1"/>
  <c r="V6210" i="1" s="1"/>
  <c r="N6209" i="1"/>
  <c r="V6209" i="1" s="1"/>
  <c r="N6208" i="1"/>
  <c r="V6208" i="1" s="1"/>
  <c r="N6207" i="1"/>
  <c r="V6207" i="1" s="1"/>
  <c r="N6206" i="1"/>
  <c r="V6206" i="1" s="1"/>
  <c r="N6205" i="1"/>
  <c r="V6205" i="1" s="1"/>
  <c r="N6204" i="1"/>
  <c r="V6204" i="1" s="1"/>
  <c r="N6203" i="1"/>
  <c r="V6203" i="1" s="1"/>
  <c r="N6202" i="1"/>
  <c r="V6202" i="1" s="1"/>
  <c r="N6201" i="1"/>
  <c r="V6201" i="1" s="1"/>
  <c r="N6200" i="1"/>
  <c r="V6200" i="1" s="1"/>
  <c r="N6199" i="1"/>
  <c r="V6199" i="1" s="1"/>
  <c r="N6198" i="1"/>
  <c r="V6198" i="1" s="1"/>
  <c r="N6197" i="1"/>
  <c r="V6197" i="1" s="1"/>
  <c r="N6196" i="1"/>
  <c r="V6196" i="1" s="1"/>
  <c r="N6195" i="1"/>
  <c r="V6195" i="1" s="1"/>
  <c r="N6194" i="1"/>
  <c r="V6194" i="1" s="1"/>
  <c r="N6193" i="1"/>
  <c r="V6193" i="1" s="1"/>
  <c r="N6192" i="1"/>
  <c r="V6192" i="1" s="1"/>
  <c r="N6191" i="1"/>
  <c r="V6191" i="1" s="1"/>
  <c r="N6190" i="1"/>
  <c r="V6190" i="1" s="1"/>
  <c r="N6189" i="1"/>
  <c r="V6189" i="1" s="1"/>
  <c r="N6188" i="1"/>
  <c r="V6188" i="1" s="1"/>
  <c r="N6187" i="1"/>
  <c r="V6187" i="1" s="1"/>
  <c r="N6186" i="1"/>
  <c r="V6186" i="1" s="1"/>
  <c r="N6185" i="1"/>
  <c r="V6185" i="1" s="1"/>
  <c r="N6184" i="1"/>
  <c r="V6184" i="1" s="1"/>
  <c r="N6183" i="1"/>
  <c r="V6183" i="1" s="1"/>
  <c r="N6182" i="1"/>
  <c r="V6182" i="1" s="1"/>
  <c r="N6181" i="1"/>
  <c r="V6181" i="1" s="1"/>
  <c r="N6180" i="1"/>
  <c r="V6180" i="1" s="1"/>
  <c r="N6179" i="1"/>
  <c r="V6179" i="1" s="1"/>
  <c r="N6178" i="1"/>
  <c r="V6178" i="1" s="1"/>
  <c r="N6177" i="1"/>
  <c r="V6177" i="1" s="1"/>
  <c r="N6176" i="1"/>
  <c r="V6176" i="1" s="1"/>
  <c r="N6175" i="1"/>
  <c r="V6175" i="1" s="1"/>
  <c r="N6174" i="1"/>
  <c r="V6174" i="1" s="1"/>
  <c r="N6173" i="1"/>
  <c r="V6173" i="1" s="1"/>
  <c r="N6172" i="1"/>
  <c r="V6172" i="1" s="1"/>
  <c r="N6171" i="1"/>
  <c r="V6171" i="1" s="1"/>
  <c r="N6170" i="1"/>
  <c r="V6170" i="1" s="1"/>
  <c r="N6169" i="1"/>
  <c r="V6169" i="1" s="1"/>
  <c r="N6168" i="1"/>
  <c r="V6168" i="1" s="1"/>
  <c r="N6167" i="1"/>
  <c r="V6167" i="1" s="1"/>
  <c r="N6166" i="1"/>
  <c r="V6166" i="1" s="1"/>
  <c r="N6165" i="1"/>
  <c r="V6165" i="1" s="1"/>
  <c r="N6164" i="1"/>
  <c r="V6164" i="1" s="1"/>
  <c r="N6163" i="1"/>
  <c r="V6163" i="1" s="1"/>
  <c r="N6162" i="1"/>
  <c r="V6162" i="1" s="1"/>
  <c r="N6161" i="1"/>
  <c r="V6161" i="1" s="1"/>
  <c r="N6160" i="1"/>
  <c r="V6160" i="1" s="1"/>
  <c r="N6159" i="1"/>
  <c r="V6159" i="1" s="1"/>
  <c r="N6158" i="1"/>
  <c r="V6158" i="1" s="1"/>
  <c r="N6157" i="1"/>
  <c r="V6157" i="1" s="1"/>
  <c r="N6156" i="1"/>
  <c r="V6156" i="1" s="1"/>
  <c r="N6155" i="1"/>
  <c r="V6155" i="1" s="1"/>
  <c r="N6154" i="1"/>
  <c r="V6154" i="1" s="1"/>
  <c r="N6153" i="1"/>
  <c r="V6153" i="1" s="1"/>
  <c r="N6152" i="1"/>
  <c r="V6152" i="1" s="1"/>
  <c r="N6151" i="1"/>
  <c r="V6151" i="1" s="1"/>
  <c r="N6150" i="1"/>
  <c r="V6150" i="1" s="1"/>
  <c r="N6149" i="1"/>
  <c r="V6149" i="1" s="1"/>
  <c r="N6148" i="1"/>
  <c r="V6148" i="1" s="1"/>
  <c r="N6147" i="1"/>
  <c r="V6147" i="1" s="1"/>
  <c r="N6146" i="1"/>
  <c r="V6146" i="1" s="1"/>
  <c r="N6145" i="1"/>
  <c r="V6145" i="1" s="1"/>
  <c r="N6144" i="1"/>
  <c r="V6144" i="1" s="1"/>
  <c r="N6143" i="1"/>
  <c r="V6143" i="1" s="1"/>
  <c r="N6142" i="1"/>
  <c r="V6142" i="1" s="1"/>
  <c r="N6141" i="1"/>
  <c r="V6141" i="1" s="1"/>
  <c r="N6140" i="1"/>
  <c r="V6140" i="1" s="1"/>
  <c r="N6139" i="1"/>
  <c r="V6139" i="1" s="1"/>
  <c r="N6138" i="1"/>
  <c r="V6138" i="1" s="1"/>
  <c r="N6137" i="1"/>
  <c r="V6137" i="1" s="1"/>
  <c r="N6136" i="1"/>
  <c r="V6136" i="1" s="1"/>
  <c r="N6135" i="1"/>
  <c r="V6135" i="1" s="1"/>
  <c r="N6134" i="1"/>
  <c r="V6134" i="1" s="1"/>
  <c r="N6133" i="1"/>
  <c r="V6133" i="1" s="1"/>
  <c r="N6132" i="1"/>
  <c r="V6132" i="1" s="1"/>
  <c r="N6131" i="1"/>
  <c r="V6131" i="1" s="1"/>
  <c r="N6130" i="1"/>
  <c r="V6130" i="1" s="1"/>
  <c r="N6129" i="1"/>
  <c r="V6129" i="1" s="1"/>
  <c r="N6128" i="1"/>
  <c r="V6128" i="1" s="1"/>
  <c r="N6127" i="1"/>
  <c r="V6127" i="1" s="1"/>
  <c r="N6126" i="1"/>
  <c r="V6126" i="1" s="1"/>
  <c r="N6125" i="1"/>
  <c r="V6125" i="1" s="1"/>
  <c r="N6124" i="1"/>
  <c r="V6124" i="1" s="1"/>
  <c r="N6123" i="1"/>
  <c r="V6123" i="1" s="1"/>
  <c r="N6122" i="1"/>
  <c r="V6122" i="1" s="1"/>
  <c r="N6121" i="1"/>
  <c r="V6121" i="1" s="1"/>
  <c r="N6120" i="1"/>
  <c r="V6120" i="1" s="1"/>
  <c r="N6119" i="1"/>
  <c r="V6119" i="1" s="1"/>
  <c r="N6118" i="1"/>
  <c r="V6118" i="1" s="1"/>
  <c r="N6117" i="1"/>
  <c r="V6117" i="1" s="1"/>
  <c r="N6116" i="1"/>
  <c r="V6116" i="1" s="1"/>
  <c r="N6115" i="1"/>
  <c r="V6115" i="1" s="1"/>
  <c r="N6114" i="1"/>
  <c r="V6114" i="1" s="1"/>
  <c r="N6113" i="1"/>
  <c r="V6113" i="1" s="1"/>
  <c r="N6112" i="1"/>
  <c r="V6112" i="1" s="1"/>
  <c r="N6111" i="1"/>
  <c r="V6111" i="1" s="1"/>
  <c r="N6110" i="1"/>
  <c r="V6110" i="1" s="1"/>
  <c r="N6109" i="1"/>
  <c r="V6109" i="1" s="1"/>
  <c r="N6108" i="1"/>
  <c r="V6108" i="1" s="1"/>
  <c r="N6107" i="1"/>
  <c r="V6107" i="1" s="1"/>
  <c r="N6106" i="1"/>
  <c r="V6106" i="1" s="1"/>
  <c r="N6105" i="1"/>
  <c r="V6105" i="1" s="1"/>
  <c r="N6104" i="1"/>
  <c r="V6104" i="1" s="1"/>
  <c r="N6103" i="1"/>
  <c r="V6103" i="1" s="1"/>
  <c r="N6102" i="1"/>
  <c r="V6102" i="1" s="1"/>
  <c r="N6101" i="1"/>
  <c r="V6101" i="1" s="1"/>
  <c r="N6100" i="1"/>
  <c r="V6100" i="1" s="1"/>
  <c r="N6099" i="1"/>
  <c r="V6099" i="1" s="1"/>
  <c r="N6098" i="1"/>
  <c r="V6098" i="1" s="1"/>
  <c r="N6097" i="1"/>
  <c r="V6097" i="1" s="1"/>
  <c r="N6096" i="1"/>
  <c r="V6096" i="1" s="1"/>
  <c r="N6095" i="1"/>
  <c r="V6095" i="1" s="1"/>
  <c r="N6094" i="1"/>
  <c r="V6094" i="1" s="1"/>
  <c r="N6093" i="1"/>
  <c r="V6093" i="1" s="1"/>
  <c r="N6092" i="1"/>
  <c r="V6092" i="1" s="1"/>
  <c r="N6091" i="1"/>
  <c r="V6091" i="1" s="1"/>
  <c r="N6090" i="1"/>
  <c r="V6090" i="1" s="1"/>
  <c r="N6089" i="1"/>
  <c r="V6089" i="1" s="1"/>
  <c r="N6088" i="1"/>
  <c r="V6088" i="1" s="1"/>
  <c r="N6087" i="1"/>
  <c r="V6087" i="1" s="1"/>
  <c r="N6086" i="1"/>
  <c r="V6086" i="1" s="1"/>
  <c r="N6085" i="1"/>
  <c r="V6085" i="1" s="1"/>
  <c r="N6084" i="1"/>
  <c r="V6084" i="1" s="1"/>
  <c r="N6083" i="1"/>
  <c r="V6083" i="1" s="1"/>
  <c r="N6082" i="1"/>
  <c r="V6082" i="1" s="1"/>
  <c r="N6081" i="1"/>
  <c r="V6081" i="1" s="1"/>
  <c r="N6080" i="1"/>
  <c r="V6080" i="1" s="1"/>
  <c r="N6079" i="1"/>
  <c r="V6079" i="1" s="1"/>
  <c r="N6078" i="1"/>
  <c r="V6078" i="1" s="1"/>
  <c r="N6077" i="1"/>
  <c r="V6077" i="1" s="1"/>
  <c r="N6076" i="1"/>
  <c r="V6076" i="1" s="1"/>
  <c r="N6075" i="1"/>
  <c r="V6075" i="1" s="1"/>
  <c r="N6074" i="1"/>
  <c r="V6074" i="1" s="1"/>
  <c r="N6073" i="1"/>
  <c r="V6073" i="1" s="1"/>
  <c r="N6072" i="1"/>
  <c r="V6072" i="1" s="1"/>
  <c r="N6071" i="1"/>
  <c r="V6071" i="1" s="1"/>
  <c r="N6070" i="1"/>
  <c r="V6070" i="1" s="1"/>
  <c r="N6069" i="1"/>
  <c r="V6069" i="1" s="1"/>
  <c r="N6068" i="1"/>
  <c r="V6068" i="1" s="1"/>
  <c r="N6067" i="1"/>
  <c r="V6067" i="1" s="1"/>
  <c r="N6066" i="1"/>
  <c r="V6066" i="1" s="1"/>
  <c r="N6065" i="1"/>
  <c r="V6065" i="1" s="1"/>
  <c r="N6064" i="1"/>
  <c r="V6064" i="1" s="1"/>
  <c r="N6063" i="1"/>
  <c r="V6063" i="1" s="1"/>
  <c r="N6062" i="1"/>
  <c r="V6062" i="1" s="1"/>
  <c r="N6061" i="1"/>
  <c r="V6061" i="1" s="1"/>
  <c r="N6060" i="1"/>
  <c r="V6060" i="1" s="1"/>
  <c r="N6059" i="1"/>
  <c r="V6059" i="1" s="1"/>
  <c r="N6058" i="1"/>
  <c r="V6058" i="1" s="1"/>
  <c r="N6057" i="1"/>
  <c r="V6057" i="1" s="1"/>
  <c r="N6056" i="1"/>
  <c r="V6056" i="1" s="1"/>
  <c r="N6055" i="1"/>
  <c r="V6055" i="1" s="1"/>
  <c r="N6054" i="1"/>
  <c r="V6054" i="1" s="1"/>
  <c r="N6053" i="1"/>
  <c r="V6053" i="1" s="1"/>
  <c r="N6052" i="1"/>
  <c r="V6052" i="1" s="1"/>
  <c r="N6051" i="1"/>
  <c r="V6051" i="1" s="1"/>
  <c r="N6050" i="1"/>
  <c r="V6050" i="1" s="1"/>
  <c r="N6049" i="1"/>
  <c r="V6049" i="1" s="1"/>
  <c r="N6048" i="1"/>
  <c r="N6047" i="1"/>
  <c r="V6047" i="1" s="1"/>
  <c r="N6046" i="1"/>
  <c r="V6046" i="1" s="1"/>
  <c r="N6045" i="1"/>
  <c r="V6045" i="1" s="1"/>
  <c r="N6044" i="1"/>
  <c r="V6044" i="1" s="1"/>
  <c r="N6043" i="1"/>
  <c r="V6043" i="1" s="1"/>
  <c r="N6042" i="1"/>
  <c r="V6042" i="1" s="1"/>
  <c r="N6041" i="1"/>
  <c r="V6041" i="1" s="1"/>
  <c r="N6040" i="1"/>
  <c r="V6040" i="1" s="1"/>
  <c r="N6039" i="1"/>
  <c r="V6039" i="1" s="1"/>
  <c r="N6038" i="1"/>
  <c r="V6038" i="1" s="1"/>
  <c r="N6037" i="1"/>
  <c r="V6037" i="1" s="1"/>
  <c r="N6036" i="1"/>
  <c r="V6036" i="1" s="1"/>
  <c r="N6035" i="1"/>
  <c r="V6035" i="1" s="1"/>
  <c r="N6034" i="1"/>
  <c r="V6034" i="1" s="1"/>
  <c r="N6033" i="1"/>
  <c r="V6033" i="1" s="1"/>
  <c r="N6032" i="1"/>
  <c r="V6032" i="1" s="1"/>
  <c r="N6031" i="1"/>
  <c r="V6031" i="1" s="1"/>
  <c r="N6030" i="1"/>
  <c r="V6030" i="1" s="1"/>
  <c r="N6029" i="1"/>
  <c r="V6029" i="1" s="1"/>
  <c r="N6028" i="1"/>
  <c r="V6028" i="1" s="1"/>
  <c r="N6027" i="1"/>
  <c r="V6027" i="1" s="1"/>
  <c r="N6026" i="1"/>
  <c r="V6026" i="1" s="1"/>
  <c r="N6025" i="1"/>
  <c r="V6025" i="1" s="1"/>
  <c r="N6024" i="1"/>
  <c r="V6024" i="1" s="1"/>
  <c r="N6023" i="1"/>
  <c r="V6023" i="1" s="1"/>
  <c r="N6022" i="1"/>
  <c r="V6022" i="1" s="1"/>
  <c r="N6021" i="1"/>
  <c r="V6021" i="1" s="1"/>
  <c r="N6020" i="1"/>
  <c r="V6020" i="1" s="1"/>
  <c r="N6019" i="1"/>
  <c r="V6019" i="1" s="1"/>
  <c r="N6018" i="1"/>
  <c r="V6018" i="1" s="1"/>
  <c r="N6017" i="1"/>
  <c r="V6017" i="1" s="1"/>
  <c r="N6016" i="1"/>
  <c r="V6016" i="1" s="1"/>
  <c r="N6015" i="1"/>
  <c r="V6015" i="1" s="1"/>
  <c r="N6014" i="1"/>
  <c r="V6014" i="1" s="1"/>
  <c r="N6013" i="1"/>
  <c r="V6013" i="1" s="1"/>
  <c r="N6012" i="1"/>
  <c r="V6012" i="1" s="1"/>
  <c r="N6011" i="1"/>
  <c r="V6011" i="1" s="1"/>
  <c r="N6010" i="1"/>
  <c r="V6010" i="1" s="1"/>
  <c r="N6009" i="1"/>
  <c r="V6009" i="1" s="1"/>
  <c r="N6008" i="1"/>
  <c r="V6008" i="1" s="1"/>
  <c r="N6007" i="1"/>
  <c r="V6007" i="1" s="1"/>
  <c r="N6006" i="1"/>
  <c r="V6006" i="1" s="1"/>
  <c r="N6005" i="1"/>
  <c r="V6005" i="1" s="1"/>
  <c r="N6004" i="1"/>
  <c r="V6004" i="1" s="1"/>
  <c r="N6003" i="1"/>
  <c r="V6003" i="1" s="1"/>
  <c r="N6002" i="1"/>
  <c r="V6002" i="1" s="1"/>
  <c r="N6001" i="1"/>
  <c r="V6001" i="1" s="1"/>
  <c r="N6000" i="1"/>
  <c r="V6000" i="1" s="1"/>
  <c r="N5999" i="1"/>
  <c r="V5999" i="1" s="1"/>
  <c r="N5998" i="1"/>
  <c r="V5998" i="1" s="1"/>
  <c r="N5997" i="1"/>
  <c r="V5997" i="1" s="1"/>
  <c r="N5996" i="1"/>
  <c r="V5996" i="1" s="1"/>
  <c r="N5995" i="1"/>
  <c r="V5995" i="1" s="1"/>
  <c r="N5994" i="1"/>
  <c r="V5994" i="1" s="1"/>
  <c r="N5993" i="1"/>
  <c r="V5993" i="1" s="1"/>
  <c r="N5992" i="1"/>
  <c r="V5992" i="1" s="1"/>
  <c r="N5991" i="1"/>
  <c r="V5991" i="1" s="1"/>
  <c r="N5990" i="1"/>
  <c r="V5990" i="1" s="1"/>
  <c r="N5989" i="1"/>
  <c r="V5989" i="1" s="1"/>
  <c r="N5988" i="1"/>
  <c r="V5988" i="1" s="1"/>
  <c r="N5987" i="1"/>
  <c r="V5987" i="1" s="1"/>
  <c r="N5986" i="1"/>
  <c r="V5986" i="1" s="1"/>
  <c r="N5985" i="1"/>
  <c r="V5985" i="1" s="1"/>
  <c r="N5984" i="1"/>
  <c r="V5984" i="1" s="1"/>
  <c r="N5983" i="1"/>
  <c r="V5983" i="1" s="1"/>
  <c r="N5982" i="1"/>
  <c r="V5982" i="1" s="1"/>
  <c r="N5981" i="1"/>
  <c r="V5981" i="1" s="1"/>
  <c r="N5980" i="1"/>
  <c r="V5980" i="1" s="1"/>
  <c r="N5979" i="1"/>
  <c r="V5979" i="1" s="1"/>
  <c r="N5978" i="1"/>
  <c r="V5978" i="1" s="1"/>
  <c r="N5977" i="1"/>
  <c r="V5977" i="1" s="1"/>
  <c r="N5976" i="1"/>
  <c r="V5976" i="1" s="1"/>
  <c r="N5975" i="1"/>
  <c r="V5975" i="1" s="1"/>
  <c r="N5974" i="1"/>
  <c r="V5974" i="1" s="1"/>
  <c r="N5973" i="1"/>
  <c r="V5973" i="1" s="1"/>
  <c r="N5972" i="1"/>
  <c r="V5972" i="1" s="1"/>
  <c r="N5971" i="1"/>
  <c r="V5971" i="1" s="1"/>
  <c r="N5970" i="1"/>
  <c r="V5970" i="1" s="1"/>
  <c r="N5969" i="1"/>
  <c r="V5969" i="1" s="1"/>
  <c r="N5968" i="1"/>
  <c r="V5968" i="1" s="1"/>
  <c r="N5967" i="1"/>
  <c r="V5967" i="1" s="1"/>
  <c r="N5966" i="1"/>
  <c r="V5966" i="1" s="1"/>
  <c r="N5965" i="1"/>
  <c r="V5965" i="1" s="1"/>
  <c r="N5964" i="1"/>
  <c r="V5964" i="1" s="1"/>
  <c r="N5963" i="1"/>
  <c r="V5963" i="1" s="1"/>
  <c r="N5962" i="1"/>
  <c r="V5962" i="1" s="1"/>
  <c r="N5961" i="1"/>
  <c r="V5961" i="1" s="1"/>
  <c r="N5960" i="1"/>
  <c r="V5960" i="1" s="1"/>
  <c r="N5959" i="1"/>
  <c r="V5959" i="1" s="1"/>
  <c r="N5958" i="1"/>
  <c r="V5958" i="1" s="1"/>
  <c r="N5957" i="1"/>
  <c r="V5957" i="1" s="1"/>
  <c r="N5956" i="1"/>
  <c r="V5956" i="1" s="1"/>
  <c r="N5955" i="1"/>
  <c r="V5955" i="1" s="1"/>
  <c r="N5954" i="1"/>
  <c r="V5954" i="1" s="1"/>
  <c r="N5953" i="1"/>
  <c r="V5953" i="1" s="1"/>
  <c r="N5952" i="1"/>
  <c r="V5952" i="1" s="1"/>
  <c r="N5951" i="1"/>
  <c r="V5951" i="1" s="1"/>
  <c r="N5950" i="1"/>
  <c r="V5950" i="1" s="1"/>
  <c r="N5949" i="1"/>
  <c r="V5949" i="1" s="1"/>
  <c r="N5948" i="1"/>
  <c r="V5948" i="1" s="1"/>
  <c r="N5947" i="1"/>
  <c r="V5947" i="1" s="1"/>
  <c r="N5946" i="1"/>
  <c r="V5946" i="1" s="1"/>
  <c r="N5945" i="1"/>
  <c r="V5945" i="1" s="1"/>
  <c r="N5944" i="1"/>
  <c r="V5944" i="1" s="1"/>
  <c r="N5943" i="1"/>
  <c r="V5943" i="1" s="1"/>
  <c r="N5942" i="1"/>
  <c r="V5942" i="1" s="1"/>
  <c r="N5941" i="1"/>
  <c r="V5941" i="1" s="1"/>
  <c r="N5940" i="1"/>
  <c r="V5940" i="1" s="1"/>
  <c r="N5939" i="1"/>
  <c r="V5939" i="1" s="1"/>
  <c r="N5938" i="1"/>
  <c r="V5938" i="1" s="1"/>
  <c r="N5937" i="1"/>
  <c r="V5937" i="1" s="1"/>
  <c r="N5936" i="1"/>
  <c r="V5936" i="1" s="1"/>
  <c r="N5935" i="1"/>
  <c r="V5935" i="1" s="1"/>
  <c r="N5934" i="1"/>
  <c r="V5934" i="1" s="1"/>
  <c r="N5933" i="1"/>
  <c r="V5933" i="1" s="1"/>
  <c r="N5932" i="1"/>
  <c r="V5932" i="1" s="1"/>
  <c r="N5931" i="1"/>
  <c r="V5931" i="1" s="1"/>
  <c r="N5930" i="1"/>
  <c r="V5930" i="1" s="1"/>
  <c r="N5929" i="1"/>
  <c r="V5929" i="1" s="1"/>
  <c r="N5928" i="1"/>
  <c r="V5928" i="1" s="1"/>
  <c r="N5927" i="1"/>
  <c r="V5927" i="1" s="1"/>
  <c r="N5926" i="1"/>
  <c r="V5926" i="1" s="1"/>
  <c r="N5925" i="1"/>
  <c r="V5925" i="1" s="1"/>
  <c r="N5924" i="1"/>
  <c r="V5924" i="1" s="1"/>
  <c r="N5923" i="1"/>
  <c r="V5923" i="1" s="1"/>
  <c r="N5922" i="1"/>
  <c r="V5922" i="1" s="1"/>
  <c r="N5921" i="1"/>
  <c r="V5921" i="1" s="1"/>
  <c r="N5920" i="1"/>
  <c r="V5920" i="1" s="1"/>
  <c r="N5919" i="1"/>
  <c r="V5919" i="1" s="1"/>
  <c r="N5918" i="1"/>
  <c r="V5918" i="1" s="1"/>
  <c r="N5917" i="1"/>
  <c r="V5917" i="1" s="1"/>
  <c r="N5916" i="1"/>
  <c r="V5916" i="1" s="1"/>
  <c r="N5915" i="1"/>
  <c r="V5915" i="1" s="1"/>
  <c r="N5914" i="1"/>
  <c r="V5914" i="1" s="1"/>
  <c r="N5913" i="1"/>
  <c r="V5913" i="1" s="1"/>
  <c r="N5912" i="1"/>
  <c r="V5912" i="1" s="1"/>
  <c r="N5911" i="1"/>
  <c r="V5911" i="1" s="1"/>
  <c r="N5910" i="1"/>
  <c r="V5910" i="1" s="1"/>
  <c r="N5909" i="1"/>
  <c r="V5909" i="1" s="1"/>
  <c r="N5908" i="1"/>
  <c r="V5908" i="1" s="1"/>
  <c r="N5907" i="1"/>
  <c r="V5907" i="1" s="1"/>
  <c r="N5906" i="1"/>
  <c r="V5906" i="1" s="1"/>
  <c r="N5905" i="1"/>
  <c r="V5905" i="1" s="1"/>
  <c r="N5904" i="1"/>
  <c r="V5904" i="1" s="1"/>
  <c r="N5903" i="1"/>
  <c r="V5903" i="1" s="1"/>
  <c r="N5902" i="1"/>
  <c r="V5902" i="1" s="1"/>
  <c r="N5901" i="1"/>
  <c r="V5901" i="1" s="1"/>
  <c r="N5900" i="1"/>
  <c r="V5900" i="1" s="1"/>
  <c r="N5899" i="1"/>
  <c r="V5899" i="1" s="1"/>
  <c r="N5898" i="1"/>
  <c r="V5898" i="1" s="1"/>
  <c r="N5897" i="1"/>
  <c r="V5897" i="1" s="1"/>
  <c r="N5896" i="1"/>
  <c r="V5896" i="1" s="1"/>
  <c r="N5895" i="1"/>
  <c r="V5895" i="1" s="1"/>
  <c r="N5894" i="1"/>
  <c r="V5894" i="1" s="1"/>
  <c r="N5893" i="1"/>
  <c r="V5893" i="1" s="1"/>
  <c r="N5892" i="1"/>
  <c r="V5892" i="1" s="1"/>
  <c r="N5891" i="1"/>
  <c r="V5891" i="1" s="1"/>
  <c r="N5890" i="1"/>
  <c r="V5890" i="1" s="1"/>
  <c r="N5889" i="1"/>
  <c r="V5889" i="1" s="1"/>
  <c r="N5888" i="1"/>
  <c r="V5888" i="1" s="1"/>
  <c r="N5887" i="1"/>
  <c r="N5886" i="1"/>
  <c r="V5886" i="1" s="1"/>
  <c r="N5885" i="1"/>
  <c r="V5885" i="1" s="1"/>
  <c r="N5884" i="1"/>
  <c r="V5884" i="1" s="1"/>
  <c r="N5883" i="1"/>
  <c r="V5883" i="1" s="1"/>
  <c r="N5882" i="1"/>
  <c r="V5882" i="1" s="1"/>
  <c r="N5881" i="1"/>
  <c r="V5881" i="1" s="1"/>
  <c r="N5880" i="1"/>
  <c r="V5880" i="1" s="1"/>
  <c r="N5879" i="1"/>
  <c r="V5879" i="1" s="1"/>
  <c r="N5878" i="1"/>
  <c r="V5878" i="1" s="1"/>
  <c r="N5877" i="1"/>
  <c r="V5877" i="1" s="1"/>
  <c r="N5876" i="1"/>
  <c r="V5876" i="1" s="1"/>
  <c r="N5875" i="1"/>
  <c r="V5875" i="1" s="1"/>
  <c r="N5874" i="1"/>
  <c r="V5874" i="1" s="1"/>
  <c r="N5873" i="1"/>
  <c r="V5873" i="1" s="1"/>
  <c r="N5872" i="1"/>
  <c r="V5872" i="1" s="1"/>
  <c r="N5871" i="1"/>
  <c r="V5871" i="1" s="1"/>
  <c r="N5870" i="1"/>
  <c r="V5870" i="1" s="1"/>
  <c r="N5869" i="1"/>
  <c r="V5869" i="1" s="1"/>
  <c r="N5868" i="1"/>
  <c r="V5868" i="1" s="1"/>
  <c r="N5867" i="1"/>
  <c r="V5867" i="1" s="1"/>
  <c r="N5866" i="1"/>
  <c r="V5866" i="1" s="1"/>
  <c r="N5865" i="1"/>
  <c r="V5865" i="1" s="1"/>
  <c r="N5864" i="1"/>
  <c r="V5864" i="1" s="1"/>
  <c r="N5863" i="1"/>
  <c r="V5863" i="1" s="1"/>
  <c r="N5862" i="1"/>
  <c r="V5862" i="1" s="1"/>
  <c r="N5861" i="1"/>
  <c r="V5861" i="1" s="1"/>
  <c r="N5860" i="1"/>
  <c r="V5860" i="1" s="1"/>
  <c r="N5859" i="1"/>
  <c r="V5859" i="1" s="1"/>
  <c r="N5858" i="1"/>
  <c r="V5858" i="1" s="1"/>
  <c r="N5857" i="1"/>
  <c r="V5857" i="1" s="1"/>
  <c r="N5856" i="1"/>
  <c r="V5856" i="1" s="1"/>
  <c r="N5855" i="1"/>
  <c r="V5855" i="1" s="1"/>
  <c r="N5854" i="1"/>
  <c r="V5854" i="1" s="1"/>
  <c r="N5853" i="1"/>
  <c r="V5853" i="1" s="1"/>
  <c r="N5852" i="1"/>
  <c r="V5852" i="1" s="1"/>
  <c r="N5851" i="1"/>
  <c r="V5851" i="1" s="1"/>
  <c r="N5850" i="1"/>
  <c r="N5849" i="1"/>
  <c r="V5849" i="1" s="1"/>
  <c r="N5848" i="1"/>
  <c r="V5848" i="1" s="1"/>
  <c r="N5847" i="1"/>
  <c r="V5847" i="1" s="1"/>
  <c r="N5846" i="1"/>
  <c r="V5846" i="1" s="1"/>
  <c r="N5845" i="1"/>
  <c r="V5845" i="1" s="1"/>
  <c r="N5844" i="1"/>
  <c r="V5844" i="1" s="1"/>
  <c r="N5843" i="1"/>
  <c r="V5843" i="1" s="1"/>
  <c r="N5842" i="1"/>
  <c r="V5842" i="1" s="1"/>
  <c r="N5841" i="1"/>
  <c r="V5841" i="1" s="1"/>
  <c r="N5840" i="1"/>
  <c r="V5840" i="1" s="1"/>
  <c r="N5839" i="1"/>
  <c r="V5839" i="1" s="1"/>
  <c r="N5838" i="1"/>
  <c r="V5838" i="1" s="1"/>
  <c r="N5837" i="1"/>
  <c r="V5837" i="1" s="1"/>
  <c r="N5836" i="1"/>
  <c r="V5836" i="1" s="1"/>
  <c r="N5835" i="1"/>
  <c r="V5835" i="1" s="1"/>
  <c r="N5834" i="1"/>
  <c r="V5834" i="1" s="1"/>
  <c r="N5833" i="1"/>
  <c r="V5833" i="1" s="1"/>
  <c r="N5832" i="1"/>
  <c r="V5832" i="1" s="1"/>
  <c r="N5831" i="1"/>
  <c r="V5831" i="1" s="1"/>
  <c r="N5830" i="1"/>
  <c r="V5830" i="1" s="1"/>
  <c r="N5829" i="1"/>
  <c r="V5829" i="1" s="1"/>
  <c r="N5828" i="1"/>
  <c r="V5828" i="1" s="1"/>
  <c r="N5827" i="1"/>
  <c r="V5827" i="1" s="1"/>
  <c r="N5826" i="1"/>
  <c r="V5826" i="1" s="1"/>
  <c r="N5825" i="1"/>
  <c r="V5825" i="1" s="1"/>
  <c r="N5824" i="1"/>
  <c r="V5824" i="1" s="1"/>
  <c r="N5823" i="1"/>
  <c r="V5823" i="1" s="1"/>
  <c r="N5822" i="1"/>
  <c r="V5822" i="1" s="1"/>
  <c r="N5821" i="1"/>
  <c r="V5821" i="1" s="1"/>
  <c r="N5820" i="1"/>
  <c r="V5820" i="1" s="1"/>
  <c r="N5819" i="1"/>
  <c r="V5819" i="1" s="1"/>
  <c r="N5818" i="1"/>
  <c r="V5818" i="1" s="1"/>
  <c r="N5817" i="1"/>
  <c r="V5817" i="1" s="1"/>
  <c r="N5816" i="1"/>
  <c r="V5816" i="1" s="1"/>
  <c r="N5815" i="1"/>
  <c r="V5815" i="1" s="1"/>
  <c r="N5814" i="1"/>
  <c r="V5814" i="1" s="1"/>
  <c r="N5813" i="1"/>
  <c r="V5813" i="1" s="1"/>
  <c r="N5812" i="1"/>
  <c r="V5812" i="1" s="1"/>
  <c r="N5811" i="1"/>
  <c r="V5811" i="1" s="1"/>
  <c r="N5810" i="1"/>
  <c r="V5810" i="1" s="1"/>
  <c r="N5809" i="1"/>
  <c r="V5809" i="1" s="1"/>
  <c r="N5808" i="1"/>
  <c r="V5808" i="1" s="1"/>
  <c r="N5807" i="1"/>
  <c r="V5807" i="1" s="1"/>
  <c r="N5806" i="1"/>
  <c r="V5806" i="1" s="1"/>
  <c r="N5805" i="1"/>
  <c r="V5805" i="1" s="1"/>
  <c r="N5804" i="1"/>
  <c r="V5804" i="1" s="1"/>
  <c r="N5803" i="1"/>
  <c r="V5803" i="1" s="1"/>
  <c r="N5802" i="1"/>
  <c r="V5802" i="1" s="1"/>
  <c r="N5801" i="1"/>
  <c r="V5801" i="1" s="1"/>
  <c r="N5800" i="1"/>
  <c r="V5800" i="1" s="1"/>
  <c r="N5799" i="1"/>
  <c r="V5799" i="1" s="1"/>
  <c r="N5798" i="1"/>
  <c r="V5798" i="1" s="1"/>
  <c r="N5797" i="1"/>
  <c r="V5797" i="1" s="1"/>
  <c r="N5796" i="1"/>
  <c r="V5796" i="1" s="1"/>
  <c r="N5795" i="1"/>
  <c r="V5795" i="1" s="1"/>
  <c r="N5794" i="1"/>
  <c r="V5794" i="1" s="1"/>
  <c r="N5793" i="1"/>
  <c r="V5793" i="1" s="1"/>
  <c r="N5792" i="1"/>
  <c r="V5792" i="1" s="1"/>
  <c r="N5791" i="1"/>
  <c r="V5791" i="1" s="1"/>
  <c r="N5790" i="1"/>
  <c r="V5790" i="1" s="1"/>
  <c r="N5789" i="1"/>
  <c r="V5789" i="1" s="1"/>
  <c r="N5788" i="1"/>
  <c r="V5788" i="1" s="1"/>
  <c r="N5787" i="1"/>
  <c r="V5787" i="1" s="1"/>
  <c r="N5786" i="1"/>
  <c r="V5786" i="1" s="1"/>
  <c r="N5785" i="1"/>
  <c r="V5785" i="1" s="1"/>
  <c r="N5784" i="1"/>
  <c r="V5784" i="1" s="1"/>
  <c r="N5783" i="1"/>
  <c r="V5783" i="1" s="1"/>
  <c r="N5782" i="1"/>
  <c r="V5782" i="1" s="1"/>
  <c r="N5781" i="1"/>
  <c r="V5781" i="1" s="1"/>
  <c r="N5780" i="1"/>
  <c r="V5780" i="1" s="1"/>
  <c r="N5779" i="1"/>
  <c r="V5779" i="1" s="1"/>
  <c r="N5778" i="1"/>
  <c r="V5778" i="1" s="1"/>
  <c r="N5777" i="1"/>
  <c r="V5777" i="1" s="1"/>
  <c r="N5776" i="1"/>
  <c r="V5776" i="1" s="1"/>
  <c r="N5775" i="1"/>
  <c r="V5775" i="1" s="1"/>
  <c r="N5774" i="1"/>
  <c r="V5774" i="1" s="1"/>
  <c r="N5773" i="1"/>
  <c r="V5773" i="1" s="1"/>
  <c r="N5772" i="1"/>
  <c r="V5772" i="1" s="1"/>
  <c r="N5771" i="1"/>
  <c r="V5771" i="1" s="1"/>
  <c r="N5770" i="1"/>
  <c r="V5770" i="1" s="1"/>
  <c r="N5769" i="1"/>
  <c r="V5769" i="1" s="1"/>
  <c r="N5768" i="1"/>
  <c r="V5768" i="1" s="1"/>
  <c r="N5767" i="1"/>
  <c r="V5767" i="1" s="1"/>
  <c r="N5766" i="1"/>
  <c r="V5766" i="1" s="1"/>
  <c r="N5765" i="1"/>
  <c r="V5765" i="1" s="1"/>
  <c r="N5764" i="1"/>
  <c r="V5764" i="1" s="1"/>
  <c r="N5763" i="1"/>
  <c r="V5763" i="1" s="1"/>
  <c r="N5762" i="1"/>
  <c r="V5762" i="1" s="1"/>
  <c r="N5761" i="1"/>
  <c r="V5761" i="1" s="1"/>
  <c r="N5760" i="1"/>
  <c r="V5760" i="1" s="1"/>
  <c r="N5759" i="1"/>
  <c r="V5759" i="1" s="1"/>
  <c r="N5758" i="1"/>
  <c r="V5758" i="1" s="1"/>
  <c r="N5757" i="1"/>
  <c r="V5757" i="1" s="1"/>
  <c r="N5756" i="1"/>
  <c r="V5756" i="1" s="1"/>
  <c r="N5755" i="1"/>
  <c r="V5755" i="1" s="1"/>
  <c r="N5754" i="1"/>
  <c r="V5754" i="1" s="1"/>
  <c r="N5753" i="1"/>
  <c r="V5753" i="1" s="1"/>
  <c r="N5752" i="1"/>
  <c r="V5752" i="1" s="1"/>
  <c r="N5751" i="1"/>
  <c r="V5751" i="1" s="1"/>
  <c r="N5750" i="1"/>
  <c r="V5750" i="1" s="1"/>
  <c r="N5749" i="1"/>
  <c r="V5749" i="1" s="1"/>
  <c r="N5748" i="1"/>
  <c r="V5748" i="1" s="1"/>
  <c r="N5747" i="1"/>
  <c r="V5747" i="1" s="1"/>
  <c r="N5746" i="1"/>
  <c r="V5746" i="1" s="1"/>
  <c r="N5745" i="1"/>
  <c r="V5745" i="1" s="1"/>
  <c r="N5744" i="1"/>
  <c r="V5744" i="1" s="1"/>
  <c r="N5743" i="1"/>
  <c r="V5743" i="1" s="1"/>
  <c r="N5742" i="1"/>
  <c r="V5742" i="1" s="1"/>
  <c r="N5741" i="1"/>
  <c r="V5741" i="1" s="1"/>
  <c r="N5740" i="1"/>
  <c r="V5740" i="1" s="1"/>
  <c r="N5739" i="1"/>
  <c r="V5739" i="1" s="1"/>
  <c r="N5738" i="1"/>
  <c r="V5738" i="1" s="1"/>
  <c r="N5737" i="1"/>
  <c r="V5737" i="1" s="1"/>
  <c r="N5736" i="1"/>
  <c r="V5736" i="1" s="1"/>
  <c r="N5735" i="1"/>
  <c r="V5735" i="1" s="1"/>
  <c r="N5734" i="1"/>
  <c r="V5734" i="1" s="1"/>
  <c r="N5733" i="1"/>
  <c r="V5733" i="1" s="1"/>
  <c r="N5732" i="1"/>
  <c r="V5732" i="1" s="1"/>
  <c r="N5731" i="1"/>
  <c r="V5731" i="1" s="1"/>
  <c r="N5730" i="1"/>
  <c r="V5730" i="1" s="1"/>
  <c r="N5729" i="1"/>
  <c r="V5729" i="1" s="1"/>
  <c r="N5728" i="1"/>
  <c r="V5728" i="1" s="1"/>
  <c r="N5727" i="1"/>
  <c r="V5727" i="1" s="1"/>
  <c r="N5726" i="1"/>
  <c r="V5726" i="1" s="1"/>
  <c r="N5725" i="1"/>
  <c r="V5725" i="1" s="1"/>
  <c r="N5724" i="1"/>
  <c r="V5724" i="1" s="1"/>
  <c r="N5723" i="1"/>
  <c r="V5723" i="1" s="1"/>
  <c r="N5722" i="1"/>
  <c r="V5722" i="1" s="1"/>
  <c r="N5721" i="1"/>
  <c r="V5721" i="1" s="1"/>
  <c r="N5720" i="1"/>
  <c r="V5720" i="1" s="1"/>
  <c r="N5719" i="1"/>
  <c r="V5719" i="1" s="1"/>
  <c r="N5718" i="1"/>
  <c r="V5718" i="1" s="1"/>
  <c r="N5717" i="1"/>
  <c r="V5717" i="1" s="1"/>
  <c r="N5716" i="1"/>
  <c r="V5716" i="1" s="1"/>
  <c r="N5715" i="1"/>
  <c r="V5715" i="1" s="1"/>
  <c r="N5714" i="1"/>
  <c r="V5714" i="1" s="1"/>
  <c r="N5713" i="1"/>
  <c r="V5713" i="1" s="1"/>
  <c r="N5712" i="1"/>
  <c r="V5712" i="1" s="1"/>
  <c r="N5711" i="1"/>
  <c r="V5711" i="1" s="1"/>
  <c r="N5710" i="1"/>
  <c r="V5710" i="1" s="1"/>
  <c r="N5709" i="1"/>
  <c r="V5709" i="1" s="1"/>
  <c r="N5708" i="1"/>
  <c r="V5708" i="1" s="1"/>
  <c r="N5707" i="1"/>
  <c r="V5707" i="1" s="1"/>
  <c r="N5706" i="1"/>
  <c r="V5706" i="1" s="1"/>
  <c r="N5705" i="1"/>
  <c r="V5705" i="1" s="1"/>
  <c r="N5704" i="1"/>
  <c r="V5704" i="1" s="1"/>
  <c r="N5703" i="1"/>
  <c r="V5703" i="1" s="1"/>
  <c r="N5702" i="1"/>
  <c r="V5702" i="1" s="1"/>
  <c r="N5701" i="1"/>
  <c r="V5701" i="1" s="1"/>
  <c r="N5700" i="1"/>
  <c r="V5700" i="1" s="1"/>
  <c r="N5699" i="1"/>
  <c r="V5699" i="1" s="1"/>
  <c r="N5698" i="1"/>
  <c r="V5698" i="1" s="1"/>
  <c r="N5697" i="1"/>
  <c r="V5697" i="1" s="1"/>
  <c r="N5696" i="1"/>
  <c r="V5696" i="1" s="1"/>
  <c r="N5695" i="1"/>
  <c r="V5695" i="1" s="1"/>
  <c r="N5694" i="1"/>
  <c r="V5694" i="1" s="1"/>
  <c r="N5693" i="1"/>
  <c r="V5693" i="1" s="1"/>
  <c r="N5692" i="1"/>
  <c r="V5692" i="1" s="1"/>
  <c r="N5691" i="1"/>
  <c r="V5691" i="1" s="1"/>
  <c r="N5690" i="1"/>
  <c r="V5690" i="1" s="1"/>
  <c r="N5689" i="1"/>
  <c r="V5689" i="1" s="1"/>
  <c r="N5688" i="1"/>
  <c r="V5688" i="1" s="1"/>
  <c r="N5687" i="1"/>
  <c r="V5687" i="1" s="1"/>
  <c r="N5686" i="1"/>
  <c r="V5686" i="1" s="1"/>
  <c r="N5685" i="1"/>
  <c r="V5685" i="1" s="1"/>
  <c r="N5684" i="1"/>
  <c r="V5684" i="1" s="1"/>
  <c r="N5683" i="1"/>
  <c r="V5683" i="1" s="1"/>
  <c r="N5682" i="1"/>
  <c r="V5682" i="1" s="1"/>
  <c r="N5681" i="1"/>
  <c r="V5681" i="1" s="1"/>
  <c r="N5680" i="1"/>
  <c r="V5680" i="1" s="1"/>
  <c r="N5679" i="1"/>
  <c r="V5679" i="1" s="1"/>
  <c r="N5678" i="1"/>
  <c r="V5678" i="1" s="1"/>
  <c r="N5677" i="1"/>
  <c r="V5677" i="1" s="1"/>
  <c r="N5676" i="1"/>
  <c r="V5676" i="1" s="1"/>
  <c r="N5675" i="1"/>
  <c r="V5675" i="1" s="1"/>
  <c r="N5674" i="1"/>
  <c r="V5674" i="1" s="1"/>
  <c r="N5673" i="1"/>
  <c r="V5673" i="1" s="1"/>
  <c r="N5672" i="1"/>
  <c r="V5672" i="1" s="1"/>
  <c r="N5671" i="1"/>
  <c r="V5671" i="1" s="1"/>
  <c r="N5670" i="1"/>
  <c r="V5670" i="1" s="1"/>
  <c r="N5669" i="1"/>
  <c r="V5669" i="1" s="1"/>
  <c r="N5668" i="1"/>
  <c r="V5668" i="1" s="1"/>
  <c r="N5667" i="1"/>
  <c r="V5667" i="1" s="1"/>
  <c r="N5666" i="1"/>
  <c r="V5666" i="1" s="1"/>
  <c r="N5665" i="1"/>
  <c r="V5665" i="1" s="1"/>
  <c r="N5664" i="1"/>
  <c r="V5664" i="1" s="1"/>
  <c r="N5663" i="1"/>
  <c r="V5663" i="1" s="1"/>
  <c r="N5662" i="1"/>
  <c r="V5662" i="1" s="1"/>
  <c r="N5661" i="1"/>
  <c r="V5661" i="1" s="1"/>
  <c r="N5660" i="1"/>
  <c r="V5660" i="1" s="1"/>
  <c r="N5659" i="1"/>
  <c r="V5659" i="1" s="1"/>
  <c r="N5658" i="1"/>
  <c r="V5658" i="1" s="1"/>
  <c r="N5657" i="1"/>
  <c r="V5657" i="1" s="1"/>
  <c r="N5656" i="1"/>
  <c r="V5656" i="1" s="1"/>
  <c r="N5655" i="1"/>
  <c r="V5655" i="1" s="1"/>
  <c r="N5654" i="1"/>
  <c r="V5654" i="1" s="1"/>
  <c r="N5653" i="1"/>
  <c r="V5653" i="1" s="1"/>
  <c r="N5652" i="1"/>
  <c r="V5652" i="1" s="1"/>
  <c r="N5651" i="1"/>
  <c r="V5651" i="1" s="1"/>
  <c r="N5650" i="1"/>
  <c r="V5650" i="1" s="1"/>
  <c r="N5649" i="1"/>
  <c r="V5649" i="1" s="1"/>
  <c r="N5648" i="1"/>
  <c r="V5648" i="1" s="1"/>
  <c r="N5647" i="1"/>
  <c r="V5647" i="1" s="1"/>
  <c r="N5646" i="1"/>
  <c r="V5646" i="1" s="1"/>
  <c r="N5645" i="1"/>
  <c r="V5645" i="1" s="1"/>
  <c r="N5644" i="1"/>
  <c r="V5644" i="1" s="1"/>
  <c r="N5643" i="1"/>
  <c r="V5643" i="1" s="1"/>
  <c r="N5642" i="1"/>
  <c r="V5642" i="1" s="1"/>
  <c r="N5641" i="1"/>
  <c r="V5641" i="1" s="1"/>
  <c r="N5640" i="1"/>
  <c r="V5640" i="1" s="1"/>
  <c r="N5639" i="1"/>
  <c r="V5639" i="1" s="1"/>
  <c r="N5638" i="1"/>
  <c r="V5638" i="1" s="1"/>
  <c r="N5637" i="1"/>
  <c r="V5637" i="1" s="1"/>
  <c r="N5636" i="1"/>
  <c r="V5636" i="1" s="1"/>
  <c r="N5635" i="1"/>
  <c r="V5635" i="1" s="1"/>
  <c r="N5634" i="1"/>
  <c r="V5634" i="1" s="1"/>
  <c r="N5633" i="1"/>
  <c r="V5633" i="1" s="1"/>
  <c r="N5632" i="1"/>
  <c r="V5632" i="1" s="1"/>
  <c r="N5631" i="1"/>
  <c r="V5631" i="1" s="1"/>
  <c r="N5630" i="1"/>
  <c r="V5630" i="1" s="1"/>
  <c r="N5629" i="1"/>
  <c r="V5629" i="1" s="1"/>
  <c r="N5628" i="1"/>
  <c r="V5628" i="1" s="1"/>
  <c r="N5627" i="1"/>
  <c r="V5627" i="1" s="1"/>
  <c r="N5626" i="1"/>
  <c r="V5626" i="1" s="1"/>
  <c r="N5625" i="1"/>
  <c r="V5625" i="1" s="1"/>
  <c r="N5624" i="1"/>
  <c r="V5624" i="1" s="1"/>
  <c r="N5623" i="1"/>
  <c r="V5623" i="1" s="1"/>
  <c r="N5622" i="1"/>
  <c r="V5622" i="1" s="1"/>
  <c r="N5621" i="1"/>
  <c r="V5621" i="1" s="1"/>
  <c r="N5620" i="1"/>
  <c r="V5620" i="1" s="1"/>
  <c r="N5619" i="1"/>
  <c r="V5619" i="1" s="1"/>
  <c r="N5618" i="1"/>
  <c r="V5618" i="1" s="1"/>
  <c r="N5617" i="1"/>
  <c r="V5617" i="1" s="1"/>
  <c r="N5616" i="1"/>
  <c r="V5616" i="1" s="1"/>
  <c r="N5615" i="1"/>
  <c r="V5615" i="1" s="1"/>
  <c r="N5614" i="1"/>
  <c r="V5614" i="1" s="1"/>
  <c r="N5613" i="1"/>
  <c r="V5613" i="1" s="1"/>
  <c r="N5612" i="1"/>
  <c r="V5612" i="1" s="1"/>
  <c r="N5611" i="1"/>
  <c r="V5611" i="1" s="1"/>
  <c r="N5610" i="1"/>
  <c r="V5610" i="1" s="1"/>
  <c r="N5609" i="1"/>
  <c r="V5609" i="1" s="1"/>
  <c r="N5608" i="1"/>
  <c r="V5608" i="1" s="1"/>
  <c r="N5607" i="1"/>
  <c r="V5607" i="1" s="1"/>
  <c r="N5606" i="1"/>
  <c r="V5606" i="1" s="1"/>
  <c r="N5605" i="1"/>
  <c r="V5605" i="1" s="1"/>
  <c r="N5604" i="1"/>
  <c r="V5604" i="1" s="1"/>
  <c r="N5603" i="1"/>
  <c r="V5603" i="1" s="1"/>
  <c r="N5602" i="1"/>
  <c r="V5602" i="1" s="1"/>
  <c r="N5601" i="1"/>
  <c r="V5601" i="1" s="1"/>
  <c r="N5600" i="1"/>
  <c r="V5600" i="1" s="1"/>
  <c r="N5599" i="1"/>
  <c r="V5599" i="1" s="1"/>
  <c r="N5598" i="1"/>
  <c r="V5598" i="1" s="1"/>
  <c r="N5597" i="1"/>
  <c r="V5597" i="1" s="1"/>
  <c r="N5596" i="1"/>
  <c r="V5596" i="1" s="1"/>
  <c r="N5595" i="1"/>
  <c r="V5595" i="1" s="1"/>
  <c r="N5594" i="1"/>
  <c r="V5594" i="1" s="1"/>
  <c r="N5593" i="1"/>
  <c r="V5593" i="1" s="1"/>
  <c r="N5592" i="1"/>
  <c r="V5592" i="1" s="1"/>
  <c r="N5591" i="1"/>
  <c r="V5591" i="1" s="1"/>
  <c r="N5590" i="1"/>
  <c r="V5590" i="1" s="1"/>
  <c r="N5589" i="1"/>
  <c r="V5589" i="1" s="1"/>
  <c r="N5588" i="1"/>
  <c r="V5588" i="1" s="1"/>
  <c r="N5587" i="1"/>
  <c r="V5587" i="1" s="1"/>
  <c r="N5586" i="1"/>
  <c r="V5586" i="1" s="1"/>
  <c r="N5585" i="1"/>
  <c r="V5585" i="1" s="1"/>
  <c r="N5584" i="1"/>
  <c r="V5584" i="1" s="1"/>
  <c r="N5583" i="1"/>
  <c r="V5583" i="1" s="1"/>
  <c r="N5582" i="1"/>
  <c r="V5582" i="1" s="1"/>
  <c r="N5581" i="1"/>
  <c r="V5581" i="1" s="1"/>
  <c r="N5580" i="1"/>
  <c r="V5580" i="1" s="1"/>
  <c r="N5579" i="1"/>
  <c r="V5579" i="1" s="1"/>
  <c r="N5578" i="1"/>
  <c r="V5578" i="1" s="1"/>
  <c r="N5577" i="1"/>
  <c r="V5577" i="1" s="1"/>
  <c r="N5576" i="1"/>
  <c r="V5576" i="1" s="1"/>
  <c r="N5575" i="1"/>
  <c r="V5575" i="1" s="1"/>
  <c r="N5574" i="1"/>
  <c r="V5574" i="1" s="1"/>
  <c r="N5573" i="1"/>
  <c r="V5573" i="1" s="1"/>
  <c r="N5572" i="1"/>
  <c r="V5572" i="1" s="1"/>
  <c r="N5571" i="1"/>
  <c r="V5571" i="1" s="1"/>
  <c r="N5570" i="1"/>
  <c r="V5570" i="1" s="1"/>
  <c r="N5569" i="1"/>
  <c r="V5569" i="1" s="1"/>
  <c r="N5568" i="1"/>
  <c r="V5568" i="1" s="1"/>
  <c r="N5567" i="1"/>
  <c r="V5567" i="1" s="1"/>
  <c r="N5566" i="1"/>
  <c r="V5566" i="1" s="1"/>
  <c r="N5565" i="1"/>
  <c r="V5565" i="1" s="1"/>
  <c r="N5564" i="1"/>
  <c r="V5564" i="1" s="1"/>
  <c r="N5563" i="1"/>
  <c r="V5563" i="1" s="1"/>
  <c r="N5562" i="1"/>
  <c r="V5562" i="1" s="1"/>
  <c r="N5561" i="1"/>
  <c r="V5561" i="1" s="1"/>
  <c r="N5560" i="1"/>
  <c r="V5560" i="1" s="1"/>
  <c r="N5559" i="1"/>
  <c r="V5559" i="1" s="1"/>
  <c r="N5558" i="1"/>
  <c r="V5558" i="1" s="1"/>
  <c r="N5557" i="1"/>
  <c r="V5557" i="1" s="1"/>
  <c r="N5556" i="1"/>
  <c r="V5556" i="1" s="1"/>
  <c r="N5555" i="1"/>
  <c r="V5555" i="1" s="1"/>
  <c r="N5554" i="1"/>
  <c r="V5554" i="1" s="1"/>
  <c r="N5553" i="1"/>
  <c r="V5553" i="1" s="1"/>
  <c r="N5552" i="1"/>
  <c r="V5552" i="1" s="1"/>
  <c r="N5551" i="1"/>
  <c r="V5551" i="1" s="1"/>
  <c r="N5550" i="1"/>
  <c r="V5550" i="1" s="1"/>
  <c r="N5549" i="1"/>
  <c r="V5549" i="1" s="1"/>
  <c r="N5548" i="1"/>
  <c r="V5548" i="1" s="1"/>
  <c r="N5547" i="1"/>
  <c r="V5547" i="1" s="1"/>
  <c r="N5546" i="1"/>
  <c r="V5546" i="1" s="1"/>
  <c r="N5545" i="1"/>
  <c r="V5545" i="1" s="1"/>
  <c r="N5544" i="1"/>
  <c r="V5544" i="1" s="1"/>
  <c r="N5543" i="1"/>
  <c r="V5543" i="1" s="1"/>
  <c r="N5542" i="1"/>
  <c r="V5542" i="1" s="1"/>
  <c r="N5541" i="1"/>
  <c r="V5541" i="1" s="1"/>
  <c r="N5540" i="1"/>
  <c r="V5540" i="1" s="1"/>
  <c r="N5539" i="1"/>
  <c r="V5539" i="1" s="1"/>
  <c r="N5538" i="1"/>
  <c r="V5538" i="1" s="1"/>
  <c r="N5537" i="1"/>
  <c r="V5537" i="1" s="1"/>
  <c r="N5536" i="1"/>
  <c r="V5536" i="1" s="1"/>
  <c r="N5535" i="1"/>
  <c r="V5535" i="1" s="1"/>
  <c r="N5534" i="1"/>
  <c r="V5534" i="1" s="1"/>
  <c r="N5533" i="1"/>
  <c r="V5533" i="1" s="1"/>
  <c r="N5532" i="1"/>
  <c r="V5532" i="1" s="1"/>
  <c r="N5531" i="1"/>
  <c r="V5531" i="1" s="1"/>
  <c r="N5530" i="1"/>
  <c r="V5530" i="1" s="1"/>
  <c r="N5529" i="1"/>
  <c r="V5529" i="1" s="1"/>
  <c r="N5528" i="1"/>
  <c r="V5528" i="1" s="1"/>
  <c r="N5527" i="1"/>
  <c r="V5527" i="1" s="1"/>
  <c r="N5526" i="1"/>
  <c r="V5526" i="1" s="1"/>
  <c r="N5525" i="1"/>
  <c r="V5525" i="1" s="1"/>
  <c r="N5524" i="1"/>
  <c r="V5524" i="1" s="1"/>
  <c r="N5523" i="1"/>
  <c r="V5523" i="1" s="1"/>
  <c r="N5522" i="1"/>
  <c r="V5522" i="1" s="1"/>
  <c r="N5521" i="1"/>
  <c r="V5521" i="1" s="1"/>
  <c r="N5520" i="1"/>
  <c r="V5520" i="1" s="1"/>
  <c r="N5519" i="1"/>
  <c r="V5519" i="1" s="1"/>
  <c r="N5518" i="1"/>
  <c r="V5518" i="1" s="1"/>
  <c r="N5517" i="1"/>
  <c r="V5517" i="1" s="1"/>
  <c r="N5516" i="1"/>
  <c r="V5516" i="1" s="1"/>
  <c r="N5515" i="1"/>
  <c r="V5515" i="1" s="1"/>
  <c r="N5514" i="1"/>
  <c r="V5514" i="1" s="1"/>
  <c r="N5513" i="1"/>
  <c r="V5513" i="1" s="1"/>
  <c r="N5512" i="1"/>
  <c r="V5512" i="1" s="1"/>
  <c r="N5511" i="1"/>
  <c r="V5511" i="1" s="1"/>
  <c r="N5510" i="1"/>
  <c r="V5510" i="1" s="1"/>
  <c r="N5509" i="1"/>
  <c r="V5509" i="1" s="1"/>
  <c r="N5508" i="1"/>
  <c r="V5508" i="1" s="1"/>
  <c r="N5507" i="1"/>
  <c r="V5507" i="1" s="1"/>
  <c r="N5506" i="1"/>
  <c r="V5506" i="1" s="1"/>
  <c r="N5505" i="1"/>
  <c r="V5505" i="1" s="1"/>
  <c r="N5504" i="1"/>
  <c r="V5504" i="1" s="1"/>
  <c r="N5503" i="1"/>
  <c r="V5503" i="1" s="1"/>
  <c r="N5502" i="1"/>
  <c r="V5502" i="1" s="1"/>
  <c r="N5501" i="1"/>
  <c r="V5501" i="1" s="1"/>
  <c r="N5500" i="1"/>
  <c r="V5500" i="1" s="1"/>
  <c r="N5499" i="1"/>
  <c r="V5499" i="1" s="1"/>
  <c r="N5498" i="1"/>
  <c r="V5498" i="1" s="1"/>
  <c r="N5497" i="1"/>
  <c r="V5497" i="1" s="1"/>
  <c r="N5496" i="1"/>
  <c r="V5496" i="1" s="1"/>
  <c r="N5495" i="1"/>
  <c r="V5495" i="1" s="1"/>
  <c r="N5494" i="1"/>
  <c r="V5494" i="1" s="1"/>
  <c r="N5493" i="1"/>
  <c r="V5493" i="1" s="1"/>
  <c r="N5492" i="1"/>
  <c r="V5492" i="1" s="1"/>
  <c r="N5491" i="1"/>
  <c r="V5491" i="1" s="1"/>
  <c r="N5490" i="1"/>
  <c r="V5490" i="1" s="1"/>
  <c r="N5489" i="1"/>
  <c r="V5489" i="1" s="1"/>
  <c r="N5488" i="1"/>
  <c r="V5488" i="1" s="1"/>
  <c r="N5487" i="1"/>
  <c r="V5487" i="1" s="1"/>
  <c r="N5486" i="1"/>
  <c r="V5486" i="1" s="1"/>
  <c r="N5485" i="1"/>
  <c r="V5485" i="1" s="1"/>
  <c r="N5484" i="1"/>
  <c r="V5484" i="1" s="1"/>
  <c r="N5483" i="1"/>
  <c r="V5483" i="1" s="1"/>
  <c r="N5482" i="1"/>
  <c r="V5482" i="1" s="1"/>
  <c r="N5481" i="1"/>
  <c r="V5481" i="1" s="1"/>
  <c r="N5480" i="1"/>
  <c r="V5480" i="1" s="1"/>
  <c r="N5479" i="1"/>
  <c r="V5479" i="1" s="1"/>
  <c r="N5478" i="1"/>
  <c r="V5478" i="1" s="1"/>
  <c r="N5477" i="1"/>
  <c r="V5477" i="1" s="1"/>
  <c r="N5476" i="1"/>
  <c r="V5476" i="1" s="1"/>
  <c r="N5475" i="1"/>
  <c r="V5475" i="1" s="1"/>
  <c r="N5474" i="1"/>
  <c r="V5474" i="1" s="1"/>
  <c r="N5473" i="1"/>
  <c r="V5473" i="1" s="1"/>
  <c r="N5472" i="1"/>
  <c r="V5472" i="1" s="1"/>
  <c r="N5471" i="1"/>
  <c r="V5471" i="1" s="1"/>
  <c r="N5470" i="1"/>
  <c r="V5470" i="1" s="1"/>
  <c r="N5469" i="1"/>
  <c r="V5469" i="1" s="1"/>
  <c r="N5468" i="1"/>
  <c r="V5468" i="1" s="1"/>
  <c r="N5467" i="1"/>
  <c r="V5467" i="1" s="1"/>
  <c r="N5466" i="1"/>
  <c r="V5466" i="1" s="1"/>
  <c r="N5465" i="1"/>
  <c r="V5465" i="1" s="1"/>
  <c r="N5464" i="1"/>
  <c r="V5464" i="1" s="1"/>
  <c r="N5463" i="1"/>
  <c r="V5463" i="1" s="1"/>
  <c r="N5462" i="1"/>
  <c r="V5462" i="1" s="1"/>
  <c r="N5461" i="1"/>
  <c r="V5461" i="1" s="1"/>
  <c r="N5460" i="1"/>
  <c r="V5460" i="1" s="1"/>
  <c r="N5459" i="1"/>
  <c r="V5459" i="1" s="1"/>
  <c r="N5458" i="1"/>
  <c r="V5458" i="1" s="1"/>
  <c r="N5457" i="1"/>
  <c r="V5457" i="1" s="1"/>
  <c r="N5456" i="1"/>
  <c r="N5455" i="1"/>
  <c r="V5455" i="1" s="1"/>
  <c r="N5454" i="1"/>
  <c r="V5454" i="1" s="1"/>
  <c r="N5453" i="1"/>
  <c r="V5453" i="1" s="1"/>
  <c r="N5452" i="1"/>
  <c r="V5452" i="1" s="1"/>
  <c r="N5451" i="1"/>
  <c r="V5451" i="1" s="1"/>
  <c r="N5450" i="1"/>
  <c r="V5450" i="1" s="1"/>
  <c r="N5449" i="1"/>
  <c r="V5449" i="1" s="1"/>
  <c r="N5448" i="1"/>
  <c r="V5448" i="1" s="1"/>
  <c r="N5447" i="1"/>
  <c r="V5447" i="1" s="1"/>
  <c r="N5446" i="1"/>
  <c r="V5446" i="1" s="1"/>
  <c r="N5445" i="1"/>
  <c r="V5445" i="1" s="1"/>
  <c r="N5444" i="1"/>
  <c r="V5444" i="1" s="1"/>
  <c r="N5443" i="1"/>
  <c r="V5443" i="1" s="1"/>
  <c r="N5442" i="1"/>
  <c r="V5442" i="1" s="1"/>
  <c r="N5441" i="1"/>
  <c r="V5441" i="1" s="1"/>
  <c r="N5440" i="1"/>
  <c r="V5440" i="1" s="1"/>
  <c r="N5439" i="1"/>
  <c r="V5439" i="1" s="1"/>
  <c r="N5438" i="1"/>
  <c r="V5438" i="1" s="1"/>
  <c r="N5437" i="1"/>
  <c r="V5437" i="1" s="1"/>
  <c r="N5436" i="1"/>
  <c r="V5436" i="1" s="1"/>
  <c r="N5435" i="1"/>
  <c r="V5435" i="1" s="1"/>
  <c r="N5434" i="1"/>
  <c r="V5434" i="1" s="1"/>
  <c r="N5433" i="1"/>
  <c r="V5433" i="1" s="1"/>
  <c r="N5432" i="1"/>
  <c r="V5432" i="1" s="1"/>
  <c r="N5431" i="1"/>
  <c r="V5431" i="1" s="1"/>
  <c r="N5430" i="1"/>
  <c r="V5430" i="1" s="1"/>
  <c r="N5429" i="1"/>
  <c r="V5429" i="1" s="1"/>
  <c r="N5428" i="1"/>
  <c r="V5428" i="1" s="1"/>
  <c r="N5427" i="1"/>
  <c r="V5427" i="1" s="1"/>
  <c r="N5426" i="1"/>
  <c r="V5426" i="1" s="1"/>
  <c r="N5425" i="1"/>
  <c r="V5425" i="1" s="1"/>
  <c r="N5424" i="1"/>
  <c r="V5424" i="1" s="1"/>
  <c r="N5423" i="1"/>
  <c r="V5423" i="1" s="1"/>
  <c r="N5422" i="1"/>
  <c r="V5422" i="1" s="1"/>
  <c r="N5421" i="1"/>
  <c r="V5421" i="1" s="1"/>
  <c r="N5420" i="1"/>
  <c r="V5420" i="1" s="1"/>
  <c r="N5419" i="1"/>
  <c r="V5419" i="1" s="1"/>
  <c r="N5418" i="1"/>
  <c r="V5418" i="1" s="1"/>
  <c r="N5417" i="1"/>
  <c r="V5417" i="1" s="1"/>
  <c r="N5416" i="1"/>
  <c r="V5416" i="1" s="1"/>
  <c r="N5415" i="1"/>
  <c r="V5415" i="1" s="1"/>
  <c r="N5414" i="1"/>
  <c r="V5414" i="1" s="1"/>
  <c r="N5413" i="1"/>
  <c r="V5413" i="1" s="1"/>
  <c r="N5412" i="1"/>
  <c r="V5412" i="1" s="1"/>
  <c r="N5411" i="1"/>
  <c r="V5411" i="1" s="1"/>
  <c r="N5410" i="1"/>
  <c r="V5410" i="1" s="1"/>
  <c r="N5409" i="1"/>
  <c r="V5409" i="1" s="1"/>
  <c r="N5408" i="1"/>
  <c r="V5408" i="1" s="1"/>
  <c r="N5407" i="1"/>
  <c r="V5407" i="1" s="1"/>
  <c r="N5406" i="1"/>
  <c r="V5406" i="1" s="1"/>
  <c r="N5405" i="1"/>
  <c r="V5405" i="1" s="1"/>
  <c r="N5404" i="1"/>
  <c r="V5404" i="1" s="1"/>
  <c r="N5403" i="1"/>
  <c r="V5403" i="1" s="1"/>
  <c r="N5402" i="1"/>
  <c r="V5402" i="1" s="1"/>
  <c r="N5401" i="1"/>
  <c r="V5401" i="1" s="1"/>
  <c r="N5400" i="1"/>
  <c r="V5400" i="1" s="1"/>
  <c r="N5399" i="1"/>
  <c r="V5399" i="1" s="1"/>
  <c r="N5398" i="1"/>
  <c r="N5397" i="1"/>
  <c r="V5397" i="1" s="1"/>
  <c r="N5396" i="1"/>
  <c r="V5396" i="1" s="1"/>
  <c r="N5395" i="1"/>
  <c r="V5395" i="1" s="1"/>
  <c r="N5394" i="1"/>
  <c r="V5394" i="1" s="1"/>
  <c r="N5393" i="1"/>
  <c r="V5393" i="1" s="1"/>
  <c r="N5392" i="1"/>
  <c r="V5392" i="1" s="1"/>
  <c r="N5391" i="1"/>
  <c r="V5391" i="1" s="1"/>
  <c r="N5390" i="1"/>
  <c r="V5390" i="1" s="1"/>
  <c r="N5389" i="1"/>
  <c r="V5389" i="1" s="1"/>
  <c r="N5388" i="1"/>
  <c r="V5388" i="1" s="1"/>
  <c r="N5387" i="1"/>
  <c r="V5387" i="1" s="1"/>
  <c r="N5386" i="1"/>
  <c r="V5386" i="1" s="1"/>
  <c r="N5385" i="1"/>
  <c r="V5385" i="1" s="1"/>
  <c r="N5384" i="1"/>
  <c r="V5384" i="1" s="1"/>
  <c r="N5383" i="1"/>
  <c r="V5383" i="1" s="1"/>
  <c r="N5382" i="1"/>
  <c r="V5382" i="1" s="1"/>
  <c r="N5381" i="1"/>
  <c r="V5381" i="1" s="1"/>
  <c r="N5380" i="1"/>
  <c r="V5380" i="1" s="1"/>
  <c r="N5379" i="1"/>
  <c r="V5379" i="1" s="1"/>
  <c r="N5378" i="1"/>
  <c r="V5378" i="1" s="1"/>
  <c r="N5377" i="1"/>
  <c r="V5377" i="1" s="1"/>
  <c r="N5376" i="1"/>
  <c r="V5376" i="1" s="1"/>
  <c r="N5375" i="1"/>
  <c r="V5375" i="1" s="1"/>
  <c r="N5374" i="1"/>
  <c r="V5374" i="1" s="1"/>
  <c r="N5373" i="1"/>
  <c r="V5373" i="1" s="1"/>
  <c r="N5372" i="1"/>
  <c r="V5372" i="1" s="1"/>
  <c r="N5371" i="1"/>
  <c r="V5371" i="1" s="1"/>
  <c r="N5370" i="1"/>
  <c r="V5370" i="1" s="1"/>
  <c r="N5369" i="1"/>
  <c r="V5369" i="1" s="1"/>
  <c r="N5368" i="1"/>
  <c r="V5368" i="1" s="1"/>
  <c r="N5367" i="1"/>
  <c r="V5367" i="1" s="1"/>
  <c r="N5366" i="1"/>
  <c r="V5366" i="1" s="1"/>
  <c r="N5365" i="1"/>
  <c r="V5365" i="1" s="1"/>
  <c r="N5364" i="1"/>
  <c r="V5364" i="1" s="1"/>
  <c r="N5363" i="1"/>
  <c r="V5363" i="1" s="1"/>
  <c r="N5362" i="1"/>
  <c r="V5362" i="1" s="1"/>
  <c r="N5361" i="1"/>
  <c r="V5361" i="1" s="1"/>
  <c r="N5360" i="1"/>
  <c r="V5360" i="1" s="1"/>
  <c r="N5359" i="1"/>
  <c r="V5359" i="1" s="1"/>
  <c r="N5358" i="1"/>
  <c r="V5358" i="1" s="1"/>
  <c r="N5357" i="1"/>
  <c r="V5357" i="1" s="1"/>
  <c r="N5356" i="1"/>
  <c r="V5356" i="1" s="1"/>
  <c r="N5355" i="1"/>
  <c r="V5355" i="1" s="1"/>
  <c r="N5354" i="1"/>
  <c r="V5354" i="1" s="1"/>
  <c r="N5353" i="1"/>
  <c r="V5353" i="1" s="1"/>
  <c r="N5352" i="1"/>
  <c r="V5352" i="1" s="1"/>
  <c r="N5351" i="1"/>
  <c r="V5351" i="1" s="1"/>
  <c r="N5350" i="1"/>
  <c r="V5350" i="1" s="1"/>
  <c r="N5349" i="1"/>
  <c r="V5349" i="1" s="1"/>
  <c r="N5348" i="1"/>
  <c r="V5348" i="1" s="1"/>
  <c r="N5347" i="1"/>
  <c r="V5347" i="1" s="1"/>
  <c r="N5346" i="1"/>
  <c r="V5346" i="1" s="1"/>
  <c r="N5345" i="1"/>
  <c r="V5345" i="1" s="1"/>
  <c r="N5344" i="1"/>
  <c r="V5344" i="1" s="1"/>
  <c r="N5343" i="1"/>
  <c r="V5343" i="1" s="1"/>
  <c r="N5342" i="1"/>
  <c r="V5342" i="1" s="1"/>
  <c r="N5341" i="1"/>
  <c r="V5341" i="1" s="1"/>
  <c r="N5340" i="1"/>
  <c r="V5340" i="1" s="1"/>
  <c r="N5339" i="1"/>
  <c r="V5339" i="1" s="1"/>
  <c r="N5338" i="1"/>
  <c r="V5338" i="1" s="1"/>
  <c r="N5337" i="1"/>
  <c r="V5337" i="1" s="1"/>
  <c r="N5336" i="1"/>
  <c r="V5336" i="1" s="1"/>
  <c r="N5335" i="1"/>
  <c r="V5335" i="1" s="1"/>
  <c r="N5334" i="1"/>
  <c r="V5334" i="1" s="1"/>
  <c r="N5333" i="1"/>
  <c r="V5333" i="1" s="1"/>
  <c r="N5332" i="1"/>
  <c r="V5332" i="1" s="1"/>
  <c r="N5331" i="1"/>
  <c r="V5331" i="1" s="1"/>
  <c r="N5330" i="1"/>
  <c r="V5330" i="1" s="1"/>
  <c r="N5329" i="1"/>
  <c r="V5329" i="1" s="1"/>
  <c r="N5328" i="1"/>
  <c r="V5328" i="1" s="1"/>
  <c r="N5327" i="1"/>
  <c r="V5327" i="1" s="1"/>
  <c r="N5326" i="1"/>
  <c r="V5326" i="1" s="1"/>
  <c r="N5325" i="1"/>
  <c r="V5325" i="1" s="1"/>
  <c r="N5324" i="1"/>
  <c r="V5324" i="1" s="1"/>
  <c r="N5323" i="1"/>
  <c r="V5323" i="1" s="1"/>
  <c r="N5322" i="1"/>
  <c r="V5322" i="1" s="1"/>
  <c r="N5321" i="1"/>
  <c r="V5321" i="1" s="1"/>
  <c r="N5320" i="1"/>
  <c r="V5320" i="1" s="1"/>
  <c r="N5319" i="1"/>
  <c r="V5319" i="1" s="1"/>
  <c r="N5318" i="1"/>
  <c r="V5318" i="1" s="1"/>
  <c r="N5317" i="1"/>
  <c r="V5317" i="1" s="1"/>
  <c r="N5316" i="1"/>
  <c r="V5316" i="1" s="1"/>
  <c r="N5315" i="1"/>
  <c r="V5315" i="1" s="1"/>
  <c r="N5314" i="1"/>
  <c r="V5314" i="1" s="1"/>
  <c r="N5313" i="1"/>
  <c r="V5313" i="1" s="1"/>
  <c r="N5312" i="1"/>
  <c r="V5312" i="1" s="1"/>
  <c r="N5311" i="1"/>
  <c r="V5311" i="1" s="1"/>
  <c r="N5310" i="1"/>
  <c r="V5310" i="1" s="1"/>
  <c r="N5309" i="1"/>
  <c r="V5309" i="1" s="1"/>
  <c r="N5308" i="1"/>
  <c r="V5308" i="1" s="1"/>
  <c r="N5307" i="1"/>
  <c r="V5307" i="1" s="1"/>
  <c r="N5306" i="1"/>
  <c r="V5306" i="1" s="1"/>
  <c r="N5305" i="1"/>
  <c r="V5305" i="1" s="1"/>
  <c r="N5304" i="1"/>
  <c r="V5304" i="1" s="1"/>
  <c r="N5303" i="1"/>
  <c r="V5303" i="1" s="1"/>
  <c r="N5302" i="1"/>
  <c r="V5302" i="1" s="1"/>
  <c r="N5301" i="1"/>
  <c r="V5301" i="1" s="1"/>
  <c r="N5300" i="1"/>
  <c r="V5300" i="1" s="1"/>
  <c r="N5299" i="1"/>
  <c r="V5299" i="1" s="1"/>
  <c r="N5298" i="1"/>
  <c r="V5298" i="1" s="1"/>
  <c r="N5297" i="1"/>
  <c r="V5297" i="1" s="1"/>
  <c r="N5296" i="1"/>
  <c r="V5296" i="1" s="1"/>
  <c r="N5295" i="1"/>
  <c r="V5295" i="1" s="1"/>
  <c r="N5294" i="1"/>
  <c r="V5294" i="1" s="1"/>
  <c r="N5293" i="1"/>
  <c r="V5293" i="1" s="1"/>
  <c r="N5292" i="1"/>
  <c r="V5292" i="1" s="1"/>
  <c r="N5291" i="1"/>
  <c r="V5291" i="1" s="1"/>
  <c r="N5290" i="1"/>
  <c r="V5290" i="1" s="1"/>
  <c r="N5289" i="1"/>
  <c r="V5289" i="1" s="1"/>
  <c r="N5288" i="1"/>
  <c r="V5288" i="1" s="1"/>
  <c r="N5287" i="1"/>
  <c r="V5287" i="1" s="1"/>
  <c r="N5286" i="1"/>
  <c r="V5286" i="1" s="1"/>
  <c r="N5285" i="1"/>
  <c r="V5285" i="1" s="1"/>
  <c r="N5284" i="1"/>
  <c r="V5284" i="1" s="1"/>
  <c r="N5283" i="1"/>
  <c r="V5283" i="1" s="1"/>
  <c r="N5282" i="1"/>
  <c r="V5282" i="1" s="1"/>
  <c r="N5281" i="1"/>
  <c r="V5281" i="1" s="1"/>
  <c r="N5280" i="1"/>
  <c r="V5280" i="1" s="1"/>
  <c r="N5279" i="1"/>
  <c r="V5279" i="1" s="1"/>
  <c r="N5278" i="1"/>
  <c r="V5278" i="1" s="1"/>
  <c r="N5277" i="1"/>
  <c r="V5277" i="1" s="1"/>
  <c r="N5276" i="1"/>
  <c r="V5276" i="1" s="1"/>
  <c r="N5275" i="1"/>
  <c r="V5275" i="1" s="1"/>
  <c r="N5274" i="1"/>
  <c r="V5274" i="1" s="1"/>
  <c r="N5273" i="1"/>
  <c r="V5273" i="1" s="1"/>
  <c r="N5272" i="1"/>
  <c r="V5272" i="1" s="1"/>
  <c r="N5271" i="1"/>
  <c r="V5271" i="1" s="1"/>
  <c r="N5270" i="1"/>
  <c r="V5270" i="1" s="1"/>
  <c r="N5269" i="1"/>
  <c r="V5269" i="1" s="1"/>
  <c r="N5268" i="1"/>
  <c r="V5268" i="1" s="1"/>
  <c r="N5267" i="1"/>
  <c r="V5267" i="1" s="1"/>
  <c r="N5266" i="1"/>
  <c r="V5266" i="1" s="1"/>
  <c r="N5265" i="1"/>
  <c r="V5265" i="1" s="1"/>
  <c r="N5264" i="1"/>
  <c r="V5264" i="1" s="1"/>
  <c r="N5263" i="1"/>
  <c r="V5263" i="1" s="1"/>
  <c r="N5262" i="1"/>
  <c r="V5262" i="1" s="1"/>
  <c r="N5261" i="1"/>
  <c r="V5261" i="1" s="1"/>
  <c r="N5260" i="1"/>
  <c r="V5260" i="1" s="1"/>
  <c r="N5259" i="1"/>
  <c r="V5259" i="1" s="1"/>
  <c r="N5258" i="1"/>
  <c r="V5258" i="1" s="1"/>
  <c r="N5257" i="1"/>
  <c r="V5257" i="1" s="1"/>
  <c r="N5256" i="1"/>
  <c r="V5256" i="1" s="1"/>
  <c r="N5255" i="1"/>
  <c r="V5255" i="1" s="1"/>
  <c r="N5254" i="1"/>
  <c r="V5254" i="1" s="1"/>
  <c r="N5253" i="1"/>
  <c r="V5253" i="1" s="1"/>
  <c r="N5252" i="1"/>
  <c r="V5252" i="1" s="1"/>
  <c r="N5251" i="1"/>
  <c r="V5251" i="1" s="1"/>
  <c r="N5250" i="1"/>
  <c r="V5250" i="1" s="1"/>
  <c r="N5249" i="1"/>
  <c r="V5249" i="1" s="1"/>
  <c r="N5248" i="1"/>
  <c r="V5248" i="1" s="1"/>
  <c r="N5247" i="1"/>
  <c r="V5247" i="1" s="1"/>
  <c r="N5246" i="1"/>
  <c r="V5246" i="1" s="1"/>
  <c r="N5245" i="1"/>
  <c r="V5245" i="1" s="1"/>
  <c r="N5244" i="1"/>
  <c r="V5244" i="1" s="1"/>
  <c r="N5243" i="1"/>
  <c r="V5243" i="1" s="1"/>
  <c r="N5242" i="1"/>
  <c r="V5242" i="1" s="1"/>
  <c r="N5241" i="1"/>
  <c r="V5241" i="1" s="1"/>
  <c r="N5240" i="1"/>
  <c r="V5240" i="1" s="1"/>
  <c r="N5239" i="1"/>
  <c r="V5239" i="1" s="1"/>
  <c r="N5238" i="1"/>
  <c r="V5238" i="1" s="1"/>
  <c r="N5237" i="1"/>
  <c r="V5237" i="1" s="1"/>
  <c r="N5236" i="1"/>
  <c r="V5236" i="1" s="1"/>
  <c r="N5235" i="1"/>
  <c r="V5235" i="1" s="1"/>
  <c r="N5234" i="1"/>
  <c r="V5234" i="1" s="1"/>
  <c r="N5233" i="1"/>
  <c r="V5233" i="1" s="1"/>
  <c r="N5232" i="1"/>
  <c r="V5232" i="1" s="1"/>
  <c r="N5231" i="1"/>
  <c r="V5231" i="1" s="1"/>
  <c r="N5230" i="1"/>
  <c r="V5230" i="1" s="1"/>
  <c r="N5229" i="1"/>
  <c r="V5229" i="1" s="1"/>
  <c r="N5228" i="1"/>
  <c r="V5228" i="1" s="1"/>
  <c r="N5227" i="1"/>
  <c r="V5227" i="1" s="1"/>
  <c r="N5226" i="1"/>
  <c r="V5226" i="1" s="1"/>
  <c r="N5225" i="1"/>
  <c r="V5225" i="1" s="1"/>
  <c r="N5224" i="1"/>
  <c r="V5224" i="1" s="1"/>
  <c r="N5223" i="1"/>
  <c r="V5223" i="1" s="1"/>
  <c r="N5222" i="1"/>
  <c r="V5222" i="1" s="1"/>
  <c r="N5221" i="1"/>
  <c r="V5221" i="1" s="1"/>
  <c r="N5220" i="1"/>
  <c r="V5220" i="1" s="1"/>
  <c r="N5219" i="1"/>
  <c r="V5219" i="1" s="1"/>
  <c r="N5218" i="1"/>
  <c r="V5218" i="1" s="1"/>
  <c r="N5217" i="1"/>
  <c r="V5217" i="1" s="1"/>
  <c r="N5216" i="1"/>
  <c r="V5216" i="1" s="1"/>
  <c r="N5215" i="1"/>
  <c r="V5215" i="1" s="1"/>
  <c r="N5214" i="1"/>
  <c r="V5214" i="1" s="1"/>
  <c r="N5213" i="1"/>
  <c r="V5213" i="1" s="1"/>
  <c r="N5212" i="1"/>
  <c r="V5212" i="1" s="1"/>
  <c r="N5211" i="1"/>
  <c r="V5211" i="1" s="1"/>
  <c r="N5210" i="1"/>
  <c r="V5210" i="1" s="1"/>
  <c r="N5209" i="1"/>
  <c r="V5209" i="1" s="1"/>
  <c r="N5208" i="1"/>
  <c r="V5208" i="1" s="1"/>
  <c r="N5207" i="1"/>
  <c r="V5207" i="1" s="1"/>
  <c r="N5206" i="1"/>
  <c r="V5206" i="1" s="1"/>
  <c r="N5205" i="1"/>
  <c r="V5205" i="1" s="1"/>
  <c r="N5204" i="1"/>
  <c r="V5204" i="1" s="1"/>
  <c r="N5203" i="1"/>
  <c r="V5203" i="1" s="1"/>
  <c r="N5202" i="1"/>
  <c r="V5202" i="1" s="1"/>
  <c r="N5201" i="1"/>
  <c r="V5201" i="1" s="1"/>
  <c r="N5200" i="1"/>
  <c r="V5200" i="1" s="1"/>
  <c r="N5199" i="1"/>
  <c r="V5199" i="1" s="1"/>
  <c r="N5198" i="1"/>
  <c r="N5197" i="1"/>
  <c r="V5197" i="1" s="1"/>
  <c r="N5196" i="1"/>
  <c r="V5196" i="1" s="1"/>
  <c r="N5195" i="1"/>
  <c r="V5195" i="1" s="1"/>
  <c r="N5194" i="1"/>
  <c r="V5194" i="1" s="1"/>
  <c r="N5193" i="1"/>
  <c r="V5193" i="1" s="1"/>
  <c r="N5192" i="1"/>
  <c r="V5192" i="1" s="1"/>
  <c r="N5191" i="1"/>
  <c r="V5191" i="1" s="1"/>
  <c r="N5190" i="1"/>
  <c r="V5190" i="1" s="1"/>
  <c r="N5189" i="1"/>
  <c r="V5189" i="1" s="1"/>
  <c r="N5188" i="1"/>
  <c r="V5188" i="1" s="1"/>
  <c r="N5187" i="1"/>
  <c r="V5187" i="1" s="1"/>
  <c r="N5186" i="1"/>
  <c r="V5186" i="1" s="1"/>
  <c r="N5185" i="1"/>
  <c r="V5185" i="1" s="1"/>
  <c r="N5184" i="1"/>
  <c r="V5184" i="1" s="1"/>
  <c r="N5183" i="1"/>
  <c r="V5183" i="1" s="1"/>
  <c r="N5182" i="1"/>
  <c r="V5182" i="1" s="1"/>
  <c r="N5181" i="1"/>
  <c r="V5181" i="1" s="1"/>
  <c r="N5180" i="1"/>
  <c r="V5180" i="1" s="1"/>
  <c r="N5179" i="1"/>
  <c r="V5179" i="1" s="1"/>
  <c r="N5178" i="1"/>
  <c r="V5178" i="1" s="1"/>
  <c r="N5177" i="1"/>
  <c r="V5177" i="1" s="1"/>
  <c r="N5176" i="1"/>
  <c r="V5176" i="1" s="1"/>
  <c r="N5175" i="1"/>
  <c r="V5175" i="1" s="1"/>
  <c r="N5174" i="1"/>
  <c r="V5174" i="1" s="1"/>
  <c r="N5173" i="1"/>
  <c r="V5173" i="1" s="1"/>
  <c r="N5172" i="1"/>
  <c r="V5172" i="1" s="1"/>
  <c r="N5171" i="1"/>
  <c r="V5171" i="1" s="1"/>
  <c r="N5170" i="1"/>
  <c r="V5170" i="1" s="1"/>
  <c r="N5169" i="1"/>
  <c r="V5169" i="1" s="1"/>
  <c r="N5168" i="1"/>
  <c r="V5168" i="1" s="1"/>
  <c r="N5167" i="1"/>
  <c r="V5167" i="1" s="1"/>
  <c r="N5166" i="1"/>
  <c r="V5166" i="1" s="1"/>
  <c r="N5165" i="1"/>
  <c r="V5165" i="1" s="1"/>
  <c r="N5164" i="1"/>
  <c r="V5164" i="1" s="1"/>
  <c r="N5163" i="1"/>
  <c r="V5163" i="1" s="1"/>
  <c r="N5162" i="1"/>
  <c r="V5162" i="1" s="1"/>
  <c r="N5161" i="1"/>
  <c r="V5161" i="1" s="1"/>
  <c r="N5160" i="1"/>
  <c r="V5160" i="1" s="1"/>
  <c r="N5159" i="1"/>
  <c r="V5159" i="1" s="1"/>
  <c r="N5158" i="1"/>
  <c r="V5158" i="1" s="1"/>
  <c r="N5157" i="1"/>
  <c r="V5157" i="1" s="1"/>
  <c r="N5156" i="1"/>
  <c r="V5156" i="1" s="1"/>
  <c r="N5155" i="1"/>
  <c r="V5155" i="1" s="1"/>
  <c r="N5154" i="1"/>
  <c r="V5154" i="1" s="1"/>
  <c r="N5153" i="1"/>
  <c r="V5153" i="1" s="1"/>
  <c r="N5152" i="1"/>
  <c r="V5152" i="1" s="1"/>
  <c r="N5151" i="1"/>
  <c r="V5151" i="1" s="1"/>
  <c r="N5150" i="1"/>
  <c r="V5150" i="1" s="1"/>
  <c r="N5149" i="1"/>
  <c r="V5149" i="1" s="1"/>
  <c r="N5148" i="1"/>
  <c r="V5148" i="1" s="1"/>
  <c r="N5147" i="1"/>
  <c r="V5147" i="1" s="1"/>
  <c r="N5146" i="1"/>
  <c r="V5146" i="1" s="1"/>
  <c r="N5145" i="1"/>
  <c r="V5145" i="1" s="1"/>
  <c r="N5144" i="1"/>
  <c r="V5144" i="1" s="1"/>
  <c r="N5143" i="1"/>
  <c r="V5143" i="1" s="1"/>
  <c r="N5142" i="1"/>
  <c r="V5142" i="1" s="1"/>
  <c r="N5141" i="1"/>
  <c r="V5141" i="1" s="1"/>
  <c r="N5140" i="1"/>
  <c r="V5140" i="1" s="1"/>
  <c r="N5139" i="1"/>
  <c r="V5139" i="1" s="1"/>
  <c r="N5138" i="1"/>
  <c r="V5138" i="1" s="1"/>
  <c r="N5137" i="1"/>
  <c r="V5137" i="1" s="1"/>
  <c r="N5136" i="1"/>
  <c r="V5136" i="1" s="1"/>
  <c r="N5135" i="1"/>
  <c r="V5135" i="1" s="1"/>
  <c r="N5134" i="1"/>
  <c r="V5134" i="1" s="1"/>
  <c r="N5133" i="1"/>
  <c r="V5133" i="1" s="1"/>
  <c r="N5132" i="1"/>
  <c r="V5132" i="1" s="1"/>
  <c r="N5131" i="1"/>
  <c r="V5131" i="1" s="1"/>
  <c r="N5130" i="1"/>
  <c r="V5130" i="1" s="1"/>
  <c r="N5129" i="1"/>
  <c r="V5129" i="1" s="1"/>
  <c r="N5128" i="1"/>
  <c r="V5128" i="1" s="1"/>
  <c r="N5127" i="1"/>
  <c r="V5127" i="1" s="1"/>
  <c r="N5126" i="1"/>
  <c r="V5126" i="1" s="1"/>
  <c r="N5125" i="1"/>
  <c r="V5125" i="1" s="1"/>
  <c r="N5124" i="1"/>
  <c r="V5124" i="1" s="1"/>
  <c r="N5123" i="1"/>
  <c r="V5123" i="1" s="1"/>
  <c r="N5122" i="1"/>
  <c r="V5122" i="1" s="1"/>
  <c r="N5121" i="1"/>
  <c r="V5121" i="1" s="1"/>
  <c r="N5120" i="1"/>
  <c r="V5120" i="1" s="1"/>
  <c r="N5119" i="1"/>
  <c r="V5119" i="1" s="1"/>
  <c r="N5118" i="1"/>
  <c r="V5118" i="1" s="1"/>
  <c r="N5117" i="1"/>
  <c r="V5117" i="1" s="1"/>
  <c r="N5116" i="1"/>
  <c r="V5116" i="1" s="1"/>
  <c r="N5115" i="1"/>
  <c r="V5115" i="1" s="1"/>
  <c r="N5114" i="1"/>
  <c r="V5114" i="1" s="1"/>
  <c r="N5113" i="1"/>
  <c r="V5113" i="1" s="1"/>
  <c r="N5112" i="1"/>
  <c r="V5112" i="1" s="1"/>
  <c r="N5111" i="1"/>
  <c r="V5111" i="1" s="1"/>
  <c r="N5110" i="1"/>
  <c r="V5110" i="1" s="1"/>
  <c r="N5109" i="1"/>
  <c r="V5109" i="1" s="1"/>
  <c r="N5108" i="1"/>
  <c r="V5108" i="1" s="1"/>
  <c r="N5107" i="1"/>
  <c r="V5107" i="1" s="1"/>
  <c r="N5106" i="1"/>
  <c r="V5106" i="1" s="1"/>
  <c r="N5105" i="1"/>
  <c r="V5105" i="1" s="1"/>
  <c r="N5104" i="1"/>
  <c r="V5104" i="1" s="1"/>
  <c r="N5103" i="1"/>
  <c r="V5103" i="1" s="1"/>
  <c r="N5102" i="1"/>
  <c r="V5102" i="1" s="1"/>
  <c r="N5101" i="1"/>
  <c r="V5101" i="1" s="1"/>
  <c r="N5100" i="1"/>
  <c r="V5100" i="1" s="1"/>
  <c r="N5099" i="1"/>
  <c r="V5099" i="1" s="1"/>
  <c r="N5098" i="1"/>
  <c r="V5098" i="1" s="1"/>
  <c r="N5097" i="1"/>
  <c r="V5097" i="1" s="1"/>
  <c r="N5096" i="1"/>
  <c r="V5096" i="1" s="1"/>
  <c r="N5095" i="1"/>
  <c r="V5095" i="1" s="1"/>
  <c r="N5094" i="1"/>
  <c r="V5094" i="1" s="1"/>
  <c r="N5093" i="1"/>
  <c r="V5093" i="1" s="1"/>
  <c r="N5092" i="1"/>
  <c r="V5092" i="1" s="1"/>
  <c r="N5091" i="1"/>
  <c r="V5091" i="1" s="1"/>
  <c r="N5090" i="1"/>
  <c r="V5090" i="1" s="1"/>
  <c r="N5089" i="1"/>
  <c r="V5089" i="1" s="1"/>
  <c r="N5088" i="1"/>
  <c r="V5088" i="1" s="1"/>
  <c r="N5087" i="1"/>
  <c r="V5087" i="1" s="1"/>
  <c r="N5086" i="1"/>
  <c r="V5086" i="1" s="1"/>
  <c r="N5085" i="1"/>
  <c r="V5085" i="1" s="1"/>
  <c r="N5084" i="1"/>
  <c r="V5084" i="1" s="1"/>
  <c r="N5083" i="1"/>
  <c r="V5083" i="1" s="1"/>
  <c r="N5082" i="1"/>
  <c r="V5082" i="1" s="1"/>
  <c r="N5081" i="1"/>
  <c r="V5081" i="1" s="1"/>
  <c r="N5080" i="1"/>
  <c r="V5080" i="1" s="1"/>
  <c r="N5079" i="1"/>
  <c r="V5079" i="1" s="1"/>
  <c r="N5078" i="1"/>
  <c r="V5078" i="1" s="1"/>
  <c r="N5077" i="1"/>
  <c r="V5077" i="1" s="1"/>
  <c r="N5076" i="1"/>
  <c r="V5076" i="1" s="1"/>
  <c r="N5075" i="1"/>
  <c r="V5075" i="1" s="1"/>
  <c r="N5074" i="1"/>
  <c r="V5074" i="1" s="1"/>
  <c r="N5073" i="1"/>
  <c r="V5073" i="1" s="1"/>
  <c r="N5072" i="1"/>
  <c r="V5072" i="1" s="1"/>
  <c r="N5071" i="1"/>
  <c r="V5071" i="1" s="1"/>
  <c r="N5070" i="1"/>
  <c r="V5070" i="1" s="1"/>
  <c r="N5069" i="1"/>
  <c r="V5069" i="1" s="1"/>
  <c r="N5068" i="1"/>
  <c r="V5068" i="1" s="1"/>
  <c r="N5067" i="1"/>
  <c r="V5067" i="1" s="1"/>
  <c r="N5066" i="1"/>
  <c r="V5066" i="1" s="1"/>
  <c r="N5065" i="1"/>
  <c r="V5065" i="1" s="1"/>
  <c r="N5064" i="1"/>
  <c r="V5064" i="1" s="1"/>
  <c r="N5063" i="1"/>
  <c r="V5063" i="1" s="1"/>
  <c r="N5062" i="1"/>
  <c r="V5062" i="1" s="1"/>
  <c r="N5061" i="1"/>
  <c r="V5061" i="1" s="1"/>
  <c r="N5060" i="1"/>
  <c r="V5060" i="1" s="1"/>
  <c r="N5059" i="1"/>
  <c r="V5059" i="1" s="1"/>
  <c r="N5058" i="1"/>
  <c r="V5058" i="1" s="1"/>
  <c r="N5057" i="1"/>
  <c r="V5057" i="1" s="1"/>
  <c r="N5056" i="1"/>
  <c r="V5056" i="1" s="1"/>
  <c r="N5055" i="1"/>
  <c r="V5055" i="1" s="1"/>
  <c r="N5054" i="1"/>
  <c r="V5054" i="1" s="1"/>
  <c r="N5053" i="1"/>
  <c r="V5053" i="1" s="1"/>
  <c r="N5052" i="1"/>
  <c r="V5052" i="1" s="1"/>
  <c r="N5051" i="1"/>
  <c r="V5051" i="1" s="1"/>
  <c r="N5050" i="1"/>
  <c r="V5050" i="1" s="1"/>
  <c r="N5049" i="1"/>
  <c r="V5049" i="1" s="1"/>
  <c r="N5048" i="1"/>
  <c r="V5048" i="1" s="1"/>
  <c r="N5047" i="1"/>
  <c r="V5047" i="1" s="1"/>
  <c r="N5046" i="1"/>
  <c r="V5046" i="1" s="1"/>
  <c r="N5045" i="1"/>
  <c r="V5045" i="1" s="1"/>
  <c r="N5044" i="1"/>
  <c r="V5044" i="1" s="1"/>
  <c r="N5043" i="1"/>
  <c r="V5043" i="1" s="1"/>
  <c r="N5042" i="1"/>
  <c r="V5042" i="1" s="1"/>
  <c r="N5041" i="1"/>
  <c r="V5041" i="1" s="1"/>
  <c r="N5040" i="1"/>
  <c r="V5040" i="1" s="1"/>
  <c r="N5039" i="1"/>
  <c r="V5039" i="1" s="1"/>
  <c r="N5038" i="1"/>
  <c r="V5038" i="1" s="1"/>
  <c r="N5037" i="1"/>
  <c r="V5037" i="1" s="1"/>
  <c r="N5036" i="1"/>
  <c r="V5036" i="1" s="1"/>
  <c r="N5035" i="1"/>
  <c r="V5035" i="1" s="1"/>
  <c r="N5034" i="1"/>
  <c r="V5034" i="1" s="1"/>
  <c r="N5033" i="1"/>
  <c r="V5033" i="1" s="1"/>
  <c r="N5032" i="1"/>
  <c r="V5032" i="1" s="1"/>
  <c r="N5031" i="1"/>
  <c r="V5031" i="1" s="1"/>
  <c r="N5030" i="1"/>
  <c r="V5030" i="1" s="1"/>
  <c r="N5029" i="1"/>
  <c r="V5029" i="1" s="1"/>
  <c r="N5028" i="1"/>
  <c r="V5028" i="1" s="1"/>
  <c r="N5027" i="1"/>
  <c r="V5027" i="1" s="1"/>
  <c r="N5026" i="1"/>
  <c r="V5026" i="1" s="1"/>
  <c r="N5025" i="1"/>
  <c r="V5025" i="1" s="1"/>
  <c r="N5024" i="1"/>
  <c r="V5024" i="1" s="1"/>
  <c r="N5023" i="1"/>
  <c r="V5023" i="1" s="1"/>
  <c r="N5022" i="1"/>
  <c r="V5022" i="1" s="1"/>
  <c r="N5021" i="1"/>
  <c r="V5021" i="1" s="1"/>
  <c r="N5020" i="1"/>
  <c r="V5020" i="1" s="1"/>
  <c r="N5019" i="1"/>
  <c r="V5019" i="1" s="1"/>
  <c r="N5018" i="1"/>
  <c r="V5018" i="1" s="1"/>
  <c r="N5017" i="1"/>
  <c r="V5017" i="1" s="1"/>
  <c r="N5016" i="1"/>
  <c r="V5016" i="1" s="1"/>
  <c r="N5015" i="1"/>
  <c r="V5015" i="1" s="1"/>
  <c r="N5014" i="1"/>
  <c r="V5014" i="1" s="1"/>
  <c r="N5013" i="1"/>
  <c r="V5013" i="1" s="1"/>
  <c r="N5012" i="1"/>
  <c r="V5012" i="1" s="1"/>
  <c r="N5011" i="1"/>
  <c r="V5011" i="1" s="1"/>
  <c r="N5010" i="1"/>
  <c r="V5010" i="1" s="1"/>
  <c r="N5009" i="1"/>
  <c r="V5009" i="1" s="1"/>
  <c r="N5008" i="1"/>
  <c r="V5008" i="1" s="1"/>
  <c r="N5007" i="1"/>
  <c r="V5007" i="1" s="1"/>
  <c r="N5006" i="1"/>
  <c r="V5006" i="1" s="1"/>
  <c r="N5005" i="1"/>
  <c r="V5005" i="1" s="1"/>
  <c r="N5004" i="1"/>
  <c r="V5004" i="1" s="1"/>
  <c r="N5003" i="1"/>
  <c r="V5003" i="1" s="1"/>
  <c r="N5002" i="1"/>
  <c r="V5002" i="1" s="1"/>
  <c r="N5001" i="1"/>
  <c r="V5001" i="1" s="1"/>
  <c r="N5000" i="1"/>
  <c r="V5000" i="1" s="1"/>
  <c r="N4999" i="1"/>
  <c r="V4999" i="1" s="1"/>
  <c r="N4998" i="1"/>
  <c r="V4998" i="1" s="1"/>
  <c r="N4997" i="1"/>
  <c r="V4997" i="1" s="1"/>
  <c r="N4996" i="1"/>
  <c r="V4996" i="1" s="1"/>
  <c r="N4995" i="1"/>
  <c r="V4995" i="1" s="1"/>
  <c r="N4994" i="1"/>
  <c r="V4994" i="1" s="1"/>
  <c r="N4993" i="1"/>
  <c r="V4993" i="1" s="1"/>
  <c r="N4992" i="1"/>
  <c r="V4992" i="1" s="1"/>
  <c r="N4991" i="1"/>
  <c r="V4991" i="1" s="1"/>
  <c r="N4990" i="1"/>
  <c r="V4990" i="1" s="1"/>
  <c r="N4989" i="1"/>
  <c r="V4989" i="1" s="1"/>
  <c r="N4988" i="1"/>
  <c r="V4988" i="1" s="1"/>
  <c r="N4987" i="1"/>
  <c r="V4987" i="1" s="1"/>
  <c r="N4986" i="1"/>
  <c r="V4986" i="1" s="1"/>
  <c r="N4985" i="1"/>
  <c r="V4985" i="1" s="1"/>
  <c r="N4984" i="1"/>
  <c r="V4984" i="1" s="1"/>
  <c r="N4983" i="1"/>
  <c r="V4983" i="1" s="1"/>
  <c r="N4982" i="1"/>
  <c r="V4982" i="1" s="1"/>
  <c r="N4981" i="1"/>
  <c r="V4981" i="1" s="1"/>
  <c r="N4980" i="1"/>
  <c r="V4980" i="1" s="1"/>
  <c r="N4979" i="1"/>
  <c r="V4979" i="1" s="1"/>
  <c r="N4978" i="1"/>
  <c r="V4978" i="1" s="1"/>
  <c r="N4977" i="1"/>
  <c r="V4977" i="1" s="1"/>
  <c r="N4976" i="1"/>
  <c r="V4976" i="1" s="1"/>
  <c r="N4975" i="1"/>
  <c r="V4975" i="1" s="1"/>
  <c r="N4974" i="1"/>
  <c r="V4974" i="1" s="1"/>
  <c r="N4973" i="1"/>
  <c r="V4973" i="1" s="1"/>
  <c r="N4972" i="1"/>
  <c r="V4972" i="1" s="1"/>
  <c r="N4971" i="1"/>
  <c r="V4971" i="1" s="1"/>
  <c r="N4970" i="1"/>
  <c r="V4970" i="1" s="1"/>
  <c r="N4969" i="1"/>
  <c r="V4969" i="1" s="1"/>
  <c r="N4968" i="1"/>
  <c r="V4968" i="1" s="1"/>
  <c r="N4967" i="1"/>
  <c r="V4967" i="1" s="1"/>
  <c r="N4966" i="1"/>
  <c r="V4966" i="1" s="1"/>
  <c r="N4965" i="1"/>
  <c r="V4965" i="1" s="1"/>
  <c r="N4964" i="1"/>
  <c r="V4964" i="1" s="1"/>
  <c r="N4963" i="1"/>
  <c r="V4963" i="1" s="1"/>
  <c r="N4962" i="1"/>
  <c r="V4962" i="1" s="1"/>
  <c r="N4961" i="1"/>
  <c r="V4961" i="1" s="1"/>
  <c r="N4960" i="1"/>
  <c r="V4960" i="1" s="1"/>
  <c r="N4959" i="1"/>
  <c r="V4959" i="1" s="1"/>
  <c r="N4958" i="1"/>
  <c r="V4958" i="1" s="1"/>
  <c r="N4957" i="1"/>
  <c r="V4957" i="1" s="1"/>
  <c r="N4956" i="1"/>
  <c r="V4956" i="1" s="1"/>
  <c r="N4955" i="1"/>
  <c r="V4955" i="1" s="1"/>
  <c r="N4954" i="1"/>
  <c r="V4954" i="1" s="1"/>
  <c r="N4953" i="1"/>
  <c r="V4953" i="1" s="1"/>
  <c r="N4952" i="1"/>
  <c r="N4951" i="1"/>
  <c r="V4951" i="1" s="1"/>
  <c r="N4950" i="1"/>
  <c r="V4950" i="1" s="1"/>
  <c r="N4949" i="1"/>
  <c r="V4949" i="1" s="1"/>
  <c r="N4948" i="1"/>
  <c r="V4948" i="1" s="1"/>
  <c r="N4947" i="1"/>
  <c r="V4947" i="1" s="1"/>
  <c r="N4946" i="1"/>
  <c r="V4946" i="1" s="1"/>
  <c r="N4945" i="1"/>
  <c r="V4945" i="1" s="1"/>
  <c r="N4944" i="1"/>
  <c r="V4944" i="1" s="1"/>
  <c r="N4943" i="1"/>
  <c r="V4943" i="1" s="1"/>
  <c r="N4942" i="1"/>
  <c r="V4942" i="1" s="1"/>
  <c r="N4941" i="1"/>
  <c r="V4941" i="1" s="1"/>
  <c r="N4940" i="1"/>
  <c r="V4940" i="1" s="1"/>
  <c r="N4939" i="1"/>
  <c r="V4939" i="1" s="1"/>
  <c r="N4938" i="1"/>
  <c r="V4938" i="1" s="1"/>
  <c r="N4937" i="1"/>
  <c r="V4937" i="1" s="1"/>
  <c r="N4936" i="1"/>
  <c r="V4936" i="1" s="1"/>
  <c r="N4935" i="1"/>
  <c r="V4935" i="1" s="1"/>
  <c r="N4934" i="1"/>
  <c r="V4934" i="1" s="1"/>
  <c r="N4933" i="1"/>
  <c r="V4933" i="1" s="1"/>
  <c r="N4932" i="1"/>
  <c r="V4932" i="1" s="1"/>
  <c r="N4931" i="1"/>
  <c r="V4931" i="1" s="1"/>
  <c r="N4930" i="1"/>
  <c r="V4930" i="1" s="1"/>
  <c r="N4929" i="1"/>
  <c r="V4929" i="1" s="1"/>
  <c r="N4928" i="1"/>
  <c r="V4928" i="1" s="1"/>
  <c r="N4927" i="1"/>
  <c r="V4927" i="1" s="1"/>
  <c r="N4926" i="1"/>
  <c r="V4926" i="1" s="1"/>
  <c r="N4925" i="1"/>
  <c r="V4925" i="1" s="1"/>
  <c r="N4924" i="1"/>
  <c r="V4924" i="1" s="1"/>
  <c r="N4923" i="1"/>
  <c r="V4923" i="1" s="1"/>
  <c r="N4922" i="1"/>
  <c r="V4922" i="1" s="1"/>
  <c r="N4921" i="1"/>
  <c r="V4921" i="1" s="1"/>
  <c r="N4920" i="1"/>
  <c r="V4920" i="1" s="1"/>
  <c r="N4919" i="1"/>
  <c r="V4919" i="1" s="1"/>
  <c r="N4918" i="1"/>
  <c r="V4918" i="1" s="1"/>
  <c r="N4917" i="1"/>
  <c r="V4917" i="1" s="1"/>
  <c r="N4916" i="1"/>
  <c r="V4916" i="1" s="1"/>
  <c r="N4915" i="1"/>
  <c r="V4915" i="1" s="1"/>
  <c r="N4914" i="1"/>
  <c r="V4914" i="1" s="1"/>
  <c r="N4913" i="1"/>
  <c r="V4913" i="1" s="1"/>
  <c r="N4912" i="1"/>
  <c r="V4912" i="1" s="1"/>
  <c r="N4911" i="1"/>
  <c r="V4911" i="1" s="1"/>
  <c r="N4910" i="1"/>
  <c r="V4910" i="1" s="1"/>
  <c r="N4909" i="1"/>
  <c r="V4909" i="1" s="1"/>
  <c r="N4908" i="1"/>
  <c r="V4908" i="1" s="1"/>
  <c r="N4907" i="1"/>
  <c r="V4907" i="1" s="1"/>
  <c r="N4906" i="1"/>
  <c r="V4906" i="1" s="1"/>
  <c r="N4905" i="1"/>
  <c r="V4905" i="1" s="1"/>
  <c r="N4904" i="1"/>
  <c r="V4904" i="1" s="1"/>
  <c r="N4903" i="1"/>
  <c r="V4903" i="1" s="1"/>
  <c r="N4902" i="1"/>
  <c r="V4902" i="1" s="1"/>
  <c r="N4901" i="1"/>
  <c r="V4901" i="1" s="1"/>
  <c r="N4900" i="1"/>
  <c r="V4900" i="1" s="1"/>
  <c r="N4899" i="1"/>
  <c r="V4899" i="1" s="1"/>
  <c r="N4898" i="1"/>
  <c r="V4898" i="1" s="1"/>
  <c r="N4897" i="1"/>
  <c r="V4897" i="1" s="1"/>
  <c r="N4896" i="1"/>
  <c r="V4896" i="1" s="1"/>
  <c r="N4895" i="1"/>
  <c r="V4895" i="1" s="1"/>
  <c r="N4894" i="1"/>
  <c r="V4894" i="1" s="1"/>
  <c r="N4893" i="1"/>
  <c r="V4893" i="1" s="1"/>
  <c r="N4892" i="1"/>
  <c r="V4892" i="1" s="1"/>
  <c r="N4891" i="1"/>
  <c r="V4891" i="1" s="1"/>
  <c r="N4890" i="1"/>
  <c r="V4890" i="1" s="1"/>
  <c r="N4889" i="1"/>
  <c r="V4889" i="1" s="1"/>
  <c r="N4888" i="1"/>
  <c r="V4888" i="1" s="1"/>
  <c r="N4887" i="1"/>
  <c r="V4887" i="1" s="1"/>
  <c r="N4886" i="1"/>
  <c r="V4886" i="1" s="1"/>
  <c r="N4885" i="1"/>
  <c r="V4885" i="1" s="1"/>
  <c r="N4884" i="1"/>
  <c r="V4884" i="1" s="1"/>
  <c r="N4883" i="1"/>
  <c r="V4883" i="1" s="1"/>
  <c r="N4882" i="1"/>
  <c r="V4882" i="1" s="1"/>
  <c r="N4881" i="1"/>
  <c r="V4881" i="1" s="1"/>
  <c r="N4880" i="1"/>
  <c r="V4880" i="1" s="1"/>
  <c r="N4879" i="1"/>
  <c r="V4879" i="1" s="1"/>
  <c r="N4878" i="1"/>
  <c r="N4877" i="1"/>
  <c r="V4877" i="1" s="1"/>
  <c r="N4876" i="1"/>
  <c r="V4876" i="1" s="1"/>
  <c r="N4875" i="1"/>
  <c r="V4875" i="1" s="1"/>
  <c r="N4874" i="1"/>
  <c r="V4874" i="1" s="1"/>
  <c r="N4873" i="1"/>
  <c r="V4873" i="1" s="1"/>
  <c r="N4872" i="1"/>
  <c r="V4872" i="1" s="1"/>
  <c r="N4871" i="1"/>
  <c r="V4871" i="1" s="1"/>
  <c r="N4870" i="1"/>
  <c r="V4870" i="1" s="1"/>
  <c r="N4869" i="1"/>
  <c r="V4869" i="1" s="1"/>
  <c r="N4868" i="1"/>
  <c r="V4868" i="1" s="1"/>
  <c r="N4867" i="1"/>
  <c r="V4867" i="1" s="1"/>
  <c r="N4866" i="1"/>
  <c r="V4866" i="1" s="1"/>
  <c r="N4865" i="1"/>
  <c r="V4865" i="1" s="1"/>
  <c r="N4864" i="1"/>
  <c r="V4864" i="1" s="1"/>
  <c r="N4863" i="1"/>
  <c r="V4863" i="1" s="1"/>
  <c r="N4862" i="1"/>
  <c r="V4862" i="1" s="1"/>
  <c r="N4861" i="1"/>
  <c r="V4861" i="1" s="1"/>
  <c r="N4860" i="1"/>
  <c r="V4860" i="1" s="1"/>
  <c r="N4859" i="1"/>
  <c r="V4859" i="1" s="1"/>
  <c r="N4858" i="1"/>
  <c r="V4858" i="1" s="1"/>
  <c r="N4857" i="1"/>
  <c r="V4857" i="1" s="1"/>
  <c r="N4856" i="1"/>
  <c r="V4856" i="1" s="1"/>
  <c r="N4855" i="1"/>
  <c r="V4855" i="1" s="1"/>
  <c r="N4854" i="1"/>
  <c r="V4854" i="1" s="1"/>
  <c r="N4853" i="1"/>
  <c r="V4853" i="1" s="1"/>
  <c r="N4852" i="1"/>
  <c r="V4852" i="1" s="1"/>
  <c r="N4851" i="1"/>
  <c r="V4851" i="1" s="1"/>
  <c r="N4850" i="1"/>
  <c r="V4850" i="1" s="1"/>
  <c r="N4849" i="1"/>
  <c r="V4849" i="1" s="1"/>
  <c r="N4848" i="1"/>
  <c r="V4848" i="1" s="1"/>
  <c r="N4847" i="1"/>
  <c r="V4847" i="1" s="1"/>
  <c r="N4846" i="1"/>
  <c r="V4846" i="1" s="1"/>
  <c r="N4845" i="1"/>
  <c r="V4845" i="1" s="1"/>
  <c r="N4844" i="1"/>
  <c r="V4844" i="1" s="1"/>
  <c r="N4843" i="1"/>
  <c r="V4843" i="1" s="1"/>
  <c r="N4842" i="1"/>
  <c r="V4842" i="1" s="1"/>
  <c r="N4841" i="1"/>
  <c r="V4841" i="1" s="1"/>
  <c r="N4840" i="1"/>
  <c r="V4840" i="1" s="1"/>
  <c r="N4839" i="1"/>
  <c r="V4839" i="1" s="1"/>
  <c r="N4838" i="1"/>
  <c r="V4838" i="1" s="1"/>
  <c r="N4837" i="1"/>
  <c r="V4837" i="1" s="1"/>
  <c r="N4836" i="1"/>
  <c r="V4836" i="1" s="1"/>
  <c r="N4835" i="1"/>
  <c r="V4835" i="1" s="1"/>
  <c r="N4834" i="1"/>
  <c r="V4834" i="1" s="1"/>
  <c r="N4833" i="1"/>
  <c r="V4833" i="1" s="1"/>
  <c r="N4832" i="1"/>
  <c r="V4832" i="1" s="1"/>
  <c r="N4831" i="1"/>
  <c r="V4831" i="1" s="1"/>
  <c r="N4830" i="1"/>
  <c r="V4830" i="1" s="1"/>
  <c r="N4829" i="1"/>
  <c r="V4829" i="1" s="1"/>
  <c r="N4828" i="1"/>
  <c r="V4828" i="1" s="1"/>
  <c r="N4827" i="1"/>
  <c r="V4827" i="1" s="1"/>
  <c r="N4826" i="1"/>
  <c r="V4826" i="1" s="1"/>
  <c r="N4825" i="1"/>
  <c r="V4825" i="1" s="1"/>
  <c r="N4824" i="1"/>
  <c r="V4824" i="1" s="1"/>
  <c r="N4823" i="1"/>
  <c r="V4823" i="1" s="1"/>
  <c r="N4822" i="1"/>
  <c r="V4822" i="1" s="1"/>
  <c r="N4821" i="1"/>
  <c r="V4821" i="1" s="1"/>
  <c r="N4820" i="1"/>
  <c r="V4820" i="1" s="1"/>
  <c r="N4819" i="1"/>
  <c r="V4819" i="1" s="1"/>
  <c r="N4818" i="1"/>
  <c r="V4818" i="1" s="1"/>
  <c r="N4817" i="1"/>
  <c r="V4817" i="1" s="1"/>
  <c r="N4816" i="1"/>
  <c r="V4816" i="1" s="1"/>
  <c r="N4815" i="1"/>
  <c r="V4815" i="1" s="1"/>
  <c r="N4814" i="1"/>
  <c r="V4814" i="1" s="1"/>
  <c r="N4813" i="1"/>
  <c r="V4813" i="1" s="1"/>
  <c r="N4812" i="1"/>
  <c r="V4812" i="1" s="1"/>
  <c r="N4811" i="1"/>
  <c r="V4811" i="1" s="1"/>
  <c r="N4810" i="1"/>
  <c r="V4810" i="1" s="1"/>
  <c r="N4809" i="1"/>
  <c r="V4809" i="1" s="1"/>
  <c r="N4808" i="1"/>
  <c r="V4808" i="1" s="1"/>
  <c r="N4807" i="1"/>
  <c r="V4807" i="1" s="1"/>
  <c r="N4806" i="1"/>
  <c r="V4806" i="1" s="1"/>
  <c r="N4805" i="1"/>
  <c r="V4805" i="1" s="1"/>
  <c r="N4804" i="1"/>
  <c r="V4804" i="1" s="1"/>
  <c r="N4803" i="1"/>
  <c r="V4803" i="1" s="1"/>
  <c r="N4802" i="1"/>
  <c r="V4802" i="1" s="1"/>
  <c r="N4801" i="1"/>
  <c r="V4801" i="1" s="1"/>
  <c r="N4800" i="1"/>
  <c r="V4800" i="1" s="1"/>
  <c r="N4799" i="1"/>
  <c r="V4799" i="1" s="1"/>
  <c r="N4798" i="1"/>
  <c r="V4798" i="1" s="1"/>
  <c r="N4797" i="1"/>
  <c r="V4797" i="1" s="1"/>
  <c r="N4796" i="1"/>
  <c r="V4796" i="1" s="1"/>
  <c r="N4795" i="1"/>
  <c r="V4795" i="1" s="1"/>
  <c r="N4794" i="1"/>
  <c r="V4794" i="1" s="1"/>
  <c r="N4793" i="1"/>
  <c r="V4793" i="1" s="1"/>
  <c r="N4792" i="1"/>
  <c r="V4792" i="1" s="1"/>
  <c r="N4791" i="1"/>
  <c r="V4791" i="1" s="1"/>
  <c r="N4790" i="1"/>
  <c r="V4790" i="1" s="1"/>
  <c r="N4789" i="1"/>
  <c r="V4789" i="1" s="1"/>
  <c r="N4788" i="1"/>
  <c r="V4788" i="1" s="1"/>
  <c r="N4787" i="1"/>
  <c r="V4787" i="1" s="1"/>
  <c r="N4786" i="1"/>
  <c r="V4786" i="1" s="1"/>
  <c r="N4785" i="1"/>
  <c r="V4785" i="1" s="1"/>
  <c r="N4784" i="1"/>
  <c r="V4784" i="1" s="1"/>
  <c r="N4783" i="1"/>
  <c r="V4783" i="1" s="1"/>
  <c r="N4782" i="1"/>
  <c r="V4782" i="1" s="1"/>
  <c r="N4781" i="1"/>
  <c r="V4781" i="1" s="1"/>
  <c r="N4780" i="1"/>
  <c r="V4780" i="1" s="1"/>
  <c r="N4779" i="1"/>
  <c r="V4779" i="1" s="1"/>
  <c r="N4778" i="1"/>
  <c r="V4778" i="1" s="1"/>
  <c r="N4777" i="1"/>
  <c r="V4777" i="1" s="1"/>
  <c r="N4776" i="1"/>
  <c r="V4776" i="1" s="1"/>
  <c r="N4775" i="1"/>
  <c r="V4775" i="1" s="1"/>
  <c r="N4774" i="1"/>
  <c r="V4774" i="1" s="1"/>
  <c r="N4773" i="1"/>
  <c r="V4773" i="1" s="1"/>
  <c r="N4772" i="1"/>
  <c r="V4772" i="1" s="1"/>
  <c r="N4771" i="1"/>
  <c r="V4771" i="1" s="1"/>
  <c r="N4770" i="1"/>
  <c r="V4770" i="1" s="1"/>
  <c r="N4769" i="1"/>
  <c r="V4769" i="1" s="1"/>
  <c r="N4768" i="1"/>
  <c r="V4768" i="1" s="1"/>
  <c r="N4767" i="1"/>
  <c r="V4767" i="1" s="1"/>
  <c r="N4766" i="1"/>
  <c r="V4766" i="1" s="1"/>
  <c r="N4765" i="1"/>
  <c r="V4765" i="1" s="1"/>
  <c r="N4764" i="1"/>
  <c r="V4764" i="1" s="1"/>
  <c r="N4763" i="1"/>
  <c r="V4763" i="1" s="1"/>
  <c r="N4762" i="1"/>
  <c r="V4762" i="1" s="1"/>
  <c r="N4761" i="1"/>
  <c r="V4761" i="1" s="1"/>
  <c r="N4760" i="1"/>
  <c r="V4760" i="1" s="1"/>
  <c r="N4759" i="1"/>
  <c r="V4759" i="1" s="1"/>
  <c r="N4758" i="1"/>
  <c r="V4758" i="1" s="1"/>
  <c r="N4757" i="1"/>
  <c r="V4757" i="1" s="1"/>
  <c r="N4756" i="1"/>
  <c r="V4756" i="1" s="1"/>
  <c r="N4755" i="1"/>
  <c r="V4755" i="1" s="1"/>
  <c r="N4754" i="1"/>
  <c r="V4754" i="1" s="1"/>
  <c r="N4753" i="1"/>
  <c r="V4753" i="1" s="1"/>
  <c r="N4752" i="1"/>
  <c r="V4752" i="1" s="1"/>
  <c r="N4751" i="1"/>
  <c r="V4751" i="1" s="1"/>
  <c r="N4750" i="1"/>
  <c r="V4750" i="1" s="1"/>
  <c r="N4749" i="1"/>
  <c r="V4749" i="1" s="1"/>
  <c r="N4748" i="1"/>
  <c r="V4748" i="1" s="1"/>
  <c r="N4747" i="1"/>
  <c r="V4747" i="1" s="1"/>
  <c r="N4746" i="1"/>
  <c r="V4746" i="1" s="1"/>
  <c r="N4745" i="1"/>
  <c r="V4745" i="1" s="1"/>
  <c r="N4744" i="1"/>
  <c r="V4744" i="1" s="1"/>
  <c r="N4743" i="1"/>
  <c r="V4743" i="1" s="1"/>
  <c r="N4742" i="1"/>
  <c r="V4742" i="1" s="1"/>
  <c r="N4741" i="1"/>
  <c r="V4741" i="1" s="1"/>
  <c r="N4740" i="1"/>
  <c r="V4740" i="1" s="1"/>
  <c r="N4739" i="1"/>
  <c r="N4738" i="1"/>
  <c r="V4738" i="1" s="1"/>
  <c r="N4737" i="1"/>
  <c r="V4737" i="1" s="1"/>
  <c r="N4736" i="1"/>
  <c r="V4736" i="1" s="1"/>
  <c r="N4735" i="1"/>
  <c r="V4735" i="1" s="1"/>
  <c r="N4734" i="1"/>
  <c r="V4734" i="1" s="1"/>
  <c r="N4733" i="1"/>
  <c r="V4733" i="1" s="1"/>
  <c r="N4732" i="1"/>
  <c r="V4732" i="1" s="1"/>
  <c r="N4731" i="1"/>
  <c r="V4731" i="1" s="1"/>
  <c r="N4730" i="1"/>
  <c r="V4730" i="1" s="1"/>
  <c r="N4729" i="1"/>
  <c r="V4729" i="1" s="1"/>
  <c r="N4728" i="1"/>
  <c r="V4728" i="1" s="1"/>
  <c r="N4727" i="1"/>
  <c r="V4727" i="1" s="1"/>
  <c r="N4726" i="1"/>
  <c r="V4726" i="1" s="1"/>
  <c r="N4725" i="1"/>
  <c r="V4725" i="1" s="1"/>
  <c r="N4724" i="1"/>
  <c r="V4724" i="1" s="1"/>
  <c r="N4723" i="1"/>
  <c r="V4723" i="1" s="1"/>
  <c r="N4722" i="1"/>
  <c r="V4722" i="1" s="1"/>
  <c r="N4721" i="1"/>
  <c r="V4721" i="1" s="1"/>
  <c r="N4720" i="1"/>
  <c r="V4720" i="1" s="1"/>
  <c r="N4719" i="1"/>
  <c r="V4719" i="1" s="1"/>
  <c r="N4718" i="1"/>
  <c r="V4718" i="1" s="1"/>
  <c r="N4717" i="1"/>
  <c r="V4717" i="1" s="1"/>
  <c r="N4716" i="1"/>
  <c r="V4716" i="1" s="1"/>
  <c r="N4715" i="1"/>
  <c r="V4715" i="1" s="1"/>
  <c r="N4714" i="1"/>
  <c r="V4714" i="1" s="1"/>
  <c r="N4713" i="1"/>
  <c r="V4713" i="1" s="1"/>
  <c r="N4712" i="1"/>
  <c r="V4712" i="1" s="1"/>
  <c r="N4711" i="1"/>
  <c r="V4711" i="1" s="1"/>
  <c r="N4710" i="1"/>
  <c r="V4710" i="1" s="1"/>
  <c r="N4709" i="1"/>
  <c r="V4709" i="1" s="1"/>
  <c r="N4708" i="1"/>
  <c r="V4708" i="1" s="1"/>
  <c r="N4707" i="1"/>
  <c r="V4707" i="1" s="1"/>
  <c r="N4706" i="1"/>
  <c r="V4706" i="1" s="1"/>
  <c r="N4705" i="1"/>
  <c r="V4705" i="1" s="1"/>
  <c r="N4704" i="1"/>
  <c r="V4704" i="1" s="1"/>
  <c r="N4703" i="1"/>
  <c r="V4703" i="1" s="1"/>
  <c r="N4702" i="1"/>
  <c r="V4702" i="1" s="1"/>
  <c r="N4701" i="1"/>
  <c r="V4701" i="1" s="1"/>
  <c r="N4700" i="1"/>
  <c r="V4700" i="1" s="1"/>
  <c r="N4699" i="1"/>
  <c r="V4699" i="1" s="1"/>
  <c r="N4698" i="1"/>
  <c r="V4698" i="1" s="1"/>
  <c r="N4697" i="1"/>
  <c r="V4697" i="1" s="1"/>
  <c r="N4696" i="1"/>
  <c r="V4696" i="1" s="1"/>
  <c r="N4695" i="1"/>
  <c r="V4695" i="1" s="1"/>
  <c r="N4694" i="1"/>
  <c r="V4694" i="1" s="1"/>
  <c r="N4693" i="1"/>
  <c r="V4693" i="1" s="1"/>
  <c r="N4692" i="1"/>
  <c r="V4692" i="1" s="1"/>
  <c r="N4691" i="1"/>
  <c r="V4691" i="1" s="1"/>
  <c r="N4690" i="1"/>
  <c r="V4690" i="1" s="1"/>
  <c r="N4689" i="1"/>
  <c r="V4689" i="1" s="1"/>
  <c r="N4688" i="1"/>
  <c r="V4688" i="1" s="1"/>
  <c r="N4687" i="1"/>
  <c r="V4687" i="1" s="1"/>
  <c r="N4686" i="1"/>
  <c r="V4686" i="1" s="1"/>
  <c r="N4685" i="1"/>
  <c r="V4685" i="1" s="1"/>
  <c r="N4684" i="1"/>
  <c r="V4684" i="1" s="1"/>
  <c r="N4683" i="1"/>
  <c r="V4683" i="1" s="1"/>
  <c r="N4682" i="1"/>
  <c r="V4682" i="1" s="1"/>
  <c r="N4681" i="1"/>
  <c r="V4681" i="1" s="1"/>
  <c r="N4680" i="1"/>
  <c r="V4680" i="1" s="1"/>
  <c r="N4679" i="1"/>
  <c r="V4679" i="1" s="1"/>
  <c r="N4678" i="1"/>
  <c r="V4678" i="1" s="1"/>
  <c r="N4677" i="1"/>
  <c r="V4677" i="1" s="1"/>
  <c r="N4676" i="1"/>
  <c r="V4676" i="1" s="1"/>
  <c r="N4675" i="1"/>
  <c r="V4675" i="1" s="1"/>
  <c r="N4674" i="1"/>
  <c r="V4674" i="1" s="1"/>
  <c r="N4673" i="1"/>
  <c r="V4673" i="1" s="1"/>
  <c r="N4672" i="1"/>
  <c r="V4672" i="1" s="1"/>
  <c r="N4671" i="1"/>
  <c r="V4671" i="1" s="1"/>
  <c r="N4670" i="1"/>
  <c r="V4670" i="1" s="1"/>
  <c r="N4669" i="1"/>
  <c r="V4669" i="1" s="1"/>
  <c r="N4668" i="1"/>
  <c r="V4668" i="1" s="1"/>
  <c r="N4667" i="1"/>
  <c r="V4667" i="1" s="1"/>
  <c r="N4666" i="1"/>
  <c r="V4666" i="1" s="1"/>
  <c r="N4665" i="1"/>
  <c r="V4665" i="1" s="1"/>
  <c r="N4664" i="1"/>
  <c r="V4664" i="1" s="1"/>
  <c r="N4663" i="1"/>
  <c r="V4663" i="1" s="1"/>
  <c r="N4662" i="1"/>
  <c r="V4662" i="1" s="1"/>
  <c r="N4661" i="1"/>
  <c r="V4661" i="1" s="1"/>
  <c r="N4660" i="1"/>
  <c r="V4660" i="1" s="1"/>
  <c r="N4659" i="1"/>
  <c r="V4659" i="1" s="1"/>
  <c r="N4658" i="1"/>
  <c r="V4658" i="1" s="1"/>
  <c r="N4657" i="1"/>
  <c r="V4657" i="1" s="1"/>
  <c r="N4656" i="1"/>
  <c r="V4656" i="1" s="1"/>
  <c r="N4655" i="1"/>
  <c r="V4655" i="1" s="1"/>
  <c r="N4654" i="1"/>
  <c r="V4654" i="1" s="1"/>
  <c r="N4653" i="1"/>
  <c r="V4653" i="1" s="1"/>
  <c r="N4652" i="1"/>
  <c r="V4652" i="1" s="1"/>
  <c r="N4651" i="1"/>
  <c r="V4651" i="1" s="1"/>
  <c r="N4650" i="1"/>
  <c r="V4650" i="1" s="1"/>
  <c r="N4649" i="1"/>
  <c r="V4649" i="1" s="1"/>
  <c r="N4648" i="1"/>
  <c r="V4648" i="1" s="1"/>
  <c r="N4647" i="1"/>
  <c r="V4647" i="1" s="1"/>
  <c r="N4646" i="1"/>
  <c r="V4646" i="1" s="1"/>
  <c r="N4645" i="1"/>
  <c r="V4645" i="1" s="1"/>
  <c r="N4644" i="1"/>
  <c r="V4644" i="1" s="1"/>
  <c r="N4643" i="1"/>
  <c r="V4643" i="1" s="1"/>
  <c r="N4642" i="1"/>
  <c r="V4642" i="1" s="1"/>
  <c r="N4641" i="1"/>
  <c r="V4641" i="1" s="1"/>
  <c r="N4640" i="1"/>
  <c r="V4640" i="1" s="1"/>
  <c r="N4639" i="1"/>
  <c r="V4639" i="1" s="1"/>
  <c r="N4638" i="1"/>
  <c r="N4637" i="1"/>
  <c r="V4637" i="1" s="1"/>
  <c r="N4636" i="1"/>
  <c r="V4636" i="1" s="1"/>
  <c r="N4635" i="1"/>
  <c r="V4635" i="1" s="1"/>
  <c r="N4634" i="1"/>
  <c r="V4634" i="1" s="1"/>
  <c r="N4633" i="1"/>
  <c r="V4633" i="1" s="1"/>
  <c r="N4632" i="1"/>
  <c r="V4632" i="1" s="1"/>
  <c r="N4631" i="1"/>
  <c r="V4631" i="1" s="1"/>
  <c r="N4630" i="1"/>
  <c r="V4630" i="1" s="1"/>
  <c r="N4629" i="1"/>
  <c r="V4629" i="1" s="1"/>
  <c r="N4628" i="1"/>
  <c r="V4628" i="1" s="1"/>
  <c r="N4627" i="1"/>
  <c r="V4627" i="1" s="1"/>
  <c r="N4626" i="1"/>
  <c r="V4626" i="1" s="1"/>
  <c r="N4625" i="1"/>
  <c r="V4625" i="1" s="1"/>
  <c r="N4624" i="1"/>
  <c r="V4624" i="1" s="1"/>
  <c r="N4623" i="1"/>
  <c r="V4623" i="1" s="1"/>
  <c r="N4622" i="1"/>
  <c r="V4622" i="1" s="1"/>
  <c r="N4621" i="1"/>
  <c r="V4621" i="1" s="1"/>
  <c r="N4620" i="1"/>
  <c r="V4620" i="1" s="1"/>
  <c r="N4619" i="1"/>
  <c r="V4619" i="1" s="1"/>
  <c r="N4618" i="1"/>
  <c r="V4618" i="1" s="1"/>
  <c r="N4617" i="1"/>
  <c r="V4617" i="1" s="1"/>
  <c r="N4616" i="1"/>
  <c r="V4616" i="1" s="1"/>
  <c r="N4615" i="1"/>
  <c r="V4615" i="1" s="1"/>
  <c r="N4614" i="1"/>
  <c r="V4614" i="1" s="1"/>
  <c r="N4613" i="1"/>
  <c r="V4613" i="1" s="1"/>
  <c r="N4612" i="1"/>
  <c r="V4612" i="1" s="1"/>
  <c r="N4611" i="1"/>
  <c r="V4611" i="1" s="1"/>
  <c r="N4610" i="1"/>
  <c r="V4610" i="1" s="1"/>
  <c r="N4609" i="1"/>
  <c r="V4609" i="1" s="1"/>
  <c r="N4608" i="1"/>
  <c r="V4608" i="1" s="1"/>
  <c r="N4607" i="1"/>
  <c r="V4607" i="1" s="1"/>
  <c r="N4606" i="1"/>
  <c r="V4606" i="1" s="1"/>
  <c r="N4605" i="1"/>
  <c r="V4605" i="1" s="1"/>
  <c r="N4604" i="1"/>
  <c r="V4604" i="1" s="1"/>
  <c r="N4603" i="1"/>
  <c r="V4603" i="1" s="1"/>
  <c r="N4602" i="1"/>
  <c r="V4602" i="1" s="1"/>
  <c r="N4601" i="1"/>
  <c r="V4601" i="1" s="1"/>
  <c r="N4600" i="1"/>
  <c r="V4600" i="1" s="1"/>
  <c r="N4599" i="1"/>
  <c r="V4599" i="1" s="1"/>
  <c r="N4598" i="1"/>
  <c r="V4598" i="1" s="1"/>
  <c r="N4597" i="1"/>
  <c r="V4597" i="1" s="1"/>
  <c r="N4596" i="1"/>
  <c r="V4596" i="1" s="1"/>
  <c r="N4595" i="1"/>
  <c r="V4595" i="1" s="1"/>
  <c r="N4594" i="1"/>
  <c r="V4594" i="1" s="1"/>
  <c r="N4593" i="1"/>
  <c r="V4593" i="1" s="1"/>
  <c r="N4592" i="1"/>
  <c r="V4592" i="1" s="1"/>
  <c r="N4591" i="1"/>
  <c r="N4590" i="1"/>
  <c r="V4590" i="1" s="1"/>
  <c r="N4589" i="1"/>
  <c r="V4589" i="1" s="1"/>
  <c r="N4588" i="1"/>
  <c r="V4588" i="1" s="1"/>
  <c r="N4587" i="1"/>
  <c r="V4587" i="1" s="1"/>
  <c r="N4586" i="1"/>
  <c r="V4586" i="1" s="1"/>
  <c r="N4585" i="1"/>
  <c r="V4585" i="1" s="1"/>
  <c r="N4584" i="1"/>
  <c r="V4584" i="1" s="1"/>
  <c r="N4583" i="1"/>
  <c r="V4583" i="1" s="1"/>
  <c r="N4582" i="1"/>
  <c r="V4582" i="1" s="1"/>
  <c r="N4581" i="1"/>
  <c r="V4581" i="1" s="1"/>
  <c r="N4580" i="1"/>
  <c r="V4580" i="1" s="1"/>
  <c r="N4579" i="1"/>
  <c r="V4579" i="1" s="1"/>
  <c r="N4578" i="1"/>
  <c r="V4578" i="1" s="1"/>
  <c r="N4577" i="1"/>
  <c r="V4577" i="1" s="1"/>
  <c r="N4576" i="1"/>
  <c r="V4576" i="1" s="1"/>
  <c r="N4575" i="1"/>
  <c r="V4575" i="1" s="1"/>
  <c r="N4574" i="1"/>
  <c r="V4574" i="1" s="1"/>
  <c r="N4573" i="1"/>
  <c r="V4573" i="1" s="1"/>
  <c r="N4572" i="1"/>
  <c r="V4572" i="1" s="1"/>
  <c r="N4571" i="1"/>
  <c r="V4571" i="1" s="1"/>
  <c r="N4570" i="1"/>
  <c r="V4570" i="1" s="1"/>
  <c r="N4569" i="1"/>
  <c r="V4569" i="1" s="1"/>
  <c r="N4568" i="1"/>
  <c r="V4568" i="1" s="1"/>
  <c r="N4567" i="1"/>
  <c r="V4567" i="1" s="1"/>
  <c r="N4566" i="1"/>
  <c r="V4566" i="1" s="1"/>
  <c r="N4565" i="1"/>
  <c r="V4565" i="1" s="1"/>
  <c r="N4564" i="1"/>
  <c r="V4564" i="1" s="1"/>
  <c r="N4563" i="1"/>
  <c r="V4563" i="1" s="1"/>
  <c r="N4562" i="1"/>
  <c r="V4562" i="1" s="1"/>
  <c r="N4561" i="1"/>
  <c r="V4561" i="1" s="1"/>
  <c r="N4560" i="1"/>
  <c r="V4560" i="1" s="1"/>
  <c r="N4559" i="1"/>
  <c r="V4559" i="1" s="1"/>
  <c r="N4558" i="1"/>
  <c r="V4558" i="1" s="1"/>
  <c r="N4557" i="1"/>
  <c r="V4557" i="1" s="1"/>
  <c r="N4556" i="1"/>
  <c r="V4556" i="1" s="1"/>
  <c r="N4555" i="1"/>
  <c r="V4555" i="1" s="1"/>
  <c r="N4554" i="1"/>
  <c r="V4554" i="1" s="1"/>
  <c r="N4553" i="1"/>
  <c r="V4553" i="1" s="1"/>
  <c r="N4552" i="1"/>
  <c r="V4552" i="1" s="1"/>
  <c r="N4551" i="1"/>
  <c r="V4551" i="1" s="1"/>
  <c r="N4550" i="1"/>
  <c r="V4550" i="1" s="1"/>
  <c r="N4549" i="1"/>
  <c r="V4549" i="1" s="1"/>
  <c r="N4548" i="1"/>
  <c r="V4548" i="1" s="1"/>
  <c r="N4547" i="1"/>
  <c r="V4547" i="1" s="1"/>
  <c r="N4546" i="1"/>
  <c r="V4546" i="1" s="1"/>
  <c r="N4545" i="1"/>
  <c r="V4545" i="1" s="1"/>
  <c r="N4544" i="1"/>
  <c r="V4544" i="1" s="1"/>
  <c r="N4543" i="1"/>
  <c r="V4543" i="1" s="1"/>
  <c r="N4542" i="1"/>
  <c r="V4542" i="1" s="1"/>
  <c r="N4541" i="1"/>
  <c r="V4541" i="1" s="1"/>
  <c r="N4540" i="1"/>
  <c r="V4540" i="1" s="1"/>
  <c r="N4539" i="1"/>
  <c r="V4539" i="1" s="1"/>
  <c r="N4538" i="1"/>
  <c r="V4538" i="1" s="1"/>
  <c r="N4537" i="1"/>
  <c r="V4537" i="1" s="1"/>
  <c r="N4536" i="1"/>
  <c r="V4536" i="1" s="1"/>
  <c r="N4535" i="1"/>
  <c r="V4535" i="1" s="1"/>
  <c r="N4534" i="1"/>
  <c r="V4534" i="1" s="1"/>
  <c r="N4533" i="1"/>
  <c r="V4533" i="1" s="1"/>
  <c r="N4532" i="1"/>
  <c r="V4532" i="1" s="1"/>
  <c r="N4531" i="1"/>
  <c r="V4531" i="1" s="1"/>
  <c r="N4530" i="1"/>
  <c r="V4530" i="1" s="1"/>
  <c r="N4529" i="1"/>
  <c r="V4529" i="1" s="1"/>
  <c r="N4528" i="1"/>
  <c r="V4528" i="1" s="1"/>
  <c r="N4527" i="1"/>
  <c r="V4527" i="1" s="1"/>
  <c r="N4526" i="1"/>
  <c r="V4526" i="1" s="1"/>
  <c r="N4525" i="1"/>
  <c r="V4525" i="1" s="1"/>
  <c r="N4524" i="1"/>
  <c r="V4524" i="1" s="1"/>
  <c r="N4523" i="1"/>
  <c r="V4523" i="1" s="1"/>
  <c r="N4522" i="1"/>
  <c r="V4522" i="1" s="1"/>
  <c r="N4521" i="1"/>
  <c r="V4521" i="1" s="1"/>
  <c r="N4520" i="1"/>
  <c r="V4520" i="1" s="1"/>
  <c r="N4519" i="1"/>
  <c r="V4519" i="1" s="1"/>
  <c r="N4518" i="1"/>
  <c r="V4518" i="1" s="1"/>
  <c r="N4517" i="1"/>
  <c r="V4517" i="1" s="1"/>
  <c r="N4516" i="1"/>
  <c r="V4516" i="1" s="1"/>
  <c r="N4515" i="1"/>
  <c r="V4515" i="1" s="1"/>
  <c r="N4514" i="1"/>
  <c r="V4514" i="1" s="1"/>
  <c r="N4513" i="1"/>
  <c r="V4513" i="1" s="1"/>
  <c r="N4512" i="1"/>
  <c r="V4512" i="1" s="1"/>
  <c r="N4511" i="1"/>
  <c r="V4511" i="1" s="1"/>
  <c r="N4510" i="1"/>
  <c r="V4510" i="1" s="1"/>
  <c r="N4509" i="1"/>
  <c r="N4508" i="1"/>
  <c r="V4508" i="1" s="1"/>
  <c r="N4507" i="1"/>
  <c r="V4507" i="1" s="1"/>
  <c r="N4506" i="1"/>
  <c r="V4506" i="1" s="1"/>
  <c r="N4505" i="1"/>
  <c r="V4505" i="1" s="1"/>
  <c r="N4504" i="1"/>
  <c r="V4504" i="1" s="1"/>
  <c r="N4503" i="1"/>
  <c r="V4503" i="1" s="1"/>
  <c r="N4502" i="1"/>
  <c r="V4502" i="1" s="1"/>
  <c r="N4501" i="1"/>
  <c r="V4501" i="1" s="1"/>
  <c r="N4500" i="1"/>
  <c r="V4500" i="1" s="1"/>
  <c r="N4499" i="1"/>
  <c r="V4499" i="1" s="1"/>
  <c r="N4498" i="1"/>
  <c r="V4498" i="1" s="1"/>
  <c r="N4497" i="1"/>
  <c r="V4497" i="1" s="1"/>
  <c r="N4496" i="1"/>
  <c r="V4496" i="1" s="1"/>
  <c r="N4495" i="1"/>
  <c r="V4495" i="1" s="1"/>
  <c r="N4494" i="1"/>
  <c r="V4494" i="1" s="1"/>
  <c r="N4493" i="1"/>
  <c r="V4493" i="1" s="1"/>
  <c r="N4492" i="1"/>
  <c r="V4492" i="1" s="1"/>
  <c r="N4491" i="1"/>
  <c r="V4491" i="1" s="1"/>
  <c r="N4490" i="1"/>
  <c r="V4490" i="1" s="1"/>
  <c r="N4489" i="1"/>
  <c r="V4489" i="1" s="1"/>
  <c r="N4488" i="1"/>
  <c r="V4488" i="1" s="1"/>
  <c r="N4487" i="1"/>
  <c r="V4487" i="1" s="1"/>
  <c r="N4486" i="1"/>
  <c r="N4485" i="1"/>
  <c r="V4485" i="1" s="1"/>
  <c r="N4484" i="1"/>
  <c r="V4484" i="1" s="1"/>
  <c r="N4483" i="1"/>
  <c r="V4483" i="1" s="1"/>
  <c r="N4482" i="1"/>
  <c r="V4482" i="1" s="1"/>
  <c r="N4481" i="1"/>
  <c r="V4481" i="1" s="1"/>
  <c r="N4480" i="1"/>
  <c r="V4480" i="1" s="1"/>
  <c r="N4479" i="1"/>
  <c r="V4479" i="1" s="1"/>
  <c r="N4478" i="1"/>
  <c r="V4478" i="1" s="1"/>
  <c r="N4477" i="1"/>
  <c r="V4477" i="1" s="1"/>
  <c r="N4476" i="1"/>
  <c r="V4476" i="1" s="1"/>
  <c r="N4475" i="1"/>
  <c r="V4475" i="1" s="1"/>
  <c r="N4474" i="1"/>
  <c r="V4474" i="1" s="1"/>
  <c r="N4473" i="1"/>
  <c r="V4473" i="1" s="1"/>
  <c r="N4472" i="1"/>
  <c r="V4472" i="1" s="1"/>
  <c r="N4471" i="1"/>
  <c r="V4471" i="1" s="1"/>
  <c r="N4470" i="1"/>
  <c r="V4470" i="1" s="1"/>
  <c r="N4469" i="1"/>
  <c r="V4469" i="1" s="1"/>
  <c r="N4468" i="1"/>
  <c r="V4468" i="1" s="1"/>
  <c r="N4467" i="1"/>
  <c r="V4467" i="1" s="1"/>
  <c r="N4466" i="1"/>
  <c r="V4466" i="1" s="1"/>
  <c r="N4465" i="1"/>
  <c r="V4465" i="1" s="1"/>
  <c r="N4464" i="1"/>
  <c r="V4464" i="1" s="1"/>
  <c r="N4463" i="1"/>
  <c r="V4463" i="1" s="1"/>
  <c r="N4462" i="1"/>
  <c r="V4462" i="1" s="1"/>
  <c r="N4461" i="1"/>
  <c r="V4461" i="1" s="1"/>
  <c r="N4460" i="1"/>
  <c r="V4460" i="1" s="1"/>
  <c r="N4459" i="1"/>
  <c r="V4459" i="1" s="1"/>
  <c r="N4458" i="1"/>
  <c r="V4458" i="1" s="1"/>
  <c r="N4457" i="1"/>
  <c r="V4457" i="1" s="1"/>
  <c r="N4456" i="1"/>
  <c r="V4456" i="1" s="1"/>
  <c r="N4455" i="1"/>
  <c r="V4455" i="1" s="1"/>
  <c r="N4454" i="1"/>
  <c r="V4454" i="1" s="1"/>
  <c r="N4453" i="1"/>
  <c r="V4453" i="1" s="1"/>
  <c r="N4452" i="1"/>
  <c r="V4452" i="1" s="1"/>
  <c r="N4451" i="1"/>
  <c r="V4451" i="1" s="1"/>
  <c r="N4450" i="1"/>
  <c r="V4450" i="1" s="1"/>
  <c r="N4449" i="1"/>
  <c r="V4449" i="1" s="1"/>
  <c r="N4448" i="1"/>
  <c r="V4448" i="1" s="1"/>
  <c r="N4447" i="1"/>
  <c r="V4447" i="1" s="1"/>
  <c r="N4446" i="1"/>
  <c r="V4446" i="1" s="1"/>
  <c r="N4445" i="1"/>
  <c r="V4445" i="1" s="1"/>
  <c r="N4444" i="1"/>
  <c r="V4444" i="1" s="1"/>
  <c r="N4443" i="1"/>
  <c r="V4443" i="1" s="1"/>
  <c r="N4442" i="1"/>
  <c r="V4442" i="1" s="1"/>
  <c r="N4441" i="1"/>
  <c r="V4441" i="1" s="1"/>
  <c r="N4440" i="1"/>
  <c r="V4440" i="1" s="1"/>
  <c r="N4439" i="1"/>
  <c r="V4439" i="1" s="1"/>
  <c r="N4438" i="1"/>
  <c r="V4438" i="1" s="1"/>
  <c r="N4437" i="1"/>
  <c r="V4437" i="1" s="1"/>
  <c r="N4436" i="1"/>
  <c r="V4436" i="1" s="1"/>
  <c r="N4435" i="1"/>
  <c r="V4435" i="1" s="1"/>
  <c r="N4434" i="1"/>
  <c r="V4434" i="1" s="1"/>
  <c r="N4433" i="1"/>
  <c r="V4433" i="1" s="1"/>
  <c r="N4432" i="1"/>
  <c r="V4432" i="1" s="1"/>
  <c r="N4431" i="1"/>
  <c r="V4431" i="1" s="1"/>
  <c r="N4430" i="1"/>
  <c r="V4430" i="1" s="1"/>
  <c r="N4429" i="1"/>
  <c r="V4429" i="1" s="1"/>
  <c r="N4428" i="1"/>
  <c r="V4428" i="1" s="1"/>
  <c r="N4427" i="1"/>
  <c r="V4427" i="1" s="1"/>
  <c r="N4426" i="1"/>
  <c r="V4426" i="1" s="1"/>
  <c r="N4425" i="1"/>
  <c r="V4425" i="1" s="1"/>
  <c r="N4424" i="1"/>
  <c r="V4424" i="1" s="1"/>
  <c r="N4423" i="1"/>
  <c r="V4423" i="1" s="1"/>
  <c r="N4422" i="1"/>
  <c r="V4422" i="1" s="1"/>
  <c r="N4421" i="1"/>
  <c r="V4421" i="1" s="1"/>
  <c r="N4420" i="1"/>
  <c r="V4420" i="1" s="1"/>
  <c r="N4419" i="1"/>
  <c r="V4419" i="1" s="1"/>
  <c r="N4418" i="1"/>
  <c r="V4418" i="1" s="1"/>
  <c r="N4417" i="1"/>
  <c r="V4417" i="1" s="1"/>
  <c r="N4416" i="1"/>
  <c r="V4416" i="1" s="1"/>
  <c r="N4415" i="1"/>
  <c r="V4415" i="1" s="1"/>
  <c r="N4414" i="1"/>
  <c r="V4414" i="1" s="1"/>
  <c r="N4413" i="1"/>
  <c r="V4413" i="1" s="1"/>
  <c r="N4412" i="1"/>
  <c r="V4412" i="1" s="1"/>
  <c r="N4411" i="1"/>
  <c r="V4411" i="1" s="1"/>
  <c r="N4410" i="1"/>
  <c r="V4410" i="1" s="1"/>
  <c r="N4409" i="1"/>
  <c r="V4409" i="1" s="1"/>
  <c r="N4408" i="1"/>
  <c r="V4408" i="1" s="1"/>
  <c r="N4407" i="1"/>
  <c r="V4407" i="1" s="1"/>
  <c r="N4406" i="1"/>
  <c r="V4406" i="1" s="1"/>
  <c r="N4405" i="1"/>
  <c r="V4405" i="1" s="1"/>
  <c r="N4404" i="1"/>
  <c r="V4404" i="1" s="1"/>
  <c r="N4403" i="1"/>
  <c r="V4403" i="1" s="1"/>
  <c r="N4402" i="1"/>
  <c r="V4402" i="1" s="1"/>
  <c r="N4401" i="1"/>
  <c r="V4401" i="1" s="1"/>
  <c r="N4400" i="1"/>
  <c r="V4400" i="1" s="1"/>
  <c r="N4399" i="1"/>
  <c r="V4399" i="1" s="1"/>
  <c r="N4398" i="1"/>
  <c r="V4398" i="1" s="1"/>
  <c r="N4397" i="1"/>
  <c r="V4397" i="1" s="1"/>
  <c r="N4396" i="1"/>
  <c r="V4396" i="1" s="1"/>
  <c r="N4395" i="1"/>
  <c r="V4395" i="1" s="1"/>
  <c r="N4394" i="1"/>
  <c r="V4394" i="1" s="1"/>
  <c r="N4393" i="1"/>
  <c r="V4393" i="1" s="1"/>
  <c r="N4392" i="1"/>
  <c r="V4392" i="1" s="1"/>
  <c r="N4391" i="1"/>
  <c r="V4391" i="1" s="1"/>
  <c r="N4390" i="1"/>
  <c r="V4390" i="1" s="1"/>
  <c r="N4389" i="1"/>
  <c r="V4389" i="1" s="1"/>
  <c r="N4388" i="1"/>
  <c r="V4388" i="1" s="1"/>
  <c r="N4387" i="1"/>
  <c r="V4387" i="1" s="1"/>
  <c r="N4386" i="1"/>
  <c r="V4386" i="1" s="1"/>
  <c r="N4385" i="1"/>
  <c r="V4385" i="1" s="1"/>
  <c r="N4384" i="1"/>
  <c r="V4384" i="1" s="1"/>
  <c r="N4383" i="1"/>
  <c r="V4383" i="1" s="1"/>
  <c r="N4382" i="1"/>
  <c r="V4382" i="1" s="1"/>
  <c r="N4381" i="1"/>
  <c r="V4381" i="1" s="1"/>
  <c r="N4380" i="1"/>
  <c r="V4380" i="1" s="1"/>
  <c r="N4379" i="1"/>
  <c r="V4379" i="1" s="1"/>
  <c r="N4378" i="1"/>
  <c r="V4378" i="1" s="1"/>
  <c r="N4377" i="1"/>
  <c r="V4377" i="1" s="1"/>
  <c r="N4376" i="1"/>
  <c r="V4376" i="1" s="1"/>
  <c r="N4375" i="1"/>
  <c r="V4375" i="1" s="1"/>
  <c r="N4374" i="1"/>
  <c r="V4374" i="1" s="1"/>
  <c r="N4373" i="1"/>
  <c r="V4373" i="1" s="1"/>
  <c r="N4372" i="1"/>
  <c r="V4372" i="1" s="1"/>
  <c r="N4371" i="1"/>
  <c r="V4371" i="1" s="1"/>
  <c r="N4370" i="1"/>
  <c r="V4370" i="1" s="1"/>
  <c r="N4369" i="1"/>
  <c r="V4369" i="1" s="1"/>
  <c r="N4368" i="1"/>
  <c r="V4368" i="1" s="1"/>
  <c r="N4367" i="1"/>
  <c r="V4367" i="1" s="1"/>
  <c r="N4366" i="1"/>
  <c r="V4366" i="1" s="1"/>
  <c r="N4365" i="1"/>
  <c r="V4365" i="1" s="1"/>
  <c r="N4364" i="1"/>
  <c r="V4364" i="1" s="1"/>
  <c r="N4363" i="1"/>
  <c r="V4363" i="1" s="1"/>
  <c r="N4362" i="1"/>
  <c r="V4362" i="1" s="1"/>
  <c r="N4361" i="1"/>
  <c r="V4361" i="1" s="1"/>
  <c r="N4360" i="1"/>
  <c r="V4360" i="1" s="1"/>
  <c r="N4359" i="1"/>
  <c r="V4359" i="1" s="1"/>
  <c r="N4358" i="1"/>
  <c r="V4358" i="1" s="1"/>
  <c r="N4357" i="1"/>
  <c r="V4357" i="1" s="1"/>
  <c r="N4356" i="1"/>
  <c r="V4356" i="1" s="1"/>
  <c r="N4355" i="1"/>
  <c r="V4355" i="1" s="1"/>
  <c r="N4354" i="1"/>
  <c r="V4354" i="1" s="1"/>
  <c r="N4353" i="1"/>
  <c r="V4353" i="1" s="1"/>
  <c r="N4352" i="1"/>
  <c r="V4352" i="1" s="1"/>
  <c r="N4351" i="1"/>
  <c r="V4351" i="1" s="1"/>
  <c r="N4350" i="1"/>
  <c r="V4350" i="1" s="1"/>
  <c r="N4349" i="1"/>
  <c r="V4349" i="1" s="1"/>
  <c r="N4348" i="1"/>
  <c r="V4348" i="1" s="1"/>
  <c r="N4347" i="1"/>
  <c r="V4347" i="1" s="1"/>
  <c r="N4346" i="1"/>
  <c r="V4346" i="1" s="1"/>
  <c r="N4345" i="1"/>
  <c r="V4345" i="1" s="1"/>
  <c r="N4344" i="1"/>
  <c r="V4344" i="1" s="1"/>
  <c r="N4343" i="1"/>
  <c r="V4343" i="1" s="1"/>
  <c r="N4342" i="1"/>
  <c r="V4342" i="1" s="1"/>
  <c r="N4341" i="1"/>
  <c r="V4341" i="1" s="1"/>
  <c r="N4340" i="1"/>
  <c r="V4340" i="1" s="1"/>
  <c r="N4339" i="1"/>
  <c r="V4339" i="1" s="1"/>
  <c r="N4338" i="1"/>
  <c r="V4338" i="1" s="1"/>
  <c r="N4337" i="1"/>
  <c r="V4337" i="1" s="1"/>
  <c r="N4336" i="1"/>
  <c r="V4336" i="1" s="1"/>
  <c r="N4335" i="1"/>
  <c r="V4335" i="1" s="1"/>
  <c r="N4334" i="1"/>
  <c r="V4334" i="1" s="1"/>
  <c r="N4333" i="1"/>
  <c r="V4333" i="1" s="1"/>
  <c r="N4332" i="1"/>
  <c r="V4332" i="1" s="1"/>
  <c r="N4331" i="1"/>
  <c r="V4331" i="1" s="1"/>
  <c r="N4330" i="1"/>
  <c r="V4330" i="1" s="1"/>
  <c r="N4329" i="1"/>
  <c r="V4329" i="1" s="1"/>
  <c r="N4328" i="1"/>
  <c r="V4328" i="1" s="1"/>
  <c r="N4327" i="1"/>
  <c r="V4327" i="1" s="1"/>
  <c r="N4326" i="1"/>
  <c r="V4326" i="1" s="1"/>
  <c r="N4325" i="1"/>
  <c r="V4325" i="1" s="1"/>
  <c r="N4324" i="1"/>
  <c r="V4324" i="1" s="1"/>
  <c r="N4323" i="1"/>
  <c r="V4323" i="1" s="1"/>
  <c r="N4322" i="1"/>
  <c r="V4322" i="1" s="1"/>
  <c r="N4321" i="1"/>
  <c r="V4321" i="1" s="1"/>
  <c r="N4320" i="1"/>
  <c r="V4320" i="1" s="1"/>
  <c r="N4319" i="1"/>
  <c r="V4319" i="1" s="1"/>
  <c r="N4318" i="1"/>
  <c r="V4318" i="1" s="1"/>
  <c r="N4317" i="1"/>
  <c r="V4317" i="1" s="1"/>
  <c r="N4316" i="1"/>
  <c r="V4316" i="1" s="1"/>
  <c r="N4315" i="1"/>
  <c r="V4315" i="1" s="1"/>
  <c r="N4314" i="1"/>
  <c r="V4314" i="1" s="1"/>
  <c r="N4313" i="1"/>
  <c r="V4313" i="1" s="1"/>
  <c r="N4312" i="1"/>
  <c r="V4312" i="1" s="1"/>
  <c r="N4311" i="1"/>
  <c r="V4311" i="1" s="1"/>
  <c r="N4310" i="1"/>
  <c r="V4310" i="1" s="1"/>
  <c r="N4309" i="1"/>
  <c r="V4309" i="1" s="1"/>
  <c r="N4308" i="1"/>
  <c r="V4308" i="1" s="1"/>
  <c r="N4307" i="1"/>
  <c r="V4307" i="1" s="1"/>
  <c r="N4306" i="1"/>
  <c r="V4306" i="1" s="1"/>
  <c r="N4305" i="1"/>
  <c r="V4305" i="1" s="1"/>
  <c r="N4304" i="1"/>
  <c r="V4304" i="1" s="1"/>
  <c r="N4303" i="1"/>
  <c r="V4303" i="1" s="1"/>
  <c r="N4302" i="1"/>
  <c r="V4302" i="1" s="1"/>
  <c r="N4301" i="1"/>
  <c r="V4301" i="1" s="1"/>
  <c r="N4300" i="1"/>
  <c r="V4300" i="1" s="1"/>
  <c r="N4299" i="1"/>
  <c r="V4299" i="1" s="1"/>
  <c r="N4298" i="1"/>
  <c r="V4298" i="1" s="1"/>
  <c r="N4297" i="1"/>
  <c r="V4297" i="1" s="1"/>
  <c r="N4296" i="1"/>
  <c r="V4296" i="1" s="1"/>
  <c r="N4295" i="1"/>
  <c r="V4295" i="1" s="1"/>
  <c r="N4294" i="1"/>
  <c r="V4294" i="1" s="1"/>
  <c r="N4293" i="1"/>
  <c r="V4293" i="1" s="1"/>
  <c r="N4292" i="1"/>
  <c r="V4292" i="1" s="1"/>
  <c r="N4291" i="1"/>
  <c r="V4291" i="1" s="1"/>
  <c r="N4290" i="1"/>
  <c r="V4290" i="1" s="1"/>
  <c r="N4289" i="1"/>
  <c r="V4289" i="1" s="1"/>
  <c r="N4288" i="1"/>
  <c r="V4288" i="1" s="1"/>
  <c r="N4287" i="1"/>
  <c r="V4287" i="1" s="1"/>
  <c r="N4286" i="1"/>
  <c r="V4286" i="1" s="1"/>
  <c r="N4285" i="1"/>
  <c r="V4285" i="1" s="1"/>
  <c r="N4284" i="1"/>
  <c r="V4284" i="1" s="1"/>
  <c r="N4283" i="1"/>
  <c r="V4283" i="1" s="1"/>
  <c r="N4282" i="1"/>
  <c r="V4282" i="1" s="1"/>
  <c r="N4281" i="1"/>
  <c r="V4281" i="1" s="1"/>
  <c r="N4280" i="1"/>
  <c r="V4280" i="1" s="1"/>
  <c r="N4279" i="1"/>
  <c r="V4279" i="1" s="1"/>
  <c r="N4278" i="1"/>
  <c r="V4278" i="1" s="1"/>
  <c r="N4277" i="1"/>
  <c r="V4277" i="1" s="1"/>
  <c r="N4276" i="1"/>
  <c r="V4276" i="1" s="1"/>
  <c r="N4275" i="1"/>
  <c r="V4275" i="1" s="1"/>
  <c r="N4274" i="1"/>
  <c r="V4274" i="1" s="1"/>
  <c r="N4273" i="1"/>
  <c r="V4273" i="1" s="1"/>
  <c r="N4272" i="1"/>
  <c r="V4272" i="1" s="1"/>
  <c r="N4271" i="1"/>
  <c r="V4271" i="1" s="1"/>
  <c r="N4270" i="1"/>
  <c r="V4270" i="1" s="1"/>
  <c r="N4269" i="1"/>
  <c r="V4269" i="1" s="1"/>
  <c r="N4268" i="1"/>
  <c r="V4268" i="1" s="1"/>
  <c r="N4267" i="1"/>
  <c r="V4267" i="1" s="1"/>
  <c r="N4266" i="1"/>
  <c r="V4266" i="1" s="1"/>
  <c r="N4265" i="1"/>
  <c r="V4265" i="1" s="1"/>
  <c r="N4264" i="1"/>
  <c r="V4264" i="1" s="1"/>
  <c r="N4263" i="1"/>
  <c r="V4263" i="1" s="1"/>
  <c r="N4262" i="1"/>
  <c r="V4262" i="1" s="1"/>
  <c r="N4261" i="1"/>
  <c r="V4261" i="1" s="1"/>
  <c r="N4260" i="1"/>
  <c r="V4260" i="1" s="1"/>
  <c r="N4259" i="1"/>
  <c r="V4259" i="1" s="1"/>
  <c r="N4258" i="1"/>
  <c r="V4258" i="1" s="1"/>
  <c r="N4257" i="1"/>
  <c r="V4257" i="1" s="1"/>
  <c r="N4256" i="1"/>
  <c r="V4256" i="1" s="1"/>
  <c r="N4255" i="1"/>
  <c r="V4255" i="1" s="1"/>
  <c r="N4254" i="1"/>
  <c r="V4254" i="1" s="1"/>
  <c r="N4253" i="1"/>
  <c r="V4253" i="1" s="1"/>
  <c r="N4252" i="1"/>
  <c r="V4252" i="1" s="1"/>
  <c r="N4251" i="1"/>
  <c r="V4251" i="1" s="1"/>
  <c r="N4250" i="1"/>
  <c r="V4250" i="1" s="1"/>
  <c r="N4249" i="1"/>
  <c r="V4249" i="1" s="1"/>
  <c r="N4248" i="1"/>
  <c r="V4248" i="1" s="1"/>
  <c r="N4247" i="1"/>
  <c r="V4247" i="1" s="1"/>
  <c r="N4246" i="1"/>
  <c r="V4246" i="1" s="1"/>
  <c r="N4245" i="1"/>
  <c r="V4245" i="1" s="1"/>
  <c r="N4244" i="1"/>
  <c r="V4244" i="1" s="1"/>
  <c r="N4243" i="1"/>
  <c r="V4243" i="1" s="1"/>
  <c r="N4242" i="1"/>
  <c r="V4242" i="1" s="1"/>
  <c r="N4241" i="1"/>
  <c r="V4241" i="1" s="1"/>
  <c r="N4240" i="1"/>
  <c r="V4240" i="1" s="1"/>
  <c r="N4239" i="1"/>
  <c r="V4239" i="1" s="1"/>
  <c r="N4238" i="1"/>
  <c r="V4238" i="1" s="1"/>
  <c r="N4237" i="1"/>
  <c r="V4237" i="1" s="1"/>
  <c r="N4236" i="1"/>
  <c r="V4236" i="1" s="1"/>
  <c r="N4235" i="1"/>
  <c r="V4235" i="1" s="1"/>
  <c r="N4234" i="1"/>
  <c r="V4234" i="1" s="1"/>
  <c r="N4233" i="1"/>
  <c r="V4233" i="1" s="1"/>
  <c r="N4232" i="1"/>
  <c r="V4232" i="1" s="1"/>
  <c r="N4231" i="1"/>
  <c r="V4231" i="1" s="1"/>
  <c r="N4230" i="1"/>
  <c r="V4230" i="1" s="1"/>
  <c r="N4229" i="1"/>
  <c r="V4229" i="1" s="1"/>
  <c r="N4228" i="1"/>
  <c r="V4228" i="1" s="1"/>
  <c r="N4227" i="1"/>
  <c r="V4227" i="1" s="1"/>
  <c r="N4226" i="1"/>
  <c r="V4226" i="1" s="1"/>
  <c r="N4225" i="1"/>
  <c r="V4225" i="1" s="1"/>
  <c r="N4224" i="1"/>
  <c r="V4224" i="1" s="1"/>
  <c r="N4223" i="1"/>
  <c r="V4223" i="1" s="1"/>
  <c r="N4222" i="1"/>
  <c r="V4222" i="1" s="1"/>
  <c r="N4221" i="1"/>
  <c r="V4221" i="1" s="1"/>
  <c r="N4220" i="1"/>
  <c r="V4220" i="1" s="1"/>
  <c r="N4219" i="1"/>
  <c r="V4219" i="1" s="1"/>
  <c r="N4218" i="1"/>
  <c r="V4218" i="1" s="1"/>
  <c r="N4217" i="1"/>
  <c r="V4217" i="1" s="1"/>
  <c r="N4216" i="1"/>
  <c r="V4216" i="1" s="1"/>
  <c r="N4215" i="1"/>
  <c r="V4215" i="1" s="1"/>
  <c r="N4214" i="1"/>
  <c r="V4214" i="1" s="1"/>
  <c r="N4213" i="1"/>
  <c r="V4213" i="1" s="1"/>
  <c r="N4212" i="1"/>
  <c r="V4212" i="1" s="1"/>
  <c r="N4211" i="1"/>
  <c r="V4211" i="1" s="1"/>
  <c r="N4210" i="1"/>
  <c r="V4210" i="1" s="1"/>
  <c r="N4209" i="1"/>
  <c r="V4209" i="1" s="1"/>
  <c r="N4208" i="1"/>
  <c r="V4208" i="1" s="1"/>
  <c r="N4207" i="1"/>
  <c r="V4207" i="1" s="1"/>
  <c r="N4206" i="1"/>
  <c r="V4206" i="1" s="1"/>
  <c r="N4205" i="1"/>
  <c r="V4205" i="1" s="1"/>
  <c r="N4204" i="1"/>
  <c r="V4204" i="1" s="1"/>
  <c r="N4203" i="1"/>
  <c r="N4202" i="1"/>
  <c r="V4202" i="1" s="1"/>
  <c r="N4201" i="1"/>
  <c r="V4201" i="1" s="1"/>
  <c r="N4200" i="1"/>
  <c r="V4200" i="1" s="1"/>
  <c r="N4199" i="1"/>
  <c r="V4199" i="1" s="1"/>
  <c r="N4198" i="1"/>
  <c r="V4198" i="1" s="1"/>
  <c r="N4197" i="1"/>
  <c r="V4197" i="1" s="1"/>
  <c r="N4196" i="1"/>
  <c r="V4196" i="1" s="1"/>
  <c r="N4195" i="1"/>
  <c r="V4195" i="1" s="1"/>
  <c r="N4194" i="1"/>
  <c r="V4194" i="1" s="1"/>
  <c r="N4193" i="1"/>
  <c r="V4193" i="1" s="1"/>
  <c r="N4192" i="1"/>
  <c r="V4192" i="1" s="1"/>
  <c r="N4191" i="1"/>
  <c r="V4191" i="1" s="1"/>
  <c r="N4190" i="1"/>
  <c r="V4190" i="1" s="1"/>
  <c r="N4189" i="1"/>
  <c r="V4189" i="1" s="1"/>
  <c r="N4188" i="1"/>
  <c r="V4188" i="1" s="1"/>
  <c r="N4187" i="1"/>
  <c r="V4187" i="1" s="1"/>
  <c r="N4186" i="1"/>
  <c r="V4186" i="1" s="1"/>
  <c r="N4185" i="1"/>
  <c r="V4185" i="1" s="1"/>
  <c r="N4184" i="1"/>
  <c r="V4184" i="1" s="1"/>
  <c r="N4183" i="1"/>
  <c r="V4183" i="1" s="1"/>
  <c r="N4182" i="1"/>
  <c r="V4182" i="1" s="1"/>
  <c r="N4181" i="1"/>
  <c r="V4181" i="1" s="1"/>
  <c r="N4180" i="1"/>
  <c r="V4180" i="1" s="1"/>
  <c r="N4179" i="1"/>
  <c r="V4179" i="1" s="1"/>
  <c r="N4178" i="1"/>
  <c r="V4178" i="1" s="1"/>
  <c r="N4177" i="1"/>
  <c r="V4177" i="1" s="1"/>
  <c r="N4176" i="1"/>
  <c r="V4176" i="1" s="1"/>
  <c r="N4175" i="1"/>
  <c r="V4175" i="1" s="1"/>
  <c r="N4174" i="1"/>
  <c r="V4174" i="1" s="1"/>
  <c r="N4173" i="1"/>
  <c r="V4173" i="1" s="1"/>
  <c r="N4172" i="1"/>
  <c r="V4172" i="1" s="1"/>
  <c r="N4171" i="1"/>
  <c r="V4171" i="1" s="1"/>
  <c r="N4170" i="1"/>
  <c r="V4170" i="1" s="1"/>
  <c r="N4169" i="1"/>
  <c r="V4169" i="1" s="1"/>
  <c r="N4168" i="1"/>
  <c r="V4168" i="1" s="1"/>
  <c r="N4167" i="1"/>
  <c r="V4167" i="1" s="1"/>
  <c r="N4166" i="1"/>
  <c r="V4166" i="1" s="1"/>
  <c r="N4165" i="1"/>
  <c r="V4165" i="1" s="1"/>
  <c r="N4164" i="1"/>
  <c r="V4164" i="1" s="1"/>
  <c r="N4163" i="1"/>
  <c r="V4163" i="1" s="1"/>
  <c r="N4162" i="1"/>
  <c r="V4162" i="1" s="1"/>
  <c r="N4161" i="1"/>
  <c r="V4161" i="1" s="1"/>
  <c r="N4160" i="1"/>
  <c r="V4160" i="1" s="1"/>
  <c r="N4159" i="1"/>
  <c r="V4159" i="1" s="1"/>
  <c r="N4158" i="1"/>
  <c r="V4158" i="1" s="1"/>
  <c r="N4157" i="1"/>
  <c r="V4157" i="1" s="1"/>
  <c r="N4156" i="1"/>
  <c r="V4156" i="1" s="1"/>
  <c r="N4155" i="1"/>
  <c r="V4155" i="1" s="1"/>
  <c r="N4154" i="1"/>
  <c r="V4154" i="1" s="1"/>
  <c r="N4153" i="1"/>
  <c r="V4153" i="1" s="1"/>
  <c r="N4152" i="1"/>
  <c r="V4152" i="1" s="1"/>
  <c r="N4151" i="1"/>
  <c r="V4151" i="1" s="1"/>
  <c r="N4150" i="1"/>
  <c r="V4150" i="1" s="1"/>
  <c r="N4149" i="1"/>
  <c r="V4149" i="1" s="1"/>
  <c r="N4148" i="1"/>
  <c r="V4148" i="1" s="1"/>
  <c r="N4147" i="1"/>
  <c r="V4147" i="1" s="1"/>
  <c r="N4146" i="1"/>
  <c r="V4146" i="1" s="1"/>
  <c r="N4145" i="1"/>
  <c r="V4145" i="1" s="1"/>
  <c r="N4144" i="1"/>
  <c r="V4144" i="1" s="1"/>
  <c r="N4143" i="1"/>
  <c r="V4143" i="1" s="1"/>
  <c r="N4142" i="1"/>
  <c r="V4142" i="1" s="1"/>
  <c r="N4141" i="1"/>
  <c r="V4141" i="1" s="1"/>
  <c r="N4140" i="1"/>
  <c r="V4140" i="1" s="1"/>
  <c r="N4139" i="1"/>
  <c r="V4139" i="1" s="1"/>
  <c r="N4138" i="1"/>
  <c r="V4138" i="1" s="1"/>
  <c r="N4137" i="1"/>
  <c r="V4137" i="1" s="1"/>
  <c r="N4136" i="1"/>
  <c r="V4136" i="1" s="1"/>
  <c r="N4135" i="1"/>
  <c r="V4135" i="1" s="1"/>
  <c r="N4134" i="1"/>
  <c r="V4134" i="1" s="1"/>
  <c r="N4133" i="1"/>
  <c r="V4133" i="1" s="1"/>
  <c r="N4132" i="1"/>
  <c r="V4132" i="1" s="1"/>
  <c r="N4131" i="1"/>
  <c r="V4131" i="1" s="1"/>
  <c r="N4130" i="1"/>
  <c r="V4130" i="1" s="1"/>
  <c r="N4129" i="1"/>
  <c r="V4129" i="1" s="1"/>
  <c r="N4128" i="1"/>
  <c r="V4128" i="1" s="1"/>
  <c r="N4127" i="1"/>
  <c r="V4127" i="1" s="1"/>
  <c r="N4126" i="1"/>
  <c r="V4126" i="1" s="1"/>
  <c r="N4125" i="1"/>
  <c r="V4125" i="1" s="1"/>
  <c r="N4124" i="1"/>
  <c r="V4124" i="1" s="1"/>
  <c r="N4123" i="1"/>
  <c r="V4123" i="1" s="1"/>
  <c r="N4122" i="1"/>
  <c r="V4122" i="1" s="1"/>
  <c r="N4121" i="1"/>
  <c r="V4121" i="1" s="1"/>
  <c r="N4120" i="1"/>
  <c r="V4120" i="1" s="1"/>
  <c r="N4119" i="1"/>
  <c r="V4119" i="1" s="1"/>
  <c r="N4118" i="1"/>
  <c r="V4118" i="1" s="1"/>
  <c r="N4117" i="1"/>
  <c r="V4117" i="1" s="1"/>
  <c r="N4116" i="1"/>
  <c r="V4116" i="1" s="1"/>
  <c r="N4115" i="1"/>
  <c r="V4115" i="1" s="1"/>
  <c r="N4114" i="1"/>
  <c r="V4114" i="1" s="1"/>
  <c r="N4113" i="1"/>
  <c r="V4113" i="1" s="1"/>
  <c r="N4112" i="1"/>
  <c r="V4112" i="1" s="1"/>
  <c r="N4111" i="1"/>
  <c r="V4111" i="1" s="1"/>
  <c r="N4110" i="1"/>
  <c r="V4110" i="1" s="1"/>
  <c r="N4109" i="1"/>
  <c r="V4109" i="1" s="1"/>
  <c r="N4108" i="1"/>
  <c r="V4108" i="1" s="1"/>
  <c r="N4107" i="1"/>
  <c r="V4107" i="1" s="1"/>
  <c r="N4106" i="1"/>
  <c r="V4106" i="1" s="1"/>
  <c r="N4105" i="1"/>
  <c r="V4105" i="1" s="1"/>
  <c r="N4104" i="1"/>
  <c r="V4104" i="1" s="1"/>
  <c r="N4103" i="1"/>
  <c r="V4103" i="1" s="1"/>
  <c r="N4102" i="1"/>
  <c r="V4102" i="1" s="1"/>
  <c r="N4101" i="1"/>
  <c r="V4101" i="1" s="1"/>
  <c r="N4100" i="1"/>
  <c r="V4100" i="1" s="1"/>
  <c r="N4099" i="1"/>
  <c r="V4099" i="1" s="1"/>
  <c r="N4098" i="1"/>
  <c r="V4098" i="1" s="1"/>
  <c r="N4097" i="1"/>
  <c r="V4097" i="1" s="1"/>
  <c r="N4096" i="1"/>
  <c r="V4096" i="1" s="1"/>
  <c r="N4095" i="1"/>
  <c r="V4095" i="1" s="1"/>
  <c r="N4094" i="1"/>
  <c r="V4094" i="1" s="1"/>
  <c r="N4093" i="1"/>
  <c r="V4093" i="1" s="1"/>
  <c r="N4092" i="1"/>
  <c r="V4092" i="1" s="1"/>
  <c r="N4091" i="1"/>
  <c r="V4091" i="1" s="1"/>
  <c r="N4090" i="1"/>
  <c r="V4090" i="1" s="1"/>
  <c r="N4089" i="1"/>
  <c r="V4089" i="1" s="1"/>
  <c r="N4088" i="1"/>
  <c r="V4088" i="1" s="1"/>
  <c r="N4087" i="1"/>
  <c r="V4087" i="1" s="1"/>
  <c r="N4086" i="1"/>
  <c r="V4086" i="1" s="1"/>
  <c r="N4085" i="1"/>
  <c r="V4085" i="1" s="1"/>
  <c r="N4084" i="1"/>
  <c r="V4084" i="1" s="1"/>
  <c r="N4083" i="1"/>
  <c r="V4083" i="1" s="1"/>
  <c r="N4082" i="1"/>
  <c r="V4082" i="1" s="1"/>
  <c r="N4081" i="1"/>
  <c r="V4081" i="1" s="1"/>
  <c r="N4080" i="1"/>
  <c r="V4080" i="1" s="1"/>
  <c r="N4079" i="1"/>
  <c r="V4079" i="1" s="1"/>
  <c r="N4078" i="1"/>
  <c r="V4078" i="1" s="1"/>
  <c r="N4077" i="1"/>
  <c r="V4077" i="1" s="1"/>
  <c r="N4076" i="1"/>
  <c r="V4076" i="1" s="1"/>
  <c r="N4075" i="1"/>
  <c r="V4075" i="1" s="1"/>
  <c r="N4074" i="1"/>
  <c r="V4074" i="1" s="1"/>
  <c r="N4073" i="1"/>
  <c r="V4073" i="1" s="1"/>
  <c r="N4072" i="1"/>
  <c r="V4072" i="1" s="1"/>
  <c r="N4071" i="1"/>
  <c r="V4071" i="1" s="1"/>
  <c r="N4070" i="1"/>
  <c r="V4070" i="1" s="1"/>
  <c r="N4069" i="1"/>
  <c r="V4069" i="1" s="1"/>
  <c r="N4068" i="1"/>
  <c r="V4068" i="1" s="1"/>
  <c r="N4067" i="1"/>
  <c r="V4067" i="1" s="1"/>
  <c r="N4066" i="1"/>
  <c r="V4066" i="1" s="1"/>
  <c r="N4065" i="1"/>
  <c r="V4065" i="1" s="1"/>
  <c r="N4064" i="1"/>
  <c r="V4064" i="1" s="1"/>
  <c r="N4063" i="1"/>
  <c r="V4063" i="1" s="1"/>
  <c r="N4062" i="1"/>
  <c r="V4062" i="1" s="1"/>
  <c r="N4061" i="1"/>
  <c r="V4061" i="1" s="1"/>
  <c r="N4060" i="1"/>
  <c r="V4060" i="1" s="1"/>
  <c r="N4059" i="1"/>
  <c r="V4059" i="1" s="1"/>
  <c r="N4058" i="1"/>
  <c r="V4058" i="1" s="1"/>
  <c r="N4057" i="1"/>
  <c r="V4057" i="1" s="1"/>
  <c r="N4056" i="1"/>
  <c r="V4056" i="1" s="1"/>
  <c r="N4055" i="1"/>
  <c r="V4055" i="1" s="1"/>
  <c r="N4054" i="1"/>
  <c r="V4054" i="1" s="1"/>
  <c r="N4053" i="1"/>
  <c r="V4053" i="1" s="1"/>
  <c r="N4052" i="1"/>
  <c r="V4052" i="1" s="1"/>
  <c r="N4051" i="1"/>
  <c r="V4051" i="1" s="1"/>
  <c r="N4050" i="1"/>
  <c r="V4050" i="1" s="1"/>
  <c r="N4049" i="1"/>
  <c r="V4049" i="1" s="1"/>
  <c r="N4048" i="1"/>
  <c r="V4048" i="1" s="1"/>
  <c r="N4047" i="1"/>
  <c r="V4047" i="1" s="1"/>
  <c r="N4046" i="1"/>
  <c r="V4046" i="1" s="1"/>
  <c r="N4045" i="1"/>
  <c r="V4045" i="1" s="1"/>
  <c r="N4044" i="1"/>
  <c r="V4044" i="1" s="1"/>
  <c r="N4043" i="1"/>
  <c r="V4043" i="1" s="1"/>
  <c r="N4042" i="1"/>
  <c r="V4042" i="1" s="1"/>
  <c r="N4041" i="1"/>
  <c r="V4041" i="1" s="1"/>
  <c r="N4040" i="1"/>
  <c r="V4040" i="1" s="1"/>
  <c r="N4039" i="1"/>
  <c r="V4039" i="1" s="1"/>
  <c r="N4038" i="1"/>
  <c r="V4038" i="1" s="1"/>
  <c r="N4037" i="1"/>
  <c r="V4037" i="1" s="1"/>
  <c r="N4036" i="1"/>
  <c r="V4036" i="1" s="1"/>
  <c r="N4035" i="1"/>
  <c r="V4035" i="1" s="1"/>
  <c r="N4034" i="1"/>
  <c r="V4034" i="1" s="1"/>
  <c r="N4033" i="1"/>
  <c r="V4033" i="1" s="1"/>
  <c r="N4032" i="1"/>
  <c r="V4032" i="1" s="1"/>
  <c r="N4031" i="1"/>
  <c r="V4031" i="1" s="1"/>
  <c r="N4030" i="1"/>
  <c r="V4030" i="1" s="1"/>
  <c r="N4029" i="1"/>
  <c r="V4029" i="1" s="1"/>
  <c r="N4028" i="1"/>
  <c r="V4028" i="1" s="1"/>
  <c r="N4027" i="1"/>
  <c r="V4027" i="1" s="1"/>
  <c r="N4026" i="1"/>
  <c r="V4026" i="1" s="1"/>
  <c r="N4025" i="1"/>
  <c r="V4025" i="1" s="1"/>
  <c r="N4024" i="1"/>
  <c r="V4024" i="1" s="1"/>
  <c r="N4023" i="1"/>
  <c r="V4023" i="1" s="1"/>
  <c r="N4022" i="1"/>
  <c r="V4022" i="1" s="1"/>
  <c r="N4021" i="1"/>
  <c r="V4021" i="1" s="1"/>
  <c r="N4020" i="1"/>
  <c r="V4020" i="1" s="1"/>
  <c r="N4019" i="1"/>
  <c r="N4018" i="1"/>
  <c r="V4018" i="1" s="1"/>
  <c r="N4017" i="1"/>
  <c r="V4017" i="1" s="1"/>
  <c r="N4016" i="1"/>
  <c r="V4016" i="1" s="1"/>
  <c r="N4015" i="1"/>
  <c r="V4015" i="1" s="1"/>
  <c r="N4014" i="1"/>
  <c r="V4014" i="1" s="1"/>
  <c r="N4013" i="1"/>
  <c r="V4013" i="1" s="1"/>
  <c r="N4012" i="1"/>
  <c r="V4012" i="1" s="1"/>
  <c r="N4011" i="1"/>
  <c r="V4011" i="1" s="1"/>
  <c r="N4010" i="1"/>
  <c r="V4010" i="1" s="1"/>
  <c r="N4009" i="1"/>
  <c r="V4009" i="1" s="1"/>
  <c r="N4008" i="1"/>
  <c r="V4008" i="1" s="1"/>
  <c r="N4007" i="1"/>
  <c r="V4007" i="1" s="1"/>
  <c r="N4006" i="1"/>
  <c r="V4006" i="1" s="1"/>
  <c r="N4005" i="1"/>
  <c r="V4005" i="1" s="1"/>
  <c r="N4004" i="1"/>
  <c r="V4004" i="1" s="1"/>
  <c r="N4003" i="1"/>
  <c r="V4003" i="1" s="1"/>
  <c r="N4002" i="1"/>
  <c r="V4002" i="1" s="1"/>
  <c r="N4001" i="1"/>
  <c r="V4001" i="1" s="1"/>
  <c r="N4000" i="1"/>
  <c r="V4000" i="1" s="1"/>
  <c r="N3999" i="1"/>
  <c r="V3999" i="1" s="1"/>
  <c r="N3998" i="1"/>
  <c r="V3998" i="1" s="1"/>
  <c r="N3997" i="1"/>
  <c r="V3997" i="1" s="1"/>
  <c r="N3996" i="1"/>
  <c r="V3996" i="1" s="1"/>
  <c r="N3995" i="1"/>
  <c r="V3995" i="1" s="1"/>
  <c r="N3994" i="1"/>
  <c r="V3994" i="1" s="1"/>
  <c r="N3993" i="1"/>
  <c r="V3993" i="1" s="1"/>
  <c r="N3992" i="1"/>
  <c r="V3992" i="1" s="1"/>
  <c r="N3991" i="1"/>
  <c r="V3991" i="1" s="1"/>
  <c r="N3990" i="1"/>
  <c r="V3990" i="1" s="1"/>
  <c r="N3989" i="1"/>
  <c r="V3989" i="1" s="1"/>
  <c r="N3988" i="1"/>
  <c r="N3987" i="1"/>
  <c r="V3987" i="1" s="1"/>
  <c r="N3986" i="1"/>
  <c r="V3986" i="1" s="1"/>
  <c r="N3985" i="1"/>
  <c r="V3985" i="1" s="1"/>
  <c r="N3984" i="1"/>
  <c r="V3984" i="1" s="1"/>
  <c r="N3983" i="1"/>
  <c r="V3983" i="1" s="1"/>
  <c r="N3982" i="1"/>
  <c r="V3982" i="1" s="1"/>
  <c r="N3981" i="1"/>
  <c r="V3981" i="1" s="1"/>
  <c r="N3980" i="1"/>
  <c r="V3980" i="1" s="1"/>
  <c r="N3979" i="1"/>
  <c r="V3979" i="1" s="1"/>
  <c r="N3978" i="1"/>
  <c r="V3978" i="1" s="1"/>
  <c r="N3977" i="1"/>
  <c r="V3977" i="1" s="1"/>
  <c r="N3976" i="1"/>
  <c r="V3976" i="1" s="1"/>
  <c r="N3975" i="1"/>
  <c r="V3975" i="1" s="1"/>
  <c r="N3974" i="1"/>
  <c r="V3974" i="1" s="1"/>
  <c r="N3973" i="1"/>
  <c r="V3973" i="1" s="1"/>
  <c r="N3972" i="1"/>
  <c r="V3972" i="1" s="1"/>
  <c r="N3971" i="1"/>
  <c r="V3971" i="1" s="1"/>
  <c r="N3970" i="1"/>
  <c r="V3970" i="1" s="1"/>
  <c r="N3969" i="1"/>
  <c r="V3969" i="1" s="1"/>
  <c r="N3968" i="1"/>
  <c r="V3968" i="1" s="1"/>
  <c r="N3967" i="1"/>
  <c r="V3967" i="1" s="1"/>
  <c r="N3966" i="1"/>
  <c r="V3966" i="1" s="1"/>
  <c r="N3965" i="1"/>
  <c r="V3965" i="1" s="1"/>
  <c r="N3964" i="1"/>
  <c r="V3964" i="1" s="1"/>
  <c r="N3963" i="1"/>
  <c r="V3963" i="1" s="1"/>
  <c r="N3962" i="1"/>
  <c r="V3962" i="1" s="1"/>
  <c r="N3961" i="1"/>
  <c r="V3961" i="1" s="1"/>
  <c r="N3960" i="1"/>
  <c r="V3960" i="1" s="1"/>
  <c r="N3959" i="1"/>
  <c r="V3959" i="1" s="1"/>
  <c r="N3958" i="1"/>
  <c r="V3958" i="1" s="1"/>
  <c r="N3957" i="1"/>
  <c r="V3957" i="1" s="1"/>
  <c r="N3956" i="1"/>
  <c r="V3956" i="1" s="1"/>
  <c r="N3955" i="1"/>
  <c r="V3955" i="1" s="1"/>
  <c r="N3954" i="1"/>
  <c r="V3954" i="1" s="1"/>
  <c r="N3953" i="1"/>
  <c r="V3953" i="1" s="1"/>
  <c r="N3952" i="1"/>
  <c r="V3952" i="1" s="1"/>
  <c r="N3951" i="1"/>
  <c r="V3951" i="1" s="1"/>
  <c r="N3950" i="1"/>
  <c r="V3950" i="1" s="1"/>
  <c r="N3949" i="1"/>
  <c r="V3949" i="1" s="1"/>
  <c r="N3948" i="1"/>
  <c r="V3948" i="1" s="1"/>
  <c r="N3947" i="1"/>
  <c r="V3947" i="1" s="1"/>
  <c r="N3946" i="1"/>
  <c r="V3946" i="1" s="1"/>
  <c r="N3945" i="1"/>
  <c r="V3945" i="1" s="1"/>
  <c r="N3944" i="1"/>
  <c r="V3944" i="1" s="1"/>
  <c r="N3943" i="1"/>
  <c r="V3943" i="1" s="1"/>
  <c r="N3942" i="1"/>
  <c r="V3942" i="1" s="1"/>
  <c r="N3941" i="1"/>
  <c r="V3941" i="1" s="1"/>
  <c r="N3940" i="1"/>
  <c r="V3940" i="1" s="1"/>
  <c r="N3939" i="1"/>
  <c r="V3939" i="1" s="1"/>
  <c r="N3938" i="1"/>
  <c r="V3938" i="1" s="1"/>
  <c r="N3937" i="1"/>
  <c r="V3937" i="1" s="1"/>
  <c r="N3936" i="1"/>
  <c r="V3936" i="1" s="1"/>
  <c r="N3935" i="1"/>
  <c r="V3935" i="1" s="1"/>
  <c r="N3934" i="1"/>
  <c r="V3934" i="1" s="1"/>
  <c r="N3933" i="1"/>
  <c r="V3933" i="1" s="1"/>
  <c r="N3932" i="1"/>
  <c r="V3932" i="1" s="1"/>
  <c r="N3931" i="1"/>
  <c r="V3931" i="1" s="1"/>
  <c r="N3930" i="1"/>
  <c r="V3930" i="1" s="1"/>
  <c r="N3929" i="1"/>
  <c r="V3929" i="1" s="1"/>
  <c r="N3928" i="1"/>
  <c r="V3928" i="1" s="1"/>
  <c r="N3927" i="1"/>
  <c r="V3927" i="1" s="1"/>
  <c r="N3926" i="1"/>
  <c r="V3926" i="1" s="1"/>
  <c r="N3925" i="1"/>
  <c r="V3925" i="1" s="1"/>
  <c r="N3924" i="1"/>
  <c r="V3924" i="1" s="1"/>
  <c r="N3923" i="1"/>
  <c r="V3923" i="1" s="1"/>
  <c r="N3922" i="1"/>
  <c r="V3922" i="1" s="1"/>
  <c r="N3921" i="1"/>
  <c r="V3921" i="1" s="1"/>
  <c r="N3920" i="1"/>
  <c r="V3920" i="1" s="1"/>
  <c r="N3919" i="1"/>
  <c r="V3919" i="1" s="1"/>
  <c r="N3918" i="1"/>
  <c r="V3918" i="1" s="1"/>
  <c r="N3917" i="1"/>
  <c r="V3917" i="1" s="1"/>
  <c r="N3916" i="1"/>
  <c r="V3916" i="1" s="1"/>
  <c r="N3915" i="1"/>
  <c r="V3915" i="1" s="1"/>
  <c r="N3914" i="1"/>
  <c r="V3914" i="1" s="1"/>
  <c r="N3913" i="1"/>
  <c r="V3913" i="1" s="1"/>
  <c r="N3912" i="1"/>
  <c r="V3912" i="1" s="1"/>
  <c r="N3911" i="1"/>
  <c r="V3911" i="1" s="1"/>
  <c r="N3910" i="1"/>
  <c r="V3910" i="1" s="1"/>
  <c r="N3909" i="1"/>
  <c r="V3909" i="1" s="1"/>
  <c r="N3908" i="1"/>
  <c r="V3908" i="1" s="1"/>
  <c r="N3907" i="1"/>
  <c r="V3907" i="1" s="1"/>
  <c r="N3906" i="1"/>
  <c r="V3906" i="1" s="1"/>
  <c r="N3905" i="1"/>
  <c r="V3905" i="1" s="1"/>
  <c r="N3904" i="1"/>
  <c r="V3904" i="1" s="1"/>
  <c r="N3903" i="1"/>
  <c r="V3903" i="1" s="1"/>
  <c r="N3902" i="1"/>
  <c r="V3902" i="1" s="1"/>
  <c r="N3901" i="1"/>
  <c r="V3901" i="1" s="1"/>
  <c r="N3900" i="1"/>
  <c r="V3900" i="1" s="1"/>
  <c r="N3899" i="1"/>
  <c r="V3899" i="1" s="1"/>
  <c r="N3898" i="1"/>
  <c r="V3898" i="1" s="1"/>
  <c r="N3897" i="1"/>
  <c r="V3897" i="1" s="1"/>
  <c r="N3896" i="1"/>
  <c r="V3896" i="1" s="1"/>
  <c r="N3895" i="1"/>
  <c r="V3895" i="1" s="1"/>
  <c r="N3894" i="1"/>
  <c r="V3894" i="1" s="1"/>
  <c r="N3893" i="1"/>
  <c r="V3893" i="1" s="1"/>
  <c r="N3892" i="1"/>
  <c r="V3892" i="1" s="1"/>
  <c r="N3891" i="1"/>
  <c r="V3891" i="1" s="1"/>
  <c r="N3890" i="1"/>
  <c r="V3890" i="1" s="1"/>
  <c r="N3889" i="1"/>
  <c r="V3889" i="1" s="1"/>
  <c r="N3888" i="1"/>
  <c r="V3888" i="1" s="1"/>
  <c r="N3887" i="1"/>
  <c r="V3887" i="1" s="1"/>
  <c r="N3886" i="1"/>
  <c r="V3886" i="1" s="1"/>
  <c r="N3885" i="1"/>
  <c r="V3885" i="1" s="1"/>
  <c r="N3884" i="1"/>
  <c r="V3884" i="1" s="1"/>
  <c r="N3883" i="1"/>
  <c r="V3883" i="1" s="1"/>
  <c r="N3882" i="1"/>
  <c r="V3882" i="1" s="1"/>
  <c r="N3881" i="1"/>
  <c r="V3881" i="1" s="1"/>
  <c r="N3880" i="1"/>
  <c r="V3880" i="1" s="1"/>
  <c r="N3879" i="1"/>
  <c r="V3879" i="1" s="1"/>
  <c r="N3878" i="1"/>
  <c r="V3878" i="1" s="1"/>
  <c r="N3877" i="1"/>
  <c r="V3877" i="1" s="1"/>
  <c r="N3876" i="1"/>
  <c r="V3876" i="1" s="1"/>
  <c r="N3875" i="1"/>
  <c r="V3875" i="1" s="1"/>
  <c r="N3874" i="1"/>
  <c r="V3874" i="1" s="1"/>
  <c r="N3873" i="1"/>
  <c r="V3873" i="1" s="1"/>
  <c r="N3872" i="1"/>
  <c r="V3872" i="1" s="1"/>
  <c r="N3871" i="1"/>
  <c r="V3871" i="1" s="1"/>
  <c r="N3870" i="1"/>
  <c r="V3870" i="1" s="1"/>
  <c r="N3869" i="1"/>
  <c r="V3869" i="1" s="1"/>
  <c r="N3868" i="1"/>
  <c r="V3868" i="1" s="1"/>
  <c r="N3867" i="1"/>
  <c r="V3867" i="1" s="1"/>
  <c r="N3866" i="1"/>
  <c r="V3866" i="1" s="1"/>
  <c r="N3865" i="1"/>
  <c r="V3865" i="1" s="1"/>
  <c r="N3864" i="1"/>
  <c r="V3864" i="1" s="1"/>
  <c r="N3863" i="1"/>
  <c r="V3863" i="1" s="1"/>
  <c r="N3862" i="1"/>
  <c r="V3862" i="1" s="1"/>
  <c r="N3861" i="1"/>
  <c r="V3861" i="1" s="1"/>
  <c r="N3860" i="1"/>
  <c r="V3860" i="1" s="1"/>
  <c r="N3859" i="1"/>
  <c r="V3859" i="1" s="1"/>
  <c r="N3858" i="1"/>
  <c r="V3858" i="1" s="1"/>
  <c r="N3857" i="1"/>
  <c r="V3857" i="1" s="1"/>
  <c r="N3856" i="1"/>
  <c r="V3856" i="1" s="1"/>
  <c r="N3855" i="1"/>
  <c r="V3855" i="1" s="1"/>
  <c r="N3854" i="1"/>
  <c r="V3854" i="1" s="1"/>
  <c r="N3853" i="1"/>
  <c r="V3853" i="1" s="1"/>
  <c r="N3852" i="1"/>
  <c r="V3852" i="1" s="1"/>
  <c r="N3851" i="1"/>
  <c r="V3851" i="1" s="1"/>
  <c r="N3850" i="1"/>
  <c r="V3850" i="1" s="1"/>
  <c r="N3849" i="1"/>
  <c r="V3849" i="1" s="1"/>
  <c r="N3848" i="1"/>
  <c r="V3848" i="1" s="1"/>
  <c r="N3847" i="1"/>
  <c r="V3847" i="1" s="1"/>
  <c r="N3846" i="1"/>
  <c r="V3846" i="1" s="1"/>
  <c r="N3845" i="1"/>
  <c r="V3845" i="1" s="1"/>
  <c r="N3844" i="1"/>
  <c r="V3844" i="1" s="1"/>
  <c r="N3843" i="1"/>
  <c r="V3843" i="1" s="1"/>
  <c r="N3842" i="1"/>
  <c r="V3842" i="1" s="1"/>
  <c r="N3841" i="1"/>
  <c r="V3841" i="1" s="1"/>
  <c r="N3840" i="1"/>
  <c r="V3840" i="1" s="1"/>
  <c r="N3839" i="1"/>
  <c r="V3839" i="1" s="1"/>
  <c r="N3838" i="1"/>
  <c r="V3838" i="1" s="1"/>
  <c r="N3837" i="1"/>
  <c r="V3837" i="1" s="1"/>
  <c r="N3836" i="1"/>
  <c r="V3836" i="1" s="1"/>
  <c r="N3835" i="1"/>
  <c r="V3835" i="1" s="1"/>
  <c r="N3834" i="1"/>
  <c r="V3834" i="1" s="1"/>
  <c r="N3833" i="1"/>
  <c r="V3833" i="1" s="1"/>
  <c r="N3832" i="1"/>
  <c r="V3832" i="1" s="1"/>
  <c r="N3831" i="1"/>
  <c r="V3831" i="1" s="1"/>
  <c r="N3830" i="1"/>
  <c r="V3830" i="1" s="1"/>
  <c r="N3829" i="1"/>
  <c r="V3829" i="1" s="1"/>
  <c r="N3828" i="1"/>
  <c r="V3828" i="1" s="1"/>
  <c r="N3827" i="1"/>
  <c r="V3827" i="1" s="1"/>
  <c r="N3826" i="1"/>
  <c r="V3826" i="1" s="1"/>
  <c r="N3825" i="1"/>
  <c r="V3825" i="1" s="1"/>
  <c r="N3824" i="1"/>
  <c r="V3824" i="1" s="1"/>
  <c r="N3823" i="1"/>
  <c r="V3823" i="1" s="1"/>
  <c r="N3822" i="1"/>
  <c r="V3822" i="1" s="1"/>
  <c r="N3821" i="1"/>
  <c r="V3821" i="1" s="1"/>
  <c r="N3820" i="1"/>
  <c r="V3820" i="1" s="1"/>
  <c r="N3819" i="1"/>
  <c r="V3819" i="1" s="1"/>
  <c r="N3818" i="1"/>
  <c r="V3818" i="1" s="1"/>
  <c r="N3817" i="1"/>
  <c r="V3817" i="1" s="1"/>
  <c r="N3816" i="1"/>
  <c r="V3816" i="1" s="1"/>
  <c r="N3815" i="1"/>
  <c r="V3815" i="1" s="1"/>
  <c r="N3814" i="1"/>
  <c r="V3814" i="1" s="1"/>
  <c r="N3813" i="1"/>
  <c r="V3813" i="1" s="1"/>
  <c r="N3812" i="1"/>
  <c r="V3812" i="1" s="1"/>
  <c r="N3811" i="1"/>
  <c r="V3811" i="1" s="1"/>
  <c r="N3810" i="1"/>
  <c r="V3810" i="1" s="1"/>
  <c r="N3809" i="1"/>
  <c r="V3809" i="1" s="1"/>
  <c r="N3808" i="1"/>
  <c r="V3808" i="1" s="1"/>
  <c r="N3807" i="1"/>
  <c r="V3807" i="1" s="1"/>
  <c r="N3806" i="1"/>
  <c r="V3806" i="1" s="1"/>
  <c r="N3805" i="1"/>
  <c r="V3805" i="1" s="1"/>
  <c r="N3804" i="1"/>
  <c r="V3804" i="1" s="1"/>
  <c r="N3803" i="1"/>
  <c r="V3803" i="1" s="1"/>
  <c r="N3802" i="1"/>
  <c r="V3802" i="1" s="1"/>
  <c r="N3801" i="1"/>
  <c r="V3801" i="1" s="1"/>
  <c r="N3800" i="1"/>
  <c r="V3800" i="1" s="1"/>
  <c r="N3799" i="1"/>
  <c r="V3799" i="1" s="1"/>
  <c r="N3798" i="1"/>
  <c r="V3798" i="1" s="1"/>
  <c r="N3797" i="1"/>
  <c r="V3797" i="1" s="1"/>
  <c r="N3796" i="1"/>
  <c r="V3796" i="1" s="1"/>
  <c r="N3795" i="1"/>
  <c r="V3795" i="1" s="1"/>
  <c r="N3794" i="1"/>
  <c r="V3794" i="1" s="1"/>
  <c r="N3793" i="1"/>
  <c r="V3793" i="1" s="1"/>
  <c r="N3792" i="1"/>
  <c r="V3792" i="1" s="1"/>
  <c r="N3791" i="1"/>
  <c r="V3791" i="1" s="1"/>
  <c r="N3790" i="1"/>
  <c r="V3790" i="1" s="1"/>
  <c r="N3789" i="1"/>
  <c r="V3789" i="1" s="1"/>
  <c r="N3788" i="1"/>
  <c r="V3788" i="1" s="1"/>
  <c r="N3787" i="1"/>
  <c r="V3787" i="1" s="1"/>
  <c r="N3786" i="1"/>
  <c r="V3786" i="1" s="1"/>
  <c r="N3785" i="1"/>
  <c r="V3785" i="1" s="1"/>
  <c r="N3784" i="1"/>
  <c r="V3784" i="1" s="1"/>
  <c r="N3783" i="1"/>
  <c r="V3783" i="1" s="1"/>
  <c r="N3782" i="1"/>
  <c r="V3782" i="1" s="1"/>
  <c r="N3781" i="1"/>
  <c r="V3781" i="1" s="1"/>
  <c r="N3780" i="1"/>
  <c r="V3780" i="1" s="1"/>
  <c r="N3779" i="1"/>
  <c r="V3779" i="1" s="1"/>
  <c r="N3778" i="1"/>
  <c r="V3778" i="1" s="1"/>
  <c r="N3777" i="1"/>
  <c r="V3777" i="1" s="1"/>
  <c r="N3776" i="1"/>
  <c r="V3776" i="1" s="1"/>
  <c r="N3775" i="1"/>
  <c r="V3775" i="1" s="1"/>
  <c r="N3774" i="1"/>
  <c r="V3774" i="1" s="1"/>
  <c r="N3773" i="1"/>
  <c r="V3773" i="1" s="1"/>
  <c r="N3772" i="1"/>
  <c r="V3772" i="1" s="1"/>
  <c r="N3771" i="1"/>
  <c r="V3771" i="1" s="1"/>
  <c r="N3770" i="1"/>
  <c r="V3770" i="1" s="1"/>
  <c r="N3769" i="1"/>
  <c r="V3769" i="1" s="1"/>
  <c r="N3768" i="1"/>
  <c r="V3768" i="1" s="1"/>
  <c r="N3767" i="1"/>
  <c r="V3767" i="1" s="1"/>
  <c r="N3766" i="1"/>
  <c r="V3766" i="1" s="1"/>
  <c r="N3765" i="1"/>
  <c r="V3765" i="1" s="1"/>
  <c r="N3764" i="1"/>
  <c r="V3764" i="1" s="1"/>
  <c r="N3763" i="1"/>
  <c r="V3763" i="1" s="1"/>
  <c r="N3762" i="1"/>
  <c r="V3762" i="1" s="1"/>
  <c r="N3761" i="1"/>
  <c r="V3761" i="1" s="1"/>
  <c r="N3760" i="1"/>
  <c r="V3760" i="1" s="1"/>
  <c r="N3759" i="1"/>
  <c r="V3759" i="1" s="1"/>
  <c r="N3758" i="1"/>
  <c r="V3758" i="1" s="1"/>
  <c r="N3757" i="1"/>
  <c r="V3757" i="1" s="1"/>
  <c r="N3756" i="1"/>
  <c r="V3756" i="1" s="1"/>
  <c r="N3755" i="1"/>
  <c r="V3755" i="1" s="1"/>
  <c r="N3754" i="1"/>
  <c r="V3754" i="1" s="1"/>
  <c r="N3753" i="1"/>
  <c r="V3753" i="1" s="1"/>
  <c r="N3752" i="1"/>
  <c r="V3752" i="1" s="1"/>
  <c r="N3751" i="1"/>
  <c r="V3751" i="1" s="1"/>
  <c r="N3750" i="1"/>
  <c r="V3750" i="1" s="1"/>
  <c r="N3749" i="1"/>
  <c r="V3749" i="1" s="1"/>
  <c r="N3748" i="1"/>
  <c r="V3748" i="1" s="1"/>
  <c r="N3747" i="1"/>
  <c r="V3747" i="1" s="1"/>
  <c r="N3746" i="1"/>
  <c r="V3746" i="1" s="1"/>
  <c r="N3745" i="1"/>
  <c r="V3745" i="1" s="1"/>
  <c r="N3744" i="1"/>
  <c r="V3744" i="1" s="1"/>
  <c r="N3743" i="1"/>
  <c r="V3743" i="1" s="1"/>
  <c r="N3742" i="1"/>
  <c r="V3742" i="1" s="1"/>
  <c r="N3741" i="1"/>
  <c r="V3741" i="1" s="1"/>
  <c r="N3740" i="1"/>
  <c r="V3740" i="1" s="1"/>
  <c r="N3739" i="1"/>
  <c r="V3739" i="1" s="1"/>
  <c r="N3738" i="1"/>
  <c r="V3738" i="1" s="1"/>
  <c r="N3737" i="1"/>
  <c r="V3737" i="1" s="1"/>
  <c r="N3736" i="1"/>
  <c r="V3736" i="1" s="1"/>
  <c r="N3735" i="1"/>
  <c r="V3735" i="1" s="1"/>
  <c r="N3734" i="1"/>
  <c r="V3734" i="1" s="1"/>
  <c r="N3733" i="1"/>
  <c r="V3733" i="1" s="1"/>
  <c r="N3732" i="1"/>
  <c r="V3732" i="1" s="1"/>
  <c r="N3731" i="1"/>
  <c r="V3731" i="1" s="1"/>
  <c r="N3730" i="1"/>
  <c r="V3730" i="1" s="1"/>
  <c r="N3729" i="1"/>
  <c r="V3729" i="1" s="1"/>
  <c r="N3728" i="1"/>
  <c r="V3728" i="1" s="1"/>
  <c r="N3727" i="1"/>
  <c r="V3727" i="1" s="1"/>
  <c r="N3726" i="1"/>
  <c r="V3726" i="1" s="1"/>
  <c r="N3725" i="1"/>
  <c r="V3725" i="1" s="1"/>
  <c r="N3724" i="1"/>
  <c r="V3724" i="1" s="1"/>
  <c r="N3723" i="1"/>
  <c r="V3723" i="1" s="1"/>
  <c r="N3722" i="1"/>
  <c r="V3722" i="1" s="1"/>
  <c r="N3721" i="1"/>
  <c r="V3721" i="1" s="1"/>
  <c r="N3720" i="1"/>
  <c r="V3720" i="1" s="1"/>
  <c r="N3719" i="1"/>
  <c r="V3719" i="1" s="1"/>
  <c r="N3718" i="1"/>
  <c r="V3718" i="1" s="1"/>
  <c r="N3717" i="1"/>
  <c r="V3717" i="1" s="1"/>
  <c r="N3716" i="1"/>
  <c r="V3716" i="1" s="1"/>
  <c r="N3715" i="1"/>
  <c r="V3715" i="1" s="1"/>
  <c r="N3714" i="1"/>
  <c r="V3714" i="1" s="1"/>
  <c r="N3713" i="1"/>
  <c r="V3713" i="1" s="1"/>
  <c r="N3712" i="1"/>
  <c r="V3712" i="1" s="1"/>
  <c r="N3711" i="1"/>
  <c r="V3711" i="1" s="1"/>
  <c r="N3710" i="1"/>
  <c r="V3710" i="1" s="1"/>
  <c r="N3709" i="1"/>
  <c r="V3709" i="1" s="1"/>
  <c r="N3708" i="1"/>
  <c r="V3708" i="1" s="1"/>
  <c r="N3707" i="1"/>
  <c r="V3707" i="1" s="1"/>
  <c r="N3706" i="1"/>
  <c r="V3706" i="1" s="1"/>
  <c r="N3705" i="1"/>
  <c r="V3705" i="1" s="1"/>
  <c r="N3704" i="1"/>
  <c r="V3704" i="1" s="1"/>
  <c r="N3703" i="1"/>
  <c r="V3703" i="1" s="1"/>
  <c r="N3702" i="1"/>
  <c r="V3702" i="1" s="1"/>
  <c r="N3701" i="1"/>
  <c r="V3701" i="1" s="1"/>
  <c r="N3700" i="1"/>
  <c r="V3700" i="1" s="1"/>
  <c r="N3699" i="1"/>
  <c r="V3699" i="1" s="1"/>
  <c r="N3698" i="1"/>
  <c r="V3698" i="1" s="1"/>
  <c r="N3697" i="1"/>
  <c r="V3697" i="1" s="1"/>
  <c r="N3696" i="1"/>
  <c r="V3696" i="1" s="1"/>
  <c r="N3695" i="1"/>
  <c r="V3695" i="1" s="1"/>
  <c r="N3694" i="1"/>
  <c r="V3694" i="1" s="1"/>
  <c r="N3693" i="1"/>
  <c r="V3693" i="1" s="1"/>
  <c r="N3692" i="1"/>
  <c r="V3692" i="1" s="1"/>
  <c r="N3691" i="1"/>
  <c r="V3691" i="1" s="1"/>
  <c r="N3690" i="1"/>
  <c r="V3690" i="1" s="1"/>
  <c r="N3689" i="1"/>
  <c r="V3689" i="1" s="1"/>
  <c r="N3688" i="1"/>
  <c r="V3688" i="1" s="1"/>
  <c r="N3687" i="1"/>
  <c r="V3687" i="1" s="1"/>
  <c r="N3686" i="1"/>
  <c r="V3686" i="1" s="1"/>
  <c r="N3685" i="1"/>
  <c r="V3685" i="1" s="1"/>
  <c r="N3684" i="1"/>
  <c r="V3684" i="1" s="1"/>
  <c r="N3683" i="1"/>
  <c r="V3683" i="1" s="1"/>
  <c r="N3682" i="1"/>
  <c r="V3682" i="1" s="1"/>
  <c r="N3681" i="1"/>
  <c r="V3681" i="1" s="1"/>
  <c r="N3680" i="1"/>
  <c r="V3680" i="1" s="1"/>
  <c r="N3679" i="1"/>
  <c r="V3679" i="1" s="1"/>
  <c r="N3678" i="1"/>
  <c r="V3678" i="1" s="1"/>
  <c r="N3677" i="1"/>
  <c r="V3677" i="1" s="1"/>
  <c r="N3676" i="1"/>
  <c r="V3676" i="1" s="1"/>
  <c r="N3675" i="1"/>
  <c r="V3675" i="1" s="1"/>
  <c r="N3674" i="1"/>
  <c r="V3674" i="1" s="1"/>
  <c r="N3673" i="1"/>
  <c r="V3673" i="1" s="1"/>
  <c r="N3672" i="1"/>
  <c r="V3672" i="1" s="1"/>
  <c r="N3671" i="1"/>
  <c r="V3671" i="1" s="1"/>
  <c r="N3670" i="1"/>
  <c r="V3670" i="1" s="1"/>
  <c r="N3669" i="1"/>
  <c r="V3669" i="1" s="1"/>
  <c r="N3668" i="1"/>
  <c r="V3668" i="1" s="1"/>
  <c r="N3667" i="1"/>
  <c r="V3667" i="1" s="1"/>
  <c r="N3666" i="1"/>
  <c r="V3666" i="1" s="1"/>
  <c r="N3665" i="1"/>
  <c r="V3665" i="1" s="1"/>
  <c r="N3664" i="1"/>
  <c r="V3664" i="1" s="1"/>
  <c r="N3663" i="1"/>
  <c r="V3663" i="1" s="1"/>
  <c r="N3662" i="1"/>
  <c r="V3662" i="1" s="1"/>
  <c r="N3661" i="1"/>
  <c r="V3661" i="1" s="1"/>
  <c r="N3660" i="1"/>
  <c r="V3660" i="1" s="1"/>
  <c r="N3659" i="1"/>
  <c r="V3659" i="1" s="1"/>
  <c r="N3658" i="1"/>
  <c r="V3658" i="1" s="1"/>
  <c r="N3657" i="1"/>
  <c r="V3657" i="1" s="1"/>
  <c r="N3656" i="1"/>
  <c r="V3656" i="1" s="1"/>
  <c r="N3655" i="1"/>
  <c r="V3655" i="1" s="1"/>
  <c r="N3654" i="1"/>
  <c r="V3654" i="1" s="1"/>
  <c r="N3653" i="1"/>
  <c r="V3653" i="1" s="1"/>
  <c r="N3652" i="1"/>
  <c r="V3652" i="1" s="1"/>
  <c r="N3651" i="1"/>
  <c r="V3651" i="1" s="1"/>
  <c r="N3650" i="1"/>
  <c r="V3650" i="1" s="1"/>
  <c r="N3649" i="1"/>
  <c r="V3649" i="1" s="1"/>
  <c r="N3648" i="1"/>
  <c r="V3648" i="1" s="1"/>
  <c r="N3647" i="1"/>
  <c r="V3647" i="1" s="1"/>
  <c r="N3646" i="1"/>
  <c r="V3646" i="1" s="1"/>
  <c r="N3645" i="1"/>
  <c r="V3645" i="1" s="1"/>
  <c r="N3644" i="1"/>
  <c r="V3644" i="1" s="1"/>
  <c r="N3643" i="1"/>
  <c r="V3643" i="1" s="1"/>
  <c r="N3642" i="1"/>
  <c r="V3642" i="1" s="1"/>
  <c r="N3641" i="1"/>
  <c r="V3641" i="1" s="1"/>
  <c r="N3640" i="1"/>
  <c r="V3640" i="1" s="1"/>
  <c r="N3639" i="1"/>
  <c r="V3639" i="1" s="1"/>
  <c r="N3638" i="1"/>
  <c r="V3638" i="1" s="1"/>
  <c r="N3637" i="1"/>
  <c r="V3637" i="1" s="1"/>
  <c r="N3636" i="1"/>
  <c r="V3636" i="1" s="1"/>
  <c r="N3635" i="1"/>
  <c r="V3635" i="1" s="1"/>
  <c r="N3634" i="1"/>
  <c r="V3634" i="1" s="1"/>
  <c r="N3633" i="1"/>
  <c r="V3633" i="1" s="1"/>
  <c r="N3632" i="1"/>
  <c r="V3632" i="1" s="1"/>
  <c r="N3631" i="1"/>
  <c r="V3631" i="1" s="1"/>
  <c r="N3630" i="1"/>
  <c r="V3630" i="1" s="1"/>
  <c r="N3629" i="1"/>
  <c r="V3629" i="1" s="1"/>
  <c r="N3628" i="1"/>
  <c r="V3628" i="1" s="1"/>
  <c r="N3627" i="1"/>
  <c r="N3626" i="1"/>
  <c r="V3626" i="1" s="1"/>
  <c r="N3625" i="1"/>
  <c r="V3625" i="1" s="1"/>
  <c r="N3624" i="1"/>
  <c r="V3624" i="1" s="1"/>
  <c r="N3623" i="1"/>
  <c r="V3623" i="1" s="1"/>
  <c r="N3622" i="1"/>
  <c r="V3622" i="1" s="1"/>
  <c r="N3621" i="1"/>
  <c r="V3621" i="1" s="1"/>
  <c r="N3620" i="1"/>
  <c r="V3620" i="1" s="1"/>
  <c r="N3619" i="1"/>
  <c r="V3619" i="1" s="1"/>
  <c r="N3618" i="1"/>
  <c r="V3618" i="1" s="1"/>
  <c r="N3617" i="1"/>
  <c r="N3616" i="1"/>
  <c r="V3616" i="1" s="1"/>
  <c r="N3615" i="1"/>
  <c r="V3615" i="1" s="1"/>
  <c r="N3614" i="1"/>
  <c r="V3614" i="1" s="1"/>
  <c r="N3613" i="1"/>
  <c r="V3613" i="1" s="1"/>
  <c r="N3612" i="1"/>
  <c r="V3612" i="1" s="1"/>
  <c r="N3611" i="1"/>
  <c r="V3611" i="1" s="1"/>
  <c r="N3610" i="1"/>
  <c r="V3610" i="1" s="1"/>
  <c r="N3609" i="1"/>
  <c r="V3609" i="1" s="1"/>
  <c r="N3608" i="1"/>
  <c r="V3608" i="1" s="1"/>
  <c r="N3607" i="1"/>
  <c r="V3607" i="1" s="1"/>
  <c r="N3606" i="1"/>
  <c r="V3606" i="1" s="1"/>
  <c r="N3605" i="1"/>
  <c r="V3605" i="1" s="1"/>
  <c r="N3604" i="1"/>
  <c r="V3604" i="1" s="1"/>
  <c r="N3603" i="1"/>
  <c r="V3603" i="1" s="1"/>
  <c r="N3602" i="1"/>
  <c r="V3602" i="1" s="1"/>
  <c r="N3601" i="1"/>
  <c r="V3601" i="1" s="1"/>
  <c r="N3600" i="1"/>
  <c r="V3600" i="1" s="1"/>
  <c r="N3599" i="1"/>
  <c r="V3599" i="1" s="1"/>
  <c r="N3598" i="1"/>
  <c r="V3598" i="1" s="1"/>
  <c r="N3597" i="1"/>
  <c r="V3597" i="1" s="1"/>
  <c r="N3596" i="1"/>
  <c r="V3596" i="1" s="1"/>
  <c r="N3595" i="1"/>
  <c r="V3595" i="1" s="1"/>
  <c r="N3594" i="1"/>
  <c r="V3594" i="1" s="1"/>
  <c r="N3593" i="1"/>
  <c r="V3593" i="1" s="1"/>
  <c r="N3592" i="1"/>
  <c r="V3592" i="1" s="1"/>
  <c r="N3591" i="1"/>
  <c r="V3591" i="1" s="1"/>
  <c r="N3590" i="1"/>
  <c r="V3590" i="1" s="1"/>
  <c r="N3589" i="1"/>
  <c r="V3589" i="1" s="1"/>
  <c r="N3588" i="1"/>
  <c r="V3588" i="1" s="1"/>
  <c r="N3587" i="1"/>
  <c r="V3587" i="1" s="1"/>
  <c r="N3586" i="1"/>
  <c r="V3586" i="1" s="1"/>
  <c r="N3585" i="1"/>
  <c r="V3585" i="1" s="1"/>
  <c r="N3584" i="1"/>
  <c r="V3584" i="1" s="1"/>
  <c r="N3583" i="1"/>
  <c r="V3583" i="1" s="1"/>
  <c r="N3582" i="1"/>
  <c r="V3582" i="1" s="1"/>
  <c r="N3581" i="1"/>
  <c r="V3581" i="1" s="1"/>
  <c r="N3580" i="1"/>
  <c r="V3580" i="1" s="1"/>
  <c r="N3579" i="1"/>
  <c r="V3579" i="1" s="1"/>
  <c r="N3578" i="1"/>
  <c r="V3578" i="1" s="1"/>
  <c r="N3577" i="1"/>
  <c r="V3577" i="1" s="1"/>
  <c r="N3576" i="1"/>
  <c r="V3576" i="1" s="1"/>
  <c r="N3575" i="1"/>
  <c r="V3575" i="1" s="1"/>
  <c r="N3574" i="1"/>
  <c r="V3574" i="1" s="1"/>
  <c r="N3573" i="1"/>
  <c r="V3573" i="1" s="1"/>
  <c r="N3572" i="1"/>
  <c r="V3572" i="1" s="1"/>
  <c r="N3571" i="1"/>
  <c r="V3571" i="1" s="1"/>
  <c r="N3570" i="1"/>
  <c r="V3570" i="1" s="1"/>
  <c r="N3569" i="1"/>
  <c r="V3569" i="1" s="1"/>
  <c r="N3568" i="1"/>
  <c r="V3568" i="1" s="1"/>
  <c r="N3567" i="1"/>
  <c r="V3567" i="1" s="1"/>
  <c r="N3566" i="1"/>
  <c r="V3566" i="1" s="1"/>
  <c r="N3565" i="1"/>
  <c r="V3565" i="1" s="1"/>
  <c r="N3564" i="1"/>
  <c r="V3564" i="1" s="1"/>
  <c r="N3563" i="1"/>
  <c r="V3563" i="1" s="1"/>
  <c r="N3562" i="1"/>
  <c r="V3562" i="1" s="1"/>
  <c r="N3561" i="1"/>
  <c r="V3561" i="1" s="1"/>
  <c r="N3560" i="1"/>
  <c r="V3560" i="1" s="1"/>
  <c r="N3559" i="1"/>
  <c r="V3559" i="1" s="1"/>
  <c r="N3558" i="1"/>
  <c r="V3558" i="1" s="1"/>
  <c r="N3557" i="1"/>
  <c r="V3557" i="1" s="1"/>
  <c r="N3556" i="1"/>
  <c r="V3556" i="1" s="1"/>
  <c r="N3555" i="1"/>
  <c r="V3555" i="1" s="1"/>
  <c r="N3554" i="1"/>
  <c r="V3554" i="1" s="1"/>
  <c r="N3553" i="1"/>
  <c r="V3553" i="1" s="1"/>
  <c r="N3552" i="1"/>
  <c r="V3552" i="1" s="1"/>
  <c r="N3551" i="1"/>
  <c r="V3551" i="1" s="1"/>
  <c r="N3550" i="1"/>
  <c r="V3550" i="1" s="1"/>
  <c r="N3549" i="1"/>
  <c r="V3549" i="1" s="1"/>
  <c r="N3548" i="1"/>
  <c r="V3548" i="1" s="1"/>
  <c r="N3547" i="1"/>
  <c r="V3547" i="1" s="1"/>
  <c r="N3546" i="1"/>
  <c r="V3546" i="1" s="1"/>
  <c r="N3545" i="1"/>
  <c r="V3545" i="1" s="1"/>
  <c r="N3544" i="1"/>
  <c r="V3544" i="1" s="1"/>
  <c r="N3543" i="1"/>
  <c r="V3543" i="1" s="1"/>
  <c r="N3542" i="1"/>
  <c r="V3542" i="1" s="1"/>
  <c r="N3541" i="1"/>
  <c r="V3541" i="1" s="1"/>
  <c r="N3540" i="1"/>
  <c r="V3540" i="1" s="1"/>
  <c r="N3539" i="1"/>
  <c r="V3539" i="1" s="1"/>
  <c r="N3538" i="1"/>
  <c r="V3538" i="1" s="1"/>
  <c r="N3537" i="1"/>
  <c r="V3537" i="1" s="1"/>
  <c r="N3536" i="1"/>
  <c r="V3536" i="1" s="1"/>
  <c r="N3535" i="1"/>
  <c r="V3535" i="1" s="1"/>
  <c r="N3534" i="1"/>
  <c r="V3534" i="1" s="1"/>
  <c r="N3533" i="1"/>
  <c r="V3533" i="1" s="1"/>
  <c r="N3532" i="1"/>
  <c r="V3532" i="1" s="1"/>
  <c r="N3531" i="1"/>
  <c r="V3531" i="1" s="1"/>
  <c r="N3530" i="1"/>
  <c r="V3530" i="1" s="1"/>
  <c r="N3529" i="1"/>
  <c r="V3529" i="1" s="1"/>
  <c r="N3528" i="1"/>
  <c r="V3528" i="1" s="1"/>
  <c r="N3527" i="1"/>
  <c r="V3527" i="1" s="1"/>
  <c r="N3526" i="1"/>
  <c r="V3526" i="1" s="1"/>
  <c r="N3525" i="1"/>
  <c r="V3525" i="1" s="1"/>
  <c r="N3524" i="1"/>
  <c r="V3524" i="1" s="1"/>
  <c r="N3523" i="1"/>
  <c r="V3523" i="1" s="1"/>
  <c r="N3522" i="1"/>
  <c r="V3522" i="1" s="1"/>
  <c r="N3521" i="1"/>
  <c r="V3521" i="1" s="1"/>
  <c r="N3520" i="1"/>
  <c r="V3520" i="1" s="1"/>
  <c r="N3519" i="1"/>
  <c r="V3519" i="1" s="1"/>
  <c r="N3518" i="1"/>
  <c r="V3518" i="1" s="1"/>
  <c r="N3517" i="1"/>
  <c r="V3517" i="1" s="1"/>
  <c r="N3516" i="1"/>
  <c r="V3516" i="1" s="1"/>
  <c r="N3515" i="1"/>
  <c r="V3515" i="1" s="1"/>
  <c r="N3514" i="1"/>
  <c r="V3514" i="1" s="1"/>
  <c r="N3513" i="1"/>
  <c r="V3513" i="1" s="1"/>
  <c r="N3512" i="1"/>
  <c r="V3512" i="1" s="1"/>
  <c r="N3511" i="1"/>
  <c r="V3511" i="1" s="1"/>
  <c r="N3510" i="1"/>
  <c r="V3510" i="1" s="1"/>
  <c r="N3509" i="1"/>
  <c r="V3509" i="1" s="1"/>
  <c r="N3508" i="1"/>
  <c r="V3508" i="1" s="1"/>
  <c r="N3507" i="1"/>
  <c r="V3507" i="1" s="1"/>
  <c r="N3506" i="1"/>
  <c r="V3506" i="1" s="1"/>
  <c r="N3505" i="1"/>
  <c r="V3505" i="1" s="1"/>
  <c r="N3504" i="1"/>
  <c r="V3504" i="1" s="1"/>
  <c r="N3503" i="1"/>
  <c r="V3503" i="1" s="1"/>
  <c r="N3502" i="1"/>
  <c r="V3502" i="1" s="1"/>
  <c r="N3501" i="1"/>
  <c r="V3501" i="1" s="1"/>
  <c r="N3500" i="1"/>
  <c r="V3500" i="1" s="1"/>
  <c r="N3499" i="1"/>
  <c r="V3499" i="1" s="1"/>
  <c r="N3498" i="1"/>
  <c r="V3498" i="1" s="1"/>
  <c r="N3497" i="1"/>
  <c r="V3497" i="1" s="1"/>
  <c r="N3496" i="1"/>
  <c r="V3496" i="1" s="1"/>
  <c r="N3495" i="1"/>
  <c r="V3495" i="1" s="1"/>
  <c r="N3494" i="1"/>
  <c r="V3494" i="1" s="1"/>
  <c r="N3493" i="1"/>
  <c r="V3493" i="1" s="1"/>
  <c r="N3492" i="1"/>
  <c r="V3492" i="1" s="1"/>
  <c r="N3491" i="1"/>
  <c r="V3491" i="1" s="1"/>
  <c r="N3490" i="1"/>
  <c r="V3490" i="1" s="1"/>
  <c r="N3489" i="1"/>
  <c r="V3489" i="1" s="1"/>
  <c r="N3488" i="1"/>
  <c r="V3488" i="1" s="1"/>
  <c r="N3487" i="1"/>
  <c r="V3487" i="1" s="1"/>
  <c r="N3486" i="1"/>
  <c r="V3486" i="1" s="1"/>
  <c r="N3485" i="1"/>
  <c r="V3485" i="1" s="1"/>
  <c r="N3484" i="1"/>
  <c r="V3484" i="1" s="1"/>
  <c r="N3483" i="1"/>
  <c r="V3483" i="1" s="1"/>
  <c r="N3482" i="1"/>
  <c r="V3482" i="1" s="1"/>
  <c r="N3481" i="1"/>
  <c r="V3481" i="1" s="1"/>
  <c r="N3480" i="1"/>
  <c r="V3480" i="1" s="1"/>
  <c r="N3479" i="1"/>
  <c r="V3479" i="1" s="1"/>
  <c r="N3478" i="1"/>
  <c r="V3478" i="1" s="1"/>
  <c r="N3477" i="1"/>
  <c r="V3477" i="1" s="1"/>
  <c r="N3476" i="1"/>
  <c r="V3476" i="1" s="1"/>
  <c r="N3475" i="1"/>
  <c r="V3475" i="1" s="1"/>
  <c r="N3474" i="1"/>
  <c r="V3474" i="1" s="1"/>
  <c r="N3473" i="1"/>
  <c r="V3473" i="1" s="1"/>
  <c r="N3472" i="1"/>
  <c r="V3472" i="1" s="1"/>
  <c r="N3471" i="1"/>
  <c r="V3471" i="1" s="1"/>
  <c r="N3470" i="1"/>
  <c r="V3470" i="1" s="1"/>
  <c r="N3469" i="1"/>
  <c r="V3469" i="1" s="1"/>
  <c r="N3468" i="1"/>
  <c r="V3468" i="1" s="1"/>
  <c r="N3467" i="1"/>
  <c r="V3467" i="1" s="1"/>
  <c r="N3466" i="1"/>
  <c r="V3466" i="1" s="1"/>
  <c r="N3465" i="1"/>
  <c r="V3465" i="1" s="1"/>
  <c r="N3464" i="1"/>
  <c r="V3464" i="1" s="1"/>
  <c r="N3463" i="1"/>
  <c r="V3463" i="1" s="1"/>
  <c r="N3462" i="1"/>
  <c r="V3462" i="1" s="1"/>
  <c r="N3461" i="1"/>
  <c r="V3461" i="1" s="1"/>
  <c r="N3460" i="1"/>
  <c r="V3460" i="1" s="1"/>
  <c r="N3459" i="1"/>
  <c r="V3459" i="1" s="1"/>
  <c r="N3458" i="1"/>
  <c r="V3458" i="1" s="1"/>
  <c r="N3457" i="1"/>
  <c r="V3457" i="1" s="1"/>
  <c r="N3456" i="1"/>
  <c r="V3456" i="1" s="1"/>
  <c r="N3455" i="1"/>
  <c r="V3455" i="1" s="1"/>
  <c r="N3454" i="1"/>
  <c r="V3454" i="1" s="1"/>
  <c r="N3453" i="1"/>
  <c r="V3453" i="1" s="1"/>
  <c r="N3452" i="1"/>
  <c r="V3452" i="1" s="1"/>
  <c r="N3451" i="1"/>
  <c r="V3451" i="1" s="1"/>
  <c r="N3450" i="1"/>
  <c r="V3450" i="1" s="1"/>
  <c r="N3449" i="1"/>
  <c r="V3449" i="1" s="1"/>
  <c r="N3448" i="1"/>
  <c r="V3448" i="1" s="1"/>
  <c r="N3447" i="1"/>
  <c r="V3447" i="1" s="1"/>
  <c r="N3446" i="1"/>
  <c r="V3446" i="1" s="1"/>
  <c r="N3445" i="1"/>
  <c r="V3445" i="1" s="1"/>
  <c r="N3444" i="1"/>
  <c r="V3444" i="1" s="1"/>
  <c r="N3443" i="1"/>
  <c r="V3443" i="1" s="1"/>
  <c r="N3442" i="1"/>
  <c r="V3442" i="1" s="1"/>
  <c r="N3441" i="1"/>
  <c r="V3441" i="1" s="1"/>
  <c r="N3440" i="1"/>
  <c r="V3440" i="1" s="1"/>
  <c r="N3439" i="1"/>
  <c r="V3439" i="1" s="1"/>
  <c r="N3438" i="1"/>
  <c r="V3438" i="1" s="1"/>
  <c r="N3437" i="1"/>
  <c r="N3436" i="1"/>
  <c r="V3436" i="1" s="1"/>
  <c r="N3435" i="1"/>
  <c r="V3435" i="1" s="1"/>
  <c r="N3434" i="1"/>
  <c r="V3434" i="1" s="1"/>
  <c r="N3433" i="1"/>
  <c r="V3433" i="1" s="1"/>
  <c r="N3432" i="1"/>
  <c r="V3432" i="1" s="1"/>
  <c r="N3431" i="1"/>
  <c r="V3431" i="1" s="1"/>
  <c r="N3430" i="1"/>
  <c r="V3430" i="1" s="1"/>
  <c r="N3429" i="1"/>
  <c r="V3429" i="1" s="1"/>
  <c r="N3428" i="1"/>
  <c r="V3428" i="1" s="1"/>
  <c r="N3427" i="1"/>
  <c r="V3427" i="1" s="1"/>
  <c r="N3426" i="1"/>
  <c r="V3426" i="1" s="1"/>
  <c r="N3425" i="1"/>
  <c r="V3425" i="1" s="1"/>
  <c r="N3424" i="1"/>
  <c r="V3424" i="1" s="1"/>
  <c r="N3423" i="1"/>
  <c r="V3423" i="1" s="1"/>
  <c r="N3422" i="1"/>
  <c r="V3422" i="1" s="1"/>
  <c r="N3421" i="1"/>
  <c r="V3421" i="1" s="1"/>
  <c r="N3420" i="1"/>
  <c r="V3420" i="1" s="1"/>
  <c r="N3419" i="1"/>
  <c r="V3419" i="1" s="1"/>
  <c r="N3418" i="1"/>
  <c r="V3418" i="1" s="1"/>
  <c r="N3417" i="1"/>
  <c r="V3417" i="1" s="1"/>
  <c r="N3416" i="1"/>
  <c r="V3416" i="1" s="1"/>
  <c r="N3415" i="1"/>
  <c r="V3415" i="1" s="1"/>
  <c r="N3414" i="1"/>
  <c r="V3414" i="1" s="1"/>
  <c r="N3413" i="1"/>
  <c r="V3413" i="1" s="1"/>
  <c r="N3412" i="1"/>
  <c r="V3412" i="1" s="1"/>
  <c r="N3411" i="1"/>
  <c r="V3411" i="1" s="1"/>
  <c r="N3410" i="1"/>
  <c r="V3410" i="1" s="1"/>
  <c r="N3409" i="1"/>
  <c r="V3409" i="1" s="1"/>
  <c r="N3408" i="1"/>
  <c r="V3408" i="1" s="1"/>
  <c r="N3407" i="1"/>
  <c r="V3407" i="1" s="1"/>
  <c r="N3406" i="1"/>
  <c r="V3406" i="1" s="1"/>
  <c r="N3405" i="1"/>
  <c r="V3405" i="1" s="1"/>
  <c r="N3404" i="1"/>
  <c r="V3404" i="1" s="1"/>
  <c r="N3403" i="1"/>
  <c r="V3403" i="1" s="1"/>
  <c r="N3402" i="1"/>
  <c r="V3402" i="1" s="1"/>
  <c r="N3401" i="1"/>
  <c r="V3401" i="1" s="1"/>
  <c r="N3400" i="1"/>
  <c r="V3400" i="1" s="1"/>
  <c r="N3399" i="1"/>
  <c r="V3399" i="1" s="1"/>
  <c r="N3398" i="1"/>
  <c r="N3397" i="1"/>
  <c r="V3397" i="1" s="1"/>
  <c r="N3396" i="1"/>
  <c r="V3396" i="1" s="1"/>
  <c r="N3395" i="1"/>
  <c r="V3395" i="1" s="1"/>
  <c r="N3394" i="1"/>
  <c r="V3394" i="1" s="1"/>
  <c r="N3393" i="1"/>
  <c r="V3393" i="1" s="1"/>
  <c r="N3392" i="1"/>
  <c r="V3392" i="1" s="1"/>
  <c r="N3391" i="1"/>
  <c r="V3391" i="1" s="1"/>
  <c r="N3390" i="1"/>
  <c r="V3390" i="1" s="1"/>
  <c r="N3389" i="1"/>
  <c r="V3389" i="1" s="1"/>
  <c r="N3388" i="1"/>
  <c r="V3388" i="1" s="1"/>
  <c r="N3387" i="1"/>
  <c r="V3387" i="1" s="1"/>
  <c r="N3386" i="1"/>
  <c r="V3386" i="1" s="1"/>
  <c r="N3385" i="1"/>
  <c r="V3385" i="1" s="1"/>
  <c r="N3384" i="1"/>
  <c r="V3384" i="1" s="1"/>
  <c r="N3383" i="1"/>
  <c r="V3383" i="1" s="1"/>
  <c r="N3382" i="1"/>
  <c r="V3382" i="1" s="1"/>
  <c r="N3381" i="1"/>
  <c r="V3381" i="1" s="1"/>
  <c r="N3380" i="1"/>
  <c r="V3380" i="1" s="1"/>
  <c r="N3379" i="1"/>
  <c r="V3379" i="1" s="1"/>
  <c r="N3378" i="1"/>
  <c r="V3378" i="1" s="1"/>
  <c r="N3377" i="1"/>
  <c r="V3377" i="1" s="1"/>
  <c r="N3376" i="1"/>
  <c r="V3376" i="1" s="1"/>
  <c r="N3375" i="1"/>
  <c r="V3375" i="1" s="1"/>
  <c r="N3374" i="1"/>
  <c r="V3374" i="1" s="1"/>
  <c r="N3373" i="1"/>
  <c r="V3373" i="1" s="1"/>
  <c r="N3372" i="1"/>
  <c r="V3372" i="1" s="1"/>
  <c r="N3371" i="1"/>
  <c r="V3371" i="1" s="1"/>
  <c r="N3370" i="1"/>
  <c r="V3370" i="1" s="1"/>
  <c r="N3369" i="1"/>
  <c r="V3369" i="1" s="1"/>
  <c r="N3368" i="1"/>
  <c r="V3368" i="1" s="1"/>
  <c r="N3367" i="1"/>
  <c r="V3367" i="1" s="1"/>
  <c r="N3366" i="1"/>
  <c r="V3366" i="1" s="1"/>
  <c r="N3365" i="1"/>
  <c r="V3365" i="1" s="1"/>
  <c r="N3364" i="1"/>
  <c r="V3364" i="1" s="1"/>
  <c r="N3363" i="1"/>
  <c r="V3363" i="1" s="1"/>
  <c r="N3362" i="1"/>
  <c r="V3362" i="1" s="1"/>
  <c r="N3361" i="1"/>
  <c r="V3361" i="1" s="1"/>
  <c r="N3360" i="1"/>
  <c r="V3360" i="1" s="1"/>
  <c r="N3359" i="1"/>
  <c r="V3359" i="1" s="1"/>
  <c r="N3358" i="1"/>
  <c r="V3358" i="1" s="1"/>
  <c r="N3357" i="1"/>
  <c r="V3357" i="1" s="1"/>
  <c r="N3356" i="1"/>
  <c r="V3356" i="1" s="1"/>
  <c r="N3355" i="1"/>
  <c r="V3355" i="1" s="1"/>
  <c r="N3354" i="1"/>
  <c r="V3354" i="1" s="1"/>
  <c r="N3353" i="1"/>
  <c r="V3353" i="1" s="1"/>
  <c r="N3352" i="1"/>
  <c r="V3352" i="1" s="1"/>
  <c r="N3351" i="1"/>
  <c r="V3351" i="1" s="1"/>
  <c r="N3350" i="1"/>
  <c r="V3350" i="1" s="1"/>
  <c r="N3349" i="1"/>
  <c r="V3349" i="1" s="1"/>
  <c r="N3348" i="1"/>
  <c r="V3348" i="1" s="1"/>
  <c r="N3347" i="1"/>
  <c r="V3347" i="1" s="1"/>
  <c r="N3346" i="1"/>
  <c r="V3346" i="1" s="1"/>
  <c r="N3345" i="1"/>
  <c r="V3345" i="1" s="1"/>
  <c r="N3344" i="1"/>
  <c r="V3344" i="1" s="1"/>
  <c r="N3343" i="1"/>
  <c r="V3343" i="1" s="1"/>
  <c r="N3342" i="1"/>
  <c r="V3342" i="1" s="1"/>
  <c r="N3341" i="1"/>
  <c r="V3341" i="1" s="1"/>
  <c r="N3340" i="1"/>
  <c r="V3340" i="1" s="1"/>
  <c r="N3339" i="1"/>
  <c r="V3339" i="1" s="1"/>
  <c r="N3338" i="1"/>
  <c r="V3338" i="1" s="1"/>
  <c r="N3337" i="1"/>
  <c r="V3337" i="1" s="1"/>
  <c r="N3336" i="1"/>
  <c r="V3336" i="1" s="1"/>
  <c r="N3335" i="1"/>
  <c r="V3335" i="1" s="1"/>
  <c r="N3334" i="1"/>
  <c r="V3334" i="1" s="1"/>
  <c r="N3333" i="1"/>
  <c r="V3333" i="1" s="1"/>
  <c r="N3332" i="1"/>
  <c r="V3332" i="1" s="1"/>
  <c r="N3331" i="1"/>
  <c r="V3331" i="1" s="1"/>
  <c r="N3330" i="1"/>
  <c r="V3330" i="1" s="1"/>
  <c r="N3329" i="1"/>
  <c r="V3329" i="1" s="1"/>
  <c r="N3328" i="1"/>
  <c r="V3328" i="1" s="1"/>
  <c r="N3327" i="1"/>
  <c r="V3327" i="1" s="1"/>
  <c r="N3326" i="1"/>
  <c r="V3326" i="1" s="1"/>
  <c r="N3325" i="1"/>
  <c r="V3325" i="1" s="1"/>
  <c r="N3324" i="1"/>
  <c r="V3324" i="1" s="1"/>
  <c r="N3323" i="1"/>
  <c r="V3323" i="1" s="1"/>
  <c r="N3322" i="1"/>
  <c r="V3322" i="1" s="1"/>
  <c r="N3321" i="1"/>
  <c r="V3321" i="1" s="1"/>
  <c r="N3320" i="1"/>
  <c r="V3320" i="1" s="1"/>
  <c r="N3319" i="1"/>
  <c r="V3319" i="1" s="1"/>
  <c r="N3318" i="1"/>
  <c r="V3318" i="1" s="1"/>
  <c r="N3317" i="1"/>
  <c r="V3317" i="1" s="1"/>
  <c r="N3316" i="1"/>
  <c r="V3316" i="1" s="1"/>
  <c r="N3315" i="1"/>
  <c r="V3315" i="1" s="1"/>
  <c r="N3314" i="1"/>
  <c r="V3314" i="1" s="1"/>
  <c r="N3313" i="1"/>
  <c r="V3313" i="1" s="1"/>
  <c r="N3312" i="1"/>
  <c r="V3312" i="1" s="1"/>
  <c r="N3311" i="1"/>
  <c r="V3311" i="1" s="1"/>
  <c r="N3310" i="1"/>
  <c r="V3310" i="1" s="1"/>
  <c r="N3309" i="1"/>
  <c r="V3309" i="1" s="1"/>
  <c r="N3308" i="1"/>
  <c r="V3308" i="1" s="1"/>
  <c r="N3307" i="1"/>
  <c r="V3307" i="1" s="1"/>
  <c r="N3306" i="1"/>
  <c r="V3306" i="1" s="1"/>
  <c r="N3305" i="1"/>
  <c r="V3305" i="1" s="1"/>
  <c r="N3304" i="1"/>
  <c r="V3304" i="1" s="1"/>
  <c r="N3303" i="1"/>
  <c r="V3303" i="1" s="1"/>
  <c r="N3302" i="1"/>
  <c r="V3302" i="1" s="1"/>
  <c r="N3301" i="1"/>
  <c r="V3301" i="1" s="1"/>
  <c r="N3300" i="1"/>
  <c r="V3300" i="1" s="1"/>
  <c r="N3299" i="1"/>
  <c r="V3299" i="1" s="1"/>
  <c r="N3298" i="1"/>
  <c r="V3298" i="1" s="1"/>
  <c r="N3297" i="1"/>
  <c r="V3297" i="1" s="1"/>
  <c r="N3296" i="1"/>
  <c r="V3296" i="1" s="1"/>
  <c r="N3295" i="1"/>
  <c r="V3295" i="1" s="1"/>
  <c r="N3294" i="1"/>
  <c r="V3294" i="1" s="1"/>
  <c r="N3293" i="1"/>
  <c r="V3293" i="1" s="1"/>
  <c r="N3292" i="1"/>
  <c r="V3292" i="1" s="1"/>
  <c r="N3291" i="1"/>
  <c r="V3291" i="1" s="1"/>
  <c r="N3290" i="1"/>
  <c r="V3290" i="1" s="1"/>
  <c r="N3289" i="1"/>
  <c r="V3289" i="1" s="1"/>
  <c r="N3288" i="1"/>
  <c r="V3288" i="1" s="1"/>
  <c r="N3287" i="1"/>
  <c r="V3287" i="1" s="1"/>
  <c r="N3286" i="1"/>
  <c r="V3286" i="1" s="1"/>
  <c r="N3285" i="1"/>
  <c r="V3285" i="1" s="1"/>
  <c r="N3284" i="1"/>
  <c r="V3284" i="1" s="1"/>
  <c r="N3283" i="1"/>
  <c r="V3283" i="1" s="1"/>
  <c r="N3282" i="1"/>
  <c r="V3282" i="1" s="1"/>
  <c r="N3281" i="1"/>
  <c r="V3281" i="1" s="1"/>
  <c r="N3280" i="1"/>
  <c r="V3280" i="1" s="1"/>
  <c r="N3279" i="1"/>
  <c r="V3279" i="1" s="1"/>
  <c r="N3278" i="1"/>
  <c r="V3278" i="1" s="1"/>
  <c r="N3277" i="1"/>
  <c r="V3277" i="1" s="1"/>
  <c r="N3276" i="1"/>
  <c r="V3276" i="1" s="1"/>
  <c r="N3275" i="1"/>
  <c r="V3275" i="1" s="1"/>
  <c r="N3274" i="1"/>
  <c r="V3274" i="1" s="1"/>
  <c r="N3273" i="1"/>
  <c r="V3273" i="1" s="1"/>
  <c r="N3272" i="1"/>
  <c r="V3272" i="1" s="1"/>
  <c r="N3271" i="1"/>
  <c r="V3271" i="1" s="1"/>
  <c r="N3270" i="1"/>
  <c r="V3270" i="1" s="1"/>
  <c r="N3269" i="1"/>
  <c r="V3269" i="1" s="1"/>
  <c r="N3268" i="1"/>
  <c r="V3268" i="1" s="1"/>
  <c r="N3267" i="1"/>
  <c r="V3267" i="1" s="1"/>
  <c r="N3266" i="1"/>
  <c r="V3266" i="1" s="1"/>
  <c r="N3265" i="1"/>
  <c r="V3265" i="1" s="1"/>
  <c r="N3264" i="1"/>
  <c r="V3264" i="1" s="1"/>
  <c r="N3263" i="1"/>
  <c r="V3263" i="1" s="1"/>
  <c r="N3262" i="1"/>
  <c r="V3262" i="1" s="1"/>
  <c r="N3261" i="1"/>
  <c r="V3261" i="1" s="1"/>
  <c r="N3260" i="1"/>
  <c r="V3260" i="1" s="1"/>
  <c r="N3259" i="1"/>
  <c r="V3259" i="1" s="1"/>
  <c r="N3258" i="1"/>
  <c r="V3258" i="1" s="1"/>
  <c r="N3257" i="1"/>
  <c r="V3257" i="1" s="1"/>
  <c r="N3256" i="1"/>
  <c r="V3256" i="1" s="1"/>
  <c r="N3255" i="1"/>
  <c r="V3255" i="1" s="1"/>
  <c r="N3254" i="1"/>
  <c r="V3254" i="1" s="1"/>
  <c r="N3253" i="1"/>
  <c r="V3253" i="1" s="1"/>
  <c r="N3252" i="1"/>
  <c r="V3252" i="1" s="1"/>
  <c r="N3251" i="1"/>
  <c r="V3251" i="1" s="1"/>
  <c r="N3250" i="1"/>
  <c r="V3250" i="1" s="1"/>
  <c r="N3249" i="1"/>
  <c r="V3249" i="1" s="1"/>
  <c r="N3248" i="1"/>
  <c r="V3248" i="1" s="1"/>
  <c r="N3247" i="1"/>
  <c r="V3247" i="1" s="1"/>
  <c r="N3246" i="1"/>
  <c r="V3246" i="1" s="1"/>
  <c r="N3245" i="1"/>
  <c r="V3245" i="1" s="1"/>
  <c r="N3244" i="1"/>
  <c r="V3244" i="1" s="1"/>
  <c r="N3243" i="1"/>
  <c r="V3243" i="1" s="1"/>
  <c r="N3242" i="1"/>
  <c r="V3242" i="1" s="1"/>
  <c r="N3241" i="1"/>
  <c r="V3241" i="1" s="1"/>
  <c r="N3240" i="1"/>
  <c r="V3240" i="1" s="1"/>
  <c r="N3239" i="1"/>
  <c r="V3239" i="1" s="1"/>
  <c r="N3238" i="1"/>
  <c r="V3238" i="1" s="1"/>
  <c r="N3237" i="1"/>
  <c r="V3237" i="1" s="1"/>
  <c r="N3236" i="1"/>
  <c r="V3236" i="1" s="1"/>
  <c r="N3235" i="1"/>
  <c r="V3235" i="1" s="1"/>
  <c r="N3234" i="1"/>
  <c r="V3234" i="1" s="1"/>
  <c r="N3233" i="1"/>
  <c r="V3233" i="1" s="1"/>
  <c r="N3232" i="1"/>
  <c r="V3232" i="1" s="1"/>
  <c r="N3231" i="1"/>
  <c r="V3231" i="1" s="1"/>
  <c r="N3230" i="1"/>
  <c r="V3230" i="1" s="1"/>
  <c r="N3229" i="1"/>
  <c r="V3229" i="1" s="1"/>
  <c r="N3228" i="1"/>
  <c r="V3228" i="1" s="1"/>
  <c r="N3227" i="1"/>
  <c r="V3227" i="1" s="1"/>
  <c r="N3226" i="1"/>
  <c r="V3226" i="1" s="1"/>
  <c r="N3225" i="1"/>
  <c r="V3225" i="1" s="1"/>
  <c r="N3224" i="1"/>
  <c r="V3224" i="1" s="1"/>
  <c r="N3223" i="1"/>
  <c r="V3223" i="1" s="1"/>
  <c r="N3222" i="1"/>
  <c r="V3222" i="1" s="1"/>
  <c r="N3221" i="1"/>
  <c r="V3221" i="1" s="1"/>
  <c r="N3220" i="1"/>
  <c r="V3220" i="1" s="1"/>
  <c r="N3219" i="1"/>
  <c r="V3219" i="1" s="1"/>
  <c r="N3218" i="1"/>
  <c r="V3218" i="1" s="1"/>
  <c r="N3217" i="1"/>
  <c r="V3217" i="1" s="1"/>
  <c r="N3216" i="1"/>
  <c r="V3216" i="1" s="1"/>
  <c r="N3215" i="1"/>
  <c r="V3215" i="1" s="1"/>
  <c r="N3214" i="1"/>
  <c r="V3214" i="1" s="1"/>
  <c r="N3213" i="1"/>
  <c r="V3213" i="1" s="1"/>
  <c r="N3212" i="1"/>
  <c r="V3212" i="1" s="1"/>
  <c r="N3211" i="1"/>
  <c r="V3211" i="1" s="1"/>
  <c r="N3210" i="1"/>
  <c r="V3210" i="1" s="1"/>
  <c r="N3209" i="1"/>
  <c r="V3209" i="1" s="1"/>
  <c r="N3208" i="1"/>
  <c r="N3207" i="1"/>
  <c r="V3207" i="1" s="1"/>
  <c r="N3206" i="1"/>
  <c r="V3206" i="1" s="1"/>
  <c r="N3205" i="1"/>
  <c r="V3205" i="1" s="1"/>
  <c r="N3204" i="1"/>
  <c r="V3204" i="1" s="1"/>
  <c r="N3203" i="1"/>
  <c r="V3203" i="1" s="1"/>
  <c r="N3202" i="1"/>
  <c r="V3202" i="1" s="1"/>
  <c r="N3201" i="1"/>
  <c r="V3201" i="1" s="1"/>
  <c r="N3200" i="1"/>
  <c r="V3200" i="1" s="1"/>
  <c r="N3199" i="1"/>
  <c r="V3199" i="1" s="1"/>
  <c r="N3198" i="1"/>
  <c r="V3198" i="1" s="1"/>
  <c r="N3197" i="1"/>
  <c r="V3197" i="1" s="1"/>
  <c r="N3196" i="1"/>
  <c r="V3196" i="1" s="1"/>
  <c r="N3195" i="1"/>
  <c r="V3195" i="1" s="1"/>
  <c r="N3194" i="1"/>
  <c r="V3194" i="1" s="1"/>
  <c r="N3193" i="1"/>
  <c r="V3193" i="1" s="1"/>
  <c r="N3192" i="1"/>
  <c r="V3192" i="1" s="1"/>
  <c r="N3191" i="1"/>
  <c r="V3191" i="1" s="1"/>
  <c r="N3190" i="1"/>
  <c r="V3190" i="1" s="1"/>
  <c r="N3189" i="1"/>
  <c r="V3189" i="1" s="1"/>
  <c r="N3188" i="1"/>
  <c r="V3188" i="1" s="1"/>
  <c r="N3187" i="1"/>
  <c r="V3187" i="1" s="1"/>
  <c r="N3186" i="1"/>
  <c r="V3186" i="1" s="1"/>
  <c r="N3185" i="1"/>
  <c r="V3185" i="1" s="1"/>
  <c r="N3184" i="1"/>
  <c r="V3184" i="1" s="1"/>
  <c r="N3183" i="1"/>
  <c r="V3183" i="1" s="1"/>
  <c r="N3182" i="1"/>
  <c r="V3182" i="1" s="1"/>
  <c r="N3181" i="1"/>
  <c r="V3181" i="1" s="1"/>
  <c r="N3180" i="1"/>
  <c r="V3180" i="1" s="1"/>
  <c r="N3179" i="1"/>
  <c r="V3179" i="1" s="1"/>
  <c r="N3178" i="1"/>
  <c r="V3178" i="1" s="1"/>
  <c r="N3177" i="1"/>
  <c r="V3177" i="1" s="1"/>
  <c r="N3176" i="1"/>
  <c r="V3176" i="1" s="1"/>
  <c r="N3175" i="1"/>
  <c r="V3175" i="1" s="1"/>
  <c r="N3174" i="1"/>
  <c r="V3174" i="1" s="1"/>
  <c r="N3173" i="1"/>
  <c r="V3173" i="1" s="1"/>
  <c r="N3172" i="1"/>
  <c r="V3172" i="1" s="1"/>
  <c r="N3171" i="1"/>
  <c r="V3171" i="1" s="1"/>
  <c r="N3170" i="1"/>
  <c r="V3170" i="1" s="1"/>
  <c r="N3169" i="1"/>
  <c r="V3169" i="1" s="1"/>
  <c r="N3168" i="1"/>
  <c r="V3168" i="1" s="1"/>
  <c r="N3167" i="1"/>
  <c r="V3167" i="1" s="1"/>
  <c r="N3166" i="1"/>
  <c r="V3166" i="1" s="1"/>
  <c r="N3165" i="1"/>
  <c r="V3165" i="1" s="1"/>
  <c r="N3164" i="1"/>
  <c r="V3164" i="1" s="1"/>
  <c r="N3163" i="1"/>
  <c r="V3163" i="1" s="1"/>
  <c r="N3162" i="1"/>
  <c r="V3162" i="1" s="1"/>
  <c r="N3161" i="1"/>
  <c r="V3161" i="1" s="1"/>
  <c r="N3160" i="1"/>
  <c r="V3160" i="1" s="1"/>
  <c r="N3159" i="1"/>
  <c r="V3159" i="1" s="1"/>
  <c r="N3158" i="1"/>
  <c r="V3158" i="1" s="1"/>
  <c r="N3157" i="1"/>
  <c r="V3157" i="1" s="1"/>
  <c r="N3156" i="1"/>
  <c r="V3156" i="1" s="1"/>
  <c r="N3155" i="1"/>
  <c r="V3155" i="1" s="1"/>
  <c r="N3154" i="1"/>
  <c r="V3154" i="1" s="1"/>
  <c r="N3153" i="1"/>
  <c r="V3153" i="1" s="1"/>
  <c r="N3152" i="1"/>
  <c r="V3152" i="1" s="1"/>
  <c r="N3151" i="1"/>
  <c r="V3151" i="1" s="1"/>
  <c r="N3150" i="1"/>
  <c r="V3150" i="1" s="1"/>
  <c r="N3149" i="1"/>
  <c r="V3149" i="1" s="1"/>
  <c r="N3148" i="1"/>
  <c r="V3148" i="1" s="1"/>
  <c r="N3147" i="1"/>
  <c r="V3147" i="1" s="1"/>
  <c r="N3146" i="1"/>
  <c r="V3146" i="1" s="1"/>
  <c r="N3145" i="1"/>
  <c r="V3145" i="1" s="1"/>
  <c r="N3144" i="1"/>
  <c r="V3144" i="1" s="1"/>
  <c r="N3143" i="1"/>
  <c r="V3143" i="1" s="1"/>
  <c r="N3142" i="1"/>
  <c r="V3142" i="1" s="1"/>
  <c r="N3141" i="1"/>
  <c r="V3141" i="1" s="1"/>
  <c r="N3140" i="1"/>
  <c r="V3140" i="1" s="1"/>
  <c r="N3139" i="1"/>
  <c r="V3139" i="1" s="1"/>
  <c r="N3138" i="1"/>
  <c r="V3138" i="1" s="1"/>
  <c r="N3137" i="1"/>
  <c r="V3137" i="1" s="1"/>
  <c r="N3136" i="1"/>
  <c r="V3136" i="1" s="1"/>
  <c r="N3135" i="1"/>
  <c r="V3135" i="1" s="1"/>
  <c r="N3134" i="1"/>
  <c r="V3134" i="1" s="1"/>
  <c r="N3133" i="1"/>
  <c r="V3133" i="1" s="1"/>
  <c r="N3132" i="1"/>
  <c r="V3132" i="1" s="1"/>
  <c r="N3131" i="1"/>
  <c r="V3131" i="1" s="1"/>
  <c r="N3130" i="1"/>
  <c r="V3130" i="1" s="1"/>
  <c r="N3129" i="1"/>
  <c r="V3129" i="1" s="1"/>
  <c r="N3128" i="1"/>
  <c r="V3128" i="1" s="1"/>
  <c r="N3127" i="1"/>
  <c r="V3127" i="1" s="1"/>
  <c r="N3126" i="1"/>
  <c r="V3126" i="1" s="1"/>
  <c r="N3125" i="1"/>
  <c r="V3125" i="1" s="1"/>
  <c r="N3124" i="1"/>
  <c r="V3124" i="1" s="1"/>
  <c r="N3123" i="1"/>
  <c r="V3123" i="1" s="1"/>
  <c r="N3122" i="1"/>
  <c r="V3122" i="1" s="1"/>
  <c r="N3121" i="1"/>
  <c r="V3121" i="1" s="1"/>
  <c r="N3120" i="1"/>
  <c r="V3120" i="1" s="1"/>
  <c r="N3119" i="1"/>
  <c r="V3119" i="1" s="1"/>
  <c r="N3118" i="1"/>
  <c r="V3118" i="1" s="1"/>
  <c r="N3117" i="1"/>
  <c r="V3117" i="1" s="1"/>
  <c r="N3116" i="1"/>
  <c r="V3116" i="1" s="1"/>
  <c r="N3115" i="1"/>
  <c r="V3115" i="1" s="1"/>
  <c r="N3114" i="1"/>
  <c r="V3114" i="1" s="1"/>
  <c r="N3113" i="1"/>
  <c r="V3113" i="1" s="1"/>
  <c r="N3112" i="1"/>
  <c r="V3112" i="1" s="1"/>
  <c r="N3111" i="1"/>
  <c r="V3111" i="1" s="1"/>
  <c r="N3110" i="1"/>
  <c r="V3110" i="1" s="1"/>
  <c r="N3109" i="1"/>
  <c r="V3109" i="1" s="1"/>
  <c r="N3108" i="1"/>
  <c r="V3108" i="1" s="1"/>
  <c r="N3107" i="1"/>
  <c r="V3107" i="1" s="1"/>
  <c r="N3106" i="1"/>
  <c r="V3106" i="1" s="1"/>
  <c r="N3105" i="1"/>
  <c r="V3105" i="1" s="1"/>
  <c r="N3104" i="1"/>
  <c r="V3104" i="1" s="1"/>
  <c r="N3103" i="1"/>
  <c r="V3103" i="1" s="1"/>
  <c r="N3102" i="1"/>
  <c r="V3102" i="1" s="1"/>
  <c r="N3101" i="1"/>
  <c r="V3101" i="1" s="1"/>
  <c r="N3100" i="1"/>
  <c r="V3100" i="1" s="1"/>
  <c r="N3099" i="1"/>
  <c r="V3099" i="1" s="1"/>
  <c r="N3098" i="1"/>
  <c r="V3098" i="1" s="1"/>
  <c r="N3097" i="1"/>
  <c r="V3097" i="1" s="1"/>
  <c r="N3096" i="1"/>
  <c r="V3096" i="1" s="1"/>
  <c r="N3095" i="1"/>
  <c r="V3095" i="1" s="1"/>
  <c r="N3094" i="1"/>
  <c r="V3094" i="1" s="1"/>
  <c r="N3093" i="1"/>
  <c r="V3093" i="1" s="1"/>
  <c r="N3092" i="1"/>
  <c r="V3092" i="1" s="1"/>
  <c r="N3091" i="1"/>
  <c r="V3091" i="1" s="1"/>
  <c r="N3090" i="1"/>
  <c r="V3090" i="1" s="1"/>
  <c r="N3089" i="1"/>
  <c r="V3089" i="1" s="1"/>
  <c r="N3088" i="1"/>
  <c r="V3088" i="1" s="1"/>
  <c r="N3087" i="1"/>
  <c r="V3087" i="1" s="1"/>
  <c r="N3086" i="1"/>
  <c r="V3086" i="1" s="1"/>
  <c r="N3085" i="1"/>
  <c r="V3085" i="1" s="1"/>
  <c r="N3084" i="1"/>
  <c r="V3084" i="1" s="1"/>
  <c r="N3083" i="1"/>
  <c r="V3083" i="1" s="1"/>
  <c r="N3082" i="1"/>
  <c r="V3082" i="1" s="1"/>
  <c r="N3081" i="1"/>
  <c r="V3081" i="1" s="1"/>
  <c r="N3080" i="1"/>
  <c r="V3080" i="1" s="1"/>
  <c r="N3079" i="1"/>
  <c r="V3079" i="1" s="1"/>
  <c r="N3078" i="1"/>
  <c r="V3078" i="1" s="1"/>
  <c r="N3077" i="1"/>
  <c r="V3077" i="1" s="1"/>
  <c r="N3076" i="1"/>
  <c r="V3076" i="1" s="1"/>
  <c r="N3075" i="1"/>
  <c r="V3075" i="1" s="1"/>
  <c r="N3074" i="1"/>
  <c r="V3074" i="1" s="1"/>
  <c r="N3073" i="1"/>
  <c r="V3073" i="1" s="1"/>
  <c r="N3072" i="1"/>
  <c r="V3072" i="1" s="1"/>
  <c r="N3071" i="1"/>
  <c r="V3071" i="1" s="1"/>
  <c r="N3070" i="1"/>
  <c r="V3070" i="1" s="1"/>
  <c r="N3069" i="1"/>
  <c r="V3069" i="1" s="1"/>
  <c r="N3068" i="1"/>
  <c r="V3068" i="1" s="1"/>
  <c r="N3067" i="1"/>
  <c r="V3067" i="1" s="1"/>
  <c r="N3066" i="1"/>
  <c r="V3066" i="1" s="1"/>
  <c r="N3065" i="1"/>
  <c r="V3065" i="1" s="1"/>
  <c r="N3064" i="1"/>
  <c r="V3064" i="1" s="1"/>
  <c r="N3063" i="1"/>
  <c r="V3063" i="1" s="1"/>
  <c r="N3062" i="1"/>
  <c r="V3062" i="1" s="1"/>
  <c r="N3061" i="1"/>
  <c r="V3061" i="1" s="1"/>
  <c r="N3060" i="1"/>
  <c r="V3060" i="1" s="1"/>
  <c r="N3059" i="1"/>
  <c r="V3059" i="1" s="1"/>
  <c r="N3058" i="1"/>
  <c r="V3058" i="1" s="1"/>
  <c r="N3057" i="1"/>
  <c r="V3057" i="1" s="1"/>
  <c r="N3056" i="1"/>
  <c r="V3056" i="1" s="1"/>
  <c r="N3055" i="1"/>
  <c r="V3055" i="1" s="1"/>
  <c r="N3054" i="1"/>
  <c r="V3054" i="1" s="1"/>
  <c r="N3053" i="1"/>
  <c r="V3053" i="1" s="1"/>
  <c r="N3052" i="1"/>
  <c r="V3052" i="1" s="1"/>
  <c r="N3051" i="1"/>
  <c r="V3051" i="1" s="1"/>
  <c r="N3050" i="1"/>
  <c r="V3050" i="1" s="1"/>
  <c r="N3049" i="1"/>
  <c r="V3049" i="1" s="1"/>
  <c r="N3048" i="1"/>
  <c r="V3048" i="1" s="1"/>
  <c r="N3047" i="1"/>
  <c r="V3047" i="1" s="1"/>
  <c r="N3046" i="1"/>
  <c r="V3046" i="1" s="1"/>
  <c r="N3045" i="1"/>
  <c r="V3045" i="1" s="1"/>
  <c r="N3044" i="1"/>
  <c r="V3044" i="1" s="1"/>
  <c r="N3043" i="1"/>
  <c r="V3043" i="1" s="1"/>
  <c r="N3042" i="1"/>
  <c r="V3042" i="1" s="1"/>
  <c r="N3041" i="1"/>
  <c r="V3041" i="1" s="1"/>
  <c r="N3040" i="1"/>
  <c r="V3040" i="1" s="1"/>
  <c r="N3039" i="1"/>
  <c r="V3039" i="1" s="1"/>
  <c r="N3038" i="1"/>
  <c r="V3038" i="1" s="1"/>
  <c r="N3037" i="1"/>
  <c r="V3037" i="1" s="1"/>
  <c r="N3036" i="1"/>
  <c r="V3036" i="1" s="1"/>
  <c r="N3035" i="1"/>
  <c r="V3035" i="1" s="1"/>
  <c r="N3034" i="1"/>
  <c r="V3034" i="1" s="1"/>
  <c r="N3033" i="1"/>
  <c r="V3033" i="1" s="1"/>
  <c r="N3032" i="1"/>
  <c r="V3032" i="1" s="1"/>
  <c r="N3031" i="1"/>
  <c r="V3031" i="1" s="1"/>
  <c r="N3030" i="1"/>
  <c r="V3030" i="1" s="1"/>
  <c r="N3029" i="1"/>
  <c r="V3029" i="1" s="1"/>
  <c r="N3028" i="1"/>
  <c r="V3028" i="1" s="1"/>
  <c r="N3027" i="1"/>
  <c r="V3027" i="1" s="1"/>
  <c r="N3026" i="1"/>
  <c r="V3026" i="1" s="1"/>
  <c r="N3025" i="1"/>
  <c r="V3025" i="1" s="1"/>
  <c r="N3024" i="1"/>
  <c r="V3024" i="1" s="1"/>
  <c r="N3023" i="1"/>
  <c r="V3023" i="1" s="1"/>
  <c r="N3022" i="1"/>
  <c r="V3022" i="1" s="1"/>
  <c r="N3021" i="1"/>
  <c r="V3021" i="1" s="1"/>
  <c r="N3020" i="1"/>
  <c r="V3020" i="1" s="1"/>
  <c r="N3019" i="1"/>
  <c r="V3019" i="1" s="1"/>
  <c r="N3018" i="1"/>
  <c r="V3018" i="1" s="1"/>
  <c r="N3017" i="1"/>
  <c r="V3017" i="1" s="1"/>
  <c r="N3016" i="1"/>
  <c r="V3016" i="1" s="1"/>
  <c r="N3015" i="1"/>
  <c r="V3015" i="1" s="1"/>
  <c r="N3014" i="1"/>
  <c r="V3014" i="1" s="1"/>
  <c r="N3013" i="1"/>
  <c r="V3013" i="1" s="1"/>
  <c r="N3012" i="1"/>
  <c r="V3012" i="1" s="1"/>
  <c r="N3011" i="1"/>
  <c r="V3011" i="1" s="1"/>
  <c r="N3010" i="1"/>
  <c r="V3010" i="1" s="1"/>
  <c r="N3009" i="1"/>
  <c r="V3009" i="1" s="1"/>
  <c r="N3008" i="1"/>
  <c r="V3008" i="1" s="1"/>
  <c r="N3007" i="1"/>
  <c r="V3007" i="1" s="1"/>
  <c r="N3006" i="1"/>
  <c r="V3006" i="1" s="1"/>
  <c r="N3005" i="1"/>
  <c r="V3005" i="1" s="1"/>
  <c r="N3004" i="1"/>
  <c r="V3004" i="1" s="1"/>
  <c r="N3003" i="1"/>
  <c r="V3003" i="1" s="1"/>
  <c r="N3002" i="1"/>
  <c r="V3002" i="1" s="1"/>
  <c r="N3001" i="1"/>
  <c r="V3001" i="1" s="1"/>
  <c r="N3000" i="1"/>
  <c r="V3000" i="1" s="1"/>
  <c r="N2999" i="1"/>
  <c r="V2999" i="1" s="1"/>
  <c r="N2998" i="1"/>
  <c r="V2998" i="1" s="1"/>
  <c r="N2997" i="1"/>
  <c r="V2997" i="1" s="1"/>
  <c r="N2996" i="1"/>
  <c r="V2996" i="1" s="1"/>
  <c r="N2995" i="1"/>
  <c r="V2995" i="1" s="1"/>
  <c r="N2994" i="1"/>
  <c r="V2994" i="1" s="1"/>
  <c r="N2993" i="1"/>
  <c r="V2993" i="1" s="1"/>
  <c r="N2992" i="1"/>
  <c r="V2992" i="1" s="1"/>
  <c r="N2991" i="1"/>
  <c r="V2991" i="1" s="1"/>
  <c r="N2990" i="1"/>
  <c r="V2990" i="1" s="1"/>
  <c r="N2989" i="1"/>
  <c r="V2989" i="1" s="1"/>
  <c r="N2988" i="1"/>
  <c r="V2988" i="1" s="1"/>
  <c r="N2987" i="1"/>
  <c r="V2987" i="1" s="1"/>
  <c r="N2986" i="1"/>
  <c r="V2986" i="1" s="1"/>
  <c r="N2985" i="1"/>
  <c r="V2985" i="1" s="1"/>
  <c r="N2984" i="1"/>
  <c r="V2984" i="1" s="1"/>
  <c r="N2983" i="1"/>
  <c r="V2983" i="1" s="1"/>
  <c r="N2982" i="1"/>
  <c r="V2982" i="1" s="1"/>
  <c r="N2981" i="1"/>
  <c r="V2981" i="1" s="1"/>
  <c r="N2980" i="1"/>
  <c r="V2980" i="1" s="1"/>
  <c r="N2979" i="1"/>
  <c r="V2979" i="1" s="1"/>
  <c r="N2978" i="1"/>
  <c r="V2978" i="1" s="1"/>
  <c r="N2977" i="1"/>
  <c r="V2977" i="1" s="1"/>
  <c r="N2976" i="1"/>
  <c r="V2976" i="1" s="1"/>
  <c r="N2975" i="1"/>
  <c r="V2975" i="1" s="1"/>
  <c r="N2974" i="1"/>
  <c r="V2974" i="1" s="1"/>
  <c r="N2973" i="1"/>
  <c r="V2973" i="1" s="1"/>
  <c r="N2972" i="1"/>
  <c r="V2972" i="1" s="1"/>
  <c r="N2971" i="1"/>
  <c r="V2971" i="1" s="1"/>
  <c r="N2970" i="1"/>
  <c r="V2970" i="1" s="1"/>
  <c r="N2969" i="1"/>
  <c r="V2969" i="1" s="1"/>
  <c r="N2968" i="1"/>
  <c r="V2968" i="1" s="1"/>
  <c r="N2967" i="1"/>
  <c r="V2967" i="1" s="1"/>
  <c r="N2966" i="1"/>
  <c r="V2966" i="1" s="1"/>
  <c r="N2965" i="1"/>
  <c r="V2965" i="1" s="1"/>
  <c r="N2964" i="1"/>
  <c r="V2964" i="1" s="1"/>
  <c r="N2963" i="1"/>
  <c r="V2963" i="1" s="1"/>
  <c r="N2962" i="1"/>
  <c r="V2962" i="1" s="1"/>
  <c r="N2961" i="1"/>
  <c r="V2961" i="1" s="1"/>
  <c r="N2960" i="1"/>
  <c r="V2960" i="1" s="1"/>
  <c r="N2959" i="1"/>
  <c r="V2959" i="1" s="1"/>
  <c r="N2958" i="1"/>
  <c r="V2958" i="1" s="1"/>
  <c r="N2957" i="1"/>
  <c r="V2957" i="1" s="1"/>
  <c r="N2956" i="1"/>
  <c r="V2956" i="1" s="1"/>
  <c r="N2955" i="1"/>
  <c r="V2955" i="1" s="1"/>
  <c r="N2954" i="1"/>
  <c r="V2954" i="1" s="1"/>
  <c r="N2953" i="1"/>
  <c r="V2953" i="1" s="1"/>
  <c r="N2952" i="1"/>
  <c r="V2952" i="1" s="1"/>
  <c r="N2951" i="1"/>
  <c r="V2951" i="1" s="1"/>
  <c r="N2950" i="1"/>
  <c r="V2950" i="1" s="1"/>
  <c r="N2949" i="1"/>
  <c r="V2949" i="1" s="1"/>
  <c r="N2948" i="1"/>
  <c r="V2948" i="1" s="1"/>
  <c r="N2947" i="1"/>
  <c r="V2947" i="1" s="1"/>
  <c r="N2946" i="1"/>
  <c r="V2946" i="1" s="1"/>
  <c r="N2945" i="1"/>
  <c r="V2945" i="1" s="1"/>
  <c r="N2944" i="1"/>
  <c r="V2944" i="1" s="1"/>
  <c r="N2943" i="1"/>
  <c r="V2943" i="1" s="1"/>
  <c r="N2942" i="1"/>
  <c r="V2942" i="1" s="1"/>
  <c r="N2941" i="1"/>
  <c r="V2941" i="1" s="1"/>
  <c r="N2940" i="1"/>
  <c r="V2940" i="1" s="1"/>
  <c r="N2939" i="1"/>
  <c r="V2939" i="1" s="1"/>
  <c r="N2938" i="1"/>
  <c r="V2938" i="1" s="1"/>
  <c r="N2937" i="1"/>
  <c r="V2937" i="1" s="1"/>
  <c r="N2936" i="1"/>
  <c r="V2936" i="1" s="1"/>
  <c r="N2935" i="1"/>
  <c r="V2935" i="1" s="1"/>
  <c r="N2934" i="1"/>
  <c r="V2934" i="1" s="1"/>
  <c r="N2933" i="1"/>
  <c r="V2933" i="1" s="1"/>
  <c r="N2932" i="1"/>
  <c r="V2932" i="1" s="1"/>
  <c r="N2931" i="1"/>
  <c r="V2931" i="1" s="1"/>
  <c r="N2930" i="1"/>
  <c r="V2930" i="1" s="1"/>
  <c r="N2929" i="1"/>
  <c r="V2929" i="1" s="1"/>
  <c r="N2928" i="1"/>
  <c r="V2928" i="1" s="1"/>
  <c r="N2927" i="1"/>
  <c r="V2927" i="1" s="1"/>
  <c r="N2926" i="1"/>
  <c r="V2926" i="1" s="1"/>
  <c r="N2925" i="1"/>
  <c r="V2925" i="1" s="1"/>
  <c r="N2924" i="1"/>
  <c r="V2924" i="1" s="1"/>
  <c r="N2923" i="1"/>
  <c r="V2923" i="1" s="1"/>
  <c r="N2922" i="1"/>
  <c r="V2922" i="1" s="1"/>
  <c r="N2921" i="1"/>
  <c r="V2921" i="1" s="1"/>
  <c r="N2920" i="1"/>
  <c r="V2920" i="1" s="1"/>
  <c r="N2919" i="1"/>
  <c r="V2919" i="1" s="1"/>
  <c r="N2918" i="1"/>
  <c r="V2918" i="1" s="1"/>
  <c r="N2917" i="1"/>
  <c r="V2917" i="1" s="1"/>
  <c r="N2916" i="1"/>
  <c r="V2916" i="1" s="1"/>
  <c r="N2915" i="1"/>
  <c r="V2915" i="1" s="1"/>
  <c r="N2914" i="1"/>
  <c r="V2914" i="1" s="1"/>
  <c r="N2913" i="1"/>
  <c r="V2913" i="1" s="1"/>
  <c r="N2912" i="1"/>
  <c r="V2912" i="1" s="1"/>
  <c r="N2911" i="1"/>
  <c r="V2911" i="1" s="1"/>
  <c r="N2910" i="1"/>
  <c r="V2910" i="1" s="1"/>
  <c r="N2909" i="1"/>
  <c r="V2909" i="1" s="1"/>
  <c r="N2908" i="1"/>
  <c r="V2908" i="1" s="1"/>
  <c r="N2907" i="1"/>
  <c r="V2907" i="1" s="1"/>
  <c r="N2906" i="1"/>
  <c r="V2906" i="1" s="1"/>
  <c r="N2905" i="1"/>
  <c r="V2905" i="1" s="1"/>
  <c r="N2904" i="1"/>
  <c r="V2904" i="1" s="1"/>
  <c r="N2903" i="1"/>
  <c r="V2903" i="1" s="1"/>
  <c r="N2902" i="1"/>
  <c r="V2902" i="1" s="1"/>
  <c r="N2901" i="1"/>
  <c r="V2901" i="1" s="1"/>
  <c r="N2900" i="1"/>
  <c r="V2900" i="1" s="1"/>
  <c r="N2899" i="1"/>
  <c r="V2899" i="1" s="1"/>
  <c r="N2898" i="1"/>
  <c r="V2898" i="1" s="1"/>
  <c r="N2897" i="1"/>
  <c r="V2897" i="1" s="1"/>
  <c r="N2896" i="1"/>
  <c r="N2895" i="1"/>
  <c r="V2895" i="1" s="1"/>
  <c r="N2894" i="1"/>
  <c r="V2894" i="1" s="1"/>
  <c r="N2893" i="1"/>
  <c r="V2893" i="1" s="1"/>
  <c r="N2892" i="1"/>
  <c r="V2892" i="1" s="1"/>
  <c r="N2891" i="1"/>
  <c r="V2891" i="1" s="1"/>
  <c r="N2890" i="1"/>
  <c r="V2890" i="1" s="1"/>
  <c r="N2889" i="1"/>
  <c r="V2889" i="1" s="1"/>
  <c r="N2888" i="1"/>
  <c r="V2888" i="1" s="1"/>
  <c r="N2887" i="1"/>
  <c r="V2887" i="1" s="1"/>
  <c r="N2886" i="1"/>
  <c r="V2886" i="1" s="1"/>
  <c r="N2885" i="1"/>
  <c r="V2885" i="1" s="1"/>
  <c r="N2884" i="1"/>
  <c r="V2884" i="1" s="1"/>
  <c r="N2883" i="1"/>
  <c r="V2883" i="1" s="1"/>
  <c r="N2882" i="1"/>
  <c r="V2882" i="1" s="1"/>
  <c r="N2881" i="1"/>
  <c r="V2881" i="1" s="1"/>
  <c r="N2880" i="1"/>
  <c r="V2880" i="1" s="1"/>
  <c r="N2879" i="1"/>
  <c r="V2879" i="1" s="1"/>
  <c r="N2878" i="1"/>
  <c r="V2878" i="1" s="1"/>
  <c r="N2877" i="1"/>
  <c r="V2877" i="1" s="1"/>
  <c r="N2876" i="1"/>
  <c r="V2876" i="1" s="1"/>
  <c r="N2875" i="1"/>
  <c r="V2875" i="1" s="1"/>
  <c r="N2874" i="1"/>
  <c r="V2874" i="1" s="1"/>
  <c r="N2873" i="1"/>
  <c r="V2873" i="1" s="1"/>
  <c r="N2872" i="1"/>
  <c r="V2872" i="1" s="1"/>
  <c r="N2871" i="1"/>
  <c r="V2871" i="1" s="1"/>
  <c r="N2870" i="1"/>
  <c r="V2870" i="1" s="1"/>
  <c r="N2869" i="1"/>
  <c r="V2869" i="1" s="1"/>
  <c r="N2868" i="1"/>
  <c r="V2868" i="1" s="1"/>
  <c r="N2867" i="1"/>
  <c r="V2867" i="1" s="1"/>
  <c r="N2866" i="1"/>
  <c r="V2866" i="1" s="1"/>
  <c r="N2865" i="1"/>
  <c r="V2865" i="1" s="1"/>
  <c r="N2864" i="1"/>
  <c r="V2864" i="1" s="1"/>
  <c r="N2863" i="1"/>
  <c r="V2863" i="1" s="1"/>
  <c r="N2862" i="1"/>
  <c r="V2862" i="1" s="1"/>
  <c r="N2861" i="1"/>
  <c r="V2861" i="1" s="1"/>
  <c r="N2860" i="1"/>
  <c r="V2860" i="1" s="1"/>
  <c r="N2859" i="1"/>
  <c r="V2859" i="1" s="1"/>
  <c r="N2858" i="1"/>
  <c r="V2858" i="1" s="1"/>
  <c r="N2857" i="1"/>
  <c r="V2857" i="1" s="1"/>
  <c r="N2856" i="1"/>
  <c r="V2856" i="1" s="1"/>
  <c r="N2855" i="1"/>
  <c r="V2855" i="1" s="1"/>
  <c r="N2854" i="1"/>
  <c r="V2854" i="1" s="1"/>
  <c r="N2853" i="1"/>
  <c r="V2853" i="1" s="1"/>
  <c r="N2852" i="1"/>
  <c r="V2852" i="1" s="1"/>
  <c r="N2851" i="1"/>
  <c r="V2851" i="1" s="1"/>
  <c r="N2850" i="1"/>
  <c r="V2850" i="1" s="1"/>
  <c r="N2849" i="1"/>
  <c r="V2849" i="1" s="1"/>
  <c r="N2848" i="1"/>
  <c r="V2848" i="1" s="1"/>
  <c r="N2847" i="1"/>
  <c r="V2847" i="1" s="1"/>
  <c r="N2846" i="1"/>
  <c r="V2846" i="1" s="1"/>
  <c r="N2845" i="1"/>
  <c r="V2845" i="1" s="1"/>
  <c r="N2844" i="1"/>
  <c r="V2844" i="1" s="1"/>
  <c r="N2843" i="1"/>
  <c r="V2843" i="1" s="1"/>
  <c r="N2842" i="1"/>
  <c r="V2842" i="1" s="1"/>
  <c r="N2841" i="1"/>
  <c r="V2841" i="1" s="1"/>
  <c r="N2840" i="1"/>
  <c r="V2840" i="1" s="1"/>
  <c r="N2839" i="1"/>
  <c r="V2839" i="1" s="1"/>
  <c r="N2838" i="1"/>
  <c r="V2838" i="1" s="1"/>
  <c r="N2837" i="1"/>
  <c r="V2837" i="1" s="1"/>
  <c r="N2836" i="1"/>
  <c r="V2836" i="1" s="1"/>
  <c r="N2835" i="1"/>
  <c r="V2835" i="1" s="1"/>
  <c r="N2834" i="1"/>
  <c r="V2834" i="1" s="1"/>
  <c r="N2833" i="1"/>
  <c r="V2833" i="1" s="1"/>
  <c r="N2832" i="1"/>
  <c r="V2832" i="1" s="1"/>
  <c r="N2831" i="1"/>
  <c r="V2831" i="1" s="1"/>
  <c r="N2830" i="1"/>
  <c r="V2830" i="1" s="1"/>
  <c r="N2829" i="1"/>
  <c r="V2829" i="1" s="1"/>
  <c r="N2828" i="1"/>
  <c r="V2828" i="1" s="1"/>
  <c r="N2827" i="1"/>
  <c r="V2827" i="1" s="1"/>
  <c r="N2826" i="1"/>
  <c r="V2826" i="1" s="1"/>
  <c r="N2825" i="1"/>
  <c r="V2825" i="1" s="1"/>
  <c r="N2824" i="1"/>
  <c r="V2824" i="1" s="1"/>
  <c r="N2823" i="1"/>
  <c r="V2823" i="1" s="1"/>
  <c r="N2822" i="1"/>
  <c r="V2822" i="1" s="1"/>
  <c r="N2821" i="1"/>
  <c r="V2821" i="1" s="1"/>
  <c r="N2820" i="1"/>
  <c r="V2820" i="1" s="1"/>
  <c r="N2819" i="1"/>
  <c r="V2819" i="1" s="1"/>
  <c r="N2818" i="1"/>
  <c r="V2818" i="1" s="1"/>
  <c r="N2817" i="1"/>
  <c r="V2817" i="1" s="1"/>
  <c r="N2816" i="1"/>
  <c r="V2816" i="1" s="1"/>
  <c r="N2815" i="1"/>
  <c r="V2815" i="1" s="1"/>
  <c r="N2814" i="1"/>
  <c r="V2814" i="1" s="1"/>
  <c r="N2813" i="1"/>
  <c r="V2813" i="1" s="1"/>
  <c r="N2812" i="1"/>
  <c r="V2812" i="1" s="1"/>
  <c r="N2811" i="1"/>
  <c r="V2811" i="1" s="1"/>
  <c r="N2810" i="1"/>
  <c r="V2810" i="1" s="1"/>
  <c r="N2809" i="1"/>
  <c r="V2809" i="1" s="1"/>
  <c r="N2808" i="1"/>
  <c r="N2807" i="1"/>
  <c r="V2807" i="1" s="1"/>
  <c r="N2806" i="1"/>
  <c r="V2806" i="1" s="1"/>
  <c r="N2805" i="1"/>
  <c r="V2805" i="1" s="1"/>
  <c r="N2804" i="1"/>
  <c r="V2804" i="1" s="1"/>
  <c r="N2803" i="1"/>
  <c r="V2803" i="1" s="1"/>
  <c r="N2802" i="1"/>
  <c r="V2802" i="1" s="1"/>
  <c r="N2801" i="1"/>
  <c r="V2801" i="1" s="1"/>
  <c r="N2800" i="1"/>
  <c r="V2800" i="1" s="1"/>
  <c r="N2799" i="1"/>
  <c r="V2799" i="1" s="1"/>
  <c r="N2798" i="1"/>
  <c r="V2798" i="1" s="1"/>
  <c r="N2797" i="1"/>
  <c r="V2797" i="1" s="1"/>
  <c r="N2796" i="1"/>
  <c r="V2796" i="1" s="1"/>
  <c r="N2795" i="1"/>
  <c r="V2795" i="1" s="1"/>
  <c r="N2794" i="1"/>
  <c r="V2794" i="1" s="1"/>
  <c r="N2793" i="1"/>
  <c r="V2793" i="1" s="1"/>
  <c r="N2792" i="1"/>
  <c r="V2792" i="1" s="1"/>
  <c r="N2791" i="1"/>
  <c r="V2791" i="1" s="1"/>
  <c r="N2790" i="1"/>
  <c r="V2790" i="1" s="1"/>
  <c r="N2789" i="1"/>
  <c r="V2789" i="1" s="1"/>
  <c r="N2788" i="1"/>
  <c r="V2788" i="1" s="1"/>
  <c r="N2787" i="1"/>
  <c r="V2787" i="1" s="1"/>
  <c r="N2786" i="1"/>
  <c r="V2786" i="1" s="1"/>
  <c r="N2785" i="1"/>
  <c r="V2785" i="1" s="1"/>
  <c r="N2784" i="1"/>
  <c r="V2784" i="1" s="1"/>
  <c r="N2783" i="1"/>
  <c r="V2783" i="1" s="1"/>
  <c r="N2782" i="1"/>
  <c r="V2782" i="1" s="1"/>
  <c r="N2781" i="1"/>
  <c r="V2781" i="1" s="1"/>
  <c r="N2780" i="1"/>
  <c r="V2780" i="1" s="1"/>
  <c r="N2779" i="1"/>
  <c r="V2779" i="1" s="1"/>
  <c r="N2778" i="1"/>
  <c r="V2778" i="1" s="1"/>
  <c r="N2777" i="1"/>
  <c r="V2777" i="1" s="1"/>
  <c r="N2776" i="1"/>
  <c r="V2776" i="1" s="1"/>
  <c r="N2775" i="1"/>
  <c r="V2775" i="1" s="1"/>
  <c r="N2774" i="1"/>
  <c r="V2774" i="1" s="1"/>
  <c r="N2773" i="1"/>
  <c r="V2773" i="1" s="1"/>
  <c r="N2772" i="1"/>
  <c r="V2772" i="1" s="1"/>
  <c r="N2771" i="1"/>
  <c r="V2771" i="1" s="1"/>
  <c r="N2770" i="1"/>
  <c r="V2770" i="1" s="1"/>
  <c r="N2769" i="1"/>
  <c r="V2769" i="1" s="1"/>
  <c r="N2768" i="1"/>
  <c r="V2768" i="1" s="1"/>
  <c r="N2767" i="1"/>
  <c r="V2767" i="1" s="1"/>
  <c r="N2766" i="1"/>
  <c r="V2766" i="1" s="1"/>
  <c r="N2765" i="1"/>
  <c r="V2765" i="1" s="1"/>
  <c r="N2764" i="1"/>
  <c r="V2764" i="1" s="1"/>
  <c r="N2763" i="1"/>
  <c r="V2763" i="1" s="1"/>
  <c r="N2762" i="1"/>
  <c r="V2762" i="1" s="1"/>
  <c r="N2761" i="1"/>
  <c r="V2761" i="1" s="1"/>
  <c r="N2760" i="1"/>
  <c r="V2760" i="1" s="1"/>
  <c r="N2759" i="1"/>
  <c r="V2759" i="1" s="1"/>
  <c r="N2758" i="1"/>
  <c r="V2758" i="1" s="1"/>
  <c r="N2757" i="1"/>
  <c r="V2757" i="1" s="1"/>
  <c r="N2756" i="1"/>
  <c r="V2756" i="1" s="1"/>
  <c r="N2755" i="1"/>
  <c r="V2755" i="1" s="1"/>
  <c r="N2754" i="1"/>
  <c r="V2754" i="1" s="1"/>
  <c r="N2753" i="1"/>
  <c r="V2753" i="1" s="1"/>
  <c r="N2752" i="1"/>
  <c r="V2752" i="1" s="1"/>
  <c r="N2751" i="1"/>
  <c r="V2751" i="1" s="1"/>
  <c r="N2750" i="1"/>
  <c r="V2750" i="1" s="1"/>
  <c r="N2749" i="1"/>
  <c r="V2749" i="1" s="1"/>
  <c r="N2748" i="1"/>
  <c r="V2748" i="1" s="1"/>
  <c r="N2747" i="1"/>
  <c r="V2747" i="1" s="1"/>
  <c r="N2746" i="1"/>
  <c r="V2746" i="1" s="1"/>
  <c r="N2745" i="1"/>
  <c r="V2745" i="1" s="1"/>
  <c r="N2744" i="1"/>
  <c r="V2744" i="1" s="1"/>
  <c r="N2743" i="1"/>
  <c r="V2743" i="1" s="1"/>
  <c r="N2742" i="1"/>
  <c r="V2742" i="1" s="1"/>
  <c r="N2741" i="1"/>
  <c r="V2741" i="1" s="1"/>
  <c r="N2740" i="1"/>
  <c r="V2740" i="1" s="1"/>
  <c r="N2739" i="1"/>
  <c r="V2739" i="1" s="1"/>
  <c r="N2738" i="1"/>
  <c r="V2738" i="1" s="1"/>
  <c r="N2737" i="1"/>
  <c r="V2737" i="1" s="1"/>
  <c r="N2736" i="1"/>
  <c r="V2736" i="1" s="1"/>
  <c r="N2735" i="1"/>
  <c r="V2735" i="1" s="1"/>
  <c r="N2734" i="1"/>
  <c r="V2734" i="1" s="1"/>
  <c r="N2733" i="1"/>
  <c r="V2733" i="1" s="1"/>
  <c r="N2732" i="1"/>
  <c r="V2732" i="1" s="1"/>
  <c r="N2731" i="1"/>
  <c r="V2731" i="1" s="1"/>
  <c r="N2730" i="1"/>
  <c r="V2730" i="1" s="1"/>
  <c r="N2729" i="1"/>
  <c r="V2729" i="1" s="1"/>
  <c r="N2728" i="1"/>
  <c r="V2728" i="1" s="1"/>
  <c r="N2727" i="1"/>
  <c r="V2727" i="1" s="1"/>
  <c r="N2726" i="1"/>
  <c r="V2726" i="1" s="1"/>
  <c r="N2725" i="1"/>
  <c r="V2725" i="1" s="1"/>
  <c r="N2724" i="1"/>
  <c r="V2724" i="1" s="1"/>
  <c r="N2723" i="1"/>
  <c r="V2723" i="1" s="1"/>
  <c r="N2722" i="1"/>
  <c r="V2722" i="1" s="1"/>
  <c r="N2721" i="1"/>
  <c r="V2721" i="1" s="1"/>
  <c r="N2720" i="1"/>
  <c r="V2720" i="1" s="1"/>
  <c r="N2719" i="1"/>
  <c r="V2719" i="1" s="1"/>
  <c r="N2718" i="1"/>
  <c r="V2718" i="1" s="1"/>
  <c r="N2717" i="1"/>
  <c r="V2717" i="1" s="1"/>
  <c r="N2716" i="1"/>
  <c r="V2716" i="1" s="1"/>
  <c r="N2715" i="1"/>
  <c r="V2715" i="1" s="1"/>
  <c r="N2714" i="1"/>
  <c r="V2714" i="1" s="1"/>
  <c r="N2713" i="1"/>
  <c r="V2713" i="1" s="1"/>
  <c r="N2712" i="1"/>
  <c r="V2712" i="1" s="1"/>
  <c r="N2711" i="1"/>
  <c r="V2711" i="1" s="1"/>
  <c r="N2710" i="1"/>
  <c r="V2710" i="1" s="1"/>
  <c r="N2709" i="1"/>
  <c r="V2709" i="1" s="1"/>
  <c r="N2708" i="1"/>
  <c r="V2708" i="1" s="1"/>
  <c r="N2707" i="1"/>
  <c r="V2707" i="1" s="1"/>
  <c r="N2706" i="1"/>
  <c r="V2706" i="1" s="1"/>
  <c r="N2705" i="1"/>
  <c r="V2705" i="1" s="1"/>
  <c r="N2704" i="1"/>
  <c r="V2704" i="1" s="1"/>
  <c r="N2703" i="1"/>
  <c r="V2703" i="1" s="1"/>
  <c r="N2702" i="1"/>
  <c r="V2702" i="1" s="1"/>
  <c r="N2701" i="1"/>
  <c r="V2701" i="1" s="1"/>
  <c r="N2700" i="1"/>
  <c r="V2700" i="1" s="1"/>
  <c r="N2699" i="1"/>
  <c r="V2699" i="1" s="1"/>
  <c r="N2698" i="1"/>
  <c r="V2698" i="1" s="1"/>
  <c r="N2697" i="1"/>
  <c r="V2697" i="1" s="1"/>
  <c r="N2696" i="1"/>
  <c r="V2696" i="1" s="1"/>
  <c r="N2695" i="1"/>
  <c r="V2695" i="1" s="1"/>
  <c r="N2694" i="1"/>
  <c r="V2694" i="1" s="1"/>
  <c r="N2693" i="1"/>
  <c r="V2693" i="1" s="1"/>
  <c r="N2692" i="1"/>
  <c r="V2692" i="1" s="1"/>
  <c r="N2691" i="1"/>
  <c r="V2691" i="1" s="1"/>
  <c r="N2690" i="1"/>
  <c r="V2690" i="1" s="1"/>
  <c r="N2689" i="1"/>
  <c r="V2689" i="1" s="1"/>
  <c r="N2688" i="1"/>
  <c r="V2688" i="1" s="1"/>
  <c r="N2687" i="1"/>
  <c r="V2687" i="1" s="1"/>
  <c r="N2686" i="1"/>
  <c r="V2686" i="1" s="1"/>
  <c r="N2685" i="1"/>
  <c r="V2685" i="1" s="1"/>
  <c r="N2684" i="1"/>
  <c r="V2684" i="1" s="1"/>
  <c r="N2683" i="1"/>
  <c r="V2683" i="1" s="1"/>
  <c r="N2682" i="1"/>
  <c r="V2682" i="1" s="1"/>
  <c r="N2681" i="1"/>
  <c r="V2681" i="1" s="1"/>
  <c r="N2680" i="1"/>
  <c r="V2680" i="1" s="1"/>
  <c r="N2679" i="1"/>
  <c r="V2679" i="1" s="1"/>
  <c r="N2678" i="1"/>
  <c r="V2678" i="1" s="1"/>
  <c r="N2677" i="1"/>
  <c r="V2677" i="1" s="1"/>
  <c r="N2676" i="1"/>
  <c r="N2675" i="1"/>
  <c r="V2675" i="1" s="1"/>
  <c r="N2674" i="1"/>
  <c r="V2674" i="1" s="1"/>
  <c r="N2673" i="1"/>
  <c r="V2673" i="1" s="1"/>
  <c r="N2672" i="1"/>
  <c r="V2672" i="1" s="1"/>
  <c r="N2671" i="1"/>
  <c r="V2671" i="1" s="1"/>
  <c r="N2670" i="1"/>
  <c r="V2670" i="1" s="1"/>
  <c r="N2669" i="1"/>
  <c r="V2669" i="1" s="1"/>
  <c r="N2668" i="1"/>
  <c r="V2668" i="1" s="1"/>
  <c r="N2667" i="1"/>
  <c r="V2667" i="1" s="1"/>
  <c r="N2666" i="1"/>
  <c r="V2666" i="1" s="1"/>
  <c r="N2665" i="1"/>
  <c r="V2665" i="1" s="1"/>
  <c r="N2664" i="1"/>
  <c r="V2664" i="1" s="1"/>
  <c r="N2663" i="1"/>
  <c r="V2663" i="1" s="1"/>
  <c r="N2662" i="1"/>
  <c r="V2662" i="1" s="1"/>
  <c r="N2661" i="1"/>
  <c r="V2661" i="1" s="1"/>
  <c r="N2660" i="1"/>
  <c r="V2660" i="1" s="1"/>
  <c r="N2659" i="1"/>
  <c r="V2659" i="1" s="1"/>
  <c r="N2658" i="1"/>
  <c r="V2658" i="1" s="1"/>
  <c r="N2657" i="1"/>
  <c r="V2657" i="1" s="1"/>
  <c r="N2656" i="1"/>
  <c r="V2656" i="1" s="1"/>
  <c r="N2655" i="1"/>
  <c r="V2655" i="1" s="1"/>
  <c r="N2654" i="1"/>
  <c r="V2654" i="1" s="1"/>
  <c r="N2653" i="1"/>
  <c r="V2653" i="1" s="1"/>
  <c r="N2652" i="1"/>
  <c r="V2652" i="1" s="1"/>
  <c r="N2651" i="1"/>
  <c r="V2651" i="1" s="1"/>
  <c r="N2650" i="1"/>
  <c r="V2650" i="1" s="1"/>
  <c r="N2649" i="1"/>
  <c r="V2649" i="1" s="1"/>
  <c r="N2648" i="1"/>
  <c r="V2648" i="1" s="1"/>
  <c r="N2647" i="1"/>
  <c r="V2647" i="1" s="1"/>
  <c r="N2646" i="1"/>
  <c r="V2646" i="1" s="1"/>
  <c r="N2645" i="1"/>
  <c r="V2645" i="1" s="1"/>
  <c r="N2644" i="1"/>
  <c r="V2644" i="1" s="1"/>
  <c r="N2643" i="1"/>
  <c r="V2643" i="1" s="1"/>
  <c r="N2642" i="1"/>
  <c r="V2642" i="1" s="1"/>
  <c r="N2641" i="1"/>
  <c r="V2641" i="1" s="1"/>
  <c r="N2640" i="1"/>
  <c r="V2640" i="1" s="1"/>
  <c r="N2639" i="1"/>
  <c r="V2639" i="1" s="1"/>
  <c r="N2638" i="1"/>
  <c r="V2638" i="1" s="1"/>
  <c r="N2637" i="1"/>
  <c r="V2637" i="1" s="1"/>
  <c r="N2636" i="1"/>
  <c r="V2636" i="1" s="1"/>
  <c r="N2635" i="1"/>
  <c r="V2635" i="1" s="1"/>
  <c r="N2634" i="1"/>
  <c r="V2634" i="1" s="1"/>
  <c r="N2633" i="1"/>
  <c r="V2633" i="1" s="1"/>
  <c r="N2632" i="1"/>
  <c r="V2632" i="1" s="1"/>
  <c r="N2631" i="1"/>
  <c r="V2631" i="1" s="1"/>
  <c r="N2630" i="1"/>
  <c r="V2630" i="1" s="1"/>
  <c r="N2629" i="1"/>
  <c r="V2629" i="1" s="1"/>
  <c r="N2628" i="1"/>
  <c r="V2628" i="1" s="1"/>
  <c r="N2627" i="1"/>
  <c r="V2627" i="1" s="1"/>
  <c r="N2626" i="1"/>
  <c r="V2626" i="1" s="1"/>
  <c r="N2625" i="1"/>
  <c r="V2625" i="1" s="1"/>
  <c r="N2624" i="1"/>
  <c r="V2624" i="1" s="1"/>
  <c r="N2623" i="1"/>
  <c r="V2623" i="1" s="1"/>
  <c r="N2622" i="1"/>
  <c r="V2622" i="1" s="1"/>
  <c r="N2621" i="1"/>
  <c r="V2621" i="1" s="1"/>
  <c r="N2620" i="1"/>
  <c r="V2620" i="1" s="1"/>
  <c r="N2619" i="1"/>
  <c r="V2619" i="1" s="1"/>
  <c r="N2618" i="1"/>
  <c r="V2618" i="1" s="1"/>
  <c r="N2617" i="1"/>
  <c r="V2617" i="1" s="1"/>
  <c r="N2616" i="1"/>
  <c r="V2616" i="1" s="1"/>
  <c r="N2615" i="1"/>
  <c r="V2615" i="1" s="1"/>
  <c r="N2614" i="1"/>
  <c r="V2614" i="1" s="1"/>
  <c r="N2613" i="1"/>
  <c r="V2613" i="1" s="1"/>
  <c r="N2612" i="1"/>
  <c r="V2612" i="1" s="1"/>
  <c r="N2611" i="1"/>
  <c r="V2611" i="1" s="1"/>
  <c r="N2610" i="1"/>
  <c r="V2610" i="1" s="1"/>
  <c r="N2609" i="1"/>
  <c r="V2609" i="1" s="1"/>
  <c r="N2608" i="1"/>
  <c r="N2607" i="1"/>
  <c r="V2607" i="1" s="1"/>
  <c r="N2606" i="1"/>
  <c r="V2606" i="1" s="1"/>
  <c r="N2605" i="1"/>
  <c r="V2605" i="1" s="1"/>
  <c r="N2604" i="1"/>
  <c r="V2604" i="1" s="1"/>
  <c r="N2603" i="1"/>
  <c r="V2603" i="1" s="1"/>
  <c r="N2602" i="1"/>
  <c r="V2602" i="1" s="1"/>
  <c r="N2601" i="1"/>
  <c r="V2601" i="1" s="1"/>
  <c r="N2600" i="1"/>
  <c r="V2600" i="1" s="1"/>
  <c r="N2599" i="1"/>
  <c r="V2599" i="1" s="1"/>
  <c r="N2598" i="1"/>
  <c r="V2598" i="1" s="1"/>
  <c r="N2597" i="1"/>
  <c r="V2597" i="1" s="1"/>
  <c r="N2596" i="1"/>
  <c r="V2596" i="1" s="1"/>
  <c r="N2595" i="1"/>
  <c r="V2595" i="1" s="1"/>
  <c r="N2594" i="1"/>
  <c r="V2594" i="1" s="1"/>
  <c r="N2593" i="1"/>
  <c r="N2592" i="1"/>
  <c r="V2592" i="1" s="1"/>
  <c r="N2591" i="1"/>
  <c r="V2591" i="1" s="1"/>
  <c r="N2590" i="1"/>
  <c r="V2590" i="1" s="1"/>
  <c r="N2589" i="1"/>
  <c r="V2589" i="1" s="1"/>
  <c r="N2588" i="1"/>
  <c r="V2588" i="1" s="1"/>
  <c r="N2587" i="1"/>
  <c r="V2587" i="1" s="1"/>
  <c r="N2586" i="1"/>
  <c r="V2586" i="1" s="1"/>
  <c r="N2585" i="1"/>
  <c r="V2585" i="1" s="1"/>
  <c r="N2584" i="1"/>
  <c r="V2584" i="1" s="1"/>
  <c r="N2583" i="1"/>
  <c r="V2583" i="1" s="1"/>
  <c r="N2582" i="1"/>
  <c r="V2582" i="1" s="1"/>
  <c r="N2581" i="1"/>
  <c r="V2581" i="1" s="1"/>
  <c r="N2580" i="1"/>
  <c r="V2580" i="1" s="1"/>
  <c r="N2579" i="1"/>
  <c r="V2579" i="1" s="1"/>
  <c r="N2578" i="1"/>
  <c r="V2578" i="1" s="1"/>
  <c r="N2577" i="1"/>
  <c r="V2577" i="1" s="1"/>
  <c r="N2576" i="1"/>
  <c r="V2576" i="1" s="1"/>
  <c r="N2575" i="1"/>
  <c r="V2575" i="1" s="1"/>
  <c r="N2574" i="1"/>
  <c r="V2574" i="1" s="1"/>
  <c r="N2573" i="1"/>
  <c r="V2573" i="1" s="1"/>
  <c r="N2572" i="1"/>
  <c r="V2572" i="1" s="1"/>
  <c r="N2571" i="1"/>
  <c r="V2571" i="1" s="1"/>
  <c r="N2570" i="1"/>
  <c r="V2570" i="1" s="1"/>
  <c r="N2569" i="1"/>
  <c r="V2569" i="1" s="1"/>
  <c r="N2568" i="1"/>
  <c r="V2568" i="1" s="1"/>
  <c r="N2567" i="1"/>
  <c r="V2567" i="1" s="1"/>
  <c r="N2566" i="1"/>
  <c r="V2566" i="1" s="1"/>
  <c r="N2565" i="1"/>
  <c r="V2565" i="1" s="1"/>
  <c r="N2564" i="1"/>
  <c r="V2564" i="1" s="1"/>
  <c r="N2563" i="1"/>
  <c r="V2563" i="1" s="1"/>
  <c r="N2562" i="1"/>
  <c r="V2562" i="1" s="1"/>
  <c r="N2561" i="1"/>
  <c r="V2561" i="1" s="1"/>
  <c r="N2560" i="1"/>
  <c r="V2560" i="1" s="1"/>
  <c r="N2559" i="1"/>
  <c r="V2559" i="1" s="1"/>
  <c r="N2558" i="1"/>
  <c r="V2558" i="1" s="1"/>
  <c r="N2557" i="1"/>
  <c r="V2557" i="1" s="1"/>
  <c r="N2556" i="1"/>
  <c r="V2556" i="1" s="1"/>
  <c r="N2555" i="1"/>
  <c r="V2555" i="1" s="1"/>
  <c r="N2554" i="1"/>
  <c r="V2554" i="1" s="1"/>
  <c r="N2553" i="1"/>
  <c r="V2553" i="1" s="1"/>
  <c r="N2552" i="1"/>
  <c r="V2552" i="1" s="1"/>
  <c r="N2551" i="1"/>
  <c r="V2551" i="1" s="1"/>
  <c r="N2550" i="1"/>
  <c r="V2550" i="1" s="1"/>
  <c r="N2549" i="1"/>
  <c r="V2549" i="1" s="1"/>
  <c r="N2548" i="1"/>
  <c r="V2548" i="1" s="1"/>
  <c r="N2547" i="1"/>
  <c r="V2547" i="1" s="1"/>
  <c r="N2546" i="1"/>
  <c r="V2546" i="1" s="1"/>
  <c r="N2545" i="1"/>
  <c r="V2545" i="1" s="1"/>
  <c r="N2544" i="1"/>
  <c r="V2544" i="1" s="1"/>
  <c r="N2543" i="1"/>
  <c r="V2543" i="1" s="1"/>
  <c r="N2542" i="1"/>
  <c r="V2542" i="1" s="1"/>
  <c r="N2541" i="1"/>
  <c r="V2541" i="1" s="1"/>
  <c r="N2540" i="1"/>
  <c r="V2540" i="1" s="1"/>
  <c r="N2539" i="1"/>
  <c r="V2539" i="1" s="1"/>
  <c r="N2538" i="1"/>
  <c r="V2538" i="1" s="1"/>
  <c r="N2537" i="1"/>
  <c r="V2537" i="1" s="1"/>
  <c r="N2536" i="1"/>
  <c r="V2536" i="1" s="1"/>
  <c r="N2535" i="1"/>
  <c r="V2535" i="1" s="1"/>
  <c r="N2534" i="1"/>
  <c r="V2534" i="1" s="1"/>
  <c r="N2533" i="1"/>
  <c r="V2533" i="1" s="1"/>
  <c r="N2532" i="1"/>
  <c r="V2532" i="1" s="1"/>
  <c r="N2531" i="1"/>
  <c r="N2530" i="1"/>
  <c r="V2530" i="1" s="1"/>
  <c r="N2529" i="1"/>
  <c r="V2529" i="1" s="1"/>
  <c r="N2528" i="1"/>
  <c r="V2528" i="1" s="1"/>
  <c r="N2527" i="1"/>
  <c r="V2527" i="1" s="1"/>
  <c r="N2526" i="1"/>
  <c r="V2526" i="1" s="1"/>
  <c r="N2525" i="1"/>
  <c r="V2525" i="1" s="1"/>
  <c r="N2524" i="1"/>
  <c r="V2524" i="1" s="1"/>
  <c r="N2523" i="1"/>
  <c r="V2523" i="1" s="1"/>
  <c r="N2522" i="1"/>
  <c r="V2522" i="1" s="1"/>
  <c r="N2521" i="1"/>
  <c r="V2521" i="1" s="1"/>
  <c r="N2520" i="1"/>
  <c r="V2520" i="1" s="1"/>
  <c r="N2519" i="1"/>
  <c r="V2519" i="1" s="1"/>
  <c r="N2518" i="1"/>
  <c r="V2518" i="1" s="1"/>
  <c r="N2517" i="1"/>
  <c r="V2517" i="1" s="1"/>
  <c r="N2516" i="1"/>
  <c r="V2516" i="1" s="1"/>
  <c r="N2515" i="1"/>
  <c r="V2515" i="1" s="1"/>
  <c r="N2514" i="1"/>
  <c r="V2514" i="1" s="1"/>
  <c r="N2513" i="1"/>
  <c r="V2513" i="1" s="1"/>
  <c r="N2512" i="1"/>
  <c r="V2512" i="1" s="1"/>
  <c r="N2511" i="1"/>
  <c r="V2511" i="1" s="1"/>
  <c r="N2510" i="1"/>
  <c r="V2510" i="1" s="1"/>
  <c r="N2509" i="1"/>
  <c r="V2509" i="1" s="1"/>
  <c r="N2508" i="1"/>
  <c r="V2508" i="1" s="1"/>
  <c r="N2507" i="1"/>
  <c r="V2507" i="1" s="1"/>
  <c r="N2506" i="1"/>
  <c r="V2506" i="1" s="1"/>
  <c r="N2505" i="1"/>
  <c r="V2505" i="1" s="1"/>
  <c r="N2504" i="1"/>
  <c r="V2504" i="1" s="1"/>
  <c r="N2503" i="1"/>
  <c r="V2503" i="1" s="1"/>
  <c r="N2502" i="1"/>
  <c r="V2502" i="1" s="1"/>
  <c r="N2501" i="1"/>
  <c r="V2501" i="1" s="1"/>
  <c r="N2500" i="1"/>
  <c r="V2500" i="1" s="1"/>
  <c r="N2499" i="1"/>
  <c r="V2499" i="1" s="1"/>
  <c r="N2498" i="1"/>
  <c r="V2498" i="1" s="1"/>
  <c r="N2497" i="1"/>
  <c r="V2497" i="1" s="1"/>
  <c r="N2496" i="1"/>
  <c r="V2496" i="1" s="1"/>
  <c r="N2495" i="1"/>
  <c r="V2495" i="1" s="1"/>
  <c r="N2494" i="1"/>
  <c r="V2494" i="1" s="1"/>
  <c r="N2493" i="1"/>
  <c r="V2493" i="1" s="1"/>
  <c r="N2492" i="1"/>
  <c r="V2492" i="1" s="1"/>
  <c r="N2491" i="1"/>
  <c r="V2491" i="1" s="1"/>
  <c r="N2490" i="1"/>
  <c r="V2490" i="1" s="1"/>
  <c r="N2489" i="1"/>
  <c r="V2489" i="1" s="1"/>
  <c r="N2488" i="1"/>
  <c r="V2488" i="1" s="1"/>
  <c r="N2487" i="1"/>
  <c r="V2487" i="1" s="1"/>
  <c r="N2486" i="1"/>
  <c r="V2486" i="1" s="1"/>
  <c r="N2485" i="1"/>
  <c r="V2485" i="1" s="1"/>
  <c r="N2484" i="1"/>
  <c r="V2484" i="1" s="1"/>
  <c r="N2483" i="1"/>
  <c r="V2483" i="1" s="1"/>
  <c r="N2482" i="1"/>
  <c r="V2482" i="1" s="1"/>
  <c r="N2481" i="1"/>
  <c r="V2481" i="1" s="1"/>
  <c r="N2480" i="1"/>
  <c r="V2480" i="1" s="1"/>
  <c r="N2479" i="1"/>
  <c r="V2479" i="1" s="1"/>
  <c r="N2478" i="1"/>
  <c r="V2478" i="1" s="1"/>
  <c r="N2477" i="1"/>
  <c r="V2477" i="1" s="1"/>
  <c r="N2476" i="1"/>
  <c r="V2476" i="1" s="1"/>
  <c r="N2475" i="1"/>
  <c r="V2475" i="1" s="1"/>
  <c r="N2474" i="1"/>
  <c r="V2474" i="1" s="1"/>
  <c r="N2473" i="1"/>
  <c r="V2473" i="1" s="1"/>
  <c r="N2472" i="1"/>
  <c r="V2472" i="1" s="1"/>
  <c r="N2471" i="1"/>
  <c r="V2471" i="1" s="1"/>
  <c r="N2470" i="1"/>
  <c r="V2470" i="1" s="1"/>
  <c r="N2469" i="1"/>
  <c r="V2469" i="1" s="1"/>
  <c r="N2468" i="1"/>
  <c r="V2468" i="1" s="1"/>
  <c r="N2467" i="1"/>
  <c r="V2467" i="1" s="1"/>
  <c r="N2466" i="1"/>
  <c r="V2466" i="1" s="1"/>
  <c r="N2465" i="1"/>
  <c r="V2465" i="1" s="1"/>
  <c r="N2464" i="1"/>
  <c r="V2464" i="1" s="1"/>
  <c r="N2463" i="1"/>
  <c r="V2463" i="1" s="1"/>
  <c r="N2462" i="1"/>
  <c r="V2462" i="1" s="1"/>
  <c r="N2461" i="1"/>
  <c r="V2461" i="1" s="1"/>
  <c r="N2460" i="1"/>
  <c r="V2460" i="1" s="1"/>
  <c r="N2459" i="1"/>
  <c r="V2459" i="1" s="1"/>
  <c r="N2458" i="1"/>
  <c r="V2458" i="1" s="1"/>
  <c r="N2457" i="1"/>
  <c r="V2457" i="1" s="1"/>
  <c r="N2456" i="1"/>
  <c r="V2456" i="1" s="1"/>
  <c r="N2455" i="1"/>
  <c r="V2455" i="1" s="1"/>
  <c r="N2454" i="1"/>
  <c r="V2454" i="1" s="1"/>
  <c r="N2453" i="1"/>
  <c r="V2453" i="1" s="1"/>
  <c r="N2452" i="1"/>
  <c r="V2452" i="1" s="1"/>
  <c r="N2451" i="1"/>
  <c r="V2451" i="1" s="1"/>
  <c r="N2450" i="1"/>
  <c r="V2450" i="1" s="1"/>
  <c r="N2449" i="1"/>
  <c r="V2449" i="1" s="1"/>
  <c r="N2448" i="1"/>
  <c r="V2448" i="1" s="1"/>
  <c r="N2447" i="1"/>
  <c r="V2447" i="1" s="1"/>
  <c r="N2446" i="1"/>
  <c r="V2446" i="1" s="1"/>
  <c r="N2445" i="1"/>
  <c r="V2445" i="1" s="1"/>
  <c r="N2444" i="1"/>
  <c r="V2444" i="1" s="1"/>
  <c r="N2443" i="1"/>
  <c r="V2443" i="1" s="1"/>
  <c r="N2442" i="1"/>
  <c r="V2442" i="1" s="1"/>
  <c r="N2441" i="1"/>
  <c r="V2441" i="1" s="1"/>
  <c r="N2440" i="1"/>
  <c r="V2440" i="1" s="1"/>
  <c r="N2439" i="1"/>
  <c r="V2439" i="1" s="1"/>
  <c r="N2438" i="1"/>
  <c r="V2438" i="1" s="1"/>
  <c r="N2437" i="1"/>
  <c r="V2437" i="1" s="1"/>
  <c r="N2436" i="1"/>
  <c r="V2436" i="1" s="1"/>
  <c r="N2435" i="1"/>
  <c r="V2435" i="1" s="1"/>
  <c r="N2434" i="1"/>
  <c r="V2434" i="1" s="1"/>
  <c r="N2433" i="1"/>
  <c r="V2433" i="1" s="1"/>
  <c r="N2432" i="1"/>
  <c r="V2432" i="1" s="1"/>
  <c r="N2431" i="1"/>
  <c r="V2431" i="1" s="1"/>
  <c r="N2430" i="1"/>
  <c r="V2430" i="1" s="1"/>
  <c r="N2429" i="1"/>
  <c r="V2429" i="1" s="1"/>
  <c r="N2428" i="1"/>
  <c r="V2428" i="1" s="1"/>
  <c r="N2427" i="1"/>
  <c r="V2427" i="1" s="1"/>
  <c r="N2426" i="1"/>
  <c r="V2426" i="1" s="1"/>
  <c r="N2425" i="1"/>
  <c r="V2425" i="1" s="1"/>
  <c r="N2424" i="1"/>
  <c r="V2424" i="1" s="1"/>
  <c r="N2423" i="1"/>
  <c r="V2423" i="1" s="1"/>
  <c r="N2422" i="1"/>
  <c r="V2422" i="1" s="1"/>
  <c r="N2421" i="1"/>
  <c r="V2421" i="1" s="1"/>
  <c r="N2420" i="1"/>
  <c r="V2420" i="1" s="1"/>
  <c r="N2419" i="1"/>
  <c r="V2419" i="1" s="1"/>
  <c r="N2418" i="1"/>
  <c r="V2418" i="1" s="1"/>
  <c r="N2417" i="1"/>
  <c r="V2417" i="1" s="1"/>
  <c r="N2416" i="1"/>
  <c r="V2416" i="1" s="1"/>
  <c r="N2415" i="1"/>
  <c r="V2415" i="1" s="1"/>
  <c r="N2414" i="1"/>
  <c r="V2414" i="1" s="1"/>
  <c r="N2413" i="1"/>
  <c r="V2413" i="1" s="1"/>
  <c r="N2412" i="1"/>
  <c r="V2412" i="1" s="1"/>
  <c r="N2411" i="1"/>
  <c r="V2411" i="1" s="1"/>
  <c r="N2410" i="1"/>
  <c r="V2410" i="1" s="1"/>
  <c r="N2409" i="1"/>
  <c r="V2409" i="1" s="1"/>
  <c r="N2408" i="1"/>
  <c r="V2408" i="1" s="1"/>
  <c r="N2407" i="1"/>
  <c r="V2407" i="1" s="1"/>
  <c r="N2406" i="1"/>
  <c r="V2406" i="1" s="1"/>
  <c r="N2405" i="1"/>
  <c r="V2405" i="1" s="1"/>
  <c r="N2404" i="1"/>
  <c r="V2404" i="1" s="1"/>
  <c r="N2403" i="1"/>
  <c r="V2403" i="1" s="1"/>
  <c r="N2402" i="1"/>
  <c r="V2402" i="1" s="1"/>
  <c r="N2401" i="1"/>
  <c r="V2401" i="1" s="1"/>
  <c r="N2400" i="1"/>
  <c r="V2400" i="1" s="1"/>
  <c r="N2399" i="1"/>
  <c r="V2399" i="1" s="1"/>
  <c r="N2398" i="1"/>
  <c r="V2398" i="1" s="1"/>
  <c r="N2397" i="1"/>
  <c r="V2397" i="1" s="1"/>
  <c r="N2396" i="1"/>
  <c r="V2396" i="1" s="1"/>
  <c r="N2395" i="1"/>
  <c r="V2395" i="1" s="1"/>
  <c r="N2394" i="1"/>
  <c r="V2394" i="1" s="1"/>
  <c r="N2393" i="1"/>
  <c r="V2393" i="1" s="1"/>
  <c r="N2392" i="1"/>
  <c r="V2392" i="1" s="1"/>
  <c r="N2391" i="1"/>
  <c r="V2391" i="1" s="1"/>
  <c r="N2390" i="1"/>
  <c r="V2390" i="1" s="1"/>
  <c r="N2389" i="1"/>
  <c r="V2389" i="1" s="1"/>
  <c r="N2388" i="1"/>
  <c r="V2388" i="1" s="1"/>
  <c r="N2387" i="1"/>
  <c r="V2387" i="1" s="1"/>
  <c r="N2386" i="1"/>
  <c r="V2386" i="1" s="1"/>
  <c r="N2385" i="1"/>
  <c r="V2385" i="1" s="1"/>
  <c r="N2384" i="1"/>
  <c r="V2384" i="1" s="1"/>
  <c r="N2383" i="1"/>
  <c r="V2383" i="1" s="1"/>
  <c r="N2382" i="1"/>
  <c r="V2382" i="1" s="1"/>
  <c r="N2381" i="1"/>
  <c r="V2381" i="1" s="1"/>
  <c r="N2380" i="1"/>
  <c r="V2380" i="1" s="1"/>
  <c r="N2379" i="1"/>
  <c r="V2379" i="1" s="1"/>
  <c r="N2378" i="1"/>
  <c r="V2378" i="1" s="1"/>
  <c r="N2377" i="1"/>
  <c r="V2377" i="1" s="1"/>
  <c r="N2376" i="1"/>
  <c r="V2376" i="1" s="1"/>
  <c r="N2375" i="1"/>
  <c r="V2375" i="1" s="1"/>
  <c r="N2374" i="1"/>
  <c r="V2374" i="1" s="1"/>
  <c r="N2373" i="1"/>
  <c r="V2373" i="1" s="1"/>
  <c r="N2372" i="1"/>
  <c r="V2372" i="1" s="1"/>
  <c r="N2371" i="1"/>
  <c r="V2371" i="1" s="1"/>
  <c r="N2370" i="1"/>
  <c r="V2370" i="1" s="1"/>
  <c r="N2369" i="1"/>
  <c r="V2369" i="1" s="1"/>
  <c r="N2368" i="1"/>
  <c r="V2368" i="1" s="1"/>
  <c r="N2367" i="1"/>
  <c r="V2367" i="1" s="1"/>
  <c r="N2366" i="1"/>
  <c r="V2366" i="1" s="1"/>
  <c r="N2365" i="1"/>
  <c r="V2365" i="1" s="1"/>
  <c r="N2364" i="1"/>
  <c r="V2364" i="1" s="1"/>
  <c r="N2363" i="1"/>
  <c r="V2363" i="1" s="1"/>
  <c r="N2362" i="1"/>
  <c r="V2362" i="1" s="1"/>
  <c r="N2361" i="1"/>
  <c r="V2361" i="1" s="1"/>
  <c r="N2360" i="1"/>
  <c r="V2360" i="1" s="1"/>
  <c r="N2359" i="1"/>
  <c r="V2359" i="1" s="1"/>
  <c r="N2358" i="1"/>
  <c r="V2358" i="1" s="1"/>
  <c r="N2357" i="1"/>
  <c r="V2357" i="1" s="1"/>
  <c r="N2356" i="1"/>
  <c r="V2356" i="1" s="1"/>
  <c r="N2355" i="1"/>
  <c r="V2355" i="1" s="1"/>
  <c r="N2354" i="1"/>
  <c r="V2354" i="1" s="1"/>
  <c r="N2353" i="1"/>
  <c r="V2353" i="1" s="1"/>
  <c r="N2352" i="1"/>
  <c r="V2352" i="1" s="1"/>
  <c r="N2351" i="1"/>
  <c r="V2351" i="1" s="1"/>
  <c r="N2350" i="1"/>
  <c r="V2350" i="1" s="1"/>
  <c r="N2349" i="1"/>
  <c r="V2349" i="1" s="1"/>
  <c r="N2348" i="1"/>
  <c r="V2348" i="1" s="1"/>
  <c r="N2347" i="1"/>
  <c r="V2347" i="1" s="1"/>
  <c r="N2346" i="1"/>
  <c r="V2346" i="1" s="1"/>
  <c r="N2345" i="1"/>
  <c r="V2345" i="1" s="1"/>
  <c r="N2344" i="1"/>
  <c r="V2344" i="1" s="1"/>
  <c r="N2343" i="1"/>
  <c r="V2343" i="1" s="1"/>
  <c r="N2342" i="1"/>
  <c r="V2342" i="1" s="1"/>
  <c r="N2341" i="1"/>
  <c r="V2341" i="1" s="1"/>
  <c r="N2340" i="1"/>
  <c r="V2340" i="1" s="1"/>
  <c r="N2339" i="1"/>
  <c r="V2339" i="1" s="1"/>
  <c r="N2338" i="1"/>
  <c r="V2338" i="1" s="1"/>
  <c r="N2337" i="1"/>
  <c r="V2337" i="1" s="1"/>
  <c r="N2336" i="1"/>
  <c r="V2336" i="1" s="1"/>
  <c r="N2335" i="1"/>
  <c r="V2335" i="1" s="1"/>
  <c r="N2334" i="1"/>
  <c r="V2334" i="1" s="1"/>
  <c r="N2333" i="1"/>
  <c r="V2333" i="1" s="1"/>
  <c r="N2332" i="1"/>
  <c r="V2332" i="1" s="1"/>
  <c r="N2331" i="1"/>
  <c r="V2331" i="1" s="1"/>
  <c r="N2330" i="1"/>
  <c r="V2330" i="1" s="1"/>
  <c r="N2329" i="1"/>
  <c r="V2329" i="1" s="1"/>
  <c r="N2328" i="1"/>
  <c r="V2328" i="1" s="1"/>
  <c r="N2327" i="1"/>
  <c r="V2327" i="1" s="1"/>
  <c r="N2326" i="1"/>
  <c r="V2326" i="1" s="1"/>
  <c r="N2325" i="1"/>
  <c r="V2325" i="1" s="1"/>
  <c r="N2324" i="1"/>
  <c r="V2324" i="1" s="1"/>
  <c r="N2323" i="1"/>
  <c r="V2323" i="1" s="1"/>
  <c r="N2322" i="1"/>
  <c r="V2322" i="1" s="1"/>
  <c r="N2321" i="1"/>
  <c r="V2321" i="1" s="1"/>
  <c r="N2320" i="1"/>
  <c r="V2320" i="1" s="1"/>
  <c r="N2319" i="1"/>
  <c r="V2319" i="1" s="1"/>
  <c r="N2318" i="1"/>
  <c r="N2317" i="1"/>
  <c r="V2317" i="1" s="1"/>
  <c r="N2316" i="1"/>
  <c r="V2316" i="1" s="1"/>
  <c r="N2315" i="1"/>
  <c r="V2315" i="1" s="1"/>
  <c r="N2314" i="1"/>
  <c r="V2314" i="1" s="1"/>
  <c r="N2313" i="1"/>
  <c r="V2313" i="1" s="1"/>
  <c r="N2312" i="1"/>
  <c r="V2312" i="1" s="1"/>
  <c r="N2311" i="1"/>
  <c r="V2311" i="1" s="1"/>
  <c r="N2310" i="1"/>
  <c r="V2310" i="1" s="1"/>
  <c r="N2309" i="1"/>
  <c r="V2309" i="1" s="1"/>
  <c r="N2308" i="1"/>
  <c r="V2308" i="1" s="1"/>
  <c r="N2307" i="1"/>
  <c r="V2307" i="1" s="1"/>
  <c r="N2306" i="1"/>
  <c r="V2306" i="1" s="1"/>
  <c r="N2305" i="1"/>
  <c r="V2305" i="1" s="1"/>
  <c r="N2304" i="1"/>
  <c r="V2304" i="1" s="1"/>
  <c r="N2303" i="1"/>
  <c r="V2303" i="1" s="1"/>
  <c r="N2302" i="1"/>
  <c r="V2302" i="1" s="1"/>
  <c r="N2301" i="1"/>
  <c r="V2301" i="1" s="1"/>
  <c r="N2300" i="1"/>
  <c r="V2300" i="1" s="1"/>
  <c r="N2299" i="1"/>
  <c r="V2299" i="1" s="1"/>
  <c r="N2298" i="1"/>
  <c r="V2298" i="1" s="1"/>
  <c r="N2297" i="1"/>
  <c r="V2297" i="1" s="1"/>
  <c r="N2296" i="1"/>
  <c r="V2296" i="1" s="1"/>
  <c r="N2295" i="1"/>
  <c r="V2295" i="1" s="1"/>
  <c r="N2294" i="1"/>
  <c r="V2294" i="1" s="1"/>
  <c r="N2293" i="1"/>
  <c r="V2293" i="1" s="1"/>
  <c r="N2292" i="1"/>
  <c r="V2292" i="1" s="1"/>
  <c r="N2291" i="1"/>
  <c r="V2291" i="1" s="1"/>
  <c r="N2290" i="1"/>
  <c r="V2290" i="1" s="1"/>
  <c r="N2289" i="1"/>
  <c r="V2289" i="1" s="1"/>
  <c r="N2288" i="1"/>
  <c r="V2288" i="1" s="1"/>
  <c r="N2287" i="1"/>
  <c r="V2287" i="1" s="1"/>
  <c r="N2286" i="1"/>
  <c r="V2286" i="1" s="1"/>
  <c r="N2285" i="1"/>
  <c r="V2285" i="1" s="1"/>
  <c r="N2284" i="1"/>
  <c r="V2284" i="1" s="1"/>
  <c r="N2283" i="1"/>
  <c r="V2283" i="1" s="1"/>
  <c r="N2282" i="1"/>
  <c r="V2282" i="1" s="1"/>
  <c r="N2281" i="1"/>
  <c r="V2281" i="1" s="1"/>
  <c r="N2280" i="1"/>
  <c r="V2280" i="1" s="1"/>
  <c r="N2279" i="1"/>
  <c r="V2279" i="1" s="1"/>
  <c r="N2278" i="1"/>
  <c r="V2278" i="1" s="1"/>
  <c r="N2277" i="1"/>
  <c r="V2277" i="1" s="1"/>
  <c r="N2276" i="1"/>
  <c r="V2276" i="1" s="1"/>
  <c r="N2275" i="1"/>
  <c r="V2275" i="1" s="1"/>
  <c r="N2274" i="1"/>
  <c r="V2274" i="1" s="1"/>
  <c r="N2273" i="1"/>
  <c r="V2273" i="1" s="1"/>
  <c r="N2272" i="1"/>
  <c r="V2272" i="1" s="1"/>
  <c r="N2271" i="1"/>
  <c r="V2271" i="1" s="1"/>
  <c r="N2270" i="1"/>
  <c r="V2270" i="1" s="1"/>
  <c r="N2269" i="1"/>
  <c r="V2269" i="1" s="1"/>
  <c r="N2268" i="1"/>
  <c r="V2268" i="1" s="1"/>
  <c r="N2267" i="1"/>
  <c r="V2267" i="1" s="1"/>
  <c r="N2266" i="1"/>
  <c r="V2266" i="1" s="1"/>
  <c r="N2265" i="1"/>
  <c r="V2265" i="1" s="1"/>
  <c r="N2264" i="1"/>
  <c r="V2264" i="1" s="1"/>
  <c r="N2263" i="1"/>
  <c r="V2263" i="1" s="1"/>
  <c r="N2262" i="1"/>
  <c r="V2262" i="1" s="1"/>
  <c r="N2261" i="1"/>
  <c r="V2261" i="1" s="1"/>
  <c r="N2260" i="1"/>
  <c r="V2260" i="1" s="1"/>
  <c r="N2259" i="1"/>
  <c r="V2259" i="1" s="1"/>
  <c r="N2258" i="1"/>
  <c r="V2258" i="1" s="1"/>
  <c r="N2257" i="1"/>
  <c r="V2257" i="1" s="1"/>
  <c r="N2256" i="1"/>
  <c r="V2256" i="1" s="1"/>
  <c r="N2255" i="1"/>
  <c r="V2255" i="1" s="1"/>
  <c r="N2254" i="1"/>
  <c r="V2254" i="1" s="1"/>
  <c r="N2253" i="1"/>
  <c r="V2253" i="1" s="1"/>
  <c r="N2252" i="1"/>
  <c r="V2252" i="1" s="1"/>
  <c r="N2251" i="1"/>
  <c r="V2251" i="1" s="1"/>
  <c r="N2250" i="1"/>
  <c r="V2250" i="1" s="1"/>
  <c r="N2249" i="1"/>
  <c r="V2249" i="1" s="1"/>
  <c r="N2248" i="1"/>
  <c r="V2248" i="1" s="1"/>
  <c r="N2247" i="1"/>
  <c r="V2247" i="1" s="1"/>
  <c r="N2246" i="1"/>
  <c r="V2246" i="1" s="1"/>
  <c r="N2245" i="1"/>
  <c r="V2245" i="1" s="1"/>
  <c r="N2244" i="1"/>
  <c r="V2244" i="1" s="1"/>
  <c r="N2243" i="1"/>
  <c r="V2243" i="1" s="1"/>
  <c r="N2242" i="1"/>
  <c r="V2242" i="1" s="1"/>
  <c r="N2241" i="1"/>
  <c r="V2241" i="1" s="1"/>
  <c r="N2240" i="1"/>
  <c r="V2240" i="1" s="1"/>
  <c r="N2239" i="1"/>
  <c r="V2239" i="1" s="1"/>
  <c r="N2238" i="1"/>
  <c r="V2238" i="1" s="1"/>
  <c r="N2237" i="1"/>
  <c r="V2237" i="1" s="1"/>
  <c r="N2236" i="1"/>
  <c r="V2236" i="1" s="1"/>
  <c r="N2235" i="1"/>
  <c r="V2235" i="1" s="1"/>
  <c r="N2234" i="1"/>
  <c r="V2234" i="1" s="1"/>
  <c r="N2233" i="1"/>
  <c r="V2233" i="1" s="1"/>
  <c r="N2232" i="1"/>
  <c r="N2231" i="1"/>
  <c r="V2231" i="1" s="1"/>
  <c r="N2230" i="1"/>
  <c r="V2230" i="1" s="1"/>
  <c r="N2229" i="1"/>
  <c r="V2229" i="1" s="1"/>
  <c r="N2228" i="1"/>
  <c r="V2228" i="1" s="1"/>
  <c r="N2227" i="1"/>
  <c r="V2227" i="1" s="1"/>
  <c r="N2226" i="1"/>
  <c r="V2226" i="1" s="1"/>
  <c r="N2225" i="1"/>
  <c r="V2225" i="1" s="1"/>
  <c r="N2224" i="1"/>
  <c r="V2224" i="1" s="1"/>
  <c r="N2223" i="1"/>
  <c r="V2223" i="1" s="1"/>
  <c r="N2222" i="1"/>
  <c r="V2222" i="1" s="1"/>
  <c r="N2221" i="1"/>
  <c r="V2221" i="1" s="1"/>
  <c r="N2220" i="1"/>
  <c r="V2220" i="1" s="1"/>
  <c r="N2219" i="1"/>
  <c r="V2219" i="1" s="1"/>
  <c r="N2218" i="1"/>
  <c r="V2218" i="1" s="1"/>
  <c r="N2217" i="1"/>
  <c r="V2217" i="1" s="1"/>
  <c r="N2216" i="1"/>
  <c r="V2216" i="1" s="1"/>
  <c r="N2215" i="1"/>
  <c r="V2215" i="1" s="1"/>
  <c r="N2214" i="1"/>
  <c r="V2214" i="1" s="1"/>
  <c r="N2213" i="1"/>
  <c r="V2213" i="1" s="1"/>
  <c r="N2212" i="1"/>
  <c r="V2212" i="1" s="1"/>
  <c r="N2211" i="1"/>
  <c r="V2211" i="1" s="1"/>
  <c r="N2210" i="1"/>
  <c r="V2210" i="1" s="1"/>
  <c r="N2209" i="1"/>
  <c r="V2209" i="1" s="1"/>
  <c r="N2208" i="1"/>
  <c r="V2208" i="1" s="1"/>
  <c r="N2207" i="1"/>
  <c r="V2207" i="1" s="1"/>
  <c r="N2206" i="1"/>
  <c r="V2206" i="1" s="1"/>
  <c r="N2205" i="1"/>
  <c r="V2205" i="1" s="1"/>
  <c r="N2204" i="1"/>
  <c r="V2204" i="1" s="1"/>
  <c r="N2203" i="1"/>
  <c r="V2203" i="1" s="1"/>
  <c r="N2202" i="1"/>
  <c r="V2202" i="1" s="1"/>
  <c r="N2201" i="1"/>
  <c r="V2201" i="1" s="1"/>
  <c r="N2200" i="1"/>
  <c r="V2200" i="1" s="1"/>
  <c r="N2199" i="1"/>
  <c r="V2199" i="1" s="1"/>
  <c r="N2198" i="1"/>
  <c r="V2198" i="1" s="1"/>
  <c r="N2197" i="1"/>
  <c r="V2197" i="1" s="1"/>
  <c r="N2196" i="1"/>
  <c r="V2196" i="1" s="1"/>
  <c r="N2195" i="1"/>
  <c r="V2195" i="1" s="1"/>
  <c r="N2194" i="1"/>
  <c r="V2194" i="1" s="1"/>
  <c r="N2193" i="1"/>
  <c r="V2193" i="1" s="1"/>
  <c r="N2192" i="1"/>
  <c r="V2192" i="1" s="1"/>
  <c r="N2191" i="1"/>
  <c r="V2191" i="1" s="1"/>
  <c r="N2190" i="1"/>
  <c r="V2190" i="1" s="1"/>
  <c r="N2189" i="1"/>
  <c r="V2189" i="1" s="1"/>
  <c r="N2188" i="1"/>
  <c r="V2188" i="1" s="1"/>
  <c r="N2187" i="1"/>
  <c r="V2187" i="1" s="1"/>
  <c r="N2186" i="1"/>
  <c r="V2186" i="1" s="1"/>
  <c r="N2185" i="1"/>
  <c r="V2185" i="1" s="1"/>
  <c r="N2184" i="1"/>
  <c r="V2184" i="1" s="1"/>
  <c r="N2183" i="1"/>
  <c r="V2183" i="1" s="1"/>
  <c r="N2182" i="1"/>
  <c r="V2182" i="1" s="1"/>
  <c r="N2181" i="1"/>
  <c r="V2181" i="1" s="1"/>
  <c r="N2180" i="1"/>
  <c r="V2180" i="1" s="1"/>
  <c r="N2179" i="1"/>
  <c r="V2179" i="1" s="1"/>
  <c r="N2178" i="1"/>
  <c r="V2178" i="1" s="1"/>
  <c r="N2177" i="1"/>
  <c r="V2177" i="1" s="1"/>
  <c r="N2176" i="1"/>
  <c r="V2176" i="1" s="1"/>
  <c r="N2175" i="1"/>
  <c r="V2175" i="1" s="1"/>
  <c r="N2174" i="1"/>
  <c r="V2174" i="1" s="1"/>
  <c r="N2173" i="1"/>
  <c r="V2173" i="1" s="1"/>
  <c r="N2172" i="1"/>
  <c r="V2172" i="1" s="1"/>
  <c r="N2171" i="1"/>
  <c r="V2171" i="1" s="1"/>
  <c r="N2170" i="1"/>
  <c r="V2170" i="1" s="1"/>
  <c r="N2169" i="1"/>
  <c r="V2169" i="1" s="1"/>
  <c r="N2168" i="1"/>
  <c r="V2168" i="1" s="1"/>
  <c r="N2167" i="1"/>
  <c r="V2167" i="1" s="1"/>
  <c r="N2166" i="1"/>
  <c r="V2166" i="1" s="1"/>
  <c r="N2165" i="1"/>
  <c r="V2165" i="1" s="1"/>
  <c r="N2164" i="1"/>
  <c r="N2163" i="1"/>
  <c r="V2163" i="1" s="1"/>
  <c r="N2162" i="1"/>
  <c r="V2162" i="1" s="1"/>
  <c r="N2161" i="1"/>
  <c r="V2161" i="1" s="1"/>
  <c r="N2160" i="1"/>
  <c r="V2160" i="1" s="1"/>
  <c r="N2159" i="1"/>
  <c r="V2159" i="1" s="1"/>
  <c r="N2158" i="1"/>
  <c r="V2158" i="1" s="1"/>
  <c r="N2157" i="1"/>
  <c r="V2157" i="1" s="1"/>
  <c r="N2156" i="1"/>
  <c r="V2156" i="1" s="1"/>
  <c r="N2155" i="1"/>
  <c r="V2155" i="1" s="1"/>
  <c r="N2154" i="1"/>
  <c r="V2154" i="1" s="1"/>
  <c r="N2153" i="1"/>
  <c r="V2153" i="1" s="1"/>
  <c r="N2152" i="1"/>
  <c r="V2152" i="1" s="1"/>
  <c r="N2151" i="1"/>
  <c r="V2151" i="1" s="1"/>
  <c r="N2150" i="1"/>
  <c r="V2150" i="1" s="1"/>
  <c r="N2149" i="1"/>
  <c r="V2149" i="1" s="1"/>
  <c r="N2148" i="1"/>
  <c r="V2148" i="1" s="1"/>
  <c r="N2147" i="1"/>
  <c r="V2147" i="1" s="1"/>
  <c r="N2146" i="1"/>
  <c r="V2146" i="1" s="1"/>
  <c r="N2145" i="1"/>
  <c r="V2145" i="1" s="1"/>
  <c r="N2144" i="1"/>
  <c r="V2144" i="1" s="1"/>
  <c r="N2143" i="1"/>
  <c r="V2143" i="1" s="1"/>
  <c r="N2142" i="1"/>
  <c r="V2142" i="1" s="1"/>
  <c r="N2141" i="1"/>
  <c r="V2141" i="1" s="1"/>
  <c r="N2140" i="1"/>
  <c r="V2140" i="1" s="1"/>
  <c r="N2139" i="1"/>
  <c r="V2139" i="1" s="1"/>
  <c r="N2138" i="1"/>
  <c r="V2138" i="1" s="1"/>
  <c r="N2137" i="1"/>
  <c r="V2137" i="1" s="1"/>
  <c r="N2136" i="1"/>
  <c r="V2136" i="1" s="1"/>
  <c r="N2135" i="1"/>
  <c r="V2135" i="1" s="1"/>
  <c r="N2134" i="1"/>
  <c r="V2134" i="1" s="1"/>
  <c r="N2133" i="1"/>
  <c r="V2133" i="1" s="1"/>
  <c r="N2132" i="1"/>
  <c r="V2132" i="1" s="1"/>
  <c r="N2131" i="1"/>
  <c r="V2131" i="1" s="1"/>
  <c r="N2130" i="1"/>
  <c r="V2130" i="1" s="1"/>
  <c r="N2129" i="1"/>
  <c r="V2129" i="1" s="1"/>
  <c r="N2128" i="1"/>
  <c r="V2128" i="1" s="1"/>
  <c r="N2127" i="1"/>
  <c r="V2127" i="1" s="1"/>
  <c r="N2126" i="1"/>
  <c r="V2126" i="1" s="1"/>
  <c r="N2125" i="1"/>
  <c r="V2125" i="1" s="1"/>
  <c r="N2124" i="1"/>
  <c r="V2124" i="1" s="1"/>
  <c r="N2123" i="1"/>
  <c r="V2123" i="1" s="1"/>
  <c r="N2122" i="1"/>
  <c r="V2122" i="1" s="1"/>
  <c r="N2121" i="1"/>
  <c r="V2121" i="1" s="1"/>
  <c r="N2120" i="1"/>
  <c r="V2120" i="1" s="1"/>
  <c r="N2119" i="1"/>
  <c r="V2119" i="1" s="1"/>
  <c r="N2118" i="1"/>
  <c r="V2118" i="1" s="1"/>
  <c r="N2117" i="1"/>
  <c r="V2117" i="1" s="1"/>
  <c r="N2116" i="1"/>
  <c r="V2116" i="1" s="1"/>
  <c r="N2115" i="1"/>
  <c r="V2115" i="1" s="1"/>
  <c r="N2114" i="1"/>
  <c r="V2114" i="1" s="1"/>
  <c r="N2113" i="1"/>
  <c r="V2113" i="1" s="1"/>
  <c r="N2112" i="1"/>
  <c r="V2112" i="1" s="1"/>
  <c r="N2111" i="1"/>
  <c r="V2111" i="1" s="1"/>
  <c r="N2110" i="1"/>
  <c r="V2110" i="1" s="1"/>
  <c r="N2109" i="1"/>
  <c r="V2109" i="1" s="1"/>
  <c r="N2108" i="1"/>
  <c r="V2108" i="1" s="1"/>
  <c r="N2107" i="1"/>
  <c r="V2107" i="1" s="1"/>
  <c r="N2106" i="1"/>
  <c r="V2106" i="1" s="1"/>
  <c r="N2105" i="1"/>
  <c r="V2105" i="1" s="1"/>
  <c r="N2104" i="1"/>
  <c r="V2104" i="1" s="1"/>
  <c r="N2103" i="1"/>
  <c r="V2103" i="1" s="1"/>
  <c r="N2102" i="1"/>
  <c r="V2102" i="1" s="1"/>
  <c r="N2101" i="1"/>
  <c r="V2101" i="1" s="1"/>
  <c r="N2100" i="1"/>
  <c r="V2100" i="1" s="1"/>
  <c r="N2099" i="1"/>
  <c r="V2099" i="1" s="1"/>
  <c r="N2098" i="1"/>
  <c r="V2098" i="1" s="1"/>
  <c r="N2097" i="1"/>
  <c r="V2097" i="1" s="1"/>
  <c r="N2096" i="1"/>
  <c r="V2096" i="1" s="1"/>
  <c r="N2095" i="1"/>
  <c r="V2095" i="1" s="1"/>
  <c r="N2094" i="1"/>
  <c r="V2094" i="1" s="1"/>
  <c r="N2093" i="1"/>
  <c r="V2093" i="1" s="1"/>
  <c r="N2092" i="1"/>
  <c r="V2092" i="1" s="1"/>
  <c r="N2091" i="1"/>
  <c r="V2091" i="1" s="1"/>
  <c r="N2090" i="1"/>
  <c r="V2090" i="1" s="1"/>
  <c r="N2089" i="1"/>
  <c r="V2089" i="1" s="1"/>
  <c r="N2088" i="1"/>
  <c r="V2088" i="1" s="1"/>
  <c r="N2087" i="1"/>
  <c r="V2087" i="1" s="1"/>
  <c r="N2086" i="1"/>
  <c r="V2086" i="1" s="1"/>
  <c r="N2085" i="1"/>
  <c r="V2085" i="1" s="1"/>
  <c r="N2084" i="1"/>
  <c r="V2084" i="1" s="1"/>
  <c r="N2083" i="1"/>
  <c r="V2083" i="1" s="1"/>
  <c r="N2082" i="1"/>
  <c r="V2082" i="1" s="1"/>
  <c r="N2081" i="1"/>
  <c r="V2081" i="1" s="1"/>
  <c r="N2080" i="1"/>
  <c r="V2080" i="1" s="1"/>
  <c r="N2079" i="1"/>
  <c r="V2079" i="1" s="1"/>
  <c r="N2078" i="1"/>
  <c r="V2078" i="1" s="1"/>
  <c r="N2077" i="1"/>
  <c r="V2077" i="1" s="1"/>
  <c r="N2076" i="1"/>
  <c r="V2076" i="1" s="1"/>
  <c r="N2075" i="1"/>
  <c r="V2075" i="1" s="1"/>
  <c r="N2074" i="1"/>
  <c r="V2074" i="1" s="1"/>
  <c r="N2073" i="1"/>
  <c r="V2073" i="1" s="1"/>
  <c r="N2072" i="1"/>
  <c r="V2072" i="1" s="1"/>
  <c r="N2071" i="1"/>
  <c r="V2071" i="1" s="1"/>
  <c r="N2070" i="1"/>
  <c r="V2070" i="1" s="1"/>
  <c r="N2069" i="1"/>
  <c r="V2069" i="1" s="1"/>
  <c r="N2068" i="1"/>
  <c r="V2068" i="1" s="1"/>
  <c r="N2067" i="1"/>
  <c r="V2067" i="1" s="1"/>
  <c r="N2066" i="1"/>
  <c r="V2066" i="1" s="1"/>
  <c r="N2065" i="1"/>
  <c r="V2065" i="1" s="1"/>
  <c r="N2064" i="1"/>
  <c r="V2064" i="1" s="1"/>
  <c r="N2063" i="1"/>
  <c r="V2063" i="1" s="1"/>
  <c r="N2062" i="1"/>
  <c r="V2062" i="1" s="1"/>
  <c r="N2061" i="1"/>
  <c r="V2061" i="1" s="1"/>
  <c r="N2060" i="1"/>
  <c r="V2060" i="1" s="1"/>
  <c r="N2059" i="1"/>
  <c r="V2059" i="1" s="1"/>
  <c r="N2058" i="1"/>
  <c r="V2058" i="1" s="1"/>
  <c r="N2057" i="1"/>
  <c r="N2056" i="1"/>
  <c r="V2056" i="1" s="1"/>
  <c r="N2055" i="1"/>
  <c r="V2055" i="1" s="1"/>
  <c r="N2054" i="1"/>
  <c r="V2054" i="1" s="1"/>
  <c r="N2053" i="1"/>
  <c r="V2053" i="1" s="1"/>
  <c r="N2052" i="1"/>
  <c r="V2052" i="1" s="1"/>
  <c r="N2051" i="1"/>
  <c r="V2051" i="1" s="1"/>
  <c r="N2050" i="1"/>
  <c r="V2050" i="1" s="1"/>
  <c r="N2049" i="1"/>
  <c r="V2049" i="1" s="1"/>
  <c r="N2048" i="1"/>
  <c r="V2048" i="1" s="1"/>
  <c r="N2047" i="1"/>
  <c r="V2047" i="1" s="1"/>
  <c r="N2046" i="1"/>
  <c r="V2046" i="1" s="1"/>
  <c r="N2045" i="1"/>
  <c r="V2045" i="1" s="1"/>
  <c r="N2044" i="1"/>
  <c r="V2044" i="1" s="1"/>
  <c r="N2043" i="1"/>
  <c r="V2043" i="1" s="1"/>
  <c r="N2042" i="1"/>
  <c r="V2042" i="1" s="1"/>
  <c r="N2041" i="1"/>
  <c r="V2041" i="1" s="1"/>
  <c r="N2040" i="1"/>
  <c r="V2040" i="1" s="1"/>
  <c r="N2039" i="1"/>
  <c r="V2039" i="1" s="1"/>
  <c r="N2038" i="1"/>
  <c r="V2038" i="1" s="1"/>
  <c r="N2037" i="1"/>
  <c r="N2036" i="1"/>
  <c r="V2036" i="1" s="1"/>
  <c r="N2035" i="1"/>
  <c r="V2035" i="1" s="1"/>
  <c r="N2034" i="1"/>
  <c r="V2034" i="1" s="1"/>
  <c r="N2033" i="1"/>
  <c r="V2033" i="1" s="1"/>
  <c r="N2032" i="1"/>
  <c r="V2032" i="1" s="1"/>
  <c r="N2031" i="1"/>
  <c r="V2031" i="1" s="1"/>
  <c r="N2030" i="1"/>
  <c r="V2030" i="1" s="1"/>
  <c r="N2029" i="1"/>
  <c r="V2029" i="1" s="1"/>
  <c r="N2028" i="1"/>
  <c r="V2028" i="1" s="1"/>
  <c r="N2027" i="1"/>
  <c r="V2027" i="1" s="1"/>
  <c r="N2026" i="1"/>
  <c r="V2026" i="1" s="1"/>
  <c r="N2025" i="1"/>
  <c r="V2025" i="1" s="1"/>
  <c r="N2024" i="1"/>
  <c r="V2024" i="1" s="1"/>
  <c r="N2023" i="1"/>
  <c r="V2023" i="1" s="1"/>
  <c r="N2022" i="1"/>
  <c r="V2022" i="1" s="1"/>
  <c r="N2021" i="1"/>
  <c r="V2021" i="1" s="1"/>
  <c r="N2020" i="1"/>
  <c r="V2020" i="1" s="1"/>
  <c r="N2019" i="1"/>
  <c r="V2019" i="1" s="1"/>
  <c r="N2018" i="1"/>
  <c r="V2018" i="1" s="1"/>
  <c r="N2017" i="1"/>
  <c r="V2017" i="1" s="1"/>
  <c r="N2016" i="1"/>
  <c r="V2016" i="1" s="1"/>
  <c r="N2015" i="1"/>
  <c r="V2015" i="1" s="1"/>
  <c r="N2014" i="1"/>
  <c r="V2014" i="1" s="1"/>
  <c r="N2013" i="1"/>
  <c r="V2013" i="1" s="1"/>
  <c r="N2012" i="1"/>
  <c r="V2012" i="1" s="1"/>
  <c r="N2011" i="1"/>
  <c r="V2011" i="1" s="1"/>
  <c r="N2010" i="1"/>
  <c r="V2010" i="1" s="1"/>
  <c r="N2009" i="1"/>
  <c r="V2009" i="1" s="1"/>
  <c r="N2008" i="1"/>
  <c r="V2008" i="1" s="1"/>
  <c r="N2007" i="1"/>
  <c r="V2007" i="1" s="1"/>
  <c r="N2006" i="1"/>
  <c r="V2006" i="1" s="1"/>
  <c r="N2005" i="1"/>
  <c r="V2005" i="1" s="1"/>
  <c r="N2004" i="1"/>
  <c r="V2004" i="1" s="1"/>
  <c r="N2003" i="1"/>
  <c r="V2003" i="1" s="1"/>
  <c r="N2002" i="1"/>
  <c r="V2002" i="1" s="1"/>
  <c r="N2001" i="1"/>
  <c r="V2001" i="1" s="1"/>
  <c r="N2000" i="1"/>
  <c r="V2000" i="1" s="1"/>
  <c r="N1999" i="1"/>
  <c r="V1999" i="1" s="1"/>
  <c r="N1998" i="1"/>
  <c r="V1998" i="1" s="1"/>
  <c r="N1997" i="1"/>
  <c r="V1997" i="1" s="1"/>
  <c r="N1996" i="1"/>
  <c r="V1996" i="1" s="1"/>
  <c r="N1995" i="1"/>
  <c r="V1995" i="1" s="1"/>
  <c r="N1994" i="1"/>
  <c r="V1994" i="1" s="1"/>
  <c r="N1993" i="1"/>
  <c r="V1993" i="1" s="1"/>
  <c r="N1992" i="1"/>
  <c r="V1992" i="1" s="1"/>
  <c r="N1991" i="1"/>
  <c r="V1991" i="1" s="1"/>
  <c r="N1990" i="1"/>
  <c r="V1990" i="1" s="1"/>
  <c r="N1989" i="1"/>
  <c r="V1989" i="1" s="1"/>
  <c r="N1988" i="1"/>
  <c r="V1988" i="1" s="1"/>
  <c r="N1987" i="1"/>
  <c r="V1987" i="1" s="1"/>
  <c r="N1986" i="1"/>
  <c r="V1986" i="1" s="1"/>
  <c r="N1985" i="1"/>
  <c r="V1985" i="1" s="1"/>
  <c r="N1984" i="1"/>
  <c r="V1984" i="1" s="1"/>
  <c r="N1983" i="1"/>
  <c r="V1983" i="1" s="1"/>
  <c r="N1982" i="1"/>
  <c r="V1982" i="1" s="1"/>
  <c r="N1981" i="1"/>
  <c r="V1981" i="1" s="1"/>
  <c r="N1980" i="1"/>
  <c r="V1980" i="1" s="1"/>
  <c r="N1979" i="1"/>
  <c r="V1979" i="1" s="1"/>
  <c r="N1978" i="1"/>
  <c r="V1978" i="1" s="1"/>
  <c r="N1977" i="1"/>
  <c r="V1977" i="1" s="1"/>
  <c r="N1976" i="1"/>
  <c r="V1976" i="1" s="1"/>
  <c r="N1975" i="1"/>
  <c r="V1975" i="1" s="1"/>
  <c r="N1974" i="1"/>
  <c r="V1974" i="1" s="1"/>
  <c r="N1973" i="1"/>
  <c r="V1973" i="1" s="1"/>
  <c r="N1972" i="1"/>
  <c r="V1972" i="1" s="1"/>
  <c r="N1971" i="1"/>
  <c r="V1971" i="1" s="1"/>
  <c r="N1970" i="1"/>
  <c r="V1970" i="1" s="1"/>
  <c r="N1969" i="1"/>
  <c r="V1969" i="1" s="1"/>
  <c r="N1968" i="1"/>
  <c r="V1968" i="1" s="1"/>
  <c r="N1967" i="1"/>
  <c r="V1967" i="1" s="1"/>
  <c r="N1966" i="1"/>
  <c r="V1966" i="1" s="1"/>
  <c r="N1965" i="1"/>
  <c r="V1965" i="1" s="1"/>
  <c r="N1964" i="1"/>
  <c r="V1964" i="1" s="1"/>
  <c r="N1963" i="1"/>
  <c r="V1963" i="1" s="1"/>
  <c r="N1962" i="1"/>
  <c r="V1962" i="1" s="1"/>
  <c r="N1961" i="1"/>
  <c r="V1961" i="1" s="1"/>
  <c r="N1960" i="1"/>
  <c r="V1960" i="1" s="1"/>
  <c r="N1959" i="1"/>
  <c r="V1959" i="1" s="1"/>
  <c r="N1958" i="1"/>
  <c r="V1958" i="1" s="1"/>
  <c r="N1957" i="1"/>
  <c r="V1957" i="1" s="1"/>
  <c r="N1956" i="1"/>
  <c r="V1956" i="1" s="1"/>
  <c r="N1955" i="1"/>
  <c r="V1955" i="1" s="1"/>
  <c r="N1954" i="1"/>
  <c r="V1954" i="1" s="1"/>
  <c r="N1953" i="1"/>
  <c r="V1953" i="1" s="1"/>
  <c r="N1952" i="1"/>
  <c r="V1952" i="1" s="1"/>
  <c r="N1951" i="1"/>
  <c r="V1951" i="1" s="1"/>
  <c r="N1950" i="1"/>
  <c r="V1950" i="1" s="1"/>
  <c r="N1949" i="1"/>
  <c r="V1949" i="1" s="1"/>
  <c r="N1948" i="1"/>
  <c r="V1948" i="1" s="1"/>
  <c r="N1947" i="1"/>
  <c r="V1947" i="1" s="1"/>
  <c r="N1946" i="1"/>
  <c r="V1946" i="1" s="1"/>
  <c r="N1945" i="1"/>
  <c r="V1945" i="1" s="1"/>
  <c r="N1944" i="1"/>
  <c r="V1944" i="1" s="1"/>
  <c r="N1943" i="1"/>
  <c r="V1943" i="1" s="1"/>
  <c r="N1942" i="1"/>
  <c r="V1942" i="1" s="1"/>
  <c r="N1941" i="1"/>
  <c r="V1941" i="1" s="1"/>
  <c r="N1940" i="1"/>
  <c r="V1940" i="1" s="1"/>
  <c r="N1939" i="1"/>
  <c r="V1939" i="1" s="1"/>
  <c r="N1938" i="1"/>
  <c r="V1938" i="1" s="1"/>
  <c r="N1937" i="1"/>
  <c r="V1937" i="1" s="1"/>
  <c r="N1936" i="1"/>
  <c r="V1936" i="1" s="1"/>
  <c r="N1935" i="1"/>
  <c r="V1935" i="1" s="1"/>
  <c r="N1934" i="1"/>
  <c r="V1934" i="1" s="1"/>
  <c r="N1933" i="1"/>
  <c r="V1933" i="1" s="1"/>
  <c r="N1932" i="1"/>
  <c r="V1932" i="1" s="1"/>
  <c r="N1931" i="1"/>
  <c r="V1931" i="1" s="1"/>
  <c r="N1930" i="1"/>
  <c r="V1930" i="1" s="1"/>
  <c r="N1929" i="1"/>
  <c r="V1929" i="1" s="1"/>
  <c r="N1928" i="1"/>
  <c r="V1928" i="1" s="1"/>
  <c r="N1927" i="1"/>
  <c r="V1927" i="1" s="1"/>
  <c r="N1926" i="1"/>
  <c r="V1926" i="1" s="1"/>
  <c r="N1925" i="1"/>
  <c r="V1925" i="1" s="1"/>
  <c r="N1924" i="1"/>
  <c r="V1924" i="1" s="1"/>
  <c r="N1923" i="1"/>
  <c r="V1923" i="1" s="1"/>
  <c r="N1922" i="1"/>
  <c r="V1922" i="1" s="1"/>
  <c r="N1921" i="1"/>
  <c r="V1921" i="1" s="1"/>
  <c r="N1920" i="1"/>
  <c r="V1920" i="1" s="1"/>
  <c r="N1919" i="1"/>
  <c r="V1919" i="1" s="1"/>
  <c r="N1918" i="1"/>
  <c r="V1918" i="1" s="1"/>
  <c r="N1917" i="1"/>
  <c r="V1917" i="1" s="1"/>
  <c r="N1916" i="1"/>
  <c r="V1916" i="1" s="1"/>
  <c r="N1915" i="1"/>
  <c r="V1915" i="1" s="1"/>
  <c r="N1914" i="1"/>
  <c r="V1914" i="1" s="1"/>
  <c r="N1913" i="1"/>
  <c r="V1913" i="1" s="1"/>
  <c r="N1912" i="1"/>
  <c r="V1912" i="1" s="1"/>
  <c r="N1911" i="1"/>
  <c r="V1911" i="1" s="1"/>
  <c r="N1910" i="1"/>
  <c r="V1910" i="1" s="1"/>
  <c r="N1909" i="1"/>
  <c r="V1909" i="1" s="1"/>
  <c r="N1908" i="1"/>
  <c r="V1908" i="1" s="1"/>
  <c r="N1907" i="1"/>
  <c r="V1907" i="1" s="1"/>
  <c r="N1906" i="1"/>
  <c r="V1906" i="1" s="1"/>
  <c r="N1905" i="1"/>
  <c r="V1905" i="1" s="1"/>
  <c r="N1904" i="1"/>
  <c r="V1904" i="1" s="1"/>
  <c r="N1903" i="1"/>
  <c r="V1903" i="1" s="1"/>
  <c r="N1902" i="1"/>
  <c r="V1902" i="1" s="1"/>
  <c r="N1901" i="1"/>
  <c r="V1901" i="1" s="1"/>
  <c r="N1900" i="1"/>
  <c r="V1900" i="1" s="1"/>
  <c r="N1899" i="1"/>
  <c r="V1899" i="1" s="1"/>
  <c r="N1898" i="1"/>
  <c r="V1898" i="1" s="1"/>
  <c r="N1897" i="1"/>
  <c r="V1897" i="1" s="1"/>
  <c r="N1896" i="1"/>
  <c r="V1896" i="1" s="1"/>
  <c r="N1895" i="1"/>
  <c r="V1895" i="1" s="1"/>
  <c r="N1894" i="1"/>
  <c r="V1894" i="1" s="1"/>
  <c r="N1893" i="1"/>
  <c r="V1893" i="1" s="1"/>
  <c r="N1892" i="1"/>
  <c r="V1892" i="1" s="1"/>
  <c r="N1891" i="1"/>
  <c r="V1891" i="1" s="1"/>
  <c r="N1890" i="1"/>
  <c r="V1890" i="1" s="1"/>
  <c r="N1889" i="1"/>
  <c r="N1888" i="1"/>
  <c r="V1888" i="1" s="1"/>
  <c r="N1887" i="1"/>
  <c r="V1887" i="1" s="1"/>
  <c r="N1886" i="1"/>
  <c r="V1886" i="1" s="1"/>
  <c r="N1885" i="1"/>
  <c r="V1885" i="1" s="1"/>
  <c r="N1884" i="1"/>
  <c r="V1884" i="1" s="1"/>
  <c r="N1883" i="1"/>
  <c r="V1883" i="1" s="1"/>
  <c r="N1882" i="1"/>
  <c r="N1881" i="1"/>
  <c r="V1881" i="1" s="1"/>
  <c r="N1880" i="1"/>
  <c r="V1880" i="1" s="1"/>
  <c r="N1879" i="1"/>
  <c r="V1879" i="1" s="1"/>
  <c r="N1878" i="1"/>
  <c r="V1878" i="1" s="1"/>
  <c r="N1877" i="1"/>
  <c r="V1877" i="1" s="1"/>
  <c r="N1876" i="1"/>
  <c r="V1876" i="1" s="1"/>
  <c r="N1875" i="1"/>
  <c r="V1875" i="1" s="1"/>
  <c r="N1874" i="1"/>
  <c r="V1874" i="1" s="1"/>
  <c r="N1873" i="1"/>
  <c r="V1873" i="1" s="1"/>
  <c r="N1872" i="1"/>
  <c r="V1872" i="1" s="1"/>
  <c r="N1871" i="1"/>
  <c r="V1871" i="1" s="1"/>
  <c r="N1870" i="1"/>
  <c r="V1870" i="1" s="1"/>
  <c r="N1869" i="1"/>
  <c r="V1869" i="1" s="1"/>
  <c r="N1868" i="1"/>
  <c r="V1868" i="1" s="1"/>
  <c r="N1867" i="1"/>
  <c r="N1866" i="1"/>
  <c r="V1866" i="1" s="1"/>
  <c r="N1865" i="1"/>
  <c r="V1865" i="1" s="1"/>
  <c r="N1864" i="1"/>
  <c r="V1864" i="1" s="1"/>
  <c r="N1863" i="1"/>
  <c r="V1863" i="1" s="1"/>
  <c r="N1862" i="1"/>
  <c r="V1862" i="1" s="1"/>
  <c r="N1861" i="1"/>
  <c r="V1861" i="1" s="1"/>
  <c r="N1860" i="1"/>
  <c r="V1860" i="1" s="1"/>
  <c r="N1859" i="1"/>
  <c r="V1859" i="1" s="1"/>
  <c r="N1858" i="1"/>
  <c r="V1858" i="1" s="1"/>
  <c r="N1857" i="1"/>
  <c r="V1857" i="1" s="1"/>
  <c r="N1856" i="1"/>
  <c r="V1856" i="1" s="1"/>
  <c r="N1855" i="1"/>
  <c r="V1855" i="1" s="1"/>
  <c r="N1854" i="1"/>
  <c r="V1854" i="1" s="1"/>
  <c r="N1853" i="1"/>
  <c r="V1853" i="1" s="1"/>
  <c r="N1852" i="1"/>
  <c r="V1852" i="1" s="1"/>
  <c r="N1851" i="1"/>
  <c r="V1851" i="1" s="1"/>
  <c r="N1850" i="1"/>
  <c r="V1850" i="1" s="1"/>
  <c r="N1849" i="1"/>
  <c r="V1849" i="1" s="1"/>
  <c r="N1848" i="1"/>
  <c r="V1848" i="1" s="1"/>
  <c r="N1847" i="1"/>
  <c r="V1847" i="1" s="1"/>
  <c r="N1846" i="1"/>
  <c r="V1846" i="1" s="1"/>
  <c r="N1845" i="1"/>
  <c r="V1845" i="1" s="1"/>
  <c r="N1844" i="1"/>
  <c r="V1844" i="1" s="1"/>
  <c r="N1843" i="1"/>
  <c r="V1843" i="1" s="1"/>
  <c r="N1842" i="1"/>
  <c r="V1842" i="1" s="1"/>
  <c r="N1841" i="1"/>
  <c r="V1841" i="1" s="1"/>
  <c r="N1840" i="1"/>
  <c r="V1840" i="1" s="1"/>
  <c r="N1839" i="1"/>
  <c r="V1839" i="1" s="1"/>
  <c r="N1838" i="1"/>
  <c r="V1838" i="1" s="1"/>
  <c r="N1837" i="1"/>
  <c r="V1837" i="1" s="1"/>
  <c r="N1836" i="1"/>
  <c r="V1836" i="1" s="1"/>
  <c r="N1835" i="1"/>
  <c r="V1835" i="1" s="1"/>
  <c r="N1834" i="1"/>
  <c r="V1834" i="1" s="1"/>
  <c r="N1833" i="1"/>
  <c r="V1833" i="1" s="1"/>
  <c r="N1832" i="1"/>
  <c r="V1832" i="1" s="1"/>
  <c r="N1831" i="1"/>
  <c r="V1831" i="1" s="1"/>
  <c r="N1830" i="1"/>
  <c r="V1830" i="1" s="1"/>
  <c r="N1829" i="1"/>
  <c r="V1829" i="1" s="1"/>
  <c r="N1828" i="1"/>
  <c r="V1828" i="1" s="1"/>
  <c r="N1827" i="1"/>
  <c r="V1827" i="1" s="1"/>
  <c r="N1826" i="1"/>
  <c r="N1825" i="1"/>
  <c r="V1825" i="1" s="1"/>
  <c r="N1824" i="1"/>
  <c r="V1824" i="1" s="1"/>
  <c r="N1823" i="1"/>
  <c r="V1823" i="1" s="1"/>
  <c r="N1822" i="1"/>
  <c r="V1822" i="1" s="1"/>
  <c r="N1821" i="1"/>
  <c r="V1821" i="1" s="1"/>
  <c r="N1820" i="1"/>
  <c r="V1820" i="1" s="1"/>
  <c r="N1819" i="1"/>
  <c r="V1819" i="1" s="1"/>
  <c r="N1818" i="1"/>
  <c r="V1818" i="1" s="1"/>
  <c r="N1817" i="1"/>
  <c r="V1817" i="1" s="1"/>
  <c r="N1816" i="1"/>
  <c r="V1816" i="1" s="1"/>
  <c r="N1815" i="1"/>
  <c r="V1815" i="1" s="1"/>
  <c r="N1814" i="1"/>
  <c r="V1814" i="1" s="1"/>
  <c r="N1813" i="1"/>
  <c r="V1813" i="1" s="1"/>
  <c r="N1812" i="1"/>
  <c r="V1812" i="1" s="1"/>
  <c r="N1811" i="1"/>
  <c r="V1811" i="1" s="1"/>
  <c r="N1810" i="1"/>
  <c r="V1810" i="1" s="1"/>
  <c r="N1809" i="1"/>
  <c r="V1809" i="1" s="1"/>
  <c r="N1808" i="1"/>
  <c r="V1808" i="1" s="1"/>
  <c r="N1807" i="1"/>
  <c r="V1807" i="1" s="1"/>
  <c r="N1806" i="1"/>
  <c r="V1806" i="1" s="1"/>
  <c r="N1805" i="1"/>
  <c r="V1805" i="1" s="1"/>
  <c r="N1804" i="1"/>
  <c r="V1804" i="1" s="1"/>
  <c r="N1803" i="1"/>
  <c r="V1803" i="1" s="1"/>
  <c r="N1802" i="1"/>
  <c r="V1802" i="1" s="1"/>
  <c r="N1801" i="1"/>
  <c r="V1801" i="1" s="1"/>
  <c r="N1800" i="1"/>
  <c r="V1800" i="1" s="1"/>
  <c r="N1799" i="1"/>
  <c r="V1799" i="1" s="1"/>
  <c r="N1798" i="1"/>
  <c r="V1798" i="1" s="1"/>
  <c r="N1797" i="1"/>
  <c r="V1797" i="1" s="1"/>
  <c r="N1796" i="1"/>
  <c r="V1796" i="1" s="1"/>
  <c r="N1795" i="1"/>
  <c r="V1795" i="1" s="1"/>
  <c r="N1794" i="1"/>
  <c r="V1794" i="1" s="1"/>
  <c r="N1793" i="1"/>
  <c r="V1793" i="1" s="1"/>
  <c r="N1792" i="1"/>
  <c r="V1792" i="1" s="1"/>
  <c r="N1791" i="1"/>
  <c r="V1791" i="1" s="1"/>
  <c r="N1790" i="1"/>
  <c r="V1790" i="1" s="1"/>
  <c r="N1789" i="1"/>
  <c r="V1789" i="1" s="1"/>
  <c r="N1788" i="1"/>
  <c r="V1788" i="1" s="1"/>
  <c r="N1787" i="1"/>
  <c r="N1786" i="1"/>
  <c r="V1786" i="1" s="1"/>
  <c r="N1785" i="1"/>
  <c r="V1785" i="1" s="1"/>
  <c r="N1784" i="1"/>
  <c r="V1784" i="1" s="1"/>
  <c r="N1783" i="1"/>
  <c r="V1783" i="1" s="1"/>
  <c r="N1782" i="1"/>
  <c r="V1782" i="1" s="1"/>
  <c r="N1781" i="1"/>
  <c r="V1781" i="1" s="1"/>
  <c r="N1780" i="1"/>
  <c r="V1780" i="1" s="1"/>
  <c r="N1779" i="1"/>
  <c r="V1779" i="1" s="1"/>
  <c r="N1778" i="1"/>
  <c r="V1778" i="1" s="1"/>
  <c r="N1777" i="1"/>
  <c r="V1777" i="1" s="1"/>
  <c r="N1776" i="1"/>
  <c r="V1776" i="1" s="1"/>
  <c r="N1775" i="1"/>
  <c r="V1775" i="1" s="1"/>
  <c r="N1774" i="1"/>
  <c r="V1774" i="1" s="1"/>
  <c r="N1773" i="1"/>
  <c r="V1773" i="1" s="1"/>
  <c r="N1772" i="1"/>
  <c r="V1772" i="1" s="1"/>
  <c r="N1771" i="1"/>
  <c r="V1771" i="1" s="1"/>
  <c r="N1770" i="1"/>
  <c r="V1770" i="1" s="1"/>
  <c r="N1769" i="1"/>
  <c r="V1769" i="1" s="1"/>
  <c r="N1768" i="1"/>
  <c r="V1768" i="1" s="1"/>
  <c r="N1767" i="1"/>
  <c r="V1767" i="1" s="1"/>
  <c r="N1766" i="1"/>
  <c r="V1766" i="1" s="1"/>
  <c r="N1765" i="1"/>
  <c r="V1765" i="1" s="1"/>
  <c r="N1764" i="1"/>
  <c r="V1764" i="1" s="1"/>
  <c r="N1763" i="1"/>
  <c r="V1763" i="1" s="1"/>
  <c r="N1762" i="1"/>
  <c r="V1762" i="1" s="1"/>
  <c r="N1761" i="1"/>
  <c r="V1761" i="1" s="1"/>
  <c r="N1760" i="1"/>
  <c r="V1760" i="1" s="1"/>
  <c r="N1759" i="1"/>
  <c r="V1759" i="1" s="1"/>
  <c r="N1758" i="1"/>
  <c r="V1758" i="1" s="1"/>
  <c r="N1757" i="1"/>
  <c r="V1757" i="1" s="1"/>
  <c r="N1756" i="1"/>
  <c r="V1756" i="1" s="1"/>
  <c r="N1755" i="1"/>
  <c r="V1755" i="1" s="1"/>
  <c r="N1754" i="1"/>
  <c r="V1754" i="1" s="1"/>
  <c r="N1753" i="1"/>
  <c r="V1753" i="1" s="1"/>
  <c r="N1752" i="1"/>
  <c r="V1752" i="1" s="1"/>
  <c r="N1751" i="1"/>
  <c r="V1751" i="1" s="1"/>
  <c r="N1750" i="1"/>
  <c r="V1750" i="1" s="1"/>
  <c r="N1749" i="1"/>
  <c r="V1749" i="1" s="1"/>
  <c r="N1748" i="1"/>
  <c r="V1748" i="1" s="1"/>
  <c r="N1747" i="1"/>
  <c r="V1747" i="1" s="1"/>
  <c r="N1746" i="1"/>
  <c r="V1746" i="1" s="1"/>
  <c r="N1745" i="1"/>
  <c r="V1745" i="1" s="1"/>
  <c r="N1744" i="1"/>
  <c r="V1744" i="1" s="1"/>
  <c r="N1743" i="1"/>
  <c r="V1743" i="1" s="1"/>
  <c r="N1742" i="1"/>
  <c r="V1742" i="1" s="1"/>
  <c r="N1741" i="1"/>
  <c r="V1741" i="1" s="1"/>
  <c r="N1740" i="1"/>
  <c r="V1740" i="1" s="1"/>
  <c r="N1739" i="1"/>
  <c r="V1739" i="1" s="1"/>
  <c r="N1738" i="1"/>
  <c r="V1738" i="1" s="1"/>
  <c r="N1737" i="1"/>
  <c r="V1737" i="1" s="1"/>
  <c r="N1736" i="1"/>
  <c r="V1736" i="1" s="1"/>
  <c r="N1735" i="1"/>
  <c r="V1735" i="1" s="1"/>
  <c r="N1734" i="1"/>
  <c r="V1734" i="1" s="1"/>
  <c r="N1733" i="1"/>
  <c r="V1733" i="1" s="1"/>
  <c r="N1732" i="1"/>
  <c r="V1732" i="1" s="1"/>
  <c r="N1731" i="1"/>
  <c r="V1731" i="1" s="1"/>
  <c r="N1730" i="1"/>
  <c r="V1730" i="1" s="1"/>
  <c r="N1729" i="1"/>
  <c r="V1729" i="1" s="1"/>
  <c r="N1728" i="1"/>
  <c r="V1728" i="1" s="1"/>
  <c r="N1727" i="1"/>
  <c r="V1727" i="1" s="1"/>
  <c r="N1726" i="1"/>
  <c r="V1726" i="1" s="1"/>
  <c r="N1725" i="1"/>
  <c r="V1725" i="1" s="1"/>
  <c r="N1724" i="1"/>
  <c r="V1724" i="1" s="1"/>
  <c r="N1723" i="1"/>
  <c r="V1723" i="1" s="1"/>
  <c r="N1722" i="1"/>
  <c r="V1722" i="1" s="1"/>
  <c r="N1721" i="1"/>
  <c r="V1721" i="1" s="1"/>
  <c r="N1720" i="1"/>
  <c r="V1720" i="1" s="1"/>
  <c r="N1719" i="1"/>
  <c r="V1719" i="1" s="1"/>
  <c r="N1718" i="1"/>
  <c r="V1718" i="1" s="1"/>
  <c r="N1717" i="1"/>
  <c r="V1717" i="1" s="1"/>
  <c r="N1716" i="1"/>
  <c r="V1716" i="1" s="1"/>
  <c r="N1715" i="1"/>
  <c r="V1715" i="1" s="1"/>
  <c r="N1714" i="1"/>
  <c r="V1714" i="1" s="1"/>
  <c r="N1713" i="1"/>
  <c r="V1713" i="1" s="1"/>
  <c r="N1712" i="1"/>
  <c r="V1712" i="1" s="1"/>
  <c r="N1711" i="1"/>
  <c r="V1711" i="1" s="1"/>
  <c r="N1710" i="1"/>
  <c r="V1710" i="1" s="1"/>
  <c r="N1709" i="1"/>
  <c r="V1709" i="1" s="1"/>
  <c r="N1708" i="1"/>
  <c r="V1708" i="1" s="1"/>
  <c r="N1707" i="1"/>
  <c r="V1707" i="1" s="1"/>
  <c r="N1706" i="1"/>
  <c r="V1706" i="1" s="1"/>
  <c r="N1705" i="1"/>
  <c r="V1705" i="1" s="1"/>
  <c r="N1704" i="1"/>
  <c r="V1704" i="1" s="1"/>
  <c r="N1703" i="1"/>
  <c r="V1703" i="1" s="1"/>
  <c r="N1702" i="1"/>
  <c r="V1702" i="1" s="1"/>
  <c r="N1701" i="1"/>
  <c r="V1701" i="1" s="1"/>
  <c r="N1700" i="1"/>
  <c r="V1700" i="1" s="1"/>
  <c r="N1699" i="1"/>
  <c r="V1699" i="1" s="1"/>
  <c r="N1698" i="1"/>
  <c r="V1698" i="1" s="1"/>
  <c r="N1697" i="1"/>
  <c r="V1697" i="1" s="1"/>
  <c r="N1696" i="1"/>
  <c r="V1696" i="1" s="1"/>
  <c r="N1695" i="1"/>
  <c r="V1695" i="1" s="1"/>
  <c r="N1694" i="1"/>
  <c r="V1694" i="1" s="1"/>
  <c r="N1693" i="1"/>
  <c r="V1693" i="1" s="1"/>
  <c r="N1692" i="1"/>
  <c r="V1692" i="1" s="1"/>
  <c r="N1691" i="1"/>
  <c r="V1691" i="1" s="1"/>
  <c r="N1690" i="1"/>
  <c r="V1690" i="1" s="1"/>
  <c r="N1689" i="1"/>
  <c r="V1689" i="1" s="1"/>
  <c r="N1688" i="1"/>
  <c r="V1688" i="1" s="1"/>
  <c r="N1687" i="1"/>
  <c r="V1687" i="1" s="1"/>
  <c r="N1686" i="1"/>
  <c r="V1686" i="1" s="1"/>
  <c r="N1685" i="1"/>
  <c r="V1685" i="1" s="1"/>
  <c r="N1684" i="1"/>
  <c r="V1684" i="1" s="1"/>
  <c r="N1683" i="1"/>
  <c r="V1683" i="1" s="1"/>
  <c r="N1682" i="1"/>
  <c r="V1682" i="1" s="1"/>
  <c r="N1681" i="1"/>
  <c r="V1681" i="1" s="1"/>
  <c r="N1680" i="1"/>
  <c r="V1680" i="1" s="1"/>
  <c r="N1679" i="1"/>
  <c r="V1679" i="1" s="1"/>
  <c r="N1678" i="1"/>
  <c r="V1678" i="1" s="1"/>
  <c r="N1677" i="1"/>
  <c r="V1677" i="1" s="1"/>
  <c r="N1676" i="1"/>
  <c r="V1676" i="1" s="1"/>
  <c r="N1675" i="1"/>
  <c r="V1675" i="1" s="1"/>
  <c r="N1674" i="1"/>
  <c r="V1674" i="1" s="1"/>
  <c r="N1673" i="1"/>
  <c r="V1673" i="1" s="1"/>
  <c r="N1672" i="1"/>
  <c r="V1672" i="1" s="1"/>
  <c r="N1671" i="1"/>
  <c r="V1671" i="1" s="1"/>
  <c r="N1670" i="1"/>
  <c r="V1670" i="1" s="1"/>
  <c r="N1669" i="1"/>
  <c r="V1669" i="1" s="1"/>
  <c r="N1668" i="1"/>
  <c r="V1668" i="1" s="1"/>
  <c r="N1667" i="1"/>
  <c r="V1667" i="1" s="1"/>
  <c r="N1666" i="1"/>
  <c r="V1666" i="1" s="1"/>
  <c r="N1665" i="1"/>
  <c r="V1665" i="1" s="1"/>
  <c r="N1664" i="1"/>
  <c r="V1664" i="1" s="1"/>
  <c r="N1663" i="1"/>
  <c r="V1663" i="1" s="1"/>
  <c r="N1662" i="1"/>
  <c r="V1662" i="1" s="1"/>
  <c r="N1661" i="1"/>
  <c r="V1661" i="1" s="1"/>
  <c r="N1660" i="1"/>
  <c r="V1660" i="1" s="1"/>
  <c r="N1659" i="1"/>
  <c r="V1659" i="1" s="1"/>
  <c r="N1658" i="1"/>
  <c r="V1658" i="1" s="1"/>
  <c r="N1657" i="1"/>
  <c r="V1657" i="1" s="1"/>
  <c r="N1656" i="1"/>
  <c r="V1656" i="1" s="1"/>
  <c r="N1655" i="1"/>
  <c r="V1655" i="1" s="1"/>
  <c r="N1654" i="1"/>
  <c r="V1654" i="1" s="1"/>
  <c r="N1653" i="1"/>
  <c r="V1653" i="1" s="1"/>
  <c r="N1652" i="1"/>
  <c r="V1652" i="1" s="1"/>
  <c r="N1651" i="1"/>
  <c r="V1651" i="1" s="1"/>
  <c r="N1650" i="1"/>
  <c r="V1650" i="1" s="1"/>
  <c r="N1649" i="1"/>
  <c r="V1649" i="1" s="1"/>
  <c r="N1648" i="1"/>
  <c r="V1648" i="1" s="1"/>
  <c r="N1647" i="1"/>
  <c r="V1647" i="1" s="1"/>
  <c r="N1646" i="1"/>
  <c r="V1646" i="1" s="1"/>
  <c r="N1645" i="1"/>
  <c r="V1645" i="1" s="1"/>
  <c r="N1644" i="1"/>
  <c r="V1644" i="1" s="1"/>
  <c r="N1643" i="1"/>
  <c r="V1643" i="1" s="1"/>
  <c r="N1642" i="1"/>
  <c r="V1642" i="1" s="1"/>
  <c r="N1641" i="1"/>
  <c r="V1641" i="1" s="1"/>
  <c r="N1640" i="1"/>
  <c r="V1640" i="1" s="1"/>
  <c r="N1639" i="1"/>
  <c r="V1639" i="1" s="1"/>
  <c r="N1638" i="1"/>
  <c r="V1638" i="1" s="1"/>
  <c r="N1637" i="1"/>
  <c r="V1637" i="1" s="1"/>
  <c r="N1636" i="1"/>
  <c r="V1636" i="1" s="1"/>
  <c r="N1635" i="1"/>
  <c r="V1635" i="1" s="1"/>
  <c r="N1634" i="1"/>
  <c r="V1634" i="1" s="1"/>
  <c r="N1633" i="1"/>
  <c r="V1633" i="1" s="1"/>
  <c r="N1632" i="1"/>
  <c r="V1632" i="1" s="1"/>
  <c r="N1631" i="1"/>
  <c r="V1631" i="1" s="1"/>
  <c r="N1630" i="1"/>
  <c r="V1630" i="1" s="1"/>
  <c r="N1629" i="1"/>
  <c r="V1629" i="1" s="1"/>
  <c r="N1628" i="1"/>
  <c r="V1628" i="1" s="1"/>
  <c r="N1627" i="1"/>
  <c r="V1627" i="1" s="1"/>
  <c r="N1626" i="1"/>
  <c r="V1626" i="1" s="1"/>
  <c r="N1625" i="1"/>
  <c r="V1625" i="1" s="1"/>
  <c r="N1624" i="1"/>
  <c r="V1624" i="1" s="1"/>
  <c r="N1623" i="1"/>
  <c r="V1623" i="1" s="1"/>
  <c r="N1622" i="1"/>
  <c r="V1622" i="1" s="1"/>
  <c r="N1621" i="1"/>
  <c r="V1621" i="1" s="1"/>
  <c r="N1620" i="1"/>
  <c r="V1620" i="1" s="1"/>
  <c r="N1619" i="1"/>
  <c r="V1619" i="1" s="1"/>
  <c r="N1618" i="1"/>
  <c r="V1618" i="1" s="1"/>
  <c r="N1617" i="1"/>
  <c r="V1617" i="1" s="1"/>
  <c r="N1616" i="1"/>
  <c r="V1616" i="1" s="1"/>
  <c r="N1615" i="1"/>
  <c r="V1615" i="1" s="1"/>
  <c r="N1614" i="1"/>
  <c r="V1614" i="1" s="1"/>
  <c r="N1613" i="1"/>
  <c r="V1613" i="1" s="1"/>
  <c r="N1612" i="1"/>
  <c r="V1612" i="1" s="1"/>
  <c r="N1611" i="1"/>
  <c r="V1611" i="1" s="1"/>
  <c r="N1610" i="1"/>
  <c r="V1610" i="1" s="1"/>
  <c r="N1609" i="1"/>
  <c r="V1609" i="1" s="1"/>
  <c r="N1608" i="1"/>
  <c r="V1608" i="1" s="1"/>
  <c r="N1607" i="1"/>
  <c r="V1607" i="1" s="1"/>
  <c r="N1606" i="1"/>
  <c r="V1606" i="1" s="1"/>
  <c r="N1605" i="1"/>
  <c r="V1605" i="1" s="1"/>
  <c r="N1604" i="1"/>
  <c r="V1604" i="1" s="1"/>
  <c r="N1603" i="1"/>
  <c r="V1603" i="1" s="1"/>
  <c r="N1602" i="1"/>
  <c r="V1602" i="1" s="1"/>
  <c r="N1601" i="1"/>
  <c r="V1601" i="1" s="1"/>
  <c r="N1600" i="1"/>
  <c r="V1600" i="1" s="1"/>
  <c r="N1599" i="1"/>
  <c r="V1599" i="1" s="1"/>
  <c r="N1598" i="1"/>
  <c r="V1598" i="1" s="1"/>
  <c r="N1597" i="1"/>
  <c r="V1597" i="1" s="1"/>
  <c r="N1596" i="1"/>
  <c r="V1596" i="1" s="1"/>
  <c r="N1595" i="1"/>
  <c r="V1595" i="1" s="1"/>
  <c r="N1594" i="1"/>
  <c r="V1594" i="1" s="1"/>
  <c r="N1593" i="1"/>
  <c r="V1593" i="1" s="1"/>
  <c r="N1592" i="1"/>
  <c r="V1592" i="1" s="1"/>
  <c r="N1591" i="1"/>
  <c r="V1591" i="1" s="1"/>
  <c r="N1590" i="1"/>
  <c r="V1590" i="1" s="1"/>
  <c r="N1589" i="1"/>
  <c r="V1589" i="1" s="1"/>
  <c r="N1588" i="1"/>
  <c r="V1588" i="1" s="1"/>
  <c r="N1587" i="1"/>
  <c r="V1587" i="1" s="1"/>
  <c r="N1586" i="1"/>
  <c r="V1586" i="1" s="1"/>
  <c r="N1585" i="1"/>
  <c r="V1585" i="1" s="1"/>
  <c r="N1584" i="1"/>
  <c r="V1584" i="1" s="1"/>
  <c r="N1583" i="1"/>
  <c r="V1583" i="1" s="1"/>
  <c r="N1582" i="1"/>
  <c r="V1582" i="1" s="1"/>
  <c r="N1581" i="1"/>
  <c r="V1581" i="1" s="1"/>
  <c r="N1580" i="1"/>
  <c r="V1580" i="1" s="1"/>
  <c r="N1579" i="1"/>
  <c r="V1579" i="1" s="1"/>
  <c r="N1578" i="1"/>
  <c r="V1578" i="1" s="1"/>
  <c r="N1577" i="1"/>
  <c r="V1577" i="1" s="1"/>
  <c r="N1576" i="1"/>
  <c r="V1576" i="1" s="1"/>
  <c r="N1575" i="1"/>
  <c r="V1575" i="1" s="1"/>
  <c r="N1574" i="1"/>
  <c r="V1574" i="1" s="1"/>
  <c r="N1573" i="1"/>
  <c r="V1573" i="1" s="1"/>
  <c r="N1572" i="1"/>
  <c r="V1572" i="1" s="1"/>
  <c r="N1571" i="1"/>
  <c r="V1571" i="1" s="1"/>
  <c r="N1570" i="1"/>
  <c r="V1570" i="1" s="1"/>
  <c r="N1569" i="1"/>
  <c r="V1569" i="1" s="1"/>
  <c r="N1568" i="1"/>
  <c r="V1568" i="1" s="1"/>
  <c r="N1567" i="1"/>
  <c r="V1567" i="1" s="1"/>
  <c r="N1566" i="1"/>
  <c r="V1566" i="1" s="1"/>
  <c r="N1565" i="1"/>
  <c r="V1565" i="1" s="1"/>
  <c r="N1564" i="1"/>
  <c r="V1564" i="1" s="1"/>
  <c r="N1563" i="1"/>
  <c r="V1563" i="1" s="1"/>
  <c r="N1562" i="1"/>
  <c r="V1562" i="1" s="1"/>
  <c r="N1561" i="1"/>
  <c r="V1561" i="1" s="1"/>
  <c r="N1560" i="1"/>
  <c r="V1560" i="1" s="1"/>
  <c r="N1559" i="1"/>
  <c r="V1559" i="1" s="1"/>
  <c r="N1558" i="1"/>
  <c r="V1558" i="1" s="1"/>
  <c r="N1557" i="1"/>
  <c r="V1557" i="1" s="1"/>
  <c r="N1556" i="1"/>
  <c r="V1556" i="1" s="1"/>
  <c r="N1555" i="1"/>
  <c r="V1555" i="1" s="1"/>
  <c r="N1554" i="1"/>
  <c r="V1554" i="1" s="1"/>
  <c r="N1553" i="1"/>
  <c r="V1553" i="1" s="1"/>
  <c r="N1552" i="1"/>
  <c r="V1552" i="1" s="1"/>
  <c r="N1551" i="1"/>
  <c r="V1551" i="1" s="1"/>
  <c r="N1550" i="1"/>
  <c r="V1550" i="1" s="1"/>
  <c r="N1549" i="1"/>
  <c r="V1549" i="1" s="1"/>
  <c r="N1548" i="1"/>
  <c r="V1548" i="1" s="1"/>
  <c r="N1547" i="1"/>
  <c r="V1547" i="1" s="1"/>
  <c r="N1546" i="1"/>
  <c r="V1546" i="1" s="1"/>
  <c r="N1545" i="1"/>
  <c r="V1545" i="1" s="1"/>
  <c r="N1544" i="1"/>
  <c r="V1544" i="1" s="1"/>
  <c r="N1543" i="1"/>
  <c r="V1543" i="1" s="1"/>
  <c r="N1542" i="1"/>
  <c r="V1542" i="1" s="1"/>
  <c r="N1541" i="1"/>
  <c r="V1541" i="1" s="1"/>
  <c r="N1540" i="1"/>
  <c r="V1540" i="1" s="1"/>
  <c r="N1539" i="1"/>
  <c r="V1539" i="1" s="1"/>
  <c r="N1538" i="1"/>
  <c r="N1537" i="1"/>
  <c r="V1537" i="1" s="1"/>
  <c r="N1536" i="1"/>
  <c r="V1536" i="1" s="1"/>
  <c r="N1535" i="1"/>
  <c r="V1535" i="1" s="1"/>
  <c r="N1534" i="1"/>
  <c r="V1534" i="1" s="1"/>
  <c r="N1533" i="1"/>
  <c r="V1533" i="1" s="1"/>
  <c r="N1532" i="1"/>
  <c r="V1532" i="1" s="1"/>
  <c r="N1531" i="1"/>
  <c r="V1531" i="1" s="1"/>
  <c r="N1530" i="1"/>
  <c r="V1530" i="1" s="1"/>
  <c r="N1529" i="1"/>
  <c r="V1529" i="1" s="1"/>
  <c r="N1528" i="1"/>
  <c r="V1528" i="1" s="1"/>
  <c r="N1527" i="1"/>
  <c r="V1527" i="1" s="1"/>
  <c r="N1526" i="1"/>
  <c r="V1526" i="1" s="1"/>
  <c r="N1525" i="1"/>
  <c r="V1525" i="1" s="1"/>
  <c r="N1524" i="1"/>
  <c r="V1524" i="1" s="1"/>
  <c r="N1523" i="1"/>
  <c r="V1523" i="1" s="1"/>
  <c r="N1522" i="1"/>
  <c r="V1522" i="1" s="1"/>
  <c r="N1521" i="1"/>
  <c r="V1521" i="1" s="1"/>
  <c r="N1520" i="1"/>
  <c r="V1520" i="1" s="1"/>
  <c r="N1519" i="1"/>
  <c r="V1519" i="1" s="1"/>
  <c r="N1518" i="1"/>
  <c r="V1518" i="1" s="1"/>
  <c r="N1517" i="1"/>
  <c r="V1517" i="1" s="1"/>
  <c r="N1516" i="1"/>
  <c r="V1516" i="1" s="1"/>
  <c r="N1515" i="1"/>
  <c r="V1515" i="1" s="1"/>
  <c r="N1514" i="1"/>
  <c r="V1514" i="1" s="1"/>
  <c r="N1513" i="1"/>
  <c r="V1513" i="1" s="1"/>
  <c r="N1512" i="1"/>
  <c r="V1512" i="1" s="1"/>
  <c r="N1511" i="1"/>
  <c r="V1511" i="1" s="1"/>
  <c r="N1510" i="1"/>
  <c r="V1510" i="1" s="1"/>
  <c r="N1509" i="1"/>
  <c r="V1509" i="1" s="1"/>
  <c r="N1508" i="1"/>
  <c r="V1508" i="1" s="1"/>
  <c r="N1507" i="1"/>
  <c r="V1507" i="1" s="1"/>
  <c r="N1506" i="1"/>
  <c r="V1506" i="1" s="1"/>
  <c r="N1505" i="1"/>
  <c r="V1505" i="1" s="1"/>
  <c r="N1504" i="1"/>
  <c r="V1504" i="1" s="1"/>
  <c r="N1503" i="1"/>
  <c r="V1503" i="1" s="1"/>
  <c r="N1502" i="1"/>
  <c r="V1502" i="1" s="1"/>
  <c r="N1501" i="1"/>
  <c r="V1501" i="1" s="1"/>
  <c r="N1500" i="1"/>
  <c r="V1500" i="1" s="1"/>
  <c r="N1499" i="1"/>
  <c r="V1499" i="1" s="1"/>
  <c r="N1498" i="1"/>
  <c r="V1498" i="1" s="1"/>
  <c r="N1497" i="1"/>
  <c r="V1497" i="1" s="1"/>
  <c r="N1496" i="1"/>
  <c r="V1496" i="1" s="1"/>
  <c r="N1495" i="1"/>
  <c r="V1495" i="1" s="1"/>
  <c r="N1494" i="1"/>
  <c r="V1494" i="1" s="1"/>
  <c r="N1493" i="1"/>
  <c r="V1493" i="1" s="1"/>
  <c r="N1492" i="1"/>
  <c r="V1492" i="1" s="1"/>
  <c r="N1491" i="1"/>
  <c r="V1491" i="1" s="1"/>
  <c r="N1490" i="1"/>
  <c r="V1490" i="1" s="1"/>
  <c r="N1489" i="1"/>
  <c r="V1489" i="1" s="1"/>
  <c r="N1488" i="1"/>
  <c r="V1488" i="1" s="1"/>
  <c r="N1487" i="1"/>
  <c r="V1487" i="1" s="1"/>
  <c r="N1486" i="1"/>
  <c r="V1486" i="1" s="1"/>
  <c r="N1485" i="1"/>
  <c r="V1485" i="1" s="1"/>
  <c r="N1484" i="1"/>
  <c r="V1484" i="1" s="1"/>
  <c r="N1483" i="1"/>
  <c r="V1483" i="1" s="1"/>
  <c r="N1482" i="1"/>
  <c r="V1482" i="1" s="1"/>
  <c r="N1481" i="1"/>
  <c r="V1481" i="1" s="1"/>
  <c r="N1480" i="1"/>
  <c r="V1480" i="1" s="1"/>
  <c r="N1479" i="1"/>
  <c r="V1479" i="1" s="1"/>
  <c r="N1478" i="1"/>
  <c r="V1478" i="1" s="1"/>
  <c r="N1477" i="1"/>
  <c r="V1477" i="1" s="1"/>
  <c r="N1476" i="1"/>
  <c r="V1476" i="1" s="1"/>
  <c r="N1475" i="1"/>
  <c r="V1475" i="1" s="1"/>
  <c r="N1474" i="1"/>
  <c r="V1474" i="1" s="1"/>
  <c r="N1473" i="1"/>
  <c r="V1473" i="1" s="1"/>
  <c r="N1472" i="1"/>
  <c r="V1472" i="1" s="1"/>
  <c r="N1471" i="1"/>
  <c r="V1471" i="1" s="1"/>
  <c r="N1470" i="1"/>
  <c r="V1470" i="1" s="1"/>
  <c r="N1469" i="1"/>
  <c r="V1469" i="1" s="1"/>
  <c r="N1468" i="1"/>
  <c r="V1468" i="1" s="1"/>
  <c r="N1467" i="1"/>
  <c r="V1467" i="1" s="1"/>
  <c r="N1466" i="1"/>
  <c r="V1466" i="1" s="1"/>
  <c r="N1465" i="1"/>
  <c r="V1465" i="1" s="1"/>
  <c r="N1464" i="1"/>
  <c r="V1464" i="1" s="1"/>
  <c r="N1463" i="1"/>
  <c r="V1463" i="1" s="1"/>
  <c r="N1462" i="1"/>
  <c r="V1462" i="1" s="1"/>
  <c r="N1461" i="1"/>
  <c r="V1461" i="1" s="1"/>
  <c r="N1460" i="1"/>
  <c r="V1460" i="1" s="1"/>
  <c r="N1459" i="1"/>
  <c r="V1459" i="1" s="1"/>
  <c r="N1458" i="1"/>
  <c r="V1458" i="1" s="1"/>
  <c r="N1457" i="1"/>
  <c r="V1457" i="1" s="1"/>
  <c r="N1456" i="1"/>
  <c r="V1456" i="1" s="1"/>
  <c r="N1455" i="1"/>
  <c r="V1455" i="1" s="1"/>
  <c r="N1454" i="1"/>
  <c r="V1454" i="1" s="1"/>
  <c r="N1453" i="1"/>
  <c r="V1453" i="1" s="1"/>
  <c r="N1452" i="1"/>
  <c r="V1452" i="1" s="1"/>
  <c r="N1451" i="1"/>
  <c r="V1451" i="1" s="1"/>
  <c r="N1450" i="1"/>
  <c r="V1450" i="1" s="1"/>
  <c r="N1449" i="1"/>
  <c r="V1449" i="1" s="1"/>
  <c r="N1448" i="1"/>
  <c r="V1448" i="1" s="1"/>
  <c r="N1447" i="1"/>
  <c r="V1447" i="1" s="1"/>
  <c r="N1446" i="1"/>
  <c r="V1446" i="1" s="1"/>
  <c r="N1445" i="1"/>
  <c r="V1445" i="1" s="1"/>
  <c r="N1444" i="1"/>
  <c r="V1444" i="1" s="1"/>
  <c r="N1443" i="1"/>
  <c r="V1443" i="1" s="1"/>
  <c r="N1442" i="1"/>
  <c r="V1442" i="1" s="1"/>
  <c r="N1441" i="1"/>
  <c r="V1441" i="1" s="1"/>
  <c r="N1440" i="1"/>
  <c r="V1440" i="1" s="1"/>
  <c r="N1439" i="1"/>
  <c r="V1439" i="1" s="1"/>
  <c r="N1438" i="1"/>
  <c r="V1438" i="1" s="1"/>
  <c r="N1437" i="1"/>
  <c r="V1437" i="1" s="1"/>
  <c r="N1436" i="1"/>
  <c r="V1436" i="1" s="1"/>
  <c r="N1435" i="1"/>
  <c r="V1435" i="1" s="1"/>
  <c r="N1434" i="1"/>
  <c r="V1434" i="1" s="1"/>
  <c r="N1433" i="1"/>
  <c r="V1433" i="1" s="1"/>
  <c r="N1432" i="1"/>
  <c r="V1432" i="1" s="1"/>
  <c r="N1431" i="1"/>
  <c r="V1431" i="1" s="1"/>
  <c r="N1430" i="1"/>
  <c r="V1430" i="1" s="1"/>
  <c r="N1429" i="1"/>
  <c r="V1429" i="1" s="1"/>
  <c r="N1428" i="1"/>
  <c r="V1428" i="1" s="1"/>
  <c r="N1427" i="1"/>
  <c r="V1427" i="1" s="1"/>
  <c r="N1426" i="1"/>
  <c r="V1426" i="1" s="1"/>
  <c r="N1425" i="1"/>
  <c r="V1425" i="1" s="1"/>
  <c r="N1424" i="1"/>
  <c r="V1424" i="1" s="1"/>
  <c r="N1423" i="1"/>
  <c r="V1423" i="1" s="1"/>
  <c r="N1422" i="1"/>
  <c r="V1422" i="1" s="1"/>
  <c r="N1421" i="1"/>
  <c r="V1421" i="1" s="1"/>
  <c r="N1420" i="1"/>
  <c r="V1420" i="1" s="1"/>
  <c r="N1419" i="1"/>
  <c r="V1419" i="1" s="1"/>
  <c r="N1418" i="1"/>
  <c r="V1418" i="1" s="1"/>
  <c r="N1417" i="1"/>
  <c r="V1417" i="1" s="1"/>
  <c r="N1416" i="1"/>
  <c r="V1416" i="1" s="1"/>
  <c r="N1415" i="1"/>
  <c r="V1415" i="1" s="1"/>
  <c r="N1414" i="1"/>
  <c r="V1414" i="1" s="1"/>
  <c r="N1413" i="1"/>
  <c r="V1413" i="1" s="1"/>
  <c r="N1412" i="1"/>
  <c r="V1412" i="1" s="1"/>
  <c r="N1411" i="1"/>
  <c r="V1411" i="1" s="1"/>
  <c r="N1410" i="1"/>
  <c r="V1410" i="1" s="1"/>
  <c r="N1409" i="1"/>
  <c r="V1409" i="1" s="1"/>
  <c r="N1408" i="1"/>
  <c r="V1408" i="1" s="1"/>
  <c r="N1407" i="1"/>
  <c r="V1407" i="1" s="1"/>
  <c r="N1406" i="1"/>
  <c r="V1406" i="1" s="1"/>
  <c r="N1405" i="1"/>
  <c r="V1405" i="1" s="1"/>
  <c r="N1404" i="1"/>
  <c r="V1404" i="1" s="1"/>
  <c r="N1403" i="1"/>
  <c r="V1403" i="1" s="1"/>
  <c r="N1402" i="1"/>
  <c r="V1402" i="1" s="1"/>
  <c r="N1401" i="1"/>
  <c r="V1401" i="1" s="1"/>
  <c r="N1400" i="1"/>
  <c r="V1400" i="1" s="1"/>
  <c r="N1399" i="1"/>
  <c r="V1399" i="1" s="1"/>
  <c r="N1398" i="1"/>
  <c r="V1398" i="1" s="1"/>
  <c r="N1397" i="1"/>
  <c r="V1397" i="1" s="1"/>
  <c r="N1396" i="1"/>
  <c r="V1396" i="1" s="1"/>
  <c r="N1395" i="1"/>
  <c r="V1395" i="1" s="1"/>
  <c r="N1394" i="1"/>
  <c r="V1394" i="1" s="1"/>
  <c r="N1393" i="1"/>
  <c r="V1393" i="1" s="1"/>
  <c r="N1392" i="1"/>
  <c r="V1392" i="1" s="1"/>
  <c r="N1391" i="1"/>
  <c r="V1391" i="1" s="1"/>
  <c r="N1390" i="1"/>
  <c r="V1390" i="1" s="1"/>
  <c r="N1389" i="1"/>
  <c r="V1389" i="1" s="1"/>
  <c r="N1388" i="1"/>
  <c r="V1388" i="1" s="1"/>
  <c r="N1387" i="1"/>
  <c r="V1387" i="1" s="1"/>
  <c r="N1386" i="1"/>
  <c r="V1386" i="1" s="1"/>
  <c r="N1385" i="1"/>
  <c r="V1385" i="1" s="1"/>
  <c r="N1384" i="1"/>
  <c r="V1384" i="1" s="1"/>
  <c r="N1383" i="1"/>
  <c r="V1383" i="1" s="1"/>
  <c r="N1382" i="1"/>
  <c r="V1382" i="1" s="1"/>
  <c r="N1381" i="1"/>
  <c r="V1381" i="1" s="1"/>
  <c r="N1380" i="1"/>
  <c r="V1380" i="1" s="1"/>
  <c r="N1379" i="1"/>
  <c r="V1379" i="1" s="1"/>
  <c r="N1378" i="1"/>
  <c r="V1378" i="1" s="1"/>
  <c r="N1377" i="1"/>
  <c r="V1377" i="1" s="1"/>
  <c r="N1376" i="1"/>
  <c r="V1376" i="1" s="1"/>
  <c r="N1375" i="1"/>
  <c r="V1375" i="1" s="1"/>
  <c r="N1374" i="1"/>
  <c r="V1374" i="1" s="1"/>
  <c r="N1373" i="1"/>
  <c r="V1373" i="1" s="1"/>
  <c r="N1372" i="1"/>
  <c r="V1372" i="1" s="1"/>
  <c r="N1371" i="1"/>
  <c r="V1371" i="1" s="1"/>
  <c r="N1370" i="1"/>
  <c r="V1370" i="1" s="1"/>
  <c r="N1369" i="1"/>
  <c r="V1369" i="1" s="1"/>
  <c r="N1368" i="1"/>
  <c r="V1368" i="1" s="1"/>
  <c r="N1367" i="1"/>
  <c r="V1367" i="1" s="1"/>
  <c r="N1366" i="1"/>
  <c r="V1366" i="1" s="1"/>
  <c r="N1365" i="1"/>
  <c r="V1365" i="1" s="1"/>
  <c r="N1364" i="1"/>
  <c r="V1364" i="1" s="1"/>
  <c r="N1363" i="1"/>
  <c r="V1363" i="1" s="1"/>
  <c r="N1362" i="1"/>
  <c r="V1362" i="1" s="1"/>
  <c r="N1361" i="1"/>
  <c r="V1361" i="1" s="1"/>
  <c r="N1360" i="1"/>
  <c r="V1360" i="1" s="1"/>
  <c r="N1359" i="1"/>
  <c r="V1359" i="1" s="1"/>
  <c r="N1358" i="1"/>
  <c r="V1358" i="1" s="1"/>
  <c r="N1357" i="1"/>
  <c r="V1357" i="1" s="1"/>
  <c r="N1356" i="1"/>
  <c r="V1356" i="1" s="1"/>
  <c r="N1355" i="1"/>
  <c r="V1355" i="1" s="1"/>
  <c r="N1354" i="1"/>
  <c r="V1354" i="1" s="1"/>
  <c r="N1353" i="1"/>
  <c r="V1353" i="1" s="1"/>
  <c r="N1352" i="1"/>
  <c r="V1352" i="1" s="1"/>
  <c r="N1351" i="1"/>
  <c r="V1351" i="1" s="1"/>
  <c r="N1350" i="1"/>
  <c r="V1350" i="1" s="1"/>
  <c r="N1349" i="1"/>
  <c r="V1349" i="1" s="1"/>
  <c r="N1348" i="1"/>
  <c r="V1348" i="1" s="1"/>
  <c r="N1347" i="1"/>
  <c r="N1346" i="1"/>
  <c r="V1346" i="1" s="1"/>
  <c r="N1345" i="1"/>
  <c r="V1345" i="1" s="1"/>
  <c r="N1344" i="1"/>
  <c r="V1344" i="1" s="1"/>
  <c r="N1343" i="1"/>
  <c r="V1343" i="1" s="1"/>
  <c r="N1342" i="1"/>
  <c r="V1342" i="1" s="1"/>
  <c r="N1341" i="1"/>
  <c r="V1341" i="1" s="1"/>
  <c r="N1340" i="1"/>
  <c r="V1340" i="1" s="1"/>
  <c r="N1339" i="1"/>
  <c r="V1339" i="1" s="1"/>
  <c r="N1338" i="1"/>
  <c r="V1338" i="1" s="1"/>
  <c r="N1337" i="1"/>
  <c r="V1337" i="1" s="1"/>
  <c r="N1336" i="1"/>
  <c r="V1336" i="1" s="1"/>
  <c r="N1335" i="1"/>
  <c r="V1335" i="1" s="1"/>
  <c r="N1334" i="1"/>
  <c r="V1334" i="1" s="1"/>
  <c r="N1333" i="1"/>
  <c r="V1333" i="1" s="1"/>
  <c r="N1332" i="1"/>
  <c r="V1332" i="1" s="1"/>
  <c r="N1331" i="1"/>
  <c r="V1331" i="1" s="1"/>
  <c r="N1330" i="1"/>
  <c r="V1330" i="1" s="1"/>
  <c r="N1329" i="1"/>
  <c r="V1329" i="1" s="1"/>
  <c r="N1328" i="1"/>
  <c r="V1328" i="1" s="1"/>
  <c r="N1327" i="1"/>
  <c r="V1327" i="1" s="1"/>
  <c r="N1326" i="1"/>
  <c r="V1326" i="1" s="1"/>
  <c r="N1325" i="1"/>
  <c r="V1325" i="1" s="1"/>
  <c r="N1324" i="1"/>
  <c r="V1324" i="1" s="1"/>
  <c r="N1323" i="1"/>
  <c r="V1323" i="1" s="1"/>
  <c r="N1322" i="1"/>
  <c r="V1322" i="1" s="1"/>
  <c r="N1321" i="1"/>
  <c r="V1321" i="1" s="1"/>
  <c r="N1320" i="1"/>
  <c r="V1320" i="1" s="1"/>
  <c r="N1319" i="1"/>
  <c r="V1319" i="1" s="1"/>
  <c r="N1318" i="1"/>
  <c r="V1318" i="1" s="1"/>
  <c r="N1317" i="1"/>
  <c r="V1317" i="1" s="1"/>
  <c r="N1316" i="1"/>
  <c r="V1316" i="1" s="1"/>
  <c r="N1315" i="1"/>
  <c r="V1315" i="1" s="1"/>
  <c r="N1314" i="1"/>
  <c r="V1314" i="1" s="1"/>
  <c r="N1313" i="1"/>
  <c r="V1313" i="1" s="1"/>
  <c r="N1312" i="1"/>
  <c r="V1312" i="1" s="1"/>
  <c r="N1311" i="1"/>
  <c r="V1311" i="1" s="1"/>
  <c r="N1310" i="1"/>
  <c r="V1310" i="1" s="1"/>
  <c r="N1309" i="1"/>
  <c r="V1309" i="1" s="1"/>
  <c r="N1308" i="1"/>
  <c r="V1308" i="1" s="1"/>
  <c r="N1307" i="1"/>
  <c r="V1307" i="1" s="1"/>
  <c r="N1306" i="1"/>
  <c r="V1306" i="1" s="1"/>
  <c r="N1305" i="1"/>
  <c r="V1305" i="1" s="1"/>
  <c r="N1304" i="1"/>
  <c r="V1304" i="1" s="1"/>
  <c r="N1303" i="1"/>
  <c r="V1303" i="1" s="1"/>
  <c r="N1302" i="1"/>
  <c r="V1302" i="1" s="1"/>
  <c r="N1301" i="1"/>
  <c r="V1301" i="1" s="1"/>
  <c r="N1300" i="1"/>
  <c r="V1300" i="1" s="1"/>
  <c r="N1299" i="1"/>
  <c r="V1299" i="1" s="1"/>
  <c r="N1298" i="1"/>
  <c r="V1298" i="1" s="1"/>
  <c r="N1297" i="1"/>
  <c r="V1297" i="1" s="1"/>
  <c r="N1296" i="1"/>
  <c r="V1296" i="1" s="1"/>
  <c r="N1295" i="1"/>
  <c r="V1295" i="1" s="1"/>
  <c r="N1294" i="1"/>
  <c r="V1294" i="1" s="1"/>
  <c r="N1293" i="1"/>
  <c r="V1293" i="1" s="1"/>
  <c r="N1292" i="1"/>
  <c r="V1292" i="1" s="1"/>
  <c r="N1291" i="1"/>
  <c r="V1291" i="1" s="1"/>
  <c r="N1290" i="1"/>
  <c r="V1290" i="1" s="1"/>
  <c r="N1289" i="1"/>
  <c r="V1289" i="1" s="1"/>
  <c r="N1288" i="1"/>
  <c r="V1288" i="1" s="1"/>
  <c r="N1287" i="1"/>
  <c r="V1287" i="1" s="1"/>
  <c r="N1286" i="1"/>
  <c r="V1286" i="1" s="1"/>
  <c r="N1285" i="1"/>
  <c r="V1285" i="1" s="1"/>
  <c r="N1284" i="1"/>
  <c r="V1284" i="1" s="1"/>
  <c r="N1283" i="1"/>
  <c r="V1283" i="1" s="1"/>
  <c r="N1282" i="1"/>
  <c r="V1282" i="1" s="1"/>
  <c r="N1281" i="1"/>
  <c r="V1281" i="1" s="1"/>
  <c r="N1280" i="1"/>
  <c r="V1280" i="1" s="1"/>
  <c r="N1279" i="1"/>
  <c r="V1279" i="1" s="1"/>
  <c r="N1278" i="1"/>
  <c r="V1278" i="1" s="1"/>
  <c r="N1277" i="1"/>
  <c r="V1277" i="1" s="1"/>
  <c r="N1276" i="1"/>
  <c r="V1276" i="1" s="1"/>
  <c r="N1275" i="1"/>
  <c r="V1275" i="1" s="1"/>
  <c r="N1274" i="1"/>
  <c r="V1274" i="1" s="1"/>
  <c r="N1273" i="1"/>
  <c r="V1273" i="1" s="1"/>
  <c r="N1272" i="1"/>
  <c r="V1272" i="1" s="1"/>
  <c r="N1271" i="1"/>
  <c r="V1271" i="1" s="1"/>
  <c r="N1270" i="1"/>
  <c r="V1270" i="1" s="1"/>
  <c r="N1269" i="1"/>
  <c r="V1269" i="1" s="1"/>
  <c r="N1268" i="1"/>
  <c r="V1268" i="1" s="1"/>
  <c r="N1267" i="1"/>
  <c r="V1267" i="1" s="1"/>
  <c r="N1266" i="1"/>
  <c r="V1266" i="1" s="1"/>
  <c r="N1265" i="1"/>
  <c r="V1265" i="1" s="1"/>
  <c r="N1264" i="1"/>
  <c r="V1264" i="1" s="1"/>
  <c r="N1263" i="1"/>
  <c r="V1263" i="1" s="1"/>
  <c r="N1262" i="1"/>
  <c r="V1262" i="1" s="1"/>
  <c r="N1261" i="1"/>
  <c r="V1261" i="1" s="1"/>
  <c r="N1260" i="1"/>
  <c r="V1260" i="1" s="1"/>
  <c r="N1259" i="1"/>
  <c r="V1259" i="1" s="1"/>
  <c r="N1258" i="1"/>
  <c r="V1258" i="1" s="1"/>
  <c r="N1257" i="1"/>
  <c r="V1257" i="1" s="1"/>
  <c r="N1256" i="1"/>
  <c r="V1256" i="1" s="1"/>
  <c r="N1255" i="1"/>
  <c r="V1255" i="1" s="1"/>
  <c r="N1254" i="1"/>
  <c r="V1254" i="1" s="1"/>
  <c r="N1253" i="1"/>
  <c r="V1253" i="1" s="1"/>
  <c r="N1252" i="1"/>
  <c r="V1252" i="1" s="1"/>
  <c r="N1251" i="1"/>
  <c r="V1251" i="1" s="1"/>
  <c r="N1250" i="1"/>
  <c r="V1250" i="1" s="1"/>
  <c r="N1249" i="1"/>
  <c r="V1249" i="1" s="1"/>
  <c r="N1248" i="1"/>
  <c r="V1248" i="1" s="1"/>
  <c r="N1247" i="1"/>
  <c r="V1247" i="1" s="1"/>
  <c r="N1246" i="1"/>
  <c r="V1246" i="1" s="1"/>
  <c r="N1245" i="1"/>
  <c r="V1245" i="1" s="1"/>
  <c r="N1244" i="1"/>
  <c r="V1244" i="1" s="1"/>
  <c r="N1243" i="1"/>
  <c r="V1243" i="1" s="1"/>
  <c r="N1242" i="1"/>
  <c r="V1242" i="1" s="1"/>
  <c r="N1241" i="1"/>
  <c r="V1241" i="1" s="1"/>
  <c r="N1240" i="1"/>
  <c r="V1240" i="1" s="1"/>
  <c r="N1239" i="1"/>
  <c r="V1239" i="1" s="1"/>
  <c r="N1238" i="1"/>
  <c r="V1238" i="1" s="1"/>
  <c r="N1237" i="1"/>
  <c r="V1237" i="1" s="1"/>
  <c r="N1236" i="1"/>
  <c r="V1236" i="1" s="1"/>
  <c r="N1235" i="1"/>
  <c r="V1235" i="1" s="1"/>
  <c r="N1234" i="1"/>
  <c r="V1234" i="1" s="1"/>
  <c r="N1233" i="1"/>
  <c r="V1233" i="1" s="1"/>
  <c r="N1232" i="1"/>
  <c r="V1232" i="1" s="1"/>
  <c r="N1231" i="1"/>
  <c r="V1231" i="1" s="1"/>
  <c r="N1230" i="1"/>
  <c r="V1230" i="1" s="1"/>
  <c r="N1229" i="1"/>
  <c r="V1229" i="1" s="1"/>
  <c r="N1228" i="1"/>
  <c r="V1228" i="1" s="1"/>
  <c r="N1227" i="1"/>
  <c r="V1227" i="1" s="1"/>
  <c r="N1226" i="1"/>
  <c r="V1226" i="1" s="1"/>
  <c r="N1225" i="1"/>
  <c r="V1225" i="1" s="1"/>
  <c r="N1224" i="1"/>
  <c r="V1224" i="1" s="1"/>
  <c r="N1223" i="1"/>
  <c r="V1223" i="1" s="1"/>
  <c r="N1222" i="1"/>
  <c r="V1222" i="1" s="1"/>
  <c r="N1221" i="1"/>
  <c r="V1221" i="1" s="1"/>
  <c r="N1220" i="1"/>
  <c r="V1220" i="1" s="1"/>
  <c r="N1219" i="1"/>
  <c r="V1219" i="1" s="1"/>
  <c r="N1218" i="1"/>
  <c r="V1218" i="1" s="1"/>
  <c r="N1217" i="1"/>
  <c r="V1217" i="1" s="1"/>
  <c r="N1216" i="1"/>
  <c r="V1216" i="1" s="1"/>
  <c r="N1215" i="1"/>
  <c r="V1215" i="1" s="1"/>
  <c r="N1214" i="1"/>
  <c r="V1214" i="1" s="1"/>
  <c r="N1213" i="1"/>
  <c r="V1213" i="1" s="1"/>
  <c r="N1212" i="1"/>
  <c r="V1212" i="1" s="1"/>
  <c r="N1211" i="1"/>
  <c r="V1211" i="1" s="1"/>
  <c r="N1210" i="1"/>
  <c r="V1210" i="1" s="1"/>
  <c r="N1209" i="1"/>
  <c r="V1209" i="1" s="1"/>
  <c r="N1208" i="1"/>
  <c r="V1208" i="1" s="1"/>
  <c r="N1207" i="1"/>
  <c r="V1207" i="1" s="1"/>
  <c r="N1206" i="1"/>
  <c r="V1206" i="1" s="1"/>
  <c r="N1205" i="1"/>
  <c r="V1205" i="1" s="1"/>
  <c r="N1204" i="1"/>
  <c r="V1204" i="1" s="1"/>
  <c r="N1203" i="1"/>
  <c r="V1203" i="1" s="1"/>
  <c r="N1202" i="1"/>
  <c r="V1202" i="1" s="1"/>
  <c r="N1201" i="1"/>
  <c r="N1200" i="1"/>
  <c r="V1200" i="1" s="1"/>
  <c r="N1199" i="1"/>
  <c r="V1199" i="1" s="1"/>
  <c r="N1198" i="1"/>
  <c r="V1198" i="1" s="1"/>
  <c r="N1197" i="1"/>
  <c r="V1197" i="1" s="1"/>
  <c r="N1196" i="1"/>
  <c r="V1196" i="1" s="1"/>
  <c r="N1195" i="1"/>
  <c r="V1195" i="1" s="1"/>
  <c r="N1194" i="1"/>
  <c r="V1194" i="1" s="1"/>
  <c r="N1193" i="1"/>
  <c r="V1193" i="1" s="1"/>
  <c r="N1192" i="1"/>
  <c r="V1192" i="1" s="1"/>
  <c r="N1191" i="1"/>
  <c r="V1191" i="1" s="1"/>
  <c r="N1190" i="1"/>
  <c r="V1190" i="1" s="1"/>
  <c r="N1189" i="1"/>
  <c r="V1189" i="1" s="1"/>
  <c r="N1188" i="1"/>
  <c r="V1188" i="1" s="1"/>
  <c r="N1187" i="1"/>
  <c r="V1187" i="1" s="1"/>
  <c r="N1186" i="1"/>
  <c r="V1186" i="1" s="1"/>
  <c r="N1185" i="1"/>
  <c r="V1185" i="1" s="1"/>
  <c r="N1184" i="1"/>
  <c r="V1184" i="1" s="1"/>
  <c r="N1183" i="1"/>
  <c r="V1183" i="1" s="1"/>
  <c r="N1182" i="1"/>
  <c r="V1182" i="1" s="1"/>
  <c r="N1181" i="1"/>
  <c r="V1181" i="1" s="1"/>
  <c r="N1180" i="1"/>
  <c r="V1180" i="1" s="1"/>
  <c r="N1179" i="1"/>
  <c r="V1179" i="1" s="1"/>
  <c r="N1178" i="1"/>
  <c r="V1178" i="1" s="1"/>
  <c r="N1177" i="1"/>
  <c r="V1177" i="1" s="1"/>
  <c r="N1176" i="1"/>
  <c r="V1176" i="1" s="1"/>
  <c r="N1175" i="1"/>
  <c r="V1175" i="1" s="1"/>
  <c r="N1174" i="1"/>
  <c r="V1174" i="1" s="1"/>
  <c r="N1173" i="1"/>
  <c r="V1173" i="1" s="1"/>
  <c r="N1172" i="1"/>
  <c r="V1172" i="1" s="1"/>
  <c r="N1171" i="1"/>
  <c r="V1171" i="1" s="1"/>
  <c r="N1170" i="1"/>
  <c r="V1170" i="1" s="1"/>
  <c r="N1169" i="1"/>
  <c r="V1169" i="1" s="1"/>
  <c r="N1168" i="1"/>
  <c r="V1168" i="1" s="1"/>
  <c r="N1167" i="1"/>
  <c r="V1167" i="1" s="1"/>
  <c r="N1166" i="1"/>
  <c r="V1166" i="1" s="1"/>
  <c r="N1165" i="1"/>
  <c r="V1165" i="1" s="1"/>
  <c r="N1164" i="1"/>
  <c r="V1164" i="1" s="1"/>
  <c r="N1163" i="1"/>
  <c r="V1163" i="1" s="1"/>
  <c r="N1162" i="1"/>
  <c r="V1162" i="1" s="1"/>
  <c r="N1161" i="1"/>
  <c r="V1161" i="1" s="1"/>
  <c r="N1160" i="1"/>
  <c r="V1160" i="1" s="1"/>
  <c r="N1159" i="1"/>
  <c r="V1159" i="1" s="1"/>
  <c r="N1158" i="1"/>
  <c r="V1158" i="1" s="1"/>
  <c r="N1157" i="1"/>
  <c r="V1157" i="1" s="1"/>
  <c r="N1156" i="1"/>
  <c r="V1156" i="1" s="1"/>
  <c r="N1155" i="1"/>
  <c r="V1155" i="1" s="1"/>
  <c r="N1154" i="1"/>
  <c r="V1154" i="1" s="1"/>
  <c r="N1153" i="1"/>
  <c r="V1153" i="1" s="1"/>
  <c r="N1152" i="1"/>
  <c r="V1152" i="1" s="1"/>
  <c r="N1151" i="1"/>
  <c r="V1151" i="1" s="1"/>
  <c r="N1150" i="1"/>
  <c r="V1150" i="1" s="1"/>
  <c r="N1149" i="1"/>
  <c r="V1149" i="1" s="1"/>
  <c r="N1148" i="1"/>
  <c r="V1148" i="1" s="1"/>
  <c r="N1147" i="1"/>
  <c r="V1147" i="1" s="1"/>
  <c r="N1146" i="1"/>
  <c r="V1146" i="1" s="1"/>
  <c r="N1145" i="1"/>
  <c r="V1145" i="1" s="1"/>
  <c r="N1144" i="1"/>
  <c r="V1144" i="1" s="1"/>
  <c r="N1143" i="1"/>
  <c r="V1143" i="1" s="1"/>
  <c r="N1142" i="1"/>
  <c r="V1142" i="1" s="1"/>
  <c r="N1141" i="1"/>
  <c r="V1141" i="1" s="1"/>
  <c r="N1140" i="1"/>
  <c r="V1140" i="1" s="1"/>
  <c r="N1139" i="1"/>
  <c r="V1139" i="1" s="1"/>
  <c r="N1138" i="1"/>
  <c r="V1138" i="1" s="1"/>
  <c r="N1137" i="1"/>
  <c r="V1137" i="1" s="1"/>
  <c r="N1136" i="1"/>
  <c r="V1136" i="1" s="1"/>
  <c r="N1135" i="1"/>
  <c r="V1135" i="1" s="1"/>
  <c r="N1134" i="1"/>
  <c r="V1134" i="1" s="1"/>
  <c r="N1133" i="1"/>
  <c r="V1133" i="1" s="1"/>
  <c r="N1132" i="1"/>
  <c r="V1132" i="1" s="1"/>
  <c r="N1131" i="1"/>
  <c r="V1131" i="1" s="1"/>
  <c r="N1130" i="1"/>
  <c r="V1130" i="1" s="1"/>
  <c r="N1129" i="1"/>
  <c r="V1129" i="1" s="1"/>
  <c r="N1128" i="1"/>
  <c r="V1128" i="1" s="1"/>
  <c r="N1127" i="1"/>
  <c r="V1127" i="1" s="1"/>
  <c r="N1126" i="1"/>
  <c r="V1126" i="1" s="1"/>
  <c r="N1125" i="1"/>
  <c r="V1125" i="1" s="1"/>
  <c r="N1124" i="1"/>
  <c r="V1124" i="1" s="1"/>
  <c r="N1123" i="1"/>
  <c r="V1123" i="1" s="1"/>
  <c r="N1122" i="1"/>
  <c r="V1122" i="1" s="1"/>
  <c r="N1121" i="1"/>
  <c r="V1121" i="1" s="1"/>
  <c r="N1120" i="1"/>
  <c r="V1120" i="1" s="1"/>
  <c r="N1119" i="1"/>
  <c r="V1119" i="1" s="1"/>
  <c r="N1118" i="1"/>
  <c r="N1117" i="1"/>
  <c r="V1117" i="1" s="1"/>
  <c r="N1116" i="1"/>
  <c r="V1116" i="1" s="1"/>
  <c r="N1115" i="1"/>
  <c r="V1115" i="1" s="1"/>
  <c r="N1114" i="1"/>
  <c r="V1114" i="1" s="1"/>
  <c r="N1113" i="1"/>
  <c r="V1113" i="1" s="1"/>
  <c r="N1112" i="1"/>
  <c r="V1112" i="1" s="1"/>
  <c r="N1111" i="1"/>
  <c r="V1111" i="1" s="1"/>
  <c r="N1110" i="1"/>
  <c r="V1110" i="1" s="1"/>
  <c r="N1109" i="1"/>
  <c r="V1109" i="1" s="1"/>
  <c r="N1108" i="1"/>
  <c r="V1108" i="1" s="1"/>
  <c r="N1107" i="1"/>
  <c r="V1107" i="1" s="1"/>
  <c r="N1106" i="1"/>
  <c r="V1106" i="1" s="1"/>
  <c r="N1105" i="1"/>
  <c r="V1105" i="1" s="1"/>
  <c r="N1104" i="1"/>
  <c r="V1104" i="1" s="1"/>
  <c r="N1103" i="1"/>
  <c r="V1103" i="1" s="1"/>
  <c r="N1102" i="1"/>
  <c r="V1102" i="1" s="1"/>
  <c r="N1101" i="1"/>
  <c r="V1101" i="1" s="1"/>
  <c r="N1100" i="1"/>
  <c r="V1100" i="1" s="1"/>
  <c r="N1099" i="1"/>
  <c r="V1099" i="1" s="1"/>
  <c r="N1098" i="1"/>
  <c r="V1098" i="1" s="1"/>
  <c r="N1097" i="1"/>
  <c r="V1097" i="1" s="1"/>
  <c r="N1096" i="1"/>
  <c r="V1096" i="1" s="1"/>
  <c r="N1095" i="1"/>
  <c r="V1095" i="1" s="1"/>
  <c r="N1094" i="1"/>
  <c r="V1094" i="1" s="1"/>
  <c r="N1093" i="1"/>
  <c r="V1093" i="1" s="1"/>
  <c r="N1092" i="1"/>
  <c r="V1092" i="1" s="1"/>
  <c r="N1091" i="1"/>
  <c r="V1091" i="1" s="1"/>
  <c r="N1090" i="1"/>
  <c r="V1090" i="1" s="1"/>
  <c r="N1089" i="1"/>
  <c r="V1089" i="1" s="1"/>
  <c r="N1088" i="1"/>
  <c r="V1088" i="1" s="1"/>
  <c r="N1087" i="1"/>
  <c r="V1087" i="1" s="1"/>
  <c r="N1086" i="1"/>
  <c r="V1086" i="1" s="1"/>
  <c r="N1085" i="1"/>
  <c r="V1085" i="1" s="1"/>
  <c r="N1084" i="1"/>
  <c r="V1084" i="1" s="1"/>
  <c r="N1083" i="1"/>
  <c r="V1083" i="1" s="1"/>
  <c r="N1082" i="1"/>
  <c r="V1082" i="1" s="1"/>
  <c r="N1081" i="1"/>
  <c r="V1081" i="1" s="1"/>
  <c r="N1080" i="1"/>
  <c r="V1080" i="1" s="1"/>
  <c r="N1079" i="1"/>
  <c r="V1079" i="1" s="1"/>
  <c r="N1078" i="1"/>
  <c r="V1078" i="1" s="1"/>
  <c r="N1077" i="1"/>
  <c r="V1077" i="1" s="1"/>
  <c r="N1076" i="1"/>
  <c r="V1076" i="1" s="1"/>
  <c r="N1075" i="1"/>
  <c r="V1075" i="1" s="1"/>
  <c r="N1074" i="1"/>
  <c r="V1074" i="1" s="1"/>
  <c r="N1073" i="1"/>
  <c r="V1073" i="1" s="1"/>
  <c r="N1072" i="1"/>
  <c r="V1072" i="1" s="1"/>
  <c r="N1071" i="1"/>
  <c r="V1071" i="1" s="1"/>
  <c r="N1070" i="1"/>
  <c r="V1070" i="1" s="1"/>
  <c r="N1069" i="1"/>
  <c r="V1069" i="1" s="1"/>
  <c r="N1068" i="1"/>
  <c r="V1068" i="1" s="1"/>
  <c r="N1067" i="1"/>
  <c r="V1067" i="1" s="1"/>
  <c r="N1066" i="1"/>
  <c r="N1065" i="1"/>
  <c r="V1065" i="1" s="1"/>
  <c r="N1064" i="1"/>
  <c r="V1064" i="1" s="1"/>
  <c r="N1063" i="1"/>
  <c r="V1063" i="1" s="1"/>
  <c r="N1062" i="1"/>
  <c r="V1062" i="1" s="1"/>
  <c r="N1061" i="1"/>
  <c r="V1061" i="1" s="1"/>
  <c r="N1060" i="1"/>
  <c r="V1060" i="1" s="1"/>
  <c r="N1059" i="1"/>
  <c r="V1059" i="1" s="1"/>
  <c r="N1058" i="1"/>
  <c r="V1058" i="1" s="1"/>
  <c r="N1057" i="1"/>
  <c r="V1057" i="1" s="1"/>
  <c r="N1056" i="1"/>
  <c r="V1056" i="1" s="1"/>
  <c r="N1055" i="1"/>
  <c r="V1055" i="1" s="1"/>
  <c r="N1054" i="1"/>
  <c r="V1054" i="1" s="1"/>
  <c r="N1053" i="1"/>
  <c r="V1053" i="1" s="1"/>
  <c r="N1052" i="1"/>
  <c r="V1052" i="1" s="1"/>
  <c r="N1051" i="1"/>
  <c r="V1051" i="1" s="1"/>
  <c r="N1050" i="1"/>
  <c r="N1049" i="1"/>
  <c r="V1049" i="1" s="1"/>
  <c r="N1048" i="1"/>
  <c r="V1048" i="1" s="1"/>
  <c r="N1047" i="1"/>
  <c r="V1047" i="1" s="1"/>
  <c r="N1046" i="1"/>
  <c r="V1046" i="1" s="1"/>
  <c r="N1045" i="1"/>
  <c r="V1045" i="1" s="1"/>
  <c r="N1044" i="1"/>
  <c r="V1044" i="1" s="1"/>
  <c r="N1043" i="1"/>
  <c r="V1043" i="1" s="1"/>
  <c r="N1042" i="1"/>
  <c r="V1042" i="1" s="1"/>
  <c r="N1041" i="1"/>
  <c r="V1041" i="1" s="1"/>
  <c r="N1040" i="1"/>
  <c r="V1040" i="1" s="1"/>
  <c r="N1039" i="1"/>
  <c r="V1039" i="1" s="1"/>
  <c r="N1038" i="1"/>
  <c r="V1038" i="1" s="1"/>
  <c r="N1037" i="1"/>
  <c r="V1037" i="1" s="1"/>
  <c r="N1036" i="1"/>
  <c r="V1036" i="1" s="1"/>
  <c r="N1035" i="1"/>
  <c r="V1035" i="1" s="1"/>
  <c r="N1034" i="1"/>
  <c r="V1034" i="1" s="1"/>
  <c r="N1033" i="1"/>
  <c r="V1033" i="1" s="1"/>
  <c r="N1032" i="1"/>
  <c r="V1032" i="1" s="1"/>
  <c r="N1031" i="1"/>
  <c r="V1031" i="1" s="1"/>
  <c r="N1030" i="1"/>
  <c r="V1030" i="1" s="1"/>
  <c r="N1029" i="1"/>
  <c r="V1029" i="1" s="1"/>
  <c r="N1028" i="1"/>
  <c r="V1028" i="1" s="1"/>
  <c r="N1027" i="1"/>
  <c r="V1027" i="1" s="1"/>
  <c r="N1026" i="1"/>
  <c r="V1026" i="1" s="1"/>
  <c r="N1025" i="1"/>
  <c r="V1025" i="1" s="1"/>
  <c r="N1024" i="1"/>
  <c r="V1024" i="1" s="1"/>
  <c r="N1023" i="1"/>
  <c r="V1023" i="1" s="1"/>
  <c r="N1022" i="1"/>
  <c r="V1022" i="1" s="1"/>
  <c r="N1021" i="1"/>
  <c r="V1021" i="1" s="1"/>
  <c r="N1020" i="1"/>
  <c r="V1020" i="1" s="1"/>
  <c r="N1019" i="1"/>
  <c r="V1019" i="1" s="1"/>
  <c r="N1018" i="1"/>
  <c r="V1018" i="1" s="1"/>
  <c r="N1017" i="1"/>
  <c r="V1017" i="1" s="1"/>
  <c r="N1016" i="1"/>
  <c r="V1016" i="1" s="1"/>
  <c r="N1015" i="1"/>
  <c r="V1015" i="1" s="1"/>
  <c r="N1014" i="1"/>
  <c r="V1014" i="1" s="1"/>
  <c r="N1013" i="1"/>
  <c r="V1013" i="1" s="1"/>
  <c r="N1012" i="1"/>
  <c r="V1012" i="1" s="1"/>
  <c r="N1011" i="1"/>
  <c r="V1011" i="1" s="1"/>
  <c r="N1010" i="1"/>
  <c r="V1010" i="1" s="1"/>
  <c r="N1009" i="1"/>
  <c r="V1009" i="1" s="1"/>
  <c r="N1008" i="1"/>
  <c r="V1008" i="1" s="1"/>
  <c r="N1007" i="1"/>
  <c r="V1007" i="1" s="1"/>
  <c r="N1006" i="1"/>
  <c r="V1006" i="1" s="1"/>
  <c r="N1005" i="1"/>
  <c r="V1005" i="1" s="1"/>
  <c r="N1004" i="1"/>
  <c r="V1004" i="1" s="1"/>
  <c r="N1003" i="1"/>
  <c r="V1003" i="1" s="1"/>
  <c r="N1002" i="1"/>
  <c r="V1002" i="1" s="1"/>
  <c r="N1001" i="1"/>
  <c r="V1001" i="1" s="1"/>
  <c r="N1000" i="1"/>
  <c r="V1000" i="1" s="1"/>
  <c r="N999" i="1"/>
  <c r="V999" i="1" s="1"/>
  <c r="N998" i="1"/>
  <c r="V998" i="1" s="1"/>
  <c r="N997" i="1"/>
  <c r="V997" i="1" s="1"/>
  <c r="N996" i="1"/>
  <c r="V996" i="1" s="1"/>
  <c r="N995" i="1"/>
  <c r="V995" i="1" s="1"/>
  <c r="N994" i="1"/>
  <c r="V994" i="1" s="1"/>
  <c r="N993" i="1"/>
  <c r="V993" i="1" s="1"/>
  <c r="N992" i="1"/>
  <c r="V992" i="1" s="1"/>
  <c r="N991" i="1"/>
  <c r="V991" i="1" s="1"/>
  <c r="N990" i="1"/>
  <c r="V990" i="1" s="1"/>
  <c r="N989" i="1"/>
  <c r="V989" i="1" s="1"/>
  <c r="N988" i="1"/>
  <c r="V988" i="1" s="1"/>
  <c r="N987" i="1"/>
  <c r="V987" i="1" s="1"/>
  <c r="N986" i="1"/>
  <c r="V986" i="1" s="1"/>
  <c r="N985" i="1"/>
  <c r="V985" i="1" s="1"/>
  <c r="N984" i="1"/>
  <c r="V984" i="1" s="1"/>
  <c r="N983" i="1"/>
  <c r="V983" i="1" s="1"/>
  <c r="N982" i="1"/>
  <c r="V982" i="1" s="1"/>
  <c r="N981" i="1"/>
  <c r="V981" i="1" s="1"/>
  <c r="N980" i="1"/>
  <c r="V980" i="1" s="1"/>
  <c r="N979" i="1"/>
  <c r="V979" i="1" s="1"/>
  <c r="N978" i="1"/>
  <c r="V978" i="1" s="1"/>
  <c r="N977" i="1"/>
  <c r="V977" i="1" s="1"/>
  <c r="N976" i="1"/>
  <c r="V976" i="1" s="1"/>
  <c r="N975" i="1"/>
  <c r="V975" i="1" s="1"/>
  <c r="N974" i="1"/>
  <c r="V974" i="1" s="1"/>
  <c r="N973" i="1"/>
  <c r="V973" i="1" s="1"/>
  <c r="N972" i="1"/>
  <c r="V972" i="1" s="1"/>
  <c r="N971" i="1"/>
  <c r="V971" i="1" s="1"/>
  <c r="N970" i="1"/>
  <c r="V970" i="1" s="1"/>
  <c r="N969" i="1"/>
  <c r="V969" i="1" s="1"/>
  <c r="N968" i="1"/>
  <c r="V968" i="1" s="1"/>
  <c r="N967" i="1"/>
  <c r="V967" i="1" s="1"/>
  <c r="N966" i="1"/>
  <c r="V966" i="1" s="1"/>
  <c r="N965" i="1"/>
  <c r="V965" i="1" s="1"/>
  <c r="N964" i="1"/>
  <c r="V964" i="1" s="1"/>
  <c r="N963" i="1"/>
  <c r="V963" i="1" s="1"/>
  <c r="N962" i="1"/>
  <c r="V962" i="1" s="1"/>
  <c r="N961" i="1"/>
  <c r="V961" i="1" s="1"/>
  <c r="N960" i="1"/>
  <c r="V960" i="1" s="1"/>
  <c r="N959" i="1"/>
  <c r="V959" i="1" s="1"/>
  <c r="N958" i="1"/>
  <c r="V958" i="1" s="1"/>
  <c r="N957" i="1"/>
  <c r="V957" i="1" s="1"/>
  <c r="N956" i="1"/>
  <c r="V956" i="1" s="1"/>
  <c r="N955" i="1"/>
  <c r="V955" i="1" s="1"/>
  <c r="N954" i="1"/>
  <c r="V954" i="1" s="1"/>
  <c r="N953" i="1"/>
  <c r="V953" i="1" s="1"/>
  <c r="N952" i="1"/>
  <c r="V952" i="1" s="1"/>
  <c r="N951" i="1"/>
  <c r="V951" i="1" s="1"/>
  <c r="N950" i="1"/>
  <c r="V950" i="1" s="1"/>
  <c r="N949" i="1"/>
  <c r="V949" i="1" s="1"/>
  <c r="N948" i="1"/>
  <c r="V948" i="1" s="1"/>
  <c r="N947" i="1"/>
  <c r="V947" i="1" s="1"/>
  <c r="N946" i="1"/>
  <c r="V946" i="1" s="1"/>
  <c r="N945" i="1"/>
  <c r="V945" i="1" s="1"/>
  <c r="N944" i="1"/>
  <c r="V944" i="1" s="1"/>
  <c r="N943" i="1"/>
  <c r="V943" i="1" s="1"/>
  <c r="N942" i="1"/>
  <c r="V942" i="1" s="1"/>
  <c r="N941" i="1"/>
  <c r="V941" i="1" s="1"/>
  <c r="N940" i="1"/>
  <c r="V940" i="1" s="1"/>
  <c r="N939" i="1"/>
  <c r="V939" i="1" s="1"/>
  <c r="N938" i="1"/>
  <c r="V938" i="1" s="1"/>
  <c r="N937" i="1"/>
  <c r="V937" i="1" s="1"/>
  <c r="N936" i="1"/>
  <c r="V936" i="1" s="1"/>
  <c r="N935" i="1"/>
  <c r="V935" i="1" s="1"/>
  <c r="N934" i="1"/>
  <c r="V934" i="1" s="1"/>
  <c r="N933" i="1"/>
  <c r="V933" i="1" s="1"/>
  <c r="N932" i="1"/>
  <c r="V932" i="1" s="1"/>
  <c r="N931" i="1"/>
  <c r="V931" i="1" s="1"/>
  <c r="N930" i="1"/>
  <c r="V930" i="1" s="1"/>
  <c r="N929" i="1"/>
  <c r="V929" i="1" s="1"/>
  <c r="N928" i="1"/>
  <c r="V928" i="1" s="1"/>
  <c r="N927" i="1"/>
  <c r="V927" i="1" s="1"/>
  <c r="N926" i="1"/>
  <c r="V926" i="1" s="1"/>
  <c r="N925" i="1"/>
  <c r="V925" i="1" s="1"/>
  <c r="N924" i="1"/>
  <c r="V924" i="1" s="1"/>
  <c r="N923" i="1"/>
  <c r="V923" i="1" s="1"/>
  <c r="N922" i="1"/>
  <c r="V922" i="1" s="1"/>
  <c r="N921" i="1"/>
  <c r="V921" i="1" s="1"/>
  <c r="N920" i="1"/>
  <c r="V920" i="1" s="1"/>
  <c r="N919" i="1"/>
  <c r="V919" i="1" s="1"/>
  <c r="N918" i="1"/>
  <c r="V918" i="1" s="1"/>
  <c r="N917" i="1"/>
  <c r="V917" i="1" s="1"/>
  <c r="N916" i="1"/>
  <c r="V916" i="1" s="1"/>
  <c r="N915" i="1"/>
  <c r="V915" i="1" s="1"/>
  <c r="N914" i="1"/>
  <c r="V914" i="1" s="1"/>
  <c r="N913" i="1"/>
  <c r="V913" i="1" s="1"/>
  <c r="N912" i="1"/>
  <c r="V912" i="1" s="1"/>
  <c r="N911" i="1"/>
  <c r="V911" i="1" s="1"/>
  <c r="N910" i="1"/>
  <c r="V910" i="1" s="1"/>
  <c r="N909" i="1"/>
  <c r="V909" i="1" s="1"/>
  <c r="N908" i="1"/>
  <c r="V908" i="1" s="1"/>
  <c r="N907" i="1"/>
  <c r="V907" i="1" s="1"/>
  <c r="N906" i="1"/>
  <c r="V906" i="1" s="1"/>
  <c r="N905" i="1"/>
  <c r="V905" i="1" s="1"/>
  <c r="N904" i="1"/>
  <c r="V904" i="1" s="1"/>
  <c r="N903" i="1"/>
  <c r="V903" i="1" s="1"/>
  <c r="N902" i="1"/>
  <c r="V902" i="1" s="1"/>
  <c r="N901" i="1"/>
  <c r="V901" i="1" s="1"/>
  <c r="N900" i="1"/>
  <c r="V900" i="1" s="1"/>
  <c r="N899" i="1"/>
  <c r="V899" i="1" s="1"/>
  <c r="N898" i="1"/>
  <c r="V898" i="1" s="1"/>
  <c r="N897" i="1"/>
  <c r="V897" i="1" s="1"/>
  <c r="N896" i="1"/>
  <c r="V896" i="1" s="1"/>
  <c r="N895" i="1"/>
  <c r="V895" i="1" s="1"/>
  <c r="N894" i="1"/>
  <c r="V894" i="1" s="1"/>
  <c r="N893" i="1"/>
  <c r="V893" i="1" s="1"/>
  <c r="N892" i="1"/>
  <c r="V892" i="1" s="1"/>
  <c r="N891" i="1"/>
  <c r="V891" i="1" s="1"/>
  <c r="N890" i="1"/>
  <c r="V890" i="1" s="1"/>
  <c r="N889" i="1"/>
  <c r="V889" i="1" s="1"/>
  <c r="N888" i="1"/>
  <c r="V888" i="1" s="1"/>
  <c r="N887" i="1"/>
  <c r="V887" i="1" s="1"/>
  <c r="N886" i="1"/>
  <c r="V886" i="1" s="1"/>
  <c r="N885" i="1"/>
  <c r="V885" i="1" s="1"/>
  <c r="N884" i="1"/>
  <c r="V884" i="1" s="1"/>
  <c r="N883" i="1"/>
  <c r="V883" i="1" s="1"/>
  <c r="N882" i="1"/>
  <c r="V882" i="1" s="1"/>
  <c r="N881" i="1"/>
  <c r="V881" i="1" s="1"/>
  <c r="N880" i="1"/>
  <c r="V880" i="1" s="1"/>
  <c r="N879" i="1"/>
  <c r="N878" i="1"/>
  <c r="V878" i="1" s="1"/>
  <c r="N877" i="1"/>
  <c r="V877" i="1" s="1"/>
  <c r="N876" i="1"/>
  <c r="V876" i="1" s="1"/>
  <c r="N875" i="1"/>
  <c r="V875" i="1" s="1"/>
  <c r="N874" i="1"/>
  <c r="V874" i="1" s="1"/>
  <c r="N873" i="1"/>
  <c r="V873" i="1" s="1"/>
  <c r="N872" i="1"/>
  <c r="V872" i="1" s="1"/>
  <c r="N871" i="1"/>
  <c r="V871" i="1" s="1"/>
  <c r="N870" i="1"/>
  <c r="V870" i="1" s="1"/>
  <c r="N869" i="1"/>
  <c r="V869" i="1" s="1"/>
  <c r="N868" i="1"/>
  <c r="V868" i="1" s="1"/>
  <c r="N867" i="1"/>
  <c r="V867" i="1" s="1"/>
  <c r="N866" i="1"/>
  <c r="V866" i="1" s="1"/>
  <c r="N865" i="1"/>
  <c r="V865" i="1" s="1"/>
  <c r="N864" i="1"/>
  <c r="V864" i="1" s="1"/>
  <c r="N863" i="1"/>
  <c r="V863" i="1" s="1"/>
  <c r="N862" i="1"/>
  <c r="V862" i="1" s="1"/>
  <c r="N861" i="1"/>
  <c r="V861" i="1" s="1"/>
  <c r="N860" i="1"/>
  <c r="V860" i="1" s="1"/>
  <c r="N859" i="1"/>
  <c r="V859" i="1" s="1"/>
  <c r="N858" i="1"/>
  <c r="V858" i="1" s="1"/>
  <c r="N857" i="1"/>
  <c r="V857" i="1" s="1"/>
  <c r="N856" i="1"/>
  <c r="V856" i="1" s="1"/>
  <c r="N855" i="1"/>
  <c r="N854" i="1"/>
  <c r="V854" i="1" s="1"/>
  <c r="N853" i="1"/>
  <c r="V853" i="1" s="1"/>
  <c r="N852" i="1"/>
  <c r="V852" i="1" s="1"/>
  <c r="N851" i="1"/>
  <c r="V851" i="1" s="1"/>
  <c r="N850" i="1"/>
  <c r="V850" i="1" s="1"/>
  <c r="N849" i="1"/>
  <c r="V849" i="1" s="1"/>
  <c r="N848" i="1"/>
  <c r="V848" i="1" s="1"/>
  <c r="N847" i="1"/>
  <c r="V847" i="1" s="1"/>
  <c r="N846" i="1"/>
  <c r="V846" i="1" s="1"/>
  <c r="N845" i="1"/>
  <c r="V845" i="1" s="1"/>
  <c r="N844" i="1"/>
  <c r="V844" i="1" s="1"/>
  <c r="N843" i="1"/>
  <c r="V843" i="1" s="1"/>
  <c r="N842" i="1"/>
  <c r="V842" i="1" s="1"/>
  <c r="N841" i="1"/>
  <c r="V841" i="1" s="1"/>
  <c r="N840" i="1"/>
  <c r="V840" i="1" s="1"/>
  <c r="N839" i="1"/>
  <c r="V839" i="1" s="1"/>
  <c r="N838" i="1"/>
  <c r="V838" i="1" s="1"/>
  <c r="N837" i="1"/>
  <c r="V837" i="1" s="1"/>
  <c r="N836" i="1"/>
  <c r="V836" i="1" s="1"/>
  <c r="N835" i="1"/>
  <c r="V835" i="1" s="1"/>
  <c r="N834" i="1"/>
  <c r="V834" i="1" s="1"/>
  <c r="N833" i="1"/>
  <c r="V833" i="1" s="1"/>
  <c r="N832" i="1"/>
  <c r="V832" i="1" s="1"/>
  <c r="N831" i="1"/>
  <c r="V831" i="1" s="1"/>
  <c r="N830" i="1"/>
  <c r="V830" i="1" s="1"/>
  <c r="N829" i="1"/>
  <c r="V829" i="1" s="1"/>
  <c r="N828" i="1"/>
  <c r="V828" i="1" s="1"/>
  <c r="N827" i="1"/>
  <c r="V827" i="1" s="1"/>
  <c r="N826" i="1"/>
  <c r="V826" i="1" s="1"/>
  <c r="N825" i="1"/>
  <c r="V825" i="1" s="1"/>
  <c r="N824" i="1"/>
  <c r="V824" i="1" s="1"/>
  <c r="N823" i="1"/>
  <c r="V823" i="1" s="1"/>
  <c r="N822" i="1"/>
  <c r="V822" i="1" s="1"/>
  <c r="N821" i="1"/>
  <c r="V821" i="1" s="1"/>
  <c r="N820" i="1"/>
  <c r="V820" i="1" s="1"/>
  <c r="N819" i="1"/>
  <c r="V819" i="1" s="1"/>
  <c r="N818" i="1"/>
  <c r="V818" i="1" s="1"/>
  <c r="N817" i="1"/>
  <c r="V817" i="1" s="1"/>
  <c r="N816" i="1"/>
  <c r="V816" i="1" s="1"/>
  <c r="N815" i="1"/>
  <c r="V815" i="1" s="1"/>
  <c r="N814" i="1"/>
  <c r="V814" i="1" s="1"/>
  <c r="N813" i="1"/>
  <c r="V813" i="1" s="1"/>
  <c r="N812" i="1"/>
  <c r="V812" i="1" s="1"/>
  <c r="N811" i="1"/>
  <c r="V811" i="1" s="1"/>
  <c r="N810" i="1"/>
  <c r="V810" i="1" s="1"/>
  <c r="N809" i="1"/>
  <c r="V809" i="1" s="1"/>
  <c r="N808" i="1"/>
  <c r="V808" i="1" s="1"/>
  <c r="N807" i="1"/>
  <c r="V807" i="1" s="1"/>
  <c r="N806" i="1"/>
  <c r="V806" i="1" s="1"/>
  <c r="N805" i="1"/>
  <c r="V805" i="1" s="1"/>
  <c r="N804" i="1"/>
  <c r="V804" i="1" s="1"/>
  <c r="N803" i="1"/>
  <c r="V803" i="1" s="1"/>
  <c r="N802" i="1"/>
  <c r="V802" i="1" s="1"/>
  <c r="N801" i="1"/>
  <c r="V801" i="1" s="1"/>
  <c r="N800" i="1"/>
  <c r="V800" i="1" s="1"/>
  <c r="N799" i="1"/>
  <c r="V799" i="1" s="1"/>
  <c r="N798" i="1"/>
  <c r="V798" i="1" s="1"/>
  <c r="N797" i="1"/>
  <c r="V797" i="1" s="1"/>
  <c r="N796" i="1"/>
  <c r="V796" i="1" s="1"/>
  <c r="N795" i="1"/>
  <c r="V795" i="1" s="1"/>
  <c r="N794" i="1"/>
  <c r="V794" i="1" s="1"/>
  <c r="N793" i="1"/>
  <c r="V793" i="1" s="1"/>
  <c r="N792" i="1"/>
  <c r="V792" i="1" s="1"/>
  <c r="N791" i="1"/>
  <c r="V791" i="1" s="1"/>
  <c r="N790" i="1"/>
  <c r="V790" i="1" s="1"/>
  <c r="N789" i="1"/>
  <c r="V789" i="1" s="1"/>
  <c r="N788" i="1"/>
  <c r="V788" i="1" s="1"/>
  <c r="N787" i="1"/>
  <c r="V787" i="1" s="1"/>
  <c r="N786" i="1"/>
  <c r="V786" i="1" s="1"/>
  <c r="N785" i="1"/>
  <c r="V785" i="1" s="1"/>
  <c r="N784" i="1"/>
  <c r="V784" i="1" s="1"/>
  <c r="N783" i="1"/>
  <c r="V783" i="1" s="1"/>
  <c r="N782" i="1"/>
  <c r="V782" i="1" s="1"/>
  <c r="N781" i="1"/>
  <c r="V781" i="1" s="1"/>
  <c r="N780" i="1"/>
  <c r="V780" i="1" s="1"/>
  <c r="N779" i="1"/>
  <c r="V779" i="1" s="1"/>
  <c r="N778" i="1"/>
  <c r="V778" i="1" s="1"/>
  <c r="N777" i="1"/>
  <c r="V777" i="1" s="1"/>
  <c r="N776" i="1"/>
  <c r="V776" i="1" s="1"/>
  <c r="N775" i="1"/>
  <c r="V775" i="1" s="1"/>
  <c r="N774" i="1"/>
  <c r="V774" i="1" s="1"/>
  <c r="N773" i="1"/>
  <c r="V773" i="1" s="1"/>
  <c r="N772" i="1"/>
  <c r="V772" i="1" s="1"/>
  <c r="N771" i="1"/>
  <c r="V771" i="1" s="1"/>
  <c r="N770" i="1"/>
  <c r="V770" i="1" s="1"/>
  <c r="N769" i="1"/>
  <c r="V769" i="1" s="1"/>
  <c r="N768" i="1"/>
  <c r="V768" i="1" s="1"/>
  <c r="N767" i="1"/>
  <c r="V767" i="1" s="1"/>
  <c r="N766" i="1"/>
  <c r="V766" i="1" s="1"/>
  <c r="N765" i="1"/>
  <c r="V765" i="1" s="1"/>
  <c r="N764" i="1"/>
  <c r="V764" i="1" s="1"/>
  <c r="N763" i="1"/>
  <c r="V763" i="1" s="1"/>
  <c r="N762" i="1"/>
  <c r="V762" i="1" s="1"/>
  <c r="N761" i="1"/>
  <c r="V761" i="1" s="1"/>
  <c r="N760" i="1"/>
  <c r="V760" i="1" s="1"/>
  <c r="N759" i="1"/>
  <c r="V759" i="1" s="1"/>
  <c r="N758" i="1"/>
  <c r="V758" i="1" s="1"/>
  <c r="N757" i="1"/>
  <c r="V757" i="1" s="1"/>
  <c r="N756" i="1"/>
  <c r="V756" i="1" s="1"/>
  <c r="N755" i="1"/>
  <c r="V755" i="1" s="1"/>
  <c r="N754" i="1"/>
  <c r="V754" i="1" s="1"/>
  <c r="N753" i="1"/>
  <c r="V753" i="1" s="1"/>
  <c r="N752" i="1"/>
  <c r="V752" i="1" s="1"/>
  <c r="N751" i="1"/>
  <c r="V751" i="1" s="1"/>
  <c r="N750" i="1"/>
  <c r="V750" i="1" s="1"/>
  <c r="N749" i="1"/>
  <c r="V749" i="1" s="1"/>
  <c r="N748" i="1"/>
  <c r="V748" i="1" s="1"/>
  <c r="N747" i="1"/>
  <c r="V747" i="1" s="1"/>
  <c r="N746" i="1"/>
  <c r="V746" i="1" s="1"/>
  <c r="N745" i="1"/>
  <c r="V745" i="1" s="1"/>
  <c r="N744" i="1"/>
  <c r="V744" i="1" s="1"/>
  <c r="N743" i="1"/>
  <c r="V743" i="1" s="1"/>
  <c r="N742" i="1"/>
  <c r="V742" i="1" s="1"/>
  <c r="N741" i="1"/>
  <c r="V741" i="1" s="1"/>
  <c r="N740" i="1"/>
  <c r="V740" i="1" s="1"/>
  <c r="N739" i="1"/>
  <c r="V739" i="1" s="1"/>
  <c r="N738" i="1"/>
  <c r="V738" i="1" s="1"/>
  <c r="N737" i="1"/>
  <c r="V737" i="1" s="1"/>
  <c r="N736" i="1"/>
  <c r="V736" i="1" s="1"/>
  <c r="N735" i="1"/>
  <c r="V735" i="1" s="1"/>
  <c r="N734" i="1"/>
  <c r="V734" i="1" s="1"/>
  <c r="N733" i="1"/>
  <c r="V733" i="1" s="1"/>
  <c r="N732" i="1"/>
  <c r="V732" i="1" s="1"/>
  <c r="N731" i="1"/>
  <c r="V731" i="1" s="1"/>
  <c r="N730" i="1"/>
  <c r="V730" i="1" s="1"/>
  <c r="N729" i="1"/>
  <c r="V729" i="1" s="1"/>
  <c r="N728" i="1"/>
  <c r="V728" i="1" s="1"/>
  <c r="N727" i="1"/>
  <c r="V727" i="1" s="1"/>
  <c r="N726" i="1"/>
  <c r="V726" i="1" s="1"/>
  <c r="N725" i="1"/>
  <c r="V725" i="1" s="1"/>
  <c r="N724" i="1"/>
  <c r="V724" i="1" s="1"/>
  <c r="N723" i="1"/>
  <c r="V723" i="1" s="1"/>
  <c r="N722" i="1"/>
  <c r="N721" i="1"/>
  <c r="V721" i="1" s="1"/>
  <c r="N720" i="1"/>
  <c r="V720" i="1" s="1"/>
  <c r="N719" i="1"/>
  <c r="V719" i="1" s="1"/>
  <c r="N718" i="1"/>
  <c r="V718" i="1" s="1"/>
  <c r="N717" i="1"/>
  <c r="V717" i="1" s="1"/>
  <c r="N716" i="1"/>
  <c r="V716" i="1" s="1"/>
  <c r="N715" i="1"/>
  <c r="V715" i="1" s="1"/>
  <c r="N714" i="1"/>
  <c r="V714" i="1" s="1"/>
  <c r="N713" i="1"/>
  <c r="V713" i="1" s="1"/>
  <c r="N712" i="1"/>
  <c r="V712" i="1" s="1"/>
  <c r="N711" i="1"/>
  <c r="V711" i="1" s="1"/>
  <c r="N710" i="1"/>
  <c r="V710" i="1" s="1"/>
  <c r="N709" i="1"/>
  <c r="V709" i="1" s="1"/>
  <c r="N708" i="1"/>
  <c r="V708" i="1" s="1"/>
  <c r="N707" i="1"/>
  <c r="V707" i="1" s="1"/>
  <c r="N706" i="1"/>
  <c r="V706" i="1" s="1"/>
  <c r="N705" i="1"/>
  <c r="V705" i="1" s="1"/>
  <c r="N704" i="1"/>
  <c r="V704" i="1" s="1"/>
  <c r="N703" i="1"/>
  <c r="V703" i="1" s="1"/>
  <c r="N702" i="1"/>
  <c r="V702" i="1" s="1"/>
  <c r="N701" i="1"/>
  <c r="V701" i="1" s="1"/>
  <c r="N700" i="1"/>
  <c r="V700" i="1" s="1"/>
  <c r="N699" i="1"/>
  <c r="V699" i="1" s="1"/>
  <c r="N698" i="1"/>
  <c r="V698" i="1" s="1"/>
  <c r="N697" i="1"/>
  <c r="V697" i="1" s="1"/>
  <c r="N696" i="1"/>
  <c r="V696" i="1" s="1"/>
  <c r="N695" i="1"/>
  <c r="V695" i="1" s="1"/>
  <c r="N694" i="1"/>
  <c r="V694" i="1" s="1"/>
  <c r="N693" i="1"/>
  <c r="V693" i="1" s="1"/>
  <c r="N692" i="1"/>
  <c r="V692" i="1" s="1"/>
  <c r="N691" i="1"/>
  <c r="V691" i="1" s="1"/>
  <c r="N690" i="1"/>
  <c r="V690" i="1" s="1"/>
  <c r="N689" i="1"/>
  <c r="V689" i="1" s="1"/>
  <c r="N688" i="1"/>
  <c r="V688" i="1" s="1"/>
  <c r="N687" i="1"/>
  <c r="V687" i="1" s="1"/>
  <c r="N686" i="1"/>
  <c r="V686" i="1" s="1"/>
  <c r="N685" i="1"/>
  <c r="V685" i="1" s="1"/>
  <c r="N684" i="1"/>
  <c r="V684" i="1" s="1"/>
  <c r="N683" i="1"/>
  <c r="V683" i="1" s="1"/>
  <c r="N682" i="1"/>
  <c r="V682" i="1" s="1"/>
  <c r="N681" i="1"/>
  <c r="V681" i="1" s="1"/>
  <c r="N680" i="1"/>
  <c r="V680" i="1" s="1"/>
  <c r="N679" i="1"/>
  <c r="V679" i="1" s="1"/>
  <c r="N678" i="1"/>
  <c r="V678" i="1" s="1"/>
  <c r="N677" i="1"/>
  <c r="V677" i="1" s="1"/>
  <c r="N676" i="1"/>
  <c r="V676" i="1" s="1"/>
  <c r="N675" i="1"/>
  <c r="V675" i="1" s="1"/>
  <c r="N674" i="1"/>
  <c r="V674" i="1" s="1"/>
  <c r="N673" i="1"/>
  <c r="V673" i="1" s="1"/>
  <c r="N672" i="1"/>
  <c r="V672" i="1" s="1"/>
  <c r="N671" i="1"/>
  <c r="V671" i="1" s="1"/>
  <c r="N670" i="1"/>
  <c r="V670" i="1" s="1"/>
  <c r="N669" i="1"/>
  <c r="V669" i="1" s="1"/>
  <c r="N668" i="1"/>
  <c r="V668" i="1" s="1"/>
  <c r="N667" i="1"/>
  <c r="V667" i="1" s="1"/>
  <c r="N666" i="1"/>
  <c r="V666" i="1" s="1"/>
  <c r="N665" i="1"/>
  <c r="V665" i="1" s="1"/>
  <c r="N664" i="1"/>
  <c r="V664" i="1" s="1"/>
  <c r="N663" i="1"/>
  <c r="V663" i="1" s="1"/>
  <c r="N662" i="1"/>
  <c r="N661" i="1"/>
  <c r="V661" i="1" s="1"/>
  <c r="N660" i="1"/>
  <c r="V660" i="1" s="1"/>
  <c r="N659" i="1"/>
  <c r="V659" i="1" s="1"/>
  <c r="N658" i="1"/>
  <c r="V658" i="1" s="1"/>
  <c r="N657" i="1"/>
  <c r="V657" i="1" s="1"/>
  <c r="N656" i="1"/>
  <c r="V656" i="1" s="1"/>
  <c r="N655" i="1"/>
  <c r="V655" i="1" s="1"/>
  <c r="N654" i="1"/>
  <c r="V654" i="1" s="1"/>
  <c r="N653" i="1"/>
  <c r="V653" i="1" s="1"/>
  <c r="N652" i="1"/>
  <c r="V652" i="1" s="1"/>
  <c r="N651" i="1"/>
  <c r="V651" i="1" s="1"/>
  <c r="N650" i="1"/>
  <c r="V650" i="1" s="1"/>
  <c r="N649" i="1"/>
  <c r="V649" i="1" s="1"/>
  <c r="N648" i="1"/>
  <c r="V648" i="1" s="1"/>
  <c r="N647" i="1"/>
  <c r="V647" i="1" s="1"/>
  <c r="N646" i="1"/>
  <c r="V646" i="1" s="1"/>
  <c r="N645" i="1"/>
  <c r="V645" i="1" s="1"/>
  <c r="N644" i="1"/>
  <c r="V644" i="1" s="1"/>
  <c r="N643" i="1"/>
  <c r="V643" i="1" s="1"/>
  <c r="N642" i="1"/>
  <c r="V642" i="1" s="1"/>
  <c r="N641" i="1"/>
  <c r="V641" i="1" s="1"/>
  <c r="N640" i="1"/>
  <c r="V640" i="1" s="1"/>
  <c r="N639" i="1"/>
  <c r="V639" i="1" s="1"/>
  <c r="N638" i="1"/>
  <c r="V638" i="1" s="1"/>
  <c r="N637" i="1"/>
  <c r="V637" i="1" s="1"/>
  <c r="N636" i="1"/>
  <c r="V636" i="1" s="1"/>
  <c r="N635" i="1"/>
  <c r="V635" i="1" s="1"/>
  <c r="N634" i="1"/>
  <c r="V634" i="1" s="1"/>
  <c r="N633" i="1"/>
  <c r="V633" i="1" s="1"/>
  <c r="N632" i="1"/>
  <c r="V632" i="1" s="1"/>
  <c r="N631" i="1"/>
  <c r="V631" i="1" s="1"/>
  <c r="N630" i="1"/>
  <c r="V630" i="1" s="1"/>
  <c r="N629" i="1"/>
  <c r="V629" i="1" s="1"/>
  <c r="N628" i="1"/>
  <c r="V628" i="1" s="1"/>
  <c r="N627" i="1"/>
  <c r="V627" i="1" s="1"/>
  <c r="N626" i="1"/>
  <c r="V626" i="1" s="1"/>
  <c r="N625" i="1"/>
  <c r="V625" i="1" s="1"/>
  <c r="N624" i="1"/>
  <c r="V624" i="1" s="1"/>
  <c r="N623" i="1"/>
  <c r="V623" i="1" s="1"/>
  <c r="N622" i="1"/>
  <c r="V622" i="1" s="1"/>
  <c r="N621" i="1"/>
  <c r="V621" i="1" s="1"/>
  <c r="N620" i="1"/>
  <c r="V620" i="1" s="1"/>
  <c r="N619" i="1"/>
  <c r="V619" i="1" s="1"/>
  <c r="N618" i="1"/>
  <c r="V618" i="1" s="1"/>
  <c r="N617" i="1"/>
  <c r="V617" i="1" s="1"/>
  <c r="N616" i="1"/>
  <c r="V616" i="1" s="1"/>
  <c r="N615" i="1"/>
  <c r="V615" i="1" s="1"/>
  <c r="N614" i="1"/>
  <c r="V614" i="1" s="1"/>
  <c r="N613" i="1"/>
  <c r="V613" i="1" s="1"/>
  <c r="N612" i="1"/>
  <c r="V612" i="1" s="1"/>
  <c r="N611" i="1"/>
  <c r="V611" i="1" s="1"/>
  <c r="N610" i="1"/>
  <c r="V610" i="1" s="1"/>
  <c r="N609" i="1"/>
  <c r="V609" i="1" s="1"/>
  <c r="N608" i="1"/>
  <c r="V608" i="1" s="1"/>
  <c r="N607" i="1"/>
  <c r="V607" i="1" s="1"/>
  <c r="N606" i="1"/>
  <c r="V606" i="1" s="1"/>
  <c r="N605" i="1"/>
  <c r="V605" i="1" s="1"/>
  <c r="N604" i="1"/>
  <c r="V604" i="1" s="1"/>
  <c r="N603" i="1"/>
  <c r="V603" i="1" s="1"/>
  <c r="N602" i="1"/>
  <c r="V602" i="1" s="1"/>
  <c r="N601" i="1"/>
  <c r="V601" i="1" s="1"/>
  <c r="N600" i="1"/>
  <c r="V600" i="1" s="1"/>
  <c r="N599" i="1"/>
  <c r="V599" i="1" s="1"/>
  <c r="N598" i="1"/>
  <c r="V598" i="1" s="1"/>
  <c r="N597" i="1"/>
  <c r="V597" i="1" s="1"/>
  <c r="N596" i="1"/>
  <c r="V596" i="1" s="1"/>
  <c r="N595" i="1"/>
  <c r="V595" i="1" s="1"/>
  <c r="N594" i="1"/>
  <c r="V594" i="1" s="1"/>
  <c r="N593" i="1"/>
  <c r="V593" i="1" s="1"/>
  <c r="N592" i="1"/>
  <c r="V592" i="1" s="1"/>
  <c r="N591" i="1"/>
  <c r="V591" i="1" s="1"/>
  <c r="N590" i="1"/>
  <c r="V590" i="1" s="1"/>
  <c r="N589" i="1"/>
  <c r="V589" i="1" s="1"/>
  <c r="N588" i="1"/>
  <c r="V588" i="1" s="1"/>
  <c r="N587" i="1"/>
  <c r="N586" i="1"/>
  <c r="V586" i="1" s="1"/>
  <c r="N585" i="1"/>
  <c r="V585" i="1" s="1"/>
  <c r="N584" i="1"/>
  <c r="V584" i="1" s="1"/>
  <c r="N583" i="1"/>
  <c r="V583" i="1" s="1"/>
  <c r="N582" i="1"/>
  <c r="V582" i="1" s="1"/>
  <c r="N581" i="1"/>
  <c r="V581" i="1" s="1"/>
  <c r="N580" i="1"/>
  <c r="V580" i="1" s="1"/>
  <c r="N579" i="1"/>
  <c r="V579" i="1" s="1"/>
  <c r="N578" i="1"/>
  <c r="V578" i="1" s="1"/>
  <c r="N577" i="1"/>
  <c r="V577" i="1" s="1"/>
  <c r="N576" i="1"/>
  <c r="V576" i="1" s="1"/>
  <c r="N575" i="1"/>
  <c r="V575" i="1" s="1"/>
  <c r="N574" i="1"/>
  <c r="V574" i="1" s="1"/>
  <c r="N573" i="1"/>
  <c r="V573" i="1" s="1"/>
  <c r="N572" i="1"/>
  <c r="V572" i="1" s="1"/>
  <c r="N571" i="1"/>
  <c r="V571" i="1" s="1"/>
  <c r="N570" i="1"/>
  <c r="V570" i="1" s="1"/>
  <c r="N569" i="1"/>
  <c r="V569" i="1" s="1"/>
  <c r="N568" i="1"/>
  <c r="V568" i="1" s="1"/>
  <c r="N567" i="1"/>
  <c r="V567" i="1" s="1"/>
  <c r="N566" i="1"/>
  <c r="V566" i="1" s="1"/>
  <c r="N565" i="1"/>
  <c r="V565" i="1" s="1"/>
  <c r="N564" i="1"/>
  <c r="V564" i="1" s="1"/>
  <c r="N563" i="1"/>
  <c r="V563" i="1" s="1"/>
  <c r="N562" i="1"/>
  <c r="V562" i="1" s="1"/>
  <c r="N561" i="1"/>
  <c r="V561" i="1" s="1"/>
  <c r="N560" i="1"/>
  <c r="V560" i="1" s="1"/>
  <c r="N559" i="1"/>
  <c r="V559" i="1" s="1"/>
  <c r="N558" i="1"/>
  <c r="V558" i="1" s="1"/>
  <c r="N557" i="1"/>
  <c r="V557" i="1" s="1"/>
  <c r="N556" i="1"/>
  <c r="V556" i="1" s="1"/>
  <c r="N555" i="1"/>
  <c r="V555" i="1" s="1"/>
  <c r="N554" i="1"/>
  <c r="V554" i="1" s="1"/>
  <c r="N553" i="1"/>
  <c r="V553" i="1" s="1"/>
  <c r="N552" i="1"/>
  <c r="V552" i="1" s="1"/>
  <c r="N551" i="1"/>
  <c r="V551" i="1" s="1"/>
  <c r="N550" i="1"/>
  <c r="V550" i="1" s="1"/>
  <c r="N549" i="1"/>
  <c r="V549" i="1" s="1"/>
  <c r="N548" i="1"/>
  <c r="V548" i="1" s="1"/>
  <c r="N547" i="1"/>
  <c r="V547" i="1" s="1"/>
  <c r="N546" i="1"/>
  <c r="V546" i="1" s="1"/>
  <c r="N545" i="1"/>
  <c r="V545" i="1" s="1"/>
  <c r="N544" i="1"/>
  <c r="V544" i="1" s="1"/>
  <c r="N543" i="1"/>
  <c r="V543" i="1" s="1"/>
  <c r="N542" i="1"/>
  <c r="V542" i="1" s="1"/>
  <c r="N541" i="1"/>
  <c r="V541" i="1" s="1"/>
  <c r="N540" i="1"/>
  <c r="V540" i="1" s="1"/>
  <c r="N539" i="1"/>
  <c r="V539" i="1" s="1"/>
  <c r="N538" i="1"/>
  <c r="V538" i="1" s="1"/>
  <c r="N537" i="1"/>
  <c r="V537" i="1" s="1"/>
  <c r="N536" i="1"/>
  <c r="V536" i="1" s="1"/>
  <c r="N535" i="1"/>
  <c r="V535" i="1" s="1"/>
  <c r="N534" i="1"/>
  <c r="V534" i="1" s="1"/>
  <c r="N533" i="1"/>
  <c r="V533" i="1" s="1"/>
  <c r="N532" i="1"/>
  <c r="V532" i="1" s="1"/>
  <c r="N531" i="1"/>
  <c r="V531" i="1" s="1"/>
  <c r="N530" i="1"/>
  <c r="V530" i="1" s="1"/>
  <c r="N529" i="1"/>
  <c r="V529" i="1" s="1"/>
  <c r="N528" i="1"/>
  <c r="V528" i="1" s="1"/>
  <c r="N527" i="1"/>
  <c r="V527" i="1" s="1"/>
  <c r="N526" i="1"/>
  <c r="V526" i="1" s="1"/>
  <c r="N525" i="1"/>
  <c r="V525" i="1" s="1"/>
  <c r="N524" i="1"/>
  <c r="V524" i="1" s="1"/>
  <c r="N523" i="1"/>
  <c r="V523" i="1" s="1"/>
  <c r="N522" i="1"/>
  <c r="V522" i="1" s="1"/>
  <c r="N521" i="1"/>
  <c r="V521" i="1" s="1"/>
  <c r="N520" i="1"/>
  <c r="V520" i="1" s="1"/>
  <c r="N519" i="1"/>
  <c r="V519" i="1" s="1"/>
  <c r="N518" i="1"/>
  <c r="V518" i="1" s="1"/>
  <c r="N517" i="1"/>
  <c r="V517" i="1" s="1"/>
  <c r="N516" i="1"/>
  <c r="V516" i="1" s="1"/>
  <c r="N515" i="1"/>
  <c r="V515" i="1" s="1"/>
  <c r="N514" i="1"/>
  <c r="V514" i="1" s="1"/>
  <c r="N513" i="1"/>
  <c r="V513" i="1" s="1"/>
  <c r="N512" i="1"/>
  <c r="V512" i="1" s="1"/>
  <c r="N511" i="1"/>
  <c r="V511" i="1" s="1"/>
  <c r="N510" i="1"/>
  <c r="V510" i="1" s="1"/>
  <c r="N509" i="1"/>
  <c r="V509" i="1" s="1"/>
  <c r="N508" i="1"/>
  <c r="V508" i="1" s="1"/>
  <c r="N507" i="1"/>
  <c r="V507" i="1" s="1"/>
  <c r="N506" i="1"/>
  <c r="V506" i="1" s="1"/>
  <c r="N505" i="1"/>
  <c r="V505" i="1" s="1"/>
  <c r="N504" i="1"/>
  <c r="V504" i="1" s="1"/>
  <c r="N503" i="1"/>
  <c r="V503" i="1" s="1"/>
  <c r="N502" i="1"/>
  <c r="V502" i="1" s="1"/>
  <c r="N501" i="1"/>
  <c r="V501" i="1" s="1"/>
  <c r="N500" i="1"/>
  <c r="V500" i="1" s="1"/>
  <c r="N499" i="1"/>
  <c r="V499" i="1" s="1"/>
  <c r="N498" i="1"/>
  <c r="V498" i="1" s="1"/>
  <c r="N497" i="1"/>
  <c r="V497" i="1" s="1"/>
  <c r="N496" i="1"/>
  <c r="V496" i="1" s="1"/>
  <c r="N495" i="1"/>
  <c r="V495" i="1" s="1"/>
  <c r="N494" i="1"/>
  <c r="V494" i="1" s="1"/>
  <c r="N493" i="1"/>
  <c r="V493" i="1" s="1"/>
  <c r="N492" i="1"/>
  <c r="V492" i="1" s="1"/>
  <c r="N491" i="1"/>
  <c r="V491" i="1" s="1"/>
  <c r="N490" i="1"/>
  <c r="V490" i="1" s="1"/>
  <c r="N489" i="1"/>
  <c r="V489" i="1" s="1"/>
  <c r="N488" i="1"/>
  <c r="V488" i="1" s="1"/>
  <c r="N487" i="1"/>
  <c r="V487" i="1" s="1"/>
  <c r="N486" i="1"/>
  <c r="V486" i="1" s="1"/>
  <c r="N485" i="1"/>
  <c r="V485" i="1" s="1"/>
  <c r="N484" i="1"/>
  <c r="V484" i="1" s="1"/>
  <c r="N483" i="1"/>
  <c r="V483" i="1" s="1"/>
  <c r="N482" i="1"/>
  <c r="V482" i="1" s="1"/>
  <c r="N481" i="1"/>
  <c r="V481" i="1" s="1"/>
  <c r="N480" i="1"/>
  <c r="V480" i="1" s="1"/>
  <c r="N479" i="1"/>
  <c r="V479" i="1" s="1"/>
  <c r="N478" i="1"/>
  <c r="V478" i="1" s="1"/>
  <c r="N477" i="1"/>
  <c r="V477" i="1" s="1"/>
  <c r="N476" i="1"/>
  <c r="V476" i="1" s="1"/>
  <c r="N475" i="1"/>
  <c r="V475" i="1" s="1"/>
  <c r="N474" i="1"/>
  <c r="V474" i="1" s="1"/>
  <c r="N473" i="1"/>
  <c r="V473" i="1" s="1"/>
  <c r="N472" i="1"/>
  <c r="V472" i="1" s="1"/>
  <c r="N471" i="1"/>
  <c r="V471" i="1" s="1"/>
  <c r="N470" i="1"/>
  <c r="V470" i="1" s="1"/>
  <c r="N469" i="1"/>
  <c r="V469" i="1" s="1"/>
  <c r="N468" i="1"/>
  <c r="V468" i="1" s="1"/>
  <c r="N467" i="1"/>
  <c r="V467" i="1" s="1"/>
  <c r="N466" i="1"/>
  <c r="V466" i="1" s="1"/>
  <c r="N465" i="1"/>
  <c r="V465" i="1" s="1"/>
  <c r="N464" i="1"/>
  <c r="V464" i="1" s="1"/>
  <c r="N463" i="1"/>
  <c r="V463" i="1" s="1"/>
  <c r="N462" i="1"/>
  <c r="V462" i="1" s="1"/>
  <c r="N461" i="1"/>
  <c r="V461" i="1" s="1"/>
  <c r="N460" i="1"/>
  <c r="V460" i="1" s="1"/>
  <c r="N459" i="1"/>
  <c r="V459" i="1" s="1"/>
  <c r="N458" i="1"/>
  <c r="V458" i="1" s="1"/>
  <c r="N457" i="1"/>
  <c r="V457" i="1" s="1"/>
  <c r="N456" i="1"/>
  <c r="V456" i="1" s="1"/>
  <c r="N455" i="1"/>
  <c r="V455" i="1" s="1"/>
  <c r="N454" i="1"/>
  <c r="V454" i="1" s="1"/>
  <c r="N453" i="1"/>
  <c r="V453" i="1" s="1"/>
  <c r="N452" i="1"/>
  <c r="V452" i="1" s="1"/>
  <c r="N451" i="1"/>
  <c r="N450" i="1"/>
  <c r="V450" i="1" s="1"/>
  <c r="N449" i="1"/>
  <c r="V449" i="1" s="1"/>
  <c r="N448" i="1"/>
  <c r="V448" i="1" s="1"/>
  <c r="N447" i="1"/>
  <c r="V447" i="1" s="1"/>
  <c r="N446" i="1"/>
  <c r="V446" i="1" s="1"/>
  <c r="N445" i="1"/>
  <c r="V445" i="1" s="1"/>
  <c r="N444" i="1"/>
  <c r="V444" i="1" s="1"/>
  <c r="N443" i="1"/>
  <c r="V443" i="1" s="1"/>
  <c r="N442" i="1"/>
  <c r="V442" i="1" s="1"/>
  <c r="N441" i="1"/>
  <c r="V441" i="1" s="1"/>
  <c r="N440" i="1"/>
  <c r="V440" i="1" s="1"/>
  <c r="N439" i="1"/>
  <c r="V439" i="1" s="1"/>
  <c r="N438" i="1"/>
  <c r="V438" i="1" s="1"/>
  <c r="N437" i="1"/>
  <c r="V437" i="1" s="1"/>
  <c r="N436" i="1"/>
  <c r="V436" i="1" s="1"/>
  <c r="N435" i="1"/>
  <c r="V435" i="1" s="1"/>
  <c r="N434" i="1"/>
  <c r="V434" i="1" s="1"/>
  <c r="N433" i="1"/>
  <c r="V433" i="1" s="1"/>
  <c r="N432" i="1"/>
  <c r="V432" i="1" s="1"/>
  <c r="N431" i="1"/>
  <c r="V431" i="1" s="1"/>
  <c r="N430" i="1"/>
  <c r="V430" i="1" s="1"/>
  <c r="N429" i="1"/>
  <c r="V429" i="1" s="1"/>
  <c r="N428" i="1"/>
  <c r="V428" i="1" s="1"/>
  <c r="N427" i="1"/>
  <c r="V427" i="1" s="1"/>
  <c r="N426" i="1"/>
  <c r="V426" i="1" s="1"/>
  <c r="N425" i="1"/>
  <c r="V425" i="1" s="1"/>
  <c r="N424" i="1"/>
  <c r="V424" i="1" s="1"/>
  <c r="N423" i="1"/>
  <c r="V423" i="1" s="1"/>
  <c r="N422" i="1"/>
  <c r="V422" i="1" s="1"/>
  <c r="N421" i="1"/>
  <c r="V421" i="1" s="1"/>
  <c r="N420" i="1"/>
  <c r="V420" i="1" s="1"/>
  <c r="N419" i="1"/>
  <c r="V419" i="1" s="1"/>
  <c r="N418" i="1"/>
  <c r="V418" i="1" s="1"/>
  <c r="N417" i="1"/>
  <c r="V417" i="1" s="1"/>
  <c r="N416" i="1"/>
  <c r="V416" i="1" s="1"/>
  <c r="N415" i="1"/>
  <c r="V415" i="1" s="1"/>
  <c r="N414" i="1"/>
  <c r="V414" i="1" s="1"/>
  <c r="N413" i="1"/>
  <c r="V413" i="1" s="1"/>
  <c r="N412" i="1"/>
  <c r="V412" i="1" s="1"/>
  <c r="N411" i="1"/>
  <c r="V411" i="1" s="1"/>
  <c r="N410" i="1"/>
  <c r="V410" i="1" s="1"/>
  <c r="N409" i="1"/>
  <c r="V409" i="1" s="1"/>
  <c r="N408" i="1"/>
  <c r="V408" i="1" s="1"/>
  <c r="N407" i="1"/>
  <c r="V407" i="1" s="1"/>
  <c r="N406" i="1"/>
  <c r="V406" i="1" s="1"/>
  <c r="N405" i="1"/>
  <c r="V405" i="1" s="1"/>
  <c r="N404" i="1"/>
  <c r="V404" i="1" s="1"/>
  <c r="N403" i="1"/>
  <c r="V403" i="1" s="1"/>
  <c r="N402" i="1"/>
  <c r="V402" i="1" s="1"/>
  <c r="N401" i="1"/>
  <c r="V401" i="1" s="1"/>
  <c r="N400" i="1"/>
  <c r="V400" i="1" s="1"/>
  <c r="N399" i="1"/>
  <c r="V399" i="1" s="1"/>
  <c r="N398" i="1"/>
  <c r="V398" i="1" s="1"/>
  <c r="N397" i="1"/>
  <c r="V397" i="1" s="1"/>
  <c r="N396" i="1"/>
  <c r="V396" i="1" s="1"/>
  <c r="N395" i="1"/>
  <c r="V395" i="1" s="1"/>
  <c r="N394" i="1"/>
  <c r="V394" i="1" s="1"/>
  <c r="N393" i="1"/>
  <c r="V393" i="1" s="1"/>
  <c r="N392" i="1"/>
  <c r="V392" i="1" s="1"/>
  <c r="N391" i="1"/>
  <c r="V391" i="1" s="1"/>
  <c r="N390" i="1"/>
  <c r="V390" i="1" s="1"/>
  <c r="N389" i="1"/>
  <c r="V389" i="1" s="1"/>
  <c r="N388" i="1"/>
  <c r="V388" i="1" s="1"/>
  <c r="N387" i="1"/>
  <c r="V387" i="1" s="1"/>
  <c r="N386" i="1"/>
  <c r="V386" i="1" s="1"/>
  <c r="N385" i="1"/>
  <c r="V385" i="1" s="1"/>
  <c r="N384" i="1"/>
  <c r="N383" i="1"/>
  <c r="V383" i="1" s="1"/>
  <c r="N382" i="1"/>
  <c r="V382" i="1" s="1"/>
  <c r="N381" i="1"/>
  <c r="V381" i="1" s="1"/>
  <c r="N380" i="1"/>
  <c r="V380" i="1" s="1"/>
  <c r="N379" i="1"/>
  <c r="V379" i="1" s="1"/>
  <c r="N378" i="1"/>
  <c r="N377" i="1"/>
  <c r="N376" i="1"/>
  <c r="V376" i="1" s="1"/>
  <c r="N375" i="1"/>
  <c r="V375" i="1" s="1"/>
  <c r="N374" i="1"/>
  <c r="V374" i="1" s="1"/>
  <c r="N373" i="1"/>
  <c r="V373" i="1" s="1"/>
  <c r="N372" i="1"/>
  <c r="V372" i="1" s="1"/>
  <c r="N371" i="1"/>
  <c r="V371" i="1" s="1"/>
  <c r="N370" i="1"/>
  <c r="V370" i="1" s="1"/>
  <c r="N369" i="1"/>
  <c r="V369" i="1" s="1"/>
  <c r="N368" i="1"/>
  <c r="V368" i="1" s="1"/>
  <c r="N367" i="1"/>
  <c r="V367" i="1" s="1"/>
  <c r="N366" i="1"/>
  <c r="V366" i="1" s="1"/>
  <c r="N365" i="1"/>
  <c r="V365" i="1" s="1"/>
  <c r="N364" i="1"/>
  <c r="V364" i="1" s="1"/>
  <c r="N363" i="1"/>
  <c r="V363" i="1" s="1"/>
  <c r="N362" i="1"/>
  <c r="V362" i="1" s="1"/>
  <c r="N361" i="1"/>
  <c r="V361" i="1" s="1"/>
  <c r="N360" i="1"/>
  <c r="V360" i="1" s="1"/>
  <c r="N359" i="1"/>
  <c r="V359" i="1" s="1"/>
  <c r="N358" i="1"/>
  <c r="V358" i="1" s="1"/>
  <c r="N357" i="1"/>
  <c r="V357" i="1" s="1"/>
  <c r="N356" i="1"/>
  <c r="V356" i="1" s="1"/>
  <c r="N355" i="1"/>
  <c r="V355" i="1" s="1"/>
  <c r="N354" i="1"/>
  <c r="V354" i="1" s="1"/>
  <c r="N353" i="1"/>
  <c r="V353" i="1" s="1"/>
  <c r="N352" i="1"/>
  <c r="V352" i="1" s="1"/>
  <c r="N351" i="1"/>
  <c r="V351" i="1" s="1"/>
  <c r="N350" i="1"/>
  <c r="V350" i="1" s="1"/>
  <c r="N349" i="1"/>
  <c r="V349" i="1" s="1"/>
  <c r="N348" i="1"/>
  <c r="V348" i="1" s="1"/>
  <c r="N347" i="1"/>
  <c r="V347" i="1" s="1"/>
  <c r="N346" i="1"/>
  <c r="V346" i="1" s="1"/>
  <c r="N345" i="1"/>
  <c r="V345" i="1" s="1"/>
  <c r="N344" i="1"/>
  <c r="V344" i="1" s="1"/>
  <c r="N343" i="1"/>
  <c r="V343" i="1" s="1"/>
  <c r="N342" i="1"/>
  <c r="V342" i="1" s="1"/>
  <c r="N341" i="1"/>
  <c r="V341" i="1" s="1"/>
  <c r="N340" i="1"/>
  <c r="V340" i="1" s="1"/>
  <c r="N339" i="1"/>
  <c r="V339" i="1" s="1"/>
  <c r="N338" i="1"/>
  <c r="V338" i="1" s="1"/>
  <c r="N337" i="1"/>
  <c r="V337" i="1" s="1"/>
  <c r="N336" i="1"/>
  <c r="V336" i="1" s="1"/>
  <c r="N335" i="1"/>
  <c r="V335" i="1" s="1"/>
  <c r="N334" i="1"/>
  <c r="V334" i="1" s="1"/>
  <c r="N333" i="1"/>
  <c r="V333" i="1" s="1"/>
  <c r="N332" i="1"/>
  <c r="V332" i="1" s="1"/>
  <c r="N331" i="1"/>
  <c r="V331" i="1" s="1"/>
  <c r="N330" i="1"/>
  <c r="V330" i="1" s="1"/>
  <c r="N329" i="1"/>
  <c r="V329" i="1" s="1"/>
  <c r="N328" i="1"/>
  <c r="V328" i="1" s="1"/>
  <c r="N327" i="1"/>
  <c r="V327" i="1" s="1"/>
  <c r="N326" i="1"/>
  <c r="V326" i="1" s="1"/>
  <c r="N325" i="1"/>
  <c r="V325" i="1" s="1"/>
  <c r="N324" i="1"/>
  <c r="V324" i="1" s="1"/>
  <c r="N323" i="1"/>
  <c r="V323" i="1" s="1"/>
  <c r="N322" i="1"/>
  <c r="V322" i="1" s="1"/>
  <c r="N321" i="1"/>
  <c r="V321" i="1" s="1"/>
  <c r="N320" i="1"/>
  <c r="V320" i="1" s="1"/>
  <c r="N319" i="1"/>
  <c r="V319" i="1" s="1"/>
  <c r="N318" i="1"/>
  <c r="V318" i="1" s="1"/>
  <c r="N317" i="1"/>
  <c r="V317" i="1" s="1"/>
  <c r="N316" i="1"/>
  <c r="V316" i="1" s="1"/>
  <c r="N315" i="1"/>
  <c r="V315" i="1" s="1"/>
  <c r="N314" i="1"/>
  <c r="V314" i="1" s="1"/>
  <c r="N313" i="1"/>
  <c r="V313" i="1" s="1"/>
  <c r="N312" i="1"/>
  <c r="V312" i="1" s="1"/>
  <c r="N311" i="1"/>
  <c r="V311" i="1" s="1"/>
  <c r="N310" i="1"/>
  <c r="V310" i="1" s="1"/>
  <c r="N309" i="1"/>
  <c r="V309" i="1" s="1"/>
  <c r="N308" i="1"/>
  <c r="V308" i="1" s="1"/>
  <c r="N307" i="1"/>
  <c r="V307" i="1" s="1"/>
  <c r="N306" i="1"/>
  <c r="V306" i="1" s="1"/>
  <c r="N305" i="1"/>
  <c r="V305" i="1" s="1"/>
  <c r="N304" i="1"/>
  <c r="V304" i="1" s="1"/>
  <c r="N303" i="1"/>
  <c r="V303" i="1" s="1"/>
  <c r="N302" i="1"/>
  <c r="V302" i="1" s="1"/>
  <c r="N301" i="1"/>
  <c r="V301" i="1" s="1"/>
  <c r="N300" i="1"/>
  <c r="V300" i="1" s="1"/>
  <c r="N299" i="1"/>
  <c r="V299" i="1" s="1"/>
  <c r="N298" i="1"/>
  <c r="V298" i="1" s="1"/>
  <c r="N297" i="1"/>
  <c r="V297" i="1" s="1"/>
  <c r="N296" i="1"/>
  <c r="V296" i="1" s="1"/>
  <c r="N295" i="1"/>
  <c r="V295" i="1" s="1"/>
  <c r="N294" i="1"/>
  <c r="V294" i="1" s="1"/>
  <c r="N293" i="1"/>
  <c r="V293" i="1" s="1"/>
  <c r="N292" i="1"/>
  <c r="V292" i="1" s="1"/>
  <c r="N291" i="1"/>
  <c r="V291" i="1" s="1"/>
  <c r="N290" i="1"/>
  <c r="V290" i="1" s="1"/>
  <c r="N289" i="1"/>
  <c r="V289" i="1" s="1"/>
  <c r="N288" i="1"/>
  <c r="V288" i="1" s="1"/>
  <c r="N287" i="1"/>
  <c r="V287" i="1" s="1"/>
  <c r="N286" i="1"/>
  <c r="V286" i="1" s="1"/>
  <c r="N285" i="1"/>
  <c r="V285" i="1" s="1"/>
  <c r="N284" i="1"/>
  <c r="V284" i="1" s="1"/>
  <c r="N283" i="1"/>
  <c r="V283" i="1" s="1"/>
  <c r="N282" i="1"/>
  <c r="V282" i="1" s="1"/>
  <c r="N281" i="1"/>
  <c r="V281" i="1" s="1"/>
  <c r="N280" i="1"/>
  <c r="V280" i="1" s="1"/>
  <c r="N279" i="1"/>
  <c r="V279" i="1" s="1"/>
  <c r="N278" i="1"/>
  <c r="V278" i="1" s="1"/>
  <c r="N277" i="1"/>
  <c r="V277" i="1" s="1"/>
  <c r="N276" i="1"/>
  <c r="V276" i="1" s="1"/>
  <c r="N275" i="1"/>
  <c r="V275" i="1" s="1"/>
  <c r="N274" i="1"/>
  <c r="V274" i="1" s="1"/>
  <c r="N273" i="1"/>
  <c r="V273" i="1" s="1"/>
  <c r="N272" i="1"/>
  <c r="V272" i="1" s="1"/>
  <c r="N271" i="1"/>
  <c r="V271" i="1" s="1"/>
  <c r="N270" i="1"/>
  <c r="V270" i="1" s="1"/>
  <c r="N269" i="1"/>
  <c r="V269" i="1" s="1"/>
  <c r="N268" i="1"/>
  <c r="V268" i="1" s="1"/>
  <c r="N267" i="1"/>
  <c r="V267" i="1" s="1"/>
  <c r="N266" i="1"/>
  <c r="V266" i="1" s="1"/>
  <c r="N265" i="1"/>
  <c r="V265" i="1" s="1"/>
  <c r="N264" i="1"/>
  <c r="V264" i="1" s="1"/>
  <c r="N263" i="1"/>
  <c r="V263" i="1" s="1"/>
  <c r="N262" i="1"/>
  <c r="V262" i="1" s="1"/>
  <c r="N261" i="1"/>
  <c r="V261" i="1" s="1"/>
  <c r="N260" i="1"/>
  <c r="V260" i="1" s="1"/>
  <c r="N259" i="1"/>
  <c r="V259" i="1" s="1"/>
  <c r="N258" i="1"/>
  <c r="V258" i="1" s="1"/>
  <c r="N257" i="1"/>
  <c r="V257" i="1" s="1"/>
  <c r="N256" i="1"/>
  <c r="V256" i="1" s="1"/>
  <c r="N255" i="1"/>
  <c r="V255" i="1" s="1"/>
  <c r="N254" i="1"/>
  <c r="V254" i="1" s="1"/>
  <c r="N253" i="1"/>
  <c r="V253" i="1" s="1"/>
  <c r="N252" i="1"/>
  <c r="V252" i="1" s="1"/>
  <c r="N251" i="1"/>
  <c r="V251" i="1" s="1"/>
  <c r="N250" i="1"/>
  <c r="V250" i="1" s="1"/>
  <c r="N249" i="1"/>
  <c r="V249" i="1" s="1"/>
  <c r="N248" i="1"/>
  <c r="V248" i="1" s="1"/>
  <c r="N247" i="1"/>
  <c r="V247" i="1" s="1"/>
  <c r="N246" i="1"/>
  <c r="V246" i="1" s="1"/>
  <c r="N245" i="1"/>
  <c r="V245" i="1" s="1"/>
  <c r="N244" i="1"/>
  <c r="V244" i="1" s="1"/>
  <c r="N243" i="1"/>
  <c r="V243" i="1" s="1"/>
  <c r="N242" i="1"/>
  <c r="V242" i="1" s="1"/>
  <c r="N241" i="1"/>
  <c r="V241" i="1" s="1"/>
  <c r="N240" i="1"/>
  <c r="V240" i="1" s="1"/>
  <c r="N239" i="1"/>
  <c r="N238" i="1"/>
  <c r="V238" i="1" s="1"/>
  <c r="N237" i="1"/>
  <c r="V237" i="1" s="1"/>
  <c r="N236" i="1"/>
  <c r="V236" i="1" s="1"/>
  <c r="N235" i="1"/>
  <c r="V235" i="1" s="1"/>
  <c r="N234" i="1"/>
  <c r="V234" i="1" s="1"/>
  <c r="N233" i="1"/>
  <c r="V233" i="1" s="1"/>
  <c r="N232" i="1"/>
  <c r="V232" i="1" s="1"/>
  <c r="N231" i="1"/>
  <c r="V231" i="1" s="1"/>
  <c r="N230" i="1"/>
  <c r="V230" i="1" s="1"/>
  <c r="N229" i="1"/>
  <c r="V229" i="1" s="1"/>
  <c r="N228" i="1"/>
  <c r="V228" i="1" s="1"/>
  <c r="N227" i="1"/>
  <c r="V227" i="1" s="1"/>
  <c r="N226" i="1"/>
  <c r="V226" i="1" s="1"/>
  <c r="N225" i="1"/>
  <c r="V225" i="1" s="1"/>
  <c r="N224" i="1"/>
  <c r="V224" i="1" s="1"/>
  <c r="N223" i="1"/>
  <c r="V223" i="1" s="1"/>
  <c r="N222" i="1"/>
  <c r="V222" i="1" s="1"/>
  <c r="N221" i="1"/>
  <c r="V221" i="1" s="1"/>
  <c r="N220" i="1"/>
  <c r="V220" i="1" s="1"/>
  <c r="N219" i="1"/>
  <c r="V219" i="1" s="1"/>
  <c r="N218" i="1"/>
  <c r="V218" i="1" s="1"/>
  <c r="N217" i="1"/>
  <c r="V217" i="1" s="1"/>
  <c r="N216" i="1"/>
  <c r="V216" i="1" s="1"/>
  <c r="N215" i="1"/>
  <c r="V215" i="1" s="1"/>
  <c r="N214" i="1"/>
  <c r="V214" i="1" s="1"/>
  <c r="N213" i="1"/>
  <c r="V213" i="1" s="1"/>
  <c r="N212" i="1"/>
  <c r="V212" i="1" s="1"/>
  <c r="N211" i="1"/>
  <c r="V211" i="1" s="1"/>
  <c r="N210" i="1"/>
  <c r="V210" i="1" s="1"/>
  <c r="N209" i="1"/>
  <c r="V209" i="1" s="1"/>
  <c r="N208" i="1"/>
  <c r="V208" i="1" s="1"/>
  <c r="N207" i="1"/>
  <c r="V207" i="1" s="1"/>
  <c r="N206" i="1"/>
  <c r="V206" i="1" s="1"/>
  <c r="N205" i="1"/>
  <c r="V205" i="1" s="1"/>
  <c r="N204" i="1"/>
  <c r="V204" i="1" s="1"/>
  <c r="N203" i="1"/>
  <c r="V203" i="1" s="1"/>
  <c r="N202" i="1"/>
  <c r="V202" i="1" s="1"/>
  <c r="N201" i="1"/>
  <c r="V201" i="1" s="1"/>
  <c r="N200" i="1"/>
  <c r="V200" i="1" s="1"/>
  <c r="N199" i="1"/>
  <c r="V199" i="1" s="1"/>
  <c r="N198" i="1"/>
  <c r="V198" i="1" s="1"/>
  <c r="N197" i="1"/>
  <c r="V197" i="1" s="1"/>
  <c r="N196" i="1"/>
  <c r="V196" i="1" s="1"/>
  <c r="N195" i="1"/>
  <c r="V195" i="1" s="1"/>
  <c r="N194" i="1"/>
  <c r="V194" i="1" s="1"/>
  <c r="N193" i="1"/>
  <c r="V193" i="1" s="1"/>
  <c r="N192" i="1"/>
  <c r="V192" i="1" s="1"/>
  <c r="N191" i="1"/>
  <c r="V191" i="1" s="1"/>
  <c r="N190" i="1"/>
  <c r="V190" i="1" s="1"/>
  <c r="N189" i="1"/>
  <c r="V189" i="1" s="1"/>
  <c r="N188" i="1"/>
  <c r="V188" i="1" s="1"/>
  <c r="N187" i="1"/>
  <c r="V187" i="1" s="1"/>
  <c r="N186" i="1"/>
  <c r="V186" i="1" s="1"/>
  <c r="N185" i="1"/>
  <c r="V185" i="1" s="1"/>
  <c r="N184" i="1"/>
  <c r="V184" i="1" s="1"/>
  <c r="N183" i="1"/>
  <c r="V183" i="1" s="1"/>
  <c r="N182" i="1"/>
  <c r="V182" i="1" s="1"/>
  <c r="N181" i="1"/>
  <c r="V181" i="1" s="1"/>
  <c r="N180" i="1"/>
  <c r="V180" i="1" s="1"/>
  <c r="N179" i="1"/>
  <c r="V179" i="1" s="1"/>
  <c r="N178" i="1"/>
  <c r="V178" i="1" s="1"/>
  <c r="N177" i="1"/>
  <c r="V177" i="1" s="1"/>
  <c r="N176" i="1"/>
  <c r="V176" i="1" s="1"/>
  <c r="N175" i="1"/>
  <c r="V175" i="1" s="1"/>
  <c r="N174" i="1"/>
  <c r="V174" i="1" s="1"/>
  <c r="N173" i="1"/>
  <c r="V173" i="1" s="1"/>
  <c r="N172" i="1"/>
  <c r="V172" i="1" s="1"/>
  <c r="N171" i="1"/>
  <c r="V171" i="1" s="1"/>
  <c r="N170" i="1"/>
  <c r="V170" i="1" s="1"/>
  <c r="N169" i="1"/>
  <c r="V169" i="1" s="1"/>
  <c r="N168" i="1"/>
  <c r="V168" i="1" s="1"/>
  <c r="N167" i="1"/>
  <c r="V167" i="1" s="1"/>
  <c r="N166" i="1"/>
  <c r="V166" i="1" s="1"/>
  <c r="N165" i="1"/>
  <c r="V165" i="1" s="1"/>
  <c r="N164" i="1"/>
  <c r="V164" i="1" s="1"/>
  <c r="N163" i="1"/>
  <c r="V163" i="1" s="1"/>
  <c r="N162" i="1"/>
  <c r="V162" i="1" s="1"/>
  <c r="N161" i="1"/>
  <c r="V161" i="1" s="1"/>
  <c r="N160" i="1"/>
  <c r="V160" i="1" s="1"/>
  <c r="N159" i="1"/>
  <c r="V159" i="1" s="1"/>
  <c r="N158" i="1"/>
  <c r="V158" i="1" s="1"/>
  <c r="N157" i="1"/>
  <c r="V157" i="1" s="1"/>
  <c r="N156" i="1"/>
  <c r="V156" i="1" s="1"/>
  <c r="N155" i="1"/>
  <c r="V155" i="1" s="1"/>
  <c r="N154" i="1"/>
  <c r="V154" i="1" s="1"/>
  <c r="N153" i="1"/>
  <c r="V153" i="1" s="1"/>
  <c r="N152" i="1"/>
  <c r="V152" i="1" s="1"/>
  <c r="N151" i="1"/>
  <c r="V151" i="1" s="1"/>
  <c r="N150" i="1"/>
  <c r="V150" i="1" s="1"/>
  <c r="N149" i="1"/>
  <c r="V149" i="1" s="1"/>
  <c r="N148" i="1"/>
  <c r="V148" i="1" s="1"/>
  <c r="N147" i="1"/>
  <c r="V147" i="1" s="1"/>
  <c r="N146" i="1"/>
  <c r="V146" i="1" s="1"/>
  <c r="N145" i="1"/>
  <c r="V145" i="1" s="1"/>
  <c r="N144" i="1"/>
  <c r="V144" i="1" s="1"/>
  <c r="N143" i="1"/>
  <c r="V143" i="1" s="1"/>
  <c r="N142" i="1"/>
  <c r="V142" i="1" s="1"/>
  <c r="N141" i="1"/>
  <c r="V141" i="1" s="1"/>
  <c r="N140" i="1"/>
  <c r="V140" i="1" s="1"/>
  <c r="N139" i="1"/>
  <c r="V139" i="1" s="1"/>
  <c r="N138" i="1"/>
  <c r="V138" i="1" s="1"/>
  <c r="N137" i="1"/>
  <c r="V137" i="1" s="1"/>
  <c r="N136" i="1"/>
  <c r="V136" i="1" s="1"/>
  <c r="N135" i="1"/>
  <c r="V135" i="1" s="1"/>
  <c r="N134" i="1"/>
  <c r="V134" i="1" s="1"/>
  <c r="N133" i="1"/>
  <c r="V133" i="1" s="1"/>
  <c r="N132" i="1"/>
  <c r="V132" i="1" s="1"/>
  <c r="N131" i="1"/>
  <c r="V131" i="1" s="1"/>
  <c r="N130" i="1"/>
  <c r="V130" i="1" s="1"/>
  <c r="N129" i="1"/>
  <c r="V129" i="1" s="1"/>
  <c r="N128" i="1"/>
  <c r="V128" i="1" s="1"/>
  <c r="N127" i="1"/>
  <c r="V127" i="1" s="1"/>
  <c r="N126" i="1"/>
  <c r="V126" i="1" s="1"/>
  <c r="N125" i="1"/>
  <c r="V125" i="1" s="1"/>
  <c r="N124" i="1"/>
  <c r="V124" i="1" s="1"/>
  <c r="N123" i="1"/>
  <c r="V123" i="1" s="1"/>
  <c r="N122" i="1"/>
  <c r="V122" i="1" s="1"/>
  <c r="N121" i="1"/>
  <c r="V121" i="1" s="1"/>
  <c r="N120" i="1"/>
  <c r="V120" i="1" s="1"/>
  <c r="N119" i="1"/>
  <c r="V119" i="1" s="1"/>
  <c r="N118" i="1"/>
  <c r="V118" i="1" s="1"/>
  <c r="N117" i="1"/>
  <c r="V117" i="1" s="1"/>
  <c r="N116" i="1"/>
  <c r="V116" i="1" s="1"/>
  <c r="N115" i="1"/>
  <c r="V115" i="1" s="1"/>
  <c r="N114" i="1"/>
  <c r="V114" i="1" s="1"/>
  <c r="N113" i="1"/>
  <c r="V113" i="1" s="1"/>
  <c r="N112" i="1"/>
  <c r="V112" i="1" s="1"/>
  <c r="N111" i="1"/>
  <c r="V111" i="1" s="1"/>
  <c r="N110" i="1"/>
  <c r="V110" i="1" s="1"/>
  <c r="N109" i="1"/>
  <c r="V109" i="1" s="1"/>
  <c r="N108" i="1"/>
  <c r="V108" i="1" s="1"/>
  <c r="N107" i="1"/>
  <c r="V107" i="1" s="1"/>
  <c r="N106" i="1"/>
  <c r="V106" i="1" s="1"/>
  <c r="N105" i="1"/>
  <c r="V105" i="1" s="1"/>
  <c r="N104" i="1"/>
  <c r="V104" i="1" s="1"/>
  <c r="N103" i="1"/>
  <c r="V103" i="1" s="1"/>
  <c r="N102" i="1"/>
  <c r="V102" i="1" s="1"/>
  <c r="N101" i="1"/>
  <c r="V101" i="1" s="1"/>
  <c r="N100" i="1"/>
  <c r="V100" i="1" s="1"/>
  <c r="N99" i="1"/>
  <c r="V99" i="1" s="1"/>
  <c r="N98" i="1"/>
  <c r="V98" i="1" s="1"/>
  <c r="N97" i="1"/>
  <c r="V97" i="1" s="1"/>
  <c r="N96" i="1"/>
  <c r="V96" i="1" s="1"/>
  <c r="N95" i="1"/>
  <c r="V95" i="1" s="1"/>
  <c r="N94" i="1"/>
  <c r="V94" i="1" s="1"/>
  <c r="N93" i="1"/>
  <c r="V93" i="1" s="1"/>
  <c r="N92" i="1"/>
  <c r="V92" i="1" s="1"/>
  <c r="N91" i="1"/>
  <c r="V91" i="1" s="1"/>
  <c r="N90" i="1"/>
  <c r="V90" i="1" s="1"/>
  <c r="N89" i="1"/>
  <c r="V89" i="1" s="1"/>
  <c r="N88" i="1"/>
  <c r="V88" i="1" s="1"/>
  <c r="N87" i="1"/>
  <c r="V87" i="1" s="1"/>
  <c r="N86" i="1"/>
  <c r="V86" i="1" s="1"/>
  <c r="N85" i="1"/>
  <c r="V85" i="1" s="1"/>
  <c r="N84" i="1"/>
  <c r="V84" i="1" s="1"/>
  <c r="N83" i="1"/>
  <c r="V83" i="1" s="1"/>
  <c r="N82" i="1"/>
  <c r="V82" i="1" s="1"/>
  <c r="N81" i="1"/>
  <c r="V81" i="1" s="1"/>
  <c r="N80" i="1"/>
  <c r="V80" i="1" s="1"/>
  <c r="N79" i="1"/>
  <c r="V79" i="1" s="1"/>
  <c r="N78" i="1"/>
  <c r="V78" i="1" s="1"/>
  <c r="N77" i="1"/>
  <c r="V77" i="1" s="1"/>
  <c r="N76" i="1"/>
  <c r="V76" i="1" s="1"/>
  <c r="N75" i="1"/>
  <c r="V75" i="1" s="1"/>
  <c r="N74" i="1"/>
  <c r="V74" i="1" s="1"/>
  <c r="N73" i="1"/>
  <c r="V73" i="1" s="1"/>
  <c r="N72" i="1"/>
  <c r="V72" i="1" s="1"/>
  <c r="N71" i="1"/>
  <c r="V71" i="1" s="1"/>
  <c r="N70" i="1"/>
  <c r="V70" i="1" s="1"/>
  <c r="N69" i="1"/>
  <c r="V69" i="1" s="1"/>
  <c r="N68" i="1"/>
  <c r="N67" i="1"/>
  <c r="V67" i="1" s="1"/>
  <c r="N66" i="1"/>
  <c r="V66" i="1" s="1"/>
  <c r="N65" i="1"/>
  <c r="V65" i="1" s="1"/>
  <c r="N64" i="1"/>
  <c r="V64" i="1" s="1"/>
  <c r="N63" i="1"/>
  <c r="V63" i="1" s="1"/>
  <c r="N62" i="1"/>
  <c r="V62" i="1" s="1"/>
  <c r="N61" i="1"/>
  <c r="V61" i="1" s="1"/>
  <c r="N60" i="1"/>
  <c r="V60" i="1" s="1"/>
  <c r="N59" i="1"/>
  <c r="V59" i="1" s="1"/>
  <c r="N58" i="1"/>
  <c r="V58" i="1" s="1"/>
  <c r="N57" i="1"/>
  <c r="V57" i="1" s="1"/>
  <c r="N56" i="1"/>
  <c r="V56" i="1" s="1"/>
  <c r="N55" i="1"/>
  <c r="V55" i="1" s="1"/>
  <c r="N54" i="1"/>
  <c r="V54" i="1" s="1"/>
  <c r="N53" i="1"/>
  <c r="V53" i="1" s="1"/>
  <c r="N52" i="1"/>
  <c r="V52" i="1" s="1"/>
  <c r="N51" i="1"/>
  <c r="V51" i="1" s="1"/>
  <c r="N50" i="1"/>
  <c r="V50" i="1" s="1"/>
  <c r="N49" i="1"/>
  <c r="V49" i="1" s="1"/>
  <c r="N48" i="1"/>
  <c r="V48" i="1" s="1"/>
  <c r="N47" i="1"/>
  <c r="V47" i="1" s="1"/>
  <c r="N46" i="1"/>
  <c r="V46" i="1" s="1"/>
  <c r="N45" i="1"/>
  <c r="V45" i="1" s="1"/>
  <c r="N44" i="1"/>
  <c r="V44" i="1" s="1"/>
  <c r="N43" i="1"/>
  <c r="N42" i="1"/>
  <c r="V42" i="1" s="1"/>
  <c r="N41" i="1"/>
  <c r="V41" i="1" s="1"/>
  <c r="N40" i="1"/>
  <c r="V40" i="1" s="1"/>
  <c r="N39" i="1"/>
  <c r="V39" i="1" s="1"/>
  <c r="N38" i="1"/>
  <c r="V38" i="1" s="1"/>
  <c r="N37" i="1"/>
  <c r="V37" i="1" s="1"/>
  <c r="N36" i="1"/>
  <c r="V36" i="1" s="1"/>
  <c r="N35" i="1"/>
  <c r="V35" i="1" s="1"/>
  <c r="N34" i="1"/>
  <c r="V34" i="1" s="1"/>
  <c r="N33" i="1"/>
  <c r="V33" i="1" s="1"/>
  <c r="N32" i="1"/>
  <c r="V32" i="1" s="1"/>
  <c r="N31" i="1"/>
  <c r="V31" i="1" s="1"/>
  <c r="N30" i="1"/>
  <c r="V30" i="1" s="1"/>
  <c r="N29" i="1"/>
  <c r="V29" i="1" s="1"/>
  <c r="N28" i="1"/>
  <c r="V28" i="1" s="1"/>
  <c r="N27" i="1"/>
  <c r="V27" i="1" s="1"/>
  <c r="N26" i="1"/>
  <c r="V26" i="1" s="1"/>
  <c r="N25" i="1"/>
  <c r="V25" i="1" s="1"/>
  <c r="N24" i="1"/>
  <c r="V24" i="1" s="1"/>
  <c r="N23" i="1"/>
  <c r="V23" i="1" s="1"/>
  <c r="N22" i="1"/>
  <c r="V22" i="1" s="1"/>
  <c r="N21" i="1"/>
  <c r="V21" i="1" s="1"/>
  <c r="N20" i="1"/>
  <c r="V20" i="1" s="1"/>
  <c r="N19" i="1"/>
  <c r="V19" i="1" s="1"/>
  <c r="N18" i="1"/>
  <c r="V18" i="1" s="1"/>
  <c r="N17" i="1"/>
  <c r="V17" i="1" s="1"/>
  <c r="N16" i="1"/>
  <c r="V16" i="1" s="1"/>
  <c r="N15" i="1"/>
  <c r="V15" i="1" s="1"/>
  <c r="N14" i="1"/>
  <c r="V14" i="1" s="1"/>
  <c r="N13" i="1"/>
  <c r="V13" i="1" s="1"/>
  <c r="N12" i="1"/>
  <c r="V12" i="1" s="1"/>
  <c r="N11" i="1"/>
  <c r="V11" i="1" s="1"/>
  <c r="N10" i="1"/>
  <c r="V10" i="1" s="1"/>
  <c r="N9" i="1"/>
  <c r="V9" i="1" s="1"/>
  <c r="N8" i="1"/>
  <c r="V8" i="1" s="1"/>
  <c r="N7" i="1"/>
  <c r="V7" i="1" s="1"/>
  <c r="N6" i="1"/>
  <c r="V6" i="1" s="1"/>
  <c r="N5" i="1"/>
  <c r="V5" i="1" s="1"/>
  <c r="F18" i="5"/>
  <c r="J18" i="5" s="1"/>
  <c r="H20" i="2"/>
  <c r="D8742" i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18" i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694" i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670" i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46" i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22" i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598" i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574" i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50" i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26" i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02" i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478" i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454" i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30" i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06" i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382" i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358" i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34" i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10" i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286" i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262" i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38" i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14" i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190" i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166" i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42" i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18" i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094" i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070" i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46" i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22" i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7998" i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7974" i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50" i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26" i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02" i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878" i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854" i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30" i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06" i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782" i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758" i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34" i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10" i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686" i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662" i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38" i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14" i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590" i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566" i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42" i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18" i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494" i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470" i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46" i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22" i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398" i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374" i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50" i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26" i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02" i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278" i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254" i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30" i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06" i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182" i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158" i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34" i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10" i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086" i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062" i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38" i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14" i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6990" i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6966" i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42" i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18" i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894" i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870" i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46" i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22" i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798" i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774" i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50" i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26" i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02" i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678" i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654" i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30" i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06" i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582" i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558" i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34" i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10" i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486" i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462" i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38" i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14" i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390" i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366" i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42" i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18" i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294" i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270" i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46" i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22" i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198" i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174" i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50" i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26" i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02" i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078" i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054" i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30" i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06" i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5982" i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5958" i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34" i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10" i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886" i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862" i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38" i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14" i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790" i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766" i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42" i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18" i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694" i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670" i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46" i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22" i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598" i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574" i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50" i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26" i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02" i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478" i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454" i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30" i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06" i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382" i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358" i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34" i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10" i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286" i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262" i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38" i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14" i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190" i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166" i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42" i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18" i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094" i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070" i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46" i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22" i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4998" i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4974" i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50" i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26" i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02" i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878" i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854" i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30" i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06" i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782" i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758" i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34" i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10" i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686" i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662" i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38" i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14" i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590" i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566" i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42" i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18" i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494" i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470" i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46" i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22" i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398" i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374" i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50" i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26" i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02" i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278" i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254" i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30" i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06" i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182" i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158" i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34" i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10" i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086" i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062" i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38" i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14" i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3990" i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3966" i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42" i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18" i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894" i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870" i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46" i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22" i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798" i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774" i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50" i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26" i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02" i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678" i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654" i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30" i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06" i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582" i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558" i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34" i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10" i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486" i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462" i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38" i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14" i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390" i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366" i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42" i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18" i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294" i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270" i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46" i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22" i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198" i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174" i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50" i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26" i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02" i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078" i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054" i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30" i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06" i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2982" i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2958" i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34" i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10" i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886" i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862" i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38" i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14" i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790" i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766" i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42" i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18" i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694" i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670" i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46" i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22" i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598" i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574" i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50" i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26" i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02" i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478" i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454" i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30" i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06" i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382" i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358" i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34" i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10" i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286" i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262" i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38" i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14" i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190" i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166" i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42" i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18" i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094" i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070" i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46" i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22" i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1998" i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1974" i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50" i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26" i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02" i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878" i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854" i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30" i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06" i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782" i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758" i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34" i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10" i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686" i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662" i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38" i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14" i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590" i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566" i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42" i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18" i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494" i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470" i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46" i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22" i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398" i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374" i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50" i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26" i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02" i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278" i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254" i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30" i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06" i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182" i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158" i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34" i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10" i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086" i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062" i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38" i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14" i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990" i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966" i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42" i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18" i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894" i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870" i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46" i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22" i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798" i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774" i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50" i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26" i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02" i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678" i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654" i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30" i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06" i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582" i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558" i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34" i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10" i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486" i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462" i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38" i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14" i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390" i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366" i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42" i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18" i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294" i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270" i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46" i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22" i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198" i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174" i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50" i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26" i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02" i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78" i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54" i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C29" i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D30" i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6" i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E6" i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V4019" i="1" l="1"/>
  <c r="V2164" i="1"/>
  <c r="V2037" i="1"/>
  <c r="V7457" i="1"/>
  <c r="V4509" i="1"/>
  <c r="V5398" i="1"/>
  <c r="V43" i="1"/>
  <c r="V3398" i="1"/>
  <c r="V1118" i="1"/>
  <c r="V2676" i="1"/>
  <c r="V587" i="1"/>
  <c r="V6749" i="1"/>
  <c r="V6379" i="1"/>
  <c r="V3437" i="1"/>
  <c r="V2318" i="1"/>
  <c r="V7388" i="1"/>
  <c r="V5887" i="1"/>
  <c r="V4739" i="1"/>
  <c r="V4638" i="1"/>
  <c r="V6808" i="1"/>
  <c r="V6829" i="1"/>
  <c r="V8138" i="1"/>
  <c r="V239" i="1"/>
  <c r="V6889" i="1"/>
  <c r="V2057" i="1"/>
  <c r="G26" i="5"/>
  <c r="G27" i="5" s="1"/>
  <c r="V4203" i="1"/>
  <c r="V3617" i="1"/>
  <c r="V6755" i="1"/>
  <c r="V7467" i="1"/>
  <c r="V1787" i="1"/>
  <c r="V378" i="1"/>
  <c r="V3208" i="1"/>
  <c r="H46" i="5"/>
  <c r="V451" i="1"/>
  <c r="V7850" i="1"/>
  <c r="V4591" i="1"/>
  <c r="V377" i="1"/>
  <c r="V1867" i="1"/>
  <c r="V6403" i="1"/>
  <c r="H14" i="5"/>
  <c r="V1538" i="1"/>
  <c r="V879" i="1"/>
  <c r="I58" i="5"/>
  <c r="V6770" i="1"/>
  <c r="V8689" i="1"/>
  <c r="V8719" i="1"/>
  <c r="V8709" i="1"/>
  <c r="V8729" i="1"/>
  <c r="V6048" i="1"/>
  <c r="V8699" i="1"/>
  <c r="V1889" i="1"/>
  <c r="I59" i="5"/>
  <c r="G63" i="5"/>
  <c r="V4952" i="1"/>
  <c r="V384" i="1"/>
  <c r="V2593" i="1"/>
  <c r="V1882" i="1"/>
  <c r="G21" i="5"/>
  <c r="AZ6" i="5" s="1"/>
  <c r="V3627" i="1"/>
  <c r="V5850" i="1"/>
  <c r="V2608" i="1"/>
  <c r="V68" i="1"/>
  <c r="V2808" i="1"/>
  <c r="V662" i="1"/>
  <c r="V1066" i="1"/>
  <c r="D23" i="2"/>
  <c r="H23" i="2" s="1"/>
  <c r="F22" i="2"/>
  <c r="E22" i="2"/>
  <c r="E23" i="2"/>
  <c r="H15" i="5"/>
  <c r="H16" i="5"/>
  <c r="H17" i="5"/>
  <c r="V1826" i="1"/>
  <c r="V5456" i="1"/>
  <c r="G18" i="5"/>
  <c r="V1050" i="1"/>
  <c r="V4486" i="1"/>
  <c r="H23" i="5"/>
  <c r="V855" i="1"/>
  <c r="V722" i="1"/>
  <c r="V3988" i="1"/>
  <c r="G22" i="5"/>
  <c r="V2896" i="1"/>
  <c r="V5198" i="1"/>
  <c r="V1347" i="1"/>
  <c r="V2531" i="1"/>
  <c r="V1201" i="1"/>
  <c r="V4878" i="1"/>
  <c r="V2232" i="1"/>
  <c r="Q1228" i="1"/>
  <c r="Q1238" i="1"/>
  <c r="Q71" i="1"/>
  <c r="Q621" i="1"/>
  <c r="Q5" i="1"/>
  <c r="Q15" i="1"/>
  <c r="Q25" i="1"/>
  <c r="Q35" i="1"/>
  <c r="Q45" i="1"/>
  <c r="Q55" i="1"/>
  <c r="Q65" i="1"/>
  <c r="Q75" i="1"/>
  <c r="Q85" i="1"/>
  <c r="Q95" i="1"/>
  <c r="Q105" i="1"/>
  <c r="Q115" i="1"/>
  <c r="Q125" i="1"/>
  <c r="Q135" i="1"/>
  <c r="Q145" i="1"/>
  <c r="Q155" i="1"/>
  <c r="Q165" i="1"/>
  <c r="Q175" i="1"/>
  <c r="Q185" i="1"/>
  <c r="Q195" i="1"/>
  <c r="Q205" i="1"/>
  <c r="Q215" i="1"/>
  <c r="Q225" i="1"/>
  <c r="Q235" i="1"/>
  <c r="Q245" i="1"/>
  <c r="Q255" i="1"/>
  <c r="Q265" i="1"/>
  <c r="Q275" i="1"/>
  <c r="Q285" i="1"/>
  <c r="Q295" i="1"/>
  <c r="Q305" i="1"/>
  <c r="Q315" i="1"/>
  <c r="Q325" i="1"/>
  <c r="Q335" i="1"/>
  <c r="Q345" i="1"/>
  <c r="Q355" i="1"/>
  <c r="Q365" i="1"/>
  <c r="Q375" i="1"/>
  <c r="Q385" i="1"/>
  <c r="Q395" i="1"/>
  <c r="Q405" i="1"/>
  <c r="Q415" i="1"/>
  <c r="Q425" i="1"/>
  <c r="Q435" i="1"/>
  <c r="Q445" i="1"/>
  <c r="Q455" i="1"/>
  <c r="Q465" i="1"/>
  <c r="Q475" i="1"/>
  <c r="Q485" i="1"/>
  <c r="Q495" i="1"/>
  <c r="Q505" i="1"/>
  <c r="Q515" i="1"/>
  <c r="Q525" i="1"/>
  <c r="Q535" i="1"/>
  <c r="Q545" i="1"/>
  <c r="Q555" i="1"/>
  <c r="Q565" i="1"/>
  <c r="Q575" i="1"/>
  <c r="Q585" i="1"/>
  <c r="Q595" i="1"/>
  <c r="Q605" i="1"/>
  <c r="Q615" i="1"/>
  <c r="Q625" i="1"/>
  <c r="Q635" i="1"/>
  <c r="Q645" i="1"/>
  <c r="Q655" i="1"/>
  <c r="Q665" i="1"/>
  <c r="Q675" i="1"/>
  <c r="Q685" i="1"/>
  <c r="Q695" i="1"/>
  <c r="Q705" i="1"/>
  <c r="Q715" i="1"/>
  <c r="Q725" i="1"/>
  <c r="Q735" i="1"/>
  <c r="Q745" i="1"/>
  <c r="Q755" i="1"/>
  <c r="Q765" i="1"/>
  <c r="Q775" i="1"/>
  <c r="Q785" i="1"/>
  <c r="Q795" i="1"/>
  <c r="Q805" i="1"/>
  <c r="Q815" i="1"/>
  <c r="Q825" i="1"/>
  <c r="Q835" i="1"/>
  <c r="Q845" i="1"/>
  <c r="Q855" i="1"/>
  <c r="Q865" i="1"/>
  <c r="Q875" i="1"/>
  <c r="Q885" i="1"/>
  <c r="Q895" i="1"/>
  <c r="Q905" i="1"/>
  <c r="Q915" i="1"/>
  <c r="Q925" i="1"/>
  <c r="Q935" i="1"/>
  <c r="Q945" i="1"/>
  <c r="Q955" i="1"/>
  <c r="Q965" i="1"/>
  <c r="Q975" i="1"/>
  <c r="Q985" i="1"/>
  <c r="Q995" i="1"/>
  <c r="Q1005" i="1"/>
  <c r="Q1015" i="1"/>
  <c r="Q1025" i="1"/>
  <c r="Q1035" i="1"/>
  <c r="Q1045" i="1"/>
  <c r="Q1055" i="1"/>
  <c r="Q1065" i="1"/>
  <c r="Q1075" i="1"/>
  <c r="Q1085" i="1"/>
  <c r="Q1095" i="1"/>
  <c r="Q1105" i="1"/>
  <c r="Q1115" i="1"/>
  <c r="Q1125" i="1"/>
  <c r="Q1135" i="1"/>
  <c r="Q1145" i="1"/>
  <c r="Q1155" i="1"/>
  <c r="Q1165" i="1"/>
  <c r="Q1175" i="1"/>
  <c r="Q1185" i="1"/>
  <c r="Q1195" i="1"/>
  <c r="Q1205" i="1"/>
  <c r="Q1215" i="1"/>
  <c r="Q1225" i="1"/>
  <c r="Q1235" i="1"/>
  <c r="Q1245" i="1"/>
  <c r="Q1255" i="1"/>
  <c r="Q1265" i="1"/>
  <c r="Q1275" i="1"/>
  <c r="Q1285" i="1"/>
  <c r="Q1295" i="1"/>
  <c r="Q1305" i="1"/>
  <c r="Q1315" i="1"/>
  <c r="Q1325" i="1"/>
  <c r="Q1335" i="1"/>
  <c r="Q1345" i="1"/>
  <c r="Q1355" i="1"/>
  <c r="Q1365" i="1"/>
  <c r="Q1375" i="1"/>
  <c r="Q1385" i="1"/>
  <c r="Q1395" i="1"/>
  <c r="Q1405" i="1"/>
  <c r="Q1415" i="1"/>
  <c r="Q1425" i="1"/>
  <c r="Q1435" i="1"/>
  <c r="Q1445" i="1"/>
  <c r="Q1455" i="1"/>
  <c r="Q1465" i="1"/>
  <c r="Q1475" i="1"/>
  <c r="Q1485" i="1"/>
  <c r="Q1495" i="1"/>
  <c r="Q1505" i="1"/>
  <c r="Q1515" i="1"/>
  <c r="Q1525" i="1"/>
  <c r="Q1535" i="1"/>
  <c r="Q1545" i="1"/>
  <c r="Q1555" i="1"/>
  <c r="Q1565" i="1"/>
  <c r="Q1575" i="1"/>
  <c r="Q1585" i="1"/>
  <c r="Q1595" i="1"/>
  <c r="Q1605" i="1"/>
  <c r="Q1615" i="1"/>
  <c r="Q1625" i="1"/>
  <c r="Q1635" i="1"/>
  <c r="Q1645" i="1"/>
  <c r="Q1655" i="1"/>
  <c r="Q1665" i="1"/>
  <c r="Q1675" i="1"/>
  <c r="Q1685" i="1"/>
  <c r="Q1695" i="1"/>
  <c r="Q1705" i="1"/>
  <c r="Q1715" i="1"/>
  <c r="Q1725" i="1"/>
  <c r="Q1735" i="1"/>
  <c r="Q1745" i="1"/>
  <c r="Q1755" i="1"/>
  <c r="Q1765" i="1"/>
  <c r="Q1775" i="1"/>
  <c r="Q1785" i="1"/>
  <c r="Q1795" i="1"/>
  <c r="Q1805" i="1"/>
  <c r="Q1815" i="1"/>
  <c r="Q1825" i="1"/>
  <c r="Q1835" i="1"/>
  <c r="Q1845" i="1"/>
  <c r="Q1855" i="1"/>
  <c r="Q1865" i="1"/>
  <c r="Q1875" i="1"/>
  <c r="Q1885" i="1"/>
  <c r="Q1895" i="1"/>
  <c r="Q1905" i="1"/>
  <c r="Q1915" i="1"/>
  <c r="Q1925" i="1"/>
  <c r="Q1935" i="1"/>
  <c r="Q1945" i="1"/>
  <c r="Q1955" i="1"/>
  <c r="Q1965" i="1"/>
  <c r="Q1975" i="1"/>
  <c r="Q1985" i="1"/>
  <c r="Q1995" i="1"/>
  <c r="Q2005" i="1"/>
  <c r="Q2015" i="1"/>
  <c r="Q2025" i="1"/>
  <c r="Q2035" i="1"/>
  <c r="Q2045" i="1"/>
  <c r="Q2055" i="1"/>
  <c r="Q2065" i="1"/>
  <c r="Q2075" i="1"/>
  <c r="Q2085" i="1"/>
  <c r="Q2095" i="1"/>
  <c r="Q2105" i="1"/>
  <c r="Q2115" i="1"/>
  <c r="Q2125" i="1"/>
  <c r="Q2135" i="1"/>
  <c r="Q2145" i="1"/>
  <c r="Q2155" i="1"/>
  <c r="Q2165" i="1"/>
  <c r="Q2175" i="1"/>
  <c r="Q2185" i="1"/>
  <c r="Q2195" i="1"/>
  <c r="Q2205" i="1"/>
  <c r="Q2215" i="1"/>
  <c r="Q2225" i="1"/>
  <c r="Q2235" i="1"/>
  <c r="Q2245" i="1"/>
  <c r="Q2255" i="1"/>
  <c r="Q2265" i="1"/>
  <c r="Q2275" i="1"/>
  <c r="Q2285" i="1"/>
  <c r="Q2295" i="1"/>
  <c r="Q2305" i="1"/>
  <c r="Q2315" i="1"/>
  <c r="Q2325" i="1"/>
  <c r="Q2335" i="1"/>
  <c r="Q2345" i="1"/>
  <c r="Q2355" i="1"/>
  <c r="Q2365" i="1"/>
  <c r="Q2375" i="1"/>
  <c r="Q2385" i="1"/>
  <c r="Q2395" i="1"/>
  <c r="Q2405" i="1"/>
  <c r="Q2415" i="1"/>
  <c r="Q2425" i="1"/>
  <c r="Q2435" i="1"/>
  <c r="Q2445" i="1"/>
  <c r="Q2455" i="1"/>
  <c r="Q2465" i="1"/>
  <c r="Q2475" i="1"/>
  <c r="Q2485" i="1"/>
  <c r="Q2495" i="1"/>
  <c r="Q2505" i="1"/>
  <c r="Q2515" i="1"/>
  <c r="Q2525" i="1"/>
  <c r="Q2535" i="1"/>
  <c r="Q2545" i="1"/>
  <c r="Q2555" i="1"/>
  <c r="Q2565" i="1"/>
  <c r="Q2575" i="1"/>
  <c r="Q2585" i="1"/>
  <c r="Q2595" i="1"/>
  <c r="Q2605" i="1"/>
  <c r="Q2615" i="1"/>
  <c r="Q2625" i="1"/>
  <c r="Q2635" i="1"/>
  <c r="Q2645" i="1"/>
  <c r="Q2655" i="1"/>
  <c r="Q2665" i="1"/>
  <c r="Q6" i="1"/>
  <c r="Q16" i="1"/>
  <c r="Q26" i="1"/>
  <c r="Q36" i="1"/>
  <c r="Q46" i="1"/>
  <c r="Q56" i="1"/>
  <c r="Q66" i="1"/>
  <c r="Q76" i="1"/>
  <c r="Q86" i="1"/>
  <c r="Q96" i="1"/>
  <c r="Q106" i="1"/>
  <c r="Q116" i="1"/>
  <c r="Q126" i="1"/>
  <c r="Q136" i="1"/>
  <c r="Q146" i="1"/>
  <c r="Q156" i="1"/>
  <c r="Q166" i="1"/>
  <c r="Q176" i="1"/>
  <c r="Q186" i="1"/>
  <c r="Q196" i="1"/>
  <c r="Q206" i="1"/>
  <c r="Q216" i="1"/>
  <c r="Q226" i="1"/>
  <c r="Q236" i="1"/>
  <c r="Q246" i="1"/>
  <c r="Q256" i="1"/>
  <c r="Q266" i="1"/>
  <c r="Q276" i="1"/>
  <c r="Q286" i="1"/>
  <c r="Q296" i="1"/>
  <c r="Q306" i="1"/>
  <c r="Q316" i="1"/>
  <c r="Q326" i="1"/>
  <c r="Q336" i="1"/>
  <c r="Q346" i="1"/>
  <c r="Q356" i="1"/>
  <c r="Q366" i="1"/>
  <c r="Q376" i="1"/>
  <c r="Q386" i="1"/>
  <c r="Q396" i="1"/>
  <c r="Q406" i="1"/>
  <c r="Q416" i="1"/>
  <c r="Q426" i="1"/>
  <c r="Q436" i="1"/>
  <c r="Q446" i="1"/>
  <c r="Q456" i="1"/>
  <c r="Q466" i="1"/>
  <c r="Q476" i="1"/>
  <c r="Q486" i="1"/>
  <c r="Q496" i="1"/>
  <c r="Q506" i="1"/>
  <c r="Q516" i="1"/>
  <c r="Q526" i="1"/>
  <c r="Q536" i="1"/>
  <c r="Q546" i="1"/>
  <c r="Q556" i="1"/>
  <c r="Q566" i="1"/>
  <c r="Q576" i="1"/>
  <c r="Q586" i="1"/>
  <c r="Q596" i="1"/>
  <c r="Q606" i="1"/>
  <c r="Q616" i="1"/>
  <c r="Q626" i="1"/>
  <c r="Q636" i="1"/>
  <c r="Q646" i="1"/>
  <c r="Q656" i="1"/>
  <c r="Q666" i="1"/>
  <c r="Q676" i="1"/>
  <c r="Q686" i="1"/>
  <c r="Q696" i="1"/>
  <c r="Q706" i="1"/>
  <c r="Q716" i="1"/>
  <c r="Q726" i="1"/>
  <c r="Q736" i="1"/>
  <c r="Q746" i="1"/>
  <c r="Q756" i="1"/>
  <c r="Q766" i="1"/>
  <c r="Q776" i="1"/>
  <c r="Q786" i="1"/>
  <c r="Q796" i="1"/>
  <c r="Q806" i="1"/>
  <c r="Q816" i="1"/>
  <c r="Q826" i="1"/>
  <c r="Q836" i="1"/>
  <c r="Q846" i="1"/>
  <c r="Q856" i="1"/>
  <c r="Q866" i="1"/>
  <c r="Q876" i="1"/>
  <c r="Q886" i="1"/>
  <c r="Q896" i="1"/>
  <c r="Q906" i="1"/>
  <c r="Q916" i="1"/>
  <c r="Q926" i="1"/>
  <c r="Q936" i="1"/>
  <c r="Q946" i="1"/>
  <c r="Q956" i="1"/>
  <c r="Q966" i="1"/>
  <c r="Q976" i="1"/>
  <c r="Q986" i="1"/>
  <c r="Q996" i="1"/>
  <c r="Q1006" i="1"/>
  <c r="Q1016" i="1"/>
  <c r="Q1026" i="1"/>
  <c r="Q1036" i="1"/>
  <c r="Q1046" i="1"/>
  <c r="Q1056" i="1"/>
  <c r="Q1066" i="1"/>
  <c r="Q1076" i="1"/>
  <c r="Q1086" i="1"/>
  <c r="Q1096" i="1"/>
  <c r="Q1106" i="1"/>
  <c r="Q1116" i="1"/>
  <c r="Q1126" i="1"/>
  <c r="Q1136" i="1"/>
  <c r="Q1146" i="1"/>
  <c r="Q1156" i="1"/>
  <c r="Q1166" i="1"/>
  <c r="Q1176" i="1"/>
  <c r="Q1186" i="1"/>
  <c r="Q1196" i="1"/>
  <c r="Q1206" i="1"/>
  <c r="Q1216" i="1"/>
  <c r="Q1226" i="1"/>
  <c r="Q1236" i="1"/>
  <c r="Q1246" i="1"/>
  <c r="Q1256" i="1"/>
  <c r="Q1266" i="1"/>
  <c r="Q1276" i="1"/>
  <c r="Q1286" i="1"/>
  <c r="Q1296" i="1"/>
  <c r="Q1306" i="1"/>
  <c r="Q1316" i="1"/>
  <c r="Q1326" i="1"/>
  <c r="Q1336" i="1"/>
  <c r="Q1346" i="1"/>
  <c r="Q1356" i="1"/>
  <c r="Q1366" i="1"/>
  <c r="Q1376" i="1"/>
  <c r="Q1386" i="1"/>
  <c r="Q1396" i="1"/>
  <c r="Q1406" i="1"/>
  <c r="Q1416" i="1"/>
  <c r="Q1426" i="1"/>
  <c r="Q1436" i="1"/>
  <c r="Q1446" i="1"/>
  <c r="Q1456" i="1"/>
  <c r="Q1466" i="1"/>
  <c r="Q1476" i="1"/>
  <c r="Q1486" i="1"/>
  <c r="Q1496" i="1"/>
  <c r="Q1506" i="1"/>
  <c r="Q1516" i="1"/>
  <c r="Q1526" i="1"/>
  <c r="Q1536" i="1"/>
  <c r="Q1546" i="1"/>
  <c r="Q1556" i="1"/>
  <c r="Q1566" i="1"/>
  <c r="Q1576" i="1"/>
  <c r="Q1586" i="1"/>
  <c r="Q1596" i="1"/>
  <c r="Q1606" i="1"/>
  <c r="Q1616" i="1"/>
  <c r="Q1626" i="1"/>
  <c r="Q1636" i="1"/>
  <c r="Q1646" i="1"/>
  <c r="Q1656" i="1"/>
  <c r="Q1666" i="1"/>
  <c r="Q1676" i="1"/>
  <c r="Q1686" i="1"/>
  <c r="Q1696" i="1"/>
  <c r="Q1706" i="1"/>
  <c r="Q1716" i="1"/>
  <c r="Q1726" i="1"/>
  <c r="Q1736" i="1"/>
  <c r="Q1746" i="1"/>
  <c r="Q1756" i="1"/>
  <c r="Q1766" i="1"/>
  <c r="Q1776" i="1"/>
  <c r="Q1786" i="1"/>
  <c r="Q1796" i="1"/>
  <c r="Q1806" i="1"/>
  <c r="Q1816" i="1"/>
  <c r="Q1826" i="1"/>
  <c r="Q1836" i="1"/>
  <c r="Q1846" i="1"/>
  <c r="Q1856" i="1"/>
  <c r="Q1866" i="1"/>
  <c r="Q1876" i="1"/>
  <c r="Q1886" i="1"/>
  <c r="Q1896" i="1"/>
  <c r="Q1906" i="1"/>
  <c r="Q1916" i="1"/>
  <c r="Q1926" i="1"/>
  <c r="Q1936" i="1"/>
  <c r="Q1946" i="1"/>
  <c r="Q1956" i="1"/>
  <c r="Q1966" i="1"/>
  <c r="Q1976" i="1"/>
  <c r="Q1986" i="1"/>
  <c r="Q1996" i="1"/>
  <c r="Q2006" i="1"/>
  <c r="Q2016" i="1"/>
  <c r="Q2026" i="1"/>
  <c r="Q2036" i="1"/>
  <c r="Q2046" i="1"/>
  <c r="Q2056" i="1"/>
  <c r="Q2066" i="1"/>
  <c r="Q2076" i="1"/>
  <c r="Q2086" i="1"/>
  <c r="Q2096" i="1"/>
  <c r="Q2106" i="1"/>
  <c r="Q2116" i="1"/>
  <c r="Q2126" i="1"/>
  <c r="Q2136" i="1"/>
  <c r="Q2146" i="1"/>
  <c r="Q2156" i="1"/>
  <c r="Q2166" i="1"/>
  <c r="Q2176" i="1"/>
  <c r="Q2186" i="1"/>
  <c r="Q2196" i="1"/>
  <c r="Q2206" i="1"/>
  <c r="Q2216" i="1"/>
  <c r="Q2226" i="1"/>
  <c r="Q2236" i="1"/>
  <c r="Q2246" i="1"/>
  <c r="Q2256" i="1"/>
  <c r="Q2266" i="1"/>
  <c r="Q2276" i="1"/>
  <c r="Q2286" i="1"/>
  <c r="Q2296" i="1"/>
  <c r="Q2306" i="1"/>
  <c r="Q2316" i="1"/>
  <c r="Q2326" i="1"/>
  <c r="Q2336" i="1"/>
  <c r="Q2346" i="1"/>
  <c r="Q2356" i="1"/>
  <c r="Q2366" i="1"/>
  <c r="Q2376" i="1"/>
  <c r="Q2386" i="1"/>
  <c r="Q2396" i="1"/>
  <c r="Q2406" i="1"/>
  <c r="Q2416" i="1"/>
  <c r="Q2426" i="1"/>
  <c r="Q2436" i="1"/>
  <c r="Q2446" i="1"/>
  <c r="Q2456" i="1"/>
  <c r="Q2466" i="1"/>
  <c r="Q2476" i="1"/>
  <c r="Q2486" i="1"/>
  <c r="Q2496" i="1"/>
  <c r="Q2506" i="1"/>
  <c r="Q2516" i="1"/>
  <c r="Q2526" i="1"/>
  <c r="Q2536" i="1"/>
  <c r="Q2546" i="1"/>
  <c r="Q2556" i="1"/>
  <c r="Q2566" i="1"/>
  <c r="Q2576" i="1"/>
  <c r="Q2586" i="1"/>
  <c r="Q2596" i="1"/>
  <c r="Q2606" i="1"/>
  <c r="Q2616" i="1"/>
  <c r="Q2626" i="1"/>
  <c r="Q2636" i="1"/>
  <c r="Q2646" i="1"/>
  <c r="Q2656" i="1"/>
  <c r="Q2666" i="1"/>
  <c r="Q7" i="1"/>
  <c r="Q27" i="1"/>
  <c r="Q57" i="1"/>
  <c r="Q97" i="1"/>
  <c r="Q127" i="1"/>
  <c r="Q157" i="1"/>
  <c r="Q187" i="1"/>
  <c r="Q207" i="1"/>
  <c r="Q227" i="1"/>
  <c r="Q257" i="1"/>
  <c r="Q277" i="1"/>
  <c r="Q307" i="1"/>
  <c r="Q327" i="1"/>
  <c r="Q347" i="1"/>
  <c r="Q367" i="1"/>
  <c r="Q397" i="1"/>
  <c r="Q417" i="1"/>
  <c r="Q427" i="1"/>
  <c r="Q447" i="1"/>
  <c r="Q467" i="1"/>
  <c r="Q487" i="1"/>
  <c r="Q507" i="1"/>
  <c r="Q517" i="1"/>
  <c r="Q537" i="1"/>
  <c r="Q557" i="1"/>
  <c r="Q577" i="1"/>
  <c r="Q597" i="1"/>
  <c r="Q617" i="1"/>
  <c r="Q637" i="1"/>
  <c r="Q657" i="1"/>
  <c r="Q677" i="1"/>
  <c r="Q687" i="1"/>
  <c r="Q707" i="1"/>
  <c r="Q727" i="1"/>
  <c r="Q747" i="1"/>
  <c r="Q757" i="1"/>
  <c r="Q777" i="1"/>
  <c r="Q797" i="1"/>
  <c r="Q817" i="1"/>
  <c r="Q837" i="1"/>
  <c r="Q857" i="1"/>
  <c r="Q877" i="1"/>
  <c r="Q897" i="1"/>
  <c r="Q907" i="1"/>
  <c r="Q927" i="1"/>
  <c r="Q957" i="1"/>
  <c r="Q977" i="1"/>
  <c r="Q997" i="1"/>
  <c r="Q1017" i="1"/>
  <c r="Q1037" i="1"/>
  <c r="Q1067" i="1"/>
  <c r="Q1087" i="1"/>
  <c r="Q1107" i="1"/>
  <c r="Q1127" i="1"/>
  <c r="Q1147" i="1"/>
  <c r="Q1167" i="1"/>
  <c r="Q1177" i="1"/>
  <c r="Q1187" i="1"/>
  <c r="Q1197" i="1"/>
  <c r="Q1207" i="1"/>
  <c r="Q1217" i="1"/>
  <c r="Q1227" i="1"/>
  <c r="Q1237" i="1"/>
  <c r="Q1247" i="1"/>
  <c r="Q1257" i="1"/>
  <c r="Q1267" i="1"/>
  <c r="Q1277" i="1"/>
  <c r="Q1287" i="1"/>
  <c r="Q1297" i="1"/>
  <c r="Q1307" i="1"/>
  <c r="Q1317" i="1"/>
  <c r="Q1327" i="1"/>
  <c r="Q1337" i="1"/>
  <c r="Q1347" i="1"/>
  <c r="Q1357" i="1"/>
  <c r="Q1367" i="1"/>
  <c r="Q1377" i="1"/>
  <c r="Q1387" i="1"/>
  <c r="Q1397" i="1"/>
  <c r="Q1407" i="1"/>
  <c r="Q1417" i="1"/>
  <c r="Q1427" i="1"/>
  <c r="Q1437" i="1"/>
  <c r="Q1457" i="1"/>
  <c r="Q1467" i="1"/>
  <c r="Q1477" i="1"/>
  <c r="Q1487" i="1"/>
  <c r="Q1497" i="1"/>
  <c r="Q1507" i="1"/>
  <c r="Q1517" i="1"/>
  <c r="Q1527" i="1"/>
  <c r="Q1537" i="1"/>
  <c r="Q1547" i="1"/>
  <c r="Q1557" i="1"/>
  <c r="Q1567" i="1"/>
  <c r="Q1577" i="1"/>
  <c r="Q1587" i="1"/>
  <c r="Q1597" i="1"/>
  <c r="Q1607" i="1"/>
  <c r="Q1617" i="1"/>
  <c r="Q1627" i="1"/>
  <c r="Q1637" i="1"/>
  <c r="Q1647" i="1"/>
  <c r="Q1657" i="1"/>
  <c r="Q1667" i="1"/>
  <c r="Q1677" i="1"/>
  <c r="Q1687" i="1"/>
  <c r="Q1697" i="1"/>
  <c r="Q1707" i="1"/>
  <c r="Q1717" i="1"/>
  <c r="Q1727" i="1"/>
  <c r="Q1737" i="1"/>
  <c r="Q1747" i="1"/>
  <c r="Q1757" i="1"/>
  <c r="Q1767" i="1"/>
  <c r="Q1777" i="1"/>
  <c r="Q1787" i="1"/>
  <c r="Q1797" i="1"/>
  <c r="Q1807" i="1"/>
  <c r="Q1817" i="1"/>
  <c r="Q1827" i="1"/>
  <c r="Q1837" i="1"/>
  <c r="Q1847" i="1"/>
  <c r="Q1857" i="1"/>
  <c r="Q1867" i="1"/>
  <c r="Q1877" i="1"/>
  <c r="Q1887" i="1"/>
  <c r="Q1897" i="1"/>
  <c r="Q1907" i="1"/>
  <c r="Q1917" i="1"/>
  <c r="Q1927" i="1"/>
  <c r="Q1937" i="1"/>
  <c r="Q1947" i="1"/>
  <c r="Q1957" i="1"/>
  <c r="Q1967" i="1"/>
  <c r="Q1977" i="1"/>
  <c r="Q1987" i="1"/>
  <c r="Q1997" i="1"/>
  <c r="Q2007" i="1"/>
  <c r="Q2017" i="1"/>
  <c r="Q2027" i="1"/>
  <c r="Q2037" i="1"/>
  <c r="Q2047" i="1"/>
  <c r="Q2057" i="1"/>
  <c r="Q2067" i="1"/>
  <c r="Q2077" i="1"/>
  <c r="Q2087" i="1"/>
  <c r="Q2097" i="1"/>
  <c r="Q2107" i="1"/>
  <c r="Q2117" i="1"/>
  <c r="Q2127" i="1"/>
  <c r="Q2137" i="1"/>
  <c r="Q2147" i="1"/>
  <c r="Q2157" i="1"/>
  <c r="Q2167" i="1"/>
  <c r="Q2177" i="1"/>
  <c r="Q2187" i="1"/>
  <c r="Q2197" i="1"/>
  <c r="Q2207" i="1"/>
  <c r="Q2217" i="1"/>
  <c r="Q2227" i="1"/>
  <c r="Q2237" i="1"/>
  <c r="Q2247" i="1"/>
  <c r="Q2257" i="1"/>
  <c r="Q2267" i="1"/>
  <c r="Q2277" i="1"/>
  <c r="Q2287" i="1"/>
  <c r="Q2297" i="1"/>
  <c r="Q2307" i="1"/>
  <c r="Q2317" i="1"/>
  <c r="Q2327" i="1"/>
  <c r="Q2337" i="1"/>
  <c r="Q2347" i="1"/>
  <c r="Q2357" i="1"/>
  <c r="Q2367" i="1"/>
  <c r="Q2377" i="1"/>
  <c r="Q2387" i="1"/>
  <c r="Q2397" i="1"/>
  <c r="Q2407" i="1"/>
  <c r="Q2417" i="1"/>
  <c r="Q2427" i="1"/>
  <c r="Q2437" i="1"/>
  <c r="Q2447" i="1"/>
  <c r="Q2457" i="1"/>
  <c r="Q2467" i="1"/>
  <c r="Q2477" i="1"/>
  <c r="Q2487" i="1"/>
  <c r="Q2497" i="1"/>
  <c r="Q2507" i="1"/>
  <c r="Q2517" i="1"/>
  <c r="Q2527" i="1"/>
  <c r="Q2537" i="1"/>
  <c r="Q2547" i="1"/>
  <c r="Q2557" i="1"/>
  <c r="Q2567" i="1"/>
  <c r="Q2577" i="1"/>
  <c r="Q2587" i="1"/>
  <c r="Q2597" i="1"/>
  <c r="Q2607" i="1"/>
  <c r="Q2617" i="1"/>
  <c r="Q2627" i="1"/>
  <c r="Q2637" i="1"/>
  <c r="Q2647" i="1"/>
  <c r="Q2657" i="1"/>
  <c r="Q17" i="1"/>
  <c r="Q37" i="1"/>
  <c r="Q47" i="1"/>
  <c r="Q67" i="1"/>
  <c r="Q77" i="1"/>
  <c r="Q87" i="1"/>
  <c r="Q107" i="1"/>
  <c r="Q117" i="1"/>
  <c r="Q137" i="1"/>
  <c r="Q147" i="1"/>
  <c r="Q167" i="1"/>
  <c r="Q177" i="1"/>
  <c r="Q197" i="1"/>
  <c r="Q217" i="1"/>
  <c r="Q237" i="1"/>
  <c r="Q247" i="1"/>
  <c r="Q267" i="1"/>
  <c r="Q287" i="1"/>
  <c r="Q297" i="1"/>
  <c r="Q317" i="1"/>
  <c r="Q337" i="1"/>
  <c r="Q357" i="1"/>
  <c r="Q377" i="1"/>
  <c r="Q387" i="1"/>
  <c r="Q407" i="1"/>
  <c r="Q437" i="1"/>
  <c r="Q457" i="1"/>
  <c r="Q477" i="1"/>
  <c r="Q497" i="1"/>
  <c r="Q527" i="1"/>
  <c r="Q547" i="1"/>
  <c r="Q567" i="1"/>
  <c r="Q587" i="1"/>
  <c r="Q607" i="1"/>
  <c r="Q627" i="1"/>
  <c r="Q647" i="1"/>
  <c r="Q667" i="1"/>
  <c r="Q697" i="1"/>
  <c r="Q717" i="1"/>
  <c r="Q737" i="1"/>
  <c r="Q767" i="1"/>
  <c r="Q787" i="1"/>
  <c r="Q807" i="1"/>
  <c r="Q827" i="1"/>
  <c r="Q847" i="1"/>
  <c r="Q867" i="1"/>
  <c r="Q887" i="1"/>
  <c r="Q917" i="1"/>
  <c r="Q937" i="1"/>
  <c r="Q947" i="1"/>
  <c r="Q967" i="1"/>
  <c r="Q987" i="1"/>
  <c r="Q1007" i="1"/>
  <c r="Q1027" i="1"/>
  <c r="Q1047" i="1"/>
  <c r="Q1057" i="1"/>
  <c r="Q1077" i="1"/>
  <c r="Q1097" i="1"/>
  <c r="Q1117" i="1"/>
  <c r="Q1137" i="1"/>
  <c r="Q1157" i="1"/>
  <c r="Q1447" i="1"/>
  <c r="Q8" i="1"/>
  <c r="Q18" i="1"/>
  <c r="Q28" i="1"/>
  <c r="Q38" i="1"/>
  <c r="Q48" i="1"/>
  <c r="Q58" i="1"/>
  <c r="Q68" i="1"/>
  <c r="Q78" i="1"/>
  <c r="Q88" i="1"/>
  <c r="Q98" i="1"/>
  <c r="Q108" i="1"/>
  <c r="Q118" i="1"/>
  <c r="Q128" i="1"/>
  <c r="Q138" i="1"/>
  <c r="Q148" i="1"/>
  <c r="Q158" i="1"/>
  <c r="Q168" i="1"/>
  <c r="Q178" i="1"/>
  <c r="Q188" i="1"/>
  <c r="Q198" i="1"/>
  <c r="Q208" i="1"/>
  <c r="Q218" i="1"/>
  <c r="Q228" i="1"/>
  <c r="Q238" i="1"/>
  <c r="Q248" i="1"/>
  <c r="Q258" i="1"/>
  <c r="Q268" i="1"/>
  <c r="Q278" i="1"/>
  <c r="Q288" i="1"/>
  <c r="Q298" i="1"/>
  <c r="Q308" i="1"/>
  <c r="Q318" i="1"/>
  <c r="Q328" i="1"/>
  <c r="Q338" i="1"/>
  <c r="Q348" i="1"/>
  <c r="Q358" i="1"/>
  <c r="Q368" i="1"/>
  <c r="Q378" i="1"/>
  <c r="Q388" i="1"/>
  <c r="Q398" i="1"/>
  <c r="Q408" i="1"/>
  <c r="Q418" i="1"/>
  <c r="Q428" i="1"/>
  <c r="Q438" i="1"/>
  <c r="Q448" i="1"/>
  <c r="Q458" i="1"/>
  <c r="Q468" i="1"/>
  <c r="Q478" i="1"/>
  <c r="Q488" i="1"/>
  <c r="Q498" i="1"/>
  <c r="Q508" i="1"/>
  <c r="Q518" i="1"/>
  <c r="Q528" i="1"/>
  <c r="Q538" i="1"/>
  <c r="Q548" i="1"/>
  <c r="Q558" i="1"/>
  <c r="Q568" i="1"/>
  <c r="Q578" i="1"/>
  <c r="Q588" i="1"/>
  <c r="Q598" i="1"/>
  <c r="Q608" i="1"/>
  <c r="Q618" i="1"/>
  <c r="Q628" i="1"/>
  <c r="Q638" i="1"/>
  <c r="Q648" i="1"/>
  <c r="Q658" i="1"/>
  <c r="Q668" i="1"/>
  <c r="Q678" i="1"/>
  <c r="Q688" i="1"/>
  <c r="Q698" i="1"/>
  <c r="Q708" i="1"/>
  <c r="Q718" i="1"/>
  <c r="Q728" i="1"/>
  <c r="Q738" i="1"/>
  <c r="Q748" i="1"/>
  <c r="Q758" i="1"/>
  <c r="Q768" i="1"/>
  <c r="Q778" i="1"/>
  <c r="Q788" i="1"/>
  <c r="Q798" i="1"/>
  <c r="Q808" i="1"/>
  <c r="Q818" i="1"/>
  <c r="Q828" i="1"/>
  <c r="Q838" i="1"/>
  <c r="Q848" i="1"/>
  <c r="Q858" i="1"/>
  <c r="Q868" i="1"/>
  <c r="Q878" i="1"/>
  <c r="Q888" i="1"/>
  <c r="Q898" i="1"/>
  <c r="Q908" i="1"/>
  <c r="Q918" i="1"/>
  <c r="Q928" i="1"/>
  <c r="Q938" i="1"/>
  <c r="Q948" i="1"/>
  <c r="Q958" i="1"/>
  <c r="Q968" i="1"/>
  <c r="Q978" i="1"/>
  <c r="Q988" i="1"/>
  <c r="Q998" i="1"/>
  <c r="Q1008" i="1"/>
  <c r="Q1018" i="1"/>
  <c r="Q1028" i="1"/>
  <c r="Q1038" i="1"/>
  <c r="Q1048" i="1"/>
  <c r="Q1058" i="1"/>
  <c r="Q1068" i="1"/>
  <c r="Q1078" i="1"/>
  <c r="Q1088" i="1"/>
  <c r="Q1098" i="1"/>
  <c r="Q1108" i="1"/>
  <c r="Q1118" i="1"/>
  <c r="Q1128" i="1"/>
  <c r="Q1138" i="1"/>
  <c r="Q1148" i="1"/>
  <c r="Q1158" i="1"/>
  <c r="Q1168" i="1"/>
  <c r="Q1178" i="1"/>
  <c r="Q1188" i="1"/>
  <c r="Q1198" i="1"/>
  <c r="Q1208" i="1"/>
  <c r="Q1218" i="1"/>
  <c r="Q9" i="1"/>
  <c r="Q19" i="1"/>
  <c r="Q29" i="1"/>
  <c r="Q39" i="1"/>
  <c r="Q49" i="1"/>
  <c r="Q59" i="1"/>
  <c r="Q69" i="1"/>
  <c r="Q79" i="1"/>
  <c r="Q89" i="1"/>
  <c r="Q99" i="1"/>
  <c r="Q109" i="1"/>
  <c r="Q119" i="1"/>
  <c r="Q129" i="1"/>
  <c r="Q139" i="1"/>
  <c r="Q149" i="1"/>
  <c r="Q159" i="1"/>
  <c r="Q169" i="1"/>
  <c r="Q179" i="1"/>
  <c r="Q189" i="1"/>
  <c r="Q199" i="1"/>
  <c r="Q209" i="1"/>
  <c r="Q219" i="1"/>
  <c r="Q229" i="1"/>
  <c r="Q239" i="1"/>
  <c r="Q249" i="1"/>
  <c r="Q259" i="1"/>
  <c r="Q269" i="1"/>
  <c r="Q279" i="1"/>
  <c r="Q289" i="1"/>
  <c r="Q299" i="1"/>
  <c r="Q309" i="1"/>
  <c r="Q319" i="1"/>
  <c r="Q329" i="1"/>
  <c r="Q339" i="1"/>
  <c r="Q349" i="1"/>
  <c r="Q359" i="1"/>
  <c r="Q369" i="1"/>
  <c r="Q379" i="1"/>
  <c r="Q389" i="1"/>
  <c r="Q399" i="1"/>
  <c r="Q409" i="1"/>
  <c r="Q419" i="1"/>
  <c r="Q429" i="1"/>
  <c r="Q439" i="1"/>
  <c r="Q449" i="1"/>
  <c r="Q459" i="1"/>
  <c r="Q469" i="1"/>
  <c r="Q479" i="1"/>
  <c r="Q489" i="1"/>
  <c r="Q499" i="1"/>
  <c r="Q509" i="1"/>
  <c r="Q519" i="1"/>
  <c r="Q529" i="1"/>
  <c r="Q539" i="1"/>
  <c r="Q549" i="1"/>
  <c r="Q559" i="1"/>
  <c r="Q569" i="1"/>
  <c r="Q579" i="1"/>
  <c r="Q589" i="1"/>
  <c r="Q599" i="1"/>
  <c r="Q609" i="1"/>
  <c r="Q619" i="1"/>
  <c r="Q629" i="1"/>
  <c r="Q639" i="1"/>
  <c r="Q649" i="1"/>
  <c r="Q659" i="1"/>
  <c r="Q669" i="1"/>
  <c r="Q679" i="1"/>
  <c r="Q689" i="1"/>
  <c r="Q699" i="1"/>
  <c r="Q709" i="1"/>
  <c r="Q719" i="1"/>
  <c r="Q729" i="1"/>
  <c r="Q739" i="1"/>
  <c r="Q749" i="1"/>
  <c r="Q759" i="1"/>
  <c r="Q769" i="1"/>
  <c r="Q779" i="1"/>
  <c r="Q789" i="1"/>
  <c r="Q799" i="1"/>
  <c r="Q809" i="1"/>
  <c r="Q819" i="1"/>
  <c r="Q829" i="1"/>
  <c r="Q839" i="1"/>
  <c r="Q849" i="1"/>
  <c r="Q859" i="1"/>
  <c r="Q869" i="1"/>
  <c r="Q879" i="1"/>
  <c r="Q889" i="1"/>
  <c r="Q899" i="1"/>
  <c r="Q909" i="1"/>
  <c r="Q919" i="1"/>
  <c r="Q929" i="1"/>
  <c r="Q939" i="1"/>
  <c r="Q949" i="1"/>
  <c r="Q959" i="1"/>
  <c r="Q969" i="1"/>
  <c r="Q979" i="1"/>
  <c r="Q989" i="1"/>
  <c r="Q999" i="1"/>
  <c r="Q1009" i="1"/>
  <c r="Q1019" i="1"/>
  <c r="Q1029" i="1"/>
  <c r="Q1039" i="1"/>
  <c r="Q1049" i="1"/>
  <c r="Q1059" i="1"/>
  <c r="Q1069" i="1"/>
  <c r="Q1079" i="1"/>
  <c r="Q1089" i="1"/>
  <c r="Q1099" i="1"/>
  <c r="Q1109" i="1"/>
  <c r="Q1119" i="1"/>
  <c r="Q1129" i="1"/>
  <c r="Q1139" i="1"/>
  <c r="Q1149" i="1"/>
  <c r="Q1159" i="1"/>
  <c r="Q1169" i="1"/>
  <c r="Q1179" i="1"/>
  <c r="Q1189" i="1"/>
  <c r="Q1199" i="1"/>
  <c r="Q1209" i="1"/>
  <c r="Q1219" i="1"/>
  <c r="Q1229" i="1"/>
  <c r="Q1239" i="1"/>
  <c r="Q1249" i="1"/>
  <c r="Q1259" i="1"/>
  <c r="Q1269" i="1"/>
  <c r="Q1279" i="1"/>
  <c r="Q1289" i="1"/>
  <c r="Q1299" i="1"/>
  <c r="Q1309" i="1"/>
  <c r="Q1319" i="1"/>
  <c r="Q1329" i="1"/>
  <c r="Q1339" i="1"/>
  <c r="Q1349" i="1"/>
  <c r="Q1359" i="1"/>
  <c r="Q1369" i="1"/>
  <c r="Q1379" i="1"/>
  <c r="Q1389" i="1"/>
  <c r="Q1399" i="1"/>
  <c r="Q1409" i="1"/>
  <c r="Q1419" i="1"/>
  <c r="Q1429" i="1"/>
  <c r="Q1439" i="1"/>
  <c r="Q1449" i="1"/>
  <c r="Q1459" i="1"/>
  <c r="Q1469" i="1"/>
  <c r="Q1479" i="1"/>
  <c r="Q1489" i="1"/>
  <c r="Q1499" i="1"/>
  <c r="Q1509" i="1"/>
  <c r="Q1519" i="1"/>
  <c r="Q1529" i="1"/>
  <c r="Q1539" i="1"/>
  <c r="Q1549" i="1"/>
  <c r="Q1559" i="1"/>
  <c r="Q1569" i="1"/>
  <c r="Q1579" i="1"/>
  <c r="Q1589" i="1"/>
  <c r="Q1599" i="1"/>
  <c r="Q1609" i="1"/>
  <c r="Q1619" i="1"/>
  <c r="Q1629" i="1"/>
  <c r="Q1639" i="1"/>
  <c r="Q1649" i="1"/>
  <c r="Q1659" i="1"/>
  <c r="Q1669" i="1"/>
  <c r="Q1679" i="1"/>
  <c r="Q1689" i="1"/>
  <c r="Q1699" i="1"/>
  <c r="Q1709" i="1"/>
  <c r="Q1719" i="1"/>
  <c r="Q1729" i="1"/>
  <c r="Q1739" i="1"/>
  <c r="Q1749" i="1"/>
  <c r="Q1759" i="1"/>
  <c r="Q1769" i="1"/>
  <c r="Q1779" i="1"/>
  <c r="Q1789" i="1"/>
  <c r="Q1799" i="1"/>
  <c r="Q1809" i="1"/>
  <c r="Q1819" i="1"/>
  <c r="Q1829" i="1"/>
  <c r="Q1839" i="1"/>
  <c r="Q1849" i="1"/>
  <c r="Q1859" i="1"/>
  <c r="Q1869" i="1"/>
  <c r="Q1879" i="1"/>
  <c r="Q1889" i="1"/>
  <c r="Q1899" i="1"/>
  <c r="Q1909" i="1"/>
  <c r="Q1919" i="1"/>
  <c r="Q1929" i="1"/>
  <c r="Q1939" i="1"/>
  <c r="Q1949" i="1"/>
  <c r="Q1959" i="1"/>
  <c r="Q1969" i="1"/>
  <c r="Q1979" i="1"/>
  <c r="Q1989" i="1"/>
  <c r="Q1999" i="1"/>
  <c r="Q2009" i="1"/>
  <c r="Q2019" i="1"/>
  <c r="Q2029" i="1"/>
  <c r="Q2039" i="1"/>
  <c r="Q2049" i="1"/>
  <c r="Q2059" i="1"/>
  <c r="Q2069" i="1"/>
  <c r="Q2079" i="1"/>
  <c r="Q2089" i="1"/>
  <c r="Q2099" i="1"/>
  <c r="Q2109" i="1"/>
  <c r="Q2119" i="1"/>
  <c r="Q2129" i="1"/>
  <c r="Q2139" i="1"/>
  <c r="Q2149" i="1"/>
  <c r="Q2159" i="1"/>
  <c r="Q2169" i="1"/>
  <c r="Q2179" i="1"/>
  <c r="Q2189" i="1"/>
  <c r="Q2199" i="1"/>
  <c r="Q2209" i="1"/>
  <c r="Q2219" i="1"/>
  <c r="Q2229" i="1"/>
  <c r="Q2239" i="1"/>
  <c r="Q2249" i="1"/>
  <c r="Q2259" i="1"/>
  <c r="Q2269" i="1"/>
  <c r="Q2279" i="1"/>
  <c r="Q2289" i="1"/>
  <c r="Q2299" i="1"/>
  <c r="Q2309" i="1"/>
  <c r="Q2319" i="1"/>
  <c r="Q2329" i="1"/>
  <c r="Q2339" i="1"/>
  <c r="Q2349" i="1"/>
  <c r="Q2359" i="1"/>
  <c r="Q2369" i="1"/>
  <c r="Q2379" i="1"/>
  <c r="Q2389" i="1"/>
  <c r="Q2399" i="1"/>
  <c r="Q2409" i="1"/>
  <c r="Q2419" i="1"/>
  <c r="Q2429" i="1"/>
  <c r="Q2439" i="1"/>
  <c r="Q2449" i="1"/>
  <c r="Q2459" i="1"/>
  <c r="Q2469" i="1"/>
  <c r="Q2479" i="1"/>
  <c r="Q2489" i="1"/>
  <c r="Q2499" i="1"/>
  <c r="Q2509" i="1"/>
  <c r="Q2519" i="1"/>
  <c r="Q2529" i="1"/>
  <c r="Q2539" i="1"/>
  <c r="Q2549" i="1"/>
  <c r="Q2559" i="1"/>
  <c r="Q2569" i="1"/>
  <c r="Q2579" i="1"/>
  <c r="Q2589" i="1"/>
  <c r="Q2599" i="1"/>
  <c r="Q2609" i="1"/>
  <c r="Q2619" i="1"/>
  <c r="Q2629" i="1"/>
  <c r="Q2639" i="1"/>
  <c r="Q10" i="1"/>
  <c r="Q20" i="1"/>
  <c r="Q30" i="1"/>
  <c r="Q40" i="1"/>
  <c r="Q50" i="1"/>
  <c r="Q60" i="1"/>
  <c r="Q70" i="1"/>
  <c r="Q80" i="1"/>
  <c r="Q90" i="1"/>
  <c r="Q100" i="1"/>
  <c r="Q110" i="1"/>
  <c r="Q120" i="1"/>
  <c r="Q130" i="1"/>
  <c r="Q140" i="1"/>
  <c r="Q150" i="1"/>
  <c r="Q160" i="1"/>
  <c r="Q170" i="1"/>
  <c r="Q180" i="1"/>
  <c r="Q190" i="1"/>
  <c r="Q200" i="1"/>
  <c r="Q210" i="1"/>
  <c r="Q220" i="1"/>
  <c r="Q230" i="1"/>
  <c r="Q240" i="1"/>
  <c r="Q250" i="1"/>
  <c r="Q260" i="1"/>
  <c r="Q270" i="1"/>
  <c r="Q280" i="1"/>
  <c r="Q290" i="1"/>
  <c r="Q300" i="1"/>
  <c r="Q310" i="1"/>
  <c r="Q320" i="1"/>
  <c r="Q330" i="1"/>
  <c r="Q340" i="1"/>
  <c r="Q350" i="1"/>
  <c r="Q360" i="1"/>
  <c r="Q370" i="1"/>
  <c r="Q380" i="1"/>
  <c r="Q390" i="1"/>
  <c r="Q400" i="1"/>
  <c r="Q410" i="1"/>
  <c r="Q420" i="1"/>
  <c r="Q430" i="1"/>
  <c r="Q440" i="1"/>
  <c r="Q450" i="1"/>
  <c r="Q460" i="1"/>
  <c r="Q470" i="1"/>
  <c r="Q480" i="1"/>
  <c r="Q490" i="1"/>
  <c r="Q500" i="1"/>
  <c r="Q510" i="1"/>
  <c r="Q520" i="1"/>
  <c r="Q530" i="1"/>
  <c r="Q540" i="1"/>
  <c r="Q550" i="1"/>
  <c r="Q560" i="1"/>
  <c r="Q570" i="1"/>
  <c r="Q580" i="1"/>
  <c r="Q590" i="1"/>
  <c r="Q600" i="1"/>
  <c r="Q610" i="1"/>
  <c r="Q620" i="1"/>
  <c r="Q630" i="1"/>
  <c r="Q640" i="1"/>
  <c r="Q650" i="1"/>
  <c r="Q660" i="1"/>
  <c r="Q670" i="1"/>
  <c r="Q680" i="1"/>
  <c r="Q690" i="1"/>
  <c r="Q700" i="1"/>
  <c r="Q710" i="1"/>
  <c r="Q720" i="1"/>
  <c r="Q730" i="1"/>
  <c r="Q740" i="1"/>
  <c r="Q750" i="1"/>
  <c r="Q760" i="1"/>
  <c r="Q770" i="1"/>
  <c r="Q780" i="1"/>
  <c r="Q790" i="1"/>
  <c r="Q800" i="1"/>
  <c r="Q810" i="1"/>
  <c r="Q820" i="1"/>
  <c r="Q830" i="1"/>
  <c r="Q840" i="1"/>
  <c r="Q850" i="1"/>
  <c r="Q860" i="1"/>
  <c r="Q870" i="1"/>
  <c r="Q880" i="1"/>
  <c r="Q890" i="1"/>
  <c r="Q900" i="1"/>
  <c r="Q910" i="1"/>
  <c r="Q920" i="1"/>
  <c r="Q930" i="1"/>
  <c r="Q940" i="1"/>
  <c r="Q950" i="1"/>
  <c r="Q960" i="1"/>
  <c r="Q970" i="1"/>
  <c r="Q980" i="1"/>
  <c r="Q990" i="1"/>
  <c r="Q1000" i="1"/>
  <c r="Q1010" i="1"/>
  <c r="Q1020" i="1"/>
  <c r="Q1030" i="1"/>
  <c r="Q1040" i="1"/>
  <c r="Q1050" i="1"/>
  <c r="Q1060" i="1"/>
  <c r="Q1070" i="1"/>
  <c r="Q1080" i="1"/>
  <c r="Q1090" i="1"/>
  <c r="Q1100" i="1"/>
  <c r="Q1110" i="1"/>
  <c r="Q1120" i="1"/>
  <c r="Q1130" i="1"/>
  <c r="Q1140" i="1"/>
  <c r="Q1150" i="1"/>
  <c r="Q1160" i="1"/>
  <c r="Q1170" i="1"/>
  <c r="Q1180" i="1"/>
  <c r="Q1190" i="1"/>
  <c r="Q1200" i="1"/>
  <c r="Q1210" i="1"/>
  <c r="Q1220" i="1"/>
  <c r="Q1230" i="1"/>
  <c r="Q1240" i="1"/>
  <c r="Q1250" i="1"/>
  <c r="Q1260" i="1"/>
  <c r="Q1270" i="1"/>
  <c r="Q1280" i="1"/>
  <c r="Q1290" i="1"/>
  <c r="Q1300" i="1"/>
  <c r="Q1310" i="1"/>
  <c r="Q1320" i="1"/>
  <c r="Q1330" i="1"/>
  <c r="Q1340" i="1"/>
  <c r="Q1350" i="1"/>
  <c r="Q1360" i="1"/>
  <c r="Q1370" i="1"/>
  <c r="Q1380" i="1"/>
  <c r="Q1390" i="1"/>
  <c r="Q1400" i="1"/>
  <c r="Q1410" i="1"/>
  <c r="Q1420" i="1"/>
  <c r="Q1430" i="1"/>
  <c r="Q1440" i="1"/>
  <c r="Q1450" i="1"/>
  <c r="Q1460" i="1"/>
  <c r="Q1470" i="1"/>
  <c r="Q1480" i="1"/>
  <c r="Q1490" i="1"/>
  <c r="Q1500" i="1"/>
  <c r="Q1510" i="1"/>
  <c r="Q1520" i="1"/>
  <c r="Q1530" i="1"/>
  <c r="Q1540" i="1"/>
  <c r="Q1550" i="1"/>
  <c r="Q1560" i="1"/>
  <c r="Q1570" i="1"/>
  <c r="Q1580" i="1"/>
  <c r="Q1590" i="1"/>
  <c r="Q1600" i="1"/>
  <c r="Q1610" i="1"/>
  <c r="Q1620" i="1"/>
  <c r="Q1630" i="1"/>
  <c r="Q1640" i="1"/>
  <c r="Q1650" i="1"/>
  <c r="Q1660" i="1"/>
  <c r="Q1670" i="1"/>
  <c r="Q1680" i="1"/>
  <c r="Q1690" i="1"/>
  <c r="Q1700" i="1"/>
  <c r="Q1710" i="1"/>
  <c r="Q1720" i="1"/>
  <c r="Q1730" i="1"/>
  <c r="Q1740" i="1"/>
  <c r="Q1750" i="1"/>
  <c r="Q1760" i="1"/>
  <c r="Q1770" i="1"/>
  <c r="Q1780" i="1"/>
  <c r="Q1790" i="1"/>
  <c r="Q1800" i="1"/>
  <c r="Q1810" i="1"/>
  <c r="Q1820" i="1"/>
  <c r="Q1830" i="1"/>
  <c r="Q1840" i="1"/>
  <c r="Q1850" i="1"/>
  <c r="Q1860" i="1"/>
  <c r="Q1870" i="1"/>
  <c r="Q1880" i="1"/>
  <c r="Q1890" i="1"/>
  <c r="Q1900" i="1"/>
  <c r="Q1910" i="1"/>
  <c r="Q1920" i="1"/>
  <c r="Q1930" i="1"/>
  <c r="Q1940" i="1"/>
  <c r="Q1950" i="1"/>
  <c r="Q1960" i="1"/>
  <c r="Q1970" i="1"/>
  <c r="Q1980" i="1"/>
  <c r="Q1990" i="1"/>
  <c r="Q2000" i="1"/>
  <c r="Q2010" i="1"/>
  <c r="Q2020" i="1"/>
  <c r="Q2030" i="1"/>
  <c r="Q2040" i="1"/>
  <c r="Q2050" i="1"/>
  <c r="Q2060" i="1"/>
  <c r="Q2070" i="1"/>
  <c r="Q2080" i="1"/>
  <c r="Q2090" i="1"/>
  <c r="Q2100" i="1"/>
  <c r="Q2110" i="1"/>
  <c r="Q2120" i="1"/>
  <c r="Q2130" i="1"/>
  <c r="Q2140" i="1"/>
  <c r="Q2150" i="1"/>
  <c r="Q2160" i="1"/>
  <c r="Q2170" i="1"/>
  <c r="Q2180" i="1"/>
  <c r="Q2190" i="1"/>
  <c r="Q2200" i="1"/>
  <c r="Q2210" i="1"/>
  <c r="Q2220" i="1"/>
  <c r="Q2230" i="1"/>
  <c r="Q2240" i="1"/>
  <c r="Q2250" i="1"/>
  <c r="Q2260" i="1"/>
  <c r="Q2270" i="1"/>
  <c r="Q2280" i="1"/>
  <c r="Q2290" i="1"/>
  <c r="Q2300" i="1"/>
  <c r="Q2310" i="1"/>
  <c r="Q2320" i="1"/>
  <c r="Q2330" i="1"/>
  <c r="Q2340" i="1"/>
  <c r="Q2350" i="1"/>
  <c r="Q2360" i="1"/>
  <c r="Q2370" i="1"/>
  <c r="Q2380" i="1"/>
  <c r="Q2390" i="1"/>
  <c r="Q2400" i="1"/>
  <c r="Q2410" i="1"/>
  <c r="Q2420" i="1"/>
  <c r="Q2430" i="1"/>
  <c r="Q2440" i="1"/>
  <c r="Q2450" i="1"/>
  <c r="Q2460" i="1"/>
  <c r="Q2470" i="1"/>
  <c r="Q2480" i="1"/>
  <c r="Q2490" i="1"/>
  <c r="Q2500" i="1"/>
  <c r="Q2510" i="1"/>
  <c r="Q2520" i="1"/>
  <c r="Q2530" i="1"/>
  <c r="Q2540" i="1"/>
  <c r="Q2550" i="1"/>
  <c r="Q2560" i="1"/>
  <c r="Q2570" i="1"/>
  <c r="Q2580" i="1"/>
  <c r="Q2590" i="1"/>
  <c r="Q2600" i="1"/>
  <c r="Q2610" i="1"/>
  <c r="Q2620" i="1"/>
  <c r="Q2630" i="1"/>
  <c r="Q2640" i="1"/>
  <c r="Q2650" i="1"/>
  <c r="Q2660" i="1"/>
  <c r="Q2670" i="1"/>
  <c r="Q2680" i="1"/>
  <c r="Q2690" i="1"/>
  <c r="Q2700" i="1"/>
  <c r="Q2710" i="1"/>
  <c r="Q2720" i="1"/>
  <c r="Q2730" i="1"/>
  <c r="Q2740" i="1"/>
  <c r="Q2750" i="1"/>
  <c r="Q2760" i="1"/>
  <c r="Q2770" i="1"/>
  <c r="Q2780" i="1"/>
  <c r="Q2790" i="1"/>
  <c r="Q2800" i="1"/>
  <c r="Q2810" i="1"/>
  <c r="Q2820" i="1"/>
  <c r="Q2830" i="1"/>
  <c r="Q2840" i="1"/>
  <c r="Q2850" i="1"/>
  <c r="Q2860" i="1"/>
  <c r="Q2870" i="1"/>
  <c r="Q2880" i="1"/>
  <c r="Q2890" i="1"/>
  <c r="Q2900" i="1"/>
  <c r="Q2910" i="1"/>
  <c r="Q2920" i="1"/>
  <c r="Q2930" i="1"/>
  <c r="Q2940" i="1"/>
  <c r="Q2950" i="1"/>
  <c r="Q2960" i="1"/>
  <c r="Q2970" i="1"/>
  <c r="Q2980" i="1"/>
  <c r="Q2990" i="1"/>
  <c r="Q3000" i="1"/>
  <c r="Q3010" i="1"/>
  <c r="Q3020" i="1"/>
  <c r="Q3030" i="1"/>
  <c r="Q3040" i="1"/>
  <c r="Q3050" i="1"/>
  <c r="Q3060" i="1"/>
  <c r="Q3070" i="1"/>
  <c r="Q3080" i="1"/>
  <c r="Q3090" i="1"/>
  <c r="Q3100" i="1"/>
  <c r="Q3110" i="1"/>
  <c r="Q3120" i="1"/>
  <c r="Q3130" i="1"/>
  <c r="Q3140" i="1"/>
  <c r="Q3150" i="1"/>
  <c r="Q3160" i="1"/>
  <c r="Q3170" i="1"/>
  <c r="Q3180" i="1"/>
  <c r="Q3190" i="1"/>
  <c r="Q3200" i="1"/>
  <c r="Q3210" i="1"/>
  <c r="Q3220" i="1"/>
  <c r="Q3230" i="1"/>
  <c r="Q3240" i="1"/>
  <c r="Q3250" i="1"/>
  <c r="Q3260" i="1"/>
  <c r="Q3270" i="1"/>
  <c r="Q3280" i="1"/>
  <c r="Q3290" i="1"/>
  <c r="Q3300" i="1"/>
  <c r="Q3310" i="1"/>
  <c r="Q3320" i="1"/>
  <c r="Q3330" i="1"/>
  <c r="Q3340" i="1"/>
  <c r="Q3350" i="1"/>
  <c r="Q3360" i="1"/>
  <c r="Q3370" i="1"/>
  <c r="Q3380" i="1"/>
  <c r="Q3390" i="1"/>
  <c r="Q3400" i="1"/>
  <c r="Q3410" i="1"/>
  <c r="Q3420" i="1"/>
  <c r="Q3430" i="1"/>
  <c r="Q3440" i="1"/>
  <c r="Q3450" i="1"/>
  <c r="Q3460" i="1"/>
  <c r="Q3470" i="1"/>
  <c r="Q3480" i="1"/>
  <c r="Q3490" i="1"/>
  <c r="Q3500" i="1"/>
  <c r="Q3510" i="1"/>
  <c r="Q3520" i="1"/>
  <c r="Q3530" i="1"/>
  <c r="Q3540" i="1"/>
  <c r="Q3550" i="1"/>
  <c r="Q3560" i="1"/>
  <c r="Q3570" i="1"/>
  <c r="Q3580" i="1"/>
  <c r="Q3590" i="1"/>
  <c r="Q3600" i="1"/>
  <c r="Q3610" i="1"/>
  <c r="Q3620" i="1"/>
  <c r="Q3630" i="1"/>
  <c r="Q3640" i="1"/>
  <c r="Q3650" i="1"/>
  <c r="Q3660" i="1"/>
  <c r="Q3670" i="1"/>
  <c r="Q3680" i="1"/>
  <c r="Q3690" i="1"/>
  <c r="Q3700" i="1"/>
  <c r="Q3710" i="1"/>
  <c r="Q3720" i="1"/>
  <c r="Q3730" i="1"/>
  <c r="Q3740" i="1"/>
  <c r="Q3750" i="1"/>
  <c r="Q3760" i="1"/>
  <c r="Q3770" i="1"/>
  <c r="Q3780" i="1"/>
  <c r="Q3790" i="1"/>
  <c r="Q3800" i="1"/>
  <c r="Q3810" i="1"/>
  <c r="Q3820" i="1"/>
  <c r="Q3830" i="1"/>
  <c r="Q3840" i="1"/>
  <c r="Q3850" i="1"/>
  <c r="Q3860" i="1"/>
  <c r="Q3870" i="1"/>
  <c r="Q3880" i="1"/>
  <c r="Q3890" i="1"/>
  <c r="Q3900" i="1"/>
  <c r="Q3910" i="1"/>
  <c r="Q3920" i="1"/>
  <c r="Q3930" i="1"/>
  <c r="Q3940" i="1"/>
  <c r="Q3950" i="1"/>
  <c r="Q3960" i="1"/>
  <c r="Q3970" i="1"/>
  <c r="Q3980" i="1"/>
  <c r="Q3990" i="1"/>
  <c r="Q4000" i="1"/>
  <c r="Q4010" i="1"/>
  <c r="Q4020" i="1"/>
  <c r="Q4030" i="1"/>
  <c r="Q4040" i="1"/>
  <c r="Q4050" i="1"/>
  <c r="Q4060" i="1"/>
  <c r="Q4070" i="1"/>
  <c r="Q4080" i="1"/>
  <c r="Q4090" i="1"/>
  <c r="Q4100" i="1"/>
  <c r="Q4110" i="1"/>
  <c r="Q4120" i="1"/>
  <c r="Q4130" i="1"/>
  <c r="Q4140" i="1"/>
  <c r="Q4150" i="1"/>
  <c r="Q4160" i="1"/>
  <c r="Q4170" i="1"/>
  <c r="Q4180" i="1"/>
  <c r="Q4190" i="1"/>
  <c r="Q4200" i="1"/>
  <c r="Q4210" i="1"/>
  <c r="Q4220" i="1"/>
  <c r="Q4230" i="1"/>
  <c r="Q4240" i="1"/>
  <c r="Q4250" i="1"/>
  <c r="Q4260" i="1"/>
  <c r="Q4270" i="1"/>
  <c r="Q4280" i="1"/>
  <c r="Q4290" i="1"/>
  <c r="Q4300" i="1"/>
  <c r="Q4310" i="1"/>
  <c r="Q4320" i="1"/>
  <c r="Q4330" i="1"/>
  <c r="Q4340" i="1"/>
  <c r="Q4350" i="1"/>
  <c r="Q4360" i="1"/>
  <c r="Q4370" i="1"/>
  <c r="Q4380" i="1"/>
  <c r="Q4390" i="1"/>
  <c r="Q4400" i="1"/>
  <c r="Q4410" i="1"/>
  <c r="Q4420" i="1"/>
  <c r="Q4430" i="1"/>
  <c r="Q4440" i="1"/>
  <c r="Q4450" i="1"/>
  <c r="Q4460" i="1"/>
  <c r="Q4470" i="1"/>
  <c r="Q4480" i="1"/>
  <c r="Q4490" i="1"/>
  <c r="Q4500" i="1"/>
  <c r="Q4510" i="1"/>
  <c r="Q4520" i="1"/>
  <c r="Q4530" i="1"/>
  <c r="Q4540" i="1"/>
  <c r="Q4550" i="1"/>
  <c r="Q4560" i="1"/>
  <c r="Q4570" i="1"/>
  <c r="Q4580" i="1"/>
  <c r="Q4590" i="1"/>
  <c r="Q4600" i="1"/>
  <c r="Q4610" i="1"/>
  <c r="Q4620" i="1"/>
  <c r="Q4630" i="1"/>
  <c r="Q4640" i="1"/>
  <c r="Q4650" i="1"/>
  <c r="Q4660" i="1"/>
  <c r="Q4670" i="1"/>
  <c r="Q4680" i="1"/>
  <c r="Q4690" i="1"/>
  <c r="Q4700" i="1"/>
  <c r="Q4710" i="1"/>
  <c r="Q4720" i="1"/>
  <c r="Q4730" i="1"/>
  <c r="Q4740" i="1"/>
  <c r="Q4750" i="1"/>
  <c r="Q4760" i="1"/>
  <c r="Q4770" i="1"/>
  <c r="Q4780" i="1"/>
  <c r="Q4790" i="1"/>
  <c r="Q4800" i="1"/>
  <c r="Q4810" i="1"/>
  <c r="Q4820" i="1"/>
  <c r="Q4830" i="1"/>
  <c r="Q4840" i="1"/>
  <c r="Q4850" i="1"/>
  <c r="Q4860" i="1"/>
  <c r="Q4870" i="1"/>
  <c r="Q4880" i="1"/>
  <c r="Q4890" i="1"/>
  <c r="Q4900" i="1"/>
  <c r="Q4910" i="1"/>
  <c r="Q4920" i="1"/>
  <c r="Q4930" i="1"/>
  <c r="Q4940" i="1"/>
  <c r="Q4950" i="1"/>
  <c r="Q31" i="1"/>
  <c r="Q51" i="1"/>
  <c r="Q101" i="1"/>
  <c r="Q171" i="1"/>
  <c r="Q191" i="1"/>
  <c r="Q241" i="1"/>
  <c r="Q291" i="1"/>
  <c r="Q321" i="1"/>
  <c r="Q351" i="1"/>
  <c r="Q381" i="1"/>
  <c r="Q401" i="1"/>
  <c r="Q411" i="1"/>
  <c r="Q441" i="1"/>
  <c r="Q491" i="1"/>
  <c r="Q511" i="1"/>
  <c r="Q531" i="1"/>
  <c r="Q561" i="1"/>
  <c r="Q591" i="1"/>
  <c r="Q611" i="1"/>
  <c r="Q651" i="1"/>
  <c r="Q661" i="1"/>
  <c r="Q681" i="1"/>
  <c r="Q701" i="1"/>
  <c r="Q741" i="1"/>
  <c r="Q751" i="1"/>
  <c r="Q771" i="1"/>
  <c r="Q801" i="1"/>
  <c r="Q821" i="1"/>
  <c r="Q841" i="1"/>
  <c r="Q871" i="1"/>
  <c r="Q891" i="1"/>
  <c r="Q911" i="1"/>
  <c r="Q951" i="1"/>
  <c r="Q971" i="1"/>
  <c r="Q981" i="1"/>
  <c r="Q991" i="1"/>
  <c r="Q1031" i="1"/>
  <c r="Q1061" i="1"/>
  <c r="Q1091" i="1"/>
  <c r="Q1121" i="1"/>
  <c r="Q1151" i="1"/>
  <c r="Q1161" i="1"/>
  <c r="Q1171" i="1"/>
  <c r="Q1181" i="1"/>
  <c r="Q1191" i="1"/>
  <c r="Q1201" i="1"/>
  <c r="Q1211" i="1"/>
  <c r="Q1221" i="1"/>
  <c r="Q1231" i="1"/>
  <c r="Q1241" i="1"/>
  <c r="Q1251" i="1"/>
  <c r="Q1261" i="1"/>
  <c r="Q1271" i="1"/>
  <c r="Q1281" i="1"/>
  <c r="Q1291" i="1"/>
  <c r="Q1301" i="1"/>
  <c r="Q1311" i="1"/>
  <c r="Q1321" i="1"/>
  <c r="Q1331" i="1"/>
  <c r="Q1341" i="1"/>
  <c r="Q1351" i="1"/>
  <c r="Q1361" i="1"/>
  <c r="Q1371" i="1"/>
  <c r="Q1381" i="1"/>
  <c r="Q1391" i="1"/>
  <c r="Q1401" i="1"/>
  <c r="Q1411" i="1"/>
  <c r="Q1421" i="1"/>
  <c r="Q1431" i="1"/>
  <c r="Q1441" i="1"/>
  <c r="Q1451" i="1"/>
  <c r="Q1481" i="1"/>
  <c r="Q1491" i="1"/>
  <c r="Q1501" i="1"/>
  <c r="Q1511" i="1"/>
  <c r="Q1521" i="1"/>
  <c r="Q1531" i="1"/>
  <c r="Q1541" i="1"/>
  <c r="Q1551" i="1"/>
  <c r="Q1561" i="1"/>
  <c r="Q1571" i="1"/>
  <c r="Q1581" i="1"/>
  <c r="Q1591" i="1"/>
  <c r="Q1601" i="1"/>
  <c r="Q1611" i="1"/>
  <c r="Q1621" i="1"/>
  <c r="Q1631" i="1"/>
  <c r="Q1641" i="1"/>
  <c r="Q1651" i="1"/>
  <c r="Q1661" i="1"/>
  <c r="Q1671" i="1"/>
  <c r="Q1681" i="1"/>
  <c r="Q1691" i="1"/>
  <c r="Q1701" i="1"/>
  <c r="Q1711" i="1"/>
  <c r="Q1721" i="1"/>
  <c r="Q1731" i="1"/>
  <c r="Q1741" i="1"/>
  <c r="Q1751" i="1"/>
  <c r="Q1761" i="1"/>
  <c r="Q1771" i="1"/>
  <c r="Q1781" i="1"/>
  <c r="Q1791" i="1"/>
  <c r="Q1801" i="1"/>
  <c r="Q1811" i="1"/>
  <c r="Q1821" i="1"/>
  <c r="Q1831" i="1"/>
  <c r="Q1841" i="1"/>
  <c r="Q1851" i="1"/>
  <c r="Q1861" i="1"/>
  <c r="Q1871" i="1"/>
  <c r="Q1881" i="1"/>
  <c r="Q1891" i="1"/>
  <c r="Q1901" i="1"/>
  <c r="Q1911" i="1"/>
  <c r="Q1921" i="1"/>
  <c r="Q1931" i="1"/>
  <c r="Q1941" i="1"/>
  <c r="Q1951" i="1"/>
  <c r="Q1961" i="1"/>
  <c r="Q1971" i="1"/>
  <c r="Q1981" i="1"/>
  <c r="Q1991" i="1"/>
  <c r="Q2001" i="1"/>
  <c r="Q2011" i="1"/>
  <c r="Q2021" i="1"/>
  <c r="Q2031" i="1"/>
  <c r="Q2041" i="1"/>
  <c r="Q2051" i="1"/>
  <c r="Q2061" i="1"/>
  <c r="Q2071" i="1"/>
  <c r="Q2081" i="1"/>
  <c r="Q2091" i="1"/>
  <c r="Q2101" i="1"/>
  <c r="Q2111" i="1"/>
  <c r="Q2121" i="1"/>
  <c r="Q2131" i="1"/>
  <c r="Q2141" i="1"/>
  <c r="Q2151" i="1"/>
  <c r="Q2161" i="1"/>
  <c r="Q2171" i="1"/>
  <c r="Q2181" i="1"/>
  <c r="Q2191" i="1"/>
  <c r="Q2201" i="1"/>
  <c r="Q2211" i="1"/>
  <c r="Q2221" i="1"/>
  <c r="Q2231" i="1"/>
  <c r="Q2241" i="1"/>
  <c r="Q2251" i="1"/>
  <c r="Q2261" i="1"/>
  <c r="Q2271" i="1"/>
  <c r="Q2281" i="1"/>
  <c r="Q2291" i="1"/>
  <c r="Q2301" i="1"/>
  <c r="Q2311" i="1"/>
  <c r="Q2321" i="1"/>
  <c r="Q2331" i="1"/>
  <c r="Q2341" i="1"/>
  <c r="Q2351" i="1"/>
  <c r="Q2361" i="1"/>
  <c r="Q2371" i="1"/>
  <c r="Q2381" i="1"/>
  <c r="Q2391" i="1"/>
  <c r="Q2401" i="1"/>
  <c r="Q2411" i="1"/>
  <c r="Q2421" i="1"/>
  <c r="Q2431" i="1"/>
  <c r="Q2441" i="1"/>
  <c r="Q2451" i="1"/>
  <c r="Q2461" i="1"/>
  <c r="Q2471" i="1"/>
  <c r="Q2481" i="1"/>
  <c r="Q2491" i="1"/>
  <c r="Q2501" i="1"/>
  <c r="Q2511" i="1"/>
  <c r="Q2521" i="1"/>
  <c r="Q2531" i="1"/>
  <c r="Q2541" i="1"/>
  <c r="Q2551" i="1"/>
  <c r="Q2561" i="1"/>
  <c r="Q2571" i="1"/>
  <c r="Q2581" i="1"/>
  <c r="Q2591" i="1"/>
  <c r="Q2601" i="1"/>
  <c r="Q2611" i="1"/>
  <c r="Q2621" i="1"/>
  <c r="Q2631" i="1"/>
  <c r="Q2641" i="1"/>
  <c r="Q2651" i="1"/>
  <c r="Q2661" i="1"/>
  <c r="Q2671" i="1"/>
  <c r="Q2681" i="1"/>
  <c r="Q2691" i="1"/>
  <c r="Q2701" i="1"/>
  <c r="Q2711" i="1"/>
  <c r="Q2721" i="1"/>
  <c r="Q2731" i="1"/>
  <c r="Q2741" i="1"/>
  <c r="Q2751" i="1"/>
  <c r="Q2761" i="1"/>
  <c r="Q2771" i="1"/>
  <c r="Q2781" i="1"/>
  <c r="Q2791" i="1"/>
  <c r="Q2801" i="1"/>
  <c r="Q2811" i="1"/>
  <c r="Q2821" i="1"/>
  <c r="Q2831" i="1"/>
  <c r="Q2841" i="1"/>
  <c r="Q2851" i="1"/>
  <c r="Q2861" i="1"/>
  <c r="Q2871" i="1"/>
  <c r="Q2881" i="1"/>
  <c r="Q2891" i="1"/>
  <c r="Q2901" i="1"/>
  <c r="Q2911" i="1"/>
  <c r="Q2921" i="1"/>
  <c r="Q2931" i="1"/>
  <c r="Q2941" i="1"/>
  <c r="Q2951" i="1"/>
  <c r="Q2961" i="1"/>
  <c r="Q2971" i="1"/>
  <c r="Q2981" i="1"/>
  <c r="Q2991" i="1"/>
  <c r="Q3001" i="1"/>
  <c r="Q3011" i="1"/>
  <c r="Q3021" i="1"/>
  <c r="Q3031" i="1"/>
  <c r="Q3041" i="1"/>
  <c r="Q3051" i="1"/>
  <c r="Q3061" i="1"/>
  <c r="Q3071" i="1"/>
  <c r="Q3081" i="1"/>
  <c r="Q3091" i="1"/>
  <c r="Q3101" i="1"/>
  <c r="Q3111" i="1"/>
  <c r="Q3121" i="1"/>
  <c r="Q3131" i="1"/>
  <c r="Q3141" i="1"/>
  <c r="Q3151" i="1"/>
  <c r="Q3161" i="1"/>
  <c r="Q3171" i="1"/>
  <c r="Q3181" i="1"/>
  <c r="Q3191" i="1"/>
  <c r="Q3201" i="1"/>
  <c r="Q3211" i="1"/>
  <c r="Q3221" i="1"/>
  <c r="Q3231" i="1"/>
  <c r="Q3241" i="1"/>
  <c r="Q3251" i="1"/>
  <c r="Q3261" i="1"/>
  <c r="Q3271" i="1"/>
  <c r="Q3281" i="1"/>
  <c r="Q3291" i="1"/>
  <c r="Q3301" i="1"/>
  <c r="Q3311" i="1"/>
  <c r="Q3321" i="1"/>
  <c r="Q3331" i="1"/>
  <c r="Q3341" i="1"/>
  <c r="Q3351" i="1"/>
  <c r="Q3361" i="1"/>
  <c r="Q3371" i="1"/>
  <c r="Q3381" i="1"/>
  <c r="Q3391" i="1"/>
  <c r="Q3401" i="1"/>
  <c r="Q3411" i="1"/>
  <c r="Q3421" i="1"/>
  <c r="Q3431" i="1"/>
  <c r="Q3441" i="1"/>
  <c r="Q3451" i="1"/>
  <c r="Q3461" i="1"/>
  <c r="Q3471" i="1"/>
  <c r="Q3481" i="1"/>
  <c r="Q3491" i="1"/>
  <c r="Q3501" i="1"/>
  <c r="Q3511" i="1"/>
  <c r="Q3521" i="1"/>
  <c r="Q3531" i="1"/>
  <c r="Q3541" i="1"/>
  <c r="Q3551" i="1"/>
  <c r="Q3561" i="1"/>
  <c r="Q3571" i="1"/>
  <c r="Q3581" i="1"/>
  <c r="Q3591" i="1"/>
  <c r="Q3601" i="1"/>
  <c r="Q3611" i="1"/>
  <c r="Q3621" i="1"/>
  <c r="Q3631" i="1"/>
  <c r="Q3641" i="1"/>
  <c r="Q3651" i="1"/>
  <c r="Q3661" i="1"/>
  <c r="Q3671" i="1"/>
  <c r="Q3681" i="1"/>
  <c r="Q3691" i="1"/>
  <c r="Q3701" i="1"/>
  <c r="Q3711" i="1"/>
  <c r="Q3721" i="1"/>
  <c r="Q3731" i="1"/>
  <c r="Q3741" i="1"/>
  <c r="Q3751" i="1"/>
  <c r="Q3761" i="1"/>
  <c r="Q3771" i="1"/>
  <c r="Q3781" i="1"/>
  <c r="Q3791" i="1"/>
  <c r="Q3801" i="1"/>
  <c r="Q3811" i="1"/>
  <c r="Q3821" i="1"/>
  <c r="Q3831" i="1"/>
  <c r="Q3841" i="1"/>
  <c r="Q3851" i="1"/>
  <c r="Q3861" i="1"/>
  <c r="Q3871" i="1"/>
  <c r="Q3881" i="1"/>
  <c r="Q3891" i="1"/>
  <c r="Q3901" i="1"/>
  <c r="Q3911" i="1"/>
  <c r="Q3921" i="1"/>
  <c r="Q3931" i="1"/>
  <c r="Q3941" i="1"/>
  <c r="Q3951" i="1"/>
  <c r="Q3961" i="1"/>
  <c r="Q3971" i="1"/>
  <c r="Q3981" i="1"/>
  <c r="Q3991" i="1"/>
  <c r="Q4001" i="1"/>
  <c r="Q4011" i="1"/>
  <c r="Q4021" i="1"/>
  <c r="Q4031" i="1"/>
  <c r="Q4041" i="1"/>
  <c r="Q4051" i="1"/>
  <c r="Q4061" i="1"/>
  <c r="Q4071" i="1"/>
  <c r="Q4081" i="1"/>
  <c r="Q4091" i="1"/>
  <c r="Q4101" i="1"/>
  <c r="Q4111" i="1"/>
  <c r="Q4121" i="1"/>
  <c r="Q4131" i="1"/>
  <c r="Q4141" i="1"/>
  <c r="Q4151" i="1"/>
  <c r="Q4161" i="1"/>
  <c r="Q4171" i="1"/>
  <c r="Q4181" i="1"/>
  <c r="Q4191" i="1"/>
  <c r="Q4201" i="1"/>
  <c r="Q4211" i="1"/>
  <c r="Q4221" i="1"/>
  <c r="Q4231" i="1"/>
  <c r="Q4241" i="1"/>
  <c r="Q4251" i="1"/>
  <c r="Q4261" i="1"/>
  <c r="Q4271" i="1"/>
  <c r="Q4281" i="1"/>
  <c r="Q4291" i="1"/>
  <c r="Q4301" i="1"/>
  <c r="Q4311" i="1"/>
  <c r="Q4321" i="1"/>
  <c r="Q4331" i="1"/>
  <c r="Q4341" i="1"/>
  <c r="Q4351" i="1"/>
  <c r="Q4361" i="1"/>
  <c r="Q4371" i="1"/>
  <c r="Q4381" i="1"/>
  <c r="Q4391" i="1"/>
  <c r="Q4401" i="1"/>
  <c r="Q4411" i="1"/>
  <c r="Q4421" i="1"/>
  <c r="Q4431" i="1"/>
  <c r="Q4441" i="1"/>
  <c r="Q4451" i="1"/>
  <c r="Q4461" i="1"/>
  <c r="Q4471" i="1"/>
  <c r="Q4481" i="1"/>
  <c r="Q4491" i="1"/>
  <c r="Q4501" i="1"/>
  <c r="Q4511" i="1"/>
  <c r="Q4521" i="1"/>
  <c r="Q4531" i="1"/>
  <c r="Q4541" i="1"/>
  <c r="Q4551" i="1"/>
  <c r="Q4561" i="1"/>
  <c r="Q4571" i="1"/>
  <c r="Q4581" i="1"/>
  <c r="Q4591" i="1"/>
  <c r="Q4601" i="1"/>
  <c r="Q4611" i="1"/>
  <c r="Q4621" i="1"/>
  <c r="Q4631" i="1"/>
  <c r="Q4641" i="1"/>
  <c r="Q4651" i="1"/>
  <c r="Q4661" i="1"/>
  <c r="Q4671" i="1"/>
  <c r="Q4681" i="1"/>
  <c r="Q4691" i="1"/>
  <c r="Q4701" i="1"/>
  <c r="Q4711" i="1"/>
  <c r="Q4721" i="1"/>
  <c r="Q4731" i="1"/>
  <c r="Q4741" i="1"/>
  <c r="Q4751" i="1"/>
  <c r="Q4761" i="1"/>
  <c r="Q4771" i="1"/>
  <c r="Q4781" i="1"/>
  <c r="Q4791" i="1"/>
  <c r="Q4801" i="1"/>
  <c r="Q4811" i="1"/>
  <c r="Q4821" i="1"/>
  <c r="Q4831" i="1"/>
  <c r="Q4841" i="1"/>
  <c r="Q4851" i="1"/>
  <c r="Q4861" i="1"/>
  <c r="Q4871" i="1"/>
  <c r="Q4881" i="1"/>
  <c r="Q4891" i="1"/>
  <c r="Q4901" i="1"/>
  <c r="Q4911" i="1"/>
  <c r="Q4921" i="1"/>
  <c r="Q4931" i="1"/>
  <c r="Q4941" i="1"/>
  <c r="Q12" i="1"/>
  <c r="Q22" i="1"/>
  <c r="Q32" i="1"/>
  <c r="Q42" i="1"/>
  <c r="Q52" i="1"/>
  <c r="Q62" i="1"/>
  <c r="Q72" i="1"/>
  <c r="Q82" i="1"/>
  <c r="Q92" i="1"/>
  <c r="Q102" i="1"/>
  <c r="Q112" i="1"/>
  <c r="Q122" i="1"/>
  <c r="Q132" i="1"/>
  <c r="Q142" i="1"/>
  <c r="Q152" i="1"/>
  <c r="Q162" i="1"/>
  <c r="Q172" i="1"/>
  <c r="Q182" i="1"/>
  <c r="Q192" i="1"/>
  <c r="Q202" i="1"/>
  <c r="Q212" i="1"/>
  <c r="Q222" i="1"/>
  <c r="Q232" i="1"/>
  <c r="Q242" i="1"/>
  <c r="Q252" i="1"/>
  <c r="Q262" i="1"/>
  <c r="Q272" i="1"/>
  <c r="Q282" i="1"/>
  <c r="Q292" i="1"/>
  <c r="Q302" i="1"/>
  <c r="Q312" i="1"/>
  <c r="Q322" i="1"/>
  <c r="Q332" i="1"/>
  <c r="Q342" i="1"/>
  <c r="Q352" i="1"/>
  <c r="Q362" i="1"/>
  <c r="Q372" i="1"/>
  <c r="Q382" i="1"/>
  <c r="Q392" i="1"/>
  <c r="Q402" i="1"/>
  <c r="Q412" i="1"/>
  <c r="Q422" i="1"/>
  <c r="Q432" i="1"/>
  <c r="Q442" i="1"/>
  <c r="Q452" i="1"/>
  <c r="Q462" i="1"/>
  <c r="Q472" i="1"/>
  <c r="Q482" i="1"/>
  <c r="Q492" i="1"/>
  <c r="Q502" i="1"/>
  <c r="Q512" i="1"/>
  <c r="Q522" i="1"/>
  <c r="Q532" i="1"/>
  <c r="Q542" i="1"/>
  <c r="Q552" i="1"/>
  <c r="Q562" i="1"/>
  <c r="Q572" i="1"/>
  <c r="Q582" i="1"/>
  <c r="Q592" i="1"/>
  <c r="Q602" i="1"/>
  <c r="Q612" i="1"/>
  <c r="Q622" i="1"/>
  <c r="Q632" i="1"/>
  <c r="Q642" i="1"/>
  <c r="Q652" i="1"/>
  <c r="Q662" i="1"/>
  <c r="Q672" i="1"/>
  <c r="Q682" i="1"/>
  <c r="Q692" i="1"/>
  <c r="Q702" i="1"/>
  <c r="Q712" i="1"/>
  <c r="Q722" i="1"/>
  <c r="Q732" i="1"/>
  <c r="Q742" i="1"/>
  <c r="Q752" i="1"/>
  <c r="Q762" i="1"/>
  <c r="Q772" i="1"/>
  <c r="Q782" i="1"/>
  <c r="Q792" i="1"/>
  <c r="Q802" i="1"/>
  <c r="Q812" i="1"/>
  <c r="Q822" i="1"/>
  <c r="Q832" i="1"/>
  <c r="Q842" i="1"/>
  <c r="Q852" i="1"/>
  <c r="Q862" i="1"/>
  <c r="Q872" i="1"/>
  <c r="Q882" i="1"/>
  <c r="Q892" i="1"/>
  <c r="Q902" i="1"/>
  <c r="Q912" i="1"/>
  <c r="Q922" i="1"/>
  <c r="Q932" i="1"/>
  <c r="Q942" i="1"/>
  <c r="Q952" i="1"/>
  <c r="Q962" i="1"/>
  <c r="Q972" i="1"/>
  <c r="Q982" i="1"/>
  <c r="Q992" i="1"/>
  <c r="Q1002" i="1"/>
  <c r="Q1012" i="1"/>
  <c r="Q1022" i="1"/>
  <c r="Q1032" i="1"/>
  <c r="Q1042" i="1"/>
  <c r="Q1052" i="1"/>
  <c r="Q1062" i="1"/>
  <c r="Q1072" i="1"/>
  <c r="Q1082" i="1"/>
  <c r="Q1092" i="1"/>
  <c r="Q1102" i="1"/>
  <c r="Q1112" i="1"/>
  <c r="Q1122" i="1"/>
  <c r="Q1132" i="1"/>
  <c r="Q1142" i="1"/>
  <c r="Q1152" i="1"/>
  <c r="Q1162" i="1"/>
  <c r="Q1172" i="1"/>
  <c r="Q1182" i="1"/>
  <c r="Q1192" i="1"/>
  <c r="Q1202" i="1"/>
  <c r="Q1212" i="1"/>
  <c r="Q1222" i="1"/>
  <c r="Q1232" i="1"/>
  <c r="Q1242" i="1"/>
  <c r="Q1252" i="1"/>
  <c r="Q1262" i="1"/>
  <c r="Q1272" i="1"/>
  <c r="Q1282" i="1"/>
  <c r="Q1292" i="1"/>
  <c r="Q1302" i="1"/>
  <c r="Q1312" i="1"/>
  <c r="Q1322" i="1"/>
  <c r="Q1332" i="1"/>
  <c r="Q1342" i="1"/>
  <c r="Q1352" i="1"/>
  <c r="Q1362" i="1"/>
  <c r="Q1372" i="1"/>
  <c r="Q1382" i="1"/>
  <c r="Q1392" i="1"/>
  <c r="Q1402" i="1"/>
  <c r="Q1412" i="1"/>
  <c r="Q1422" i="1"/>
  <c r="Q1432" i="1"/>
  <c r="Q1442" i="1"/>
  <c r="Q1452" i="1"/>
  <c r="Q1462" i="1"/>
  <c r="Q1472" i="1"/>
  <c r="Q1482" i="1"/>
  <c r="Q1492" i="1"/>
  <c r="Q1502" i="1"/>
  <c r="Q1512" i="1"/>
  <c r="Q1522" i="1"/>
  <c r="Q1532" i="1"/>
  <c r="Q1542" i="1"/>
  <c r="Q1552" i="1"/>
  <c r="Q1562" i="1"/>
  <c r="Q1572" i="1"/>
  <c r="Q1582" i="1"/>
  <c r="Q1592" i="1"/>
  <c r="Q1602" i="1"/>
  <c r="Q1612" i="1"/>
  <c r="Q1622" i="1"/>
  <c r="Q1632" i="1"/>
  <c r="Q1642" i="1"/>
  <c r="Q1652" i="1"/>
  <c r="Q1662" i="1"/>
  <c r="Q1672" i="1"/>
  <c r="Q1682" i="1"/>
  <c r="Q1692" i="1"/>
  <c r="Q1702" i="1"/>
  <c r="Q1712" i="1"/>
  <c r="Q1722" i="1"/>
  <c r="Q1732" i="1"/>
  <c r="Q1742" i="1"/>
  <c r="Q1752" i="1"/>
  <c r="Q1762" i="1"/>
  <c r="Q1772" i="1"/>
  <c r="Q1782" i="1"/>
  <c r="Q1792" i="1"/>
  <c r="Q1802" i="1"/>
  <c r="Q1812" i="1"/>
  <c r="Q1822" i="1"/>
  <c r="Q1832" i="1"/>
  <c r="Q1842" i="1"/>
  <c r="Q1852" i="1"/>
  <c r="Q1862" i="1"/>
  <c r="Q1872" i="1"/>
  <c r="Q1882" i="1"/>
  <c r="Q1892" i="1"/>
  <c r="Q1902" i="1"/>
  <c r="Q1912" i="1"/>
  <c r="Q1922" i="1"/>
  <c r="Q1932" i="1"/>
  <c r="Q1942" i="1"/>
  <c r="Q1952" i="1"/>
  <c r="Q1962" i="1"/>
  <c r="Q1972" i="1"/>
  <c r="Q1982" i="1"/>
  <c r="Q1992" i="1"/>
  <c r="Q2002" i="1"/>
  <c r="Q2012" i="1"/>
  <c r="Q2022" i="1"/>
  <c r="Q2032" i="1"/>
  <c r="Q2042" i="1"/>
  <c r="Q2052" i="1"/>
  <c r="Q2062" i="1"/>
  <c r="Q2072" i="1"/>
  <c r="Q2082" i="1"/>
  <c r="Q2092" i="1"/>
  <c r="Q2102" i="1"/>
  <c r="Q2112" i="1"/>
  <c r="Q2122" i="1"/>
  <c r="Q11" i="1"/>
  <c r="Q21" i="1"/>
  <c r="Q61" i="1"/>
  <c r="Q91" i="1"/>
  <c r="Q111" i="1"/>
  <c r="Q131" i="1"/>
  <c r="Q141" i="1"/>
  <c r="Q151" i="1"/>
  <c r="Q201" i="1"/>
  <c r="Q231" i="1"/>
  <c r="Q261" i="1"/>
  <c r="Q281" i="1"/>
  <c r="Q301" i="1"/>
  <c r="Q331" i="1"/>
  <c r="Q361" i="1"/>
  <c r="Q391" i="1"/>
  <c r="Q431" i="1"/>
  <c r="Q461" i="1"/>
  <c r="Q481" i="1"/>
  <c r="Q521" i="1"/>
  <c r="Q551" i="1"/>
  <c r="Q581" i="1"/>
  <c r="Q641" i="1"/>
  <c r="Q721" i="1"/>
  <c r="Q791" i="1"/>
  <c r="Q861" i="1"/>
  <c r="Q941" i="1"/>
  <c r="Q1011" i="1"/>
  <c r="Q1071" i="1"/>
  <c r="Q1111" i="1"/>
  <c r="Q1141" i="1"/>
  <c r="Q1461" i="1"/>
  <c r="Q13" i="1"/>
  <c r="Q23" i="1"/>
  <c r="Q33" i="1"/>
  <c r="Q43" i="1"/>
  <c r="Q53" i="1"/>
  <c r="Q63" i="1"/>
  <c r="Q73" i="1"/>
  <c r="Q83" i="1"/>
  <c r="Q93" i="1"/>
  <c r="Q103" i="1"/>
  <c r="Q113" i="1"/>
  <c r="Q123" i="1"/>
  <c r="Q133" i="1"/>
  <c r="Q143" i="1"/>
  <c r="Q153" i="1"/>
  <c r="Q163" i="1"/>
  <c r="Q173" i="1"/>
  <c r="Q183" i="1"/>
  <c r="Q193" i="1"/>
  <c r="Q203" i="1"/>
  <c r="Q213" i="1"/>
  <c r="Q223" i="1"/>
  <c r="Q233" i="1"/>
  <c r="Q243" i="1"/>
  <c r="Q253" i="1"/>
  <c r="Q263" i="1"/>
  <c r="Q273" i="1"/>
  <c r="Q283" i="1"/>
  <c r="Q293" i="1"/>
  <c r="Q303" i="1"/>
  <c r="Q313" i="1"/>
  <c r="Q323" i="1"/>
  <c r="Q333" i="1"/>
  <c r="Q343" i="1"/>
  <c r="Q353" i="1"/>
  <c r="Q363" i="1"/>
  <c r="Q373" i="1"/>
  <c r="Q383" i="1"/>
  <c r="Q393" i="1"/>
  <c r="Q403" i="1"/>
  <c r="Q413" i="1"/>
  <c r="Q423" i="1"/>
  <c r="Q433" i="1"/>
  <c r="Q443" i="1"/>
  <c r="Q453" i="1"/>
  <c r="Q463" i="1"/>
  <c r="Q473" i="1"/>
  <c r="Q483" i="1"/>
  <c r="Q493" i="1"/>
  <c r="Q503" i="1"/>
  <c r="Q513" i="1"/>
  <c r="Q523" i="1"/>
  <c r="Q533" i="1"/>
  <c r="Q543" i="1"/>
  <c r="Q553" i="1"/>
  <c r="Q563" i="1"/>
  <c r="Q573" i="1"/>
  <c r="Q583" i="1"/>
  <c r="Q593" i="1"/>
  <c r="Q603" i="1"/>
  <c r="Q613" i="1"/>
  <c r="Q623" i="1"/>
  <c r="Q633" i="1"/>
  <c r="Q643" i="1"/>
  <c r="Q653" i="1"/>
  <c r="Q663" i="1"/>
  <c r="Q673" i="1"/>
  <c r="Q683" i="1"/>
  <c r="Q693" i="1"/>
  <c r="Q703" i="1"/>
  <c r="Q713" i="1"/>
  <c r="Q723" i="1"/>
  <c r="Q733" i="1"/>
  <c r="Q743" i="1"/>
  <c r="Q753" i="1"/>
  <c r="Q763" i="1"/>
  <c r="Q773" i="1"/>
  <c r="Q783" i="1"/>
  <c r="Q793" i="1"/>
  <c r="Q803" i="1"/>
  <c r="Q813" i="1"/>
  <c r="Q823" i="1"/>
  <c r="Q833" i="1"/>
  <c r="Q843" i="1"/>
  <c r="Q853" i="1"/>
  <c r="Q863" i="1"/>
  <c r="Q873" i="1"/>
  <c r="Q883" i="1"/>
  <c r="Q893" i="1"/>
  <c r="Q903" i="1"/>
  <c r="Q913" i="1"/>
  <c r="Q923" i="1"/>
  <c r="Q933" i="1"/>
  <c r="Q943" i="1"/>
  <c r="Q953" i="1"/>
  <c r="Q963" i="1"/>
  <c r="Q973" i="1"/>
  <c r="Q983" i="1"/>
  <c r="Q993" i="1"/>
  <c r="Q1003" i="1"/>
  <c r="Q1013" i="1"/>
  <c r="Q1023" i="1"/>
  <c r="Q1033" i="1"/>
  <c r="Q1043" i="1"/>
  <c r="Q1053" i="1"/>
  <c r="Q1063" i="1"/>
  <c r="Q1073" i="1"/>
  <c r="Q1083" i="1"/>
  <c r="Q1093" i="1"/>
  <c r="Q1103" i="1"/>
  <c r="Q1113" i="1"/>
  <c r="Q1123" i="1"/>
  <c r="Q1133" i="1"/>
  <c r="Q1143" i="1"/>
  <c r="Q1153" i="1"/>
  <c r="Q1163" i="1"/>
  <c r="Q1173" i="1"/>
  <c r="Q1183" i="1"/>
  <c r="Q1193" i="1"/>
  <c r="Q1203" i="1"/>
  <c r="Q1213" i="1"/>
  <c r="Q1223" i="1"/>
  <c r="Q1233" i="1"/>
  <c r="Q1243" i="1"/>
  <c r="Q1253" i="1"/>
  <c r="Q1263" i="1"/>
  <c r="Q1273" i="1"/>
  <c r="Q1283" i="1"/>
  <c r="Q1293" i="1"/>
  <c r="Q1303" i="1"/>
  <c r="Q1313" i="1"/>
  <c r="Q1323" i="1"/>
  <c r="Q1333" i="1"/>
  <c r="Q1343" i="1"/>
  <c r="Q1353" i="1"/>
  <c r="Q1363" i="1"/>
  <c r="Q1373" i="1"/>
  <c r="Q1383" i="1"/>
  <c r="Q1393" i="1"/>
  <c r="Q1403" i="1"/>
  <c r="Q1413" i="1"/>
  <c r="Q1423" i="1"/>
  <c r="Q1433" i="1"/>
  <c r="Q1443" i="1"/>
  <c r="Q1453" i="1"/>
  <c r="Q1463" i="1"/>
  <c r="Q1473" i="1"/>
  <c r="Q1483" i="1"/>
  <c r="Q1493" i="1"/>
  <c r="Q1503" i="1"/>
  <c r="Q1513" i="1"/>
  <c r="Q1523" i="1"/>
  <c r="Q1533" i="1"/>
  <c r="Q1543" i="1"/>
  <c r="Q1553" i="1"/>
  <c r="Q1563" i="1"/>
  <c r="Q1573" i="1"/>
  <c r="Q1583" i="1"/>
  <c r="Q1593" i="1"/>
  <c r="Q1603" i="1"/>
  <c r="Q1613" i="1"/>
  <c r="Q1623" i="1"/>
  <c r="Q1633" i="1"/>
  <c r="Q1643" i="1"/>
  <c r="Q1653" i="1"/>
  <c r="Q1663" i="1"/>
  <c r="Q1673" i="1"/>
  <c r="Q1683" i="1"/>
  <c r="Q1693" i="1"/>
  <c r="Q1703" i="1"/>
  <c r="Q1713" i="1"/>
  <c r="Q1723" i="1"/>
  <c r="Q1733" i="1"/>
  <c r="Q1743" i="1"/>
  <c r="Q1753" i="1"/>
  <c r="Q1763" i="1"/>
  <c r="Q1773" i="1"/>
  <c r="Q1783" i="1"/>
  <c r="Q1793" i="1"/>
  <c r="Q1803" i="1"/>
  <c r="Q1813" i="1"/>
  <c r="Q1823" i="1"/>
  <c r="Q1833" i="1"/>
  <c r="Q1843" i="1"/>
  <c r="Q1853" i="1"/>
  <c r="Q1863" i="1"/>
  <c r="Q1873" i="1"/>
  <c r="Q1883" i="1"/>
  <c r="Q1893" i="1"/>
  <c r="Q1903" i="1"/>
  <c r="Q1913" i="1"/>
  <c r="Q1923" i="1"/>
  <c r="Q1933" i="1"/>
  <c r="Q1943" i="1"/>
  <c r="Q1953" i="1"/>
  <c r="Q1963" i="1"/>
  <c r="Q1973" i="1"/>
  <c r="Q1983" i="1"/>
  <c r="Q1993" i="1"/>
  <c r="Q2003" i="1"/>
  <c r="Q2013" i="1"/>
  <c r="Q2023" i="1"/>
  <c r="Q2033" i="1"/>
  <c r="Q2043" i="1"/>
  <c r="Q2053" i="1"/>
  <c r="Q2063" i="1"/>
  <c r="Q2073" i="1"/>
  <c r="Q2083" i="1"/>
  <c r="Q2093" i="1"/>
  <c r="Q2103" i="1"/>
  <c r="Q2113" i="1"/>
  <c r="Q2123" i="1"/>
  <c r="Q2133" i="1"/>
  <c r="Q2143" i="1"/>
  <c r="Q2153" i="1"/>
  <c r="Q2163" i="1"/>
  <c r="Q2173" i="1"/>
  <c r="Q2183" i="1"/>
  <c r="Q2193" i="1"/>
  <c r="Q2203" i="1"/>
  <c r="Q2213" i="1"/>
  <c r="Q2223" i="1"/>
  <c r="Q2233" i="1"/>
  <c r="Q2243" i="1"/>
  <c r="Q2253" i="1"/>
  <c r="Q2263" i="1"/>
  <c r="Q2273" i="1"/>
  <c r="Q2283" i="1"/>
  <c r="Q2293" i="1"/>
  <c r="Q2303" i="1"/>
  <c r="Q2313" i="1"/>
  <c r="Q2323" i="1"/>
  <c r="Q2333" i="1"/>
  <c r="Q2343" i="1"/>
  <c r="Q2353" i="1"/>
  <c r="Q2363" i="1"/>
  <c r="Q2373" i="1"/>
  <c r="Q2383" i="1"/>
  <c r="Q2393" i="1"/>
  <c r="Q2403" i="1"/>
  <c r="Q2413" i="1"/>
  <c r="Q2423" i="1"/>
  <c r="Q2433" i="1"/>
  <c r="Q2443" i="1"/>
  <c r="Q2453" i="1"/>
  <c r="Q2463" i="1"/>
  <c r="Q2473" i="1"/>
  <c r="Q2483" i="1"/>
  <c r="Q2493" i="1"/>
  <c r="Q2503" i="1"/>
  <c r="Q2513" i="1"/>
  <c r="Q2523" i="1"/>
  <c r="Q2533" i="1"/>
  <c r="Q2543" i="1"/>
  <c r="Q2553" i="1"/>
  <c r="Q2563" i="1"/>
  <c r="Q2573" i="1"/>
  <c r="Q2583" i="1"/>
  <c r="Q2593" i="1"/>
  <c r="Q2603" i="1"/>
  <c r="Q2613" i="1"/>
  <c r="Q2623" i="1"/>
  <c r="Q2633" i="1"/>
  <c r="Q2643" i="1"/>
  <c r="Q2653" i="1"/>
  <c r="Q2663" i="1"/>
  <c r="Q41" i="1"/>
  <c r="Q81" i="1"/>
  <c r="Q121" i="1"/>
  <c r="Q161" i="1"/>
  <c r="Q181" i="1"/>
  <c r="Q211" i="1"/>
  <c r="Q221" i="1"/>
  <c r="Q251" i="1"/>
  <c r="Q271" i="1"/>
  <c r="Q311" i="1"/>
  <c r="Q341" i="1"/>
  <c r="Q371" i="1"/>
  <c r="Q421" i="1"/>
  <c r="Q451" i="1"/>
  <c r="Q471" i="1"/>
  <c r="Q501" i="1"/>
  <c r="Q541" i="1"/>
  <c r="Q571" i="1"/>
  <c r="Q601" i="1"/>
  <c r="Q631" i="1"/>
  <c r="Q671" i="1"/>
  <c r="Q691" i="1"/>
  <c r="Q711" i="1"/>
  <c r="Q731" i="1"/>
  <c r="Q761" i="1"/>
  <c r="Q781" i="1"/>
  <c r="Q811" i="1"/>
  <c r="Q831" i="1"/>
  <c r="Q851" i="1"/>
  <c r="Q881" i="1"/>
  <c r="Q901" i="1"/>
  <c r="Q921" i="1"/>
  <c r="Q931" i="1"/>
  <c r="Q961" i="1"/>
  <c r="Q1001" i="1"/>
  <c r="Q1021" i="1"/>
  <c r="Q1041" i="1"/>
  <c r="Q1051" i="1"/>
  <c r="Q1081" i="1"/>
  <c r="Q1101" i="1"/>
  <c r="Q1131" i="1"/>
  <c r="Q1471" i="1"/>
  <c r="Q14" i="1"/>
  <c r="Q24" i="1"/>
  <c r="Q34" i="1"/>
  <c r="Q44" i="1"/>
  <c r="Q54" i="1"/>
  <c r="Q64" i="1"/>
  <c r="Q74" i="1"/>
  <c r="Q84" i="1"/>
  <c r="Q94" i="1"/>
  <c r="Q104" i="1"/>
  <c r="Q114" i="1"/>
  <c r="Q124" i="1"/>
  <c r="Q134" i="1"/>
  <c r="Q144" i="1"/>
  <c r="Q154" i="1"/>
  <c r="Q164" i="1"/>
  <c r="Q174" i="1"/>
  <c r="Q184" i="1"/>
  <c r="Q194" i="1"/>
  <c r="Q204" i="1"/>
  <c r="Q214" i="1"/>
  <c r="Q224" i="1"/>
  <c r="Q234" i="1"/>
  <c r="Q244" i="1"/>
  <c r="Q254" i="1"/>
  <c r="Q264" i="1"/>
  <c r="Q274" i="1"/>
  <c r="Q284" i="1"/>
  <c r="Q294" i="1"/>
  <c r="Q304" i="1"/>
  <c r="Q314" i="1"/>
  <c r="Q324" i="1"/>
  <c r="Q334" i="1"/>
  <c r="Q344" i="1"/>
  <c r="Q354" i="1"/>
  <c r="Q364" i="1"/>
  <c r="Q374" i="1"/>
  <c r="Q384" i="1"/>
  <c r="Q394" i="1"/>
  <c r="Q404" i="1"/>
  <c r="Q414" i="1"/>
  <c r="Q424" i="1"/>
  <c r="Q434" i="1"/>
  <c r="Q444" i="1"/>
  <c r="Q454" i="1"/>
  <c r="Q464" i="1"/>
  <c r="Q474" i="1"/>
  <c r="Q484" i="1"/>
  <c r="Q494" i="1"/>
  <c r="Q504" i="1"/>
  <c r="Q514" i="1"/>
  <c r="Q524" i="1"/>
  <c r="Q534" i="1"/>
  <c r="Q544" i="1"/>
  <c r="Q554" i="1"/>
  <c r="Q564" i="1"/>
  <c r="Q574" i="1"/>
  <c r="Q584" i="1"/>
  <c r="Q594" i="1"/>
  <c r="Q604" i="1"/>
  <c r="Q614" i="1"/>
  <c r="Q624" i="1"/>
  <c r="Q634" i="1"/>
  <c r="Q644" i="1"/>
  <c r="Q654" i="1"/>
  <c r="Q664" i="1"/>
  <c r="Q674" i="1"/>
  <c r="Q684" i="1"/>
  <c r="Q694" i="1"/>
  <c r="Q704" i="1"/>
  <c r="Q714" i="1"/>
  <c r="Q724" i="1"/>
  <c r="Q734" i="1"/>
  <c r="Q744" i="1"/>
  <c r="Q754" i="1"/>
  <c r="Q764" i="1"/>
  <c r="Q774" i="1"/>
  <c r="Q784" i="1"/>
  <c r="Q794" i="1"/>
  <c r="Q804" i="1"/>
  <c r="Q814" i="1"/>
  <c r="Q824" i="1"/>
  <c r="Q834" i="1"/>
  <c r="Q844" i="1"/>
  <c r="Q854" i="1"/>
  <c r="Q864" i="1"/>
  <c r="Q874" i="1"/>
  <c r="Q884" i="1"/>
  <c r="Q894" i="1"/>
  <c r="Q904" i="1"/>
  <c r="Q914" i="1"/>
  <c r="Q924" i="1"/>
  <c r="Q934" i="1"/>
  <c r="Q944" i="1"/>
  <c r="Q954" i="1"/>
  <c r="Q964" i="1"/>
  <c r="Q974" i="1"/>
  <c r="Q984" i="1"/>
  <c r="Q994" i="1"/>
  <c r="Q1004" i="1"/>
  <c r="Q1014" i="1"/>
  <c r="Q1024" i="1"/>
  <c r="Q1034" i="1"/>
  <c r="Q1044" i="1"/>
  <c r="Q1054" i="1"/>
  <c r="Q1064" i="1"/>
  <c r="Q1074" i="1"/>
  <c r="Q1084" i="1"/>
  <c r="Q1094" i="1"/>
  <c r="Q1104" i="1"/>
  <c r="Q1114" i="1"/>
  <c r="Q1124" i="1"/>
  <c r="Q1134" i="1"/>
  <c r="Q1144" i="1"/>
  <c r="Q1154" i="1"/>
  <c r="Q1164" i="1"/>
  <c r="Q1174" i="1"/>
  <c r="Q1184" i="1"/>
  <c r="Q1194" i="1"/>
  <c r="Q1204" i="1"/>
  <c r="Q1214" i="1"/>
  <c r="Q1224" i="1"/>
  <c r="Q1234" i="1"/>
  <c r="Q1244" i="1"/>
  <c r="Q1254" i="1"/>
  <c r="Q1264" i="1"/>
  <c r="Q1274" i="1"/>
  <c r="Q1284" i="1"/>
  <c r="Q1294" i="1"/>
  <c r="Q1304" i="1"/>
  <c r="Q1314" i="1"/>
  <c r="Q1324" i="1"/>
  <c r="Q1334" i="1"/>
  <c r="Q1344" i="1"/>
  <c r="Q1354" i="1"/>
  <c r="Q1364" i="1"/>
  <c r="Q1374" i="1"/>
  <c r="Q1384" i="1"/>
  <c r="Q1394" i="1"/>
  <c r="Q1404" i="1"/>
  <c r="Q1414" i="1"/>
  <c r="Q1424" i="1"/>
  <c r="Q1434" i="1"/>
  <c r="Q1444" i="1"/>
  <c r="Q1454" i="1"/>
  <c r="Q1464" i="1"/>
  <c r="Q1474" i="1"/>
  <c r="Q1484" i="1"/>
  <c r="Q1494" i="1"/>
  <c r="Q1504" i="1"/>
  <c r="Q1514" i="1"/>
  <c r="Q1524" i="1"/>
  <c r="Q1534" i="1"/>
  <c r="Q1544" i="1"/>
  <c r="Q1554" i="1"/>
  <c r="Q1564" i="1"/>
  <c r="Q1574" i="1"/>
  <c r="Q1584" i="1"/>
  <c r="Q1594" i="1"/>
  <c r="Q1604" i="1"/>
  <c r="Q1614" i="1"/>
  <c r="Q1624" i="1"/>
  <c r="Q1634" i="1"/>
  <c r="Q1644" i="1"/>
  <c r="Q1654" i="1"/>
  <c r="Q1664" i="1"/>
  <c r="Q1674" i="1"/>
  <c r="Q1684" i="1"/>
  <c r="Q1694" i="1"/>
  <c r="Q1704" i="1"/>
  <c r="Q1714" i="1"/>
  <c r="Q1724" i="1"/>
  <c r="Q1734" i="1"/>
  <c r="Q1744" i="1"/>
  <c r="Q1754" i="1"/>
  <c r="Q1764" i="1"/>
  <c r="Q1774" i="1"/>
  <c r="Q1784" i="1"/>
  <c r="Q1794" i="1"/>
  <c r="Q1804" i="1"/>
  <c r="Q1814" i="1"/>
  <c r="Q1824" i="1"/>
  <c r="Q1834" i="1"/>
  <c r="Q1844" i="1"/>
  <c r="Q1854" i="1"/>
  <c r="Q1864" i="1"/>
  <c r="Q1874" i="1"/>
  <c r="Q1884" i="1"/>
  <c r="Q1894" i="1"/>
  <c r="Q1904" i="1"/>
  <c r="Q1914" i="1"/>
  <c r="Q1924" i="1"/>
  <c r="Q1934" i="1"/>
  <c r="Q1944" i="1"/>
  <c r="Q1954" i="1"/>
  <c r="Q1964" i="1"/>
  <c r="Q1974" i="1"/>
  <c r="Q1984" i="1"/>
  <c r="Q1994" i="1"/>
  <c r="Q2004" i="1"/>
  <c r="Q2014" i="1"/>
  <c r="Q2024" i="1"/>
  <c r="Q2034" i="1"/>
  <c r="Q2044" i="1"/>
  <c r="Q2054" i="1"/>
  <c r="Q2064" i="1"/>
  <c r="Q2074" i="1"/>
  <c r="Q2084" i="1"/>
  <c r="Q2094" i="1"/>
  <c r="Q2104" i="1"/>
  <c r="Q2114" i="1"/>
  <c r="Q2124" i="1"/>
  <c r="Q2134" i="1"/>
  <c r="Q2144" i="1"/>
  <c r="Q2154" i="1"/>
  <c r="Q2164" i="1"/>
  <c r="Q2174" i="1"/>
  <c r="Q2184" i="1"/>
  <c r="Q2194" i="1"/>
  <c r="Q2204" i="1"/>
  <c r="Q2214" i="1"/>
  <c r="Q2224" i="1"/>
  <c r="Q2234" i="1"/>
  <c r="Q2244" i="1"/>
  <c r="Q2254" i="1"/>
  <c r="Q2264" i="1"/>
  <c r="Q2274" i="1"/>
  <c r="Q2284" i="1"/>
  <c r="Q2294" i="1"/>
  <c r="Q2304" i="1"/>
  <c r="Q2314" i="1"/>
  <c r="Q2324" i="1"/>
  <c r="Q2334" i="1"/>
  <c r="Q2344" i="1"/>
  <c r="Q2354" i="1"/>
  <c r="Q2364" i="1"/>
  <c r="Q2374" i="1"/>
  <c r="Q2384" i="1"/>
  <c r="Q2394" i="1"/>
  <c r="Q2404" i="1"/>
  <c r="Q2414" i="1"/>
  <c r="Q2424" i="1"/>
  <c r="Q2434" i="1"/>
  <c r="Q2444" i="1"/>
  <c r="Q2454" i="1"/>
  <c r="Q2464" i="1"/>
  <c r="Q2474" i="1"/>
  <c r="Q2484" i="1"/>
  <c r="Q2494" i="1"/>
  <c r="Q2504" i="1"/>
  <c r="Q2514" i="1"/>
  <c r="Q2524" i="1"/>
  <c r="Q2534" i="1"/>
  <c r="Q2544" i="1"/>
  <c r="Q2554" i="1"/>
  <c r="Q2564" i="1"/>
  <c r="Q2574" i="1"/>
  <c r="Q2584" i="1"/>
  <c r="Q2594" i="1"/>
  <c r="Q2604" i="1"/>
  <c r="Q2614" i="1"/>
  <c r="Q2624" i="1"/>
  <c r="Q2634" i="1"/>
  <c r="Q2644" i="1"/>
  <c r="Q2654" i="1"/>
  <c r="Q2664" i="1"/>
  <c r="Q4960" i="1"/>
  <c r="Q4970" i="1"/>
  <c r="Q4980" i="1"/>
  <c r="Q4990" i="1"/>
  <c r="Q5000" i="1"/>
  <c r="Q5010" i="1"/>
  <c r="Q5020" i="1"/>
  <c r="Q5030" i="1"/>
  <c r="Q5040" i="1"/>
  <c r="Q5050" i="1"/>
  <c r="Q5060" i="1"/>
  <c r="Q5070" i="1"/>
  <c r="Q5080" i="1"/>
  <c r="Q5090" i="1"/>
  <c r="Q5100" i="1"/>
  <c r="Q5110" i="1"/>
  <c r="Q5120" i="1"/>
  <c r="Q5130" i="1"/>
  <c r="Q5140" i="1"/>
  <c r="Q5150" i="1"/>
  <c r="Q5160" i="1"/>
  <c r="Q5170" i="1"/>
  <c r="Q5180" i="1"/>
  <c r="Q5190" i="1"/>
  <c r="Q5200" i="1"/>
  <c r="Q5210" i="1"/>
  <c r="Q5220" i="1"/>
  <c r="Q5230" i="1"/>
  <c r="Q5240" i="1"/>
  <c r="Q5250" i="1"/>
  <c r="Q5260" i="1"/>
  <c r="Q5270" i="1"/>
  <c r="Q5280" i="1"/>
  <c r="Q5290" i="1"/>
  <c r="Q5300" i="1"/>
  <c r="Q5310" i="1"/>
  <c r="Q5320" i="1"/>
  <c r="Q5330" i="1"/>
  <c r="Q5340" i="1"/>
  <c r="Q5350" i="1"/>
  <c r="Q5360" i="1"/>
  <c r="Q5370" i="1"/>
  <c r="Q5380" i="1"/>
  <c r="Q5390" i="1"/>
  <c r="Q5400" i="1"/>
  <c r="Q5410" i="1"/>
  <c r="Q5420" i="1"/>
  <c r="Q5430" i="1"/>
  <c r="Q5440" i="1"/>
  <c r="Q5450" i="1"/>
  <c r="Q5460" i="1"/>
  <c r="Q5470" i="1"/>
  <c r="Q5480" i="1"/>
  <c r="Q5490" i="1"/>
  <c r="Q5500" i="1"/>
  <c r="Q5510" i="1"/>
  <c r="Q5520" i="1"/>
  <c r="Q5530" i="1"/>
  <c r="Q5540" i="1"/>
  <c r="Q5550" i="1"/>
  <c r="Q5560" i="1"/>
  <c r="Q5570" i="1"/>
  <c r="Q5580" i="1"/>
  <c r="Q5590" i="1"/>
  <c r="Q5600" i="1"/>
  <c r="Q5610" i="1"/>
  <c r="Q5620" i="1"/>
  <c r="Q5630" i="1"/>
  <c r="Q5640" i="1"/>
  <c r="Q5650" i="1"/>
  <c r="Q5660" i="1"/>
  <c r="Q5670" i="1"/>
  <c r="Q5680" i="1"/>
  <c r="Q5690" i="1"/>
  <c r="Q5700" i="1"/>
  <c r="Q5710" i="1"/>
  <c r="Q5720" i="1"/>
  <c r="Q5730" i="1"/>
  <c r="Q5740" i="1"/>
  <c r="Q5750" i="1"/>
  <c r="Q5760" i="1"/>
  <c r="Q5770" i="1"/>
  <c r="Q5780" i="1"/>
  <c r="Q5790" i="1"/>
  <c r="Q5800" i="1"/>
  <c r="Q5810" i="1"/>
  <c r="Q5820" i="1"/>
  <c r="Q5830" i="1"/>
  <c r="Q5840" i="1"/>
  <c r="Q5850" i="1"/>
  <c r="Q5860" i="1"/>
  <c r="Q5870" i="1"/>
  <c r="Q5880" i="1"/>
  <c r="Q5890" i="1"/>
  <c r="Q5900" i="1"/>
  <c r="Q5910" i="1"/>
  <c r="Q5920" i="1"/>
  <c r="Q5930" i="1"/>
  <c r="Q5940" i="1"/>
  <c r="Q5950" i="1"/>
  <c r="Q5960" i="1"/>
  <c r="Q5970" i="1"/>
  <c r="Q5980" i="1"/>
  <c r="Q5990" i="1"/>
  <c r="Q6000" i="1"/>
  <c r="Q6010" i="1"/>
  <c r="Q6020" i="1"/>
  <c r="Q6030" i="1"/>
  <c r="Q6040" i="1"/>
  <c r="Q6050" i="1"/>
  <c r="Q6060" i="1"/>
  <c r="Q6070" i="1"/>
  <c r="Q6080" i="1"/>
  <c r="Q6090" i="1"/>
  <c r="Q6100" i="1"/>
  <c r="Q6110" i="1"/>
  <c r="Q4951" i="1"/>
  <c r="Q4961" i="1"/>
  <c r="Q4971" i="1"/>
  <c r="Q4981" i="1"/>
  <c r="Q4991" i="1"/>
  <c r="Q5001" i="1"/>
  <c r="Q5011" i="1"/>
  <c r="Q5021" i="1"/>
  <c r="Q5031" i="1"/>
  <c r="Q5041" i="1"/>
  <c r="Q5051" i="1"/>
  <c r="Q5061" i="1"/>
  <c r="Q5071" i="1"/>
  <c r="Q5081" i="1"/>
  <c r="Q5091" i="1"/>
  <c r="Q5101" i="1"/>
  <c r="Q5111" i="1"/>
  <c r="Q5121" i="1"/>
  <c r="Q5131" i="1"/>
  <c r="Q5141" i="1"/>
  <c r="Q5151" i="1"/>
  <c r="Q5161" i="1"/>
  <c r="Q5171" i="1"/>
  <c r="Q5181" i="1"/>
  <c r="Q5191" i="1"/>
  <c r="Q5201" i="1"/>
  <c r="Q5211" i="1"/>
  <c r="Q5221" i="1"/>
  <c r="Q5231" i="1"/>
  <c r="Q5241" i="1"/>
  <c r="Q5251" i="1"/>
  <c r="Q5261" i="1"/>
  <c r="Q5271" i="1"/>
  <c r="Q5281" i="1"/>
  <c r="Q5291" i="1"/>
  <c r="Q5301" i="1"/>
  <c r="Q5311" i="1"/>
  <c r="Q5321" i="1"/>
  <c r="Q5331" i="1"/>
  <c r="Q5341" i="1"/>
  <c r="Q5351" i="1"/>
  <c r="Q5361" i="1"/>
  <c r="Q5371" i="1"/>
  <c r="Q5381" i="1"/>
  <c r="Q5391" i="1"/>
  <c r="Q5401" i="1"/>
  <c r="Q5411" i="1"/>
  <c r="Q5421" i="1"/>
  <c r="Q5431" i="1"/>
  <c r="Q5441" i="1"/>
  <c r="Q5451" i="1"/>
  <c r="Q5461" i="1"/>
  <c r="Q5471" i="1"/>
  <c r="Q5481" i="1"/>
  <c r="Q5491" i="1"/>
  <c r="Q5501" i="1"/>
  <c r="Q5511" i="1"/>
  <c r="Q5521" i="1"/>
  <c r="Q5531" i="1"/>
  <c r="Q5541" i="1"/>
  <c r="Q5551" i="1"/>
  <c r="Q5561" i="1"/>
  <c r="Q5571" i="1"/>
  <c r="Q5581" i="1"/>
  <c r="Q5591" i="1"/>
  <c r="Q5601" i="1"/>
  <c r="Q5611" i="1"/>
  <c r="Q5621" i="1"/>
  <c r="Q5631" i="1"/>
  <c r="Q5641" i="1"/>
  <c r="Q5651" i="1"/>
  <c r="Q5661" i="1"/>
  <c r="Q5671" i="1"/>
  <c r="Q5681" i="1"/>
  <c r="Q5691" i="1"/>
  <c r="Q5701" i="1"/>
  <c r="Q5711" i="1"/>
  <c r="Q5721" i="1"/>
  <c r="Q5731" i="1"/>
  <c r="Q5741" i="1"/>
  <c r="Q5751" i="1"/>
  <c r="Q5761" i="1"/>
  <c r="Q5771" i="1"/>
  <c r="Q5781" i="1"/>
  <c r="Q5791" i="1"/>
  <c r="Q5801" i="1"/>
  <c r="Q5811" i="1"/>
  <c r="Q5821" i="1"/>
  <c r="Q5831" i="1"/>
  <c r="Q5841" i="1"/>
  <c r="Q5851" i="1"/>
  <c r="Q5861" i="1"/>
  <c r="Q5871" i="1"/>
  <c r="Q5881" i="1"/>
  <c r="Q5891" i="1"/>
  <c r="Q5901" i="1"/>
  <c r="Q5911" i="1"/>
  <c r="Q5921" i="1"/>
  <c r="Q5931" i="1"/>
  <c r="Q5941" i="1"/>
  <c r="Q5951" i="1"/>
  <c r="Q5961" i="1"/>
  <c r="Q5971" i="1"/>
  <c r="Q5981" i="1"/>
  <c r="Q5991" i="1"/>
  <c r="Q6001" i="1"/>
  <c r="Q6011" i="1"/>
  <c r="Q6021" i="1"/>
  <c r="Q6031" i="1"/>
  <c r="Q6041" i="1"/>
  <c r="Q6051" i="1"/>
  <c r="Q6061" i="1"/>
  <c r="Q6071" i="1"/>
  <c r="Q6081" i="1"/>
  <c r="Q6091" i="1"/>
  <c r="Q6101" i="1"/>
  <c r="Q6111" i="1"/>
  <c r="Q2132" i="1"/>
  <c r="Q2142" i="1"/>
  <c r="Q2152" i="1"/>
  <c r="Q2162" i="1"/>
  <c r="Q2172" i="1"/>
  <c r="Q2182" i="1"/>
  <c r="Q2192" i="1"/>
  <c r="Q2202" i="1"/>
  <c r="Q2212" i="1"/>
  <c r="Q2222" i="1"/>
  <c r="Q2232" i="1"/>
  <c r="Q2242" i="1"/>
  <c r="Q2252" i="1"/>
  <c r="Q2262" i="1"/>
  <c r="Q2282" i="1"/>
  <c r="Q2292" i="1"/>
  <c r="Q2302" i="1"/>
  <c r="Q2312" i="1"/>
  <c r="Q2322" i="1"/>
  <c r="Q2332" i="1"/>
  <c r="Q2342" i="1"/>
  <c r="Q2352" i="1"/>
  <c r="Q2362" i="1"/>
  <c r="Q2372" i="1"/>
  <c r="Q2382" i="1"/>
  <c r="Q2392" i="1"/>
  <c r="Q2402" i="1"/>
  <c r="Q2412" i="1"/>
  <c r="Q2422" i="1"/>
  <c r="Q2432" i="1"/>
  <c r="Q2442" i="1"/>
  <c r="Q2452" i="1"/>
  <c r="Q2462" i="1"/>
  <c r="Q2472" i="1"/>
  <c r="Q2482" i="1"/>
  <c r="Q2492" i="1"/>
  <c r="Q2502" i="1"/>
  <c r="Q2512" i="1"/>
  <c r="Q2522" i="1"/>
  <c r="Q2532" i="1"/>
  <c r="Q2542" i="1"/>
  <c r="Q2552" i="1"/>
  <c r="Q2562" i="1"/>
  <c r="Q2572" i="1"/>
  <c r="Q2582" i="1"/>
  <c r="Q2592" i="1"/>
  <c r="Q2602" i="1"/>
  <c r="Q2612" i="1"/>
  <c r="Q2622" i="1"/>
  <c r="Q2632" i="1"/>
  <c r="Q2642" i="1"/>
  <c r="Q2652" i="1"/>
  <c r="Q2662" i="1"/>
  <c r="Q2672" i="1"/>
  <c r="Q2682" i="1"/>
  <c r="Q2692" i="1"/>
  <c r="Q2702" i="1"/>
  <c r="Q2712" i="1"/>
  <c r="Q2722" i="1"/>
  <c r="Q2732" i="1"/>
  <c r="Q2742" i="1"/>
  <c r="Q2752" i="1"/>
  <c r="Q2762" i="1"/>
  <c r="Q2772" i="1"/>
  <c r="Q2782" i="1"/>
  <c r="Q2792" i="1"/>
  <c r="Q2802" i="1"/>
  <c r="Q2812" i="1"/>
  <c r="Q2822" i="1"/>
  <c r="Q2832" i="1"/>
  <c r="Q2842" i="1"/>
  <c r="Q2852" i="1"/>
  <c r="Q2862" i="1"/>
  <c r="Q2872" i="1"/>
  <c r="Q2882" i="1"/>
  <c r="Q2892" i="1"/>
  <c r="Q2902" i="1"/>
  <c r="Q2912" i="1"/>
  <c r="Q2922" i="1"/>
  <c r="Q2932" i="1"/>
  <c r="Q2942" i="1"/>
  <c r="Q2952" i="1"/>
  <c r="Q2962" i="1"/>
  <c r="Q2972" i="1"/>
  <c r="Q2982" i="1"/>
  <c r="Q2992" i="1"/>
  <c r="Q3002" i="1"/>
  <c r="Q3012" i="1"/>
  <c r="Q3022" i="1"/>
  <c r="Q3032" i="1"/>
  <c r="Q3042" i="1"/>
  <c r="Q3052" i="1"/>
  <c r="Q3062" i="1"/>
  <c r="Q3072" i="1"/>
  <c r="Q3082" i="1"/>
  <c r="Q3092" i="1"/>
  <c r="Q3102" i="1"/>
  <c r="Q3112" i="1"/>
  <c r="Q3122" i="1"/>
  <c r="Q3132" i="1"/>
  <c r="Q3142" i="1"/>
  <c r="Q3152" i="1"/>
  <c r="Q3162" i="1"/>
  <c r="Q3172" i="1"/>
  <c r="Q3182" i="1"/>
  <c r="Q3192" i="1"/>
  <c r="Q3202" i="1"/>
  <c r="Q3212" i="1"/>
  <c r="Q3222" i="1"/>
  <c r="Q3232" i="1"/>
  <c r="Q3242" i="1"/>
  <c r="Q3252" i="1"/>
  <c r="Q3262" i="1"/>
  <c r="Q3272" i="1"/>
  <c r="Q3282" i="1"/>
  <c r="Q3292" i="1"/>
  <c r="Q3302" i="1"/>
  <c r="Q3312" i="1"/>
  <c r="Q3322" i="1"/>
  <c r="Q3332" i="1"/>
  <c r="Q3342" i="1"/>
  <c r="Q3352" i="1"/>
  <c r="Q3362" i="1"/>
  <c r="Q3372" i="1"/>
  <c r="Q3382" i="1"/>
  <c r="Q3392" i="1"/>
  <c r="Q3402" i="1"/>
  <c r="Q3412" i="1"/>
  <c r="Q3422" i="1"/>
  <c r="Q3432" i="1"/>
  <c r="Q3442" i="1"/>
  <c r="Q3452" i="1"/>
  <c r="Q3462" i="1"/>
  <c r="Q3472" i="1"/>
  <c r="Q3482" i="1"/>
  <c r="Q3492" i="1"/>
  <c r="Q3502" i="1"/>
  <c r="Q3512" i="1"/>
  <c r="Q3522" i="1"/>
  <c r="Q3532" i="1"/>
  <c r="Q3542" i="1"/>
  <c r="Q3552" i="1"/>
  <c r="Q3562" i="1"/>
  <c r="Q3572" i="1"/>
  <c r="Q3582" i="1"/>
  <c r="Q3592" i="1"/>
  <c r="Q3602" i="1"/>
  <c r="Q3612" i="1"/>
  <c r="Q3622" i="1"/>
  <c r="Q3632" i="1"/>
  <c r="Q3642" i="1"/>
  <c r="Q3652" i="1"/>
  <c r="Q3662" i="1"/>
  <c r="Q3672" i="1"/>
  <c r="Q3682" i="1"/>
  <c r="Q3692" i="1"/>
  <c r="Q3702" i="1"/>
  <c r="Q3712" i="1"/>
  <c r="Q3722" i="1"/>
  <c r="Q3732" i="1"/>
  <c r="Q3742" i="1"/>
  <c r="Q3752" i="1"/>
  <c r="Q3762" i="1"/>
  <c r="Q3772" i="1"/>
  <c r="Q3782" i="1"/>
  <c r="Q3792" i="1"/>
  <c r="Q3802" i="1"/>
  <c r="Q3812" i="1"/>
  <c r="Q3822" i="1"/>
  <c r="Q3832" i="1"/>
  <c r="Q3842" i="1"/>
  <c r="Q3852" i="1"/>
  <c r="Q3862" i="1"/>
  <c r="Q3872" i="1"/>
  <c r="Q3882" i="1"/>
  <c r="Q3892" i="1"/>
  <c r="Q3902" i="1"/>
  <c r="Q3912" i="1"/>
  <c r="Q3922" i="1"/>
  <c r="Q3932" i="1"/>
  <c r="Q3942" i="1"/>
  <c r="Q3952" i="1"/>
  <c r="Q3962" i="1"/>
  <c r="Q3972" i="1"/>
  <c r="Q3982" i="1"/>
  <c r="Q3992" i="1"/>
  <c r="Q4002" i="1"/>
  <c r="Q4012" i="1"/>
  <c r="Q4022" i="1"/>
  <c r="Q4032" i="1"/>
  <c r="Q4042" i="1"/>
  <c r="Q4052" i="1"/>
  <c r="Q4062" i="1"/>
  <c r="Q4072" i="1"/>
  <c r="Q4082" i="1"/>
  <c r="Q4092" i="1"/>
  <c r="Q4102" i="1"/>
  <c r="Q4112" i="1"/>
  <c r="Q4122" i="1"/>
  <c r="Q4132" i="1"/>
  <c r="Q4142" i="1"/>
  <c r="Q4152" i="1"/>
  <c r="Q4162" i="1"/>
  <c r="Q4172" i="1"/>
  <c r="Q4182" i="1"/>
  <c r="Q4192" i="1"/>
  <c r="Q4202" i="1"/>
  <c r="Q4212" i="1"/>
  <c r="Q4222" i="1"/>
  <c r="Q4232" i="1"/>
  <c r="Q4242" i="1"/>
  <c r="Q4252" i="1"/>
  <c r="Q4262" i="1"/>
  <c r="Q4272" i="1"/>
  <c r="Q4282" i="1"/>
  <c r="Q4292" i="1"/>
  <c r="Q4302" i="1"/>
  <c r="Q4312" i="1"/>
  <c r="Q4322" i="1"/>
  <c r="Q4332" i="1"/>
  <c r="Q4342" i="1"/>
  <c r="Q4352" i="1"/>
  <c r="Q4362" i="1"/>
  <c r="Q4372" i="1"/>
  <c r="Q4382" i="1"/>
  <c r="Q4392" i="1"/>
  <c r="Q4402" i="1"/>
  <c r="Q4412" i="1"/>
  <c r="Q4422" i="1"/>
  <c r="Q4432" i="1"/>
  <c r="Q4442" i="1"/>
  <c r="Q4452" i="1"/>
  <c r="Q4462" i="1"/>
  <c r="Q4472" i="1"/>
  <c r="Q4482" i="1"/>
  <c r="Q4492" i="1"/>
  <c r="Q4502" i="1"/>
  <c r="Q4512" i="1"/>
  <c r="Q4522" i="1"/>
  <c r="Q4532" i="1"/>
  <c r="Q4542" i="1"/>
  <c r="Q4552" i="1"/>
  <c r="Q4562" i="1"/>
  <c r="Q4572" i="1"/>
  <c r="Q4582" i="1"/>
  <c r="Q4592" i="1"/>
  <c r="Q4602" i="1"/>
  <c r="Q4612" i="1"/>
  <c r="Q4622" i="1"/>
  <c r="Q4632" i="1"/>
  <c r="Q4642" i="1"/>
  <c r="Q4652" i="1"/>
  <c r="Q4662" i="1"/>
  <c r="Q4672" i="1"/>
  <c r="Q4682" i="1"/>
  <c r="Q4692" i="1"/>
  <c r="Q4702" i="1"/>
  <c r="Q4712" i="1"/>
  <c r="Q4722" i="1"/>
  <c r="Q4732" i="1"/>
  <c r="Q4742" i="1"/>
  <c r="Q4752" i="1"/>
  <c r="Q4762" i="1"/>
  <c r="Q4772" i="1"/>
  <c r="Q4782" i="1"/>
  <c r="Q4792" i="1"/>
  <c r="Q4802" i="1"/>
  <c r="Q4812" i="1"/>
  <c r="Q4822" i="1"/>
  <c r="Q4832" i="1"/>
  <c r="Q4842" i="1"/>
  <c r="Q4852" i="1"/>
  <c r="Q4862" i="1"/>
  <c r="Q4872" i="1"/>
  <c r="Q4882" i="1"/>
  <c r="Q4892" i="1"/>
  <c r="Q4902" i="1"/>
  <c r="Q4912" i="1"/>
  <c r="Q4922" i="1"/>
  <c r="Q4932" i="1"/>
  <c r="Q4942" i="1"/>
  <c r="Q4952" i="1"/>
  <c r="Q4962" i="1"/>
  <c r="Q4972" i="1"/>
  <c r="Q4982" i="1"/>
  <c r="Q4992" i="1"/>
  <c r="Q5002" i="1"/>
  <c r="Q5012" i="1"/>
  <c r="Q5022" i="1"/>
  <c r="Q5032" i="1"/>
  <c r="Q5042" i="1"/>
  <c r="Q5052" i="1"/>
  <c r="Q5062" i="1"/>
  <c r="Q5072" i="1"/>
  <c r="Q5082" i="1"/>
  <c r="Q5092" i="1"/>
  <c r="Q5102" i="1"/>
  <c r="Q5112" i="1"/>
  <c r="Q5122" i="1"/>
  <c r="Q5132" i="1"/>
  <c r="Q5142" i="1"/>
  <c r="Q5152" i="1"/>
  <c r="Q5162" i="1"/>
  <c r="Q5172" i="1"/>
  <c r="Q5182" i="1"/>
  <c r="Q5192" i="1"/>
  <c r="Q5202" i="1"/>
  <c r="Q5212" i="1"/>
  <c r="Q5222" i="1"/>
  <c r="Q5232" i="1"/>
  <c r="Q5242" i="1"/>
  <c r="Q5252" i="1"/>
  <c r="Q5262" i="1"/>
  <c r="Q5272" i="1"/>
  <c r="Q5282" i="1"/>
  <c r="Q5292" i="1"/>
  <c r="Q5302" i="1"/>
  <c r="Q5312" i="1"/>
  <c r="Q5322" i="1"/>
  <c r="Q5332" i="1"/>
  <c r="Q5342" i="1"/>
  <c r="Q5352" i="1"/>
  <c r="Q5362" i="1"/>
  <c r="Q5372" i="1"/>
  <c r="Q5382" i="1"/>
  <c r="Q5392" i="1"/>
  <c r="Q5402" i="1"/>
  <c r="Q5412" i="1"/>
  <c r="Q5422" i="1"/>
  <c r="Q5432" i="1"/>
  <c r="Q5442" i="1"/>
  <c r="Q5452" i="1"/>
  <c r="Q5462" i="1"/>
  <c r="Q5472" i="1"/>
  <c r="Q5482" i="1"/>
  <c r="Q5492" i="1"/>
  <c r="Q5502" i="1"/>
  <c r="Q5512" i="1"/>
  <c r="Q5522" i="1"/>
  <c r="Q5532" i="1"/>
  <c r="Q5542" i="1"/>
  <c r="Q5552" i="1"/>
  <c r="Q5562" i="1"/>
  <c r="Q5572" i="1"/>
  <c r="Q5582" i="1"/>
  <c r="Q5592" i="1"/>
  <c r="Q5602" i="1"/>
  <c r="Q5612" i="1"/>
  <c r="Q5622" i="1"/>
  <c r="Q5632" i="1"/>
  <c r="Q5642" i="1"/>
  <c r="Q5652" i="1"/>
  <c r="Q5662" i="1"/>
  <c r="Q5672" i="1"/>
  <c r="Q5682" i="1"/>
  <c r="Q5692" i="1"/>
  <c r="Q5702" i="1"/>
  <c r="Q5712" i="1"/>
  <c r="Q5722" i="1"/>
  <c r="Q5732" i="1"/>
  <c r="Q5742" i="1"/>
  <c r="Q5752" i="1"/>
  <c r="Q5762" i="1"/>
  <c r="Q5772" i="1"/>
  <c r="Q5782" i="1"/>
  <c r="Q5792" i="1"/>
  <c r="Q5802" i="1"/>
  <c r="Q5812" i="1"/>
  <c r="Q5822" i="1"/>
  <c r="Q5832" i="1"/>
  <c r="Q5842" i="1"/>
  <c r="Q5852" i="1"/>
  <c r="Q5862" i="1"/>
  <c r="Q5872" i="1"/>
  <c r="Q5882" i="1"/>
  <c r="Q5892" i="1"/>
  <c r="Q5902" i="1"/>
  <c r="Q5912" i="1"/>
  <c r="Q5922" i="1"/>
  <c r="Q5932" i="1"/>
  <c r="Q5942" i="1"/>
  <c r="Q5952" i="1"/>
  <c r="Q5962" i="1"/>
  <c r="Q5972" i="1"/>
  <c r="Q5982" i="1"/>
  <c r="Q5992" i="1"/>
  <c r="Q6002" i="1"/>
  <c r="Q6012" i="1"/>
  <c r="Q6022" i="1"/>
  <c r="Q6032" i="1"/>
  <c r="Q6042" i="1"/>
  <c r="Q6052" i="1"/>
  <c r="Q6062" i="1"/>
  <c r="Q6072" i="1"/>
  <c r="Q6082" i="1"/>
  <c r="Q6092" i="1"/>
  <c r="Q6102" i="1"/>
  <c r="Q6112" i="1"/>
  <c r="Q2673" i="1"/>
  <c r="Q2683" i="1"/>
  <c r="Q2693" i="1"/>
  <c r="Q2703" i="1"/>
  <c r="Q2713" i="1"/>
  <c r="Q2723" i="1"/>
  <c r="Q2733" i="1"/>
  <c r="Q2743" i="1"/>
  <c r="Q2753" i="1"/>
  <c r="Q2763" i="1"/>
  <c r="Q2773" i="1"/>
  <c r="Q2783" i="1"/>
  <c r="Q2793" i="1"/>
  <c r="Q2803" i="1"/>
  <c r="Q2813" i="1"/>
  <c r="Q2823" i="1"/>
  <c r="Q2833" i="1"/>
  <c r="Q2843" i="1"/>
  <c r="Q2853" i="1"/>
  <c r="Q2863" i="1"/>
  <c r="Q2873" i="1"/>
  <c r="Q2883" i="1"/>
  <c r="Q2893" i="1"/>
  <c r="Q2903" i="1"/>
  <c r="Q2913" i="1"/>
  <c r="Q2923" i="1"/>
  <c r="Q2933" i="1"/>
  <c r="Q2943" i="1"/>
  <c r="Q2953" i="1"/>
  <c r="Q2963" i="1"/>
  <c r="Q2973" i="1"/>
  <c r="Q2983" i="1"/>
  <c r="Q2993" i="1"/>
  <c r="Q3003" i="1"/>
  <c r="Q3013" i="1"/>
  <c r="Q3023" i="1"/>
  <c r="Q3033" i="1"/>
  <c r="Q3043" i="1"/>
  <c r="Q3053" i="1"/>
  <c r="Q3063" i="1"/>
  <c r="Q3073" i="1"/>
  <c r="Q3083" i="1"/>
  <c r="Q3093" i="1"/>
  <c r="Q3103" i="1"/>
  <c r="Q3113" i="1"/>
  <c r="Q3123" i="1"/>
  <c r="Q3133" i="1"/>
  <c r="Q3143" i="1"/>
  <c r="Q3153" i="1"/>
  <c r="Q3163" i="1"/>
  <c r="Q3173" i="1"/>
  <c r="Q3183" i="1"/>
  <c r="Q3193" i="1"/>
  <c r="Q3203" i="1"/>
  <c r="Q3213" i="1"/>
  <c r="Q3223" i="1"/>
  <c r="Q3233" i="1"/>
  <c r="Q3243" i="1"/>
  <c r="Q3253" i="1"/>
  <c r="Q3263" i="1"/>
  <c r="Q3273" i="1"/>
  <c r="Q3283" i="1"/>
  <c r="Q3293" i="1"/>
  <c r="Q3303" i="1"/>
  <c r="Q3313" i="1"/>
  <c r="Q3323" i="1"/>
  <c r="Q3333" i="1"/>
  <c r="Q3343" i="1"/>
  <c r="Q3353" i="1"/>
  <c r="Q3363" i="1"/>
  <c r="Q3373" i="1"/>
  <c r="Q3383" i="1"/>
  <c r="Q3393" i="1"/>
  <c r="Q3403" i="1"/>
  <c r="Q3413" i="1"/>
  <c r="Q3423" i="1"/>
  <c r="Q3433" i="1"/>
  <c r="Q3443" i="1"/>
  <c r="Q3453" i="1"/>
  <c r="Q3463" i="1"/>
  <c r="Q3473" i="1"/>
  <c r="Q3483" i="1"/>
  <c r="Q3493" i="1"/>
  <c r="Q3503" i="1"/>
  <c r="Q3513" i="1"/>
  <c r="Q3523" i="1"/>
  <c r="Q3533" i="1"/>
  <c r="Q3543" i="1"/>
  <c r="Q3553" i="1"/>
  <c r="Q3563" i="1"/>
  <c r="Q3573" i="1"/>
  <c r="Q3583" i="1"/>
  <c r="Q3593" i="1"/>
  <c r="Q3603" i="1"/>
  <c r="Q3613" i="1"/>
  <c r="Q3623" i="1"/>
  <c r="Q3633" i="1"/>
  <c r="Q3643" i="1"/>
  <c r="Q3653" i="1"/>
  <c r="Q3663" i="1"/>
  <c r="Q3673" i="1"/>
  <c r="Q3683" i="1"/>
  <c r="Q3693" i="1"/>
  <c r="Q3703" i="1"/>
  <c r="Q3713" i="1"/>
  <c r="Q3723" i="1"/>
  <c r="Q3733" i="1"/>
  <c r="Q3743" i="1"/>
  <c r="Q3753" i="1"/>
  <c r="Q3763" i="1"/>
  <c r="Q3773" i="1"/>
  <c r="Q3783" i="1"/>
  <c r="Q3793" i="1"/>
  <c r="Q3803" i="1"/>
  <c r="Q3813" i="1"/>
  <c r="Q3823" i="1"/>
  <c r="Q3833" i="1"/>
  <c r="Q3843" i="1"/>
  <c r="Q3853" i="1"/>
  <c r="Q3863" i="1"/>
  <c r="Q3873" i="1"/>
  <c r="Q3883" i="1"/>
  <c r="Q3893" i="1"/>
  <c r="Q3903" i="1"/>
  <c r="Q3913" i="1"/>
  <c r="Q3923" i="1"/>
  <c r="Q3933" i="1"/>
  <c r="Q3943" i="1"/>
  <c r="Q3953" i="1"/>
  <c r="Q3963" i="1"/>
  <c r="Q3973" i="1"/>
  <c r="Q3983" i="1"/>
  <c r="Q3993" i="1"/>
  <c r="Q4003" i="1"/>
  <c r="Q4013" i="1"/>
  <c r="Q4023" i="1"/>
  <c r="Q4033" i="1"/>
  <c r="Q4043" i="1"/>
  <c r="Q4053" i="1"/>
  <c r="Q4063" i="1"/>
  <c r="Q4073" i="1"/>
  <c r="Q4083" i="1"/>
  <c r="Q4093" i="1"/>
  <c r="Q4103" i="1"/>
  <c r="Q4113" i="1"/>
  <c r="Q4123" i="1"/>
  <c r="Q4133" i="1"/>
  <c r="Q4143" i="1"/>
  <c r="Q4153" i="1"/>
  <c r="Q4163" i="1"/>
  <c r="Q4173" i="1"/>
  <c r="Q4183" i="1"/>
  <c r="Q4193" i="1"/>
  <c r="Q4203" i="1"/>
  <c r="Q4213" i="1"/>
  <c r="Q4223" i="1"/>
  <c r="Q4233" i="1"/>
  <c r="Q4243" i="1"/>
  <c r="Q4253" i="1"/>
  <c r="Q4263" i="1"/>
  <c r="Q4273" i="1"/>
  <c r="Q4283" i="1"/>
  <c r="Q4293" i="1"/>
  <c r="Q4303" i="1"/>
  <c r="Q4313" i="1"/>
  <c r="Q4323" i="1"/>
  <c r="Q4333" i="1"/>
  <c r="Q4343" i="1"/>
  <c r="Q4353" i="1"/>
  <c r="Q4363" i="1"/>
  <c r="Q4373" i="1"/>
  <c r="Q4383" i="1"/>
  <c r="Q4393" i="1"/>
  <c r="Q4403" i="1"/>
  <c r="Q4413" i="1"/>
  <c r="Q4423" i="1"/>
  <c r="Q4433" i="1"/>
  <c r="Q4443" i="1"/>
  <c r="Q4453" i="1"/>
  <c r="Q4463" i="1"/>
  <c r="Q4473" i="1"/>
  <c r="Q4483" i="1"/>
  <c r="Q4493" i="1"/>
  <c r="Q4503" i="1"/>
  <c r="Q4513" i="1"/>
  <c r="Q4523" i="1"/>
  <c r="Q4533" i="1"/>
  <c r="Q4543" i="1"/>
  <c r="Q4553" i="1"/>
  <c r="Q4563" i="1"/>
  <c r="Q4573" i="1"/>
  <c r="Q4583" i="1"/>
  <c r="Q4593" i="1"/>
  <c r="Q4603" i="1"/>
  <c r="Q4613" i="1"/>
  <c r="Q4623" i="1"/>
  <c r="Q4633" i="1"/>
  <c r="Q4643" i="1"/>
  <c r="Q4653" i="1"/>
  <c r="Q4663" i="1"/>
  <c r="Q4673" i="1"/>
  <c r="Q4683" i="1"/>
  <c r="Q4693" i="1"/>
  <c r="Q4703" i="1"/>
  <c r="Q4713" i="1"/>
  <c r="Q4723" i="1"/>
  <c r="Q4733" i="1"/>
  <c r="Q4743" i="1"/>
  <c r="Q4753" i="1"/>
  <c r="Q4763" i="1"/>
  <c r="Q4773" i="1"/>
  <c r="Q4783" i="1"/>
  <c r="Q4793" i="1"/>
  <c r="Q4803" i="1"/>
  <c r="Q4813" i="1"/>
  <c r="Q4823" i="1"/>
  <c r="Q4833" i="1"/>
  <c r="Q4843" i="1"/>
  <c r="Q4853" i="1"/>
  <c r="Q4863" i="1"/>
  <c r="Q4873" i="1"/>
  <c r="Q4883" i="1"/>
  <c r="Q4893" i="1"/>
  <c r="Q4903" i="1"/>
  <c r="Q4913" i="1"/>
  <c r="Q4923" i="1"/>
  <c r="Q4933" i="1"/>
  <c r="Q4943" i="1"/>
  <c r="Q4953" i="1"/>
  <c r="Q4963" i="1"/>
  <c r="Q4973" i="1"/>
  <c r="Q4983" i="1"/>
  <c r="Q4993" i="1"/>
  <c r="Q5003" i="1"/>
  <c r="Q5013" i="1"/>
  <c r="Q5023" i="1"/>
  <c r="Q5033" i="1"/>
  <c r="Q5043" i="1"/>
  <c r="Q5053" i="1"/>
  <c r="Q5063" i="1"/>
  <c r="Q5073" i="1"/>
  <c r="Q5083" i="1"/>
  <c r="Q5093" i="1"/>
  <c r="Q5103" i="1"/>
  <c r="Q5113" i="1"/>
  <c r="Q5123" i="1"/>
  <c r="Q5133" i="1"/>
  <c r="Q5143" i="1"/>
  <c r="Q5153" i="1"/>
  <c r="Q5163" i="1"/>
  <c r="Q5173" i="1"/>
  <c r="Q5183" i="1"/>
  <c r="Q5193" i="1"/>
  <c r="Q5203" i="1"/>
  <c r="Q5213" i="1"/>
  <c r="Q5223" i="1"/>
  <c r="Q5233" i="1"/>
  <c r="Q5243" i="1"/>
  <c r="Q5253" i="1"/>
  <c r="Q5263" i="1"/>
  <c r="Q5273" i="1"/>
  <c r="Q5283" i="1"/>
  <c r="Q5293" i="1"/>
  <c r="Q5303" i="1"/>
  <c r="Q5313" i="1"/>
  <c r="Q5323" i="1"/>
  <c r="Q5333" i="1"/>
  <c r="Q5343" i="1"/>
  <c r="Q5353" i="1"/>
  <c r="Q5363" i="1"/>
  <c r="Q5373" i="1"/>
  <c r="Q5383" i="1"/>
  <c r="Q5393" i="1"/>
  <c r="Q5403" i="1"/>
  <c r="Q5413" i="1"/>
  <c r="Q5423" i="1"/>
  <c r="Q5433" i="1"/>
  <c r="Q5443" i="1"/>
  <c r="Q5453" i="1"/>
  <c r="Q5463" i="1"/>
  <c r="Q5473" i="1"/>
  <c r="Q5483" i="1"/>
  <c r="Q5493" i="1"/>
  <c r="Q5503" i="1"/>
  <c r="Q5513" i="1"/>
  <c r="Q5523" i="1"/>
  <c r="Q5533" i="1"/>
  <c r="Q5543" i="1"/>
  <c r="Q5553" i="1"/>
  <c r="Q5563" i="1"/>
  <c r="Q5573" i="1"/>
  <c r="Q5583" i="1"/>
  <c r="Q5593" i="1"/>
  <c r="Q5603" i="1"/>
  <c r="Q5613" i="1"/>
  <c r="Q5623" i="1"/>
  <c r="Q5633" i="1"/>
  <c r="Q5643" i="1"/>
  <c r="Q5653" i="1"/>
  <c r="Q5663" i="1"/>
  <c r="Q5673" i="1"/>
  <c r="Q5683" i="1"/>
  <c r="Q5693" i="1"/>
  <c r="Q5703" i="1"/>
  <c r="Q5713" i="1"/>
  <c r="Q5723" i="1"/>
  <c r="Q5733" i="1"/>
  <c r="Q5743" i="1"/>
  <c r="Q5753" i="1"/>
  <c r="Q5763" i="1"/>
  <c r="Q5773" i="1"/>
  <c r="Q5783" i="1"/>
  <c r="Q5793" i="1"/>
  <c r="Q5803" i="1"/>
  <c r="Q5813" i="1"/>
  <c r="Q5823" i="1"/>
  <c r="Q5833" i="1"/>
  <c r="Q5843" i="1"/>
  <c r="Q5853" i="1"/>
  <c r="Q5863" i="1"/>
  <c r="Q5873" i="1"/>
  <c r="Q5883" i="1"/>
  <c r="Q5893" i="1"/>
  <c r="Q5903" i="1"/>
  <c r="Q5913" i="1"/>
  <c r="Q5923" i="1"/>
  <c r="Q5933" i="1"/>
  <c r="Q5943" i="1"/>
  <c r="Q5953" i="1"/>
  <c r="Q5963" i="1"/>
  <c r="Q5973" i="1"/>
  <c r="Q5983" i="1"/>
  <c r="Q5993" i="1"/>
  <c r="Q6003" i="1"/>
  <c r="Q6013" i="1"/>
  <c r="Q6023" i="1"/>
  <c r="Q6033" i="1"/>
  <c r="Q6043" i="1"/>
  <c r="Q6053" i="1"/>
  <c r="Q6063" i="1"/>
  <c r="Q6073" i="1"/>
  <c r="Q6083" i="1"/>
  <c r="Q6093" i="1"/>
  <c r="Q6103" i="1"/>
  <c r="Q6113" i="1"/>
  <c r="Q2674" i="1"/>
  <c r="Q2684" i="1"/>
  <c r="Q2694" i="1"/>
  <c r="Q2704" i="1"/>
  <c r="Q2714" i="1"/>
  <c r="Q2724" i="1"/>
  <c r="Q2734" i="1"/>
  <c r="Q2744" i="1"/>
  <c r="Q2754" i="1"/>
  <c r="Q2764" i="1"/>
  <c r="Q2774" i="1"/>
  <c r="Q2784" i="1"/>
  <c r="Q2794" i="1"/>
  <c r="Q2804" i="1"/>
  <c r="Q2814" i="1"/>
  <c r="Q2824" i="1"/>
  <c r="Q2834" i="1"/>
  <c r="Q2844" i="1"/>
  <c r="Q2854" i="1"/>
  <c r="Q2864" i="1"/>
  <c r="Q2874" i="1"/>
  <c r="Q2884" i="1"/>
  <c r="Q2894" i="1"/>
  <c r="Q2904" i="1"/>
  <c r="Q2914" i="1"/>
  <c r="Q2924" i="1"/>
  <c r="Q2934" i="1"/>
  <c r="Q2944" i="1"/>
  <c r="Q2954" i="1"/>
  <c r="Q2964" i="1"/>
  <c r="Q2974" i="1"/>
  <c r="Q2984" i="1"/>
  <c r="Q2994" i="1"/>
  <c r="Q3004" i="1"/>
  <c r="Q3014" i="1"/>
  <c r="Q3024" i="1"/>
  <c r="Q3034" i="1"/>
  <c r="Q3044" i="1"/>
  <c r="Q3054" i="1"/>
  <c r="Q3064" i="1"/>
  <c r="Q3074" i="1"/>
  <c r="Q3084" i="1"/>
  <c r="Q3094" i="1"/>
  <c r="Q3104" i="1"/>
  <c r="Q3114" i="1"/>
  <c r="Q3124" i="1"/>
  <c r="Q3134" i="1"/>
  <c r="Q3144" i="1"/>
  <c r="Q3154" i="1"/>
  <c r="Q3164" i="1"/>
  <c r="Q3174" i="1"/>
  <c r="Q3184" i="1"/>
  <c r="Q3194" i="1"/>
  <c r="Q3204" i="1"/>
  <c r="Q3214" i="1"/>
  <c r="Q3224" i="1"/>
  <c r="Q3234" i="1"/>
  <c r="Q3244" i="1"/>
  <c r="Q3254" i="1"/>
  <c r="Q3264" i="1"/>
  <c r="Q3274" i="1"/>
  <c r="Q3284" i="1"/>
  <c r="Q3294" i="1"/>
  <c r="Q3304" i="1"/>
  <c r="Q3314" i="1"/>
  <c r="Q3324" i="1"/>
  <c r="Q3334" i="1"/>
  <c r="Q3344" i="1"/>
  <c r="Q3354" i="1"/>
  <c r="Q3364" i="1"/>
  <c r="Q3374" i="1"/>
  <c r="Q3384" i="1"/>
  <c r="Q3394" i="1"/>
  <c r="Q3404" i="1"/>
  <c r="Q3414" i="1"/>
  <c r="Q3424" i="1"/>
  <c r="Q3434" i="1"/>
  <c r="Q3444" i="1"/>
  <c r="Q3454" i="1"/>
  <c r="Q3464" i="1"/>
  <c r="Q3474" i="1"/>
  <c r="Q3484" i="1"/>
  <c r="Q3494" i="1"/>
  <c r="Q3504" i="1"/>
  <c r="Q3514" i="1"/>
  <c r="Q3524" i="1"/>
  <c r="Q3534" i="1"/>
  <c r="Q3544" i="1"/>
  <c r="Q3554" i="1"/>
  <c r="Q3564" i="1"/>
  <c r="Q3574" i="1"/>
  <c r="Q3584" i="1"/>
  <c r="Q3594" i="1"/>
  <c r="Q3604" i="1"/>
  <c r="Q3614" i="1"/>
  <c r="Q3624" i="1"/>
  <c r="Q3634" i="1"/>
  <c r="Q3644" i="1"/>
  <c r="Q3654" i="1"/>
  <c r="Q3664" i="1"/>
  <c r="Q3674" i="1"/>
  <c r="Q3684" i="1"/>
  <c r="Q3694" i="1"/>
  <c r="Q3704" i="1"/>
  <c r="Q3714" i="1"/>
  <c r="Q3724" i="1"/>
  <c r="Q3734" i="1"/>
  <c r="Q3744" i="1"/>
  <c r="Q3754" i="1"/>
  <c r="Q3764" i="1"/>
  <c r="Q3774" i="1"/>
  <c r="Q3784" i="1"/>
  <c r="Q3794" i="1"/>
  <c r="Q3804" i="1"/>
  <c r="Q3814" i="1"/>
  <c r="Q3824" i="1"/>
  <c r="Q3834" i="1"/>
  <c r="Q3844" i="1"/>
  <c r="Q3854" i="1"/>
  <c r="Q3864" i="1"/>
  <c r="Q3874" i="1"/>
  <c r="Q3884" i="1"/>
  <c r="Q3894" i="1"/>
  <c r="Q3904" i="1"/>
  <c r="Q3914" i="1"/>
  <c r="Q3924" i="1"/>
  <c r="Q3934" i="1"/>
  <c r="Q3944" i="1"/>
  <c r="Q3954" i="1"/>
  <c r="Q3964" i="1"/>
  <c r="Q3974" i="1"/>
  <c r="Q3984" i="1"/>
  <c r="Q3994" i="1"/>
  <c r="Q4004" i="1"/>
  <c r="Q4014" i="1"/>
  <c r="Q4024" i="1"/>
  <c r="Q4034" i="1"/>
  <c r="Q4044" i="1"/>
  <c r="Q4054" i="1"/>
  <c r="Q4064" i="1"/>
  <c r="Q4074" i="1"/>
  <c r="Q4084" i="1"/>
  <c r="Q4094" i="1"/>
  <c r="Q4104" i="1"/>
  <c r="Q4114" i="1"/>
  <c r="Q4124" i="1"/>
  <c r="Q4134" i="1"/>
  <c r="Q4144" i="1"/>
  <c r="Q4154" i="1"/>
  <c r="Q4164" i="1"/>
  <c r="Q4174" i="1"/>
  <c r="Q4184" i="1"/>
  <c r="Q4194" i="1"/>
  <c r="Q4204" i="1"/>
  <c r="Q4214" i="1"/>
  <c r="Q4224" i="1"/>
  <c r="Q4234" i="1"/>
  <c r="Q4244" i="1"/>
  <c r="Q4254" i="1"/>
  <c r="Q4264" i="1"/>
  <c r="Q4274" i="1"/>
  <c r="Q4284" i="1"/>
  <c r="Q4294" i="1"/>
  <c r="Q4304" i="1"/>
  <c r="Q4314" i="1"/>
  <c r="Q4324" i="1"/>
  <c r="Q4334" i="1"/>
  <c r="Q4344" i="1"/>
  <c r="Q4354" i="1"/>
  <c r="Q4364" i="1"/>
  <c r="Q4374" i="1"/>
  <c r="Q4384" i="1"/>
  <c r="Q4394" i="1"/>
  <c r="Q4404" i="1"/>
  <c r="Q4414" i="1"/>
  <c r="Q4424" i="1"/>
  <c r="Q4434" i="1"/>
  <c r="Q4444" i="1"/>
  <c r="Q4454" i="1"/>
  <c r="Q4464" i="1"/>
  <c r="Q4474" i="1"/>
  <c r="Q4484" i="1"/>
  <c r="Q4494" i="1"/>
  <c r="Q4504" i="1"/>
  <c r="Q4514" i="1"/>
  <c r="Q4524" i="1"/>
  <c r="Q4534" i="1"/>
  <c r="Q4544" i="1"/>
  <c r="Q4554" i="1"/>
  <c r="Q4564" i="1"/>
  <c r="Q4574" i="1"/>
  <c r="Q4584" i="1"/>
  <c r="Q4594" i="1"/>
  <c r="Q4604" i="1"/>
  <c r="Q4614" i="1"/>
  <c r="Q4624" i="1"/>
  <c r="Q4634" i="1"/>
  <c r="Q4644" i="1"/>
  <c r="Q4654" i="1"/>
  <c r="Q4664" i="1"/>
  <c r="Q4674" i="1"/>
  <c r="Q4684" i="1"/>
  <c r="Q4694" i="1"/>
  <c r="Q4704" i="1"/>
  <c r="Q4714" i="1"/>
  <c r="Q4724" i="1"/>
  <c r="Q4734" i="1"/>
  <c r="Q4744" i="1"/>
  <c r="Q4754" i="1"/>
  <c r="Q4764" i="1"/>
  <c r="Q4774" i="1"/>
  <c r="Q4784" i="1"/>
  <c r="Q4794" i="1"/>
  <c r="Q4804" i="1"/>
  <c r="Q4814" i="1"/>
  <c r="Q4824" i="1"/>
  <c r="Q4834" i="1"/>
  <c r="Q4844" i="1"/>
  <c r="Q4854" i="1"/>
  <c r="Q4864" i="1"/>
  <c r="Q4874" i="1"/>
  <c r="Q4884" i="1"/>
  <c r="Q4894" i="1"/>
  <c r="Q4904" i="1"/>
  <c r="Q4914" i="1"/>
  <c r="Q4924" i="1"/>
  <c r="Q4934" i="1"/>
  <c r="Q4944" i="1"/>
  <c r="Q4954" i="1"/>
  <c r="Q4964" i="1"/>
  <c r="Q4974" i="1"/>
  <c r="Q4984" i="1"/>
  <c r="Q4994" i="1"/>
  <c r="Q5004" i="1"/>
  <c r="Q5014" i="1"/>
  <c r="Q5024" i="1"/>
  <c r="Q5034" i="1"/>
  <c r="Q5044" i="1"/>
  <c r="Q5054" i="1"/>
  <c r="Q5064" i="1"/>
  <c r="Q5074" i="1"/>
  <c r="Q5084" i="1"/>
  <c r="Q5094" i="1"/>
  <c r="Q5104" i="1"/>
  <c r="Q5114" i="1"/>
  <c r="Q5124" i="1"/>
  <c r="Q5134" i="1"/>
  <c r="Q5144" i="1"/>
  <c r="Q5154" i="1"/>
  <c r="Q5164" i="1"/>
  <c r="Q5174" i="1"/>
  <c r="Q5184" i="1"/>
  <c r="Q5194" i="1"/>
  <c r="Q5204" i="1"/>
  <c r="Q5214" i="1"/>
  <c r="Q5224" i="1"/>
  <c r="Q5234" i="1"/>
  <c r="Q5244" i="1"/>
  <c r="Q5254" i="1"/>
  <c r="Q5264" i="1"/>
  <c r="Q5274" i="1"/>
  <c r="Q5284" i="1"/>
  <c r="Q5294" i="1"/>
  <c r="Q5304" i="1"/>
  <c r="Q5314" i="1"/>
  <c r="Q5324" i="1"/>
  <c r="Q5334" i="1"/>
  <c r="Q5344" i="1"/>
  <c r="Q5354" i="1"/>
  <c r="Q5364" i="1"/>
  <c r="Q5374" i="1"/>
  <c r="Q5384" i="1"/>
  <c r="Q5394" i="1"/>
  <c r="Q5404" i="1"/>
  <c r="Q5414" i="1"/>
  <c r="Q5424" i="1"/>
  <c r="Q5434" i="1"/>
  <c r="Q5444" i="1"/>
  <c r="Q5454" i="1"/>
  <c r="Q5464" i="1"/>
  <c r="Q5474" i="1"/>
  <c r="Q5484" i="1"/>
  <c r="Q5494" i="1"/>
  <c r="Q5504" i="1"/>
  <c r="Q5514" i="1"/>
  <c r="Q5524" i="1"/>
  <c r="Q5534" i="1"/>
  <c r="Q5544" i="1"/>
  <c r="Q5554" i="1"/>
  <c r="Q5564" i="1"/>
  <c r="Q5574" i="1"/>
  <c r="Q5584" i="1"/>
  <c r="Q5594" i="1"/>
  <c r="Q5604" i="1"/>
  <c r="Q5614" i="1"/>
  <c r="Q5624" i="1"/>
  <c r="Q5634" i="1"/>
  <c r="Q5644" i="1"/>
  <c r="Q5654" i="1"/>
  <c r="Q5664" i="1"/>
  <c r="Q5674" i="1"/>
  <c r="Q5684" i="1"/>
  <c r="Q5694" i="1"/>
  <c r="Q5704" i="1"/>
  <c r="Q5714" i="1"/>
  <c r="Q5724" i="1"/>
  <c r="Q5734" i="1"/>
  <c r="Q5744" i="1"/>
  <c r="Q5754" i="1"/>
  <c r="Q5764" i="1"/>
  <c r="Q5774" i="1"/>
  <c r="Q5784" i="1"/>
  <c r="Q5794" i="1"/>
  <c r="Q5804" i="1"/>
  <c r="Q5814" i="1"/>
  <c r="Q5824" i="1"/>
  <c r="Q5834" i="1"/>
  <c r="Q5844" i="1"/>
  <c r="Q2675" i="1"/>
  <c r="Q2685" i="1"/>
  <c r="Q2695" i="1"/>
  <c r="Q2705" i="1"/>
  <c r="Q2715" i="1"/>
  <c r="Q2725" i="1"/>
  <c r="Q2735" i="1"/>
  <c r="Q2745" i="1"/>
  <c r="Q2755" i="1"/>
  <c r="Q2765" i="1"/>
  <c r="Q2775" i="1"/>
  <c r="Q2785" i="1"/>
  <c r="Q2795" i="1"/>
  <c r="Q2805" i="1"/>
  <c r="Q2815" i="1"/>
  <c r="Q2825" i="1"/>
  <c r="Q2835" i="1"/>
  <c r="Q2845" i="1"/>
  <c r="Q2855" i="1"/>
  <c r="Q2865" i="1"/>
  <c r="Q2875" i="1"/>
  <c r="Q2885" i="1"/>
  <c r="Q2895" i="1"/>
  <c r="Q2905" i="1"/>
  <c r="Q2915" i="1"/>
  <c r="Q2925" i="1"/>
  <c r="Q2935" i="1"/>
  <c r="Q2945" i="1"/>
  <c r="Q2955" i="1"/>
  <c r="Q2965" i="1"/>
  <c r="Q2975" i="1"/>
  <c r="Q2985" i="1"/>
  <c r="Q2995" i="1"/>
  <c r="Q3005" i="1"/>
  <c r="Q3015" i="1"/>
  <c r="Q3025" i="1"/>
  <c r="Q3035" i="1"/>
  <c r="Q3045" i="1"/>
  <c r="Q3055" i="1"/>
  <c r="Q3065" i="1"/>
  <c r="Q3075" i="1"/>
  <c r="Q3085" i="1"/>
  <c r="Q3095" i="1"/>
  <c r="Q3105" i="1"/>
  <c r="Q3115" i="1"/>
  <c r="Q3125" i="1"/>
  <c r="Q3135" i="1"/>
  <c r="Q3145" i="1"/>
  <c r="Q3155" i="1"/>
  <c r="Q3165" i="1"/>
  <c r="Q3175" i="1"/>
  <c r="Q3185" i="1"/>
  <c r="Q3195" i="1"/>
  <c r="Q3205" i="1"/>
  <c r="Q3215" i="1"/>
  <c r="Q3225" i="1"/>
  <c r="Q3235" i="1"/>
  <c r="Q3245" i="1"/>
  <c r="Q3255" i="1"/>
  <c r="Q3265" i="1"/>
  <c r="Q3275" i="1"/>
  <c r="Q3285" i="1"/>
  <c r="Q3295" i="1"/>
  <c r="Q3305" i="1"/>
  <c r="Q3315" i="1"/>
  <c r="Q3325" i="1"/>
  <c r="Q3335" i="1"/>
  <c r="Q3345" i="1"/>
  <c r="Q3355" i="1"/>
  <c r="Q3365" i="1"/>
  <c r="Q3375" i="1"/>
  <c r="Q3385" i="1"/>
  <c r="Q3395" i="1"/>
  <c r="Q3405" i="1"/>
  <c r="Q3415" i="1"/>
  <c r="Q3425" i="1"/>
  <c r="Q3435" i="1"/>
  <c r="Q3445" i="1"/>
  <c r="Q3455" i="1"/>
  <c r="Q3465" i="1"/>
  <c r="Q3475" i="1"/>
  <c r="Q3485" i="1"/>
  <c r="Q3495" i="1"/>
  <c r="Q3505" i="1"/>
  <c r="Q3515" i="1"/>
  <c r="Q3525" i="1"/>
  <c r="Q3535" i="1"/>
  <c r="Q3545" i="1"/>
  <c r="Q3555" i="1"/>
  <c r="Q3565" i="1"/>
  <c r="Q3575" i="1"/>
  <c r="Q3585" i="1"/>
  <c r="Q3595" i="1"/>
  <c r="Q3605" i="1"/>
  <c r="Q3615" i="1"/>
  <c r="Q3625" i="1"/>
  <c r="Q3635" i="1"/>
  <c r="Q3645" i="1"/>
  <c r="Q3655" i="1"/>
  <c r="Q3665" i="1"/>
  <c r="Q3675" i="1"/>
  <c r="Q3685" i="1"/>
  <c r="Q3695" i="1"/>
  <c r="Q3705" i="1"/>
  <c r="Q3715" i="1"/>
  <c r="Q3725" i="1"/>
  <c r="Q3735" i="1"/>
  <c r="Q3745" i="1"/>
  <c r="Q3755" i="1"/>
  <c r="Q3765" i="1"/>
  <c r="Q3775" i="1"/>
  <c r="Q3785" i="1"/>
  <c r="Q3795" i="1"/>
  <c r="Q3805" i="1"/>
  <c r="Q3815" i="1"/>
  <c r="Q3825" i="1"/>
  <c r="Q3835" i="1"/>
  <c r="Q3845" i="1"/>
  <c r="Q3855" i="1"/>
  <c r="Q3865" i="1"/>
  <c r="Q3875" i="1"/>
  <c r="Q3885" i="1"/>
  <c r="Q3895" i="1"/>
  <c r="Q3905" i="1"/>
  <c r="Q3915" i="1"/>
  <c r="Q3925" i="1"/>
  <c r="Q3935" i="1"/>
  <c r="Q3945" i="1"/>
  <c r="Q3955" i="1"/>
  <c r="Q3965" i="1"/>
  <c r="Q3975" i="1"/>
  <c r="Q3985" i="1"/>
  <c r="Q3995" i="1"/>
  <c r="Q4005" i="1"/>
  <c r="Q4015" i="1"/>
  <c r="Q4025" i="1"/>
  <c r="Q4035" i="1"/>
  <c r="Q4045" i="1"/>
  <c r="Q4055" i="1"/>
  <c r="Q4065" i="1"/>
  <c r="Q4075" i="1"/>
  <c r="Q4085" i="1"/>
  <c r="Q4095" i="1"/>
  <c r="Q4105" i="1"/>
  <c r="Q4115" i="1"/>
  <c r="Q4125" i="1"/>
  <c r="Q4135" i="1"/>
  <c r="Q4145" i="1"/>
  <c r="Q4155" i="1"/>
  <c r="Q4165" i="1"/>
  <c r="Q4175" i="1"/>
  <c r="Q4185" i="1"/>
  <c r="Q4195" i="1"/>
  <c r="Q4205" i="1"/>
  <c r="Q4215" i="1"/>
  <c r="Q4225" i="1"/>
  <c r="Q4235" i="1"/>
  <c r="Q4245" i="1"/>
  <c r="Q4255" i="1"/>
  <c r="Q4265" i="1"/>
  <c r="Q4275" i="1"/>
  <c r="Q4285" i="1"/>
  <c r="Q4295" i="1"/>
  <c r="Q4305" i="1"/>
  <c r="Q4315" i="1"/>
  <c r="Q4325" i="1"/>
  <c r="Q4335" i="1"/>
  <c r="Q4345" i="1"/>
  <c r="Q4355" i="1"/>
  <c r="Q4365" i="1"/>
  <c r="Q4375" i="1"/>
  <c r="Q4385" i="1"/>
  <c r="Q4395" i="1"/>
  <c r="Q4405" i="1"/>
  <c r="Q4415" i="1"/>
  <c r="Q4425" i="1"/>
  <c r="Q4435" i="1"/>
  <c r="Q4445" i="1"/>
  <c r="Q4455" i="1"/>
  <c r="Q4465" i="1"/>
  <c r="Q4475" i="1"/>
  <c r="Q4485" i="1"/>
  <c r="Q4495" i="1"/>
  <c r="Q4505" i="1"/>
  <c r="Q4515" i="1"/>
  <c r="Q4525" i="1"/>
  <c r="Q4535" i="1"/>
  <c r="Q4545" i="1"/>
  <c r="Q4555" i="1"/>
  <c r="Q4565" i="1"/>
  <c r="Q4575" i="1"/>
  <c r="Q4585" i="1"/>
  <c r="Q4595" i="1"/>
  <c r="Q4605" i="1"/>
  <c r="Q4615" i="1"/>
  <c r="Q4625" i="1"/>
  <c r="Q4635" i="1"/>
  <c r="Q4645" i="1"/>
  <c r="Q4655" i="1"/>
  <c r="Q4665" i="1"/>
  <c r="Q4675" i="1"/>
  <c r="Q4685" i="1"/>
  <c r="Q4695" i="1"/>
  <c r="Q4705" i="1"/>
  <c r="Q4715" i="1"/>
  <c r="Q4725" i="1"/>
  <c r="Q4735" i="1"/>
  <c r="Q4745" i="1"/>
  <c r="Q4755" i="1"/>
  <c r="Q4765" i="1"/>
  <c r="Q4775" i="1"/>
  <c r="Q4785" i="1"/>
  <c r="Q4795" i="1"/>
  <c r="Q4805" i="1"/>
  <c r="Q4815" i="1"/>
  <c r="Q4825" i="1"/>
  <c r="Q4835" i="1"/>
  <c r="Q4845" i="1"/>
  <c r="Q4855" i="1"/>
  <c r="Q4865" i="1"/>
  <c r="Q4875" i="1"/>
  <c r="Q4885" i="1"/>
  <c r="Q4895" i="1"/>
  <c r="Q4905" i="1"/>
  <c r="Q4915" i="1"/>
  <c r="Q4925" i="1"/>
  <c r="Q4935" i="1"/>
  <c r="Q4945" i="1"/>
  <c r="Q4955" i="1"/>
  <c r="Q4965" i="1"/>
  <c r="Q4975" i="1"/>
  <c r="Q4985" i="1"/>
  <c r="Q4995" i="1"/>
  <c r="Q5005" i="1"/>
  <c r="Q5015" i="1"/>
  <c r="Q5025" i="1"/>
  <c r="Q5035" i="1"/>
  <c r="Q5045" i="1"/>
  <c r="Q5055" i="1"/>
  <c r="Q5065" i="1"/>
  <c r="Q5075" i="1"/>
  <c r="Q5085" i="1"/>
  <c r="Q5095" i="1"/>
  <c r="Q5105" i="1"/>
  <c r="Q5115" i="1"/>
  <c r="Q5125" i="1"/>
  <c r="Q5135" i="1"/>
  <c r="Q5145" i="1"/>
  <c r="Q5155" i="1"/>
  <c r="Q5165" i="1"/>
  <c r="Q5175" i="1"/>
  <c r="Q5185" i="1"/>
  <c r="Q5195" i="1"/>
  <c r="Q5205" i="1"/>
  <c r="Q5215" i="1"/>
  <c r="Q5225" i="1"/>
  <c r="Q5235" i="1"/>
  <c r="Q5245" i="1"/>
  <c r="Q5255" i="1"/>
  <c r="Q5265" i="1"/>
  <c r="Q5275" i="1"/>
  <c r="Q5285" i="1"/>
  <c r="Q5295" i="1"/>
  <c r="Q5305" i="1"/>
  <c r="Q5315" i="1"/>
  <c r="Q5325" i="1"/>
  <c r="Q5335" i="1"/>
  <c r="Q5345" i="1"/>
  <c r="Q5355" i="1"/>
  <c r="Q5365" i="1"/>
  <c r="Q5375" i="1"/>
  <c r="Q5385" i="1"/>
  <c r="Q5395" i="1"/>
  <c r="Q5405" i="1"/>
  <c r="Q5415" i="1"/>
  <c r="Q5425" i="1"/>
  <c r="Q5435" i="1"/>
  <c r="Q5445" i="1"/>
  <c r="Q5455" i="1"/>
  <c r="Q5465" i="1"/>
  <c r="Q5475" i="1"/>
  <c r="Q5485" i="1"/>
  <c r="Q5495" i="1"/>
  <c r="Q5505" i="1"/>
  <c r="Q5515" i="1"/>
  <c r="Q5525" i="1"/>
  <c r="Q5535" i="1"/>
  <c r="Q5545" i="1"/>
  <c r="Q5555" i="1"/>
  <c r="Q5565" i="1"/>
  <c r="Q5575" i="1"/>
  <c r="Q5585" i="1"/>
  <c r="Q5595" i="1"/>
  <c r="Q5605" i="1"/>
  <c r="Q5615" i="1"/>
  <c r="Q5625" i="1"/>
  <c r="Q5635" i="1"/>
  <c r="Q5645" i="1"/>
  <c r="Q5655" i="1"/>
  <c r="Q5665" i="1"/>
  <c r="Q5675" i="1"/>
  <c r="Q5685" i="1"/>
  <c r="Q5695" i="1"/>
  <c r="Q5705" i="1"/>
  <c r="Q5715" i="1"/>
  <c r="Q5725" i="1"/>
  <c r="Q5735" i="1"/>
  <c r="Q5745" i="1"/>
  <c r="Q5755" i="1"/>
  <c r="Q5765" i="1"/>
  <c r="Q5775" i="1"/>
  <c r="Q5785" i="1"/>
  <c r="Q5795" i="1"/>
  <c r="Q5805" i="1"/>
  <c r="Q5815" i="1"/>
  <c r="Q5825" i="1"/>
  <c r="Q5835" i="1"/>
  <c r="Q5845" i="1"/>
  <c r="Q5855" i="1"/>
  <c r="Q2676" i="1"/>
  <c r="Q2686" i="1"/>
  <c r="Q2696" i="1"/>
  <c r="Q2706" i="1"/>
  <c r="Q2716" i="1"/>
  <c r="Q2726" i="1"/>
  <c r="Q2736" i="1"/>
  <c r="Q2746" i="1"/>
  <c r="Q2756" i="1"/>
  <c r="Q2766" i="1"/>
  <c r="Q2776" i="1"/>
  <c r="Q2786" i="1"/>
  <c r="Q2796" i="1"/>
  <c r="Q2806" i="1"/>
  <c r="Q2816" i="1"/>
  <c r="Q2826" i="1"/>
  <c r="Q2836" i="1"/>
  <c r="Q2846" i="1"/>
  <c r="Q2856" i="1"/>
  <c r="Q2866" i="1"/>
  <c r="Q2876" i="1"/>
  <c r="Q2886" i="1"/>
  <c r="Q2896" i="1"/>
  <c r="Q2906" i="1"/>
  <c r="Q2916" i="1"/>
  <c r="Q2926" i="1"/>
  <c r="Q2936" i="1"/>
  <c r="Q2946" i="1"/>
  <c r="Q2956" i="1"/>
  <c r="Q2966" i="1"/>
  <c r="Q2976" i="1"/>
  <c r="Q2986" i="1"/>
  <c r="Q2996" i="1"/>
  <c r="Q3006" i="1"/>
  <c r="Q3016" i="1"/>
  <c r="Q3026" i="1"/>
  <c r="Q3036" i="1"/>
  <c r="Q3046" i="1"/>
  <c r="Q3056" i="1"/>
  <c r="Q3066" i="1"/>
  <c r="Q3076" i="1"/>
  <c r="Q3086" i="1"/>
  <c r="Q3096" i="1"/>
  <c r="Q3106" i="1"/>
  <c r="Q3116" i="1"/>
  <c r="Q3126" i="1"/>
  <c r="Q3136" i="1"/>
  <c r="Q3146" i="1"/>
  <c r="Q3156" i="1"/>
  <c r="Q3166" i="1"/>
  <c r="Q3176" i="1"/>
  <c r="Q3186" i="1"/>
  <c r="Q3196" i="1"/>
  <c r="Q3206" i="1"/>
  <c r="Q3216" i="1"/>
  <c r="Q3226" i="1"/>
  <c r="Q3236" i="1"/>
  <c r="Q3246" i="1"/>
  <c r="Q3256" i="1"/>
  <c r="Q3266" i="1"/>
  <c r="Q3276" i="1"/>
  <c r="Q3286" i="1"/>
  <c r="Q3296" i="1"/>
  <c r="Q3306" i="1"/>
  <c r="Q3316" i="1"/>
  <c r="Q3326" i="1"/>
  <c r="Q3336" i="1"/>
  <c r="Q3346" i="1"/>
  <c r="Q3356" i="1"/>
  <c r="Q3366" i="1"/>
  <c r="Q3376" i="1"/>
  <c r="Q3386" i="1"/>
  <c r="Q3396" i="1"/>
  <c r="Q3406" i="1"/>
  <c r="Q3416" i="1"/>
  <c r="Q3426" i="1"/>
  <c r="Q3436" i="1"/>
  <c r="Q3446" i="1"/>
  <c r="Q3456" i="1"/>
  <c r="Q3466" i="1"/>
  <c r="Q3476" i="1"/>
  <c r="Q3486" i="1"/>
  <c r="Q3496" i="1"/>
  <c r="Q3506" i="1"/>
  <c r="Q3516" i="1"/>
  <c r="Q3526" i="1"/>
  <c r="Q3536" i="1"/>
  <c r="Q3546" i="1"/>
  <c r="Q3556" i="1"/>
  <c r="Q3566" i="1"/>
  <c r="Q3576" i="1"/>
  <c r="Q3586" i="1"/>
  <c r="Q3596" i="1"/>
  <c r="Q3606" i="1"/>
  <c r="Q3616" i="1"/>
  <c r="Q3626" i="1"/>
  <c r="Q3636" i="1"/>
  <c r="Q3646" i="1"/>
  <c r="Q3656" i="1"/>
  <c r="Q3666" i="1"/>
  <c r="Q3676" i="1"/>
  <c r="Q3686" i="1"/>
  <c r="Q3696" i="1"/>
  <c r="Q3706" i="1"/>
  <c r="Q3716" i="1"/>
  <c r="Q3726" i="1"/>
  <c r="Q3736" i="1"/>
  <c r="Q3746" i="1"/>
  <c r="Q3756" i="1"/>
  <c r="Q3766" i="1"/>
  <c r="Q3776" i="1"/>
  <c r="Q3786" i="1"/>
  <c r="Q3796" i="1"/>
  <c r="Q3806" i="1"/>
  <c r="Q3816" i="1"/>
  <c r="Q3826" i="1"/>
  <c r="Q3836" i="1"/>
  <c r="Q3846" i="1"/>
  <c r="Q3856" i="1"/>
  <c r="Q3866" i="1"/>
  <c r="Q3876" i="1"/>
  <c r="Q3886" i="1"/>
  <c r="Q3896" i="1"/>
  <c r="Q3906" i="1"/>
  <c r="Q3916" i="1"/>
  <c r="Q3926" i="1"/>
  <c r="Q3936" i="1"/>
  <c r="Q3946" i="1"/>
  <c r="Q3956" i="1"/>
  <c r="Q3966" i="1"/>
  <c r="Q3976" i="1"/>
  <c r="Q3986" i="1"/>
  <c r="Q3996" i="1"/>
  <c r="Q4006" i="1"/>
  <c r="Q4016" i="1"/>
  <c r="Q4026" i="1"/>
  <c r="Q4036" i="1"/>
  <c r="Q4046" i="1"/>
  <c r="Q4056" i="1"/>
  <c r="Q4066" i="1"/>
  <c r="Q4076" i="1"/>
  <c r="Q4086" i="1"/>
  <c r="Q4096" i="1"/>
  <c r="Q4106" i="1"/>
  <c r="Q4116" i="1"/>
  <c r="Q4126" i="1"/>
  <c r="Q4136" i="1"/>
  <c r="Q4146" i="1"/>
  <c r="Q4156" i="1"/>
  <c r="Q4166" i="1"/>
  <c r="Q4176" i="1"/>
  <c r="Q4186" i="1"/>
  <c r="Q4196" i="1"/>
  <c r="Q4206" i="1"/>
  <c r="Q4216" i="1"/>
  <c r="Q4226" i="1"/>
  <c r="Q4236" i="1"/>
  <c r="Q4246" i="1"/>
  <c r="Q4256" i="1"/>
  <c r="Q4266" i="1"/>
  <c r="Q4276" i="1"/>
  <c r="Q4286" i="1"/>
  <c r="Q4296" i="1"/>
  <c r="Q4306" i="1"/>
  <c r="Q4316" i="1"/>
  <c r="Q4326" i="1"/>
  <c r="Q4336" i="1"/>
  <c r="Q4346" i="1"/>
  <c r="Q4356" i="1"/>
  <c r="Q4366" i="1"/>
  <c r="Q4376" i="1"/>
  <c r="Q4386" i="1"/>
  <c r="Q4396" i="1"/>
  <c r="Q4406" i="1"/>
  <c r="Q4416" i="1"/>
  <c r="Q4426" i="1"/>
  <c r="Q4436" i="1"/>
  <c r="Q4446" i="1"/>
  <c r="Q4456" i="1"/>
  <c r="Q4466" i="1"/>
  <c r="Q4476" i="1"/>
  <c r="Q4486" i="1"/>
  <c r="Q4496" i="1"/>
  <c r="Q4506" i="1"/>
  <c r="Q4516" i="1"/>
  <c r="Q4526" i="1"/>
  <c r="Q4536" i="1"/>
  <c r="Q4546" i="1"/>
  <c r="Q4556" i="1"/>
  <c r="Q4566" i="1"/>
  <c r="Q4576" i="1"/>
  <c r="Q4586" i="1"/>
  <c r="Q4596" i="1"/>
  <c r="Q4606" i="1"/>
  <c r="Q4616" i="1"/>
  <c r="Q4626" i="1"/>
  <c r="Q4636" i="1"/>
  <c r="Q4646" i="1"/>
  <c r="Q4656" i="1"/>
  <c r="Q4666" i="1"/>
  <c r="Q4676" i="1"/>
  <c r="Q4686" i="1"/>
  <c r="Q4696" i="1"/>
  <c r="Q4706" i="1"/>
  <c r="Q4716" i="1"/>
  <c r="Q4726" i="1"/>
  <c r="Q4736" i="1"/>
  <c r="Q4746" i="1"/>
  <c r="Q4756" i="1"/>
  <c r="Q4766" i="1"/>
  <c r="Q4776" i="1"/>
  <c r="Q4786" i="1"/>
  <c r="Q4796" i="1"/>
  <c r="Q4806" i="1"/>
  <c r="Q4816" i="1"/>
  <c r="Q4826" i="1"/>
  <c r="Q4836" i="1"/>
  <c r="Q4846" i="1"/>
  <c r="Q4856" i="1"/>
  <c r="Q4866" i="1"/>
  <c r="Q4876" i="1"/>
  <c r="Q4886" i="1"/>
  <c r="Q4896" i="1"/>
  <c r="Q4906" i="1"/>
  <c r="Q4916" i="1"/>
  <c r="Q4926" i="1"/>
  <c r="Q4936" i="1"/>
  <c r="Q4946" i="1"/>
  <c r="Q4956" i="1"/>
  <c r="Q4966" i="1"/>
  <c r="Q4976" i="1"/>
  <c r="Q4986" i="1"/>
  <c r="Q4996" i="1"/>
  <c r="Q5006" i="1"/>
  <c r="Q5016" i="1"/>
  <c r="Q5026" i="1"/>
  <c r="Q5036" i="1"/>
  <c r="Q5046" i="1"/>
  <c r="Q5056" i="1"/>
  <c r="Q5066" i="1"/>
  <c r="Q5076" i="1"/>
  <c r="Q5086" i="1"/>
  <c r="Q5096" i="1"/>
  <c r="Q5106" i="1"/>
  <c r="Q5116" i="1"/>
  <c r="Q5126" i="1"/>
  <c r="Q5136" i="1"/>
  <c r="Q5146" i="1"/>
  <c r="Q5156" i="1"/>
  <c r="Q5166" i="1"/>
  <c r="Q5176" i="1"/>
  <c r="Q5186" i="1"/>
  <c r="Q5196" i="1"/>
  <c r="Q5206" i="1"/>
  <c r="Q5216" i="1"/>
  <c r="Q5226" i="1"/>
  <c r="Q5236" i="1"/>
  <c r="Q5246" i="1"/>
  <c r="Q5256" i="1"/>
  <c r="Q5266" i="1"/>
  <c r="Q5276" i="1"/>
  <c r="Q5286" i="1"/>
  <c r="Q5296" i="1"/>
  <c r="Q5306" i="1"/>
  <c r="Q5316" i="1"/>
  <c r="Q5326" i="1"/>
  <c r="Q5336" i="1"/>
  <c r="Q5346" i="1"/>
  <c r="Q5356" i="1"/>
  <c r="Q5366" i="1"/>
  <c r="Q5376" i="1"/>
  <c r="Q5386" i="1"/>
  <c r="Q5396" i="1"/>
  <c r="Q5406" i="1"/>
  <c r="Q5416" i="1"/>
  <c r="Q5426" i="1"/>
  <c r="Q5436" i="1"/>
  <c r="Q5446" i="1"/>
  <c r="Q5456" i="1"/>
  <c r="Q5466" i="1"/>
  <c r="Q5476" i="1"/>
  <c r="Q5486" i="1"/>
  <c r="Q5496" i="1"/>
  <c r="Q5506" i="1"/>
  <c r="Q5516" i="1"/>
  <c r="Q5526" i="1"/>
  <c r="Q5536" i="1"/>
  <c r="Q5546" i="1"/>
  <c r="Q5556" i="1"/>
  <c r="Q5566" i="1"/>
  <c r="Q5576" i="1"/>
  <c r="Q5586" i="1"/>
  <c r="Q5596" i="1"/>
  <c r="Q5606" i="1"/>
  <c r="Q5616" i="1"/>
  <c r="Q5626" i="1"/>
  <c r="Q5636" i="1"/>
  <c r="Q5646" i="1"/>
  <c r="Q5656" i="1"/>
  <c r="Q5666" i="1"/>
  <c r="Q5676" i="1"/>
  <c r="Q5686" i="1"/>
  <c r="Q5696" i="1"/>
  <c r="Q5706" i="1"/>
  <c r="Q5716" i="1"/>
  <c r="Q5726" i="1"/>
  <c r="Q5736" i="1"/>
  <c r="Q5746" i="1"/>
  <c r="Q5756" i="1"/>
  <c r="Q5766" i="1"/>
  <c r="Q5776" i="1"/>
  <c r="Q5786" i="1"/>
  <c r="Q5796" i="1"/>
  <c r="Q5806" i="1"/>
  <c r="Q5816" i="1"/>
  <c r="Q5826" i="1"/>
  <c r="Q5836" i="1"/>
  <c r="Q5846" i="1"/>
  <c r="Q5856" i="1"/>
  <c r="Q2667" i="1"/>
  <c r="Q2677" i="1"/>
  <c r="Q2687" i="1"/>
  <c r="Q2697" i="1"/>
  <c r="Q2707" i="1"/>
  <c r="Q2717" i="1"/>
  <c r="Q2727" i="1"/>
  <c r="Q2737" i="1"/>
  <c r="Q2747" i="1"/>
  <c r="Q2757" i="1"/>
  <c r="Q2767" i="1"/>
  <c r="Q2777" i="1"/>
  <c r="Q2787" i="1"/>
  <c r="Q2797" i="1"/>
  <c r="Q2807" i="1"/>
  <c r="Q2817" i="1"/>
  <c r="Q2827" i="1"/>
  <c r="Q2837" i="1"/>
  <c r="Q2847" i="1"/>
  <c r="Q2857" i="1"/>
  <c r="Q2867" i="1"/>
  <c r="Q2877" i="1"/>
  <c r="Q2887" i="1"/>
  <c r="Q2897" i="1"/>
  <c r="Q2907" i="1"/>
  <c r="Q2917" i="1"/>
  <c r="Q2927" i="1"/>
  <c r="Q2937" i="1"/>
  <c r="Q2947" i="1"/>
  <c r="Q2957" i="1"/>
  <c r="Q2967" i="1"/>
  <c r="Q2977" i="1"/>
  <c r="Q2987" i="1"/>
  <c r="Q2997" i="1"/>
  <c r="Q3007" i="1"/>
  <c r="Q3017" i="1"/>
  <c r="Q3027" i="1"/>
  <c r="Q3037" i="1"/>
  <c r="Q3047" i="1"/>
  <c r="Q3057" i="1"/>
  <c r="Q3067" i="1"/>
  <c r="Q3077" i="1"/>
  <c r="Q3087" i="1"/>
  <c r="Q3097" i="1"/>
  <c r="Q3107" i="1"/>
  <c r="Q3117" i="1"/>
  <c r="Q3127" i="1"/>
  <c r="Q3137" i="1"/>
  <c r="Q3147" i="1"/>
  <c r="Q3157" i="1"/>
  <c r="Q3167" i="1"/>
  <c r="Q3177" i="1"/>
  <c r="Q3187" i="1"/>
  <c r="Q3197" i="1"/>
  <c r="Q3207" i="1"/>
  <c r="Q3217" i="1"/>
  <c r="Q3227" i="1"/>
  <c r="Q3237" i="1"/>
  <c r="Q3247" i="1"/>
  <c r="Q3257" i="1"/>
  <c r="Q3267" i="1"/>
  <c r="Q3277" i="1"/>
  <c r="Q3287" i="1"/>
  <c r="Q3297" i="1"/>
  <c r="Q3307" i="1"/>
  <c r="Q3317" i="1"/>
  <c r="Q3327" i="1"/>
  <c r="Q3337" i="1"/>
  <c r="Q3347" i="1"/>
  <c r="Q3357" i="1"/>
  <c r="Q3367" i="1"/>
  <c r="Q3377" i="1"/>
  <c r="Q3387" i="1"/>
  <c r="Q3397" i="1"/>
  <c r="Q3407" i="1"/>
  <c r="Q3417" i="1"/>
  <c r="Q3427" i="1"/>
  <c r="Q3437" i="1"/>
  <c r="Q3447" i="1"/>
  <c r="Q3457" i="1"/>
  <c r="Q3467" i="1"/>
  <c r="Q3477" i="1"/>
  <c r="Q3487" i="1"/>
  <c r="Q3497" i="1"/>
  <c r="Q3507" i="1"/>
  <c r="Q3517" i="1"/>
  <c r="Q3527" i="1"/>
  <c r="Q3537" i="1"/>
  <c r="Q3547" i="1"/>
  <c r="Q3557" i="1"/>
  <c r="Q3567" i="1"/>
  <c r="Q3577" i="1"/>
  <c r="Q3587" i="1"/>
  <c r="Q3597" i="1"/>
  <c r="Q3607" i="1"/>
  <c r="Q3617" i="1"/>
  <c r="Q3627" i="1"/>
  <c r="Q3637" i="1"/>
  <c r="Q3647" i="1"/>
  <c r="Q3657" i="1"/>
  <c r="Q3667" i="1"/>
  <c r="Q3677" i="1"/>
  <c r="Q3687" i="1"/>
  <c r="Q3697" i="1"/>
  <c r="Q3707" i="1"/>
  <c r="Q3717" i="1"/>
  <c r="Q3727" i="1"/>
  <c r="Q3737" i="1"/>
  <c r="Q3747" i="1"/>
  <c r="Q3757" i="1"/>
  <c r="Q3767" i="1"/>
  <c r="Q3777" i="1"/>
  <c r="Q3787" i="1"/>
  <c r="Q3797" i="1"/>
  <c r="Q3807" i="1"/>
  <c r="Q3817" i="1"/>
  <c r="Q3827" i="1"/>
  <c r="Q3837" i="1"/>
  <c r="Q3847" i="1"/>
  <c r="Q3857" i="1"/>
  <c r="Q3867" i="1"/>
  <c r="Q3877" i="1"/>
  <c r="Q3887" i="1"/>
  <c r="Q3897" i="1"/>
  <c r="Q3907" i="1"/>
  <c r="Q3917" i="1"/>
  <c r="Q3927" i="1"/>
  <c r="Q3937" i="1"/>
  <c r="Q3947" i="1"/>
  <c r="Q3957" i="1"/>
  <c r="Q3967" i="1"/>
  <c r="Q3977" i="1"/>
  <c r="Q3987" i="1"/>
  <c r="Q3997" i="1"/>
  <c r="Q4007" i="1"/>
  <c r="Q4017" i="1"/>
  <c r="Q4027" i="1"/>
  <c r="Q4037" i="1"/>
  <c r="Q4047" i="1"/>
  <c r="Q4057" i="1"/>
  <c r="Q4067" i="1"/>
  <c r="Q4077" i="1"/>
  <c r="Q4087" i="1"/>
  <c r="Q4097" i="1"/>
  <c r="Q4107" i="1"/>
  <c r="Q4117" i="1"/>
  <c r="Q4127" i="1"/>
  <c r="Q4137" i="1"/>
  <c r="Q4147" i="1"/>
  <c r="Q4157" i="1"/>
  <c r="Q4167" i="1"/>
  <c r="Q4177" i="1"/>
  <c r="Q4187" i="1"/>
  <c r="Q4197" i="1"/>
  <c r="Q4207" i="1"/>
  <c r="Q4217" i="1"/>
  <c r="Q4227" i="1"/>
  <c r="Q4237" i="1"/>
  <c r="Q4247" i="1"/>
  <c r="Q4257" i="1"/>
  <c r="Q4267" i="1"/>
  <c r="Q4277" i="1"/>
  <c r="Q4287" i="1"/>
  <c r="Q4297" i="1"/>
  <c r="Q4307" i="1"/>
  <c r="Q4317" i="1"/>
  <c r="Q4327" i="1"/>
  <c r="Q4337" i="1"/>
  <c r="Q4347" i="1"/>
  <c r="Q4357" i="1"/>
  <c r="Q4367" i="1"/>
  <c r="Q4377" i="1"/>
  <c r="Q4387" i="1"/>
  <c r="Q4397" i="1"/>
  <c r="Q4407" i="1"/>
  <c r="Q4417" i="1"/>
  <c r="Q4427" i="1"/>
  <c r="Q4437" i="1"/>
  <c r="Q4447" i="1"/>
  <c r="Q4457" i="1"/>
  <c r="Q4467" i="1"/>
  <c r="Q4477" i="1"/>
  <c r="Q4487" i="1"/>
  <c r="Q4497" i="1"/>
  <c r="Q4507" i="1"/>
  <c r="Q4517" i="1"/>
  <c r="Q4527" i="1"/>
  <c r="Q4537" i="1"/>
  <c r="Q4547" i="1"/>
  <c r="Q4557" i="1"/>
  <c r="Q4567" i="1"/>
  <c r="Q4577" i="1"/>
  <c r="Q4587" i="1"/>
  <c r="Q4597" i="1"/>
  <c r="Q4607" i="1"/>
  <c r="Q4617" i="1"/>
  <c r="Q4627" i="1"/>
  <c r="Q4637" i="1"/>
  <c r="Q4647" i="1"/>
  <c r="Q4657" i="1"/>
  <c r="Q4667" i="1"/>
  <c r="Q4677" i="1"/>
  <c r="Q4687" i="1"/>
  <c r="Q4697" i="1"/>
  <c r="Q4707" i="1"/>
  <c r="Q4717" i="1"/>
  <c r="Q4727" i="1"/>
  <c r="Q4737" i="1"/>
  <c r="Q4747" i="1"/>
  <c r="Q4757" i="1"/>
  <c r="Q4767" i="1"/>
  <c r="Q4777" i="1"/>
  <c r="Q4787" i="1"/>
  <c r="Q4797" i="1"/>
  <c r="Q4807" i="1"/>
  <c r="Q4817" i="1"/>
  <c r="Q4827" i="1"/>
  <c r="Q4837" i="1"/>
  <c r="Q4847" i="1"/>
  <c r="Q4857" i="1"/>
  <c r="Q4867" i="1"/>
  <c r="Q4877" i="1"/>
  <c r="Q4887" i="1"/>
  <c r="Q4897" i="1"/>
  <c r="Q4907" i="1"/>
  <c r="Q4917" i="1"/>
  <c r="Q4927" i="1"/>
  <c r="Q4937" i="1"/>
  <c r="Q4947" i="1"/>
  <c r="Q4957" i="1"/>
  <c r="Q4967" i="1"/>
  <c r="Q4977" i="1"/>
  <c r="Q4987" i="1"/>
  <c r="Q4997" i="1"/>
  <c r="Q5007" i="1"/>
  <c r="Q5017" i="1"/>
  <c r="Q5027" i="1"/>
  <c r="Q5037" i="1"/>
  <c r="Q5047" i="1"/>
  <c r="Q5057" i="1"/>
  <c r="Q5067" i="1"/>
  <c r="Q5077" i="1"/>
  <c r="Q5087" i="1"/>
  <c r="Q5097" i="1"/>
  <c r="Q5107" i="1"/>
  <c r="Q5117" i="1"/>
  <c r="Q5127" i="1"/>
  <c r="Q5137" i="1"/>
  <c r="Q5147" i="1"/>
  <c r="Q5157" i="1"/>
  <c r="Q5167" i="1"/>
  <c r="Q5177" i="1"/>
  <c r="Q5187" i="1"/>
  <c r="Q5197" i="1"/>
  <c r="Q5207" i="1"/>
  <c r="Q5217" i="1"/>
  <c r="Q5227" i="1"/>
  <c r="Q5237" i="1"/>
  <c r="Q5247" i="1"/>
  <c r="Q5257" i="1"/>
  <c r="Q5267" i="1"/>
  <c r="Q5277" i="1"/>
  <c r="Q5287" i="1"/>
  <c r="Q5297" i="1"/>
  <c r="Q5307" i="1"/>
  <c r="Q5317" i="1"/>
  <c r="Q5327" i="1"/>
  <c r="Q5337" i="1"/>
  <c r="Q5347" i="1"/>
  <c r="Q5357" i="1"/>
  <c r="Q5367" i="1"/>
  <c r="Q5377" i="1"/>
  <c r="Q5387" i="1"/>
  <c r="Q5397" i="1"/>
  <c r="Q5407" i="1"/>
  <c r="Q5417" i="1"/>
  <c r="Q5427" i="1"/>
  <c r="Q5437" i="1"/>
  <c r="Q5447" i="1"/>
  <c r="Q5457" i="1"/>
  <c r="Q5467" i="1"/>
  <c r="Q5477" i="1"/>
  <c r="Q5487" i="1"/>
  <c r="Q5497" i="1"/>
  <c r="Q5507" i="1"/>
  <c r="Q5517" i="1"/>
  <c r="Q5527" i="1"/>
  <c r="Q5537" i="1"/>
  <c r="Q5547" i="1"/>
  <c r="Q5557" i="1"/>
  <c r="Q5567" i="1"/>
  <c r="Q5577" i="1"/>
  <c r="Q5587" i="1"/>
  <c r="Q5597" i="1"/>
  <c r="Q5607" i="1"/>
  <c r="Q5617" i="1"/>
  <c r="Q5627" i="1"/>
  <c r="Q5637" i="1"/>
  <c r="Q5647" i="1"/>
  <c r="Q5657" i="1"/>
  <c r="Q5667" i="1"/>
  <c r="Q5677" i="1"/>
  <c r="Q5687" i="1"/>
  <c r="Q5697" i="1"/>
  <c r="Q5707" i="1"/>
  <c r="Q5717" i="1"/>
  <c r="Q5727" i="1"/>
  <c r="Q5737" i="1"/>
  <c r="Q5747" i="1"/>
  <c r="Q5757" i="1"/>
  <c r="Q5767" i="1"/>
  <c r="Q5777" i="1"/>
  <c r="Q5787" i="1"/>
  <c r="Q5797" i="1"/>
  <c r="Q5807" i="1"/>
  <c r="Q5817" i="1"/>
  <c r="Q5827" i="1"/>
  <c r="Q5837" i="1"/>
  <c r="Q5847" i="1"/>
  <c r="Q5857" i="1"/>
  <c r="Q5867" i="1"/>
  <c r="Q5877" i="1"/>
  <c r="Q5887" i="1"/>
  <c r="Q5897" i="1"/>
  <c r="Q5907" i="1"/>
  <c r="Q5917" i="1"/>
  <c r="Q5927" i="1"/>
  <c r="Q5937" i="1"/>
  <c r="Q5947" i="1"/>
  <c r="Q5957" i="1"/>
  <c r="Q5967" i="1"/>
  <c r="Q5977" i="1"/>
  <c r="Q5987" i="1"/>
  <c r="Q5997" i="1"/>
  <c r="Q6007" i="1"/>
  <c r="Q6017" i="1"/>
  <c r="Q6027" i="1"/>
  <c r="Q6037" i="1"/>
  <c r="Q6047" i="1"/>
  <c r="Q6057" i="1"/>
  <c r="Q6067" i="1"/>
  <c r="Q6077" i="1"/>
  <c r="Q6087" i="1"/>
  <c r="Q6097" i="1"/>
  <c r="Q6107" i="1"/>
  <c r="Q6117" i="1"/>
  <c r="Q6127" i="1"/>
  <c r="Q6137" i="1"/>
  <c r="Q6147" i="1"/>
  <c r="Q6157" i="1"/>
  <c r="Q6167" i="1"/>
  <c r="Q6177" i="1"/>
  <c r="Q6187" i="1"/>
  <c r="Q6197" i="1"/>
  <c r="Q6207" i="1"/>
  <c r="Q6217" i="1"/>
  <c r="Q6227" i="1"/>
  <c r="Q6237" i="1"/>
  <c r="Q6247" i="1"/>
  <c r="Q6257" i="1"/>
  <c r="Q6267" i="1"/>
  <c r="Q6277" i="1"/>
  <c r="Q6287" i="1"/>
  <c r="Q6297" i="1"/>
  <c r="Q6307" i="1"/>
  <c r="Q6317" i="1"/>
  <c r="Q6327" i="1"/>
  <c r="Q6337" i="1"/>
  <c r="Q6347" i="1"/>
  <c r="Q6357" i="1"/>
  <c r="Q6367" i="1"/>
  <c r="Q6377" i="1"/>
  <c r="Q6387" i="1"/>
  <c r="Q6397" i="1"/>
  <c r="Q6407" i="1"/>
  <c r="Q6417" i="1"/>
  <c r="Q6427" i="1"/>
  <c r="Q6437" i="1"/>
  <c r="Q6447" i="1"/>
  <c r="Q6457" i="1"/>
  <c r="Q6467" i="1"/>
  <c r="Q6477" i="1"/>
  <c r="Q6487" i="1"/>
  <c r="Q6497" i="1"/>
  <c r="Q6507" i="1"/>
  <c r="Q6517" i="1"/>
  <c r="Q6527" i="1"/>
  <c r="Q6537" i="1"/>
  <c r="Q6547" i="1"/>
  <c r="Q6557" i="1"/>
  <c r="Q6567" i="1"/>
  <c r="Q6577" i="1"/>
  <c r="Q6587" i="1"/>
  <c r="Q6597" i="1"/>
  <c r="Q6607" i="1"/>
  <c r="Q6617" i="1"/>
  <c r="Q6627" i="1"/>
  <c r="Q6637" i="1"/>
  <c r="Q6647" i="1"/>
  <c r="Q6657" i="1"/>
  <c r="Q6667" i="1"/>
  <c r="Q6677" i="1"/>
  <c r="Q6687" i="1"/>
  <c r="Q6697" i="1"/>
  <c r="Q6707" i="1"/>
  <c r="Q6717" i="1"/>
  <c r="Q6727" i="1"/>
  <c r="Q6737" i="1"/>
  <c r="Q6747" i="1"/>
  <c r="Q6757" i="1"/>
  <c r="Q6767" i="1"/>
  <c r="Q6777" i="1"/>
  <c r="Q6787" i="1"/>
  <c r="Q6797" i="1"/>
  <c r="Q6807" i="1"/>
  <c r="Q6817" i="1"/>
  <c r="Q6827" i="1"/>
  <c r="Q6837" i="1"/>
  <c r="Q6847" i="1"/>
  <c r="Q6857" i="1"/>
  <c r="Q6867" i="1"/>
  <c r="Q6877" i="1"/>
  <c r="Q6887" i="1"/>
  <c r="Q6897" i="1"/>
  <c r="Q6907" i="1"/>
  <c r="Q6917" i="1"/>
  <c r="Q6927" i="1"/>
  <c r="Q6937" i="1"/>
  <c r="Q6947" i="1"/>
  <c r="Q6957" i="1"/>
  <c r="Q6967" i="1"/>
  <c r="Q6977" i="1"/>
  <c r="Q6987" i="1"/>
  <c r="Q6997" i="1"/>
  <c r="Q7007" i="1"/>
  <c r="Q7017" i="1"/>
  <c r="Q7027" i="1"/>
  <c r="Q7037" i="1"/>
  <c r="Q7047" i="1"/>
  <c r="Q7057" i="1"/>
  <c r="Q7067" i="1"/>
  <c r="Q7077" i="1"/>
  <c r="Q7087" i="1"/>
  <c r="Q7097" i="1"/>
  <c r="Q7107" i="1"/>
  <c r="Q7117" i="1"/>
  <c r="Q7127" i="1"/>
  <c r="Q7137" i="1"/>
  <c r="Q7147" i="1"/>
  <c r="Q7157" i="1"/>
  <c r="Q7167" i="1"/>
  <c r="Q7177" i="1"/>
  <c r="Q7187" i="1"/>
  <c r="Q7197" i="1"/>
  <c r="Q7207" i="1"/>
  <c r="Q7217" i="1"/>
  <c r="Q7227" i="1"/>
  <c r="Q7237" i="1"/>
  <c r="Q7247" i="1"/>
  <c r="Q7257" i="1"/>
  <c r="Q7267" i="1"/>
  <c r="Q7277" i="1"/>
  <c r="Q7287" i="1"/>
  <c r="Q7297" i="1"/>
  <c r="Q7307" i="1"/>
  <c r="Q7317" i="1"/>
  <c r="Q7327" i="1"/>
  <c r="Q7337" i="1"/>
  <c r="Q7347" i="1"/>
  <c r="Q7357" i="1"/>
  <c r="Q7367" i="1"/>
  <c r="Q7377" i="1"/>
  <c r="Q7387" i="1"/>
  <c r="Q7397" i="1"/>
  <c r="Q7407" i="1"/>
  <c r="Q7417" i="1"/>
  <c r="Q7427" i="1"/>
  <c r="Q7437" i="1"/>
  <c r="Q7447" i="1"/>
  <c r="Q7457" i="1"/>
  <c r="Q7467" i="1"/>
  <c r="Q7477" i="1"/>
  <c r="Q7487" i="1"/>
  <c r="Q7497" i="1"/>
  <c r="Q7507" i="1"/>
  <c r="Q7517" i="1"/>
  <c r="Q7527" i="1"/>
  <c r="Q7537" i="1"/>
  <c r="Q7547" i="1"/>
  <c r="Q7557" i="1"/>
  <c r="Q7567" i="1"/>
  <c r="Q7577" i="1"/>
  <c r="Q7587" i="1"/>
  <c r="Q7597" i="1"/>
  <c r="Q7607" i="1"/>
  <c r="Q7617" i="1"/>
  <c r="Q7627" i="1"/>
  <c r="Q7637" i="1"/>
  <c r="Q7647" i="1"/>
  <c r="Q7657" i="1"/>
  <c r="Q7667" i="1"/>
  <c r="Q7677" i="1"/>
  <c r="Q7687" i="1"/>
  <c r="Q7697" i="1"/>
  <c r="Q7707" i="1"/>
  <c r="Q7717" i="1"/>
  <c r="Q7727" i="1"/>
  <c r="Q7737" i="1"/>
  <c r="Q7747" i="1"/>
  <c r="Q7757" i="1"/>
  <c r="Q7767" i="1"/>
  <c r="Q7777" i="1"/>
  <c r="Q7787" i="1"/>
  <c r="Q7797" i="1"/>
  <c r="Q7807" i="1"/>
  <c r="Q7817" i="1"/>
  <c r="Q7827" i="1"/>
  <c r="Q7837" i="1"/>
  <c r="Q7847" i="1"/>
  <c r="Q7857" i="1"/>
  <c r="Q7867" i="1"/>
  <c r="Q7877" i="1"/>
  <c r="Q7887" i="1"/>
  <c r="Q7897" i="1"/>
  <c r="Q7907" i="1"/>
  <c r="Q7917" i="1"/>
  <c r="Q7927" i="1"/>
  <c r="Q7937" i="1"/>
  <c r="Q7947" i="1"/>
  <c r="Q7957" i="1"/>
  <c r="Q7967" i="1"/>
  <c r="Q7977" i="1"/>
  <c r="Q7987" i="1"/>
  <c r="Q7997" i="1"/>
  <c r="Q8007" i="1"/>
  <c r="Q8017" i="1"/>
  <c r="Q8027" i="1"/>
  <c r="Q8037" i="1"/>
  <c r="Q8047" i="1"/>
  <c r="Q8057" i="1"/>
  <c r="Q8067" i="1"/>
  <c r="Q8077" i="1"/>
  <c r="Q8087" i="1"/>
  <c r="Q8097" i="1"/>
  <c r="Q8107" i="1"/>
  <c r="Q8117" i="1"/>
  <c r="Q8127" i="1"/>
  <c r="Q8137" i="1"/>
  <c r="Q8147" i="1"/>
  <c r="Q8157" i="1"/>
  <c r="Q8167" i="1"/>
  <c r="Q8177" i="1"/>
  <c r="Q8187" i="1"/>
  <c r="Q8197" i="1"/>
  <c r="Q8207" i="1"/>
  <c r="Q8217" i="1"/>
  <c r="Q8227" i="1"/>
  <c r="Q8237" i="1"/>
  <c r="Q8247" i="1"/>
  <c r="Q8257" i="1"/>
  <c r="Q8267" i="1"/>
  <c r="Q8277" i="1"/>
  <c r="Q8287" i="1"/>
  <c r="Q8297" i="1"/>
  <c r="Q8307" i="1"/>
  <c r="Q8317" i="1"/>
  <c r="Q8327" i="1"/>
  <c r="Q8337" i="1"/>
  <c r="Q8347" i="1"/>
  <c r="Q8357" i="1"/>
  <c r="Q8367" i="1"/>
  <c r="Q8377" i="1"/>
  <c r="Q8387" i="1"/>
  <c r="Q8397" i="1"/>
  <c r="Q8407" i="1"/>
  <c r="Q8417" i="1"/>
  <c r="Q8427" i="1"/>
  <c r="Q8437" i="1"/>
  <c r="Q8447" i="1"/>
  <c r="Q8457" i="1"/>
  <c r="Q8467" i="1"/>
  <c r="Q8477" i="1"/>
  <c r="Q8487" i="1"/>
  <c r="Q8497" i="1"/>
  <c r="Q8507" i="1"/>
  <c r="Q8517" i="1"/>
  <c r="Q8527" i="1"/>
  <c r="Q8537" i="1"/>
  <c r="Q8547" i="1"/>
  <c r="Q8557" i="1"/>
  <c r="Q8567" i="1"/>
  <c r="Q8577" i="1"/>
  <c r="Q8587" i="1"/>
  <c r="Q8597" i="1"/>
  <c r="Q8607" i="1"/>
  <c r="Q8617" i="1"/>
  <c r="Q8627" i="1"/>
  <c r="Q8637" i="1"/>
  <c r="Q8647" i="1"/>
  <c r="Q8657" i="1"/>
  <c r="Q8667" i="1"/>
  <c r="Q8677" i="1"/>
  <c r="Q8687" i="1"/>
  <c r="Q8697" i="1"/>
  <c r="Q8707" i="1"/>
  <c r="Q8717" i="1"/>
  <c r="Q8727" i="1"/>
  <c r="Q8737" i="1"/>
  <c r="Q8747" i="1"/>
  <c r="Q8757" i="1"/>
  <c r="Q1248" i="1"/>
  <c r="Q1258" i="1"/>
  <c r="Q1268" i="1"/>
  <c r="Q1278" i="1"/>
  <c r="Q1288" i="1"/>
  <c r="Q1298" i="1"/>
  <c r="Q1308" i="1"/>
  <c r="Q1318" i="1"/>
  <c r="Q1328" i="1"/>
  <c r="Q1338" i="1"/>
  <c r="Q1348" i="1"/>
  <c r="Q1358" i="1"/>
  <c r="Q1368" i="1"/>
  <c r="Q1378" i="1"/>
  <c r="Q1388" i="1"/>
  <c r="Q1398" i="1"/>
  <c r="Q1408" i="1"/>
  <c r="Q1418" i="1"/>
  <c r="Q1428" i="1"/>
  <c r="Q1438" i="1"/>
  <c r="Q1448" i="1"/>
  <c r="Q1458" i="1"/>
  <c r="Q1468" i="1"/>
  <c r="Q1478" i="1"/>
  <c r="Q1488" i="1"/>
  <c r="Q1498" i="1"/>
  <c r="Q1508" i="1"/>
  <c r="Q1518" i="1"/>
  <c r="Q1528" i="1"/>
  <c r="Q1538" i="1"/>
  <c r="Q1548" i="1"/>
  <c r="Q1558" i="1"/>
  <c r="Q1568" i="1"/>
  <c r="Q1578" i="1"/>
  <c r="Q1588" i="1"/>
  <c r="Q1598" i="1"/>
  <c r="Q1608" i="1"/>
  <c r="Q1618" i="1"/>
  <c r="Q1628" i="1"/>
  <c r="Q1638" i="1"/>
  <c r="Q1648" i="1"/>
  <c r="Q1658" i="1"/>
  <c r="Q1668" i="1"/>
  <c r="Q1678" i="1"/>
  <c r="Q1688" i="1"/>
  <c r="Q1698" i="1"/>
  <c r="Q1708" i="1"/>
  <c r="Q1718" i="1"/>
  <c r="Q1728" i="1"/>
  <c r="Q1738" i="1"/>
  <c r="Q1748" i="1"/>
  <c r="Q1758" i="1"/>
  <c r="Q1768" i="1"/>
  <c r="Q1778" i="1"/>
  <c r="Q1788" i="1"/>
  <c r="Q1798" i="1"/>
  <c r="Q1808" i="1"/>
  <c r="Q1818" i="1"/>
  <c r="Q1828" i="1"/>
  <c r="Q1838" i="1"/>
  <c r="Q1848" i="1"/>
  <c r="Q1858" i="1"/>
  <c r="Q1868" i="1"/>
  <c r="Q1878" i="1"/>
  <c r="Q1888" i="1"/>
  <c r="Q1898" i="1"/>
  <c r="Q1908" i="1"/>
  <c r="Q1918" i="1"/>
  <c r="Q1928" i="1"/>
  <c r="Q1938" i="1"/>
  <c r="Q1948" i="1"/>
  <c r="Q1958" i="1"/>
  <c r="Q1968" i="1"/>
  <c r="Q1978" i="1"/>
  <c r="Q1988" i="1"/>
  <c r="Q1998" i="1"/>
  <c r="Q2008" i="1"/>
  <c r="Q2018" i="1"/>
  <c r="Q2028" i="1"/>
  <c r="Q2038" i="1"/>
  <c r="Q2048" i="1"/>
  <c r="Q2058" i="1"/>
  <c r="Q2068" i="1"/>
  <c r="Q2078" i="1"/>
  <c r="Q2088" i="1"/>
  <c r="Q2098" i="1"/>
  <c r="Q2108" i="1"/>
  <c r="Q2118" i="1"/>
  <c r="Q2128" i="1"/>
  <c r="Q2138" i="1"/>
  <c r="Q2148" i="1"/>
  <c r="Q2158" i="1"/>
  <c r="Q2168" i="1"/>
  <c r="Q2178" i="1"/>
  <c r="Q2188" i="1"/>
  <c r="Q2198" i="1"/>
  <c r="Q2208" i="1"/>
  <c r="Q2218" i="1"/>
  <c r="Q2228" i="1"/>
  <c r="Q2238" i="1"/>
  <c r="Q2248" i="1"/>
  <c r="Q2258" i="1"/>
  <c r="Q2268" i="1"/>
  <c r="Q2278" i="1"/>
  <c r="Q2288" i="1"/>
  <c r="Q2298" i="1"/>
  <c r="Q2308" i="1"/>
  <c r="Q2318" i="1"/>
  <c r="Q2328" i="1"/>
  <c r="Q2338" i="1"/>
  <c r="Q2348" i="1"/>
  <c r="Q2358" i="1"/>
  <c r="Q2368" i="1"/>
  <c r="Q2378" i="1"/>
  <c r="Q2388" i="1"/>
  <c r="Q2398" i="1"/>
  <c r="Q2408" i="1"/>
  <c r="Q2418" i="1"/>
  <c r="Q2428" i="1"/>
  <c r="Q2438" i="1"/>
  <c r="Q2448" i="1"/>
  <c r="Q2458" i="1"/>
  <c r="Q2468" i="1"/>
  <c r="Q2478" i="1"/>
  <c r="Q2488" i="1"/>
  <c r="Q2498" i="1"/>
  <c r="Q2508" i="1"/>
  <c r="Q2518" i="1"/>
  <c r="Q2528" i="1"/>
  <c r="Q2538" i="1"/>
  <c r="Q2548" i="1"/>
  <c r="Q2558" i="1"/>
  <c r="Q2568" i="1"/>
  <c r="Q2578" i="1"/>
  <c r="Q2588" i="1"/>
  <c r="Q2598" i="1"/>
  <c r="Q2608" i="1"/>
  <c r="Q2618" i="1"/>
  <c r="Q2628" i="1"/>
  <c r="Q2638" i="1"/>
  <c r="Q2648" i="1"/>
  <c r="Q2658" i="1"/>
  <c r="Q2668" i="1"/>
  <c r="Q2678" i="1"/>
  <c r="Q2688" i="1"/>
  <c r="Q2698" i="1"/>
  <c r="Q2708" i="1"/>
  <c r="Q2718" i="1"/>
  <c r="Q2728" i="1"/>
  <c r="Q2738" i="1"/>
  <c r="Q2748" i="1"/>
  <c r="Q2758" i="1"/>
  <c r="Q2768" i="1"/>
  <c r="Q2778" i="1"/>
  <c r="Q2788" i="1"/>
  <c r="Q2798" i="1"/>
  <c r="Q2808" i="1"/>
  <c r="Q2818" i="1"/>
  <c r="Q2828" i="1"/>
  <c r="Q2838" i="1"/>
  <c r="Q2848" i="1"/>
  <c r="Q2858" i="1"/>
  <c r="Q2868" i="1"/>
  <c r="Q2878" i="1"/>
  <c r="Q2888" i="1"/>
  <c r="Q2898" i="1"/>
  <c r="Q2908" i="1"/>
  <c r="Q2918" i="1"/>
  <c r="Q2928" i="1"/>
  <c r="Q2938" i="1"/>
  <c r="Q2948" i="1"/>
  <c r="Q2958" i="1"/>
  <c r="Q2968" i="1"/>
  <c r="Q2978" i="1"/>
  <c r="Q2988" i="1"/>
  <c r="Q2998" i="1"/>
  <c r="Q3008" i="1"/>
  <c r="Q3018" i="1"/>
  <c r="Q3028" i="1"/>
  <c r="Q3038" i="1"/>
  <c r="Q3048" i="1"/>
  <c r="Q3058" i="1"/>
  <c r="Q3068" i="1"/>
  <c r="Q3078" i="1"/>
  <c r="Q3088" i="1"/>
  <c r="Q3098" i="1"/>
  <c r="Q3108" i="1"/>
  <c r="Q3118" i="1"/>
  <c r="Q3128" i="1"/>
  <c r="Q3138" i="1"/>
  <c r="Q3148" i="1"/>
  <c r="Q3158" i="1"/>
  <c r="Q3168" i="1"/>
  <c r="Q3178" i="1"/>
  <c r="Q3188" i="1"/>
  <c r="Q3198" i="1"/>
  <c r="Q3208" i="1"/>
  <c r="Q3218" i="1"/>
  <c r="Q3228" i="1"/>
  <c r="Q3238" i="1"/>
  <c r="Q3248" i="1"/>
  <c r="Q3258" i="1"/>
  <c r="Q3268" i="1"/>
  <c r="Q3278" i="1"/>
  <c r="Q3288" i="1"/>
  <c r="Q3298" i="1"/>
  <c r="Q3308" i="1"/>
  <c r="Q3318" i="1"/>
  <c r="Q3328" i="1"/>
  <c r="Q3338" i="1"/>
  <c r="Q3348" i="1"/>
  <c r="Q3358" i="1"/>
  <c r="Q3368" i="1"/>
  <c r="Q3378" i="1"/>
  <c r="Q3388" i="1"/>
  <c r="Q3398" i="1"/>
  <c r="Q3408" i="1"/>
  <c r="Q3418" i="1"/>
  <c r="Q3428" i="1"/>
  <c r="Q3438" i="1"/>
  <c r="Q3448" i="1"/>
  <c r="Q3458" i="1"/>
  <c r="Q3468" i="1"/>
  <c r="Q3478" i="1"/>
  <c r="Q3488" i="1"/>
  <c r="Q3498" i="1"/>
  <c r="Q3508" i="1"/>
  <c r="Q3518" i="1"/>
  <c r="Q3528" i="1"/>
  <c r="Q3538" i="1"/>
  <c r="Q3548" i="1"/>
  <c r="Q3558" i="1"/>
  <c r="Q3568" i="1"/>
  <c r="Q3578" i="1"/>
  <c r="Q3588" i="1"/>
  <c r="Q3598" i="1"/>
  <c r="Q3608" i="1"/>
  <c r="Q3618" i="1"/>
  <c r="Q3628" i="1"/>
  <c r="Q3638" i="1"/>
  <c r="Q3648" i="1"/>
  <c r="Q3658" i="1"/>
  <c r="Q3668" i="1"/>
  <c r="Q3678" i="1"/>
  <c r="Q3688" i="1"/>
  <c r="Q3698" i="1"/>
  <c r="Q3708" i="1"/>
  <c r="Q3718" i="1"/>
  <c r="Q3728" i="1"/>
  <c r="Q3738" i="1"/>
  <c r="Q3748" i="1"/>
  <c r="Q3758" i="1"/>
  <c r="Q3768" i="1"/>
  <c r="Q3778" i="1"/>
  <c r="Q3788" i="1"/>
  <c r="Q3798" i="1"/>
  <c r="Q3808" i="1"/>
  <c r="Q3818" i="1"/>
  <c r="Q3828" i="1"/>
  <c r="Q3838" i="1"/>
  <c r="Q3848" i="1"/>
  <c r="Q3858" i="1"/>
  <c r="Q3868" i="1"/>
  <c r="Q3878" i="1"/>
  <c r="Q3888" i="1"/>
  <c r="Q3898" i="1"/>
  <c r="Q3908" i="1"/>
  <c r="Q3918" i="1"/>
  <c r="Q3928" i="1"/>
  <c r="Q3938" i="1"/>
  <c r="Q3948" i="1"/>
  <c r="Q3958" i="1"/>
  <c r="Q3968" i="1"/>
  <c r="Q3978" i="1"/>
  <c r="Q3988" i="1"/>
  <c r="Q3998" i="1"/>
  <c r="Q4008" i="1"/>
  <c r="Q4018" i="1"/>
  <c r="Q4028" i="1"/>
  <c r="Q4038" i="1"/>
  <c r="Q4048" i="1"/>
  <c r="Q4058" i="1"/>
  <c r="Q4068" i="1"/>
  <c r="Q4078" i="1"/>
  <c r="Q4088" i="1"/>
  <c r="Q4098" i="1"/>
  <c r="Q4108" i="1"/>
  <c r="Q4118" i="1"/>
  <c r="Q4128" i="1"/>
  <c r="Q4138" i="1"/>
  <c r="Q4148" i="1"/>
  <c r="Q4158" i="1"/>
  <c r="Q4168" i="1"/>
  <c r="Q4178" i="1"/>
  <c r="Q4188" i="1"/>
  <c r="Q4198" i="1"/>
  <c r="Q4208" i="1"/>
  <c r="Q4218" i="1"/>
  <c r="Q4228" i="1"/>
  <c r="Q4238" i="1"/>
  <c r="Q4248" i="1"/>
  <c r="Q4258" i="1"/>
  <c r="Q4268" i="1"/>
  <c r="Q4278" i="1"/>
  <c r="Q4288" i="1"/>
  <c r="Q4298" i="1"/>
  <c r="Q4308" i="1"/>
  <c r="Q4318" i="1"/>
  <c r="Q4328" i="1"/>
  <c r="Q4338" i="1"/>
  <c r="Q4348" i="1"/>
  <c r="Q4358" i="1"/>
  <c r="Q4368" i="1"/>
  <c r="Q4378" i="1"/>
  <c r="Q4388" i="1"/>
  <c r="Q4398" i="1"/>
  <c r="Q4408" i="1"/>
  <c r="Q4418" i="1"/>
  <c r="Q4428" i="1"/>
  <c r="Q4438" i="1"/>
  <c r="Q4448" i="1"/>
  <c r="Q4458" i="1"/>
  <c r="Q4468" i="1"/>
  <c r="Q4478" i="1"/>
  <c r="Q4488" i="1"/>
  <c r="Q4498" i="1"/>
  <c r="Q4508" i="1"/>
  <c r="Q4518" i="1"/>
  <c r="Q4528" i="1"/>
  <c r="Q4538" i="1"/>
  <c r="Q4548" i="1"/>
  <c r="Q4558" i="1"/>
  <c r="Q4568" i="1"/>
  <c r="Q4578" i="1"/>
  <c r="Q4588" i="1"/>
  <c r="Q4598" i="1"/>
  <c r="Q4608" i="1"/>
  <c r="Q4618" i="1"/>
  <c r="Q4628" i="1"/>
  <c r="Q4638" i="1"/>
  <c r="Q4648" i="1"/>
  <c r="Q4658" i="1"/>
  <c r="Q4668" i="1"/>
  <c r="Q4678" i="1"/>
  <c r="Q4688" i="1"/>
  <c r="Q4698" i="1"/>
  <c r="Q4708" i="1"/>
  <c r="Q4718" i="1"/>
  <c r="Q4728" i="1"/>
  <c r="Q4738" i="1"/>
  <c r="Q4748" i="1"/>
  <c r="Q4758" i="1"/>
  <c r="Q4768" i="1"/>
  <c r="Q4778" i="1"/>
  <c r="Q4788" i="1"/>
  <c r="Q4798" i="1"/>
  <c r="Q4808" i="1"/>
  <c r="Q4818" i="1"/>
  <c r="Q4828" i="1"/>
  <c r="Q4838" i="1"/>
  <c r="Q4848" i="1"/>
  <c r="Q4858" i="1"/>
  <c r="Q4868" i="1"/>
  <c r="Q4878" i="1"/>
  <c r="Q4888" i="1"/>
  <c r="Q4898" i="1"/>
  <c r="Q4908" i="1"/>
  <c r="Q4918" i="1"/>
  <c r="Q4928" i="1"/>
  <c r="Q4938" i="1"/>
  <c r="Q4948" i="1"/>
  <c r="Q4958" i="1"/>
  <c r="Q4968" i="1"/>
  <c r="Q4978" i="1"/>
  <c r="Q4988" i="1"/>
  <c r="Q4998" i="1"/>
  <c r="Q5008" i="1"/>
  <c r="Q5018" i="1"/>
  <c r="Q5028" i="1"/>
  <c r="Q5038" i="1"/>
  <c r="Q5048" i="1"/>
  <c r="Q5058" i="1"/>
  <c r="Q5068" i="1"/>
  <c r="Q5078" i="1"/>
  <c r="Q5088" i="1"/>
  <c r="Q5098" i="1"/>
  <c r="Q5108" i="1"/>
  <c r="Q5118" i="1"/>
  <c r="Q5128" i="1"/>
  <c r="Q5138" i="1"/>
  <c r="Q5148" i="1"/>
  <c r="Q5158" i="1"/>
  <c r="Q5168" i="1"/>
  <c r="Q5178" i="1"/>
  <c r="Q5188" i="1"/>
  <c r="Q5198" i="1"/>
  <c r="Q5208" i="1"/>
  <c r="Q5218" i="1"/>
  <c r="Q5228" i="1"/>
  <c r="Q5238" i="1"/>
  <c r="Q5248" i="1"/>
  <c r="Q5258" i="1"/>
  <c r="Q5268" i="1"/>
  <c r="Q5278" i="1"/>
  <c r="Q5288" i="1"/>
  <c r="Q5298" i="1"/>
  <c r="Q5308" i="1"/>
  <c r="Q5318" i="1"/>
  <c r="Q5328" i="1"/>
  <c r="Q5338" i="1"/>
  <c r="Q5348" i="1"/>
  <c r="Q5358" i="1"/>
  <c r="Q5368" i="1"/>
  <c r="Q5378" i="1"/>
  <c r="Q5388" i="1"/>
  <c r="Q5398" i="1"/>
  <c r="Q5408" i="1"/>
  <c r="Q5418" i="1"/>
  <c r="Q5428" i="1"/>
  <c r="Q5438" i="1"/>
  <c r="Q5448" i="1"/>
  <c r="Q5458" i="1"/>
  <c r="Q5468" i="1"/>
  <c r="Q5478" i="1"/>
  <c r="Q5488" i="1"/>
  <c r="Q5498" i="1"/>
  <c r="Q5508" i="1"/>
  <c r="Q5518" i="1"/>
  <c r="Q5528" i="1"/>
  <c r="Q5538" i="1"/>
  <c r="Q5548" i="1"/>
  <c r="Q5558" i="1"/>
  <c r="Q5568" i="1"/>
  <c r="Q5578" i="1"/>
  <c r="Q5588" i="1"/>
  <c r="Q5598" i="1"/>
  <c r="Q5608" i="1"/>
  <c r="Q5618" i="1"/>
  <c r="Q5628" i="1"/>
  <c r="Q5638" i="1"/>
  <c r="Q5648" i="1"/>
  <c r="Q5658" i="1"/>
  <c r="Q5668" i="1"/>
  <c r="Q5678" i="1"/>
  <c r="Q5688" i="1"/>
  <c r="Q5698" i="1"/>
  <c r="Q5708" i="1"/>
  <c r="Q5718" i="1"/>
  <c r="Q5728" i="1"/>
  <c r="Q5738" i="1"/>
  <c r="Q5748" i="1"/>
  <c r="Q5758" i="1"/>
  <c r="Q5768" i="1"/>
  <c r="Q5778" i="1"/>
  <c r="Q5788" i="1"/>
  <c r="Q5798" i="1"/>
  <c r="Q5808" i="1"/>
  <c r="Q5818" i="1"/>
  <c r="Q5828" i="1"/>
  <c r="Q5838" i="1"/>
  <c r="Q5848" i="1"/>
  <c r="Q2649" i="1"/>
  <c r="Q2659" i="1"/>
  <c r="Q2669" i="1"/>
  <c r="Q2679" i="1"/>
  <c r="Q2689" i="1"/>
  <c r="Q2699" i="1"/>
  <c r="Q2709" i="1"/>
  <c r="Q2719" i="1"/>
  <c r="Q2729" i="1"/>
  <c r="Q2739" i="1"/>
  <c r="Q2749" i="1"/>
  <c r="Q2759" i="1"/>
  <c r="Q2769" i="1"/>
  <c r="Q2779" i="1"/>
  <c r="Q2789" i="1"/>
  <c r="Q2799" i="1"/>
  <c r="Q2809" i="1"/>
  <c r="Q2819" i="1"/>
  <c r="Q2829" i="1"/>
  <c r="Q2839" i="1"/>
  <c r="Q2849" i="1"/>
  <c r="Q2859" i="1"/>
  <c r="Q2869" i="1"/>
  <c r="Q2879" i="1"/>
  <c r="Q2889" i="1"/>
  <c r="Q2899" i="1"/>
  <c r="Q2909" i="1"/>
  <c r="Q2919" i="1"/>
  <c r="Q2929" i="1"/>
  <c r="Q2939" i="1"/>
  <c r="Q2949" i="1"/>
  <c r="Q2959" i="1"/>
  <c r="Q2969" i="1"/>
  <c r="Q2979" i="1"/>
  <c r="Q2989" i="1"/>
  <c r="Q2999" i="1"/>
  <c r="Q3009" i="1"/>
  <c r="Q3019" i="1"/>
  <c r="Q3029" i="1"/>
  <c r="Q3039" i="1"/>
  <c r="Q3049" i="1"/>
  <c r="Q3059" i="1"/>
  <c r="Q3069" i="1"/>
  <c r="Q3079" i="1"/>
  <c r="Q3089" i="1"/>
  <c r="Q3099" i="1"/>
  <c r="Q3109" i="1"/>
  <c r="Q3119" i="1"/>
  <c r="Q3129" i="1"/>
  <c r="Q3139" i="1"/>
  <c r="Q3149" i="1"/>
  <c r="Q3159" i="1"/>
  <c r="Q3169" i="1"/>
  <c r="Q3179" i="1"/>
  <c r="Q3189" i="1"/>
  <c r="Q3199" i="1"/>
  <c r="Q3209" i="1"/>
  <c r="Q3219" i="1"/>
  <c r="Q3229" i="1"/>
  <c r="Q3239" i="1"/>
  <c r="Q3249" i="1"/>
  <c r="Q3259" i="1"/>
  <c r="Q3269" i="1"/>
  <c r="Q3279" i="1"/>
  <c r="Q3289" i="1"/>
  <c r="Q3299" i="1"/>
  <c r="Q3309" i="1"/>
  <c r="Q3319" i="1"/>
  <c r="Q3329" i="1"/>
  <c r="Q3339" i="1"/>
  <c r="Q3349" i="1"/>
  <c r="Q3359" i="1"/>
  <c r="Q3369" i="1"/>
  <c r="Q3379" i="1"/>
  <c r="Q3389" i="1"/>
  <c r="Q3399" i="1"/>
  <c r="Q3409" i="1"/>
  <c r="Q3419" i="1"/>
  <c r="Q3429" i="1"/>
  <c r="Q3439" i="1"/>
  <c r="Q3449" i="1"/>
  <c r="Q3459" i="1"/>
  <c r="Q3469" i="1"/>
  <c r="Q3479" i="1"/>
  <c r="Q3489" i="1"/>
  <c r="Q3499" i="1"/>
  <c r="Q3509" i="1"/>
  <c r="Q3519" i="1"/>
  <c r="Q3529" i="1"/>
  <c r="Q3539" i="1"/>
  <c r="Q3549" i="1"/>
  <c r="Q3559" i="1"/>
  <c r="Q3569" i="1"/>
  <c r="Q3579" i="1"/>
  <c r="Q3589" i="1"/>
  <c r="Q3599" i="1"/>
  <c r="Q3609" i="1"/>
  <c r="Q3619" i="1"/>
  <c r="Q3629" i="1"/>
  <c r="Q3639" i="1"/>
  <c r="Q3649" i="1"/>
  <c r="Q3659" i="1"/>
  <c r="Q3669" i="1"/>
  <c r="Q3679" i="1"/>
  <c r="Q3689" i="1"/>
  <c r="Q3699" i="1"/>
  <c r="Q3709" i="1"/>
  <c r="Q3719" i="1"/>
  <c r="Q3729" i="1"/>
  <c r="Q3739" i="1"/>
  <c r="Q3749" i="1"/>
  <c r="Q3759" i="1"/>
  <c r="Q3769" i="1"/>
  <c r="Q3779" i="1"/>
  <c r="Q3789" i="1"/>
  <c r="Q3799" i="1"/>
  <c r="Q3809" i="1"/>
  <c r="Q3819" i="1"/>
  <c r="Q3829" i="1"/>
  <c r="Q3839" i="1"/>
  <c r="Q3849" i="1"/>
  <c r="Q3859" i="1"/>
  <c r="Q3869" i="1"/>
  <c r="Q3879" i="1"/>
  <c r="Q3889" i="1"/>
  <c r="Q3899" i="1"/>
  <c r="Q3909" i="1"/>
  <c r="Q3919" i="1"/>
  <c r="Q3929" i="1"/>
  <c r="Q3939" i="1"/>
  <c r="Q3949" i="1"/>
  <c r="Q3959" i="1"/>
  <c r="Q3969" i="1"/>
  <c r="Q3979" i="1"/>
  <c r="Q3989" i="1"/>
  <c r="Q3999" i="1"/>
  <c r="Q4009" i="1"/>
  <c r="Q4019" i="1"/>
  <c r="Q4029" i="1"/>
  <c r="Q4039" i="1"/>
  <c r="Q4049" i="1"/>
  <c r="Q4059" i="1"/>
  <c r="Q4069" i="1"/>
  <c r="Q4079" i="1"/>
  <c r="Q4089" i="1"/>
  <c r="Q4099" i="1"/>
  <c r="Q4109" i="1"/>
  <c r="Q4119" i="1"/>
  <c r="Q4129" i="1"/>
  <c r="Q4139" i="1"/>
  <c r="Q4149" i="1"/>
  <c r="Q4159" i="1"/>
  <c r="Q4169" i="1"/>
  <c r="Q4179" i="1"/>
  <c r="Q4189" i="1"/>
  <c r="Q4199" i="1"/>
  <c r="Q4209" i="1"/>
  <c r="Q4219" i="1"/>
  <c r="Q4229" i="1"/>
  <c r="Q4239" i="1"/>
  <c r="Q4249" i="1"/>
  <c r="Q4259" i="1"/>
  <c r="Q4269" i="1"/>
  <c r="Q4279" i="1"/>
  <c r="Q4289" i="1"/>
  <c r="Q4299" i="1"/>
  <c r="Q4309" i="1"/>
  <c r="Q4319" i="1"/>
  <c r="Q4329" i="1"/>
  <c r="Q4339" i="1"/>
  <c r="Q4349" i="1"/>
  <c r="Q4359" i="1"/>
  <c r="Q4369" i="1"/>
  <c r="Q4379" i="1"/>
  <c r="Q4389" i="1"/>
  <c r="Q4399" i="1"/>
  <c r="Q4409" i="1"/>
  <c r="Q4419" i="1"/>
  <c r="Q4429" i="1"/>
  <c r="Q4439" i="1"/>
  <c r="Q4449" i="1"/>
  <c r="Q4459" i="1"/>
  <c r="Q4469" i="1"/>
  <c r="Q4479" i="1"/>
  <c r="Q4489" i="1"/>
  <c r="Q4499" i="1"/>
  <c r="Q4509" i="1"/>
  <c r="Q4519" i="1"/>
  <c r="Q4529" i="1"/>
  <c r="Q4539" i="1"/>
  <c r="Q4549" i="1"/>
  <c r="Q4559" i="1"/>
  <c r="Q4569" i="1"/>
  <c r="Q4579" i="1"/>
  <c r="Q4589" i="1"/>
  <c r="Q4599" i="1"/>
  <c r="Q4609" i="1"/>
  <c r="Q4619" i="1"/>
  <c r="Q4629" i="1"/>
  <c r="Q4639" i="1"/>
  <c r="Q4649" i="1"/>
  <c r="Q4659" i="1"/>
  <c r="Q4669" i="1"/>
  <c r="Q4679" i="1"/>
  <c r="Q4689" i="1"/>
  <c r="Q4699" i="1"/>
  <c r="Q4709" i="1"/>
  <c r="Q4719" i="1"/>
  <c r="Q4729" i="1"/>
  <c r="Q4739" i="1"/>
  <c r="Q4749" i="1"/>
  <c r="Q4759" i="1"/>
  <c r="Q4769" i="1"/>
  <c r="Q4779" i="1"/>
  <c r="Q4789" i="1"/>
  <c r="Q4799" i="1"/>
  <c r="Q4809" i="1"/>
  <c r="Q4819" i="1"/>
  <c r="Q4829" i="1"/>
  <c r="Q4839" i="1"/>
  <c r="Q4849" i="1"/>
  <c r="Q4859" i="1"/>
  <c r="Q4869" i="1"/>
  <c r="Q4879" i="1"/>
  <c r="Q4889" i="1"/>
  <c r="Q4899" i="1"/>
  <c r="Q4909" i="1"/>
  <c r="Q4919" i="1"/>
  <c r="Q4929" i="1"/>
  <c r="Q4939" i="1"/>
  <c r="Q4949" i="1"/>
  <c r="Q4959" i="1"/>
  <c r="Q4969" i="1"/>
  <c r="Q4979" i="1"/>
  <c r="Q4989" i="1"/>
  <c r="Q4999" i="1"/>
  <c r="Q5009" i="1"/>
  <c r="Q5019" i="1"/>
  <c r="Q5029" i="1"/>
  <c r="Q5039" i="1"/>
  <c r="Q5049" i="1"/>
  <c r="Q5059" i="1"/>
  <c r="Q5069" i="1"/>
  <c r="Q5079" i="1"/>
  <c r="Q5089" i="1"/>
  <c r="Q5099" i="1"/>
  <c r="Q5109" i="1"/>
  <c r="Q5119" i="1"/>
  <c r="Q5129" i="1"/>
  <c r="Q5139" i="1"/>
  <c r="Q5149" i="1"/>
  <c r="Q5159" i="1"/>
  <c r="Q5169" i="1"/>
  <c r="Q5179" i="1"/>
  <c r="Q5189" i="1"/>
  <c r="Q5199" i="1"/>
  <c r="Q5209" i="1"/>
  <c r="Q5219" i="1"/>
  <c r="Q5229" i="1"/>
  <c r="Q5239" i="1"/>
  <c r="Q5249" i="1"/>
  <c r="Q5259" i="1"/>
  <c r="Q5269" i="1"/>
  <c r="Q5279" i="1"/>
  <c r="Q5289" i="1"/>
  <c r="Q5299" i="1"/>
  <c r="Q5309" i="1"/>
  <c r="Q5319" i="1"/>
  <c r="Q5329" i="1"/>
  <c r="Q5339" i="1"/>
  <c r="Q5349" i="1"/>
  <c r="Q5359" i="1"/>
  <c r="Q5369" i="1"/>
  <c r="Q5379" i="1"/>
  <c r="Q5389" i="1"/>
  <c r="Q5399" i="1"/>
  <c r="Q5409" i="1"/>
  <c r="Q5419" i="1"/>
  <c r="Q5429" i="1"/>
  <c r="Q5439" i="1"/>
  <c r="Q5449" i="1"/>
  <c r="Q5459" i="1"/>
  <c r="Q5469" i="1"/>
  <c r="Q5479" i="1"/>
  <c r="Q5489" i="1"/>
  <c r="Q5499" i="1"/>
  <c r="Q5509" i="1"/>
  <c r="Q5519" i="1"/>
  <c r="Q5529" i="1"/>
  <c r="Q5539" i="1"/>
  <c r="Q5549" i="1"/>
  <c r="Q5559" i="1"/>
  <c r="Q5569" i="1"/>
  <c r="Q5579" i="1"/>
  <c r="Q5589" i="1"/>
  <c r="Q5599" i="1"/>
  <c r="Q5609" i="1"/>
  <c r="Q5619" i="1"/>
  <c r="Q5629" i="1"/>
  <c r="Q5639" i="1"/>
  <c r="Q5649" i="1"/>
  <c r="Q5659" i="1"/>
  <c r="Q5669" i="1"/>
  <c r="Q5679" i="1"/>
  <c r="Q5689" i="1"/>
  <c r="Q5699" i="1"/>
  <c r="Q5709" i="1"/>
  <c r="Q5719" i="1"/>
  <c r="Q5729" i="1"/>
  <c r="Q5739" i="1"/>
  <c r="Q5749" i="1"/>
  <c r="Q5759" i="1"/>
  <c r="Q5769" i="1"/>
  <c r="Q5779" i="1"/>
  <c r="Q5789" i="1"/>
  <c r="Q5799" i="1"/>
  <c r="Q5809" i="1"/>
  <c r="Q5819" i="1"/>
  <c r="Q5829" i="1"/>
  <c r="Q5839" i="1"/>
  <c r="Q5849" i="1"/>
  <c r="Q5859" i="1"/>
  <c r="Q5869" i="1"/>
  <c r="Q5879" i="1"/>
  <c r="Q5889" i="1"/>
  <c r="Q5899" i="1"/>
  <c r="Q5909" i="1"/>
  <c r="Q5919" i="1"/>
  <c r="Q5929" i="1"/>
  <c r="Q5939" i="1"/>
  <c r="Q5949" i="1"/>
  <c r="Q5959" i="1"/>
  <c r="Q5969" i="1"/>
  <c r="Q5979" i="1"/>
  <c r="Q5989" i="1"/>
  <c r="Q5999" i="1"/>
  <c r="Q6009" i="1"/>
  <c r="Q6019" i="1"/>
  <c r="Q6029" i="1"/>
  <c r="Q6039" i="1"/>
  <c r="Q6049" i="1"/>
  <c r="Q6059" i="1"/>
  <c r="Q6069" i="1"/>
  <c r="Q6079" i="1"/>
  <c r="Q6089" i="1"/>
  <c r="Q6099" i="1"/>
  <c r="Q6109" i="1"/>
  <c r="Q6119" i="1"/>
  <c r="Q6129" i="1"/>
  <c r="Q6139" i="1"/>
  <c r="Q6149" i="1"/>
  <c r="Q6159" i="1"/>
  <c r="Q6169" i="1"/>
  <c r="Q6179" i="1"/>
  <c r="Q6189" i="1"/>
  <c r="Q6199" i="1"/>
  <c r="Q6209" i="1"/>
  <c r="Q6219" i="1"/>
  <c r="Q6229" i="1"/>
  <c r="Q6239" i="1"/>
  <c r="Q6249" i="1"/>
  <c r="Q6259" i="1"/>
  <c r="Q6269" i="1"/>
  <c r="Q6279" i="1"/>
  <c r="Q6289" i="1"/>
  <c r="Q6299" i="1"/>
  <c r="Q6309" i="1"/>
  <c r="Q6319" i="1"/>
  <c r="Q6329" i="1"/>
  <c r="Q6339" i="1"/>
  <c r="Q6349" i="1"/>
  <c r="Q6359" i="1"/>
  <c r="Q6369" i="1"/>
  <c r="Q6379" i="1"/>
  <c r="Q6389" i="1"/>
  <c r="Q6399" i="1"/>
  <c r="Q6409" i="1"/>
  <c r="Q6419" i="1"/>
  <c r="Q6429" i="1"/>
  <c r="Q6439" i="1"/>
  <c r="Q6449" i="1"/>
  <c r="Q6459" i="1"/>
  <c r="Q6469" i="1"/>
  <c r="Q6479" i="1"/>
  <c r="Q6489" i="1"/>
  <c r="Q6499" i="1"/>
  <c r="Q6509" i="1"/>
  <c r="Q6519" i="1"/>
  <c r="Q6529" i="1"/>
  <c r="Q6539" i="1"/>
  <c r="Q6549" i="1"/>
  <c r="Q6559" i="1"/>
  <c r="Q6569" i="1"/>
  <c r="Q6579" i="1"/>
  <c r="Q6589" i="1"/>
  <c r="Q6599" i="1"/>
  <c r="Q6609" i="1"/>
  <c r="Q6619" i="1"/>
  <c r="Q6629" i="1"/>
  <c r="Q6639" i="1"/>
  <c r="Q6649" i="1"/>
  <c r="Q6659" i="1"/>
  <c r="Q6669" i="1"/>
  <c r="Q6679" i="1"/>
  <c r="Q6689" i="1"/>
  <c r="Q6699" i="1"/>
  <c r="Q6709" i="1"/>
  <c r="Q6719" i="1"/>
  <c r="Q6729" i="1"/>
  <c r="Q6739" i="1"/>
  <c r="Q6749" i="1"/>
  <c r="Q6759" i="1"/>
  <c r="Q6769" i="1"/>
  <c r="Q6779" i="1"/>
  <c r="Q6789" i="1"/>
  <c r="Q6799" i="1"/>
  <c r="Q6809" i="1"/>
  <c r="Q6819" i="1"/>
  <c r="Q6829" i="1"/>
  <c r="Q6839" i="1"/>
  <c r="Q6849" i="1"/>
  <c r="Q6859" i="1"/>
  <c r="Q6869" i="1"/>
  <c r="Q6879" i="1"/>
  <c r="Q6889" i="1"/>
  <c r="Q6899" i="1"/>
  <c r="Q6909" i="1"/>
  <c r="Q6919" i="1"/>
  <c r="Q6929" i="1"/>
  <c r="Q6939" i="1"/>
  <c r="Q6949" i="1"/>
  <c r="Q6959" i="1"/>
  <c r="Q6969" i="1"/>
  <c r="Q6979" i="1"/>
  <c r="Q6989" i="1"/>
  <c r="Q6999" i="1"/>
  <c r="Q7009" i="1"/>
  <c r="Q7019" i="1"/>
  <c r="Q7029" i="1"/>
  <c r="Q7039" i="1"/>
  <c r="Q7049" i="1"/>
  <c r="Q7059" i="1"/>
  <c r="Q7069" i="1"/>
  <c r="Q7079" i="1"/>
  <c r="Q7089" i="1"/>
  <c r="Q7099" i="1"/>
  <c r="Q7109" i="1"/>
  <c r="Q7119" i="1"/>
  <c r="Q7129" i="1"/>
  <c r="Q7139" i="1"/>
  <c r="Q7149" i="1"/>
  <c r="Q7159" i="1"/>
  <c r="Q7169" i="1"/>
  <c r="Q7179" i="1"/>
  <c r="Q7189" i="1"/>
  <c r="Q7199" i="1"/>
  <c r="Q7209" i="1"/>
  <c r="Q7219" i="1"/>
  <c r="Q7229" i="1"/>
  <c r="Q7239" i="1"/>
  <c r="Q7249" i="1"/>
  <c r="Q7259" i="1"/>
  <c r="Q7269" i="1"/>
  <c r="Q7279" i="1"/>
  <c r="Q7289" i="1"/>
  <c r="Q7299" i="1"/>
  <c r="Q7309" i="1"/>
  <c r="Q7319" i="1"/>
  <c r="Q7329" i="1"/>
  <c r="Q7339" i="1"/>
  <c r="Q7349" i="1"/>
  <c r="Q7359" i="1"/>
  <c r="Q7369" i="1"/>
  <c r="Q7379" i="1"/>
  <c r="Q7389" i="1"/>
  <c r="Q7399" i="1"/>
  <c r="Q7409" i="1"/>
  <c r="Q7419" i="1"/>
  <c r="Q7429" i="1"/>
  <c r="Q7439" i="1"/>
  <c r="Q7449" i="1"/>
  <c r="Q7459" i="1"/>
  <c r="Q7469" i="1"/>
  <c r="Q7479" i="1"/>
  <c r="Q7489" i="1"/>
  <c r="Q7499" i="1"/>
  <c r="Q7509" i="1"/>
  <c r="Q7519" i="1"/>
  <c r="Q7529" i="1"/>
  <c r="Q7539" i="1"/>
  <c r="Q7549" i="1"/>
  <c r="Q7559" i="1"/>
  <c r="Q7569" i="1"/>
  <c r="Q7579" i="1"/>
  <c r="Q7589" i="1"/>
  <c r="Q7599" i="1"/>
  <c r="Q7609" i="1"/>
  <c r="Q7619" i="1"/>
  <c r="Q7629" i="1"/>
  <c r="Q7639" i="1"/>
  <c r="Q7649" i="1"/>
  <c r="Q7659" i="1"/>
  <c r="Q7669" i="1"/>
  <c r="Q7679" i="1"/>
  <c r="Q7689" i="1"/>
  <c r="Q7699" i="1"/>
  <c r="Q7709" i="1"/>
  <c r="Q7719" i="1"/>
  <c r="Q7729" i="1"/>
  <c r="Q7739" i="1"/>
  <c r="Q7749" i="1"/>
  <c r="Q7759" i="1"/>
  <c r="Q7769" i="1"/>
  <c r="Q7779" i="1"/>
  <c r="Q7789" i="1"/>
  <c r="Q7799" i="1"/>
  <c r="Q7809" i="1"/>
  <c r="Q7819" i="1"/>
  <c r="Q7829" i="1"/>
  <c r="Q7839" i="1"/>
  <c r="Q7849" i="1"/>
  <c r="Q7859" i="1"/>
  <c r="Q7869" i="1"/>
  <c r="Q7879" i="1"/>
  <c r="Q7889" i="1"/>
  <c r="Q7899" i="1"/>
  <c r="Q7909" i="1"/>
  <c r="Q7919" i="1"/>
  <c r="Q7929" i="1"/>
  <c r="Q7939" i="1"/>
  <c r="Q7949" i="1"/>
  <c r="Q7959" i="1"/>
  <c r="Q7969" i="1"/>
  <c r="Q7979" i="1"/>
  <c r="Q7989" i="1"/>
  <c r="Q7999" i="1"/>
  <c r="Q8009" i="1"/>
  <c r="Q8019" i="1"/>
  <c r="Q8029" i="1"/>
  <c r="Q8039" i="1"/>
  <c r="Q8049" i="1"/>
  <c r="Q8059" i="1"/>
  <c r="Q8069" i="1"/>
  <c r="Q8079" i="1"/>
  <c r="Q8089" i="1"/>
  <c r="Q8099" i="1"/>
  <c r="Q8109" i="1"/>
  <c r="Q8119" i="1"/>
  <c r="Q8129" i="1"/>
  <c r="Q8139" i="1"/>
  <c r="Q8149" i="1"/>
  <c r="Q8159" i="1"/>
  <c r="Q8169" i="1"/>
  <c r="Q8179" i="1"/>
  <c r="Q8189" i="1"/>
  <c r="Q8199" i="1"/>
  <c r="Q8209" i="1"/>
  <c r="Q8219" i="1"/>
  <c r="Q8229" i="1"/>
  <c r="Q8239" i="1"/>
  <c r="Q8249" i="1"/>
  <c r="Q8259" i="1"/>
  <c r="Q8269" i="1"/>
  <c r="Q8279" i="1"/>
  <c r="Q8289" i="1"/>
  <c r="Q8299" i="1"/>
  <c r="Q8309" i="1"/>
  <c r="Q8319" i="1"/>
  <c r="Q8329" i="1"/>
  <c r="Q8339" i="1"/>
  <c r="Q8349" i="1"/>
  <c r="Q8359" i="1"/>
  <c r="Q8369" i="1"/>
  <c r="Q8379" i="1"/>
  <c r="Q8389" i="1"/>
  <c r="Q8399" i="1"/>
  <c r="Q8409" i="1"/>
  <c r="Q8419" i="1"/>
  <c r="Q8429" i="1"/>
  <c r="Q8439" i="1"/>
  <c r="Q8449" i="1"/>
  <c r="Q8459" i="1"/>
  <c r="Q8469" i="1"/>
  <c r="Q8479" i="1"/>
  <c r="Q8489" i="1"/>
  <c r="Q8499" i="1"/>
  <c r="Q8509" i="1"/>
  <c r="Q8519" i="1"/>
  <c r="Q8529" i="1"/>
  <c r="Q8539" i="1"/>
  <c r="Q8549" i="1"/>
  <c r="Q8559" i="1"/>
  <c r="Q8569" i="1"/>
  <c r="Q8579" i="1"/>
  <c r="Q8589" i="1"/>
  <c r="Q8599" i="1"/>
  <c r="Q8609" i="1"/>
  <c r="Q8619" i="1"/>
  <c r="Q8629" i="1"/>
  <c r="Q8639" i="1"/>
  <c r="Q8649" i="1"/>
  <c r="Q8659" i="1"/>
  <c r="Q8669" i="1"/>
  <c r="Q8679" i="1"/>
  <c r="Q8689" i="1"/>
  <c r="Q8699" i="1"/>
  <c r="Q8709" i="1"/>
  <c r="Q8719" i="1"/>
  <c r="Q8729" i="1"/>
  <c r="Q8739" i="1"/>
  <c r="Q8749" i="1"/>
  <c r="Q8759" i="1"/>
  <c r="Q2272" i="1"/>
  <c r="Q5858" i="1"/>
  <c r="Q5868" i="1"/>
  <c r="Q5878" i="1"/>
  <c r="Q5888" i="1"/>
  <c r="Q5898" i="1"/>
  <c r="Q5908" i="1"/>
  <c r="Q5918" i="1"/>
  <c r="Q5928" i="1"/>
  <c r="Q5938" i="1"/>
  <c r="Q5948" i="1"/>
  <c r="Q5958" i="1"/>
  <c r="Q5968" i="1"/>
  <c r="Q5978" i="1"/>
  <c r="Q5988" i="1"/>
  <c r="Q5998" i="1"/>
  <c r="Q6008" i="1"/>
  <c r="Q6018" i="1"/>
  <c r="Q6028" i="1"/>
  <c r="Q6038" i="1"/>
  <c r="Q6048" i="1"/>
  <c r="Q6058" i="1"/>
  <c r="Q6068" i="1"/>
  <c r="Q6078" i="1"/>
  <c r="Q6088" i="1"/>
  <c r="Q6098" i="1"/>
  <c r="Q6108" i="1"/>
  <c r="Q6118" i="1"/>
  <c r="Q6128" i="1"/>
  <c r="Q6138" i="1"/>
  <c r="Q6148" i="1"/>
  <c r="Q6158" i="1"/>
  <c r="Q6168" i="1"/>
  <c r="Q6178" i="1"/>
  <c r="Q6188" i="1"/>
  <c r="Q6198" i="1"/>
  <c r="Q6208" i="1"/>
  <c r="Q6218" i="1"/>
  <c r="Q6228" i="1"/>
  <c r="Q6238" i="1"/>
  <c r="Q6248" i="1"/>
  <c r="Q6258" i="1"/>
  <c r="Q6268" i="1"/>
  <c r="Q6278" i="1"/>
  <c r="Q6288" i="1"/>
  <c r="Q6298" i="1"/>
  <c r="Q6308" i="1"/>
  <c r="Q6318" i="1"/>
  <c r="Q6328" i="1"/>
  <c r="Q6338" i="1"/>
  <c r="Q6348" i="1"/>
  <c r="Q6358" i="1"/>
  <c r="Q6368" i="1"/>
  <c r="Q6378" i="1"/>
  <c r="Q6388" i="1"/>
  <c r="Q6398" i="1"/>
  <c r="Q6408" i="1"/>
  <c r="Q6418" i="1"/>
  <c r="Q6428" i="1"/>
  <c r="Q6438" i="1"/>
  <c r="Q6448" i="1"/>
  <c r="Q6458" i="1"/>
  <c r="Q6468" i="1"/>
  <c r="Q6478" i="1"/>
  <c r="Q6488" i="1"/>
  <c r="Q6498" i="1"/>
  <c r="Q6508" i="1"/>
  <c r="Q6518" i="1"/>
  <c r="Q6528" i="1"/>
  <c r="Q6538" i="1"/>
  <c r="Q6548" i="1"/>
  <c r="Q6558" i="1"/>
  <c r="Q6568" i="1"/>
  <c r="Q6578" i="1"/>
  <c r="Q6588" i="1"/>
  <c r="Q6598" i="1"/>
  <c r="Q6608" i="1"/>
  <c r="Q6618" i="1"/>
  <c r="Q6628" i="1"/>
  <c r="Q6638" i="1"/>
  <c r="Q6648" i="1"/>
  <c r="Q6658" i="1"/>
  <c r="Q6668" i="1"/>
  <c r="Q6678" i="1"/>
  <c r="Q6688" i="1"/>
  <c r="Q6698" i="1"/>
  <c r="Q6708" i="1"/>
  <c r="Q6718" i="1"/>
  <c r="Q6728" i="1"/>
  <c r="Q6738" i="1"/>
  <c r="Q6748" i="1"/>
  <c r="Q6758" i="1"/>
  <c r="Q6768" i="1"/>
  <c r="Q6778" i="1"/>
  <c r="Q6788" i="1"/>
  <c r="Q6798" i="1"/>
  <c r="Q6808" i="1"/>
  <c r="Q6818" i="1"/>
  <c r="Q6828" i="1"/>
  <c r="Q6838" i="1"/>
  <c r="Q6848" i="1"/>
  <c r="Q6858" i="1"/>
  <c r="Q6868" i="1"/>
  <c r="Q6878" i="1"/>
  <c r="Q6888" i="1"/>
  <c r="Q6898" i="1"/>
  <c r="Q6908" i="1"/>
  <c r="Q6918" i="1"/>
  <c r="Q6928" i="1"/>
  <c r="Q6938" i="1"/>
  <c r="Q6948" i="1"/>
  <c r="Q6958" i="1"/>
  <c r="Q6968" i="1"/>
  <c r="Q6978" i="1"/>
  <c r="Q6988" i="1"/>
  <c r="Q6998" i="1"/>
  <c r="Q7008" i="1"/>
  <c r="Q7018" i="1"/>
  <c r="Q7028" i="1"/>
  <c r="Q7038" i="1"/>
  <c r="Q7048" i="1"/>
  <c r="Q7058" i="1"/>
  <c r="Q7068" i="1"/>
  <c r="Q7078" i="1"/>
  <c r="Q7088" i="1"/>
  <c r="Q7098" i="1"/>
  <c r="Q7108" i="1"/>
  <c r="Q7118" i="1"/>
  <c r="Q7128" i="1"/>
  <c r="Q7138" i="1"/>
  <c r="Q7148" i="1"/>
  <c r="Q7158" i="1"/>
  <c r="Q7168" i="1"/>
  <c r="Q7178" i="1"/>
  <c r="Q7188" i="1"/>
  <c r="Q7198" i="1"/>
  <c r="Q7208" i="1"/>
  <c r="Q7218" i="1"/>
  <c r="Q7228" i="1"/>
  <c r="Q7238" i="1"/>
  <c r="Q7248" i="1"/>
  <c r="Q7258" i="1"/>
  <c r="Q7268" i="1"/>
  <c r="Q7278" i="1"/>
  <c r="Q7288" i="1"/>
  <c r="Q7298" i="1"/>
  <c r="Q7308" i="1"/>
  <c r="Q7318" i="1"/>
  <c r="Q7328" i="1"/>
  <c r="Q7338" i="1"/>
  <c r="Q7348" i="1"/>
  <c r="Q7358" i="1"/>
  <c r="Q7368" i="1"/>
  <c r="Q7378" i="1"/>
  <c r="Q7388" i="1"/>
  <c r="Q7398" i="1"/>
  <c r="Q7408" i="1"/>
  <c r="Q7418" i="1"/>
  <c r="Q7428" i="1"/>
  <c r="Q7438" i="1"/>
  <c r="Q7448" i="1"/>
  <c r="Q7458" i="1"/>
  <c r="Q7468" i="1"/>
  <c r="Q7478" i="1"/>
  <c r="Q7488" i="1"/>
  <c r="Q7498" i="1"/>
  <c r="Q7508" i="1"/>
  <c r="Q7518" i="1"/>
  <c r="Q7528" i="1"/>
  <c r="Q7538" i="1"/>
  <c r="Q7548" i="1"/>
  <c r="Q7558" i="1"/>
  <c r="Q7568" i="1"/>
  <c r="Q7578" i="1"/>
  <c r="Q7588" i="1"/>
  <c r="Q7598" i="1"/>
  <c r="Q7608" i="1"/>
  <c r="Q7618" i="1"/>
  <c r="Q7628" i="1"/>
  <c r="Q7638" i="1"/>
  <c r="Q7648" i="1"/>
  <c r="Q7658" i="1"/>
  <c r="Q7668" i="1"/>
  <c r="Q7678" i="1"/>
  <c r="Q7688" i="1"/>
  <c r="Q7698" i="1"/>
  <c r="Q7708" i="1"/>
  <c r="Q7718" i="1"/>
  <c r="Q7728" i="1"/>
  <c r="Q7738" i="1"/>
  <c r="Q7748" i="1"/>
  <c r="Q7758" i="1"/>
  <c r="Q7768" i="1"/>
  <c r="Q7778" i="1"/>
  <c r="Q7788" i="1"/>
  <c r="Q7798" i="1"/>
  <c r="Q7808" i="1"/>
  <c r="Q7818" i="1"/>
  <c r="Q7828" i="1"/>
  <c r="Q7838" i="1"/>
  <c r="Q7848" i="1"/>
  <c r="Q7858" i="1"/>
  <c r="Q7868" i="1"/>
  <c r="Q7878" i="1"/>
  <c r="Q7888" i="1"/>
  <c r="Q7898" i="1"/>
  <c r="Q7908" i="1"/>
  <c r="Q7918" i="1"/>
  <c r="Q7928" i="1"/>
  <c r="Q7938" i="1"/>
  <c r="Q7948" i="1"/>
  <c r="Q7958" i="1"/>
  <c r="Q7968" i="1"/>
  <c r="Q7978" i="1"/>
  <c r="Q7988" i="1"/>
  <c r="Q7998" i="1"/>
  <c r="Q8008" i="1"/>
  <c r="Q8018" i="1"/>
  <c r="Q8028" i="1"/>
  <c r="Q8038" i="1"/>
  <c r="Q8048" i="1"/>
  <c r="Q8058" i="1"/>
  <c r="Q8068" i="1"/>
  <c r="Q8078" i="1"/>
  <c r="Q8088" i="1"/>
  <c r="Q8098" i="1"/>
  <c r="Q8108" i="1"/>
  <c r="Q8118" i="1"/>
  <c r="Q8128" i="1"/>
  <c r="Q8138" i="1"/>
  <c r="Q8148" i="1"/>
  <c r="Q8158" i="1"/>
  <c r="Q8168" i="1"/>
  <c r="Q8178" i="1"/>
  <c r="Q8188" i="1"/>
  <c r="Q8198" i="1"/>
  <c r="Q8208" i="1"/>
  <c r="Q8218" i="1"/>
  <c r="Q8228" i="1"/>
  <c r="Q8238" i="1"/>
  <c r="Q8248" i="1"/>
  <c r="Q8258" i="1"/>
  <c r="Q8268" i="1"/>
  <c r="Q8278" i="1"/>
  <c r="Q8288" i="1"/>
  <c r="Q8298" i="1"/>
  <c r="Q8308" i="1"/>
  <c r="Q8318" i="1"/>
  <c r="Q8328" i="1"/>
  <c r="Q8338" i="1"/>
  <c r="Q8348" i="1"/>
  <c r="Q8358" i="1"/>
  <c r="Q8368" i="1"/>
  <c r="Q8378" i="1"/>
  <c r="Q8388" i="1"/>
  <c r="Q8398" i="1"/>
  <c r="Q8408" i="1"/>
  <c r="Q8418" i="1"/>
  <c r="Q8428" i="1"/>
  <c r="Q8438" i="1"/>
  <c r="Q8448" i="1"/>
  <c r="Q8458" i="1"/>
  <c r="Q8468" i="1"/>
  <c r="Q8478" i="1"/>
  <c r="Q8488" i="1"/>
  <c r="Q8498" i="1"/>
  <c r="Q8508" i="1"/>
  <c r="Q8518" i="1"/>
  <c r="Q8528" i="1"/>
  <c r="Q8538" i="1"/>
  <c r="Q8548" i="1"/>
  <c r="Q8558" i="1"/>
  <c r="Q8568" i="1"/>
  <c r="Q8578" i="1"/>
  <c r="Q8588" i="1"/>
  <c r="Q8598" i="1"/>
  <c r="Q8608" i="1"/>
  <c r="Q8618" i="1"/>
  <c r="Q8628" i="1"/>
  <c r="Q8638" i="1"/>
  <c r="Q8648" i="1"/>
  <c r="Q8658" i="1"/>
  <c r="Q8668" i="1"/>
  <c r="Q8678" i="1"/>
  <c r="Q8688" i="1"/>
  <c r="Q8698" i="1"/>
  <c r="Q8708" i="1"/>
  <c r="Q8718" i="1"/>
  <c r="Q8728" i="1"/>
  <c r="Q8738" i="1"/>
  <c r="Q8748" i="1"/>
  <c r="Q8758" i="1"/>
  <c r="Q6120" i="1"/>
  <c r="Q6130" i="1"/>
  <c r="Q6140" i="1"/>
  <c r="Q6150" i="1"/>
  <c r="Q6160" i="1"/>
  <c r="Q6170" i="1"/>
  <c r="Q6180" i="1"/>
  <c r="Q6190" i="1"/>
  <c r="Q6200" i="1"/>
  <c r="Q6210" i="1"/>
  <c r="Q6220" i="1"/>
  <c r="Q6230" i="1"/>
  <c r="Q6240" i="1"/>
  <c r="Q6250" i="1"/>
  <c r="Q6260" i="1"/>
  <c r="Q6270" i="1"/>
  <c r="Q6280" i="1"/>
  <c r="Q6290" i="1"/>
  <c r="Q6300" i="1"/>
  <c r="Q6310" i="1"/>
  <c r="Q6320" i="1"/>
  <c r="Q6330" i="1"/>
  <c r="Q6340" i="1"/>
  <c r="Q6350" i="1"/>
  <c r="Q6360" i="1"/>
  <c r="Q6370" i="1"/>
  <c r="Q6380" i="1"/>
  <c r="Q6390" i="1"/>
  <c r="Q6400" i="1"/>
  <c r="Q6410" i="1"/>
  <c r="Q6420" i="1"/>
  <c r="Q6430" i="1"/>
  <c r="Q6440" i="1"/>
  <c r="Q6450" i="1"/>
  <c r="Q6460" i="1"/>
  <c r="Q6470" i="1"/>
  <c r="Q6480" i="1"/>
  <c r="Q6490" i="1"/>
  <c r="Q6500" i="1"/>
  <c r="Q6510" i="1"/>
  <c r="Q6520" i="1"/>
  <c r="Q6530" i="1"/>
  <c r="Q6540" i="1"/>
  <c r="Q6550" i="1"/>
  <c r="Q6560" i="1"/>
  <c r="Q6570" i="1"/>
  <c r="Q6580" i="1"/>
  <c r="Q6590" i="1"/>
  <c r="Q6600" i="1"/>
  <c r="Q6610" i="1"/>
  <c r="Q6620" i="1"/>
  <c r="Q6630" i="1"/>
  <c r="Q6640" i="1"/>
  <c r="Q6650" i="1"/>
  <c r="Q6660" i="1"/>
  <c r="Q6670" i="1"/>
  <c r="Q6680" i="1"/>
  <c r="Q6690" i="1"/>
  <c r="Q6700" i="1"/>
  <c r="Q6710" i="1"/>
  <c r="Q6720" i="1"/>
  <c r="Q6730" i="1"/>
  <c r="Q6740" i="1"/>
  <c r="Q6750" i="1"/>
  <c r="Q6760" i="1"/>
  <c r="Q6770" i="1"/>
  <c r="Q6780" i="1"/>
  <c r="Q6790" i="1"/>
  <c r="Q6800" i="1"/>
  <c r="Q6810" i="1"/>
  <c r="Q6820" i="1"/>
  <c r="Q6830" i="1"/>
  <c r="Q6840" i="1"/>
  <c r="Q6850" i="1"/>
  <c r="Q6860" i="1"/>
  <c r="Q6870" i="1"/>
  <c r="Q6880" i="1"/>
  <c r="Q6890" i="1"/>
  <c r="Q6900" i="1"/>
  <c r="Q6910" i="1"/>
  <c r="Q6920" i="1"/>
  <c r="Q6930" i="1"/>
  <c r="Q6940" i="1"/>
  <c r="Q6950" i="1"/>
  <c r="Q6960" i="1"/>
  <c r="Q6970" i="1"/>
  <c r="Q6980" i="1"/>
  <c r="Q6990" i="1"/>
  <c r="Q7000" i="1"/>
  <c r="Q7010" i="1"/>
  <c r="Q7020" i="1"/>
  <c r="Q7030" i="1"/>
  <c r="Q7040" i="1"/>
  <c r="Q7050" i="1"/>
  <c r="Q7060" i="1"/>
  <c r="Q7070" i="1"/>
  <c r="Q7080" i="1"/>
  <c r="Q7090" i="1"/>
  <c r="Q7100" i="1"/>
  <c r="Q7110" i="1"/>
  <c r="Q7120" i="1"/>
  <c r="Q7130" i="1"/>
  <c r="Q7140" i="1"/>
  <c r="Q7150" i="1"/>
  <c r="Q7160" i="1"/>
  <c r="Q7170" i="1"/>
  <c r="Q7180" i="1"/>
  <c r="Q7190" i="1"/>
  <c r="Q7200" i="1"/>
  <c r="Q7210" i="1"/>
  <c r="Q7220" i="1"/>
  <c r="Q7230" i="1"/>
  <c r="Q7240" i="1"/>
  <c r="Q7250" i="1"/>
  <c r="Q7260" i="1"/>
  <c r="Q7270" i="1"/>
  <c r="Q7280" i="1"/>
  <c r="Q7290" i="1"/>
  <c r="Q7300" i="1"/>
  <c r="Q7310" i="1"/>
  <c r="Q7320" i="1"/>
  <c r="Q7330" i="1"/>
  <c r="Q7340" i="1"/>
  <c r="Q7350" i="1"/>
  <c r="Q7360" i="1"/>
  <c r="Q7370" i="1"/>
  <c r="Q7380" i="1"/>
  <c r="Q7390" i="1"/>
  <c r="Q7400" i="1"/>
  <c r="Q7410" i="1"/>
  <c r="Q7420" i="1"/>
  <c r="Q7430" i="1"/>
  <c r="Q7440" i="1"/>
  <c r="Q7450" i="1"/>
  <c r="Q7460" i="1"/>
  <c r="Q7470" i="1"/>
  <c r="Q7480" i="1"/>
  <c r="Q7490" i="1"/>
  <c r="Q7500" i="1"/>
  <c r="Q7510" i="1"/>
  <c r="Q7520" i="1"/>
  <c r="Q7530" i="1"/>
  <c r="Q7540" i="1"/>
  <c r="Q7550" i="1"/>
  <c r="Q7560" i="1"/>
  <c r="Q7570" i="1"/>
  <c r="Q7580" i="1"/>
  <c r="Q7590" i="1"/>
  <c r="Q7600" i="1"/>
  <c r="Q7610" i="1"/>
  <c r="Q7620" i="1"/>
  <c r="Q7630" i="1"/>
  <c r="Q7640" i="1"/>
  <c r="Q7650" i="1"/>
  <c r="Q7660" i="1"/>
  <c r="Q7670" i="1"/>
  <c r="Q7680" i="1"/>
  <c r="Q7690" i="1"/>
  <c r="Q7700" i="1"/>
  <c r="Q7710" i="1"/>
  <c r="Q7720" i="1"/>
  <c r="Q7730" i="1"/>
  <c r="Q7740" i="1"/>
  <c r="Q7750" i="1"/>
  <c r="Q7760" i="1"/>
  <c r="Q7770" i="1"/>
  <c r="Q7780" i="1"/>
  <c r="Q7790" i="1"/>
  <c r="Q7800" i="1"/>
  <c r="Q7810" i="1"/>
  <c r="Q7820" i="1"/>
  <c r="Q7830" i="1"/>
  <c r="Q7840" i="1"/>
  <c r="Q7850" i="1"/>
  <c r="Q7860" i="1"/>
  <c r="Q7870" i="1"/>
  <c r="Q7880" i="1"/>
  <c r="Q7890" i="1"/>
  <c r="Q7900" i="1"/>
  <c r="Q7910" i="1"/>
  <c r="Q7920" i="1"/>
  <c r="Q7930" i="1"/>
  <c r="Q7940" i="1"/>
  <c r="Q7950" i="1"/>
  <c r="Q7960" i="1"/>
  <c r="Q7970" i="1"/>
  <c r="Q7980" i="1"/>
  <c r="Q7990" i="1"/>
  <c r="Q8000" i="1"/>
  <c r="Q8010" i="1"/>
  <c r="Q8020" i="1"/>
  <c r="Q8030" i="1"/>
  <c r="Q8040" i="1"/>
  <c r="Q8050" i="1"/>
  <c r="Q8060" i="1"/>
  <c r="Q8070" i="1"/>
  <c r="Q8080" i="1"/>
  <c r="Q8090" i="1"/>
  <c r="Q8100" i="1"/>
  <c r="Q8110" i="1"/>
  <c r="Q8120" i="1"/>
  <c r="Q8130" i="1"/>
  <c r="Q8140" i="1"/>
  <c r="Q8150" i="1"/>
  <c r="Q8160" i="1"/>
  <c r="Q8170" i="1"/>
  <c r="Q8180" i="1"/>
  <c r="Q8190" i="1"/>
  <c r="Q8200" i="1"/>
  <c r="Q8210" i="1"/>
  <c r="Q8220" i="1"/>
  <c r="Q8230" i="1"/>
  <c r="Q8240" i="1"/>
  <c r="Q8250" i="1"/>
  <c r="Q8260" i="1"/>
  <c r="Q8270" i="1"/>
  <c r="Q8280" i="1"/>
  <c r="Q8290" i="1"/>
  <c r="Q8300" i="1"/>
  <c r="Q8310" i="1"/>
  <c r="Q8320" i="1"/>
  <c r="Q8330" i="1"/>
  <c r="Q8340" i="1"/>
  <c r="Q8350" i="1"/>
  <c r="Q8360" i="1"/>
  <c r="Q8370" i="1"/>
  <c r="Q8380" i="1"/>
  <c r="Q8390" i="1"/>
  <c r="Q8400" i="1"/>
  <c r="Q8410" i="1"/>
  <c r="Q8420" i="1"/>
  <c r="Q8430" i="1"/>
  <c r="Q8440" i="1"/>
  <c r="Q8450" i="1"/>
  <c r="Q8460" i="1"/>
  <c r="Q8470" i="1"/>
  <c r="Q8480" i="1"/>
  <c r="Q8490" i="1"/>
  <c r="Q8500" i="1"/>
  <c r="Q8510" i="1"/>
  <c r="Q8520" i="1"/>
  <c r="Q8530" i="1"/>
  <c r="Q8540" i="1"/>
  <c r="Q8550" i="1"/>
  <c r="Q8560" i="1"/>
  <c r="Q8570" i="1"/>
  <c r="Q8580" i="1"/>
  <c r="Q8590" i="1"/>
  <c r="Q8600" i="1"/>
  <c r="Q8610" i="1"/>
  <c r="Q8620" i="1"/>
  <c r="Q8630" i="1"/>
  <c r="Q8640" i="1"/>
  <c r="Q8650" i="1"/>
  <c r="Q8660" i="1"/>
  <c r="Q8670" i="1"/>
  <c r="Q8680" i="1"/>
  <c r="Q8690" i="1"/>
  <c r="Q8700" i="1"/>
  <c r="Q8710" i="1"/>
  <c r="Q8720" i="1"/>
  <c r="Q8730" i="1"/>
  <c r="Q8740" i="1"/>
  <c r="Q8750" i="1"/>
  <c r="Q8760" i="1"/>
  <c r="Q6121" i="1"/>
  <c r="Q6131" i="1"/>
  <c r="Q6141" i="1"/>
  <c r="Q6151" i="1"/>
  <c r="Q6161" i="1"/>
  <c r="Q6171" i="1"/>
  <c r="Q6181" i="1"/>
  <c r="Q6191" i="1"/>
  <c r="Q6201" i="1"/>
  <c r="Q6211" i="1"/>
  <c r="Q6221" i="1"/>
  <c r="Q6231" i="1"/>
  <c r="Q6241" i="1"/>
  <c r="Q6251" i="1"/>
  <c r="Q6261" i="1"/>
  <c r="Q6271" i="1"/>
  <c r="Q6281" i="1"/>
  <c r="Q6291" i="1"/>
  <c r="Q6301" i="1"/>
  <c r="Q6311" i="1"/>
  <c r="Q6321" i="1"/>
  <c r="Q6331" i="1"/>
  <c r="Q6341" i="1"/>
  <c r="Q6351" i="1"/>
  <c r="Q6361" i="1"/>
  <c r="Q6371" i="1"/>
  <c r="Q6381" i="1"/>
  <c r="Q6391" i="1"/>
  <c r="Q6401" i="1"/>
  <c r="Q6411" i="1"/>
  <c r="Q6421" i="1"/>
  <c r="Q6431" i="1"/>
  <c r="Q6441" i="1"/>
  <c r="Q6451" i="1"/>
  <c r="Q6461" i="1"/>
  <c r="Q6471" i="1"/>
  <c r="Q6481" i="1"/>
  <c r="Q6491" i="1"/>
  <c r="Q6501" i="1"/>
  <c r="Q6511" i="1"/>
  <c r="Q6521" i="1"/>
  <c r="Q6531" i="1"/>
  <c r="Q6541" i="1"/>
  <c r="Q6551" i="1"/>
  <c r="Q6561" i="1"/>
  <c r="Q6571" i="1"/>
  <c r="Q6581" i="1"/>
  <c r="Q6591" i="1"/>
  <c r="Q6601" i="1"/>
  <c r="Q6611" i="1"/>
  <c r="Q6621" i="1"/>
  <c r="Q6631" i="1"/>
  <c r="Q6641" i="1"/>
  <c r="Q6651" i="1"/>
  <c r="Q6661" i="1"/>
  <c r="Q6671" i="1"/>
  <c r="Q6681" i="1"/>
  <c r="Q6691" i="1"/>
  <c r="Q6701" i="1"/>
  <c r="Q6711" i="1"/>
  <c r="Q6721" i="1"/>
  <c r="Q6731" i="1"/>
  <c r="Q6741" i="1"/>
  <c r="Q6751" i="1"/>
  <c r="Q6761" i="1"/>
  <c r="Q6771" i="1"/>
  <c r="Q6781" i="1"/>
  <c r="Q6791" i="1"/>
  <c r="Q6801" i="1"/>
  <c r="Q6811" i="1"/>
  <c r="Q6821" i="1"/>
  <c r="Q6831" i="1"/>
  <c r="Q6841" i="1"/>
  <c r="Q6851" i="1"/>
  <c r="Q6861" i="1"/>
  <c r="Q6871" i="1"/>
  <c r="Q6881" i="1"/>
  <c r="Q6891" i="1"/>
  <c r="Q6901" i="1"/>
  <c r="Q6911" i="1"/>
  <c r="Q6921" i="1"/>
  <c r="Q6931" i="1"/>
  <c r="Q6941" i="1"/>
  <c r="Q6951" i="1"/>
  <c r="Q6961" i="1"/>
  <c r="Q6971" i="1"/>
  <c r="Q6981" i="1"/>
  <c r="Q6991" i="1"/>
  <c r="Q7001" i="1"/>
  <c r="Q7011" i="1"/>
  <c r="Q7021" i="1"/>
  <c r="Q7031" i="1"/>
  <c r="Q7041" i="1"/>
  <c r="Q7051" i="1"/>
  <c r="Q7061" i="1"/>
  <c r="Q7071" i="1"/>
  <c r="Q7081" i="1"/>
  <c r="Q7091" i="1"/>
  <c r="Q7101" i="1"/>
  <c r="Q7111" i="1"/>
  <c r="Q7121" i="1"/>
  <c r="Q7131" i="1"/>
  <c r="Q7141" i="1"/>
  <c r="Q7151" i="1"/>
  <c r="Q7161" i="1"/>
  <c r="Q7171" i="1"/>
  <c r="Q7181" i="1"/>
  <c r="Q7191" i="1"/>
  <c r="Q7201" i="1"/>
  <c r="Q7211" i="1"/>
  <c r="Q7221" i="1"/>
  <c r="Q7231" i="1"/>
  <c r="Q7241" i="1"/>
  <c r="Q7251" i="1"/>
  <c r="Q7261" i="1"/>
  <c r="Q7271" i="1"/>
  <c r="Q7281" i="1"/>
  <c r="Q7291" i="1"/>
  <c r="Q7301" i="1"/>
  <c r="Q7311" i="1"/>
  <c r="Q7321" i="1"/>
  <c r="Q7331" i="1"/>
  <c r="Q7341" i="1"/>
  <c r="Q7351" i="1"/>
  <c r="Q7361" i="1"/>
  <c r="Q7371" i="1"/>
  <c r="Q7381" i="1"/>
  <c r="Q7391" i="1"/>
  <c r="Q7401" i="1"/>
  <c r="Q7411" i="1"/>
  <c r="Q7421" i="1"/>
  <c r="Q7431" i="1"/>
  <c r="Q7441" i="1"/>
  <c r="Q7451" i="1"/>
  <c r="Q7461" i="1"/>
  <c r="Q7471" i="1"/>
  <c r="Q7481" i="1"/>
  <c r="Q7491" i="1"/>
  <c r="Q7501" i="1"/>
  <c r="Q7511" i="1"/>
  <c r="Q7521" i="1"/>
  <c r="Q7531" i="1"/>
  <c r="Q7541" i="1"/>
  <c r="Q7551" i="1"/>
  <c r="Q7561" i="1"/>
  <c r="Q7571" i="1"/>
  <c r="Q7581" i="1"/>
  <c r="Q7591" i="1"/>
  <c r="Q7601" i="1"/>
  <c r="Q7611" i="1"/>
  <c r="Q7621" i="1"/>
  <c r="Q7631" i="1"/>
  <c r="Q7641" i="1"/>
  <c r="Q7651" i="1"/>
  <c r="Q7661" i="1"/>
  <c r="Q7671" i="1"/>
  <c r="Q7681" i="1"/>
  <c r="Q7691" i="1"/>
  <c r="Q7701" i="1"/>
  <c r="Q7711" i="1"/>
  <c r="Q7721" i="1"/>
  <c r="Q7731" i="1"/>
  <c r="Q7741" i="1"/>
  <c r="Q7751" i="1"/>
  <c r="Q7761" i="1"/>
  <c r="Q7771" i="1"/>
  <c r="Q7781" i="1"/>
  <c r="Q7791" i="1"/>
  <c r="Q7801" i="1"/>
  <c r="Q7811" i="1"/>
  <c r="Q7821" i="1"/>
  <c r="Q7831" i="1"/>
  <c r="Q7841" i="1"/>
  <c r="Q7851" i="1"/>
  <c r="Q7861" i="1"/>
  <c r="Q7871" i="1"/>
  <c r="Q7881" i="1"/>
  <c r="Q7891" i="1"/>
  <c r="Q7901" i="1"/>
  <c r="Q7911" i="1"/>
  <c r="Q7921" i="1"/>
  <c r="Q7931" i="1"/>
  <c r="Q7941" i="1"/>
  <c r="Q7951" i="1"/>
  <c r="Q7961" i="1"/>
  <c r="Q7971" i="1"/>
  <c r="Q7981" i="1"/>
  <c r="Q7991" i="1"/>
  <c r="Q8001" i="1"/>
  <c r="Q8011" i="1"/>
  <c r="Q8021" i="1"/>
  <c r="Q8031" i="1"/>
  <c r="Q8041" i="1"/>
  <c r="Q8051" i="1"/>
  <c r="Q8061" i="1"/>
  <c r="Q8071" i="1"/>
  <c r="Q8081" i="1"/>
  <c r="Q8091" i="1"/>
  <c r="Q8101" i="1"/>
  <c r="Q8111" i="1"/>
  <c r="Q8121" i="1"/>
  <c r="Q8131" i="1"/>
  <c r="Q8141" i="1"/>
  <c r="Q8151" i="1"/>
  <c r="Q8161" i="1"/>
  <c r="Q8171" i="1"/>
  <c r="Q8181" i="1"/>
  <c r="Q8191" i="1"/>
  <c r="Q8201" i="1"/>
  <c r="Q8211" i="1"/>
  <c r="Q8221" i="1"/>
  <c r="Q8231" i="1"/>
  <c r="Q8241" i="1"/>
  <c r="Q8251" i="1"/>
  <c r="Q8261" i="1"/>
  <c r="Q8271" i="1"/>
  <c r="Q8281" i="1"/>
  <c r="Q8291" i="1"/>
  <c r="Q8301" i="1"/>
  <c r="Q8311" i="1"/>
  <c r="Q8321" i="1"/>
  <c r="Q8331" i="1"/>
  <c r="Q8341" i="1"/>
  <c r="Q8351" i="1"/>
  <c r="Q8361" i="1"/>
  <c r="Q8371" i="1"/>
  <c r="Q8381" i="1"/>
  <c r="Q8391" i="1"/>
  <c r="Q8401" i="1"/>
  <c r="Q8411" i="1"/>
  <c r="Q8421" i="1"/>
  <c r="Q8431" i="1"/>
  <c r="Q8441" i="1"/>
  <c r="Q8451" i="1"/>
  <c r="Q8461" i="1"/>
  <c r="Q8471" i="1"/>
  <c r="Q8481" i="1"/>
  <c r="Q8491" i="1"/>
  <c r="Q8501" i="1"/>
  <c r="Q8511" i="1"/>
  <c r="Q8521" i="1"/>
  <c r="Q8531" i="1"/>
  <c r="Q8541" i="1"/>
  <c r="Q8551" i="1"/>
  <c r="Q8561" i="1"/>
  <c r="Q8571" i="1"/>
  <c r="Q8581" i="1"/>
  <c r="Q8591" i="1"/>
  <c r="Q8601" i="1"/>
  <c r="Q8611" i="1"/>
  <c r="Q8621" i="1"/>
  <c r="Q8631" i="1"/>
  <c r="Q8641" i="1"/>
  <c r="Q8651" i="1"/>
  <c r="Q8661" i="1"/>
  <c r="Q8671" i="1"/>
  <c r="Q8681" i="1"/>
  <c r="Q8691" i="1"/>
  <c r="Q8701" i="1"/>
  <c r="Q8711" i="1"/>
  <c r="Q8721" i="1"/>
  <c r="Q8731" i="1"/>
  <c r="Q8741" i="1"/>
  <c r="Q8751" i="1"/>
  <c r="Q8761" i="1"/>
  <c r="Q6122" i="1"/>
  <c r="Q6132" i="1"/>
  <c r="Q6142" i="1"/>
  <c r="Q6152" i="1"/>
  <c r="Q6162" i="1"/>
  <c r="Q6172" i="1"/>
  <c r="Q6182" i="1"/>
  <c r="Q6192" i="1"/>
  <c r="Q6202" i="1"/>
  <c r="Q6212" i="1"/>
  <c r="Q6222" i="1"/>
  <c r="Q6232" i="1"/>
  <c r="Q6242" i="1"/>
  <c r="Q6252" i="1"/>
  <c r="Q6262" i="1"/>
  <c r="Q6272" i="1"/>
  <c r="Q6282" i="1"/>
  <c r="Q6292" i="1"/>
  <c r="Q6302" i="1"/>
  <c r="Q6312" i="1"/>
  <c r="Q6322" i="1"/>
  <c r="Q6332" i="1"/>
  <c r="Q6342" i="1"/>
  <c r="Q6352" i="1"/>
  <c r="Q6362" i="1"/>
  <c r="Q6372" i="1"/>
  <c r="Q6382" i="1"/>
  <c r="Q6392" i="1"/>
  <c r="Q6402" i="1"/>
  <c r="Q6412" i="1"/>
  <c r="Q6422" i="1"/>
  <c r="Q6432" i="1"/>
  <c r="Q6442" i="1"/>
  <c r="Q6452" i="1"/>
  <c r="Q6462" i="1"/>
  <c r="Q6472" i="1"/>
  <c r="Q6482" i="1"/>
  <c r="Q6492" i="1"/>
  <c r="Q6502" i="1"/>
  <c r="Q6512" i="1"/>
  <c r="Q6522" i="1"/>
  <c r="Q6532" i="1"/>
  <c r="Q6542" i="1"/>
  <c r="Q6552" i="1"/>
  <c r="Q6562" i="1"/>
  <c r="Q6572" i="1"/>
  <c r="Q6582" i="1"/>
  <c r="Q6592" i="1"/>
  <c r="Q6602" i="1"/>
  <c r="Q6612" i="1"/>
  <c r="Q6622" i="1"/>
  <c r="Q6632" i="1"/>
  <c r="Q6642" i="1"/>
  <c r="Q6652" i="1"/>
  <c r="Q6662" i="1"/>
  <c r="Q6672" i="1"/>
  <c r="Q6682" i="1"/>
  <c r="Q6692" i="1"/>
  <c r="Q6702" i="1"/>
  <c r="Q6712" i="1"/>
  <c r="Q6722" i="1"/>
  <c r="Q6732" i="1"/>
  <c r="Q6742" i="1"/>
  <c r="Q6752" i="1"/>
  <c r="Q6762" i="1"/>
  <c r="Q6772" i="1"/>
  <c r="Q6782" i="1"/>
  <c r="Q6792" i="1"/>
  <c r="Q6802" i="1"/>
  <c r="Q6812" i="1"/>
  <c r="Q6822" i="1"/>
  <c r="Q6832" i="1"/>
  <c r="Q6842" i="1"/>
  <c r="Q6852" i="1"/>
  <c r="Q6862" i="1"/>
  <c r="Q6872" i="1"/>
  <c r="Q6882" i="1"/>
  <c r="Q6892" i="1"/>
  <c r="Q6902" i="1"/>
  <c r="Q6912" i="1"/>
  <c r="Q6922" i="1"/>
  <c r="Q6932" i="1"/>
  <c r="Q6942" i="1"/>
  <c r="Q6952" i="1"/>
  <c r="Q6962" i="1"/>
  <c r="Q6972" i="1"/>
  <c r="Q6982" i="1"/>
  <c r="Q6992" i="1"/>
  <c r="Q7002" i="1"/>
  <c r="Q7012" i="1"/>
  <c r="Q7022" i="1"/>
  <c r="Q7032" i="1"/>
  <c r="Q7042" i="1"/>
  <c r="Q7052" i="1"/>
  <c r="Q7062" i="1"/>
  <c r="Q7072" i="1"/>
  <c r="Q7082" i="1"/>
  <c r="Q7092" i="1"/>
  <c r="Q7102" i="1"/>
  <c r="Q7112" i="1"/>
  <c r="Q7122" i="1"/>
  <c r="Q7132" i="1"/>
  <c r="Q7142" i="1"/>
  <c r="Q7152" i="1"/>
  <c r="Q7162" i="1"/>
  <c r="Q7172" i="1"/>
  <c r="Q7182" i="1"/>
  <c r="Q7192" i="1"/>
  <c r="Q7202" i="1"/>
  <c r="Q7212" i="1"/>
  <c r="Q7222" i="1"/>
  <c r="Q7232" i="1"/>
  <c r="Q7242" i="1"/>
  <c r="Q7252" i="1"/>
  <c r="Q7262" i="1"/>
  <c r="Q7272" i="1"/>
  <c r="Q7282" i="1"/>
  <c r="Q7292" i="1"/>
  <c r="Q7302" i="1"/>
  <c r="Q7312" i="1"/>
  <c r="Q7322" i="1"/>
  <c r="Q7332" i="1"/>
  <c r="Q7342" i="1"/>
  <c r="Q7352" i="1"/>
  <c r="Q7362" i="1"/>
  <c r="Q7372" i="1"/>
  <c r="Q7382" i="1"/>
  <c r="Q7392" i="1"/>
  <c r="Q7402" i="1"/>
  <c r="Q7412" i="1"/>
  <c r="Q7422" i="1"/>
  <c r="Q7432" i="1"/>
  <c r="Q7442" i="1"/>
  <c r="Q7452" i="1"/>
  <c r="Q7462" i="1"/>
  <c r="Q7472" i="1"/>
  <c r="Q7482" i="1"/>
  <c r="Q7492" i="1"/>
  <c r="Q7502" i="1"/>
  <c r="Q7512" i="1"/>
  <c r="Q7522" i="1"/>
  <c r="Q7532" i="1"/>
  <c r="Q7542" i="1"/>
  <c r="Q7552" i="1"/>
  <c r="Q7562" i="1"/>
  <c r="Q7572" i="1"/>
  <c r="Q7582" i="1"/>
  <c r="Q7592" i="1"/>
  <c r="Q7602" i="1"/>
  <c r="Q7612" i="1"/>
  <c r="Q7622" i="1"/>
  <c r="Q7632" i="1"/>
  <c r="Q7642" i="1"/>
  <c r="Q7652" i="1"/>
  <c r="Q7662" i="1"/>
  <c r="Q7672" i="1"/>
  <c r="Q7682" i="1"/>
  <c r="Q7692" i="1"/>
  <c r="Q7702" i="1"/>
  <c r="Q7712" i="1"/>
  <c r="Q7722" i="1"/>
  <c r="Q7732" i="1"/>
  <c r="Q7742" i="1"/>
  <c r="Q7752" i="1"/>
  <c r="Q7762" i="1"/>
  <c r="Q7772" i="1"/>
  <c r="Q7782" i="1"/>
  <c r="Q7792" i="1"/>
  <c r="Q7802" i="1"/>
  <c r="Q7812" i="1"/>
  <c r="Q7822" i="1"/>
  <c r="Q7832" i="1"/>
  <c r="Q7842" i="1"/>
  <c r="Q7852" i="1"/>
  <c r="Q7862" i="1"/>
  <c r="Q7872" i="1"/>
  <c r="Q7882" i="1"/>
  <c r="Q7892" i="1"/>
  <c r="Q7902" i="1"/>
  <c r="Q7912" i="1"/>
  <c r="Q7922" i="1"/>
  <c r="Q7932" i="1"/>
  <c r="Q7942" i="1"/>
  <c r="Q7952" i="1"/>
  <c r="Q7962" i="1"/>
  <c r="Q7972" i="1"/>
  <c r="Q7982" i="1"/>
  <c r="Q7992" i="1"/>
  <c r="Q8002" i="1"/>
  <c r="Q8012" i="1"/>
  <c r="Q8022" i="1"/>
  <c r="Q8032" i="1"/>
  <c r="Q8042" i="1"/>
  <c r="Q8052" i="1"/>
  <c r="Q8062" i="1"/>
  <c r="Q8072" i="1"/>
  <c r="Q8082" i="1"/>
  <c r="Q8092" i="1"/>
  <c r="Q8102" i="1"/>
  <c r="Q8112" i="1"/>
  <c r="Q8122" i="1"/>
  <c r="Q8132" i="1"/>
  <c r="Q8142" i="1"/>
  <c r="Q8152" i="1"/>
  <c r="Q8162" i="1"/>
  <c r="Q8172" i="1"/>
  <c r="Q8182" i="1"/>
  <c r="Q8192" i="1"/>
  <c r="Q8202" i="1"/>
  <c r="Q8212" i="1"/>
  <c r="Q8222" i="1"/>
  <c r="Q8232" i="1"/>
  <c r="Q8242" i="1"/>
  <c r="Q8252" i="1"/>
  <c r="Q8262" i="1"/>
  <c r="Q8272" i="1"/>
  <c r="Q8282" i="1"/>
  <c r="Q8292" i="1"/>
  <c r="Q8302" i="1"/>
  <c r="Q8312" i="1"/>
  <c r="Q8322" i="1"/>
  <c r="Q8332" i="1"/>
  <c r="Q8342" i="1"/>
  <c r="Q8352" i="1"/>
  <c r="Q8362" i="1"/>
  <c r="Q8372" i="1"/>
  <c r="Q8382" i="1"/>
  <c r="Q8392" i="1"/>
  <c r="Q8402" i="1"/>
  <c r="Q8412" i="1"/>
  <c r="Q8422" i="1"/>
  <c r="Q8432" i="1"/>
  <c r="Q8442" i="1"/>
  <c r="Q8452" i="1"/>
  <c r="Q8462" i="1"/>
  <c r="Q8472" i="1"/>
  <c r="Q8482" i="1"/>
  <c r="Q8492" i="1"/>
  <c r="Q8502" i="1"/>
  <c r="Q8512" i="1"/>
  <c r="Q8522" i="1"/>
  <c r="Q8532" i="1"/>
  <c r="Q8542" i="1"/>
  <c r="Q8552" i="1"/>
  <c r="Q8562" i="1"/>
  <c r="Q8572" i="1"/>
  <c r="Q8582" i="1"/>
  <c r="Q8592" i="1"/>
  <c r="Q8602" i="1"/>
  <c r="Q8612" i="1"/>
  <c r="Q8622" i="1"/>
  <c r="Q8632" i="1"/>
  <c r="Q8642" i="1"/>
  <c r="Q8652" i="1"/>
  <c r="Q8662" i="1"/>
  <c r="Q8672" i="1"/>
  <c r="Q8682" i="1"/>
  <c r="Q8692" i="1"/>
  <c r="Q8702" i="1"/>
  <c r="Q8712" i="1"/>
  <c r="Q8722" i="1"/>
  <c r="Q8732" i="1"/>
  <c r="Q8742" i="1"/>
  <c r="Q8752" i="1"/>
  <c r="Q8762" i="1"/>
  <c r="Q6123" i="1"/>
  <c r="Q6133" i="1"/>
  <c r="Q6143" i="1"/>
  <c r="Q6153" i="1"/>
  <c r="Q6163" i="1"/>
  <c r="Q6173" i="1"/>
  <c r="Q6183" i="1"/>
  <c r="Q6193" i="1"/>
  <c r="Q6203" i="1"/>
  <c r="Q6213" i="1"/>
  <c r="Q6223" i="1"/>
  <c r="Q6233" i="1"/>
  <c r="Q6243" i="1"/>
  <c r="Q6253" i="1"/>
  <c r="Q6263" i="1"/>
  <c r="Q6273" i="1"/>
  <c r="Q6283" i="1"/>
  <c r="Q6293" i="1"/>
  <c r="Q6303" i="1"/>
  <c r="Q6313" i="1"/>
  <c r="Q6323" i="1"/>
  <c r="Q6333" i="1"/>
  <c r="Q6343" i="1"/>
  <c r="Q6353" i="1"/>
  <c r="Q6363" i="1"/>
  <c r="Q6373" i="1"/>
  <c r="Q6383" i="1"/>
  <c r="Q6393" i="1"/>
  <c r="Q6403" i="1"/>
  <c r="Q6413" i="1"/>
  <c r="Q6423" i="1"/>
  <c r="Q6433" i="1"/>
  <c r="Q6443" i="1"/>
  <c r="Q6453" i="1"/>
  <c r="Q6463" i="1"/>
  <c r="Q6473" i="1"/>
  <c r="Q6483" i="1"/>
  <c r="Q6493" i="1"/>
  <c r="Q6503" i="1"/>
  <c r="Q6513" i="1"/>
  <c r="Q6523" i="1"/>
  <c r="Q6533" i="1"/>
  <c r="Q6543" i="1"/>
  <c r="Q6553" i="1"/>
  <c r="Q6563" i="1"/>
  <c r="Q6573" i="1"/>
  <c r="Q6583" i="1"/>
  <c r="Q6593" i="1"/>
  <c r="Q6603" i="1"/>
  <c r="Q6613" i="1"/>
  <c r="Q6623" i="1"/>
  <c r="Q6633" i="1"/>
  <c r="Q6643" i="1"/>
  <c r="Q6653" i="1"/>
  <c r="Q6663" i="1"/>
  <c r="Q6673" i="1"/>
  <c r="Q6683" i="1"/>
  <c r="Q6693" i="1"/>
  <c r="Q6703" i="1"/>
  <c r="Q6713" i="1"/>
  <c r="Q6723" i="1"/>
  <c r="Q6733" i="1"/>
  <c r="Q6743" i="1"/>
  <c r="Q6753" i="1"/>
  <c r="Q6763" i="1"/>
  <c r="Q6773" i="1"/>
  <c r="Q6783" i="1"/>
  <c r="Q6793" i="1"/>
  <c r="Q6803" i="1"/>
  <c r="Q6813" i="1"/>
  <c r="Q6823" i="1"/>
  <c r="Q6833" i="1"/>
  <c r="Q6843" i="1"/>
  <c r="Q6853" i="1"/>
  <c r="Q6863" i="1"/>
  <c r="Q6873" i="1"/>
  <c r="Q6883" i="1"/>
  <c r="Q6893" i="1"/>
  <c r="Q6903" i="1"/>
  <c r="Q6913" i="1"/>
  <c r="Q6923" i="1"/>
  <c r="Q6933" i="1"/>
  <c r="Q6943" i="1"/>
  <c r="Q6953" i="1"/>
  <c r="Q6963" i="1"/>
  <c r="Q6973" i="1"/>
  <c r="Q6983" i="1"/>
  <c r="Q6993" i="1"/>
  <c r="Q7003" i="1"/>
  <c r="Q7013" i="1"/>
  <c r="Q7023" i="1"/>
  <c r="Q7033" i="1"/>
  <c r="Q7043" i="1"/>
  <c r="Q7053" i="1"/>
  <c r="Q7063" i="1"/>
  <c r="Q7073" i="1"/>
  <c r="Q7083" i="1"/>
  <c r="Q7093" i="1"/>
  <c r="Q7103" i="1"/>
  <c r="Q7113" i="1"/>
  <c r="Q7123" i="1"/>
  <c r="Q7133" i="1"/>
  <c r="Q7143" i="1"/>
  <c r="Q7153" i="1"/>
  <c r="Q7163" i="1"/>
  <c r="Q7173" i="1"/>
  <c r="Q7183" i="1"/>
  <c r="Q7193" i="1"/>
  <c r="Q7203" i="1"/>
  <c r="Q7213" i="1"/>
  <c r="Q7223" i="1"/>
  <c r="Q7233" i="1"/>
  <c r="Q7243" i="1"/>
  <c r="Q7253" i="1"/>
  <c r="Q7263" i="1"/>
  <c r="Q7273" i="1"/>
  <c r="Q7283" i="1"/>
  <c r="Q7293" i="1"/>
  <c r="Q7303" i="1"/>
  <c r="Q7313" i="1"/>
  <c r="Q7323" i="1"/>
  <c r="Q7333" i="1"/>
  <c r="Q7343" i="1"/>
  <c r="Q7353" i="1"/>
  <c r="Q7363" i="1"/>
  <c r="Q7373" i="1"/>
  <c r="Q7383" i="1"/>
  <c r="Q7393" i="1"/>
  <c r="Q7403" i="1"/>
  <c r="Q7413" i="1"/>
  <c r="Q7423" i="1"/>
  <c r="Q7433" i="1"/>
  <c r="Q7443" i="1"/>
  <c r="Q7453" i="1"/>
  <c r="Q7463" i="1"/>
  <c r="Q7473" i="1"/>
  <c r="Q7483" i="1"/>
  <c r="Q7493" i="1"/>
  <c r="Q7503" i="1"/>
  <c r="Q7513" i="1"/>
  <c r="Q7523" i="1"/>
  <c r="Q7533" i="1"/>
  <c r="Q7543" i="1"/>
  <c r="Q7553" i="1"/>
  <c r="Q7563" i="1"/>
  <c r="Q7573" i="1"/>
  <c r="Q7583" i="1"/>
  <c r="Q7593" i="1"/>
  <c r="Q7603" i="1"/>
  <c r="Q7613" i="1"/>
  <c r="Q7623" i="1"/>
  <c r="Q7633" i="1"/>
  <c r="Q7643" i="1"/>
  <c r="Q7653" i="1"/>
  <c r="Q7663" i="1"/>
  <c r="Q7673" i="1"/>
  <c r="Q7683" i="1"/>
  <c r="Q7693" i="1"/>
  <c r="Q7703" i="1"/>
  <c r="Q7713" i="1"/>
  <c r="Q7723" i="1"/>
  <c r="Q7733" i="1"/>
  <c r="Q7743" i="1"/>
  <c r="Q7753" i="1"/>
  <c r="Q7763" i="1"/>
  <c r="Q7773" i="1"/>
  <c r="Q7783" i="1"/>
  <c r="Q7793" i="1"/>
  <c r="Q7803" i="1"/>
  <c r="Q7813" i="1"/>
  <c r="Q7823" i="1"/>
  <c r="Q7833" i="1"/>
  <c r="Q7843" i="1"/>
  <c r="Q7853" i="1"/>
  <c r="Q7863" i="1"/>
  <c r="Q7873" i="1"/>
  <c r="Q7883" i="1"/>
  <c r="Q7893" i="1"/>
  <c r="Q7903" i="1"/>
  <c r="Q7913" i="1"/>
  <c r="Q7923" i="1"/>
  <c r="Q7933" i="1"/>
  <c r="Q7943" i="1"/>
  <c r="Q7953" i="1"/>
  <c r="Q7963" i="1"/>
  <c r="Q7973" i="1"/>
  <c r="Q7983" i="1"/>
  <c r="Q7993" i="1"/>
  <c r="Q8003" i="1"/>
  <c r="Q8013" i="1"/>
  <c r="Q8023" i="1"/>
  <c r="Q8033" i="1"/>
  <c r="Q8043" i="1"/>
  <c r="Q8053" i="1"/>
  <c r="Q8063" i="1"/>
  <c r="Q8073" i="1"/>
  <c r="Q8083" i="1"/>
  <c r="Q8093" i="1"/>
  <c r="Q8103" i="1"/>
  <c r="Q8113" i="1"/>
  <c r="Q8123" i="1"/>
  <c r="Q8133" i="1"/>
  <c r="Q8143" i="1"/>
  <c r="Q8153" i="1"/>
  <c r="Q8163" i="1"/>
  <c r="Q8173" i="1"/>
  <c r="Q8183" i="1"/>
  <c r="Q8193" i="1"/>
  <c r="Q8203" i="1"/>
  <c r="Q8213" i="1"/>
  <c r="Q8223" i="1"/>
  <c r="Q8233" i="1"/>
  <c r="Q8243" i="1"/>
  <c r="Q8253" i="1"/>
  <c r="Q8263" i="1"/>
  <c r="Q8273" i="1"/>
  <c r="Q8283" i="1"/>
  <c r="Q8293" i="1"/>
  <c r="Q8303" i="1"/>
  <c r="Q8313" i="1"/>
  <c r="Q8323" i="1"/>
  <c r="Q8333" i="1"/>
  <c r="Q8343" i="1"/>
  <c r="Q8353" i="1"/>
  <c r="Q8363" i="1"/>
  <c r="Q8373" i="1"/>
  <c r="Q8383" i="1"/>
  <c r="Q8393" i="1"/>
  <c r="Q8403" i="1"/>
  <c r="Q8413" i="1"/>
  <c r="Q8423" i="1"/>
  <c r="Q8433" i="1"/>
  <c r="Q8443" i="1"/>
  <c r="Q8453" i="1"/>
  <c r="Q8463" i="1"/>
  <c r="Q8473" i="1"/>
  <c r="Q8483" i="1"/>
  <c r="Q8493" i="1"/>
  <c r="Q8503" i="1"/>
  <c r="Q8513" i="1"/>
  <c r="Q8523" i="1"/>
  <c r="Q8533" i="1"/>
  <c r="Q8543" i="1"/>
  <c r="Q8553" i="1"/>
  <c r="Q8563" i="1"/>
  <c r="Q8573" i="1"/>
  <c r="Q8583" i="1"/>
  <c r="Q8593" i="1"/>
  <c r="Q8603" i="1"/>
  <c r="Q8613" i="1"/>
  <c r="Q8623" i="1"/>
  <c r="Q8633" i="1"/>
  <c r="Q8643" i="1"/>
  <c r="Q8653" i="1"/>
  <c r="Q8663" i="1"/>
  <c r="Q8673" i="1"/>
  <c r="Q8683" i="1"/>
  <c r="Q8693" i="1"/>
  <c r="Q8703" i="1"/>
  <c r="Q8713" i="1"/>
  <c r="Q8723" i="1"/>
  <c r="Q8733" i="1"/>
  <c r="Q8743" i="1"/>
  <c r="Q8753" i="1"/>
  <c r="Q8763" i="1"/>
  <c r="Q5854" i="1"/>
  <c r="Q5864" i="1"/>
  <c r="Q5874" i="1"/>
  <c r="Q5884" i="1"/>
  <c r="Q5894" i="1"/>
  <c r="Q5904" i="1"/>
  <c r="Q5914" i="1"/>
  <c r="Q5924" i="1"/>
  <c r="Q5934" i="1"/>
  <c r="Q5944" i="1"/>
  <c r="Q5954" i="1"/>
  <c r="Q5964" i="1"/>
  <c r="Q5974" i="1"/>
  <c r="Q5984" i="1"/>
  <c r="Q5994" i="1"/>
  <c r="Q6004" i="1"/>
  <c r="Q6014" i="1"/>
  <c r="Q6024" i="1"/>
  <c r="Q6034" i="1"/>
  <c r="Q6044" i="1"/>
  <c r="Q6054" i="1"/>
  <c r="Q6064" i="1"/>
  <c r="Q6074" i="1"/>
  <c r="Q6084" i="1"/>
  <c r="Q6094" i="1"/>
  <c r="Q6104" i="1"/>
  <c r="Q6114" i="1"/>
  <c r="Q6124" i="1"/>
  <c r="Q6134" i="1"/>
  <c r="Q6144" i="1"/>
  <c r="Q6154" i="1"/>
  <c r="Q6164" i="1"/>
  <c r="Q6174" i="1"/>
  <c r="Q6184" i="1"/>
  <c r="Q6194" i="1"/>
  <c r="Q6204" i="1"/>
  <c r="Q6214" i="1"/>
  <c r="Q6224" i="1"/>
  <c r="Q6234" i="1"/>
  <c r="Q6244" i="1"/>
  <c r="Q6254" i="1"/>
  <c r="Q6264" i="1"/>
  <c r="Q6274" i="1"/>
  <c r="Q6284" i="1"/>
  <c r="Q6294" i="1"/>
  <c r="Q6304" i="1"/>
  <c r="Q6314" i="1"/>
  <c r="Q6324" i="1"/>
  <c r="Q6334" i="1"/>
  <c r="Q6344" i="1"/>
  <c r="Q6354" i="1"/>
  <c r="Q6364" i="1"/>
  <c r="Q6374" i="1"/>
  <c r="Q6384" i="1"/>
  <c r="Q6394" i="1"/>
  <c r="Q6404" i="1"/>
  <c r="Q6414" i="1"/>
  <c r="Q6424" i="1"/>
  <c r="Q6434" i="1"/>
  <c r="Q6444" i="1"/>
  <c r="Q6454" i="1"/>
  <c r="Q6464" i="1"/>
  <c r="Q6474" i="1"/>
  <c r="Q6484" i="1"/>
  <c r="Q6494" i="1"/>
  <c r="Q6504" i="1"/>
  <c r="Q6514" i="1"/>
  <c r="Q6524" i="1"/>
  <c r="Q6534" i="1"/>
  <c r="Q6544" i="1"/>
  <c r="Q6554" i="1"/>
  <c r="Q6564" i="1"/>
  <c r="Q6574" i="1"/>
  <c r="Q6584" i="1"/>
  <c r="Q6594" i="1"/>
  <c r="Q6604" i="1"/>
  <c r="Q6614" i="1"/>
  <c r="Q6624" i="1"/>
  <c r="Q6634" i="1"/>
  <c r="Q6644" i="1"/>
  <c r="Q6654" i="1"/>
  <c r="Q6664" i="1"/>
  <c r="Q6674" i="1"/>
  <c r="Q6684" i="1"/>
  <c r="Q6694" i="1"/>
  <c r="Q6704" i="1"/>
  <c r="Q6714" i="1"/>
  <c r="Q6724" i="1"/>
  <c r="Q6734" i="1"/>
  <c r="Q6744" i="1"/>
  <c r="Q6754" i="1"/>
  <c r="Q6764" i="1"/>
  <c r="Q6774" i="1"/>
  <c r="Q6784" i="1"/>
  <c r="Q6794" i="1"/>
  <c r="Q6804" i="1"/>
  <c r="Q6814" i="1"/>
  <c r="Q6824" i="1"/>
  <c r="Q6834" i="1"/>
  <c r="Q6844" i="1"/>
  <c r="Q6854" i="1"/>
  <c r="Q6864" i="1"/>
  <c r="Q6874" i="1"/>
  <c r="Q6884" i="1"/>
  <c r="Q6894" i="1"/>
  <c r="Q6904" i="1"/>
  <c r="Q6914" i="1"/>
  <c r="Q6924" i="1"/>
  <c r="Q6934" i="1"/>
  <c r="Q6944" i="1"/>
  <c r="Q6954" i="1"/>
  <c r="Q6964" i="1"/>
  <c r="Q6974" i="1"/>
  <c r="Q6984" i="1"/>
  <c r="Q6994" i="1"/>
  <c r="Q7004" i="1"/>
  <c r="Q7014" i="1"/>
  <c r="Q7024" i="1"/>
  <c r="Q7034" i="1"/>
  <c r="Q7044" i="1"/>
  <c r="Q7054" i="1"/>
  <c r="Q7064" i="1"/>
  <c r="Q7074" i="1"/>
  <c r="Q7084" i="1"/>
  <c r="Q7094" i="1"/>
  <c r="Q7104" i="1"/>
  <c r="Q7114" i="1"/>
  <c r="Q7124" i="1"/>
  <c r="Q7134" i="1"/>
  <c r="Q7144" i="1"/>
  <c r="Q7154" i="1"/>
  <c r="Q7164" i="1"/>
  <c r="Q7174" i="1"/>
  <c r="Q7184" i="1"/>
  <c r="Q7194" i="1"/>
  <c r="Q7204" i="1"/>
  <c r="Q7214" i="1"/>
  <c r="Q7224" i="1"/>
  <c r="Q7234" i="1"/>
  <c r="Q7244" i="1"/>
  <c r="Q7254" i="1"/>
  <c r="Q7264" i="1"/>
  <c r="Q7274" i="1"/>
  <c r="Q7284" i="1"/>
  <c r="Q7294" i="1"/>
  <c r="Q7304" i="1"/>
  <c r="Q7314" i="1"/>
  <c r="Q7324" i="1"/>
  <c r="Q7334" i="1"/>
  <c r="Q7344" i="1"/>
  <c r="Q7354" i="1"/>
  <c r="Q7364" i="1"/>
  <c r="Q7374" i="1"/>
  <c r="Q7384" i="1"/>
  <c r="Q7394" i="1"/>
  <c r="Q7404" i="1"/>
  <c r="Q7414" i="1"/>
  <c r="Q7424" i="1"/>
  <c r="Q7434" i="1"/>
  <c r="Q7444" i="1"/>
  <c r="Q7454" i="1"/>
  <c r="Q7464" i="1"/>
  <c r="Q7474" i="1"/>
  <c r="Q7484" i="1"/>
  <c r="Q7494" i="1"/>
  <c r="Q7504" i="1"/>
  <c r="Q7514" i="1"/>
  <c r="Q7524" i="1"/>
  <c r="Q7534" i="1"/>
  <c r="Q7544" i="1"/>
  <c r="Q7554" i="1"/>
  <c r="Q7564" i="1"/>
  <c r="Q7574" i="1"/>
  <c r="Q7584" i="1"/>
  <c r="Q7594" i="1"/>
  <c r="Q7604" i="1"/>
  <c r="Q7614" i="1"/>
  <c r="Q7624" i="1"/>
  <c r="Q7634" i="1"/>
  <c r="Q7644" i="1"/>
  <c r="Q7654" i="1"/>
  <c r="Q7664" i="1"/>
  <c r="Q7674" i="1"/>
  <c r="Q7684" i="1"/>
  <c r="Q7694" i="1"/>
  <c r="Q7704" i="1"/>
  <c r="Q7714" i="1"/>
  <c r="Q7724" i="1"/>
  <c r="Q7734" i="1"/>
  <c r="Q7744" i="1"/>
  <c r="Q7754" i="1"/>
  <c r="Q7764" i="1"/>
  <c r="Q7774" i="1"/>
  <c r="Q7784" i="1"/>
  <c r="Q7794" i="1"/>
  <c r="Q7804" i="1"/>
  <c r="Q7814" i="1"/>
  <c r="Q7824" i="1"/>
  <c r="Q7834" i="1"/>
  <c r="Q7844" i="1"/>
  <c r="Q7854" i="1"/>
  <c r="Q7864" i="1"/>
  <c r="Q7874" i="1"/>
  <c r="Q7884" i="1"/>
  <c r="Q7894" i="1"/>
  <c r="Q7904" i="1"/>
  <c r="Q7914" i="1"/>
  <c r="Q7924" i="1"/>
  <c r="Q7934" i="1"/>
  <c r="Q7944" i="1"/>
  <c r="Q7954" i="1"/>
  <c r="Q7964" i="1"/>
  <c r="Q7974" i="1"/>
  <c r="Q7984" i="1"/>
  <c r="Q7994" i="1"/>
  <c r="Q8004" i="1"/>
  <c r="Q8014" i="1"/>
  <c r="Q8024" i="1"/>
  <c r="Q8034" i="1"/>
  <c r="Q8044" i="1"/>
  <c r="Q8054" i="1"/>
  <c r="Q8064" i="1"/>
  <c r="Q8074" i="1"/>
  <c r="Q8084" i="1"/>
  <c r="Q8094" i="1"/>
  <c r="Q8104" i="1"/>
  <c r="Q8114" i="1"/>
  <c r="Q8124" i="1"/>
  <c r="Q8134" i="1"/>
  <c r="Q8144" i="1"/>
  <c r="Q8154" i="1"/>
  <c r="Q8164" i="1"/>
  <c r="Q8174" i="1"/>
  <c r="Q8184" i="1"/>
  <c r="Q8194" i="1"/>
  <c r="Q8204" i="1"/>
  <c r="Q8214" i="1"/>
  <c r="Q8224" i="1"/>
  <c r="Q8234" i="1"/>
  <c r="Q8244" i="1"/>
  <c r="Q8254" i="1"/>
  <c r="Q8264" i="1"/>
  <c r="Q8274" i="1"/>
  <c r="Q8284" i="1"/>
  <c r="Q8294" i="1"/>
  <c r="Q8304" i="1"/>
  <c r="Q8314" i="1"/>
  <c r="Q8324" i="1"/>
  <c r="Q8334" i="1"/>
  <c r="Q8344" i="1"/>
  <c r="Q8354" i="1"/>
  <c r="Q8364" i="1"/>
  <c r="Q8374" i="1"/>
  <c r="Q8384" i="1"/>
  <c r="Q8394" i="1"/>
  <c r="Q8404" i="1"/>
  <c r="Q8414" i="1"/>
  <c r="Q8424" i="1"/>
  <c r="Q8434" i="1"/>
  <c r="Q8444" i="1"/>
  <c r="Q8454" i="1"/>
  <c r="Q8464" i="1"/>
  <c r="Q8474" i="1"/>
  <c r="Q8484" i="1"/>
  <c r="Q8494" i="1"/>
  <c r="Q8504" i="1"/>
  <c r="Q8514" i="1"/>
  <c r="Q8524" i="1"/>
  <c r="Q8534" i="1"/>
  <c r="Q8544" i="1"/>
  <c r="Q8554" i="1"/>
  <c r="Q8564" i="1"/>
  <c r="Q8574" i="1"/>
  <c r="Q8584" i="1"/>
  <c r="Q8594" i="1"/>
  <c r="Q8604" i="1"/>
  <c r="Q8614" i="1"/>
  <c r="Q8624" i="1"/>
  <c r="Q8634" i="1"/>
  <c r="Q8644" i="1"/>
  <c r="Q8654" i="1"/>
  <c r="Q8664" i="1"/>
  <c r="Q8674" i="1"/>
  <c r="Q8684" i="1"/>
  <c r="Q8694" i="1"/>
  <c r="Q8704" i="1"/>
  <c r="Q8714" i="1"/>
  <c r="Q8724" i="1"/>
  <c r="Q8734" i="1"/>
  <c r="Q8744" i="1"/>
  <c r="Q8754" i="1"/>
  <c r="Q8764" i="1"/>
  <c r="Q5865" i="1"/>
  <c r="Q5875" i="1"/>
  <c r="Q5885" i="1"/>
  <c r="Q5895" i="1"/>
  <c r="Q5905" i="1"/>
  <c r="Q5915" i="1"/>
  <c r="Q5925" i="1"/>
  <c r="Q5935" i="1"/>
  <c r="Q5945" i="1"/>
  <c r="Q5955" i="1"/>
  <c r="Q5965" i="1"/>
  <c r="Q5975" i="1"/>
  <c r="Q5985" i="1"/>
  <c r="Q5995" i="1"/>
  <c r="Q6005" i="1"/>
  <c r="Q6015" i="1"/>
  <c r="Q6025" i="1"/>
  <c r="Q6035" i="1"/>
  <c r="Q6045" i="1"/>
  <c r="Q6055" i="1"/>
  <c r="Q6065" i="1"/>
  <c r="Q6075" i="1"/>
  <c r="Q6085" i="1"/>
  <c r="Q6095" i="1"/>
  <c r="Q6105" i="1"/>
  <c r="Q6115" i="1"/>
  <c r="Q6125" i="1"/>
  <c r="Q6135" i="1"/>
  <c r="Q6145" i="1"/>
  <c r="Q6155" i="1"/>
  <c r="Q6165" i="1"/>
  <c r="Q6175" i="1"/>
  <c r="Q6185" i="1"/>
  <c r="Q6195" i="1"/>
  <c r="Q6205" i="1"/>
  <c r="Q6215" i="1"/>
  <c r="Q6225" i="1"/>
  <c r="Q6235" i="1"/>
  <c r="Q6245" i="1"/>
  <c r="Q6255" i="1"/>
  <c r="Q6265" i="1"/>
  <c r="Q6275" i="1"/>
  <c r="Q6285" i="1"/>
  <c r="Q6295" i="1"/>
  <c r="Q6305" i="1"/>
  <c r="Q6315" i="1"/>
  <c r="Q6325" i="1"/>
  <c r="Q6335" i="1"/>
  <c r="Q6345" i="1"/>
  <c r="Q6355" i="1"/>
  <c r="Q6365" i="1"/>
  <c r="Q6375" i="1"/>
  <c r="Q6385" i="1"/>
  <c r="Q6395" i="1"/>
  <c r="Q6405" i="1"/>
  <c r="Q6415" i="1"/>
  <c r="Q6425" i="1"/>
  <c r="Q6435" i="1"/>
  <c r="Q6445" i="1"/>
  <c r="Q6455" i="1"/>
  <c r="Q6465" i="1"/>
  <c r="Q6475" i="1"/>
  <c r="Q6485" i="1"/>
  <c r="Q6495" i="1"/>
  <c r="Q6505" i="1"/>
  <c r="Q6515" i="1"/>
  <c r="Q6525" i="1"/>
  <c r="Q6535" i="1"/>
  <c r="Q6545" i="1"/>
  <c r="Q6555" i="1"/>
  <c r="Q6565" i="1"/>
  <c r="Q6575" i="1"/>
  <c r="Q6585" i="1"/>
  <c r="Q6595" i="1"/>
  <c r="Q6605" i="1"/>
  <c r="Q6615" i="1"/>
  <c r="Q6625" i="1"/>
  <c r="Q6635" i="1"/>
  <c r="Q6645" i="1"/>
  <c r="Q6655" i="1"/>
  <c r="Q6665" i="1"/>
  <c r="Q6675" i="1"/>
  <c r="Q6685" i="1"/>
  <c r="Q6695" i="1"/>
  <c r="Q6705" i="1"/>
  <c r="Q6715" i="1"/>
  <c r="Q6725" i="1"/>
  <c r="Q6735" i="1"/>
  <c r="Q6745" i="1"/>
  <c r="Q6755" i="1"/>
  <c r="Q6765" i="1"/>
  <c r="Q6775" i="1"/>
  <c r="Q6785" i="1"/>
  <c r="Q6795" i="1"/>
  <c r="Q6805" i="1"/>
  <c r="Q6815" i="1"/>
  <c r="Q6825" i="1"/>
  <c r="Q6835" i="1"/>
  <c r="Q6845" i="1"/>
  <c r="Q6855" i="1"/>
  <c r="Q6865" i="1"/>
  <c r="Q6875" i="1"/>
  <c r="Q6885" i="1"/>
  <c r="Q6895" i="1"/>
  <c r="Q6905" i="1"/>
  <c r="Q6915" i="1"/>
  <c r="Q6925" i="1"/>
  <c r="Q6935" i="1"/>
  <c r="Q6945" i="1"/>
  <c r="Q6955" i="1"/>
  <c r="Q6965" i="1"/>
  <c r="Q6975" i="1"/>
  <c r="Q6985" i="1"/>
  <c r="Q6995" i="1"/>
  <c r="Q7005" i="1"/>
  <c r="Q7015" i="1"/>
  <c r="Q7025" i="1"/>
  <c r="Q7035" i="1"/>
  <c r="Q7045" i="1"/>
  <c r="Q7055" i="1"/>
  <c r="Q7065" i="1"/>
  <c r="Q7075" i="1"/>
  <c r="Q7085" i="1"/>
  <c r="Q7095" i="1"/>
  <c r="Q7105" i="1"/>
  <c r="Q7115" i="1"/>
  <c r="Q7125" i="1"/>
  <c r="Q7135" i="1"/>
  <c r="Q7145" i="1"/>
  <c r="Q7155" i="1"/>
  <c r="Q7165" i="1"/>
  <c r="Q7175" i="1"/>
  <c r="Q7185" i="1"/>
  <c r="Q7195" i="1"/>
  <c r="Q7205" i="1"/>
  <c r="Q7215" i="1"/>
  <c r="Q7225" i="1"/>
  <c r="Q7235" i="1"/>
  <c r="Q7245" i="1"/>
  <c r="Q7255" i="1"/>
  <c r="Q7265" i="1"/>
  <c r="Q7275" i="1"/>
  <c r="Q7285" i="1"/>
  <c r="Q7295" i="1"/>
  <c r="Q7305" i="1"/>
  <c r="Q7315" i="1"/>
  <c r="Q7325" i="1"/>
  <c r="Q7335" i="1"/>
  <c r="Q7345" i="1"/>
  <c r="Q7355" i="1"/>
  <c r="Q7365" i="1"/>
  <c r="Q7375" i="1"/>
  <c r="Q7385" i="1"/>
  <c r="Q7395" i="1"/>
  <c r="Q7405" i="1"/>
  <c r="Q7415" i="1"/>
  <c r="Q7425" i="1"/>
  <c r="Q7435" i="1"/>
  <c r="Q7445" i="1"/>
  <c r="Q7455" i="1"/>
  <c r="Q7465" i="1"/>
  <c r="Q7475" i="1"/>
  <c r="Q7485" i="1"/>
  <c r="Q7495" i="1"/>
  <c r="Q7505" i="1"/>
  <c r="Q7515" i="1"/>
  <c r="Q7525" i="1"/>
  <c r="Q7535" i="1"/>
  <c r="Q7545" i="1"/>
  <c r="Q7555" i="1"/>
  <c r="Q7565" i="1"/>
  <c r="Q7575" i="1"/>
  <c r="Q7585" i="1"/>
  <c r="Q7595" i="1"/>
  <c r="Q7605" i="1"/>
  <c r="Q7615" i="1"/>
  <c r="Q7625" i="1"/>
  <c r="Q7635" i="1"/>
  <c r="Q7645" i="1"/>
  <c r="Q7655" i="1"/>
  <c r="Q7665" i="1"/>
  <c r="Q7675" i="1"/>
  <c r="Q7685" i="1"/>
  <c r="Q7695" i="1"/>
  <c r="Q7705" i="1"/>
  <c r="Q7715" i="1"/>
  <c r="Q7725" i="1"/>
  <c r="Q7735" i="1"/>
  <c r="Q7745" i="1"/>
  <c r="Q7755" i="1"/>
  <c r="Q7765" i="1"/>
  <c r="Q7775" i="1"/>
  <c r="Q7785" i="1"/>
  <c r="Q7795" i="1"/>
  <c r="Q7805" i="1"/>
  <c r="Q7815" i="1"/>
  <c r="Q7825" i="1"/>
  <c r="Q7835" i="1"/>
  <c r="Q7845" i="1"/>
  <c r="Q7855" i="1"/>
  <c r="Q7865" i="1"/>
  <c r="Q7875" i="1"/>
  <c r="Q7885" i="1"/>
  <c r="Q7895" i="1"/>
  <c r="Q7905" i="1"/>
  <c r="Q7915" i="1"/>
  <c r="Q7925" i="1"/>
  <c r="Q7935" i="1"/>
  <c r="Q7945" i="1"/>
  <c r="Q7955" i="1"/>
  <c r="Q7965" i="1"/>
  <c r="Q7975" i="1"/>
  <c r="Q7985" i="1"/>
  <c r="Q7995" i="1"/>
  <c r="Q8005" i="1"/>
  <c r="Q8015" i="1"/>
  <c r="Q8025" i="1"/>
  <c r="Q8035" i="1"/>
  <c r="Q8045" i="1"/>
  <c r="Q8055" i="1"/>
  <c r="Q8065" i="1"/>
  <c r="Q8075" i="1"/>
  <c r="Q8085" i="1"/>
  <c r="Q8095" i="1"/>
  <c r="Q8105" i="1"/>
  <c r="Q8115" i="1"/>
  <c r="Q8125" i="1"/>
  <c r="Q8135" i="1"/>
  <c r="Q8145" i="1"/>
  <c r="Q8155" i="1"/>
  <c r="Q8165" i="1"/>
  <c r="Q8175" i="1"/>
  <c r="Q8185" i="1"/>
  <c r="Q8195" i="1"/>
  <c r="Q8205" i="1"/>
  <c r="Q8215" i="1"/>
  <c r="Q8225" i="1"/>
  <c r="Q8235" i="1"/>
  <c r="Q8245" i="1"/>
  <c r="Q8255" i="1"/>
  <c r="Q8265" i="1"/>
  <c r="Q8275" i="1"/>
  <c r="Q8285" i="1"/>
  <c r="Q8295" i="1"/>
  <c r="Q8305" i="1"/>
  <c r="Q8315" i="1"/>
  <c r="Q8325" i="1"/>
  <c r="Q8335" i="1"/>
  <c r="Q8345" i="1"/>
  <c r="Q8355" i="1"/>
  <c r="Q8365" i="1"/>
  <c r="Q8375" i="1"/>
  <c r="Q8385" i="1"/>
  <c r="Q8395" i="1"/>
  <c r="Q8405" i="1"/>
  <c r="Q8415" i="1"/>
  <c r="Q8425" i="1"/>
  <c r="Q8435" i="1"/>
  <c r="Q8445" i="1"/>
  <c r="Q8455" i="1"/>
  <c r="Q8465" i="1"/>
  <c r="Q8475" i="1"/>
  <c r="Q8485" i="1"/>
  <c r="Q8495" i="1"/>
  <c r="Q8505" i="1"/>
  <c r="Q8515" i="1"/>
  <c r="Q8525" i="1"/>
  <c r="Q8535" i="1"/>
  <c r="Q8545" i="1"/>
  <c r="Q8555" i="1"/>
  <c r="Q8565" i="1"/>
  <c r="Q8575" i="1"/>
  <c r="Q8585" i="1"/>
  <c r="Q8595" i="1"/>
  <c r="Q8605" i="1"/>
  <c r="Q8615" i="1"/>
  <c r="Q8625" i="1"/>
  <c r="Q8635" i="1"/>
  <c r="Q8645" i="1"/>
  <c r="Q8655" i="1"/>
  <c r="Q8665" i="1"/>
  <c r="Q8675" i="1"/>
  <c r="Q8685" i="1"/>
  <c r="Q8695" i="1"/>
  <c r="Q8705" i="1"/>
  <c r="Q8715" i="1"/>
  <c r="Q8725" i="1"/>
  <c r="Q8735" i="1"/>
  <c r="Q8745" i="1"/>
  <c r="Q8755" i="1"/>
  <c r="Q5866" i="1"/>
  <c r="Q5876" i="1"/>
  <c r="Q5886" i="1"/>
  <c r="Q5896" i="1"/>
  <c r="Q5906" i="1"/>
  <c r="Q5916" i="1"/>
  <c r="Q5926" i="1"/>
  <c r="Q5936" i="1"/>
  <c r="Q5946" i="1"/>
  <c r="Q5956" i="1"/>
  <c r="Q5966" i="1"/>
  <c r="Q5976" i="1"/>
  <c r="Q5986" i="1"/>
  <c r="Q5996" i="1"/>
  <c r="Q6006" i="1"/>
  <c r="Q6016" i="1"/>
  <c r="Q6026" i="1"/>
  <c r="Q6036" i="1"/>
  <c r="Q6046" i="1"/>
  <c r="Q6056" i="1"/>
  <c r="Q6066" i="1"/>
  <c r="Q6076" i="1"/>
  <c r="Q6086" i="1"/>
  <c r="Q6096" i="1"/>
  <c r="Q6106" i="1"/>
  <c r="Q6116" i="1"/>
  <c r="Q6126" i="1"/>
  <c r="Q6136" i="1"/>
  <c r="Q6146" i="1"/>
  <c r="Q6156" i="1"/>
  <c r="Q6166" i="1"/>
  <c r="Q6176" i="1"/>
  <c r="Q6186" i="1"/>
  <c r="Q6196" i="1"/>
  <c r="Q6206" i="1"/>
  <c r="Q6216" i="1"/>
  <c r="Q6226" i="1"/>
  <c r="Q6236" i="1"/>
  <c r="Q6246" i="1"/>
  <c r="Q6256" i="1"/>
  <c r="Q6266" i="1"/>
  <c r="Q6276" i="1"/>
  <c r="Q6286" i="1"/>
  <c r="Q6296" i="1"/>
  <c r="Q6306" i="1"/>
  <c r="Q6316" i="1"/>
  <c r="Q6326" i="1"/>
  <c r="Q6336" i="1"/>
  <c r="Q6346" i="1"/>
  <c r="Q6356" i="1"/>
  <c r="Q6366" i="1"/>
  <c r="Q6376" i="1"/>
  <c r="Q6386" i="1"/>
  <c r="Q6396" i="1"/>
  <c r="Q6406" i="1"/>
  <c r="Q6416" i="1"/>
  <c r="Q6426" i="1"/>
  <c r="Q6436" i="1"/>
  <c r="Q6446" i="1"/>
  <c r="Q6456" i="1"/>
  <c r="Q6466" i="1"/>
  <c r="Q6476" i="1"/>
  <c r="Q6486" i="1"/>
  <c r="Q6496" i="1"/>
  <c r="Q6506" i="1"/>
  <c r="Q6516" i="1"/>
  <c r="Q6526" i="1"/>
  <c r="Q6536" i="1"/>
  <c r="Q6546" i="1"/>
  <c r="Q6556" i="1"/>
  <c r="Q6566" i="1"/>
  <c r="Q6576" i="1"/>
  <c r="Q6586" i="1"/>
  <c r="Q6596" i="1"/>
  <c r="Q6606" i="1"/>
  <c r="Q6616" i="1"/>
  <c r="Q6626" i="1"/>
  <c r="Q6636" i="1"/>
  <c r="Q6646" i="1"/>
  <c r="Q6656" i="1"/>
  <c r="Q6666" i="1"/>
  <c r="Q6676" i="1"/>
  <c r="Q6686" i="1"/>
  <c r="Q6696" i="1"/>
  <c r="Q6706" i="1"/>
  <c r="Q6716" i="1"/>
  <c r="Q6726" i="1"/>
  <c r="Q6736" i="1"/>
  <c r="Q6746" i="1"/>
  <c r="Q6756" i="1"/>
  <c r="Q6766" i="1"/>
  <c r="Q6776" i="1"/>
  <c r="Q6786" i="1"/>
  <c r="Q6796" i="1"/>
  <c r="Q6806" i="1"/>
  <c r="Q6816" i="1"/>
  <c r="Q6826" i="1"/>
  <c r="Q6836" i="1"/>
  <c r="Q6846" i="1"/>
  <c r="Q6856" i="1"/>
  <c r="Q6866" i="1"/>
  <c r="Q6876" i="1"/>
  <c r="Q6886" i="1"/>
  <c r="Q6896" i="1"/>
  <c r="Q6906" i="1"/>
  <c r="Q6916" i="1"/>
  <c r="Q6926" i="1"/>
  <c r="Q6936" i="1"/>
  <c r="Q6946" i="1"/>
  <c r="Q6956" i="1"/>
  <c r="Q6966" i="1"/>
  <c r="Q6976" i="1"/>
  <c r="Q6986" i="1"/>
  <c r="Q6996" i="1"/>
  <c r="Q7006" i="1"/>
  <c r="Q7016" i="1"/>
  <c r="Q7026" i="1"/>
  <c r="Q7036" i="1"/>
  <c r="Q7046" i="1"/>
  <c r="Q7056" i="1"/>
  <c r="Q7066" i="1"/>
  <c r="Q7076" i="1"/>
  <c r="Q7086" i="1"/>
  <c r="Q7096" i="1"/>
  <c r="Q7106" i="1"/>
  <c r="Q7116" i="1"/>
  <c r="Q7126" i="1"/>
  <c r="Q7136" i="1"/>
  <c r="Q7146" i="1"/>
  <c r="Q7156" i="1"/>
  <c r="Q7166" i="1"/>
  <c r="Q7176" i="1"/>
  <c r="Q7186" i="1"/>
  <c r="Q7196" i="1"/>
  <c r="Q7206" i="1"/>
  <c r="Q7216" i="1"/>
  <c r="Q7226" i="1"/>
  <c r="Q7236" i="1"/>
  <c r="Q7246" i="1"/>
  <c r="Q7256" i="1"/>
  <c r="Q7266" i="1"/>
  <c r="Q7276" i="1"/>
  <c r="Q7286" i="1"/>
  <c r="Q7296" i="1"/>
  <c r="Q7306" i="1"/>
  <c r="Q7316" i="1"/>
  <c r="Q7326" i="1"/>
  <c r="Q7336" i="1"/>
  <c r="Q7346" i="1"/>
  <c r="Q7356" i="1"/>
  <c r="Q7366" i="1"/>
  <c r="Q7376" i="1"/>
  <c r="Q7386" i="1"/>
  <c r="Q7396" i="1"/>
  <c r="Q7406" i="1"/>
  <c r="Q7416" i="1"/>
  <c r="Q7426" i="1"/>
  <c r="Q7436" i="1"/>
  <c r="Q7446" i="1"/>
  <c r="Q7456" i="1"/>
  <c r="Q7466" i="1"/>
  <c r="Q7476" i="1"/>
  <c r="Q7486" i="1"/>
  <c r="Q7496" i="1"/>
  <c r="Q7506" i="1"/>
  <c r="Q7516" i="1"/>
  <c r="Q7526" i="1"/>
  <c r="Q7536" i="1"/>
  <c r="Q7546" i="1"/>
  <c r="Q7556" i="1"/>
  <c r="Q7566" i="1"/>
  <c r="Q7576" i="1"/>
  <c r="Q7586" i="1"/>
  <c r="Q7596" i="1"/>
  <c r="Q7606" i="1"/>
  <c r="Q7616" i="1"/>
  <c r="Q7626" i="1"/>
  <c r="Q7636" i="1"/>
  <c r="Q7646" i="1"/>
  <c r="Q7656" i="1"/>
  <c r="Q7666" i="1"/>
  <c r="Q7676" i="1"/>
  <c r="Q7686" i="1"/>
  <c r="Q7696" i="1"/>
  <c r="Q7706" i="1"/>
  <c r="Q7716" i="1"/>
  <c r="Q7726" i="1"/>
  <c r="Q7736" i="1"/>
  <c r="Q7746" i="1"/>
  <c r="Q7756" i="1"/>
  <c r="Q7766" i="1"/>
  <c r="Q7776" i="1"/>
  <c r="Q7786" i="1"/>
  <c r="Q7796" i="1"/>
  <c r="Q7806" i="1"/>
  <c r="Q7816" i="1"/>
  <c r="Q7826" i="1"/>
  <c r="Q7836" i="1"/>
  <c r="Q7846" i="1"/>
  <c r="Q7856" i="1"/>
  <c r="Q7866" i="1"/>
  <c r="Q7876" i="1"/>
  <c r="Q7886" i="1"/>
  <c r="Q7896" i="1"/>
  <c r="Q7906" i="1"/>
  <c r="Q7916" i="1"/>
  <c r="Q7926" i="1"/>
  <c r="Q7936" i="1"/>
  <c r="Q7946" i="1"/>
  <c r="Q7956" i="1"/>
  <c r="Q7966" i="1"/>
  <c r="Q7976" i="1"/>
  <c r="Q7986" i="1"/>
  <c r="Q7996" i="1"/>
  <c r="Q8006" i="1"/>
  <c r="Q8016" i="1"/>
  <c r="Q8026" i="1"/>
  <c r="Q8036" i="1"/>
  <c r="Q8046" i="1"/>
  <c r="Q8056" i="1"/>
  <c r="Q8066" i="1"/>
  <c r="Q8076" i="1"/>
  <c r="Q8086" i="1"/>
  <c r="Q8096" i="1"/>
  <c r="Q8106" i="1"/>
  <c r="Q8116" i="1"/>
  <c r="Q8126" i="1"/>
  <c r="Q8136" i="1"/>
  <c r="Q8146" i="1"/>
  <c r="Q8156" i="1"/>
  <c r="Q8166" i="1"/>
  <c r="Q8176" i="1"/>
  <c r="Q8186" i="1"/>
  <c r="Q8196" i="1"/>
  <c r="Q8206" i="1"/>
  <c r="Q8216" i="1"/>
  <c r="Q8226" i="1"/>
  <c r="Q8236" i="1"/>
  <c r="Q8246" i="1"/>
  <c r="Q8256" i="1"/>
  <c r="Q8266" i="1"/>
  <c r="Q8276" i="1"/>
  <c r="Q8286" i="1"/>
  <c r="Q8296" i="1"/>
  <c r="Q8306" i="1"/>
  <c r="Q8316" i="1"/>
  <c r="Q8326" i="1"/>
  <c r="Q8336" i="1"/>
  <c r="Q8346" i="1"/>
  <c r="Q8356" i="1"/>
  <c r="Q8366" i="1"/>
  <c r="Q8376" i="1"/>
  <c r="Q8386" i="1"/>
  <c r="Q8396" i="1"/>
  <c r="Q8406" i="1"/>
  <c r="Q8416" i="1"/>
  <c r="Q8426" i="1"/>
  <c r="Q8436" i="1"/>
  <c r="Q8446" i="1"/>
  <c r="Q8456" i="1"/>
  <c r="Q8466" i="1"/>
  <c r="Q8476" i="1"/>
  <c r="Q8486" i="1"/>
  <c r="Q8496" i="1"/>
  <c r="Q8506" i="1"/>
  <c r="Q8516" i="1"/>
  <c r="Q8526" i="1"/>
  <c r="Q8536" i="1"/>
  <c r="Q8546" i="1"/>
  <c r="Q8556" i="1"/>
  <c r="Q8566" i="1"/>
  <c r="Q8576" i="1"/>
  <c r="Q8586" i="1"/>
  <c r="Q8596" i="1"/>
  <c r="Q8606" i="1"/>
  <c r="Q8616" i="1"/>
  <c r="Q8626" i="1"/>
  <c r="Q8636" i="1"/>
  <c r="Q8646" i="1"/>
  <c r="Q8656" i="1"/>
  <c r="Q8666" i="1"/>
  <c r="Q8676" i="1"/>
  <c r="Q8686" i="1"/>
  <c r="Q8696" i="1"/>
  <c r="Q8706" i="1"/>
  <c r="Q8716" i="1"/>
  <c r="Q8726" i="1"/>
  <c r="Q8736" i="1"/>
  <c r="Q8746" i="1"/>
  <c r="Q8756" i="1"/>
  <c r="H18" i="5" l="1"/>
  <c r="K22" i="5"/>
  <c r="AZ7" i="5"/>
  <c r="Z8" i="1"/>
  <c r="F23" i="2"/>
  <c r="K21" i="5"/>
  <c r="G23" i="5"/>
  <c r="Z9" i="1"/>
  <c r="T5" i="1"/>
  <c r="X5" i="1" s="1"/>
  <c r="R5" i="1"/>
  <c r="W5" i="1" s="1"/>
  <c r="Z7" i="1"/>
  <c r="R6" i="1" l="1"/>
  <c r="W6" i="1" s="1"/>
  <c r="T6" i="1"/>
  <c r="U6" i="1" s="1"/>
  <c r="U5" i="1"/>
  <c r="S5" i="1"/>
  <c r="S6" i="1" l="1"/>
  <c r="T7" i="1"/>
  <c r="X7" i="1" s="1"/>
  <c r="R7" i="1"/>
  <c r="R8" i="1" s="1"/>
  <c r="X6" i="1"/>
  <c r="T8" i="1" l="1"/>
  <c r="X8" i="1" s="1"/>
  <c r="S7" i="1"/>
  <c r="W7" i="1"/>
  <c r="U7" i="1"/>
  <c r="W8" i="1"/>
  <c r="S8" i="1"/>
  <c r="R9" i="1"/>
  <c r="T9" i="1" l="1"/>
  <c r="X9" i="1" s="1"/>
  <c r="U8" i="1"/>
  <c r="W9" i="1"/>
  <c r="S9" i="1"/>
  <c r="R10" i="1"/>
  <c r="U9" i="1" l="1"/>
  <c r="T10" i="1"/>
  <c r="X10" i="1" s="1"/>
  <c r="W10" i="1"/>
  <c r="R11" i="1"/>
  <c r="S10" i="1"/>
  <c r="T11" i="1" l="1"/>
  <c r="X11" i="1" s="1"/>
  <c r="U10" i="1"/>
  <c r="W11" i="1"/>
  <c r="R12" i="1"/>
  <c r="S11" i="1"/>
  <c r="T12" i="1" l="1"/>
  <c r="T13" i="1" s="1"/>
  <c r="U11" i="1"/>
  <c r="W12" i="1"/>
  <c r="R13" i="1"/>
  <c r="S12" i="1"/>
  <c r="X12" i="1" l="1"/>
  <c r="U12" i="1"/>
  <c r="X13" i="1"/>
  <c r="U13" i="1"/>
  <c r="T14" i="1"/>
  <c r="W13" i="1"/>
  <c r="R14" i="1"/>
  <c r="S13" i="1"/>
  <c r="W14" i="1" l="1"/>
  <c r="S14" i="1"/>
  <c r="R15" i="1"/>
  <c r="X14" i="1"/>
  <c r="T15" i="1"/>
  <c r="U14" i="1"/>
  <c r="X15" i="1" l="1"/>
  <c r="T16" i="1"/>
  <c r="U15" i="1"/>
  <c r="W15" i="1"/>
  <c r="R16" i="1"/>
  <c r="S15" i="1"/>
  <c r="X16" i="1" l="1"/>
  <c r="U16" i="1"/>
  <c r="T17" i="1"/>
  <c r="W16" i="1"/>
  <c r="S16" i="1"/>
  <c r="R17" i="1"/>
  <c r="X17" i="1" l="1"/>
  <c r="T18" i="1"/>
  <c r="U17" i="1"/>
  <c r="W17" i="1"/>
  <c r="R18" i="1"/>
  <c r="S17" i="1"/>
  <c r="X18" i="1" l="1"/>
  <c r="U18" i="1"/>
  <c r="T19" i="1"/>
  <c r="W18" i="1"/>
  <c r="R19" i="1"/>
  <c r="S18" i="1"/>
  <c r="W19" i="1" l="1"/>
  <c r="S19" i="1"/>
  <c r="R20" i="1"/>
  <c r="X19" i="1"/>
  <c r="T20" i="1"/>
  <c r="U19" i="1"/>
  <c r="W20" i="1" l="1"/>
  <c r="R21" i="1"/>
  <c r="S20" i="1"/>
  <c r="X20" i="1"/>
  <c r="T21" i="1"/>
  <c r="U20" i="1"/>
  <c r="R22" i="1" l="1"/>
  <c r="W21" i="1"/>
  <c r="S21" i="1"/>
  <c r="X21" i="1"/>
  <c r="T22" i="1"/>
  <c r="U21" i="1"/>
  <c r="X22" i="1" l="1"/>
  <c r="U22" i="1"/>
  <c r="T23" i="1"/>
  <c r="W22" i="1"/>
  <c r="R23" i="1"/>
  <c r="S22" i="1"/>
  <c r="W23" i="1" l="1"/>
  <c r="R24" i="1"/>
  <c r="S23" i="1"/>
  <c r="X23" i="1"/>
  <c r="T24" i="1"/>
  <c r="U23" i="1"/>
  <c r="W24" i="1" l="1"/>
  <c r="S24" i="1"/>
  <c r="R25" i="1"/>
  <c r="X24" i="1"/>
  <c r="U24" i="1"/>
  <c r="T25" i="1"/>
  <c r="W25" i="1" l="1"/>
  <c r="R26" i="1"/>
  <c r="S25" i="1"/>
  <c r="X25" i="1"/>
  <c r="T26" i="1"/>
  <c r="U25" i="1"/>
  <c r="X26" i="1" l="1"/>
  <c r="U26" i="1"/>
  <c r="T27" i="1"/>
  <c r="W26" i="1"/>
  <c r="R27" i="1"/>
  <c r="S26" i="1"/>
  <c r="W27" i="1" l="1"/>
  <c r="S27" i="1"/>
  <c r="R28" i="1"/>
  <c r="X27" i="1"/>
  <c r="U27" i="1"/>
  <c r="T28" i="1"/>
  <c r="W28" i="1" l="1"/>
  <c r="R29" i="1"/>
  <c r="S28" i="1"/>
  <c r="X28" i="1"/>
  <c r="T29" i="1"/>
  <c r="U28" i="1"/>
  <c r="X29" i="1" l="1"/>
  <c r="U29" i="1"/>
  <c r="T30" i="1"/>
  <c r="W29" i="1"/>
  <c r="R30" i="1"/>
  <c r="S29" i="1"/>
  <c r="X30" i="1" l="1"/>
  <c r="T31" i="1"/>
  <c r="U30" i="1"/>
  <c r="W30" i="1"/>
  <c r="S30" i="1"/>
  <c r="R31" i="1"/>
  <c r="W31" i="1" l="1"/>
  <c r="R32" i="1"/>
  <c r="S31" i="1"/>
  <c r="X31" i="1"/>
  <c r="T32" i="1"/>
  <c r="U31" i="1"/>
  <c r="X32" i="1" l="1"/>
  <c r="U32" i="1"/>
  <c r="T33" i="1"/>
  <c r="W32" i="1"/>
  <c r="R33" i="1"/>
  <c r="S32" i="1"/>
  <c r="W33" i="1" l="1"/>
  <c r="R34" i="1"/>
  <c r="S33" i="1"/>
  <c r="X33" i="1"/>
  <c r="T34" i="1"/>
  <c r="U33" i="1"/>
  <c r="W34" i="1" l="1"/>
  <c r="R35" i="1"/>
  <c r="S34" i="1"/>
  <c r="X34" i="1"/>
  <c r="U34" i="1"/>
  <c r="T35" i="1"/>
  <c r="X35" i="1" l="1"/>
  <c r="T36" i="1"/>
  <c r="U35" i="1"/>
  <c r="W35" i="1"/>
  <c r="S35" i="1"/>
  <c r="R36" i="1"/>
  <c r="W36" i="1" l="1"/>
  <c r="R37" i="1"/>
  <c r="S36" i="1"/>
  <c r="X36" i="1"/>
  <c r="T37" i="1"/>
  <c r="U36" i="1"/>
  <c r="W37" i="1" l="1"/>
  <c r="S37" i="1"/>
  <c r="R38" i="1"/>
  <c r="X37" i="1"/>
  <c r="U37" i="1"/>
  <c r="T38" i="1"/>
  <c r="X38" i="1" l="1"/>
  <c r="U38" i="1"/>
  <c r="T39" i="1"/>
  <c r="W38" i="1"/>
  <c r="R39" i="1"/>
  <c r="S38" i="1"/>
  <c r="W39" i="1" l="1"/>
  <c r="R40" i="1"/>
  <c r="S39" i="1"/>
  <c r="X39" i="1"/>
  <c r="T40" i="1"/>
  <c r="U39" i="1"/>
  <c r="X40" i="1" l="1"/>
  <c r="T41" i="1"/>
  <c r="U40" i="1"/>
  <c r="W40" i="1"/>
  <c r="R41" i="1"/>
  <c r="S40" i="1"/>
  <c r="W41" i="1" l="1"/>
  <c r="R42" i="1"/>
  <c r="S41" i="1"/>
  <c r="X41" i="1"/>
  <c r="T42" i="1"/>
  <c r="U41" i="1"/>
  <c r="X42" i="1" l="1"/>
  <c r="U42" i="1"/>
  <c r="T43" i="1"/>
  <c r="W42" i="1"/>
  <c r="R43" i="1"/>
  <c r="S42" i="1"/>
  <c r="W43" i="1" l="1"/>
  <c r="S43" i="1"/>
  <c r="R44" i="1"/>
  <c r="X43" i="1"/>
  <c r="U43" i="1"/>
  <c r="T44" i="1"/>
  <c r="X44" i="1" l="1"/>
  <c r="U44" i="1"/>
  <c r="T45" i="1"/>
  <c r="W44" i="1"/>
  <c r="R45" i="1"/>
  <c r="S44" i="1"/>
  <c r="W45" i="1" l="1"/>
  <c r="S45" i="1"/>
  <c r="R46" i="1"/>
  <c r="X45" i="1"/>
  <c r="U45" i="1"/>
  <c r="T46" i="1"/>
  <c r="X46" i="1" l="1"/>
  <c r="U46" i="1"/>
  <c r="T47" i="1"/>
  <c r="W46" i="1"/>
  <c r="S46" i="1"/>
  <c r="R47" i="1"/>
  <c r="W47" i="1" l="1"/>
  <c r="S47" i="1"/>
  <c r="R48" i="1"/>
  <c r="X47" i="1"/>
  <c r="U47" i="1"/>
  <c r="T48" i="1"/>
  <c r="W48" i="1" l="1"/>
  <c r="R49" i="1"/>
  <c r="S48" i="1"/>
  <c r="X48" i="1"/>
  <c r="T49" i="1"/>
  <c r="U48" i="1"/>
  <c r="X49" i="1" l="1"/>
  <c r="U49" i="1"/>
  <c r="T50" i="1"/>
  <c r="W49" i="1"/>
  <c r="R50" i="1"/>
  <c r="S49" i="1"/>
  <c r="W50" i="1" l="1"/>
  <c r="S50" i="1"/>
  <c r="R51" i="1"/>
  <c r="X50" i="1"/>
  <c r="T51" i="1"/>
  <c r="U50" i="1"/>
  <c r="W51" i="1" l="1"/>
  <c r="R52" i="1"/>
  <c r="S51" i="1"/>
  <c r="X51" i="1"/>
  <c r="T52" i="1"/>
  <c r="U51" i="1"/>
  <c r="X52" i="1" l="1"/>
  <c r="U52" i="1"/>
  <c r="T53" i="1"/>
  <c r="W52" i="1"/>
  <c r="S52" i="1"/>
  <c r="R53" i="1"/>
  <c r="W53" i="1" l="1"/>
  <c r="S53" i="1"/>
  <c r="R54" i="1"/>
  <c r="X53" i="1"/>
  <c r="T54" i="1"/>
  <c r="U53" i="1"/>
  <c r="X54" i="1" l="1"/>
  <c r="U54" i="1"/>
  <c r="T55" i="1"/>
  <c r="W54" i="1"/>
  <c r="R55" i="1"/>
  <c r="S54" i="1"/>
  <c r="W55" i="1" l="1"/>
  <c r="S55" i="1"/>
  <c r="R56" i="1"/>
  <c r="X55" i="1"/>
  <c r="U55" i="1"/>
  <c r="T56" i="1"/>
  <c r="X56" i="1" l="1"/>
  <c r="T57" i="1"/>
  <c r="U56" i="1"/>
  <c r="W56" i="1"/>
  <c r="R57" i="1"/>
  <c r="S56" i="1"/>
  <c r="W57" i="1" l="1"/>
  <c r="S57" i="1"/>
  <c r="R58" i="1"/>
  <c r="X57" i="1"/>
  <c r="U57" i="1"/>
  <c r="T58" i="1"/>
  <c r="X58" i="1" l="1"/>
  <c r="T59" i="1"/>
  <c r="U58" i="1"/>
  <c r="W58" i="1"/>
  <c r="R59" i="1"/>
  <c r="S58" i="1"/>
  <c r="W59" i="1" l="1"/>
  <c r="S59" i="1"/>
  <c r="R60" i="1"/>
  <c r="X59" i="1"/>
  <c r="U59" i="1"/>
  <c r="T60" i="1"/>
  <c r="X60" i="1" l="1"/>
  <c r="T61" i="1"/>
  <c r="U60" i="1"/>
  <c r="W60" i="1"/>
  <c r="S60" i="1"/>
  <c r="R61" i="1"/>
  <c r="W61" i="1" l="1"/>
  <c r="R62" i="1"/>
  <c r="S61" i="1"/>
  <c r="X61" i="1"/>
  <c r="U61" i="1"/>
  <c r="T62" i="1"/>
  <c r="X62" i="1" l="1"/>
  <c r="U62" i="1"/>
  <c r="T63" i="1"/>
  <c r="W62" i="1"/>
  <c r="S62" i="1"/>
  <c r="R63" i="1"/>
  <c r="W63" i="1" l="1"/>
  <c r="R64" i="1"/>
  <c r="S63" i="1"/>
  <c r="X63" i="1"/>
  <c r="T64" i="1"/>
  <c r="U63" i="1"/>
  <c r="X64" i="1" l="1"/>
  <c r="T65" i="1"/>
  <c r="U64" i="1"/>
  <c r="W64" i="1"/>
  <c r="R65" i="1"/>
  <c r="S64" i="1"/>
  <c r="W65" i="1" l="1"/>
  <c r="S65" i="1"/>
  <c r="R66" i="1"/>
  <c r="X65" i="1"/>
  <c r="T66" i="1"/>
  <c r="U65" i="1"/>
  <c r="X66" i="1" l="1"/>
  <c r="T67" i="1"/>
  <c r="U66" i="1"/>
  <c r="W66" i="1"/>
  <c r="R67" i="1"/>
  <c r="S66" i="1"/>
  <c r="W67" i="1" l="1"/>
  <c r="S67" i="1"/>
  <c r="R68" i="1"/>
  <c r="X67" i="1"/>
  <c r="T68" i="1"/>
  <c r="U67" i="1"/>
  <c r="X68" i="1" l="1"/>
  <c r="T69" i="1"/>
  <c r="U68" i="1"/>
  <c r="W68" i="1"/>
  <c r="R69" i="1"/>
  <c r="S68" i="1"/>
  <c r="W69" i="1" l="1"/>
  <c r="R70" i="1"/>
  <c r="S69" i="1"/>
  <c r="X69" i="1"/>
  <c r="U69" i="1"/>
  <c r="T70" i="1"/>
  <c r="X70" i="1" l="1"/>
  <c r="U70" i="1"/>
  <c r="T71" i="1"/>
  <c r="W70" i="1"/>
  <c r="R71" i="1"/>
  <c r="S70" i="1"/>
  <c r="W71" i="1" l="1"/>
  <c r="R72" i="1"/>
  <c r="S71" i="1"/>
  <c r="X71" i="1"/>
  <c r="T72" i="1"/>
  <c r="U71" i="1"/>
  <c r="X72" i="1" l="1"/>
  <c r="U72" i="1"/>
  <c r="T73" i="1"/>
  <c r="W72" i="1"/>
  <c r="S72" i="1"/>
  <c r="R73" i="1"/>
  <c r="W73" i="1" l="1"/>
  <c r="R74" i="1"/>
  <c r="S73" i="1"/>
  <c r="X73" i="1"/>
  <c r="T74" i="1"/>
  <c r="U73" i="1"/>
  <c r="X74" i="1" l="1"/>
  <c r="U74" i="1"/>
  <c r="T75" i="1"/>
  <c r="W74" i="1"/>
  <c r="S74" i="1"/>
  <c r="R75" i="1"/>
  <c r="W75" i="1" l="1"/>
  <c r="S75" i="1"/>
  <c r="R76" i="1"/>
  <c r="X75" i="1"/>
  <c r="T76" i="1"/>
  <c r="U75" i="1"/>
  <c r="X76" i="1" l="1"/>
  <c r="U76" i="1"/>
  <c r="T77" i="1"/>
  <c r="W76" i="1"/>
  <c r="R77" i="1"/>
  <c r="S76" i="1"/>
  <c r="W77" i="1" l="1"/>
  <c r="S77" i="1"/>
  <c r="R78" i="1"/>
  <c r="X77" i="1"/>
  <c r="U77" i="1"/>
  <c r="T78" i="1"/>
  <c r="X78" i="1" l="1"/>
  <c r="T79" i="1"/>
  <c r="U78" i="1"/>
  <c r="W78" i="1"/>
  <c r="R79" i="1"/>
  <c r="S78" i="1"/>
  <c r="W79" i="1" l="1"/>
  <c r="R80" i="1"/>
  <c r="S79" i="1"/>
  <c r="X79" i="1"/>
  <c r="U79" i="1"/>
  <c r="T80" i="1"/>
  <c r="X80" i="1" l="1"/>
  <c r="T81" i="1"/>
  <c r="U80" i="1"/>
  <c r="W80" i="1"/>
  <c r="S80" i="1"/>
  <c r="R81" i="1"/>
  <c r="W81" i="1" l="1"/>
  <c r="S81" i="1"/>
  <c r="R82" i="1"/>
  <c r="X81" i="1"/>
  <c r="T82" i="1"/>
  <c r="U81" i="1"/>
  <c r="X82" i="1" l="1"/>
  <c r="U82" i="1"/>
  <c r="T83" i="1"/>
  <c r="W82" i="1"/>
  <c r="R83" i="1"/>
  <c r="S82" i="1"/>
  <c r="W83" i="1" l="1"/>
  <c r="R84" i="1"/>
  <c r="S83" i="1"/>
  <c r="X83" i="1"/>
  <c r="U83" i="1"/>
  <c r="T84" i="1"/>
  <c r="X84" i="1" l="1"/>
  <c r="T85" i="1"/>
  <c r="U84" i="1"/>
  <c r="W84" i="1"/>
  <c r="S84" i="1"/>
  <c r="R85" i="1"/>
  <c r="W85" i="1" l="1"/>
  <c r="S85" i="1"/>
  <c r="R86" i="1"/>
  <c r="X85" i="1"/>
  <c r="T86" i="1"/>
  <c r="U85" i="1"/>
  <c r="X86" i="1" l="1"/>
  <c r="U86" i="1"/>
  <c r="T87" i="1"/>
  <c r="W86" i="1"/>
  <c r="R87" i="1"/>
  <c r="S86" i="1"/>
  <c r="W87" i="1" l="1"/>
  <c r="S87" i="1"/>
  <c r="R88" i="1"/>
  <c r="X87" i="1"/>
  <c r="U87" i="1"/>
  <c r="T88" i="1"/>
  <c r="X88" i="1" l="1"/>
  <c r="T89" i="1"/>
  <c r="U88" i="1"/>
  <c r="W88" i="1"/>
  <c r="S88" i="1"/>
  <c r="R89" i="1"/>
  <c r="W89" i="1" l="1"/>
  <c r="R90" i="1"/>
  <c r="S89" i="1"/>
  <c r="X89" i="1"/>
  <c r="U89" i="1"/>
  <c r="T90" i="1"/>
  <c r="X90" i="1" l="1"/>
  <c r="U90" i="1"/>
  <c r="T91" i="1"/>
  <c r="W90" i="1"/>
  <c r="R91" i="1"/>
  <c r="S90" i="1"/>
  <c r="W91" i="1" l="1"/>
  <c r="R92" i="1"/>
  <c r="S91" i="1"/>
  <c r="X91" i="1"/>
  <c r="T92" i="1"/>
  <c r="U91" i="1"/>
  <c r="X92" i="1" l="1"/>
  <c r="U92" i="1"/>
  <c r="T93" i="1"/>
  <c r="W92" i="1"/>
  <c r="S92" i="1"/>
  <c r="R93" i="1"/>
  <c r="W93" i="1" l="1"/>
  <c r="R94" i="1"/>
  <c r="S93" i="1"/>
  <c r="X93" i="1"/>
  <c r="T94" i="1"/>
  <c r="U93" i="1"/>
  <c r="X94" i="1" l="1"/>
  <c r="U94" i="1"/>
  <c r="T95" i="1"/>
  <c r="W94" i="1"/>
  <c r="R95" i="1"/>
  <c r="S94" i="1"/>
  <c r="W95" i="1" l="1"/>
  <c r="S95" i="1"/>
  <c r="R96" i="1"/>
  <c r="X95" i="1"/>
  <c r="T96" i="1"/>
  <c r="U95" i="1"/>
  <c r="X96" i="1" l="1"/>
  <c r="U96" i="1"/>
  <c r="T97" i="1"/>
  <c r="W96" i="1"/>
  <c r="R97" i="1"/>
  <c r="S96" i="1"/>
  <c r="W97" i="1" l="1"/>
  <c r="S97" i="1"/>
  <c r="R98" i="1"/>
  <c r="X97" i="1"/>
  <c r="T98" i="1"/>
  <c r="U97" i="1"/>
  <c r="X98" i="1" l="1"/>
  <c r="U98" i="1"/>
  <c r="T99" i="1"/>
  <c r="W98" i="1"/>
  <c r="R99" i="1"/>
  <c r="S98" i="1"/>
  <c r="W99" i="1" l="1"/>
  <c r="R100" i="1"/>
  <c r="S99" i="1"/>
  <c r="X99" i="1"/>
  <c r="U99" i="1"/>
  <c r="T100" i="1"/>
  <c r="X100" i="1" l="1"/>
  <c r="T101" i="1"/>
  <c r="U100" i="1"/>
  <c r="W100" i="1"/>
  <c r="R101" i="1"/>
  <c r="S100" i="1"/>
  <c r="W101" i="1" l="1"/>
  <c r="R102" i="1"/>
  <c r="S101" i="1"/>
  <c r="X101" i="1"/>
  <c r="T102" i="1"/>
  <c r="U101" i="1"/>
  <c r="X102" i="1" l="1"/>
  <c r="U102" i="1"/>
  <c r="T103" i="1"/>
  <c r="W102" i="1"/>
  <c r="S102" i="1"/>
  <c r="R103" i="1"/>
  <c r="W103" i="1" l="1"/>
  <c r="S103" i="1"/>
  <c r="R104" i="1"/>
  <c r="X103" i="1"/>
  <c r="U103" i="1"/>
  <c r="T104" i="1"/>
  <c r="X104" i="1" l="1"/>
  <c r="U104" i="1"/>
  <c r="T105" i="1"/>
  <c r="W104" i="1"/>
  <c r="R105" i="1"/>
  <c r="S104" i="1"/>
  <c r="W105" i="1" l="1"/>
  <c r="S105" i="1"/>
  <c r="R106" i="1"/>
  <c r="X105" i="1"/>
  <c r="T106" i="1"/>
  <c r="U105" i="1"/>
  <c r="W106" i="1" l="1"/>
  <c r="R107" i="1"/>
  <c r="S106" i="1"/>
  <c r="X106" i="1"/>
  <c r="T107" i="1"/>
  <c r="U106" i="1"/>
  <c r="X107" i="1" l="1"/>
  <c r="U107" i="1"/>
  <c r="T108" i="1"/>
  <c r="W107" i="1"/>
  <c r="R108" i="1"/>
  <c r="S107" i="1"/>
  <c r="W108" i="1" l="1"/>
  <c r="R109" i="1"/>
  <c r="S108" i="1"/>
  <c r="X108" i="1"/>
  <c r="T109" i="1"/>
  <c r="U108" i="1"/>
  <c r="X109" i="1" l="1"/>
  <c r="U109" i="1"/>
  <c r="T110" i="1"/>
  <c r="W109" i="1"/>
  <c r="R110" i="1"/>
  <c r="S109" i="1"/>
  <c r="W110" i="1" l="1"/>
  <c r="R111" i="1"/>
  <c r="S110" i="1"/>
  <c r="X110" i="1"/>
  <c r="T111" i="1"/>
  <c r="U110" i="1"/>
  <c r="X111" i="1" l="1"/>
  <c r="T112" i="1"/>
  <c r="U111" i="1"/>
  <c r="W111" i="1"/>
  <c r="S111" i="1"/>
  <c r="R112" i="1"/>
  <c r="W112" i="1" l="1"/>
  <c r="S112" i="1"/>
  <c r="R113" i="1"/>
  <c r="X112" i="1"/>
  <c r="U112" i="1"/>
  <c r="T113" i="1"/>
  <c r="X113" i="1" l="1"/>
  <c r="T114" i="1"/>
  <c r="U113" i="1"/>
  <c r="W113" i="1"/>
  <c r="R114" i="1"/>
  <c r="S113" i="1"/>
  <c r="W114" i="1" l="1"/>
  <c r="S114" i="1"/>
  <c r="R115" i="1"/>
  <c r="X114" i="1"/>
  <c r="U114" i="1"/>
  <c r="T115" i="1"/>
  <c r="W115" i="1" l="1"/>
  <c r="S115" i="1"/>
  <c r="R116" i="1"/>
  <c r="X115" i="1"/>
  <c r="T116" i="1"/>
  <c r="U115" i="1"/>
  <c r="X116" i="1" l="1"/>
  <c r="T117" i="1"/>
  <c r="U116" i="1"/>
  <c r="W116" i="1"/>
  <c r="R117" i="1"/>
  <c r="S116" i="1"/>
  <c r="W117" i="1" l="1"/>
  <c r="S117" i="1"/>
  <c r="R118" i="1"/>
  <c r="X117" i="1"/>
  <c r="U117" i="1"/>
  <c r="T118" i="1"/>
  <c r="X118" i="1" l="1"/>
  <c r="T119" i="1"/>
  <c r="U118" i="1"/>
  <c r="W118" i="1"/>
  <c r="R119" i="1"/>
  <c r="S118" i="1"/>
  <c r="W119" i="1" l="1"/>
  <c r="R120" i="1"/>
  <c r="S119" i="1"/>
  <c r="X119" i="1"/>
  <c r="U119" i="1"/>
  <c r="T120" i="1"/>
  <c r="X120" i="1" l="1"/>
  <c r="T121" i="1"/>
  <c r="U120" i="1"/>
  <c r="W120" i="1"/>
  <c r="S120" i="1"/>
  <c r="R121" i="1"/>
  <c r="X121" i="1" l="1"/>
  <c r="T122" i="1"/>
  <c r="U121" i="1"/>
  <c r="W121" i="1"/>
  <c r="R122" i="1"/>
  <c r="S121" i="1"/>
  <c r="W122" i="1" l="1"/>
  <c r="S122" i="1"/>
  <c r="R123" i="1"/>
  <c r="X122" i="1"/>
  <c r="U122" i="1"/>
  <c r="T123" i="1"/>
  <c r="X123" i="1" l="1"/>
  <c r="U123" i="1"/>
  <c r="T124" i="1"/>
  <c r="W123" i="1"/>
  <c r="R124" i="1"/>
  <c r="S123" i="1"/>
  <c r="W124" i="1" l="1"/>
  <c r="R125" i="1"/>
  <c r="S124" i="1"/>
  <c r="X124" i="1"/>
  <c r="U124" i="1"/>
  <c r="T125" i="1"/>
  <c r="X125" i="1" l="1"/>
  <c r="T126" i="1"/>
  <c r="U125" i="1"/>
  <c r="W125" i="1"/>
  <c r="S125" i="1"/>
  <c r="R126" i="1"/>
  <c r="W126" i="1" l="1"/>
  <c r="R127" i="1"/>
  <c r="S126" i="1"/>
  <c r="X126" i="1"/>
  <c r="T127" i="1"/>
  <c r="U126" i="1"/>
  <c r="W127" i="1" l="1"/>
  <c r="S127" i="1"/>
  <c r="R128" i="1"/>
  <c r="X127" i="1"/>
  <c r="U127" i="1"/>
  <c r="T128" i="1"/>
  <c r="X128" i="1" l="1"/>
  <c r="T129" i="1"/>
  <c r="U128" i="1"/>
  <c r="W128" i="1"/>
  <c r="S128" i="1"/>
  <c r="R129" i="1"/>
  <c r="W129" i="1" l="1"/>
  <c r="S129" i="1"/>
  <c r="R130" i="1"/>
  <c r="X129" i="1"/>
  <c r="U129" i="1"/>
  <c r="T130" i="1"/>
  <c r="X130" i="1" l="1"/>
  <c r="T131" i="1"/>
  <c r="U130" i="1"/>
  <c r="W130" i="1"/>
  <c r="S130" i="1"/>
  <c r="R131" i="1"/>
  <c r="W131" i="1" l="1"/>
  <c r="R132" i="1"/>
  <c r="S131" i="1"/>
  <c r="X131" i="1"/>
  <c r="T132" i="1"/>
  <c r="U131" i="1"/>
  <c r="X132" i="1" l="1"/>
  <c r="T133" i="1"/>
  <c r="U132" i="1"/>
  <c r="W132" i="1"/>
  <c r="S132" i="1"/>
  <c r="R133" i="1"/>
  <c r="W133" i="1" l="1"/>
  <c r="R134" i="1"/>
  <c r="S133" i="1"/>
  <c r="X133" i="1"/>
  <c r="T134" i="1"/>
  <c r="U133" i="1"/>
  <c r="W134" i="1" l="1"/>
  <c r="S134" i="1"/>
  <c r="R135" i="1"/>
  <c r="X134" i="1"/>
  <c r="U134" i="1"/>
  <c r="T135" i="1"/>
  <c r="X135" i="1" l="1"/>
  <c r="T136" i="1"/>
  <c r="U135" i="1"/>
  <c r="W135" i="1"/>
  <c r="S135" i="1"/>
  <c r="R136" i="1"/>
  <c r="W136" i="1" l="1"/>
  <c r="R137" i="1"/>
  <c r="S136" i="1"/>
  <c r="X136" i="1"/>
  <c r="T137" i="1"/>
  <c r="U136" i="1"/>
  <c r="X137" i="1" l="1"/>
  <c r="U137" i="1"/>
  <c r="T138" i="1"/>
  <c r="W137" i="1"/>
  <c r="S137" i="1"/>
  <c r="R138" i="1"/>
  <c r="W138" i="1" l="1"/>
  <c r="R139" i="1"/>
  <c r="S138" i="1"/>
  <c r="X138" i="1"/>
  <c r="T139" i="1"/>
  <c r="U138" i="1"/>
  <c r="X139" i="1" l="1"/>
  <c r="U139" i="1"/>
  <c r="T140" i="1"/>
  <c r="W139" i="1"/>
  <c r="R140" i="1"/>
  <c r="S139" i="1"/>
  <c r="W140" i="1" l="1"/>
  <c r="S140" i="1"/>
  <c r="R141" i="1"/>
  <c r="X140" i="1"/>
  <c r="T141" i="1"/>
  <c r="U140" i="1"/>
  <c r="W141" i="1" l="1"/>
  <c r="S141" i="1"/>
  <c r="R142" i="1"/>
  <c r="X141" i="1"/>
  <c r="T142" i="1"/>
  <c r="U141" i="1"/>
  <c r="X142" i="1" l="1"/>
  <c r="T143" i="1"/>
  <c r="U142" i="1"/>
  <c r="W142" i="1"/>
  <c r="R143" i="1"/>
  <c r="S142" i="1"/>
  <c r="W143" i="1" l="1"/>
  <c r="R144" i="1"/>
  <c r="S143" i="1"/>
  <c r="X143" i="1"/>
  <c r="T144" i="1"/>
  <c r="U143" i="1"/>
  <c r="X144" i="1" l="1"/>
  <c r="U144" i="1"/>
  <c r="T145" i="1"/>
  <c r="W144" i="1"/>
  <c r="S144" i="1"/>
  <c r="R145" i="1"/>
  <c r="W145" i="1" l="1"/>
  <c r="S145" i="1"/>
  <c r="R146" i="1"/>
  <c r="X145" i="1"/>
  <c r="U145" i="1"/>
  <c r="T146" i="1"/>
  <c r="X146" i="1" l="1"/>
  <c r="T147" i="1"/>
  <c r="U146" i="1"/>
  <c r="W146" i="1"/>
  <c r="S146" i="1"/>
  <c r="R147" i="1"/>
  <c r="W147" i="1" l="1"/>
  <c r="S147" i="1"/>
  <c r="R148" i="1"/>
  <c r="X147" i="1"/>
  <c r="U147" i="1"/>
  <c r="T148" i="1"/>
  <c r="X148" i="1" l="1"/>
  <c r="T149" i="1"/>
  <c r="U148" i="1"/>
  <c r="W148" i="1"/>
  <c r="R149" i="1"/>
  <c r="S148" i="1"/>
  <c r="W149" i="1" l="1"/>
  <c r="R150" i="1"/>
  <c r="S149" i="1"/>
  <c r="X149" i="1"/>
  <c r="U149" i="1"/>
  <c r="T150" i="1"/>
  <c r="X150" i="1" l="1"/>
  <c r="T151" i="1"/>
  <c r="U150" i="1"/>
  <c r="W150" i="1"/>
  <c r="R151" i="1"/>
  <c r="S150" i="1"/>
  <c r="W151" i="1" l="1"/>
  <c r="R152" i="1"/>
  <c r="S151" i="1"/>
  <c r="X151" i="1"/>
  <c r="U151" i="1"/>
  <c r="T152" i="1"/>
  <c r="X152" i="1" l="1"/>
  <c r="T153" i="1"/>
  <c r="U152" i="1"/>
  <c r="W152" i="1"/>
  <c r="S152" i="1"/>
  <c r="R153" i="1"/>
  <c r="W153" i="1" l="1"/>
  <c r="R154" i="1"/>
  <c r="S153" i="1"/>
  <c r="X153" i="1"/>
  <c r="T154" i="1"/>
  <c r="U153" i="1"/>
  <c r="X154" i="1" l="1"/>
  <c r="U154" i="1"/>
  <c r="T155" i="1"/>
  <c r="W154" i="1"/>
  <c r="S154" i="1"/>
  <c r="R155" i="1"/>
  <c r="W155" i="1" l="1"/>
  <c r="S155" i="1"/>
  <c r="R156" i="1"/>
  <c r="X155" i="1"/>
  <c r="T156" i="1"/>
  <c r="U155" i="1"/>
  <c r="X156" i="1" l="1"/>
  <c r="T157" i="1"/>
  <c r="U156" i="1"/>
  <c r="W156" i="1"/>
  <c r="S156" i="1"/>
  <c r="R157" i="1"/>
  <c r="W157" i="1" l="1"/>
  <c r="S157" i="1"/>
  <c r="R158" i="1"/>
  <c r="X157" i="1"/>
  <c r="U157" i="1"/>
  <c r="T158" i="1"/>
  <c r="X158" i="1" l="1"/>
  <c r="U158" i="1"/>
  <c r="T159" i="1"/>
  <c r="W158" i="1"/>
  <c r="R159" i="1"/>
  <c r="S158" i="1"/>
  <c r="W159" i="1" l="1"/>
  <c r="R160" i="1"/>
  <c r="S159" i="1"/>
  <c r="X159" i="1"/>
  <c r="U159" i="1"/>
  <c r="T160" i="1"/>
  <c r="X160" i="1" l="1"/>
  <c r="T161" i="1"/>
  <c r="U160" i="1"/>
  <c r="W160" i="1"/>
  <c r="S160" i="1"/>
  <c r="R161" i="1"/>
  <c r="W161" i="1" l="1"/>
  <c r="R162" i="1"/>
  <c r="S161" i="1"/>
  <c r="X161" i="1"/>
  <c r="U161" i="1"/>
  <c r="T162" i="1"/>
  <c r="X162" i="1" l="1"/>
  <c r="U162" i="1"/>
  <c r="T163" i="1"/>
  <c r="W162" i="1"/>
  <c r="R163" i="1"/>
  <c r="S162" i="1"/>
  <c r="W163" i="1" l="1"/>
  <c r="R164" i="1"/>
  <c r="S163" i="1"/>
  <c r="X163" i="1"/>
  <c r="U163" i="1"/>
  <c r="T164" i="1"/>
  <c r="X164" i="1" l="1"/>
  <c r="U164" i="1"/>
  <c r="T165" i="1"/>
  <c r="W164" i="1"/>
  <c r="R165" i="1"/>
  <c r="S164" i="1"/>
  <c r="W165" i="1" l="1"/>
  <c r="S165" i="1"/>
  <c r="R166" i="1"/>
  <c r="X165" i="1"/>
  <c r="T166" i="1"/>
  <c r="U165" i="1"/>
  <c r="X166" i="1" l="1"/>
  <c r="U166" i="1"/>
  <c r="T167" i="1"/>
  <c r="W166" i="1"/>
  <c r="R167" i="1"/>
  <c r="S166" i="1"/>
  <c r="W167" i="1" l="1"/>
  <c r="S167" i="1"/>
  <c r="R168" i="1"/>
  <c r="X167" i="1"/>
  <c r="U167" i="1"/>
  <c r="T168" i="1"/>
  <c r="X168" i="1" l="1"/>
  <c r="T169" i="1"/>
  <c r="U168" i="1"/>
  <c r="W168" i="1"/>
  <c r="R169" i="1"/>
  <c r="S168" i="1"/>
  <c r="W169" i="1" l="1"/>
  <c r="R170" i="1"/>
  <c r="S169" i="1"/>
  <c r="X169" i="1"/>
  <c r="T170" i="1"/>
  <c r="U169" i="1"/>
  <c r="X170" i="1" l="1"/>
  <c r="T171" i="1"/>
  <c r="U170" i="1"/>
  <c r="W170" i="1"/>
  <c r="R171" i="1"/>
  <c r="S170" i="1"/>
  <c r="W171" i="1" l="1"/>
  <c r="R172" i="1"/>
  <c r="S171" i="1"/>
  <c r="X171" i="1"/>
  <c r="T172" i="1"/>
  <c r="U171" i="1"/>
  <c r="X172" i="1" l="1"/>
  <c r="T173" i="1"/>
  <c r="U172" i="1"/>
  <c r="W172" i="1"/>
  <c r="S172" i="1"/>
  <c r="R173" i="1"/>
  <c r="W173" i="1" l="1"/>
  <c r="R174" i="1"/>
  <c r="S173" i="1"/>
  <c r="X173" i="1"/>
  <c r="U173" i="1"/>
  <c r="T174" i="1"/>
  <c r="X174" i="1" l="1"/>
  <c r="T175" i="1"/>
  <c r="U174" i="1"/>
  <c r="W174" i="1"/>
  <c r="S174" i="1"/>
  <c r="R175" i="1"/>
  <c r="W175" i="1" l="1"/>
  <c r="S175" i="1"/>
  <c r="R176" i="1"/>
  <c r="X175" i="1"/>
  <c r="U175" i="1"/>
  <c r="T176" i="1"/>
  <c r="X176" i="1" l="1"/>
  <c r="T177" i="1"/>
  <c r="U176" i="1"/>
  <c r="W176" i="1"/>
  <c r="R177" i="1"/>
  <c r="S176" i="1"/>
  <c r="W177" i="1" l="1"/>
  <c r="S177" i="1"/>
  <c r="R178" i="1"/>
  <c r="X177" i="1"/>
  <c r="U177" i="1"/>
  <c r="T178" i="1"/>
  <c r="X178" i="1" l="1"/>
  <c r="T179" i="1"/>
  <c r="U178" i="1"/>
  <c r="W178" i="1"/>
  <c r="R179" i="1"/>
  <c r="S178" i="1"/>
  <c r="W179" i="1" l="1"/>
  <c r="R180" i="1"/>
  <c r="S179" i="1"/>
  <c r="X179" i="1"/>
  <c r="U179" i="1"/>
  <c r="T180" i="1"/>
  <c r="X180" i="1" l="1"/>
  <c r="U180" i="1"/>
  <c r="T181" i="1"/>
  <c r="W180" i="1"/>
  <c r="S180" i="1"/>
  <c r="R181" i="1"/>
  <c r="W181" i="1" l="1"/>
  <c r="R182" i="1"/>
  <c r="S181" i="1"/>
  <c r="X181" i="1"/>
  <c r="U181" i="1"/>
  <c r="T182" i="1"/>
  <c r="X182" i="1" l="1"/>
  <c r="U182" i="1"/>
  <c r="T183" i="1"/>
  <c r="W182" i="1"/>
  <c r="S182" i="1"/>
  <c r="R183" i="1"/>
  <c r="W183" i="1" l="1"/>
  <c r="R184" i="1"/>
  <c r="S183" i="1"/>
  <c r="X183" i="1"/>
  <c r="T184" i="1"/>
  <c r="U183" i="1"/>
  <c r="X184" i="1" l="1"/>
  <c r="U184" i="1"/>
  <c r="T185" i="1"/>
  <c r="W184" i="1"/>
  <c r="R185" i="1"/>
  <c r="S184" i="1"/>
  <c r="W185" i="1" l="1"/>
  <c r="R186" i="1"/>
  <c r="S185" i="1"/>
  <c r="X185" i="1"/>
  <c r="T186" i="1"/>
  <c r="U185" i="1"/>
  <c r="X186" i="1" l="1"/>
  <c r="T187" i="1"/>
  <c r="U186" i="1"/>
  <c r="W186" i="1"/>
  <c r="R187" i="1"/>
  <c r="S186" i="1"/>
  <c r="W187" i="1" l="1"/>
  <c r="S187" i="1"/>
  <c r="R188" i="1"/>
  <c r="X187" i="1"/>
  <c r="U187" i="1"/>
  <c r="T188" i="1"/>
  <c r="X188" i="1" l="1"/>
  <c r="T189" i="1"/>
  <c r="U188" i="1"/>
  <c r="W188" i="1"/>
  <c r="S188" i="1"/>
  <c r="R189" i="1"/>
  <c r="W189" i="1" l="1"/>
  <c r="R190" i="1"/>
  <c r="S189" i="1"/>
  <c r="X189" i="1"/>
  <c r="T190" i="1"/>
  <c r="U189" i="1"/>
  <c r="X190" i="1" l="1"/>
  <c r="U190" i="1"/>
  <c r="T191" i="1"/>
  <c r="W190" i="1"/>
  <c r="S190" i="1"/>
  <c r="R191" i="1"/>
  <c r="W191" i="1" l="1"/>
  <c r="R192" i="1"/>
  <c r="S191" i="1"/>
  <c r="X191" i="1"/>
  <c r="T192" i="1"/>
  <c r="U191" i="1"/>
  <c r="X192" i="1" l="1"/>
  <c r="U192" i="1"/>
  <c r="T193" i="1"/>
  <c r="W192" i="1"/>
  <c r="S192" i="1"/>
  <c r="R193" i="1"/>
  <c r="W193" i="1" l="1"/>
  <c r="R194" i="1"/>
  <c r="S193" i="1"/>
  <c r="X193" i="1"/>
  <c r="U193" i="1"/>
  <c r="T194" i="1"/>
  <c r="W194" i="1" l="1"/>
  <c r="R195" i="1"/>
  <c r="S194" i="1"/>
  <c r="X194" i="1"/>
  <c r="U194" i="1"/>
  <c r="T195" i="1"/>
  <c r="X195" i="1" l="1"/>
  <c r="T196" i="1"/>
  <c r="U195" i="1"/>
  <c r="W195" i="1"/>
  <c r="S195" i="1"/>
  <c r="R196" i="1"/>
  <c r="W196" i="1" l="1"/>
  <c r="R197" i="1"/>
  <c r="S196" i="1"/>
  <c r="X196" i="1"/>
  <c r="U196" i="1"/>
  <c r="T197" i="1"/>
  <c r="X197" i="1" l="1"/>
  <c r="T198" i="1"/>
  <c r="U197" i="1"/>
  <c r="W197" i="1"/>
  <c r="S197" i="1"/>
  <c r="R198" i="1"/>
  <c r="W198" i="1" l="1"/>
  <c r="S198" i="1"/>
  <c r="R199" i="1"/>
  <c r="X198" i="1"/>
  <c r="U198" i="1"/>
  <c r="T199" i="1"/>
  <c r="X199" i="1" l="1"/>
  <c r="T200" i="1"/>
  <c r="U199" i="1"/>
  <c r="W199" i="1"/>
  <c r="S199" i="1"/>
  <c r="R200" i="1"/>
  <c r="W200" i="1" l="1"/>
  <c r="R201" i="1"/>
  <c r="S200" i="1"/>
  <c r="X200" i="1"/>
  <c r="T201" i="1"/>
  <c r="U200" i="1"/>
  <c r="X201" i="1" l="1"/>
  <c r="T202" i="1"/>
  <c r="U201" i="1"/>
  <c r="W201" i="1"/>
  <c r="R202" i="1"/>
  <c r="S201" i="1"/>
  <c r="W202" i="1" l="1"/>
  <c r="S202" i="1"/>
  <c r="R203" i="1"/>
  <c r="X202" i="1"/>
  <c r="U202" i="1"/>
  <c r="T203" i="1"/>
  <c r="X203" i="1" l="1"/>
  <c r="T204" i="1"/>
  <c r="U203" i="1"/>
  <c r="W203" i="1"/>
  <c r="R204" i="1"/>
  <c r="S203" i="1"/>
  <c r="W204" i="1" l="1"/>
  <c r="R205" i="1"/>
  <c r="S204" i="1"/>
  <c r="X204" i="1"/>
  <c r="U204" i="1"/>
  <c r="T205" i="1"/>
  <c r="X205" i="1" l="1"/>
  <c r="T206" i="1"/>
  <c r="U205" i="1"/>
  <c r="W205" i="1"/>
  <c r="S205" i="1"/>
  <c r="R206" i="1"/>
  <c r="W206" i="1" l="1"/>
  <c r="S206" i="1"/>
  <c r="R207" i="1"/>
  <c r="X206" i="1"/>
  <c r="U206" i="1"/>
  <c r="T207" i="1"/>
  <c r="X207" i="1" l="1"/>
  <c r="T208" i="1"/>
  <c r="U207" i="1"/>
  <c r="W207" i="1"/>
  <c r="S207" i="1"/>
  <c r="R208" i="1"/>
  <c r="W208" i="1" l="1"/>
  <c r="S208" i="1"/>
  <c r="R209" i="1"/>
  <c r="X208" i="1"/>
  <c r="T209" i="1"/>
  <c r="U208" i="1"/>
  <c r="X209" i="1" l="1"/>
  <c r="T210" i="1"/>
  <c r="U209" i="1"/>
  <c r="W209" i="1"/>
  <c r="S209" i="1"/>
  <c r="R210" i="1"/>
  <c r="W210" i="1" l="1"/>
  <c r="R211" i="1"/>
  <c r="S210" i="1"/>
  <c r="X210" i="1"/>
  <c r="U210" i="1"/>
  <c r="T211" i="1"/>
  <c r="X211" i="1" l="1"/>
  <c r="U211" i="1"/>
  <c r="T212" i="1"/>
  <c r="W211" i="1"/>
  <c r="R212" i="1"/>
  <c r="S211" i="1"/>
  <c r="W212" i="1" l="1"/>
  <c r="S212" i="1"/>
  <c r="R213" i="1"/>
  <c r="X212" i="1"/>
  <c r="T213" i="1"/>
  <c r="U212" i="1"/>
  <c r="X213" i="1" l="1"/>
  <c r="U213" i="1"/>
  <c r="T214" i="1"/>
  <c r="W213" i="1"/>
  <c r="R214" i="1"/>
  <c r="S213" i="1"/>
  <c r="W214" i="1" l="1"/>
  <c r="R215" i="1"/>
  <c r="S214" i="1"/>
  <c r="X214" i="1"/>
  <c r="U214" i="1"/>
  <c r="T215" i="1"/>
  <c r="X215" i="1" l="1"/>
  <c r="T216" i="1"/>
  <c r="U215" i="1"/>
  <c r="W215" i="1"/>
  <c r="S215" i="1"/>
  <c r="R216" i="1"/>
  <c r="W216" i="1" l="1"/>
  <c r="R217" i="1"/>
  <c r="S216" i="1"/>
  <c r="X216" i="1"/>
  <c r="U216" i="1"/>
  <c r="T217" i="1"/>
  <c r="X217" i="1" l="1"/>
  <c r="U217" i="1"/>
  <c r="T218" i="1"/>
  <c r="W217" i="1"/>
  <c r="R218" i="1"/>
  <c r="S217" i="1"/>
  <c r="W218" i="1" l="1"/>
  <c r="R219" i="1"/>
  <c r="S218" i="1"/>
  <c r="X218" i="1"/>
  <c r="T219" i="1"/>
  <c r="U218" i="1"/>
  <c r="X219" i="1" l="1"/>
  <c r="T220" i="1"/>
  <c r="U219" i="1"/>
  <c r="W219" i="1"/>
  <c r="R220" i="1"/>
  <c r="S219" i="1"/>
  <c r="W220" i="1" l="1"/>
  <c r="S220" i="1"/>
  <c r="R221" i="1"/>
  <c r="X220" i="1"/>
  <c r="T221" i="1"/>
  <c r="U220" i="1"/>
  <c r="X221" i="1" l="1"/>
  <c r="T222" i="1"/>
  <c r="U221" i="1"/>
  <c r="W221" i="1"/>
  <c r="R222" i="1"/>
  <c r="S221" i="1"/>
  <c r="W222" i="1" l="1"/>
  <c r="S222" i="1"/>
  <c r="R223" i="1"/>
  <c r="X222" i="1"/>
  <c r="U222" i="1"/>
  <c r="T223" i="1"/>
  <c r="X223" i="1" l="1"/>
  <c r="T224" i="1"/>
  <c r="U223" i="1"/>
  <c r="W223" i="1"/>
  <c r="S223" i="1"/>
  <c r="R224" i="1"/>
  <c r="W224" i="1" l="1"/>
  <c r="S224" i="1"/>
  <c r="R225" i="1"/>
  <c r="X224" i="1"/>
  <c r="T225" i="1"/>
  <c r="U224" i="1"/>
  <c r="X225" i="1" l="1"/>
  <c r="U225" i="1"/>
  <c r="T226" i="1"/>
  <c r="W225" i="1"/>
  <c r="S225" i="1"/>
  <c r="R226" i="1"/>
  <c r="W226" i="1" l="1"/>
  <c r="S226" i="1"/>
  <c r="R227" i="1"/>
  <c r="X226" i="1"/>
  <c r="T227" i="1"/>
  <c r="U226" i="1"/>
  <c r="X227" i="1" l="1"/>
  <c r="U227" i="1"/>
  <c r="T228" i="1"/>
  <c r="W227" i="1"/>
  <c r="S227" i="1"/>
  <c r="R228" i="1"/>
  <c r="W228" i="1" l="1"/>
  <c r="R229" i="1"/>
  <c r="S228" i="1"/>
  <c r="X228" i="1"/>
  <c r="T229" i="1"/>
  <c r="U228" i="1"/>
  <c r="X229" i="1" l="1"/>
  <c r="U229" i="1"/>
  <c r="T230" i="1"/>
  <c r="W229" i="1"/>
  <c r="S229" i="1"/>
  <c r="R230" i="1"/>
  <c r="W230" i="1" l="1"/>
  <c r="R231" i="1"/>
  <c r="S230" i="1"/>
  <c r="X230" i="1"/>
  <c r="T231" i="1"/>
  <c r="U230" i="1"/>
  <c r="X231" i="1" l="1"/>
  <c r="T232" i="1"/>
  <c r="U231" i="1"/>
  <c r="W231" i="1"/>
  <c r="S231" i="1"/>
  <c r="R232" i="1"/>
  <c r="W232" i="1" l="1"/>
  <c r="R233" i="1"/>
  <c r="S232" i="1"/>
  <c r="X232" i="1"/>
  <c r="U232" i="1"/>
  <c r="T233" i="1"/>
  <c r="X233" i="1" l="1"/>
  <c r="T234" i="1"/>
  <c r="U233" i="1"/>
  <c r="W233" i="1"/>
  <c r="R234" i="1"/>
  <c r="S233" i="1"/>
  <c r="W234" i="1" l="1"/>
  <c r="R235" i="1"/>
  <c r="S234" i="1"/>
  <c r="X234" i="1"/>
  <c r="T235" i="1"/>
  <c r="U234" i="1"/>
  <c r="X235" i="1" l="1"/>
  <c r="T236" i="1"/>
  <c r="U235" i="1"/>
  <c r="W235" i="1"/>
  <c r="R236" i="1"/>
  <c r="S235" i="1"/>
  <c r="W236" i="1" l="1"/>
  <c r="R237" i="1"/>
  <c r="S236" i="1"/>
  <c r="X236" i="1"/>
  <c r="T237" i="1"/>
  <c r="U236" i="1"/>
  <c r="X237" i="1" l="1"/>
  <c r="U237" i="1"/>
  <c r="T238" i="1"/>
  <c r="W237" i="1"/>
  <c r="S237" i="1"/>
  <c r="R238" i="1"/>
  <c r="W238" i="1" l="1"/>
  <c r="S238" i="1"/>
  <c r="R239" i="1"/>
  <c r="X238" i="1"/>
  <c r="T239" i="1"/>
  <c r="U238" i="1"/>
  <c r="X239" i="1" l="1"/>
  <c r="U239" i="1"/>
  <c r="T240" i="1"/>
  <c r="W239" i="1"/>
  <c r="R240" i="1"/>
  <c r="S239" i="1"/>
  <c r="W240" i="1" l="1"/>
  <c r="S240" i="1"/>
  <c r="R241" i="1"/>
  <c r="X240" i="1"/>
  <c r="T241" i="1"/>
  <c r="U240" i="1"/>
  <c r="X241" i="1" l="1"/>
  <c r="T242" i="1"/>
  <c r="U241" i="1"/>
  <c r="W241" i="1"/>
  <c r="S241" i="1"/>
  <c r="R242" i="1"/>
  <c r="W242" i="1" l="1"/>
  <c r="S242" i="1"/>
  <c r="R243" i="1"/>
  <c r="X242" i="1"/>
  <c r="U242" i="1"/>
  <c r="T243" i="1"/>
  <c r="X243" i="1" l="1"/>
  <c r="U243" i="1"/>
  <c r="T244" i="1"/>
  <c r="W243" i="1"/>
  <c r="S243" i="1"/>
  <c r="R244" i="1"/>
  <c r="W244" i="1" l="1"/>
  <c r="R245" i="1"/>
  <c r="S244" i="1"/>
  <c r="X244" i="1"/>
  <c r="U244" i="1"/>
  <c r="T245" i="1"/>
  <c r="X245" i="1" l="1"/>
  <c r="T246" i="1"/>
  <c r="U245" i="1"/>
  <c r="W245" i="1"/>
  <c r="R246" i="1"/>
  <c r="S245" i="1"/>
  <c r="W246" i="1" l="1"/>
  <c r="R247" i="1"/>
  <c r="S246" i="1"/>
  <c r="X246" i="1"/>
  <c r="U246" i="1"/>
  <c r="T247" i="1"/>
  <c r="X247" i="1" l="1"/>
  <c r="U247" i="1"/>
  <c r="T248" i="1"/>
  <c r="W247" i="1"/>
  <c r="R248" i="1"/>
  <c r="S247" i="1"/>
  <c r="W248" i="1" l="1"/>
  <c r="R249" i="1"/>
  <c r="S248" i="1"/>
  <c r="X248" i="1"/>
  <c r="T249" i="1"/>
  <c r="U248" i="1"/>
  <c r="X249" i="1" l="1"/>
  <c r="U249" i="1"/>
  <c r="T250" i="1"/>
  <c r="W249" i="1"/>
  <c r="R250" i="1"/>
  <c r="S249" i="1"/>
  <c r="W250" i="1" l="1"/>
  <c r="S250" i="1"/>
  <c r="R251" i="1"/>
  <c r="X250" i="1"/>
  <c r="T251" i="1"/>
  <c r="U250" i="1"/>
  <c r="X251" i="1" l="1"/>
  <c r="T252" i="1"/>
  <c r="U251" i="1"/>
  <c r="W251" i="1"/>
  <c r="R252" i="1"/>
  <c r="S251" i="1"/>
  <c r="W252" i="1" l="1"/>
  <c r="S252" i="1"/>
  <c r="R253" i="1"/>
  <c r="X252" i="1"/>
  <c r="U252" i="1"/>
  <c r="T253" i="1"/>
  <c r="X253" i="1" l="1"/>
  <c r="T254" i="1"/>
  <c r="U253" i="1"/>
  <c r="W253" i="1"/>
  <c r="R254" i="1"/>
  <c r="S253" i="1"/>
  <c r="W254" i="1" l="1"/>
  <c r="R255" i="1"/>
  <c r="S254" i="1"/>
  <c r="X254" i="1"/>
  <c r="U254" i="1"/>
  <c r="T255" i="1"/>
  <c r="X255" i="1" l="1"/>
  <c r="U255" i="1"/>
  <c r="T256" i="1"/>
  <c r="W255" i="1"/>
  <c r="S255" i="1"/>
  <c r="R256" i="1"/>
  <c r="W256" i="1" l="1"/>
  <c r="R257" i="1"/>
  <c r="S256" i="1"/>
  <c r="X256" i="1"/>
  <c r="T257" i="1"/>
  <c r="U256" i="1"/>
  <c r="X257" i="1" l="1"/>
  <c r="U257" i="1"/>
  <c r="T258" i="1"/>
  <c r="W257" i="1"/>
  <c r="S257" i="1"/>
  <c r="R258" i="1"/>
  <c r="W258" i="1" l="1"/>
  <c r="R259" i="1"/>
  <c r="S258" i="1"/>
  <c r="X258" i="1"/>
  <c r="T259" i="1"/>
  <c r="U258" i="1"/>
  <c r="X259" i="1" l="1"/>
  <c r="U259" i="1"/>
  <c r="T260" i="1"/>
  <c r="W259" i="1"/>
  <c r="S259" i="1"/>
  <c r="R260" i="1"/>
  <c r="W260" i="1" l="1"/>
  <c r="S260" i="1"/>
  <c r="R261" i="1"/>
  <c r="X260" i="1"/>
  <c r="T261" i="1"/>
  <c r="U260" i="1"/>
  <c r="X261" i="1" l="1"/>
  <c r="T262" i="1"/>
  <c r="U261" i="1"/>
  <c r="W261" i="1"/>
  <c r="R262" i="1"/>
  <c r="S261" i="1"/>
  <c r="W262" i="1" l="1"/>
  <c r="R263" i="1"/>
  <c r="S262" i="1"/>
  <c r="X262" i="1"/>
  <c r="U262" i="1"/>
  <c r="T263" i="1"/>
  <c r="X263" i="1" l="1"/>
  <c r="T264" i="1"/>
  <c r="U263" i="1"/>
  <c r="W263" i="1"/>
  <c r="S263" i="1"/>
  <c r="R264" i="1"/>
  <c r="W264" i="1" l="1"/>
  <c r="R265" i="1"/>
  <c r="S264" i="1"/>
  <c r="X264" i="1"/>
  <c r="U264" i="1"/>
  <c r="T265" i="1"/>
  <c r="X265" i="1" l="1"/>
  <c r="T266" i="1"/>
  <c r="U265" i="1"/>
  <c r="W265" i="1"/>
  <c r="S265" i="1"/>
  <c r="R266" i="1"/>
  <c r="W266" i="1" l="1"/>
  <c r="R267" i="1"/>
  <c r="S266" i="1"/>
  <c r="X266" i="1"/>
  <c r="T267" i="1"/>
  <c r="U266" i="1"/>
  <c r="X267" i="1" l="1"/>
  <c r="U267" i="1"/>
  <c r="T268" i="1"/>
  <c r="W267" i="1"/>
  <c r="S267" i="1"/>
  <c r="R268" i="1"/>
  <c r="W268" i="1" l="1"/>
  <c r="R269" i="1"/>
  <c r="S268" i="1"/>
  <c r="X268" i="1"/>
  <c r="T269" i="1"/>
  <c r="U268" i="1"/>
  <c r="X269" i="1" l="1"/>
  <c r="U269" i="1"/>
  <c r="T270" i="1"/>
  <c r="W269" i="1"/>
  <c r="R270" i="1"/>
  <c r="S269" i="1"/>
  <c r="W270" i="1" l="1"/>
  <c r="S270" i="1"/>
  <c r="R271" i="1"/>
  <c r="X270" i="1"/>
  <c r="T271" i="1"/>
  <c r="U270" i="1"/>
  <c r="X271" i="1" l="1"/>
  <c r="T272" i="1"/>
  <c r="U271" i="1"/>
  <c r="W271" i="1"/>
  <c r="R272" i="1"/>
  <c r="S271" i="1"/>
  <c r="W272" i="1" l="1"/>
  <c r="S272" i="1"/>
  <c r="R273" i="1"/>
  <c r="X272" i="1"/>
  <c r="U272" i="1"/>
  <c r="T273" i="1"/>
  <c r="X273" i="1" l="1"/>
  <c r="T274" i="1"/>
  <c r="U273" i="1"/>
  <c r="W273" i="1"/>
  <c r="R274" i="1"/>
  <c r="S273" i="1"/>
  <c r="X274" i="1" l="1"/>
  <c r="U274" i="1"/>
  <c r="T275" i="1"/>
  <c r="W274" i="1"/>
  <c r="S274" i="1"/>
  <c r="R275" i="1"/>
  <c r="W275" i="1" l="1"/>
  <c r="R276" i="1"/>
  <c r="S275" i="1"/>
  <c r="X275" i="1"/>
  <c r="U275" i="1"/>
  <c r="T276" i="1"/>
  <c r="X276" i="1" l="1"/>
  <c r="T277" i="1"/>
  <c r="U276" i="1"/>
  <c r="W276" i="1"/>
  <c r="R277" i="1"/>
  <c r="S276" i="1"/>
  <c r="W277" i="1" l="1"/>
  <c r="S277" i="1"/>
  <c r="R278" i="1"/>
  <c r="X277" i="1"/>
  <c r="U277" i="1"/>
  <c r="T278" i="1"/>
  <c r="X278" i="1" l="1"/>
  <c r="U278" i="1"/>
  <c r="T279" i="1"/>
  <c r="W278" i="1"/>
  <c r="R279" i="1"/>
  <c r="S278" i="1"/>
  <c r="W279" i="1" l="1"/>
  <c r="R280" i="1"/>
  <c r="S279" i="1"/>
  <c r="X279" i="1"/>
  <c r="U279" i="1"/>
  <c r="T280" i="1"/>
  <c r="X280" i="1" l="1"/>
  <c r="T281" i="1"/>
  <c r="U280" i="1"/>
  <c r="W280" i="1"/>
  <c r="S280" i="1"/>
  <c r="R281" i="1"/>
  <c r="W281" i="1" l="1"/>
  <c r="R282" i="1"/>
  <c r="S281" i="1"/>
  <c r="X281" i="1"/>
  <c r="U281" i="1"/>
  <c r="T282" i="1"/>
  <c r="X282" i="1" l="1"/>
  <c r="T283" i="1"/>
  <c r="U282" i="1"/>
  <c r="W282" i="1"/>
  <c r="R283" i="1"/>
  <c r="S282" i="1"/>
  <c r="W283" i="1" l="1"/>
  <c r="R284" i="1"/>
  <c r="S283" i="1"/>
  <c r="X283" i="1"/>
  <c r="T284" i="1"/>
  <c r="U283" i="1"/>
  <c r="X284" i="1" l="1"/>
  <c r="T285" i="1"/>
  <c r="U284" i="1"/>
  <c r="W284" i="1"/>
  <c r="R285" i="1"/>
  <c r="S284" i="1"/>
  <c r="W285" i="1" l="1"/>
  <c r="R286" i="1"/>
  <c r="S285" i="1"/>
  <c r="X285" i="1"/>
  <c r="T286" i="1"/>
  <c r="U285" i="1"/>
  <c r="X286" i="1" l="1"/>
  <c r="T287" i="1"/>
  <c r="U286" i="1"/>
  <c r="W286" i="1"/>
  <c r="S286" i="1"/>
  <c r="R287" i="1"/>
  <c r="W287" i="1" l="1"/>
  <c r="S287" i="1"/>
  <c r="R288" i="1"/>
  <c r="X287" i="1"/>
  <c r="U287" i="1"/>
  <c r="T288" i="1"/>
  <c r="X288" i="1" l="1"/>
  <c r="U288" i="1"/>
  <c r="T289" i="1"/>
  <c r="W288" i="1"/>
  <c r="R289" i="1"/>
  <c r="S288" i="1"/>
  <c r="W289" i="1" l="1"/>
  <c r="R290" i="1"/>
  <c r="S289" i="1"/>
  <c r="X289" i="1"/>
  <c r="U289" i="1"/>
  <c r="T290" i="1"/>
  <c r="X290" i="1" l="1"/>
  <c r="T291" i="1"/>
  <c r="U290" i="1"/>
  <c r="W290" i="1"/>
  <c r="S290" i="1"/>
  <c r="R291" i="1"/>
  <c r="W291" i="1" l="1"/>
  <c r="S291" i="1"/>
  <c r="R292" i="1"/>
  <c r="X291" i="1"/>
  <c r="T292" i="1"/>
  <c r="U291" i="1"/>
  <c r="X292" i="1" l="1"/>
  <c r="U292" i="1"/>
  <c r="T293" i="1"/>
  <c r="W292" i="1"/>
  <c r="S292" i="1"/>
  <c r="R293" i="1"/>
  <c r="W293" i="1" l="1"/>
  <c r="R294" i="1"/>
  <c r="S293" i="1"/>
  <c r="X293" i="1"/>
  <c r="T294" i="1"/>
  <c r="U293" i="1"/>
  <c r="X294" i="1" l="1"/>
  <c r="T295" i="1"/>
  <c r="U294" i="1"/>
  <c r="W294" i="1"/>
  <c r="R295" i="1"/>
  <c r="S294" i="1"/>
  <c r="W295" i="1" l="1"/>
  <c r="S295" i="1"/>
  <c r="R296" i="1"/>
  <c r="X295" i="1"/>
  <c r="T296" i="1"/>
  <c r="U295" i="1"/>
  <c r="X296" i="1" l="1"/>
  <c r="T297" i="1"/>
  <c r="U296" i="1"/>
  <c r="W296" i="1"/>
  <c r="R297" i="1"/>
  <c r="S296" i="1"/>
  <c r="W297" i="1" l="1"/>
  <c r="S297" i="1"/>
  <c r="R298" i="1"/>
  <c r="X297" i="1"/>
  <c r="U297" i="1"/>
  <c r="T298" i="1"/>
  <c r="X298" i="1" l="1"/>
  <c r="T299" i="1"/>
  <c r="U298" i="1"/>
  <c r="W298" i="1"/>
  <c r="S298" i="1"/>
  <c r="R299" i="1"/>
  <c r="W299" i="1" l="1"/>
  <c r="R300" i="1"/>
  <c r="S299" i="1"/>
  <c r="X299" i="1"/>
  <c r="U299" i="1"/>
  <c r="T300" i="1"/>
  <c r="X300" i="1" l="1"/>
  <c r="T301" i="1"/>
  <c r="U300" i="1"/>
  <c r="W300" i="1"/>
  <c r="S300" i="1"/>
  <c r="R301" i="1"/>
  <c r="W301" i="1" l="1"/>
  <c r="R302" i="1"/>
  <c r="S301" i="1"/>
  <c r="X301" i="1"/>
  <c r="T302" i="1"/>
  <c r="U301" i="1"/>
  <c r="X302" i="1" l="1"/>
  <c r="U302" i="1"/>
  <c r="T303" i="1"/>
  <c r="W302" i="1"/>
  <c r="S302" i="1"/>
  <c r="R303" i="1"/>
  <c r="W303" i="1" l="1"/>
  <c r="R304" i="1"/>
  <c r="S303" i="1"/>
  <c r="X303" i="1"/>
  <c r="T304" i="1"/>
  <c r="U303" i="1"/>
  <c r="X304" i="1" l="1"/>
  <c r="U304" i="1"/>
  <c r="T305" i="1"/>
  <c r="W304" i="1"/>
  <c r="R305" i="1"/>
  <c r="S304" i="1"/>
  <c r="W305" i="1" l="1"/>
  <c r="S305" i="1"/>
  <c r="R306" i="1"/>
  <c r="X305" i="1"/>
  <c r="T306" i="1"/>
  <c r="U305" i="1"/>
  <c r="X306" i="1" l="1"/>
  <c r="T307" i="1"/>
  <c r="U306" i="1"/>
  <c r="W306" i="1"/>
  <c r="R307" i="1"/>
  <c r="S306" i="1"/>
  <c r="W307" i="1" l="1"/>
  <c r="S307" i="1"/>
  <c r="R308" i="1"/>
  <c r="X307" i="1"/>
  <c r="U307" i="1"/>
  <c r="T308" i="1"/>
  <c r="X308" i="1" l="1"/>
  <c r="T309" i="1"/>
  <c r="U308" i="1"/>
  <c r="W308" i="1"/>
  <c r="R309" i="1"/>
  <c r="S308" i="1"/>
  <c r="X309" i="1" l="1"/>
  <c r="U309" i="1"/>
  <c r="T310" i="1"/>
  <c r="W309" i="1"/>
  <c r="R310" i="1"/>
  <c r="S309" i="1"/>
  <c r="W310" i="1" l="1"/>
  <c r="S310" i="1"/>
  <c r="R311" i="1"/>
  <c r="X310" i="1"/>
  <c r="U310" i="1"/>
  <c r="T311" i="1"/>
  <c r="X311" i="1" l="1"/>
  <c r="U311" i="1"/>
  <c r="T312" i="1"/>
  <c r="W311" i="1"/>
  <c r="R312" i="1"/>
  <c r="S311" i="1"/>
  <c r="W312" i="1" l="1"/>
  <c r="S312" i="1"/>
  <c r="R313" i="1"/>
  <c r="X312" i="1"/>
  <c r="T313" i="1"/>
  <c r="U312" i="1"/>
  <c r="X313" i="1" l="1"/>
  <c r="T314" i="1"/>
  <c r="U313" i="1"/>
  <c r="W313" i="1"/>
  <c r="S313" i="1"/>
  <c r="R314" i="1"/>
  <c r="W314" i="1" l="1"/>
  <c r="S314" i="1"/>
  <c r="R315" i="1"/>
  <c r="X314" i="1"/>
  <c r="U314" i="1"/>
  <c r="T315" i="1"/>
  <c r="X315" i="1" l="1"/>
  <c r="T316" i="1"/>
  <c r="U315" i="1"/>
  <c r="W315" i="1"/>
  <c r="R316" i="1"/>
  <c r="S315" i="1"/>
  <c r="W316" i="1" l="1"/>
  <c r="R317" i="1"/>
  <c r="S316" i="1"/>
  <c r="X316" i="1"/>
  <c r="T317" i="1"/>
  <c r="U316" i="1"/>
  <c r="X317" i="1" l="1"/>
  <c r="U317" i="1"/>
  <c r="T318" i="1"/>
  <c r="W317" i="1"/>
  <c r="S317" i="1"/>
  <c r="R318" i="1"/>
  <c r="W318" i="1" l="1"/>
  <c r="S318" i="1"/>
  <c r="R319" i="1"/>
  <c r="X318" i="1"/>
  <c r="T319" i="1"/>
  <c r="U318" i="1"/>
  <c r="X319" i="1" l="1"/>
  <c r="U319" i="1"/>
  <c r="T320" i="1"/>
  <c r="W319" i="1"/>
  <c r="R320" i="1"/>
  <c r="S319" i="1"/>
  <c r="W320" i="1" l="1"/>
  <c r="S320" i="1"/>
  <c r="R321" i="1"/>
  <c r="X320" i="1"/>
  <c r="U320" i="1"/>
  <c r="T321" i="1"/>
  <c r="X321" i="1" l="1"/>
  <c r="U321" i="1"/>
  <c r="T322" i="1"/>
  <c r="W321" i="1"/>
  <c r="S321" i="1"/>
  <c r="R322" i="1"/>
  <c r="W322" i="1" l="1"/>
  <c r="S322" i="1"/>
  <c r="R323" i="1"/>
  <c r="X322" i="1"/>
  <c r="T323" i="1"/>
  <c r="U322" i="1"/>
  <c r="X323" i="1" l="1"/>
  <c r="U323" i="1"/>
  <c r="T324" i="1"/>
  <c r="W323" i="1"/>
  <c r="R324" i="1"/>
  <c r="S323" i="1"/>
  <c r="W324" i="1" l="1"/>
  <c r="R325" i="1"/>
  <c r="S324" i="1"/>
  <c r="X324" i="1"/>
  <c r="U324" i="1"/>
  <c r="T325" i="1"/>
  <c r="X325" i="1" l="1"/>
  <c r="T326" i="1"/>
  <c r="U325" i="1"/>
  <c r="W325" i="1"/>
  <c r="R326" i="1"/>
  <c r="S325" i="1"/>
  <c r="W326" i="1" l="1"/>
  <c r="R327" i="1"/>
  <c r="S326" i="1"/>
  <c r="X326" i="1"/>
  <c r="T327" i="1"/>
  <c r="U326" i="1"/>
  <c r="X327" i="1" l="1"/>
  <c r="T328" i="1"/>
  <c r="U327" i="1"/>
  <c r="W327" i="1"/>
  <c r="R328" i="1"/>
  <c r="S327" i="1"/>
  <c r="W328" i="1" l="1"/>
  <c r="R329" i="1"/>
  <c r="S328" i="1"/>
  <c r="X328" i="1"/>
  <c r="U328" i="1"/>
  <c r="T329" i="1"/>
  <c r="X329" i="1" l="1"/>
  <c r="U329" i="1"/>
  <c r="T330" i="1"/>
  <c r="W329" i="1"/>
  <c r="R330" i="1"/>
  <c r="S329" i="1"/>
  <c r="W330" i="1" l="1"/>
  <c r="R331" i="1"/>
  <c r="S330" i="1"/>
  <c r="X330" i="1"/>
  <c r="T331" i="1"/>
  <c r="U330" i="1"/>
  <c r="X331" i="1" l="1"/>
  <c r="U331" i="1"/>
  <c r="T332" i="1"/>
  <c r="W331" i="1"/>
  <c r="S331" i="1"/>
  <c r="R332" i="1"/>
  <c r="W332" i="1" l="1"/>
  <c r="S332" i="1"/>
  <c r="R333" i="1"/>
  <c r="X332" i="1"/>
  <c r="U332" i="1"/>
  <c r="T333" i="1"/>
  <c r="X333" i="1" l="1"/>
  <c r="U333" i="1"/>
  <c r="T334" i="1"/>
  <c r="W333" i="1"/>
  <c r="R334" i="1"/>
  <c r="S333" i="1"/>
  <c r="W334" i="1" l="1"/>
  <c r="R335" i="1"/>
  <c r="S334" i="1"/>
  <c r="X334" i="1"/>
  <c r="U334" i="1"/>
  <c r="T335" i="1"/>
  <c r="X335" i="1" l="1"/>
  <c r="T336" i="1"/>
  <c r="U335" i="1"/>
  <c r="W335" i="1"/>
  <c r="R336" i="1"/>
  <c r="S335" i="1"/>
  <c r="W336" i="1" l="1"/>
  <c r="R337" i="1"/>
  <c r="S336" i="1"/>
  <c r="X336" i="1"/>
  <c r="U336" i="1"/>
  <c r="T337" i="1"/>
  <c r="X337" i="1" l="1"/>
  <c r="U337" i="1"/>
  <c r="T338" i="1"/>
  <c r="W337" i="1"/>
  <c r="S337" i="1"/>
  <c r="R338" i="1"/>
  <c r="W338" i="1" l="1"/>
  <c r="R339" i="1"/>
  <c r="S338" i="1"/>
  <c r="X338" i="1"/>
  <c r="T339" i="1"/>
  <c r="U338" i="1"/>
  <c r="X339" i="1" l="1"/>
  <c r="U339" i="1"/>
  <c r="T340" i="1"/>
  <c r="W339" i="1"/>
  <c r="S339" i="1"/>
  <c r="R340" i="1"/>
  <c r="W340" i="1" l="1"/>
  <c r="S340" i="1"/>
  <c r="R341" i="1"/>
  <c r="X340" i="1"/>
  <c r="T341" i="1"/>
  <c r="U340" i="1"/>
  <c r="X341" i="1" l="1"/>
  <c r="U341" i="1"/>
  <c r="T342" i="1"/>
  <c r="W341" i="1"/>
  <c r="R342" i="1"/>
  <c r="S341" i="1"/>
  <c r="W342" i="1" l="1"/>
  <c r="S342" i="1"/>
  <c r="R343" i="1"/>
  <c r="X342" i="1"/>
  <c r="U342" i="1"/>
  <c r="T343" i="1"/>
  <c r="X343" i="1" l="1"/>
  <c r="T344" i="1"/>
  <c r="U343" i="1"/>
  <c r="W343" i="1"/>
  <c r="S343" i="1"/>
  <c r="R344" i="1"/>
  <c r="W344" i="1" l="1"/>
  <c r="R345" i="1"/>
  <c r="S344" i="1"/>
  <c r="X344" i="1"/>
  <c r="T345" i="1"/>
  <c r="U344" i="1"/>
  <c r="X345" i="1" l="1"/>
  <c r="T346" i="1"/>
  <c r="U345" i="1"/>
  <c r="W345" i="1"/>
  <c r="R346" i="1"/>
  <c r="S345" i="1"/>
  <c r="W346" i="1" l="1"/>
  <c r="S346" i="1"/>
  <c r="R347" i="1"/>
  <c r="X346" i="1"/>
  <c r="T347" i="1"/>
  <c r="U346" i="1"/>
  <c r="X347" i="1" l="1"/>
  <c r="U347" i="1"/>
  <c r="T348" i="1"/>
  <c r="W347" i="1"/>
  <c r="S347" i="1"/>
  <c r="R348" i="1"/>
  <c r="W348" i="1" l="1"/>
  <c r="R349" i="1"/>
  <c r="S348" i="1"/>
  <c r="X348" i="1"/>
  <c r="T349" i="1"/>
  <c r="U348" i="1"/>
  <c r="X349" i="1" l="1"/>
  <c r="T350" i="1"/>
  <c r="U349" i="1"/>
  <c r="W349" i="1"/>
  <c r="R350" i="1"/>
  <c r="S349" i="1"/>
  <c r="W350" i="1" l="1"/>
  <c r="S350" i="1"/>
  <c r="R351" i="1"/>
  <c r="X350" i="1"/>
  <c r="T351" i="1"/>
  <c r="U350" i="1"/>
  <c r="X351" i="1" l="1"/>
  <c r="T352" i="1"/>
  <c r="U351" i="1"/>
  <c r="W351" i="1"/>
  <c r="S351" i="1"/>
  <c r="R352" i="1"/>
  <c r="W352" i="1" l="1"/>
  <c r="R353" i="1"/>
  <c r="S352" i="1"/>
  <c r="X352" i="1"/>
  <c r="T353" i="1"/>
  <c r="U352" i="1"/>
  <c r="X353" i="1" l="1"/>
  <c r="T354" i="1"/>
  <c r="U353" i="1"/>
  <c r="W353" i="1"/>
  <c r="R354" i="1"/>
  <c r="S353" i="1"/>
  <c r="W354" i="1" l="1"/>
  <c r="R355" i="1"/>
  <c r="S354" i="1"/>
  <c r="X354" i="1"/>
  <c r="U354" i="1"/>
  <c r="T355" i="1"/>
  <c r="X355" i="1" l="1"/>
  <c r="T356" i="1"/>
  <c r="U355" i="1"/>
  <c r="W355" i="1"/>
  <c r="S355" i="1"/>
  <c r="R356" i="1"/>
  <c r="W356" i="1" l="1"/>
  <c r="R357" i="1"/>
  <c r="S356" i="1"/>
  <c r="X356" i="1"/>
  <c r="T357" i="1"/>
  <c r="U356" i="1"/>
  <c r="X357" i="1" l="1"/>
  <c r="T358" i="1"/>
  <c r="U357" i="1"/>
  <c r="W357" i="1"/>
  <c r="S357" i="1"/>
  <c r="R358" i="1"/>
  <c r="W358" i="1" l="1"/>
  <c r="R359" i="1"/>
  <c r="S358" i="1"/>
  <c r="X358" i="1"/>
  <c r="T359" i="1"/>
  <c r="U358" i="1"/>
  <c r="X359" i="1" l="1"/>
  <c r="T360" i="1"/>
  <c r="U359" i="1"/>
  <c r="W359" i="1"/>
  <c r="R360" i="1"/>
  <c r="S359" i="1"/>
  <c r="X360" i="1" l="1"/>
  <c r="T361" i="1"/>
  <c r="U360" i="1"/>
  <c r="W360" i="1"/>
  <c r="S360" i="1"/>
  <c r="R361" i="1"/>
  <c r="W361" i="1" l="1"/>
  <c r="S361" i="1"/>
  <c r="R362" i="1"/>
  <c r="X361" i="1"/>
  <c r="U361" i="1"/>
  <c r="T362" i="1"/>
  <c r="X362" i="1" l="1"/>
  <c r="T363" i="1"/>
  <c r="U362" i="1"/>
  <c r="W362" i="1"/>
  <c r="S362" i="1"/>
  <c r="R363" i="1"/>
  <c r="X363" i="1" l="1"/>
  <c r="T364" i="1"/>
  <c r="U363" i="1"/>
  <c r="W363" i="1"/>
  <c r="R364" i="1"/>
  <c r="S363" i="1"/>
  <c r="W364" i="1" l="1"/>
  <c r="S364" i="1"/>
  <c r="R365" i="1"/>
  <c r="X364" i="1"/>
  <c r="T365" i="1"/>
  <c r="U364" i="1"/>
  <c r="X365" i="1" l="1"/>
  <c r="U365" i="1"/>
  <c r="T366" i="1"/>
  <c r="W365" i="1"/>
  <c r="S365" i="1"/>
  <c r="R366" i="1"/>
  <c r="W366" i="1" l="1"/>
  <c r="R367" i="1"/>
  <c r="S366" i="1"/>
  <c r="X366" i="1"/>
  <c r="T367" i="1"/>
  <c r="U366" i="1"/>
  <c r="X367" i="1" l="1"/>
  <c r="T368" i="1"/>
  <c r="U367" i="1"/>
  <c r="W367" i="1"/>
  <c r="R368" i="1"/>
  <c r="S367" i="1"/>
  <c r="W368" i="1" l="1"/>
  <c r="S368" i="1"/>
  <c r="R369" i="1"/>
  <c r="X368" i="1"/>
  <c r="T369" i="1"/>
  <c r="U368" i="1"/>
  <c r="X369" i="1" l="1"/>
  <c r="T370" i="1"/>
  <c r="U369" i="1"/>
  <c r="W369" i="1"/>
  <c r="R370" i="1"/>
  <c r="S369" i="1"/>
  <c r="W370" i="1" l="1"/>
  <c r="R371" i="1"/>
  <c r="S370" i="1"/>
  <c r="X370" i="1"/>
  <c r="T371" i="1"/>
  <c r="U370" i="1"/>
  <c r="X371" i="1" l="1"/>
  <c r="U371" i="1"/>
  <c r="T372" i="1"/>
  <c r="W371" i="1"/>
  <c r="R372" i="1"/>
  <c r="S371" i="1"/>
  <c r="W372" i="1" l="1"/>
  <c r="R373" i="1"/>
  <c r="S372" i="1"/>
  <c r="X372" i="1"/>
  <c r="U372" i="1"/>
  <c r="T373" i="1"/>
  <c r="X373" i="1" l="1"/>
  <c r="T374" i="1"/>
  <c r="U373" i="1"/>
  <c r="W373" i="1"/>
  <c r="R374" i="1"/>
  <c r="S373" i="1"/>
  <c r="X374" i="1" l="1"/>
  <c r="U374" i="1"/>
  <c r="T375" i="1"/>
  <c r="W374" i="1"/>
  <c r="R375" i="1"/>
  <c r="S374" i="1"/>
  <c r="W375" i="1" l="1"/>
  <c r="S375" i="1"/>
  <c r="R376" i="1"/>
  <c r="X375" i="1"/>
  <c r="U375" i="1"/>
  <c r="T376" i="1"/>
  <c r="X376" i="1" l="1"/>
  <c r="T377" i="1"/>
  <c r="U376" i="1"/>
  <c r="W376" i="1"/>
  <c r="R377" i="1"/>
  <c r="S376" i="1"/>
  <c r="W377" i="1" l="1"/>
  <c r="S377" i="1"/>
  <c r="R378" i="1"/>
  <c r="X377" i="1"/>
  <c r="U377" i="1"/>
  <c r="T378" i="1"/>
  <c r="X378" i="1" l="1"/>
  <c r="U378" i="1"/>
  <c r="T379" i="1"/>
  <c r="W378" i="1"/>
  <c r="S378" i="1"/>
  <c r="R379" i="1"/>
  <c r="W379" i="1" l="1"/>
  <c r="S379" i="1"/>
  <c r="R380" i="1"/>
  <c r="X379" i="1"/>
  <c r="U379" i="1"/>
  <c r="T380" i="1"/>
  <c r="W380" i="1" l="1"/>
  <c r="S380" i="1"/>
  <c r="R381" i="1"/>
  <c r="X380" i="1"/>
  <c r="U380" i="1"/>
  <c r="T381" i="1"/>
  <c r="X381" i="1" l="1"/>
  <c r="T382" i="1"/>
  <c r="U381" i="1"/>
  <c r="W381" i="1"/>
  <c r="R382" i="1"/>
  <c r="S381" i="1"/>
  <c r="W382" i="1" l="1"/>
  <c r="R383" i="1"/>
  <c r="S382" i="1"/>
  <c r="X382" i="1"/>
  <c r="U382" i="1"/>
  <c r="T383" i="1"/>
  <c r="X383" i="1" l="1"/>
  <c r="U383" i="1"/>
  <c r="T384" i="1"/>
  <c r="W383" i="1"/>
  <c r="R384" i="1"/>
  <c r="S383" i="1"/>
  <c r="W384" i="1" l="1"/>
  <c r="S384" i="1"/>
  <c r="R385" i="1"/>
  <c r="X384" i="1"/>
  <c r="T385" i="1"/>
  <c r="U384" i="1"/>
  <c r="X385" i="1" l="1"/>
  <c r="U385" i="1"/>
  <c r="T386" i="1"/>
  <c r="W385" i="1"/>
  <c r="S385" i="1"/>
  <c r="R386" i="1"/>
  <c r="W386" i="1" l="1"/>
  <c r="R387" i="1"/>
  <c r="S386" i="1"/>
  <c r="X386" i="1"/>
  <c r="T387" i="1"/>
  <c r="U386" i="1"/>
  <c r="X387" i="1" l="1"/>
  <c r="U387" i="1"/>
  <c r="T388" i="1"/>
  <c r="W387" i="1"/>
  <c r="S387" i="1"/>
  <c r="R388" i="1"/>
  <c r="W388" i="1" l="1"/>
  <c r="S388" i="1"/>
  <c r="R389" i="1"/>
  <c r="X388" i="1"/>
  <c r="T389" i="1"/>
  <c r="U388" i="1"/>
  <c r="X389" i="1" l="1"/>
  <c r="U389" i="1"/>
  <c r="T390" i="1"/>
  <c r="W389" i="1"/>
  <c r="R390" i="1"/>
  <c r="S389" i="1"/>
  <c r="W390" i="1" l="1"/>
  <c r="R391" i="1"/>
  <c r="S390" i="1"/>
  <c r="X390" i="1"/>
  <c r="T391" i="1"/>
  <c r="U390" i="1"/>
  <c r="X391" i="1" l="1"/>
  <c r="U391" i="1"/>
  <c r="T392" i="1"/>
  <c r="W391" i="1"/>
  <c r="S391" i="1"/>
  <c r="R392" i="1"/>
  <c r="W392" i="1" l="1"/>
  <c r="S392" i="1"/>
  <c r="R393" i="1"/>
  <c r="X392" i="1"/>
  <c r="U392" i="1"/>
  <c r="T393" i="1"/>
  <c r="X393" i="1" l="1"/>
  <c r="U393" i="1"/>
  <c r="T394" i="1"/>
  <c r="W393" i="1"/>
  <c r="R394" i="1"/>
  <c r="S393" i="1"/>
  <c r="W394" i="1" l="1"/>
  <c r="R395" i="1"/>
  <c r="S394" i="1"/>
  <c r="X394" i="1"/>
  <c r="U394" i="1"/>
  <c r="T395" i="1"/>
  <c r="X395" i="1" l="1"/>
  <c r="T396" i="1"/>
  <c r="U395" i="1"/>
  <c r="W395" i="1"/>
  <c r="S395" i="1"/>
  <c r="R396" i="1"/>
  <c r="W396" i="1" l="1"/>
  <c r="S396" i="1"/>
  <c r="R397" i="1"/>
  <c r="X396" i="1"/>
  <c r="U396" i="1"/>
  <c r="T397" i="1"/>
  <c r="X397" i="1" l="1"/>
  <c r="U397" i="1"/>
  <c r="T398" i="1"/>
  <c r="W397" i="1"/>
  <c r="S397" i="1"/>
  <c r="R398" i="1"/>
  <c r="W398" i="1" l="1"/>
  <c r="R399" i="1"/>
  <c r="S398" i="1"/>
  <c r="X398" i="1"/>
  <c r="T399" i="1"/>
  <c r="U398" i="1"/>
  <c r="X399" i="1" l="1"/>
  <c r="U399" i="1"/>
  <c r="T400" i="1"/>
  <c r="W399" i="1"/>
  <c r="S399" i="1"/>
  <c r="R400" i="1"/>
  <c r="W400" i="1" l="1"/>
  <c r="S400" i="1"/>
  <c r="R401" i="1"/>
  <c r="X400" i="1"/>
  <c r="U400" i="1"/>
  <c r="T401" i="1"/>
  <c r="X401" i="1" l="1"/>
  <c r="U401" i="1"/>
  <c r="T402" i="1"/>
  <c r="W401" i="1"/>
  <c r="R402" i="1"/>
  <c r="S401" i="1"/>
  <c r="W402" i="1" l="1"/>
  <c r="S402" i="1"/>
  <c r="R403" i="1"/>
  <c r="X402" i="1"/>
  <c r="U402" i="1"/>
  <c r="T403" i="1"/>
  <c r="X403" i="1" l="1"/>
  <c r="U403" i="1"/>
  <c r="T404" i="1"/>
  <c r="W403" i="1"/>
  <c r="R404" i="1"/>
  <c r="S403" i="1"/>
  <c r="W404" i="1" l="1"/>
  <c r="R405" i="1"/>
  <c r="S404" i="1"/>
  <c r="X404" i="1"/>
  <c r="U404" i="1"/>
  <c r="T405" i="1"/>
  <c r="X405" i="1" l="1"/>
  <c r="T406" i="1"/>
  <c r="U405" i="1"/>
  <c r="W405" i="1"/>
  <c r="S405" i="1"/>
  <c r="R406" i="1"/>
  <c r="W406" i="1" l="1"/>
  <c r="R407" i="1"/>
  <c r="S406" i="1"/>
  <c r="X406" i="1"/>
  <c r="T407" i="1"/>
  <c r="U406" i="1"/>
  <c r="X407" i="1" l="1"/>
  <c r="T408" i="1"/>
  <c r="U407" i="1"/>
  <c r="W407" i="1"/>
  <c r="R408" i="1"/>
  <c r="S407" i="1"/>
  <c r="W408" i="1" l="1"/>
  <c r="S408" i="1"/>
  <c r="R409" i="1"/>
  <c r="X408" i="1"/>
  <c r="T409" i="1"/>
  <c r="U408" i="1"/>
  <c r="X409" i="1" l="1"/>
  <c r="T410" i="1"/>
  <c r="U409" i="1"/>
  <c r="W409" i="1"/>
  <c r="S409" i="1"/>
  <c r="R410" i="1"/>
  <c r="W410" i="1" l="1"/>
  <c r="R411" i="1"/>
  <c r="S410" i="1"/>
  <c r="X410" i="1"/>
  <c r="T411" i="1"/>
  <c r="U410" i="1"/>
  <c r="X411" i="1" l="1"/>
  <c r="U411" i="1"/>
  <c r="T412" i="1"/>
  <c r="W411" i="1"/>
  <c r="R412" i="1"/>
  <c r="S411" i="1"/>
  <c r="W412" i="1" l="1"/>
  <c r="R413" i="1"/>
  <c r="S412" i="1"/>
  <c r="X412" i="1"/>
  <c r="U412" i="1"/>
  <c r="T413" i="1"/>
  <c r="X413" i="1" l="1"/>
  <c r="T414" i="1"/>
  <c r="U413" i="1"/>
  <c r="W413" i="1"/>
  <c r="R414" i="1"/>
  <c r="S413" i="1"/>
  <c r="W414" i="1" l="1"/>
  <c r="S414" i="1"/>
  <c r="R415" i="1"/>
  <c r="X414" i="1"/>
  <c r="T415" i="1"/>
  <c r="U414" i="1"/>
  <c r="X415" i="1" l="1"/>
  <c r="T416" i="1"/>
  <c r="U415" i="1"/>
  <c r="W415" i="1"/>
  <c r="S415" i="1"/>
  <c r="R416" i="1"/>
  <c r="W416" i="1" l="1"/>
  <c r="R417" i="1"/>
  <c r="S416" i="1"/>
  <c r="X416" i="1"/>
  <c r="T417" i="1"/>
  <c r="U416" i="1"/>
  <c r="X417" i="1" l="1"/>
  <c r="U417" i="1"/>
  <c r="T418" i="1"/>
  <c r="W417" i="1"/>
  <c r="R418" i="1"/>
  <c r="S417" i="1"/>
  <c r="W418" i="1" l="1"/>
  <c r="R419" i="1"/>
  <c r="S418" i="1"/>
  <c r="X418" i="1"/>
  <c r="T419" i="1"/>
  <c r="U418" i="1"/>
  <c r="X419" i="1" l="1"/>
  <c r="U419" i="1"/>
  <c r="T420" i="1"/>
  <c r="W419" i="1"/>
  <c r="S419" i="1"/>
  <c r="R420" i="1"/>
  <c r="W420" i="1" l="1"/>
  <c r="S420" i="1"/>
  <c r="R421" i="1"/>
  <c r="X420" i="1"/>
  <c r="U420" i="1"/>
  <c r="T421" i="1"/>
  <c r="X421" i="1" l="1"/>
  <c r="U421" i="1"/>
  <c r="T422" i="1"/>
  <c r="W421" i="1"/>
  <c r="S421" i="1"/>
  <c r="R422" i="1"/>
  <c r="W422" i="1" l="1"/>
  <c r="S422" i="1"/>
  <c r="R423" i="1"/>
  <c r="X422" i="1"/>
  <c r="T423" i="1"/>
  <c r="U422" i="1"/>
  <c r="X423" i="1" l="1"/>
  <c r="T424" i="1"/>
  <c r="U423" i="1"/>
  <c r="W423" i="1"/>
  <c r="R424" i="1"/>
  <c r="S423" i="1"/>
  <c r="W424" i="1" l="1"/>
  <c r="S424" i="1"/>
  <c r="R425" i="1"/>
  <c r="X424" i="1"/>
  <c r="U424" i="1"/>
  <c r="T425" i="1"/>
  <c r="X425" i="1" l="1"/>
  <c r="T426" i="1"/>
  <c r="U425" i="1"/>
  <c r="W425" i="1"/>
  <c r="S425" i="1"/>
  <c r="R426" i="1"/>
  <c r="W426" i="1" l="1"/>
  <c r="R427" i="1"/>
  <c r="S426" i="1"/>
  <c r="X426" i="1"/>
  <c r="U426" i="1"/>
  <c r="T427" i="1"/>
  <c r="X427" i="1" l="1"/>
  <c r="U427" i="1"/>
  <c r="T428" i="1"/>
  <c r="W427" i="1"/>
  <c r="S427" i="1"/>
  <c r="R428" i="1"/>
  <c r="W428" i="1" l="1"/>
  <c r="R429" i="1"/>
  <c r="S428" i="1"/>
  <c r="X428" i="1"/>
  <c r="T429" i="1"/>
  <c r="U428" i="1"/>
  <c r="X429" i="1" l="1"/>
  <c r="U429" i="1"/>
  <c r="T430" i="1"/>
  <c r="W429" i="1"/>
  <c r="R430" i="1"/>
  <c r="S429" i="1"/>
  <c r="W430" i="1" l="1"/>
  <c r="R431" i="1"/>
  <c r="S430" i="1"/>
  <c r="X430" i="1"/>
  <c r="T431" i="1"/>
  <c r="U430" i="1"/>
  <c r="X431" i="1" l="1"/>
  <c r="T432" i="1"/>
  <c r="U431" i="1"/>
  <c r="W431" i="1"/>
  <c r="R432" i="1"/>
  <c r="S431" i="1"/>
  <c r="W432" i="1" l="1"/>
  <c r="S432" i="1"/>
  <c r="R433" i="1"/>
  <c r="X432" i="1"/>
  <c r="U432" i="1"/>
  <c r="T433" i="1"/>
  <c r="X433" i="1" l="1"/>
  <c r="T434" i="1"/>
  <c r="U433" i="1"/>
  <c r="W433" i="1"/>
  <c r="S433" i="1"/>
  <c r="R434" i="1"/>
  <c r="W434" i="1" l="1"/>
  <c r="R435" i="1"/>
  <c r="S434" i="1"/>
  <c r="X434" i="1"/>
  <c r="U434" i="1"/>
  <c r="T435" i="1"/>
  <c r="X435" i="1" l="1"/>
  <c r="U435" i="1"/>
  <c r="T436" i="1"/>
  <c r="W435" i="1"/>
  <c r="S435" i="1"/>
  <c r="R436" i="1"/>
  <c r="W436" i="1" l="1"/>
  <c r="R437" i="1"/>
  <c r="S436" i="1"/>
  <c r="X436" i="1"/>
  <c r="T437" i="1"/>
  <c r="U436" i="1"/>
  <c r="X437" i="1" l="1"/>
  <c r="U437" i="1"/>
  <c r="T438" i="1"/>
  <c r="W437" i="1"/>
  <c r="S437" i="1"/>
  <c r="R438" i="1"/>
  <c r="W438" i="1" l="1"/>
  <c r="R439" i="1"/>
  <c r="S438" i="1"/>
  <c r="X438" i="1"/>
  <c r="T439" i="1"/>
  <c r="U438" i="1"/>
  <c r="X439" i="1" l="1"/>
  <c r="U439" i="1"/>
  <c r="T440" i="1"/>
  <c r="W439" i="1"/>
  <c r="S439" i="1"/>
  <c r="R440" i="1"/>
  <c r="W440" i="1" l="1"/>
  <c r="S440" i="1"/>
  <c r="R441" i="1"/>
  <c r="X440" i="1"/>
  <c r="T441" i="1"/>
  <c r="U440" i="1"/>
  <c r="X441" i="1" l="1"/>
  <c r="U441" i="1"/>
  <c r="T442" i="1"/>
  <c r="W441" i="1"/>
  <c r="R442" i="1"/>
  <c r="S441" i="1"/>
  <c r="W442" i="1" l="1"/>
  <c r="S442" i="1"/>
  <c r="R443" i="1"/>
  <c r="X442" i="1"/>
  <c r="U442" i="1"/>
  <c r="T443" i="1"/>
  <c r="X443" i="1" l="1"/>
  <c r="T444" i="1"/>
  <c r="U443" i="1"/>
  <c r="W443" i="1"/>
  <c r="R444" i="1"/>
  <c r="S443" i="1"/>
  <c r="W444" i="1" l="1"/>
  <c r="R445" i="1"/>
  <c r="S444" i="1"/>
  <c r="X444" i="1"/>
  <c r="U444" i="1"/>
  <c r="T445" i="1"/>
  <c r="X445" i="1" l="1"/>
  <c r="T446" i="1"/>
  <c r="U445" i="1"/>
  <c r="W445" i="1"/>
  <c r="S445" i="1"/>
  <c r="R446" i="1"/>
  <c r="W446" i="1" l="1"/>
  <c r="R447" i="1"/>
  <c r="S446" i="1"/>
  <c r="X446" i="1"/>
  <c r="T447" i="1"/>
  <c r="U446" i="1"/>
  <c r="X447" i="1" l="1"/>
  <c r="U447" i="1"/>
  <c r="T448" i="1"/>
  <c r="W447" i="1"/>
  <c r="S447" i="1"/>
  <c r="R448" i="1"/>
  <c r="W448" i="1" l="1"/>
  <c r="R449" i="1"/>
  <c r="S448" i="1"/>
  <c r="X448" i="1"/>
  <c r="T449" i="1"/>
  <c r="U448" i="1"/>
  <c r="X449" i="1" l="1"/>
  <c r="U449" i="1"/>
  <c r="T450" i="1"/>
  <c r="W449" i="1"/>
  <c r="S449" i="1"/>
  <c r="R450" i="1"/>
  <c r="W450" i="1" l="1"/>
  <c r="S450" i="1"/>
  <c r="R451" i="1"/>
  <c r="X450" i="1"/>
  <c r="T451" i="1"/>
  <c r="U450" i="1"/>
  <c r="X451" i="1" l="1"/>
  <c r="U451" i="1"/>
  <c r="T452" i="1"/>
  <c r="W451" i="1"/>
  <c r="S451" i="1"/>
  <c r="R452" i="1"/>
  <c r="W452" i="1" l="1"/>
  <c r="S452" i="1"/>
  <c r="R453" i="1"/>
  <c r="X452" i="1"/>
  <c r="U452" i="1"/>
  <c r="T453" i="1"/>
  <c r="X453" i="1" l="1"/>
  <c r="T454" i="1"/>
  <c r="U453" i="1"/>
  <c r="W453" i="1"/>
  <c r="R454" i="1"/>
  <c r="S453" i="1"/>
  <c r="W454" i="1" l="1"/>
  <c r="R455" i="1"/>
  <c r="S454" i="1"/>
  <c r="X454" i="1"/>
  <c r="U454" i="1"/>
  <c r="T455" i="1"/>
  <c r="X455" i="1" l="1"/>
  <c r="T456" i="1"/>
  <c r="U455" i="1"/>
  <c r="W455" i="1"/>
  <c r="R456" i="1"/>
  <c r="S455" i="1"/>
  <c r="W456" i="1" l="1"/>
  <c r="R457" i="1"/>
  <c r="S456" i="1"/>
  <c r="X456" i="1"/>
  <c r="T457" i="1"/>
  <c r="U456" i="1"/>
  <c r="X457" i="1" l="1"/>
  <c r="T458" i="1"/>
  <c r="U457" i="1"/>
  <c r="W457" i="1"/>
  <c r="S457" i="1"/>
  <c r="R458" i="1"/>
  <c r="X458" i="1" l="1"/>
  <c r="T459" i="1"/>
  <c r="U458" i="1"/>
  <c r="W458" i="1"/>
  <c r="R459" i="1"/>
  <c r="S458" i="1"/>
  <c r="W459" i="1" l="1"/>
  <c r="R460" i="1"/>
  <c r="S459" i="1"/>
  <c r="X459" i="1"/>
  <c r="U459" i="1"/>
  <c r="T460" i="1"/>
  <c r="X460" i="1" l="1"/>
  <c r="T461" i="1"/>
  <c r="U460" i="1"/>
  <c r="W460" i="1"/>
  <c r="S460" i="1"/>
  <c r="R461" i="1"/>
  <c r="W461" i="1" l="1"/>
  <c r="S461" i="1"/>
  <c r="R462" i="1"/>
  <c r="X461" i="1"/>
  <c r="U461" i="1"/>
  <c r="T462" i="1"/>
  <c r="X462" i="1" l="1"/>
  <c r="U462" i="1"/>
  <c r="T463" i="1"/>
  <c r="W462" i="1"/>
  <c r="S462" i="1"/>
  <c r="R463" i="1"/>
  <c r="W463" i="1" l="1"/>
  <c r="S463" i="1"/>
  <c r="R464" i="1"/>
  <c r="X463" i="1"/>
  <c r="U463" i="1"/>
  <c r="T464" i="1"/>
  <c r="X464" i="1" l="1"/>
  <c r="U464" i="1"/>
  <c r="T465" i="1"/>
  <c r="W464" i="1"/>
  <c r="R465" i="1"/>
  <c r="S464" i="1"/>
  <c r="W465" i="1" l="1"/>
  <c r="S465" i="1"/>
  <c r="R466" i="1"/>
  <c r="X465" i="1"/>
  <c r="T466" i="1"/>
  <c r="U465" i="1"/>
  <c r="X466" i="1" l="1"/>
  <c r="T467" i="1"/>
  <c r="U466" i="1"/>
  <c r="W466" i="1"/>
  <c r="R467" i="1"/>
  <c r="S466" i="1"/>
  <c r="W467" i="1" l="1"/>
  <c r="R468" i="1"/>
  <c r="S467" i="1"/>
  <c r="X467" i="1"/>
  <c r="T468" i="1"/>
  <c r="U467" i="1"/>
  <c r="X468" i="1" l="1"/>
  <c r="T469" i="1"/>
  <c r="U468" i="1"/>
  <c r="W468" i="1"/>
  <c r="R469" i="1"/>
  <c r="S468" i="1"/>
  <c r="W469" i="1" l="1"/>
  <c r="S469" i="1"/>
  <c r="R470" i="1"/>
  <c r="X469" i="1"/>
  <c r="T470" i="1"/>
  <c r="U469" i="1"/>
  <c r="X470" i="1" l="1"/>
  <c r="T471" i="1"/>
  <c r="U470" i="1"/>
  <c r="W470" i="1"/>
  <c r="S470" i="1"/>
  <c r="R471" i="1"/>
  <c r="W471" i="1" l="1"/>
  <c r="R472" i="1"/>
  <c r="S471" i="1"/>
  <c r="X471" i="1"/>
  <c r="T472" i="1"/>
  <c r="U471" i="1"/>
  <c r="X472" i="1" l="1"/>
  <c r="U472" i="1"/>
  <c r="T473" i="1"/>
  <c r="W472" i="1"/>
  <c r="S472" i="1"/>
  <c r="R473" i="1"/>
  <c r="W473" i="1" l="1"/>
  <c r="R474" i="1"/>
  <c r="S473" i="1"/>
  <c r="X473" i="1"/>
  <c r="T474" i="1"/>
  <c r="U473" i="1"/>
  <c r="X474" i="1" l="1"/>
  <c r="U474" i="1"/>
  <c r="T475" i="1"/>
  <c r="W474" i="1"/>
  <c r="R475" i="1"/>
  <c r="S474" i="1"/>
  <c r="W475" i="1" l="1"/>
  <c r="S475" i="1"/>
  <c r="R476" i="1"/>
  <c r="X475" i="1"/>
  <c r="T476" i="1"/>
  <c r="U475" i="1"/>
  <c r="X476" i="1" l="1"/>
  <c r="T477" i="1"/>
  <c r="U476" i="1"/>
  <c r="W476" i="1"/>
  <c r="R477" i="1"/>
  <c r="S476" i="1"/>
  <c r="W477" i="1" l="1"/>
  <c r="S477" i="1"/>
  <c r="R478" i="1"/>
  <c r="X477" i="1"/>
  <c r="U477" i="1"/>
  <c r="T478" i="1"/>
  <c r="X478" i="1" l="1"/>
  <c r="U478" i="1"/>
  <c r="T479" i="1"/>
  <c r="W478" i="1"/>
  <c r="S478" i="1"/>
  <c r="R479" i="1"/>
  <c r="W479" i="1" l="1"/>
  <c r="R480" i="1"/>
  <c r="S479" i="1"/>
  <c r="X479" i="1"/>
  <c r="U479" i="1"/>
  <c r="T480" i="1"/>
  <c r="X480" i="1" l="1"/>
  <c r="T481" i="1"/>
  <c r="U480" i="1"/>
  <c r="W480" i="1"/>
  <c r="S480" i="1"/>
  <c r="R481" i="1"/>
  <c r="W481" i="1" l="1"/>
  <c r="R482" i="1"/>
  <c r="S481" i="1"/>
  <c r="X481" i="1"/>
  <c r="T482" i="1"/>
  <c r="U481" i="1"/>
  <c r="X482" i="1" l="1"/>
  <c r="U482" i="1"/>
  <c r="T483" i="1"/>
  <c r="W482" i="1"/>
  <c r="S482" i="1"/>
  <c r="R483" i="1"/>
  <c r="W483" i="1" l="1"/>
  <c r="R484" i="1"/>
  <c r="S483" i="1"/>
  <c r="X483" i="1"/>
  <c r="T484" i="1"/>
  <c r="U483" i="1"/>
  <c r="X484" i="1" l="1"/>
  <c r="U484" i="1"/>
  <c r="T485" i="1"/>
  <c r="W484" i="1"/>
  <c r="R485" i="1"/>
  <c r="S484" i="1"/>
  <c r="W485" i="1" l="1"/>
  <c r="S485" i="1"/>
  <c r="R486" i="1"/>
  <c r="X485" i="1"/>
  <c r="T486" i="1"/>
  <c r="U485" i="1"/>
  <c r="X486" i="1" l="1"/>
  <c r="T487" i="1"/>
  <c r="U486" i="1"/>
  <c r="W486" i="1"/>
  <c r="R487" i="1"/>
  <c r="S486" i="1"/>
  <c r="W487" i="1" l="1"/>
  <c r="S487" i="1"/>
  <c r="R488" i="1"/>
  <c r="X487" i="1"/>
  <c r="U487" i="1"/>
  <c r="T488" i="1"/>
  <c r="X488" i="1" l="1"/>
  <c r="T489" i="1"/>
  <c r="U488" i="1"/>
  <c r="W488" i="1"/>
  <c r="S488" i="1"/>
  <c r="R489" i="1"/>
  <c r="W489" i="1" l="1"/>
  <c r="R490" i="1"/>
  <c r="S489" i="1"/>
  <c r="X489" i="1"/>
  <c r="U489" i="1"/>
  <c r="T490" i="1"/>
  <c r="X490" i="1" l="1"/>
  <c r="U490" i="1"/>
  <c r="T491" i="1"/>
  <c r="W490" i="1"/>
  <c r="S490" i="1"/>
  <c r="R491" i="1"/>
  <c r="X491" i="1" l="1"/>
  <c r="T492" i="1"/>
  <c r="U491" i="1"/>
  <c r="W491" i="1"/>
  <c r="R492" i="1"/>
  <c r="S491" i="1"/>
  <c r="W492" i="1" l="1"/>
  <c r="S492" i="1"/>
  <c r="R493" i="1"/>
  <c r="X492" i="1"/>
  <c r="U492" i="1"/>
  <c r="T493" i="1"/>
  <c r="X493" i="1" l="1"/>
  <c r="T494" i="1"/>
  <c r="U493" i="1"/>
  <c r="W493" i="1"/>
  <c r="R494" i="1"/>
  <c r="S493" i="1"/>
  <c r="W494" i="1" l="1"/>
  <c r="S494" i="1"/>
  <c r="R495" i="1"/>
  <c r="X494" i="1"/>
  <c r="T495" i="1"/>
  <c r="U494" i="1"/>
  <c r="X495" i="1" l="1"/>
  <c r="T496" i="1"/>
  <c r="U495" i="1"/>
  <c r="W495" i="1"/>
  <c r="R496" i="1"/>
  <c r="S495" i="1"/>
  <c r="X496" i="1" l="1"/>
  <c r="T497" i="1"/>
  <c r="U496" i="1"/>
  <c r="W496" i="1"/>
  <c r="S496" i="1"/>
  <c r="R497" i="1"/>
  <c r="W497" i="1" l="1"/>
  <c r="S497" i="1"/>
  <c r="R498" i="1"/>
  <c r="X497" i="1"/>
  <c r="U497" i="1"/>
  <c r="T498" i="1"/>
  <c r="X498" i="1" l="1"/>
  <c r="U498" i="1"/>
  <c r="T499" i="1"/>
  <c r="W498" i="1"/>
  <c r="S498" i="1"/>
  <c r="R499" i="1"/>
  <c r="W499" i="1" l="1"/>
  <c r="R500" i="1"/>
  <c r="S499" i="1"/>
  <c r="X499" i="1"/>
  <c r="U499" i="1"/>
  <c r="T500" i="1"/>
  <c r="X500" i="1" l="1"/>
  <c r="U500" i="1"/>
  <c r="T501" i="1"/>
  <c r="W500" i="1"/>
  <c r="R501" i="1"/>
  <c r="S500" i="1"/>
  <c r="W501" i="1" l="1"/>
  <c r="R502" i="1"/>
  <c r="S501" i="1"/>
  <c r="X501" i="1"/>
  <c r="T502" i="1"/>
  <c r="U501" i="1"/>
  <c r="X502" i="1" l="1"/>
  <c r="U502" i="1"/>
  <c r="T503" i="1"/>
  <c r="W502" i="1"/>
  <c r="R503" i="1"/>
  <c r="S502" i="1"/>
  <c r="W503" i="1" l="1"/>
  <c r="R504" i="1"/>
  <c r="S503" i="1"/>
  <c r="X503" i="1"/>
  <c r="T504" i="1"/>
  <c r="U503" i="1"/>
  <c r="X504" i="1" l="1"/>
  <c r="T505" i="1"/>
  <c r="U504" i="1"/>
  <c r="W504" i="1"/>
  <c r="R505" i="1"/>
  <c r="S504" i="1"/>
  <c r="W505" i="1" l="1"/>
  <c r="S505" i="1"/>
  <c r="R506" i="1"/>
  <c r="X505" i="1"/>
  <c r="U505" i="1"/>
  <c r="T506" i="1"/>
  <c r="X506" i="1" l="1"/>
  <c r="U506" i="1"/>
  <c r="T507" i="1"/>
  <c r="W506" i="1"/>
  <c r="S506" i="1"/>
  <c r="R507" i="1"/>
  <c r="W507" i="1" l="1"/>
  <c r="S507" i="1"/>
  <c r="R508" i="1"/>
  <c r="X507" i="1"/>
  <c r="U507" i="1"/>
  <c r="T508" i="1"/>
  <c r="X508" i="1" l="1"/>
  <c r="T509" i="1"/>
  <c r="U508" i="1"/>
  <c r="W508" i="1"/>
  <c r="S508" i="1"/>
  <c r="R509" i="1"/>
  <c r="W509" i="1" l="1"/>
  <c r="R510" i="1"/>
  <c r="S509" i="1"/>
  <c r="X509" i="1"/>
  <c r="U509" i="1"/>
  <c r="T510" i="1"/>
  <c r="X510" i="1" l="1"/>
  <c r="U510" i="1"/>
  <c r="T511" i="1"/>
  <c r="W510" i="1"/>
  <c r="S510" i="1"/>
  <c r="R511" i="1"/>
  <c r="W511" i="1" l="1"/>
  <c r="R512" i="1"/>
  <c r="S511" i="1"/>
  <c r="X511" i="1"/>
  <c r="T512" i="1"/>
  <c r="U511" i="1"/>
  <c r="X512" i="1" l="1"/>
  <c r="U512" i="1"/>
  <c r="T513" i="1"/>
  <c r="W512" i="1"/>
  <c r="S512" i="1"/>
  <c r="R513" i="1"/>
  <c r="W513" i="1" l="1"/>
  <c r="R514" i="1"/>
  <c r="S513" i="1"/>
  <c r="X513" i="1"/>
  <c r="T514" i="1"/>
  <c r="U513" i="1"/>
  <c r="X514" i="1" l="1"/>
  <c r="U514" i="1"/>
  <c r="T515" i="1"/>
  <c r="W514" i="1"/>
  <c r="R515" i="1"/>
  <c r="S514" i="1"/>
  <c r="W515" i="1" l="1"/>
  <c r="S515" i="1"/>
  <c r="R516" i="1"/>
  <c r="X515" i="1"/>
  <c r="T516" i="1"/>
  <c r="U515" i="1"/>
  <c r="X516" i="1" l="1"/>
  <c r="U516" i="1"/>
  <c r="T517" i="1"/>
  <c r="W516" i="1"/>
  <c r="R517" i="1"/>
  <c r="S516" i="1"/>
  <c r="W517" i="1" l="1"/>
  <c r="S517" i="1"/>
  <c r="R518" i="1"/>
  <c r="X517" i="1"/>
  <c r="U517" i="1"/>
  <c r="T518" i="1"/>
  <c r="X518" i="1" l="1"/>
  <c r="T519" i="1"/>
  <c r="U518" i="1"/>
  <c r="W518" i="1"/>
  <c r="R519" i="1"/>
  <c r="S518" i="1"/>
  <c r="W519" i="1" l="1"/>
  <c r="R520" i="1"/>
  <c r="S519" i="1"/>
  <c r="X519" i="1"/>
  <c r="T520" i="1"/>
  <c r="U519" i="1"/>
  <c r="X520" i="1" l="1"/>
  <c r="T521" i="1"/>
  <c r="U520" i="1"/>
  <c r="W520" i="1"/>
  <c r="R521" i="1"/>
  <c r="S520" i="1"/>
  <c r="W521" i="1" l="1"/>
  <c r="R522" i="1"/>
  <c r="S521" i="1"/>
  <c r="X521" i="1"/>
  <c r="T522" i="1"/>
  <c r="U521" i="1"/>
  <c r="X522" i="1" l="1"/>
  <c r="T523" i="1"/>
  <c r="U522" i="1"/>
  <c r="W522" i="1"/>
  <c r="R523" i="1"/>
  <c r="S522" i="1"/>
  <c r="W523" i="1" l="1"/>
  <c r="S523" i="1"/>
  <c r="R524" i="1"/>
  <c r="X523" i="1"/>
  <c r="T524" i="1"/>
  <c r="U523" i="1"/>
  <c r="X524" i="1" l="1"/>
  <c r="T525" i="1"/>
  <c r="U524" i="1"/>
  <c r="W524" i="1"/>
  <c r="R525" i="1"/>
  <c r="S524" i="1"/>
  <c r="W525" i="1" l="1"/>
  <c r="S525" i="1"/>
  <c r="R526" i="1"/>
  <c r="X525" i="1"/>
  <c r="U525" i="1"/>
  <c r="T526" i="1"/>
  <c r="X526" i="1" l="1"/>
  <c r="T527" i="1"/>
  <c r="U526" i="1"/>
  <c r="W526" i="1"/>
  <c r="R527" i="1"/>
  <c r="S526" i="1"/>
  <c r="W527" i="1" l="1"/>
  <c r="R528" i="1"/>
  <c r="S527" i="1"/>
  <c r="X527" i="1"/>
  <c r="U527" i="1"/>
  <c r="T528" i="1"/>
  <c r="X528" i="1" l="1"/>
  <c r="T529" i="1"/>
  <c r="U528" i="1"/>
  <c r="W528" i="1"/>
  <c r="S528" i="1"/>
  <c r="R529" i="1"/>
  <c r="W529" i="1" l="1"/>
  <c r="R530" i="1"/>
  <c r="S529" i="1"/>
  <c r="X529" i="1"/>
  <c r="T530" i="1"/>
  <c r="U529" i="1"/>
  <c r="X530" i="1" l="1"/>
  <c r="T531" i="1"/>
  <c r="U530" i="1"/>
  <c r="W530" i="1"/>
  <c r="S530" i="1"/>
  <c r="R531" i="1"/>
  <c r="W531" i="1" l="1"/>
  <c r="S531" i="1"/>
  <c r="R532" i="1"/>
  <c r="X531" i="1"/>
  <c r="T532" i="1"/>
  <c r="U531" i="1"/>
  <c r="X532" i="1" l="1"/>
  <c r="U532" i="1"/>
  <c r="T533" i="1"/>
  <c r="W532" i="1"/>
  <c r="S532" i="1"/>
  <c r="R533" i="1"/>
  <c r="W533" i="1" l="1"/>
  <c r="R534" i="1"/>
  <c r="S533" i="1"/>
  <c r="X533" i="1"/>
  <c r="U533" i="1"/>
  <c r="T534" i="1"/>
  <c r="X534" i="1" l="1"/>
  <c r="U534" i="1"/>
  <c r="T535" i="1"/>
  <c r="W534" i="1"/>
  <c r="S534" i="1"/>
  <c r="R535" i="1"/>
  <c r="W535" i="1" l="1"/>
  <c r="S535" i="1"/>
  <c r="R536" i="1"/>
  <c r="X535" i="1"/>
  <c r="T536" i="1"/>
  <c r="U535" i="1"/>
  <c r="X536" i="1" l="1"/>
  <c r="T537" i="1"/>
  <c r="U536" i="1"/>
  <c r="W536" i="1"/>
  <c r="R537" i="1"/>
  <c r="S536" i="1"/>
  <c r="W537" i="1" l="1"/>
  <c r="R538" i="1"/>
  <c r="S537" i="1"/>
  <c r="X537" i="1"/>
  <c r="U537" i="1"/>
  <c r="T538" i="1"/>
  <c r="X538" i="1" l="1"/>
  <c r="T539" i="1"/>
  <c r="U538" i="1"/>
  <c r="W538" i="1"/>
  <c r="R539" i="1"/>
  <c r="S538" i="1"/>
  <c r="W539" i="1" l="1"/>
  <c r="R540" i="1"/>
  <c r="S539" i="1"/>
  <c r="X539" i="1"/>
  <c r="T540" i="1"/>
  <c r="U539" i="1"/>
  <c r="X540" i="1" l="1"/>
  <c r="T541" i="1"/>
  <c r="U540" i="1"/>
  <c r="W540" i="1"/>
  <c r="R541" i="1"/>
  <c r="S540" i="1"/>
  <c r="W541" i="1" l="1"/>
  <c r="R542" i="1"/>
  <c r="S541" i="1"/>
  <c r="X541" i="1"/>
  <c r="T542" i="1"/>
  <c r="U541" i="1"/>
  <c r="X542" i="1" l="1"/>
  <c r="U542" i="1"/>
  <c r="T543" i="1"/>
  <c r="W542" i="1"/>
  <c r="R543" i="1"/>
  <c r="S542" i="1"/>
  <c r="W543" i="1" l="1"/>
  <c r="S543" i="1"/>
  <c r="R544" i="1"/>
  <c r="X543" i="1"/>
  <c r="T544" i="1"/>
  <c r="U543" i="1"/>
  <c r="X544" i="1" l="1"/>
  <c r="T545" i="1"/>
  <c r="U544" i="1"/>
  <c r="W544" i="1"/>
  <c r="S544" i="1"/>
  <c r="R545" i="1"/>
  <c r="W545" i="1" l="1"/>
  <c r="S545" i="1"/>
  <c r="R546" i="1"/>
  <c r="X545" i="1"/>
  <c r="U545" i="1"/>
  <c r="T546" i="1"/>
  <c r="X546" i="1" l="1"/>
  <c r="U546" i="1"/>
  <c r="T547" i="1"/>
  <c r="W546" i="1"/>
  <c r="S546" i="1"/>
  <c r="R547" i="1"/>
  <c r="W547" i="1" l="1"/>
  <c r="R548" i="1"/>
  <c r="S547" i="1"/>
  <c r="X547" i="1"/>
  <c r="U547" i="1"/>
  <c r="T548" i="1"/>
  <c r="X548" i="1" l="1"/>
  <c r="T549" i="1"/>
  <c r="U548" i="1"/>
  <c r="W548" i="1"/>
  <c r="R549" i="1"/>
  <c r="S548" i="1"/>
  <c r="W549" i="1" l="1"/>
  <c r="R550" i="1"/>
  <c r="S549" i="1"/>
  <c r="X549" i="1"/>
  <c r="T550" i="1"/>
  <c r="U549" i="1"/>
  <c r="X550" i="1" l="1"/>
  <c r="T551" i="1"/>
  <c r="U550" i="1"/>
  <c r="W550" i="1"/>
  <c r="R551" i="1"/>
  <c r="S550" i="1"/>
  <c r="W551" i="1" l="1"/>
  <c r="R552" i="1"/>
  <c r="S551" i="1"/>
  <c r="X551" i="1"/>
  <c r="T552" i="1"/>
  <c r="U551" i="1"/>
  <c r="X552" i="1" l="1"/>
  <c r="T553" i="1"/>
  <c r="U552" i="1"/>
  <c r="W552" i="1"/>
  <c r="R553" i="1"/>
  <c r="S552" i="1"/>
  <c r="W553" i="1" l="1"/>
  <c r="R554" i="1"/>
  <c r="S553" i="1"/>
  <c r="X553" i="1"/>
  <c r="T554" i="1"/>
  <c r="U553" i="1"/>
  <c r="X554" i="1" l="1"/>
  <c r="T555" i="1"/>
  <c r="U554" i="1"/>
  <c r="W554" i="1"/>
  <c r="R555" i="1"/>
  <c r="S554" i="1"/>
  <c r="W555" i="1" l="1"/>
  <c r="S555" i="1"/>
  <c r="R556" i="1"/>
  <c r="X555" i="1"/>
  <c r="U555" i="1"/>
  <c r="T556" i="1"/>
  <c r="X556" i="1" l="1"/>
  <c r="T557" i="1"/>
  <c r="U556" i="1"/>
  <c r="W556" i="1"/>
  <c r="S556" i="1"/>
  <c r="R557" i="1"/>
  <c r="W557" i="1" l="1"/>
  <c r="R558" i="1"/>
  <c r="S557" i="1"/>
  <c r="X557" i="1"/>
  <c r="U557" i="1"/>
  <c r="T558" i="1"/>
  <c r="X558" i="1" l="1"/>
  <c r="T559" i="1"/>
  <c r="U558" i="1"/>
  <c r="W558" i="1"/>
  <c r="R559" i="1"/>
  <c r="S558" i="1"/>
  <c r="X559" i="1" l="1"/>
  <c r="T560" i="1"/>
  <c r="U559" i="1"/>
  <c r="W559" i="1"/>
  <c r="R560" i="1"/>
  <c r="S559" i="1"/>
  <c r="W560" i="1" l="1"/>
  <c r="S560" i="1"/>
  <c r="R561" i="1"/>
  <c r="X560" i="1"/>
  <c r="T561" i="1"/>
  <c r="U560" i="1"/>
  <c r="X561" i="1" l="1"/>
  <c r="T562" i="1"/>
  <c r="U561" i="1"/>
  <c r="W561" i="1"/>
  <c r="R562" i="1"/>
  <c r="S561" i="1"/>
  <c r="X562" i="1" l="1"/>
  <c r="U562" i="1"/>
  <c r="T563" i="1"/>
  <c r="W562" i="1"/>
  <c r="S562" i="1"/>
  <c r="R563" i="1"/>
  <c r="W563" i="1" l="1"/>
  <c r="R564" i="1"/>
  <c r="S563" i="1"/>
  <c r="X563" i="1"/>
  <c r="T564" i="1"/>
  <c r="U563" i="1"/>
  <c r="X564" i="1" l="1"/>
  <c r="U564" i="1"/>
  <c r="T565" i="1"/>
  <c r="W564" i="1"/>
  <c r="S564" i="1"/>
  <c r="R565" i="1"/>
  <c r="W565" i="1" l="1"/>
  <c r="S565" i="1"/>
  <c r="R566" i="1"/>
  <c r="X565" i="1"/>
  <c r="T566" i="1"/>
  <c r="U565" i="1"/>
  <c r="X566" i="1" l="1"/>
  <c r="U566" i="1"/>
  <c r="T567" i="1"/>
  <c r="W566" i="1"/>
  <c r="R567" i="1"/>
  <c r="S566" i="1"/>
  <c r="W567" i="1" l="1"/>
  <c r="R568" i="1"/>
  <c r="S567" i="1"/>
  <c r="X567" i="1"/>
  <c r="U567" i="1"/>
  <c r="T568" i="1"/>
  <c r="X568" i="1" l="1"/>
  <c r="T569" i="1"/>
  <c r="U568" i="1"/>
  <c r="W568" i="1"/>
  <c r="R569" i="1"/>
  <c r="S568" i="1"/>
  <c r="W569" i="1" l="1"/>
  <c r="R570" i="1"/>
  <c r="S569" i="1"/>
  <c r="X569" i="1"/>
  <c r="T570" i="1"/>
  <c r="U569" i="1"/>
  <c r="X570" i="1" l="1"/>
  <c r="T571" i="1"/>
  <c r="U570" i="1"/>
  <c r="W570" i="1"/>
  <c r="S570" i="1"/>
  <c r="R571" i="1"/>
  <c r="W571" i="1" l="1"/>
  <c r="R572" i="1"/>
  <c r="S571" i="1"/>
  <c r="X571" i="1"/>
  <c r="T572" i="1"/>
  <c r="U571" i="1"/>
  <c r="X572" i="1" l="1"/>
  <c r="U572" i="1"/>
  <c r="T573" i="1"/>
  <c r="W572" i="1"/>
  <c r="S572" i="1"/>
  <c r="R573" i="1"/>
  <c r="W573" i="1" l="1"/>
  <c r="R574" i="1"/>
  <c r="S573" i="1"/>
  <c r="X573" i="1"/>
  <c r="T574" i="1"/>
  <c r="U573" i="1"/>
  <c r="X574" i="1" l="1"/>
  <c r="U574" i="1"/>
  <c r="T575" i="1"/>
  <c r="W574" i="1"/>
  <c r="R575" i="1"/>
  <c r="S574" i="1"/>
  <c r="W575" i="1" l="1"/>
  <c r="S575" i="1"/>
  <c r="R576" i="1"/>
  <c r="X575" i="1"/>
  <c r="T576" i="1"/>
  <c r="U575" i="1"/>
  <c r="X576" i="1" l="1"/>
  <c r="T577" i="1"/>
  <c r="U576" i="1"/>
  <c r="W576" i="1"/>
  <c r="R577" i="1"/>
  <c r="S576" i="1"/>
  <c r="W577" i="1" l="1"/>
  <c r="R578" i="1"/>
  <c r="S577" i="1"/>
  <c r="X577" i="1"/>
  <c r="T578" i="1"/>
  <c r="U577" i="1"/>
  <c r="X578" i="1" l="1"/>
  <c r="T579" i="1"/>
  <c r="U578" i="1"/>
  <c r="W578" i="1"/>
  <c r="R579" i="1"/>
  <c r="S578" i="1"/>
  <c r="W579" i="1" l="1"/>
  <c r="R580" i="1"/>
  <c r="S579" i="1"/>
  <c r="X579" i="1"/>
  <c r="T580" i="1"/>
  <c r="U579" i="1"/>
  <c r="X580" i="1" l="1"/>
  <c r="U580" i="1"/>
  <c r="T581" i="1"/>
  <c r="W580" i="1"/>
  <c r="S580" i="1"/>
  <c r="R581" i="1"/>
  <c r="W581" i="1" l="1"/>
  <c r="S581" i="1"/>
  <c r="R582" i="1"/>
  <c r="X581" i="1"/>
  <c r="T582" i="1"/>
  <c r="U581" i="1"/>
  <c r="X582" i="1" l="1"/>
  <c r="U582" i="1"/>
  <c r="T583" i="1"/>
  <c r="W582" i="1"/>
  <c r="R583" i="1"/>
  <c r="S582" i="1"/>
  <c r="W583" i="1" l="1"/>
  <c r="R584" i="1"/>
  <c r="S583" i="1"/>
  <c r="X583" i="1"/>
  <c r="T584" i="1"/>
  <c r="U583" i="1"/>
  <c r="X584" i="1" l="1"/>
  <c r="T585" i="1"/>
  <c r="U584" i="1"/>
  <c r="W584" i="1"/>
  <c r="R585" i="1"/>
  <c r="S584" i="1"/>
  <c r="W585" i="1" l="1"/>
  <c r="S585" i="1"/>
  <c r="R586" i="1"/>
  <c r="X585" i="1"/>
  <c r="U585" i="1"/>
  <c r="T586" i="1"/>
  <c r="X586" i="1" l="1"/>
  <c r="T587" i="1"/>
  <c r="U586" i="1"/>
  <c r="W586" i="1"/>
  <c r="R587" i="1"/>
  <c r="S586" i="1"/>
  <c r="W587" i="1" l="1"/>
  <c r="R588" i="1"/>
  <c r="S587" i="1"/>
  <c r="X587" i="1"/>
  <c r="U587" i="1"/>
  <c r="T588" i="1"/>
  <c r="X588" i="1" l="1"/>
  <c r="T589" i="1"/>
  <c r="U588" i="1"/>
  <c r="W588" i="1"/>
  <c r="R589" i="1"/>
  <c r="S588" i="1"/>
  <c r="W589" i="1" l="1"/>
  <c r="R590" i="1"/>
  <c r="S589" i="1"/>
  <c r="X589" i="1"/>
  <c r="U589" i="1"/>
  <c r="T590" i="1"/>
  <c r="X590" i="1" l="1"/>
  <c r="T591" i="1"/>
  <c r="U590" i="1"/>
  <c r="W590" i="1"/>
  <c r="R591" i="1"/>
  <c r="S590" i="1"/>
  <c r="W591" i="1" l="1"/>
  <c r="R592" i="1"/>
  <c r="S591" i="1"/>
  <c r="X591" i="1"/>
  <c r="T592" i="1"/>
  <c r="U591" i="1"/>
  <c r="X592" i="1" l="1"/>
  <c r="U592" i="1"/>
  <c r="T593" i="1"/>
  <c r="W592" i="1"/>
  <c r="R593" i="1"/>
  <c r="S592" i="1"/>
  <c r="W593" i="1" l="1"/>
  <c r="S593" i="1"/>
  <c r="R594" i="1"/>
  <c r="X593" i="1"/>
  <c r="T594" i="1"/>
  <c r="U593" i="1"/>
  <c r="X594" i="1" l="1"/>
  <c r="T595" i="1"/>
  <c r="U594" i="1"/>
  <c r="W594" i="1"/>
  <c r="R595" i="1"/>
  <c r="S594" i="1"/>
  <c r="W595" i="1" l="1"/>
  <c r="S595" i="1"/>
  <c r="R596" i="1"/>
  <c r="X595" i="1"/>
  <c r="T596" i="1"/>
  <c r="U595" i="1"/>
  <c r="X596" i="1" l="1"/>
  <c r="T597" i="1"/>
  <c r="U596" i="1"/>
  <c r="W596" i="1"/>
  <c r="S596" i="1"/>
  <c r="R597" i="1"/>
  <c r="W597" i="1" l="1"/>
  <c r="R598" i="1"/>
  <c r="S597" i="1"/>
  <c r="X597" i="1"/>
  <c r="U597" i="1"/>
  <c r="T598" i="1"/>
  <c r="X598" i="1" l="1"/>
  <c r="T599" i="1"/>
  <c r="U598" i="1"/>
  <c r="W598" i="1"/>
  <c r="R599" i="1"/>
  <c r="S598" i="1"/>
  <c r="W599" i="1" l="1"/>
  <c r="S599" i="1"/>
  <c r="R600" i="1"/>
  <c r="X599" i="1"/>
  <c r="T600" i="1"/>
  <c r="U599" i="1"/>
  <c r="X600" i="1" l="1"/>
  <c r="T601" i="1"/>
  <c r="U600" i="1"/>
  <c r="W600" i="1"/>
  <c r="S600" i="1"/>
  <c r="R601" i="1"/>
  <c r="W601" i="1" l="1"/>
  <c r="R602" i="1"/>
  <c r="S601" i="1"/>
  <c r="X601" i="1"/>
  <c r="T602" i="1"/>
  <c r="U601" i="1"/>
  <c r="X602" i="1" l="1"/>
  <c r="U602" i="1"/>
  <c r="T603" i="1"/>
  <c r="W602" i="1"/>
  <c r="R603" i="1"/>
  <c r="S602" i="1"/>
  <c r="W603" i="1" l="1"/>
  <c r="S603" i="1"/>
  <c r="R604" i="1"/>
  <c r="X603" i="1"/>
  <c r="T604" i="1"/>
  <c r="U603" i="1"/>
  <c r="X604" i="1" l="1"/>
  <c r="T605" i="1"/>
  <c r="U604" i="1"/>
  <c r="W604" i="1"/>
  <c r="R605" i="1"/>
  <c r="S604" i="1"/>
  <c r="W605" i="1" l="1"/>
  <c r="S605" i="1"/>
  <c r="R606" i="1"/>
  <c r="X605" i="1"/>
  <c r="U605" i="1"/>
  <c r="T606" i="1"/>
  <c r="X606" i="1" l="1"/>
  <c r="T607" i="1"/>
  <c r="U606" i="1"/>
  <c r="W606" i="1"/>
  <c r="R607" i="1"/>
  <c r="S606" i="1"/>
  <c r="W607" i="1" l="1"/>
  <c r="R608" i="1"/>
  <c r="S607" i="1"/>
  <c r="X607" i="1"/>
  <c r="U607" i="1"/>
  <c r="T608" i="1"/>
  <c r="X608" i="1" l="1"/>
  <c r="U608" i="1"/>
  <c r="T609" i="1"/>
  <c r="W608" i="1"/>
  <c r="R609" i="1"/>
  <c r="S608" i="1"/>
  <c r="W609" i="1" l="1"/>
  <c r="S609" i="1"/>
  <c r="R610" i="1"/>
  <c r="X609" i="1"/>
  <c r="T610" i="1"/>
  <c r="U609" i="1"/>
  <c r="X610" i="1" l="1"/>
  <c r="T611" i="1"/>
  <c r="U610" i="1"/>
  <c r="W610" i="1"/>
  <c r="S610" i="1"/>
  <c r="R611" i="1"/>
  <c r="W611" i="1" l="1"/>
  <c r="R612" i="1"/>
  <c r="S611" i="1"/>
  <c r="X611" i="1"/>
  <c r="T612" i="1"/>
  <c r="U611" i="1"/>
  <c r="X612" i="1" l="1"/>
  <c r="U612" i="1"/>
  <c r="T613" i="1"/>
  <c r="W612" i="1"/>
  <c r="R613" i="1"/>
  <c r="S612" i="1"/>
  <c r="W613" i="1" l="1"/>
  <c r="R614" i="1"/>
  <c r="S613" i="1"/>
  <c r="X613" i="1"/>
  <c r="T614" i="1"/>
  <c r="U613" i="1"/>
  <c r="X614" i="1" l="1"/>
  <c r="T615" i="1"/>
  <c r="U614" i="1"/>
  <c r="W614" i="1"/>
  <c r="R615" i="1"/>
  <c r="S614" i="1"/>
  <c r="W615" i="1" l="1"/>
  <c r="S615" i="1"/>
  <c r="R616" i="1"/>
  <c r="X615" i="1"/>
  <c r="T616" i="1"/>
  <c r="U615" i="1"/>
  <c r="X616" i="1" l="1"/>
  <c r="T617" i="1"/>
  <c r="U616" i="1"/>
  <c r="W616" i="1"/>
  <c r="R617" i="1"/>
  <c r="S616" i="1"/>
  <c r="W617" i="1" l="1"/>
  <c r="R618" i="1"/>
  <c r="S617" i="1"/>
  <c r="X617" i="1"/>
  <c r="U617" i="1"/>
  <c r="T618" i="1"/>
  <c r="X618" i="1" l="1"/>
  <c r="T619" i="1"/>
  <c r="U618" i="1"/>
  <c r="W618" i="1"/>
  <c r="S618" i="1"/>
  <c r="R619" i="1"/>
  <c r="W619" i="1" l="1"/>
  <c r="S619" i="1"/>
  <c r="R620" i="1"/>
  <c r="X619" i="1"/>
  <c r="T620" i="1"/>
  <c r="U619" i="1"/>
  <c r="X620" i="1" l="1"/>
  <c r="T621" i="1"/>
  <c r="U620" i="1"/>
  <c r="W620" i="1"/>
  <c r="S620" i="1"/>
  <c r="R621" i="1"/>
  <c r="W621" i="1" l="1"/>
  <c r="S621" i="1"/>
  <c r="R622" i="1"/>
  <c r="X621" i="1"/>
  <c r="U621" i="1"/>
  <c r="T622" i="1"/>
  <c r="X622" i="1" l="1"/>
  <c r="U622" i="1"/>
  <c r="T623" i="1"/>
  <c r="W622" i="1"/>
  <c r="R623" i="1"/>
  <c r="S622" i="1"/>
  <c r="W623" i="1" l="1"/>
  <c r="R624" i="1"/>
  <c r="S623" i="1"/>
  <c r="X623" i="1"/>
  <c r="T624" i="1"/>
  <c r="U623" i="1"/>
  <c r="X624" i="1" l="1"/>
  <c r="U624" i="1"/>
  <c r="T625" i="1"/>
  <c r="W624" i="1"/>
  <c r="S624" i="1"/>
  <c r="R625" i="1"/>
  <c r="W625" i="1" l="1"/>
  <c r="S625" i="1"/>
  <c r="R626" i="1"/>
  <c r="X625" i="1"/>
  <c r="T626" i="1"/>
  <c r="U625" i="1"/>
  <c r="X626" i="1" l="1"/>
  <c r="U626" i="1"/>
  <c r="T627" i="1"/>
  <c r="W626" i="1"/>
  <c r="R627" i="1"/>
  <c r="S626" i="1"/>
  <c r="W627" i="1" l="1"/>
  <c r="R628" i="1"/>
  <c r="S627" i="1"/>
  <c r="X627" i="1"/>
  <c r="U627" i="1"/>
  <c r="T628" i="1"/>
  <c r="X628" i="1" l="1"/>
  <c r="T629" i="1"/>
  <c r="U628" i="1"/>
  <c r="W628" i="1"/>
  <c r="S628" i="1"/>
  <c r="R629" i="1"/>
  <c r="W629" i="1" l="1"/>
  <c r="R630" i="1"/>
  <c r="S629" i="1"/>
  <c r="X629" i="1"/>
  <c r="T630" i="1"/>
  <c r="U629" i="1"/>
  <c r="X630" i="1" l="1"/>
  <c r="T631" i="1"/>
  <c r="U630" i="1"/>
  <c r="W630" i="1"/>
  <c r="S630" i="1"/>
  <c r="R631" i="1"/>
  <c r="W631" i="1" l="1"/>
  <c r="R632" i="1"/>
  <c r="S631" i="1"/>
  <c r="X631" i="1"/>
  <c r="T632" i="1"/>
  <c r="U631" i="1"/>
  <c r="X632" i="1" l="1"/>
  <c r="U632" i="1"/>
  <c r="T633" i="1"/>
  <c r="W632" i="1"/>
  <c r="R633" i="1"/>
  <c r="S632" i="1"/>
  <c r="W633" i="1" l="1"/>
  <c r="R634" i="1"/>
  <c r="S633" i="1"/>
  <c r="X633" i="1"/>
  <c r="U633" i="1"/>
  <c r="T634" i="1"/>
  <c r="X634" i="1" l="1"/>
  <c r="T635" i="1"/>
  <c r="U634" i="1"/>
  <c r="W634" i="1"/>
  <c r="S634" i="1"/>
  <c r="R635" i="1"/>
  <c r="W635" i="1" l="1"/>
  <c r="S635" i="1"/>
  <c r="R636" i="1"/>
  <c r="X635" i="1"/>
  <c r="T636" i="1"/>
  <c r="U635" i="1"/>
  <c r="X636" i="1" l="1"/>
  <c r="T637" i="1"/>
  <c r="U636" i="1"/>
  <c r="W636" i="1"/>
  <c r="R637" i="1"/>
  <c r="S636" i="1"/>
  <c r="W637" i="1" l="1"/>
  <c r="S637" i="1"/>
  <c r="R638" i="1"/>
  <c r="X637" i="1"/>
  <c r="U637" i="1"/>
  <c r="T638" i="1"/>
  <c r="X638" i="1" l="1"/>
  <c r="U638" i="1"/>
  <c r="T639" i="1"/>
  <c r="W638" i="1"/>
  <c r="R639" i="1"/>
  <c r="S638" i="1"/>
  <c r="W639" i="1" l="1"/>
  <c r="R640" i="1"/>
  <c r="S639" i="1"/>
  <c r="X639" i="1"/>
  <c r="U639" i="1"/>
  <c r="T640" i="1"/>
  <c r="X640" i="1" l="1"/>
  <c r="T641" i="1"/>
  <c r="U640" i="1"/>
  <c r="W640" i="1"/>
  <c r="S640" i="1"/>
  <c r="R641" i="1"/>
  <c r="W641" i="1" l="1"/>
  <c r="R642" i="1"/>
  <c r="S641" i="1"/>
  <c r="X641" i="1"/>
  <c r="T642" i="1"/>
  <c r="U641" i="1"/>
  <c r="X642" i="1" l="1"/>
  <c r="U642" i="1"/>
  <c r="T643" i="1"/>
  <c r="W642" i="1"/>
  <c r="R643" i="1"/>
  <c r="S642" i="1"/>
  <c r="W643" i="1" l="1"/>
  <c r="R644" i="1"/>
  <c r="S643" i="1"/>
  <c r="X643" i="1"/>
  <c r="T644" i="1"/>
  <c r="U643" i="1"/>
  <c r="X644" i="1" l="1"/>
  <c r="T645" i="1"/>
  <c r="U644" i="1"/>
  <c r="W644" i="1"/>
  <c r="R645" i="1"/>
  <c r="S644" i="1"/>
  <c r="W645" i="1" l="1"/>
  <c r="S645" i="1"/>
  <c r="R646" i="1"/>
  <c r="X645" i="1"/>
  <c r="U645" i="1"/>
  <c r="T646" i="1"/>
  <c r="X646" i="1" l="1"/>
  <c r="T647" i="1"/>
  <c r="U646" i="1"/>
  <c r="W646" i="1"/>
  <c r="S646" i="1"/>
  <c r="R647" i="1"/>
  <c r="W647" i="1" l="1"/>
  <c r="R648" i="1"/>
  <c r="S647" i="1"/>
  <c r="X647" i="1"/>
  <c r="U647" i="1"/>
  <c r="T648" i="1"/>
  <c r="X648" i="1" l="1"/>
  <c r="T649" i="1"/>
  <c r="U648" i="1"/>
  <c r="W648" i="1"/>
  <c r="R649" i="1"/>
  <c r="S648" i="1"/>
  <c r="W649" i="1" l="1"/>
  <c r="S649" i="1"/>
  <c r="R650" i="1"/>
  <c r="X649" i="1"/>
  <c r="T650" i="1"/>
  <c r="U649" i="1"/>
  <c r="X650" i="1" l="1"/>
  <c r="U650" i="1"/>
  <c r="T651" i="1"/>
  <c r="W650" i="1"/>
  <c r="S650" i="1"/>
  <c r="R651" i="1"/>
  <c r="W651" i="1" l="1"/>
  <c r="R652" i="1"/>
  <c r="S651" i="1"/>
  <c r="X651" i="1"/>
  <c r="T652" i="1"/>
  <c r="U651" i="1"/>
  <c r="X652" i="1" l="1"/>
  <c r="U652" i="1"/>
  <c r="T653" i="1"/>
  <c r="W652" i="1"/>
  <c r="R653" i="1"/>
  <c r="S652" i="1"/>
  <c r="W653" i="1" l="1"/>
  <c r="R654" i="1"/>
  <c r="S653" i="1"/>
  <c r="X653" i="1"/>
  <c r="U653" i="1"/>
  <c r="T654" i="1"/>
  <c r="X654" i="1" l="1"/>
  <c r="T655" i="1"/>
  <c r="U654" i="1"/>
  <c r="W654" i="1"/>
  <c r="R655" i="1"/>
  <c r="S654" i="1"/>
  <c r="W655" i="1" l="1"/>
  <c r="R656" i="1"/>
  <c r="S655" i="1"/>
  <c r="X655" i="1"/>
  <c r="U655" i="1"/>
  <c r="T656" i="1"/>
  <c r="X656" i="1" l="1"/>
  <c r="T657" i="1"/>
  <c r="U656" i="1"/>
  <c r="W656" i="1"/>
  <c r="R657" i="1"/>
  <c r="S656" i="1"/>
  <c r="W657" i="1" l="1"/>
  <c r="R658" i="1"/>
  <c r="S657" i="1"/>
  <c r="X657" i="1"/>
  <c r="T658" i="1"/>
  <c r="U657" i="1"/>
  <c r="X658" i="1" l="1"/>
  <c r="U658" i="1"/>
  <c r="T659" i="1"/>
  <c r="W658" i="1"/>
  <c r="R659" i="1"/>
  <c r="S658" i="1"/>
  <c r="W659" i="1" l="1"/>
  <c r="R660" i="1"/>
  <c r="S659" i="1"/>
  <c r="X659" i="1"/>
  <c r="T660" i="1"/>
  <c r="U659" i="1"/>
  <c r="X660" i="1" l="1"/>
  <c r="T661" i="1"/>
  <c r="U660" i="1"/>
  <c r="W660" i="1"/>
  <c r="S660" i="1"/>
  <c r="R661" i="1"/>
  <c r="W661" i="1" l="1"/>
  <c r="R662" i="1"/>
  <c r="S661" i="1"/>
  <c r="X661" i="1"/>
  <c r="T662" i="1"/>
  <c r="U661" i="1"/>
  <c r="X662" i="1" l="1"/>
  <c r="U662" i="1"/>
  <c r="T663" i="1"/>
  <c r="W662" i="1"/>
  <c r="R663" i="1"/>
  <c r="S662" i="1"/>
  <c r="W663" i="1" l="1"/>
  <c r="R664" i="1"/>
  <c r="S663" i="1"/>
  <c r="X663" i="1"/>
  <c r="T664" i="1"/>
  <c r="U663" i="1"/>
  <c r="X664" i="1" l="1"/>
  <c r="T665" i="1"/>
  <c r="U664" i="1"/>
  <c r="W664" i="1"/>
  <c r="R665" i="1"/>
  <c r="S664" i="1"/>
  <c r="W665" i="1" l="1"/>
  <c r="S665" i="1"/>
  <c r="R666" i="1"/>
  <c r="X665" i="1"/>
  <c r="U665" i="1"/>
  <c r="T666" i="1"/>
  <c r="X666" i="1" l="1"/>
  <c r="T667" i="1"/>
  <c r="U666" i="1"/>
  <c r="W666" i="1"/>
  <c r="R667" i="1"/>
  <c r="S666" i="1"/>
  <c r="W667" i="1" l="1"/>
  <c r="S667" i="1"/>
  <c r="R668" i="1"/>
  <c r="X667" i="1"/>
  <c r="U667" i="1"/>
  <c r="T668" i="1"/>
  <c r="X668" i="1" l="1"/>
  <c r="T669" i="1"/>
  <c r="U668" i="1"/>
  <c r="W668" i="1"/>
  <c r="S668" i="1"/>
  <c r="R669" i="1"/>
  <c r="W669" i="1" l="1"/>
  <c r="R670" i="1"/>
  <c r="S669" i="1"/>
  <c r="X669" i="1"/>
  <c r="T670" i="1"/>
  <c r="U669" i="1"/>
  <c r="X670" i="1" l="1"/>
  <c r="T671" i="1"/>
  <c r="U670" i="1"/>
  <c r="W670" i="1"/>
  <c r="S670" i="1"/>
  <c r="R671" i="1"/>
  <c r="W671" i="1" l="1"/>
  <c r="S671" i="1"/>
  <c r="R672" i="1"/>
  <c r="X671" i="1"/>
  <c r="T672" i="1"/>
  <c r="U671" i="1"/>
  <c r="X672" i="1" l="1"/>
  <c r="U672" i="1"/>
  <c r="T673" i="1"/>
  <c r="W672" i="1"/>
  <c r="R673" i="1"/>
  <c r="S672" i="1"/>
  <c r="W673" i="1" l="1"/>
  <c r="S673" i="1"/>
  <c r="R674" i="1"/>
  <c r="X673" i="1"/>
  <c r="T674" i="1"/>
  <c r="U673" i="1"/>
  <c r="X674" i="1" l="1"/>
  <c r="T675" i="1"/>
  <c r="U674" i="1"/>
  <c r="W674" i="1"/>
  <c r="R675" i="1"/>
  <c r="S674" i="1"/>
  <c r="W675" i="1" l="1"/>
  <c r="S675" i="1"/>
  <c r="R676" i="1"/>
  <c r="X675" i="1"/>
  <c r="U675" i="1"/>
  <c r="T676" i="1"/>
  <c r="X676" i="1" l="1"/>
  <c r="T677" i="1"/>
  <c r="U676" i="1"/>
  <c r="W676" i="1"/>
  <c r="R677" i="1"/>
  <c r="S676" i="1"/>
  <c r="W677" i="1" l="1"/>
  <c r="R678" i="1"/>
  <c r="S677" i="1"/>
  <c r="X677" i="1"/>
  <c r="U677" i="1"/>
  <c r="T678" i="1"/>
  <c r="X678" i="1" l="1"/>
  <c r="T679" i="1"/>
  <c r="U678" i="1"/>
  <c r="W678" i="1"/>
  <c r="R679" i="1"/>
  <c r="S678" i="1"/>
  <c r="W679" i="1" l="1"/>
  <c r="S679" i="1"/>
  <c r="R680" i="1"/>
  <c r="X679" i="1"/>
  <c r="T680" i="1"/>
  <c r="U679" i="1"/>
  <c r="X680" i="1" l="1"/>
  <c r="U680" i="1"/>
  <c r="T681" i="1"/>
  <c r="W680" i="1"/>
  <c r="S680" i="1"/>
  <c r="R681" i="1"/>
  <c r="W681" i="1" l="1"/>
  <c r="R682" i="1"/>
  <c r="S681" i="1"/>
  <c r="X681" i="1"/>
  <c r="U681" i="1"/>
  <c r="T682" i="1"/>
  <c r="X682" i="1" l="1"/>
  <c r="U682" i="1"/>
  <c r="T683" i="1"/>
  <c r="W682" i="1"/>
  <c r="R683" i="1"/>
  <c r="S682" i="1"/>
  <c r="W683" i="1" l="1"/>
  <c r="R684" i="1"/>
  <c r="S683" i="1"/>
  <c r="X683" i="1"/>
  <c r="U683" i="1"/>
  <c r="T684" i="1"/>
  <c r="X684" i="1" l="1"/>
  <c r="T685" i="1"/>
  <c r="U684" i="1"/>
  <c r="W684" i="1"/>
  <c r="R685" i="1"/>
  <c r="S684" i="1"/>
  <c r="W685" i="1" l="1"/>
  <c r="R686" i="1"/>
  <c r="S685" i="1"/>
  <c r="X685" i="1"/>
  <c r="T686" i="1"/>
  <c r="U685" i="1"/>
  <c r="X686" i="1" l="1"/>
  <c r="T687" i="1"/>
  <c r="U686" i="1"/>
  <c r="W686" i="1"/>
  <c r="R687" i="1"/>
  <c r="S686" i="1"/>
  <c r="W687" i="1" l="1"/>
  <c r="R688" i="1"/>
  <c r="S687" i="1"/>
  <c r="X687" i="1"/>
  <c r="U687" i="1"/>
  <c r="T688" i="1"/>
  <c r="X688" i="1" l="1"/>
  <c r="T689" i="1"/>
  <c r="U688" i="1"/>
  <c r="W688" i="1"/>
  <c r="R689" i="1"/>
  <c r="S688" i="1"/>
  <c r="W689" i="1" l="1"/>
  <c r="R690" i="1"/>
  <c r="S689" i="1"/>
  <c r="X689" i="1"/>
  <c r="T690" i="1"/>
  <c r="U689" i="1"/>
  <c r="X690" i="1" l="1"/>
  <c r="T691" i="1"/>
  <c r="U690" i="1"/>
  <c r="W690" i="1"/>
  <c r="S690" i="1"/>
  <c r="R691" i="1"/>
  <c r="W691" i="1" l="1"/>
  <c r="S691" i="1"/>
  <c r="R692" i="1"/>
  <c r="X691" i="1"/>
  <c r="T692" i="1"/>
  <c r="U691" i="1"/>
  <c r="W692" i="1" l="1"/>
  <c r="R693" i="1"/>
  <c r="S692" i="1"/>
  <c r="X692" i="1"/>
  <c r="U692" i="1"/>
  <c r="T693" i="1"/>
  <c r="X693" i="1" l="1"/>
  <c r="T694" i="1"/>
  <c r="U693" i="1"/>
  <c r="W693" i="1"/>
  <c r="S693" i="1"/>
  <c r="R694" i="1"/>
  <c r="W694" i="1" l="1"/>
  <c r="R695" i="1"/>
  <c r="S694" i="1"/>
  <c r="X694" i="1"/>
  <c r="T695" i="1"/>
  <c r="U694" i="1"/>
  <c r="X695" i="1" l="1"/>
  <c r="T696" i="1"/>
  <c r="U695" i="1"/>
  <c r="W695" i="1"/>
  <c r="S695" i="1"/>
  <c r="R696" i="1"/>
  <c r="W696" i="1" l="1"/>
  <c r="R697" i="1"/>
  <c r="S696" i="1"/>
  <c r="X696" i="1"/>
  <c r="U696" i="1"/>
  <c r="T697" i="1"/>
  <c r="W697" i="1" l="1"/>
  <c r="S697" i="1"/>
  <c r="R698" i="1"/>
  <c r="X697" i="1"/>
  <c r="U697" i="1"/>
  <c r="T698" i="1"/>
  <c r="X698" i="1" l="1"/>
  <c r="T699" i="1"/>
  <c r="U698" i="1"/>
  <c r="W698" i="1"/>
  <c r="R699" i="1"/>
  <c r="S698" i="1"/>
  <c r="W699" i="1" l="1"/>
  <c r="R700" i="1"/>
  <c r="S699" i="1"/>
  <c r="X699" i="1"/>
  <c r="T700" i="1"/>
  <c r="U699" i="1"/>
  <c r="X700" i="1" l="1"/>
  <c r="T701" i="1"/>
  <c r="U700" i="1"/>
  <c r="W700" i="1"/>
  <c r="R701" i="1"/>
  <c r="S700" i="1"/>
  <c r="W701" i="1" l="1"/>
  <c r="R702" i="1"/>
  <c r="S701" i="1"/>
  <c r="X701" i="1"/>
  <c r="T702" i="1"/>
  <c r="U701" i="1"/>
  <c r="X702" i="1" l="1"/>
  <c r="U702" i="1"/>
  <c r="T703" i="1"/>
  <c r="W702" i="1"/>
  <c r="R703" i="1"/>
  <c r="S702" i="1"/>
  <c r="W703" i="1" l="1"/>
  <c r="S703" i="1"/>
  <c r="R704" i="1"/>
  <c r="X703" i="1"/>
  <c r="T704" i="1"/>
  <c r="U703" i="1"/>
  <c r="X704" i="1" l="1"/>
  <c r="T705" i="1"/>
  <c r="U704" i="1"/>
  <c r="W704" i="1"/>
  <c r="R705" i="1"/>
  <c r="S704" i="1"/>
  <c r="W705" i="1" l="1"/>
  <c r="S705" i="1"/>
  <c r="R706" i="1"/>
  <c r="X705" i="1"/>
  <c r="T706" i="1"/>
  <c r="U705" i="1"/>
  <c r="X706" i="1" l="1"/>
  <c r="T707" i="1"/>
  <c r="U706" i="1"/>
  <c r="W706" i="1"/>
  <c r="R707" i="1"/>
  <c r="S706" i="1"/>
  <c r="X707" i="1" l="1"/>
  <c r="U707" i="1"/>
  <c r="T708" i="1"/>
  <c r="W707" i="1"/>
  <c r="R708" i="1"/>
  <c r="S707" i="1"/>
  <c r="W708" i="1" l="1"/>
  <c r="R709" i="1"/>
  <c r="S708" i="1"/>
  <c r="X708" i="1"/>
  <c r="T709" i="1"/>
  <c r="U708" i="1"/>
  <c r="X709" i="1" l="1"/>
  <c r="T710" i="1"/>
  <c r="U709" i="1"/>
  <c r="W709" i="1"/>
  <c r="R710" i="1"/>
  <c r="S709" i="1"/>
  <c r="W710" i="1" l="1"/>
  <c r="S710" i="1"/>
  <c r="R711" i="1"/>
  <c r="X710" i="1"/>
  <c r="T711" i="1"/>
  <c r="U710" i="1"/>
  <c r="X711" i="1" l="1"/>
  <c r="T712" i="1"/>
  <c r="U711" i="1"/>
  <c r="W711" i="1"/>
  <c r="S711" i="1"/>
  <c r="R712" i="1"/>
  <c r="X712" i="1" l="1"/>
  <c r="U712" i="1"/>
  <c r="T713" i="1"/>
  <c r="W712" i="1"/>
  <c r="R713" i="1"/>
  <c r="S712" i="1"/>
  <c r="W713" i="1" l="1"/>
  <c r="R714" i="1"/>
  <c r="S713" i="1"/>
  <c r="X713" i="1"/>
  <c r="T714" i="1"/>
  <c r="U713" i="1"/>
  <c r="X714" i="1" l="1"/>
  <c r="U714" i="1"/>
  <c r="T715" i="1"/>
  <c r="W714" i="1"/>
  <c r="R715" i="1"/>
  <c r="S714" i="1"/>
  <c r="W715" i="1" l="1"/>
  <c r="S715" i="1"/>
  <c r="R716" i="1"/>
  <c r="X715" i="1"/>
  <c r="T716" i="1"/>
  <c r="U715" i="1"/>
  <c r="X716" i="1" l="1"/>
  <c r="U716" i="1"/>
  <c r="T717" i="1"/>
  <c r="W716" i="1"/>
  <c r="S716" i="1"/>
  <c r="R717" i="1"/>
  <c r="W717" i="1" l="1"/>
  <c r="R718" i="1"/>
  <c r="S717" i="1"/>
  <c r="X717" i="1"/>
  <c r="U717" i="1"/>
  <c r="T718" i="1"/>
  <c r="X718" i="1" l="1"/>
  <c r="T719" i="1"/>
  <c r="U718" i="1"/>
  <c r="W718" i="1"/>
  <c r="S718" i="1"/>
  <c r="R719" i="1"/>
  <c r="W719" i="1" l="1"/>
  <c r="R720" i="1"/>
  <c r="S719" i="1"/>
  <c r="X719" i="1"/>
  <c r="T720" i="1"/>
  <c r="U719" i="1"/>
  <c r="X720" i="1" l="1"/>
  <c r="T721" i="1"/>
  <c r="U720" i="1"/>
  <c r="W720" i="1"/>
  <c r="S720" i="1"/>
  <c r="R721" i="1"/>
  <c r="W721" i="1" l="1"/>
  <c r="S721" i="1"/>
  <c r="R722" i="1"/>
  <c r="X721" i="1"/>
  <c r="T722" i="1"/>
  <c r="U721" i="1"/>
  <c r="X722" i="1" l="1"/>
  <c r="U722" i="1"/>
  <c r="T723" i="1"/>
  <c r="W722" i="1"/>
  <c r="R723" i="1"/>
  <c r="S722" i="1"/>
  <c r="W723" i="1" l="1"/>
  <c r="R724" i="1"/>
  <c r="S723" i="1"/>
  <c r="X723" i="1"/>
  <c r="T724" i="1"/>
  <c r="U723" i="1"/>
  <c r="X724" i="1" l="1"/>
  <c r="T725" i="1"/>
  <c r="U724" i="1"/>
  <c r="W724" i="1"/>
  <c r="S724" i="1"/>
  <c r="R725" i="1"/>
  <c r="W725" i="1" l="1"/>
  <c r="S725" i="1"/>
  <c r="R726" i="1"/>
  <c r="X725" i="1"/>
  <c r="T726" i="1"/>
  <c r="U725" i="1"/>
  <c r="X726" i="1" l="1"/>
  <c r="T727" i="1"/>
  <c r="U726" i="1"/>
  <c r="W726" i="1"/>
  <c r="S726" i="1"/>
  <c r="R727" i="1"/>
  <c r="W727" i="1" l="1"/>
  <c r="R728" i="1"/>
  <c r="S727" i="1"/>
  <c r="X727" i="1"/>
  <c r="U727" i="1"/>
  <c r="T728" i="1"/>
  <c r="X728" i="1" l="1"/>
  <c r="U728" i="1"/>
  <c r="T729" i="1"/>
  <c r="W728" i="1"/>
  <c r="R729" i="1"/>
  <c r="S728" i="1"/>
  <c r="W729" i="1" l="1"/>
  <c r="R730" i="1"/>
  <c r="S729" i="1"/>
  <c r="X729" i="1"/>
  <c r="U729" i="1"/>
  <c r="T730" i="1"/>
  <c r="X730" i="1" l="1"/>
  <c r="U730" i="1"/>
  <c r="T731" i="1"/>
  <c r="W730" i="1"/>
  <c r="R731" i="1"/>
  <c r="S730" i="1"/>
  <c r="W731" i="1" l="1"/>
  <c r="R732" i="1"/>
  <c r="S731" i="1"/>
  <c r="X731" i="1"/>
  <c r="T732" i="1"/>
  <c r="U731" i="1"/>
  <c r="X732" i="1" l="1"/>
  <c r="U732" i="1"/>
  <c r="T733" i="1"/>
  <c r="W732" i="1"/>
  <c r="S732" i="1"/>
  <c r="R733" i="1"/>
  <c r="W733" i="1" l="1"/>
  <c r="R734" i="1"/>
  <c r="S733" i="1"/>
  <c r="X733" i="1"/>
  <c r="U733" i="1"/>
  <c r="T734" i="1"/>
  <c r="X734" i="1" l="1"/>
  <c r="U734" i="1"/>
  <c r="T735" i="1"/>
  <c r="W734" i="1"/>
  <c r="R735" i="1"/>
  <c r="S734" i="1"/>
  <c r="W735" i="1" l="1"/>
  <c r="S735" i="1"/>
  <c r="R736" i="1"/>
  <c r="X735" i="1"/>
  <c r="T736" i="1"/>
  <c r="U735" i="1"/>
  <c r="X736" i="1" l="1"/>
  <c r="T737" i="1"/>
  <c r="U736" i="1"/>
  <c r="W736" i="1"/>
  <c r="R737" i="1"/>
  <c r="S736" i="1"/>
  <c r="W737" i="1" l="1"/>
  <c r="R738" i="1"/>
  <c r="S737" i="1"/>
  <c r="X737" i="1"/>
  <c r="U737" i="1"/>
  <c r="T738" i="1"/>
  <c r="X738" i="1" l="1"/>
  <c r="T739" i="1"/>
  <c r="U738" i="1"/>
  <c r="W738" i="1"/>
  <c r="S738" i="1"/>
  <c r="R739" i="1"/>
  <c r="W739" i="1" l="1"/>
  <c r="S739" i="1"/>
  <c r="R740" i="1"/>
  <c r="X739" i="1"/>
  <c r="T740" i="1"/>
  <c r="U739" i="1"/>
  <c r="X740" i="1" l="1"/>
  <c r="T741" i="1"/>
  <c r="U740" i="1"/>
  <c r="W740" i="1"/>
  <c r="R741" i="1"/>
  <c r="S740" i="1"/>
  <c r="W741" i="1" l="1"/>
  <c r="S741" i="1"/>
  <c r="R742" i="1"/>
  <c r="X741" i="1"/>
  <c r="T742" i="1"/>
  <c r="U741" i="1"/>
  <c r="X742" i="1" l="1"/>
  <c r="U742" i="1"/>
  <c r="T743" i="1"/>
  <c r="W742" i="1"/>
  <c r="R743" i="1"/>
  <c r="S742" i="1"/>
  <c r="W743" i="1" l="1"/>
  <c r="R744" i="1"/>
  <c r="S743" i="1"/>
  <c r="X743" i="1"/>
  <c r="T744" i="1"/>
  <c r="U743" i="1"/>
  <c r="W744" i="1" l="1"/>
  <c r="R745" i="1"/>
  <c r="S744" i="1"/>
  <c r="X744" i="1"/>
  <c r="U744" i="1"/>
  <c r="T745" i="1"/>
  <c r="X745" i="1" l="1"/>
  <c r="T746" i="1"/>
  <c r="U745" i="1"/>
  <c r="W745" i="1"/>
  <c r="S745" i="1"/>
  <c r="R746" i="1"/>
  <c r="W746" i="1" l="1"/>
  <c r="R747" i="1"/>
  <c r="S746" i="1"/>
  <c r="X746" i="1"/>
  <c r="U746" i="1"/>
  <c r="T747" i="1"/>
  <c r="X747" i="1" l="1"/>
  <c r="U747" i="1"/>
  <c r="T748" i="1"/>
  <c r="W747" i="1"/>
  <c r="R748" i="1"/>
  <c r="S747" i="1"/>
  <c r="W748" i="1" l="1"/>
  <c r="R749" i="1"/>
  <c r="S748" i="1"/>
  <c r="X748" i="1"/>
  <c r="T749" i="1"/>
  <c r="U748" i="1"/>
  <c r="X749" i="1" l="1"/>
  <c r="T750" i="1"/>
  <c r="U749" i="1"/>
  <c r="W749" i="1"/>
  <c r="R750" i="1"/>
  <c r="S749" i="1"/>
  <c r="W750" i="1" l="1"/>
  <c r="S750" i="1"/>
  <c r="R751" i="1"/>
  <c r="X750" i="1"/>
  <c r="T751" i="1"/>
  <c r="U750" i="1"/>
  <c r="X751" i="1" l="1"/>
  <c r="T752" i="1"/>
  <c r="U751" i="1"/>
  <c r="W751" i="1"/>
  <c r="R752" i="1"/>
  <c r="S751" i="1"/>
  <c r="W752" i="1" l="1"/>
  <c r="S752" i="1"/>
  <c r="R753" i="1"/>
  <c r="X752" i="1"/>
  <c r="U752" i="1"/>
  <c r="T753" i="1"/>
  <c r="X753" i="1" l="1"/>
  <c r="T754" i="1"/>
  <c r="U753" i="1"/>
  <c r="W753" i="1"/>
  <c r="R754" i="1"/>
  <c r="S753" i="1"/>
  <c r="W754" i="1" l="1"/>
  <c r="R755" i="1"/>
  <c r="S754" i="1"/>
  <c r="X754" i="1"/>
  <c r="U754" i="1"/>
  <c r="T755" i="1"/>
  <c r="X755" i="1" l="1"/>
  <c r="T756" i="1"/>
  <c r="U755" i="1"/>
  <c r="W755" i="1"/>
  <c r="S755" i="1"/>
  <c r="R756" i="1"/>
  <c r="W756" i="1" l="1"/>
  <c r="R757" i="1"/>
  <c r="S756" i="1"/>
  <c r="X756" i="1"/>
  <c r="T757" i="1"/>
  <c r="U756" i="1"/>
  <c r="X757" i="1" l="1"/>
  <c r="U757" i="1"/>
  <c r="T758" i="1"/>
  <c r="W757" i="1"/>
  <c r="R758" i="1"/>
  <c r="S757" i="1"/>
  <c r="W758" i="1" l="1"/>
  <c r="S758" i="1"/>
  <c r="R759" i="1"/>
  <c r="X758" i="1"/>
  <c r="U758" i="1"/>
  <c r="T759" i="1"/>
  <c r="X759" i="1" l="1"/>
  <c r="T760" i="1"/>
  <c r="U759" i="1"/>
  <c r="W759" i="1"/>
  <c r="R760" i="1"/>
  <c r="S759" i="1"/>
  <c r="W760" i="1" l="1"/>
  <c r="S760" i="1"/>
  <c r="R761" i="1"/>
  <c r="X760" i="1"/>
  <c r="U760" i="1"/>
  <c r="T761" i="1"/>
  <c r="X761" i="1" l="1"/>
  <c r="T762" i="1"/>
  <c r="U761" i="1"/>
  <c r="W761" i="1"/>
  <c r="R762" i="1"/>
  <c r="S761" i="1"/>
  <c r="W762" i="1" l="1"/>
  <c r="R763" i="1"/>
  <c r="S762" i="1"/>
  <c r="X762" i="1"/>
  <c r="U762" i="1"/>
  <c r="T763" i="1"/>
  <c r="X763" i="1" l="1"/>
  <c r="T764" i="1"/>
  <c r="U763" i="1"/>
  <c r="W763" i="1"/>
  <c r="R764" i="1"/>
  <c r="S763" i="1"/>
  <c r="W764" i="1" l="1"/>
  <c r="S764" i="1"/>
  <c r="R765" i="1"/>
  <c r="X764" i="1"/>
  <c r="T765" i="1"/>
  <c r="U764" i="1"/>
  <c r="X765" i="1" l="1"/>
  <c r="T766" i="1"/>
  <c r="U765" i="1"/>
  <c r="W765" i="1"/>
  <c r="S765" i="1"/>
  <c r="R766" i="1"/>
  <c r="W766" i="1" l="1"/>
  <c r="S766" i="1"/>
  <c r="R767" i="1"/>
  <c r="X766" i="1"/>
  <c r="U766" i="1"/>
  <c r="T767" i="1"/>
  <c r="X767" i="1" l="1"/>
  <c r="U767" i="1"/>
  <c r="T768" i="1"/>
  <c r="W767" i="1"/>
  <c r="R768" i="1"/>
  <c r="S767" i="1"/>
  <c r="W768" i="1" l="1"/>
  <c r="R769" i="1"/>
  <c r="S768" i="1"/>
  <c r="X768" i="1"/>
  <c r="T769" i="1"/>
  <c r="U768" i="1"/>
  <c r="X769" i="1" l="1"/>
  <c r="U769" i="1"/>
  <c r="T770" i="1"/>
  <c r="W769" i="1"/>
  <c r="R770" i="1"/>
  <c r="S769" i="1"/>
  <c r="W770" i="1" l="1"/>
  <c r="R771" i="1"/>
  <c r="S770" i="1"/>
  <c r="X770" i="1"/>
  <c r="T771" i="1"/>
  <c r="U770" i="1"/>
  <c r="X771" i="1" l="1"/>
  <c r="T772" i="1"/>
  <c r="U771" i="1"/>
  <c r="W771" i="1"/>
  <c r="R772" i="1"/>
  <c r="S771" i="1"/>
  <c r="W772" i="1" l="1"/>
  <c r="R773" i="1"/>
  <c r="S772" i="1"/>
  <c r="X772" i="1"/>
  <c r="T773" i="1"/>
  <c r="U772" i="1"/>
  <c r="X773" i="1" l="1"/>
  <c r="T774" i="1"/>
  <c r="U773" i="1"/>
  <c r="W773" i="1"/>
  <c r="R774" i="1"/>
  <c r="S773" i="1"/>
  <c r="W774" i="1" l="1"/>
  <c r="R775" i="1"/>
  <c r="S774" i="1"/>
  <c r="X774" i="1"/>
  <c r="T775" i="1"/>
  <c r="U774" i="1"/>
  <c r="X775" i="1" l="1"/>
  <c r="T776" i="1"/>
  <c r="U775" i="1"/>
  <c r="W775" i="1"/>
  <c r="S775" i="1"/>
  <c r="R776" i="1"/>
  <c r="W776" i="1" l="1"/>
  <c r="S776" i="1"/>
  <c r="R777" i="1"/>
  <c r="X776" i="1"/>
  <c r="T777" i="1"/>
  <c r="U776" i="1"/>
  <c r="X777" i="1" l="1"/>
  <c r="U777" i="1"/>
  <c r="T778" i="1"/>
  <c r="W777" i="1"/>
  <c r="R778" i="1"/>
  <c r="S777" i="1"/>
  <c r="W778" i="1" l="1"/>
  <c r="R779" i="1"/>
  <c r="S778" i="1"/>
  <c r="X778" i="1"/>
  <c r="T779" i="1"/>
  <c r="U778" i="1"/>
  <c r="X779" i="1" l="1"/>
  <c r="T780" i="1"/>
  <c r="U779" i="1"/>
  <c r="W779" i="1"/>
  <c r="R780" i="1"/>
  <c r="S779" i="1"/>
  <c r="W780" i="1" l="1"/>
  <c r="S780" i="1"/>
  <c r="R781" i="1"/>
  <c r="X780" i="1"/>
  <c r="U780" i="1"/>
  <c r="T781" i="1"/>
  <c r="X781" i="1" l="1"/>
  <c r="T782" i="1"/>
  <c r="U781" i="1"/>
  <c r="W781" i="1"/>
  <c r="R782" i="1"/>
  <c r="S781" i="1"/>
  <c r="W782" i="1" l="1"/>
  <c r="R783" i="1"/>
  <c r="S782" i="1"/>
  <c r="X782" i="1"/>
  <c r="U782" i="1"/>
  <c r="T783" i="1"/>
  <c r="X783" i="1" l="1"/>
  <c r="U783" i="1"/>
  <c r="T784" i="1"/>
  <c r="W783" i="1"/>
  <c r="R784" i="1"/>
  <c r="S783" i="1"/>
  <c r="W784" i="1" l="1"/>
  <c r="S784" i="1"/>
  <c r="R785" i="1"/>
  <c r="X784" i="1"/>
  <c r="T785" i="1"/>
  <c r="U784" i="1"/>
  <c r="X785" i="1" l="1"/>
  <c r="T786" i="1"/>
  <c r="U785" i="1"/>
  <c r="W785" i="1"/>
  <c r="S785" i="1"/>
  <c r="R786" i="1"/>
  <c r="W786" i="1" l="1"/>
  <c r="R787" i="1"/>
  <c r="S786" i="1"/>
  <c r="X786" i="1"/>
  <c r="U786" i="1"/>
  <c r="T787" i="1"/>
  <c r="X787" i="1" l="1"/>
  <c r="U787" i="1"/>
  <c r="T788" i="1"/>
  <c r="W787" i="1"/>
  <c r="R788" i="1"/>
  <c r="S787" i="1"/>
  <c r="W788" i="1" l="1"/>
  <c r="R789" i="1"/>
  <c r="S788" i="1"/>
  <c r="X788" i="1"/>
  <c r="U788" i="1"/>
  <c r="T789" i="1"/>
  <c r="X789" i="1" l="1"/>
  <c r="T790" i="1"/>
  <c r="U789" i="1"/>
  <c r="W789" i="1"/>
  <c r="R790" i="1"/>
  <c r="S789" i="1"/>
  <c r="W790" i="1" l="1"/>
  <c r="R791" i="1"/>
  <c r="S790" i="1"/>
  <c r="X790" i="1"/>
  <c r="T791" i="1"/>
  <c r="U790" i="1"/>
  <c r="X791" i="1" l="1"/>
  <c r="T792" i="1"/>
  <c r="U791" i="1"/>
  <c r="W791" i="1"/>
  <c r="S791" i="1"/>
  <c r="R792" i="1"/>
  <c r="W792" i="1" l="1"/>
  <c r="R793" i="1"/>
  <c r="S792" i="1"/>
  <c r="X792" i="1"/>
  <c r="T793" i="1"/>
  <c r="U792" i="1"/>
  <c r="X793" i="1" l="1"/>
  <c r="T794" i="1"/>
  <c r="U793" i="1"/>
  <c r="W793" i="1"/>
  <c r="R794" i="1"/>
  <c r="S793" i="1"/>
  <c r="W794" i="1" l="1"/>
  <c r="R795" i="1"/>
  <c r="S794" i="1"/>
  <c r="X794" i="1"/>
  <c r="U794" i="1"/>
  <c r="T795" i="1"/>
  <c r="X795" i="1" l="1"/>
  <c r="T796" i="1"/>
  <c r="U795" i="1"/>
  <c r="W795" i="1"/>
  <c r="S795" i="1"/>
  <c r="R796" i="1"/>
  <c r="W796" i="1" l="1"/>
  <c r="R797" i="1"/>
  <c r="S796" i="1"/>
  <c r="X796" i="1"/>
  <c r="T797" i="1"/>
  <c r="U796" i="1"/>
  <c r="X797" i="1" l="1"/>
  <c r="U797" i="1"/>
  <c r="T798" i="1"/>
  <c r="W797" i="1"/>
  <c r="R798" i="1"/>
  <c r="S797" i="1"/>
  <c r="W798" i="1" l="1"/>
  <c r="S798" i="1"/>
  <c r="R799" i="1"/>
  <c r="X798" i="1"/>
  <c r="T799" i="1"/>
  <c r="U798" i="1"/>
  <c r="X799" i="1" l="1"/>
  <c r="T800" i="1"/>
  <c r="U799" i="1"/>
  <c r="W799" i="1"/>
  <c r="R800" i="1"/>
  <c r="S799" i="1"/>
  <c r="W800" i="1" l="1"/>
  <c r="S800" i="1"/>
  <c r="R801" i="1"/>
  <c r="X800" i="1"/>
  <c r="T801" i="1"/>
  <c r="U800" i="1"/>
  <c r="X801" i="1" l="1"/>
  <c r="T802" i="1"/>
  <c r="U801" i="1"/>
  <c r="W801" i="1"/>
  <c r="R802" i="1"/>
  <c r="S801" i="1"/>
  <c r="W802" i="1" l="1"/>
  <c r="R803" i="1"/>
  <c r="S802" i="1"/>
  <c r="X802" i="1"/>
  <c r="U802" i="1"/>
  <c r="T803" i="1"/>
  <c r="X803" i="1" l="1"/>
  <c r="T804" i="1"/>
  <c r="U803" i="1"/>
  <c r="W803" i="1"/>
  <c r="R804" i="1"/>
  <c r="S803" i="1"/>
  <c r="W804" i="1" l="1"/>
  <c r="R805" i="1"/>
  <c r="S804" i="1"/>
  <c r="X804" i="1"/>
  <c r="T805" i="1"/>
  <c r="U804" i="1"/>
  <c r="W805" i="1" l="1"/>
  <c r="S805" i="1"/>
  <c r="R806" i="1"/>
  <c r="X805" i="1"/>
  <c r="T806" i="1"/>
  <c r="U805" i="1"/>
  <c r="X806" i="1" l="1"/>
  <c r="U806" i="1"/>
  <c r="T807" i="1"/>
  <c r="W806" i="1"/>
  <c r="R807" i="1"/>
  <c r="S806" i="1"/>
  <c r="W807" i="1" l="1"/>
  <c r="R808" i="1"/>
  <c r="S807" i="1"/>
  <c r="X807" i="1"/>
  <c r="U807" i="1"/>
  <c r="T808" i="1"/>
  <c r="X808" i="1" l="1"/>
  <c r="T809" i="1"/>
  <c r="U808" i="1"/>
  <c r="W808" i="1"/>
  <c r="S808" i="1"/>
  <c r="R809" i="1"/>
  <c r="W809" i="1" l="1"/>
  <c r="R810" i="1"/>
  <c r="S809" i="1"/>
  <c r="X809" i="1"/>
  <c r="T810" i="1"/>
  <c r="U809" i="1"/>
  <c r="X810" i="1" l="1"/>
  <c r="T811" i="1"/>
  <c r="U810" i="1"/>
  <c r="W810" i="1"/>
  <c r="S810" i="1"/>
  <c r="R811" i="1"/>
  <c r="W811" i="1" l="1"/>
  <c r="R812" i="1"/>
  <c r="S811" i="1"/>
  <c r="X811" i="1"/>
  <c r="T812" i="1"/>
  <c r="U811" i="1"/>
  <c r="X812" i="1" l="1"/>
  <c r="U812" i="1"/>
  <c r="T813" i="1"/>
  <c r="W812" i="1"/>
  <c r="S812" i="1"/>
  <c r="R813" i="1"/>
  <c r="W813" i="1" l="1"/>
  <c r="S813" i="1"/>
  <c r="R814" i="1"/>
  <c r="X813" i="1"/>
  <c r="T814" i="1"/>
  <c r="U813" i="1"/>
  <c r="X814" i="1" l="1"/>
  <c r="U814" i="1"/>
  <c r="T815" i="1"/>
  <c r="W814" i="1"/>
  <c r="R815" i="1"/>
  <c r="S814" i="1"/>
  <c r="W815" i="1" l="1"/>
  <c r="S815" i="1"/>
  <c r="R816" i="1"/>
  <c r="X815" i="1"/>
  <c r="T816" i="1"/>
  <c r="U815" i="1"/>
  <c r="X816" i="1" l="1"/>
  <c r="U816" i="1"/>
  <c r="T817" i="1"/>
  <c r="W816" i="1"/>
  <c r="S816" i="1"/>
  <c r="R817" i="1"/>
  <c r="W817" i="1" l="1"/>
  <c r="R818" i="1"/>
  <c r="S817" i="1"/>
  <c r="X817" i="1"/>
  <c r="U817" i="1"/>
  <c r="T818" i="1"/>
  <c r="X818" i="1" l="1"/>
  <c r="T819" i="1"/>
  <c r="U818" i="1"/>
  <c r="W818" i="1"/>
  <c r="S818" i="1"/>
  <c r="R819" i="1"/>
  <c r="W819" i="1" l="1"/>
  <c r="R820" i="1"/>
  <c r="S819" i="1"/>
  <c r="X819" i="1"/>
  <c r="U819" i="1"/>
  <c r="T820" i="1"/>
  <c r="X820" i="1" l="1"/>
  <c r="T821" i="1"/>
  <c r="U820" i="1"/>
  <c r="W820" i="1"/>
  <c r="S820" i="1"/>
  <c r="R821" i="1"/>
  <c r="W821" i="1" l="1"/>
  <c r="R822" i="1"/>
  <c r="S821" i="1"/>
  <c r="X821" i="1"/>
  <c r="T822" i="1"/>
  <c r="U821" i="1"/>
  <c r="X822" i="1" l="1"/>
  <c r="U822" i="1"/>
  <c r="T823" i="1"/>
  <c r="W822" i="1"/>
  <c r="S822" i="1"/>
  <c r="R823" i="1"/>
  <c r="W823" i="1" l="1"/>
  <c r="S823" i="1"/>
  <c r="R824" i="1"/>
  <c r="X823" i="1"/>
  <c r="U823" i="1"/>
  <c r="T824" i="1"/>
  <c r="X824" i="1" l="1"/>
  <c r="T825" i="1"/>
  <c r="U824" i="1"/>
  <c r="W824" i="1"/>
  <c r="R825" i="1"/>
  <c r="S824" i="1"/>
  <c r="W825" i="1" l="1"/>
  <c r="S825" i="1"/>
  <c r="R826" i="1"/>
  <c r="X825" i="1"/>
  <c r="T826" i="1"/>
  <c r="U825" i="1"/>
  <c r="X826" i="1" l="1"/>
  <c r="T827" i="1"/>
  <c r="U826" i="1"/>
  <c r="W826" i="1"/>
  <c r="R827" i="1"/>
  <c r="S826" i="1"/>
  <c r="W827" i="1" l="1"/>
  <c r="S827" i="1"/>
  <c r="R828" i="1"/>
  <c r="X827" i="1"/>
  <c r="U827" i="1"/>
  <c r="T828" i="1"/>
  <c r="X828" i="1" l="1"/>
  <c r="T829" i="1"/>
  <c r="U828" i="1"/>
  <c r="W828" i="1"/>
  <c r="R829" i="1"/>
  <c r="S828" i="1"/>
  <c r="W829" i="1" l="1"/>
  <c r="S829" i="1"/>
  <c r="R830" i="1"/>
  <c r="X829" i="1"/>
  <c r="U829" i="1"/>
  <c r="T830" i="1"/>
  <c r="X830" i="1" l="1"/>
  <c r="T831" i="1"/>
  <c r="U830" i="1"/>
  <c r="W830" i="1"/>
  <c r="R831" i="1"/>
  <c r="S830" i="1"/>
  <c r="W831" i="1" l="1"/>
  <c r="R832" i="1"/>
  <c r="S831" i="1"/>
  <c r="X831" i="1"/>
  <c r="U831" i="1"/>
  <c r="T832" i="1"/>
  <c r="W832" i="1" l="1"/>
  <c r="R833" i="1"/>
  <c r="S832" i="1"/>
  <c r="X832" i="1"/>
  <c r="T833" i="1"/>
  <c r="U832" i="1"/>
  <c r="X833" i="1" l="1"/>
  <c r="T834" i="1"/>
  <c r="U833" i="1"/>
  <c r="W833" i="1"/>
  <c r="S833" i="1"/>
  <c r="R834" i="1"/>
  <c r="W834" i="1" l="1"/>
  <c r="R835" i="1"/>
  <c r="S834" i="1"/>
  <c r="X834" i="1"/>
  <c r="T835" i="1"/>
  <c r="U834" i="1"/>
  <c r="X835" i="1" l="1"/>
  <c r="T836" i="1"/>
  <c r="U835" i="1"/>
  <c r="W835" i="1"/>
  <c r="S835" i="1"/>
  <c r="R836" i="1"/>
  <c r="W836" i="1" l="1"/>
  <c r="S836" i="1"/>
  <c r="R837" i="1"/>
  <c r="X836" i="1"/>
  <c r="T837" i="1"/>
  <c r="U836" i="1"/>
  <c r="X837" i="1" l="1"/>
  <c r="U837" i="1"/>
  <c r="T838" i="1"/>
  <c r="W837" i="1"/>
  <c r="S837" i="1"/>
  <c r="R838" i="1"/>
  <c r="W838" i="1" l="1"/>
  <c r="R839" i="1"/>
  <c r="S838" i="1"/>
  <c r="X838" i="1"/>
  <c r="T839" i="1"/>
  <c r="U838" i="1"/>
  <c r="X839" i="1" l="1"/>
  <c r="T840" i="1"/>
  <c r="U839" i="1"/>
  <c r="W839" i="1"/>
  <c r="S839" i="1"/>
  <c r="R840" i="1"/>
  <c r="W840" i="1" l="1"/>
  <c r="S840" i="1"/>
  <c r="R841" i="1"/>
  <c r="X840" i="1"/>
  <c r="T841" i="1"/>
  <c r="U840" i="1"/>
  <c r="X841" i="1" l="1"/>
  <c r="T842" i="1"/>
  <c r="U841" i="1"/>
  <c r="W841" i="1"/>
  <c r="R842" i="1"/>
  <c r="S841" i="1"/>
  <c r="W842" i="1" l="1"/>
  <c r="R843" i="1"/>
  <c r="S842" i="1"/>
  <c r="X842" i="1"/>
  <c r="U842" i="1"/>
  <c r="T843" i="1"/>
  <c r="W843" i="1" l="1"/>
  <c r="R844" i="1"/>
  <c r="S843" i="1"/>
  <c r="X843" i="1"/>
  <c r="T844" i="1"/>
  <c r="U843" i="1"/>
  <c r="X844" i="1" l="1"/>
  <c r="T845" i="1"/>
  <c r="U844" i="1"/>
  <c r="W844" i="1"/>
  <c r="R845" i="1"/>
  <c r="S844" i="1"/>
  <c r="W845" i="1" l="1"/>
  <c r="S845" i="1"/>
  <c r="R846" i="1"/>
  <c r="X845" i="1"/>
  <c r="T846" i="1"/>
  <c r="U845" i="1"/>
  <c r="X846" i="1" l="1"/>
  <c r="U846" i="1"/>
  <c r="T847" i="1"/>
  <c r="W846" i="1"/>
  <c r="R847" i="1"/>
  <c r="S846" i="1"/>
  <c r="W847" i="1" l="1"/>
  <c r="S847" i="1"/>
  <c r="R848" i="1"/>
  <c r="X847" i="1"/>
  <c r="U847" i="1"/>
  <c r="T848" i="1"/>
  <c r="X848" i="1" l="1"/>
  <c r="U848" i="1"/>
  <c r="T849" i="1"/>
  <c r="W848" i="1"/>
  <c r="S848" i="1"/>
  <c r="R849" i="1"/>
  <c r="W849" i="1" l="1"/>
  <c r="S849" i="1"/>
  <c r="R850" i="1"/>
  <c r="X849" i="1"/>
  <c r="U849" i="1"/>
  <c r="T850" i="1"/>
  <c r="X850" i="1" l="1"/>
  <c r="T851" i="1"/>
  <c r="U850" i="1"/>
  <c r="W850" i="1"/>
  <c r="S850" i="1"/>
  <c r="R851" i="1"/>
  <c r="W851" i="1" l="1"/>
  <c r="S851" i="1"/>
  <c r="R852" i="1"/>
  <c r="X851" i="1"/>
  <c r="T852" i="1"/>
  <c r="U851" i="1"/>
  <c r="X852" i="1" l="1"/>
  <c r="U852" i="1"/>
  <c r="T853" i="1"/>
  <c r="W852" i="1"/>
  <c r="R853" i="1"/>
  <c r="S852" i="1"/>
  <c r="W853" i="1" l="1"/>
  <c r="R854" i="1"/>
  <c r="S853" i="1"/>
  <c r="X853" i="1"/>
  <c r="U853" i="1"/>
  <c r="T854" i="1"/>
  <c r="X854" i="1" l="1"/>
  <c r="T855" i="1"/>
  <c r="U854" i="1"/>
  <c r="W854" i="1"/>
  <c r="R855" i="1"/>
  <c r="S854" i="1"/>
  <c r="W855" i="1" l="1"/>
  <c r="S855" i="1"/>
  <c r="R856" i="1"/>
  <c r="X855" i="1"/>
  <c r="U855" i="1"/>
  <c r="T856" i="1"/>
  <c r="X856" i="1" l="1"/>
  <c r="U856" i="1"/>
  <c r="T857" i="1"/>
  <c r="W856" i="1"/>
  <c r="R857" i="1"/>
  <c r="S856" i="1"/>
  <c r="W857" i="1" l="1"/>
  <c r="S857" i="1"/>
  <c r="R858" i="1"/>
  <c r="X857" i="1"/>
  <c r="U857" i="1"/>
  <c r="T858" i="1"/>
  <c r="X858" i="1" l="1"/>
  <c r="T859" i="1"/>
  <c r="U858" i="1"/>
  <c r="W858" i="1"/>
  <c r="S858" i="1"/>
  <c r="R859" i="1"/>
  <c r="W859" i="1" l="1"/>
  <c r="S859" i="1"/>
  <c r="R860" i="1"/>
  <c r="X859" i="1"/>
  <c r="T860" i="1"/>
  <c r="U859" i="1"/>
  <c r="X860" i="1" l="1"/>
  <c r="U860" i="1"/>
  <c r="T861" i="1"/>
  <c r="W860" i="1"/>
  <c r="S860" i="1"/>
  <c r="R861" i="1"/>
  <c r="W861" i="1" l="1"/>
  <c r="R862" i="1"/>
  <c r="S861" i="1"/>
  <c r="X861" i="1"/>
  <c r="T862" i="1"/>
  <c r="U861" i="1"/>
  <c r="X862" i="1" l="1"/>
  <c r="U862" i="1"/>
  <c r="T863" i="1"/>
  <c r="W862" i="1"/>
  <c r="S862" i="1"/>
  <c r="R863" i="1"/>
  <c r="W863" i="1" l="1"/>
  <c r="R864" i="1"/>
  <c r="S863" i="1"/>
  <c r="X863" i="1"/>
  <c r="U863" i="1"/>
  <c r="T864" i="1"/>
  <c r="X864" i="1" l="1"/>
  <c r="U864" i="1"/>
  <c r="T865" i="1"/>
  <c r="W864" i="1"/>
  <c r="R865" i="1"/>
  <c r="S864" i="1"/>
  <c r="W865" i="1" l="1"/>
  <c r="R866" i="1"/>
  <c r="S865" i="1"/>
  <c r="X865" i="1"/>
  <c r="U865" i="1"/>
  <c r="T866" i="1"/>
  <c r="X866" i="1" l="1"/>
  <c r="T867" i="1"/>
  <c r="U866" i="1"/>
  <c r="W866" i="1"/>
  <c r="R867" i="1"/>
  <c r="S866" i="1"/>
  <c r="W867" i="1" l="1"/>
  <c r="R868" i="1"/>
  <c r="S867" i="1"/>
  <c r="X867" i="1"/>
  <c r="T868" i="1"/>
  <c r="U867" i="1"/>
  <c r="X868" i="1" l="1"/>
  <c r="U868" i="1"/>
  <c r="T869" i="1"/>
  <c r="W868" i="1"/>
  <c r="R869" i="1"/>
  <c r="S868" i="1"/>
  <c r="W869" i="1" l="1"/>
  <c r="S869" i="1"/>
  <c r="R870" i="1"/>
  <c r="X869" i="1"/>
  <c r="T870" i="1"/>
  <c r="U869" i="1"/>
  <c r="X870" i="1" l="1"/>
  <c r="U870" i="1"/>
  <c r="T871" i="1"/>
  <c r="W870" i="1"/>
  <c r="S870" i="1"/>
  <c r="R871" i="1"/>
  <c r="W871" i="1" l="1"/>
  <c r="S871" i="1"/>
  <c r="R872" i="1"/>
  <c r="X871" i="1"/>
  <c r="T872" i="1"/>
  <c r="U871" i="1"/>
  <c r="X872" i="1" l="1"/>
  <c r="U872" i="1"/>
  <c r="T873" i="1"/>
  <c r="W872" i="1"/>
  <c r="R873" i="1"/>
  <c r="S872" i="1"/>
  <c r="W873" i="1" l="1"/>
  <c r="S873" i="1"/>
  <c r="R874" i="1"/>
  <c r="X873" i="1"/>
  <c r="T874" i="1"/>
  <c r="U873" i="1"/>
  <c r="X874" i="1" l="1"/>
  <c r="U874" i="1"/>
  <c r="T875" i="1"/>
  <c r="W874" i="1"/>
  <c r="R875" i="1"/>
  <c r="S874" i="1"/>
  <c r="W875" i="1" l="1"/>
  <c r="S875" i="1"/>
  <c r="R876" i="1"/>
  <c r="X875" i="1"/>
  <c r="T876" i="1"/>
  <c r="U875" i="1"/>
  <c r="X876" i="1" l="1"/>
  <c r="T877" i="1"/>
  <c r="U876" i="1"/>
  <c r="W876" i="1"/>
  <c r="S876" i="1"/>
  <c r="R877" i="1"/>
  <c r="W877" i="1" l="1"/>
  <c r="R878" i="1"/>
  <c r="S877" i="1"/>
  <c r="X877" i="1"/>
  <c r="U877" i="1"/>
  <c r="T878" i="1"/>
  <c r="X878" i="1" l="1"/>
  <c r="U878" i="1"/>
  <c r="T879" i="1"/>
  <c r="W878" i="1"/>
  <c r="R879" i="1"/>
  <c r="S878" i="1"/>
  <c r="W879" i="1" l="1"/>
  <c r="R880" i="1"/>
  <c r="S879" i="1"/>
  <c r="X879" i="1"/>
  <c r="U879" i="1"/>
  <c r="T880" i="1"/>
  <c r="W880" i="1" l="1"/>
  <c r="S880" i="1"/>
  <c r="R881" i="1"/>
  <c r="X880" i="1"/>
  <c r="T881" i="1"/>
  <c r="U880" i="1"/>
  <c r="X881" i="1" l="1"/>
  <c r="T882" i="1"/>
  <c r="U881" i="1"/>
  <c r="W881" i="1"/>
  <c r="S881" i="1"/>
  <c r="R882" i="1"/>
  <c r="W882" i="1" l="1"/>
  <c r="R883" i="1"/>
  <c r="S882" i="1"/>
  <c r="X882" i="1"/>
  <c r="U882" i="1"/>
  <c r="T883" i="1"/>
  <c r="X883" i="1" l="1"/>
  <c r="T884" i="1"/>
  <c r="U883" i="1"/>
  <c r="W883" i="1"/>
  <c r="S883" i="1"/>
  <c r="R884" i="1"/>
  <c r="W884" i="1" l="1"/>
  <c r="S884" i="1"/>
  <c r="R885" i="1"/>
  <c r="X884" i="1"/>
  <c r="T885" i="1"/>
  <c r="U884" i="1"/>
  <c r="X885" i="1" l="1"/>
  <c r="T886" i="1"/>
  <c r="U885" i="1"/>
  <c r="W885" i="1"/>
  <c r="S885" i="1"/>
  <c r="R886" i="1"/>
  <c r="W886" i="1" l="1"/>
  <c r="S886" i="1"/>
  <c r="R887" i="1"/>
  <c r="X886" i="1"/>
  <c r="T887" i="1"/>
  <c r="U886" i="1"/>
  <c r="X887" i="1" l="1"/>
  <c r="U887" i="1"/>
  <c r="T888" i="1"/>
  <c r="W887" i="1"/>
  <c r="S887" i="1"/>
  <c r="R888" i="1"/>
  <c r="W888" i="1" l="1"/>
  <c r="R889" i="1"/>
  <c r="S888" i="1"/>
  <c r="X888" i="1"/>
  <c r="T889" i="1"/>
  <c r="U888" i="1"/>
  <c r="X889" i="1" l="1"/>
  <c r="U889" i="1"/>
  <c r="T890" i="1"/>
  <c r="W889" i="1"/>
  <c r="R890" i="1"/>
  <c r="S889" i="1"/>
  <c r="W890" i="1" l="1"/>
  <c r="S890" i="1"/>
  <c r="R891" i="1"/>
  <c r="X890" i="1"/>
  <c r="T891" i="1"/>
  <c r="U890" i="1"/>
  <c r="X891" i="1" l="1"/>
  <c r="T892" i="1"/>
  <c r="U891" i="1"/>
  <c r="W891" i="1"/>
  <c r="R892" i="1"/>
  <c r="S891" i="1"/>
  <c r="W892" i="1" l="1"/>
  <c r="S892" i="1"/>
  <c r="R893" i="1"/>
  <c r="X892" i="1"/>
  <c r="U892" i="1"/>
  <c r="T893" i="1"/>
  <c r="X893" i="1" l="1"/>
  <c r="T894" i="1"/>
  <c r="U893" i="1"/>
  <c r="W893" i="1"/>
  <c r="S893" i="1"/>
  <c r="R894" i="1"/>
  <c r="W894" i="1" l="1"/>
  <c r="S894" i="1"/>
  <c r="R895" i="1"/>
  <c r="X894" i="1"/>
  <c r="U894" i="1"/>
  <c r="T895" i="1"/>
  <c r="X895" i="1" l="1"/>
  <c r="U895" i="1"/>
  <c r="T896" i="1"/>
  <c r="W895" i="1"/>
  <c r="S895" i="1"/>
  <c r="R896" i="1"/>
  <c r="W896" i="1" l="1"/>
  <c r="R897" i="1"/>
  <c r="S896" i="1"/>
  <c r="X896" i="1"/>
  <c r="U896" i="1"/>
  <c r="T897" i="1"/>
  <c r="X897" i="1" l="1"/>
  <c r="U897" i="1"/>
  <c r="T898" i="1"/>
  <c r="W897" i="1"/>
  <c r="S897" i="1"/>
  <c r="R898" i="1"/>
  <c r="W898" i="1" l="1"/>
  <c r="R899" i="1"/>
  <c r="S898" i="1"/>
  <c r="X898" i="1"/>
  <c r="U898" i="1"/>
  <c r="T899" i="1"/>
  <c r="X899" i="1" l="1"/>
  <c r="U899" i="1"/>
  <c r="T900" i="1"/>
  <c r="W899" i="1"/>
  <c r="R900" i="1"/>
  <c r="S899" i="1"/>
  <c r="W900" i="1" l="1"/>
  <c r="S900" i="1"/>
  <c r="R901" i="1"/>
  <c r="X900" i="1"/>
  <c r="U900" i="1"/>
  <c r="T901" i="1"/>
  <c r="W901" i="1" l="1"/>
  <c r="S901" i="1"/>
  <c r="R902" i="1"/>
  <c r="X901" i="1"/>
  <c r="T902" i="1"/>
  <c r="U901" i="1"/>
  <c r="X902" i="1" l="1"/>
  <c r="U902" i="1"/>
  <c r="T903" i="1"/>
  <c r="W902" i="1"/>
  <c r="S902" i="1"/>
  <c r="R903" i="1"/>
  <c r="W903" i="1" l="1"/>
  <c r="S903" i="1"/>
  <c r="R904" i="1"/>
  <c r="X903" i="1"/>
  <c r="U903" i="1"/>
  <c r="T904" i="1"/>
  <c r="X904" i="1" l="1"/>
  <c r="U904" i="1"/>
  <c r="T905" i="1"/>
  <c r="W904" i="1"/>
  <c r="S904" i="1"/>
  <c r="R905" i="1"/>
  <c r="W905" i="1" l="1"/>
  <c r="S905" i="1"/>
  <c r="R906" i="1"/>
  <c r="X905" i="1"/>
  <c r="T906" i="1"/>
  <c r="U905" i="1"/>
  <c r="X906" i="1" l="1"/>
  <c r="U906" i="1"/>
  <c r="T907" i="1"/>
  <c r="W906" i="1"/>
  <c r="S906" i="1"/>
  <c r="R907" i="1"/>
  <c r="W907" i="1" l="1"/>
  <c r="R908" i="1"/>
  <c r="S907" i="1"/>
  <c r="X907" i="1"/>
  <c r="U907" i="1"/>
  <c r="T908" i="1"/>
  <c r="X908" i="1" l="1"/>
  <c r="U908" i="1"/>
  <c r="T909" i="1"/>
  <c r="W908" i="1"/>
  <c r="R909" i="1"/>
  <c r="S908" i="1"/>
  <c r="W909" i="1" l="1"/>
  <c r="S909" i="1"/>
  <c r="R910" i="1"/>
  <c r="X909" i="1"/>
  <c r="T910" i="1"/>
  <c r="U909" i="1"/>
  <c r="X910" i="1" l="1"/>
  <c r="U910" i="1"/>
  <c r="T911" i="1"/>
  <c r="W910" i="1"/>
  <c r="S910" i="1"/>
  <c r="R911" i="1"/>
  <c r="W911" i="1" l="1"/>
  <c r="R912" i="1"/>
  <c r="S911" i="1"/>
  <c r="X911" i="1"/>
  <c r="U911" i="1"/>
  <c r="T912" i="1"/>
  <c r="X912" i="1" l="1"/>
  <c r="U912" i="1"/>
  <c r="T913" i="1"/>
  <c r="W912" i="1"/>
  <c r="S912" i="1"/>
  <c r="R913" i="1"/>
  <c r="W913" i="1" l="1"/>
  <c r="S913" i="1"/>
  <c r="R914" i="1"/>
  <c r="X913" i="1"/>
  <c r="T914" i="1"/>
  <c r="U913" i="1"/>
  <c r="X914" i="1" l="1"/>
  <c r="T915" i="1"/>
  <c r="U914" i="1"/>
  <c r="W914" i="1"/>
  <c r="R915" i="1"/>
  <c r="S914" i="1"/>
  <c r="W915" i="1" l="1"/>
  <c r="S915" i="1"/>
  <c r="R916" i="1"/>
  <c r="X915" i="1"/>
  <c r="T916" i="1"/>
  <c r="U915" i="1"/>
  <c r="X916" i="1" l="1"/>
  <c r="T917" i="1"/>
  <c r="U916" i="1"/>
  <c r="W916" i="1"/>
  <c r="S916" i="1"/>
  <c r="R917" i="1"/>
  <c r="W917" i="1" l="1"/>
  <c r="R918" i="1"/>
  <c r="S917" i="1"/>
  <c r="X917" i="1"/>
  <c r="U917" i="1"/>
  <c r="T918" i="1"/>
  <c r="X918" i="1" l="1"/>
  <c r="U918" i="1"/>
  <c r="T919" i="1"/>
  <c r="W918" i="1"/>
  <c r="S918" i="1"/>
  <c r="R919" i="1"/>
  <c r="W919" i="1" l="1"/>
  <c r="R920" i="1"/>
  <c r="S919" i="1"/>
  <c r="X919" i="1"/>
  <c r="T920" i="1"/>
  <c r="U919" i="1"/>
  <c r="X920" i="1" l="1"/>
  <c r="T921" i="1"/>
  <c r="U920" i="1"/>
  <c r="W920" i="1"/>
  <c r="S920" i="1"/>
  <c r="R921" i="1"/>
  <c r="W921" i="1" l="1"/>
  <c r="R922" i="1"/>
  <c r="S921" i="1"/>
  <c r="X921" i="1"/>
  <c r="U921" i="1"/>
  <c r="T922" i="1"/>
  <c r="X922" i="1" l="1"/>
  <c r="U922" i="1"/>
  <c r="T923" i="1"/>
  <c r="W922" i="1"/>
  <c r="R923" i="1"/>
  <c r="S922" i="1"/>
  <c r="W923" i="1" l="1"/>
  <c r="S923" i="1"/>
  <c r="R924" i="1"/>
  <c r="X923" i="1"/>
  <c r="T924" i="1"/>
  <c r="U923" i="1"/>
  <c r="X924" i="1" l="1"/>
  <c r="U924" i="1"/>
  <c r="T925" i="1"/>
  <c r="W924" i="1"/>
  <c r="R925" i="1"/>
  <c r="S924" i="1"/>
  <c r="W925" i="1" l="1"/>
  <c r="S925" i="1"/>
  <c r="R926" i="1"/>
  <c r="X925" i="1"/>
  <c r="U925" i="1"/>
  <c r="T926" i="1"/>
  <c r="X926" i="1" l="1"/>
  <c r="T927" i="1"/>
  <c r="U926" i="1"/>
  <c r="W926" i="1"/>
  <c r="S926" i="1"/>
  <c r="R927" i="1"/>
  <c r="W927" i="1" l="1"/>
  <c r="R928" i="1"/>
  <c r="S927" i="1"/>
  <c r="X927" i="1"/>
  <c r="U927" i="1"/>
  <c r="T928" i="1"/>
  <c r="X928" i="1" l="1"/>
  <c r="U928" i="1"/>
  <c r="T929" i="1"/>
  <c r="W928" i="1"/>
  <c r="R929" i="1"/>
  <c r="S928" i="1"/>
  <c r="W929" i="1" l="1"/>
  <c r="R930" i="1"/>
  <c r="S929" i="1"/>
  <c r="X929" i="1"/>
  <c r="U929" i="1"/>
  <c r="T930" i="1"/>
  <c r="X930" i="1" l="1"/>
  <c r="T931" i="1"/>
  <c r="U930" i="1"/>
  <c r="W930" i="1"/>
  <c r="S930" i="1"/>
  <c r="R931" i="1"/>
  <c r="W931" i="1" l="1"/>
  <c r="S931" i="1"/>
  <c r="R932" i="1"/>
  <c r="X931" i="1"/>
  <c r="U931" i="1"/>
  <c r="T932" i="1"/>
  <c r="X932" i="1" l="1"/>
  <c r="U932" i="1"/>
  <c r="T933" i="1"/>
  <c r="W932" i="1"/>
  <c r="R933" i="1"/>
  <c r="S932" i="1"/>
  <c r="W933" i="1" l="1"/>
  <c r="S933" i="1"/>
  <c r="R934" i="1"/>
  <c r="X933" i="1"/>
  <c r="T934" i="1"/>
  <c r="U933" i="1"/>
  <c r="X934" i="1" l="1"/>
  <c r="T935" i="1"/>
  <c r="U934" i="1"/>
  <c r="W934" i="1"/>
  <c r="S934" i="1"/>
  <c r="R935" i="1"/>
  <c r="W935" i="1" l="1"/>
  <c r="S935" i="1"/>
  <c r="R936" i="1"/>
  <c r="X935" i="1"/>
  <c r="T936" i="1"/>
  <c r="U935" i="1"/>
  <c r="X936" i="1" l="1"/>
  <c r="U936" i="1"/>
  <c r="T937" i="1"/>
  <c r="W936" i="1"/>
  <c r="R937" i="1"/>
  <c r="S936" i="1"/>
  <c r="W937" i="1" l="1"/>
  <c r="S937" i="1"/>
  <c r="R938" i="1"/>
  <c r="X937" i="1"/>
  <c r="U937" i="1"/>
  <c r="T938" i="1"/>
  <c r="X938" i="1" l="1"/>
  <c r="T939" i="1"/>
  <c r="U938" i="1"/>
  <c r="W938" i="1"/>
  <c r="R939" i="1"/>
  <c r="S938" i="1"/>
  <c r="W939" i="1" l="1"/>
  <c r="S939" i="1"/>
  <c r="R940" i="1"/>
  <c r="X939" i="1"/>
  <c r="U939" i="1"/>
  <c r="T940" i="1"/>
  <c r="X940" i="1" l="1"/>
  <c r="T941" i="1"/>
  <c r="U940" i="1"/>
  <c r="W940" i="1"/>
  <c r="R941" i="1"/>
  <c r="S940" i="1"/>
  <c r="W941" i="1" l="1"/>
  <c r="S941" i="1"/>
  <c r="R942" i="1"/>
  <c r="X941" i="1"/>
  <c r="T942" i="1"/>
  <c r="U941" i="1"/>
  <c r="X942" i="1" l="1"/>
  <c r="U942" i="1"/>
  <c r="T943" i="1"/>
  <c r="W942" i="1"/>
  <c r="R943" i="1"/>
  <c r="S942" i="1"/>
  <c r="W943" i="1" l="1"/>
  <c r="S943" i="1"/>
  <c r="R944" i="1"/>
  <c r="X943" i="1"/>
  <c r="T944" i="1"/>
  <c r="U943" i="1"/>
  <c r="X944" i="1" l="1"/>
  <c r="T945" i="1"/>
  <c r="U944" i="1"/>
  <c r="W944" i="1"/>
  <c r="S944" i="1"/>
  <c r="R945" i="1"/>
  <c r="W945" i="1" l="1"/>
  <c r="S945" i="1"/>
  <c r="R946" i="1"/>
  <c r="X945" i="1"/>
  <c r="T946" i="1"/>
  <c r="U945" i="1"/>
  <c r="X946" i="1" l="1"/>
  <c r="U946" i="1"/>
  <c r="T947" i="1"/>
  <c r="W946" i="1"/>
  <c r="S946" i="1"/>
  <c r="R947" i="1"/>
  <c r="W947" i="1" l="1"/>
  <c r="R948" i="1"/>
  <c r="S947" i="1"/>
  <c r="X947" i="1"/>
  <c r="U947" i="1"/>
  <c r="T948" i="1"/>
  <c r="X948" i="1" l="1"/>
  <c r="T949" i="1"/>
  <c r="U948" i="1"/>
  <c r="W948" i="1"/>
  <c r="R949" i="1"/>
  <c r="S948" i="1"/>
  <c r="W949" i="1" l="1"/>
  <c r="S949" i="1"/>
  <c r="R950" i="1"/>
  <c r="X949" i="1"/>
  <c r="U949" i="1"/>
  <c r="T950" i="1"/>
  <c r="X950" i="1" l="1"/>
  <c r="U950" i="1"/>
  <c r="T951" i="1"/>
  <c r="W950" i="1"/>
  <c r="S950" i="1"/>
  <c r="R951" i="1"/>
  <c r="W951" i="1" l="1"/>
  <c r="R952" i="1"/>
  <c r="S951" i="1"/>
  <c r="X951" i="1"/>
  <c r="U951" i="1"/>
  <c r="T952" i="1"/>
  <c r="X952" i="1" l="1"/>
  <c r="U952" i="1"/>
  <c r="T953" i="1"/>
  <c r="W952" i="1"/>
  <c r="S952" i="1"/>
  <c r="R953" i="1"/>
  <c r="W953" i="1" l="1"/>
  <c r="S953" i="1"/>
  <c r="R954" i="1"/>
  <c r="X953" i="1"/>
  <c r="T954" i="1"/>
  <c r="U953" i="1"/>
  <c r="X954" i="1" l="1"/>
  <c r="U954" i="1"/>
  <c r="T955" i="1"/>
  <c r="W954" i="1"/>
  <c r="R955" i="1"/>
  <c r="S954" i="1"/>
  <c r="W955" i="1" l="1"/>
  <c r="S955" i="1"/>
  <c r="R956" i="1"/>
  <c r="X955" i="1"/>
  <c r="U955" i="1"/>
  <c r="T956" i="1"/>
  <c r="X956" i="1" l="1"/>
  <c r="T957" i="1"/>
  <c r="U956" i="1"/>
  <c r="W956" i="1"/>
  <c r="S956" i="1"/>
  <c r="R957" i="1"/>
  <c r="W957" i="1" l="1"/>
  <c r="R958" i="1"/>
  <c r="S957" i="1"/>
  <c r="X957" i="1"/>
  <c r="T958" i="1"/>
  <c r="U957" i="1"/>
  <c r="X958" i="1" l="1"/>
  <c r="U958" i="1"/>
  <c r="T959" i="1"/>
  <c r="W958" i="1"/>
  <c r="R959" i="1"/>
  <c r="S958" i="1"/>
  <c r="W959" i="1" l="1"/>
  <c r="R960" i="1"/>
  <c r="S959" i="1"/>
  <c r="X959" i="1"/>
  <c r="T960" i="1"/>
  <c r="U959" i="1"/>
  <c r="X960" i="1" l="1"/>
  <c r="U960" i="1"/>
  <c r="T961" i="1"/>
  <c r="W960" i="1"/>
  <c r="S960" i="1"/>
  <c r="R961" i="1"/>
  <c r="W961" i="1" l="1"/>
  <c r="R962" i="1"/>
  <c r="S961" i="1"/>
  <c r="X961" i="1"/>
  <c r="U961" i="1"/>
  <c r="T962" i="1"/>
  <c r="X962" i="1" l="1"/>
  <c r="U962" i="1"/>
  <c r="T963" i="1"/>
  <c r="W962" i="1"/>
  <c r="S962" i="1"/>
  <c r="R963" i="1"/>
  <c r="W963" i="1" l="1"/>
  <c r="S963" i="1"/>
  <c r="R964" i="1"/>
  <c r="X963" i="1"/>
  <c r="T964" i="1"/>
  <c r="U963" i="1"/>
  <c r="X964" i="1" l="1"/>
  <c r="T965" i="1"/>
  <c r="U964" i="1"/>
  <c r="W964" i="1"/>
  <c r="R965" i="1"/>
  <c r="S964" i="1"/>
  <c r="W965" i="1" l="1"/>
  <c r="S965" i="1"/>
  <c r="R966" i="1"/>
  <c r="X965" i="1"/>
  <c r="U965" i="1"/>
  <c r="T966" i="1"/>
  <c r="X966" i="1" l="1"/>
  <c r="T967" i="1"/>
  <c r="U966" i="1"/>
  <c r="W966" i="1"/>
  <c r="S966" i="1"/>
  <c r="R967" i="1"/>
  <c r="W967" i="1" l="1"/>
  <c r="R968" i="1"/>
  <c r="S967" i="1"/>
  <c r="X967" i="1"/>
  <c r="U967" i="1"/>
  <c r="T968" i="1"/>
  <c r="X968" i="1" l="1"/>
  <c r="U968" i="1"/>
  <c r="T969" i="1"/>
  <c r="W968" i="1"/>
  <c r="S968" i="1"/>
  <c r="R969" i="1"/>
  <c r="W969" i="1" l="1"/>
  <c r="R970" i="1"/>
  <c r="S969" i="1"/>
  <c r="X969" i="1"/>
  <c r="T970" i="1"/>
  <c r="U969" i="1"/>
  <c r="X970" i="1" l="1"/>
  <c r="U970" i="1"/>
  <c r="T971" i="1"/>
  <c r="W970" i="1"/>
  <c r="S970" i="1"/>
  <c r="R971" i="1"/>
  <c r="W971" i="1" l="1"/>
  <c r="S971" i="1"/>
  <c r="R972" i="1"/>
  <c r="X971" i="1"/>
  <c r="U971" i="1"/>
  <c r="T972" i="1"/>
  <c r="X972" i="1" l="1"/>
  <c r="U972" i="1"/>
  <c r="T973" i="1"/>
  <c r="W972" i="1"/>
  <c r="R973" i="1"/>
  <c r="S972" i="1"/>
  <c r="W973" i="1" l="1"/>
  <c r="R974" i="1"/>
  <c r="S973" i="1"/>
  <c r="X973" i="1"/>
  <c r="T974" i="1"/>
  <c r="U973" i="1"/>
  <c r="W974" i="1" l="1"/>
  <c r="R975" i="1"/>
  <c r="S974" i="1"/>
  <c r="X974" i="1"/>
  <c r="U974" i="1"/>
  <c r="T975" i="1"/>
  <c r="X975" i="1" l="1"/>
  <c r="U975" i="1"/>
  <c r="T976" i="1"/>
  <c r="W975" i="1"/>
  <c r="S975" i="1"/>
  <c r="R976" i="1"/>
  <c r="W976" i="1" l="1"/>
  <c r="R977" i="1"/>
  <c r="S976" i="1"/>
  <c r="X976" i="1"/>
  <c r="T977" i="1"/>
  <c r="U976" i="1"/>
  <c r="X977" i="1" l="1"/>
  <c r="U977" i="1"/>
  <c r="T978" i="1"/>
  <c r="W977" i="1"/>
  <c r="S977" i="1"/>
  <c r="R978" i="1"/>
  <c r="W978" i="1" l="1"/>
  <c r="R979" i="1"/>
  <c r="S978" i="1"/>
  <c r="X978" i="1"/>
  <c r="U978" i="1"/>
  <c r="T979" i="1"/>
  <c r="X979" i="1" l="1"/>
  <c r="U979" i="1"/>
  <c r="T980" i="1"/>
  <c r="W979" i="1"/>
  <c r="R980" i="1"/>
  <c r="S979" i="1"/>
  <c r="W980" i="1" l="1"/>
  <c r="R981" i="1"/>
  <c r="S980" i="1"/>
  <c r="X980" i="1"/>
  <c r="T981" i="1"/>
  <c r="U980" i="1"/>
  <c r="X981" i="1" l="1"/>
  <c r="T982" i="1"/>
  <c r="U981" i="1"/>
  <c r="W981" i="1"/>
  <c r="S981" i="1"/>
  <c r="R982" i="1"/>
  <c r="W982" i="1" l="1"/>
  <c r="R983" i="1"/>
  <c r="S982" i="1"/>
  <c r="X982" i="1"/>
  <c r="T983" i="1"/>
  <c r="U982" i="1"/>
  <c r="X983" i="1" l="1"/>
  <c r="T984" i="1"/>
  <c r="U983" i="1"/>
  <c r="W983" i="1"/>
  <c r="R984" i="1"/>
  <c r="S983" i="1"/>
  <c r="W984" i="1" l="1"/>
  <c r="R985" i="1"/>
  <c r="S984" i="1"/>
  <c r="X984" i="1"/>
  <c r="T985" i="1"/>
  <c r="U984" i="1"/>
  <c r="X985" i="1" l="1"/>
  <c r="U985" i="1"/>
  <c r="T986" i="1"/>
  <c r="W985" i="1"/>
  <c r="S985" i="1"/>
  <c r="R986" i="1"/>
  <c r="W986" i="1" l="1"/>
  <c r="S986" i="1"/>
  <c r="R987" i="1"/>
  <c r="X986" i="1"/>
  <c r="U986" i="1"/>
  <c r="T987" i="1"/>
  <c r="X987" i="1" l="1"/>
  <c r="U987" i="1"/>
  <c r="T988" i="1"/>
  <c r="W987" i="1"/>
  <c r="R988" i="1"/>
  <c r="S987" i="1"/>
  <c r="W988" i="1" l="1"/>
  <c r="S988" i="1"/>
  <c r="R989" i="1"/>
  <c r="X988" i="1"/>
  <c r="U988" i="1"/>
  <c r="T989" i="1"/>
  <c r="X989" i="1" l="1"/>
  <c r="U989" i="1"/>
  <c r="T990" i="1"/>
  <c r="W989" i="1"/>
  <c r="R990" i="1"/>
  <c r="S989" i="1"/>
  <c r="W990" i="1" l="1"/>
  <c r="S990" i="1"/>
  <c r="R991" i="1"/>
  <c r="X990" i="1"/>
  <c r="U990" i="1"/>
  <c r="T991" i="1"/>
  <c r="X991" i="1" l="1"/>
  <c r="T992" i="1"/>
  <c r="U991" i="1"/>
  <c r="W991" i="1"/>
  <c r="S991" i="1"/>
  <c r="R992" i="1"/>
  <c r="W992" i="1" l="1"/>
  <c r="R993" i="1"/>
  <c r="S992" i="1"/>
  <c r="X992" i="1"/>
  <c r="U992" i="1"/>
  <c r="T993" i="1"/>
  <c r="X993" i="1" l="1"/>
  <c r="U993" i="1"/>
  <c r="T994" i="1"/>
  <c r="W993" i="1"/>
  <c r="R994" i="1"/>
  <c r="S993" i="1"/>
  <c r="W994" i="1" l="1"/>
  <c r="R995" i="1"/>
  <c r="S994" i="1"/>
  <c r="X994" i="1"/>
  <c r="U994" i="1"/>
  <c r="T995" i="1"/>
  <c r="X995" i="1" l="1"/>
  <c r="T996" i="1"/>
  <c r="U995" i="1"/>
  <c r="W995" i="1"/>
  <c r="S995" i="1"/>
  <c r="R996" i="1"/>
  <c r="X996" i="1" l="1"/>
  <c r="T997" i="1"/>
  <c r="U996" i="1"/>
  <c r="W996" i="1"/>
  <c r="S996" i="1"/>
  <c r="R997" i="1"/>
  <c r="W997" i="1" l="1"/>
  <c r="R998" i="1"/>
  <c r="S997" i="1"/>
  <c r="X997" i="1"/>
  <c r="U997" i="1"/>
  <c r="T998" i="1"/>
  <c r="X998" i="1" l="1"/>
  <c r="T999" i="1"/>
  <c r="U998" i="1"/>
  <c r="W998" i="1"/>
  <c r="S998" i="1"/>
  <c r="R999" i="1"/>
  <c r="W999" i="1" l="1"/>
  <c r="S999" i="1"/>
  <c r="R1000" i="1"/>
  <c r="X999" i="1"/>
  <c r="U999" i="1"/>
  <c r="T1000" i="1"/>
  <c r="X1000" i="1" l="1"/>
  <c r="U1000" i="1"/>
  <c r="T1001" i="1"/>
  <c r="W1000" i="1"/>
  <c r="S1000" i="1"/>
  <c r="R1001" i="1"/>
  <c r="W1001" i="1" l="1"/>
  <c r="R1002" i="1"/>
  <c r="S1001" i="1"/>
  <c r="X1001" i="1"/>
  <c r="U1001" i="1"/>
  <c r="T1002" i="1"/>
  <c r="X1002" i="1" l="1"/>
  <c r="U1002" i="1"/>
  <c r="T1003" i="1"/>
  <c r="W1002" i="1"/>
  <c r="S1002" i="1"/>
  <c r="R1003" i="1"/>
  <c r="W1003" i="1" l="1"/>
  <c r="R1004" i="1"/>
  <c r="S1003" i="1"/>
  <c r="X1003" i="1"/>
  <c r="T1004" i="1"/>
  <c r="U1003" i="1"/>
  <c r="X1004" i="1" l="1"/>
  <c r="U1004" i="1"/>
  <c r="T1005" i="1"/>
  <c r="W1004" i="1"/>
  <c r="R1005" i="1"/>
  <c r="S1004" i="1"/>
  <c r="W1005" i="1" l="1"/>
  <c r="S1005" i="1"/>
  <c r="R1006" i="1"/>
  <c r="X1005" i="1"/>
  <c r="U1005" i="1"/>
  <c r="T1006" i="1"/>
  <c r="X1006" i="1" l="1"/>
  <c r="U1006" i="1"/>
  <c r="T1007" i="1"/>
  <c r="W1006" i="1"/>
  <c r="R1007" i="1"/>
  <c r="S1006" i="1"/>
  <c r="W1007" i="1" l="1"/>
  <c r="R1008" i="1"/>
  <c r="S1007" i="1"/>
  <c r="X1007" i="1"/>
  <c r="U1007" i="1"/>
  <c r="T1008" i="1"/>
  <c r="X1008" i="1" l="1"/>
  <c r="T1009" i="1"/>
  <c r="U1008" i="1"/>
  <c r="W1008" i="1"/>
  <c r="R1009" i="1"/>
  <c r="S1008" i="1"/>
  <c r="W1009" i="1" l="1"/>
  <c r="R1010" i="1"/>
  <c r="S1009" i="1"/>
  <c r="X1009" i="1"/>
  <c r="T1010" i="1"/>
  <c r="U1009" i="1"/>
  <c r="X1010" i="1" l="1"/>
  <c r="U1010" i="1"/>
  <c r="T1011" i="1"/>
  <c r="W1010" i="1"/>
  <c r="S1010" i="1"/>
  <c r="R1011" i="1"/>
  <c r="W1011" i="1" l="1"/>
  <c r="R1012" i="1"/>
  <c r="S1011" i="1"/>
  <c r="X1011" i="1"/>
  <c r="T1012" i="1"/>
  <c r="U1011" i="1"/>
  <c r="X1012" i="1" l="1"/>
  <c r="T1013" i="1"/>
  <c r="U1012" i="1"/>
  <c r="W1012" i="1"/>
  <c r="R1013" i="1"/>
  <c r="S1012" i="1"/>
  <c r="W1013" i="1" l="1"/>
  <c r="S1013" i="1"/>
  <c r="R1014" i="1"/>
  <c r="X1013" i="1"/>
  <c r="T1014" i="1"/>
  <c r="U1013" i="1"/>
  <c r="X1014" i="1" l="1"/>
  <c r="T1015" i="1"/>
  <c r="U1014" i="1"/>
  <c r="W1014" i="1"/>
  <c r="R1015" i="1"/>
  <c r="S1014" i="1"/>
  <c r="W1015" i="1" l="1"/>
  <c r="S1015" i="1"/>
  <c r="R1016" i="1"/>
  <c r="X1015" i="1"/>
  <c r="U1015" i="1"/>
  <c r="T1016" i="1"/>
  <c r="X1016" i="1" l="1"/>
  <c r="T1017" i="1"/>
  <c r="U1016" i="1"/>
  <c r="W1016" i="1"/>
  <c r="S1016" i="1"/>
  <c r="R1017" i="1"/>
  <c r="X1017" i="1" l="1"/>
  <c r="T1018" i="1"/>
  <c r="U1017" i="1"/>
  <c r="W1017" i="1"/>
  <c r="R1018" i="1"/>
  <c r="S1017" i="1"/>
  <c r="W1018" i="1" l="1"/>
  <c r="R1019" i="1"/>
  <c r="S1018" i="1"/>
  <c r="X1018" i="1"/>
  <c r="T1019" i="1"/>
  <c r="U1018" i="1"/>
  <c r="X1019" i="1" l="1"/>
  <c r="U1019" i="1"/>
  <c r="T1020" i="1"/>
  <c r="W1019" i="1"/>
  <c r="R1020" i="1"/>
  <c r="S1019" i="1"/>
  <c r="W1020" i="1" l="1"/>
  <c r="R1021" i="1"/>
  <c r="S1020" i="1"/>
  <c r="X1020" i="1"/>
  <c r="U1020" i="1"/>
  <c r="T1021" i="1"/>
  <c r="X1021" i="1" l="1"/>
  <c r="U1021" i="1"/>
  <c r="T1022" i="1"/>
  <c r="W1021" i="1"/>
  <c r="S1021" i="1"/>
  <c r="R1022" i="1"/>
  <c r="W1022" i="1" l="1"/>
  <c r="S1022" i="1"/>
  <c r="R1023" i="1"/>
  <c r="X1022" i="1"/>
  <c r="U1022" i="1"/>
  <c r="T1023" i="1"/>
  <c r="X1023" i="1" l="1"/>
  <c r="T1024" i="1"/>
  <c r="U1023" i="1"/>
  <c r="W1023" i="1"/>
  <c r="R1024" i="1"/>
  <c r="S1023" i="1"/>
  <c r="W1024" i="1" l="1"/>
  <c r="S1024" i="1"/>
  <c r="R1025" i="1"/>
  <c r="X1024" i="1"/>
  <c r="T1025" i="1"/>
  <c r="U1024" i="1"/>
  <c r="X1025" i="1" l="1"/>
  <c r="T1026" i="1"/>
  <c r="U1025" i="1"/>
  <c r="W1025" i="1"/>
  <c r="S1025" i="1"/>
  <c r="R1026" i="1"/>
  <c r="W1026" i="1" l="1"/>
  <c r="S1026" i="1"/>
  <c r="R1027" i="1"/>
  <c r="X1026" i="1"/>
  <c r="U1026" i="1"/>
  <c r="T1027" i="1"/>
  <c r="X1027" i="1" l="1"/>
  <c r="U1027" i="1"/>
  <c r="T1028" i="1"/>
  <c r="W1027" i="1"/>
  <c r="S1027" i="1"/>
  <c r="R1028" i="1"/>
  <c r="W1028" i="1" l="1"/>
  <c r="R1029" i="1"/>
  <c r="S1028" i="1"/>
  <c r="X1028" i="1"/>
  <c r="T1029" i="1"/>
  <c r="U1028" i="1"/>
  <c r="X1029" i="1" l="1"/>
  <c r="U1029" i="1"/>
  <c r="T1030" i="1"/>
  <c r="W1029" i="1"/>
  <c r="R1030" i="1"/>
  <c r="S1029" i="1"/>
  <c r="W1030" i="1" l="1"/>
  <c r="R1031" i="1"/>
  <c r="S1030" i="1"/>
  <c r="X1030" i="1"/>
  <c r="T1031" i="1"/>
  <c r="U1030" i="1"/>
  <c r="X1031" i="1" l="1"/>
  <c r="T1032" i="1"/>
  <c r="U1031" i="1"/>
  <c r="W1031" i="1"/>
  <c r="R1032" i="1"/>
  <c r="S1031" i="1"/>
  <c r="W1032" i="1" l="1"/>
  <c r="R1033" i="1"/>
  <c r="S1032" i="1"/>
  <c r="X1032" i="1"/>
  <c r="T1033" i="1"/>
  <c r="U1032" i="1"/>
  <c r="X1033" i="1" l="1"/>
  <c r="T1034" i="1"/>
  <c r="U1033" i="1"/>
  <c r="W1033" i="1"/>
  <c r="R1034" i="1"/>
  <c r="S1033" i="1"/>
  <c r="W1034" i="1" l="1"/>
  <c r="R1035" i="1"/>
  <c r="S1034" i="1"/>
  <c r="X1034" i="1"/>
  <c r="T1035" i="1"/>
  <c r="U1034" i="1"/>
  <c r="X1035" i="1" l="1"/>
  <c r="U1035" i="1"/>
  <c r="T1036" i="1"/>
  <c r="W1035" i="1"/>
  <c r="S1035" i="1"/>
  <c r="R1036" i="1"/>
  <c r="W1036" i="1" l="1"/>
  <c r="S1036" i="1"/>
  <c r="R1037" i="1"/>
  <c r="X1036" i="1"/>
  <c r="T1037" i="1"/>
  <c r="U1036" i="1"/>
  <c r="X1037" i="1" l="1"/>
  <c r="U1037" i="1"/>
  <c r="T1038" i="1"/>
  <c r="W1037" i="1"/>
  <c r="R1038" i="1"/>
  <c r="S1037" i="1"/>
  <c r="W1038" i="1" l="1"/>
  <c r="S1038" i="1"/>
  <c r="R1039" i="1"/>
  <c r="X1038" i="1"/>
  <c r="U1038" i="1"/>
  <c r="T1039" i="1"/>
  <c r="X1039" i="1" l="1"/>
  <c r="T1040" i="1"/>
  <c r="U1039" i="1"/>
  <c r="W1039" i="1"/>
  <c r="R1040" i="1"/>
  <c r="S1039" i="1"/>
  <c r="W1040" i="1" l="1"/>
  <c r="S1040" i="1"/>
  <c r="R1041" i="1"/>
  <c r="X1040" i="1"/>
  <c r="U1040" i="1"/>
  <c r="T1041" i="1"/>
  <c r="X1041" i="1" l="1"/>
  <c r="T1042" i="1"/>
  <c r="U1041" i="1"/>
  <c r="W1041" i="1"/>
  <c r="S1041" i="1"/>
  <c r="R1042" i="1"/>
  <c r="W1042" i="1" l="1"/>
  <c r="S1042" i="1"/>
  <c r="R1043" i="1"/>
  <c r="X1042" i="1"/>
  <c r="U1042" i="1"/>
  <c r="T1043" i="1"/>
  <c r="X1043" i="1" l="1"/>
  <c r="U1043" i="1"/>
  <c r="T1044" i="1"/>
  <c r="W1043" i="1"/>
  <c r="R1044" i="1"/>
  <c r="S1043" i="1"/>
  <c r="W1044" i="1" l="1"/>
  <c r="R1045" i="1"/>
  <c r="S1044" i="1"/>
  <c r="X1044" i="1"/>
  <c r="U1044" i="1"/>
  <c r="T1045" i="1"/>
  <c r="X1045" i="1" l="1"/>
  <c r="T1046" i="1"/>
  <c r="U1045" i="1"/>
  <c r="W1045" i="1"/>
  <c r="S1045" i="1"/>
  <c r="R1046" i="1"/>
  <c r="W1046" i="1" l="1"/>
  <c r="S1046" i="1"/>
  <c r="R1047" i="1"/>
  <c r="X1046" i="1"/>
  <c r="U1046" i="1"/>
  <c r="T1047" i="1"/>
  <c r="X1047" i="1" l="1"/>
  <c r="U1047" i="1"/>
  <c r="T1048" i="1"/>
  <c r="W1047" i="1"/>
  <c r="R1048" i="1"/>
  <c r="S1047" i="1"/>
  <c r="W1048" i="1" l="1"/>
  <c r="R1049" i="1"/>
  <c r="S1048" i="1"/>
  <c r="X1048" i="1"/>
  <c r="T1049" i="1"/>
  <c r="U1048" i="1"/>
  <c r="X1049" i="1" l="1"/>
  <c r="U1049" i="1"/>
  <c r="T1050" i="1"/>
  <c r="W1049" i="1"/>
  <c r="S1049" i="1"/>
  <c r="R1050" i="1"/>
  <c r="W1050" i="1" l="1"/>
  <c r="R1051" i="1"/>
  <c r="S1050" i="1"/>
  <c r="X1050" i="1"/>
  <c r="U1050" i="1"/>
  <c r="T1051" i="1"/>
  <c r="X1051" i="1" l="1"/>
  <c r="U1051" i="1"/>
  <c r="T1052" i="1"/>
  <c r="W1051" i="1"/>
  <c r="R1052" i="1"/>
  <c r="S1051" i="1"/>
  <c r="W1052" i="1" l="1"/>
  <c r="S1052" i="1"/>
  <c r="R1053" i="1"/>
  <c r="X1052" i="1"/>
  <c r="U1052" i="1"/>
  <c r="T1053" i="1"/>
  <c r="X1053" i="1" l="1"/>
  <c r="T1054" i="1"/>
  <c r="U1053" i="1"/>
  <c r="W1053" i="1"/>
  <c r="R1054" i="1"/>
  <c r="S1053" i="1"/>
  <c r="W1054" i="1" l="1"/>
  <c r="S1054" i="1"/>
  <c r="R1055" i="1"/>
  <c r="X1054" i="1"/>
  <c r="U1054" i="1"/>
  <c r="T1055" i="1"/>
  <c r="X1055" i="1" l="1"/>
  <c r="T1056" i="1"/>
  <c r="U1055" i="1"/>
  <c r="W1055" i="1"/>
  <c r="S1055" i="1"/>
  <c r="R1056" i="1"/>
  <c r="W1056" i="1" l="1"/>
  <c r="R1057" i="1"/>
  <c r="S1056" i="1"/>
  <c r="X1056" i="1"/>
  <c r="U1056" i="1"/>
  <c r="T1057" i="1"/>
  <c r="X1057" i="1" l="1"/>
  <c r="U1057" i="1"/>
  <c r="T1058" i="1"/>
  <c r="W1057" i="1"/>
  <c r="R1058" i="1"/>
  <c r="S1057" i="1"/>
  <c r="W1058" i="1" l="1"/>
  <c r="R1059" i="1"/>
  <c r="S1058" i="1"/>
  <c r="X1058" i="1"/>
  <c r="U1058" i="1"/>
  <c r="T1059" i="1"/>
  <c r="X1059" i="1" l="1"/>
  <c r="T1060" i="1"/>
  <c r="U1059" i="1"/>
  <c r="W1059" i="1"/>
  <c r="R1060" i="1"/>
  <c r="S1059" i="1"/>
  <c r="W1060" i="1" l="1"/>
  <c r="R1061" i="1"/>
  <c r="S1060" i="1"/>
  <c r="X1060" i="1"/>
  <c r="U1060" i="1"/>
  <c r="T1061" i="1"/>
  <c r="X1061" i="1" l="1"/>
  <c r="U1061" i="1"/>
  <c r="T1062" i="1"/>
  <c r="W1061" i="1"/>
  <c r="R1062" i="1"/>
  <c r="S1061" i="1"/>
  <c r="W1062" i="1" l="1"/>
  <c r="R1063" i="1"/>
  <c r="S1062" i="1"/>
  <c r="X1062" i="1"/>
  <c r="T1063" i="1"/>
  <c r="U1062" i="1"/>
  <c r="X1063" i="1" l="1"/>
  <c r="T1064" i="1"/>
  <c r="U1063" i="1"/>
  <c r="W1063" i="1"/>
  <c r="S1063" i="1"/>
  <c r="R1064" i="1"/>
  <c r="W1064" i="1" l="1"/>
  <c r="R1065" i="1"/>
  <c r="S1064" i="1"/>
  <c r="X1064" i="1"/>
  <c r="T1065" i="1"/>
  <c r="U1064" i="1"/>
  <c r="X1065" i="1" l="1"/>
  <c r="U1065" i="1"/>
  <c r="T1066" i="1"/>
  <c r="W1065" i="1"/>
  <c r="S1065" i="1"/>
  <c r="R1066" i="1"/>
  <c r="W1066" i="1" l="1"/>
  <c r="S1066" i="1"/>
  <c r="R1067" i="1"/>
  <c r="X1066" i="1"/>
  <c r="T1067" i="1"/>
  <c r="U1066" i="1"/>
  <c r="X1067" i="1" l="1"/>
  <c r="U1067" i="1"/>
  <c r="T1068" i="1"/>
  <c r="W1067" i="1"/>
  <c r="R1068" i="1"/>
  <c r="S1067" i="1"/>
  <c r="W1068" i="1" l="1"/>
  <c r="S1068" i="1"/>
  <c r="R1069" i="1"/>
  <c r="X1068" i="1"/>
  <c r="U1068" i="1"/>
  <c r="T1069" i="1"/>
  <c r="X1069" i="1" l="1"/>
  <c r="T1070" i="1"/>
  <c r="U1069" i="1"/>
  <c r="W1069" i="1"/>
  <c r="R1070" i="1"/>
  <c r="S1069" i="1"/>
  <c r="W1070" i="1" l="1"/>
  <c r="S1070" i="1"/>
  <c r="R1071" i="1"/>
  <c r="X1070" i="1"/>
  <c r="T1071" i="1"/>
  <c r="U1070" i="1"/>
  <c r="X1071" i="1" l="1"/>
  <c r="U1071" i="1"/>
  <c r="T1072" i="1"/>
  <c r="W1071" i="1"/>
  <c r="S1071" i="1"/>
  <c r="R1072" i="1"/>
  <c r="W1072" i="1" l="1"/>
  <c r="R1073" i="1"/>
  <c r="S1072" i="1"/>
  <c r="X1072" i="1"/>
  <c r="U1072" i="1"/>
  <c r="T1073" i="1"/>
  <c r="X1073" i="1" l="1"/>
  <c r="T1074" i="1"/>
  <c r="U1073" i="1"/>
  <c r="W1073" i="1"/>
  <c r="R1074" i="1"/>
  <c r="S1073" i="1"/>
  <c r="W1074" i="1" l="1"/>
  <c r="S1074" i="1"/>
  <c r="R1075" i="1"/>
  <c r="X1074" i="1"/>
  <c r="T1075" i="1"/>
  <c r="U1074" i="1"/>
  <c r="W1075" i="1" l="1"/>
  <c r="S1075" i="1"/>
  <c r="R1076" i="1"/>
  <c r="X1075" i="1"/>
  <c r="T1076" i="1"/>
  <c r="U1075" i="1"/>
  <c r="X1076" i="1" l="1"/>
  <c r="T1077" i="1"/>
  <c r="U1076" i="1"/>
  <c r="W1076" i="1"/>
  <c r="R1077" i="1"/>
  <c r="S1076" i="1"/>
  <c r="W1077" i="1" l="1"/>
  <c r="S1077" i="1"/>
  <c r="R1078" i="1"/>
  <c r="X1077" i="1"/>
  <c r="U1077" i="1"/>
  <c r="T1078" i="1"/>
  <c r="X1078" i="1" l="1"/>
  <c r="U1078" i="1"/>
  <c r="T1079" i="1"/>
  <c r="W1078" i="1"/>
  <c r="R1079" i="1"/>
  <c r="S1078" i="1"/>
  <c r="W1079" i="1" l="1"/>
  <c r="S1079" i="1"/>
  <c r="R1080" i="1"/>
  <c r="X1079" i="1"/>
  <c r="U1079" i="1"/>
  <c r="T1080" i="1"/>
  <c r="X1080" i="1" l="1"/>
  <c r="T1081" i="1"/>
  <c r="U1080" i="1"/>
  <c r="W1080" i="1"/>
  <c r="R1081" i="1"/>
  <c r="S1080" i="1"/>
  <c r="W1081" i="1" l="1"/>
  <c r="R1082" i="1"/>
  <c r="S1081" i="1"/>
  <c r="X1081" i="1"/>
  <c r="T1082" i="1"/>
  <c r="U1081" i="1"/>
  <c r="X1082" i="1" l="1"/>
  <c r="T1083" i="1"/>
  <c r="U1082" i="1"/>
  <c r="W1082" i="1"/>
  <c r="R1083" i="1"/>
  <c r="S1082" i="1"/>
  <c r="W1083" i="1" l="1"/>
  <c r="R1084" i="1"/>
  <c r="S1083" i="1"/>
  <c r="X1083" i="1"/>
  <c r="T1084" i="1"/>
  <c r="U1083" i="1"/>
  <c r="X1084" i="1" l="1"/>
  <c r="U1084" i="1"/>
  <c r="T1085" i="1"/>
  <c r="W1084" i="1"/>
  <c r="R1085" i="1"/>
  <c r="S1084" i="1"/>
  <c r="W1085" i="1" l="1"/>
  <c r="S1085" i="1"/>
  <c r="R1086" i="1"/>
  <c r="X1085" i="1"/>
  <c r="U1085" i="1"/>
  <c r="T1086" i="1"/>
  <c r="W1086" i="1" l="1"/>
  <c r="R1087" i="1"/>
  <c r="S1086" i="1"/>
  <c r="X1086" i="1"/>
  <c r="U1086" i="1"/>
  <c r="T1087" i="1"/>
  <c r="X1087" i="1" l="1"/>
  <c r="U1087" i="1"/>
  <c r="T1088" i="1"/>
  <c r="W1087" i="1"/>
  <c r="R1088" i="1"/>
  <c r="S1087" i="1"/>
  <c r="W1088" i="1" l="1"/>
  <c r="R1089" i="1"/>
  <c r="S1088" i="1"/>
  <c r="X1088" i="1"/>
  <c r="T1089" i="1"/>
  <c r="U1088" i="1"/>
  <c r="X1089" i="1" l="1"/>
  <c r="T1090" i="1"/>
  <c r="U1089" i="1"/>
  <c r="W1089" i="1"/>
  <c r="R1090" i="1"/>
  <c r="S1089" i="1"/>
  <c r="W1090" i="1" l="1"/>
  <c r="S1090" i="1"/>
  <c r="R1091" i="1"/>
  <c r="X1090" i="1"/>
  <c r="U1090" i="1"/>
  <c r="T1091" i="1"/>
  <c r="X1091" i="1" l="1"/>
  <c r="T1092" i="1"/>
  <c r="U1091" i="1"/>
  <c r="W1091" i="1"/>
  <c r="S1091" i="1"/>
  <c r="R1092" i="1"/>
  <c r="W1092" i="1" l="1"/>
  <c r="S1092" i="1"/>
  <c r="R1093" i="1"/>
  <c r="X1092" i="1"/>
  <c r="U1092" i="1"/>
  <c r="T1093" i="1"/>
  <c r="X1093" i="1" l="1"/>
  <c r="U1093" i="1"/>
  <c r="T1094" i="1"/>
  <c r="W1093" i="1"/>
  <c r="R1094" i="1"/>
  <c r="S1093" i="1"/>
  <c r="W1094" i="1" l="1"/>
  <c r="R1095" i="1"/>
  <c r="S1094" i="1"/>
  <c r="X1094" i="1"/>
  <c r="U1094" i="1"/>
  <c r="T1095" i="1"/>
  <c r="X1095" i="1" l="1"/>
  <c r="T1096" i="1"/>
  <c r="U1095" i="1"/>
  <c r="W1095" i="1"/>
  <c r="R1096" i="1"/>
  <c r="S1095" i="1"/>
  <c r="W1096" i="1" l="1"/>
  <c r="S1096" i="1"/>
  <c r="R1097" i="1"/>
  <c r="X1096" i="1"/>
  <c r="U1096" i="1"/>
  <c r="T1097" i="1"/>
  <c r="X1097" i="1" l="1"/>
  <c r="U1097" i="1"/>
  <c r="T1098" i="1"/>
  <c r="W1097" i="1"/>
  <c r="R1098" i="1"/>
  <c r="S1097" i="1"/>
  <c r="W1098" i="1" l="1"/>
  <c r="R1099" i="1"/>
  <c r="S1098" i="1"/>
  <c r="X1098" i="1"/>
  <c r="T1099" i="1"/>
  <c r="U1098" i="1"/>
  <c r="X1099" i="1" l="1"/>
  <c r="T1100" i="1"/>
  <c r="U1099" i="1"/>
  <c r="W1099" i="1"/>
  <c r="S1099" i="1"/>
  <c r="R1100" i="1"/>
  <c r="W1100" i="1" l="1"/>
  <c r="S1100" i="1"/>
  <c r="R1101" i="1"/>
  <c r="X1100" i="1"/>
  <c r="U1100" i="1"/>
  <c r="T1101" i="1"/>
  <c r="X1101" i="1" l="1"/>
  <c r="U1101" i="1"/>
  <c r="T1102" i="1"/>
  <c r="W1101" i="1"/>
  <c r="R1102" i="1"/>
  <c r="S1101" i="1"/>
  <c r="W1102" i="1" l="1"/>
  <c r="R1103" i="1"/>
  <c r="S1102" i="1"/>
  <c r="X1102" i="1"/>
  <c r="U1102" i="1"/>
  <c r="T1103" i="1"/>
  <c r="X1103" i="1" l="1"/>
  <c r="T1104" i="1"/>
  <c r="U1103" i="1"/>
  <c r="W1103" i="1"/>
  <c r="R1104" i="1"/>
  <c r="S1103" i="1"/>
  <c r="W1104" i="1" l="1"/>
  <c r="R1105" i="1"/>
  <c r="S1104" i="1"/>
  <c r="X1104" i="1"/>
  <c r="T1105" i="1"/>
  <c r="U1104" i="1"/>
  <c r="X1105" i="1" l="1"/>
  <c r="T1106" i="1"/>
  <c r="U1105" i="1"/>
  <c r="W1105" i="1"/>
  <c r="S1105" i="1"/>
  <c r="R1106" i="1"/>
  <c r="W1106" i="1" l="1"/>
  <c r="R1107" i="1"/>
  <c r="S1106" i="1"/>
  <c r="X1106" i="1"/>
  <c r="T1107" i="1"/>
  <c r="U1106" i="1"/>
  <c r="X1107" i="1" l="1"/>
  <c r="U1107" i="1"/>
  <c r="T1108" i="1"/>
  <c r="W1107" i="1"/>
  <c r="R1108" i="1"/>
  <c r="S1107" i="1"/>
  <c r="W1108" i="1" l="1"/>
  <c r="S1108" i="1"/>
  <c r="R1109" i="1"/>
  <c r="X1108" i="1"/>
  <c r="T1109" i="1"/>
  <c r="U1108" i="1"/>
  <c r="X1109" i="1" l="1"/>
  <c r="T1110" i="1"/>
  <c r="U1109" i="1"/>
  <c r="W1109" i="1"/>
  <c r="R1110" i="1"/>
  <c r="S1109" i="1"/>
  <c r="W1110" i="1" l="1"/>
  <c r="S1110" i="1"/>
  <c r="R1111" i="1"/>
  <c r="X1110" i="1"/>
  <c r="U1110" i="1"/>
  <c r="T1111" i="1"/>
  <c r="X1111" i="1" l="1"/>
  <c r="T1112" i="1"/>
  <c r="U1111" i="1"/>
  <c r="W1111" i="1"/>
  <c r="R1112" i="1"/>
  <c r="S1111" i="1"/>
  <c r="W1112" i="1" l="1"/>
  <c r="R1113" i="1"/>
  <c r="S1112" i="1"/>
  <c r="X1112" i="1"/>
  <c r="U1112" i="1"/>
  <c r="T1113" i="1"/>
  <c r="X1113" i="1" l="1"/>
  <c r="T1114" i="1"/>
  <c r="U1113" i="1"/>
  <c r="W1113" i="1"/>
  <c r="S1113" i="1"/>
  <c r="R1114" i="1"/>
  <c r="W1114" i="1" l="1"/>
  <c r="R1115" i="1"/>
  <c r="S1114" i="1"/>
  <c r="X1114" i="1"/>
  <c r="U1114" i="1"/>
  <c r="T1115" i="1"/>
  <c r="X1115" i="1" l="1"/>
  <c r="U1115" i="1"/>
  <c r="T1116" i="1"/>
  <c r="W1115" i="1"/>
  <c r="S1115" i="1"/>
  <c r="R1116" i="1"/>
  <c r="W1116" i="1" l="1"/>
  <c r="R1117" i="1"/>
  <c r="S1116" i="1"/>
  <c r="X1116" i="1"/>
  <c r="T1117" i="1"/>
  <c r="U1116" i="1"/>
  <c r="X1117" i="1" l="1"/>
  <c r="U1117" i="1"/>
  <c r="T1118" i="1"/>
  <c r="W1117" i="1"/>
  <c r="R1118" i="1"/>
  <c r="S1117" i="1"/>
  <c r="W1118" i="1" l="1"/>
  <c r="R1119" i="1"/>
  <c r="S1118" i="1"/>
  <c r="X1118" i="1"/>
  <c r="T1119" i="1"/>
  <c r="U1118" i="1"/>
  <c r="W1119" i="1" l="1"/>
  <c r="R1120" i="1"/>
  <c r="S1119" i="1"/>
  <c r="X1119" i="1"/>
  <c r="T1120" i="1"/>
  <c r="U1119" i="1"/>
  <c r="X1120" i="1" l="1"/>
  <c r="T1121" i="1"/>
  <c r="U1120" i="1"/>
  <c r="W1120" i="1"/>
  <c r="S1120" i="1"/>
  <c r="R1121" i="1"/>
  <c r="X1121" i="1" l="1"/>
  <c r="U1121" i="1"/>
  <c r="T1122" i="1"/>
  <c r="W1121" i="1"/>
  <c r="S1121" i="1"/>
  <c r="R1122" i="1"/>
  <c r="W1122" i="1" l="1"/>
  <c r="S1122" i="1"/>
  <c r="R1123" i="1"/>
  <c r="X1122" i="1"/>
  <c r="U1122" i="1"/>
  <c r="T1123" i="1"/>
  <c r="X1123" i="1" l="1"/>
  <c r="T1124" i="1"/>
  <c r="U1123" i="1"/>
  <c r="W1123" i="1"/>
  <c r="R1124" i="1"/>
  <c r="S1123" i="1"/>
  <c r="W1124" i="1" l="1"/>
  <c r="R1125" i="1"/>
  <c r="S1124" i="1"/>
  <c r="X1124" i="1"/>
  <c r="T1125" i="1"/>
  <c r="U1124" i="1"/>
  <c r="X1125" i="1" l="1"/>
  <c r="T1126" i="1"/>
  <c r="U1125" i="1"/>
  <c r="W1125" i="1"/>
  <c r="R1126" i="1"/>
  <c r="S1125" i="1"/>
  <c r="W1126" i="1" l="1"/>
  <c r="S1126" i="1"/>
  <c r="R1127" i="1"/>
  <c r="X1126" i="1"/>
  <c r="T1127" i="1"/>
  <c r="U1126" i="1"/>
  <c r="X1127" i="1" l="1"/>
  <c r="U1127" i="1"/>
  <c r="T1128" i="1"/>
  <c r="W1127" i="1"/>
  <c r="S1127" i="1"/>
  <c r="R1128" i="1"/>
  <c r="W1128" i="1" l="1"/>
  <c r="R1129" i="1"/>
  <c r="S1128" i="1"/>
  <c r="X1128" i="1"/>
  <c r="T1129" i="1"/>
  <c r="U1128" i="1"/>
  <c r="X1129" i="1" l="1"/>
  <c r="U1129" i="1"/>
  <c r="T1130" i="1"/>
  <c r="W1129" i="1"/>
  <c r="R1130" i="1"/>
  <c r="S1129" i="1"/>
  <c r="W1130" i="1" l="1"/>
  <c r="R1131" i="1"/>
  <c r="S1130" i="1"/>
  <c r="X1130" i="1"/>
  <c r="T1131" i="1"/>
  <c r="U1130" i="1"/>
  <c r="X1131" i="1" l="1"/>
  <c r="T1132" i="1"/>
  <c r="U1131" i="1"/>
  <c r="W1131" i="1"/>
  <c r="R1132" i="1"/>
  <c r="S1131" i="1"/>
  <c r="W1132" i="1" l="1"/>
  <c r="R1133" i="1"/>
  <c r="S1132" i="1"/>
  <c r="X1132" i="1"/>
  <c r="T1133" i="1"/>
  <c r="U1132" i="1"/>
  <c r="X1133" i="1" l="1"/>
  <c r="U1133" i="1"/>
  <c r="T1134" i="1"/>
  <c r="W1133" i="1"/>
  <c r="R1134" i="1"/>
  <c r="S1133" i="1"/>
  <c r="W1134" i="1" l="1"/>
  <c r="R1135" i="1"/>
  <c r="S1134" i="1"/>
  <c r="X1134" i="1"/>
  <c r="U1134" i="1"/>
  <c r="T1135" i="1"/>
  <c r="X1135" i="1" l="1"/>
  <c r="U1135" i="1"/>
  <c r="T1136" i="1"/>
  <c r="W1135" i="1"/>
  <c r="S1135" i="1"/>
  <c r="R1136" i="1"/>
  <c r="W1136" i="1" l="1"/>
  <c r="S1136" i="1"/>
  <c r="R1137" i="1"/>
  <c r="X1136" i="1"/>
  <c r="T1137" i="1"/>
  <c r="U1136" i="1"/>
  <c r="X1137" i="1" l="1"/>
  <c r="U1137" i="1"/>
  <c r="T1138" i="1"/>
  <c r="W1137" i="1"/>
  <c r="R1138" i="1"/>
  <c r="S1137" i="1"/>
  <c r="W1138" i="1" l="1"/>
  <c r="S1138" i="1"/>
  <c r="R1139" i="1"/>
  <c r="X1138" i="1"/>
  <c r="U1138" i="1"/>
  <c r="T1139" i="1"/>
  <c r="X1139" i="1" l="1"/>
  <c r="T1140" i="1"/>
  <c r="U1139" i="1"/>
  <c r="W1139" i="1"/>
  <c r="R1140" i="1"/>
  <c r="S1139" i="1"/>
  <c r="W1140" i="1" l="1"/>
  <c r="S1140" i="1"/>
  <c r="R1141" i="1"/>
  <c r="X1140" i="1"/>
  <c r="U1140" i="1"/>
  <c r="T1141" i="1"/>
  <c r="X1141" i="1" l="1"/>
  <c r="T1142" i="1"/>
  <c r="U1141" i="1"/>
  <c r="W1141" i="1"/>
  <c r="S1141" i="1"/>
  <c r="R1142" i="1"/>
  <c r="W1142" i="1" l="1"/>
  <c r="R1143" i="1"/>
  <c r="S1142" i="1"/>
  <c r="X1142" i="1"/>
  <c r="U1142" i="1"/>
  <c r="T1143" i="1"/>
  <c r="X1143" i="1" l="1"/>
  <c r="U1143" i="1"/>
  <c r="T1144" i="1"/>
  <c r="W1143" i="1"/>
  <c r="R1144" i="1"/>
  <c r="S1143" i="1"/>
  <c r="W1144" i="1" l="1"/>
  <c r="R1145" i="1"/>
  <c r="S1144" i="1"/>
  <c r="X1144" i="1"/>
  <c r="T1145" i="1"/>
  <c r="U1144" i="1"/>
  <c r="X1145" i="1" l="1"/>
  <c r="T1146" i="1"/>
  <c r="U1145" i="1"/>
  <c r="W1145" i="1"/>
  <c r="S1145" i="1"/>
  <c r="R1146" i="1"/>
  <c r="W1146" i="1" l="1"/>
  <c r="S1146" i="1"/>
  <c r="R1147" i="1"/>
  <c r="X1146" i="1"/>
  <c r="U1146" i="1"/>
  <c r="T1147" i="1"/>
  <c r="X1147" i="1" l="1"/>
  <c r="U1147" i="1"/>
  <c r="T1148" i="1"/>
  <c r="W1147" i="1"/>
  <c r="R1148" i="1"/>
  <c r="S1147" i="1"/>
  <c r="W1148" i="1" l="1"/>
  <c r="S1148" i="1"/>
  <c r="R1149" i="1"/>
  <c r="X1148" i="1"/>
  <c r="T1149" i="1"/>
  <c r="U1148" i="1"/>
  <c r="X1149" i="1" l="1"/>
  <c r="T1150" i="1"/>
  <c r="U1149" i="1"/>
  <c r="W1149" i="1"/>
  <c r="S1149" i="1"/>
  <c r="R1150" i="1"/>
  <c r="W1150" i="1" l="1"/>
  <c r="S1150" i="1"/>
  <c r="R1151" i="1"/>
  <c r="X1150" i="1"/>
  <c r="U1150" i="1"/>
  <c r="T1151" i="1"/>
  <c r="X1151" i="1" l="1"/>
  <c r="U1151" i="1"/>
  <c r="T1152" i="1"/>
  <c r="W1151" i="1"/>
  <c r="R1152" i="1"/>
  <c r="S1151" i="1"/>
  <c r="W1152" i="1" l="1"/>
  <c r="S1152" i="1"/>
  <c r="R1153" i="1"/>
  <c r="X1152" i="1"/>
  <c r="U1152" i="1"/>
  <c r="T1153" i="1"/>
  <c r="X1153" i="1" l="1"/>
  <c r="T1154" i="1"/>
  <c r="U1153" i="1"/>
  <c r="W1153" i="1"/>
  <c r="R1154" i="1"/>
  <c r="S1153" i="1"/>
  <c r="W1154" i="1" l="1"/>
  <c r="S1154" i="1"/>
  <c r="R1155" i="1"/>
  <c r="X1154" i="1"/>
  <c r="U1154" i="1"/>
  <c r="T1155" i="1"/>
  <c r="X1155" i="1" l="1"/>
  <c r="T1156" i="1"/>
  <c r="U1155" i="1"/>
  <c r="W1155" i="1"/>
  <c r="S1155" i="1"/>
  <c r="R1156" i="1"/>
  <c r="W1156" i="1" l="1"/>
  <c r="R1157" i="1"/>
  <c r="S1156" i="1"/>
  <c r="X1156" i="1"/>
  <c r="U1156" i="1"/>
  <c r="T1157" i="1"/>
  <c r="X1157" i="1" l="1"/>
  <c r="U1157" i="1"/>
  <c r="T1158" i="1"/>
  <c r="W1157" i="1"/>
  <c r="R1158" i="1"/>
  <c r="S1157" i="1"/>
  <c r="W1158" i="1" l="1"/>
  <c r="R1159" i="1"/>
  <c r="S1158" i="1"/>
  <c r="X1158" i="1"/>
  <c r="T1159" i="1"/>
  <c r="U1158" i="1"/>
  <c r="X1159" i="1" l="1"/>
  <c r="U1159" i="1"/>
  <c r="T1160" i="1"/>
  <c r="W1159" i="1"/>
  <c r="R1160" i="1"/>
  <c r="S1159" i="1"/>
  <c r="W1160" i="1" l="1"/>
  <c r="S1160" i="1"/>
  <c r="R1161" i="1"/>
  <c r="X1160" i="1"/>
  <c r="U1160" i="1"/>
  <c r="T1161" i="1"/>
  <c r="X1161" i="1" l="1"/>
  <c r="T1162" i="1"/>
  <c r="U1161" i="1"/>
  <c r="W1161" i="1"/>
  <c r="R1162" i="1"/>
  <c r="S1161" i="1"/>
  <c r="W1162" i="1" l="1"/>
  <c r="R1163" i="1"/>
  <c r="S1162" i="1"/>
  <c r="X1162" i="1"/>
  <c r="U1162" i="1"/>
  <c r="T1163" i="1"/>
  <c r="X1163" i="1" l="1"/>
  <c r="T1164" i="1"/>
  <c r="U1163" i="1"/>
  <c r="W1163" i="1"/>
  <c r="R1164" i="1"/>
  <c r="S1163" i="1"/>
  <c r="W1164" i="1" l="1"/>
  <c r="R1165" i="1"/>
  <c r="S1164" i="1"/>
  <c r="X1164" i="1"/>
  <c r="T1165" i="1"/>
  <c r="U1164" i="1"/>
  <c r="X1165" i="1" l="1"/>
  <c r="T1166" i="1"/>
  <c r="U1165" i="1"/>
  <c r="W1165" i="1"/>
  <c r="S1165" i="1"/>
  <c r="R1166" i="1"/>
  <c r="W1166" i="1" l="1"/>
  <c r="S1166" i="1"/>
  <c r="R1167" i="1"/>
  <c r="X1166" i="1"/>
  <c r="T1167" i="1"/>
  <c r="U1166" i="1"/>
  <c r="X1167" i="1" l="1"/>
  <c r="U1167" i="1"/>
  <c r="T1168" i="1"/>
  <c r="W1167" i="1"/>
  <c r="R1168" i="1"/>
  <c r="S1167" i="1"/>
  <c r="W1168" i="1" l="1"/>
  <c r="R1169" i="1"/>
  <c r="S1168" i="1"/>
  <c r="X1168" i="1"/>
  <c r="U1168" i="1"/>
  <c r="T1169" i="1"/>
  <c r="X1169" i="1" l="1"/>
  <c r="T1170" i="1"/>
  <c r="U1169" i="1"/>
  <c r="W1169" i="1"/>
  <c r="S1169" i="1"/>
  <c r="R1170" i="1"/>
  <c r="W1170" i="1" l="1"/>
  <c r="S1170" i="1"/>
  <c r="R1171" i="1"/>
  <c r="X1170" i="1"/>
  <c r="T1171" i="1"/>
  <c r="U1170" i="1"/>
  <c r="X1171" i="1" l="1"/>
  <c r="T1172" i="1"/>
  <c r="U1171" i="1"/>
  <c r="W1171" i="1"/>
  <c r="S1171" i="1"/>
  <c r="R1172" i="1"/>
  <c r="W1172" i="1" l="1"/>
  <c r="R1173" i="1"/>
  <c r="S1172" i="1"/>
  <c r="X1172" i="1"/>
  <c r="U1172" i="1"/>
  <c r="T1173" i="1"/>
  <c r="X1173" i="1" l="1"/>
  <c r="T1174" i="1"/>
  <c r="U1173" i="1"/>
  <c r="W1173" i="1"/>
  <c r="R1174" i="1"/>
  <c r="S1173" i="1"/>
  <c r="W1174" i="1" l="1"/>
  <c r="S1174" i="1"/>
  <c r="R1175" i="1"/>
  <c r="X1174" i="1"/>
  <c r="T1175" i="1"/>
  <c r="U1174" i="1"/>
  <c r="X1175" i="1" l="1"/>
  <c r="T1176" i="1"/>
  <c r="U1175" i="1"/>
  <c r="W1175" i="1"/>
  <c r="R1176" i="1"/>
  <c r="S1175" i="1"/>
  <c r="W1176" i="1" l="1"/>
  <c r="R1177" i="1"/>
  <c r="S1176" i="1"/>
  <c r="X1176" i="1"/>
  <c r="U1176" i="1"/>
  <c r="T1177" i="1"/>
  <c r="X1177" i="1" l="1"/>
  <c r="T1178" i="1"/>
  <c r="U1177" i="1"/>
  <c r="W1177" i="1"/>
  <c r="S1177" i="1"/>
  <c r="R1178" i="1"/>
  <c r="W1178" i="1" l="1"/>
  <c r="R1179" i="1"/>
  <c r="S1178" i="1"/>
  <c r="X1178" i="1"/>
  <c r="T1179" i="1"/>
  <c r="U1178" i="1"/>
  <c r="X1179" i="1" l="1"/>
  <c r="U1179" i="1"/>
  <c r="T1180" i="1"/>
  <c r="W1179" i="1"/>
  <c r="R1180" i="1"/>
  <c r="S1179" i="1"/>
  <c r="W1180" i="1" l="1"/>
  <c r="S1180" i="1"/>
  <c r="R1181" i="1"/>
  <c r="X1180" i="1"/>
  <c r="T1181" i="1"/>
  <c r="U1180" i="1"/>
  <c r="X1181" i="1" l="1"/>
  <c r="T1182" i="1"/>
  <c r="U1181" i="1"/>
  <c r="W1181" i="1"/>
  <c r="R1182" i="1"/>
  <c r="S1181" i="1"/>
  <c r="W1182" i="1" l="1"/>
  <c r="R1183" i="1"/>
  <c r="S1182" i="1"/>
  <c r="X1182" i="1"/>
  <c r="U1182" i="1"/>
  <c r="T1183" i="1"/>
  <c r="X1183" i="1" l="1"/>
  <c r="U1183" i="1"/>
  <c r="T1184" i="1"/>
  <c r="W1183" i="1"/>
  <c r="R1184" i="1"/>
  <c r="S1183" i="1"/>
  <c r="W1184" i="1" l="1"/>
  <c r="R1185" i="1"/>
  <c r="S1184" i="1"/>
  <c r="X1184" i="1"/>
  <c r="T1185" i="1"/>
  <c r="U1184" i="1"/>
  <c r="X1185" i="1" l="1"/>
  <c r="U1185" i="1"/>
  <c r="T1186" i="1"/>
  <c r="W1185" i="1"/>
  <c r="S1185" i="1"/>
  <c r="R1186" i="1"/>
  <c r="W1186" i="1" l="1"/>
  <c r="R1187" i="1"/>
  <c r="S1186" i="1"/>
  <c r="X1186" i="1"/>
  <c r="T1187" i="1"/>
  <c r="U1186" i="1"/>
  <c r="X1187" i="1" l="1"/>
  <c r="U1187" i="1"/>
  <c r="T1188" i="1"/>
  <c r="W1187" i="1"/>
  <c r="S1187" i="1"/>
  <c r="R1188" i="1"/>
  <c r="W1188" i="1" l="1"/>
  <c r="S1188" i="1"/>
  <c r="R1189" i="1"/>
  <c r="X1188" i="1"/>
  <c r="U1188" i="1"/>
  <c r="T1189" i="1"/>
  <c r="W1189" i="1" l="1"/>
  <c r="R1190" i="1"/>
  <c r="S1189" i="1"/>
  <c r="X1189" i="1"/>
  <c r="T1190" i="1"/>
  <c r="U1189" i="1"/>
  <c r="X1190" i="1" l="1"/>
  <c r="U1190" i="1"/>
  <c r="T1191" i="1"/>
  <c r="W1190" i="1"/>
  <c r="S1190" i="1"/>
  <c r="R1191" i="1"/>
  <c r="W1191" i="1" l="1"/>
  <c r="S1191" i="1"/>
  <c r="R1192" i="1"/>
  <c r="X1191" i="1"/>
  <c r="T1192" i="1"/>
  <c r="U1191" i="1"/>
  <c r="X1192" i="1" l="1"/>
  <c r="T1193" i="1"/>
  <c r="U1192" i="1"/>
  <c r="W1192" i="1"/>
  <c r="R1193" i="1"/>
  <c r="S1192" i="1"/>
  <c r="W1193" i="1" l="1"/>
  <c r="R1194" i="1"/>
  <c r="S1193" i="1"/>
  <c r="X1193" i="1"/>
  <c r="T1194" i="1"/>
  <c r="U1193" i="1"/>
  <c r="X1194" i="1" l="1"/>
  <c r="T1195" i="1"/>
  <c r="U1194" i="1"/>
  <c r="W1194" i="1"/>
  <c r="R1195" i="1"/>
  <c r="S1194" i="1"/>
  <c r="W1195" i="1" l="1"/>
  <c r="S1195" i="1"/>
  <c r="R1196" i="1"/>
  <c r="X1195" i="1"/>
  <c r="T1196" i="1"/>
  <c r="U1195" i="1"/>
  <c r="X1196" i="1" l="1"/>
  <c r="U1196" i="1"/>
  <c r="T1197" i="1"/>
  <c r="W1196" i="1"/>
  <c r="S1196" i="1"/>
  <c r="R1197" i="1"/>
  <c r="W1197" i="1" l="1"/>
  <c r="S1197" i="1"/>
  <c r="R1198" i="1"/>
  <c r="X1197" i="1"/>
  <c r="U1197" i="1"/>
  <c r="T1198" i="1"/>
  <c r="X1198" i="1" l="1"/>
  <c r="T1199" i="1"/>
  <c r="U1198" i="1"/>
  <c r="W1198" i="1"/>
  <c r="R1199" i="1"/>
  <c r="S1198" i="1"/>
  <c r="W1199" i="1" l="1"/>
  <c r="S1199" i="1"/>
  <c r="R1200" i="1"/>
  <c r="X1199" i="1"/>
  <c r="U1199" i="1"/>
  <c r="T1200" i="1"/>
  <c r="X1200" i="1" l="1"/>
  <c r="T1201" i="1"/>
  <c r="U1200" i="1"/>
  <c r="W1200" i="1"/>
  <c r="S1200" i="1"/>
  <c r="R1201" i="1"/>
  <c r="W1201" i="1" l="1"/>
  <c r="R1202" i="1"/>
  <c r="S1201" i="1"/>
  <c r="X1201" i="1"/>
  <c r="U1201" i="1"/>
  <c r="T1202" i="1"/>
  <c r="X1202" i="1" l="1"/>
  <c r="U1202" i="1"/>
  <c r="T1203" i="1"/>
  <c r="W1202" i="1"/>
  <c r="S1202" i="1"/>
  <c r="R1203" i="1"/>
  <c r="W1203" i="1" l="1"/>
  <c r="R1204" i="1"/>
  <c r="S1203" i="1"/>
  <c r="X1203" i="1"/>
  <c r="T1204" i="1"/>
  <c r="U1203" i="1"/>
  <c r="X1204" i="1" l="1"/>
  <c r="U1204" i="1"/>
  <c r="T1205" i="1"/>
  <c r="W1204" i="1"/>
  <c r="R1205" i="1"/>
  <c r="S1204" i="1"/>
  <c r="W1205" i="1" l="1"/>
  <c r="S1205" i="1"/>
  <c r="R1206" i="1"/>
  <c r="X1205" i="1"/>
  <c r="U1205" i="1"/>
  <c r="T1206" i="1"/>
  <c r="X1206" i="1" l="1"/>
  <c r="T1207" i="1"/>
  <c r="U1206" i="1"/>
  <c r="W1206" i="1"/>
  <c r="R1207" i="1"/>
  <c r="S1206" i="1"/>
  <c r="W1207" i="1" l="1"/>
  <c r="R1208" i="1"/>
  <c r="S1207" i="1"/>
  <c r="X1207" i="1"/>
  <c r="U1207" i="1"/>
  <c r="T1208" i="1"/>
  <c r="X1208" i="1" l="1"/>
  <c r="T1209" i="1"/>
  <c r="U1208" i="1"/>
  <c r="W1208" i="1"/>
  <c r="R1209" i="1"/>
  <c r="S1208" i="1"/>
  <c r="W1209" i="1" l="1"/>
  <c r="S1209" i="1"/>
  <c r="R1210" i="1"/>
  <c r="X1209" i="1"/>
  <c r="T1210" i="1"/>
  <c r="U1209" i="1"/>
  <c r="X1210" i="1" l="1"/>
  <c r="U1210" i="1"/>
  <c r="T1211" i="1"/>
  <c r="W1210" i="1"/>
  <c r="S1210" i="1"/>
  <c r="R1211" i="1"/>
  <c r="W1211" i="1" l="1"/>
  <c r="R1212" i="1"/>
  <c r="S1211" i="1"/>
  <c r="X1211" i="1"/>
  <c r="T1212" i="1"/>
  <c r="U1211" i="1"/>
  <c r="X1212" i="1" l="1"/>
  <c r="U1212" i="1"/>
  <c r="T1213" i="1"/>
  <c r="W1212" i="1"/>
  <c r="R1213" i="1"/>
  <c r="S1212" i="1"/>
  <c r="W1213" i="1" l="1"/>
  <c r="S1213" i="1"/>
  <c r="R1214" i="1"/>
  <c r="X1213" i="1"/>
  <c r="T1214" i="1"/>
  <c r="U1213" i="1"/>
  <c r="X1214" i="1" l="1"/>
  <c r="T1215" i="1"/>
  <c r="U1214" i="1"/>
  <c r="W1214" i="1"/>
  <c r="R1215" i="1"/>
  <c r="S1214" i="1"/>
  <c r="W1215" i="1" l="1"/>
  <c r="R1216" i="1"/>
  <c r="S1215" i="1"/>
  <c r="X1215" i="1"/>
  <c r="T1216" i="1"/>
  <c r="U1215" i="1"/>
  <c r="X1216" i="1" l="1"/>
  <c r="T1217" i="1"/>
  <c r="U1216" i="1"/>
  <c r="W1216" i="1"/>
  <c r="S1216" i="1"/>
  <c r="R1217" i="1"/>
  <c r="W1217" i="1" l="1"/>
  <c r="R1218" i="1"/>
  <c r="S1217" i="1"/>
  <c r="X1217" i="1"/>
  <c r="T1218" i="1"/>
  <c r="U1217" i="1"/>
  <c r="X1218" i="1" l="1"/>
  <c r="T1219" i="1"/>
  <c r="U1218" i="1"/>
  <c r="W1218" i="1"/>
  <c r="R1219" i="1"/>
  <c r="S1218" i="1"/>
  <c r="W1219" i="1" l="1"/>
  <c r="R1220" i="1"/>
  <c r="S1219" i="1"/>
  <c r="X1219" i="1"/>
  <c r="T1220" i="1"/>
  <c r="U1219" i="1"/>
  <c r="X1220" i="1" l="1"/>
  <c r="T1221" i="1"/>
  <c r="U1220" i="1"/>
  <c r="W1220" i="1"/>
  <c r="S1220" i="1"/>
  <c r="R1221" i="1"/>
  <c r="W1221" i="1" l="1"/>
  <c r="R1222" i="1"/>
  <c r="S1221" i="1"/>
  <c r="X1221" i="1"/>
  <c r="T1222" i="1"/>
  <c r="U1221" i="1"/>
  <c r="X1222" i="1" l="1"/>
  <c r="U1222" i="1"/>
  <c r="T1223" i="1"/>
  <c r="W1222" i="1"/>
  <c r="S1222" i="1"/>
  <c r="R1223" i="1"/>
  <c r="W1223" i="1" l="1"/>
  <c r="R1224" i="1"/>
  <c r="S1223" i="1"/>
  <c r="X1223" i="1"/>
  <c r="T1224" i="1"/>
  <c r="U1223" i="1"/>
  <c r="W1224" i="1" l="1"/>
  <c r="R1225" i="1"/>
  <c r="S1224" i="1"/>
  <c r="X1224" i="1"/>
  <c r="T1225" i="1"/>
  <c r="U1224" i="1"/>
  <c r="X1225" i="1" l="1"/>
  <c r="U1225" i="1"/>
  <c r="T1226" i="1"/>
  <c r="W1225" i="1"/>
  <c r="S1225" i="1"/>
  <c r="R1226" i="1"/>
  <c r="W1226" i="1" l="1"/>
  <c r="R1227" i="1"/>
  <c r="S1226" i="1"/>
  <c r="X1226" i="1"/>
  <c r="T1227" i="1"/>
  <c r="U1226" i="1"/>
  <c r="X1227" i="1" l="1"/>
  <c r="U1227" i="1"/>
  <c r="T1228" i="1"/>
  <c r="W1227" i="1"/>
  <c r="S1227" i="1"/>
  <c r="R1228" i="1"/>
  <c r="W1228" i="1" l="1"/>
  <c r="S1228" i="1"/>
  <c r="R1229" i="1"/>
  <c r="X1228" i="1"/>
  <c r="U1228" i="1"/>
  <c r="T1229" i="1"/>
  <c r="X1229" i="1" l="1"/>
  <c r="U1229" i="1"/>
  <c r="T1230" i="1"/>
  <c r="W1229" i="1"/>
  <c r="R1230" i="1"/>
  <c r="S1229" i="1"/>
  <c r="W1230" i="1" l="1"/>
  <c r="S1230" i="1"/>
  <c r="R1231" i="1"/>
  <c r="X1230" i="1"/>
  <c r="T1231" i="1"/>
  <c r="U1230" i="1"/>
  <c r="X1231" i="1" l="1"/>
  <c r="T1232" i="1"/>
  <c r="U1231" i="1"/>
  <c r="W1231" i="1"/>
  <c r="R1232" i="1"/>
  <c r="S1231" i="1"/>
  <c r="W1232" i="1" l="1"/>
  <c r="R1233" i="1"/>
  <c r="S1232" i="1"/>
  <c r="X1232" i="1"/>
  <c r="U1232" i="1"/>
  <c r="T1233" i="1"/>
  <c r="X1233" i="1" l="1"/>
  <c r="T1234" i="1"/>
  <c r="U1233" i="1"/>
  <c r="W1233" i="1"/>
  <c r="S1233" i="1"/>
  <c r="R1234" i="1"/>
  <c r="W1234" i="1" l="1"/>
  <c r="S1234" i="1"/>
  <c r="R1235" i="1"/>
  <c r="X1234" i="1"/>
  <c r="U1234" i="1"/>
  <c r="T1235" i="1"/>
  <c r="X1235" i="1" l="1"/>
  <c r="U1235" i="1"/>
  <c r="T1236" i="1"/>
  <c r="W1235" i="1"/>
  <c r="S1235" i="1"/>
  <c r="R1236" i="1"/>
  <c r="W1236" i="1" l="1"/>
  <c r="R1237" i="1"/>
  <c r="S1236" i="1"/>
  <c r="X1236" i="1"/>
  <c r="T1237" i="1"/>
  <c r="U1236" i="1"/>
  <c r="X1237" i="1" l="1"/>
  <c r="U1237" i="1"/>
  <c r="T1238" i="1"/>
  <c r="W1237" i="1"/>
  <c r="R1238" i="1"/>
  <c r="S1237" i="1"/>
  <c r="W1238" i="1" l="1"/>
  <c r="R1239" i="1"/>
  <c r="S1238" i="1"/>
  <c r="X1238" i="1"/>
  <c r="T1239" i="1"/>
  <c r="U1238" i="1"/>
  <c r="X1239" i="1" l="1"/>
  <c r="T1240" i="1"/>
  <c r="U1239" i="1"/>
  <c r="W1239" i="1"/>
  <c r="R1240" i="1"/>
  <c r="S1239" i="1"/>
  <c r="W1240" i="1" l="1"/>
  <c r="R1241" i="1"/>
  <c r="S1240" i="1"/>
  <c r="X1240" i="1"/>
  <c r="T1241" i="1"/>
  <c r="U1240" i="1"/>
  <c r="X1241" i="1" l="1"/>
  <c r="U1241" i="1"/>
  <c r="T1242" i="1"/>
  <c r="W1241" i="1"/>
  <c r="R1242" i="1"/>
  <c r="S1241" i="1"/>
  <c r="W1242" i="1" l="1"/>
  <c r="R1243" i="1"/>
  <c r="S1242" i="1"/>
  <c r="X1242" i="1"/>
  <c r="U1242" i="1"/>
  <c r="T1243" i="1"/>
  <c r="X1243" i="1" l="1"/>
  <c r="T1244" i="1"/>
  <c r="U1243" i="1"/>
  <c r="W1243" i="1"/>
  <c r="R1244" i="1"/>
  <c r="S1243" i="1"/>
  <c r="W1244" i="1" l="1"/>
  <c r="R1245" i="1"/>
  <c r="S1244" i="1"/>
  <c r="X1244" i="1"/>
  <c r="T1245" i="1"/>
  <c r="U1244" i="1"/>
  <c r="X1245" i="1" l="1"/>
  <c r="T1246" i="1"/>
  <c r="U1245" i="1"/>
  <c r="W1245" i="1"/>
  <c r="S1245" i="1"/>
  <c r="R1246" i="1"/>
  <c r="W1246" i="1" l="1"/>
  <c r="R1247" i="1"/>
  <c r="S1246" i="1"/>
  <c r="X1246" i="1"/>
  <c r="T1247" i="1"/>
  <c r="U1246" i="1"/>
  <c r="X1247" i="1" l="1"/>
  <c r="T1248" i="1"/>
  <c r="U1247" i="1"/>
  <c r="W1247" i="1"/>
  <c r="R1248" i="1"/>
  <c r="S1247" i="1"/>
  <c r="W1248" i="1" l="1"/>
  <c r="R1249" i="1"/>
  <c r="S1248" i="1"/>
  <c r="X1248" i="1"/>
  <c r="T1249" i="1"/>
  <c r="U1248" i="1"/>
  <c r="X1249" i="1" l="1"/>
  <c r="T1250" i="1"/>
  <c r="U1249" i="1"/>
  <c r="W1249" i="1"/>
  <c r="R1250" i="1"/>
  <c r="S1249" i="1"/>
  <c r="W1250" i="1" l="1"/>
  <c r="S1250" i="1"/>
  <c r="R1251" i="1"/>
  <c r="X1250" i="1"/>
  <c r="U1250" i="1"/>
  <c r="T1251" i="1"/>
  <c r="X1251" i="1" l="1"/>
  <c r="T1252" i="1"/>
  <c r="U1251" i="1"/>
  <c r="W1251" i="1"/>
  <c r="S1251" i="1"/>
  <c r="R1252" i="1"/>
  <c r="W1252" i="1" l="1"/>
  <c r="R1253" i="1"/>
  <c r="S1252" i="1"/>
  <c r="X1252" i="1"/>
  <c r="U1252" i="1"/>
  <c r="T1253" i="1"/>
  <c r="W1253" i="1" l="1"/>
  <c r="R1254" i="1"/>
  <c r="S1253" i="1"/>
  <c r="X1253" i="1"/>
  <c r="T1254" i="1"/>
  <c r="U1253" i="1"/>
  <c r="X1254" i="1" l="1"/>
  <c r="T1255" i="1"/>
  <c r="U1254" i="1"/>
  <c r="W1254" i="1"/>
  <c r="R1255" i="1"/>
  <c r="S1254" i="1"/>
  <c r="W1255" i="1" l="1"/>
  <c r="R1256" i="1"/>
  <c r="S1255" i="1"/>
  <c r="X1255" i="1"/>
  <c r="T1256" i="1"/>
  <c r="U1255" i="1"/>
  <c r="X1256" i="1" l="1"/>
  <c r="T1257" i="1"/>
  <c r="U1256" i="1"/>
  <c r="W1256" i="1"/>
  <c r="R1257" i="1"/>
  <c r="S1256" i="1"/>
  <c r="W1257" i="1" l="1"/>
  <c r="R1258" i="1"/>
  <c r="S1257" i="1"/>
  <c r="X1257" i="1"/>
  <c r="T1258" i="1"/>
  <c r="U1257" i="1"/>
  <c r="X1258" i="1" l="1"/>
  <c r="T1259" i="1"/>
  <c r="U1258" i="1"/>
  <c r="W1258" i="1"/>
  <c r="R1259" i="1"/>
  <c r="S1258" i="1"/>
  <c r="W1259" i="1" l="1"/>
  <c r="R1260" i="1"/>
  <c r="S1259" i="1"/>
  <c r="X1259" i="1"/>
  <c r="T1260" i="1"/>
  <c r="U1259" i="1"/>
  <c r="X1260" i="1" l="1"/>
  <c r="T1261" i="1"/>
  <c r="U1260" i="1"/>
  <c r="W1260" i="1"/>
  <c r="S1260" i="1"/>
  <c r="R1261" i="1"/>
  <c r="W1261" i="1" l="1"/>
  <c r="S1261" i="1"/>
  <c r="R1262" i="1"/>
  <c r="X1261" i="1"/>
  <c r="T1262" i="1"/>
  <c r="U1261" i="1"/>
  <c r="X1262" i="1" l="1"/>
  <c r="U1262" i="1"/>
  <c r="T1263" i="1"/>
  <c r="W1262" i="1"/>
  <c r="R1263" i="1"/>
  <c r="S1262" i="1"/>
  <c r="W1263" i="1" l="1"/>
  <c r="S1263" i="1"/>
  <c r="R1264" i="1"/>
  <c r="X1263" i="1"/>
  <c r="U1263" i="1"/>
  <c r="T1264" i="1"/>
  <c r="X1264" i="1" l="1"/>
  <c r="T1265" i="1"/>
  <c r="U1264" i="1"/>
  <c r="W1264" i="1"/>
  <c r="R1265" i="1"/>
  <c r="S1264" i="1"/>
  <c r="W1265" i="1" l="1"/>
  <c r="S1265" i="1"/>
  <c r="R1266" i="1"/>
  <c r="X1265" i="1"/>
  <c r="T1266" i="1"/>
  <c r="U1265" i="1"/>
  <c r="X1266" i="1" l="1"/>
  <c r="T1267" i="1"/>
  <c r="U1266" i="1"/>
  <c r="W1266" i="1"/>
  <c r="S1266" i="1"/>
  <c r="R1267" i="1"/>
  <c r="W1267" i="1" l="1"/>
  <c r="S1267" i="1"/>
  <c r="R1268" i="1"/>
  <c r="X1267" i="1"/>
  <c r="U1267" i="1"/>
  <c r="T1268" i="1"/>
  <c r="X1268" i="1" l="1"/>
  <c r="T1269" i="1"/>
  <c r="U1268" i="1"/>
  <c r="W1268" i="1"/>
  <c r="R1269" i="1"/>
  <c r="S1268" i="1"/>
  <c r="W1269" i="1" l="1"/>
  <c r="R1270" i="1"/>
  <c r="S1269" i="1"/>
  <c r="X1269" i="1"/>
  <c r="T1270" i="1"/>
  <c r="U1269" i="1"/>
  <c r="X1270" i="1" l="1"/>
  <c r="T1271" i="1"/>
  <c r="U1270" i="1"/>
  <c r="W1270" i="1"/>
  <c r="S1270" i="1"/>
  <c r="R1271" i="1"/>
  <c r="W1271" i="1" l="1"/>
  <c r="R1272" i="1"/>
  <c r="S1271" i="1"/>
  <c r="X1271" i="1"/>
  <c r="T1272" i="1"/>
  <c r="U1271" i="1"/>
  <c r="X1272" i="1" l="1"/>
  <c r="U1272" i="1"/>
  <c r="T1273" i="1"/>
  <c r="W1272" i="1"/>
  <c r="R1273" i="1"/>
  <c r="S1272" i="1"/>
  <c r="W1273" i="1" l="1"/>
  <c r="R1274" i="1"/>
  <c r="S1273" i="1"/>
  <c r="X1273" i="1"/>
  <c r="U1273" i="1"/>
  <c r="T1274" i="1"/>
  <c r="X1274" i="1" l="1"/>
  <c r="T1275" i="1"/>
  <c r="U1274" i="1"/>
  <c r="W1274" i="1"/>
  <c r="R1275" i="1"/>
  <c r="S1274" i="1"/>
  <c r="W1275" i="1" l="1"/>
  <c r="S1275" i="1"/>
  <c r="R1276" i="1"/>
  <c r="X1275" i="1"/>
  <c r="U1275" i="1"/>
  <c r="T1276" i="1"/>
  <c r="X1276" i="1" l="1"/>
  <c r="T1277" i="1"/>
  <c r="U1276" i="1"/>
  <c r="W1276" i="1"/>
  <c r="R1277" i="1"/>
  <c r="S1276" i="1"/>
  <c r="W1277" i="1" l="1"/>
  <c r="S1277" i="1"/>
  <c r="R1278" i="1"/>
  <c r="X1277" i="1"/>
  <c r="T1278" i="1"/>
  <c r="U1277" i="1"/>
  <c r="X1278" i="1" l="1"/>
  <c r="U1278" i="1"/>
  <c r="T1279" i="1"/>
  <c r="W1278" i="1"/>
  <c r="R1279" i="1"/>
  <c r="S1278" i="1"/>
  <c r="W1279" i="1" l="1"/>
  <c r="S1279" i="1"/>
  <c r="R1280" i="1"/>
  <c r="X1279" i="1"/>
  <c r="U1279" i="1"/>
  <c r="T1280" i="1"/>
  <c r="X1280" i="1" l="1"/>
  <c r="T1281" i="1"/>
  <c r="U1280" i="1"/>
  <c r="W1280" i="1"/>
  <c r="S1280" i="1"/>
  <c r="R1281" i="1"/>
  <c r="W1281" i="1" l="1"/>
  <c r="S1281" i="1"/>
  <c r="R1282" i="1"/>
  <c r="X1281" i="1"/>
  <c r="T1282" i="1"/>
  <c r="U1281" i="1"/>
  <c r="X1282" i="1" l="1"/>
  <c r="U1282" i="1"/>
  <c r="T1283" i="1"/>
  <c r="W1282" i="1"/>
  <c r="R1283" i="1"/>
  <c r="S1282" i="1"/>
  <c r="W1283" i="1" l="1"/>
  <c r="R1284" i="1"/>
  <c r="S1283" i="1"/>
  <c r="X1283" i="1"/>
  <c r="U1283" i="1"/>
  <c r="T1284" i="1"/>
  <c r="X1284" i="1" l="1"/>
  <c r="T1285" i="1"/>
  <c r="U1284" i="1"/>
  <c r="W1284" i="1"/>
  <c r="R1285" i="1"/>
  <c r="S1284" i="1"/>
  <c r="W1285" i="1" l="1"/>
  <c r="S1285" i="1"/>
  <c r="R1286" i="1"/>
  <c r="X1285" i="1"/>
  <c r="T1286" i="1"/>
  <c r="U1285" i="1"/>
  <c r="X1286" i="1" l="1"/>
  <c r="T1287" i="1"/>
  <c r="U1286" i="1"/>
  <c r="W1286" i="1"/>
  <c r="S1286" i="1"/>
  <c r="R1287" i="1"/>
  <c r="W1287" i="1" l="1"/>
  <c r="S1287" i="1"/>
  <c r="R1288" i="1"/>
  <c r="X1287" i="1"/>
  <c r="U1287" i="1"/>
  <c r="T1288" i="1"/>
  <c r="X1288" i="1" l="1"/>
  <c r="T1289" i="1"/>
  <c r="U1288" i="1"/>
  <c r="W1288" i="1"/>
  <c r="S1288" i="1"/>
  <c r="R1289" i="1"/>
  <c r="X1289" i="1" l="1"/>
  <c r="U1289" i="1"/>
  <c r="T1290" i="1"/>
  <c r="W1289" i="1"/>
  <c r="R1290" i="1"/>
  <c r="S1289" i="1"/>
  <c r="W1290" i="1" l="1"/>
  <c r="S1290" i="1"/>
  <c r="R1291" i="1"/>
  <c r="X1290" i="1"/>
  <c r="T1291" i="1"/>
  <c r="U1290" i="1"/>
  <c r="X1291" i="1" l="1"/>
  <c r="T1292" i="1"/>
  <c r="U1291" i="1"/>
  <c r="W1291" i="1"/>
  <c r="S1291" i="1"/>
  <c r="R1292" i="1"/>
  <c r="W1292" i="1" l="1"/>
  <c r="R1293" i="1"/>
  <c r="S1292" i="1"/>
  <c r="X1292" i="1"/>
  <c r="U1292" i="1"/>
  <c r="T1293" i="1"/>
  <c r="X1293" i="1" l="1"/>
  <c r="U1293" i="1"/>
  <c r="T1294" i="1"/>
  <c r="W1293" i="1"/>
  <c r="R1294" i="1"/>
  <c r="S1293" i="1"/>
  <c r="W1294" i="1" l="1"/>
  <c r="R1295" i="1"/>
  <c r="S1294" i="1"/>
  <c r="X1294" i="1"/>
  <c r="T1295" i="1"/>
  <c r="U1294" i="1"/>
  <c r="X1295" i="1" l="1"/>
  <c r="T1296" i="1"/>
  <c r="U1295" i="1"/>
  <c r="W1295" i="1"/>
  <c r="S1295" i="1"/>
  <c r="R1296" i="1"/>
  <c r="W1296" i="1" l="1"/>
  <c r="R1297" i="1"/>
  <c r="S1296" i="1"/>
  <c r="X1296" i="1"/>
  <c r="T1297" i="1"/>
  <c r="U1296" i="1"/>
  <c r="X1297" i="1" l="1"/>
  <c r="T1298" i="1"/>
  <c r="U1297" i="1"/>
  <c r="W1297" i="1"/>
  <c r="S1297" i="1"/>
  <c r="R1298" i="1"/>
  <c r="W1298" i="1" l="1"/>
  <c r="R1299" i="1"/>
  <c r="S1298" i="1"/>
  <c r="X1298" i="1"/>
  <c r="T1299" i="1"/>
  <c r="U1298" i="1"/>
  <c r="X1299" i="1" l="1"/>
  <c r="T1300" i="1"/>
  <c r="U1299" i="1"/>
  <c r="W1299" i="1"/>
  <c r="S1299" i="1"/>
  <c r="R1300" i="1"/>
  <c r="W1300" i="1" l="1"/>
  <c r="S1300" i="1"/>
  <c r="R1301" i="1"/>
  <c r="X1300" i="1"/>
  <c r="T1301" i="1"/>
  <c r="U1300" i="1"/>
  <c r="X1301" i="1" l="1"/>
  <c r="U1301" i="1"/>
  <c r="T1302" i="1"/>
  <c r="W1301" i="1"/>
  <c r="R1302" i="1"/>
  <c r="S1301" i="1"/>
  <c r="W1302" i="1" l="1"/>
  <c r="R1303" i="1"/>
  <c r="S1302" i="1"/>
  <c r="X1302" i="1"/>
  <c r="U1302" i="1"/>
  <c r="T1303" i="1"/>
  <c r="W1303" i="1" l="1"/>
  <c r="R1304" i="1"/>
  <c r="S1303" i="1"/>
  <c r="X1303" i="1"/>
  <c r="U1303" i="1"/>
  <c r="T1304" i="1"/>
  <c r="X1304" i="1" l="1"/>
  <c r="T1305" i="1"/>
  <c r="U1304" i="1"/>
  <c r="W1304" i="1"/>
  <c r="R1305" i="1"/>
  <c r="S1304" i="1"/>
  <c r="W1305" i="1" l="1"/>
  <c r="S1305" i="1"/>
  <c r="R1306" i="1"/>
  <c r="X1305" i="1"/>
  <c r="U1305" i="1"/>
  <c r="T1306" i="1"/>
  <c r="X1306" i="1" l="1"/>
  <c r="T1307" i="1"/>
  <c r="U1306" i="1"/>
  <c r="W1306" i="1"/>
  <c r="R1307" i="1"/>
  <c r="S1306" i="1"/>
  <c r="W1307" i="1" l="1"/>
  <c r="R1308" i="1"/>
  <c r="S1307" i="1"/>
  <c r="X1307" i="1"/>
  <c r="U1307" i="1"/>
  <c r="T1308" i="1"/>
  <c r="X1308" i="1" l="1"/>
  <c r="T1309" i="1"/>
  <c r="U1308" i="1"/>
  <c r="W1308" i="1"/>
  <c r="R1309" i="1"/>
  <c r="S1308" i="1"/>
  <c r="W1309" i="1" l="1"/>
  <c r="R1310" i="1"/>
  <c r="S1309" i="1"/>
  <c r="X1309" i="1"/>
  <c r="T1310" i="1"/>
  <c r="U1309" i="1"/>
  <c r="X1310" i="1" l="1"/>
  <c r="T1311" i="1"/>
  <c r="U1310" i="1"/>
  <c r="W1310" i="1"/>
  <c r="S1310" i="1"/>
  <c r="R1311" i="1"/>
  <c r="W1311" i="1" l="1"/>
  <c r="R1312" i="1"/>
  <c r="S1311" i="1"/>
  <c r="X1311" i="1"/>
  <c r="T1312" i="1"/>
  <c r="U1311" i="1"/>
  <c r="W1312" i="1" l="1"/>
  <c r="R1313" i="1"/>
  <c r="S1312" i="1"/>
  <c r="X1312" i="1"/>
  <c r="U1312" i="1"/>
  <c r="T1313" i="1"/>
  <c r="X1313" i="1" l="1"/>
  <c r="U1313" i="1"/>
  <c r="T1314" i="1"/>
  <c r="W1313" i="1"/>
  <c r="S1313" i="1"/>
  <c r="R1314" i="1"/>
  <c r="W1314" i="1" l="1"/>
  <c r="R1315" i="1"/>
  <c r="S1314" i="1"/>
  <c r="X1314" i="1"/>
  <c r="T1315" i="1"/>
  <c r="U1314" i="1"/>
  <c r="X1315" i="1" l="1"/>
  <c r="U1315" i="1"/>
  <c r="T1316" i="1"/>
  <c r="W1315" i="1"/>
  <c r="R1316" i="1"/>
  <c r="S1315" i="1"/>
  <c r="W1316" i="1" l="1"/>
  <c r="S1316" i="1"/>
  <c r="R1317" i="1"/>
  <c r="X1316" i="1"/>
  <c r="T1317" i="1"/>
  <c r="U1316" i="1"/>
  <c r="X1317" i="1" l="1"/>
  <c r="U1317" i="1"/>
  <c r="T1318" i="1"/>
  <c r="W1317" i="1"/>
  <c r="S1317" i="1"/>
  <c r="R1318" i="1"/>
  <c r="W1318" i="1" l="1"/>
  <c r="R1319" i="1"/>
  <c r="S1318" i="1"/>
  <c r="X1318" i="1"/>
  <c r="T1319" i="1"/>
  <c r="U1318" i="1"/>
  <c r="X1319" i="1" l="1"/>
  <c r="U1319" i="1"/>
  <c r="T1320" i="1"/>
  <c r="W1319" i="1"/>
  <c r="R1320" i="1"/>
  <c r="S1319" i="1"/>
  <c r="W1320" i="1" l="1"/>
  <c r="S1320" i="1"/>
  <c r="R1321" i="1"/>
  <c r="X1320" i="1"/>
  <c r="T1321" i="1"/>
  <c r="U1320" i="1"/>
  <c r="X1321" i="1" l="1"/>
  <c r="T1322" i="1"/>
  <c r="U1321" i="1"/>
  <c r="W1321" i="1"/>
  <c r="R1322" i="1"/>
  <c r="S1321" i="1"/>
  <c r="W1322" i="1" l="1"/>
  <c r="R1323" i="1"/>
  <c r="S1322" i="1"/>
  <c r="X1322" i="1"/>
  <c r="U1322" i="1"/>
  <c r="T1323" i="1"/>
  <c r="X1323" i="1" l="1"/>
  <c r="T1324" i="1"/>
  <c r="U1323" i="1"/>
  <c r="W1323" i="1"/>
  <c r="R1324" i="1"/>
  <c r="S1323" i="1"/>
  <c r="W1324" i="1" l="1"/>
  <c r="R1325" i="1"/>
  <c r="S1324" i="1"/>
  <c r="X1324" i="1"/>
  <c r="T1325" i="1"/>
  <c r="U1324" i="1"/>
  <c r="X1325" i="1" l="1"/>
  <c r="U1325" i="1"/>
  <c r="T1326" i="1"/>
  <c r="W1325" i="1"/>
  <c r="S1325" i="1"/>
  <c r="R1326" i="1"/>
  <c r="W1326" i="1" l="1"/>
  <c r="R1327" i="1"/>
  <c r="S1326" i="1"/>
  <c r="X1326" i="1"/>
  <c r="T1327" i="1"/>
  <c r="U1326" i="1"/>
  <c r="X1327" i="1" l="1"/>
  <c r="U1327" i="1"/>
  <c r="T1328" i="1"/>
  <c r="W1327" i="1"/>
  <c r="S1327" i="1"/>
  <c r="R1328" i="1"/>
  <c r="W1328" i="1" l="1"/>
  <c r="R1329" i="1"/>
  <c r="S1328" i="1"/>
  <c r="X1328" i="1"/>
  <c r="T1329" i="1"/>
  <c r="U1328" i="1"/>
  <c r="X1329" i="1" l="1"/>
  <c r="T1330" i="1"/>
  <c r="U1329" i="1"/>
  <c r="W1329" i="1"/>
  <c r="S1329" i="1"/>
  <c r="R1330" i="1"/>
  <c r="W1330" i="1" l="1"/>
  <c r="S1330" i="1"/>
  <c r="R1331" i="1"/>
  <c r="X1330" i="1"/>
  <c r="T1331" i="1"/>
  <c r="U1330" i="1"/>
  <c r="X1331" i="1" l="1"/>
  <c r="T1332" i="1"/>
  <c r="U1331" i="1"/>
  <c r="W1331" i="1"/>
  <c r="S1331" i="1"/>
  <c r="R1332" i="1"/>
  <c r="W1332" i="1" l="1"/>
  <c r="R1333" i="1"/>
  <c r="S1332" i="1"/>
  <c r="X1332" i="1"/>
  <c r="U1332" i="1"/>
  <c r="T1333" i="1"/>
  <c r="X1333" i="1" l="1"/>
  <c r="T1334" i="1"/>
  <c r="U1333" i="1"/>
  <c r="W1333" i="1"/>
  <c r="S1333" i="1"/>
  <c r="R1334" i="1"/>
  <c r="W1334" i="1" l="1"/>
  <c r="R1335" i="1"/>
  <c r="S1334" i="1"/>
  <c r="X1334" i="1"/>
  <c r="T1335" i="1"/>
  <c r="U1334" i="1"/>
  <c r="X1335" i="1" l="1"/>
  <c r="T1336" i="1"/>
  <c r="U1335" i="1"/>
  <c r="W1335" i="1"/>
  <c r="R1336" i="1"/>
  <c r="S1335" i="1"/>
  <c r="W1336" i="1" l="1"/>
  <c r="R1337" i="1"/>
  <c r="S1336" i="1"/>
  <c r="X1336" i="1"/>
  <c r="T1337" i="1"/>
  <c r="U1336" i="1"/>
  <c r="X1337" i="1" l="1"/>
  <c r="U1337" i="1"/>
  <c r="T1338" i="1"/>
  <c r="W1337" i="1"/>
  <c r="R1338" i="1"/>
  <c r="S1337" i="1"/>
  <c r="W1338" i="1" l="1"/>
  <c r="S1338" i="1"/>
  <c r="R1339" i="1"/>
  <c r="X1338" i="1"/>
  <c r="T1339" i="1"/>
  <c r="U1338" i="1"/>
  <c r="X1339" i="1" l="1"/>
  <c r="U1339" i="1"/>
  <c r="T1340" i="1"/>
  <c r="W1339" i="1"/>
  <c r="R1340" i="1"/>
  <c r="S1339" i="1"/>
  <c r="W1340" i="1" l="1"/>
  <c r="S1340" i="1"/>
  <c r="R1341" i="1"/>
  <c r="X1340" i="1"/>
  <c r="T1341" i="1"/>
  <c r="U1340" i="1"/>
  <c r="X1341" i="1" l="1"/>
  <c r="T1342" i="1"/>
  <c r="U1341" i="1"/>
  <c r="W1341" i="1"/>
  <c r="S1341" i="1"/>
  <c r="R1342" i="1"/>
  <c r="W1342" i="1" l="1"/>
  <c r="R1343" i="1"/>
  <c r="S1342" i="1"/>
  <c r="X1342" i="1"/>
  <c r="U1342" i="1"/>
  <c r="T1343" i="1"/>
  <c r="X1343" i="1" l="1"/>
  <c r="T1344" i="1"/>
  <c r="U1343" i="1"/>
  <c r="W1343" i="1"/>
  <c r="S1343" i="1"/>
  <c r="R1344" i="1"/>
  <c r="W1344" i="1" l="1"/>
  <c r="R1345" i="1"/>
  <c r="S1344" i="1"/>
  <c r="X1344" i="1"/>
  <c r="T1345" i="1"/>
  <c r="U1344" i="1"/>
  <c r="X1345" i="1" l="1"/>
  <c r="T1346" i="1"/>
  <c r="U1345" i="1"/>
  <c r="W1345" i="1"/>
  <c r="S1345" i="1"/>
  <c r="R1346" i="1"/>
  <c r="W1346" i="1" l="1"/>
  <c r="R1347" i="1"/>
  <c r="S1346" i="1"/>
  <c r="X1346" i="1"/>
  <c r="T1347" i="1"/>
  <c r="U1346" i="1"/>
  <c r="X1347" i="1" l="1"/>
  <c r="U1347" i="1"/>
  <c r="T1348" i="1"/>
  <c r="W1347" i="1"/>
  <c r="R1348" i="1"/>
  <c r="S1347" i="1"/>
  <c r="W1348" i="1" l="1"/>
  <c r="R1349" i="1"/>
  <c r="S1348" i="1"/>
  <c r="X1348" i="1"/>
  <c r="T1349" i="1"/>
  <c r="U1348" i="1"/>
  <c r="X1349" i="1" l="1"/>
  <c r="T1350" i="1"/>
  <c r="U1349" i="1"/>
  <c r="W1349" i="1"/>
  <c r="S1349" i="1"/>
  <c r="R1350" i="1"/>
  <c r="W1350" i="1" l="1"/>
  <c r="S1350" i="1"/>
  <c r="R1351" i="1"/>
  <c r="X1350" i="1"/>
  <c r="U1350" i="1"/>
  <c r="T1351" i="1"/>
  <c r="X1351" i="1" l="1"/>
  <c r="U1351" i="1"/>
  <c r="T1352" i="1"/>
  <c r="W1351" i="1"/>
  <c r="R1352" i="1"/>
  <c r="S1351" i="1"/>
  <c r="W1352" i="1" l="1"/>
  <c r="R1353" i="1"/>
  <c r="S1352" i="1"/>
  <c r="X1352" i="1"/>
  <c r="U1352" i="1"/>
  <c r="T1353" i="1"/>
  <c r="X1353" i="1" l="1"/>
  <c r="U1353" i="1"/>
  <c r="T1354" i="1"/>
  <c r="W1353" i="1"/>
  <c r="R1354" i="1"/>
  <c r="S1353" i="1"/>
  <c r="W1354" i="1" l="1"/>
  <c r="R1355" i="1"/>
  <c r="S1354" i="1"/>
  <c r="X1354" i="1"/>
  <c r="T1355" i="1"/>
  <c r="U1354" i="1"/>
  <c r="X1355" i="1" l="1"/>
  <c r="T1356" i="1"/>
  <c r="U1355" i="1"/>
  <c r="W1355" i="1"/>
  <c r="R1356" i="1"/>
  <c r="S1355" i="1"/>
  <c r="W1356" i="1" l="1"/>
  <c r="R1357" i="1"/>
  <c r="S1356" i="1"/>
  <c r="X1356" i="1"/>
  <c r="T1357" i="1"/>
  <c r="U1356" i="1"/>
  <c r="X1357" i="1" l="1"/>
  <c r="U1357" i="1"/>
  <c r="T1358" i="1"/>
  <c r="W1357" i="1"/>
  <c r="S1357" i="1"/>
  <c r="R1358" i="1"/>
  <c r="W1358" i="1" l="1"/>
  <c r="R1359" i="1"/>
  <c r="S1358" i="1"/>
  <c r="X1358" i="1"/>
  <c r="T1359" i="1"/>
  <c r="U1358" i="1"/>
  <c r="X1359" i="1" l="1"/>
  <c r="U1359" i="1"/>
  <c r="T1360" i="1"/>
  <c r="W1359" i="1"/>
  <c r="R1360" i="1"/>
  <c r="S1359" i="1"/>
  <c r="W1360" i="1" l="1"/>
  <c r="S1360" i="1"/>
  <c r="R1361" i="1"/>
  <c r="X1360" i="1"/>
  <c r="T1361" i="1"/>
  <c r="U1360" i="1"/>
  <c r="X1361" i="1" l="1"/>
  <c r="U1361" i="1"/>
  <c r="T1362" i="1"/>
  <c r="W1361" i="1"/>
  <c r="R1362" i="1"/>
  <c r="S1361" i="1"/>
  <c r="W1362" i="1" l="1"/>
  <c r="R1363" i="1"/>
  <c r="S1362" i="1"/>
  <c r="X1362" i="1"/>
  <c r="U1362" i="1"/>
  <c r="T1363" i="1"/>
  <c r="X1363" i="1" l="1"/>
  <c r="T1364" i="1"/>
  <c r="U1363" i="1"/>
  <c r="W1363" i="1"/>
  <c r="R1364" i="1"/>
  <c r="S1363" i="1"/>
  <c r="W1364" i="1" l="1"/>
  <c r="R1365" i="1"/>
  <c r="S1364" i="1"/>
  <c r="X1364" i="1"/>
  <c r="T1365" i="1"/>
  <c r="U1364" i="1"/>
  <c r="X1365" i="1" l="1"/>
  <c r="U1365" i="1"/>
  <c r="T1366" i="1"/>
  <c r="W1365" i="1"/>
  <c r="S1365" i="1"/>
  <c r="R1366" i="1"/>
  <c r="W1366" i="1" l="1"/>
  <c r="S1366" i="1"/>
  <c r="R1367" i="1"/>
  <c r="X1366" i="1"/>
  <c r="T1367" i="1"/>
  <c r="U1366" i="1"/>
  <c r="X1367" i="1" l="1"/>
  <c r="U1367" i="1"/>
  <c r="T1368" i="1"/>
  <c r="W1367" i="1"/>
  <c r="R1368" i="1"/>
  <c r="S1367" i="1"/>
  <c r="W1368" i="1" l="1"/>
  <c r="R1369" i="1"/>
  <c r="S1368" i="1"/>
  <c r="X1368" i="1"/>
  <c r="T1369" i="1"/>
  <c r="U1368" i="1"/>
  <c r="X1369" i="1" l="1"/>
  <c r="T1370" i="1"/>
  <c r="U1369" i="1"/>
  <c r="W1369" i="1"/>
  <c r="S1369" i="1"/>
  <c r="R1370" i="1"/>
  <c r="W1370" i="1" l="1"/>
  <c r="S1370" i="1"/>
  <c r="R1371" i="1"/>
  <c r="X1370" i="1"/>
  <c r="T1371" i="1"/>
  <c r="U1370" i="1"/>
  <c r="X1371" i="1" l="1"/>
  <c r="U1371" i="1"/>
  <c r="T1372" i="1"/>
  <c r="W1371" i="1"/>
  <c r="R1372" i="1"/>
  <c r="S1371" i="1"/>
  <c r="W1372" i="1" l="1"/>
  <c r="R1373" i="1"/>
  <c r="S1372" i="1"/>
  <c r="X1372" i="1"/>
  <c r="U1372" i="1"/>
  <c r="T1373" i="1"/>
  <c r="X1373" i="1" l="1"/>
  <c r="T1374" i="1"/>
  <c r="U1373" i="1"/>
  <c r="W1373" i="1"/>
  <c r="R1374" i="1"/>
  <c r="S1373" i="1"/>
  <c r="W1374" i="1" l="1"/>
  <c r="R1375" i="1"/>
  <c r="S1374" i="1"/>
  <c r="X1374" i="1"/>
  <c r="T1375" i="1"/>
  <c r="U1374" i="1"/>
  <c r="X1375" i="1" l="1"/>
  <c r="U1375" i="1"/>
  <c r="T1376" i="1"/>
  <c r="W1375" i="1"/>
  <c r="R1376" i="1"/>
  <c r="S1375" i="1"/>
  <c r="W1376" i="1" l="1"/>
  <c r="R1377" i="1"/>
  <c r="S1376" i="1"/>
  <c r="X1376" i="1"/>
  <c r="T1377" i="1"/>
  <c r="U1376" i="1"/>
  <c r="X1377" i="1" l="1"/>
  <c r="T1378" i="1"/>
  <c r="U1377" i="1"/>
  <c r="W1377" i="1"/>
  <c r="R1378" i="1"/>
  <c r="S1377" i="1"/>
  <c r="X1378" i="1" l="1"/>
  <c r="U1378" i="1"/>
  <c r="T1379" i="1"/>
  <c r="W1378" i="1"/>
  <c r="R1379" i="1"/>
  <c r="S1378" i="1"/>
  <c r="W1379" i="1" l="1"/>
  <c r="R1380" i="1"/>
  <c r="S1379" i="1"/>
  <c r="X1379" i="1"/>
  <c r="T1380" i="1"/>
  <c r="U1379" i="1"/>
  <c r="X1380" i="1" l="1"/>
  <c r="T1381" i="1"/>
  <c r="U1380" i="1"/>
  <c r="W1380" i="1"/>
  <c r="S1380" i="1"/>
  <c r="R1381" i="1"/>
  <c r="W1381" i="1" l="1"/>
  <c r="R1382" i="1"/>
  <c r="S1381" i="1"/>
  <c r="X1381" i="1"/>
  <c r="T1382" i="1"/>
  <c r="U1381" i="1"/>
  <c r="X1382" i="1" l="1"/>
  <c r="U1382" i="1"/>
  <c r="T1383" i="1"/>
  <c r="W1382" i="1"/>
  <c r="S1382" i="1"/>
  <c r="R1383" i="1"/>
  <c r="W1383" i="1" l="1"/>
  <c r="S1383" i="1"/>
  <c r="R1384" i="1"/>
  <c r="X1383" i="1"/>
  <c r="T1384" i="1"/>
  <c r="U1383" i="1"/>
  <c r="X1384" i="1" l="1"/>
  <c r="T1385" i="1"/>
  <c r="U1384" i="1"/>
  <c r="W1384" i="1"/>
  <c r="R1385" i="1"/>
  <c r="S1384" i="1"/>
  <c r="W1385" i="1" l="1"/>
  <c r="S1385" i="1"/>
  <c r="R1386" i="1"/>
  <c r="X1385" i="1"/>
  <c r="T1386" i="1"/>
  <c r="U1385" i="1"/>
  <c r="X1386" i="1" l="1"/>
  <c r="T1387" i="1"/>
  <c r="U1386" i="1"/>
  <c r="W1386" i="1"/>
  <c r="R1387" i="1"/>
  <c r="S1386" i="1"/>
  <c r="W1387" i="1" l="1"/>
  <c r="S1387" i="1"/>
  <c r="R1388" i="1"/>
  <c r="X1387" i="1"/>
  <c r="U1387" i="1"/>
  <c r="T1388" i="1"/>
  <c r="X1388" i="1" l="1"/>
  <c r="T1389" i="1"/>
  <c r="U1388" i="1"/>
  <c r="W1388" i="1"/>
  <c r="S1388" i="1"/>
  <c r="R1389" i="1"/>
  <c r="W1389" i="1" l="1"/>
  <c r="R1390" i="1"/>
  <c r="S1389" i="1"/>
  <c r="X1389" i="1"/>
  <c r="T1390" i="1"/>
  <c r="U1389" i="1"/>
  <c r="X1390" i="1" l="1"/>
  <c r="T1391" i="1"/>
  <c r="U1390" i="1"/>
  <c r="W1390" i="1"/>
  <c r="S1390" i="1"/>
  <c r="R1391" i="1"/>
  <c r="W1391" i="1" l="1"/>
  <c r="S1391" i="1"/>
  <c r="R1392" i="1"/>
  <c r="X1391" i="1"/>
  <c r="T1392" i="1"/>
  <c r="U1391" i="1"/>
  <c r="X1392" i="1" l="1"/>
  <c r="U1392" i="1"/>
  <c r="T1393" i="1"/>
  <c r="W1392" i="1"/>
  <c r="R1393" i="1"/>
  <c r="S1392" i="1"/>
  <c r="W1393" i="1" l="1"/>
  <c r="S1393" i="1"/>
  <c r="R1394" i="1"/>
  <c r="X1393" i="1"/>
  <c r="T1394" i="1"/>
  <c r="U1393" i="1"/>
  <c r="X1394" i="1" l="1"/>
  <c r="T1395" i="1"/>
  <c r="U1394" i="1"/>
  <c r="W1394" i="1"/>
  <c r="R1395" i="1"/>
  <c r="S1394" i="1"/>
  <c r="W1395" i="1" l="1"/>
  <c r="S1395" i="1"/>
  <c r="R1396" i="1"/>
  <c r="X1395" i="1"/>
  <c r="T1396" i="1"/>
  <c r="U1395" i="1"/>
  <c r="X1396" i="1" l="1"/>
  <c r="T1397" i="1"/>
  <c r="U1396" i="1"/>
  <c r="W1396" i="1"/>
  <c r="R1397" i="1"/>
  <c r="S1396" i="1"/>
  <c r="W1397" i="1" l="1"/>
  <c r="R1398" i="1"/>
  <c r="S1397" i="1"/>
  <c r="X1397" i="1"/>
  <c r="U1397" i="1"/>
  <c r="T1398" i="1"/>
  <c r="X1398" i="1" l="1"/>
  <c r="T1399" i="1"/>
  <c r="U1398" i="1"/>
  <c r="W1398" i="1"/>
  <c r="R1399" i="1"/>
  <c r="S1398" i="1"/>
  <c r="W1399" i="1" l="1"/>
  <c r="S1399" i="1"/>
  <c r="R1400" i="1"/>
  <c r="X1399" i="1"/>
  <c r="T1400" i="1"/>
  <c r="U1399" i="1"/>
  <c r="X1400" i="1" l="1"/>
  <c r="U1400" i="1"/>
  <c r="T1401" i="1"/>
  <c r="W1400" i="1"/>
  <c r="S1400" i="1"/>
  <c r="R1401" i="1"/>
  <c r="W1401" i="1" l="1"/>
  <c r="R1402" i="1"/>
  <c r="S1401" i="1"/>
  <c r="X1401" i="1"/>
  <c r="U1401" i="1"/>
  <c r="T1402" i="1"/>
  <c r="X1402" i="1" l="1"/>
  <c r="U1402" i="1"/>
  <c r="T1403" i="1"/>
  <c r="W1402" i="1"/>
  <c r="R1403" i="1"/>
  <c r="S1402" i="1"/>
  <c r="W1403" i="1" l="1"/>
  <c r="R1404" i="1"/>
  <c r="S1403" i="1"/>
  <c r="X1403" i="1"/>
  <c r="U1403" i="1"/>
  <c r="T1404" i="1"/>
  <c r="X1404" i="1" l="1"/>
  <c r="T1405" i="1"/>
  <c r="U1404" i="1"/>
  <c r="W1404" i="1"/>
  <c r="R1405" i="1"/>
  <c r="S1404" i="1"/>
  <c r="W1405" i="1" l="1"/>
  <c r="R1406" i="1"/>
  <c r="S1405" i="1"/>
  <c r="X1405" i="1"/>
  <c r="T1406" i="1"/>
  <c r="U1405" i="1"/>
  <c r="X1406" i="1" l="1"/>
  <c r="T1407" i="1"/>
  <c r="U1406" i="1"/>
  <c r="W1406" i="1"/>
  <c r="R1407" i="1"/>
  <c r="S1406" i="1"/>
  <c r="W1407" i="1" l="1"/>
  <c r="R1408" i="1"/>
  <c r="S1407" i="1"/>
  <c r="X1407" i="1"/>
  <c r="T1408" i="1"/>
  <c r="U1407" i="1"/>
  <c r="X1408" i="1" l="1"/>
  <c r="T1409" i="1"/>
  <c r="U1408" i="1"/>
  <c r="W1408" i="1"/>
  <c r="R1409" i="1"/>
  <c r="S1408" i="1"/>
  <c r="W1409" i="1" l="1"/>
  <c r="R1410" i="1"/>
  <c r="S1409" i="1"/>
  <c r="X1409" i="1"/>
  <c r="T1410" i="1"/>
  <c r="U1409" i="1"/>
  <c r="X1410" i="1" l="1"/>
  <c r="U1410" i="1"/>
  <c r="T1411" i="1"/>
  <c r="W1410" i="1"/>
  <c r="S1410" i="1"/>
  <c r="R1411" i="1"/>
  <c r="W1411" i="1" l="1"/>
  <c r="S1411" i="1"/>
  <c r="R1412" i="1"/>
  <c r="X1411" i="1"/>
  <c r="T1412" i="1"/>
  <c r="U1411" i="1"/>
  <c r="X1412" i="1" l="1"/>
  <c r="U1412" i="1"/>
  <c r="T1413" i="1"/>
  <c r="W1412" i="1"/>
  <c r="R1413" i="1"/>
  <c r="S1412" i="1"/>
  <c r="W1413" i="1" l="1"/>
  <c r="R1414" i="1"/>
  <c r="S1413" i="1"/>
  <c r="X1413" i="1"/>
  <c r="U1413" i="1"/>
  <c r="T1414" i="1"/>
  <c r="X1414" i="1" l="1"/>
  <c r="T1415" i="1"/>
  <c r="U1414" i="1"/>
  <c r="W1414" i="1"/>
  <c r="R1415" i="1"/>
  <c r="S1414" i="1"/>
  <c r="W1415" i="1" l="1"/>
  <c r="S1415" i="1"/>
  <c r="R1416" i="1"/>
  <c r="X1415" i="1"/>
  <c r="U1415" i="1"/>
  <c r="T1416" i="1"/>
  <c r="X1416" i="1" l="1"/>
  <c r="T1417" i="1"/>
  <c r="U1416" i="1"/>
  <c r="W1416" i="1"/>
  <c r="R1417" i="1"/>
  <c r="S1416" i="1"/>
  <c r="W1417" i="1" l="1"/>
  <c r="S1417" i="1"/>
  <c r="R1418" i="1"/>
  <c r="X1417" i="1"/>
  <c r="U1417" i="1"/>
  <c r="T1418" i="1"/>
  <c r="X1418" i="1" l="1"/>
  <c r="T1419" i="1"/>
  <c r="U1418" i="1"/>
  <c r="W1418" i="1"/>
  <c r="S1418" i="1"/>
  <c r="R1419" i="1"/>
  <c r="W1419" i="1" l="1"/>
  <c r="R1420" i="1"/>
  <c r="S1419" i="1"/>
  <c r="X1419" i="1"/>
  <c r="T1420" i="1"/>
  <c r="U1419" i="1"/>
  <c r="X1420" i="1" l="1"/>
  <c r="T1421" i="1"/>
  <c r="U1420" i="1"/>
  <c r="W1420" i="1"/>
  <c r="S1420" i="1"/>
  <c r="R1421" i="1"/>
  <c r="W1421" i="1" l="1"/>
  <c r="R1422" i="1"/>
  <c r="S1421" i="1"/>
  <c r="X1421" i="1"/>
  <c r="T1422" i="1"/>
  <c r="U1421" i="1"/>
  <c r="X1422" i="1" l="1"/>
  <c r="U1422" i="1"/>
  <c r="T1423" i="1"/>
  <c r="W1422" i="1"/>
  <c r="R1423" i="1"/>
  <c r="S1422" i="1"/>
  <c r="X1423" i="1" l="1"/>
  <c r="T1424" i="1"/>
  <c r="U1423" i="1"/>
  <c r="W1423" i="1"/>
  <c r="R1424" i="1"/>
  <c r="S1423" i="1"/>
  <c r="W1424" i="1" l="1"/>
  <c r="R1425" i="1"/>
  <c r="S1424" i="1"/>
  <c r="X1424" i="1"/>
  <c r="T1425" i="1"/>
  <c r="U1424" i="1"/>
  <c r="X1425" i="1" l="1"/>
  <c r="U1425" i="1"/>
  <c r="T1426" i="1"/>
  <c r="W1425" i="1"/>
  <c r="S1425" i="1"/>
  <c r="R1426" i="1"/>
  <c r="W1426" i="1" l="1"/>
  <c r="R1427" i="1"/>
  <c r="S1426" i="1"/>
  <c r="X1426" i="1"/>
  <c r="T1427" i="1"/>
  <c r="U1426" i="1"/>
  <c r="X1427" i="1" l="1"/>
  <c r="T1428" i="1"/>
  <c r="U1427" i="1"/>
  <c r="W1427" i="1"/>
  <c r="S1427" i="1"/>
  <c r="R1428" i="1"/>
  <c r="W1428" i="1" l="1"/>
  <c r="R1429" i="1"/>
  <c r="S1428" i="1"/>
  <c r="X1428" i="1"/>
  <c r="T1429" i="1"/>
  <c r="U1428" i="1"/>
  <c r="X1429" i="1" l="1"/>
  <c r="T1430" i="1"/>
  <c r="U1429" i="1"/>
  <c r="W1429" i="1"/>
  <c r="R1430" i="1"/>
  <c r="S1429" i="1"/>
  <c r="W1430" i="1" l="1"/>
  <c r="S1430" i="1"/>
  <c r="R1431" i="1"/>
  <c r="X1430" i="1"/>
  <c r="U1430" i="1"/>
  <c r="T1431" i="1"/>
  <c r="X1431" i="1" l="1"/>
  <c r="U1431" i="1"/>
  <c r="T1432" i="1"/>
  <c r="W1431" i="1"/>
  <c r="S1431" i="1"/>
  <c r="R1432" i="1"/>
  <c r="W1432" i="1" l="1"/>
  <c r="R1433" i="1"/>
  <c r="S1432" i="1"/>
  <c r="X1432" i="1"/>
  <c r="U1432" i="1"/>
  <c r="T1433" i="1"/>
  <c r="X1433" i="1" l="1"/>
  <c r="T1434" i="1"/>
  <c r="U1433" i="1"/>
  <c r="W1433" i="1"/>
  <c r="R1434" i="1"/>
  <c r="S1433" i="1"/>
  <c r="X1434" i="1" l="1"/>
  <c r="T1435" i="1"/>
  <c r="U1434" i="1"/>
  <c r="W1434" i="1"/>
  <c r="R1435" i="1"/>
  <c r="S1434" i="1"/>
  <c r="W1435" i="1" l="1"/>
  <c r="R1436" i="1"/>
  <c r="S1435" i="1"/>
  <c r="X1435" i="1"/>
  <c r="U1435" i="1"/>
  <c r="T1436" i="1"/>
  <c r="X1436" i="1" l="1"/>
  <c r="U1436" i="1"/>
  <c r="T1437" i="1"/>
  <c r="W1436" i="1"/>
  <c r="R1437" i="1"/>
  <c r="S1436" i="1"/>
  <c r="W1437" i="1" l="1"/>
  <c r="R1438" i="1"/>
  <c r="S1437" i="1"/>
  <c r="X1437" i="1"/>
  <c r="U1437" i="1"/>
  <c r="T1438" i="1"/>
  <c r="X1438" i="1" l="1"/>
  <c r="T1439" i="1"/>
  <c r="U1438" i="1"/>
  <c r="W1438" i="1"/>
  <c r="S1438" i="1"/>
  <c r="R1439" i="1"/>
  <c r="W1439" i="1" l="1"/>
  <c r="S1439" i="1"/>
  <c r="R1440" i="1"/>
  <c r="X1439" i="1"/>
  <c r="T1440" i="1"/>
  <c r="U1439" i="1"/>
  <c r="X1440" i="1" l="1"/>
  <c r="T1441" i="1"/>
  <c r="U1440" i="1"/>
  <c r="W1440" i="1"/>
  <c r="S1440" i="1"/>
  <c r="R1441" i="1"/>
  <c r="W1441" i="1" l="1"/>
  <c r="R1442" i="1"/>
  <c r="S1441" i="1"/>
  <c r="X1441" i="1"/>
  <c r="T1442" i="1"/>
  <c r="U1441" i="1"/>
  <c r="X1442" i="1" l="1"/>
  <c r="U1442" i="1"/>
  <c r="T1443" i="1"/>
  <c r="W1442" i="1"/>
  <c r="R1443" i="1"/>
  <c r="S1442" i="1"/>
  <c r="W1443" i="1" l="1"/>
  <c r="R1444" i="1"/>
  <c r="S1443" i="1"/>
  <c r="X1443" i="1"/>
  <c r="T1444" i="1"/>
  <c r="U1443" i="1"/>
  <c r="X1444" i="1" l="1"/>
  <c r="T1445" i="1"/>
  <c r="U1444" i="1"/>
  <c r="W1444" i="1"/>
  <c r="R1445" i="1"/>
  <c r="S1444" i="1"/>
  <c r="W1445" i="1" l="1"/>
  <c r="S1445" i="1"/>
  <c r="R1446" i="1"/>
  <c r="X1445" i="1"/>
  <c r="U1445" i="1"/>
  <c r="T1446" i="1"/>
  <c r="X1446" i="1" l="1"/>
  <c r="T1447" i="1"/>
  <c r="U1446" i="1"/>
  <c r="W1446" i="1"/>
  <c r="R1447" i="1"/>
  <c r="S1446" i="1"/>
  <c r="W1447" i="1" l="1"/>
  <c r="R1448" i="1"/>
  <c r="S1447" i="1"/>
  <c r="X1447" i="1"/>
  <c r="U1447" i="1"/>
  <c r="T1448" i="1"/>
  <c r="X1448" i="1" l="1"/>
  <c r="T1449" i="1"/>
  <c r="U1448" i="1"/>
  <c r="W1448" i="1"/>
  <c r="S1448" i="1"/>
  <c r="R1449" i="1"/>
  <c r="X1449" i="1" l="1"/>
  <c r="T1450" i="1"/>
  <c r="U1449" i="1"/>
  <c r="W1449" i="1"/>
  <c r="S1449" i="1"/>
  <c r="R1450" i="1"/>
  <c r="W1450" i="1" l="1"/>
  <c r="S1450" i="1"/>
  <c r="R1451" i="1"/>
  <c r="X1450" i="1"/>
  <c r="T1451" i="1"/>
  <c r="U1450" i="1"/>
  <c r="X1451" i="1" l="1"/>
  <c r="U1451" i="1"/>
  <c r="T1452" i="1"/>
  <c r="W1451" i="1"/>
  <c r="R1452" i="1"/>
  <c r="S1451" i="1"/>
  <c r="W1452" i="1" l="1"/>
  <c r="S1452" i="1"/>
  <c r="R1453" i="1"/>
  <c r="X1452" i="1"/>
  <c r="U1452" i="1"/>
  <c r="T1453" i="1"/>
  <c r="X1453" i="1" l="1"/>
  <c r="T1454" i="1"/>
  <c r="U1453" i="1"/>
  <c r="W1453" i="1"/>
  <c r="R1454" i="1"/>
  <c r="S1453" i="1"/>
  <c r="W1454" i="1" l="1"/>
  <c r="R1455" i="1"/>
  <c r="S1454" i="1"/>
  <c r="X1454" i="1"/>
  <c r="T1455" i="1"/>
  <c r="U1454" i="1"/>
  <c r="X1455" i="1" l="1"/>
  <c r="U1455" i="1"/>
  <c r="T1456" i="1"/>
  <c r="W1455" i="1"/>
  <c r="R1456" i="1"/>
  <c r="S1455" i="1"/>
  <c r="W1456" i="1" l="1"/>
  <c r="R1457" i="1"/>
  <c r="S1456" i="1"/>
  <c r="X1456" i="1"/>
  <c r="T1457" i="1"/>
  <c r="U1456" i="1"/>
  <c r="X1457" i="1" l="1"/>
  <c r="T1458" i="1"/>
  <c r="U1457" i="1"/>
  <c r="W1457" i="1"/>
  <c r="R1458" i="1"/>
  <c r="S1457" i="1"/>
  <c r="W1458" i="1" l="1"/>
  <c r="R1459" i="1"/>
  <c r="S1458" i="1"/>
  <c r="X1458" i="1"/>
  <c r="T1459" i="1"/>
  <c r="U1458" i="1"/>
  <c r="X1459" i="1" l="1"/>
  <c r="T1460" i="1"/>
  <c r="U1459" i="1"/>
  <c r="W1459" i="1"/>
  <c r="R1460" i="1"/>
  <c r="S1459" i="1"/>
  <c r="W1460" i="1" l="1"/>
  <c r="S1460" i="1"/>
  <c r="R1461" i="1"/>
  <c r="X1460" i="1"/>
  <c r="U1460" i="1"/>
  <c r="T1461" i="1"/>
  <c r="X1461" i="1" l="1"/>
  <c r="T1462" i="1"/>
  <c r="U1461" i="1"/>
  <c r="W1461" i="1"/>
  <c r="S1461" i="1"/>
  <c r="R1462" i="1"/>
  <c r="X1462" i="1" l="1"/>
  <c r="U1462" i="1"/>
  <c r="T1463" i="1"/>
  <c r="W1462" i="1"/>
  <c r="R1463" i="1"/>
  <c r="S1462" i="1"/>
  <c r="W1463" i="1" l="1"/>
  <c r="R1464" i="1"/>
  <c r="S1463" i="1"/>
  <c r="X1463" i="1"/>
  <c r="U1463" i="1"/>
  <c r="T1464" i="1"/>
  <c r="X1464" i="1" l="1"/>
  <c r="U1464" i="1"/>
  <c r="T1465" i="1"/>
  <c r="W1464" i="1"/>
  <c r="R1465" i="1"/>
  <c r="S1464" i="1"/>
  <c r="W1465" i="1" l="1"/>
  <c r="S1465" i="1"/>
  <c r="R1466" i="1"/>
  <c r="X1465" i="1"/>
  <c r="T1466" i="1"/>
  <c r="U1465" i="1"/>
  <c r="X1466" i="1" l="1"/>
  <c r="T1467" i="1"/>
  <c r="U1466" i="1"/>
  <c r="W1466" i="1"/>
  <c r="R1467" i="1"/>
  <c r="S1466" i="1"/>
  <c r="W1467" i="1" l="1"/>
  <c r="S1467" i="1"/>
  <c r="R1468" i="1"/>
  <c r="X1467" i="1"/>
  <c r="U1467" i="1"/>
  <c r="T1468" i="1"/>
  <c r="X1468" i="1" l="1"/>
  <c r="T1469" i="1"/>
  <c r="U1468" i="1"/>
  <c r="W1468" i="1"/>
  <c r="S1468" i="1"/>
  <c r="R1469" i="1"/>
  <c r="W1469" i="1" l="1"/>
  <c r="R1470" i="1"/>
  <c r="S1469" i="1"/>
  <c r="X1469" i="1"/>
  <c r="U1469" i="1"/>
  <c r="T1470" i="1"/>
  <c r="X1470" i="1" l="1"/>
  <c r="T1471" i="1"/>
  <c r="U1470" i="1"/>
  <c r="W1470" i="1"/>
  <c r="S1470" i="1"/>
  <c r="R1471" i="1"/>
  <c r="W1471" i="1" l="1"/>
  <c r="S1471" i="1"/>
  <c r="R1472" i="1"/>
  <c r="X1471" i="1"/>
  <c r="T1472" i="1"/>
  <c r="U1471" i="1"/>
  <c r="X1472" i="1" l="1"/>
  <c r="U1472" i="1"/>
  <c r="T1473" i="1"/>
  <c r="W1472" i="1"/>
  <c r="R1473" i="1"/>
  <c r="S1472" i="1"/>
  <c r="W1473" i="1" l="1"/>
  <c r="S1473" i="1"/>
  <c r="R1474" i="1"/>
  <c r="X1473" i="1"/>
  <c r="T1474" i="1"/>
  <c r="U1473" i="1"/>
  <c r="X1474" i="1" l="1"/>
  <c r="T1475" i="1"/>
  <c r="U1474" i="1"/>
  <c r="W1474" i="1"/>
  <c r="R1475" i="1"/>
  <c r="S1474" i="1"/>
  <c r="W1475" i="1" l="1"/>
  <c r="S1475" i="1"/>
  <c r="R1476" i="1"/>
  <c r="X1475" i="1"/>
  <c r="U1475" i="1"/>
  <c r="T1476" i="1"/>
  <c r="X1476" i="1" l="1"/>
  <c r="T1477" i="1"/>
  <c r="U1476" i="1"/>
  <c r="W1476" i="1"/>
  <c r="R1477" i="1"/>
  <c r="S1476" i="1"/>
  <c r="W1477" i="1" l="1"/>
  <c r="S1477" i="1"/>
  <c r="R1478" i="1"/>
  <c r="X1477" i="1"/>
  <c r="U1477" i="1"/>
  <c r="T1478" i="1"/>
  <c r="X1478" i="1" l="1"/>
  <c r="T1479" i="1"/>
  <c r="U1478" i="1"/>
  <c r="W1478" i="1"/>
  <c r="R1479" i="1"/>
  <c r="S1478" i="1"/>
  <c r="W1479" i="1" l="1"/>
  <c r="S1479" i="1"/>
  <c r="R1480" i="1"/>
  <c r="X1479" i="1"/>
  <c r="T1480" i="1"/>
  <c r="U1479" i="1"/>
  <c r="X1480" i="1" l="1"/>
  <c r="U1480" i="1"/>
  <c r="T1481" i="1"/>
  <c r="W1480" i="1"/>
  <c r="S1480" i="1"/>
  <c r="R1481" i="1"/>
  <c r="W1481" i="1" l="1"/>
  <c r="R1482" i="1"/>
  <c r="S1481" i="1"/>
  <c r="X1481" i="1"/>
  <c r="U1481" i="1"/>
  <c r="T1482" i="1"/>
  <c r="X1482" i="1" l="1"/>
  <c r="U1482" i="1"/>
  <c r="T1483" i="1"/>
  <c r="W1482" i="1"/>
  <c r="R1483" i="1"/>
  <c r="S1482" i="1"/>
  <c r="W1483" i="1" l="1"/>
  <c r="R1484" i="1"/>
  <c r="S1483" i="1"/>
  <c r="X1483" i="1"/>
  <c r="T1484" i="1"/>
  <c r="U1483" i="1"/>
  <c r="X1484" i="1" l="1"/>
  <c r="T1485" i="1"/>
  <c r="U1484" i="1"/>
  <c r="W1484" i="1"/>
  <c r="R1485" i="1"/>
  <c r="S1484" i="1"/>
  <c r="W1485" i="1" l="1"/>
  <c r="R1486" i="1"/>
  <c r="S1485" i="1"/>
  <c r="X1485" i="1"/>
  <c r="U1485" i="1"/>
  <c r="T1486" i="1"/>
  <c r="X1486" i="1" l="1"/>
  <c r="T1487" i="1"/>
  <c r="U1486" i="1"/>
  <c r="W1486" i="1"/>
  <c r="S1486" i="1"/>
  <c r="R1487" i="1"/>
  <c r="W1487" i="1" l="1"/>
  <c r="R1488" i="1"/>
  <c r="S1487" i="1"/>
  <c r="X1487" i="1"/>
  <c r="T1488" i="1"/>
  <c r="U1487" i="1"/>
  <c r="X1488" i="1" l="1"/>
  <c r="T1489" i="1"/>
  <c r="U1488" i="1"/>
  <c r="W1488" i="1"/>
  <c r="R1489" i="1"/>
  <c r="S1488" i="1"/>
  <c r="W1489" i="1" l="1"/>
  <c r="R1490" i="1"/>
  <c r="S1489" i="1"/>
  <c r="X1489" i="1"/>
  <c r="U1489" i="1"/>
  <c r="T1490" i="1"/>
  <c r="X1490" i="1" l="1"/>
  <c r="T1491" i="1"/>
  <c r="U1490" i="1"/>
  <c r="W1490" i="1"/>
  <c r="S1490" i="1"/>
  <c r="R1491" i="1"/>
  <c r="W1491" i="1" l="1"/>
  <c r="S1491" i="1"/>
  <c r="R1492" i="1"/>
  <c r="X1491" i="1"/>
  <c r="T1492" i="1"/>
  <c r="U1491" i="1"/>
  <c r="X1492" i="1" l="1"/>
  <c r="U1492" i="1"/>
  <c r="T1493" i="1"/>
  <c r="W1492" i="1"/>
  <c r="R1493" i="1"/>
  <c r="S1492" i="1"/>
  <c r="W1493" i="1" l="1"/>
  <c r="S1493" i="1"/>
  <c r="R1494" i="1"/>
  <c r="X1493" i="1"/>
  <c r="U1493" i="1"/>
  <c r="T1494" i="1"/>
  <c r="X1494" i="1" l="1"/>
  <c r="T1495" i="1"/>
  <c r="U1494" i="1"/>
  <c r="W1494" i="1"/>
  <c r="R1495" i="1"/>
  <c r="S1494" i="1"/>
  <c r="W1495" i="1" l="1"/>
  <c r="S1495" i="1"/>
  <c r="R1496" i="1"/>
  <c r="X1495" i="1"/>
  <c r="T1496" i="1"/>
  <c r="U1495" i="1"/>
  <c r="X1496" i="1" l="1"/>
  <c r="T1497" i="1"/>
  <c r="U1496" i="1"/>
  <c r="W1496" i="1"/>
  <c r="R1497" i="1"/>
  <c r="S1496" i="1"/>
  <c r="W1497" i="1" l="1"/>
  <c r="R1498" i="1"/>
  <c r="S1497" i="1"/>
  <c r="X1497" i="1"/>
  <c r="U1497" i="1"/>
  <c r="T1498" i="1"/>
  <c r="X1498" i="1" l="1"/>
  <c r="T1499" i="1"/>
  <c r="U1498" i="1"/>
  <c r="W1498" i="1"/>
  <c r="S1498" i="1"/>
  <c r="R1499" i="1"/>
  <c r="W1499" i="1" l="1"/>
  <c r="R1500" i="1"/>
  <c r="S1499" i="1"/>
  <c r="X1499" i="1"/>
  <c r="U1499" i="1"/>
  <c r="T1500" i="1"/>
  <c r="X1500" i="1" l="1"/>
  <c r="T1501" i="1"/>
  <c r="U1500" i="1"/>
  <c r="W1500" i="1"/>
  <c r="S1500" i="1"/>
  <c r="R1501" i="1"/>
  <c r="W1501" i="1" l="1"/>
  <c r="R1502" i="1"/>
  <c r="S1501" i="1"/>
  <c r="X1501" i="1"/>
  <c r="T1502" i="1"/>
  <c r="U1501" i="1"/>
  <c r="X1502" i="1" l="1"/>
  <c r="U1502" i="1"/>
  <c r="T1503" i="1"/>
  <c r="W1502" i="1"/>
  <c r="S1502" i="1"/>
  <c r="R1503" i="1"/>
  <c r="W1503" i="1" l="1"/>
  <c r="S1503" i="1"/>
  <c r="R1504" i="1"/>
  <c r="X1503" i="1"/>
  <c r="T1504" i="1"/>
  <c r="U1503" i="1"/>
  <c r="X1504" i="1" l="1"/>
  <c r="T1505" i="1"/>
  <c r="U1504" i="1"/>
  <c r="W1504" i="1"/>
  <c r="R1505" i="1"/>
  <c r="S1504" i="1"/>
  <c r="W1505" i="1" l="1"/>
  <c r="S1505" i="1"/>
  <c r="R1506" i="1"/>
  <c r="X1505" i="1"/>
  <c r="T1506" i="1"/>
  <c r="U1505" i="1"/>
  <c r="X1506" i="1" l="1"/>
  <c r="T1507" i="1"/>
  <c r="U1506" i="1"/>
  <c r="W1506" i="1"/>
  <c r="R1507" i="1"/>
  <c r="S1506" i="1"/>
  <c r="W1507" i="1" l="1"/>
  <c r="R1508" i="1"/>
  <c r="S1507" i="1"/>
  <c r="X1507" i="1"/>
  <c r="U1507" i="1"/>
  <c r="T1508" i="1"/>
  <c r="X1508" i="1" l="1"/>
  <c r="T1509" i="1"/>
  <c r="U1508" i="1"/>
  <c r="W1508" i="1"/>
  <c r="R1509" i="1"/>
  <c r="S1508" i="1"/>
  <c r="W1509" i="1" l="1"/>
  <c r="S1509" i="1"/>
  <c r="R1510" i="1"/>
  <c r="X1509" i="1"/>
  <c r="T1510" i="1"/>
  <c r="U1509" i="1"/>
  <c r="X1510" i="1" l="1"/>
  <c r="U1510" i="1"/>
  <c r="T1511" i="1"/>
  <c r="W1510" i="1"/>
  <c r="S1510" i="1"/>
  <c r="R1511" i="1"/>
  <c r="W1511" i="1" l="1"/>
  <c r="R1512" i="1"/>
  <c r="S1511" i="1"/>
  <c r="X1511" i="1"/>
  <c r="U1511" i="1"/>
  <c r="T1512" i="1"/>
  <c r="X1512" i="1" l="1"/>
  <c r="U1512" i="1"/>
  <c r="T1513" i="1"/>
  <c r="W1512" i="1"/>
  <c r="R1513" i="1"/>
  <c r="S1512" i="1"/>
  <c r="W1513" i="1" l="1"/>
  <c r="R1514" i="1"/>
  <c r="S1513" i="1"/>
  <c r="X1513" i="1"/>
  <c r="U1513" i="1"/>
  <c r="T1514" i="1"/>
  <c r="X1514" i="1" l="1"/>
  <c r="U1514" i="1"/>
  <c r="T1515" i="1"/>
  <c r="W1514" i="1"/>
  <c r="R1515" i="1"/>
  <c r="S1514" i="1"/>
  <c r="W1515" i="1" l="1"/>
  <c r="R1516" i="1"/>
  <c r="S1515" i="1"/>
  <c r="X1515" i="1"/>
  <c r="T1516" i="1"/>
  <c r="U1515" i="1"/>
  <c r="X1516" i="1" l="1"/>
  <c r="T1517" i="1"/>
  <c r="U1516" i="1"/>
  <c r="W1516" i="1"/>
  <c r="R1517" i="1"/>
  <c r="S1516" i="1"/>
  <c r="W1517" i="1" l="1"/>
  <c r="R1518" i="1"/>
  <c r="S1517" i="1"/>
  <c r="X1517" i="1"/>
  <c r="T1518" i="1"/>
  <c r="U1517" i="1"/>
  <c r="X1518" i="1" l="1"/>
  <c r="T1519" i="1"/>
  <c r="U1518" i="1"/>
  <c r="W1518" i="1"/>
  <c r="S1518" i="1"/>
  <c r="R1519" i="1"/>
  <c r="W1519" i="1" l="1"/>
  <c r="R1520" i="1"/>
  <c r="S1519" i="1"/>
  <c r="X1519" i="1"/>
  <c r="T1520" i="1"/>
  <c r="U1519" i="1"/>
  <c r="X1520" i="1" l="1"/>
  <c r="T1521" i="1"/>
  <c r="U1520" i="1"/>
  <c r="W1520" i="1"/>
  <c r="S1520" i="1"/>
  <c r="R1521" i="1"/>
  <c r="W1521" i="1" l="1"/>
  <c r="S1521" i="1"/>
  <c r="R1522" i="1"/>
  <c r="X1521" i="1"/>
  <c r="T1522" i="1"/>
  <c r="U1521" i="1"/>
  <c r="X1522" i="1" l="1"/>
  <c r="U1522" i="1"/>
  <c r="T1523" i="1"/>
  <c r="W1522" i="1"/>
  <c r="R1523" i="1"/>
  <c r="S1522" i="1"/>
  <c r="W1523" i="1" l="1"/>
  <c r="S1523" i="1"/>
  <c r="R1524" i="1"/>
  <c r="X1523" i="1"/>
  <c r="T1524" i="1"/>
  <c r="U1523" i="1"/>
  <c r="X1524" i="1" l="1"/>
  <c r="T1525" i="1"/>
  <c r="U1524" i="1"/>
  <c r="W1524" i="1"/>
  <c r="R1525" i="1"/>
  <c r="S1524" i="1"/>
  <c r="W1525" i="1" l="1"/>
  <c r="R1526" i="1"/>
  <c r="S1525" i="1"/>
  <c r="X1525" i="1"/>
  <c r="T1526" i="1"/>
  <c r="U1525" i="1"/>
  <c r="X1526" i="1" l="1"/>
  <c r="T1527" i="1"/>
  <c r="U1526" i="1"/>
  <c r="W1526" i="1"/>
  <c r="R1527" i="1"/>
  <c r="S1526" i="1"/>
  <c r="W1527" i="1" l="1"/>
  <c r="S1527" i="1"/>
  <c r="R1528" i="1"/>
  <c r="X1527" i="1"/>
  <c r="T1528" i="1"/>
  <c r="U1527" i="1"/>
  <c r="X1528" i="1" l="1"/>
  <c r="T1529" i="1"/>
  <c r="U1528" i="1"/>
  <c r="W1528" i="1"/>
  <c r="R1529" i="1"/>
  <c r="S1528" i="1"/>
  <c r="W1529" i="1" l="1"/>
  <c r="R1530" i="1"/>
  <c r="S1529" i="1"/>
  <c r="X1529" i="1"/>
  <c r="T1530" i="1"/>
  <c r="U1529" i="1"/>
  <c r="X1530" i="1" l="1"/>
  <c r="U1530" i="1"/>
  <c r="T1531" i="1"/>
  <c r="W1530" i="1"/>
  <c r="S1530" i="1"/>
  <c r="R1531" i="1"/>
  <c r="W1531" i="1" l="1"/>
  <c r="R1532" i="1"/>
  <c r="S1531" i="1"/>
  <c r="X1531" i="1"/>
  <c r="T1532" i="1"/>
  <c r="U1531" i="1"/>
  <c r="X1532" i="1" l="1"/>
  <c r="U1532" i="1"/>
  <c r="T1533" i="1"/>
  <c r="W1532" i="1"/>
  <c r="R1533" i="1"/>
  <c r="S1532" i="1"/>
  <c r="W1533" i="1" l="1"/>
  <c r="R1534" i="1"/>
  <c r="S1533" i="1"/>
  <c r="X1533" i="1"/>
  <c r="U1533" i="1"/>
  <c r="T1534" i="1"/>
  <c r="X1534" i="1" l="1"/>
  <c r="U1534" i="1"/>
  <c r="T1535" i="1"/>
  <c r="W1534" i="1"/>
  <c r="R1535" i="1"/>
  <c r="S1534" i="1"/>
  <c r="W1535" i="1" l="1"/>
  <c r="S1535" i="1"/>
  <c r="R1536" i="1"/>
  <c r="X1535" i="1"/>
  <c r="T1536" i="1"/>
  <c r="U1535" i="1"/>
  <c r="X1536" i="1" l="1"/>
  <c r="T1537" i="1"/>
  <c r="U1536" i="1"/>
  <c r="W1536" i="1"/>
  <c r="R1537" i="1"/>
  <c r="S1536" i="1"/>
  <c r="W1537" i="1" l="1"/>
  <c r="S1537" i="1"/>
  <c r="R1538" i="1"/>
  <c r="X1537" i="1"/>
  <c r="U1537" i="1"/>
  <c r="T1538" i="1"/>
  <c r="X1538" i="1" l="1"/>
  <c r="T1539" i="1"/>
  <c r="U1538" i="1"/>
  <c r="W1538" i="1"/>
  <c r="R1539" i="1"/>
  <c r="S1538" i="1"/>
  <c r="W1539" i="1" l="1"/>
  <c r="R1540" i="1"/>
  <c r="S1539" i="1"/>
  <c r="X1539" i="1"/>
  <c r="T1540" i="1"/>
  <c r="U1539" i="1"/>
  <c r="W1540" i="1" l="1"/>
  <c r="S1540" i="1"/>
  <c r="R1541" i="1"/>
  <c r="X1540" i="1"/>
  <c r="T1541" i="1"/>
  <c r="U1540" i="1"/>
  <c r="X1541" i="1" l="1"/>
  <c r="T1542" i="1"/>
  <c r="U1541" i="1"/>
  <c r="W1541" i="1"/>
  <c r="R1542" i="1"/>
  <c r="S1541" i="1"/>
  <c r="W1542" i="1" l="1"/>
  <c r="R1543" i="1"/>
  <c r="S1542" i="1"/>
  <c r="X1542" i="1"/>
  <c r="U1542" i="1"/>
  <c r="T1543" i="1"/>
  <c r="X1543" i="1" l="1"/>
  <c r="T1544" i="1"/>
  <c r="U1543" i="1"/>
  <c r="W1543" i="1"/>
  <c r="S1543" i="1"/>
  <c r="R1544" i="1"/>
  <c r="W1544" i="1" l="1"/>
  <c r="S1544" i="1"/>
  <c r="R1545" i="1"/>
  <c r="X1544" i="1"/>
  <c r="T1545" i="1"/>
  <c r="U1544" i="1"/>
  <c r="X1545" i="1" l="1"/>
  <c r="U1545" i="1"/>
  <c r="T1546" i="1"/>
  <c r="W1545" i="1"/>
  <c r="R1546" i="1"/>
  <c r="S1545" i="1"/>
  <c r="W1546" i="1" l="1"/>
  <c r="R1547" i="1"/>
  <c r="S1546" i="1"/>
  <c r="X1546" i="1"/>
  <c r="T1547" i="1"/>
  <c r="U1546" i="1"/>
  <c r="X1547" i="1" l="1"/>
  <c r="U1547" i="1"/>
  <c r="T1548" i="1"/>
  <c r="W1547" i="1"/>
  <c r="R1548" i="1"/>
  <c r="S1547" i="1"/>
  <c r="W1548" i="1" l="1"/>
  <c r="S1548" i="1"/>
  <c r="R1549" i="1"/>
  <c r="X1548" i="1"/>
  <c r="T1549" i="1"/>
  <c r="U1548" i="1"/>
  <c r="X1549" i="1" l="1"/>
  <c r="T1550" i="1"/>
  <c r="U1549" i="1"/>
  <c r="W1549" i="1"/>
  <c r="S1549" i="1"/>
  <c r="R1550" i="1"/>
  <c r="W1550" i="1" l="1"/>
  <c r="S1550" i="1"/>
  <c r="R1551" i="1"/>
  <c r="X1550" i="1"/>
  <c r="T1551" i="1"/>
  <c r="U1550" i="1"/>
  <c r="X1551" i="1" l="1"/>
  <c r="T1552" i="1"/>
  <c r="U1551" i="1"/>
  <c r="W1551" i="1"/>
  <c r="R1552" i="1"/>
  <c r="S1551" i="1"/>
  <c r="W1552" i="1" l="1"/>
  <c r="S1552" i="1"/>
  <c r="R1553" i="1"/>
  <c r="X1552" i="1"/>
  <c r="U1552" i="1"/>
  <c r="T1553" i="1"/>
  <c r="X1553" i="1" l="1"/>
  <c r="U1553" i="1"/>
  <c r="T1554" i="1"/>
  <c r="W1553" i="1"/>
  <c r="R1554" i="1"/>
  <c r="S1553" i="1"/>
  <c r="W1554" i="1" l="1"/>
  <c r="R1555" i="1"/>
  <c r="S1554" i="1"/>
  <c r="X1554" i="1"/>
  <c r="U1554" i="1"/>
  <c r="T1555" i="1"/>
  <c r="X1555" i="1" l="1"/>
  <c r="U1555" i="1"/>
  <c r="T1556" i="1"/>
  <c r="W1555" i="1"/>
  <c r="S1555" i="1"/>
  <c r="R1556" i="1"/>
  <c r="X1556" i="1" l="1"/>
  <c r="T1557" i="1"/>
  <c r="U1556" i="1"/>
  <c r="W1556" i="1"/>
  <c r="R1557" i="1"/>
  <c r="S1556" i="1"/>
  <c r="W1557" i="1" l="1"/>
  <c r="R1558" i="1"/>
  <c r="S1557" i="1"/>
  <c r="X1557" i="1"/>
  <c r="U1557" i="1"/>
  <c r="T1558" i="1"/>
  <c r="X1558" i="1" l="1"/>
  <c r="T1559" i="1"/>
  <c r="U1558" i="1"/>
  <c r="W1558" i="1"/>
  <c r="R1559" i="1"/>
  <c r="S1558" i="1"/>
  <c r="W1559" i="1" l="1"/>
  <c r="R1560" i="1"/>
  <c r="S1559" i="1"/>
  <c r="X1559" i="1"/>
  <c r="U1559" i="1"/>
  <c r="T1560" i="1"/>
  <c r="X1560" i="1" l="1"/>
  <c r="U1560" i="1"/>
  <c r="T1561" i="1"/>
  <c r="W1560" i="1"/>
  <c r="S1560" i="1"/>
  <c r="R1561" i="1"/>
  <c r="W1561" i="1" l="1"/>
  <c r="R1562" i="1"/>
  <c r="S1561" i="1"/>
  <c r="X1561" i="1"/>
  <c r="T1562" i="1"/>
  <c r="U1561" i="1"/>
  <c r="X1562" i="1" l="1"/>
  <c r="U1562" i="1"/>
  <c r="T1563" i="1"/>
  <c r="W1562" i="1"/>
  <c r="R1563" i="1"/>
  <c r="S1562" i="1"/>
  <c r="W1563" i="1" l="1"/>
  <c r="R1564" i="1"/>
  <c r="S1563" i="1"/>
  <c r="X1563" i="1"/>
  <c r="T1564" i="1"/>
  <c r="U1563" i="1"/>
  <c r="W1564" i="1" l="1"/>
  <c r="R1565" i="1"/>
  <c r="S1564" i="1"/>
  <c r="X1564" i="1"/>
  <c r="T1565" i="1"/>
  <c r="U1564" i="1"/>
  <c r="X1565" i="1" l="1"/>
  <c r="T1566" i="1"/>
  <c r="U1565" i="1"/>
  <c r="W1565" i="1"/>
  <c r="R1566" i="1"/>
  <c r="S1565" i="1"/>
  <c r="W1566" i="1" l="1"/>
  <c r="S1566" i="1"/>
  <c r="R1567" i="1"/>
  <c r="X1566" i="1"/>
  <c r="U1566" i="1"/>
  <c r="T1567" i="1"/>
  <c r="X1567" i="1" l="1"/>
  <c r="U1567" i="1"/>
  <c r="T1568" i="1"/>
  <c r="W1567" i="1"/>
  <c r="R1568" i="1"/>
  <c r="S1567" i="1"/>
  <c r="W1568" i="1" l="1"/>
  <c r="S1568" i="1"/>
  <c r="R1569" i="1"/>
  <c r="X1568" i="1"/>
  <c r="T1569" i="1"/>
  <c r="U1568" i="1"/>
  <c r="X1569" i="1" l="1"/>
  <c r="T1570" i="1"/>
  <c r="U1569" i="1"/>
  <c r="W1569" i="1"/>
  <c r="R1570" i="1"/>
  <c r="S1569" i="1"/>
  <c r="W1570" i="1" l="1"/>
  <c r="S1570" i="1"/>
  <c r="R1571" i="1"/>
  <c r="X1570" i="1"/>
  <c r="T1571" i="1"/>
  <c r="U1570" i="1"/>
  <c r="X1571" i="1" l="1"/>
  <c r="T1572" i="1"/>
  <c r="U1571" i="1"/>
  <c r="W1571" i="1"/>
  <c r="R1572" i="1"/>
  <c r="S1571" i="1"/>
  <c r="W1572" i="1" l="1"/>
  <c r="R1573" i="1"/>
  <c r="S1572" i="1"/>
  <c r="X1572" i="1"/>
  <c r="T1573" i="1"/>
  <c r="U1572" i="1"/>
  <c r="X1573" i="1" l="1"/>
  <c r="T1574" i="1"/>
  <c r="U1573" i="1"/>
  <c r="W1573" i="1"/>
  <c r="S1573" i="1"/>
  <c r="R1574" i="1"/>
  <c r="W1574" i="1" l="1"/>
  <c r="R1575" i="1"/>
  <c r="S1574" i="1"/>
  <c r="X1574" i="1"/>
  <c r="T1575" i="1"/>
  <c r="U1574" i="1"/>
  <c r="X1575" i="1" l="1"/>
  <c r="T1576" i="1"/>
  <c r="U1575" i="1"/>
  <c r="W1575" i="1"/>
  <c r="S1575" i="1"/>
  <c r="R1576" i="1"/>
  <c r="W1576" i="1" l="1"/>
  <c r="R1577" i="1"/>
  <c r="S1576" i="1"/>
  <c r="X1576" i="1"/>
  <c r="T1577" i="1"/>
  <c r="U1576" i="1"/>
  <c r="X1577" i="1" l="1"/>
  <c r="U1577" i="1"/>
  <c r="T1578" i="1"/>
  <c r="W1577" i="1"/>
  <c r="S1577" i="1"/>
  <c r="R1578" i="1"/>
  <c r="W1578" i="1" l="1"/>
  <c r="R1579" i="1"/>
  <c r="S1578" i="1"/>
  <c r="X1578" i="1"/>
  <c r="T1579" i="1"/>
  <c r="U1578" i="1"/>
  <c r="X1579" i="1" l="1"/>
  <c r="U1579" i="1"/>
  <c r="T1580" i="1"/>
  <c r="W1579" i="1"/>
  <c r="R1580" i="1"/>
  <c r="S1579" i="1"/>
  <c r="W1580" i="1" l="1"/>
  <c r="S1580" i="1"/>
  <c r="R1581" i="1"/>
  <c r="X1580" i="1"/>
  <c r="T1581" i="1"/>
  <c r="U1580" i="1"/>
  <c r="X1581" i="1" l="1"/>
  <c r="T1582" i="1"/>
  <c r="U1581" i="1"/>
  <c r="W1581" i="1"/>
  <c r="R1582" i="1"/>
  <c r="S1581" i="1"/>
  <c r="W1582" i="1" l="1"/>
  <c r="R1583" i="1"/>
  <c r="S1582" i="1"/>
  <c r="X1582" i="1"/>
  <c r="U1582" i="1"/>
  <c r="T1583" i="1"/>
  <c r="X1583" i="1" l="1"/>
  <c r="T1584" i="1"/>
  <c r="U1583" i="1"/>
  <c r="W1583" i="1"/>
  <c r="R1584" i="1"/>
  <c r="S1583" i="1"/>
  <c r="W1584" i="1" l="1"/>
  <c r="S1584" i="1"/>
  <c r="R1585" i="1"/>
  <c r="X1584" i="1"/>
  <c r="T1585" i="1"/>
  <c r="U1584" i="1"/>
  <c r="X1585" i="1" l="1"/>
  <c r="U1585" i="1"/>
  <c r="T1586" i="1"/>
  <c r="W1585" i="1"/>
  <c r="S1585" i="1"/>
  <c r="R1586" i="1"/>
  <c r="W1586" i="1" l="1"/>
  <c r="S1586" i="1"/>
  <c r="R1587" i="1"/>
  <c r="X1586" i="1"/>
  <c r="U1586" i="1"/>
  <c r="T1587" i="1"/>
  <c r="X1587" i="1" l="1"/>
  <c r="U1587" i="1"/>
  <c r="T1588" i="1"/>
  <c r="W1587" i="1"/>
  <c r="R1588" i="1"/>
  <c r="S1587" i="1"/>
  <c r="X1588" i="1" l="1"/>
  <c r="T1589" i="1"/>
  <c r="U1588" i="1"/>
  <c r="W1588" i="1"/>
  <c r="R1589" i="1"/>
  <c r="S1588" i="1"/>
  <c r="W1589" i="1" l="1"/>
  <c r="R1590" i="1"/>
  <c r="S1589" i="1"/>
  <c r="X1589" i="1"/>
  <c r="U1589" i="1"/>
  <c r="T1590" i="1"/>
  <c r="X1590" i="1" l="1"/>
  <c r="T1591" i="1"/>
  <c r="U1590" i="1"/>
  <c r="W1590" i="1"/>
  <c r="R1591" i="1"/>
  <c r="S1590" i="1"/>
  <c r="W1591" i="1" l="1"/>
  <c r="R1592" i="1"/>
  <c r="S1591" i="1"/>
  <c r="X1591" i="1"/>
  <c r="T1592" i="1"/>
  <c r="U1591" i="1"/>
  <c r="X1592" i="1" l="1"/>
  <c r="T1593" i="1"/>
  <c r="U1592" i="1"/>
  <c r="W1592" i="1"/>
  <c r="R1593" i="1"/>
  <c r="S1592" i="1"/>
  <c r="W1593" i="1" l="1"/>
  <c r="S1593" i="1"/>
  <c r="R1594" i="1"/>
  <c r="X1593" i="1"/>
  <c r="T1594" i="1"/>
  <c r="U1593" i="1"/>
  <c r="X1594" i="1" l="1"/>
  <c r="T1595" i="1"/>
  <c r="U1594" i="1"/>
  <c r="W1594" i="1"/>
  <c r="R1595" i="1"/>
  <c r="S1594" i="1"/>
  <c r="W1595" i="1" l="1"/>
  <c r="S1595" i="1"/>
  <c r="R1596" i="1"/>
  <c r="X1595" i="1"/>
  <c r="T1596" i="1"/>
  <c r="U1595" i="1"/>
  <c r="X1596" i="1" l="1"/>
  <c r="T1597" i="1"/>
  <c r="U1596" i="1"/>
  <c r="W1596" i="1"/>
  <c r="S1596" i="1"/>
  <c r="R1597" i="1"/>
  <c r="W1597" i="1" l="1"/>
  <c r="R1598" i="1"/>
  <c r="S1597" i="1"/>
  <c r="X1597" i="1"/>
  <c r="U1597" i="1"/>
  <c r="T1598" i="1"/>
  <c r="X1598" i="1" l="1"/>
  <c r="U1598" i="1"/>
  <c r="T1599" i="1"/>
  <c r="W1598" i="1"/>
  <c r="S1598" i="1"/>
  <c r="R1599" i="1"/>
  <c r="W1599" i="1" l="1"/>
  <c r="R1600" i="1"/>
  <c r="S1599" i="1"/>
  <c r="X1599" i="1"/>
  <c r="T1600" i="1"/>
  <c r="U1599" i="1"/>
  <c r="X1600" i="1" l="1"/>
  <c r="T1601" i="1"/>
  <c r="U1600" i="1"/>
  <c r="W1600" i="1"/>
  <c r="S1600" i="1"/>
  <c r="R1601" i="1"/>
  <c r="X1601" i="1" l="1"/>
  <c r="T1602" i="1"/>
  <c r="U1601" i="1"/>
  <c r="W1601" i="1"/>
  <c r="R1602" i="1"/>
  <c r="S1601" i="1"/>
  <c r="W1602" i="1" l="1"/>
  <c r="R1603" i="1"/>
  <c r="S1602" i="1"/>
  <c r="X1602" i="1"/>
  <c r="U1602" i="1"/>
  <c r="T1603" i="1"/>
  <c r="X1603" i="1" l="1"/>
  <c r="T1604" i="1"/>
  <c r="U1603" i="1"/>
  <c r="W1603" i="1"/>
  <c r="R1604" i="1"/>
  <c r="S1603" i="1"/>
  <c r="W1604" i="1" l="1"/>
  <c r="S1604" i="1"/>
  <c r="R1605" i="1"/>
  <c r="X1604" i="1"/>
  <c r="T1605" i="1"/>
  <c r="U1604" i="1"/>
  <c r="X1605" i="1" l="1"/>
  <c r="U1605" i="1"/>
  <c r="T1606" i="1"/>
  <c r="W1605" i="1"/>
  <c r="S1605" i="1"/>
  <c r="R1606" i="1"/>
  <c r="W1606" i="1" l="1"/>
  <c r="S1606" i="1"/>
  <c r="R1607" i="1"/>
  <c r="X1606" i="1"/>
  <c r="T1607" i="1"/>
  <c r="U1606" i="1"/>
  <c r="X1607" i="1" l="1"/>
  <c r="U1607" i="1"/>
  <c r="T1608" i="1"/>
  <c r="W1607" i="1"/>
  <c r="R1608" i="1"/>
  <c r="S1607" i="1"/>
  <c r="W1608" i="1" l="1"/>
  <c r="R1609" i="1"/>
  <c r="S1608" i="1"/>
  <c r="X1608" i="1"/>
  <c r="T1609" i="1"/>
  <c r="U1608" i="1"/>
  <c r="X1609" i="1" l="1"/>
  <c r="T1610" i="1"/>
  <c r="U1609" i="1"/>
  <c r="W1609" i="1"/>
  <c r="R1610" i="1"/>
  <c r="S1609" i="1"/>
  <c r="W1610" i="1" l="1"/>
  <c r="R1611" i="1"/>
  <c r="S1610" i="1"/>
  <c r="X1610" i="1"/>
  <c r="U1610" i="1"/>
  <c r="T1611" i="1"/>
  <c r="X1611" i="1" l="1"/>
  <c r="T1612" i="1"/>
  <c r="U1611" i="1"/>
  <c r="W1611" i="1"/>
  <c r="R1612" i="1"/>
  <c r="S1611" i="1"/>
  <c r="W1612" i="1" l="1"/>
  <c r="R1613" i="1"/>
  <c r="S1612" i="1"/>
  <c r="X1612" i="1"/>
  <c r="U1612" i="1"/>
  <c r="T1613" i="1"/>
  <c r="X1613" i="1" l="1"/>
  <c r="T1614" i="1"/>
  <c r="U1613" i="1"/>
  <c r="W1613" i="1"/>
  <c r="R1614" i="1"/>
  <c r="S1613" i="1"/>
  <c r="W1614" i="1" l="1"/>
  <c r="R1615" i="1"/>
  <c r="S1614" i="1"/>
  <c r="X1614" i="1"/>
  <c r="T1615" i="1"/>
  <c r="U1614" i="1"/>
  <c r="X1615" i="1" l="1"/>
  <c r="T1616" i="1"/>
  <c r="U1615" i="1"/>
  <c r="W1615" i="1"/>
  <c r="S1615" i="1"/>
  <c r="R1616" i="1"/>
  <c r="W1616" i="1" l="1"/>
  <c r="R1617" i="1"/>
  <c r="S1616" i="1"/>
  <c r="X1616" i="1"/>
  <c r="T1617" i="1"/>
  <c r="U1616" i="1"/>
  <c r="X1617" i="1" l="1"/>
  <c r="U1617" i="1"/>
  <c r="T1618" i="1"/>
  <c r="W1617" i="1"/>
  <c r="S1617" i="1"/>
  <c r="R1618" i="1"/>
  <c r="W1618" i="1" l="1"/>
  <c r="S1618" i="1"/>
  <c r="R1619" i="1"/>
  <c r="X1618" i="1"/>
  <c r="T1619" i="1"/>
  <c r="U1618" i="1"/>
  <c r="X1619" i="1" l="1"/>
  <c r="U1619" i="1"/>
  <c r="T1620" i="1"/>
  <c r="W1619" i="1"/>
  <c r="R1620" i="1"/>
  <c r="S1619" i="1"/>
  <c r="W1620" i="1" l="1"/>
  <c r="S1620" i="1"/>
  <c r="R1621" i="1"/>
  <c r="X1620" i="1"/>
  <c r="U1620" i="1"/>
  <c r="T1621" i="1"/>
  <c r="X1621" i="1" l="1"/>
  <c r="T1622" i="1"/>
  <c r="U1621" i="1"/>
  <c r="W1621" i="1"/>
  <c r="R1622" i="1"/>
  <c r="S1621" i="1"/>
  <c r="W1622" i="1" l="1"/>
  <c r="S1622" i="1"/>
  <c r="R1623" i="1"/>
  <c r="X1622" i="1"/>
  <c r="U1622" i="1"/>
  <c r="T1623" i="1"/>
  <c r="X1623" i="1" l="1"/>
  <c r="T1624" i="1"/>
  <c r="U1623" i="1"/>
  <c r="W1623" i="1"/>
  <c r="R1624" i="1"/>
  <c r="S1623" i="1"/>
  <c r="W1624" i="1" l="1"/>
  <c r="S1624" i="1"/>
  <c r="R1625" i="1"/>
  <c r="X1624" i="1"/>
  <c r="U1624" i="1"/>
  <c r="T1625" i="1"/>
  <c r="X1625" i="1" l="1"/>
  <c r="T1626" i="1"/>
  <c r="U1625" i="1"/>
  <c r="W1625" i="1"/>
  <c r="S1625" i="1"/>
  <c r="R1626" i="1"/>
  <c r="W1626" i="1" l="1"/>
  <c r="R1627" i="1"/>
  <c r="S1626" i="1"/>
  <c r="X1626" i="1"/>
  <c r="T1627" i="1"/>
  <c r="U1626" i="1"/>
  <c r="X1627" i="1" l="1"/>
  <c r="U1627" i="1"/>
  <c r="T1628" i="1"/>
  <c r="W1627" i="1"/>
  <c r="S1627" i="1"/>
  <c r="R1628" i="1"/>
  <c r="W1628" i="1" l="1"/>
  <c r="R1629" i="1"/>
  <c r="S1628" i="1"/>
  <c r="X1628" i="1"/>
  <c r="T1629" i="1"/>
  <c r="U1628" i="1"/>
  <c r="X1629" i="1" l="1"/>
  <c r="U1629" i="1"/>
  <c r="T1630" i="1"/>
  <c r="W1629" i="1"/>
  <c r="R1630" i="1"/>
  <c r="S1629" i="1"/>
  <c r="W1630" i="1" l="1"/>
  <c r="R1631" i="1"/>
  <c r="S1630" i="1"/>
  <c r="X1630" i="1"/>
  <c r="T1631" i="1"/>
  <c r="U1630" i="1"/>
  <c r="X1631" i="1" l="1"/>
  <c r="T1632" i="1"/>
  <c r="U1631" i="1"/>
  <c r="W1631" i="1"/>
  <c r="R1632" i="1"/>
  <c r="S1631" i="1"/>
  <c r="W1632" i="1" l="1"/>
  <c r="S1632" i="1"/>
  <c r="R1633" i="1"/>
  <c r="X1632" i="1"/>
  <c r="T1633" i="1"/>
  <c r="U1632" i="1"/>
  <c r="X1633" i="1" l="1"/>
  <c r="U1633" i="1"/>
  <c r="T1634" i="1"/>
  <c r="W1633" i="1"/>
  <c r="R1634" i="1"/>
  <c r="S1633" i="1"/>
  <c r="W1634" i="1" l="1"/>
  <c r="R1635" i="1"/>
  <c r="S1634" i="1"/>
  <c r="X1634" i="1"/>
  <c r="T1635" i="1"/>
  <c r="U1634" i="1"/>
  <c r="X1635" i="1" l="1"/>
  <c r="T1636" i="1"/>
  <c r="U1635" i="1"/>
  <c r="W1635" i="1"/>
  <c r="S1635" i="1"/>
  <c r="R1636" i="1"/>
  <c r="W1636" i="1" l="1"/>
  <c r="S1636" i="1"/>
  <c r="R1637" i="1"/>
  <c r="X1636" i="1"/>
  <c r="T1637" i="1"/>
  <c r="U1636" i="1"/>
  <c r="X1637" i="1" l="1"/>
  <c r="U1637" i="1"/>
  <c r="T1638" i="1"/>
  <c r="W1637" i="1"/>
  <c r="S1637" i="1"/>
  <c r="R1638" i="1"/>
  <c r="W1638" i="1" l="1"/>
  <c r="R1639" i="1"/>
  <c r="S1638" i="1"/>
  <c r="X1638" i="1"/>
  <c r="U1638" i="1"/>
  <c r="T1639" i="1"/>
  <c r="X1639" i="1" l="1"/>
  <c r="U1639" i="1"/>
  <c r="T1640" i="1"/>
  <c r="W1639" i="1"/>
  <c r="R1640" i="1"/>
  <c r="S1639" i="1"/>
  <c r="W1640" i="1" l="1"/>
  <c r="S1640" i="1"/>
  <c r="R1641" i="1"/>
  <c r="X1640" i="1"/>
  <c r="T1641" i="1"/>
  <c r="U1640" i="1"/>
  <c r="X1641" i="1" l="1"/>
  <c r="T1642" i="1"/>
  <c r="U1641" i="1"/>
  <c r="W1641" i="1"/>
  <c r="R1642" i="1"/>
  <c r="S1641" i="1"/>
  <c r="W1642" i="1" l="1"/>
  <c r="R1643" i="1"/>
  <c r="S1642" i="1"/>
  <c r="X1642" i="1"/>
  <c r="U1642" i="1"/>
  <c r="T1643" i="1"/>
  <c r="X1643" i="1" l="1"/>
  <c r="T1644" i="1"/>
  <c r="U1643" i="1"/>
  <c r="W1643" i="1"/>
  <c r="R1644" i="1"/>
  <c r="S1643" i="1"/>
  <c r="W1644" i="1" l="1"/>
  <c r="R1645" i="1"/>
  <c r="S1644" i="1"/>
  <c r="X1644" i="1"/>
  <c r="T1645" i="1"/>
  <c r="U1644" i="1"/>
  <c r="W1645" i="1" l="1"/>
  <c r="S1645" i="1"/>
  <c r="R1646" i="1"/>
  <c r="X1645" i="1"/>
  <c r="T1646" i="1"/>
  <c r="U1645" i="1"/>
  <c r="X1646" i="1" l="1"/>
  <c r="T1647" i="1"/>
  <c r="U1646" i="1"/>
  <c r="W1646" i="1"/>
  <c r="R1647" i="1"/>
  <c r="S1646" i="1"/>
  <c r="W1647" i="1" l="1"/>
  <c r="S1647" i="1"/>
  <c r="R1648" i="1"/>
  <c r="X1647" i="1"/>
  <c r="U1647" i="1"/>
  <c r="T1648" i="1"/>
  <c r="X1648" i="1" l="1"/>
  <c r="T1649" i="1"/>
  <c r="U1648" i="1"/>
  <c r="W1648" i="1"/>
  <c r="S1648" i="1"/>
  <c r="R1649" i="1"/>
  <c r="W1649" i="1" l="1"/>
  <c r="R1650" i="1"/>
  <c r="S1649" i="1"/>
  <c r="X1649" i="1"/>
  <c r="U1649" i="1"/>
  <c r="T1650" i="1"/>
  <c r="X1650" i="1" l="1"/>
  <c r="U1650" i="1"/>
  <c r="T1651" i="1"/>
  <c r="W1650" i="1"/>
  <c r="R1651" i="1"/>
  <c r="S1650" i="1"/>
  <c r="W1651" i="1" l="1"/>
  <c r="R1652" i="1"/>
  <c r="S1651" i="1"/>
  <c r="X1651" i="1"/>
  <c r="T1652" i="1"/>
  <c r="U1651" i="1"/>
  <c r="X1652" i="1" l="1"/>
  <c r="U1652" i="1"/>
  <c r="T1653" i="1"/>
  <c r="W1652" i="1"/>
  <c r="S1652" i="1"/>
  <c r="R1653" i="1"/>
  <c r="W1653" i="1" l="1"/>
  <c r="R1654" i="1"/>
  <c r="S1653" i="1"/>
  <c r="X1653" i="1"/>
  <c r="T1654" i="1"/>
  <c r="U1653" i="1"/>
  <c r="X1654" i="1" l="1"/>
  <c r="U1654" i="1"/>
  <c r="T1655" i="1"/>
  <c r="W1654" i="1"/>
  <c r="S1654" i="1"/>
  <c r="R1655" i="1"/>
  <c r="W1655" i="1" l="1"/>
  <c r="S1655" i="1"/>
  <c r="R1656" i="1"/>
  <c r="X1655" i="1"/>
  <c r="T1656" i="1"/>
  <c r="U1655" i="1"/>
  <c r="X1656" i="1" l="1"/>
  <c r="U1656" i="1"/>
  <c r="T1657" i="1"/>
  <c r="W1656" i="1"/>
  <c r="R1657" i="1"/>
  <c r="S1656" i="1"/>
  <c r="W1657" i="1" l="1"/>
  <c r="S1657" i="1"/>
  <c r="R1658" i="1"/>
  <c r="X1657" i="1"/>
  <c r="U1657" i="1"/>
  <c r="T1658" i="1"/>
  <c r="X1658" i="1" l="1"/>
  <c r="T1659" i="1"/>
  <c r="U1658" i="1"/>
  <c r="W1658" i="1"/>
  <c r="R1659" i="1"/>
  <c r="S1658" i="1"/>
  <c r="W1659" i="1" l="1"/>
  <c r="R1660" i="1"/>
  <c r="S1659" i="1"/>
  <c r="X1659" i="1"/>
  <c r="U1659" i="1"/>
  <c r="T1660" i="1"/>
  <c r="X1660" i="1" l="1"/>
  <c r="T1661" i="1"/>
  <c r="U1660" i="1"/>
  <c r="W1660" i="1"/>
  <c r="R1661" i="1"/>
  <c r="S1660" i="1"/>
  <c r="W1661" i="1" l="1"/>
  <c r="R1662" i="1"/>
  <c r="S1661" i="1"/>
  <c r="X1661" i="1"/>
  <c r="T1662" i="1"/>
  <c r="U1661" i="1"/>
  <c r="X1662" i="1" l="1"/>
  <c r="T1663" i="1"/>
  <c r="U1662" i="1"/>
  <c r="W1662" i="1"/>
  <c r="S1662" i="1"/>
  <c r="R1663" i="1"/>
  <c r="W1663" i="1" l="1"/>
  <c r="R1664" i="1"/>
  <c r="S1663" i="1"/>
  <c r="X1663" i="1"/>
  <c r="T1664" i="1"/>
  <c r="U1663" i="1"/>
  <c r="X1664" i="1" l="1"/>
  <c r="U1664" i="1"/>
  <c r="T1665" i="1"/>
  <c r="W1664" i="1"/>
  <c r="R1665" i="1"/>
  <c r="S1664" i="1"/>
  <c r="W1665" i="1" l="1"/>
  <c r="S1665" i="1"/>
  <c r="R1666" i="1"/>
  <c r="X1665" i="1"/>
  <c r="T1666" i="1"/>
  <c r="U1665" i="1"/>
  <c r="X1666" i="1" l="1"/>
  <c r="T1667" i="1"/>
  <c r="U1666" i="1"/>
  <c r="W1666" i="1"/>
  <c r="S1666" i="1"/>
  <c r="R1667" i="1"/>
  <c r="W1667" i="1" l="1"/>
  <c r="S1667" i="1"/>
  <c r="R1668" i="1"/>
  <c r="X1667" i="1"/>
  <c r="U1667" i="1"/>
  <c r="T1668" i="1"/>
  <c r="X1668" i="1" l="1"/>
  <c r="U1668" i="1"/>
  <c r="T1669" i="1"/>
  <c r="W1668" i="1"/>
  <c r="R1669" i="1"/>
  <c r="S1668" i="1"/>
  <c r="W1669" i="1" l="1"/>
  <c r="R1670" i="1"/>
  <c r="S1669" i="1"/>
  <c r="X1669" i="1"/>
  <c r="U1669" i="1"/>
  <c r="T1670" i="1"/>
  <c r="X1670" i="1" l="1"/>
  <c r="T1671" i="1"/>
  <c r="U1670" i="1"/>
  <c r="W1670" i="1"/>
  <c r="S1670" i="1"/>
  <c r="R1671" i="1"/>
  <c r="W1671" i="1" l="1"/>
  <c r="R1672" i="1"/>
  <c r="S1671" i="1"/>
  <c r="X1671" i="1"/>
  <c r="T1672" i="1"/>
  <c r="U1671" i="1"/>
  <c r="X1672" i="1" l="1"/>
  <c r="U1672" i="1"/>
  <c r="T1673" i="1"/>
  <c r="W1672" i="1"/>
  <c r="R1673" i="1"/>
  <c r="S1672" i="1"/>
  <c r="W1673" i="1" l="1"/>
  <c r="R1674" i="1"/>
  <c r="S1673" i="1"/>
  <c r="X1673" i="1"/>
  <c r="T1674" i="1"/>
  <c r="U1673" i="1"/>
  <c r="X1674" i="1" l="1"/>
  <c r="T1675" i="1"/>
  <c r="U1674" i="1"/>
  <c r="W1674" i="1"/>
  <c r="R1675" i="1"/>
  <c r="S1674" i="1"/>
  <c r="W1675" i="1" l="1"/>
  <c r="S1675" i="1"/>
  <c r="R1676" i="1"/>
  <c r="X1675" i="1"/>
  <c r="T1676" i="1"/>
  <c r="U1675" i="1"/>
  <c r="X1676" i="1" l="1"/>
  <c r="T1677" i="1"/>
  <c r="U1676" i="1"/>
  <c r="W1676" i="1"/>
  <c r="R1677" i="1"/>
  <c r="S1676" i="1"/>
  <c r="W1677" i="1" l="1"/>
  <c r="S1677" i="1"/>
  <c r="R1678" i="1"/>
  <c r="X1677" i="1"/>
  <c r="U1677" i="1"/>
  <c r="T1678" i="1"/>
  <c r="X1678" i="1" l="1"/>
  <c r="U1678" i="1"/>
  <c r="T1679" i="1"/>
  <c r="W1678" i="1"/>
  <c r="S1678" i="1"/>
  <c r="R1679" i="1"/>
  <c r="W1679" i="1" l="1"/>
  <c r="R1680" i="1"/>
  <c r="S1679" i="1"/>
  <c r="X1679" i="1"/>
  <c r="U1679" i="1"/>
  <c r="T1680" i="1"/>
  <c r="X1680" i="1" l="1"/>
  <c r="T1681" i="1"/>
  <c r="U1680" i="1"/>
  <c r="W1680" i="1"/>
  <c r="S1680" i="1"/>
  <c r="R1681" i="1"/>
  <c r="W1681" i="1" l="1"/>
  <c r="R1682" i="1"/>
  <c r="S1681" i="1"/>
  <c r="X1681" i="1"/>
  <c r="T1682" i="1"/>
  <c r="U1681" i="1"/>
  <c r="X1682" i="1" l="1"/>
  <c r="U1682" i="1"/>
  <c r="T1683" i="1"/>
  <c r="W1682" i="1"/>
  <c r="R1683" i="1"/>
  <c r="S1682" i="1"/>
  <c r="W1683" i="1" l="1"/>
  <c r="R1684" i="1"/>
  <c r="S1683" i="1"/>
  <c r="X1683" i="1"/>
  <c r="U1683" i="1"/>
  <c r="T1684" i="1"/>
  <c r="X1684" i="1" l="1"/>
  <c r="U1684" i="1"/>
  <c r="T1685" i="1"/>
  <c r="W1684" i="1"/>
  <c r="R1685" i="1"/>
  <c r="S1684" i="1"/>
  <c r="W1685" i="1" l="1"/>
  <c r="S1685" i="1"/>
  <c r="R1686" i="1"/>
  <c r="X1685" i="1"/>
  <c r="T1686" i="1"/>
  <c r="U1685" i="1"/>
  <c r="X1686" i="1" l="1"/>
  <c r="U1686" i="1"/>
  <c r="T1687" i="1"/>
  <c r="W1686" i="1"/>
  <c r="R1687" i="1"/>
  <c r="S1686" i="1"/>
  <c r="W1687" i="1" l="1"/>
  <c r="S1687" i="1"/>
  <c r="R1688" i="1"/>
  <c r="X1687" i="1"/>
  <c r="U1687" i="1"/>
  <c r="T1688" i="1"/>
  <c r="X1688" i="1" l="1"/>
  <c r="T1689" i="1"/>
  <c r="U1688" i="1"/>
  <c r="W1688" i="1"/>
  <c r="S1688" i="1"/>
  <c r="R1689" i="1"/>
  <c r="W1689" i="1" l="1"/>
  <c r="R1690" i="1"/>
  <c r="S1689" i="1"/>
  <c r="X1689" i="1"/>
  <c r="U1689" i="1"/>
  <c r="T1690" i="1"/>
  <c r="X1690" i="1" l="1"/>
  <c r="U1690" i="1"/>
  <c r="T1691" i="1"/>
  <c r="W1690" i="1"/>
  <c r="R1691" i="1"/>
  <c r="S1690" i="1"/>
  <c r="W1691" i="1" l="1"/>
  <c r="R1692" i="1"/>
  <c r="S1691" i="1"/>
  <c r="X1691" i="1"/>
  <c r="T1692" i="1"/>
  <c r="U1691" i="1"/>
  <c r="X1692" i="1" l="1"/>
  <c r="U1692" i="1"/>
  <c r="T1693" i="1"/>
  <c r="W1692" i="1"/>
  <c r="S1692" i="1"/>
  <c r="R1693" i="1"/>
  <c r="W1693" i="1" l="1"/>
  <c r="R1694" i="1"/>
  <c r="S1693" i="1"/>
  <c r="X1693" i="1"/>
  <c r="T1694" i="1"/>
  <c r="U1693" i="1"/>
  <c r="X1694" i="1" l="1"/>
  <c r="U1694" i="1"/>
  <c r="T1695" i="1"/>
  <c r="W1694" i="1"/>
  <c r="S1694" i="1"/>
  <c r="R1695" i="1"/>
  <c r="W1695" i="1" l="1"/>
  <c r="S1695" i="1"/>
  <c r="R1696" i="1"/>
  <c r="X1695" i="1"/>
  <c r="T1696" i="1"/>
  <c r="U1695" i="1"/>
  <c r="X1696" i="1" l="1"/>
  <c r="U1696" i="1"/>
  <c r="T1697" i="1"/>
  <c r="W1696" i="1"/>
  <c r="R1697" i="1"/>
  <c r="S1696" i="1"/>
  <c r="W1697" i="1" l="1"/>
  <c r="S1697" i="1"/>
  <c r="R1698" i="1"/>
  <c r="X1697" i="1"/>
  <c r="U1697" i="1"/>
  <c r="T1698" i="1"/>
  <c r="X1698" i="1" l="1"/>
  <c r="T1699" i="1"/>
  <c r="U1698" i="1"/>
  <c r="W1698" i="1"/>
  <c r="R1699" i="1"/>
  <c r="S1698" i="1"/>
  <c r="W1699" i="1" l="1"/>
  <c r="R1700" i="1"/>
  <c r="S1699" i="1"/>
  <c r="X1699" i="1"/>
  <c r="U1699" i="1"/>
  <c r="T1700" i="1"/>
  <c r="X1700" i="1" l="1"/>
  <c r="T1701" i="1"/>
  <c r="U1700" i="1"/>
  <c r="W1700" i="1"/>
  <c r="S1700" i="1"/>
  <c r="R1701" i="1"/>
  <c r="W1701" i="1" l="1"/>
  <c r="R1702" i="1"/>
  <c r="S1701" i="1"/>
  <c r="X1701" i="1"/>
  <c r="T1702" i="1"/>
  <c r="U1701" i="1"/>
  <c r="X1702" i="1" l="1"/>
  <c r="T1703" i="1"/>
  <c r="U1702" i="1"/>
  <c r="W1702" i="1"/>
  <c r="S1702" i="1"/>
  <c r="R1703" i="1"/>
  <c r="W1703" i="1" l="1"/>
  <c r="R1704" i="1"/>
  <c r="S1703" i="1"/>
  <c r="X1703" i="1"/>
  <c r="T1704" i="1"/>
  <c r="U1703" i="1"/>
  <c r="X1704" i="1" l="1"/>
  <c r="U1704" i="1"/>
  <c r="T1705" i="1"/>
  <c r="W1704" i="1"/>
  <c r="R1705" i="1"/>
  <c r="S1704" i="1"/>
  <c r="W1705" i="1" l="1"/>
  <c r="S1705" i="1"/>
  <c r="R1706" i="1"/>
  <c r="X1705" i="1"/>
  <c r="T1706" i="1"/>
  <c r="U1705" i="1"/>
  <c r="X1706" i="1" l="1"/>
  <c r="T1707" i="1"/>
  <c r="U1706" i="1"/>
  <c r="W1706" i="1"/>
  <c r="S1706" i="1"/>
  <c r="R1707" i="1"/>
  <c r="W1707" i="1" l="1"/>
  <c r="S1707" i="1"/>
  <c r="R1708" i="1"/>
  <c r="X1707" i="1"/>
  <c r="U1707" i="1"/>
  <c r="T1708" i="1"/>
  <c r="X1708" i="1" l="1"/>
  <c r="U1708" i="1"/>
  <c r="T1709" i="1"/>
  <c r="W1708" i="1"/>
  <c r="R1709" i="1"/>
  <c r="S1708" i="1"/>
  <c r="W1709" i="1" l="1"/>
  <c r="R1710" i="1"/>
  <c r="S1709" i="1"/>
  <c r="X1709" i="1"/>
  <c r="U1709" i="1"/>
  <c r="T1710" i="1"/>
  <c r="X1710" i="1" l="1"/>
  <c r="T1711" i="1"/>
  <c r="U1710" i="1"/>
  <c r="W1710" i="1"/>
  <c r="S1710" i="1"/>
  <c r="R1711" i="1"/>
  <c r="W1711" i="1" l="1"/>
  <c r="S1711" i="1"/>
  <c r="R1712" i="1"/>
  <c r="X1711" i="1"/>
  <c r="T1712" i="1"/>
  <c r="U1711" i="1"/>
  <c r="X1712" i="1" l="1"/>
  <c r="U1712" i="1"/>
  <c r="T1713" i="1"/>
  <c r="W1712" i="1"/>
  <c r="R1713" i="1"/>
  <c r="S1712" i="1"/>
  <c r="W1713" i="1" l="1"/>
  <c r="R1714" i="1"/>
  <c r="S1713" i="1"/>
  <c r="X1713" i="1"/>
  <c r="T1714" i="1"/>
  <c r="U1713" i="1"/>
  <c r="X1714" i="1" l="1"/>
  <c r="T1715" i="1"/>
  <c r="U1714" i="1"/>
  <c r="W1714" i="1"/>
  <c r="R1715" i="1"/>
  <c r="S1714" i="1"/>
  <c r="W1715" i="1" l="1"/>
  <c r="S1715" i="1"/>
  <c r="R1716" i="1"/>
  <c r="X1715" i="1"/>
  <c r="T1716" i="1"/>
  <c r="U1715" i="1"/>
  <c r="X1716" i="1" l="1"/>
  <c r="T1717" i="1"/>
  <c r="U1716" i="1"/>
  <c r="W1716" i="1"/>
  <c r="R1717" i="1"/>
  <c r="S1716" i="1"/>
  <c r="W1717" i="1" l="1"/>
  <c r="S1717" i="1"/>
  <c r="R1718" i="1"/>
  <c r="X1717" i="1"/>
  <c r="U1717" i="1"/>
  <c r="T1718" i="1"/>
  <c r="X1718" i="1" l="1"/>
  <c r="T1719" i="1"/>
  <c r="U1718" i="1"/>
  <c r="W1718" i="1"/>
  <c r="S1718" i="1"/>
  <c r="R1719" i="1"/>
  <c r="W1719" i="1" l="1"/>
  <c r="R1720" i="1"/>
  <c r="S1719" i="1"/>
  <c r="X1719" i="1"/>
  <c r="U1719" i="1"/>
  <c r="T1720" i="1"/>
  <c r="X1720" i="1" l="1"/>
  <c r="U1720" i="1"/>
  <c r="T1721" i="1"/>
  <c r="W1720" i="1"/>
  <c r="S1720" i="1"/>
  <c r="R1721" i="1"/>
  <c r="W1721" i="1" l="1"/>
  <c r="R1722" i="1"/>
  <c r="S1721" i="1"/>
  <c r="X1721" i="1"/>
  <c r="T1722" i="1"/>
  <c r="U1721" i="1"/>
  <c r="X1722" i="1" l="1"/>
  <c r="U1722" i="1"/>
  <c r="T1723" i="1"/>
  <c r="W1722" i="1"/>
  <c r="S1722" i="1"/>
  <c r="R1723" i="1"/>
  <c r="W1723" i="1" l="1"/>
  <c r="R1724" i="1"/>
  <c r="S1723" i="1"/>
  <c r="X1723" i="1"/>
  <c r="T1724" i="1"/>
  <c r="U1723" i="1"/>
  <c r="W1724" i="1" l="1"/>
  <c r="R1725" i="1"/>
  <c r="S1724" i="1"/>
  <c r="X1724" i="1"/>
  <c r="U1724" i="1"/>
  <c r="T1725" i="1"/>
  <c r="X1725" i="1" l="1"/>
  <c r="T1726" i="1"/>
  <c r="U1725" i="1"/>
  <c r="W1725" i="1"/>
  <c r="S1725" i="1"/>
  <c r="R1726" i="1"/>
  <c r="W1726" i="1" l="1"/>
  <c r="R1727" i="1"/>
  <c r="S1726" i="1"/>
  <c r="X1726" i="1"/>
  <c r="U1726" i="1"/>
  <c r="T1727" i="1"/>
  <c r="X1727" i="1" l="1"/>
  <c r="U1727" i="1"/>
  <c r="T1728" i="1"/>
  <c r="W1727" i="1"/>
  <c r="S1727" i="1"/>
  <c r="R1728" i="1"/>
  <c r="W1728" i="1" l="1"/>
  <c r="R1729" i="1"/>
  <c r="S1728" i="1"/>
  <c r="X1728" i="1"/>
  <c r="U1728" i="1"/>
  <c r="T1729" i="1"/>
  <c r="X1729" i="1" l="1"/>
  <c r="U1729" i="1"/>
  <c r="T1730" i="1"/>
  <c r="W1729" i="1"/>
  <c r="R1730" i="1"/>
  <c r="S1729" i="1"/>
  <c r="W1730" i="1" l="1"/>
  <c r="S1730" i="1"/>
  <c r="R1731" i="1"/>
  <c r="X1730" i="1"/>
  <c r="T1731" i="1"/>
  <c r="U1730" i="1"/>
  <c r="X1731" i="1" l="1"/>
  <c r="T1732" i="1"/>
  <c r="U1731" i="1"/>
  <c r="W1731" i="1"/>
  <c r="R1732" i="1"/>
  <c r="S1731" i="1"/>
  <c r="W1732" i="1" l="1"/>
  <c r="S1732" i="1"/>
  <c r="R1733" i="1"/>
  <c r="X1732" i="1"/>
  <c r="T1733" i="1"/>
  <c r="U1732" i="1"/>
  <c r="X1733" i="1" l="1"/>
  <c r="T1734" i="1"/>
  <c r="U1733" i="1"/>
  <c r="W1733" i="1"/>
  <c r="R1734" i="1"/>
  <c r="S1733" i="1"/>
  <c r="W1734" i="1" l="1"/>
  <c r="R1735" i="1"/>
  <c r="S1734" i="1"/>
  <c r="X1734" i="1"/>
  <c r="U1734" i="1"/>
  <c r="T1735" i="1"/>
  <c r="X1735" i="1" l="1"/>
  <c r="T1736" i="1"/>
  <c r="U1735" i="1"/>
  <c r="W1735" i="1"/>
  <c r="S1735" i="1"/>
  <c r="R1736" i="1"/>
  <c r="W1736" i="1" l="1"/>
  <c r="S1736" i="1"/>
  <c r="R1737" i="1"/>
  <c r="X1736" i="1"/>
  <c r="T1737" i="1"/>
  <c r="U1736" i="1"/>
  <c r="X1737" i="1" l="1"/>
  <c r="U1737" i="1"/>
  <c r="T1738" i="1"/>
  <c r="W1737" i="1"/>
  <c r="S1737" i="1"/>
  <c r="R1738" i="1"/>
  <c r="W1738" i="1" l="1"/>
  <c r="S1738" i="1"/>
  <c r="R1739" i="1"/>
  <c r="X1738" i="1"/>
  <c r="U1738" i="1"/>
  <c r="T1739" i="1"/>
  <c r="X1739" i="1" l="1"/>
  <c r="U1739" i="1"/>
  <c r="T1740" i="1"/>
  <c r="W1739" i="1"/>
  <c r="R1740" i="1"/>
  <c r="S1739" i="1"/>
  <c r="W1740" i="1" l="1"/>
  <c r="S1740" i="1"/>
  <c r="R1741" i="1"/>
  <c r="X1740" i="1"/>
  <c r="T1741" i="1"/>
  <c r="U1740" i="1"/>
  <c r="X1741" i="1" l="1"/>
  <c r="T1742" i="1"/>
  <c r="U1741" i="1"/>
  <c r="W1741" i="1"/>
  <c r="R1742" i="1"/>
  <c r="S1741" i="1"/>
  <c r="W1742" i="1" l="1"/>
  <c r="R1743" i="1"/>
  <c r="S1742" i="1"/>
  <c r="X1742" i="1"/>
  <c r="U1742" i="1"/>
  <c r="T1743" i="1"/>
  <c r="X1743" i="1" l="1"/>
  <c r="T1744" i="1"/>
  <c r="U1743" i="1"/>
  <c r="W1743" i="1"/>
  <c r="R1744" i="1"/>
  <c r="S1743" i="1"/>
  <c r="W1744" i="1" l="1"/>
  <c r="R1745" i="1"/>
  <c r="S1744" i="1"/>
  <c r="X1744" i="1"/>
  <c r="U1744" i="1"/>
  <c r="T1745" i="1"/>
  <c r="X1745" i="1" l="1"/>
  <c r="T1746" i="1"/>
  <c r="U1745" i="1"/>
  <c r="W1745" i="1"/>
  <c r="S1745" i="1"/>
  <c r="R1746" i="1"/>
  <c r="W1746" i="1" l="1"/>
  <c r="R1747" i="1"/>
  <c r="S1746" i="1"/>
  <c r="X1746" i="1"/>
  <c r="T1747" i="1"/>
  <c r="U1746" i="1"/>
  <c r="X1747" i="1" l="1"/>
  <c r="U1747" i="1"/>
  <c r="T1748" i="1"/>
  <c r="W1747" i="1"/>
  <c r="S1747" i="1"/>
  <c r="R1748" i="1"/>
  <c r="W1748" i="1" l="1"/>
  <c r="S1748" i="1"/>
  <c r="R1749" i="1"/>
  <c r="X1748" i="1"/>
  <c r="T1749" i="1"/>
  <c r="U1748" i="1"/>
  <c r="X1749" i="1" l="1"/>
  <c r="U1749" i="1"/>
  <c r="T1750" i="1"/>
  <c r="W1749" i="1"/>
  <c r="R1750" i="1"/>
  <c r="S1749" i="1"/>
  <c r="W1750" i="1" l="1"/>
  <c r="R1751" i="1"/>
  <c r="S1750" i="1"/>
  <c r="X1750" i="1"/>
  <c r="U1750" i="1"/>
  <c r="T1751" i="1"/>
  <c r="X1751" i="1" l="1"/>
  <c r="U1751" i="1"/>
  <c r="T1752" i="1"/>
  <c r="W1751" i="1"/>
  <c r="R1752" i="1"/>
  <c r="S1751" i="1"/>
  <c r="W1752" i="1" l="1"/>
  <c r="S1752" i="1"/>
  <c r="R1753" i="1"/>
  <c r="X1752" i="1"/>
  <c r="U1752" i="1"/>
  <c r="T1753" i="1"/>
  <c r="X1753" i="1" l="1"/>
  <c r="T1754" i="1"/>
  <c r="U1753" i="1"/>
  <c r="W1753" i="1"/>
  <c r="R1754" i="1"/>
  <c r="S1753" i="1"/>
  <c r="W1754" i="1" l="1"/>
  <c r="S1754" i="1"/>
  <c r="R1755" i="1"/>
  <c r="X1754" i="1"/>
  <c r="U1754" i="1"/>
  <c r="T1755" i="1"/>
  <c r="X1755" i="1" l="1"/>
  <c r="T1756" i="1"/>
  <c r="U1755" i="1"/>
  <c r="W1755" i="1"/>
  <c r="S1755" i="1"/>
  <c r="R1756" i="1"/>
  <c r="W1756" i="1" l="1"/>
  <c r="R1757" i="1"/>
  <c r="S1756" i="1"/>
  <c r="X1756" i="1"/>
  <c r="U1756" i="1"/>
  <c r="T1757" i="1"/>
  <c r="X1757" i="1" l="1"/>
  <c r="U1757" i="1"/>
  <c r="T1758" i="1"/>
  <c r="W1757" i="1"/>
  <c r="S1757" i="1"/>
  <c r="R1758" i="1"/>
  <c r="W1758" i="1" l="1"/>
  <c r="R1759" i="1"/>
  <c r="S1758" i="1"/>
  <c r="X1758" i="1"/>
  <c r="U1758" i="1"/>
  <c r="T1759" i="1"/>
  <c r="X1759" i="1" l="1"/>
  <c r="U1759" i="1"/>
  <c r="T1760" i="1"/>
  <c r="W1759" i="1"/>
  <c r="R1760" i="1"/>
  <c r="S1759" i="1"/>
  <c r="W1760" i="1" l="1"/>
  <c r="R1761" i="1"/>
  <c r="S1760" i="1"/>
  <c r="X1760" i="1"/>
  <c r="T1761" i="1"/>
  <c r="U1760" i="1"/>
  <c r="X1761" i="1" l="1"/>
  <c r="T1762" i="1"/>
  <c r="U1761" i="1"/>
  <c r="W1761" i="1"/>
  <c r="R1762" i="1"/>
  <c r="S1761" i="1"/>
  <c r="W1762" i="1" l="1"/>
  <c r="S1762" i="1"/>
  <c r="R1763" i="1"/>
  <c r="X1762" i="1"/>
  <c r="U1762" i="1"/>
  <c r="T1763" i="1"/>
  <c r="X1763" i="1" l="1"/>
  <c r="T1764" i="1"/>
  <c r="U1763" i="1"/>
  <c r="W1763" i="1"/>
  <c r="S1763" i="1"/>
  <c r="R1764" i="1"/>
  <c r="W1764" i="1" l="1"/>
  <c r="R1765" i="1"/>
  <c r="S1764" i="1"/>
  <c r="X1764" i="1"/>
  <c r="U1764" i="1"/>
  <c r="T1765" i="1"/>
  <c r="X1765" i="1" l="1"/>
  <c r="T1766" i="1"/>
  <c r="U1765" i="1"/>
  <c r="W1765" i="1"/>
  <c r="S1765" i="1"/>
  <c r="R1766" i="1"/>
  <c r="W1766" i="1" l="1"/>
  <c r="R1767" i="1"/>
  <c r="S1766" i="1"/>
  <c r="X1766" i="1"/>
  <c r="U1766" i="1"/>
  <c r="T1767" i="1"/>
  <c r="X1767" i="1" l="1"/>
  <c r="U1767" i="1"/>
  <c r="T1768" i="1"/>
  <c r="W1767" i="1"/>
  <c r="R1768" i="1"/>
  <c r="S1767" i="1"/>
  <c r="W1768" i="1" l="1"/>
  <c r="R1769" i="1"/>
  <c r="S1768" i="1"/>
  <c r="X1768" i="1"/>
  <c r="U1768" i="1"/>
  <c r="T1769" i="1"/>
  <c r="W1769" i="1" l="1"/>
  <c r="R1770" i="1"/>
  <c r="S1769" i="1"/>
  <c r="X1769" i="1"/>
  <c r="U1769" i="1"/>
  <c r="T1770" i="1"/>
  <c r="X1770" i="1" l="1"/>
  <c r="T1771" i="1"/>
  <c r="U1770" i="1"/>
  <c r="W1770" i="1"/>
  <c r="R1771" i="1"/>
  <c r="S1770" i="1"/>
  <c r="W1771" i="1" l="1"/>
  <c r="R1772" i="1"/>
  <c r="S1771" i="1"/>
  <c r="X1771" i="1"/>
  <c r="T1772" i="1"/>
  <c r="U1771" i="1"/>
  <c r="X1772" i="1" l="1"/>
  <c r="T1773" i="1"/>
  <c r="U1772" i="1"/>
  <c r="W1772" i="1"/>
  <c r="S1772" i="1"/>
  <c r="R1773" i="1"/>
  <c r="W1773" i="1" l="1"/>
  <c r="R1774" i="1"/>
  <c r="S1773" i="1"/>
  <c r="X1773" i="1"/>
  <c r="T1774" i="1"/>
  <c r="U1773" i="1"/>
  <c r="X1774" i="1" l="1"/>
  <c r="U1774" i="1"/>
  <c r="T1775" i="1"/>
  <c r="W1774" i="1"/>
  <c r="S1774" i="1"/>
  <c r="R1775" i="1"/>
  <c r="W1775" i="1" l="1"/>
  <c r="S1775" i="1"/>
  <c r="R1776" i="1"/>
  <c r="X1775" i="1"/>
  <c r="T1776" i="1"/>
  <c r="U1775" i="1"/>
  <c r="X1776" i="1" l="1"/>
  <c r="U1776" i="1"/>
  <c r="T1777" i="1"/>
  <c r="W1776" i="1"/>
  <c r="R1777" i="1"/>
  <c r="S1776" i="1"/>
  <c r="W1777" i="1" l="1"/>
  <c r="S1777" i="1"/>
  <c r="R1778" i="1"/>
  <c r="X1777" i="1"/>
  <c r="U1777" i="1"/>
  <c r="T1778" i="1"/>
  <c r="X1778" i="1" l="1"/>
  <c r="T1779" i="1"/>
  <c r="U1778" i="1"/>
  <c r="W1778" i="1"/>
  <c r="R1779" i="1"/>
  <c r="S1778" i="1"/>
  <c r="W1779" i="1" l="1"/>
  <c r="R1780" i="1"/>
  <c r="S1779" i="1"/>
  <c r="X1779" i="1"/>
  <c r="U1779" i="1"/>
  <c r="T1780" i="1"/>
  <c r="W1780" i="1" l="1"/>
  <c r="R1781" i="1"/>
  <c r="S1780" i="1"/>
  <c r="X1780" i="1"/>
  <c r="T1781" i="1"/>
  <c r="U1780" i="1"/>
  <c r="X1781" i="1" l="1"/>
  <c r="T1782" i="1"/>
  <c r="U1781" i="1"/>
  <c r="W1781" i="1"/>
  <c r="R1782" i="1"/>
  <c r="S1781" i="1"/>
  <c r="W1782" i="1" l="1"/>
  <c r="S1782" i="1"/>
  <c r="R1783" i="1"/>
  <c r="X1782" i="1"/>
  <c r="U1782" i="1"/>
  <c r="T1783" i="1"/>
  <c r="X1783" i="1" l="1"/>
  <c r="T1784" i="1"/>
  <c r="U1783" i="1"/>
  <c r="W1783" i="1"/>
  <c r="R1784" i="1"/>
  <c r="S1783" i="1"/>
  <c r="X1784" i="1" l="1"/>
  <c r="T1785" i="1"/>
  <c r="U1784" i="1"/>
  <c r="W1784" i="1"/>
  <c r="R1785" i="1"/>
  <c r="S1784" i="1"/>
  <c r="W1785" i="1" l="1"/>
  <c r="S1785" i="1"/>
  <c r="R1786" i="1"/>
  <c r="X1785" i="1"/>
  <c r="T1786" i="1"/>
  <c r="U1785" i="1"/>
  <c r="X1786" i="1" l="1"/>
  <c r="T1787" i="1"/>
  <c r="U1786" i="1"/>
  <c r="W1786" i="1"/>
  <c r="S1786" i="1"/>
  <c r="R1787" i="1"/>
  <c r="W1787" i="1" l="1"/>
  <c r="S1787" i="1"/>
  <c r="R1788" i="1"/>
  <c r="X1787" i="1"/>
  <c r="U1787" i="1"/>
  <c r="T1788" i="1"/>
  <c r="X1788" i="1" l="1"/>
  <c r="U1788" i="1"/>
  <c r="T1789" i="1"/>
  <c r="W1788" i="1"/>
  <c r="R1789" i="1"/>
  <c r="S1788" i="1"/>
  <c r="W1789" i="1" l="1"/>
  <c r="R1790" i="1"/>
  <c r="S1789" i="1"/>
  <c r="X1789" i="1"/>
  <c r="U1789" i="1"/>
  <c r="T1790" i="1"/>
  <c r="X1790" i="1" l="1"/>
  <c r="T1791" i="1"/>
  <c r="U1790" i="1"/>
  <c r="W1790" i="1"/>
  <c r="S1790" i="1"/>
  <c r="R1791" i="1"/>
  <c r="W1791" i="1" l="1"/>
  <c r="R1792" i="1"/>
  <c r="S1791" i="1"/>
  <c r="X1791" i="1"/>
  <c r="T1792" i="1"/>
  <c r="U1791" i="1"/>
  <c r="X1792" i="1" l="1"/>
  <c r="U1792" i="1"/>
  <c r="T1793" i="1"/>
  <c r="W1792" i="1"/>
  <c r="S1792" i="1"/>
  <c r="R1793" i="1"/>
  <c r="W1793" i="1" l="1"/>
  <c r="R1794" i="1"/>
  <c r="S1793" i="1"/>
  <c r="X1793" i="1"/>
  <c r="T1794" i="1"/>
  <c r="U1793" i="1"/>
  <c r="X1794" i="1" l="1"/>
  <c r="U1794" i="1"/>
  <c r="T1795" i="1"/>
  <c r="W1794" i="1"/>
  <c r="R1795" i="1"/>
  <c r="S1794" i="1"/>
  <c r="W1795" i="1" l="1"/>
  <c r="S1795" i="1"/>
  <c r="R1796" i="1"/>
  <c r="X1795" i="1"/>
  <c r="T1796" i="1"/>
  <c r="U1795" i="1"/>
  <c r="X1796" i="1" l="1"/>
  <c r="T1797" i="1"/>
  <c r="U1796" i="1"/>
  <c r="W1796" i="1"/>
  <c r="S1796" i="1"/>
  <c r="R1797" i="1"/>
  <c r="W1797" i="1" l="1"/>
  <c r="S1797" i="1"/>
  <c r="R1798" i="1"/>
  <c r="X1797" i="1"/>
  <c r="U1797" i="1"/>
  <c r="T1798" i="1"/>
  <c r="X1798" i="1" l="1"/>
  <c r="T1799" i="1"/>
  <c r="U1798" i="1"/>
  <c r="W1798" i="1"/>
  <c r="S1798" i="1"/>
  <c r="R1799" i="1"/>
  <c r="W1799" i="1" l="1"/>
  <c r="R1800" i="1"/>
  <c r="S1799" i="1"/>
  <c r="X1799" i="1"/>
  <c r="U1799" i="1"/>
  <c r="T1800" i="1"/>
  <c r="X1800" i="1" l="1"/>
  <c r="T1801" i="1"/>
  <c r="U1800" i="1"/>
  <c r="W1800" i="1"/>
  <c r="R1801" i="1"/>
  <c r="S1800" i="1"/>
  <c r="W1801" i="1" l="1"/>
  <c r="R1802" i="1"/>
  <c r="S1801" i="1"/>
  <c r="X1801" i="1"/>
  <c r="T1802" i="1"/>
  <c r="U1801" i="1"/>
  <c r="X1802" i="1" l="1"/>
  <c r="U1802" i="1"/>
  <c r="T1803" i="1"/>
  <c r="W1802" i="1"/>
  <c r="R1803" i="1"/>
  <c r="S1802" i="1"/>
  <c r="W1803" i="1" l="1"/>
  <c r="R1804" i="1"/>
  <c r="S1803" i="1"/>
  <c r="X1803" i="1"/>
  <c r="T1804" i="1"/>
  <c r="U1803" i="1"/>
  <c r="X1804" i="1" l="1"/>
  <c r="U1804" i="1"/>
  <c r="T1805" i="1"/>
  <c r="W1804" i="1"/>
  <c r="R1805" i="1"/>
  <c r="S1804" i="1"/>
  <c r="W1805" i="1" l="1"/>
  <c r="S1805" i="1"/>
  <c r="R1806" i="1"/>
  <c r="X1805" i="1"/>
  <c r="T1806" i="1"/>
  <c r="U1805" i="1"/>
  <c r="X1806" i="1" l="1"/>
  <c r="U1806" i="1"/>
  <c r="T1807" i="1"/>
  <c r="W1806" i="1"/>
  <c r="R1807" i="1"/>
  <c r="S1806" i="1"/>
  <c r="W1807" i="1" l="1"/>
  <c r="S1807" i="1"/>
  <c r="R1808" i="1"/>
  <c r="X1807" i="1"/>
  <c r="U1807" i="1"/>
  <c r="T1808" i="1"/>
  <c r="W1808" i="1" l="1"/>
  <c r="R1809" i="1"/>
  <c r="S1808" i="1"/>
  <c r="X1808" i="1"/>
  <c r="T1809" i="1"/>
  <c r="U1808" i="1"/>
  <c r="X1809" i="1" l="1"/>
  <c r="U1809" i="1"/>
  <c r="T1810" i="1"/>
  <c r="W1809" i="1"/>
  <c r="R1810" i="1"/>
  <c r="S1809" i="1"/>
  <c r="W1810" i="1" l="1"/>
  <c r="R1811" i="1"/>
  <c r="S1810" i="1"/>
  <c r="X1810" i="1"/>
  <c r="U1810" i="1"/>
  <c r="T1811" i="1"/>
  <c r="X1811" i="1" l="1"/>
  <c r="T1812" i="1"/>
  <c r="U1811" i="1"/>
  <c r="W1811" i="1"/>
  <c r="R1812" i="1"/>
  <c r="S1811" i="1"/>
  <c r="W1812" i="1" l="1"/>
  <c r="S1812" i="1"/>
  <c r="R1813" i="1"/>
  <c r="X1812" i="1"/>
  <c r="T1813" i="1"/>
  <c r="U1812" i="1"/>
  <c r="X1813" i="1" l="1"/>
  <c r="T1814" i="1"/>
  <c r="U1813" i="1"/>
  <c r="W1813" i="1"/>
  <c r="R1814" i="1"/>
  <c r="S1813" i="1"/>
  <c r="W1814" i="1" l="1"/>
  <c r="R1815" i="1"/>
  <c r="S1814" i="1"/>
  <c r="X1814" i="1"/>
  <c r="U1814" i="1"/>
  <c r="T1815" i="1"/>
  <c r="X1815" i="1" l="1"/>
  <c r="T1816" i="1"/>
  <c r="U1815" i="1"/>
  <c r="W1815" i="1"/>
  <c r="S1815" i="1"/>
  <c r="R1816" i="1"/>
  <c r="W1816" i="1" l="1"/>
  <c r="R1817" i="1"/>
  <c r="S1816" i="1"/>
  <c r="X1816" i="1"/>
  <c r="U1816" i="1"/>
  <c r="T1817" i="1"/>
  <c r="X1817" i="1" l="1"/>
  <c r="U1817" i="1"/>
  <c r="T1818" i="1"/>
  <c r="W1817" i="1"/>
  <c r="S1817" i="1"/>
  <c r="R1818" i="1"/>
  <c r="X1818" i="1" l="1"/>
  <c r="T1819" i="1"/>
  <c r="U1818" i="1"/>
  <c r="W1818" i="1"/>
  <c r="R1819" i="1"/>
  <c r="S1818" i="1"/>
  <c r="W1819" i="1" l="1"/>
  <c r="R1820" i="1"/>
  <c r="S1819" i="1"/>
  <c r="X1819" i="1"/>
  <c r="U1819" i="1"/>
  <c r="T1820" i="1"/>
  <c r="X1820" i="1" l="1"/>
  <c r="U1820" i="1"/>
  <c r="T1821" i="1"/>
  <c r="W1820" i="1"/>
  <c r="R1821" i="1"/>
  <c r="S1820" i="1"/>
  <c r="W1821" i="1" l="1"/>
  <c r="R1822" i="1"/>
  <c r="S1821" i="1"/>
  <c r="X1821" i="1"/>
  <c r="T1822" i="1"/>
  <c r="U1821" i="1"/>
  <c r="X1822" i="1" l="1"/>
  <c r="U1822" i="1"/>
  <c r="T1823" i="1"/>
  <c r="W1822" i="1"/>
  <c r="R1823" i="1"/>
  <c r="S1822" i="1"/>
  <c r="W1823" i="1" l="1"/>
  <c r="R1824" i="1"/>
  <c r="S1823" i="1"/>
  <c r="X1823" i="1"/>
  <c r="T1824" i="1"/>
  <c r="U1823" i="1"/>
  <c r="X1824" i="1" l="1"/>
  <c r="U1824" i="1"/>
  <c r="T1825" i="1"/>
  <c r="W1824" i="1"/>
  <c r="R1825" i="1"/>
  <c r="S1824" i="1"/>
  <c r="W1825" i="1" l="1"/>
  <c r="S1825" i="1"/>
  <c r="R1826" i="1"/>
  <c r="X1825" i="1"/>
  <c r="T1826" i="1"/>
  <c r="U1825" i="1"/>
  <c r="X1826" i="1" l="1"/>
  <c r="T1827" i="1"/>
  <c r="U1826" i="1"/>
  <c r="W1826" i="1"/>
  <c r="S1826" i="1"/>
  <c r="R1827" i="1"/>
  <c r="X1827" i="1" l="1"/>
  <c r="U1827" i="1"/>
  <c r="T1828" i="1"/>
  <c r="W1827" i="1"/>
  <c r="S1827" i="1"/>
  <c r="R1828" i="1"/>
  <c r="W1828" i="1" l="1"/>
  <c r="R1829" i="1"/>
  <c r="S1828" i="1"/>
  <c r="X1828" i="1"/>
  <c r="U1828" i="1"/>
  <c r="T1829" i="1"/>
  <c r="X1829" i="1" l="1"/>
  <c r="U1829" i="1"/>
  <c r="T1830" i="1"/>
  <c r="W1829" i="1"/>
  <c r="R1830" i="1"/>
  <c r="S1829" i="1"/>
  <c r="X1830" i="1" l="1"/>
  <c r="T1831" i="1"/>
  <c r="U1830" i="1"/>
  <c r="W1830" i="1"/>
  <c r="S1830" i="1"/>
  <c r="R1831" i="1"/>
  <c r="W1831" i="1" l="1"/>
  <c r="S1831" i="1"/>
  <c r="R1832" i="1"/>
  <c r="X1831" i="1"/>
  <c r="T1832" i="1"/>
  <c r="U1831" i="1"/>
  <c r="X1832" i="1" l="1"/>
  <c r="T1833" i="1"/>
  <c r="U1832" i="1"/>
  <c r="W1832" i="1"/>
  <c r="S1832" i="1"/>
  <c r="R1833" i="1"/>
  <c r="W1833" i="1" l="1"/>
  <c r="R1834" i="1"/>
  <c r="S1833" i="1"/>
  <c r="X1833" i="1"/>
  <c r="U1833" i="1"/>
  <c r="T1834" i="1"/>
  <c r="X1834" i="1" l="1"/>
  <c r="T1835" i="1"/>
  <c r="U1834" i="1"/>
  <c r="W1834" i="1"/>
  <c r="R1835" i="1"/>
  <c r="S1834" i="1"/>
  <c r="W1835" i="1" l="1"/>
  <c r="S1835" i="1"/>
  <c r="R1836" i="1"/>
  <c r="X1835" i="1"/>
  <c r="T1836" i="1"/>
  <c r="U1835" i="1"/>
  <c r="X1836" i="1" l="1"/>
  <c r="U1836" i="1"/>
  <c r="T1837" i="1"/>
  <c r="W1836" i="1"/>
  <c r="R1837" i="1"/>
  <c r="S1836" i="1"/>
  <c r="W1837" i="1" l="1"/>
  <c r="S1837" i="1"/>
  <c r="R1838" i="1"/>
  <c r="X1837" i="1"/>
  <c r="U1837" i="1"/>
  <c r="T1838" i="1"/>
  <c r="X1838" i="1" l="1"/>
  <c r="T1839" i="1"/>
  <c r="U1838" i="1"/>
  <c r="W1838" i="1"/>
  <c r="R1839" i="1"/>
  <c r="S1838" i="1"/>
  <c r="W1839" i="1" l="1"/>
  <c r="R1840" i="1"/>
  <c r="S1839" i="1"/>
  <c r="X1839" i="1"/>
  <c r="T1840" i="1"/>
  <c r="U1839" i="1"/>
  <c r="X1840" i="1" l="1"/>
  <c r="U1840" i="1"/>
  <c r="T1841" i="1"/>
  <c r="W1840" i="1"/>
  <c r="R1841" i="1"/>
  <c r="S1840" i="1"/>
  <c r="W1841" i="1" l="1"/>
  <c r="R1842" i="1"/>
  <c r="S1841" i="1"/>
  <c r="X1841" i="1"/>
  <c r="T1842" i="1"/>
  <c r="U1841" i="1"/>
  <c r="X1842" i="1" l="1"/>
  <c r="U1842" i="1"/>
  <c r="T1843" i="1"/>
  <c r="W1842" i="1"/>
  <c r="R1843" i="1"/>
  <c r="S1842" i="1"/>
  <c r="W1843" i="1" l="1"/>
  <c r="R1844" i="1"/>
  <c r="S1843" i="1"/>
  <c r="X1843" i="1"/>
  <c r="T1844" i="1"/>
  <c r="U1843" i="1"/>
  <c r="X1844" i="1" l="1"/>
  <c r="T1845" i="1"/>
  <c r="U1844" i="1"/>
  <c r="W1844" i="1"/>
  <c r="S1844" i="1"/>
  <c r="R1845" i="1"/>
  <c r="W1845" i="1" l="1"/>
  <c r="S1845" i="1"/>
  <c r="R1846" i="1"/>
  <c r="X1845" i="1"/>
  <c r="T1846" i="1"/>
  <c r="U1845" i="1"/>
  <c r="X1846" i="1" l="1"/>
  <c r="T1847" i="1"/>
  <c r="U1846" i="1"/>
  <c r="W1846" i="1"/>
  <c r="R1847" i="1"/>
  <c r="S1846" i="1"/>
  <c r="W1847" i="1" l="1"/>
  <c r="S1847" i="1"/>
  <c r="R1848" i="1"/>
  <c r="X1847" i="1"/>
  <c r="U1847" i="1"/>
  <c r="T1848" i="1"/>
  <c r="X1848" i="1" l="1"/>
  <c r="T1849" i="1"/>
  <c r="U1848" i="1"/>
  <c r="W1848" i="1"/>
  <c r="S1848" i="1"/>
  <c r="R1849" i="1"/>
  <c r="W1849" i="1" l="1"/>
  <c r="R1850" i="1"/>
  <c r="S1849" i="1"/>
  <c r="X1849" i="1"/>
  <c r="U1849" i="1"/>
  <c r="T1850" i="1"/>
  <c r="X1850" i="1" l="1"/>
  <c r="U1850" i="1"/>
  <c r="T1851" i="1"/>
  <c r="W1850" i="1"/>
  <c r="S1850" i="1"/>
  <c r="R1851" i="1"/>
  <c r="W1851" i="1" l="1"/>
  <c r="R1852" i="1"/>
  <c r="S1851" i="1"/>
  <c r="X1851" i="1"/>
  <c r="T1852" i="1"/>
  <c r="U1851" i="1"/>
  <c r="X1852" i="1" l="1"/>
  <c r="T1853" i="1"/>
  <c r="U1852" i="1"/>
  <c r="W1852" i="1"/>
  <c r="S1852" i="1"/>
  <c r="R1853" i="1"/>
  <c r="W1853" i="1" l="1"/>
  <c r="R1854" i="1"/>
  <c r="S1853" i="1"/>
  <c r="X1853" i="1"/>
  <c r="T1854" i="1"/>
  <c r="U1853" i="1"/>
  <c r="X1854" i="1" l="1"/>
  <c r="U1854" i="1"/>
  <c r="T1855" i="1"/>
  <c r="W1854" i="1"/>
  <c r="R1855" i="1"/>
  <c r="S1854" i="1"/>
  <c r="W1855" i="1" l="1"/>
  <c r="S1855" i="1"/>
  <c r="R1856" i="1"/>
  <c r="X1855" i="1"/>
  <c r="T1856" i="1"/>
  <c r="U1855" i="1"/>
  <c r="X1856" i="1" l="1"/>
  <c r="T1857" i="1"/>
  <c r="U1856" i="1"/>
  <c r="W1856" i="1"/>
  <c r="S1856" i="1"/>
  <c r="R1857" i="1"/>
  <c r="W1857" i="1" l="1"/>
  <c r="R1858" i="1"/>
  <c r="S1857" i="1"/>
  <c r="X1857" i="1"/>
  <c r="T1858" i="1"/>
  <c r="U1857" i="1"/>
  <c r="X1858" i="1" l="1"/>
  <c r="U1858" i="1"/>
  <c r="T1859" i="1"/>
  <c r="W1858" i="1"/>
  <c r="S1858" i="1"/>
  <c r="R1859" i="1"/>
  <c r="W1859" i="1" l="1"/>
  <c r="R1860" i="1"/>
  <c r="S1859" i="1"/>
  <c r="X1859" i="1"/>
  <c r="U1859" i="1"/>
  <c r="T1860" i="1"/>
  <c r="X1860" i="1" l="1"/>
  <c r="T1861" i="1"/>
  <c r="U1860" i="1"/>
  <c r="W1860" i="1"/>
  <c r="S1860" i="1"/>
  <c r="R1861" i="1"/>
  <c r="W1861" i="1" l="1"/>
  <c r="R1862" i="1"/>
  <c r="S1861" i="1"/>
  <c r="X1861" i="1"/>
  <c r="T1862" i="1"/>
  <c r="U1861" i="1"/>
  <c r="W1862" i="1" l="1"/>
  <c r="R1863" i="1"/>
  <c r="S1862" i="1"/>
  <c r="X1862" i="1"/>
  <c r="U1862" i="1"/>
  <c r="T1863" i="1"/>
  <c r="X1863" i="1" l="1"/>
  <c r="T1864" i="1"/>
  <c r="U1863" i="1"/>
  <c r="W1863" i="1"/>
  <c r="R1864" i="1"/>
  <c r="S1863" i="1"/>
  <c r="W1864" i="1" l="1"/>
  <c r="R1865" i="1"/>
  <c r="S1864" i="1"/>
  <c r="X1864" i="1"/>
  <c r="T1865" i="1"/>
  <c r="U1864" i="1"/>
  <c r="X1865" i="1" l="1"/>
  <c r="T1866" i="1"/>
  <c r="U1865" i="1"/>
  <c r="W1865" i="1"/>
  <c r="S1865" i="1"/>
  <c r="R1866" i="1"/>
  <c r="W1866" i="1" l="1"/>
  <c r="S1866" i="1"/>
  <c r="R1867" i="1"/>
  <c r="X1866" i="1"/>
  <c r="U1866" i="1"/>
  <c r="T1867" i="1"/>
  <c r="X1867" i="1" l="1"/>
  <c r="U1867" i="1"/>
  <c r="T1868" i="1"/>
  <c r="W1867" i="1"/>
  <c r="S1867" i="1"/>
  <c r="R1868" i="1"/>
  <c r="W1868" i="1" l="1"/>
  <c r="S1868" i="1"/>
  <c r="R1869" i="1"/>
  <c r="X1868" i="1"/>
  <c r="T1869" i="1"/>
  <c r="U1868" i="1"/>
  <c r="X1869" i="1" l="1"/>
  <c r="U1869" i="1"/>
  <c r="T1870" i="1"/>
  <c r="W1869" i="1"/>
  <c r="R1870" i="1"/>
  <c r="S1869" i="1"/>
  <c r="W1870" i="1" l="1"/>
  <c r="S1870" i="1"/>
  <c r="R1871" i="1"/>
  <c r="X1870" i="1"/>
  <c r="U1870" i="1"/>
  <c r="T1871" i="1"/>
  <c r="X1871" i="1" l="1"/>
  <c r="T1872" i="1"/>
  <c r="U1871" i="1"/>
  <c r="W1871" i="1"/>
  <c r="R1872" i="1"/>
  <c r="S1871" i="1"/>
  <c r="W1872" i="1" l="1"/>
  <c r="S1872" i="1"/>
  <c r="R1873" i="1"/>
  <c r="X1872" i="1"/>
  <c r="U1872" i="1"/>
  <c r="T1873" i="1"/>
  <c r="X1873" i="1" l="1"/>
  <c r="T1874" i="1"/>
  <c r="U1873" i="1"/>
  <c r="W1873" i="1"/>
  <c r="R1874" i="1"/>
  <c r="S1873" i="1"/>
  <c r="X1874" i="1" l="1"/>
  <c r="U1874" i="1"/>
  <c r="T1875" i="1"/>
  <c r="W1874" i="1"/>
  <c r="R1875" i="1"/>
  <c r="S1874" i="1"/>
  <c r="W1875" i="1" l="1"/>
  <c r="R1876" i="1"/>
  <c r="S1875" i="1"/>
  <c r="X1875" i="1"/>
  <c r="T1876" i="1"/>
  <c r="U1875" i="1"/>
  <c r="X1876" i="1" l="1"/>
  <c r="U1876" i="1"/>
  <c r="T1877" i="1"/>
  <c r="W1876" i="1"/>
  <c r="S1876" i="1"/>
  <c r="R1877" i="1"/>
  <c r="W1877" i="1" l="1"/>
  <c r="S1877" i="1"/>
  <c r="R1878" i="1"/>
  <c r="X1877" i="1"/>
  <c r="U1877" i="1"/>
  <c r="T1878" i="1"/>
  <c r="X1878" i="1" l="1"/>
  <c r="U1878" i="1"/>
  <c r="T1879" i="1"/>
  <c r="W1878" i="1"/>
  <c r="R1879" i="1"/>
  <c r="S1878" i="1"/>
  <c r="W1879" i="1" l="1"/>
  <c r="R1880" i="1"/>
  <c r="S1879" i="1"/>
  <c r="X1879" i="1"/>
  <c r="U1879" i="1"/>
  <c r="T1880" i="1"/>
  <c r="X1880" i="1" l="1"/>
  <c r="T1881" i="1"/>
  <c r="U1880" i="1"/>
  <c r="W1880" i="1"/>
  <c r="S1880" i="1"/>
  <c r="R1881" i="1"/>
  <c r="W1881" i="1" l="1"/>
  <c r="R1882" i="1"/>
  <c r="S1881" i="1"/>
  <c r="X1881" i="1"/>
  <c r="T1882" i="1"/>
  <c r="U1881" i="1"/>
  <c r="X1882" i="1" l="1"/>
  <c r="U1882" i="1"/>
  <c r="T1883" i="1"/>
  <c r="W1882" i="1"/>
  <c r="S1882" i="1"/>
  <c r="R1883" i="1"/>
  <c r="W1883" i="1" l="1"/>
  <c r="R1884" i="1"/>
  <c r="S1883" i="1"/>
  <c r="X1883" i="1"/>
  <c r="T1884" i="1"/>
  <c r="U1883" i="1"/>
  <c r="X1884" i="1" l="1"/>
  <c r="U1884" i="1"/>
  <c r="T1885" i="1"/>
  <c r="W1884" i="1"/>
  <c r="R1885" i="1"/>
  <c r="S1884" i="1"/>
  <c r="W1885" i="1" l="1"/>
  <c r="S1885" i="1"/>
  <c r="R1886" i="1"/>
  <c r="X1885" i="1"/>
  <c r="T1886" i="1"/>
  <c r="U1885" i="1"/>
  <c r="X1886" i="1" l="1"/>
  <c r="T1887" i="1"/>
  <c r="U1886" i="1"/>
  <c r="W1886" i="1"/>
  <c r="S1886" i="1"/>
  <c r="R1887" i="1"/>
  <c r="W1887" i="1" l="1"/>
  <c r="S1887" i="1"/>
  <c r="R1888" i="1"/>
  <c r="X1887" i="1"/>
  <c r="U1887" i="1"/>
  <c r="T1888" i="1"/>
  <c r="X1888" i="1" l="1"/>
  <c r="U1888" i="1"/>
  <c r="T1889" i="1"/>
  <c r="W1888" i="1"/>
  <c r="R1889" i="1"/>
  <c r="S1888" i="1"/>
  <c r="W1889" i="1" l="1"/>
  <c r="R1890" i="1"/>
  <c r="S1889" i="1"/>
  <c r="X1889" i="1"/>
  <c r="U1889" i="1"/>
  <c r="T1890" i="1"/>
  <c r="X1890" i="1" l="1"/>
  <c r="T1891" i="1"/>
  <c r="U1890" i="1"/>
  <c r="W1890" i="1"/>
  <c r="R1891" i="1"/>
  <c r="S1890" i="1"/>
  <c r="W1891" i="1" l="1"/>
  <c r="R1892" i="1"/>
  <c r="S1891" i="1"/>
  <c r="X1891" i="1"/>
  <c r="T1892" i="1"/>
  <c r="U1891" i="1"/>
  <c r="X1892" i="1" l="1"/>
  <c r="U1892" i="1"/>
  <c r="T1893" i="1"/>
  <c r="W1892" i="1"/>
  <c r="S1892" i="1"/>
  <c r="R1893" i="1"/>
  <c r="W1893" i="1" l="1"/>
  <c r="R1894" i="1"/>
  <c r="S1893" i="1"/>
  <c r="X1893" i="1"/>
  <c r="T1894" i="1"/>
  <c r="U1893" i="1"/>
  <c r="X1894" i="1" l="1"/>
  <c r="U1894" i="1"/>
  <c r="T1895" i="1"/>
  <c r="W1894" i="1"/>
  <c r="S1894" i="1"/>
  <c r="R1895" i="1"/>
  <c r="W1895" i="1" l="1"/>
  <c r="R1896" i="1"/>
  <c r="S1895" i="1"/>
  <c r="X1895" i="1"/>
  <c r="T1896" i="1"/>
  <c r="U1895" i="1"/>
  <c r="X1896" i="1" l="1"/>
  <c r="T1897" i="1"/>
  <c r="U1896" i="1"/>
  <c r="W1896" i="1"/>
  <c r="S1896" i="1"/>
  <c r="R1897" i="1"/>
  <c r="W1897" i="1" l="1"/>
  <c r="S1897" i="1"/>
  <c r="R1898" i="1"/>
  <c r="X1897" i="1"/>
  <c r="U1897" i="1"/>
  <c r="T1898" i="1"/>
  <c r="X1898" i="1" l="1"/>
  <c r="T1899" i="1"/>
  <c r="U1898" i="1"/>
  <c r="W1898" i="1"/>
  <c r="R1899" i="1"/>
  <c r="S1898" i="1"/>
  <c r="W1899" i="1" l="1"/>
  <c r="R1900" i="1"/>
  <c r="S1899" i="1"/>
  <c r="X1899" i="1"/>
  <c r="U1899" i="1"/>
  <c r="T1900" i="1"/>
  <c r="X1900" i="1" l="1"/>
  <c r="T1901" i="1"/>
  <c r="U1900" i="1"/>
  <c r="W1900" i="1"/>
  <c r="R1901" i="1"/>
  <c r="S1900" i="1"/>
  <c r="W1901" i="1" l="1"/>
  <c r="R1902" i="1"/>
  <c r="S1901" i="1"/>
  <c r="X1901" i="1"/>
  <c r="T1902" i="1"/>
  <c r="U1901" i="1"/>
  <c r="X1902" i="1" l="1"/>
  <c r="T1903" i="1"/>
  <c r="U1902" i="1"/>
  <c r="W1902" i="1"/>
  <c r="S1902" i="1"/>
  <c r="R1903" i="1"/>
  <c r="W1903" i="1" l="1"/>
  <c r="R1904" i="1"/>
  <c r="S1903" i="1"/>
  <c r="X1903" i="1"/>
  <c r="T1904" i="1"/>
  <c r="U1903" i="1"/>
  <c r="X1904" i="1" l="1"/>
  <c r="U1904" i="1"/>
  <c r="T1905" i="1"/>
  <c r="W1904" i="1"/>
  <c r="R1905" i="1"/>
  <c r="S1904" i="1"/>
  <c r="W1905" i="1" l="1"/>
  <c r="S1905" i="1"/>
  <c r="R1906" i="1"/>
  <c r="X1905" i="1"/>
  <c r="T1906" i="1"/>
  <c r="U1905" i="1"/>
  <c r="X1906" i="1" l="1"/>
  <c r="U1906" i="1"/>
  <c r="T1907" i="1"/>
  <c r="W1906" i="1"/>
  <c r="R1907" i="1"/>
  <c r="S1906" i="1"/>
  <c r="W1907" i="1" l="1"/>
  <c r="S1907" i="1"/>
  <c r="R1908" i="1"/>
  <c r="X1907" i="1"/>
  <c r="U1907" i="1"/>
  <c r="T1908" i="1"/>
  <c r="X1908" i="1" l="1"/>
  <c r="T1909" i="1"/>
  <c r="U1908" i="1"/>
  <c r="W1908" i="1"/>
  <c r="R1909" i="1"/>
  <c r="S1908" i="1"/>
  <c r="W1909" i="1" l="1"/>
  <c r="R1910" i="1"/>
  <c r="S1909" i="1"/>
  <c r="X1909" i="1"/>
  <c r="U1909" i="1"/>
  <c r="T1910" i="1"/>
  <c r="X1910" i="1" l="1"/>
  <c r="T1911" i="1"/>
  <c r="U1910" i="1"/>
  <c r="W1910" i="1"/>
  <c r="R1911" i="1"/>
  <c r="S1910" i="1"/>
  <c r="W1911" i="1" l="1"/>
  <c r="S1911" i="1"/>
  <c r="R1912" i="1"/>
  <c r="X1911" i="1"/>
  <c r="T1912" i="1"/>
  <c r="U1911" i="1"/>
  <c r="X1912" i="1" l="1"/>
  <c r="T1913" i="1"/>
  <c r="U1912" i="1"/>
  <c r="W1912" i="1"/>
  <c r="R1913" i="1"/>
  <c r="S1912" i="1"/>
  <c r="W1913" i="1" l="1"/>
  <c r="R1914" i="1"/>
  <c r="S1913" i="1"/>
  <c r="X1913" i="1"/>
  <c r="T1914" i="1"/>
  <c r="U1913" i="1"/>
  <c r="X1914" i="1" l="1"/>
  <c r="U1914" i="1"/>
  <c r="T1915" i="1"/>
  <c r="W1914" i="1"/>
  <c r="R1915" i="1"/>
  <c r="S1914" i="1"/>
  <c r="W1915" i="1" l="1"/>
  <c r="S1915" i="1"/>
  <c r="R1916" i="1"/>
  <c r="X1915" i="1"/>
  <c r="T1916" i="1"/>
  <c r="U1915" i="1"/>
  <c r="X1916" i="1" l="1"/>
  <c r="T1917" i="1"/>
  <c r="U1916" i="1"/>
  <c r="W1916" i="1"/>
  <c r="R1917" i="1"/>
  <c r="S1916" i="1"/>
  <c r="W1917" i="1" l="1"/>
  <c r="S1917" i="1"/>
  <c r="R1918" i="1"/>
  <c r="X1917" i="1"/>
  <c r="U1917" i="1"/>
  <c r="T1918" i="1"/>
  <c r="X1918" i="1" l="1"/>
  <c r="U1918" i="1"/>
  <c r="T1919" i="1"/>
  <c r="W1918" i="1"/>
  <c r="R1919" i="1"/>
  <c r="S1918" i="1"/>
  <c r="W1919" i="1" l="1"/>
  <c r="R1920" i="1"/>
  <c r="S1919" i="1"/>
  <c r="X1919" i="1"/>
  <c r="U1919" i="1"/>
  <c r="T1920" i="1"/>
  <c r="X1920" i="1" l="1"/>
  <c r="T1921" i="1"/>
  <c r="U1920" i="1"/>
  <c r="W1920" i="1"/>
  <c r="S1920" i="1"/>
  <c r="R1921" i="1"/>
  <c r="W1921" i="1" l="1"/>
  <c r="R1922" i="1"/>
  <c r="S1921" i="1"/>
  <c r="X1921" i="1"/>
  <c r="T1922" i="1"/>
  <c r="U1921" i="1"/>
  <c r="X1922" i="1" l="1"/>
  <c r="U1922" i="1"/>
  <c r="T1923" i="1"/>
  <c r="W1922" i="1"/>
  <c r="S1922" i="1"/>
  <c r="R1923" i="1"/>
  <c r="W1923" i="1" l="1"/>
  <c r="R1924" i="1"/>
  <c r="S1923" i="1"/>
  <c r="X1923" i="1"/>
  <c r="T1924" i="1"/>
  <c r="U1923" i="1"/>
  <c r="X1924" i="1" l="1"/>
  <c r="T1925" i="1"/>
  <c r="U1924" i="1"/>
  <c r="W1924" i="1"/>
  <c r="R1925" i="1"/>
  <c r="S1924" i="1"/>
  <c r="W1925" i="1" l="1"/>
  <c r="S1925" i="1"/>
  <c r="R1926" i="1"/>
  <c r="X1925" i="1"/>
  <c r="T1926" i="1"/>
  <c r="U1925" i="1"/>
  <c r="X1926" i="1" l="1"/>
  <c r="T1927" i="1"/>
  <c r="U1926" i="1"/>
  <c r="W1926" i="1"/>
  <c r="R1927" i="1"/>
  <c r="S1926" i="1"/>
  <c r="X1927" i="1" l="1"/>
  <c r="U1927" i="1"/>
  <c r="T1928" i="1"/>
  <c r="W1927" i="1"/>
  <c r="S1927" i="1"/>
  <c r="R1928" i="1"/>
  <c r="W1928" i="1" l="1"/>
  <c r="R1929" i="1"/>
  <c r="S1928" i="1"/>
  <c r="X1928" i="1"/>
  <c r="U1928" i="1"/>
  <c r="T1929" i="1"/>
  <c r="X1929" i="1" l="1"/>
  <c r="U1929" i="1"/>
  <c r="T1930" i="1"/>
  <c r="W1929" i="1"/>
  <c r="R1930" i="1"/>
  <c r="S1929" i="1"/>
  <c r="W1930" i="1" l="1"/>
  <c r="S1930" i="1"/>
  <c r="R1931" i="1"/>
  <c r="X1930" i="1"/>
  <c r="T1931" i="1"/>
  <c r="U1930" i="1"/>
  <c r="X1931" i="1" l="1"/>
  <c r="T1932" i="1"/>
  <c r="U1931" i="1"/>
  <c r="W1931" i="1"/>
  <c r="R1932" i="1"/>
  <c r="S1931" i="1"/>
  <c r="W1932" i="1" l="1"/>
  <c r="R1933" i="1"/>
  <c r="S1932" i="1"/>
  <c r="X1932" i="1"/>
  <c r="U1932" i="1"/>
  <c r="T1933" i="1"/>
  <c r="X1933" i="1" l="1"/>
  <c r="T1934" i="1"/>
  <c r="U1933" i="1"/>
  <c r="W1933" i="1"/>
  <c r="R1934" i="1"/>
  <c r="S1933" i="1"/>
  <c r="W1934" i="1" l="1"/>
  <c r="R1935" i="1"/>
  <c r="S1934" i="1"/>
  <c r="X1934" i="1"/>
  <c r="T1935" i="1"/>
  <c r="U1934" i="1"/>
  <c r="X1935" i="1" l="1"/>
  <c r="T1936" i="1"/>
  <c r="U1935" i="1"/>
  <c r="W1935" i="1"/>
  <c r="S1935" i="1"/>
  <c r="R1936" i="1"/>
  <c r="W1936" i="1" l="1"/>
  <c r="R1937" i="1"/>
  <c r="S1936" i="1"/>
  <c r="X1936" i="1"/>
  <c r="U1936" i="1"/>
  <c r="T1937" i="1"/>
  <c r="X1937" i="1" l="1"/>
  <c r="U1937" i="1"/>
  <c r="T1938" i="1"/>
  <c r="W1937" i="1"/>
  <c r="S1937" i="1"/>
  <c r="R1938" i="1"/>
  <c r="W1938" i="1" l="1"/>
  <c r="R1939" i="1"/>
  <c r="S1938" i="1"/>
  <c r="X1938" i="1"/>
  <c r="T1939" i="1"/>
  <c r="U1938" i="1"/>
  <c r="X1939" i="1" l="1"/>
  <c r="U1939" i="1"/>
  <c r="T1940" i="1"/>
  <c r="W1939" i="1"/>
  <c r="R1940" i="1"/>
  <c r="S1939" i="1"/>
  <c r="W1940" i="1" l="1"/>
  <c r="R1941" i="1"/>
  <c r="S1940" i="1"/>
  <c r="X1940" i="1"/>
  <c r="T1941" i="1"/>
  <c r="U1940" i="1"/>
  <c r="X1941" i="1" l="1"/>
  <c r="T1942" i="1"/>
  <c r="U1941" i="1"/>
  <c r="W1941" i="1"/>
  <c r="R1942" i="1"/>
  <c r="S1941" i="1"/>
  <c r="W1942" i="1" l="1"/>
  <c r="S1942" i="1"/>
  <c r="R1943" i="1"/>
  <c r="X1942" i="1"/>
  <c r="T1943" i="1"/>
  <c r="U1942" i="1"/>
  <c r="X1943" i="1" l="1"/>
  <c r="T1944" i="1"/>
  <c r="U1943" i="1"/>
  <c r="W1943" i="1"/>
  <c r="R1944" i="1"/>
  <c r="S1943" i="1"/>
  <c r="W1944" i="1" l="1"/>
  <c r="R1945" i="1"/>
  <c r="S1944" i="1"/>
  <c r="X1944" i="1"/>
  <c r="U1944" i="1"/>
  <c r="T1945" i="1"/>
  <c r="X1945" i="1" l="1"/>
  <c r="T1946" i="1"/>
  <c r="U1945" i="1"/>
  <c r="W1945" i="1"/>
  <c r="S1945" i="1"/>
  <c r="R1946" i="1"/>
  <c r="W1946" i="1" l="1"/>
  <c r="S1946" i="1"/>
  <c r="R1947" i="1"/>
  <c r="X1946" i="1"/>
  <c r="T1947" i="1"/>
  <c r="U1946" i="1"/>
  <c r="X1947" i="1" l="1"/>
  <c r="U1947" i="1"/>
  <c r="T1948" i="1"/>
  <c r="W1947" i="1"/>
  <c r="S1947" i="1"/>
  <c r="R1948" i="1"/>
  <c r="W1948" i="1" l="1"/>
  <c r="R1949" i="1"/>
  <c r="S1948" i="1"/>
  <c r="X1948" i="1"/>
  <c r="U1948" i="1"/>
  <c r="T1949" i="1"/>
  <c r="X1949" i="1" l="1"/>
  <c r="U1949" i="1"/>
  <c r="T1950" i="1"/>
  <c r="W1949" i="1"/>
  <c r="R1950" i="1"/>
  <c r="S1949" i="1"/>
  <c r="W1950" i="1" l="1"/>
  <c r="S1950" i="1"/>
  <c r="R1951" i="1"/>
  <c r="X1950" i="1"/>
  <c r="T1951" i="1"/>
  <c r="U1950" i="1"/>
  <c r="X1951" i="1" l="1"/>
  <c r="T1952" i="1"/>
  <c r="U1951" i="1"/>
  <c r="W1951" i="1"/>
  <c r="R1952" i="1"/>
  <c r="S1951" i="1"/>
  <c r="W1952" i="1" l="1"/>
  <c r="R1953" i="1"/>
  <c r="S1952" i="1"/>
  <c r="X1952" i="1"/>
  <c r="U1952" i="1"/>
  <c r="T1953" i="1"/>
  <c r="X1953" i="1" l="1"/>
  <c r="T1954" i="1"/>
  <c r="U1953" i="1"/>
  <c r="W1953" i="1"/>
  <c r="R1954" i="1"/>
  <c r="S1953" i="1"/>
  <c r="W1954" i="1" l="1"/>
  <c r="R1955" i="1"/>
  <c r="S1954" i="1"/>
  <c r="X1954" i="1"/>
  <c r="T1955" i="1"/>
  <c r="U1954" i="1"/>
  <c r="X1955" i="1" l="1"/>
  <c r="T1956" i="1"/>
  <c r="U1955" i="1"/>
  <c r="W1955" i="1"/>
  <c r="S1955" i="1"/>
  <c r="R1956" i="1"/>
  <c r="W1956" i="1" l="1"/>
  <c r="R1957" i="1"/>
  <c r="S1956" i="1"/>
  <c r="X1956" i="1"/>
  <c r="T1957" i="1"/>
  <c r="U1956" i="1"/>
  <c r="X1957" i="1" l="1"/>
  <c r="U1957" i="1"/>
  <c r="T1958" i="1"/>
  <c r="W1957" i="1"/>
  <c r="S1957" i="1"/>
  <c r="R1958" i="1"/>
  <c r="W1958" i="1" l="1"/>
  <c r="S1958" i="1"/>
  <c r="R1959" i="1"/>
  <c r="X1958" i="1"/>
  <c r="T1959" i="1"/>
  <c r="U1958" i="1"/>
  <c r="X1959" i="1" l="1"/>
  <c r="U1959" i="1"/>
  <c r="T1960" i="1"/>
  <c r="W1959" i="1"/>
  <c r="R1960" i="1"/>
  <c r="S1959" i="1"/>
  <c r="W1960" i="1" l="1"/>
  <c r="S1960" i="1"/>
  <c r="R1961" i="1"/>
  <c r="X1960" i="1"/>
  <c r="U1960" i="1"/>
  <c r="T1961" i="1"/>
  <c r="X1961" i="1" l="1"/>
  <c r="T1962" i="1"/>
  <c r="U1961" i="1"/>
  <c r="W1961" i="1"/>
  <c r="R1962" i="1"/>
  <c r="S1961" i="1"/>
  <c r="W1962" i="1" l="1"/>
  <c r="S1962" i="1"/>
  <c r="R1963" i="1"/>
  <c r="X1962" i="1"/>
  <c r="U1962" i="1"/>
  <c r="T1963" i="1"/>
  <c r="X1963" i="1" l="1"/>
  <c r="T1964" i="1"/>
  <c r="U1963" i="1"/>
  <c r="W1963" i="1"/>
  <c r="R1964" i="1"/>
  <c r="S1963" i="1"/>
  <c r="X1964" i="1" l="1"/>
  <c r="T1965" i="1"/>
  <c r="U1964" i="1"/>
  <c r="W1964" i="1"/>
  <c r="S1964" i="1"/>
  <c r="R1965" i="1"/>
  <c r="W1965" i="1" l="1"/>
  <c r="S1965" i="1"/>
  <c r="R1966" i="1"/>
  <c r="X1965" i="1"/>
  <c r="T1966" i="1"/>
  <c r="U1965" i="1"/>
  <c r="X1966" i="1" l="1"/>
  <c r="U1966" i="1"/>
  <c r="T1967" i="1"/>
  <c r="W1966" i="1"/>
  <c r="R1967" i="1"/>
  <c r="S1966" i="1"/>
  <c r="W1967" i="1" l="1"/>
  <c r="S1967" i="1"/>
  <c r="R1968" i="1"/>
  <c r="X1967" i="1"/>
  <c r="U1967" i="1"/>
  <c r="T1968" i="1"/>
  <c r="X1968" i="1" l="1"/>
  <c r="U1968" i="1"/>
  <c r="T1969" i="1"/>
  <c r="W1968" i="1"/>
  <c r="R1969" i="1"/>
  <c r="S1968" i="1"/>
  <c r="W1969" i="1" l="1"/>
  <c r="R1970" i="1"/>
  <c r="S1969" i="1"/>
  <c r="X1969" i="1"/>
  <c r="U1969" i="1"/>
  <c r="T1970" i="1"/>
  <c r="X1970" i="1" l="1"/>
  <c r="T1971" i="1"/>
  <c r="U1970" i="1"/>
  <c r="W1970" i="1"/>
  <c r="R1971" i="1"/>
  <c r="S1970" i="1"/>
  <c r="W1971" i="1" l="1"/>
  <c r="R1972" i="1"/>
  <c r="S1971" i="1"/>
  <c r="X1971" i="1"/>
  <c r="T1972" i="1"/>
  <c r="U1971" i="1"/>
  <c r="X1972" i="1" l="1"/>
  <c r="U1972" i="1"/>
  <c r="T1973" i="1"/>
  <c r="W1972" i="1"/>
  <c r="S1972" i="1"/>
  <c r="R1973" i="1"/>
  <c r="W1973" i="1" l="1"/>
  <c r="S1973" i="1"/>
  <c r="R1974" i="1"/>
  <c r="X1973" i="1"/>
  <c r="T1974" i="1"/>
  <c r="U1973" i="1"/>
  <c r="X1974" i="1" l="1"/>
  <c r="U1974" i="1"/>
  <c r="T1975" i="1"/>
  <c r="W1974" i="1"/>
  <c r="R1975" i="1"/>
  <c r="S1974" i="1"/>
  <c r="W1975" i="1" l="1"/>
  <c r="S1975" i="1"/>
  <c r="R1976" i="1"/>
  <c r="X1975" i="1"/>
  <c r="U1975" i="1"/>
  <c r="T1976" i="1"/>
  <c r="X1976" i="1" l="1"/>
  <c r="T1977" i="1"/>
  <c r="U1976" i="1"/>
  <c r="W1976" i="1"/>
  <c r="R1977" i="1"/>
  <c r="S1976" i="1"/>
  <c r="W1977" i="1" l="1"/>
  <c r="S1977" i="1"/>
  <c r="R1978" i="1"/>
  <c r="X1977" i="1"/>
  <c r="U1977" i="1"/>
  <c r="T1978" i="1"/>
  <c r="X1978" i="1" l="1"/>
  <c r="T1979" i="1"/>
  <c r="U1978" i="1"/>
  <c r="W1978" i="1"/>
  <c r="R1979" i="1"/>
  <c r="S1978" i="1"/>
  <c r="W1979" i="1" l="1"/>
  <c r="S1979" i="1"/>
  <c r="R1980" i="1"/>
  <c r="X1979" i="1"/>
  <c r="U1979" i="1"/>
  <c r="T1980" i="1"/>
  <c r="X1980" i="1" l="1"/>
  <c r="T1981" i="1"/>
  <c r="U1980" i="1"/>
  <c r="W1980" i="1"/>
  <c r="S1980" i="1"/>
  <c r="R1981" i="1"/>
  <c r="W1981" i="1" l="1"/>
  <c r="R1982" i="1"/>
  <c r="S1981" i="1"/>
  <c r="X1981" i="1"/>
  <c r="U1981" i="1"/>
  <c r="T1982" i="1"/>
  <c r="X1982" i="1" l="1"/>
  <c r="U1982" i="1"/>
  <c r="T1983" i="1"/>
  <c r="W1982" i="1"/>
  <c r="S1982" i="1"/>
  <c r="R1983" i="1"/>
  <c r="W1983" i="1" l="1"/>
  <c r="R1984" i="1"/>
  <c r="S1983" i="1"/>
  <c r="X1983" i="1"/>
  <c r="T1984" i="1"/>
  <c r="U1983" i="1"/>
  <c r="X1984" i="1" l="1"/>
  <c r="U1984" i="1"/>
  <c r="T1985" i="1"/>
  <c r="W1984" i="1"/>
  <c r="S1984" i="1"/>
  <c r="R1985" i="1"/>
  <c r="W1985" i="1" l="1"/>
  <c r="R1986" i="1"/>
  <c r="S1985" i="1"/>
  <c r="X1985" i="1"/>
  <c r="U1985" i="1"/>
  <c r="T1986" i="1"/>
  <c r="X1986" i="1" l="1"/>
  <c r="T1987" i="1"/>
  <c r="U1986" i="1"/>
  <c r="W1986" i="1"/>
  <c r="R1987" i="1"/>
  <c r="S1986" i="1"/>
  <c r="W1987" i="1" l="1"/>
  <c r="S1987" i="1"/>
  <c r="R1988" i="1"/>
  <c r="X1987" i="1"/>
  <c r="T1988" i="1"/>
  <c r="U1987" i="1"/>
  <c r="X1988" i="1" l="1"/>
  <c r="T1989" i="1"/>
  <c r="U1988" i="1"/>
  <c r="W1988" i="1"/>
  <c r="R1989" i="1"/>
  <c r="S1988" i="1"/>
  <c r="W1989" i="1" l="1"/>
  <c r="R1990" i="1"/>
  <c r="S1989" i="1"/>
  <c r="X1989" i="1"/>
  <c r="U1989" i="1"/>
  <c r="T1990" i="1"/>
  <c r="X1990" i="1" l="1"/>
  <c r="T1991" i="1"/>
  <c r="U1990" i="1"/>
  <c r="W1990" i="1"/>
  <c r="S1990" i="1"/>
  <c r="R1991" i="1"/>
  <c r="W1991" i="1" l="1"/>
  <c r="S1991" i="1"/>
  <c r="R1992" i="1"/>
  <c r="X1991" i="1"/>
  <c r="T1992" i="1"/>
  <c r="U1991" i="1"/>
  <c r="X1992" i="1" l="1"/>
  <c r="U1992" i="1"/>
  <c r="T1993" i="1"/>
  <c r="W1992" i="1"/>
  <c r="S1992" i="1"/>
  <c r="R1993" i="1"/>
  <c r="W1993" i="1" l="1"/>
  <c r="R1994" i="1"/>
  <c r="S1993" i="1"/>
  <c r="X1993" i="1"/>
  <c r="U1993" i="1"/>
  <c r="T1994" i="1"/>
  <c r="X1994" i="1" l="1"/>
  <c r="U1994" i="1"/>
  <c r="T1995" i="1"/>
  <c r="W1994" i="1"/>
  <c r="R1995" i="1"/>
  <c r="S1994" i="1"/>
  <c r="W1995" i="1" l="1"/>
  <c r="S1995" i="1"/>
  <c r="R1996" i="1"/>
  <c r="X1995" i="1"/>
  <c r="T1996" i="1"/>
  <c r="U1995" i="1"/>
  <c r="X1996" i="1" l="1"/>
  <c r="U1996" i="1"/>
  <c r="T1997" i="1"/>
  <c r="W1996" i="1"/>
  <c r="S1996" i="1"/>
  <c r="R1997" i="1"/>
  <c r="W1997" i="1" l="1"/>
  <c r="R1998" i="1"/>
  <c r="S1997" i="1"/>
  <c r="X1997" i="1"/>
  <c r="U1997" i="1"/>
  <c r="T1998" i="1"/>
  <c r="X1998" i="1" l="1"/>
  <c r="T1999" i="1"/>
  <c r="U1998" i="1"/>
  <c r="W1998" i="1"/>
  <c r="R1999" i="1"/>
  <c r="S1998" i="1"/>
  <c r="W1999" i="1" l="1"/>
  <c r="R2000" i="1"/>
  <c r="S1999" i="1"/>
  <c r="X1999" i="1"/>
  <c r="T2000" i="1"/>
  <c r="U1999" i="1"/>
  <c r="X2000" i="1" l="1"/>
  <c r="T2001" i="1"/>
  <c r="U2000" i="1"/>
  <c r="W2000" i="1"/>
  <c r="S2000" i="1"/>
  <c r="R2001" i="1"/>
  <c r="X2001" i="1" l="1"/>
  <c r="U2001" i="1"/>
  <c r="T2002" i="1"/>
  <c r="W2001" i="1"/>
  <c r="R2002" i="1"/>
  <c r="S2001" i="1"/>
  <c r="W2002" i="1" l="1"/>
  <c r="S2002" i="1"/>
  <c r="R2003" i="1"/>
  <c r="X2002" i="1"/>
  <c r="U2002" i="1"/>
  <c r="T2003" i="1"/>
  <c r="X2003" i="1" l="1"/>
  <c r="U2003" i="1"/>
  <c r="T2004" i="1"/>
  <c r="W2003" i="1"/>
  <c r="S2003" i="1"/>
  <c r="R2004" i="1"/>
  <c r="W2004" i="1" l="1"/>
  <c r="R2005" i="1"/>
  <c r="S2004" i="1"/>
  <c r="X2004" i="1"/>
  <c r="U2004" i="1"/>
  <c r="T2005" i="1"/>
  <c r="X2005" i="1" l="1"/>
  <c r="T2006" i="1"/>
  <c r="U2005" i="1"/>
  <c r="W2005" i="1"/>
  <c r="S2005" i="1"/>
  <c r="R2006" i="1"/>
  <c r="W2006" i="1" l="1"/>
  <c r="S2006" i="1"/>
  <c r="R2007" i="1"/>
  <c r="X2006" i="1"/>
  <c r="T2007" i="1"/>
  <c r="U2006" i="1"/>
  <c r="X2007" i="1" l="1"/>
  <c r="U2007" i="1"/>
  <c r="T2008" i="1"/>
  <c r="W2007" i="1"/>
  <c r="R2008" i="1"/>
  <c r="S2007" i="1"/>
  <c r="W2008" i="1" l="1"/>
  <c r="R2009" i="1"/>
  <c r="S2008" i="1"/>
  <c r="X2008" i="1"/>
  <c r="T2009" i="1"/>
  <c r="U2008" i="1"/>
  <c r="X2009" i="1" l="1"/>
  <c r="U2009" i="1"/>
  <c r="T2010" i="1"/>
  <c r="W2009" i="1"/>
  <c r="R2010" i="1"/>
  <c r="S2009" i="1"/>
  <c r="W2010" i="1" l="1"/>
  <c r="S2010" i="1"/>
  <c r="R2011" i="1"/>
  <c r="X2010" i="1"/>
  <c r="T2011" i="1"/>
  <c r="U2010" i="1"/>
  <c r="X2011" i="1" l="1"/>
  <c r="U2011" i="1"/>
  <c r="T2012" i="1"/>
  <c r="W2011" i="1"/>
  <c r="S2011" i="1"/>
  <c r="R2012" i="1"/>
  <c r="W2012" i="1" l="1"/>
  <c r="S2012" i="1"/>
  <c r="R2013" i="1"/>
  <c r="X2012" i="1"/>
  <c r="U2012" i="1"/>
  <c r="T2013" i="1"/>
  <c r="X2013" i="1" l="1"/>
  <c r="T2014" i="1"/>
  <c r="U2013" i="1"/>
  <c r="W2013" i="1"/>
  <c r="S2013" i="1"/>
  <c r="R2014" i="1"/>
  <c r="W2014" i="1" l="1"/>
  <c r="R2015" i="1"/>
  <c r="S2014" i="1"/>
  <c r="X2014" i="1"/>
  <c r="U2014" i="1"/>
  <c r="T2015" i="1"/>
  <c r="X2015" i="1" l="1"/>
  <c r="T2016" i="1"/>
  <c r="U2015" i="1"/>
  <c r="W2015" i="1"/>
  <c r="S2015" i="1"/>
  <c r="R2016" i="1"/>
  <c r="W2016" i="1" l="1"/>
  <c r="R2017" i="1"/>
  <c r="S2016" i="1"/>
  <c r="X2016" i="1"/>
  <c r="T2017" i="1"/>
  <c r="U2016" i="1"/>
  <c r="X2017" i="1" l="1"/>
  <c r="U2017" i="1"/>
  <c r="T2018" i="1"/>
  <c r="W2017" i="1"/>
  <c r="S2017" i="1"/>
  <c r="R2018" i="1"/>
  <c r="W2018" i="1" l="1"/>
  <c r="R2019" i="1"/>
  <c r="S2018" i="1"/>
  <c r="X2018" i="1"/>
  <c r="T2019" i="1"/>
  <c r="U2018" i="1"/>
  <c r="W2019" i="1" l="1"/>
  <c r="S2019" i="1"/>
  <c r="R2020" i="1"/>
  <c r="X2019" i="1"/>
  <c r="U2019" i="1"/>
  <c r="T2020" i="1"/>
  <c r="X2020" i="1" l="1"/>
  <c r="T2021" i="1"/>
  <c r="U2020" i="1"/>
  <c r="W2020" i="1"/>
  <c r="S2020" i="1"/>
  <c r="R2021" i="1"/>
  <c r="W2021" i="1" l="1"/>
  <c r="R2022" i="1"/>
  <c r="S2021" i="1"/>
  <c r="X2021" i="1"/>
  <c r="U2021" i="1"/>
  <c r="T2022" i="1"/>
  <c r="X2022" i="1" l="1"/>
  <c r="U2022" i="1"/>
  <c r="T2023" i="1"/>
  <c r="W2022" i="1"/>
  <c r="S2022" i="1"/>
  <c r="R2023" i="1"/>
  <c r="W2023" i="1" l="1"/>
  <c r="R2024" i="1"/>
  <c r="S2023" i="1"/>
  <c r="X2023" i="1"/>
  <c r="T2024" i="1"/>
  <c r="U2023" i="1"/>
  <c r="X2024" i="1" l="1"/>
  <c r="U2024" i="1"/>
  <c r="T2025" i="1"/>
  <c r="W2024" i="1"/>
  <c r="R2025" i="1"/>
  <c r="S2024" i="1"/>
  <c r="W2025" i="1" l="1"/>
  <c r="S2025" i="1"/>
  <c r="R2026" i="1"/>
  <c r="X2025" i="1"/>
  <c r="T2026" i="1"/>
  <c r="U2025" i="1"/>
  <c r="X2026" i="1" l="1"/>
  <c r="T2027" i="1"/>
  <c r="U2026" i="1"/>
  <c r="W2026" i="1"/>
  <c r="S2026" i="1"/>
  <c r="R2027" i="1"/>
  <c r="W2027" i="1" l="1"/>
  <c r="R2028" i="1"/>
  <c r="S2027" i="1"/>
  <c r="X2027" i="1"/>
  <c r="U2027" i="1"/>
  <c r="T2028" i="1"/>
  <c r="X2028" i="1" l="1"/>
  <c r="T2029" i="1"/>
  <c r="U2028" i="1"/>
  <c r="W2028" i="1"/>
  <c r="R2029" i="1"/>
  <c r="S2028" i="1"/>
  <c r="W2029" i="1" l="1"/>
  <c r="R2030" i="1"/>
  <c r="S2029" i="1"/>
  <c r="X2029" i="1"/>
  <c r="T2030" i="1"/>
  <c r="U2029" i="1"/>
  <c r="X2030" i="1" l="1"/>
  <c r="T2031" i="1"/>
  <c r="U2030" i="1"/>
  <c r="W2030" i="1"/>
  <c r="S2030" i="1"/>
  <c r="R2031" i="1"/>
  <c r="W2031" i="1" l="1"/>
  <c r="R2032" i="1"/>
  <c r="S2031" i="1"/>
  <c r="X2031" i="1"/>
  <c r="T2032" i="1"/>
  <c r="U2031" i="1"/>
  <c r="X2032" i="1" l="1"/>
  <c r="U2032" i="1"/>
  <c r="T2033" i="1"/>
  <c r="W2032" i="1"/>
  <c r="S2032" i="1"/>
  <c r="R2033" i="1"/>
  <c r="W2033" i="1" l="1"/>
  <c r="R2034" i="1"/>
  <c r="S2033" i="1"/>
  <c r="X2033" i="1"/>
  <c r="T2034" i="1"/>
  <c r="U2033" i="1"/>
  <c r="X2034" i="1" l="1"/>
  <c r="U2034" i="1"/>
  <c r="T2035" i="1"/>
  <c r="W2034" i="1"/>
  <c r="R2035" i="1"/>
  <c r="S2034" i="1"/>
  <c r="W2035" i="1" l="1"/>
  <c r="S2035" i="1"/>
  <c r="R2036" i="1"/>
  <c r="X2035" i="1"/>
  <c r="T2036" i="1"/>
  <c r="U2035" i="1"/>
  <c r="X2036" i="1" l="1"/>
  <c r="T2037" i="1"/>
  <c r="U2036" i="1"/>
  <c r="W2036" i="1"/>
  <c r="R2037" i="1"/>
  <c r="S2036" i="1"/>
  <c r="W2037" i="1" l="1"/>
  <c r="S2037" i="1"/>
  <c r="R2038" i="1"/>
  <c r="X2037" i="1"/>
  <c r="U2037" i="1"/>
  <c r="T2038" i="1"/>
  <c r="X2038" i="1" l="1"/>
  <c r="T2039" i="1"/>
  <c r="U2038" i="1"/>
  <c r="W2038" i="1"/>
  <c r="R2039" i="1"/>
  <c r="S2038" i="1"/>
  <c r="W2039" i="1" l="1"/>
  <c r="R2040" i="1"/>
  <c r="S2039" i="1"/>
  <c r="X2039" i="1"/>
  <c r="T2040" i="1"/>
  <c r="U2039" i="1"/>
  <c r="X2040" i="1" l="1"/>
  <c r="T2041" i="1"/>
  <c r="U2040" i="1"/>
  <c r="W2040" i="1"/>
  <c r="S2040" i="1"/>
  <c r="R2041" i="1"/>
  <c r="W2041" i="1" l="1"/>
  <c r="R2042" i="1"/>
  <c r="S2041" i="1"/>
  <c r="X2041" i="1"/>
  <c r="T2042" i="1"/>
  <c r="U2041" i="1"/>
  <c r="X2042" i="1" l="1"/>
  <c r="U2042" i="1"/>
  <c r="T2043" i="1"/>
  <c r="W2042" i="1"/>
  <c r="S2042" i="1"/>
  <c r="R2043" i="1"/>
  <c r="X2043" i="1" l="1"/>
  <c r="T2044" i="1"/>
  <c r="U2043" i="1"/>
  <c r="W2043" i="1"/>
  <c r="R2044" i="1"/>
  <c r="S2043" i="1"/>
  <c r="W2044" i="1" l="1"/>
  <c r="R2045" i="1"/>
  <c r="S2044" i="1"/>
  <c r="X2044" i="1"/>
  <c r="U2044" i="1"/>
  <c r="T2045" i="1"/>
  <c r="X2045" i="1" l="1"/>
  <c r="T2046" i="1"/>
  <c r="U2045" i="1"/>
  <c r="W2045" i="1"/>
  <c r="R2046" i="1"/>
  <c r="S2045" i="1"/>
  <c r="W2046" i="1" l="1"/>
  <c r="R2047" i="1"/>
  <c r="S2046" i="1"/>
  <c r="X2046" i="1"/>
  <c r="T2047" i="1"/>
  <c r="U2046" i="1"/>
  <c r="X2047" i="1" l="1"/>
  <c r="T2048" i="1"/>
  <c r="U2047" i="1"/>
  <c r="W2047" i="1"/>
  <c r="S2047" i="1"/>
  <c r="R2048" i="1"/>
  <c r="W2048" i="1" l="1"/>
  <c r="R2049" i="1"/>
  <c r="S2048" i="1"/>
  <c r="X2048" i="1"/>
  <c r="T2049" i="1"/>
  <c r="U2048" i="1"/>
  <c r="X2049" i="1" l="1"/>
  <c r="U2049" i="1"/>
  <c r="T2050" i="1"/>
  <c r="W2049" i="1"/>
  <c r="R2050" i="1"/>
  <c r="S2049" i="1"/>
  <c r="W2050" i="1" l="1"/>
  <c r="S2050" i="1"/>
  <c r="R2051" i="1"/>
  <c r="X2050" i="1"/>
  <c r="T2051" i="1"/>
  <c r="U2050" i="1"/>
  <c r="X2051" i="1" l="1"/>
  <c r="U2051" i="1"/>
  <c r="T2052" i="1"/>
  <c r="W2051" i="1"/>
  <c r="R2052" i="1"/>
  <c r="S2051" i="1"/>
  <c r="W2052" i="1" l="1"/>
  <c r="S2052" i="1"/>
  <c r="R2053" i="1"/>
  <c r="X2052" i="1"/>
  <c r="U2052" i="1"/>
  <c r="T2053" i="1"/>
  <c r="X2053" i="1" l="1"/>
  <c r="U2053" i="1"/>
  <c r="T2054" i="1"/>
  <c r="W2053" i="1"/>
  <c r="R2054" i="1"/>
  <c r="S2053" i="1"/>
  <c r="W2054" i="1" l="1"/>
  <c r="R2055" i="1"/>
  <c r="S2054" i="1"/>
  <c r="X2054" i="1"/>
  <c r="U2054" i="1"/>
  <c r="T2055" i="1"/>
  <c r="X2055" i="1" l="1"/>
  <c r="T2056" i="1"/>
  <c r="U2055" i="1"/>
  <c r="W2055" i="1"/>
  <c r="S2055" i="1"/>
  <c r="R2056" i="1"/>
  <c r="W2056" i="1" l="1"/>
  <c r="R2057" i="1"/>
  <c r="S2056" i="1"/>
  <c r="X2056" i="1"/>
  <c r="T2057" i="1"/>
  <c r="U2056" i="1"/>
  <c r="X2057" i="1" l="1"/>
  <c r="U2057" i="1"/>
  <c r="T2058" i="1"/>
  <c r="W2057" i="1"/>
  <c r="S2057" i="1"/>
  <c r="R2058" i="1"/>
  <c r="X2058" i="1" l="1"/>
  <c r="T2059" i="1"/>
  <c r="U2058" i="1"/>
  <c r="W2058" i="1"/>
  <c r="R2059" i="1"/>
  <c r="S2058" i="1"/>
  <c r="W2059" i="1" l="1"/>
  <c r="S2059" i="1"/>
  <c r="R2060" i="1"/>
  <c r="X2059" i="1"/>
  <c r="U2059" i="1"/>
  <c r="T2060" i="1"/>
  <c r="X2060" i="1" l="1"/>
  <c r="T2061" i="1"/>
  <c r="U2060" i="1"/>
  <c r="W2060" i="1"/>
  <c r="S2060" i="1"/>
  <c r="R2061" i="1"/>
  <c r="W2061" i="1" l="1"/>
  <c r="R2062" i="1"/>
  <c r="S2061" i="1"/>
  <c r="X2061" i="1"/>
  <c r="T2062" i="1"/>
  <c r="U2061" i="1"/>
  <c r="X2062" i="1" l="1"/>
  <c r="U2062" i="1"/>
  <c r="T2063" i="1"/>
  <c r="W2062" i="1"/>
  <c r="R2063" i="1"/>
  <c r="S2062" i="1"/>
  <c r="W2063" i="1" l="1"/>
  <c r="S2063" i="1"/>
  <c r="R2064" i="1"/>
  <c r="X2063" i="1"/>
  <c r="T2064" i="1"/>
  <c r="U2063" i="1"/>
  <c r="X2064" i="1" l="1"/>
  <c r="U2064" i="1"/>
  <c r="T2065" i="1"/>
  <c r="W2064" i="1"/>
  <c r="R2065" i="1"/>
  <c r="S2064" i="1"/>
  <c r="W2065" i="1" l="1"/>
  <c r="R2066" i="1"/>
  <c r="S2065" i="1"/>
  <c r="X2065" i="1"/>
  <c r="T2066" i="1"/>
  <c r="U2065" i="1"/>
  <c r="X2066" i="1" l="1"/>
  <c r="T2067" i="1"/>
  <c r="U2066" i="1"/>
  <c r="W2066" i="1"/>
  <c r="R2067" i="1"/>
  <c r="S2066" i="1"/>
  <c r="W2067" i="1" l="1"/>
  <c r="S2067" i="1"/>
  <c r="R2068" i="1"/>
  <c r="X2067" i="1"/>
  <c r="U2067" i="1"/>
  <c r="T2068" i="1"/>
  <c r="X2068" i="1" l="1"/>
  <c r="T2069" i="1"/>
  <c r="U2068" i="1"/>
  <c r="W2068" i="1"/>
  <c r="R2069" i="1"/>
  <c r="S2068" i="1"/>
  <c r="W2069" i="1" l="1"/>
  <c r="R2070" i="1"/>
  <c r="S2069" i="1"/>
  <c r="X2069" i="1"/>
  <c r="U2069" i="1"/>
  <c r="T2070" i="1"/>
  <c r="X2070" i="1" l="1"/>
  <c r="T2071" i="1"/>
  <c r="U2070" i="1"/>
  <c r="W2070" i="1"/>
  <c r="S2070" i="1"/>
  <c r="R2071" i="1"/>
  <c r="W2071" i="1" l="1"/>
  <c r="R2072" i="1"/>
  <c r="S2071" i="1"/>
  <c r="X2071" i="1"/>
  <c r="T2072" i="1"/>
  <c r="U2071" i="1"/>
  <c r="X2072" i="1" l="1"/>
  <c r="U2072" i="1"/>
  <c r="T2073" i="1"/>
  <c r="W2072" i="1"/>
  <c r="S2072" i="1"/>
  <c r="R2073" i="1"/>
  <c r="X2073" i="1" l="1"/>
  <c r="T2074" i="1"/>
  <c r="U2073" i="1"/>
  <c r="W2073" i="1"/>
  <c r="R2074" i="1"/>
  <c r="S2073" i="1"/>
  <c r="W2074" i="1" l="1"/>
  <c r="R2075" i="1"/>
  <c r="S2074" i="1"/>
  <c r="X2074" i="1"/>
  <c r="U2074" i="1"/>
  <c r="T2075" i="1"/>
  <c r="X2075" i="1" l="1"/>
  <c r="T2076" i="1"/>
  <c r="U2075" i="1"/>
  <c r="W2075" i="1"/>
  <c r="S2075" i="1"/>
  <c r="R2076" i="1"/>
  <c r="W2076" i="1" l="1"/>
  <c r="R2077" i="1"/>
  <c r="S2076" i="1"/>
  <c r="X2076" i="1"/>
  <c r="T2077" i="1"/>
  <c r="U2076" i="1"/>
  <c r="X2077" i="1" l="1"/>
  <c r="U2077" i="1"/>
  <c r="T2078" i="1"/>
  <c r="W2077" i="1"/>
  <c r="S2077" i="1"/>
  <c r="R2078" i="1"/>
  <c r="W2078" i="1" l="1"/>
  <c r="R2079" i="1"/>
  <c r="S2078" i="1"/>
  <c r="X2078" i="1"/>
  <c r="T2079" i="1"/>
  <c r="U2078" i="1"/>
  <c r="X2079" i="1" l="1"/>
  <c r="U2079" i="1"/>
  <c r="T2080" i="1"/>
  <c r="W2079" i="1"/>
  <c r="S2079" i="1"/>
  <c r="R2080" i="1"/>
  <c r="W2080" i="1" l="1"/>
  <c r="S2080" i="1"/>
  <c r="R2081" i="1"/>
  <c r="X2080" i="1"/>
  <c r="T2081" i="1"/>
  <c r="U2080" i="1"/>
  <c r="X2081" i="1" l="1"/>
  <c r="T2082" i="1"/>
  <c r="U2081" i="1"/>
  <c r="W2081" i="1"/>
  <c r="R2082" i="1"/>
  <c r="S2081" i="1"/>
  <c r="W2082" i="1" l="1"/>
  <c r="S2082" i="1"/>
  <c r="R2083" i="1"/>
  <c r="X2082" i="1"/>
  <c r="U2082" i="1"/>
  <c r="T2083" i="1"/>
  <c r="X2083" i="1" l="1"/>
  <c r="T2084" i="1"/>
  <c r="U2083" i="1"/>
  <c r="W2083" i="1"/>
  <c r="R2084" i="1"/>
  <c r="S2083" i="1"/>
  <c r="W2084" i="1" l="1"/>
  <c r="R2085" i="1"/>
  <c r="S2084" i="1"/>
  <c r="X2084" i="1"/>
  <c r="U2084" i="1"/>
  <c r="T2085" i="1"/>
  <c r="X2085" i="1" l="1"/>
  <c r="T2086" i="1"/>
  <c r="U2085" i="1"/>
  <c r="W2085" i="1"/>
  <c r="R2086" i="1"/>
  <c r="S2085" i="1"/>
  <c r="W2086" i="1" l="1"/>
  <c r="R2087" i="1"/>
  <c r="S2086" i="1"/>
  <c r="X2086" i="1"/>
  <c r="T2087" i="1"/>
  <c r="U2086" i="1"/>
  <c r="X2087" i="1" l="1"/>
  <c r="T2088" i="1"/>
  <c r="U2087" i="1"/>
  <c r="W2087" i="1"/>
  <c r="R2088" i="1"/>
  <c r="S2087" i="1"/>
  <c r="W2088" i="1" l="1"/>
  <c r="R2089" i="1"/>
  <c r="S2088" i="1"/>
  <c r="X2088" i="1"/>
  <c r="T2089" i="1"/>
  <c r="U2088" i="1"/>
  <c r="X2089" i="1" l="1"/>
  <c r="U2089" i="1"/>
  <c r="T2090" i="1"/>
  <c r="W2089" i="1"/>
  <c r="R2090" i="1"/>
  <c r="S2089" i="1"/>
  <c r="W2090" i="1" l="1"/>
  <c r="S2090" i="1"/>
  <c r="R2091" i="1"/>
  <c r="X2090" i="1"/>
  <c r="T2091" i="1"/>
  <c r="U2090" i="1"/>
  <c r="X2091" i="1" l="1"/>
  <c r="T2092" i="1"/>
  <c r="U2091" i="1"/>
  <c r="W2091" i="1"/>
  <c r="S2091" i="1"/>
  <c r="R2092" i="1"/>
  <c r="W2092" i="1" l="1"/>
  <c r="S2092" i="1"/>
  <c r="R2093" i="1"/>
  <c r="X2092" i="1"/>
  <c r="U2092" i="1"/>
  <c r="T2093" i="1"/>
  <c r="X2093" i="1" l="1"/>
  <c r="T2094" i="1"/>
  <c r="U2093" i="1"/>
  <c r="W2093" i="1"/>
  <c r="R2094" i="1"/>
  <c r="S2093" i="1"/>
  <c r="W2094" i="1" l="1"/>
  <c r="R2095" i="1"/>
  <c r="S2094" i="1"/>
  <c r="X2094" i="1"/>
  <c r="U2094" i="1"/>
  <c r="T2095" i="1"/>
  <c r="X2095" i="1" l="1"/>
  <c r="U2095" i="1"/>
  <c r="T2096" i="1"/>
  <c r="W2095" i="1"/>
  <c r="R2096" i="1"/>
  <c r="S2095" i="1"/>
  <c r="W2096" i="1" l="1"/>
  <c r="R2097" i="1"/>
  <c r="S2096" i="1"/>
  <c r="X2096" i="1"/>
  <c r="T2097" i="1"/>
  <c r="U2096" i="1"/>
  <c r="X2097" i="1" l="1"/>
  <c r="T2098" i="1"/>
  <c r="U2097" i="1"/>
  <c r="W2097" i="1"/>
  <c r="R2098" i="1"/>
  <c r="S2097" i="1"/>
  <c r="W2098" i="1" l="1"/>
  <c r="S2098" i="1"/>
  <c r="R2099" i="1"/>
  <c r="X2098" i="1"/>
  <c r="U2098" i="1"/>
  <c r="T2099" i="1"/>
  <c r="X2099" i="1" l="1"/>
  <c r="U2099" i="1"/>
  <c r="T2100" i="1"/>
  <c r="W2099" i="1"/>
  <c r="R2100" i="1"/>
  <c r="S2099" i="1"/>
  <c r="W2100" i="1" l="1"/>
  <c r="R2101" i="1"/>
  <c r="S2100" i="1"/>
  <c r="X2100" i="1"/>
  <c r="T2101" i="1"/>
  <c r="U2100" i="1"/>
  <c r="X2101" i="1" l="1"/>
  <c r="T2102" i="1"/>
  <c r="U2101" i="1"/>
  <c r="W2101" i="1"/>
  <c r="S2101" i="1"/>
  <c r="R2102" i="1"/>
  <c r="W2102" i="1" l="1"/>
  <c r="S2102" i="1"/>
  <c r="R2103" i="1"/>
  <c r="X2102" i="1"/>
  <c r="T2103" i="1"/>
  <c r="U2102" i="1"/>
  <c r="X2103" i="1" l="1"/>
  <c r="U2103" i="1"/>
  <c r="T2104" i="1"/>
  <c r="W2103" i="1"/>
  <c r="S2103" i="1"/>
  <c r="R2104" i="1"/>
  <c r="W2104" i="1" l="1"/>
  <c r="S2104" i="1"/>
  <c r="R2105" i="1"/>
  <c r="X2104" i="1"/>
  <c r="U2104" i="1"/>
  <c r="T2105" i="1"/>
  <c r="X2105" i="1" l="1"/>
  <c r="T2106" i="1"/>
  <c r="U2105" i="1"/>
  <c r="W2105" i="1"/>
  <c r="S2105" i="1"/>
  <c r="R2106" i="1"/>
  <c r="W2106" i="1" l="1"/>
  <c r="R2107" i="1"/>
  <c r="S2106" i="1"/>
  <c r="X2106" i="1"/>
  <c r="U2106" i="1"/>
  <c r="T2107" i="1"/>
  <c r="X2107" i="1" l="1"/>
  <c r="U2107" i="1"/>
  <c r="T2108" i="1"/>
  <c r="W2107" i="1"/>
  <c r="S2107" i="1"/>
  <c r="R2108" i="1"/>
  <c r="W2108" i="1" l="1"/>
  <c r="R2109" i="1"/>
  <c r="S2108" i="1"/>
  <c r="X2108" i="1"/>
  <c r="T2109" i="1"/>
  <c r="U2108" i="1"/>
  <c r="X2109" i="1" l="1"/>
  <c r="U2109" i="1"/>
  <c r="T2110" i="1"/>
  <c r="W2109" i="1"/>
  <c r="R2110" i="1"/>
  <c r="S2109" i="1"/>
  <c r="W2110" i="1" l="1"/>
  <c r="R2111" i="1"/>
  <c r="S2110" i="1"/>
  <c r="X2110" i="1"/>
  <c r="T2111" i="1"/>
  <c r="U2110" i="1"/>
  <c r="X2111" i="1" l="1"/>
  <c r="T2112" i="1"/>
  <c r="U2111" i="1"/>
  <c r="W2111" i="1"/>
  <c r="S2111" i="1"/>
  <c r="R2112" i="1"/>
  <c r="W2112" i="1" l="1"/>
  <c r="S2112" i="1"/>
  <c r="R2113" i="1"/>
  <c r="X2112" i="1"/>
  <c r="U2112" i="1"/>
  <c r="T2113" i="1"/>
  <c r="X2113" i="1" l="1"/>
  <c r="U2113" i="1"/>
  <c r="T2114" i="1"/>
  <c r="W2113" i="1"/>
  <c r="R2114" i="1"/>
  <c r="S2113" i="1"/>
  <c r="W2114" i="1" l="1"/>
  <c r="S2114" i="1"/>
  <c r="R2115" i="1"/>
  <c r="X2114" i="1"/>
  <c r="U2114" i="1"/>
  <c r="T2115" i="1"/>
  <c r="X2115" i="1" l="1"/>
  <c r="T2116" i="1"/>
  <c r="U2115" i="1"/>
  <c r="W2115" i="1"/>
  <c r="S2115" i="1"/>
  <c r="R2116" i="1"/>
  <c r="W2116" i="1" l="1"/>
  <c r="R2117" i="1"/>
  <c r="S2116" i="1"/>
  <c r="X2116" i="1"/>
  <c r="T2117" i="1"/>
  <c r="U2116" i="1"/>
  <c r="X2117" i="1" l="1"/>
  <c r="U2117" i="1"/>
  <c r="T2118" i="1"/>
  <c r="W2117" i="1"/>
  <c r="S2117" i="1"/>
  <c r="R2118" i="1"/>
  <c r="W2118" i="1" l="1"/>
  <c r="S2118" i="1"/>
  <c r="R2119" i="1"/>
  <c r="X2118" i="1"/>
  <c r="T2119" i="1"/>
  <c r="U2118" i="1"/>
  <c r="X2119" i="1" l="1"/>
  <c r="T2120" i="1"/>
  <c r="U2119" i="1"/>
  <c r="W2119" i="1"/>
  <c r="R2120" i="1"/>
  <c r="S2119" i="1"/>
  <c r="W2120" i="1" l="1"/>
  <c r="R2121" i="1"/>
  <c r="S2120" i="1"/>
  <c r="X2120" i="1"/>
  <c r="U2120" i="1"/>
  <c r="T2121" i="1"/>
  <c r="X2121" i="1" l="1"/>
  <c r="T2122" i="1"/>
  <c r="U2121" i="1"/>
  <c r="W2121" i="1"/>
  <c r="R2122" i="1"/>
  <c r="S2121" i="1"/>
  <c r="W2122" i="1" l="1"/>
  <c r="S2122" i="1"/>
  <c r="R2123" i="1"/>
  <c r="X2122" i="1"/>
  <c r="T2123" i="1"/>
  <c r="U2122" i="1"/>
  <c r="X2123" i="1" l="1"/>
  <c r="U2123" i="1"/>
  <c r="T2124" i="1"/>
  <c r="W2123" i="1"/>
  <c r="R2124" i="1"/>
  <c r="S2123" i="1"/>
  <c r="W2124" i="1" l="1"/>
  <c r="R2125" i="1"/>
  <c r="S2124" i="1"/>
  <c r="X2124" i="1"/>
  <c r="U2124" i="1"/>
  <c r="T2125" i="1"/>
  <c r="X2125" i="1" l="1"/>
  <c r="U2125" i="1"/>
  <c r="T2126" i="1"/>
  <c r="W2125" i="1"/>
  <c r="R2126" i="1"/>
  <c r="S2125" i="1"/>
  <c r="W2126" i="1" l="1"/>
  <c r="S2126" i="1"/>
  <c r="R2127" i="1"/>
  <c r="X2126" i="1"/>
  <c r="T2127" i="1"/>
  <c r="U2126" i="1"/>
  <c r="X2127" i="1" l="1"/>
  <c r="T2128" i="1"/>
  <c r="U2127" i="1"/>
  <c r="W2127" i="1"/>
  <c r="S2127" i="1"/>
  <c r="R2128" i="1"/>
  <c r="W2128" i="1" l="1"/>
  <c r="R2129" i="1"/>
  <c r="S2128" i="1"/>
  <c r="X2128" i="1"/>
  <c r="U2128" i="1"/>
  <c r="T2129" i="1"/>
  <c r="X2129" i="1" l="1"/>
  <c r="U2129" i="1"/>
  <c r="T2130" i="1"/>
  <c r="W2129" i="1"/>
  <c r="R2130" i="1"/>
  <c r="S2129" i="1"/>
  <c r="W2130" i="1" l="1"/>
  <c r="R2131" i="1"/>
  <c r="S2130" i="1"/>
  <c r="X2130" i="1"/>
  <c r="T2131" i="1"/>
  <c r="U2130" i="1"/>
  <c r="X2131" i="1" l="1"/>
  <c r="T2132" i="1"/>
  <c r="U2131" i="1"/>
  <c r="W2131" i="1"/>
  <c r="R2132" i="1"/>
  <c r="S2131" i="1"/>
  <c r="W2132" i="1" l="1"/>
  <c r="S2132" i="1"/>
  <c r="R2133" i="1"/>
  <c r="X2132" i="1"/>
  <c r="T2133" i="1"/>
  <c r="U2132" i="1"/>
  <c r="X2133" i="1" l="1"/>
  <c r="T2134" i="1"/>
  <c r="U2133" i="1"/>
  <c r="W2133" i="1"/>
  <c r="R2134" i="1"/>
  <c r="S2133" i="1"/>
  <c r="W2134" i="1" l="1"/>
  <c r="R2135" i="1"/>
  <c r="S2134" i="1"/>
  <c r="X2134" i="1"/>
  <c r="U2134" i="1"/>
  <c r="T2135" i="1"/>
  <c r="X2135" i="1" l="1"/>
  <c r="T2136" i="1"/>
  <c r="U2135" i="1"/>
  <c r="W2135" i="1"/>
  <c r="S2135" i="1"/>
  <c r="R2136" i="1"/>
  <c r="W2136" i="1" l="1"/>
  <c r="R2137" i="1"/>
  <c r="S2136" i="1"/>
  <c r="X2136" i="1"/>
  <c r="T2137" i="1"/>
  <c r="U2136" i="1"/>
  <c r="X2137" i="1" l="1"/>
  <c r="T2138" i="1"/>
  <c r="U2137" i="1"/>
  <c r="W2137" i="1"/>
  <c r="S2137" i="1"/>
  <c r="R2138" i="1"/>
  <c r="W2138" i="1" l="1"/>
  <c r="R2139" i="1"/>
  <c r="S2138" i="1"/>
  <c r="X2138" i="1"/>
  <c r="T2139" i="1"/>
  <c r="U2138" i="1"/>
  <c r="X2139" i="1" l="1"/>
  <c r="U2139" i="1"/>
  <c r="T2140" i="1"/>
  <c r="W2139" i="1"/>
  <c r="R2140" i="1"/>
  <c r="S2139" i="1"/>
  <c r="W2140" i="1" l="1"/>
  <c r="S2140" i="1"/>
  <c r="R2141" i="1"/>
  <c r="X2140" i="1"/>
  <c r="T2141" i="1"/>
  <c r="U2140" i="1"/>
  <c r="X2141" i="1" l="1"/>
  <c r="T2142" i="1"/>
  <c r="U2141" i="1"/>
  <c r="W2141" i="1"/>
  <c r="S2141" i="1"/>
  <c r="R2142" i="1"/>
  <c r="W2142" i="1" l="1"/>
  <c r="S2142" i="1"/>
  <c r="R2143" i="1"/>
  <c r="X2142" i="1"/>
  <c r="U2142" i="1"/>
  <c r="T2143" i="1"/>
  <c r="X2143" i="1" l="1"/>
  <c r="U2143" i="1"/>
  <c r="T2144" i="1"/>
  <c r="W2143" i="1"/>
  <c r="S2143" i="1"/>
  <c r="R2144" i="1"/>
  <c r="W2144" i="1" l="1"/>
  <c r="R2145" i="1"/>
  <c r="S2144" i="1"/>
  <c r="X2144" i="1"/>
  <c r="U2144" i="1"/>
  <c r="T2145" i="1"/>
  <c r="X2145" i="1" l="1"/>
  <c r="U2145" i="1"/>
  <c r="T2146" i="1"/>
  <c r="W2145" i="1"/>
  <c r="R2146" i="1"/>
  <c r="S2145" i="1"/>
  <c r="W2146" i="1" l="1"/>
  <c r="R2147" i="1"/>
  <c r="S2146" i="1"/>
  <c r="X2146" i="1"/>
  <c r="T2147" i="1"/>
  <c r="U2146" i="1"/>
  <c r="X2147" i="1" l="1"/>
  <c r="T2148" i="1"/>
  <c r="U2147" i="1"/>
  <c r="W2147" i="1"/>
  <c r="S2147" i="1"/>
  <c r="R2148" i="1"/>
  <c r="W2148" i="1" l="1"/>
  <c r="S2148" i="1"/>
  <c r="R2149" i="1"/>
  <c r="X2148" i="1"/>
  <c r="U2148" i="1"/>
  <c r="T2149" i="1"/>
  <c r="X2149" i="1" l="1"/>
  <c r="T2150" i="1"/>
  <c r="U2149" i="1"/>
  <c r="W2149" i="1"/>
  <c r="R2150" i="1"/>
  <c r="S2149" i="1"/>
  <c r="W2150" i="1" l="1"/>
  <c r="R2151" i="1"/>
  <c r="S2150" i="1"/>
  <c r="X2150" i="1"/>
  <c r="T2151" i="1"/>
  <c r="U2150" i="1"/>
  <c r="X2151" i="1" l="1"/>
  <c r="T2152" i="1"/>
  <c r="U2151" i="1"/>
  <c r="W2151" i="1"/>
  <c r="S2151" i="1"/>
  <c r="R2152" i="1"/>
  <c r="W2152" i="1" l="1"/>
  <c r="S2152" i="1"/>
  <c r="R2153" i="1"/>
  <c r="X2152" i="1"/>
  <c r="T2153" i="1"/>
  <c r="U2152" i="1"/>
  <c r="X2153" i="1" l="1"/>
  <c r="U2153" i="1"/>
  <c r="T2154" i="1"/>
  <c r="W2153" i="1"/>
  <c r="S2153" i="1"/>
  <c r="R2154" i="1"/>
  <c r="W2154" i="1" l="1"/>
  <c r="S2154" i="1"/>
  <c r="R2155" i="1"/>
  <c r="X2154" i="1"/>
  <c r="U2154" i="1"/>
  <c r="T2155" i="1"/>
  <c r="X2155" i="1" l="1"/>
  <c r="T2156" i="1"/>
  <c r="U2155" i="1"/>
  <c r="W2155" i="1"/>
  <c r="R2156" i="1"/>
  <c r="S2155" i="1"/>
  <c r="W2156" i="1" l="1"/>
  <c r="R2157" i="1"/>
  <c r="S2156" i="1"/>
  <c r="X2156" i="1"/>
  <c r="U2156" i="1"/>
  <c r="T2157" i="1"/>
  <c r="W2157" i="1" l="1"/>
  <c r="S2157" i="1"/>
  <c r="R2158" i="1"/>
  <c r="X2157" i="1"/>
  <c r="T2158" i="1"/>
  <c r="U2157" i="1"/>
  <c r="X2158" i="1" l="1"/>
  <c r="T2159" i="1"/>
  <c r="U2158" i="1"/>
  <c r="W2158" i="1"/>
  <c r="R2159" i="1"/>
  <c r="S2158" i="1"/>
  <c r="W2159" i="1" l="1"/>
  <c r="S2159" i="1"/>
  <c r="R2160" i="1"/>
  <c r="X2159" i="1"/>
  <c r="U2159" i="1"/>
  <c r="T2160" i="1"/>
  <c r="X2160" i="1" l="1"/>
  <c r="T2161" i="1"/>
  <c r="U2160" i="1"/>
  <c r="W2160" i="1"/>
  <c r="S2160" i="1"/>
  <c r="R2161" i="1"/>
  <c r="W2161" i="1" l="1"/>
  <c r="R2162" i="1"/>
  <c r="S2161" i="1"/>
  <c r="X2161" i="1"/>
  <c r="U2161" i="1"/>
  <c r="T2162" i="1"/>
  <c r="X2162" i="1" l="1"/>
  <c r="U2162" i="1"/>
  <c r="T2163" i="1"/>
  <c r="W2162" i="1"/>
  <c r="S2162" i="1"/>
  <c r="R2163" i="1"/>
  <c r="W2163" i="1" l="1"/>
  <c r="S2163" i="1"/>
  <c r="R2164" i="1"/>
  <c r="X2163" i="1"/>
  <c r="T2164" i="1"/>
  <c r="U2163" i="1"/>
  <c r="X2164" i="1" l="1"/>
  <c r="U2164" i="1"/>
  <c r="T2165" i="1"/>
  <c r="W2164" i="1"/>
  <c r="R2165" i="1"/>
  <c r="S2164" i="1"/>
  <c r="W2165" i="1" l="1"/>
  <c r="S2165" i="1"/>
  <c r="R2166" i="1"/>
  <c r="X2165" i="1"/>
  <c r="U2165" i="1"/>
  <c r="T2166" i="1"/>
  <c r="X2166" i="1" l="1"/>
  <c r="T2167" i="1"/>
  <c r="U2166" i="1"/>
  <c r="W2166" i="1"/>
  <c r="R2167" i="1"/>
  <c r="S2166" i="1"/>
  <c r="W2167" i="1" l="1"/>
  <c r="S2167" i="1"/>
  <c r="R2168" i="1"/>
  <c r="X2167" i="1"/>
  <c r="T2168" i="1"/>
  <c r="U2167" i="1"/>
  <c r="X2168" i="1" l="1"/>
  <c r="T2169" i="1"/>
  <c r="U2168" i="1"/>
  <c r="W2168" i="1"/>
  <c r="R2169" i="1"/>
  <c r="S2168" i="1"/>
  <c r="W2169" i="1" l="1"/>
  <c r="S2169" i="1"/>
  <c r="R2170" i="1"/>
  <c r="X2169" i="1"/>
  <c r="U2169" i="1"/>
  <c r="T2170" i="1"/>
  <c r="X2170" i="1" l="1"/>
  <c r="T2171" i="1"/>
  <c r="U2170" i="1"/>
  <c r="W2170" i="1"/>
  <c r="R2171" i="1"/>
  <c r="S2170" i="1"/>
  <c r="W2171" i="1" l="1"/>
  <c r="R2172" i="1"/>
  <c r="S2171" i="1"/>
  <c r="X2171" i="1"/>
  <c r="T2172" i="1"/>
  <c r="U2171" i="1"/>
  <c r="X2172" i="1" l="1"/>
  <c r="U2172" i="1"/>
  <c r="T2173" i="1"/>
  <c r="W2172" i="1"/>
  <c r="R2173" i="1"/>
  <c r="S2172" i="1"/>
  <c r="W2173" i="1" l="1"/>
  <c r="S2173" i="1"/>
  <c r="R2174" i="1"/>
  <c r="X2173" i="1"/>
  <c r="T2174" i="1"/>
  <c r="U2173" i="1"/>
  <c r="X2174" i="1" l="1"/>
  <c r="U2174" i="1"/>
  <c r="T2175" i="1"/>
  <c r="W2174" i="1"/>
  <c r="R2175" i="1"/>
  <c r="S2174" i="1"/>
  <c r="W2175" i="1" l="1"/>
  <c r="S2175" i="1"/>
  <c r="R2176" i="1"/>
  <c r="X2175" i="1"/>
  <c r="T2176" i="1"/>
  <c r="U2175" i="1"/>
  <c r="X2176" i="1" l="1"/>
  <c r="T2177" i="1"/>
  <c r="U2176" i="1"/>
  <c r="W2176" i="1"/>
  <c r="R2177" i="1"/>
  <c r="S2176" i="1"/>
  <c r="W2177" i="1" l="1"/>
  <c r="R2178" i="1"/>
  <c r="S2177" i="1"/>
  <c r="X2177" i="1"/>
  <c r="T2178" i="1"/>
  <c r="U2177" i="1"/>
  <c r="X2178" i="1" l="1"/>
  <c r="T2179" i="1"/>
  <c r="U2178" i="1"/>
  <c r="W2178" i="1"/>
  <c r="S2178" i="1"/>
  <c r="R2179" i="1"/>
  <c r="W2179" i="1" l="1"/>
  <c r="R2180" i="1"/>
  <c r="S2179" i="1"/>
  <c r="X2179" i="1"/>
  <c r="T2180" i="1"/>
  <c r="U2179" i="1"/>
  <c r="X2180" i="1" l="1"/>
  <c r="T2181" i="1"/>
  <c r="U2180" i="1"/>
  <c r="W2180" i="1"/>
  <c r="R2181" i="1"/>
  <c r="S2180" i="1"/>
  <c r="W2181" i="1" l="1"/>
  <c r="R2182" i="1"/>
  <c r="S2181" i="1"/>
  <c r="X2181" i="1"/>
  <c r="U2181" i="1"/>
  <c r="T2182" i="1"/>
  <c r="X2182" i="1" l="1"/>
  <c r="U2182" i="1"/>
  <c r="T2183" i="1"/>
  <c r="W2182" i="1"/>
  <c r="S2182" i="1"/>
  <c r="R2183" i="1"/>
  <c r="W2183" i="1" l="1"/>
  <c r="R2184" i="1"/>
  <c r="S2183" i="1"/>
  <c r="X2183" i="1"/>
  <c r="T2184" i="1"/>
  <c r="U2183" i="1"/>
  <c r="X2184" i="1" l="1"/>
  <c r="U2184" i="1"/>
  <c r="T2185" i="1"/>
  <c r="W2184" i="1"/>
  <c r="R2185" i="1"/>
  <c r="S2184" i="1"/>
  <c r="W2185" i="1" l="1"/>
  <c r="S2185" i="1"/>
  <c r="R2186" i="1"/>
  <c r="X2185" i="1"/>
  <c r="T2186" i="1"/>
  <c r="U2185" i="1"/>
  <c r="X2186" i="1" l="1"/>
  <c r="T2187" i="1"/>
  <c r="U2186" i="1"/>
  <c r="W2186" i="1"/>
  <c r="R2187" i="1"/>
  <c r="S2186" i="1"/>
  <c r="W2187" i="1" l="1"/>
  <c r="S2187" i="1"/>
  <c r="R2188" i="1"/>
  <c r="X2187" i="1"/>
  <c r="U2187" i="1"/>
  <c r="T2188" i="1"/>
  <c r="X2188" i="1" l="1"/>
  <c r="T2189" i="1"/>
  <c r="U2188" i="1"/>
  <c r="W2188" i="1"/>
  <c r="S2188" i="1"/>
  <c r="R2189" i="1"/>
  <c r="W2189" i="1" l="1"/>
  <c r="S2189" i="1"/>
  <c r="R2190" i="1"/>
  <c r="X2189" i="1"/>
  <c r="T2190" i="1"/>
  <c r="U2189" i="1"/>
  <c r="X2190" i="1" l="1"/>
  <c r="U2190" i="1"/>
  <c r="T2191" i="1"/>
  <c r="W2190" i="1"/>
  <c r="S2190" i="1"/>
  <c r="R2191" i="1"/>
  <c r="W2191" i="1" l="1"/>
  <c r="S2191" i="1"/>
  <c r="R2192" i="1"/>
  <c r="X2191" i="1"/>
  <c r="T2192" i="1"/>
  <c r="U2191" i="1"/>
  <c r="X2192" i="1" l="1"/>
  <c r="T2193" i="1"/>
  <c r="U2192" i="1"/>
  <c r="W2192" i="1"/>
  <c r="S2192" i="1"/>
  <c r="R2193" i="1"/>
  <c r="W2193" i="1" l="1"/>
  <c r="R2194" i="1"/>
  <c r="S2193" i="1"/>
  <c r="X2193" i="1"/>
  <c r="T2194" i="1"/>
  <c r="U2193" i="1"/>
  <c r="X2194" i="1" l="1"/>
  <c r="T2195" i="1"/>
  <c r="U2194" i="1"/>
  <c r="W2194" i="1"/>
  <c r="S2194" i="1"/>
  <c r="R2195" i="1"/>
  <c r="W2195" i="1" l="1"/>
  <c r="R2196" i="1"/>
  <c r="S2195" i="1"/>
  <c r="X2195" i="1"/>
  <c r="T2196" i="1"/>
  <c r="U2195" i="1"/>
  <c r="X2196" i="1" l="1"/>
  <c r="T2197" i="1"/>
  <c r="U2196" i="1"/>
  <c r="W2196" i="1"/>
  <c r="R2197" i="1"/>
  <c r="S2196" i="1"/>
  <c r="W2197" i="1" l="1"/>
  <c r="S2197" i="1"/>
  <c r="R2198" i="1"/>
  <c r="X2197" i="1"/>
  <c r="U2197" i="1"/>
  <c r="T2198" i="1"/>
  <c r="X2198" i="1" l="1"/>
  <c r="T2199" i="1"/>
  <c r="U2198" i="1"/>
  <c r="W2198" i="1"/>
  <c r="S2198" i="1"/>
  <c r="R2199" i="1"/>
  <c r="W2199" i="1" l="1"/>
  <c r="R2200" i="1"/>
  <c r="S2199" i="1"/>
  <c r="X2199" i="1"/>
  <c r="U2199" i="1"/>
  <c r="T2200" i="1"/>
  <c r="X2200" i="1" l="1"/>
  <c r="T2201" i="1"/>
  <c r="U2200" i="1"/>
  <c r="W2200" i="1"/>
  <c r="S2200" i="1"/>
  <c r="R2201" i="1"/>
  <c r="W2201" i="1" l="1"/>
  <c r="R2202" i="1"/>
  <c r="S2201" i="1"/>
  <c r="X2201" i="1"/>
  <c r="T2202" i="1"/>
  <c r="U2201" i="1"/>
  <c r="X2202" i="1" l="1"/>
  <c r="T2203" i="1"/>
  <c r="U2202" i="1"/>
  <c r="W2202" i="1"/>
  <c r="S2202" i="1"/>
  <c r="R2203" i="1"/>
  <c r="W2203" i="1" l="1"/>
  <c r="S2203" i="1"/>
  <c r="R2204" i="1"/>
  <c r="X2203" i="1"/>
  <c r="T2204" i="1"/>
  <c r="U2203" i="1"/>
  <c r="X2204" i="1" l="1"/>
  <c r="U2204" i="1"/>
  <c r="T2205" i="1"/>
  <c r="W2204" i="1"/>
  <c r="S2204" i="1"/>
  <c r="R2205" i="1"/>
  <c r="W2205" i="1" l="1"/>
  <c r="R2206" i="1"/>
  <c r="S2205" i="1"/>
  <c r="X2205" i="1"/>
  <c r="T2206" i="1"/>
  <c r="U2205" i="1"/>
  <c r="X2206" i="1" l="1"/>
  <c r="T2207" i="1"/>
  <c r="U2206" i="1"/>
  <c r="W2206" i="1"/>
  <c r="R2207" i="1"/>
  <c r="S2206" i="1"/>
  <c r="W2207" i="1" l="1"/>
  <c r="S2207" i="1"/>
  <c r="R2208" i="1"/>
  <c r="X2207" i="1"/>
  <c r="T2208" i="1"/>
  <c r="U2207" i="1"/>
  <c r="X2208" i="1" l="1"/>
  <c r="T2209" i="1"/>
  <c r="U2208" i="1"/>
  <c r="W2208" i="1"/>
  <c r="R2209" i="1"/>
  <c r="S2208" i="1"/>
  <c r="W2209" i="1" l="1"/>
  <c r="R2210" i="1"/>
  <c r="S2209" i="1"/>
  <c r="X2209" i="1"/>
  <c r="U2209" i="1"/>
  <c r="T2210" i="1"/>
  <c r="X2210" i="1" l="1"/>
  <c r="T2211" i="1"/>
  <c r="U2210" i="1"/>
  <c r="W2210" i="1"/>
  <c r="S2210" i="1"/>
  <c r="R2211" i="1"/>
  <c r="W2211" i="1" l="1"/>
  <c r="R2212" i="1"/>
  <c r="S2211" i="1"/>
  <c r="X2211" i="1"/>
  <c r="T2212" i="1"/>
  <c r="U2211" i="1"/>
  <c r="X2212" i="1" l="1"/>
  <c r="U2212" i="1"/>
  <c r="T2213" i="1"/>
  <c r="W2212" i="1"/>
  <c r="S2212" i="1"/>
  <c r="R2213" i="1"/>
  <c r="W2213" i="1" l="1"/>
  <c r="R2214" i="1"/>
  <c r="S2213" i="1"/>
  <c r="X2213" i="1"/>
  <c r="T2214" i="1"/>
  <c r="U2213" i="1"/>
  <c r="X2214" i="1" l="1"/>
  <c r="U2214" i="1"/>
  <c r="T2215" i="1"/>
  <c r="W2214" i="1"/>
  <c r="R2215" i="1"/>
  <c r="S2214" i="1"/>
  <c r="W2215" i="1" l="1"/>
  <c r="R2216" i="1"/>
  <c r="S2215" i="1"/>
  <c r="X2215" i="1"/>
  <c r="T2216" i="1"/>
  <c r="U2215" i="1"/>
  <c r="X2216" i="1" l="1"/>
  <c r="T2217" i="1"/>
  <c r="U2216" i="1"/>
  <c r="W2216" i="1"/>
  <c r="S2216" i="1"/>
  <c r="R2217" i="1"/>
  <c r="W2217" i="1" l="1"/>
  <c r="S2217" i="1"/>
  <c r="R2218" i="1"/>
  <c r="X2217" i="1"/>
  <c r="U2217" i="1"/>
  <c r="T2218" i="1"/>
  <c r="X2218" i="1" l="1"/>
  <c r="T2219" i="1"/>
  <c r="U2218" i="1"/>
  <c r="W2218" i="1"/>
  <c r="R2219" i="1"/>
  <c r="S2218" i="1"/>
  <c r="W2219" i="1" l="1"/>
  <c r="R2220" i="1"/>
  <c r="S2219" i="1"/>
  <c r="X2219" i="1"/>
  <c r="U2219" i="1"/>
  <c r="T2220" i="1"/>
  <c r="X2220" i="1" l="1"/>
  <c r="T2221" i="1"/>
  <c r="U2220" i="1"/>
  <c r="W2220" i="1"/>
  <c r="R2221" i="1"/>
  <c r="S2220" i="1"/>
  <c r="W2221" i="1" l="1"/>
  <c r="R2222" i="1"/>
  <c r="S2221" i="1"/>
  <c r="X2221" i="1"/>
  <c r="T2222" i="1"/>
  <c r="U2221" i="1"/>
  <c r="X2222" i="1" l="1"/>
  <c r="T2223" i="1"/>
  <c r="U2222" i="1"/>
  <c r="W2222" i="1"/>
  <c r="S2222" i="1"/>
  <c r="R2223" i="1"/>
  <c r="X2223" i="1" l="1"/>
  <c r="T2224" i="1"/>
  <c r="U2223" i="1"/>
  <c r="W2223" i="1"/>
  <c r="S2223" i="1"/>
  <c r="R2224" i="1"/>
  <c r="W2224" i="1" l="1"/>
  <c r="R2225" i="1"/>
  <c r="S2224" i="1"/>
  <c r="X2224" i="1"/>
  <c r="U2224" i="1"/>
  <c r="T2225" i="1"/>
  <c r="X2225" i="1" l="1"/>
  <c r="T2226" i="1"/>
  <c r="U2225" i="1"/>
  <c r="W2225" i="1"/>
  <c r="S2225" i="1"/>
  <c r="R2226" i="1"/>
  <c r="W2226" i="1" l="1"/>
  <c r="R2227" i="1"/>
  <c r="S2226" i="1"/>
  <c r="X2226" i="1"/>
  <c r="T2227" i="1"/>
  <c r="U2226" i="1"/>
  <c r="W2227" i="1" l="1"/>
  <c r="S2227" i="1"/>
  <c r="R2228" i="1"/>
  <c r="X2227" i="1"/>
  <c r="U2227" i="1"/>
  <c r="T2228" i="1"/>
  <c r="X2228" i="1" l="1"/>
  <c r="T2229" i="1"/>
  <c r="U2228" i="1"/>
  <c r="W2228" i="1"/>
  <c r="S2228" i="1"/>
  <c r="R2229" i="1"/>
  <c r="W2229" i="1" l="1"/>
  <c r="S2229" i="1"/>
  <c r="R2230" i="1"/>
  <c r="X2229" i="1"/>
  <c r="U2229" i="1"/>
  <c r="T2230" i="1"/>
  <c r="X2230" i="1" l="1"/>
  <c r="U2230" i="1"/>
  <c r="T2231" i="1"/>
  <c r="W2230" i="1"/>
  <c r="R2231" i="1"/>
  <c r="S2230" i="1"/>
  <c r="W2231" i="1" l="1"/>
  <c r="R2232" i="1"/>
  <c r="S2231" i="1"/>
  <c r="X2231" i="1"/>
  <c r="T2232" i="1"/>
  <c r="U2231" i="1"/>
  <c r="X2232" i="1" l="1"/>
  <c r="T2233" i="1"/>
  <c r="U2232" i="1"/>
  <c r="W2232" i="1"/>
  <c r="S2232" i="1"/>
  <c r="R2233" i="1"/>
  <c r="W2233" i="1" l="1"/>
  <c r="R2234" i="1"/>
  <c r="S2233" i="1"/>
  <c r="X2233" i="1"/>
  <c r="T2234" i="1"/>
  <c r="U2233" i="1"/>
  <c r="X2234" i="1" l="1"/>
  <c r="U2234" i="1"/>
  <c r="T2235" i="1"/>
  <c r="W2234" i="1"/>
  <c r="R2235" i="1"/>
  <c r="S2234" i="1"/>
  <c r="W2235" i="1" l="1"/>
  <c r="R2236" i="1"/>
  <c r="S2235" i="1"/>
  <c r="X2235" i="1"/>
  <c r="T2236" i="1"/>
  <c r="U2235" i="1"/>
  <c r="W2236" i="1" l="1"/>
  <c r="R2237" i="1"/>
  <c r="S2236" i="1"/>
  <c r="X2236" i="1"/>
  <c r="T2237" i="1"/>
  <c r="U2236" i="1"/>
  <c r="X2237" i="1" l="1"/>
  <c r="T2238" i="1"/>
  <c r="U2237" i="1"/>
  <c r="W2237" i="1"/>
  <c r="S2237" i="1"/>
  <c r="R2238" i="1"/>
  <c r="W2238" i="1" l="1"/>
  <c r="S2238" i="1"/>
  <c r="R2239" i="1"/>
  <c r="X2238" i="1"/>
  <c r="T2239" i="1"/>
  <c r="U2238" i="1"/>
  <c r="X2239" i="1" l="1"/>
  <c r="T2240" i="1"/>
  <c r="U2239" i="1"/>
  <c r="W2239" i="1"/>
  <c r="R2240" i="1"/>
  <c r="S2239" i="1"/>
  <c r="W2240" i="1" l="1"/>
  <c r="R2241" i="1"/>
  <c r="S2240" i="1"/>
  <c r="X2240" i="1"/>
  <c r="U2240" i="1"/>
  <c r="T2241" i="1"/>
  <c r="X2241" i="1" l="1"/>
  <c r="T2242" i="1"/>
  <c r="U2241" i="1"/>
  <c r="W2241" i="1"/>
  <c r="S2241" i="1"/>
  <c r="R2242" i="1"/>
  <c r="W2242" i="1" l="1"/>
  <c r="S2242" i="1"/>
  <c r="R2243" i="1"/>
  <c r="X2242" i="1"/>
  <c r="T2243" i="1"/>
  <c r="U2242" i="1"/>
  <c r="X2243" i="1" l="1"/>
  <c r="T2244" i="1"/>
  <c r="U2243" i="1"/>
  <c r="W2243" i="1"/>
  <c r="R2244" i="1"/>
  <c r="S2243" i="1"/>
  <c r="W2244" i="1" l="1"/>
  <c r="S2244" i="1"/>
  <c r="R2245" i="1"/>
  <c r="X2244" i="1"/>
  <c r="U2244" i="1"/>
  <c r="T2245" i="1"/>
  <c r="X2245" i="1" l="1"/>
  <c r="T2246" i="1"/>
  <c r="U2245" i="1"/>
  <c r="W2245" i="1"/>
  <c r="R2246" i="1"/>
  <c r="S2245" i="1"/>
  <c r="W2246" i="1" l="1"/>
  <c r="R2247" i="1"/>
  <c r="S2246" i="1"/>
  <c r="X2246" i="1"/>
  <c r="T2247" i="1"/>
  <c r="U2246" i="1"/>
  <c r="X2247" i="1" l="1"/>
  <c r="U2247" i="1"/>
  <c r="T2248" i="1"/>
  <c r="W2247" i="1"/>
  <c r="R2248" i="1"/>
  <c r="S2247" i="1"/>
  <c r="W2248" i="1" l="1"/>
  <c r="R2249" i="1"/>
  <c r="S2248" i="1"/>
  <c r="X2248" i="1"/>
  <c r="T2249" i="1"/>
  <c r="U2248" i="1"/>
  <c r="X2249" i="1" l="1"/>
  <c r="U2249" i="1"/>
  <c r="T2250" i="1"/>
  <c r="W2249" i="1"/>
  <c r="R2250" i="1"/>
  <c r="S2249" i="1"/>
  <c r="W2250" i="1" l="1"/>
  <c r="S2250" i="1"/>
  <c r="R2251" i="1"/>
  <c r="X2250" i="1"/>
  <c r="U2250" i="1"/>
  <c r="T2251" i="1"/>
  <c r="X2251" i="1" l="1"/>
  <c r="T2252" i="1"/>
  <c r="U2251" i="1"/>
  <c r="W2251" i="1"/>
  <c r="S2251" i="1"/>
  <c r="R2252" i="1"/>
  <c r="W2252" i="1" l="1"/>
  <c r="S2252" i="1"/>
  <c r="R2253" i="1"/>
  <c r="X2252" i="1"/>
  <c r="T2253" i="1"/>
  <c r="U2252" i="1"/>
  <c r="X2253" i="1" l="1"/>
  <c r="U2253" i="1"/>
  <c r="T2254" i="1"/>
  <c r="W2253" i="1"/>
  <c r="S2253" i="1"/>
  <c r="R2254" i="1"/>
  <c r="W2254" i="1" l="1"/>
  <c r="S2254" i="1"/>
  <c r="R2255" i="1"/>
  <c r="X2254" i="1"/>
  <c r="U2254" i="1"/>
  <c r="T2255" i="1"/>
  <c r="X2255" i="1" l="1"/>
  <c r="T2256" i="1"/>
  <c r="U2255" i="1"/>
  <c r="W2255" i="1"/>
  <c r="R2256" i="1"/>
  <c r="S2255" i="1"/>
  <c r="W2256" i="1" l="1"/>
  <c r="R2257" i="1"/>
  <c r="S2256" i="1"/>
  <c r="X2256" i="1"/>
  <c r="U2256" i="1"/>
  <c r="T2257" i="1"/>
  <c r="X2257" i="1" l="1"/>
  <c r="T2258" i="1"/>
  <c r="U2257" i="1"/>
  <c r="W2257" i="1"/>
  <c r="S2257" i="1"/>
  <c r="R2258" i="1"/>
  <c r="W2258" i="1" l="1"/>
  <c r="R2259" i="1"/>
  <c r="S2258" i="1"/>
  <c r="X2258" i="1"/>
  <c r="T2259" i="1"/>
  <c r="U2258" i="1"/>
  <c r="X2259" i="1" l="1"/>
  <c r="T2260" i="1"/>
  <c r="U2259" i="1"/>
  <c r="W2259" i="1"/>
  <c r="R2260" i="1"/>
  <c r="S2259" i="1"/>
  <c r="W2260" i="1" l="1"/>
  <c r="S2260" i="1"/>
  <c r="R2261" i="1"/>
  <c r="X2260" i="1"/>
  <c r="T2261" i="1"/>
  <c r="U2260" i="1"/>
  <c r="X2261" i="1" l="1"/>
  <c r="T2262" i="1"/>
  <c r="U2261" i="1"/>
  <c r="W2261" i="1"/>
  <c r="R2262" i="1"/>
  <c r="S2261" i="1"/>
  <c r="W2262" i="1" l="1"/>
  <c r="S2262" i="1"/>
  <c r="R2263" i="1"/>
  <c r="X2262" i="1"/>
  <c r="U2262" i="1"/>
  <c r="T2263" i="1"/>
  <c r="X2263" i="1" l="1"/>
  <c r="T2264" i="1"/>
  <c r="U2263" i="1"/>
  <c r="W2263" i="1"/>
  <c r="S2263" i="1"/>
  <c r="R2264" i="1"/>
  <c r="W2264" i="1" l="1"/>
  <c r="R2265" i="1"/>
  <c r="S2264" i="1"/>
  <c r="X2264" i="1"/>
  <c r="U2264" i="1"/>
  <c r="T2265" i="1"/>
  <c r="X2265" i="1" l="1"/>
  <c r="T2266" i="1"/>
  <c r="U2265" i="1"/>
  <c r="W2265" i="1"/>
  <c r="R2266" i="1"/>
  <c r="S2265" i="1"/>
  <c r="W2266" i="1" l="1"/>
  <c r="R2267" i="1"/>
  <c r="S2266" i="1"/>
  <c r="X2266" i="1"/>
  <c r="T2267" i="1"/>
  <c r="U2266" i="1"/>
  <c r="X2267" i="1" l="1"/>
  <c r="T2268" i="1"/>
  <c r="U2267" i="1"/>
  <c r="W2267" i="1"/>
  <c r="R2268" i="1"/>
  <c r="S2267" i="1"/>
  <c r="W2268" i="1" l="1"/>
  <c r="R2269" i="1"/>
  <c r="S2268" i="1"/>
  <c r="X2268" i="1"/>
  <c r="T2269" i="1"/>
  <c r="U2268" i="1"/>
  <c r="X2269" i="1" l="1"/>
  <c r="U2269" i="1"/>
  <c r="T2270" i="1"/>
  <c r="W2269" i="1"/>
  <c r="R2270" i="1"/>
  <c r="S2269" i="1"/>
  <c r="W2270" i="1" l="1"/>
  <c r="R2271" i="1"/>
  <c r="S2270" i="1"/>
  <c r="X2270" i="1"/>
  <c r="T2271" i="1"/>
  <c r="U2270" i="1"/>
  <c r="X2271" i="1" l="1"/>
  <c r="U2271" i="1"/>
  <c r="T2272" i="1"/>
  <c r="W2271" i="1"/>
  <c r="R2272" i="1"/>
  <c r="S2271" i="1"/>
  <c r="W2272" i="1" l="1"/>
  <c r="S2272" i="1"/>
  <c r="R2273" i="1"/>
  <c r="X2272" i="1"/>
  <c r="U2272" i="1"/>
  <c r="T2273" i="1"/>
  <c r="X2273" i="1" l="1"/>
  <c r="T2274" i="1"/>
  <c r="U2273" i="1"/>
  <c r="W2273" i="1"/>
  <c r="S2273" i="1"/>
  <c r="R2274" i="1"/>
  <c r="W2274" i="1" l="1"/>
  <c r="R2275" i="1"/>
  <c r="S2274" i="1"/>
  <c r="X2274" i="1"/>
  <c r="U2274" i="1"/>
  <c r="T2275" i="1"/>
  <c r="X2275" i="1" l="1"/>
  <c r="U2275" i="1"/>
  <c r="T2276" i="1"/>
  <c r="W2275" i="1"/>
  <c r="S2275" i="1"/>
  <c r="R2276" i="1"/>
  <c r="W2276" i="1" l="1"/>
  <c r="R2277" i="1"/>
  <c r="S2276" i="1"/>
  <c r="X2276" i="1"/>
  <c r="T2277" i="1"/>
  <c r="U2276" i="1"/>
  <c r="X2277" i="1" l="1"/>
  <c r="T2278" i="1"/>
  <c r="U2277" i="1"/>
  <c r="W2277" i="1"/>
  <c r="R2278" i="1"/>
  <c r="S2277" i="1"/>
  <c r="W2278" i="1" l="1"/>
  <c r="S2278" i="1"/>
  <c r="R2279" i="1"/>
  <c r="X2278" i="1"/>
  <c r="T2279" i="1"/>
  <c r="U2278" i="1"/>
  <c r="X2279" i="1" l="1"/>
  <c r="U2279" i="1"/>
  <c r="T2280" i="1"/>
  <c r="W2279" i="1"/>
  <c r="S2279" i="1"/>
  <c r="R2280" i="1"/>
  <c r="W2280" i="1" l="1"/>
  <c r="R2281" i="1"/>
  <c r="S2280" i="1"/>
  <c r="X2280" i="1"/>
  <c r="T2281" i="1"/>
  <c r="U2280" i="1"/>
  <c r="X2281" i="1" l="1"/>
  <c r="U2281" i="1"/>
  <c r="T2282" i="1"/>
  <c r="W2281" i="1"/>
  <c r="R2282" i="1"/>
  <c r="S2281" i="1"/>
  <c r="W2282" i="1" l="1"/>
  <c r="S2282" i="1"/>
  <c r="R2283" i="1"/>
  <c r="X2282" i="1"/>
  <c r="T2283" i="1"/>
  <c r="U2282" i="1"/>
  <c r="W2283" i="1" l="1"/>
  <c r="R2284" i="1"/>
  <c r="S2283" i="1"/>
  <c r="X2283" i="1"/>
  <c r="T2284" i="1"/>
  <c r="U2283" i="1"/>
  <c r="X2284" i="1" l="1"/>
  <c r="U2284" i="1"/>
  <c r="T2285" i="1"/>
  <c r="W2284" i="1"/>
  <c r="R2285" i="1"/>
  <c r="S2284" i="1"/>
  <c r="X2285" i="1" l="1"/>
  <c r="T2286" i="1"/>
  <c r="U2285" i="1"/>
  <c r="W2285" i="1"/>
  <c r="S2285" i="1"/>
  <c r="R2286" i="1"/>
  <c r="W2286" i="1" l="1"/>
  <c r="R2287" i="1"/>
  <c r="S2286" i="1"/>
  <c r="X2286" i="1"/>
  <c r="T2287" i="1"/>
  <c r="U2286" i="1"/>
  <c r="X2287" i="1" l="1"/>
  <c r="T2288" i="1"/>
  <c r="U2287" i="1"/>
  <c r="W2287" i="1"/>
  <c r="S2287" i="1"/>
  <c r="R2288" i="1"/>
  <c r="W2288" i="1" l="1"/>
  <c r="S2288" i="1"/>
  <c r="R2289" i="1"/>
  <c r="X2288" i="1"/>
  <c r="T2289" i="1"/>
  <c r="U2288" i="1"/>
  <c r="X2289" i="1" l="1"/>
  <c r="U2289" i="1"/>
  <c r="T2290" i="1"/>
  <c r="W2289" i="1"/>
  <c r="R2290" i="1"/>
  <c r="S2289" i="1"/>
  <c r="W2290" i="1" l="1"/>
  <c r="R2291" i="1"/>
  <c r="S2290" i="1"/>
  <c r="X2290" i="1"/>
  <c r="U2290" i="1"/>
  <c r="T2291" i="1"/>
  <c r="X2291" i="1" l="1"/>
  <c r="U2291" i="1"/>
  <c r="T2292" i="1"/>
  <c r="W2291" i="1"/>
  <c r="R2292" i="1"/>
  <c r="S2291" i="1"/>
  <c r="W2292" i="1" l="1"/>
  <c r="S2292" i="1"/>
  <c r="R2293" i="1"/>
  <c r="X2292" i="1"/>
  <c r="U2292" i="1"/>
  <c r="T2293" i="1"/>
  <c r="X2293" i="1" l="1"/>
  <c r="T2294" i="1"/>
  <c r="U2293" i="1"/>
  <c r="W2293" i="1"/>
  <c r="R2294" i="1"/>
  <c r="S2293" i="1"/>
  <c r="W2294" i="1" l="1"/>
  <c r="R2295" i="1"/>
  <c r="S2294" i="1"/>
  <c r="X2294" i="1"/>
  <c r="U2294" i="1"/>
  <c r="T2295" i="1"/>
  <c r="X2295" i="1" l="1"/>
  <c r="T2296" i="1"/>
  <c r="U2295" i="1"/>
  <c r="W2295" i="1"/>
  <c r="R2296" i="1"/>
  <c r="S2295" i="1"/>
  <c r="W2296" i="1" l="1"/>
  <c r="R2297" i="1"/>
  <c r="S2296" i="1"/>
  <c r="X2296" i="1"/>
  <c r="T2297" i="1"/>
  <c r="U2296" i="1"/>
  <c r="W2297" i="1" l="1"/>
  <c r="R2298" i="1"/>
  <c r="S2297" i="1"/>
  <c r="X2297" i="1"/>
  <c r="U2297" i="1"/>
  <c r="T2298" i="1"/>
  <c r="X2298" i="1" l="1"/>
  <c r="T2299" i="1"/>
  <c r="U2298" i="1"/>
  <c r="W2298" i="1"/>
  <c r="R2299" i="1"/>
  <c r="S2298" i="1"/>
  <c r="W2299" i="1" l="1"/>
  <c r="S2299" i="1"/>
  <c r="R2300" i="1"/>
  <c r="X2299" i="1"/>
  <c r="U2299" i="1"/>
  <c r="T2300" i="1"/>
  <c r="X2300" i="1" l="1"/>
  <c r="T2301" i="1"/>
  <c r="U2300" i="1"/>
  <c r="W2300" i="1"/>
  <c r="S2300" i="1"/>
  <c r="R2301" i="1"/>
  <c r="W2301" i="1" l="1"/>
  <c r="S2301" i="1"/>
  <c r="R2302" i="1"/>
  <c r="X2301" i="1"/>
  <c r="T2302" i="1"/>
  <c r="U2301" i="1"/>
  <c r="X2302" i="1" l="1"/>
  <c r="T2303" i="1"/>
  <c r="U2302" i="1"/>
  <c r="W2302" i="1"/>
  <c r="S2302" i="1"/>
  <c r="R2303" i="1"/>
  <c r="W2303" i="1" l="1"/>
  <c r="S2303" i="1"/>
  <c r="R2304" i="1"/>
  <c r="X2303" i="1"/>
  <c r="T2304" i="1"/>
  <c r="U2303" i="1"/>
  <c r="X2304" i="1" l="1"/>
  <c r="U2304" i="1"/>
  <c r="T2305" i="1"/>
  <c r="W2304" i="1"/>
  <c r="R2305" i="1"/>
  <c r="S2304" i="1"/>
  <c r="W2305" i="1" l="1"/>
  <c r="R2306" i="1"/>
  <c r="S2305" i="1"/>
  <c r="X2305" i="1"/>
  <c r="T2306" i="1"/>
  <c r="U2305" i="1"/>
  <c r="X2306" i="1" l="1"/>
  <c r="U2306" i="1"/>
  <c r="T2307" i="1"/>
  <c r="W2306" i="1"/>
  <c r="R2307" i="1"/>
  <c r="S2306" i="1"/>
  <c r="W2307" i="1" l="1"/>
  <c r="R2308" i="1"/>
  <c r="S2307" i="1"/>
  <c r="X2307" i="1"/>
  <c r="T2308" i="1"/>
  <c r="U2307" i="1"/>
  <c r="X2308" i="1" l="1"/>
  <c r="T2309" i="1"/>
  <c r="U2308" i="1"/>
  <c r="W2308" i="1"/>
  <c r="R2309" i="1"/>
  <c r="S2308" i="1"/>
  <c r="W2309" i="1" l="1"/>
  <c r="R2310" i="1"/>
  <c r="S2309" i="1"/>
  <c r="X2309" i="1"/>
  <c r="U2309" i="1"/>
  <c r="T2310" i="1"/>
  <c r="X2310" i="1" l="1"/>
  <c r="T2311" i="1"/>
  <c r="U2310" i="1"/>
  <c r="W2310" i="1"/>
  <c r="S2310" i="1"/>
  <c r="R2311" i="1"/>
  <c r="W2311" i="1" l="1"/>
  <c r="R2312" i="1"/>
  <c r="S2311" i="1"/>
  <c r="X2311" i="1"/>
  <c r="U2311" i="1"/>
  <c r="T2312" i="1"/>
  <c r="X2312" i="1" l="1"/>
  <c r="U2312" i="1"/>
  <c r="T2313" i="1"/>
  <c r="W2312" i="1"/>
  <c r="S2312" i="1"/>
  <c r="R2313" i="1"/>
  <c r="W2313" i="1" l="1"/>
  <c r="S2313" i="1"/>
  <c r="R2314" i="1"/>
  <c r="X2313" i="1"/>
  <c r="U2313" i="1"/>
  <c r="T2314" i="1"/>
  <c r="X2314" i="1" l="1"/>
  <c r="T2315" i="1"/>
  <c r="U2314" i="1"/>
  <c r="W2314" i="1"/>
  <c r="R2315" i="1"/>
  <c r="S2314" i="1"/>
  <c r="W2315" i="1" l="1"/>
  <c r="S2315" i="1"/>
  <c r="R2316" i="1"/>
  <c r="X2315" i="1"/>
  <c r="U2315" i="1"/>
  <c r="T2316" i="1"/>
  <c r="X2316" i="1" l="1"/>
  <c r="T2317" i="1"/>
  <c r="U2316" i="1"/>
  <c r="W2316" i="1"/>
  <c r="R2317" i="1"/>
  <c r="S2316" i="1"/>
  <c r="W2317" i="1" l="1"/>
  <c r="S2317" i="1"/>
  <c r="R2318" i="1"/>
  <c r="X2317" i="1"/>
  <c r="U2317" i="1"/>
  <c r="T2318" i="1"/>
  <c r="X2318" i="1" l="1"/>
  <c r="T2319" i="1"/>
  <c r="U2318" i="1"/>
  <c r="W2318" i="1"/>
  <c r="R2319" i="1"/>
  <c r="S2318" i="1"/>
  <c r="W2319" i="1" l="1"/>
  <c r="S2319" i="1"/>
  <c r="R2320" i="1"/>
  <c r="X2319" i="1"/>
  <c r="U2319" i="1"/>
  <c r="T2320" i="1"/>
  <c r="X2320" i="1" l="1"/>
  <c r="T2321" i="1"/>
  <c r="U2320" i="1"/>
  <c r="W2320" i="1"/>
  <c r="R2321" i="1"/>
  <c r="S2320" i="1"/>
  <c r="W2321" i="1" l="1"/>
  <c r="S2321" i="1"/>
  <c r="R2322" i="1"/>
  <c r="X2321" i="1"/>
  <c r="T2322" i="1"/>
  <c r="U2321" i="1"/>
  <c r="X2322" i="1" l="1"/>
  <c r="U2322" i="1"/>
  <c r="T2323" i="1"/>
  <c r="W2322" i="1"/>
  <c r="S2322" i="1"/>
  <c r="R2323" i="1"/>
  <c r="W2323" i="1" l="1"/>
  <c r="R2324" i="1"/>
  <c r="S2323" i="1"/>
  <c r="X2323" i="1"/>
  <c r="U2323" i="1"/>
  <c r="T2324" i="1"/>
  <c r="X2324" i="1" l="1"/>
  <c r="U2324" i="1"/>
  <c r="T2325" i="1"/>
  <c r="W2324" i="1"/>
  <c r="R2325" i="1"/>
  <c r="S2324" i="1"/>
  <c r="W2325" i="1" l="1"/>
  <c r="S2325" i="1"/>
  <c r="R2326" i="1"/>
  <c r="X2325" i="1"/>
  <c r="U2325" i="1"/>
  <c r="T2326" i="1"/>
  <c r="X2326" i="1" l="1"/>
  <c r="T2327" i="1"/>
  <c r="U2326" i="1"/>
  <c r="W2326" i="1"/>
  <c r="R2327" i="1"/>
  <c r="S2326" i="1"/>
  <c r="X2327" i="1" l="1"/>
  <c r="T2328" i="1"/>
  <c r="U2327" i="1"/>
  <c r="W2327" i="1"/>
  <c r="R2328" i="1"/>
  <c r="S2327" i="1"/>
  <c r="W2328" i="1" l="1"/>
  <c r="S2328" i="1"/>
  <c r="R2329" i="1"/>
  <c r="X2328" i="1"/>
  <c r="T2329" i="1"/>
  <c r="U2328" i="1"/>
  <c r="X2329" i="1" l="1"/>
  <c r="T2330" i="1"/>
  <c r="U2329" i="1"/>
  <c r="W2329" i="1"/>
  <c r="R2330" i="1"/>
  <c r="S2329" i="1"/>
  <c r="W2330" i="1" l="1"/>
  <c r="R2331" i="1"/>
  <c r="S2330" i="1"/>
  <c r="X2330" i="1"/>
  <c r="T2331" i="1"/>
  <c r="U2330" i="1"/>
  <c r="X2331" i="1" l="1"/>
  <c r="U2331" i="1"/>
  <c r="T2332" i="1"/>
  <c r="W2331" i="1"/>
  <c r="S2331" i="1"/>
  <c r="R2332" i="1"/>
  <c r="W2332" i="1" l="1"/>
  <c r="S2332" i="1"/>
  <c r="R2333" i="1"/>
  <c r="X2332" i="1"/>
  <c r="T2333" i="1"/>
  <c r="U2332" i="1"/>
  <c r="X2333" i="1" l="1"/>
  <c r="T2334" i="1"/>
  <c r="U2333" i="1"/>
  <c r="W2333" i="1"/>
  <c r="R2334" i="1"/>
  <c r="S2333" i="1"/>
  <c r="W2334" i="1" l="1"/>
  <c r="R2335" i="1"/>
  <c r="S2334" i="1"/>
  <c r="X2334" i="1"/>
  <c r="U2334" i="1"/>
  <c r="T2335" i="1"/>
  <c r="X2335" i="1" l="1"/>
  <c r="T2336" i="1"/>
  <c r="U2335" i="1"/>
  <c r="W2335" i="1"/>
  <c r="R2336" i="1"/>
  <c r="S2335" i="1"/>
  <c r="X2336" i="1" l="1"/>
  <c r="T2337" i="1"/>
  <c r="U2336" i="1"/>
  <c r="W2336" i="1"/>
  <c r="R2337" i="1"/>
  <c r="S2336" i="1"/>
  <c r="W2337" i="1" l="1"/>
  <c r="R2338" i="1"/>
  <c r="S2337" i="1"/>
  <c r="X2337" i="1"/>
  <c r="T2338" i="1"/>
  <c r="U2337" i="1"/>
  <c r="X2338" i="1" l="1"/>
  <c r="T2339" i="1"/>
  <c r="U2338" i="1"/>
  <c r="W2338" i="1"/>
  <c r="S2338" i="1"/>
  <c r="R2339" i="1"/>
  <c r="W2339" i="1" l="1"/>
  <c r="R2340" i="1"/>
  <c r="S2339" i="1"/>
  <c r="X2339" i="1"/>
  <c r="U2339" i="1"/>
  <c r="T2340" i="1"/>
  <c r="X2340" i="1" l="1"/>
  <c r="U2340" i="1"/>
  <c r="T2341" i="1"/>
  <c r="W2340" i="1"/>
  <c r="R2341" i="1"/>
  <c r="S2340" i="1"/>
  <c r="W2341" i="1" l="1"/>
  <c r="R2342" i="1"/>
  <c r="S2341" i="1"/>
  <c r="X2341" i="1"/>
  <c r="T2342" i="1"/>
  <c r="U2341" i="1"/>
  <c r="X2342" i="1" l="1"/>
  <c r="U2342" i="1"/>
  <c r="T2343" i="1"/>
  <c r="W2342" i="1"/>
  <c r="S2342" i="1"/>
  <c r="R2343" i="1"/>
  <c r="W2343" i="1" l="1"/>
  <c r="R2344" i="1"/>
  <c r="S2343" i="1"/>
  <c r="X2343" i="1"/>
  <c r="T2344" i="1"/>
  <c r="U2343" i="1"/>
  <c r="X2344" i="1" l="1"/>
  <c r="U2344" i="1"/>
  <c r="T2345" i="1"/>
  <c r="W2344" i="1"/>
  <c r="S2344" i="1"/>
  <c r="R2345" i="1"/>
  <c r="W2345" i="1" l="1"/>
  <c r="R2346" i="1"/>
  <c r="S2345" i="1"/>
  <c r="X2345" i="1"/>
  <c r="U2345" i="1"/>
  <c r="T2346" i="1"/>
  <c r="X2346" i="1" l="1"/>
  <c r="T2347" i="1"/>
  <c r="U2346" i="1"/>
  <c r="W2346" i="1"/>
  <c r="R2347" i="1"/>
  <c r="S2346" i="1"/>
  <c r="W2347" i="1" l="1"/>
  <c r="S2347" i="1"/>
  <c r="R2348" i="1"/>
  <c r="X2347" i="1"/>
  <c r="U2347" i="1"/>
  <c r="T2348" i="1"/>
  <c r="X2348" i="1" l="1"/>
  <c r="T2349" i="1"/>
  <c r="U2348" i="1"/>
  <c r="W2348" i="1"/>
  <c r="R2349" i="1"/>
  <c r="S2348" i="1"/>
  <c r="W2349" i="1" l="1"/>
  <c r="S2349" i="1"/>
  <c r="R2350" i="1"/>
  <c r="X2349" i="1"/>
  <c r="U2349" i="1"/>
  <c r="T2350" i="1"/>
  <c r="X2350" i="1" l="1"/>
  <c r="U2350" i="1"/>
  <c r="T2351" i="1"/>
  <c r="W2350" i="1"/>
  <c r="S2350" i="1"/>
  <c r="R2351" i="1"/>
  <c r="W2351" i="1" l="1"/>
  <c r="R2352" i="1"/>
  <c r="S2351" i="1"/>
  <c r="X2351" i="1"/>
  <c r="U2351" i="1"/>
  <c r="T2352" i="1"/>
  <c r="X2352" i="1" l="1"/>
  <c r="T2353" i="1"/>
  <c r="U2352" i="1"/>
  <c r="W2352" i="1"/>
  <c r="S2352" i="1"/>
  <c r="R2353" i="1"/>
  <c r="W2353" i="1" l="1"/>
  <c r="S2353" i="1"/>
  <c r="R2354" i="1"/>
  <c r="X2353" i="1"/>
  <c r="T2354" i="1"/>
  <c r="U2353" i="1"/>
  <c r="X2354" i="1" l="1"/>
  <c r="U2354" i="1"/>
  <c r="T2355" i="1"/>
  <c r="W2354" i="1"/>
  <c r="R2355" i="1"/>
  <c r="S2354" i="1"/>
  <c r="W2355" i="1" l="1"/>
  <c r="S2355" i="1"/>
  <c r="R2356" i="1"/>
  <c r="X2355" i="1"/>
  <c r="T2356" i="1"/>
  <c r="U2355" i="1"/>
  <c r="X2356" i="1" l="1"/>
  <c r="U2356" i="1"/>
  <c r="T2357" i="1"/>
  <c r="W2356" i="1"/>
  <c r="R2357" i="1"/>
  <c r="S2356" i="1"/>
  <c r="W2357" i="1" l="1"/>
  <c r="S2357" i="1"/>
  <c r="R2358" i="1"/>
  <c r="X2357" i="1"/>
  <c r="U2357" i="1"/>
  <c r="T2358" i="1"/>
  <c r="X2358" i="1" l="1"/>
  <c r="T2359" i="1"/>
  <c r="U2358" i="1"/>
  <c r="W2358" i="1"/>
  <c r="R2359" i="1"/>
  <c r="S2358" i="1"/>
  <c r="W2359" i="1" l="1"/>
  <c r="R2360" i="1"/>
  <c r="S2359" i="1"/>
  <c r="X2359" i="1"/>
  <c r="U2359" i="1"/>
  <c r="T2360" i="1"/>
  <c r="X2360" i="1" l="1"/>
  <c r="T2361" i="1"/>
  <c r="U2360" i="1"/>
  <c r="W2360" i="1"/>
  <c r="S2360" i="1"/>
  <c r="R2361" i="1"/>
  <c r="W2361" i="1" l="1"/>
  <c r="S2361" i="1"/>
  <c r="R2362" i="1"/>
  <c r="X2361" i="1"/>
  <c r="T2362" i="1"/>
  <c r="U2361" i="1"/>
  <c r="X2362" i="1" l="1"/>
  <c r="U2362" i="1"/>
  <c r="T2363" i="1"/>
  <c r="W2362" i="1"/>
  <c r="S2362" i="1"/>
  <c r="R2363" i="1"/>
  <c r="W2363" i="1" l="1"/>
  <c r="S2363" i="1"/>
  <c r="R2364" i="1"/>
  <c r="X2363" i="1"/>
  <c r="T2364" i="1"/>
  <c r="U2363" i="1"/>
  <c r="X2364" i="1" l="1"/>
  <c r="U2364" i="1"/>
  <c r="T2365" i="1"/>
  <c r="W2364" i="1"/>
  <c r="R2365" i="1"/>
  <c r="S2364" i="1"/>
  <c r="W2365" i="1" l="1"/>
  <c r="R2366" i="1"/>
  <c r="S2365" i="1"/>
  <c r="X2365" i="1"/>
  <c r="T2366" i="1"/>
  <c r="U2365" i="1"/>
  <c r="X2366" i="1" l="1"/>
  <c r="T2367" i="1"/>
  <c r="U2366" i="1"/>
  <c r="W2366" i="1"/>
  <c r="R2367" i="1"/>
  <c r="S2366" i="1"/>
  <c r="W2367" i="1" l="1"/>
  <c r="S2367" i="1"/>
  <c r="R2368" i="1"/>
  <c r="X2367" i="1"/>
  <c r="T2368" i="1"/>
  <c r="U2367" i="1"/>
  <c r="X2368" i="1" l="1"/>
  <c r="T2369" i="1"/>
  <c r="U2368" i="1"/>
  <c r="W2368" i="1"/>
  <c r="R2369" i="1"/>
  <c r="S2368" i="1"/>
  <c r="W2369" i="1" l="1"/>
  <c r="S2369" i="1"/>
  <c r="R2370" i="1"/>
  <c r="X2369" i="1"/>
  <c r="T2370" i="1"/>
  <c r="U2369" i="1"/>
  <c r="X2370" i="1" l="1"/>
  <c r="T2371" i="1"/>
  <c r="U2370" i="1"/>
  <c r="W2370" i="1"/>
  <c r="R2371" i="1"/>
  <c r="S2370" i="1"/>
  <c r="W2371" i="1" l="1"/>
  <c r="R2372" i="1"/>
  <c r="S2371" i="1"/>
  <c r="X2371" i="1"/>
  <c r="T2372" i="1"/>
  <c r="U2371" i="1"/>
  <c r="X2372" i="1" l="1"/>
  <c r="U2372" i="1"/>
  <c r="T2373" i="1"/>
  <c r="W2372" i="1"/>
  <c r="S2372" i="1"/>
  <c r="R2373" i="1"/>
  <c r="W2373" i="1" l="1"/>
  <c r="R2374" i="1"/>
  <c r="S2373" i="1"/>
  <c r="X2373" i="1"/>
  <c r="T2374" i="1"/>
  <c r="U2373" i="1"/>
  <c r="X2374" i="1" l="1"/>
  <c r="U2374" i="1"/>
  <c r="T2375" i="1"/>
  <c r="W2374" i="1"/>
  <c r="R2375" i="1"/>
  <c r="S2374" i="1"/>
  <c r="W2375" i="1" l="1"/>
  <c r="S2375" i="1"/>
  <c r="R2376" i="1"/>
  <c r="X2375" i="1"/>
  <c r="U2375" i="1"/>
  <c r="T2376" i="1"/>
  <c r="X2376" i="1" l="1"/>
  <c r="T2377" i="1"/>
  <c r="U2376" i="1"/>
  <c r="W2376" i="1"/>
  <c r="S2376" i="1"/>
  <c r="R2377" i="1"/>
  <c r="W2377" i="1" l="1"/>
  <c r="S2377" i="1"/>
  <c r="R2378" i="1"/>
  <c r="X2377" i="1"/>
  <c r="T2378" i="1"/>
  <c r="U2377" i="1"/>
  <c r="X2378" i="1" l="1"/>
  <c r="U2378" i="1"/>
  <c r="T2379" i="1"/>
  <c r="W2378" i="1"/>
  <c r="S2378" i="1"/>
  <c r="R2379" i="1"/>
  <c r="W2379" i="1" l="1"/>
  <c r="R2380" i="1"/>
  <c r="S2379" i="1"/>
  <c r="X2379" i="1"/>
  <c r="U2379" i="1"/>
  <c r="T2380" i="1"/>
  <c r="X2380" i="1" l="1"/>
  <c r="T2381" i="1"/>
  <c r="U2380" i="1"/>
  <c r="W2380" i="1"/>
  <c r="R2381" i="1"/>
  <c r="S2380" i="1"/>
  <c r="W2381" i="1" l="1"/>
  <c r="R2382" i="1"/>
  <c r="S2381" i="1"/>
  <c r="X2381" i="1"/>
  <c r="U2381" i="1"/>
  <c r="T2382" i="1"/>
  <c r="W2382" i="1" l="1"/>
  <c r="R2383" i="1"/>
  <c r="S2382" i="1"/>
  <c r="X2382" i="1"/>
  <c r="T2383" i="1"/>
  <c r="U2382" i="1"/>
  <c r="X2383" i="1" l="1"/>
  <c r="T2384" i="1"/>
  <c r="U2383" i="1"/>
  <c r="W2383" i="1"/>
  <c r="R2384" i="1"/>
  <c r="S2383" i="1"/>
  <c r="W2384" i="1" l="1"/>
  <c r="R2385" i="1"/>
  <c r="S2384" i="1"/>
  <c r="X2384" i="1"/>
  <c r="U2384" i="1"/>
  <c r="T2385" i="1"/>
  <c r="X2385" i="1" l="1"/>
  <c r="U2385" i="1"/>
  <c r="T2386" i="1"/>
  <c r="W2385" i="1"/>
  <c r="R2386" i="1"/>
  <c r="S2385" i="1"/>
  <c r="W2386" i="1" l="1"/>
  <c r="R2387" i="1"/>
  <c r="S2386" i="1"/>
  <c r="X2386" i="1"/>
  <c r="U2386" i="1"/>
  <c r="T2387" i="1"/>
  <c r="X2387" i="1" l="1"/>
  <c r="T2388" i="1"/>
  <c r="U2387" i="1"/>
  <c r="W2387" i="1"/>
  <c r="R2388" i="1"/>
  <c r="S2387" i="1"/>
  <c r="W2388" i="1" l="1"/>
  <c r="R2389" i="1"/>
  <c r="S2388" i="1"/>
  <c r="X2388" i="1"/>
  <c r="T2389" i="1"/>
  <c r="U2388" i="1"/>
  <c r="X2389" i="1" l="1"/>
  <c r="T2390" i="1"/>
  <c r="U2389" i="1"/>
  <c r="W2389" i="1"/>
  <c r="R2390" i="1"/>
  <c r="S2389" i="1"/>
  <c r="W2390" i="1" l="1"/>
  <c r="S2390" i="1"/>
  <c r="R2391" i="1"/>
  <c r="X2390" i="1"/>
  <c r="U2390" i="1"/>
  <c r="T2391" i="1"/>
  <c r="X2391" i="1" l="1"/>
  <c r="T2392" i="1"/>
  <c r="U2391" i="1"/>
  <c r="W2391" i="1"/>
  <c r="R2392" i="1"/>
  <c r="S2391" i="1"/>
  <c r="W2392" i="1" l="1"/>
  <c r="R2393" i="1"/>
  <c r="S2392" i="1"/>
  <c r="X2392" i="1"/>
  <c r="T2393" i="1"/>
  <c r="U2392" i="1"/>
  <c r="X2393" i="1" l="1"/>
  <c r="T2394" i="1"/>
  <c r="U2393" i="1"/>
  <c r="W2393" i="1"/>
  <c r="S2393" i="1"/>
  <c r="R2394" i="1"/>
  <c r="W2394" i="1" l="1"/>
  <c r="S2394" i="1"/>
  <c r="R2395" i="1"/>
  <c r="X2394" i="1"/>
  <c r="T2395" i="1"/>
  <c r="U2394" i="1"/>
  <c r="X2395" i="1" l="1"/>
  <c r="U2395" i="1"/>
  <c r="T2396" i="1"/>
  <c r="W2395" i="1"/>
  <c r="R2396" i="1"/>
  <c r="S2395" i="1"/>
  <c r="W2396" i="1" l="1"/>
  <c r="R2397" i="1"/>
  <c r="S2396" i="1"/>
  <c r="X2396" i="1"/>
  <c r="U2396" i="1"/>
  <c r="T2397" i="1"/>
  <c r="W2397" i="1" l="1"/>
  <c r="R2398" i="1"/>
  <c r="S2397" i="1"/>
  <c r="X2397" i="1"/>
  <c r="T2398" i="1"/>
  <c r="U2397" i="1"/>
  <c r="X2398" i="1" l="1"/>
  <c r="T2399" i="1"/>
  <c r="U2398" i="1"/>
  <c r="W2398" i="1"/>
  <c r="S2398" i="1"/>
  <c r="R2399" i="1"/>
  <c r="W2399" i="1" l="1"/>
  <c r="R2400" i="1"/>
  <c r="S2399" i="1"/>
  <c r="X2399" i="1"/>
  <c r="T2400" i="1"/>
  <c r="U2399" i="1"/>
  <c r="X2400" i="1" l="1"/>
  <c r="U2400" i="1"/>
  <c r="T2401" i="1"/>
  <c r="W2400" i="1"/>
  <c r="S2400" i="1"/>
  <c r="R2401" i="1"/>
  <c r="W2401" i="1" l="1"/>
  <c r="R2402" i="1"/>
  <c r="S2401" i="1"/>
  <c r="X2401" i="1"/>
  <c r="T2402" i="1"/>
  <c r="U2401" i="1"/>
  <c r="X2402" i="1" l="1"/>
  <c r="U2402" i="1"/>
  <c r="T2403" i="1"/>
  <c r="W2402" i="1"/>
  <c r="S2402" i="1"/>
  <c r="R2403" i="1"/>
  <c r="W2403" i="1" l="1"/>
  <c r="S2403" i="1"/>
  <c r="R2404" i="1"/>
  <c r="X2403" i="1"/>
  <c r="T2404" i="1"/>
  <c r="U2403" i="1"/>
  <c r="X2404" i="1" l="1"/>
  <c r="U2404" i="1"/>
  <c r="T2405" i="1"/>
  <c r="W2404" i="1"/>
  <c r="R2405" i="1"/>
  <c r="S2404" i="1"/>
  <c r="W2405" i="1" l="1"/>
  <c r="R2406" i="1"/>
  <c r="S2405" i="1"/>
  <c r="X2405" i="1"/>
  <c r="U2405" i="1"/>
  <c r="T2406" i="1"/>
  <c r="X2406" i="1" l="1"/>
  <c r="T2407" i="1"/>
  <c r="U2406" i="1"/>
  <c r="W2406" i="1"/>
  <c r="S2406" i="1"/>
  <c r="R2407" i="1"/>
  <c r="W2407" i="1" l="1"/>
  <c r="R2408" i="1"/>
  <c r="S2407" i="1"/>
  <c r="X2407" i="1"/>
  <c r="T2408" i="1"/>
  <c r="U2407" i="1"/>
  <c r="X2408" i="1" l="1"/>
  <c r="U2408" i="1"/>
  <c r="T2409" i="1"/>
  <c r="W2408" i="1"/>
  <c r="S2408" i="1"/>
  <c r="R2409" i="1"/>
  <c r="W2409" i="1" l="1"/>
  <c r="R2410" i="1"/>
  <c r="S2409" i="1"/>
  <c r="X2409" i="1"/>
  <c r="T2410" i="1"/>
  <c r="U2409" i="1"/>
  <c r="X2410" i="1" l="1"/>
  <c r="U2410" i="1"/>
  <c r="T2411" i="1"/>
  <c r="W2410" i="1"/>
  <c r="R2411" i="1"/>
  <c r="S2410" i="1"/>
  <c r="W2411" i="1" l="1"/>
  <c r="R2412" i="1"/>
  <c r="S2411" i="1"/>
  <c r="X2411" i="1"/>
  <c r="T2412" i="1"/>
  <c r="U2411" i="1"/>
  <c r="X2412" i="1" l="1"/>
  <c r="T2413" i="1"/>
  <c r="U2412" i="1"/>
  <c r="W2412" i="1"/>
  <c r="R2413" i="1"/>
  <c r="S2412" i="1"/>
  <c r="W2413" i="1" l="1"/>
  <c r="S2413" i="1"/>
  <c r="R2414" i="1"/>
  <c r="X2413" i="1"/>
  <c r="T2414" i="1"/>
  <c r="U2413" i="1"/>
  <c r="X2414" i="1" l="1"/>
  <c r="T2415" i="1"/>
  <c r="U2414" i="1"/>
  <c r="W2414" i="1"/>
  <c r="R2415" i="1"/>
  <c r="S2414" i="1"/>
  <c r="W2415" i="1" l="1"/>
  <c r="R2416" i="1"/>
  <c r="S2415" i="1"/>
  <c r="X2415" i="1"/>
  <c r="U2415" i="1"/>
  <c r="T2416" i="1"/>
  <c r="X2416" i="1" l="1"/>
  <c r="T2417" i="1"/>
  <c r="U2416" i="1"/>
  <c r="W2416" i="1"/>
  <c r="S2416" i="1"/>
  <c r="R2417" i="1"/>
  <c r="W2417" i="1" l="1"/>
  <c r="R2418" i="1"/>
  <c r="S2417" i="1"/>
  <c r="X2417" i="1"/>
  <c r="T2418" i="1"/>
  <c r="U2417" i="1"/>
  <c r="X2418" i="1" l="1"/>
  <c r="U2418" i="1"/>
  <c r="T2419" i="1"/>
  <c r="W2418" i="1"/>
  <c r="S2418" i="1"/>
  <c r="R2419" i="1"/>
  <c r="W2419" i="1" l="1"/>
  <c r="R2420" i="1"/>
  <c r="S2419" i="1"/>
  <c r="X2419" i="1"/>
  <c r="T2420" i="1"/>
  <c r="U2419" i="1"/>
  <c r="X2420" i="1" l="1"/>
  <c r="U2420" i="1"/>
  <c r="T2421" i="1"/>
  <c r="W2420" i="1"/>
  <c r="R2421" i="1"/>
  <c r="S2420" i="1"/>
  <c r="W2421" i="1" l="1"/>
  <c r="R2422" i="1"/>
  <c r="S2421" i="1"/>
  <c r="X2421" i="1"/>
  <c r="T2422" i="1"/>
  <c r="U2421" i="1"/>
  <c r="W2422" i="1" l="1"/>
  <c r="R2423" i="1"/>
  <c r="S2422" i="1"/>
  <c r="X2422" i="1"/>
  <c r="T2423" i="1"/>
  <c r="U2422" i="1"/>
  <c r="X2423" i="1" l="1"/>
  <c r="T2424" i="1"/>
  <c r="U2423" i="1"/>
  <c r="W2423" i="1"/>
  <c r="S2423" i="1"/>
  <c r="R2424" i="1"/>
  <c r="W2424" i="1" l="1"/>
  <c r="R2425" i="1"/>
  <c r="S2424" i="1"/>
  <c r="X2424" i="1"/>
  <c r="U2424" i="1"/>
  <c r="T2425" i="1"/>
  <c r="X2425" i="1" l="1"/>
  <c r="U2425" i="1"/>
  <c r="T2426" i="1"/>
  <c r="W2425" i="1"/>
  <c r="R2426" i="1"/>
  <c r="S2425" i="1"/>
  <c r="W2426" i="1" l="1"/>
  <c r="R2427" i="1"/>
  <c r="S2426" i="1"/>
  <c r="X2426" i="1"/>
  <c r="U2426" i="1"/>
  <c r="T2427" i="1"/>
  <c r="X2427" i="1" l="1"/>
  <c r="T2428" i="1"/>
  <c r="U2427" i="1"/>
  <c r="W2427" i="1"/>
  <c r="R2428" i="1"/>
  <c r="S2427" i="1"/>
  <c r="W2428" i="1" l="1"/>
  <c r="R2429" i="1"/>
  <c r="S2428" i="1"/>
  <c r="X2428" i="1"/>
  <c r="T2429" i="1"/>
  <c r="U2428" i="1"/>
  <c r="X2429" i="1" l="1"/>
  <c r="T2430" i="1"/>
  <c r="U2429" i="1"/>
  <c r="W2429" i="1"/>
  <c r="R2430" i="1"/>
  <c r="S2429" i="1"/>
  <c r="W2430" i="1" l="1"/>
  <c r="R2431" i="1"/>
  <c r="S2430" i="1"/>
  <c r="X2430" i="1"/>
  <c r="U2430" i="1"/>
  <c r="T2431" i="1"/>
  <c r="X2431" i="1" l="1"/>
  <c r="T2432" i="1"/>
  <c r="U2431" i="1"/>
  <c r="W2431" i="1"/>
  <c r="R2432" i="1"/>
  <c r="S2431" i="1"/>
  <c r="W2432" i="1" l="1"/>
  <c r="R2433" i="1"/>
  <c r="S2432" i="1"/>
  <c r="X2432" i="1"/>
  <c r="T2433" i="1"/>
  <c r="U2432" i="1"/>
  <c r="X2433" i="1" l="1"/>
  <c r="T2434" i="1"/>
  <c r="U2433" i="1"/>
  <c r="W2433" i="1"/>
  <c r="S2433" i="1"/>
  <c r="R2434" i="1"/>
  <c r="X2434" i="1" l="1"/>
  <c r="T2435" i="1"/>
  <c r="U2434" i="1"/>
  <c r="W2434" i="1"/>
  <c r="S2434" i="1"/>
  <c r="R2435" i="1"/>
  <c r="W2435" i="1" l="1"/>
  <c r="R2436" i="1"/>
  <c r="S2435" i="1"/>
  <c r="X2435" i="1"/>
  <c r="U2435" i="1"/>
  <c r="T2436" i="1"/>
  <c r="X2436" i="1" l="1"/>
  <c r="U2436" i="1"/>
  <c r="T2437" i="1"/>
  <c r="W2436" i="1"/>
  <c r="R2437" i="1"/>
  <c r="S2436" i="1"/>
  <c r="W2437" i="1" l="1"/>
  <c r="R2438" i="1"/>
  <c r="S2437" i="1"/>
  <c r="X2437" i="1"/>
  <c r="U2437" i="1"/>
  <c r="T2438" i="1"/>
  <c r="X2438" i="1" l="1"/>
  <c r="U2438" i="1"/>
  <c r="T2439" i="1"/>
  <c r="W2438" i="1"/>
  <c r="S2438" i="1"/>
  <c r="R2439" i="1"/>
  <c r="W2439" i="1" l="1"/>
  <c r="R2440" i="1"/>
  <c r="S2439" i="1"/>
  <c r="X2439" i="1"/>
  <c r="T2440" i="1"/>
  <c r="U2439" i="1"/>
  <c r="X2440" i="1" l="1"/>
  <c r="T2441" i="1"/>
  <c r="U2440" i="1"/>
  <c r="W2440" i="1"/>
  <c r="S2440" i="1"/>
  <c r="R2441" i="1"/>
  <c r="W2441" i="1" l="1"/>
  <c r="R2442" i="1"/>
  <c r="S2441" i="1"/>
  <c r="X2441" i="1"/>
  <c r="T2442" i="1"/>
  <c r="U2441" i="1"/>
  <c r="X2442" i="1" l="1"/>
  <c r="T2443" i="1"/>
  <c r="U2442" i="1"/>
  <c r="W2442" i="1"/>
  <c r="R2443" i="1"/>
  <c r="S2442" i="1"/>
  <c r="W2443" i="1" l="1"/>
  <c r="S2443" i="1"/>
  <c r="R2444" i="1"/>
  <c r="X2443" i="1"/>
  <c r="T2444" i="1"/>
  <c r="U2443" i="1"/>
  <c r="X2444" i="1" l="1"/>
  <c r="T2445" i="1"/>
  <c r="U2444" i="1"/>
  <c r="W2444" i="1"/>
  <c r="S2444" i="1"/>
  <c r="R2445" i="1"/>
  <c r="W2445" i="1" l="1"/>
  <c r="R2446" i="1"/>
  <c r="S2445" i="1"/>
  <c r="X2445" i="1"/>
  <c r="U2445" i="1"/>
  <c r="T2446" i="1"/>
  <c r="X2446" i="1" l="1"/>
  <c r="U2446" i="1"/>
  <c r="T2447" i="1"/>
  <c r="W2446" i="1"/>
  <c r="R2447" i="1"/>
  <c r="S2446" i="1"/>
  <c r="W2447" i="1" l="1"/>
  <c r="R2448" i="1"/>
  <c r="S2447" i="1"/>
  <c r="X2447" i="1"/>
  <c r="U2447" i="1"/>
  <c r="T2448" i="1"/>
  <c r="X2448" i="1" l="1"/>
  <c r="T2449" i="1"/>
  <c r="U2448" i="1"/>
  <c r="W2448" i="1"/>
  <c r="S2448" i="1"/>
  <c r="R2449" i="1"/>
  <c r="W2449" i="1" l="1"/>
  <c r="R2450" i="1"/>
  <c r="S2449" i="1"/>
  <c r="X2449" i="1"/>
  <c r="T2450" i="1"/>
  <c r="U2449" i="1"/>
  <c r="X2450" i="1" l="1"/>
  <c r="U2450" i="1"/>
  <c r="T2451" i="1"/>
  <c r="W2450" i="1"/>
  <c r="R2451" i="1"/>
  <c r="S2450" i="1"/>
  <c r="W2451" i="1" l="1"/>
  <c r="R2452" i="1"/>
  <c r="S2451" i="1"/>
  <c r="X2451" i="1"/>
  <c r="T2452" i="1"/>
  <c r="U2451" i="1"/>
  <c r="W2452" i="1" l="1"/>
  <c r="S2452" i="1"/>
  <c r="R2453" i="1"/>
  <c r="X2452" i="1"/>
  <c r="T2453" i="1"/>
  <c r="U2452" i="1"/>
  <c r="X2453" i="1" l="1"/>
  <c r="T2454" i="1"/>
  <c r="U2453" i="1"/>
  <c r="W2453" i="1"/>
  <c r="S2453" i="1"/>
  <c r="R2454" i="1"/>
  <c r="W2454" i="1" l="1"/>
  <c r="S2454" i="1"/>
  <c r="R2455" i="1"/>
  <c r="X2454" i="1"/>
  <c r="T2455" i="1"/>
  <c r="U2454" i="1"/>
  <c r="X2455" i="1" l="1"/>
  <c r="T2456" i="1"/>
  <c r="U2455" i="1"/>
  <c r="W2455" i="1"/>
  <c r="R2456" i="1"/>
  <c r="S2455" i="1"/>
  <c r="W2456" i="1" l="1"/>
  <c r="S2456" i="1"/>
  <c r="R2457" i="1"/>
  <c r="X2456" i="1"/>
  <c r="U2456" i="1"/>
  <c r="T2457" i="1"/>
  <c r="X2457" i="1" l="1"/>
  <c r="T2458" i="1"/>
  <c r="U2457" i="1"/>
  <c r="W2457" i="1"/>
  <c r="R2458" i="1"/>
  <c r="S2457" i="1"/>
  <c r="W2458" i="1" l="1"/>
  <c r="R2459" i="1"/>
  <c r="S2458" i="1"/>
  <c r="X2458" i="1"/>
  <c r="T2459" i="1"/>
  <c r="U2458" i="1"/>
  <c r="X2459" i="1" l="1"/>
  <c r="T2460" i="1"/>
  <c r="U2459" i="1"/>
  <c r="W2459" i="1"/>
  <c r="R2460" i="1"/>
  <c r="S2459" i="1"/>
  <c r="W2460" i="1" l="1"/>
  <c r="R2461" i="1"/>
  <c r="S2460" i="1"/>
  <c r="X2460" i="1"/>
  <c r="T2461" i="1"/>
  <c r="U2460" i="1"/>
  <c r="X2461" i="1" l="1"/>
  <c r="T2462" i="1"/>
  <c r="U2461" i="1"/>
  <c r="W2461" i="1"/>
  <c r="R2462" i="1"/>
  <c r="S2461" i="1"/>
  <c r="W2462" i="1" l="1"/>
  <c r="R2463" i="1"/>
  <c r="S2462" i="1"/>
  <c r="X2462" i="1"/>
  <c r="T2463" i="1"/>
  <c r="U2462" i="1"/>
  <c r="X2463" i="1" l="1"/>
  <c r="T2464" i="1"/>
  <c r="U2463" i="1"/>
  <c r="W2463" i="1"/>
  <c r="S2463" i="1"/>
  <c r="R2464" i="1"/>
  <c r="W2464" i="1" l="1"/>
  <c r="S2464" i="1"/>
  <c r="R2465" i="1"/>
  <c r="X2464" i="1"/>
  <c r="T2465" i="1"/>
  <c r="U2464" i="1"/>
  <c r="X2465" i="1" l="1"/>
  <c r="U2465" i="1"/>
  <c r="T2466" i="1"/>
  <c r="W2465" i="1"/>
  <c r="R2466" i="1"/>
  <c r="S2465" i="1"/>
  <c r="W2466" i="1" l="1"/>
  <c r="R2467" i="1"/>
  <c r="S2466" i="1"/>
  <c r="X2466" i="1"/>
  <c r="U2466" i="1"/>
  <c r="T2467" i="1"/>
  <c r="X2467" i="1" l="1"/>
  <c r="T2468" i="1"/>
  <c r="U2467" i="1"/>
  <c r="W2467" i="1"/>
  <c r="R2468" i="1"/>
  <c r="S2467" i="1"/>
  <c r="W2468" i="1" l="1"/>
  <c r="S2468" i="1"/>
  <c r="R2469" i="1"/>
  <c r="X2468" i="1"/>
  <c r="T2469" i="1"/>
  <c r="U2468" i="1"/>
  <c r="X2469" i="1" l="1"/>
  <c r="T2470" i="1"/>
  <c r="U2469" i="1"/>
  <c r="W2469" i="1"/>
  <c r="S2469" i="1"/>
  <c r="R2470" i="1"/>
  <c r="W2470" i="1" l="1"/>
  <c r="R2471" i="1"/>
  <c r="S2470" i="1"/>
  <c r="X2470" i="1"/>
  <c r="U2470" i="1"/>
  <c r="T2471" i="1"/>
  <c r="X2471" i="1" l="1"/>
  <c r="T2472" i="1"/>
  <c r="U2471" i="1"/>
  <c r="W2471" i="1"/>
  <c r="R2472" i="1"/>
  <c r="S2471" i="1"/>
  <c r="W2472" i="1" l="1"/>
  <c r="R2473" i="1"/>
  <c r="S2472" i="1"/>
  <c r="X2472" i="1"/>
  <c r="U2472" i="1"/>
  <c r="T2473" i="1"/>
  <c r="X2473" i="1" l="1"/>
  <c r="T2474" i="1"/>
  <c r="U2473" i="1"/>
  <c r="W2473" i="1"/>
  <c r="S2473" i="1"/>
  <c r="R2474" i="1"/>
  <c r="W2474" i="1" l="1"/>
  <c r="R2475" i="1"/>
  <c r="S2474" i="1"/>
  <c r="X2474" i="1"/>
  <c r="T2475" i="1"/>
  <c r="U2474" i="1"/>
  <c r="X2475" i="1" l="1"/>
  <c r="U2475" i="1"/>
  <c r="T2476" i="1"/>
  <c r="W2475" i="1"/>
  <c r="R2476" i="1"/>
  <c r="S2475" i="1"/>
  <c r="W2476" i="1" l="1"/>
  <c r="S2476" i="1"/>
  <c r="R2477" i="1"/>
  <c r="X2476" i="1"/>
  <c r="T2477" i="1"/>
  <c r="U2476" i="1"/>
  <c r="X2477" i="1" l="1"/>
  <c r="T2478" i="1"/>
  <c r="U2477" i="1"/>
  <c r="W2477" i="1"/>
  <c r="R2478" i="1"/>
  <c r="S2477" i="1"/>
  <c r="W2478" i="1" l="1"/>
  <c r="S2478" i="1"/>
  <c r="R2479" i="1"/>
  <c r="X2478" i="1"/>
  <c r="T2479" i="1"/>
  <c r="U2478" i="1"/>
  <c r="X2479" i="1" l="1"/>
  <c r="T2480" i="1"/>
  <c r="U2479" i="1"/>
  <c r="W2479" i="1"/>
  <c r="R2480" i="1"/>
  <c r="S2479" i="1"/>
  <c r="W2480" i="1" l="1"/>
  <c r="S2480" i="1"/>
  <c r="R2481" i="1"/>
  <c r="X2480" i="1"/>
  <c r="U2480" i="1"/>
  <c r="T2481" i="1"/>
  <c r="X2481" i="1" l="1"/>
  <c r="T2482" i="1"/>
  <c r="U2481" i="1"/>
  <c r="W2481" i="1"/>
  <c r="R2482" i="1"/>
  <c r="S2481" i="1"/>
  <c r="W2482" i="1" l="1"/>
  <c r="R2483" i="1"/>
  <c r="S2482" i="1"/>
  <c r="X2482" i="1"/>
  <c r="U2482" i="1"/>
  <c r="T2483" i="1"/>
  <c r="X2483" i="1" l="1"/>
  <c r="T2484" i="1"/>
  <c r="U2483" i="1"/>
  <c r="W2483" i="1"/>
  <c r="S2483" i="1"/>
  <c r="R2484" i="1"/>
  <c r="W2484" i="1" l="1"/>
  <c r="R2485" i="1"/>
  <c r="S2484" i="1"/>
  <c r="X2484" i="1"/>
  <c r="T2485" i="1"/>
  <c r="U2484" i="1"/>
  <c r="X2485" i="1" l="1"/>
  <c r="U2485" i="1"/>
  <c r="T2486" i="1"/>
  <c r="W2485" i="1"/>
  <c r="R2486" i="1"/>
  <c r="S2485" i="1"/>
  <c r="W2486" i="1" l="1"/>
  <c r="S2486" i="1"/>
  <c r="R2487" i="1"/>
  <c r="X2486" i="1"/>
  <c r="T2487" i="1"/>
  <c r="U2486" i="1"/>
  <c r="W2487" i="1" l="1"/>
  <c r="R2488" i="1"/>
  <c r="S2487" i="1"/>
  <c r="X2487" i="1"/>
  <c r="T2488" i="1"/>
  <c r="U2487" i="1"/>
  <c r="X2488" i="1" l="1"/>
  <c r="U2488" i="1"/>
  <c r="T2489" i="1"/>
  <c r="W2488" i="1"/>
  <c r="S2488" i="1"/>
  <c r="R2489" i="1"/>
  <c r="W2489" i="1" l="1"/>
  <c r="R2490" i="1"/>
  <c r="S2489" i="1"/>
  <c r="X2489" i="1"/>
  <c r="T2490" i="1"/>
  <c r="U2489" i="1"/>
  <c r="X2490" i="1" l="1"/>
  <c r="U2490" i="1"/>
  <c r="T2491" i="1"/>
  <c r="W2490" i="1"/>
  <c r="R2491" i="1"/>
  <c r="S2490" i="1"/>
  <c r="W2491" i="1" l="1"/>
  <c r="R2492" i="1"/>
  <c r="S2491" i="1"/>
  <c r="X2491" i="1"/>
  <c r="U2491" i="1"/>
  <c r="T2492" i="1"/>
  <c r="X2492" i="1" l="1"/>
  <c r="T2493" i="1"/>
  <c r="U2492" i="1"/>
  <c r="W2492" i="1"/>
  <c r="S2492" i="1"/>
  <c r="R2493" i="1"/>
  <c r="W2493" i="1" l="1"/>
  <c r="S2493" i="1"/>
  <c r="R2494" i="1"/>
  <c r="X2493" i="1"/>
  <c r="T2494" i="1"/>
  <c r="U2493" i="1"/>
  <c r="X2494" i="1" l="1"/>
  <c r="U2494" i="1"/>
  <c r="T2495" i="1"/>
  <c r="W2494" i="1"/>
  <c r="S2494" i="1"/>
  <c r="R2495" i="1"/>
  <c r="W2495" i="1" l="1"/>
  <c r="R2496" i="1"/>
  <c r="S2495" i="1"/>
  <c r="X2495" i="1"/>
  <c r="U2495" i="1"/>
  <c r="T2496" i="1"/>
  <c r="X2496" i="1" l="1"/>
  <c r="U2496" i="1"/>
  <c r="T2497" i="1"/>
  <c r="W2496" i="1"/>
  <c r="R2497" i="1"/>
  <c r="S2496" i="1"/>
  <c r="W2497" i="1" l="1"/>
  <c r="R2498" i="1"/>
  <c r="S2497" i="1"/>
  <c r="X2497" i="1"/>
  <c r="T2498" i="1"/>
  <c r="U2497" i="1"/>
  <c r="X2498" i="1" l="1"/>
  <c r="T2499" i="1"/>
  <c r="U2498" i="1"/>
  <c r="W2498" i="1"/>
  <c r="S2498" i="1"/>
  <c r="R2499" i="1"/>
  <c r="W2499" i="1" l="1"/>
  <c r="S2499" i="1"/>
  <c r="R2500" i="1"/>
  <c r="X2499" i="1"/>
  <c r="T2500" i="1"/>
  <c r="U2499" i="1"/>
  <c r="X2500" i="1" l="1"/>
  <c r="U2500" i="1"/>
  <c r="T2501" i="1"/>
  <c r="W2500" i="1"/>
  <c r="S2500" i="1"/>
  <c r="R2501" i="1"/>
  <c r="W2501" i="1" l="1"/>
  <c r="R2502" i="1"/>
  <c r="S2501" i="1"/>
  <c r="X2501" i="1"/>
  <c r="U2501" i="1"/>
  <c r="T2502" i="1"/>
  <c r="X2502" i="1" l="1"/>
  <c r="U2502" i="1"/>
  <c r="T2503" i="1"/>
  <c r="W2502" i="1"/>
  <c r="R2503" i="1"/>
  <c r="S2502" i="1"/>
  <c r="W2503" i="1" l="1"/>
  <c r="S2503" i="1"/>
  <c r="R2504" i="1"/>
  <c r="X2503" i="1"/>
  <c r="T2504" i="1"/>
  <c r="U2503" i="1"/>
  <c r="X2504" i="1" l="1"/>
  <c r="T2505" i="1"/>
  <c r="U2504" i="1"/>
  <c r="W2504" i="1"/>
  <c r="S2504" i="1"/>
  <c r="R2505" i="1"/>
  <c r="W2505" i="1" l="1"/>
  <c r="R2506" i="1"/>
  <c r="S2505" i="1"/>
  <c r="X2505" i="1"/>
  <c r="U2505" i="1"/>
  <c r="T2506" i="1"/>
  <c r="X2506" i="1" l="1"/>
  <c r="U2506" i="1"/>
  <c r="T2507" i="1"/>
  <c r="W2506" i="1"/>
  <c r="S2506" i="1"/>
  <c r="R2507" i="1"/>
  <c r="W2507" i="1" l="1"/>
  <c r="R2508" i="1"/>
  <c r="S2507" i="1"/>
  <c r="X2507" i="1"/>
  <c r="T2508" i="1"/>
  <c r="U2507" i="1"/>
  <c r="X2508" i="1" l="1"/>
  <c r="T2509" i="1"/>
  <c r="U2508" i="1"/>
  <c r="W2508" i="1"/>
  <c r="S2508" i="1"/>
  <c r="R2509" i="1"/>
  <c r="W2509" i="1" l="1"/>
  <c r="S2509" i="1"/>
  <c r="R2510" i="1"/>
  <c r="X2509" i="1"/>
  <c r="T2510" i="1"/>
  <c r="U2509" i="1"/>
  <c r="X2510" i="1" l="1"/>
  <c r="U2510" i="1"/>
  <c r="T2511" i="1"/>
  <c r="W2510" i="1"/>
  <c r="R2511" i="1"/>
  <c r="S2510" i="1"/>
  <c r="W2511" i="1" l="1"/>
  <c r="R2512" i="1"/>
  <c r="S2511" i="1"/>
  <c r="X2511" i="1"/>
  <c r="U2511" i="1"/>
  <c r="T2512" i="1"/>
  <c r="X2512" i="1" l="1"/>
  <c r="T2513" i="1"/>
  <c r="U2512" i="1"/>
  <c r="W2512" i="1"/>
  <c r="R2513" i="1"/>
  <c r="S2512" i="1"/>
  <c r="W2513" i="1" l="1"/>
  <c r="S2513" i="1"/>
  <c r="R2514" i="1"/>
  <c r="X2513" i="1"/>
  <c r="U2513" i="1"/>
  <c r="T2514" i="1"/>
  <c r="X2514" i="1" l="1"/>
  <c r="U2514" i="1"/>
  <c r="T2515" i="1"/>
  <c r="W2514" i="1"/>
  <c r="R2515" i="1"/>
  <c r="S2514" i="1"/>
  <c r="W2515" i="1" l="1"/>
  <c r="R2516" i="1"/>
  <c r="S2515" i="1"/>
  <c r="X2515" i="1"/>
  <c r="U2515" i="1"/>
  <c r="T2516" i="1"/>
  <c r="X2516" i="1" l="1"/>
  <c r="T2517" i="1"/>
  <c r="U2516" i="1"/>
  <c r="W2516" i="1"/>
  <c r="R2517" i="1"/>
  <c r="S2516" i="1"/>
  <c r="W2517" i="1" l="1"/>
  <c r="S2517" i="1"/>
  <c r="R2518" i="1"/>
  <c r="X2517" i="1"/>
  <c r="T2518" i="1"/>
  <c r="U2517" i="1"/>
  <c r="X2518" i="1" l="1"/>
  <c r="U2518" i="1"/>
  <c r="T2519" i="1"/>
  <c r="W2518" i="1"/>
  <c r="R2519" i="1"/>
  <c r="S2518" i="1"/>
  <c r="W2519" i="1" l="1"/>
  <c r="R2520" i="1"/>
  <c r="S2519" i="1"/>
  <c r="X2519" i="1"/>
  <c r="T2520" i="1"/>
  <c r="U2519" i="1"/>
  <c r="X2520" i="1" l="1"/>
  <c r="T2521" i="1"/>
  <c r="U2520" i="1"/>
  <c r="W2520" i="1"/>
  <c r="S2520" i="1"/>
  <c r="R2521" i="1"/>
  <c r="W2521" i="1" l="1"/>
  <c r="R2522" i="1"/>
  <c r="S2521" i="1"/>
  <c r="X2521" i="1"/>
  <c r="U2521" i="1"/>
  <c r="T2522" i="1"/>
  <c r="X2522" i="1" l="1"/>
  <c r="U2522" i="1"/>
  <c r="T2523" i="1"/>
  <c r="W2522" i="1"/>
  <c r="S2522" i="1"/>
  <c r="R2523" i="1"/>
  <c r="W2523" i="1" l="1"/>
  <c r="R2524" i="1"/>
  <c r="S2523" i="1"/>
  <c r="X2523" i="1"/>
  <c r="T2524" i="1"/>
  <c r="U2523" i="1"/>
  <c r="X2524" i="1" l="1"/>
  <c r="T2525" i="1"/>
  <c r="U2524" i="1"/>
  <c r="W2524" i="1"/>
  <c r="S2524" i="1"/>
  <c r="R2525" i="1"/>
  <c r="W2525" i="1" l="1"/>
  <c r="R2526" i="1"/>
  <c r="S2525" i="1"/>
  <c r="X2525" i="1"/>
  <c r="U2525" i="1"/>
  <c r="T2526" i="1"/>
  <c r="X2526" i="1" l="1"/>
  <c r="T2527" i="1"/>
  <c r="U2526" i="1"/>
  <c r="W2526" i="1"/>
  <c r="R2527" i="1"/>
  <c r="S2526" i="1"/>
  <c r="W2527" i="1" l="1"/>
  <c r="S2527" i="1"/>
  <c r="R2528" i="1"/>
  <c r="X2527" i="1"/>
  <c r="T2528" i="1"/>
  <c r="U2527" i="1"/>
  <c r="X2528" i="1" l="1"/>
  <c r="T2529" i="1"/>
  <c r="U2528" i="1"/>
  <c r="W2528" i="1"/>
  <c r="S2528" i="1"/>
  <c r="R2529" i="1"/>
  <c r="W2529" i="1" l="1"/>
  <c r="R2530" i="1"/>
  <c r="S2529" i="1"/>
  <c r="X2529" i="1"/>
  <c r="U2529" i="1"/>
  <c r="T2530" i="1"/>
  <c r="X2530" i="1" l="1"/>
  <c r="U2530" i="1"/>
  <c r="T2531" i="1"/>
  <c r="W2530" i="1"/>
  <c r="R2531" i="1"/>
  <c r="S2530" i="1"/>
  <c r="W2531" i="1" l="1"/>
  <c r="R2532" i="1"/>
  <c r="S2531" i="1"/>
  <c r="X2531" i="1"/>
  <c r="T2532" i="1"/>
  <c r="U2531" i="1"/>
  <c r="X2532" i="1" l="1"/>
  <c r="U2532" i="1"/>
  <c r="T2533" i="1"/>
  <c r="W2532" i="1"/>
  <c r="R2533" i="1"/>
  <c r="S2532" i="1"/>
  <c r="W2533" i="1" l="1"/>
  <c r="S2533" i="1"/>
  <c r="R2534" i="1"/>
  <c r="X2533" i="1"/>
  <c r="U2533" i="1"/>
  <c r="T2534" i="1"/>
  <c r="X2534" i="1" l="1"/>
  <c r="T2535" i="1"/>
  <c r="U2534" i="1"/>
  <c r="W2534" i="1"/>
  <c r="S2534" i="1"/>
  <c r="R2535" i="1"/>
  <c r="W2535" i="1" l="1"/>
  <c r="S2535" i="1"/>
  <c r="R2536" i="1"/>
  <c r="X2535" i="1"/>
  <c r="T2536" i="1"/>
  <c r="U2535" i="1"/>
  <c r="X2536" i="1" l="1"/>
  <c r="U2536" i="1"/>
  <c r="T2537" i="1"/>
  <c r="W2536" i="1"/>
  <c r="R2537" i="1"/>
  <c r="S2536" i="1"/>
  <c r="W2537" i="1" l="1"/>
  <c r="S2537" i="1"/>
  <c r="R2538" i="1"/>
  <c r="X2537" i="1"/>
  <c r="T2538" i="1"/>
  <c r="U2537" i="1"/>
  <c r="X2538" i="1" l="1"/>
  <c r="T2539" i="1"/>
  <c r="U2538" i="1"/>
  <c r="W2538" i="1"/>
  <c r="R2539" i="1"/>
  <c r="S2538" i="1"/>
  <c r="W2539" i="1" l="1"/>
  <c r="R2540" i="1"/>
  <c r="S2539" i="1"/>
  <c r="X2539" i="1"/>
  <c r="U2539" i="1"/>
  <c r="T2540" i="1"/>
  <c r="X2540" i="1" l="1"/>
  <c r="T2541" i="1"/>
  <c r="U2540" i="1"/>
  <c r="W2540" i="1"/>
  <c r="S2540" i="1"/>
  <c r="R2541" i="1"/>
  <c r="W2541" i="1" l="1"/>
  <c r="R2542" i="1"/>
  <c r="S2541" i="1"/>
  <c r="X2541" i="1"/>
  <c r="T2542" i="1"/>
  <c r="U2541" i="1"/>
  <c r="X2542" i="1" l="1"/>
  <c r="T2543" i="1"/>
  <c r="U2542" i="1"/>
  <c r="W2542" i="1"/>
  <c r="R2543" i="1"/>
  <c r="S2542" i="1"/>
  <c r="W2543" i="1" l="1"/>
  <c r="R2544" i="1"/>
  <c r="S2543" i="1"/>
  <c r="X2543" i="1"/>
  <c r="T2544" i="1"/>
  <c r="U2543" i="1"/>
  <c r="X2544" i="1" l="1"/>
  <c r="T2545" i="1"/>
  <c r="U2544" i="1"/>
  <c r="W2544" i="1"/>
  <c r="R2545" i="1"/>
  <c r="S2544" i="1"/>
  <c r="W2545" i="1" l="1"/>
  <c r="S2545" i="1"/>
  <c r="R2546" i="1"/>
  <c r="X2545" i="1"/>
  <c r="T2546" i="1"/>
  <c r="U2545" i="1"/>
  <c r="X2546" i="1" l="1"/>
  <c r="U2546" i="1"/>
  <c r="T2547" i="1"/>
  <c r="W2546" i="1"/>
  <c r="R2547" i="1"/>
  <c r="S2546" i="1"/>
  <c r="W2547" i="1" l="1"/>
  <c r="R2548" i="1"/>
  <c r="S2547" i="1"/>
  <c r="X2547" i="1"/>
  <c r="U2547" i="1"/>
  <c r="T2548" i="1"/>
  <c r="X2548" i="1" l="1"/>
  <c r="T2549" i="1"/>
  <c r="U2548" i="1"/>
  <c r="W2548" i="1"/>
  <c r="R2549" i="1"/>
  <c r="S2548" i="1"/>
  <c r="W2549" i="1" l="1"/>
  <c r="S2549" i="1"/>
  <c r="R2550" i="1"/>
  <c r="X2549" i="1"/>
  <c r="T2550" i="1"/>
  <c r="U2549" i="1"/>
  <c r="X2550" i="1" l="1"/>
  <c r="U2550" i="1"/>
  <c r="T2551" i="1"/>
  <c r="W2550" i="1"/>
  <c r="R2551" i="1"/>
  <c r="S2550" i="1"/>
  <c r="W2551" i="1" l="1"/>
  <c r="R2552" i="1"/>
  <c r="S2551" i="1"/>
  <c r="X2551" i="1"/>
  <c r="U2551" i="1"/>
  <c r="T2552" i="1"/>
  <c r="X2552" i="1" l="1"/>
  <c r="U2552" i="1"/>
  <c r="T2553" i="1"/>
  <c r="W2552" i="1"/>
  <c r="S2552" i="1"/>
  <c r="R2553" i="1"/>
  <c r="W2553" i="1" l="1"/>
  <c r="S2553" i="1"/>
  <c r="R2554" i="1"/>
  <c r="X2553" i="1"/>
  <c r="T2554" i="1"/>
  <c r="U2553" i="1"/>
  <c r="X2554" i="1" l="1"/>
  <c r="T2555" i="1"/>
  <c r="U2554" i="1"/>
  <c r="W2554" i="1"/>
  <c r="R2555" i="1"/>
  <c r="S2554" i="1"/>
  <c r="W2555" i="1" l="1"/>
  <c r="R2556" i="1"/>
  <c r="S2555" i="1"/>
  <c r="X2555" i="1"/>
  <c r="T2556" i="1"/>
  <c r="U2555" i="1"/>
  <c r="X2556" i="1" l="1"/>
  <c r="T2557" i="1"/>
  <c r="U2556" i="1"/>
  <c r="W2556" i="1"/>
  <c r="S2556" i="1"/>
  <c r="R2557" i="1"/>
  <c r="W2557" i="1" l="1"/>
  <c r="R2558" i="1"/>
  <c r="S2557" i="1"/>
  <c r="X2557" i="1"/>
  <c r="U2557" i="1"/>
  <c r="T2558" i="1"/>
  <c r="X2558" i="1" l="1"/>
  <c r="U2558" i="1"/>
  <c r="T2559" i="1"/>
  <c r="W2558" i="1"/>
  <c r="R2559" i="1"/>
  <c r="S2558" i="1"/>
  <c r="W2559" i="1" l="1"/>
  <c r="S2559" i="1"/>
  <c r="R2560" i="1"/>
  <c r="X2559" i="1"/>
  <c r="T2560" i="1"/>
  <c r="U2559" i="1"/>
  <c r="X2560" i="1" l="1"/>
  <c r="T2561" i="1"/>
  <c r="U2560" i="1"/>
  <c r="W2560" i="1"/>
  <c r="S2560" i="1"/>
  <c r="R2561" i="1"/>
  <c r="W2561" i="1" l="1"/>
  <c r="R2562" i="1"/>
  <c r="S2561" i="1"/>
  <c r="X2561" i="1"/>
  <c r="U2561" i="1"/>
  <c r="T2562" i="1"/>
  <c r="X2562" i="1" l="1"/>
  <c r="T2563" i="1"/>
  <c r="U2562" i="1"/>
  <c r="W2562" i="1"/>
  <c r="S2562" i="1"/>
  <c r="R2563" i="1"/>
  <c r="W2563" i="1" l="1"/>
  <c r="S2563" i="1"/>
  <c r="R2564" i="1"/>
  <c r="X2563" i="1"/>
  <c r="T2564" i="1"/>
  <c r="U2563" i="1"/>
  <c r="X2564" i="1" l="1"/>
  <c r="U2564" i="1"/>
  <c r="T2565" i="1"/>
  <c r="W2564" i="1"/>
  <c r="S2564" i="1"/>
  <c r="R2565" i="1"/>
  <c r="W2565" i="1" l="1"/>
  <c r="R2566" i="1"/>
  <c r="S2565" i="1"/>
  <c r="X2565" i="1"/>
  <c r="U2565" i="1"/>
  <c r="T2566" i="1"/>
  <c r="X2566" i="1" l="1"/>
  <c r="T2567" i="1"/>
  <c r="U2566" i="1"/>
  <c r="W2566" i="1"/>
  <c r="R2567" i="1"/>
  <c r="S2566" i="1"/>
  <c r="W2567" i="1" l="1"/>
  <c r="S2567" i="1"/>
  <c r="R2568" i="1"/>
  <c r="X2567" i="1"/>
  <c r="T2568" i="1"/>
  <c r="U2567" i="1"/>
  <c r="X2568" i="1" l="1"/>
  <c r="T2569" i="1"/>
  <c r="U2568" i="1"/>
  <c r="W2568" i="1"/>
  <c r="R2569" i="1"/>
  <c r="S2568" i="1"/>
  <c r="W2569" i="1" l="1"/>
  <c r="R2570" i="1"/>
  <c r="S2569" i="1"/>
  <c r="X2569" i="1"/>
  <c r="T2570" i="1"/>
  <c r="U2569" i="1"/>
  <c r="X2570" i="1" l="1"/>
  <c r="T2571" i="1"/>
  <c r="U2570" i="1"/>
  <c r="W2570" i="1"/>
  <c r="R2571" i="1"/>
  <c r="S2570" i="1"/>
  <c r="W2571" i="1" l="1"/>
  <c r="R2572" i="1"/>
  <c r="S2571" i="1"/>
  <c r="X2571" i="1"/>
  <c r="U2571" i="1"/>
  <c r="T2572" i="1"/>
  <c r="X2572" i="1" l="1"/>
  <c r="T2573" i="1"/>
  <c r="U2572" i="1"/>
  <c r="W2572" i="1"/>
  <c r="R2573" i="1"/>
  <c r="S2572" i="1"/>
  <c r="W2573" i="1" l="1"/>
  <c r="R2574" i="1"/>
  <c r="S2573" i="1"/>
  <c r="X2573" i="1"/>
  <c r="T2574" i="1"/>
  <c r="U2573" i="1"/>
  <c r="X2574" i="1" l="1"/>
  <c r="T2575" i="1"/>
  <c r="U2574" i="1"/>
  <c r="W2574" i="1"/>
  <c r="S2574" i="1"/>
  <c r="R2575" i="1"/>
  <c r="W2575" i="1" l="1"/>
  <c r="R2576" i="1"/>
  <c r="S2575" i="1"/>
  <c r="X2575" i="1"/>
  <c r="U2575" i="1"/>
  <c r="T2576" i="1"/>
  <c r="X2576" i="1" l="1"/>
  <c r="U2576" i="1"/>
  <c r="T2577" i="1"/>
  <c r="W2576" i="1"/>
  <c r="S2576" i="1"/>
  <c r="R2577" i="1"/>
  <c r="W2577" i="1" l="1"/>
  <c r="S2577" i="1"/>
  <c r="R2578" i="1"/>
  <c r="X2577" i="1"/>
  <c r="T2578" i="1"/>
  <c r="U2577" i="1"/>
  <c r="X2578" i="1" l="1"/>
  <c r="U2578" i="1"/>
  <c r="T2579" i="1"/>
  <c r="W2578" i="1"/>
  <c r="S2578" i="1"/>
  <c r="R2579" i="1"/>
  <c r="W2579" i="1" l="1"/>
  <c r="R2580" i="1"/>
  <c r="S2579" i="1"/>
  <c r="X2579" i="1"/>
  <c r="U2579" i="1"/>
  <c r="T2580" i="1"/>
  <c r="X2580" i="1" l="1"/>
  <c r="T2581" i="1"/>
  <c r="U2580" i="1"/>
  <c r="W2580" i="1"/>
  <c r="R2581" i="1"/>
  <c r="S2580" i="1"/>
  <c r="W2581" i="1" l="1"/>
  <c r="R2582" i="1"/>
  <c r="S2581" i="1"/>
  <c r="X2581" i="1"/>
  <c r="T2582" i="1"/>
  <c r="U2581" i="1"/>
  <c r="X2582" i="1" l="1"/>
  <c r="U2582" i="1"/>
  <c r="T2583" i="1"/>
  <c r="W2582" i="1"/>
  <c r="S2582" i="1"/>
  <c r="R2583" i="1"/>
  <c r="W2583" i="1" l="1"/>
  <c r="R2584" i="1"/>
  <c r="S2583" i="1"/>
  <c r="X2583" i="1"/>
  <c r="T2584" i="1"/>
  <c r="U2583" i="1"/>
  <c r="X2584" i="1" l="1"/>
  <c r="U2584" i="1"/>
  <c r="T2585" i="1"/>
  <c r="W2584" i="1"/>
  <c r="S2584" i="1"/>
  <c r="R2585" i="1"/>
  <c r="W2585" i="1" l="1"/>
  <c r="S2585" i="1"/>
  <c r="R2586" i="1"/>
  <c r="X2585" i="1"/>
  <c r="T2586" i="1"/>
  <c r="U2585" i="1"/>
  <c r="X2586" i="1" l="1"/>
  <c r="U2586" i="1"/>
  <c r="T2587" i="1"/>
  <c r="W2586" i="1"/>
  <c r="R2587" i="1"/>
  <c r="S2586" i="1"/>
  <c r="W2587" i="1" l="1"/>
  <c r="R2588" i="1"/>
  <c r="S2587" i="1"/>
  <c r="X2587" i="1"/>
  <c r="T2588" i="1"/>
  <c r="U2587" i="1"/>
  <c r="X2588" i="1" l="1"/>
  <c r="T2589" i="1"/>
  <c r="U2588" i="1"/>
  <c r="W2588" i="1"/>
  <c r="R2589" i="1"/>
  <c r="S2588" i="1"/>
  <c r="W2589" i="1" l="1"/>
  <c r="R2590" i="1"/>
  <c r="S2589" i="1"/>
  <c r="X2589" i="1"/>
  <c r="U2589" i="1"/>
  <c r="T2590" i="1"/>
  <c r="X2590" i="1" l="1"/>
  <c r="T2591" i="1"/>
  <c r="U2590" i="1"/>
  <c r="W2590" i="1"/>
  <c r="R2591" i="1"/>
  <c r="S2590" i="1"/>
  <c r="W2591" i="1" l="1"/>
  <c r="R2592" i="1"/>
  <c r="S2591" i="1"/>
  <c r="X2591" i="1"/>
  <c r="T2592" i="1"/>
  <c r="U2591" i="1"/>
  <c r="X2592" i="1" l="1"/>
  <c r="T2593" i="1"/>
  <c r="U2592" i="1"/>
  <c r="W2592" i="1"/>
  <c r="S2592" i="1"/>
  <c r="R2593" i="1"/>
  <c r="W2593" i="1" l="1"/>
  <c r="R2594" i="1"/>
  <c r="S2593" i="1"/>
  <c r="X2593" i="1"/>
  <c r="T2594" i="1"/>
  <c r="U2593" i="1"/>
  <c r="X2594" i="1" l="1"/>
  <c r="T2595" i="1"/>
  <c r="U2594" i="1"/>
  <c r="W2594" i="1"/>
  <c r="R2595" i="1"/>
  <c r="S2594" i="1"/>
  <c r="W2595" i="1" l="1"/>
  <c r="S2595" i="1"/>
  <c r="R2596" i="1"/>
  <c r="X2595" i="1"/>
  <c r="T2596" i="1"/>
  <c r="U2595" i="1"/>
  <c r="X2596" i="1" l="1"/>
  <c r="U2596" i="1"/>
  <c r="T2597" i="1"/>
  <c r="W2596" i="1"/>
  <c r="R2597" i="1"/>
  <c r="S2596" i="1"/>
  <c r="W2597" i="1" l="1"/>
  <c r="R2598" i="1"/>
  <c r="S2597" i="1"/>
  <c r="X2597" i="1"/>
  <c r="U2597" i="1"/>
  <c r="T2598" i="1"/>
  <c r="W2598" i="1" l="1"/>
  <c r="R2599" i="1"/>
  <c r="S2598" i="1"/>
  <c r="X2598" i="1"/>
  <c r="T2599" i="1"/>
  <c r="U2598" i="1"/>
  <c r="X2599" i="1" l="1"/>
  <c r="T2600" i="1"/>
  <c r="U2599" i="1"/>
  <c r="W2599" i="1"/>
  <c r="S2599" i="1"/>
  <c r="R2600" i="1"/>
  <c r="W2600" i="1" l="1"/>
  <c r="S2600" i="1"/>
  <c r="R2601" i="1"/>
  <c r="X2600" i="1"/>
  <c r="U2600" i="1"/>
  <c r="T2601" i="1"/>
  <c r="X2601" i="1" l="1"/>
  <c r="U2601" i="1"/>
  <c r="T2602" i="1"/>
  <c r="W2601" i="1"/>
  <c r="R2602" i="1"/>
  <c r="S2601" i="1"/>
  <c r="W2602" i="1" l="1"/>
  <c r="S2602" i="1"/>
  <c r="R2603" i="1"/>
  <c r="X2602" i="1"/>
  <c r="U2602" i="1"/>
  <c r="T2603" i="1"/>
  <c r="X2603" i="1" l="1"/>
  <c r="T2604" i="1"/>
  <c r="U2603" i="1"/>
  <c r="W2603" i="1"/>
  <c r="R2604" i="1"/>
  <c r="S2603" i="1"/>
  <c r="W2604" i="1" l="1"/>
  <c r="R2605" i="1"/>
  <c r="S2604" i="1"/>
  <c r="X2604" i="1"/>
  <c r="U2604" i="1"/>
  <c r="T2605" i="1"/>
  <c r="X2605" i="1" l="1"/>
  <c r="T2606" i="1"/>
  <c r="U2605" i="1"/>
  <c r="W2605" i="1"/>
  <c r="R2606" i="1"/>
  <c r="S2605" i="1"/>
  <c r="W2606" i="1" l="1"/>
  <c r="S2606" i="1"/>
  <c r="R2607" i="1"/>
  <c r="X2606" i="1"/>
  <c r="T2607" i="1"/>
  <c r="U2606" i="1"/>
  <c r="X2607" i="1" l="1"/>
  <c r="U2607" i="1"/>
  <c r="T2608" i="1"/>
  <c r="W2607" i="1"/>
  <c r="S2607" i="1"/>
  <c r="R2608" i="1"/>
  <c r="W2608" i="1" l="1"/>
  <c r="R2609" i="1"/>
  <c r="S2608" i="1"/>
  <c r="X2608" i="1"/>
  <c r="U2608" i="1"/>
  <c r="T2609" i="1"/>
  <c r="X2609" i="1" l="1"/>
  <c r="T2610" i="1"/>
  <c r="U2609" i="1"/>
  <c r="W2609" i="1"/>
  <c r="R2610" i="1"/>
  <c r="S2609" i="1"/>
  <c r="W2610" i="1" l="1"/>
  <c r="S2610" i="1"/>
  <c r="R2611" i="1"/>
  <c r="X2610" i="1"/>
  <c r="T2611" i="1"/>
  <c r="U2610" i="1"/>
  <c r="X2611" i="1" l="1"/>
  <c r="T2612" i="1"/>
  <c r="U2611" i="1"/>
  <c r="W2611" i="1"/>
  <c r="R2612" i="1"/>
  <c r="S2611" i="1"/>
  <c r="W2612" i="1" l="1"/>
  <c r="S2612" i="1"/>
  <c r="R2613" i="1"/>
  <c r="X2612" i="1"/>
  <c r="U2612" i="1"/>
  <c r="T2613" i="1"/>
  <c r="X2613" i="1" l="1"/>
  <c r="T2614" i="1"/>
  <c r="U2613" i="1"/>
  <c r="W2613" i="1"/>
  <c r="S2613" i="1"/>
  <c r="R2614" i="1"/>
  <c r="W2614" i="1" l="1"/>
  <c r="R2615" i="1"/>
  <c r="S2614" i="1"/>
  <c r="X2614" i="1"/>
  <c r="U2614" i="1"/>
  <c r="T2615" i="1"/>
  <c r="X2615" i="1" l="1"/>
  <c r="U2615" i="1"/>
  <c r="T2616" i="1"/>
  <c r="W2615" i="1"/>
  <c r="R2616" i="1"/>
  <c r="S2615" i="1"/>
  <c r="W2616" i="1" l="1"/>
  <c r="R2617" i="1"/>
  <c r="S2616" i="1"/>
  <c r="X2616" i="1"/>
  <c r="T2617" i="1"/>
  <c r="U2616" i="1"/>
  <c r="X2617" i="1" l="1"/>
  <c r="T2618" i="1"/>
  <c r="U2617" i="1"/>
  <c r="W2617" i="1"/>
  <c r="R2618" i="1"/>
  <c r="S2617" i="1"/>
  <c r="W2618" i="1" l="1"/>
  <c r="R2619" i="1"/>
  <c r="S2618" i="1"/>
  <c r="X2618" i="1"/>
  <c r="T2619" i="1"/>
  <c r="U2618" i="1"/>
  <c r="W2619" i="1" l="1"/>
  <c r="R2620" i="1"/>
  <c r="S2619" i="1"/>
  <c r="X2619" i="1"/>
  <c r="T2620" i="1"/>
  <c r="U2619" i="1"/>
  <c r="X2620" i="1" l="1"/>
  <c r="T2621" i="1"/>
  <c r="U2620" i="1"/>
  <c r="W2620" i="1"/>
  <c r="R2621" i="1"/>
  <c r="S2620" i="1"/>
  <c r="W2621" i="1" l="1"/>
  <c r="R2622" i="1"/>
  <c r="S2621" i="1"/>
  <c r="X2621" i="1"/>
  <c r="U2621" i="1"/>
  <c r="T2622" i="1"/>
  <c r="X2622" i="1" l="1"/>
  <c r="U2622" i="1"/>
  <c r="T2623" i="1"/>
  <c r="W2622" i="1"/>
  <c r="R2623" i="1"/>
  <c r="S2622" i="1"/>
  <c r="W2623" i="1" l="1"/>
  <c r="R2624" i="1"/>
  <c r="S2623" i="1"/>
  <c r="X2623" i="1"/>
  <c r="T2624" i="1"/>
  <c r="U2623" i="1"/>
  <c r="X2624" i="1" l="1"/>
  <c r="U2624" i="1"/>
  <c r="T2625" i="1"/>
  <c r="W2624" i="1"/>
  <c r="S2624" i="1"/>
  <c r="R2625" i="1"/>
  <c r="W2625" i="1" l="1"/>
  <c r="R2626" i="1"/>
  <c r="S2625" i="1"/>
  <c r="X2625" i="1"/>
  <c r="T2626" i="1"/>
  <c r="U2625" i="1"/>
  <c r="X2626" i="1" l="1"/>
  <c r="T2627" i="1"/>
  <c r="U2626" i="1"/>
  <c r="W2626" i="1"/>
  <c r="R2627" i="1"/>
  <c r="S2626" i="1"/>
  <c r="W2627" i="1" l="1"/>
  <c r="S2627" i="1"/>
  <c r="R2628" i="1"/>
  <c r="X2627" i="1"/>
  <c r="T2628" i="1"/>
  <c r="U2627" i="1"/>
  <c r="X2628" i="1" l="1"/>
  <c r="T2629" i="1"/>
  <c r="U2628" i="1"/>
  <c r="W2628" i="1"/>
  <c r="R2629" i="1"/>
  <c r="S2628" i="1"/>
  <c r="W2629" i="1" l="1"/>
  <c r="R2630" i="1"/>
  <c r="S2629" i="1"/>
  <c r="X2629" i="1"/>
  <c r="U2629" i="1"/>
  <c r="T2630" i="1"/>
  <c r="W2630" i="1" l="1"/>
  <c r="S2630" i="1"/>
  <c r="R2631" i="1"/>
  <c r="X2630" i="1"/>
  <c r="T2631" i="1"/>
  <c r="U2630" i="1"/>
  <c r="X2631" i="1" l="1"/>
  <c r="T2632" i="1"/>
  <c r="U2631" i="1"/>
  <c r="W2631" i="1"/>
  <c r="R2632" i="1"/>
  <c r="S2631" i="1"/>
  <c r="W2632" i="1" l="1"/>
  <c r="S2632" i="1"/>
  <c r="R2633" i="1"/>
  <c r="X2632" i="1"/>
  <c r="T2633" i="1"/>
  <c r="U2632" i="1"/>
  <c r="X2633" i="1" l="1"/>
  <c r="T2634" i="1"/>
  <c r="U2633" i="1"/>
  <c r="W2633" i="1"/>
  <c r="R2634" i="1"/>
  <c r="S2633" i="1"/>
  <c r="W2634" i="1" l="1"/>
  <c r="R2635" i="1"/>
  <c r="S2634" i="1"/>
  <c r="X2634" i="1"/>
  <c r="U2634" i="1"/>
  <c r="T2635" i="1"/>
  <c r="X2635" i="1" l="1"/>
  <c r="T2636" i="1"/>
  <c r="U2635" i="1"/>
  <c r="W2635" i="1"/>
  <c r="S2635" i="1"/>
  <c r="R2636" i="1"/>
  <c r="W2636" i="1" l="1"/>
  <c r="R2637" i="1"/>
  <c r="S2636" i="1"/>
  <c r="X2636" i="1"/>
  <c r="T2637" i="1"/>
  <c r="U2636" i="1"/>
  <c r="X2637" i="1" l="1"/>
  <c r="U2637" i="1"/>
  <c r="T2638" i="1"/>
  <c r="W2637" i="1"/>
  <c r="R2638" i="1"/>
  <c r="S2637" i="1"/>
  <c r="W2638" i="1" l="1"/>
  <c r="S2638" i="1"/>
  <c r="R2639" i="1"/>
  <c r="X2638" i="1"/>
  <c r="U2638" i="1"/>
  <c r="T2639" i="1"/>
  <c r="X2639" i="1" l="1"/>
  <c r="T2640" i="1"/>
  <c r="U2639" i="1"/>
  <c r="W2639" i="1"/>
  <c r="R2640" i="1"/>
  <c r="S2639" i="1"/>
  <c r="W2640" i="1" l="1"/>
  <c r="R2641" i="1"/>
  <c r="S2640" i="1"/>
  <c r="X2640" i="1"/>
  <c r="U2640" i="1"/>
  <c r="T2641" i="1"/>
  <c r="X2641" i="1" l="1"/>
  <c r="T2642" i="1"/>
  <c r="U2641" i="1"/>
  <c r="W2641" i="1"/>
  <c r="R2642" i="1"/>
  <c r="S2641" i="1"/>
  <c r="W2642" i="1" l="1"/>
  <c r="S2642" i="1"/>
  <c r="R2643" i="1"/>
  <c r="X2642" i="1"/>
  <c r="T2643" i="1"/>
  <c r="U2642" i="1"/>
  <c r="X2643" i="1" l="1"/>
  <c r="T2644" i="1"/>
  <c r="U2643" i="1"/>
  <c r="W2643" i="1"/>
  <c r="S2643" i="1"/>
  <c r="R2644" i="1"/>
  <c r="W2644" i="1" l="1"/>
  <c r="R2645" i="1"/>
  <c r="S2644" i="1"/>
  <c r="X2644" i="1"/>
  <c r="U2644" i="1"/>
  <c r="T2645" i="1"/>
  <c r="X2645" i="1" l="1"/>
  <c r="T2646" i="1"/>
  <c r="U2645" i="1"/>
  <c r="W2645" i="1"/>
  <c r="R2646" i="1"/>
  <c r="S2645" i="1"/>
  <c r="W2646" i="1" l="1"/>
  <c r="R2647" i="1"/>
  <c r="S2646" i="1"/>
  <c r="X2646" i="1"/>
  <c r="U2646" i="1"/>
  <c r="T2647" i="1"/>
  <c r="X2647" i="1" l="1"/>
  <c r="T2648" i="1"/>
  <c r="U2647" i="1"/>
  <c r="W2647" i="1"/>
  <c r="R2648" i="1"/>
  <c r="S2647" i="1"/>
  <c r="W2648" i="1" l="1"/>
  <c r="S2648" i="1"/>
  <c r="R2649" i="1"/>
  <c r="X2648" i="1"/>
  <c r="T2649" i="1"/>
  <c r="U2648" i="1"/>
  <c r="X2649" i="1" l="1"/>
  <c r="T2650" i="1"/>
  <c r="U2649" i="1"/>
  <c r="W2649" i="1"/>
  <c r="S2649" i="1"/>
  <c r="R2650" i="1"/>
  <c r="W2650" i="1" l="1"/>
  <c r="R2651" i="1"/>
  <c r="S2650" i="1"/>
  <c r="X2650" i="1"/>
  <c r="U2650" i="1"/>
  <c r="T2651" i="1"/>
  <c r="X2651" i="1" l="1"/>
  <c r="U2651" i="1"/>
  <c r="T2652" i="1"/>
  <c r="W2651" i="1"/>
  <c r="R2652" i="1"/>
  <c r="S2651" i="1"/>
  <c r="W2652" i="1" l="1"/>
  <c r="S2652" i="1"/>
  <c r="R2653" i="1"/>
  <c r="X2652" i="1"/>
  <c r="T2653" i="1"/>
  <c r="U2652" i="1"/>
  <c r="X2653" i="1" l="1"/>
  <c r="T2654" i="1"/>
  <c r="U2653" i="1"/>
  <c r="W2653" i="1"/>
  <c r="R2654" i="1"/>
  <c r="S2653" i="1"/>
  <c r="W2654" i="1" l="1"/>
  <c r="S2654" i="1"/>
  <c r="R2655" i="1"/>
  <c r="X2654" i="1"/>
  <c r="U2654" i="1"/>
  <c r="T2655" i="1"/>
  <c r="X2655" i="1" l="1"/>
  <c r="T2656" i="1"/>
  <c r="U2655" i="1"/>
  <c r="W2655" i="1"/>
  <c r="R2656" i="1"/>
  <c r="S2655" i="1"/>
  <c r="W2656" i="1" l="1"/>
  <c r="R2657" i="1"/>
  <c r="S2656" i="1"/>
  <c r="X2656" i="1"/>
  <c r="U2656" i="1"/>
  <c r="T2657" i="1"/>
  <c r="X2657" i="1" l="1"/>
  <c r="U2657" i="1"/>
  <c r="T2658" i="1"/>
  <c r="W2657" i="1"/>
  <c r="S2657" i="1"/>
  <c r="R2658" i="1"/>
  <c r="W2658" i="1" l="1"/>
  <c r="S2658" i="1"/>
  <c r="R2659" i="1"/>
  <c r="X2658" i="1"/>
  <c r="T2659" i="1"/>
  <c r="U2658" i="1"/>
  <c r="X2659" i="1" l="1"/>
  <c r="T2660" i="1"/>
  <c r="U2659" i="1"/>
  <c r="W2659" i="1"/>
  <c r="R2660" i="1"/>
  <c r="S2659" i="1"/>
  <c r="W2660" i="1" l="1"/>
  <c r="S2660" i="1"/>
  <c r="R2661" i="1"/>
  <c r="X2660" i="1"/>
  <c r="T2661" i="1"/>
  <c r="U2660" i="1"/>
  <c r="X2661" i="1" l="1"/>
  <c r="T2662" i="1"/>
  <c r="U2661" i="1"/>
  <c r="W2661" i="1"/>
  <c r="R2662" i="1"/>
  <c r="S2661" i="1"/>
  <c r="W2662" i="1" l="1"/>
  <c r="S2662" i="1"/>
  <c r="R2663" i="1"/>
  <c r="X2662" i="1"/>
  <c r="U2662" i="1"/>
  <c r="T2663" i="1"/>
  <c r="X2663" i="1" l="1"/>
  <c r="T2664" i="1"/>
  <c r="U2663" i="1"/>
  <c r="W2663" i="1"/>
  <c r="S2663" i="1"/>
  <c r="R2664" i="1"/>
  <c r="W2664" i="1" l="1"/>
  <c r="R2665" i="1"/>
  <c r="S2664" i="1"/>
  <c r="X2664" i="1"/>
  <c r="U2664" i="1"/>
  <c r="T2665" i="1"/>
  <c r="X2665" i="1" l="1"/>
  <c r="U2665" i="1"/>
  <c r="T2666" i="1"/>
  <c r="W2665" i="1"/>
  <c r="R2666" i="1"/>
  <c r="S2665" i="1"/>
  <c r="W2666" i="1" l="1"/>
  <c r="R2667" i="1"/>
  <c r="S2666" i="1"/>
  <c r="X2666" i="1"/>
  <c r="T2667" i="1"/>
  <c r="U2666" i="1"/>
  <c r="X2667" i="1" l="1"/>
  <c r="T2668" i="1"/>
  <c r="U2667" i="1"/>
  <c r="W2667" i="1"/>
  <c r="R2668" i="1"/>
  <c r="S2667" i="1"/>
  <c r="X2668" i="1" l="1"/>
  <c r="T2669" i="1"/>
  <c r="U2668" i="1"/>
  <c r="W2668" i="1"/>
  <c r="R2669" i="1"/>
  <c r="S2668" i="1"/>
  <c r="W2669" i="1" l="1"/>
  <c r="R2670" i="1"/>
  <c r="S2669" i="1"/>
  <c r="X2669" i="1"/>
  <c r="T2670" i="1"/>
  <c r="U2669" i="1"/>
  <c r="X2670" i="1" l="1"/>
  <c r="U2670" i="1"/>
  <c r="T2671" i="1"/>
  <c r="W2670" i="1"/>
  <c r="R2671" i="1"/>
  <c r="S2670" i="1"/>
  <c r="W2671" i="1" l="1"/>
  <c r="R2672" i="1"/>
  <c r="S2671" i="1"/>
  <c r="X2671" i="1"/>
  <c r="U2671" i="1"/>
  <c r="T2672" i="1"/>
  <c r="X2672" i="1" l="1"/>
  <c r="U2672" i="1"/>
  <c r="T2673" i="1"/>
  <c r="W2672" i="1"/>
  <c r="R2673" i="1"/>
  <c r="S2672" i="1"/>
  <c r="W2673" i="1" l="1"/>
  <c r="R2674" i="1"/>
  <c r="S2673" i="1"/>
  <c r="X2673" i="1"/>
  <c r="T2674" i="1"/>
  <c r="U2673" i="1"/>
  <c r="X2674" i="1" l="1"/>
  <c r="T2675" i="1"/>
  <c r="U2674" i="1"/>
  <c r="W2674" i="1"/>
  <c r="R2675" i="1"/>
  <c r="S2674" i="1"/>
  <c r="W2675" i="1" l="1"/>
  <c r="R2676" i="1"/>
  <c r="S2675" i="1"/>
  <c r="X2675" i="1"/>
  <c r="T2676" i="1"/>
  <c r="U2675" i="1"/>
  <c r="X2676" i="1" l="1"/>
  <c r="T2677" i="1"/>
  <c r="U2676" i="1"/>
  <c r="W2676" i="1"/>
  <c r="R2677" i="1"/>
  <c r="S2676" i="1"/>
  <c r="W2677" i="1" l="1"/>
  <c r="S2677" i="1"/>
  <c r="R2678" i="1"/>
  <c r="X2677" i="1"/>
  <c r="T2678" i="1"/>
  <c r="U2677" i="1"/>
  <c r="X2678" i="1" l="1"/>
  <c r="T2679" i="1"/>
  <c r="U2678" i="1"/>
  <c r="W2678" i="1"/>
  <c r="R2679" i="1"/>
  <c r="S2678" i="1"/>
  <c r="W2679" i="1" l="1"/>
  <c r="R2680" i="1"/>
  <c r="S2679" i="1"/>
  <c r="X2679" i="1"/>
  <c r="U2679" i="1"/>
  <c r="T2680" i="1"/>
  <c r="X2680" i="1" l="1"/>
  <c r="T2681" i="1"/>
  <c r="U2680" i="1"/>
  <c r="W2680" i="1"/>
  <c r="R2681" i="1"/>
  <c r="S2680" i="1"/>
  <c r="W2681" i="1" l="1"/>
  <c r="R2682" i="1"/>
  <c r="S2681" i="1"/>
  <c r="X2681" i="1"/>
  <c r="T2682" i="1"/>
  <c r="U2681" i="1"/>
  <c r="X2682" i="1" l="1"/>
  <c r="T2683" i="1"/>
  <c r="U2682" i="1"/>
  <c r="W2682" i="1"/>
  <c r="S2682" i="1"/>
  <c r="R2683" i="1"/>
  <c r="W2683" i="1" l="1"/>
  <c r="R2684" i="1"/>
  <c r="S2683" i="1"/>
  <c r="X2683" i="1"/>
  <c r="U2683" i="1"/>
  <c r="T2684" i="1"/>
  <c r="X2684" i="1" l="1"/>
  <c r="T2685" i="1"/>
  <c r="U2684" i="1"/>
  <c r="W2684" i="1"/>
  <c r="R2685" i="1"/>
  <c r="S2684" i="1"/>
  <c r="W2685" i="1" l="1"/>
  <c r="S2685" i="1"/>
  <c r="R2686" i="1"/>
  <c r="X2685" i="1"/>
  <c r="T2686" i="1"/>
  <c r="U2685" i="1"/>
  <c r="X2686" i="1" l="1"/>
  <c r="T2687" i="1"/>
  <c r="U2686" i="1"/>
  <c r="W2686" i="1"/>
  <c r="S2686" i="1"/>
  <c r="R2687" i="1"/>
  <c r="W2687" i="1" l="1"/>
  <c r="R2688" i="1"/>
  <c r="S2687" i="1"/>
  <c r="X2687" i="1"/>
  <c r="U2687" i="1"/>
  <c r="T2688" i="1"/>
  <c r="X2688" i="1" l="1"/>
  <c r="U2688" i="1"/>
  <c r="T2689" i="1"/>
  <c r="W2688" i="1"/>
  <c r="S2688" i="1"/>
  <c r="R2689" i="1"/>
  <c r="W2689" i="1" l="1"/>
  <c r="R2690" i="1"/>
  <c r="S2689" i="1"/>
  <c r="X2689" i="1"/>
  <c r="T2690" i="1"/>
  <c r="U2689" i="1"/>
  <c r="X2690" i="1" l="1"/>
  <c r="U2690" i="1"/>
  <c r="T2691" i="1"/>
  <c r="W2690" i="1"/>
  <c r="R2691" i="1"/>
  <c r="S2690" i="1"/>
  <c r="W2691" i="1" l="1"/>
  <c r="R2692" i="1"/>
  <c r="S2691" i="1"/>
  <c r="X2691" i="1"/>
  <c r="T2692" i="1"/>
  <c r="U2691" i="1"/>
  <c r="X2692" i="1" l="1"/>
  <c r="T2693" i="1"/>
  <c r="U2692" i="1"/>
  <c r="W2692" i="1"/>
  <c r="S2692" i="1"/>
  <c r="R2693" i="1"/>
  <c r="W2693" i="1" l="1"/>
  <c r="R2694" i="1"/>
  <c r="S2693" i="1"/>
  <c r="X2693" i="1"/>
  <c r="T2694" i="1"/>
  <c r="U2693" i="1"/>
  <c r="X2694" i="1" l="1"/>
  <c r="U2694" i="1"/>
  <c r="T2695" i="1"/>
  <c r="W2694" i="1"/>
  <c r="S2694" i="1"/>
  <c r="R2695" i="1"/>
  <c r="W2695" i="1" l="1"/>
  <c r="R2696" i="1"/>
  <c r="S2695" i="1"/>
  <c r="X2695" i="1"/>
  <c r="T2696" i="1"/>
  <c r="U2695" i="1"/>
  <c r="W2696" i="1" l="1"/>
  <c r="R2697" i="1"/>
  <c r="S2696" i="1"/>
  <c r="X2696" i="1"/>
  <c r="U2696" i="1"/>
  <c r="T2697" i="1"/>
  <c r="X2697" i="1" l="1"/>
  <c r="T2698" i="1"/>
  <c r="U2697" i="1"/>
  <c r="W2697" i="1"/>
  <c r="R2698" i="1"/>
  <c r="S2697" i="1"/>
  <c r="X2698" i="1" l="1"/>
  <c r="T2699" i="1"/>
  <c r="U2698" i="1"/>
  <c r="W2698" i="1"/>
  <c r="S2698" i="1"/>
  <c r="R2699" i="1"/>
  <c r="W2699" i="1" l="1"/>
  <c r="R2700" i="1"/>
  <c r="S2699" i="1"/>
  <c r="X2699" i="1"/>
  <c r="U2699" i="1"/>
  <c r="T2700" i="1"/>
  <c r="X2700" i="1" l="1"/>
  <c r="U2700" i="1"/>
  <c r="T2701" i="1"/>
  <c r="W2700" i="1"/>
  <c r="R2701" i="1"/>
  <c r="S2700" i="1"/>
  <c r="W2701" i="1" l="1"/>
  <c r="R2702" i="1"/>
  <c r="S2701" i="1"/>
  <c r="X2701" i="1"/>
  <c r="U2701" i="1"/>
  <c r="T2702" i="1"/>
  <c r="X2702" i="1" l="1"/>
  <c r="U2702" i="1"/>
  <c r="T2703" i="1"/>
  <c r="W2702" i="1"/>
  <c r="R2703" i="1"/>
  <c r="S2702" i="1"/>
  <c r="W2703" i="1" l="1"/>
  <c r="R2704" i="1"/>
  <c r="S2703" i="1"/>
  <c r="X2703" i="1"/>
  <c r="T2704" i="1"/>
  <c r="U2703" i="1"/>
  <c r="X2704" i="1" l="1"/>
  <c r="U2704" i="1"/>
  <c r="T2705" i="1"/>
  <c r="W2704" i="1"/>
  <c r="S2704" i="1"/>
  <c r="R2705" i="1"/>
  <c r="W2705" i="1" l="1"/>
  <c r="R2706" i="1"/>
  <c r="S2705" i="1"/>
  <c r="X2705" i="1"/>
  <c r="T2706" i="1"/>
  <c r="U2705" i="1"/>
  <c r="X2706" i="1" l="1"/>
  <c r="U2706" i="1"/>
  <c r="T2707" i="1"/>
  <c r="W2706" i="1"/>
  <c r="R2707" i="1"/>
  <c r="S2706" i="1"/>
  <c r="W2707" i="1" l="1"/>
  <c r="S2707" i="1"/>
  <c r="R2708" i="1"/>
  <c r="X2707" i="1"/>
  <c r="U2707" i="1"/>
  <c r="T2708" i="1"/>
  <c r="X2708" i="1" l="1"/>
  <c r="T2709" i="1"/>
  <c r="U2708" i="1"/>
  <c r="W2708" i="1"/>
  <c r="R2709" i="1"/>
  <c r="S2708" i="1"/>
  <c r="W2709" i="1" l="1"/>
  <c r="S2709" i="1"/>
  <c r="R2710" i="1"/>
  <c r="X2709" i="1"/>
  <c r="T2710" i="1"/>
  <c r="U2709" i="1"/>
  <c r="X2710" i="1" l="1"/>
  <c r="T2711" i="1"/>
  <c r="U2710" i="1"/>
  <c r="W2710" i="1"/>
  <c r="S2710" i="1"/>
  <c r="R2711" i="1"/>
  <c r="W2711" i="1" l="1"/>
  <c r="R2712" i="1"/>
  <c r="S2711" i="1"/>
  <c r="X2711" i="1"/>
  <c r="U2711" i="1"/>
  <c r="T2712" i="1"/>
  <c r="X2712" i="1" l="1"/>
  <c r="T2713" i="1"/>
  <c r="U2712" i="1"/>
  <c r="W2712" i="1"/>
  <c r="R2713" i="1"/>
  <c r="S2712" i="1"/>
  <c r="W2713" i="1" l="1"/>
  <c r="S2713" i="1"/>
  <c r="R2714" i="1"/>
  <c r="X2713" i="1"/>
  <c r="T2714" i="1"/>
  <c r="U2713" i="1"/>
  <c r="X2714" i="1" l="1"/>
  <c r="T2715" i="1"/>
  <c r="U2714" i="1"/>
  <c r="W2714" i="1"/>
  <c r="R2715" i="1"/>
  <c r="S2714" i="1"/>
  <c r="W2715" i="1" l="1"/>
  <c r="R2716" i="1"/>
  <c r="S2715" i="1"/>
  <c r="X2715" i="1"/>
  <c r="U2715" i="1"/>
  <c r="T2716" i="1"/>
  <c r="X2716" i="1" l="1"/>
  <c r="T2717" i="1"/>
  <c r="U2716" i="1"/>
  <c r="W2716" i="1"/>
  <c r="S2716" i="1"/>
  <c r="R2717" i="1"/>
  <c r="W2717" i="1" l="1"/>
  <c r="R2718" i="1"/>
  <c r="S2717" i="1"/>
  <c r="X2717" i="1"/>
  <c r="T2718" i="1"/>
  <c r="U2717" i="1"/>
  <c r="X2718" i="1" l="1"/>
  <c r="U2718" i="1"/>
  <c r="T2719" i="1"/>
  <c r="W2718" i="1"/>
  <c r="R2719" i="1"/>
  <c r="S2718" i="1"/>
  <c r="W2719" i="1" l="1"/>
  <c r="R2720" i="1"/>
  <c r="S2719" i="1"/>
  <c r="X2719" i="1"/>
  <c r="T2720" i="1"/>
  <c r="U2719" i="1"/>
  <c r="X2720" i="1" l="1"/>
  <c r="T2721" i="1"/>
  <c r="U2720" i="1"/>
  <c r="W2720" i="1"/>
  <c r="R2721" i="1"/>
  <c r="S2720" i="1"/>
  <c r="W2721" i="1" l="1"/>
  <c r="R2722" i="1"/>
  <c r="S2721" i="1"/>
  <c r="X2721" i="1"/>
  <c r="T2722" i="1"/>
  <c r="U2721" i="1"/>
  <c r="X2722" i="1" l="1"/>
  <c r="U2722" i="1"/>
  <c r="T2723" i="1"/>
  <c r="W2722" i="1"/>
  <c r="R2723" i="1"/>
  <c r="S2722" i="1"/>
  <c r="W2723" i="1" l="1"/>
  <c r="R2724" i="1"/>
  <c r="S2723" i="1"/>
  <c r="X2723" i="1"/>
  <c r="T2724" i="1"/>
  <c r="U2723" i="1"/>
  <c r="X2724" i="1" l="1"/>
  <c r="U2724" i="1"/>
  <c r="T2725" i="1"/>
  <c r="W2724" i="1"/>
  <c r="R2725" i="1"/>
  <c r="S2724" i="1"/>
  <c r="W2725" i="1" l="1"/>
  <c r="S2725" i="1"/>
  <c r="R2726" i="1"/>
  <c r="X2725" i="1"/>
  <c r="U2725" i="1"/>
  <c r="T2726" i="1"/>
  <c r="X2726" i="1" l="1"/>
  <c r="T2727" i="1"/>
  <c r="U2726" i="1"/>
  <c r="W2726" i="1"/>
  <c r="R2727" i="1"/>
  <c r="S2726" i="1"/>
  <c r="W2727" i="1" l="1"/>
  <c r="S2727" i="1"/>
  <c r="R2728" i="1"/>
  <c r="X2727" i="1"/>
  <c r="U2727" i="1"/>
  <c r="T2728" i="1"/>
  <c r="X2728" i="1" l="1"/>
  <c r="T2729" i="1"/>
  <c r="U2728" i="1"/>
  <c r="W2728" i="1"/>
  <c r="S2728" i="1"/>
  <c r="R2729" i="1"/>
  <c r="W2729" i="1" l="1"/>
  <c r="R2730" i="1"/>
  <c r="S2729" i="1"/>
  <c r="X2729" i="1"/>
  <c r="U2729" i="1"/>
  <c r="T2730" i="1"/>
  <c r="X2730" i="1" l="1"/>
  <c r="T2731" i="1"/>
  <c r="U2730" i="1"/>
  <c r="W2730" i="1"/>
  <c r="S2730" i="1"/>
  <c r="R2731" i="1"/>
  <c r="W2731" i="1" l="1"/>
  <c r="R2732" i="1"/>
  <c r="S2731" i="1"/>
  <c r="X2731" i="1"/>
  <c r="T2732" i="1"/>
  <c r="U2731" i="1"/>
  <c r="X2732" i="1" l="1"/>
  <c r="T2733" i="1"/>
  <c r="U2732" i="1"/>
  <c r="W2732" i="1"/>
  <c r="R2733" i="1"/>
  <c r="S2732" i="1"/>
  <c r="W2733" i="1" l="1"/>
  <c r="R2734" i="1"/>
  <c r="S2733" i="1"/>
  <c r="X2733" i="1"/>
  <c r="T2734" i="1"/>
  <c r="U2733" i="1"/>
  <c r="X2734" i="1" l="1"/>
  <c r="U2734" i="1"/>
  <c r="T2735" i="1"/>
  <c r="W2734" i="1"/>
  <c r="R2735" i="1"/>
  <c r="S2734" i="1"/>
  <c r="W2735" i="1" l="1"/>
  <c r="S2735" i="1"/>
  <c r="R2736" i="1"/>
  <c r="X2735" i="1"/>
  <c r="T2736" i="1"/>
  <c r="U2735" i="1"/>
  <c r="X2736" i="1" l="1"/>
  <c r="T2737" i="1"/>
  <c r="U2736" i="1"/>
  <c r="W2736" i="1"/>
  <c r="S2736" i="1"/>
  <c r="R2737" i="1"/>
  <c r="W2737" i="1" l="1"/>
  <c r="S2737" i="1"/>
  <c r="R2738" i="1"/>
  <c r="X2737" i="1"/>
  <c r="U2737" i="1"/>
  <c r="T2738" i="1"/>
  <c r="X2738" i="1" l="1"/>
  <c r="U2738" i="1"/>
  <c r="T2739" i="1"/>
  <c r="W2738" i="1"/>
  <c r="S2738" i="1"/>
  <c r="R2739" i="1"/>
  <c r="W2739" i="1" l="1"/>
  <c r="R2740" i="1"/>
  <c r="S2739" i="1"/>
  <c r="X2739" i="1"/>
  <c r="U2739" i="1"/>
  <c r="T2740" i="1"/>
  <c r="X2740" i="1" l="1"/>
  <c r="T2741" i="1"/>
  <c r="U2740" i="1"/>
  <c r="W2740" i="1"/>
  <c r="S2740" i="1"/>
  <c r="R2741" i="1"/>
  <c r="W2741" i="1" l="1"/>
  <c r="R2742" i="1"/>
  <c r="S2741" i="1"/>
  <c r="X2741" i="1"/>
  <c r="T2742" i="1"/>
  <c r="U2741" i="1"/>
  <c r="X2742" i="1" l="1"/>
  <c r="U2742" i="1"/>
  <c r="T2743" i="1"/>
  <c r="W2742" i="1"/>
  <c r="R2743" i="1"/>
  <c r="S2742" i="1"/>
  <c r="W2743" i="1" l="1"/>
  <c r="S2743" i="1"/>
  <c r="R2744" i="1"/>
  <c r="X2743" i="1"/>
  <c r="T2744" i="1"/>
  <c r="U2743" i="1"/>
  <c r="X2744" i="1" l="1"/>
  <c r="T2745" i="1"/>
  <c r="U2744" i="1"/>
  <c r="W2744" i="1"/>
  <c r="R2745" i="1"/>
  <c r="S2744" i="1"/>
  <c r="W2745" i="1" l="1"/>
  <c r="S2745" i="1"/>
  <c r="R2746" i="1"/>
  <c r="X2745" i="1"/>
  <c r="T2746" i="1"/>
  <c r="U2745" i="1"/>
  <c r="X2746" i="1" l="1"/>
  <c r="T2747" i="1"/>
  <c r="U2746" i="1"/>
  <c r="W2746" i="1"/>
  <c r="R2747" i="1"/>
  <c r="S2746" i="1"/>
  <c r="W2747" i="1" l="1"/>
  <c r="S2747" i="1"/>
  <c r="R2748" i="1"/>
  <c r="X2747" i="1"/>
  <c r="U2747" i="1"/>
  <c r="T2748" i="1"/>
  <c r="X2748" i="1" l="1"/>
  <c r="T2749" i="1"/>
  <c r="U2748" i="1"/>
  <c r="W2748" i="1"/>
  <c r="R2749" i="1"/>
  <c r="S2748" i="1"/>
  <c r="W2749" i="1" l="1"/>
  <c r="R2750" i="1"/>
  <c r="S2749" i="1"/>
  <c r="X2749" i="1"/>
  <c r="U2749" i="1"/>
  <c r="T2750" i="1"/>
  <c r="X2750" i="1" l="1"/>
  <c r="T2751" i="1"/>
  <c r="U2750" i="1"/>
  <c r="W2750" i="1"/>
  <c r="S2750" i="1"/>
  <c r="R2751" i="1"/>
  <c r="W2751" i="1" l="1"/>
  <c r="R2752" i="1"/>
  <c r="S2751" i="1"/>
  <c r="X2751" i="1"/>
  <c r="T2752" i="1"/>
  <c r="U2751" i="1"/>
  <c r="X2752" i="1" l="1"/>
  <c r="U2752" i="1"/>
  <c r="T2753" i="1"/>
  <c r="W2752" i="1"/>
  <c r="S2752" i="1"/>
  <c r="R2753" i="1"/>
  <c r="W2753" i="1" l="1"/>
  <c r="R2754" i="1"/>
  <c r="S2753" i="1"/>
  <c r="X2753" i="1"/>
  <c r="T2754" i="1"/>
  <c r="U2753" i="1"/>
  <c r="X2754" i="1" l="1"/>
  <c r="U2754" i="1"/>
  <c r="T2755" i="1"/>
  <c r="W2754" i="1"/>
  <c r="S2754" i="1"/>
  <c r="R2755" i="1"/>
  <c r="W2755" i="1" l="1"/>
  <c r="S2755" i="1"/>
  <c r="R2756" i="1"/>
  <c r="X2755" i="1"/>
  <c r="U2755" i="1"/>
  <c r="T2756" i="1"/>
  <c r="X2756" i="1" l="1"/>
  <c r="U2756" i="1"/>
  <c r="T2757" i="1"/>
  <c r="W2756" i="1"/>
  <c r="R2757" i="1"/>
  <c r="S2756" i="1"/>
  <c r="W2757" i="1" l="1"/>
  <c r="S2757" i="1"/>
  <c r="R2758" i="1"/>
  <c r="X2757" i="1"/>
  <c r="U2757" i="1"/>
  <c r="T2758" i="1"/>
  <c r="X2758" i="1" l="1"/>
  <c r="T2759" i="1"/>
  <c r="U2758" i="1"/>
  <c r="W2758" i="1"/>
  <c r="R2759" i="1"/>
  <c r="S2758" i="1"/>
  <c r="W2759" i="1" l="1"/>
  <c r="R2760" i="1"/>
  <c r="S2759" i="1"/>
  <c r="X2759" i="1"/>
  <c r="U2759" i="1"/>
  <c r="T2760" i="1"/>
  <c r="X2760" i="1" l="1"/>
  <c r="T2761" i="1"/>
  <c r="U2760" i="1"/>
  <c r="W2760" i="1"/>
  <c r="R2761" i="1"/>
  <c r="S2760" i="1"/>
  <c r="W2761" i="1" l="1"/>
  <c r="R2762" i="1"/>
  <c r="S2761" i="1"/>
  <c r="X2761" i="1"/>
  <c r="T2762" i="1"/>
  <c r="U2761" i="1"/>
  <c r="X2762" i="1" l="1"/>
  <c r="T2763" i="1"/>
  <c r="U2762" i="1"/>
  <c r="W2762" i="1"/>
  <c r="R2763" i="1"/>
  <c r="S2762" i="1"/>
  <c r="W2763" i="1" l="1"/>
  <c r="S2763" i="1"/>
  <c r="R2764" i="1"/>
  <c r="X2763" i="1"/>
  <c r="T2764" i="1"/>
  <c r="U2763" i="1"/>
  <c r="X2764" i="1" l="1"/>
  <c r="U2764" i="1"/>
  <c r="T2765" i="1"/>
  <c r="W2764" i="1"/>
  <c r="R2765" i="1"/>
  <c r="S2764" i="1"/>
  <c r="W2765" i="1" l="1"/>
  <c r="S2765" i="1"/>
  <c r="R2766" i="1"/>
  <c r="X2765" i="1"/>
  <c r="T2766" i="1"/>
  <c r="U2765" i="1"/>
  <c r="X2766" i="1" l="1"/>
  <c r="U2766" i="1"/>
  <c r="T2767" i="1"/>
  <c r="W2766" i="1"/>
  <c r="R2767" i="1"/>
  <c r="S2766" i="1"/>
  <c r="W2767" i="1" l="1"/>
  <c r="S2767" i="1"/>
  <c r="R2768" i="1"/>
  <c r="X2767" i="1"/>
  <c r="U2767" i="1"/>
  <c r="T2768" i="1"/>
  <c r="X2768" i="1" l="1"/>
  <c r="T2769" i="1"/>
  <c r="U2768" i="1"/>
  <c r="W2768" i="1"/>
  <c r="S2768" i="1"/>
  <c r="R2769" i="1"/>
  <c r="X2769" i="1" l="1"/>
  <c r="U2769" i="1"/>
  <c r="T2770" i="1"/>
  <c r="W2769" i="1"/>
  <c r="R2770" i="1"/>
  <c r="S2769" i="1"/>
  <c r="W2770" i="1" l="1"/>
  <c r="R2771" i="1"/>
  <c r="S2770" i="1"/>
  <c r="X2770" i="1"/>
  <c r="T2771" i="1"/>
  <c r="U2770" i="1"/>
  <c r="X2771" i="1" l="1"/>
  <c r="T2772" i="1"/>
  <c r="U2771" i="1"/>
  <c r="W2771" i="1"/>
  <c r="R2772" i="1"/>
  <c r="S2771" i="1"/>
  <c r="X2772" i="1" l="1"/>
  <c r="T2773" i="1"/>
  <c r="U2772" i="1"/>
  <c r="W2772" i="1"/>
  <c r="S2772" i="1"/>
  <c r="R2773" i="1"/>
  <c r="W2773" i="1" l="1"/>
  <c r="R2774" i="1"/>
  <c r="S2773" i="1"/>
  <c r="X2773" i="1"/>
  <c r="T2774" i="1"/>
  <c r="U2773" i="1"/>
  <c r="X2774" i="1" l="1"/>
  <c r="U2774" i="1"/>
  <c r="T2775" i="1"/>
  <c r="W2774" i="1"/>
  <c r="S2774" i="1"/>
  <c r="R2775" i="1"/>
  <c r="W2775" i="1" l="1"/>
  <c r="S2775" i="1"/>
  <c r="R2776" i="1"/>
  <c r="X2775" i="1"/>
  <c r="U2775" i="1"/>
  <c r="T2776" i="1"/>
  <c r="X2776" i="1" l="1"/>
  <c r="T2777" i="1"/>
  <c r="U2776" i="1"/>
  <c r="W2776" i="1"/>
  <c r="R2777" i="1"/>
  <c r="S2776" i="1"/>
  <c r="W2777" i="1" l="1"/>
  <c r="S2777" i="1"/>
  <c r="R2778" i="1"/>
  <c r="X2777" i="1"/>
  <c r="U2777" i="1"/>
  <c r="T2778" i="1"/>
  <c r="X2778" i="1" l="1"/>
  <c r="T2779" i="1"/>
  <c r="U2778" i="1"/>
  <c r="W2778" i="1"/>
  <c r="R2779" i="1"/>
  <c r="S2778" i="1"/>
  <c r="W2779" i="1" l="1"/>
  <c r="R2780" i="1"/>
  <c r="S2779" i="1"/>
  <c r="X2779" i="1"/>
  <c r="U2779" i="1"/>
  <c r="T2780" i="1"/>
  <c r="W2780" i="1" l="1"/>
  <c r="R2781" i="1"/>
  <c r="S2780" i="1"/>
  <c r="X2780" i="1"/>
  <c r="U2780" i="1"/>
  <c r="T2781" i="1"/>
  <c r="X2781" i="1" l="1"/>
  <c r="T2782" i="1"/>
  <c r="U2781" i="1"/>
  <c r="W2781" i="1"/>
  <c r="R2782" i="1"/>
  <c r="S2781" i="1"/>
  <c r="W2782" i="1" l="1"/>
  <c r="S2782" i="1"/>
  <c r="R2783" i="1"/>
  <c r="X2782" i="1"/>
  <c r="U2782" i="1"/>
  <c r="T2783" i="1"/>
  <c r="X2783" i="1" l="1"/>
  <c r="T2784" i="1"/>
  <c r="U2783" i="1"/>
  <c r="W2783" i="1"/>
  <c r="R2784" i="1"/>
  <c r="S2783" i="1"/>
  <c r="W2784" i="1" l="1"/>
  <c r="R2785" i="1"/>
  <c r="S2784" i="1"/>
  <c r="X2784" i="1"/>
  <c r="T2785" i="1"/>
  <c r="U2784" i="1"/>
  <c r="X2785" i="1" l="1"/>
  <c r="U2785" i="1"/>
  <c r="T2786" i="1"/>
  <c r="W2785" i="1"/>
  <c r="S2785" i="1"/>
  <c r="R2786" i="1"/>
  <c r="W2786" i="1" l="1"/>
  <c r="R2787" i="1"/>
  <c r="S2786" i="1"/>
  <c r="X2786" i="1"/>
  <c r="T2787" i="1"/>
  <c r="U2786" i="1"/>
  <c r="X2787" i="1" l="1"/>
  <c r="U2787" i="1"/>
  <c r="T2788" i="1"/>
  <c r="W2787" i="1"/>
  <c r="S2787" i="1"/>
  <c r="R2788" i="1"/>
  <c r="W2788" i="1" l="1"/>
  <c r="R2789" i="1"/>
  <c r="S2788" i="1"/>
  <c r="X2788" i="1"/>
  <c r="T2789" i="1"/>
  <c r="U2788" i="1"/>
  <c r="W2789" i="1" l="1"/>
  <c r="S2789" i="1"/>
  <c r="R2790" i="1"/>
  <c r="X2789" i="1"/>
  <c r="U2789" i="1"/>
  <c r="T2790" i="1"/>
  <c r="X2790" i="1" l="1"/>
  <c r="U2790" i="1"/>
  <c r="T2791" i="1"/>
  <c r="W2790" i="1"/>
  <c r="S2790" i="1"/>
  <c r="R2791" i="1"/>
  <c r="W2791" i="1" l="1"/>
  <c r="S2791" i="1"/>
  <c r="R2792" i="1"/>
  <c r="X2791" i="1"/>
  <c r="T2792" i="1"/>
  <c r="U2791" i="1"/>
  <c r="X2792" i="1" l="1"/>
  <c r="T2793" i="1"/>
  <c r="U2792" i="1"/>
  <c r="W2792" i="1"/>
  <c r="S2792" i="1"/>
  <c r="R2793" i="1"/>
  <c r="W2793" i="1" l="1"/>
  <c r="S2793" i="1"/>
  <c r="R2794" i="1"/>
  <c r="X2793" i="1"/>
  <c r="T2794" i="1"/>
  <c r="U2793" i="1"/>
  <c r="X2794" i="1" l="1"/>
  <c r="U2794" i="1"/>
  <c r="T2795" i="1"/>
  <c r="W2794" i="1"/>
  <c r="R2795" i="1"/>
  <c r="S2794" i="1"/>
  <c r="W2795" i="1" l="1"/>
  <c r="S2795" i="1"/>
  <c r="R2796" i="1"/>
  <c r="X2795" i="1"/>
  <c r="U2795" i="1"/>
  <c r="T2796" i="1"/>
  <c r="X2796" i="1" l="1"/>
  <c r="T2797" i="1"/>
  <c r="U2796" i="1"/>
  <c r="W2796" i="1"/>
  <c r="S2796" i="1"/>
  <c r="R2797" i="1"/>
  <c r="W2797" i="1" l="1"/>
  <c r="S2797" i="1"/>
  <c r="R2798" i="1"/>
  <c r="X2797" i="1"/>
  <c r="U2797" i="1"/>
  <c r="T2798" i="1"/>
  <c r="X2798" i="1" l="1"/>
  <c r="T2799" i="1"/>
  <c r="U2798" i="1"/>
  <c r="W2798" i="1"/>
  <c r="R2799" i="1"/>
  <c r="S2798" i="1"/>
  <c r="W2799" i="1" l="1"/>
  <c r="R2800" i="1"/>
  <c r="S2799" i="1"/>
  <c r="X2799" i="1"/>
  <c r="T2800" i="1"/>
  <c r="U2799" i="1"/>
  <c r="X2800" i="1" l="1"/>
  <c r="U2800" i="1"/>
  <c r="T2801" i="1"/>
  <c r="W2800" i="1"/>
  <c r="S2800" i="1"/>
  <c r="R2801" i="1"/>
  <c r="W2801" i="1" l="1"/>
  <c r="R2802" i="1"/>
  <c r="S2801" i="1"/>
  <c r="X2801" i="1"/>
  <c r="T2802" i="1"/>
  <c r="U2801" i="1"/>
  <c r="X2802" i="1" l="1"/>
  <c r="U2802" i="1"/>
  <c r="T2803" i="1"/>
  <c r="W2802" i="1"/>
  <c r="S2802" i="1"/>
  <c r="R2803" i="1"/>
  <c r="W2803" i="1" l="1"/>
  <c r="S2803" i="1"/>
  <c r="R2804" i="1"/>
  <c r="X2803" i="1"/>
  <c r="T2804" i="1"/>
  <c r="U2803" i="1"/>
  <c r="X2804" i="1" l="1"/>
  <c r="U2804" i="1"/>
  <c r="T2805" i="1"/>
  <c r="W2804" i="1"/>
  <c r="R2805" i="1"/>
  <c r="S2804" i="1"/>
  <c r="W2805" i="1" l="1"/>
  <c r="S2805" i="1"/>
  <c r="R2806" i="1"/>
  <c r="X2805" i="1"/>
  <c r="T2806" i="1"/>
  <c r="U2805" i="1"/>
  <c r="X2806" i="1" l="1"/>
  <c r="T2807" i="1"/>
  <c r="U2806" i="1"/>
  <c r="W2806" i="1"/>
  <c r="R2807" i="1"/>
  <c r="S2806" i="1"/>
  <c r="W2807" i="1" l="1"/>
  <c r="S2807" i="1"/>
  <c r="R2808" i="1"/>
  <c r="X2807" i="1"/>
  <c r="U2807" i="1"/>
  <c r="T2808" i="1"/>
  <c r="X2808" i="1" l="1"/>
  <c r="T2809" i="1"/>
  <c r="U2808" i="1"/>
  <c r="W2808" i="1"/>
  <c r="S2808" i="1"/>
  <c r="R2809" i="1"/>
  <c r="W2809" i="1" l="1"/>
  <c r="S2809" i="1"/>
  <c r="R2810" i="1"/>
  <c r="X2809" i="1"/>
  <c r="U2809" i="1"/>
  <c r="T2810" i="1"/>
  <c r="X2810" i="1" l="1"/>
  <c r="U2810" i="1"/>
  <c r="T2811" i="1"/>
  <c r="W2810" i="1"/>
  <c r="S2810" i="1"/>
  <c r="R2811" i="1"/>
  <c r="W2811" i="1" l="1"/>
  <c r="R2812" i="1"/>
  <c r="S2811" i="1"/>
  <c r="X2811" i="1"/>
  <c r="U2811" i="1"/>
  <c r="T2812" i="1"/>
  <c r="X2812" i="1" l="1"/>
  <c r="U2812" i="1"/>
  <c r="T2813" i="1"/>
  <c r="W2812" i="1"/>
  <c r="S2812" i="1"/>
  <c r="R2813" i="1"/>
  <c r="W2813" i="1" l="1"/>
  <c r="S2813" i="1"/>
  <c r="R2814" i="1"/>
  <c r="X2813" i="1"/>
  <c r="T2814" i="1"/>
  <c r="U2813" i="1"/>
  <c r="X2814" i="1" l="1"/>
  <c r="U2814" i="1"/>
  <c r="T2815" i="1"/>
  <c r="W2814" i="1"/>
  <c r="R2815" i="1"/>
  <c r="S2814" i="1"/>
  <c r="W2815" i="1" l="1"/>
  <c r="S2815" i="1"/>
  <c r="R2816" i="1"/>
  <c r="X2815" i="1"/>
  <c r="T2816" i="1"/>
  <c r="U2815" i="1"/>
  <c r="X2816" i="1" l="1"/>
  <c r="T2817" i="1"/>
  <c r="U2816" i="1"/>
  <c r="W2816" i="1"/>
  <c r="R2817" i="1"/>
  <c r="S2816" i="1"/>
  <c r="W2817" i="1" l="1"/>
  <c r="S2817" i="1"/>
  <c r="R2818" i="1"/>
  <c r="X2817" i="1"/>
  <c r="U2817" i="1"/>
  <c r="T2818" i="1"/>
  <c r="X2818" i="1" l="1"/>
  <c r="T2819" i="1"/>
  <c r="U2818" i="1"/>
  <c r="W2818" i="1"/>
  <c r="R2819" i="1"/>
  <c r="S2818" i="1"/>
  <c r="W2819" i="1" l="1"/>
  <c r="S2819" i="1"/>
  <c r="R2820" i="1"/>
  <c r="X2819" i="1"/>
  <c r="U2819" i="1"/>
  <c r="T2820" i="1"/>
  <c r="X2820" i="1" l="1"/>
  <c r="U2820" i="1"/>
  <c r="T2821" i="1"/>
  <c r="W2820" i="1"/>
  <c r="S2820" i="1"/>
  <c r="R2821" i="1"/>
  <c r="W2821" i="1" l="1"/>
  <c r="R2822" i="1"/>
  <c r="S2821" i="1"/>
  <c r="X2821" i="1"/>
  <c r="U2821" i="1"/>
  <c r="T2822" i="1"/>
  <c r="X2822" i="1" l="1"/>
  <c r="U2822" i="1"/>
  <c r="T2823" i="1"/>
  <c r="W2822" i="1"/>
  <c r="S2822" i="1"/>
  <c r="R2823" i="1"/>
  <c r="W2823" i="1" l="1"/>
  <c r="R2824" i="1"/>
  <c r="S2823" i="1"/>
  <c r="X2823" i="1"/>
  <c r="T2824" i="1"/>
  <c r="U2823" i="1"/>
  <c r="X2824" i="1" l="1"/>
  <c r="U2824" i="1"/>
  <c r="T2825" i="1"/>
  <c r="W2824" i="1"/>
  <c r="R2825" i="1"/>
  <c r="S2824" i="1"/>
  <c r="W2825" i="1" l="1"/>
  <c r="R2826" i="1"/>
  <c r="S2825" i="1"/>
  <c r="X2825" i="1"/>
  <c r="U2825" i="1"/>
  <c r="T2826" i="1"/>
  <c r="X2826" i="1" l="1"/>
  <c r="T2827" i="1"/>
  <c r="U2826" i="1"/>
  <c r="W2826" i="1"/>
  <c r="R2827" i="1"/>
  <c r="S2826" i="1"/>
  <c r="W2827" i="1" l="1"/>
  <c r="S2827" i="1"/>
  <c r="R2828" i="1"/>
  <c r="X2827" i="1"/>
  <c r="T2828" i="1"/>
  <c r="U2827" i="1"/>
  <c r="X2828" i="1" l="1"/>
  <c r="T2829" i="1"/>
  <c r="U2828" i="1"/>
  <c r="W2828" i="1"/>
  <c r="R2829" i="1"/>
  <c r="S2828" i="1"/>
  <c r="W2829" i="1" l="1"/>
  <c r="R2830" i="1"/>
  <c r="S2829" i="1"/>
  <c r="X2829" i="1"/>
  <c r="U2829" i="1"/>
  <c r="T2830" i="1"/>
  <c r="X2830" i="1" l="1"/>
  <c r="U2830" i="1"/>
  <c r="T2831" i="1"/>
  <c r="W2830" i="1"/>
  <c r="S2830" i="1"/>
  <c r="R2831" i="1"/>
  <c r="W2831" i="1" l="1"/>
  <c r="R2832" i="1"/>
  <c r="S2831" i="1"/>
  <c r="X2831" i="1"/>
  <c r="U2831" i="1"/>
  <c r="T2832" i="1"/>
  <c r="X2832" i="1" l="1"/>
  <c r="U2832" i="1"/>
  <c r="T2833" i="1"/>
  <c r="W2832" i="1"/>
  <c r="S2832" i="1"/>
  <c r="R2833" i="1"/>
  <c r="W2833" i="1" l="1"/>
  <c r="R2834" i="1"/>
  <c r="S2833" i="1"/>
  <c r="X2833" i="1"/>
  <c r="T2834" i="1"/>
  <c r="U2833" i="1"/>
  <c r="X2834" i="1" l="1"/>
  <c r="U2834" i="1"/>
  <c r="T2835" i="1"/>
  <c r="W2834" i="1"/>
  <c r="R2835" i="1"/>
  <c r="S2834" i="1"/>
  <c r="W2835" i="1" l="1"/>
  <c r="R2836" i="1"/>
  <c r="S2835" i="1"/>
  <c r="X2835" i="1"/>
  <c r="U2835" i="1"/>
  <c r="T2836" i="1"/>
  <c r="X2836" i="1" l="1"/>
  <c r="U2836" i="1"/>
  <c r="T2837" i="1"/>
  <c r="W2836" i="1"/>
  <c r="R2837" i="1"/>
  <c r="S2836" i="1"/>
  <c r="W2837" i="1" l="1"/>
  <c r="S2837" i="1"/>
  <c r="R2838" i="1"/>
  <c r="X2837" i="1"/>
  <c r="T2838" i="1"/>
  <c r="U2837" i="1"/>
  <c r="X2838" i="1" l="1"/>
  <c r="T2839" i="1"/>
  <c r="U2838" i="1"/>
  <c r="W2838" i="1"/>
  <c r="R2839" i="1"/>
  <c r="S2838" i="1"/>
  <c r="W2839" i="1" l="1"/>
  <c r="R2840" i="1"/>
  <c r="S2839" i="1"/>
  <c r="X2839" i="1"/>
  <c r="U2839" i="1"/>
  <c r="T2840" i="1"/>
  <c r="X2840" i="1" l="1"/>
  <c r="U2840" i="1"/>
  <c r="T2841" i="1"/>
  <c r="W2840" i="1"/>
  <c r="S2840" i="1"/>
  <c r="R2841" i="1"/>
  <c r="W2841" i="1" l="1"/>
  <c r="S2841" i="1"/>
  <c r="R2842" i="1"/>
  <c r="X2841" i="1"/>
  <c r="T2842" i="1"/>
  <c r="U2841" i="1"/>
  <c r="X2842" i="1" l="1"/>
  <c r="U2842" i="1"/>
  <c r="T2843" i="1"/>
  <c r="W2842" i="1"/>
  <c r="S2842" i="1"/>
  <c r="R2843" i="1"/>
  <c r="W2843" i="1" l="1"/>
  <c r="R2844" i="1"/>
  <c r="S2843" i="1"/>
  <c r="X2843" i="1"/>
  <c r="U2843" i="1"/>
  <c r="T2844" i="1"/>
  <c r="W2844" i="1" l="1"/>
  <c r="R2845" i="1"/>
  <c r="S2844" i="1"/>
  <c r="X2844" i="1"/>
  <c r="U2844" i="1"/>
  <c r="T2845" i="1"/>
  <c r="W2845" i="1" l="1"/>
  <c r="S2845" i="1"/>
  <c r="R2846" i="1"/>
  <c r="X2845" i="1"/>
  <c r="U2845" i="1"/>
  <c r="T2846" i="1"/>
  <c r="X2846" i="1" l="1"/>
  <c r="T2847" i="1"/>
  <c r="U2846" i="1"/>
  <c r="W2846" i="1"/>
  <c r="R2847" i="1"/>
  <c r="S2846" i="1"/>
  <c r="W2847" i="1" l="1"/>
  <c r="R2848" i="1"/>
  <c r="S2847" i="1"/>
  <c r="X2847" i="1"/>
  <c r="U2847" i="1"/>
  <c r="T2848" i="1"/>
  <c r="X2848" i="1" l="1"/>
  <c r="T2849" i="1"/>
  <c r="U2848" i="1"/>
  <c r="W2848" i="1"/>
  <c r="R2849" i="1"/>
  <c r="S2848" i="1"/>
  <c r="W2849" i="1" l="1"/>
  <c r="R2850" i="1"/>
  <c r="S2849" i="1"/>
  <c r="X2849" i="1"/>
  <c r="T2850" i="1"/>
  <c r="U2849" i="1"/>
  <c r="X2850" i="1" l="1"/>
  <c r="U2850" i="1"/>
  <c r="T2851" i="1"/>
  <c r="W2850" i="1"/>
  <c r="S2850" i="1"/>
  <c r="R2851" i="1"/>
  <c r="W2851" i="1" l="1"/>
  <c r="R2852" i="1"/>
  <c r="S2851" i="1"/>
  <c r="X2851" i="1"/>
  <c r="T2852" i="1"/>
  <c r="U2851" i="1"/>
  <c r="X2852" i="1" l="1"/>
  <c r="U2852" i="1"/>
  <c r="T2853" i="1"/>
  <c r="W2852" i="1"/>
  <c r="S2852" i="1"/>
  <c r="R2853" i="1"/>
  <c r="W2853" i="1" l="1"/>
  <c r="S2853" i="1"/>
  <c r="R2854" i="1"/>
  <c r="X2853" i="1"/>
  <c r="T2854" i="1"/>
  <c r="U2853" i="1"/>
  <c r="W2854" i="1" l="1"/>
  <c r="R2855" i="1"/>
  <c r="S2854" i="1"/>
  <c r="X2854" i="1"/>
  <c r="U2854" i="1"/>
  <c r="T2855" i="1"/>
  <c r="X2855" i="1" l="1"/>
  <c r="T2856" i="1"/>
  <c r="U2855" i="1"/>
  <c r="W2855" i="1"/>
  <c r="S2855" i="1"/>
  <c r="R2856" i="1"/>
  <c r="W2856" i="1" l="1"/>
  <c r="R2857" i="1"/>
  <c r="S2856" i="1"/>
  <c r="X2856" i="1"/>
  <c r="T2857" i="1"/>
  <c r="U2856" i="1"/>
  <c r="W2857" i="1" l="1"/>
  <c r="S2857" i="1"/>
  <c r="R2858" i="1"/>
  <c r="X2857" i="1"/>
  <c r="U2857" i="1"/>
  <c r="T2858" i="1"/>
  <c r="X2858" i="1" l="1"/>
  <c r="T2859" i="1"/>
  <c r="U2858" i="1"/>
  <c r="W2858" i="1"/>
  <c r="R2859" i="1"/>
  <c r="S2858" i="1"/>
  <c r="W2859" i="1" l="1"/>
  <c r="S2859" i="1"/>
  <c r="R2860" i="1"/>
  <c r="X2859" i="1"/>
  <c r="U2859" i="1"/>
  <c r="T2860" i="1"/>
  <c r="X2860" i="1" l="1"/>
  <c r="T2861" i="1"/>
  <c r="U2860" i="1"/>
  <c r="W2860" i="1"/>
  <c r="S2860" i="1"/>
  <c r="R2861" i="1"/>
  <c r="W2861" i="1" l="1"/>
  <c r="R2862" i="1"/>
  <c r="S2861" i="1"/>
  <c r="X2861" i="1"/>
  <c r="U2861" i="1"/>
  <c r="T2862" i="1"/>
  <c r="X2862" i="1" l="1"/>
  <c r="U2862" i="1"/>
  <c r="T2863" i="1"/>
  <c r="W2862" i="1"/>
  <c r="S2862" i="1"/>
  <c r="R2863" i="1"/>
  <c r="W2863" i="1" l="1"/>
  <c r="R2864" i="1"/>
  <c r="S2863" i="1"/>
  <c r="X2863" i="1"/>
  <c r="T2864" i="1"/>
  <c r="U2863" i="1"/>
  <c r="X2864" i="1" l="1"/>
  <c r="U2864" i="1"/>
  <c r="T2865" i="1"/>
  <c r="W2864" i="1"/>
  <c r="R2865" i="1"/>
  <c r="S2864" i="1"/>
  <c r="W2865" i="1" l="1"/>
  <c r="R2866" i="1"/>
  <c r="S2865" i="1"/>
  <c r="X2865" i="1"/>
  <c r="U2865" i="1"/>
  <c r="T2866" i="1"/>
  <c r="X2866" i="1" l="1"/>
  <c r="T2867" i="1"/>
  <c r="U2866" i="1"/>
  <c r="W2866" i="1"/>
  <c r="R2867" i="1"/>
  <c r="S2866" i="1"/>
  <c r="W2867" i="1" l="1"/>
  <c r="S2867" i="1"/>
  <c r="R2868" i="1"/>
  <c r="X2867" i="1"/>
  <c r="T2868" i="1"/>
  <c r="U2867" i="1"/>
  <c r="X2868" i="1" l="1"/>
  <c r="T2869" i="1"/>
  <c r="U2868" i="1"/>
  <c r="W2868" i="1"/>
  <c r="R2869" i="1"/>
  <c r="S2868" i="1"/>
  <c r="W2869" i="1" l="1"/>
  <c r="S2869" i="1"/>
  <c r="R2870" i="1"/>
  <c r="X2869" i="1"/>
  <c r="U2869" i="1"/>
  <c r="T2870" i="1"/>
  <c r="X2870" i="1" l="1"/>
  <c r="U2870" i="1"/>
  <c r="T2871" i="1"/>
  <c r="W2870" i="1"/>
  <c r="S2870" i="1"/>
  <c r="R2871" i="1"/>
  <c r="W2871" i="1" l="1"/>
  <c r="R2872" i="1"/>
  <c r="S2871" i="1"/>
  <c r="X2871" i="1"/>
  <c r="U2871" i="1"/>
  <c r="T2872" i="1"/>
  <c r="X2872" i="1" l="1"/>
  <c r="U2872" i="1"/>
  <c r="T2873" i="1"/>
  <c r="W2872" i="1"/>
  <c r="S2872" i="1"/>
  <c r="R2873" i="1"/>
  <c r="W2873" i="1" l="1"/>
  <c r="R2874" i="1"/>
  <c r="S2873" i="1"/>
  <c r="X2873" i="1"/>
  <c r="T2874" i="1"/>
  <c r="U2873" i="1"/>
  <c r="X2874" i="1" l="1"/>
  <c r="U2874" i="1"/>
  <c r="T2875" i="1"/>
  <c r="W2874" i="1"/>
  <c r="R2875" i="1"/>
  <c r="S2874" i="1"/>
  <c r="W2875" i="1" l="1"/>
  <c r="R2876" i="1"/>
  <c r="S2875" i="1"/>
  <c r="X2875" i="1"/>
  <c r="U2875" i="1"/>
  <c r="T2876" i="1"/>
  <c r="X2876" i="1" l="1"/>
  <c r="T2877" i="1"/>
  <c r="U2876" i="1"/>
  <c r="W2876" i="1"/>
  <c r="R2877" i="1"/>
  <c r="S2876" i="1"/>
  <c r="W2877" i="1" l="1"/>
  <c r="S2877" i="1"/>
  <c r="R2878" i="1"/>
  <c r="X2877" i="1"/>
  <c r="T2878" i="1"/>
  <c r="U2877" i="1"/>
  <c r="W2878" i="1" l="1"/>
  <c r="R2879" i="1"/>
  <c r="S2878" i="1"/>
  <c r="X2878" i="1"/>
  <c r="T2879" i="1"/>
  <c r="U2878" i="1"/>
  <c r="X2879" i="1" l="1"/>
  <c r="U2879" i="1"/>
  <c r="T2880" i="1"/>
  <c r="W2879" i="1"/>
  <c r="R2880" i="1"/>
  <c r="S2879" i="1"/>
  <c r="W2880" i="1" l="1"/>
  <c r="S2880" i="1"/>
  <c r="R2881" i="1"/>
  <c r="X2880" i="1"/>
  <c r="T2881" i="1"/>
  <c r="U2880" i="1"/>
  <c r="X2881" i="1" l="1"/>
  <c r="U2881" i="1"/>
  <c r="T2882" i="1"/>
  <c r="W2881" i="1"/>
  <c r="R2882" i="1"/>
  <c r="S2881" i="1"/>
  <c r="W2882" i="1" l="1"/>
  <c r="S2882" i="1"/>
  <c r="R2883" i="1"/>
  <c r="X2882" i="1"/>
  <c r="T2883" i="1"/>
  <c r="U2882" i="1"/>
  <c r="X2883" i="1" l="1"/>
  <c r="T2884" i="1"/>
  <c r="U2883" i="1"/>
  <c r="W2883" i="1"/>
  <c r="R2884" i="1"/>
  <c r="S2883" i="1"/>
  <c r="W2884" i="1" l="1"/>
  <c r="R2885" i="1"/>
  <c r="S2884" i="1"/>
  <c r="X2884" i="1"/>
  <c r="U2884" i="1"/>
  <c r="T2885" i="1"/>
  <c r="X2885" i="1" l="1"/>
  <c r="U2885" i="1"/>
  <c r="T2886" i="1"/>
  <c r="W2885" i="1"/>
  <c r="S2885" i="1"/>
  <c r="R2886" i="1"/>
  <c r="W2886" i="1" l="1"/>
  <c r="S2886" i="1"/>
  <c r="R2887" i="1"/>
  <c r="X2886" i="1"/>
  <c r="T2887" i="1"/>
  <c r="U2886" i="1"/>
  <c r="X2887" i="1" l="1"/>
  <c r="U2887" i="1"/>
  <c r="T2888" i="1"/>
  <c r="W2887" i="1"/>
  <c r="S2887" i="1"/>
  <c r="R2888" i="1"/>
  <c r="W2888" i="1" l="1"/>
  <c r="R2889" i="1"/>
  <c r="S2888" i="1"/>
  <c r="X2888" i="1"/>
  <c r="U2888" i="1"/>
  <c r="T2889" i="1"/>
  <c r="X2889" i="1" l="1"/>
  <c r="U2889" i="1"/>
  <c r="T2890" i="1"/>
  <c r="W2889" i="1"/>
  <c r="R2890" i="1"/>
  <c r="S2889" i="1"/>
  <c r="W2890" i="1" l="1"/>
  <c r="S2890" i="1"/>
  <c r="R2891" i="1"/>
  <c r="X2890" i="1"/>
  <c r="U2890" i="1"/>
  <c r="T2891" i="1"/>
  <c r="X2891" i="1" l="1"/>
  <c r="T2892" i="1"/>
  <c r="U2891" i="1"/>
  <c r="W2891" i="1"/>
  <c r="R2892" i="1"/>
  <c r="S2891" i="1"/>
  <c r="W2892" i="1" l="1"/>
  <c r="R2893" i="1"/>
  <c r="S2892" i="1"/>
  <c r="X2892" i="1"/>
  <c r="U2892" i="1"/>
  <c r="T2893" i="1"/>
  <c r="X2893" i="1" l="1"/>
  <c r="T2894" i="1"/>
  <c r="U2893" i="1"/>
  <c r="W2893" i="1"/>
  <c r="R2894" i="1"/>
  <c r="S2893" i="1"/>
  <c r="W2894" i="1" l="1"/>
  <c r="S2894" i="1"/>
  <c r="R2895" i="1"/>
  <c r="X2894" i="1"/>
  <c r="U2894" i="1"/>
  <c r="T2895" i="1"/>
  <c r="X2895" i="1" l="1"/>
  <c r="U2895" i="1"/>
  <c r="T2896" i="1"/>
  <c r="W2895" i="1"/>
  <c r="S2895" i="1"/>
  <c r="R2896" i="1"/>
  <c r="W2896" i="1" l="1"/>
  <c r="R2897" i="1"/>
  <c r="S2896" i="1"/>
  <c r="X2896" i="1"/>
  <c r="T2897" i="1"/>
  <c r="U2896" i="1"/>
  <c r="X2897" i="1" l="1"/>
  <c r="U2897" i="1"/>
  <c r="T2898" i="1"/>
  <c r="W2897" i="1"/>
  <c r="S2897" i="1"/>
  <c r="R2898" i="1"/>
  <c r="W2898" i="1" l="1"/>
  <c r="R2899" i="1"/>
  <c r="S2898" i="1"/>
  <c r="X2898" i="1"/>
  <c r="T2899" i="1"/>
  <c r="U2898" i="1"/>
  <c r="X2899" i="1" l="1"/>
  <c r="U2899" i="1"/>
  <c r="T2900" i="1"/>
  <c r="W2899" i="1"/>
  <c r="R2900" i="1"/>
  <c r="S2899" i="1"/>
  <c r="W2900" i="1" l="1"/>
  <c r="R2901" i="1"/>
  <c r="S2900" i="1"/>
  <c r="X2900" i="1"/>
  <c r="U2900" i="1"/>
  <c r="T2901" i="1"/>
  <c r="X2901" i="1" l="1"/>
  <c r="U2901" i="1"/>
  <c r="T2902" i="1"/>
  <c r="W2901" i="1"/>
  <c r="R2902" i="1"/>
  <c r="S2901" i="1"/>
  <c r="W2902" i="1" l="1"/>
  <c r="S2902" i="1"/>
  <c r="R2903" i="1"/>
  <c r="X2902" i="1"/>
  <c r="T2903" i="1"/>
  <c r="U2902" i="1"/>
  <c r="X2903" i="1" l="1"/>
  <c r="T2904" i="1"/>
  <c r="U2903" i="1"/>
  <c r="W2903" i="1"/>
  <c r="R2904" i="1"/>
  <c r="S2903" i="1"/>
  <c r="W2904" i="1" l="1"/>
  <c r="R2905" i="1"/>
  <c r="S2904" i="1"/>
  <c r="X2904" i="1"/>
  <c r="U2904" i="1"/>
  <c r="T2905" i="1"/>
  <c r="X2905" i="1" l="1"/>
  <c r="U2905" i="1"/>
  <c r="T2906" i="1"/>
  <c r="W2905" i="1"/>
  <c r="S2905" i="1"/>
  <c r="R2906" i="1"/>
  <c r="W2906" i="1" l="1"/>
  <c r="S2906" i="1"/>
  <c r="R2907" i="1"/>
  <c r="X2906" i="1"/>
  <c r="T2907" i="1"/>
  <c r="U2906" i="1"/>
  <c r="X2907" i="1" l="1"/>
  <c r="U2907" i="1"/>
  <c r="T2908" i="1"/>
  <c r="W2907" i="1"/>
  <c r="S2907" i="1"/>
  <c r="R2908" i="1"/>
  <c r="W2908" i="1" l="1"/>
  <c r="R2909" i="1"/>
  <c r="S2908" i="1"/>
  <c r="X2908" i="1"/>
  <c r="U2908" i="1"/>
  <c r="T2909" i="1"/>
  <c r="X2909" i="1" l="1"/>
  <c r="U2909" i="1"/>
  <c r="T2910" i="1"/>
  <c r="W2909" i="1"/>
  <c r="R2910" i="1"/>
  <c r="S2909" i="1"/>
  <c r="W2910" i="1" l="1"/>
  <c r="S2910" i="1"/>
  <c r="R2911" i="1"/>
  <c r="X2910" i="1"/>
  <c r="T2911" i="1"/>
  <c r="U2910" i="1"/>
  <c r="X2911" i="1" l="1"/>
  <c r="T2912" i="1"/>
  <c r="U2911" i="1"/>
  <c r="W2911" i="1"/>
  <c r="R2912" i="1"/>
  <c r="S2911" i="1"/>
  <c r="W2912" i="1" l="1"/>
  <c r="R2913" i="1"/>
  <c r="S2912" i="1"/>
  <c r="X2912" i="1"/>
  <c r="U2912" i="1"/>
  <c r="T2913" i="1"/>
  <c r="X2913" i="1" l="1"/>
  <c r="T2914" i="1"/>
  <c r="U2913" i="1"/>
  <c r="W2913" i="1"/>
  <c r="R2914" i="1"/>
  <c r="S2913" i="1"/>
  <c r="W2914" i="1" l="1"/>
  <c r="R2915" i="1"/>
  <c r="S2914" i="1"/>
  <c r="X2914" i="1"/>
  <c r="U2914" i="1"/>
  <c r="T2915" i="1"/>
  <c r="X2915" i="1" l="1"/>
  <c r="U2915" i="1"/>
  <c r="T2916" i="1"/>
  <c r="W2915" i="1"/>
  <c r="S2915" i="1"/>
  <c r="R2916" i="1"/>
  <c r="W2916" i="1" l="1"/>
  <c r="R2917" i="1"/>
  <c r="S2916" i="1"/>
  <c r="X2916" i="1"/>
  <c r="T2917" i="1"/>
  <c r="U2916" i="1"/>
  <c r="X2917" i="1" l="1"/>
  <c r="U2917" i="1"/>
  <c r="T2918" i="1"/>
  <c r="W2917" i="1"/>
  <c r="R2918" i="1"/>
  <c r="S2917" i="1"/>
  <c r="W2918" i="1" l="1"/>
  <c r="R2919" i="1"/>
  <c r="S2918" i="1"/>
  <c r="X2918" i="1"/>
  <c r="T2919" i="1"/>
  <c r="U2918" i="1"/>
  <c r="X2919" i="1" l="1"/>
  <c r="U2919" i="1"/>
  <c r="T2920" i="1"/>
  <c r="W2919" i="1"/>
  <c r="R2920" i="1"/>
  <c r="S2919" i="1"/>
  <c r="W2920" i="1" l="1"/>
  <c r="S2920" i="1"/>
  <c r="R2921" i="1"/>
  <c r="X2920" i="1"/>
  <c r="U2920" i="1"/>
  <c r="T2921" i="1"/>
  <c r="X2921" i="1" l="1"/>
  <c r="T2922" i="1"/>
  <c r="U2921" i="1"/>
  <c r="W2921" i="1"/>
  <c r="R2922" i="1"/>
  <c r="S2921" i="1"/>
  <c r="W2922" i="1" l="1"/>
  <c r="S2922" i="1"/>
  <c r="R2923" i="1"/>
  <c r="X2922" i="1"/>
  <c r="U2922" i="1"/>
  <c r="T2923" i="1"/>
  <c r="X2923" i="1" l="1"/>
  <c r="T2924" i="1"/>
  <c r="U2923" i="1"/>
  <c r="W2923" i="1"/>
  <c r="R2924" i="1"/>
  <c r="S2923" i="1"/>
  <c r="W2924" i="1" l="1"/>
  <c r="S2924" i="1"/>
  <c r="R2925" i="1"/>
  <c r="X2924" i="1"/>
  <c r="U2924" i="1"/>
  <c r="T2925" i="1"/>
  <c r="X2925" i="1" l="1"/>
  <c r="T2926" i="1"/>
  <c r="U2925" i="1"/>
  <c r="W2925" i="1"/>
  <c r="S2925" i="1"/>
  <c r="R2926" i="1"/>
  <c r="X2926" i="1" l="1"/>
  <c r="T2927" i="1"/>
  <c r="U2926" i="1"/>
  <c r="W2926" i="1"/>
  <c r="R2927" i="1"/>
  <c r="S2926" i="1"/>
  <c r="W2927" i="1" l="1"/>
  <c r="S2927" i="1"/>
  <c r="R2928" i="1"/>
  <c r="X2927" i="1"/>
  <c r="U2927" i="1"/>
  <c r="T2928" i="1"/>
  <c r="X2928" i="1" l="1"/>
  <c r="T2929" i="1"/>
  <c r="U2928" i="1"/>
  <c r="W2928" i="1"/>
  <c r="R2929" i="1"/>
  <c r="S2928" i="1"/>
  <c r="W2929" i="1" l="1"/>
  <c r="R2930" i="1"/>
  <c r="S2929" i="1"/>
  <c r="X2929" i="1"/>
  <c r="T2930" i="1"/>
  <c r="U2929" i="1"/>
  <c r="X2930" i="1" l="1"/>
  <c r="U2930" i="1"/>
  <c r="T2931" i="1"/>
  <c r="W2930" i="1"/>
  <c r="S2930" i="1"/>
  <c r="R2931" i="1"/>
  <c r="W2931" i="1" l="1"/>
  <c r="R2932" i="1"/>
  <c r="S2931" i="1"/>
  <c r="X2931" i="1"/>
  <c r="T2932" i="1"/>
  <c r="U2931" i="1"/>
  <c r="X2932" i="1" l="1"/>
  <c r="U2932" i="1"/>
  <c r="T2933" i="1"/>
  <c r="W2932" i="1"/>
  <c r="R2933" i="1"/>
  <c r="S2932" i="1"/>
  <c r="W2933" i="1" l="1"/>
  <c r="R2934" i="1"/>
  <c r="S2933" i="1"/>
  <c r="X2933" i="1"/>
  <c r="T2934" i="1"/>
  <c r="U2933" i="1"/>
  <c r="X2934" i="1" l="1"/>
  <c r="T2935" i="1"/>
  <c r="U2934" i="1"/>
  <c r="W2934" i="1"/>
  <c r="R2935" i="1"/>
  <c r="S2934" i="1"/>
  <c r="W2935" i="1" l="1"/>
  <c r="S2935" i="1"/>
  <c r="R2936" i="1"/>
  <c r="X2935" i="1"/>
  <c r="T2936" i="1"/>
  <c r="U2935" i="1"/>
  <c r="X2936" i="1" l="1"/>
  <c r="T2937" i="1"/>
  <c r="U2936" i="1"/>
  <c r="W2936" i="1"/>
  <c r="R2937" i="1"/>
  <c r="S2936" i="1"/>
  <c r="W2937" i="1" l="1"/>
  <c r="S2937" i="1"/>
  <c r="R2938" i="1"/>
  <c r="X2937" i="1"/>
  <c r="U2937" i="1"/>
  <c r="T2938" i="1"/>
  <c r="X2938" i="1" l="1"/>
  <c r="T2939" i="1"/>
  <c r="U2938" i="1"/>
  <c r="W2938" i="1"/>
  <c r="S2938" i="1"/>
  <c r="R2939" i="1"/>
  <c r="W2939" i="1" l="1"/>
  <c r="R2940" i="1"/>
  <c r="S2939" i="1"/>
  <c r="X2939" i="1"/>
  <c r="U2939" i="1"/>
  <c r="T2940" i="1"/>
  <c r="X2940" i="1" l="1"/>
  <c r="U2940" i="1"/>
  <c r="T2941" i="1"/>
  <c r="W2940" i="1"/>
  <c r="S2940" i="1"/>
  <c r="R2941" i="1"/>
  <c r="W2941" i="1" l="1"/>
  <c r="R2942" i="1"/>
  <c r="S2941" i="1"/>
  <c r="X2941" i="1"/>
  <c r="T2942" i="1"/>
  <c r="U2941" i="1"/>
  <c r="X2942" i="1" l="1"/>
  <c r="U2942" i="1"/>
  <c r="T2943" i="1"/>
  <c r="W2942" i="1"/>
  <c r="S2942" i="1"/>
  <c r="R2943" i="1"/>
  <c r="W2943" i="1" l="1"/>
  <c r="R2944" i="1"/>
  <c r="S2943" i="1"/>
  <c r="X2943" i="1"/>
  <c r="T2944" i="1"/>
  <c r="U2943" i="1"/>
  <c r="X2944" i="1" l="1"/>
  <c r="U2944" i="1"/>
  <c r="T2945" i="1"/>
  <c r="W2944" i="1"/>
  <c r="S2944" i="1"/>
  <c r="R2945" i="1"/>
  <c r="W2945" i="1" l="1"/>
  <c r="S2945" i="1"/>
  <c r="R2946" i="1"/>
  <c r="X2945" i="1"/>
  <c r="T2946" i="1"/>
  <c r="U2945" i="1"/>
  <c r="X2946" i="1" l="1"/>
  <c r="U2946" i="1"/>
  <c r="T2947" i="1"/>
  <c r="W2946" i="1"/>
  <c r="R2947" i="1"/>
  <c r="S2946" i="1"/>
  <c r="W2947" i="1" l="1"/>
  <c r="S2947" i="1"/>
  <c r="R2948" i="1"/>
  <c r="X2947" i="1"/>
  <c r="U2947" i="1"/>
  <c r="T2948" i="1"/>
  <c r="X2948" i="1" l="1"/>
  <c r="T2949" i="1"/>
  <c r="U2948" i="1"/>
  <c r="W2948" i="1"/>
  <c r="R2949" i="1"/>
  <c r="S2948" i="1"/>
  <c r="W2949" i="1" l="1"/>
  <c r="R2950" i="1"/>
  <c r="S2949" i="1"/>
  <c r="X2949" i="1"/>
  <c r="U2949" i="1"/>
  <c r="T2950" i="1"/>
  <c r="X2950" i="1" l="1"/>
  <c r="T2951" i="1"/>
  <c r="U2950" i="1"/>
  <c r="W2950" i="1"/>
  <c r="R2951" i="1"/>
  <c r="S2950" i="1"/>
  <c r="W2951" i="1" l="1"/>
  <c r="R2952" i="1"/>
  <c r="S2951" i="1"/>
  <c r="X2951" i="1"/>
  <c r="T2952" i="1"/>
  <c r="U2951" i="1"/>
  <c r="X2952" i="1" l="1"/>
  <c r="T2953" i="1"/>
  <c r="U2952" i="1"/>
  <c r="W2952" i="1"/>
  <c r="S2952" i="1"/>
  <c r="R2953" i="1"/>
  <c r="W2953" i="1" l="1"/>
  <c r="R2954" i="1"/>
  <c r="S2953" i="1"/>
  <c r="X2953" i="1"/>
  <c r="T2954" i="1"/>
  <c r="U2953" i="1"/>
  <c r="X2954" i="1" l="1"/>
  <c r="U2954" i="1"/>
  <c r="T2955" i="1"/>
  <c r="W2954" i="1"/>
  <c r="R2955" i="1"/>
  <c r="S2954" i="1"/>
  <c r="W2955" i="1" l="1"/>
  <c r="S2955" i="1"/>
  <c r="R2956" i="1"/>
  <c r="X2955" i="1"/>
  <c r="T2956" i="1"/>
  <c r="U2955" i="1"/>
  <c r="X2956" i="1" l="1"/>
  <c r="T2957" i="1"/>
  <c r="U2956" i="1"/>
  <c r="W2956" i="1"/>
  <c r="R2957" i="1"/>
  <c r="S2956" i="1"/>
  <c r="W2957" i="1" l="1"/>
  <c r="S2957" i="1"/>
  <c r="R2958" i="1"/>
  <c r="X2957" i="1"/>
  <c r="U2957" i="1"/>
  <c r="T2958" i="1"/>
  <c r="X2958" i="1" l="1"/>
  <c r="T2959" i="1"/>
  <c r="U2958" i="1"/>
  <c r="W2958" i="1"/>
  <c r="R2959" i="1"/>
  <c r="S2958" i="1"/>
  <c r="W2959" i="1" l="1"/>
  <c r="R2960" i="1"/>
  <c r="S2959" i="1"/>
  <c r="X2959" i="1"/>
  <c r="U2959" i="1"/>
  <c r="T2960" i="1"/>
  <c r="X2960" i="1" l="1"/>
  <c r="T2961" i="1"/>
  <c r="U2960" i="1"/>
  <c r="W2960" i="1"/>
  <c r="R2961" i="1"/>
  <c r="S2960" i="1"/>
  <c r="W2961" i="1" l="1"/>
  <c r="R2962" i="1"/>
  <c r="S2961" i="1"/>
  <c r="X2961" i="1"/>
  <c r="T2962" i="1"/>
  <c r="U2961" i="1"/>
  <c r="X2962" i="1" l="1"/>
  <c r="T2963" i="1"/>
  <c r="U2962" i="1"/>
  <c r="W2962" i="1"/>
  <c r="S2962" i="1"/>
  <c r="R2963" i="1"/>
  <c r="W2963" i="1" l="1"/>
  <c r="R2964" i="1"/>
  <c r="S2963" i="1"/>
  <c r="X2963" i="1"/>
  <c r="T2964" i="1"/>
  <c r="U2963" i="1"/>
  <c r="W2964" i="1" l="1"/>
  <c r="R2965" i="1"/>
  <c r="S2964" i="1"/>
  <c r="X2964" i="1"/>
  <c r="U2964" i="1"/>
  <c r="T2965" i="1"/>
  <c r="X2965" i="1" l="1"/>
  <c r="T2966" i="1"/>
  <c r="U2965" i="1"/>
  <c r="W2965" i="1"/>
  <c r="S2965" i="1"/>
  <c r="R2966" i="1"/>
  <c r="W2966" i="1" l="1"/>
  <c r="S2966" i="1"/>
  <c r="R2967" i="1"/>
  <c r="X2966" i="1"/>
  <c r="T2967" i="1"/>
  <c r="U2966" i="1"/>
  <c r="X2967" i="1" l="1"/>
  <c r="U2967" i="1"/>
  <c r="T2968" i="1"/>
  <c r="W2967" i="1"/>
  <c r="S2967" i="1"/>
  <c r="R2968" i="1"/>
  <c r="W2968" i="1" l="1"/>
  <c r="R2969" i="1"/>
  <c r="S2968" i="1"/>
  <c r="X2968" i="1"/>
  <c r="U2968" i="1"/>
  <c r="T2969" i="1"/>
  <c r="X2969" i="1" l="1"/>
  <c r="U2969" i="1"/>
  <c r="T2970" i="1"/>
  <c r="W2969" i="1"/>
  <c r="R2970" i="1"/>
  <c r="S2969" i="1"/>
  <c r="W2970" i="1" l="1"/>
  <c r="S2970" i="1"/>
  <c r="R2971" i="1"/>
  <c r="X2970" i="1"/>
  <c r="T2971" i="1"/>
  <c r="U2970" i="1"/>
  <c r="X2971" i="1" l="1"/>
  <c r="T2972" i="1"/>
  <c r="U2971" i="1"/>
  <c r="W2971" i="1"/>
  <c r="R2972" i="1"/>
  <c r="S2971" i="1"/>
  <c r="W2972" i="1" l="1"/>
  <c r="S2972" i="1"/>
  <c r="R2973" i="1"/>
  <c r="X2972" i="1"/>
  <c r="T2973" i="1"/>
  <c r="U2972" i="1"/>
  <c r="X2973" i="1" l="1"/>
  <c r="T2974" i="1"/>
  <c r="U2973" i="1"/>
  <c r="W2973" i="1"/>
  <c r="R2974" i="1"/>
  <c r="S2973" i="1"/>
  <c r="W2974" i="1" l="1"/>
  <c r="S2974" i="1"/>
  <c r="R2975" i="1"/>
  <c r="X2974" i="1"/>
  <c r="T2975" i="1"/>
  <c r="U2974" i="1"/>
  <c r="X2975" i="1" l="1"/>
  <c r="T2976" i="1"/>
  <c r="U2975" i="1"/>
  <c r="W2975" i="1"/>
  <c r="S2975" i="1"/>
  <c r="R2976" i="1"/>
  <c r="W2976" i="1" l="1"/>
  <c r="R2977" i="1"/>
  <c r="S2976" i="1"/>
  <c r="X2976" i="1"/>
  <c r="T2977" i="1"/>
  <c r="U2976" i="1"/>
  <c r="X2977" i="1" l="1"/>
  <c r="U2977" i="1"/>
  <c r="T2978" i="1"/>
  <c r="W2977" i="1"/>
  <c r="S2977" i="1"/>
  <c r="R2978" i="1"/>
  <c r="W2978" i="1" l="1"/>
  <c r="S2978" i="1"/>
  <c r="R2979" i="1"/>
  <c r="X2978" i="1"/>
  <c r="T2979" i="1"/>
  <c r="U2978" i="1"/>
  <c r="X2979" i="1" l="1"/>
  <c r="U2979" i="1"/>
  <c r="T2980" i="1"/>
  <c r="W2979" i="1"/>
  <c r="R2980" i="1"/>
  <c r="S2979" i="1"/>
  <c r="W2980" i="1" l="1"/>
  <c r="S2980" i="1"/>
  <c r="R2981" i="1"/>
  <c r="X2980" i="1"/>
  <c r="U2980" i="1"/>
  <c r="T2981" i="1"/>
  <c r="X2981" i="1" l="1"/>
  <c r="T2982" i="1"/>
  <c r="U2981" i="1"/>
  <c r="W2981" i="1"/>
  <c r="R2982" i="1"/>
  <c r="S2981" i="1"/>
  <c r="W2982" i="1" l="1"/>
  <c r="S2982" i="1"/>
  <c r="R2983" i="1"/>
  <c r="X2982" i="1"/>
  <c r="U2982" i="1"/>
  <c r="T2983" i="1"/>
  <c r="X2983" i="1" l="1"/>
  <c r="T2984" i="1"/>
  <c r="U2983" i="1"/>
  <c r="W2983" i="1"/>
  <c r="R2984" i="1"/>
  <c r="S2983" i="1"/>
  <c r="W2984" i="1" l="1"/>
  <c r="R2985" i="1"/>
  <c r="S2984" i="1"/>
  <c r="X2984" i="1"/>
  <c r="U2984" i="1"/>
  <c r="T2985" i="1"/>
  <c r="X2985" i="1" l="1"/>
  <c r="T2986" i="1"/>
  <c r="U2985" i="1"/>
  <c r="W2985" i="1"/>
  <c r="S2985" i="1"/>
  <c r="R2986" i="1"/>
  <c r="W2986" i="1" l="1"/>
  <c r="R2987" i="1"/>
  <c r="S2986" i="1"/>
  <c r="X2986" i="1"/>
  <c r="U2986" i="1"/>
  <c r="T2987" i="1"/>
  <c r="X2987" i="1" l="1"/>
  <c r="U2987" i="1"/>
  <c r="T2988" i="1"/>
  <c r="W2987" i="1"/>
  <c r="S2987" i="1"/>
  <c r="R2988" i="1"/>
  <c r="W2988" i="1" l="1"/>
  <c r="R2989" i="1"/>
  <c r="S2988" i="1"/>
  <c r="X2988" i="1"/>
  <c r="T2989" i="1"/>
  <c r="U2988" i="1"/>
  <c r="X2989" i="1" l="1"/>
  <c r="U2989" i="1"/>
  <c r="T2990" i="1"/>
  <c r="W2989" i="1"/>
  <c r="R2990" i="1"/>
  <c r="S2989" i="1"/>
  <c r="W2990" i="1" l="1"/>
  <c r="R2991" i="1"/>
  <c r="S2990" i="1"/>
  <c r="X2990" i="1"/>
  <c r="T2991" i="1"/>
  <c r="U2990" i="1"/>
  <c r="X2991" i="1" l="1"/>
  <c r="T2992" i="1"/>
  <c r="U2991" i="1"/>
  <c r="W2991" i="1"/>
  <c r="R2992" i="1"/>
  <c r="S2991" i="1"/>
  <c r="W2992" i="1" l="1"/>
  <c r="S2992" i="1"/>
  <c r="R2993" i="1"/>
  <c r="X2992" i="1"/>
  <c r="T2993" i="1"/>
  <c r="U2992" i="1"/>
  <c r="X2993" i="1" l="1"/>
  <c r="T2994" i="1"/>
  <c r="U2993" i="1"/>
  <c r="W2993" i="1"/>
  <c r="R2994" i="1"/>
  <c r="S2993" i="1"/>
  <c r="W2994" i="1" l="1"/>
  <c r="R2995" i="1"/>
  <c r="S2994" i="1"/>
  <c r="X2994" i="1"/>
  <c r="U2994" i="1"/>
  <c r="T2995" i="1"/>
  <c r="X2995" i="1" l="1"/>
  <c r="T2996" i="1"/>
  <c r="U2995" i="1"/>
  <c r="W2995" i="1"/>
  <c r="S2995" i="1"/>
  <c r="R2996" i="1"/>
  <c r="W2996" i="1" l="1"/>
  <c r="S2996" i="1"/>
  <c r="R2997" i="1"/>
  <c r="X2996" i="1"/>
  <c r="U2996" i="1"/>
  <c r="T2997" i="1"/>
  <c r="X2997" i="1" l="1"/>
  <c r="U2997" i="1"/>
  <c r="T2998" i="1"/>
  <c r="W2997" i="1"/>
  <c r="S2997" i="1"/>
  <c r="R2998" i="1"/>
  <c r="W2998" i="1" l="1"/>
  <c r="R2999" i="1"/>
  <c r="S2998" i="1"/>
  <c r="X2998" i="1"/>
  <c r="U2998" i="1"/>
  <c r="T2999" i="1"/>
  <c r="X2999" i="1" l="1"/>
  <c r="U2999" i="1"/>
  <c r="T3000" i="1"/>
  <c r="W2999" i="1"/>
  <c r="R3000" i="1"/>
  <c r="S2999" i="1"/>
  <c r="W3000" i="1" l="1"/>
  <c r="S3000" i="1"/>
  <c r="R3001" i="1"/>
  <c r="X3000" i="1"/>
  <c r="T3001" i="1"/>
  <c r="U3000" i="1"/>
  <c r="X3001" i="1" l="1"/>
  <c r="T3002" i="1"/>
  <c r="U3001" i="1"/>
  <c r="W3001" i="1"/>
  <c r="R3002" i="1"/>
  <c r="S3001" i="1"/>
  <c r="W3002" i="1" l="1"/>
  <c r="R3003" i="1"/>
  <c r="S3002" i="1"/>
  <c r="X3002" i="1"/>
  <c r="U3002" i="1"/>
  <c r="T3003" i="1"/>
  <c r="X3003" i="1" l="1"/>
  <c r="T3004" i="1"/>
  <c r="U3003" i="1"/>
  <c r="W3003" i="1"/>
  <c r="R3004" i="1"/>
  <c r="S3003" i="1"/>
  <c r="W3004" i="1" l="1"/>
  <c r="R3005" i="1"/>
  <c r="S3004" i="1"/>
  <c r="X3004" i="1"/>
  <c r="T3005" i="1"/>
  <c r="U3004" i="1"/>
  <c r="X3005" i="1" l="1"/>
  <c r="T3006" i="1"/>
  <c r="U3005" i="1"/>
  <c r="W3005" i="1"/>
  <c r="S3005" i="1"/>
  <c r="R3006" i="1"/>
  <c r="W3006" i="1" l="1"/>
  <c r="S3006" i="1"/>
  <c r="R3007" i="1"/>
  <c r="X3006" i="1"/>
  <c r="T3007" i="1"/>
  <c r="U3006" i="1"/>
  <c r="X3007" i="1" l="1"/>
  <c r="T3008" i="1"/>
  <c r="U3007" i="1"/>
  <c r="W3007" i="1"/>
  <c r="S3007" i="1"/>
  <c r="R3008" i="1"/>
  <c r="W3008" i="1" l="1"/>
  <c r="S3008" i="1"/>
  <c r="R3009" i="1"/>
  <c r="X3008" i="1"/>
  <c r="T3009" i="1"/>
  <c r="U3008" i="1"/>
  <c r="X3009" i="1" l="1"/>
  <c r="U3009" i="1"/>
  <c r="T3010" i="1"/>
  <c r="W3009" i="1"/>
  <c r="R3010" i="1"/>
  <c r="S3009" i="1"/>
  <c r="W3010" i="1" l="1"/>
  <c r="S3010" i="1"/>
  <c r="R3011" i="1"/>
  <c r="X3010" i="1"/>
  <c r="U3010" i="1"/>
  <c r="T3011" i="1"/>
  <c r="X3011" i="1" l="1"/>
  <c r="T3012" i="1"/>
  <c r="U3011" i="1"/>
  <c r="W3011" i="1"/>
  <c r="R3012" i="1"/>
  <c r="S3011" i="1"/>
  <c r="W3012" i="1" l="1"/>
  <c r="S3012" i="1"/>
  <c r="R3013" i="1"/>
  <c r="X3012" i="1"/>
  <c r="U3012" i="1"/>
  <c r="T3013" i="1"/>
  <c r="X3013" i="1" l="1"/>
  <c r="T3014" i="1"/>
  <c r="U3013" i="1"/>
  <c r="W3013" i="1"/>
  <c r="R3014" i="1"/>
  <c r="S3013" i="1"/>
  <c r="W3014" i="1" l="1"/>
  <c r="R3015" i="1"/>
  <c r="S3014" i="1"/>
  <c r="X3014" i="1"/>
  <c r="T3015" i="1"/>
  <c r="U3014" i="1"/>
  <c r="X3015" i="1" l="1"/>
  <c r="T3016" i="1"/>
  <c r="U3015" i="1"/>
  <c r="W3015" i="1"/>
  <c r="S3015" i="1"/>
  <c r="R3016" i="1"/>
  <c r="W3016" i="1" l="1"/>
  <c r="R3017" i="1"/>
  <c r="S3016" i="1"/>
  <c r="X3016" i="1"/>
  <c r="U3016" i="1"/>
  <c r="T3017" i="1"/>
  <c r="X3017" i="1" l="1"/>
  <c r="U3017" i="1"/>
  <c r="T3018" i="1"/>
  <c r="W3017" i="1"/>
  <c r="R3018" i="1"/>
  <c r="S3017" i="1"/>
  <c r="W3018" i="1" l="1"/>
  <c r="S3018" i="1"/>
  <c r="R3019" i="1"/>
  <c r="X3018" i="1"/>
  <c r="T3019" i="1"/>
  <c r="U3018" i="1"/>
  <c r="X3019" i="1" l="1"/>
  <c r="U3019" i="1"/>
  <c r="T3020" i="1"/>
  <c r="W3019" i="1"/>
  <c r="R3020" i="1"/>
  <c r="S3019" i="1"/>
  <c r="W3020" i="1" l="1"/>
  <c r="R3021" i="1"/>
  <c r="S3020" i="1"/>
  <c r="X3020" i="1"/>
  <c r="U3020" i="1"/>
  <c r="T3021" i="1"/>
  <c r="W3021" i="1" l="1"/>
  <c r="R3022" i="1"/>
  <c r="S3021" i="1"/>
  <c r="X3021" i="1"/>
  <c r="T3022" i="1"/>
  <c r="U3021" i="1"/>
  <c r="X3022" i="1" l="1"/>
  <c r="U3022" i="1"/>
  <c r="T3023" i="1"/>
  <c r="W3022" i="1"/>
  <c r="S3022" i="1"/>
  <c r="R3023" i="1"/>
  <c r="W3023" i="1" l="1"/>
  <c r="R3024" i="1"/>
  <c r="S3023" i="1"/>
  <c r="X3023" i="1"/>
  <c r="T3024" i="1"/>
  <c r="U3023" i="1"/>
  <c r="W3024" i="1" l="1"/>
  <c r="S3024" i="1"/>
  <c r="R3025" i="1"/>
  <c r="X3024" i="1"/>
  <c r="T3025" i="1"/>
  <c r="U3024" i="1"/>
  <c r="X3025" i="1" l="1"/>
  <c r="T3026" i="1"/>
  <c r="U3025" i="1"/>
  <c r="W3025" i="1"/>
  <c r="R3026" i="1"/>
  <c r="S3025" i="1"/>
  <c r="W3026" i="1" l="1"/>
  <c r="S3026" i="1"/>
  <c r="R3027" i="1"/>
  <c r="X3026" i="1"/>
  <c r="T3027" i="1"/>
  <c r="U3026" i="1"/>
  <c r="X3027" i="1" l="1"/>
  <c r="U3027" i="1"/>
  <c r="T3028" i="1"/>
  <c r="W3027" i="1"/>
  <c r="R3028" i="1"/>
  <c r="S3027" i="1"/>
  <c r="W3028" i="1" l="1"/>
  <c r="R3029" i="1"/>
  <c r="S3028" i="1"/>
  <c r="X3028" i="1"/>
  <c r="U3028" i="1"/>
  <c r="T3029" i="1"/>
  <c r="X3029" i="1" l="1"/>
  <c r="U3029" i="1"/>
  <c r="T3030" i="1"/>
  <c r="W3029" i="1"/>
  <c r="R3030" i="1"/>
  <c r="S3029" i="1"/>
  <c r="W3030" i="1" l="1"/>
  <c r="S3030" i="1"/>
  <c r="R3031" i="1"/>
  <c r="X3030" i="1"/>
  <c r="T3031" i="1"/>
  <c r="U3030" i="1"/>
  <c r="X3031" i="1" l="1"/>
  <c r="U3031" i="1"/>
  <c r="T3032" i="1"/>
  <c r="W3031" i="1"/>
  <c r="R3032" i="1"/>
  <c r="S3031" i="1"/>
  <c r="W3032" i="1" l="1"/>
  <c r="S3032" i="1"/>
  <c r="R3033" i="1"/>
  <c r="X3032" i="1"/>
  <c r="U3032" i="1"/>
  <c r="T3033" i="1"/>
  <c r="X3033" i="1" l="1"/>
  <c r="T3034" i="1"/>
  <c r="U3033" i="1"/>
  <c r="W3033" i="1"/>
  <c r="S3033" i="1"/>
  <c r="R3034" i="1"/>
  <c r="W3034" i="1" l="1"/>
  <c r="R3035" i="1"/>
  <c r="S3034" i="1"/>
  <c r="X3034" i="1"/>
  <c r="U3034" i="1"/>
  <c r="T3035" i="1"/>
  <c r="X3035" i="1" l="1"/>
  <c r="T3036" i="1"/>
  <c r="U3035" i="1"/>
  <c r="W3035" i="1"/>
  <c r="S3035" i="1"/>
  <c r="R3036" i="1"/>
  <c r="W3036" i="1" l="1"/>
  <c r="R3037" i="1"/>
  <c r="S3036" i="1"/>
  <c r="X3036" i="1"/>
  <c r="T3037" i="1"/>
  <c r="U3036" i="1"/>
  <c r="X3037" i="1" l="1"/>
  <c r="U3037" i="1"/>
  <c r="T3038" i="1"/>
  <c r="W3037" i="1"/>
  <c r="R3038" i="1"/>
  <c r="S3037" i="1"/>
  <c r="W3038" i="1" l="1"/>
  <c r="S3038" i="1"/>
  <c r="R3039" i="1"/>
  <c r="X3038" i="1"/>
  <c r="T3039" i="1"/>
  <c r="U3038" i="1"/>
  <c r="X3039" i="1" l="1"/>
  <c r="U3039" i="1"/>
  <c r="T3040" i="1"/>
  <c r="W3039" i="1"/>
  <c r="R3040" i="1"/>
  <c r="S3039" i="1"/>
  <c r="W3040" i="1" l="1"/>
  <c r="S3040" i="1"/>
  <c r="R3041" i="1"/>
  <c r="X3040" i="1"/>
  <c r="T3041" i="1"/>
  <c r="U3040" i="1"/>
  <c r="X3041" i="1" l="1"/>
  <c r="T3042" i="1"/>
  <c r="U3041" i="1"/>
  <c r="W3041" i="1"/>
  <c r="R3042" i="1"/>
  <c r="S3041" i="1"/>
  <c r="W3042" i="1" l="1"/>
  <c r="S3042" i="1"/>
  <c r="R3043" i="1"/>
  <c r="X3042" i="1"/>
  <c r="U3042" i="1"/>
  <c r="T3043" i="1"/>
  <c r="X3043" i="1" l="1"/>
  <c r="T3044" i="1"/>
  <c r="U3043" i="1"/>
  <c r="W3043" i="1"/>
  <c r="S3043" i="1"/>
  <c r="R3044" i="1"/>
  <c r="W3044" i="1" l="1"/>
  <c r="R3045" i="1"/>
  <c r="S3044" i="1"/>
  <c r="X3044" i="1"/>
  <c r="U3044" i="1"/>
  <c r="T3045" i="1"/>
  <c r="X3045" i="1" l="1"/>
  <c r="U3045" i="1"/>
  <c r="T3046" i="1"/>
  <c r="W3045" i="1"/>
  <c r="S3045" i="1"/>
  <c r="R3046" i="1"/>
  <c r="W3046" i="1" l="1"/>
  <c r="R3047" i="1"/>
  <c r="S3046" i="1"/>
  <c r="X3046" i="1"/>
  <c r="T3047" i="1"/>
  <c r="U3046" i="1"/>
  <c r="X3047" i="1" l="1"/>
  <c r="U3047" i="1"/>
  <c r="T3048" i="1"/>
  <c r="W3047" i="1"/>
  <c r="S3047" i="1"/>
  <c r="R3048" i="1"/>
  <c r="W3048" i="1" l="1"/>
  <c r="R3049" i="1"/>
  <c r="S3048" i="1"/>
  <c r="X3048" i="1"/>
  <c r="T3049" i="1"/>
  <c r="U3048" i="1"/>
  <c r="X3049" i="1" l="1"/>
  <c r="U3049" i="1"/>
  <c r="T3050" i="1"/>
  <c r="W3049" i="1"/>
  <c r="S3049" i="1"/>
  <c r="R3050" i="1"/>
  <c r="W3050" i="1" l="1"/>
  <c r="S3050" i="1"/>
  <c r="R3051" i="1"/>
  <c r="X3050" i="1"/>
  <c r="U3050" i="1"/>
  <c r="T3051" i="1"/>
  <c r="X3051" i="1" l="1"/>
  <c r="U3051" i="1"/>
  <c r="T3052" i="1"/>
  <c r="W3051" i="1"/>
  <c r="R3052" i="1"/>
  <c r="S3051" i="1"/>
  <c r="W3052" i="1" l="1"/>
  <c r="S3052" i="1"/>
  <c r="R3053" i="1"/>
  <c r="X3052" i="1"/>
  <c r="U3052" i="1"/>
  <c r="T3053" i="1"/>
  <c r="X3053" i="1" l="1"/>
  <c r="U3053" i="1"/>
  <c r="T3054" i="1"/>
  <c r="W3053" i="1"/>
  <c r="R3054" i="1"/>
  <c r="S3053" i="1"/>
  <c r="W3054" i="1" l="1"/>
  <c r="S3054" i="1"/>
  <c r="R3055" i="1"/>
  <c r="X3054" i="1"/>
  <c r="U3054" i="1"/>
  <c r="T3055" i="1"/>
  <c r="X3055" i="1" l="1"/>
  <c r="T3056" i="1"/>
  <c r="U3055" i="1"/>
  <c r="W3055" i="1"/>
  <c r="R3056" i="1"/>
  <c r="S3055" i="1"/>
  <c r="X3056" i="1" l="1"/>
  <c r="T3057" i="1"/>
  <c r="U3056" i="1"/>
  <c r="W3056" i="1"/>
  <c r="R3057" i="1"/>
  <c r="S3056" i="1"/>
  <c r="W3057" i="1" l="1"/>
  <c r="S3057" i="1"/>
  <c r="R3058" i="1"/>
  <c r="X3057" i="1"/>
  <c r="T3058" i="1"/>
  <c r="U3057" i="1"/>
  <c r="X3058" i="1" l="1"/>
  <c r="T3059" i="1"/>
  <c r="U3058" i="1"/>
  <c r="W3058" i="1"/>
  <c r="R3059" i="1"/>
  <c r="S3058" i="1"/>
  <c r="W3059" i="1" l="1"/>
  <c r="R3060" i="1"/>
  <c r="S3059" i="1"/>
  <c r="X3059" i="1"/>
  <c r="U3059" i="1"/>
  <c r="T3060" i="1"/>
  <c r="X3060" i="1" l="1"/>
  <c r="T3061" i="1"/>
  <c r="U3060" i="1"/>
  <c r="W3060" i="1"/>
  <c r="R3061" i="1"/>
  <c r="S3060" i="1"/>
  <c r="W3061" i="1" l="1"/>
  <c r="S3061" i="1"/>
  <c r="R3062" i="1"/>
  <c r="X3061" i="1"/>
  <c r="T3062" i="1"/>
  <c r="U3061" i="1"/>
  <c r="X3062" i="1" l="1"/>
  <c r="U3062" i="1"/>
  <c r="T3063" i="1"/>
  <c r="W3062" i="1"/>
  <c r="S3062" i="1"/>
  <c r="R3063" i="1"/>
  <c r="W3063" i="1" l="1"/>
  <c r="R3064" i="1"/>
  <c r="S3063" i="1"/>
  <c r="X3063" i="1"/>
  <c r="U3063" i="1"/>
  <c r="T3064" i="1"/>
  <c r="X3064" i="1" l="1"/>
  <c r="U3064" i="1"/>
  <c r="T3065" i="1"/>
  <c r="W3064" i="1"/>
  <c r="R3065" i="1"/>
  <c r="S3064" i="1"/>
  <c r="W3065" i="1" l="1"/>
  <c r="S3065" i="1"/>
  <c r="R3066" i="1"/>
  <c r="X3065" i="1"/>
  <c r="T3066" i="1"/>
  <c r="U3065" i="1"/>
  <c r="X3066" i="1" l="1"/>
  <c r="T3067" i="1"/>
  <c r="U3066" i="1"/>
  <c r="W3066" i="1"/>
  <c r="R3067" i="1"/>
  <c r="S3066" i="1"/>
  <c r="W3067" i="1" l="1"/>
  <c r="R3068" i="1"/>
  <c r="S3067" i="1"/>
  <c r="X3067" i="1"/>
  <c r="U3067" i="1"/>
  <c r="T3068" i="1"/>
  <c r="X3068" i="1" l="1"/>
  <c r="T3069" i="1"/>
  <c r="U3068" i="1"/>
  <c r="W3068" i="1"/>
  <c r="R3069" i="1"/>
  <c r="S3068" i="1"/>
  <c r="W3069" i="1" l="1"/>
  <c r="S3069" i="1"/>
  <c r="R3070" i="1"/>
  <c r="X3069" i="1"/>
  <c r="U3069" i="1"/>
  <c r="T3070" i="1"/>
  <c r="X3070" i="1" l="1"/>
  <c r="T3071" i="1"/>
  <c r="U3070" i="1"/>
  <c r="W3070" i="1"/>
  <c r="S3070" i="1"/>
  <c r="R3071" i="1"/>
  <c r="X3071" i="1" l="1"/>
  <c r="T3072" i="1"/>
  <c r="U3071" i="1"/>
  <c r="W3071" i="1"/>
  <c r="R3072" i="1"/>
  <c r="S3071" i="1"/>
  <c r="W3072" i="1" l="1"/>
  <c r="R3073" i="1"/>
  <c r="S3072" i="1"/>
  <c r="X3072" i="1"/>
  <c r="U3072" i="1"/>
  <c r="T3073" i="1"/>
  <c r="X3073" i="1" l="1"/>
  <c r="T3074" i="1"/>
  <c r="U3073" i="1"/>
  <c r="W3073" i="1"/>
  <c r="S3073" i="1"/>
  <c r="R3074" i="1"/>
  <c r="X3074" i="1" l="1"/>
  <c r="U3074" i="1"/>
  <c r="T3075" i="1"/>
  <c r="W3074" i="1"/>
  <c r="R3075" i="1"/>
  <c r="S3074" i="1"/>
  <c r="W3075" i="1" l="1"/>
  <c r="R3076" i="1"/>
  <c r="S3075" i="1"/>
  <c r="X3075" i="1"/>
  <c r="U3075" i="1"/>
  <c r="T3076" i="1"/>
  <c r="X3076" i="1" l="1"/>
  <c r="T3077" i="1"/>
  <c r="U3076" i="1"/>
  <c r="W3076" i="1"/>
  <c r="R3077" i="1"/>
  <c r="S3076" i="1"/>
  <c r="W3077" i="1" l="1"/>
  <c r="S3077" i="1"/>
  <c r="R3078" i="1"/>
  <c r="X3077" i="1"/>
  <c r="U3077" i="1"/>
  <c r="T3078" i="1"/>
  <c r="X3078" i="1" l="1"/>
  <c r="T3079" i="1"/>
  <c r="U3078" i="1"/>
  <c r="W3078" i="1"/>
  <c r="R3079" i="1"/>
  <c r="S3078" i="1"/>
  <c r="W3079" i="1" l="1"/>
  <c r="S3079" i="1"/>
  <c r="R3080" i="1"/>
  <c r="X3079" i="1"/>
  <c r="U3079" i="1"/>
  <c r="T3080" i="1"/>
  <c r="X3080" i="1" l="1"/>
  <c r="T3081" i="1"/>
  <c r="U3080" i="1"/>
  <c r="W3080" i="1"/>
  <c r="S3080" i="1"/>
  <c r="R3081" i="1"/>
  <c r="W3081" i="1" l="1"/>
  <c r="R3082" i="1"/>
  <c r="S3081" i="1"/>
  <c r="X3081" i="1"/>
  <c r="T3082" i="1"/>
  <c r="U3081" i="1"/>
  <c r="X3082" i="1" l="1"/>
  <c r="U3082" i="1"/>
  <c r="T3083" i="1"/>
  <c r="W3082" i="1"/>
  <c r="S3082" i="1"/>
  <c r="R3083" i="1"/>
  <c r="W3083" i="1" l="1"/>
  <c r="R3084" i="1"/>
  <c r="S3083" i="1"/>
  <c r="X3083" i="1"/>
  <c r="U3083" i="1"/>
  <c r="T3084" i="1"/>
  <c r="X3084" i="1" l="1"/>
  <c r="U3084" i="1"/>
  <c r="T3085" i="1"/>
  <c r="W3084" i="1"/>
  <c r="R3085" i="1"/>
  <c r="S3084" i="1"/>
  <c r="W3085" i="1" l="1"/>
  <c r="R3086" i="1"/>
  <c r="S3085" i="1"/>
  <c r="X3085" i="1"/>
  <c r="T3086" i="1"/>
  <c r="U3085" i="1"/>
  <c r="X3086" i="1" l="1"/>
  <c r="T3087" i="1"/>
  <c r="U3086" i="1"/>
  <c r="W3086" i="1"/>
  <c r="R3087" i="1"/>
  <c r="S3086" i="1"/>
  <c r="W3087" i="1" l="1"/>
  <c r="S3087" i="1"/>
  <c r="R3088" i="1"/>
  <c r="X3087" i="1"/>
  <c r="T3088" i="1"/>
  <c r="U3087" i="1"/>
  <c r="X3088" i="1" l="1"/>
  <c r="T3089" i="1"/>
  <c r="U3088" i="1"/>
  <c r="W3088" i="1"/>
  <c r="R3089" i="1"/>
  <c r="S3088" i="1"/>
  <c r="W3089" i="1" l="1"/>
  <c r="R3090" i="1"/>
  <c r="S3089" i="1"/>
  <c r="X3089" i="1"/>
  <c r="U3089" i="1"/>
  <c r="T3090" i="1"/>
  <c r="X3090" i="1" l="1"/>
  <c r="T3091" i="1"/>
  <c r="U3090" i="1"/>
  <c r="W3090" i="1"/>
  <c r="S3090" i="1"/>
  <c r="R3091" i="1"/>
  <c r="W3091" i="1" l="1"/>
  <c r="S3091" i="1"/>
  <c r="R3092" i="1"/>
  <c r="X3091" i="1"/>
  <c r="T3092" i="1"/>
  <c r="U3091" i="1"/>
  <c r="X3092" i="1" l="1"/>
  <c r="U3092" i="1"/>
  <c r="T3093" i="1"/>
  <c r="W3092" i="1"/>
  <c r="S3092" i="1"/>
  <c r="R3093" i="1"/>
  <c r="W3093" i="1" l="1"/>
  <c r="R3094" i="1"/>
  <c r="S3093" i="1"/>
  <c r="X3093" i="1"/>
  <c r="U3093" i="1"/>
  <c r="T3094" i="1"/>
  <c r="X3094" i="1" l="1"/>
  <c r="U3094" i="1"/>
  <c r="T3095" i="1"/>
  <c r="W3094" i="1"/>
  <c r="R3095" i="1"/>
  <c r="S3094" i="1"/>
  <c r="W3095" i="1" l="1"/>
  <c r="S3095" i="1"/>
  <c r="R3096" i="1"/>
  <c r="X3095" i="1"/>
  <c r="T3096" i="1"/>
  <c r="U3095" i="1"/>
  <c r="X3096" i="1" l="1"/>
  <c r="T3097" i="1"/>
  <c r="U3096" i="1"/>
  <c r="W3096" i="1"/>
  <c r="S3096" i="1"/>
  <c r="R3097" i="1"/>
  <c r="X3097" i="1" l="1"/>
  <c r="U3097" i="1"/>
  <c r="T3098" i="1"/>
  <c r="W3097" i="1"/>
  <c r="R3098" i="1"/>
  <c r="S3097" i="1"/>
  <c r="W3098" i="1" l="1"/>
  <c r="R3099" i="1"/>
  <c r="S3098" i="1"/>
  <c r="X3098" i="1"/>
  <c r="T3099" i="1"/>
  <c r="U3098" i="1"/>
  <c r="X3099" i="1" l="1"/>
  <c r="U3099" i="1"/>
  <c r="T3100" i="1"/>
  <c r="W3099" i="1"/>
  <c r="S3099" i="1"/>
  <c r="R3100" i="1"/>
  <c r="W3100" i="1" l="1"/>
  <c r="S3100" i="1"/>
  <c r="R3101" i="1"/>
  <c r="X3100" i="1"/>
  <c r="U3100" i="1"/>
  <c r="T3101" i="1"/>
  <c r="X3101" i="1" l="1"/>
  <c r="U3101" i="1"/>
  <c r="T3102" i="1"/>
  <c r="W3101" i="1"/>
  <c r="R3102" i="1"/>
  <c r="S3101" i="1"/>
  <c r="W3102" i="1" l="1"/>
  <c r="R3103" i="1"/>
  <c r="S3102" i="1"/>
  <c r="X3102" i="1"/>
  <c r="U3102" i="1"/>
  <c r="T3103" i="1"/>
  <c r="X3103" i="1" l="1"/>
  <c r="U3103" i="1"/>
  <c r="T3104" i="1"/>
  <c r="W3103" i="1"/>
  <c r="S3103" i="1"/>
  <c r="R3104" i="1"/>
  <c r="W3104" i="1" l="1"/>
  <c r="R3105" i="1"/>
  <c r="S3104" i="1"/>
  <c r="X3104" i="1"/>
  <c r="U3104" i="1"/>
  <c r="T3105" i="1"/>
  <c r="X3105" i="1" l="1"/>
  <c r="U3105" i="1"/>
  <c r="T3106" i="1"/>
  <c r="W3105" i="1"/>
  <c r="R3106" i="1"/>
  <c r="S3105" i="1"/>
  <c r="W3106" i="1" l="1"/>
  <c r="R3107" i="1"/>
  <c r="S3106" i="1"/>
  <c r="X3106" i="1"/>
  <c r="T3107" i="1"/>
  <c r="U3106" i="1"/>
  <c r="X3107" i="1" l="1"/>
  <c r="U3107" i="1"/>
  <c r="T3108" i="1"/>
  <c r="W3107" i="1"/>
  <c r="S3107" i="1"/>
  <c r="R3108" i="1"/>
  <c r="W3108" i="1" l="1"/>
  <c r="R3109" i="1"/>
  <c r="S3108" i="1"/>
  <c r="X3108" i="1"/>
  <c r="T3109" i="1"/>
  <c r="U3108" i="1"/>
  <c r="X3109" i="1" l="1"/>
  <c r="U3109" i="1"/>
  <c r="T3110" i="1"/>
  <c r="W3109" i="1"/>
  <c r="S3109" i="1"/>
  <c r="R3110" i="1"/>
  <c r="W3110" i="1" l="1"/>
  <c r="S3110" i="1"/>
  <c r="R3111" i="1"/>
  <c r="X3110" i="1"/>
  <c r="T3111" i="1"/>
  <c r="U3110" i="1"/>
  <c r="X3111" i="1" l="1"/>
  <c r="U3111" i="1"/>
  <c r="T3112" i="1"/>
  <c r="W3111" i="1"/>
  <c r="R3112" i="1"/>
  <c r="S3111" i="1"/>
  <c r="W3112" i="1" l="1"/>
  <c r="S3112" i="1"/>
  <c r="R3113" i="1"/>
  <c r="X3112" i="1"/>
  <c r="U3112" i="1"/>
  <c r="T3113" i="1"/>
  <c r="X3113" i="1" l="1"/>
  <c r="T3114" i="1"/>
  <c r="U3113" i="1"/>
  <c r="W3113" i="1"/>
  <c r="R3114" i="1"/>
  <c r="S3113" i="1"/>
  <c r="W3114" i="1" l="1"/>
  <c r="R3115" i="1"/>
  <c r="S3114" i="1"/>
  <c r="X3114" i="1"/>
  <c r="U3114" i="1"/>
  <c r="T3115" i="1"/>
  <c r="W3115" i="1" l="1"/>
  <c r="R3116" i="1"/>
  <c r="S3115" i="1"/>
  <c r="X3115" i="1"/>
  <c r="T3116" i="1"/>
  <c r="U3115" i="1"/>
  <c r="X3116" i="1" l="1"/>
  <c r="T3117" i="1"/>
  <c r="U3116" i="1"/>
  <c r="W3116" i="1"/>
  <c r="R3117" i="1"/>
  <c r="S3116" i="1"/>
  <c r="W3117" i="1" l="1"/>
  <c r="S3117" i="1"/>
  <c r="R3118" i="1"/>
  <c r="X3117" i="1"/>
  <c r="T3118" i="1"/>
  <c r="U3117" i="1"/>
  <c r="X3118" i="1" l="1"/>
  <c r="T3119" i="1"/>
  <c r="U3118" i="1"/>
  <c r="W3118" i="1"/>
  <c r="R3119" i="1"/>
  <c r="S3118" i="1"/>
  <c r="W3119" i="1" l="1"/>
  <c r="R3120" i="1"/>
  <c r="S3119" i="1"/>
  <c r="X3119" i="1"/>
  <c r="T3120" i="1"/>
  <c r="U3119" i="1"/>
  <c r="X3120" i="1" l="1"/>
  <c r="T3121" i="1"/>
  <c r="U3120" i="1"/>
  <c r="W3120" i="1"/>
  <c r="S3120" i="1"/>
  <c r="R3121" i="1"/>
  <c r="W3121" i="1" l="1"/>
  <c r="S3121" i="1"/>
  <c r="R3122" i="1"/>
  <c r="X3121" i="1"/>
  <c r="T3122" i="1"/>
  <c r="U3121" i="1"/>
  <c r="X3122" i="1" l="1"/>
  <c r="U3122" i="1"/>
  <c r="T3123" i="1"/>
  <c r="W3122" i="1"/>
  <c r="S3122" i="1"/>
  <c r="R3123" i="1"/>
  <c r="W3123" i="1" l="1"/>
  <c r="R3124" i="1"/>
  <c r="S3123" i="1"/>
  <c r="X3123" i="1"/>
  <c r="U3123" i="1"/>
  <c r="T3124" i="1"/>
  <c r="X3124" i="1" l="1"/>
  <c r="U3124" i="1"/>
  <c r="T3125" i="1"/>
  <c r="W3124" i="1"/>
  <c r="R3125" i="1"/>
  <c r="S3124" i="1"/>
  <c r="W3125" i="1" l="1"/>
  <c r="S3125" i="1"/>
  <c r="R3126" i="1"/>
  <c r="X3125" i="1"/>
  <c r="T3126" i="1"/>
  <c r="U3125" i="1"/>
  <c r="X3126" i="1" l="1"/>
  <c r="T3127" i="1"/>
  <c r="U3126" i="1"/>
  <c r="W3126" i="1"/>
  <c r="R3127" i="1"/>
  <c r="S3126" i="1"/>
  <c r="W3127" i="1" l="1"/>
  <c r="R3128" i="1"/>
  <c r="S3127" i="1"/>
  <c r="X3127" i="1"/>
  <c r="U3127" i="1"/>
  <c r="T3128" i="1"/>
  <c r="X3128" i="1" l="1"/>
  <c r="T3129" i="1"/>
  <c r="U3128" i="1"/>
  <c r="W3128" i="1"/>
  <c r="R3129" i="1"/>
  <c r="S3128" i="1"/>
  <c r="W3129" i="1" l="1"/>
  <c r="S3129" i="1"/>
  <c r="R3130" i="1"/>
  <c r="X3129" i="1"/>
  <c r="U3129" i="1"/>
  <c r="T3130" i="1"/>
  <c r="X3130" i="1" l="1"/>
  <c r="T3131" i="1"/>
  <c r="U3130" i="1"/>
  <c r="W3130" i="1"/>
  <c r="S3130" i="1"/>
  <c r="R3131" i="1"/>
  <c r="W3131" i="1" l="1"/>
  <c r="R3132" i="1"/>
  <c r="S3131" i="1"/>
  <c r="X3131" i="1"/>
  <c r="U3131" i="1"/>
  <c r="T3132" i="1"/>
  <c r="X3132" i="1" l="1"/>
  <c r="U3132" i="1"/>
  <c r="T3133" i="1"/>
  <c r="W3132" i="1"/>
  <c r="S3132" i="1"/>
  <c r="R3133" i="1"/>
  <c r="W3133" i="1" l="1"/>
  <c r="R3134" i="1"/>
  <c r="S3133" i="1"/>
  <c r="X3133" i="1"/>
  <c r="T3134" i="1"/>
  <c r="U3133" i="1"/>
  <c r="X3134" i="1" l="1"/>
  <c r="U3134" i="1"/>
  <c r="T3135" i="1"/>
  <c r="W3134" i="1"/>
  <c r="R3135" i="1"/>
  <c r="S3134" i="1"/>
  <c r="W3135" i="1" l="1"/>
  <c r="R3136" i="1"/>
  <c r="S3135" i="1"/>
  <c r="X3135" i="1"/>
  <c r="T3136" i="1"/>
  <c r="U3135" i="1"/>
  <c r="X3136" i="1" l="1"/>
  <c r="T3137" i="1"/>
  <c r="U3136" i="1"/>
  <c r="W3136" i="1"/>
  <c r="R3137" i="1"/>
  <c r="S3136" i="1"/>
  <c r="W3137" i="1" l="1"/>
  <c r="S3137" i="1"/>
  <c r="R3138" i="1"/>
  <c r="X3137" i="1"/>
  <c r="T3138" i="1"/>
  <c r="U3137" i="1"/>
  <c r="X3138" i="1" l="1"/>
  <c r="U3138" i="1"/>
  <c r="T3139" i="1"/>
  <c r="W3138" i="1"/>
  <c r="R3139" i="1"/>
  <c r="S3138" i="1"/>
  <c r="W3139" i="1" l="1"/>
  <c r="S3139" i="1"/>
  <c r="R3140" i="1"/>
  <c r="X3139" i="1"/>
  <c r="T3140" i="1"/>
  <c r="U3139" i="1"/>
  <c r="X3140" i="1" l="1"/>
  <c r="T3141" i="1"/>
  <c r="U3140" i="1"/>
  <c r="W3140" i="1"/>
  <c r="S3140" i="1"/>
  <c r="R3141" i="1"/>
  <c r="W3141" i="1" l="1"/>
  <c r="S3141" i="1"/>
  <c r="R3142" i="1"/>
  <c r="X3141" i="1"/>
  <c r="T3142" i="1"/>
  <c r="U3141" i="1"/>
  <c r="X3142" i="1" l="1"/>
  <c r="U3142" i="1"/>
  <c r="T3143" i="1"/>
  <c r="W3142" i="1"/>
  <c r="S3142" i="1"/>
  <c r="R3143" i="1"/>
  <c r="W3143" i="1" l="1"/>
  <c r="R3144" i="1"/>
  <c r="S3143" i="1"/>
  <c r="X3143" i="1"/>
  <c r="T3144" i="1"/>
  <c r="U3143" i="1"/>
  <c r="X3144" i="1" l="1"/>
  <c r="U3144" i="1"/>
  <c r="T3145" i="1"/>
  <c r="W3144" i="1"/>
  <c r="S3144" i="1"/>
  <c r="R3145" i="1"/>
  <c r="W3145" i="1" l="1"/>
  <c r="S3145" i="1"/>
  <c r="R3146" i="1"/>
  <c r="X3145" i="1"/>
  <c r="T3146" i="1"/>
  <c r="U3145" i="1"/>
  <c r="X3146" i="1" l="1"/>
  <c r="T3147" i="1"/>
  <c r="U3146" i="1"/>
  <c r="W3146" i="1"/>
  <c r="R3147" i="1"/>
  <c r="S3146" i="1"/>
  <c r="W3147" i="1" l="1"/>
  <c r="S3147" i="1"/>
  <c r="R3148" i="1"/>
  <c r="X3147" i="1"/>
  <c r="U3147" i="1"/>
  <c r="T3148" i="1"/>
  <c r="X3148" i="1" l="1"/>
  <c r="T3149" i="1"/>
  <c r="U3148" i="1"/>
  <c r="W3148" i="1"/>
  <c r="R3149" i="1"/>
  <c r="S3148" i="1"/>
  <c r="W3149" i="1" l="1"/>
  <c r="S3149" i="1"/>
  <c r="R3150" i="1"/>
  <c r="X3149" i="1"/>
  <c r="U3149" i="1"/>
  <c r="T3150" i="1"/>
  <c r="X3150" i="1" l="1"/>
  <c r="T3151" i="1"/>
  <c r="U3150" i="1"/>
  <c r="W3150" i="1"/>
  <c r="S3150" i="1"/>
  <c r="R3151" i="1"/>
  <c r="W3151" i="1" l="1"/>
  <c r="R3152" i="1"/>
  <c r="S3151" i="1"/>
  <c r="X3151" i="1"/>
  <c r="T3152" i="1"/>
  <c r="U3151" i="1"/>
  <c r="X3152" i="1" l="1"/>
  <c r="U3152" i="1"/>
  <c r="T3153" i="1"/>
  <c r="W3152" i="1"/>
  <c r="S3152" i="1"/>
  <c r="R3153" i="1"/>
  <c r="W3153" i="1" l="1"/>
  <c r="R3154" i="1"/>
  <c r="S3153" i="1"/>
  <c r="X3153" i="1"/>
  <c r="T3154" i="1"/>
  <c r="U3153" i="1"/>
  <c r="X3154" i="1" l="1"/>
  <c r="U3154" i="1"/>
  <c r="T3155" i="1"/>
  <c r="W3154" i="1"/>
  <c r="R3155" i="1"/>
  <c r="S3154" i="1"/>
  <c r="W3155" i="1" l="1"/>
  <c r="S3155" i="1"/>
  <c r="R3156" i="1"/>
  <c r="X3155" i="1"/>
  <c r="T3156" i="1"/>
  <c r="U3155" i="1"/>
  <c r="X3156" i="1" l="1"/>
  <c r="T3157" i="1"/>
  <c r="U3156" i="1"/>
  <c r="W3156" i="1"/>
  <c r="R3157" i="1"/>
  <c r="S3156" i="1"/>
  <c r="W3157" i="1" l="1"/>
  <c r="S3157" i="1"/>
  <c r="R3158" i="1"/>
  <c r="X3157" i="1"/>
  <c r="T3158" i="1"/>
  <c r="U3157" i="1"/>
  <c r="X3158" i="1" l="1"/>
  <c r="T3159" i="1"/>
  <c r="U3158" i="1"/>
  <c r="W3158" i="1"/>
  <c r="R3159" i="1"/>
  <c r="S3158" i="1"/>
  <c r="W3159" i="1" l="1"/>
  <c r="R3160" i="1"/>
  <c r="S3159" i="1"/>
  <c r="X3159" i="1"/>
  <c r="U3159" i="1"/>
  <c r="T3160" i="1"/>
  <c r="X3160" i="1" l="1"/>
  <c r="T3161" i="1"/>
  <c r="U3160" i="1"/>
  <c r="W3160" i="1"/>
  <c r="S3160" i="1"/>
  <c r="R3161" i="1"/>
  <c r="W3161" i="1" l="1"/>
  <c r="S3161" i="1"/>
  <c r="R3162" i="1"/>
  <c r="X3161" i="1"/>
  <c r="T3162" i="1"/>
  <c r="U3161" i="1"/>
  <c r="X3162" i="1" l="1"/>
  <c r="U3162" i="1"/>
  <c r="T3163" i="1"/>
  <c r="W3162" i="1"/>
  <c r="S3162" i="1"/>
  <c r="R3163" i="1"/>
  <c r="W3163" i="1" l="1"/>
  <c r="R3164" i="1"/>
  <c r="S3163" i="1"/>
  <c r="X3163" i="1"/>
  <c r="U3163" i="1"/>
  <c r="T3164" i="1"/>
  <c r="X3164" i="1" l="1"/>
  <c r="U3164" i="1"/>
  <c r="T3165" i="1"/>
  <c r="W3164" i="1"/>
  <c r="R3165" i="1"/>
  <c r="S3164" i="1"/>
  <c r="W3165" i="1" l="1"/>
  <c r="S3165" i="1"/>
  <c r="R3166" i="1"/>
  <c r="X3165" i="1"/>
  <c r="T3166" i="1"/>
  <c r="U3165" i="1"/>
  <c r="X3166" i="1" l="1"/>
  <c r="T3167" i="1"/>
  <c r="U3166" i="1"/>
  <c r="W3166" i="1"/>
  <c r="R3167" i="1"/>
  <c r="S3166" i="1"/>
  <c r="W3167" i="1" l="1"/>
  <c r="R3168" i="1"/>
  <c r="S3167" i="1"/>
  <c r="X3167" i="1"/>
  <c r="T3168" i="1"/>
  <c r="U3167" i="1"/>
  <c r="X3168" i="1" l="1"/>
  <c r="T3169" i="1"/>
  <c r="U3168" i="1"/>
  <c r="W3168" i="1"/>
  <c r="R3169" i="1"/>
  <c r="S3168" i="1"/>
  <c r="W3169" i="1" l="1"/>
  <c r="R3170" i="1"/>
  <c r="S3169" i="1"/>
  <c r="X3169" i="1"/>
  <c r="T3170" i="1"/>
  <c r="U3169" i="1"/>
  <c r="X3170" i="1" l="1"/>
  <c r="T3171" i="1"/>
  <c r="U3170" i="1"/>
  <c r="W3170" i="1"/>
  <c r="S3170" i="1"/>
  <c r="R3171" i="1"/>
  <c r="W3171" i="1" l="1"/>
  <c r="R3172" i="1"/>
  <c r="S3171" i="1"/>
  <c r="X3171" i="1"/>
  <c r="T3172" i="1"/>
  <c r="U3171" i="1"/>
  <c r="W3172" i="1" l="1"/>
  <c r="R3173" i="1"/>
  <c r="S3172" i="1"/>
  <c r="X3172" i="1"/>
  <c r="U3172" i="1"/>
  <c r="T3173" i="1"/>
  <c r="X3173" i="1" l="1"/>
  <c r="T3174" i="1"/>
  <c r="U3173" i="1"/>
  <c r="W3173" i="1"/>
  <c r="S3173" i="1"/>
  <c r="R3174" i="1"/>
  <c r="W3174" i="1" l="1"/>
  <c r="R3175" i="1"/>
  <c r="S3174" i="1"/>
  <c r="X3174" i="1"/>
  <c r="U3174" i="1"/>
  <c r="T3175" i="1"/>
  <c r="X3175" i="1" l="1"/>
  <c r="T3176" i="1"/>
  <c r="U3175" i="1"/>
  <c r="W3175" i="1"/>
  <c r="S3175" i="1"/>
  <c r="R3176" i="1"/>
  <c r="W3176" i="1" l="1"/>
  <c r="S3176" i="1"/>
  <c r="R3177" i="1"/>
  <c r="X3176" i="1"/>
  <c r="T3177" i="1"/>
  <c r="U3176" i="1"/>
  <c r="X3177" i="1" l="1"/>
  <c r="U3177" i="1"/>
  <c r="T3178" i="1"/>
  <c r="W3177" i="1"/>
  <c r="R3178" i="1"/>
  <c r="S3177" i="1"/>
  <c r="W3178" i="1" l="1"/>
  <c r="R3179" i="1"/>
  <c r="S3178" i="1"/>
  <c r="X3178" i="1"/>
  <c r="T3179" i="1"/>
  <c r="U3178" i="1"/>
  <c r="X3179" i="1" l="1"/>
  <c r="T3180" i="1"/>
  <c r="U3179" i="1"/>
  <c r="W3179" i="1"/>
  <c r="R3180" i="1"/>
  <c r="S3179" i="1"/>
  <c r="W3180" i="1" l="1"/>
  <c r="S3180" i="1"/>
  <c r="R3181" i="1"/>
  <c r="X3180" i="1"/>
  <c r="T3181" i="1"/>
  <c r="U3180" i="1"/>
  <c r="X3181" i="1" l="1"/>
  <c r="T3182" i="1"/>
  <c r="U3181" i="1"/>
  <c r="W3181" i="1"/>
  <c r="R3182" i="1"/>
  <c r="S3181" i="1"/>
  <c r="X3182" i="1" l="1"/>
  <c r="U3182" i="1"/>
  <c r="T3183" i="1"/>
  <c r="W3182" i="1"/>
  <c r="S3182" i="1"/>
  <c r="R3183" i="1"/>
  <c r="W3183" i="1" l="1"/>
  <c r="R3184" i="1"/>
  <c r="S3183" i="1"/>
  <c r="X3183" i="1"/>
  <c r="T3184" i="1"/>
  <c r="U3183" i="1"/>
  <c r="X3184" i="1" l="1"/>
  <c r="T3185" i="1"/>
  <c r="U3184" i="1"/>
  <c r="W3184" i="1"/>
  <c r="R3185" i="1"/>
  <c r="S3184" i="1"/>
  <c r="W3185" i="1" l="1"/>
  <c r="R3186" i="1"/>
  <c r="S3185" i="1"/>
  <c r="X3185" i="1"/>
  <c r="T3186" i="1"/>
  <c r="U3185" i="1"/>
  <c r="X3186" i="1" l="1"/>
  <c r="T3187" i="1"/>
  <c r="U3186" i="1"/>
  <c r="W3186" i="1"/>
  <c r="R3187" i="1"/>
  <c r="S3186" i="1"/>
  <c r="W3187" i="1" l="1"/>
  <c r="S3187" i="1"/>
  <c r="R3188" i="1"/>
  <c r="X3187" i="1"/>
  <c r="T3188" i="1"/>
  <c r="U3187" i="1"/>
  <c r="X3188" i="1" l="1"/>
  <c r="T3189" i="1"/>
  <c r="U3188" i="1"/>
  <c r="W3188" i="1"/>
  <c r="S3188" i="1"/>
  <c r="R3189" i="1"/>
  <c r="W3189" i="1" l="1"/>
  <c r="R3190" i="1"/>
  <c r="S3189" i="1"/>
  <c r="X3189" i="1"/>
  <c r="T3190" i="1"/>
  <c r="U3189" i="1"/>
  <c r="X3190" i="1" l="1"/>
  <c r="U3190" i="1"/>
  <c r="T3191" i="1"/>
  <c r="W3190" i="1"/>
  <c r="R3191" i="1"/>
  <c r="S3190" i="1"/>
  <c r="W3191" i="1" l="1"/>
  <c r="S3191" i="1"/>
  <c r="R3192" i="1"/>
  <c r="X3191" i="1"/>
  <c r="T3192" i="1"/>
  <c r="U3191" i="1"/>
  <c r="X3192" i="1" l="1"/>
  <c r="T3193" i="1"/>
  <c r="U3192" i="1"/>
  <c r="W3192" i="1"/>
  <c r="R3193" i="1"/>
  <c r="S3192" i="1"/>
  <c r="W3193" i="1" l="1"/>
  <c r="S3193" i="1"/>
  <c r="R3194" i="1"/>
  <c r="X3193" i="1"/>
  <c r="T3194" i="1"/>
  <c r="U3193" i="1"/>
  <c r="X3194" i="1" l="1"/>
  <c r="T3195" i="1"/>
  <c r="U3194" i="1"/>
  <c r="W3194" i="1"/>
  <c r="R3195" i="1"/>
  <c r="S3194" i="1"/>
  <c r="W3195" i="1" l="1"/>
  <c r="R3196" i="1"/>
  <c r="S3195" i="1"/>
  <c r="X3195" i="1"/>
  <c r="T3196" i="1"/>
  <c r="U3195" i="1"/>
  <c r="X3196" i="1" l="1"/>
  <c r="T3197" i="1"/>
  <c r="U3196" i="1"/>
  <c r="W3196" i="1"/>
  <c r="S3196" i="1"/>
  <c r="R3197" i="1"/>
  <c r="X3197" i="1" l="1"/>
  <c r="T3198" i="1"/>
  <c r="U3197" i="1"/>
  <c r="W3197" i="1"/>
  <c r="S3197" i="1"/>
  <c r="R3198" i="1"/>
  <c r="W3198" i="1" l="1"/>
  <c r="R3199" i="1"/>
  <c r="S3198" i="1"/>
  <c r="X3198" i="1"/>
  <c r="U3198" i="1"/>
  <c r="T3199" i="1"/>
  <c r="X3199" i="1" l="1"/>
  <c r="U3199" i="1"/>
  <c r="T3200" i="1"/>
  <c r="W3199" i="1"/>
  <c r="R3200" i="1"/>
  <c r="S3199" i="1"/>
  <c r="W3200" i="1" l="1"/>
  <c r="R3201" i="1"/>
  <c r="S3200" i="1"/>
  <c r="X3200" i="1"/>
  <c r="T3201" i="1"/>
  <c r="U3200" i="1"/>
  <c r="X3201" i="1" l="1"/>
  <c r="T3202" i="1"/>
  <c r="U3201" i="1"/>
  <c r="W3201" i="1"/>
  <c r="S3201" i="1"/>
  <c r="R3202" i="1"/>
  <c r="W3202" i="1" l="1"/>
  <c r="R3203" i="1"/>
  <c r="S3202" i="1"/>
  <c r="X3202" i="1"/>
  <c r="T3203" i="1"/>
  <c r="U3202" i="1"/>
  <c r="X3203" i="1" l="1"/>
  <c r="T3204" i="1"/>
  <c r="U3203" i="1"/>
  <c r="W3203" i="1"/>
  <c r="S3203" i="1"/>
  <c r="R3204" i="1"/>
  <c r="W3204" i="1" l="1"/>
  <c r="S3204" i="1"/>
  <c r="R3205" i="1"/>
  <c r="X3204" i="1"/>
  <c r="T3205" i="1"/>
  <c r="U3204" i="1"/>
  <c r="X3205" i="1" l="1"/>
  <c r="U3205" i="1"/>
  <c r="T3206" i="1"/>
  <c r="W3205" i="1"/>
  <c r="R3206" i="1"/>
  <c r="S3205" i="1"/>
  <c r="W3206" i="1" l="1"/>
  <c r="R3207" i="1"/>
  <c r="S3206" i="1"/>
  <c r="X3206" i="1"/>
  <c r="T3207" i="1"/>
  <c r="U3206" i="1"/>
  <c r="X3207" i="1" l="1"/>
  <c r="T3208" i="1"/>
  <c r="U3207" i="1"/>
  <c r="W3207" i="1"/>
  <c r="R3208" i="1"/>
  <c r="S3207" i="1"/>
  <c r="W3208" i="1" l="1"/>
  <c r="R3209" i="1"/>
  <c r="S3208" i="1"/>
  <c r="X3208" i="1"/>
  <c r="T3209" i="1"/>
  <c r="U3208" i="1"/>
  <c r="X3209" i="1" l="1"/>
  <c r="T3210" i="1"/>
  <c r="U3209" i="1"/>
  <c r="W3209" i="1"/>
  <c r="R3210" i="1"/>
  <c r="S3209" i="1"/>
  <c r="W3210" i="1" l="1"/>
  <c r="S3210" i="1"/>
  <c r="R3211" i="1"/>
  <c r="X3210" i="1"/>
  <c r="U3210" i="1"/>
  <c r="T3211" i="1"/>
  <c r="X3211" i="1" l="1"/>
  <c r="U3211" i="1"/>
  <c r="T3212" i="1"/>
  <c r="W3211" i="1"/>
  <c r="R3212" i="1"/>
  <c r="S3211" i="1"/>
  <c r="W3212" i="1" l="1"/>
  <c r="R3213" i="1"/>
  <c r="S3212" i="1"/>
  <c r="X3212" i="1"/>
  <c r="U3212" i="1"/>
  <c r="T3213" i="1"/>
  <c r="X3213" i="1" l="1"/>
  <c r="T3214" i="1"/>
  <c r="U3213" i="1"/>
  <c r="W3213" i="1"/>
  <c r="S3213" i="1"/>
  <c r="R3214" i="1"/>
  <c r="W3214" i="1" l="1"/>
  <c r="R3215" i="1"/>
  <c r="S3214" i="1"/>
  <c r="X3214" i="1"/>
  <c r="T3215" i="1"/>
  <c r="U3214" i="1"/>
  <c r="W3215" i="1" l="1"/>
  <c r="S3215" i="1"/>
  <c r="R3216" i="1"/>
  <c r="X3215" i="1"/>
  <c r="T3216" i="1"/>
  <c r="U3215" i="1"/>
  <c r="X3216" i="1" l="1"/>
  <c r="T3217" i="1"/>
  <c r="U3216" i="1"/>
  <c r="W3216" i="1"/>
  <c r="S3216" i="1"/>
  <c r="R3217" i="1"/>
  <c r="W3217" i="1" l="1"/>
  <c r="R3218" i="1"/>
  <c r="S3217" i="1"/>
  <c r="X3217" i="1"/>
  <c r="U3217" i="1"/>
  <c r="T3218" i="1"/>
  <c r="X3218" i="1" l="1"/>
  <c r="T3219" i="1"/>
  <c r="U3218" i="1"/>
  <c r="W3218" i="1"/>
  <c r="R3219" i="1"/>
  <c r="S3218" i="1"/>
  <c r="W3219" i="1" l="1"/>
  <c r="S3219" i="1"/>
  <c r="R3220" i="1"/>
  <c r="X3219" i="1"/>
  <c r="U3219" i="1"/>
  <c r="T3220" i="1"/>
  <c r="X3220" i="1" l="1"/>
  <c r="T3221" i="1"/>
  <c r="U3220" i="1"/>
  <c r="W3220" i="1"/>
  <c r="R3221" i="1"/>
  <c r="S3220" i="1"/>
  <c r="W3221" i="1" l="1"/>
  <c r="S3221" i="1"/>
  <c r="R3222" i="1"/>
  <c r="X3221" i="1"/>
  <c r="U3221" i="1"/>
  <c r="T3222" i="1"/>
  <c r="X3222" i="1" l="1"/>
  <c r="U3222" i="1"/>
  <c r="T3223" i="1"/>
  <c r="W3222" i="1"/>
  <c r="R3223" i="1"/>
  <c r="S3222" i="1"/>
  <c r="W3223" i="1" l="1"/>
  <c r="R3224" i="1"/>
  <c r="S3223" i="1"/>
  <c r="X3223" i="1"/>
  <c r="U3223" i="1"/>
  <c r="T3224" i="1"/>
  <c r="X3224" i="1" l="1"/>
  <c r="T3225" i="1"/>
  <c r="U3224" i="1"/>
  <c r="W3224" i="1"/>
  <c r="R3225" i="1"/>
  <c r="S3224" i="1"/>
  <c r="W3225" i="1" l="1"/>
  <c r="S3225" i="1"/>
  <c r="R3226" i="1"/>
  <c r="X3225" i="1"/>
  <c r="U3225" i="1"/>
  <c r="T3226" i="1"/>
  <c r="X3226" i="1" l="1"/>
  <c r="T3227" i="1"/>
  <c r="U3226" i="1"/>
  <c r="W3226" i="1"/>
  <c r="R3227" i="1"/>
  <c r="S3226" i="1"/>
  <c r="W3227" i="1" l="1"/>
  <c r="R3228" i="1"/>
  <c r="S3227" i="1"/>
  <c r="X3227" i="1"/>
  <c r="U3227" i="1"/>
  <c r="T3228" i="1"/>
  <c r="W3228" i="1" l="1"/>
  <c r="S3228" i="1"/>
  <c r="R3229" i="1"/>
  <c r="X3228" i="1"/>
  <c r="U3228" i="1"/>
  <c r="T3229" i="1"/>
  <c r="X3229" i="1" l="1"/>
  <c r="U3229" i="1"/>
  <c r="T3230" i="1"/>
  <c r="W3229" i="1"/>
  <c r="R3230" i="1"/>
  <c r="S3229" i="1"/>
  <c r="W3230" i="1" l="1"/>
  <c r="S3230" i="1"/>
  <c r="R3231" i="1"/>
  <c r="X3230" i="1"/>
  <c r="T3231" i="1"/>
  <c r="U3230" i="1"/>
  <c r="X3231" i="1" l="1"/>
  <c r="U3231" i="1"/>
  <c r="T3232" i="1"/>
  <c r="W3231" i="1"/>
  <c r="S3231" i="1"/>
  <c r="R3232" i="1"/>
  <c r="W3232" i="1" l="1"/>
  <c r="S3232" i="1"/>
  <c r="R3233" i="1"/>
  <c r="X3232" i="1"/>
  <c r="U3232" i="1"/>
  <c r="T3233" i="1"/>
  <c r="X3233" i="1" l="1"/>
  <c r="T3234" i="1"/>
  <c r="U3233" i="1"/>
  <c r="W3233" i="1"/>
  <c r="S3233" i="1"/>
  <c r="R3234" i="1"/>
  <c r="W3234" i="1" l="1"/>
  <c r="S3234" i="1"/>
  <c r="R3235" i="1"/>
  <c r="X3234" i="1"/>
  <c r="T3235" i="1"/>
  <c r="U3234" i="1"/>
  <c r="X3235" i="1" l="1"/>
  <c r="U3235" i="1"/>
  <c r="T3236" i="1"/>
  <c r="W3235" i="1"/>
  <c r="S3235" i="1"/>
  <c r="R3236" i="1"/>
  <c r="W3236" i="1" l="1"/>
  <c r="R3237" i="1"/>
  <c r="S3236" i="1"/>
  <c r="X3236" i="1"/>
  <c r="T3237" i="1"/>
  <c r="U3236" i="1"/>
  <c r="X3237" i="1" l="1"/>
  <c r="U3237" i="1"/>
  <c r="T3238" i="1"/>
  <c r="W3237" i="1"/>
  <c r="R3238" i="1"/>
  <c r="S3237" i="1"/>
  <c r="W3238" i="1" l="1"/>
  <c r="S3238" i="1"/>
  <c r="R3239" i="1"/>
  <c r="X3238" i="1"/>
  <c r="T3239" i="1"/>
  <c r="U3238" i="1"/>
  <c r="X3239" i="1" l="1"/>
  <c r="T3240" i="1"/>
  <c r="U3239" i="1"/>
  <c r="W3239" i="1"/>
  <c r="S3239" i="1"/>
  <c r="R3240" i="1"/>
  <c r="W3240" i="1" l="1"/>
  <c r="S3240" i="1"/>
  <c r="R3241" i="1"/>
  <c r="X3240" i="1"/>
  <c r="U3240" i="1"/>
  <c r="T3241" i="1"/>
  <c r="X3241" i="1" l="1"/>
  <c r="U3241" i="1"/>
  <c r="T3242" i="1"/>
  <c r="W3241" i="1"/>
  <c r="S3241" i="1"/>
  <c r="R3242" i="1"/>
  <c r="W3242" i="1" l="1"/>
  <c r="R3243" i="1"/>
  <c r="S3242" i="1"/>
  <c r="X3242" i="1"/>
  <c r="U3242" i="1"/>
  <c r="T3243" i="1"/>
  <c r="X3243" i="1" l="1"/>
  <c r="U3243" i="1"/>
  <c r="T3244" i="1"/>
  <c r="W3243" i="1"/>
  <c r="R3244" i="1"/>
  <c r="S3243" i="1"/>
  <c r="W3244" i="1" l="1"/>
  <c r="S3244" i="1"/>
  <c r="R3245" i="1"/>
  <c r="X3244" i="1"/>
  <c r="T3245" i="1"/>
  <c r="U3244" i="1"/>
  <c r="X3245" i="1" l="1"/>
  <c r="T3246" i="1"/>
  <c r="U3245" i="1"/>
  <c r="W3245" i="1"/>
  <c r="R3246" i="1"/>
  <c r="S3245" i="1"/>
  <c r="W3246" i="1" l="1"/>
  <c r="R3247" i="1"/>
  <c r="S3246" i="1"/>
  <c r="X3246" i="1"/>
  <c r="U3246" i="1"/>
  <c r="T3247" i="1"/>
  <c r="X3247" i="1" l="1"/>
  <c r="T3248" i="1"/>
  <c r="U3247" i="1"/>
  <c r="W3247" i="1"/>
  <c r="R3248" i="1"/>
  <c r="S3247" i="1"/>
  <c r="W3248" i="1" l="1"/>
  <c r="R3249" i="1"/>
  <c r="S3248" i="1"/>
  <c r="X3248" i="1"/>
  <c r="T3249" i="1"/>
  <c r="U3248" i="1"/>
  <c r="X3249" i="1" l="1"/>
  <c r="T3250" i="1"/>
  <c r="U3249" i="1"/>
  <c r="W3249" i="1"/>
  <c r="R3250" i="1"/>
  <c r="S3249" i="1"/>
  <c r="W3250" i="1" l="1"/>
  <c r="S3250" i="1"/>
  <c r="R3251" i="1"/>
  <c r="X3250" i="1"/>
  <c r="T3251" i="1"/>
  <c r="U3250" i="1"/>
  <c r="X3251" i="1" l="1"/>
  <c r="T3252" i="1"/>
  <c r="U3251" i="1"/>
  <c r="W3251" i="1"/>
  <c r="S3251" i="1"/>
  <c r="R3252" i="1"/>
  <c r="W3252" i="1" l="1"/>
  <c r="R3253" i="1"/>
  <c r="S3252" i="1"/>
  <c r="X3252" i="1"/>
  <c r="U3252" i="1"/>
  <c r="T3253" i="1"/>
  <c r="X3253" i="1" l="1"/>
  <c r="U3253" i="1"/>
  <c r="T3254" i="1"/>
  <c r="W3253" i="1"/>
  <c r="S3253" i="1"/>
  <c r="R3254" i="1"/>
  <c r="W3254" i="1" l="1"/>
  <c r="S3254" i="1"/>
  <c r="R3255" i="1"/>
  <c r="X3254" i="1"/>
  <c r="T3255" i="1"/>
  <c r="U3254" i="1"/>
  <c r="X3255" i="1" l="1"/>
  <c r="T3256" i="1"/>
  <c r="U3255" i="1"/>
  <c r="W3255" i="1"/>
  <c r="S3255" i="1"/>
  <c r="R3256" i="1"/>
  <c r="W3256" i="1" l="1"/>
  <c r="S3256" i="1"/>
  <c r="R3257" i="1"/>
  <c r="X3256" i="1"/>
  <c r="T3257" i="1"/>
  <c r="U3256" i="1"/>
  <c r="X3257" i="1" l="1"/>
  <c r="U3257" i="1"/>
  <c r="T3258" i="1"/>
  <c r="W3257" i="1"/>
  <c r="R3258" i="1"/>
  <c r="S3257" i="1"/>
  <c r="W3258" i="1" l="1"/>
  <c r="R3259" i="1"/>
  <c r="S3258" i="1"/>
  <c r="X3258" i="1"/>
  <c r="T3259" i="1"/>
  <c r="U3258" i="1"/>
  <c r="X3259" i="1" l="1"/>
  <c r="T3260" i="1"/>
  <c r="U3259" i="1"/>
  <c r="W3259" i="1"/>
  <c r="S3259" i="1"/>
  <c r="R3260" i="1"/>
  <c r="W3260" i="1" l="1"/>
  <c r="S3260" i="1"/>
  <c r="R3261" i="1"/>
  <c r="X3260" i="1"/>
  <c r="T3261" i="1"/>
  <c r="U3260" i="1"/>
  <c r="X3261" i="1" l="1"/>
  <c r="U3261" i="1"/>
  <c r="T3262" i="1"/>
  <c r="W3261" i="1"/>
  <c r="R3262" i="1"/>
  <c r="S3261" i="1"/>
  <c r="W3262" i="1" l="1"/>
  <c r="R3263" i="1"/>
  <c r="S3262" i="1"/>
  <c r="X3262" i="1"/>
  <c r="U3262" i="1"/>
  <c r="T3263" i="1"/>
  <c r="X3263" i="1" l="1"/>
  <c r="U3263" i="1"/>
  <c r="T3264" i="1"/>
  <c r="W3263" i="1"/>
  <c r="S3263" i="1"/>
  <c r="R3264" i="1"/>
  <c r="W3264" i="1" l="1"/>
  <c r="R3265" i="1"/>
  <c r="S3264" i="1"/>
  <c r="X3264" i="1"/>
  <c r="T3265" i="1"/>
  <c r="U3264" i="1"/>
  <c r="X3265" i="1" l="1"/>
  <c r="T3266" i="1"/>
  <c r="U3265" i="1"/>
  <c r="W3265" i="1"/>
  <c r="R3266" i="1"/>
  <c r="S3265" i="1"/>
  <c r="W3266" i="1" l="1"/>
  <c r="S3266" i="1"/>
  <c r="R3267" i="1"/>
  <c r="X3266" i="1"/>
  <c r="T3267" i="1"/>
  <c r="U3266" i="1"/>
  <c r="X3267" i="1" l="1"/>
  <c r="U3267" i="1"/>
  <c r="T3268" i="1"/>
  <c r="W3267" i="1"/>
  <c r="S3267" i="1"/>
  <c r="R3268" i="1"/>
  <c r="W3268" i="1" l="1"/>
  <c r="R3269" i="1"/>
  <c r="S3268" i="1"/>
  <c r="X3268" i="1"/>
  <c r="U3268" i="1"/>
  <c r="T3269" i="1"/>
  <c r="X3269" i="1" l="1"/>
  <c r="T3270" i="1"/>
  <c r="U3269" i="1"/>
  <c r="W3269" i="1"/>
  <c r="R3270" i="1"/>
  <c r="S3269" i="1"/>
  <c r="W3270" i="1" l="1"/>
  <c r="S3270" i="1"/>
  <c r="R3271" i="1"/>
  <c r="X3270" i="1"/>
  <c r="T3271" i="1"/>
  <c r="U3270" i="1"/>
  <c r="W3271" i="1" l="1"/>
  <c r="R3272" i="1"/>
  <c r="S3271" i="1"/>
  <c r="X3271" i="1"/>
  <c r="T3272" i="1"/>
  <c r="U3271" i="1"/>
  <c r="X3272" i="1" l="1"/>
  <c r="U3272" i="1"/>
  <c r="T3273" i="1"/>
  <c r="W3272" i="1"/>
  <c r="R3273" i="1"/>
  <c r="S3272" i="1"/>
  <c r="W3273" i="1" l="1"/>
  <c r="R3274" i="1"/>
  <c r="S3273" i="1"/>
  <c r="X3273" i="1"/>
  <c r="U3273" i="1"/>
  <c r="T3274" i="1"/>
  <c r="X3274" i="1" l="1"/>
  <c r="T3275" i="1"/>
  <c r="U3274" i="1"/>
  <c r="W3274" i="1"/>
  <c r="R3275" i="1"/>
  <c r="S3274" i="1"/>
  <c r="W3275" i="1" l="1"/>
  <c r="S3275" i="1"/>
  <c r="R3276" i="1"/>
  <c r="X3275" i="1"/>
  <c r="T3276" i="1"/>
  <c r="U3275" i="1"/>
  <c r="X3276" i="1" l="1"/>
  <c r="T3277" i="1"/>
  <c r="U3276" i="1"/>
  <c r="W3276" i="1"/>
  <c r="R3277" i="1"/>
  <c r="S3276" i="1"/>
  <c r="X3277" i="1" l="1"/>
  <c r="U3277" i="1"/>
  <c r="T3278" i="1"/>
  <c r="W3277" i="1"/>
  <c r="R3278" i="1"/>
  <c r="S3277" i="1"/>
  <c r="W3278" i="1" l="1"/>
  <c r="S3278" i="1"/>
  <c r="R3279" i="1"/>
  <c r="X3278" i="1"/>
  <c r="U3278" i="1"/>
  <c r="T3279" i="1"/>
  <c r="X3279" i="1" l="1"/>
  <c r="T3280" i="1"/>
  <c r="U3279" i="1"/>
  <c r="W3279" i="1"/>
  <c r="S3279" i="1"/>
  <c r="R3280" i="1"/>
  <c r="W3280" i="1" l="1"/>
  <c r="S3280" i="1"/>
  <c r="R3281" i="1"/>
  <c r="X3280" i="1"/>
  <c r="U3280" i="1"/>
  <c r="T3281" i="1"/>
  <c r="X3281" i="1" l="1"/>
  <c r="T3282" i="1"/>
  <c r="U3281" i="1"/>
  <c r="W3281" i="1"/>
  <c r="S3281" i="1"/>
  <c r="R3282" i="1"/>
  <c r="W3282" i="1" l="1"/>
  <c r="R3283" i="1"/>
  <c r="S3282" i="1"/>
  <c r="X3282" i="1"/>
  <c r="U3282" i="1"/>
  <c r="T3283" i="1"/>
  <c r="X3283" i="1" l="1"/>
  <c r="T3284" i="1"/>
  <c r="U3283" i="1"/>
  <c r="W3283" i="1"/>
  <c r="R3284" i="1"/>
  <c r="S3283" i="1"/>
  <c r="W3284" i="1" l="1"/>
  <c r="S3284" i="1"/>
  <c r="R3285" i="1"/>
  <c r="X3284" i="1"/>
  <c r="T3285" i="1"/>
  <c r="U3284" i="1"/>
  <c r="X3285" i="1" l="1"/>
  <c r="U3285" i="1"/>
  <c r="T3286" i="1"/>
  <c r="W3285" i="1"/>
  <c r="S3285" i="1"/>
  <c r="R3286" i="1"/>
  <c r="W3286" i="1" l="1"/>
  <c r="R3287" i="1"/>
  <c r="S3286" i="1"/>
  <c r="X3286" i="1"/>
  <c r="T3287" i="1"/>
  <c r="U3286" i="1"/>
  <c r="W3287" i="1" l="1"/>
  <c r="R3288" i="1"/>
  <c r="S3287" i="1"/>
  <c r="X3287" i="1"/>
  <c r="U3287" i="1"/>
  <c r="T3288" i="1"/>
  <c r="X3288" i="1" l="1"/>
  <c r="T3289" i="1"/>
  <c r="U3288" i="1"/>
  <c r="W3288" i="1"/>
  <c r="S3288" i="1"/>
  <c r="R3289" i="1"/>
  <c r="W3289" i="1" l="1"/>
  <c r="S3289" i="1"/>
  <c r="R3290" i="1"/>
  <c r="X3289" i="1"/>
  <c r="T3290" i="1"/>
  <c r="U3289" i="1"/>
  <c r="X3290" i="1" l="1"/>
  <c r="T3291" i="1"/>
  <c r="U3290" i="1"/>
  <c r="W3290" i="1"/>
  <c r="S3290" i="1"/>
  <c r="R3291" i="1"/>
  <c r="W3291" i="1" l="1"/>
  <c r="S3291" i="1"/>
  <c r="R3292" i="1"/>
  <c r="X3291" i="1"/>
  <c r="U3291" i="1"/>
  <c r="T3292" i="1"/>
  <c r="X3292" i="1" l="1"/>
  <c r="U3292" i="1"/>
  <c r="T3293" i="1"/>
  <c r="W3292" i="1"/>
  <c r="R3293" i="1"/>
  <c r="S3292" i="1"/>
  <c r="W3293" i="1" l="1"/>
  <c r="R3294" i="1"/>
  <c r="S3293" i="1"/>
  <c r="X3293" i="1"/>
  <c r="U3293" i="1"/>
  <c r="T3294" i="1"/>
  <c r="X3294" i="1" l="1"/>
  <c r="U3294" i="1"/>
  <c r="T3295" i="1"/>
  <c r="W3294" i="1"/>
  <c r="S3294" i="1"/>
  <c r="R3295" i="1"/>
  <c r="W3295" i="1" l="1"/>
  <c r="S3295" i="1"/>
  <c r="R3296" i="1"/>
  <c r="X3295" i="1"/>
  <c r="T3296" i="1"/>
  <c r="U3295" i="1"/>
  <c r="X3296" i="1" l="1"/>
  <c r="U3296" i="1"/>
  <c r="T3297" i="1"/>
  <c r="W3296" i="1"/>
  <c r="R3297" i="1"/>
  <c r="S3296" i="1"/>
  <c r="W3297" i="1" l="1"/>
  <c r="R3298" i="1"/>
  <c r="S3297" i="1"/>
  <c r="X3297" i="1"/>
  <c r="T3298" i="1"/>
  <c r="U3297" i="1"/>
  <c r="X3298" i="1" l="1"/>
  <c r="T3299" i="1"/>
  <c r="U3298" i="1"/>
  <c r="W3298" i="1"/>
  <c r="R3299" i="1"/>
  <c r="S3298" i="1"/>
  <c r="W3299" i="1" l="1"/>
  <c r="R3300" i="1"/>
  <c r="S3299" i="1"/>
  <c r="X3299" i="1"/>
  <c r="T3300" i="1"/>
  <c r="U3299" i="1"/>
  <c r="X3300" i="1" l="1"/>
  <c r="U3300" i="1"/>
  <c r="T3301" i="1"/>
  <c r="W3300" i="1"/>
  <c r="S3300" i="1"/>
  <c r="R3301" i="1"/>
  <c r="W3301" i="1" l="1"/>
  <c r="S3301" i="1"/>
  <c r="R3302" i="1"/>
  <c r="X3301" i="1"/>
  <c r="T3302" i="1"/>
  <c r="U3301" i="1"/>
  <c r="X3302" i="1" l="1"/>
  <c r="U3302" i="1"/>
  <c r="T3303" i="1"/>
  <c r="W3302" i="1"/>
  <c r="R3303" i="1"/>
  <c r="S3302" i="1"/>
  <c r="W3303" i="1" l="1"/>
  <c r="S3303" i="1"/>
  <c r="R3304" i="1"/>
  <c r="X3303" i="1"/>
  <c r="T3304" i="1"/>
  <c r="U3303" i="1"/>
  <c r="X3304" i="1" l="1"/>
  <c r="T3305" i="1"/>
  <c r="U3304" i="1"/>
  <c r="W3304" i="1"/>
  <c r="R3305" i="1"/>
  <c r="S3304" i="1"/>
  <c r="W3305" i="1" l="1"/>
  <c r="S3305" i="1"/>
  <c r="R3306" i="1"/>
  <c r="X3305" i="1"/>
  <c r="T3306" i="1"/>
  <c r="U3305" i="1"/>
  <c r="X3306" i="1" l="1"/>
  <c r="U3306" i="1"/>
  <c r="T3307" i="1"/>
  <c r="W3306" i="1"/>
  <c r="S3306" i="1"/>
  <c r="R3307" i="1"/>
  <c r="W3307" i="1" l="1"/>
  <c r="S3307" i="1"/>
  <c r="R3308" i="1"/>
  <c r="X3307" i="1"/>
  <c r="U3307" i="1"/>
  <c r="T3308" i="1"/>
  <c r="X3308" i="1" l="1"/>
  <c r="T3309" i="1"/>
  <c r="U3308" i="1"/>
  <c r="W3308" i="1"/>
  <c r="R3309" i="1"/>
  <c r="S3308" i="1"/>
  <c r="W3309" i="1" l="1"/>
  <c r="S3309" i="1"/>
  <c r="R3310" i="1"/>
  <c r="X3309" i="1"/>
  <c r="U3309" i="1"/>
  <c r="T3310" i="1"/>
  <c r="X3310" i="1" l="1"/>
  <c r="T3311" i="1"/>
  <c r="U3310" i="1"/>
  <c r="W3310" i="1"/>
  <c r="S3310" i="1"/>
  <c r="R3311" i="1"/>
  <c r="W3311" i="1" l="1"/>
  <c r="R3312" i="1"/>
  <c r="S3311" i="1"/>
  <c r="X3311" i="1"/>
  <c r="T3312" i="1"/>
  <c r="U3311" i="1"/>
  <c r="X3312" i="1" l="1"/>
  <c r="U3312" i="1"/>
  <c r="T3313" i="1"/>
  <c r="W3312" i="1"/>
  <c r="R3313" i="1"/>
  <c r="S3312" i="1"/>
  <c r="W3313" i="1" l="1"/>
  <c r="R3314" i="1"/>
  <c r="S3313" i="1"/>
  <c r="X3313" i="1"/>
  <c r="U3313" i="1"/>
  <c r="T3314" i="1"/>
  <c r="X3314" i="1" l="1"/>
  <c r="T3315" i="1"/>
  <c r="U3314" i="1"/>
  <c r="W3314" i="1"/>
  <c r="R3315" i="1"/>
  <c r="S3314" i="1"/>
  <c r="W3315" i="1" l="1"/>
  <c r="S3315" i="1"/>
  <c r="R3316" i="1"/>
  <c r="X3315" i="1"/>
  <c r="U3315" i="1"/>
  <c r="T3316" i="1"/>
  <c r="X3316" i="1" l="1"/>
  <c r="T3317" i="1"/>
  <c r="U3316" i="1"/>
  <c r="W3316" i="1"/>
  <c r="S3316" i="1"/>
  <c r="R3317" i="1"/>
  <c r="W3317" i="1" l="1"/>
  <c r="S3317" i="1"/>
  <c r="R3318" i="1"/>
  <c r="X3317" i="1"/>
  <c r="U3317" i="1"/>
  <c r="T3318" i="1"/>
  <c r="X3318" i="1" l="1"/>
  <c r="U3318" i="1"/>
  <c r="T3319" i="1"/>
  <c r="W3318" i="1"/>
  <c r="R3319" i="1"/>
  <c r="S3318" i="1"/>
  <c r="W3319" i="1" l="1"/>
  <c r="S3319" i="1"/>
  <c r="R3320" i="1"/>
  <c r="X3319" i="1"/>
  <c r="U3319" i="1"/>
  <c r="T3320" i="1"/>
  <c r="X3320" i="1" l="1"/>
  <c r="T3321" i="1"/>
  <c r="U3320" i="1"/>
  <c r="W3320" i="1"/>
  <c r="S3320" i="1"/>
  <c r="R3321" i="1"/>
  <c r="W3321" i="1" l="1"/>
  <c r="R3322" i="1"/>
  <c r="S3321" i="1"/>
  <c r="X3321" i="1"/>
  <c r="U3321" i="1"/>
  <c r="T3322" i="1"/>
  <c r="X3322" i="1" l="1"/>
  <c r="U3322" i="1"/>
  <c r="T3323" i="1"/>
  <c r="W3322" i="1"/>
  <c r="S3322" i="1"/>
  <c r="R3323" i="1"/>
  <c r="W3323" i="1" l="1"/>
  <c r="S3323" i="1"/>
  <c r="R3324" i="1"/>
  <c r="X3323" i="1"/>
  <c r="T3324" i="1"/>
  <c r="U3323" i="1"/>
  <c r="X3324" i="1" l="1"/>
  <c r="T3325" i="1"/>
  <c r="U3324" i="1"/>
  <c r="W3324" i="1"/>
  <c r="R3325" i="1"/>
  <c r="S3324" i="1"/>
  <c r="W3325" i="1" l="1"/>
  <c r="S3325" i="1"/>
  <c r="R3326" i="1"/>
  <c r="X3325" i="1"/>
  <c r="T3326" i="1"/>
  <c r="U3325" i="1"/>
  <c r="X3326" i="1" l="1"/>
  <c r="T3327" i="1"/>
  <c r="U3326" i="1"/>
  <c r="W3326" i="1"/>
  <c r="R3327" i="1"/>
  <c r="S3326" i="1"/>
  <c r="W3327" i="1" l="1"/>
  <c r="S3327" i="1"/>
  <c r="R3328" i="1"/>
  <c r="X3327" i="1"/>
  <c r="U3327" i="1"/>
  <c r="T3328" i="1"/>
  <c r="X3328" i="1" l="1"/>
  <c r="U3328" i="1"/>
  <c r="T3329" i="1"/>
  <c r="W3328" i="1"/>
  <c r="S3328" i="1"/>
  <c r="R3329" i="1"/>
  <c r="W3329" i="1" l="1"/>
  <c r="S3329" i="1"/>
  <c r="R3330" i="1"/>
  <c r="X3329" i="1"/>
  <c r="T3330" i="1"/>
  <c r="U3329" i="1"/>
  <c r="X3330" i="1" l="1"/>
  <c r="T3331" i="1"/>
  <c r="U3330" i="1"/>
  <c r="W3330" i="1"/>
  <c r="S3330" i="1"/>
  <c r="R3331" i="1"/>
  <c r="W3331" i="1" l="1"/>
  <c r="S3331" i="1"/>
  <c r="R3332" i="1"/>
  <c r="X3331" i="1"/>
  <c r="T3332" i="1"/>
  <c r="U3331" i="1"/>
  <c r="X3332" i="1" l="1"/>
  <c r="U3332" i="1"/>
  <c r="T3333" i="1"/>
  <c r="W3332" i="1"/>
  <c r="R3333" i="1"/>
  <c r="S3332" i="1"/>
  <c r="W3333" i="1" l="1"/>
  <c r="R3334" i="1"/>
  <c r="S3333" i="1"/>
  <c r="X3333" i="1"/>
  <c r="T3334" i="1"/>
  <c r="U3333" i="1"/>
  <c r="X3334" i="1" l="1"/>
  <c r="T3335" i="1"/>
  <c r="U3334" i="1"/>
  <c r="W3334" i="1"/>
  <c r="S3334" i="1"/>
  <c r="R3335" i="1"/>
  <c r="W3335" i="1" l="1"/>
  <c r="R3336" i="1"/>
  <c r="S3335" i="1"/>
  <c r="X3335" i="1"/>
  <c r="U3335" i="1"/>
  <c r="T3336" i="1"/>
  <c r="X3336" i="1" l="1"/>
  <c r="T3337" i="1"/>
  <c r="U3336" i="1"/>
  <c r="W3336" i="1"/>
  <c r="R3337" i="1"/>
  <c r="S3336" i="1"/>
  <c r="W3337" i="1" l="1"/>
  <c r="S3337" i="1"/>
  <c r="R3338" i="1"/>
  <c r="X3337" i="1"/>
  <c r="U3337" i="1"/>
  <c r="T3338" i="1"/>
  <c r="X3338" i="1" l="1"/>
  <c r="U3338" i="1"/>
  <c r="T3339" i="1"/>
  <c r="W3338" i="1"/>
  <c r="S3338" i="1"/>
  <c r="R3339" i="1"/>
  <c r="W3339" i="1" l="1"/>
  <c r="R3340" i="1"/>
  <c r="S3339" i="1"/>
  <c r="X3339" i="1"/>
  <c r="T3340" i="1"/>
  <c r="U3339" i="1"/>
  <c r="X3340" i="1" l="1"/>
  <c r="T3341" i="1"/>
  <c r="U3340" i="1"/>
  <c r="W3340" i="1"/>
  <c r="R3341" i="1"/>
  <c r="S3340" i="1"/>
  <c r="W3341" i="1" l="1"/>
  <c r="R3342" i="1"/>
  <c r="S3341" i="1"/>
  <c r="X3341" i="1"/>
  <c r="U3341" i="1"/>
  <c r="T3342" i="1"/>
  <c r="X3342" i="1" l="1"/>
  <c r="T3343" i="1"/>
  <c r="U3342" i="1"/>
  <c r="W3342" i="1"/>
  <c r="R3343" i="1"/>
  <c r="S3342" i="1"/>
  <c r="W3343" i="1" l="1"/>
  <c r="R3344" i="1"/>
  <c r="S3343" i="1"/>
  <c r="X3343" i="1"/>
  <c r="T3344" i="1"/>
  <c r="U3343" i="1"/>
  <c r="W3344" i="1" l="1"/>
  <c r="R3345" i="1"/>
  <c r="S3344" i="1"/>
  <c r="X3344" i="1"/>
  <c r="T3345" i="1"/>
  <c r="U3344" i="1"/>
  <c r="X3345" i="1" l="1"/>
  <c r="T3346" i="1"/>
  <c r="U3345" i="1"/>
  <c r="W3345" i="1"/>
  <c r="S3345" i="1"/>
  <c r="R3346" i="1"/>
  <c r="X3346" i="1" l="1"/>
  <c r="U3346" i="1"/>
  <c r="T3347" i="1"/>
  <c r="W3346" i="1"/>
  <c r="R3347" i="1"/>
  <c r="S3346" i="1"/>
  <c r="W3347" i="1" l="1"/>
  <c r="S3347" i="1"/>
  <c r="R3348" i="1"/>
  <c r="X3347" i="1"/>
  <c r="T3348" i="1"/>
  <c r="U3347" i="1"/>
  <c r="X3348" i="1" l="1"/>
  <c r="T3349" i="1"/>
  <c r="U3348" i="1"/>
  <c r="W3348" i="1"/>
  <c r="R3349" i="1"/>
  <c r="S3348" i="1"/>
  <c r="W3349" i="1" l="1"/>
  <c r="S3349" i="1"/>
  <c r="R3350" i="1"/>
  <c r="X3349" i="1"/>
  <c r="U3349" i="1"/>
  <c r="T3350" i="1"/>
  <c r="X3350" i="1" l="1"/>
  <c r="T3351" i="1"/>
  <c r="U3350" i="1"/>
  <c r="W3350" i="1"/>
  <c r="S3350" i="1"/>
  <c r="R3351" i="1"/>
  <c r="W3351" i="1" l="1"/>
  <c r="S3351" i="1"/>
  <c r="R3352" i="1"/>
  <c r="X3351" i="1"/>
  <c r="T3352" i="1"/>
  <c r="U3351" i="1"/>
  <c r="X3352" i="1" l="1"/>
  <c r="T3353" i="1"/>
  <c r="U3352" i="1"/>
  <c r="W3352" i="1"/>
  <c r="R3353" i="1"/>
  <c r="S3352" i="1"/>
  <c r="W3353" i="1" l="1"/>
  <c r="R3354" i="1"/>
  <c r="S3353" i="1"/>
  <c r="X3353" i="1"/>
  <c r="T3354" i="1"/>
  <c r="U3353" i="1"/>
  <c r="X3354" i="1" l="1"/>
  <c r="T3355" i="1"/>
  <c r="U3354" i="1"/>
  <c r="W3354" i="1"/>
  <c r="R3355" i="1"/>
  <c r="S3354" i="1"/>
  <c r="W3355" i="1" l="1"/>
  <c r="S3355" i="1"/>
  <c r="R3356" i="1"/>
  <c r="X3355" i="1"/>
  <c r="U3355" i="1"/>
  <c r="T3356" i="1"/>
  <c r="X3356" i="1" l="1"/>
  <c r="T3357" i="1"/>
  <c r="U3356" i="1"/>
  <c r="W3356" i="1"/>
  <c r="R3357" i="1"/>
  <c r="S3356" i="1"/>
  <c r="W3357" i="1" l="1"/>
  <c r="R3358" i="1"/>
  <c r="S3357" i="1"/>
  <c r="X3357" i="1"/>
  <c r="T3358" i="1"/>
  <c r="U3357" i="1"/>
  <c r="X3358" i="1" l="1"/>
  <c r="U3358" i="1"/>
  <c r="T3359" i="1"/>
  <c r="W3358" i="1"/>
  <c r="R3359" i="1"/>
  <c r="S3358" i="1"/>
  <c r="W3359" i="1" l="1"/>
  <c r="S3359" i="1"/>
  <c r="R3360" i="1"/>
  <c r="X3359" i="1"/>
  <c r="T3360" i="1"/>
  <c r="U3359" i="1"/>
  <c r="X3360" i="1" l="1"/>
  <c r="U3360" i="1"/>
  <c r="T3361" i="1"/>
  <c r="W3360" i="1"/>
  <c r="S3360" i="1"/>
  <c r="R3361" i="1"/>
  <c r="W3361" i="1" l="1"/>
  <c r="S3361" i="1"/>
  <c r="R3362" i="1"/>
  <c r="X3361" i="1"/>
  <c r="T3362" i="1"/>
  <c r="U3361" i="1"/>
  <c r="X3362" i="1" l="1"/>
  <c r="T3363" i="1"/>
  <c r="U3362" i="1"/>
  <c r="W3362" i="1"/>
  <c r="R3363" i="1"/>
  <c r="S3362" i="1"/>
  <c r="W3363" i="1" l="1"/>
  <c r="S3363" i="1"/>
  <c r="R3364" i="1"/>
  <c r="X3363" i="1"/>
  <c r="T3364" i="1"/>
  <c r="U3363" i="1"/>
  <c r="X3364" i="1" l="1"/>
  <c r="T3365" i="1"/>
  <c r="U3364" i="1"/>
  <c r="W3364" i="1"/>
  <c r="R3365" i="1"/>
  <c r="S3364" i="1"/>
  <c r="W3365" i="1" l="1"/>
  <c r="R3366" i="1"/>
  <c r="S3365" i="1"/>
  <c r="X3365" i="1"/>
  <c r="T3366" i="1"/>
  <c r="U3365" i="1"/>
  <c r="X3366" i="1" l="1"/>
  <c r="T3367" i="1"/>
  <c r="U3366" i="1"/>
  <c r="W3366" i="1"/>
  <c r="S3366" i="1"/>
  <c r="R3367" i="1"/>
  <c r="W3367" i="1" l="1"/>
  <c r="S3367" i="1"/>
  <c r="R3368" i="1"/>
  <c r="X3367" i="1"/>
  <c r="T3368" i="1"/>
  <c r="U3367" i="1"/>
  <c r="X3368" i="1" l="1"/>
  <c r="U3368" i="1"/>
  <c r="T3369" i="1"/>
  <c r="W3368" i="1"/>
  <c r="R3369" i="1"/>
  <c r="S3368" i="1"/>
  <c r="W3369" i="1" l="1"/>
  <c r="S3369" i="1"/>
  <c r="R3370" i="1"/>
  <c r="X3369" i="1"/>
  <c r="U3369" i="1"/>
  <c r="T3370" i="1"/>
  <c r="X3370" i="1" l="1"/>
  <c r="T3371" i="1"/>
  <c r="U3370" i="1"/>
  <c r="W3370" i="1"/>
  <c r="R3371" i="1"/>
  <c r="S3370" i="1"/>
  <c r="W3371" i="1" l="1"/>
  <c r="R3372" i="1"/>
  <c r="S3371" i="1"/>
  <c r="X3371" i="1"/>
  <c r="T3372" i="1"/>
  <c r="U3371" i="1"/>
  <c r="X3372" i="1" l="1"/>
  <c r="U3372" i="1"/>
  <c r="T3373" i="1"/>
  <c r="W3372" i="1"/>
  <c r="R3373" i="1"/>
  <c r="S3372" i="1"/>
  <c r="W3373" i="1" l="1"/>
  <c r="R3374" i="1"/>
  <c r="S3373" i="1"/>
  <c r="X3373" i="1"/>
  <c r="T3374" i="1"/>
  <c r="U3373" i="1"/>
  <c r="X3374" i="1" l="1"/>
  <c r="T3375" i="1"/>
  <c r="U3374" i="1"/>
  <c r="W3374" i="1"/>
  <c r="S3374" i="1"/>
  <c r="R3375" i="1"/>
  <c r="W3375" i="1" l="1"/>
  <c r="R3376" i="1"/>
  <c r="S3375" i="1"/>
  <c r="X3375" i="1"/>
  <c r="T3376" i="1"/>
  <c r="U3375" i="1"/>
  <c r="X3376" i="1" l="1"/>
  <c r="T3377" i="1"/>
  <c r="U3376" i="1"/>
  <c r="W3376" i="1"/>
  <c r="R3377" i="1"/>
  <c r="S3376" i="1"/>
  <c r="W3377" i="1" l="1"/>
  <c r="R3378" i="1"/>
  <c r="S3377" i="1"/>
  <c r="X3377" i="1"/>
  <c r="T3378" i="1"/>
  <c r="U3377" i="1"/>
  <c r="X3378" i="1" l="1"/>
  <c r="U3378" i="1"/>
  <c r="T3379" i="1"/>
  <c r="W3378" i="1"/>
  <c r="R3379" i="1"/>
  <c r="S3378" i="1"/>
  <c r="W3379" i="1" l="1"/>
  <c r="R3380" i="1"/>
  <c r="S3379" i="1"/>
  <c r="X3379" i="1"/>
  <c r="T3380" i="1"/>
  <c r="U3379" i="1"/>
  <c r="X3380" i="1" l="1"/>
  <c r="U3380" i="1"/>
  <c r="T3381" i="1"/>
  <c r="W3380" i="1"/>
  <c r="S3380" i="1"/>
  <c r="R3381" i="1"/>
  <c r="W3381" i="1" l="1"/>
  <c r="R3382" i="1"/>
  <c r="S3381" i="1"/>
  <c r="X3381" i="1"/>
  <c r="T3382" i="1"/>
  <c r="U3381" i="1"/>
  <c r="X3382" i="1" l="1"/>
  <c r="U3382" i="1"/>
  <c r="T3383" i="1"/>
  <c r="W3382" i="1"/>
  <c r="R3383" i="1"/>
  <c r="S3382" i="1"/>
  <c r="W3383" i="1" l="1"/>
  <c r="S3383" i="1"/>
  <c r="R3384" i="1"/>
  <c r="X3383" i="1"/>
  <c r="U3383" i="1"/>
  <c r="T3384" i="1"/>
  <c r="X3384" i="1" l="1"/>
  <c r="T3385" i="1"/>
  <c r="U3384" i="1"/>
  <c r="W3384" i="1"/>
  <c r="R3385" i="1"/>
  <c r="S3384" i="1"/>
  <c r="W3385" i="1" l="1"/>
  <c r="S3385" i="1"/>
  <c r="R3386" i="1"/>
  <c r="X3385" i="1"/>
  <c r="U3385" i="1"/>
  <c r="T3386" i="1"/>
  <c r="X3386" i="1" l="1"/>
  <c r="T3387" i="1"/>
  <c r="U3386" i="1"/>
  <c r="W3386" i="1"/>
  <c r="R3387" i="1"/>
  <c r="S3386" i="1"/>
  <c r="W3387" i="1" l="1"/>
  <c r="R3388" i="1"/>
  <c r="S3387" i="1"/>
  <c r="X3387" i="1"/>
  <c r="T3388" i="1"/>
  <c r="U3387" i="1"/>
  <c r="X3388" i="1" l="1"/>
  <c r="T3389" i="1"/>
  <c r="U3388" i="1"/>
  <c r="W3388" i="1"/>
  <c r="S3388" i="1"/>
  <c r="R3389" i="1"/>
  <c r="W3389" i="1" l="1"/>
  <c r="R3390" i="1"/>
  <c r="S3389" i="1"/>
  <c r="X3389" i="1"/>
  <c r="T3390" i="1"/>
  <c r="U3389" i="1"/>
  <c r="X3390" i="1" l="1"/>
  <c r="T3391" i="1"/>
  <c r="U3390" i="1"/>
  <c r="W3390" i="1"/>
  <c r="S3390" i="1"/>
  <c r="R3391" i="1"/>
  <c r="W3391" i="1" l="1"/>
  <c r="S3391" i="1"/>
  <c r="R3392" i="1"/>
  <c r="X3391" i="1"/>
  <c r="T3392" i="1"/>
  <c r="U3391" i="1"/>
  <c r="X3392" i="1" l="1"/>
  <c r="U3392" i="1"/>
  <c r="T3393" i="1"/>
  <c r="W3392" i="1"/>
  <c r="R3393" i="1"/>
  <c r="S3392" i="1"/>
  <c r="W3393" i="1" l="1"/>
  <c r="R3394" i="1"/>
  <c r="S3393" i="1"/>
  <c r="X3393" i="1"/>
  <c r="U3393" i="1"/>
  <c r="T3394" i="1"/>
  <c r="X3394" i="1" l="1"/>
  <c r="T3395" i="1"/>
  <c r="U3394" i="1"/>
  <c r="W3394" i="1"/>
  <c r="S3394" i="1"/>
  <c r="R3395" i="1"/>
  <c r="W3395" i="1" l="1"/>
  <c r="R3396" i="1"/>
  <c r="S3395" i="1"/>
  <c r="X3395" i="1"/>
  <c r="T3396" i="1"/>
  <c r="U3395" i="1"/>
  <c r="X3396" i="1" l="1"/>
  <c r="U3396" i="1"/>
  <c r="T3397" i="1"/>
  <c r="W3396" i="1"/>
  <c r="S3396" i="1"/>
  <c r="R3397" i="1"/>
  <c r="W3397" i="1" l="1"/>
  <c r="R3398" i="1"/>
  <c r="S3397" i="1"/>
  <c r="X3397" i="1"/>
  <c r="T3398" i="1"/>
  <c r="U3397" i="1"/>
  <c r="X3398" i="1" l="1"/>
  <c r="U3398" i="1"/>
  <c r="T3399" i="1"/>
  <c r="W3398" i="1"/>
  <c r="R3399" i="1"/>
  <c r="S3398" i="1"/>
  <c r="W3399" i="1" l="1"/>
  <c r="S3399" i="1"/>
  <c r="R3400" i="1"/>
  <c r="X3399" i="1"/>
  <c r="T3400" i="1"/>
  <c r="U3399" i="1"/>
  <c r="X3400" i="1" l="1"/>
  <c r="U3400" i="1"/>
  <c r="T3401" i="1"/>
  <c r="W3400" i="1"/>
  <c r="R3401" i="1"/>
  <c r="S3400" i="1"/>
  <c r="W3401" i="1" l="1"/>
  <c r="R3402" i="1"/>
  <c r="S3401" i="1"/>
  <c r="X3401" i="1"/>
  <c r="T3402" i="1"/>
  <c r="U3401" i="1"/>
  <c r="X3402" i="1" l="1"/>
  <c r="T3403" i="1"/>
  <c r="U3402" i="1"/>
  <c r="W3402" i="1"/>
  <c r="R3403" i="1"/>
  <c r="S3402" i="1"/>
  <c r="W3403" i="1" l="1"/>
  <c r="R3404" i="1"/>
  <c r="S3403" i="1"/>
  <c r="X3403" i="1"/>
  <c r="U3403" i="1"/>
  <c r="T3404" i="1"/>
  <c r="X3404" i="1" l="1"/>
  <c r="U3404" i="1"/>
  <c r="T3405" i="1"/>
  <c r="W3404" i="1"/>
  <c r="R3405" i="1"/>
  <c r="S3404" i="1"/>
  <c r="W3405" i="1" l="1"/>
  <c r="R3406" i="1"/>
  <c r="S3405" i="1"/>
  <c r="X3405" i="1"/>
  <c r="T3406" i="1"/>
  <c r="U3405" i="1"/>
  <c r="X3406" i="1" l="1"/>
  <c r="T3407" i="1"/>
  <c r="U3406" i="1"/>
  <c r="W3406" i="1"/>
  <c r="R3407" i="1"/>
  <c r="S3406" i="1"/>
  <c r="W3407" i="1" l="1"/>
  <c r="R3408" i="1"/>
  <c r="S3407" i="1"/>
  <c r="X3407" i="1"/>
  <c r="U3407" i="1"/>
  <c r="T3408" i="1"/>
  <c r="X3408" i="1" l="1"/>
  <c r="T3409" i="1"/>
  <c r="U3408" i="1"/>
  <c r="W3408" i="1"/>
  <c r="R3409" i="1"/>
  <c r="S3408" i="1"/>
  <c r="W3409" i="1" l="1"/>
  <c r="R3410" i="1"/>
  <c r="S3409" i="1"/>
  <c r="X3409" i="1"/>
  <c r="T3410" i="1"/>
  <c r="U3409" i="1"/>
  <c r="X3410" i="1" l="1"/>
  <c r="U3410" i="1"/>
  <c r="T3411" i="1"/>
  <c r="W3410" i="1"/>
  <c r="S3410" i="1"/>
  <c r="R3411" i="1"/>
  <c r="W3411" i="1" l="1"/>
  <c r="R3412" i="1"/>
  <c r="S3411" i="1"/>
  <c r="X3411" i="1"/>
  <c r="T3412" i="1"/>
  <c r="U3411" i="1"/>
  <c r="X3412" i="1" l="1"/>
  <c r="T3413" i="1"/>
  <c r="U3412" i="1"/>
  <c r="W3412" i="1"/>
  <c r="R3413" i="1"/>
  <c r="S3412" i="1"/>
  <c r="W3413" i="1" l="1"/>
  <c r="S3413" i="1"/>
  <c r="R3414" i="1"/>
  <c r="X3413" i="1"/>
  <c r="U3413" i="1"/>
  <c r="T3414" i="1"/>
  <c r="X3414" i="1" l="1"/>
  <c r="T3415" i="1"/>
  <c r="U3414" i="1"/>
  <c r="W3414" i="1"/>
  <c r="S3414" i="1"/>
  <c r="R3415" i="1"/>
  <c r="W3415" i="1" l="1"/>
  <c r="R3416" i="1"/>
  <c r="S3415" i="1"/>
  <c r="X3415" i="1"/>
  <c r="T3416" i="1"/>
  <c r="U3415" i="1"/>
  <c r="X3416" i="1" l="1"/>
  <c r="T3417" i="1"/>
  <c r="U3416" i="1"/>
  <c r="W3416" i="1"/>
  <c r="S3416" i="1"/>
  <c r="R3417" i="1"/>
  <c r="W3417" i="1" l="1"/>
  <c r="S3417" i="1"/>
  <c r="R3418" i="1"/>
  <c r="X3417" i="1"/>
  <c r="U3417" i="1"/>
  <c r="T3418" i="1"/>
  <c r="X3418" i="1" l="1"/>
  <c r="U3418" i="1"/>
  <c r="T3419" i="1"/>
  <c r="W3418" i="1"/>
  <c r="R3419" i="1"/>
  <c r="S3418" i="1"/>
  <c r="W3419" i="1" l="1"/>
  <c r="S3419" i="1"/>
  <c r="R3420" i="1"/>
  <c r="X3419" i="1"/>
  <c r="U3419" i="1"/>
  <c r="T3420" i="1"/>
  <c r="X3420" i="1" l="1"/>
  <c r="U3420" i="1"/>
  <c r="T3421" i="1"/>
  <c r="W3420" i="1"/>
  <c r="R3421" i="1"/>
  <c r="S3420" i="1"/>
  <c r="W3421" i="1" l="1"/>
  <c r="R3422" i="1"/>
  <c r="S3421" i="1"/>
  <c r="X3421" i="1"/>
  <c r="U3421" i="1"/>
  <c r="T3422" i="1"/>
  <c r="X3422" i="1" l="1"/>
  <c r="T3423" i="1"/>
  <c r="U3422" i="1"/>
  <c r="W3422" i="1"/>
  <c r="R3423" i="1"/>
  <c r="S3422" i="1"/>
  <c r="W3423" i="1" l="1"/>
  <c r="S3423" i="1"/>
  <c r="R3424" i="1"/>
  <c r="X3423" i="1"/>
  <c r="T3424" i="1"/>
  <c r="U3423" i="1"/>
  <c r="X3424" i="1" l="1"/>
  <c r="T3425" i="1"/>
  <c r="U3424" i="1"/>
  <c r="W3424" i="1"/>
  <c r="S3424" i="1"/>
  <c r="R3425" i="1"/>
  <c r="W3425" i="1" l="1"/>
  <c r="S3425" i="1"/>
  <c r="R3426" i="1"/>
  <c r="X3425" i="1"/>
  <c r="T3426" i="1"/>
  <c r="U3425" i="1"/>
  <c r="X3426" i="1" l="1"/>
  <c r="T3427" i="1"/>
  <c r="U3426" i="1"/>
  <c r="W3426" i="1"/>
  <c r="R3427" i="1"/>
  <c r="S3426" i="1"/>
  <c r="W3427" i="1" l="1"/>
  <c r="R3428" i="1"/>
  <c r="S3427" i="1"/>
  <c r="X3427" i="1"/>
  <c r="T3428" i="1"/>
  <c r="U3427" i="1"/>
  <c r="X3428" i="1" l="1"/>
  <c r="U3428" i="1"/>
  <c r="T3429" i="1"/>
  <c r="W3428" i="1"/>
  <c r="R3429" i="1"/>
  <c r="S3428" i="1"/>
  <c r="W3429" i="1" l="1"/>
  <c r="R3430" i="1"/>
  <c r="S3429" i="1"/>
  <c r="X3429" i="1"/>
  <c r="U3429" i="1"/>
  <c r="T3430" i="1"/>
  <c r="W3430" i="1" l="1"/>
  <c r="R3431" i="1"/>
  <c r="S3430" i="1"/>
  <c r="X3430" i="1"/>
  <c r="T3431" i="1"/>
  <c r="U3430" i="1"/>
  <c r="X3431" i="1" l="1"/>
  <c r="T3432" i="1"/>
  <c r="U3431" i="1"/>
  <c r="W3431" i="1"/>
  <c r="S3431" i="1"/>
  <c r="R3432" i="1"/>
  <c r="W3432" i="1" l="1"/>
  <c r="R3433" i="1"/>
  <c r="S3432" i="1"/>
  <c r="X3432" i="1"/>
  <c r="T3433" i="1"/>
  <c r="U3432" i="1"/>
  <c r="X3433" i="1" l="1"/>
  <c r="T3434" i="1"/>
  <c r="U3433" i="1"/>
  <c r="W3433" i="1"/>
  <c r="R3434" i="1"/>
  <c r="S3433" i="1"/>
  <c r="W3434" i="1" l="1"/>
  <c r="R3435" i="1"/>
  <c r="S3434" i="1"/>
  <c r="X3434" i="1"/>
  <c r="U3434" i="1"/>
  <c r="T3435" i="1"/>
  <c r="W3435" i="1" l="1"/>
  <c r="S3435" i="1"/>
  <c r="R3436" i="1"/>
  <c r="X3435" i="1"/>
  <c r="U3435" i="1"/>
  <c r="T3436" i="1"/>
  <c r="X3436" i="1" l="1"/>
  <c r="T3437" i="1"/>
  <c r="U3436" i="1"/>
  <c r="W3436" i="1"/>
  <c r="R3437" i="1"/>
  <c r="S3436" i="1"/>
  <c r="W3437" i="1" l="1"/>
  <c r="R3438" i="1"/>
  <c r="S3437" i="1"/>
  <c r="X3437" i="1"/>
  <c r="T3438" i="1"/>
  <c r="U3437" i="1"/>
  <c r="X3438" i="1" l="1"/>
  <c r="U3438" i="1"/>
  <c r="T3439" i="1"/>
  <c r="W3438" i="1"/>
  <c r="R3439" i="1"/>
  <c r="S3438" i="1"/>
  <c r="W3439" i="1" l="1"/>
  <c r="R3440" i="1"/>
  <c r="S3439" i="1"/>
  <c r="X3439" i="1"/>
  <c r="T3440" i="1"/>
  <c r="U3439" i="1"/>
  <c r="X3440" i="1" l="1"/>
  <c r="U3440" i="1"/>
  <c r="T3441" i="1"/>
  <c r="W3440" i="1"/>
  <c r="S3440" i="1"/>
  <c r="R3441" i="1"/>
  <c r="W3441" i="1" l="1"/>
  <c r="S3441" i="1"/>
  <c r="R3442" i="1"/>
  <c r="X3441" i="1"/>
  <c r="T3442" i="1"/>
  <c r="U3441" i="1"/>
  <c r="X3442" i="1" l="1"/>
  <c r="T3443" i="1"/>
  <c r="U3442" i="1"/>
  <c r="W3442" i="1"/>
  <c r="R3443" i="1"/>
  <c r="S3442" i="1"/>
  <c r="W3443" i="1" l="1"/>
  <c r="R3444" i="1"/>
  <c r="S3443" i="1"/>
  <c r="X3443" i="1"/>
  <c r="U3443" i="1"/>
  <c r="T3444" i="1"/>
  <c r="X3444" i="1" l="1"/>
  <c r="T3445" i="1"/>
  <c r="U3444" i="1"/>
  <c r="W3444" i="1"/>
  <c r="S3444" i="1"/>
  <c r="R3445" i="1"/>
  <c r="W3445" i="1" l="1"/>
  <c r="S3445" i="1"/>
  <c r="R3446" i="1"/>
  <c r="X3445" i="1"/>
  <c r="T3446" i="1"/>
  <c r="U3445" i="1"/>
  <c r="X3446" i="1" l="1"/>
  <c r="T3447" i="1"/>
  <c r="U3446" i="1"/>
  <c r="W3446" i="1"/>
  <c r="R3447" i="1"/>
  <c r="S3446" i="1"/>
  <c r="W3447" i="1" l="1"/>
  <c r="R3448" i="1"/>
  <c r="S3447" i="1"/>
  <c r="X3447" i="1"/>
  <c r="U3447" i="1"/>
  <c r="T3448" i="1"/>
  <c r="X3448" i="1" l="1"/>
  <c r="T3449" i="1"/>
  <c r="U3448" i="1"/>
  <c r="W3448" i="1"/>
  <c r="R3449" i="1"/>
  <c r="S3448" i="1"/>
  <c r="W3449" i="1" l="1"/>
  <c r="S3449" i="1"/>
  <c r="R3450" i="1"/>
  <c r="X3449" i="1"/>
  <c r="T3450" i="1"/>
  <c r="U3449" i="1"/>
  <c r="X3450" i="1" l="1"/>
  <c r="U3450" i="1"/>
  <c r="T3451" i="1"/>
  <c r="W3450" i="1"/>
  <c r="R3451" i="1"/>
  <c r="S3450" i="1"/>
  <c r="W3451" i="1" l="1"/>
  <c r="R3452" i="1"/>
  <c r="S3451" i="1"/>
  <c r="X3451" i="1"/>
  <c r="T3452" i="1"/>
  <c r="U3451" i="1"/>
  <c r="X3452" i="1" l="1"/>
  <c r="U3452" i="1"/>
  <c r="T3453" i="1"/>
  <c r="W3452" i="1"/>
  <c r="R3453" i="1"/>
  <c r="S3452" i="1"/>
  <c r="W3453" i="1" l="1"/>
  <c r="S3453" i="1"/>
  <c r="R3454" i="1"/>
  <c r="X3453" i="1"/>
  <c r="T3454" i="1"/>
  <c r="U3453" i="1"/>
  <c r="X3454" i="1" l="1"/>
  <c r="T3455" i="1"/>
  <c r="U3454" i="1"/>
  <c r="W3454" i="1"/>
  <c r="R3455" i="1"/>
  <c r="S3454" i="1"/>
  <c r="W3455" i="1" l="1"/>
  <c r="R3456" i="1"/>
  <c r="S3455" i="1"/>
  <c r="X3455" i="1"/>
  <c r="U3455" i="1"/>
  <c r="T3456" i="1"/>
  <c r="X3456" i="1" l="1"/>
  <c r="T3457" i="1"/>
  <c r="U3456" i="1"/>
  <c r="W3456" i="1"/>
  <c r="S3456" i="1"/>
  <c r="R3457" i="1"/>
  <c r="W3457" i="1" l="1"/>
  <c r="R3458" i="1"/>
  <c r="S3457" i="1"/>
  <c r="X3457" i="1"/>
  <c r="T3458" i="1"/>
  <c r="U3457" i="1"/>
  <c r="X3458" i="1" l="1"/>
  <c r="T3459" i="1"/>
  <c r="U3458" i="1"/>
  <c r="W3458" i="1"/>
  <c r="R3459" i="1"/>
  <c r="S3458" i="1"/>
  <c r="W3459" i="1" l="1"/>
  <c r="R3460" i="1"/>
  <c r="S3459" i="1"/>
  <c r="X3459" i="1"/>
  <c r="T3460" i="1"/>
  <c r="U3459" i="1"/>
  <c r="X3460" i="1" l="1"/>
  <c r="U3460" i="1"/>
  <c r="T3461" i="1"/>
  <c r="W3460" i="1"/>
  <c r="S3460" i="1"/>
  <c r="R3461" i="1"/>
  <c r="W3461" i="1" l="1"/>
  <c r="S3461" i="1"/>
  <c r="R3462" i="1"/>
  <c r="X3461" i="1"/>
  <c r="U3461" i="1"/>
  <c r="T3462" i="1"/>
  <c r="X3462" i="1" l="1"/>
  <c r="T3463" i="1"/>
  <c r="U3462" i="1"/>
  <c r="W3462" i="1"/>
  <c r="R3463" i="1"/>
  <c r="S3462" i="1"/>
  <c r="W3463" i="1" l="1"/>
  <c r="S3463" i="1"/>
  <c r="R3464" i="1"/>
  <c r="X3463" i="1"/>
  <c r="U3463" i="1"/>
  <c r="T3464" i="1"/>
  <c r="X3464" i="1" l="1"/>
  <c r="T3465" i="1"/>
  <c r="U3464" i="1"/>
  <c r="W3464" i="1"/>
  <c r="R3465" i="1"/>
  <c r="S3464" i="1"/>
  <c r="W3465" i="1" l="1"/>
  <c r="R3466" i="1"/>
  <c r="S3465" i="1"/>
  <c r="X3465" i="1"/>
  <c r="T3466" i="1"/>
  <c r="U3465" i="1"/>
  <c r="X3466" i="1" l="1"/>
  <c r="T3467" i="1"/>
  <c r="U3466" i="1"/>
  <c r="W3466" i="1"/>
  <c r="S3466" i="1"/>
  <c r="R3467" i="1"/>
  <c r="W3467" i="1" l="1"/>
  <c r="S3467" i="1"/>
  <c r="R3468" i="1"/>
  <c r="X3467" i="1"/>
  <c r="T3468" i="1"/>
  <c r="U3467" i="1"/>
  <c r="X3468" i="1" l="1"/>
  <c r="U3468" i="1"/>
  <c r="T3469" i="1"/>
  <c r="W3468" i="1"/>
  <c r="R3469" i="1"/>
  <c r="S3468" i="1"/>
  <c r="W3469" i="1" l="1"/>
  <c r="S3469" i="1"/>
  <c r="R3470" i="1"/>
  <c r="X3469" i="1"/>
  <c r="U3469" i="1"/>
  <c r="T3470" i="1"/>
  <c r="X3470" i="1" l="1"/>
  <c r="T3471" i="1"/>
  <c r="U3470" i="1"/>
  <c r="W3470" i="1"/>
  <c r="R3471" i="1"/>
  <c r="S3470" i="1"/>
  <c r="W3471" i="1" l="1"/>
  <c r="R3472" i="1"/>
  <c r="S3471" i="1"/>
  <c r="X3471" i="1"/>
  <c r="U3471" i="1"/>
  <c r="T3472" i="1"/>
  <c r="X3472" i="1" l="1"/>
  <c r="U3472" i="1"/>
  <c r="T3473" i="1"/>
  <c r="W3472" i="1"/>
  <c r="R3473" i="1"/>
  <c r="S3472" i="1"/>
  <c r="W3473" i="1" l="1"/>
  <c r="S3473" i="1"/>
  <c r="R3474" i="1"/>
  <c r="X3473" i="1"/>
  <c r="T3474" i="1"/>
  <c r="U3473" i="1"/>
  <c r="X3474" i="1" l="1"/>
  <c r="T3475" i="1"/>
  <c r="U3474" i="1"/>
  <c r="W3474" i="1"/>
  <c r="S3474" i="1"/>
  <c r="R3475" i="1"/>
  <c r="W3475" i="1" l="1"/>
  <c r="R3476" i="1"/>
  <c r="S3475" i="1"/>
  <c r="X3475" i="1"/>
  <c r="U3475" i="1"/>
  <c r="T3476" i="1"/>
  <c r="X3476" i="1" l="1"/>
  <c r="U3476" i="1"/>
  <c r="T3477" i="1"/>
  <c r="W3476" i="1"/>
  <c r="R3477" i="1"/>
  <c r="S3476" i="1"/>
  <c r="W3477" i="1" l="1"/>
  <c r="S3477" i="1"/>
  <c r="R3478" i="1"/>
  <c r="X3477" i="1"/>
  <c r="T3478" i="1"/>
  <c r="U3477" i="1"/>
  <c r="X3478" i="1" l="1"/>
  <c r="T3479" i="1"/>
  <c r="U3478" i="1"/>
  <c r="W3478" i="1"/>
  <c r="R3479" i="1"/>
  <c r="S3478" i="1"/>
  <c r="W3479" i="1" l="1"/>
  <c r="R3480" i="1"/>
  <c r="S3479" i="1"/>
  <c r="X3479" i="1"/>
  <c r="U3479" i="1"/>
  <c r="T3480" i="1"/>
  <c r="X3480" i="1" l="1"/>
  <c r="U3480" i="1"/>
  <c r="T3481" i="1"/>
  <c r="W3480" i="1"/>
  <c r="R3481" i="1"/>
  <c r="S3480" i="1"/>
  <c r="W3481" i="1" l="1"/>
  <c r="S3481" i="1"/>
  <c r="R3482" i="1"/>
  <c r="X3481" i="1"/>
  <c r="T3482" i="1"/>
  <c r="U3481" i="1"/>
  <c r="X3482" i="1" l="1"/>
  <c r="U3482" i="1"/>
  <c r="T3483" i="1"/>
  <c r="W3482" i="1"/>
  <c r="R3483" i="1"/>
  <c r="S3482" i="1"/>
  <c r="W3483" i="1" l="1"/>
  <c r="R3484" i="1"/>
  <c r="S3483" i="1"/>
  <c r="X3483" i="1"/>
  <c r="T3484" i="1"/>
  <c r="U3483" i="1"/>
  <c r="X3484" i="1" l="1"/>
  <c r="T3485" i="1"/>
  <c r="U3484" i="1"/>
  <c r="W3484" i="1"/>
  <c r="S3484" i="1"/>
  <c r="R3485" i="1"/>
  <c r="X3485" i="1" l="1"/>
  <c r="T3486" i="1"/>
  <c r="U3485" i="1"/>
  <c r="W3485" i="1"/>
  <c r="S3485" i="1"/>
  <c r="R3486" i="1"/>
  <c r="W3486" i="1" l="1"/>
  <c r="R3487" i="1"/>
  <c r="S3486" i="1"/>
  <c r="X3486" i="1"/>
  <c r="T3487" i="1"/>
  <c r="U3486" i="1"/>
  <c r="X3487" i="1" l="1"/>
  <c r="T3488" i="1"/>
  <c r="U3487" i="1"/>
  <c r="W3487" i="1"/>
  <c r="R3488" i="1"/>
  <c r="S3487" i="1"/>
  <c r="W3488" i="1" l="1"/>
  <c r="S3488" i="1"/>
  <c r="R3489" i="1"/>
  <c r="X3488" i="1"/>
  <c r="T3489" i="1"/>
  <c r="U3488" i="1"/>
  <c r="X3489" i="1" l="1"/>
  <c r="U3489" i="1"/>
  <c r="T3490" i="1"/>
  <c r="W3489" i="1"/>
  <c r="R3490" i="1"/>
  <c r="S3489" i="1"/>
  <c r="W3490" i="1" l="1"/>
  <c r="R3491" i="1"/>
  <c r="S3490" i="1"/>
  <c r="X3490" i="1"/>
  <c r="T3491" i="1"/>
  <c r="U3490" i="1"/>
  <c r="X3491" i="1" l="1"/>
  <c r="T3492" i="1"/>
  <c r="U3491" i="1"/>
  <c r="W3491" i="1"/>
  <c r="R3492" i="1"/>
  <c r="S3491" i="1"/>
  <c r="W3492" i="1" l="1"/>
  <c r="R3493" i="1"/>
  <c r="S3492" i="1"/>
  <c r="X3492" i="1"/>
  <c r="U3492" i="1"/>
  <c r="T3493" i="1"/>
  <c r="X3493" i="1" l="1"/>
  <c r="T3494" i="1"/>
  <c r="U3493" i="1"/>
  <c r="W3493" i="1"/>
  <c r="R3494" i="1"/>
  <c r="S3493" i="1"/>
  <c r="W3494" i="1" l="1"/>
  <c r="R3495" i="1"/>
  <c r="S3494" i="1"/>
  <c r="X3494" i="1"/>
  <c r="T3495" i="1"/>
  <c r="U3494" i="1"/>
  <c r="X3495" i="1" l="1"/>
  <c r="T3496" i="1"/>
  <c r="U3495" i="1"/>
  <c r="W3495" i="1"/>
  <c r="R3496" i="1"/>
  <c r="S3495" i="1"/>
  <c r="W3496" i="1" l="1"/>
  <c r="R3497" i="1"/>
  <c r="S3496" i="1"/>
  <c r="X3496" i="1"/>
  <c r="U3496" i="1"/>
  <c r="T3497" i="1"/>
  <c r="X3497" i="1" l="1"/>
  <c r="U3497" i="1"/>
  <c r="T3498" i="1"/>
  <c r="W3497" i="1"/>
  <c r="S3497" i="1"/>
  <c r="R3498" i="1"/>
  <c r="W3498" i="1" l="1"/>
  <c r="R3499" i="1"/>
  <c r="S3498" i="1"/>
  <c r="X3498" i="1"/>
  <c r="U3498" i="1"/>
  <c r="T3499" i="1"/>
  <c r="X3499" i="1" l="1"/>
  <c r="U3499" i="1"/>
  <c r="T3500" i="1"/>
  <c r="W3499" i="1"/>
  <c r="S3499" i="1"/>
  <c r="R3500" i="1"/>
  <c r="W3500" i="1" l="1"/>
  <c r="R3501" i="1"/>
  <c r="S3500" i="1"/>
  <c r="X3500" i="1"/>
  <c r="U3500" i="1"/>
  <c r="T3501" i="1"/>
  <c r="X3501" i="1" l="1"/>
  <c r="T3502" i="1"/>
  <c r="U3501" i="1"/>
  <c r="W3501" i="1"/>
  <c r="R3502" i="1"/>
  <c r="S3501" i="1"/>
  <c r="W3502" i="1" l="1"/>
  <c r="R3503" i="1"/>
  <c r="S3502" i="1"/>
  <c r="X3502" i="1"/>
  <c r="T3503" i="1"/>
  <c r="U3502" i="1"/>
  <c r="X3503" i="1" l="1"/>
  <c r="T3504" i="1"/>
  <c r="U3503" i="1"/>
  <c r="W3503" i="1"/>
  <c r="S3503" i="1"/>
  <c r="R3504" i="1"/>
  <c r="W3504" i="1" l="1"/>
  <c r="R3505" i="1"/>
  <c r="S3504" i="1"/>
  <c r="X3504" i="1"/>
  <c r="T3505" i="1"/>
  <c r="U3504" i="1"/>
  <c r="X3505" i="1" l="1"/>
  <c r="T3506" i="1"/>
  <c r="U3505" i="1"/>
  <c r="W3505" i="1"/>
  <c r="R3506" i="1"/>
  <c r="S3505" i="1"/>
  <c r="W3506" i="1" l="1"/>
  <c r="S3506" i="1"/>
  <c r="R3507" i="1"/>
  <c r="X3506" i="1"/>
  <c r="T3507" i="1"/>
  <c r="U3506" i="1"/>
  <c r="X3507" i="1" l="1"/>
  <c r="T3508" i="1"/>
  <c r="U3507" i="1"/>
  <c r="W3507" i="1"/>
  <c r="R3508" i="1"/>
  <c r="S3507" i="1"/>
  <c r="W3508" i="1" l="1"/>
  <c r="R3509" i="1"/>
  <c r="S3508" i="1"/>
  <c r="X3508" i="1"/>
  <c r="U3508" i="1"/>
  <c r="T3509" i="1"/>
  <c r="X3509" i="1" l="1"/>
  <c r="T3510" i="1"/>
  <c r="U3509" i="1"/>
  <c r="W3509" i="1"/>
  <c r="R3510" i="1"/>
  <c r="S3509" i="1"/>
  <c r="X3510" i="1" l="1"/>
  <c r="U3510" i="1"/>
  <c r="T3511" i="1"/>
  <c r="W3510" i="1"/>
  <c r="S3510" i="1"/>
  <c r="R3511" i="1"/>
  <c r="W3511" i="1" l="1"/>
  <c r="R3512" i="1"/>
  <c r="S3511" i="1"/>
  <c r="X3511" i="1"/>
  <c r="U3511" i="1"/>
  <c r="T3512" i="1"/>
  <c r="X3512" i="1" l="1"/>
  <c r="T3513" i="1"/>
  <c r="U3512" i="1"/>
  <c r="W3512" i="1"/>
  <c r="R3513" i="1"/>
  <c r="S3512" i="1"/>
  <c r="X3513" i="1" l="1"/>
  <c r="T3514" i="1"/>
  <c r="U3513" i="1"/>
  <c r="W3513" i="1"/>
  <c r="S3513" i="1"/>
  <c r="R3514" i="1"/>
  <c r="W3514" i="1" l="1"/>
  <c r="S3514" i="1"/>
  <c r="R3515" i="1"/>
  <c r="X3514" i="1"/>
  <c r="T3515" i="1"/>
  <c r="U3514" i="1"/>
  <c r="X3515" i="1" l="1"/>
  <c r="T3516" i="1"/>
  <c r="U3515" i="1"/>
  <c r="W3515" i="1"/>
  <c r="S3515" i="1"/>
  <c r="R3516" i="1"/>
  <c r="W3516" i="1" l="1"/>
  <c r="S3516" i="1"/>
  <c r="R3517" i="1"/>
  <c r="X3516" i="1"/>
  <c r="U3516" i="1"/>
  <c r="T3517" i="1"/>
  <c r="X3517" i="1" l="1"/>
  <c r="U3517" i="1"/>
  <c r="T3518" i="1"/>
  <c r="W3517" i="1"/>
  <c r="S3517" i="1"/>
  <c r="R3518" i="1"/>
  <c r="W3518" i="1" l="1"/>
  <c r="R3519" i="1"/>
  <c r="S3518" i="1"/>
  <c r="X3518" i="1"/>
  <c r="T3519" i="1"/>
  <c r="U3518" i="1"/>
  <c r="X3519" i="1" l="1"/>
  <c r="T3520" i="1"/>
  <c r="U3519" i="1"/>
  <c r="W3519" i="1"/>
  <c r="R3520" i="1"/>
  <c r="S3519" i="1"/>
  <c r="X3520" i="1" l="1"/>
  <c r="T3521" i="1"/>
  <c r="U3520" i="1"/>
  <c r="W3520" i="1"/>
  <c r="S3520" i="1"/>
  <c r="R3521" i="1"/>
  <c r="W3521" i="1" l="1"/>
  <c r="R3522" i="1"/>
  <c r="S3521" i="1"/>
  <c r="X3521" i="1"/>
  <c r="U3521" i="1"/>
  <c r="T3522" i="1"/>
  <c r="X3522" i="1" l="1"/>
  <c r="U3522" i="1"/>
  <c r="T3523" i="1"/>
  <c r="W3522" i="1"/>
  <c r="R3523" i="1"/>
  <c r="S3522" i="1"/>
  <c r="X3523" i="1" l="1"/>
  <c r="T3524" i="1"/>
  <c r="U3523" i="1"/>
  <c r="W3523" i="1"/>
  <c r="R3524" i="1"/>
  <c r="S3523" i="1"/>
  <c r="W3524" i="1" l="1"/>
  <c r="S3524" i="1"/>
  <c r="R3525" i="1"/>
  <c r="X3524" i="1"/>
  <c r="T3525" i="1"/>
  <c r="U3524" i="1"/>
  <c r="X3525" i="1" l="1"/>
  <c r="U3525" i="1"/>
  <c r="T3526" i="1"/>
  <c r="W3525" i="1"/>
  <c r="S3525" i="1"/>
  <c r="R3526" i="1"/>
  <c r="W3526" i="1" l="1"/>
  <c r="R3527" i="1"/>
  <c r="S3526" i="1"/>
  <c r="X3526" i="1"/>
  <c r="U3526" i="1"/>
  <c r="T3527" i="1"/>
  <c r="X3527" i="1" l="1"/>
  <c r="U3527" i="1"/>
  <c r="T3528" i="1"/>
  <c r="W3527" i="1"/>
  <c r="R3528" i="1"/>
  <c r="S3527" i="1"/>
  <c r="W3528" i="1" l="1"/>
  <c r="S3528" i="1"/>
  <c r="R3529" i="1"/>
  <c r="X3528" i="1"/>
  <c r="U3528" i="1"/>
  <c r="T3529" i="1"/>
  <c r="X3529" i="1" l="1"/>
  <c r="T3530" i="1"/>
  <c r="U3529" i="1"/>
  <c r="W3529" i="1"/>
  <c r="R3530" i="1"/>
  <c r="S3529" i="1"/>
  <c r="W3530" i="1" l="1"/>
  <c r="R3531" i="1"/>
  <c r="S3530" i="1"/>
  <c r="X3530" i="1"/>
  <c r="T3531" i="1"/>
  <c r="U3530" i="1"/>
  <c r="X3531" i="1" l="1"/>
  <c r="T3532" i="1"/>
  <c r="U3531" i="1"/>
  <c r="W3531" i="1"/>
  <c r="R3532" i="1"/>
  <c r="S3531" i="1"/>
  <c r="W3532" i="1" l="1"/>
  <c r="R3533" i="1"/>
  <c r="S3532" i="1"/>
  <c r="X3532" i="1"/>
  <c r="U3532" i="1"/>
  <c r="T3533" i="1"/>
  <c r="X3533" i="1" l="1"/>
  <c r="U3533" i="1"/>
  <c r="T3534" i="1"/>
  <c r="W3533" i="1"/>
  <c r="R3534" i="1"/>
  <c r="S3533" i="1"/>
  <c r="W3534" i="1" l="1"/>
  <c r="R3535" i="1"/>
  <c r="S3534" i="1"/>
  <c r="X3534" i="1"/>
  <c r="T3535" i="1"/>
  <c r="U3534" i="1"/>
  <c r="W3535" i="1" l="1"/>
  <c r="S3535" i="1"/>
  <c r="R3536" i="1"/>
  <c r="X3535" i="1"/>
  <c r="U3535" i="1"/>
  <c r="T3536" i="1"/>
  <c r="X3536" i="1" l="1"/>
  <c r="U3536" i="1"/>
  <c r="T3537" i="1"/>
  <c r="W3536" i="1"/>
  <c r="S3536" i="1"/>
  <c r="R3537" i="1"/>
  <c r="W3537" i="1" l="1"/>
  <c r="S3537" i="1"/>
  <c r="R3538" i="1"/>
  <c r="X3537" i="1"/>
  <c r="T3538" i="1"/>
  <c r="U3537" i="1"/>
  <c r="W3538" i="1" l="1"/>
  <c r="S3538" i="1"/>
  <c r="R3539" i="1"/>
  <c r="X3538" i="1"/>
  <c r="T3539" i="1"/>
  <c r="U3538" i="1"/>
  <c r="X3539" i="1" l="1"/>
  <c r="U3539" i="1"/>
  <c r="T3540" i="1"/>
  <c r="W3539" i="1"/>
  <c r="R3540" i="1"/>
  <c r="S3539" i="1"/>
  <c r="W3540" i="1" l="1"/>
  <c r="R3541" i="1"/>
  <c r="S3540" i="1"/>
  <c r="X3540" i="1"/>
  <c r="T3541" i="1"/>
  <c r="U3540" i="1"/>
  <c r="X3541" i="1" l="1"/>
  <c r="T3542" i="1"/>
  <c r="U3541" i="1"/>
  <c r="W3541" i="1"/>
  <c r="S3541" i="1"/>
  <c r="R3542" i="1"/>
  <c r="W3542" i="1" l="1"/>
  <c r="S3542" i="1"/>
  <c r="R3543" i="1"/>
  <c r="X3542" i="1"/>
  <c r="T3543" i="1"/>
  <c r="U3542" i="1"/>
  <c r="X3543" i="1" l="1"/>
  <c r="U3543" i="1"/>
  <c r="T3544" i="1"/>
  <c r="W3543" i="1"/>
  <c r="S3543" i="1"/>
  <c r="R3544" i="1"/>
  <c r="W3544" i="1" l="1"/>
  <c r="R3545" i="1"/>
  <c r="S3544" i="1"/>
  <c r="X3544" i="1"/>
  <c r="T3545" i="1"/>
  <c r="U3544" i="1"/>
  <c r="X3545" i="1" l="1"/>
  <c r="U3545" i="1"/>
  <c r="T3546" i="1"/>
  <c r="W3545" i="1"/>
  <c r="R3546" i="1"/>
  <c r="S3545" i="1"/>
  <c r="W3546" i="1" l="1"/>
  <c r="R3547" i="1"/>
  <c r="S3546" i="1"/>
  <c r="X3546" i="1"/>
  <c r="U3546" i="1"/>
  <c r="T3547" i="1"/>
  <c r="X3547" i="1" l="1"/>
  <c r="U3547" i="1"/>
  <c r="T3548" i="1"/>
  <c r="W3547" i="1"/>
  <c r="R3548" i="1"/>
  <c r="S3547" i="1"/>
  <c r="W3548" i="1" l="1"/>
  <c r="S3548" i="1"/>
  <c r="R3549" i="1"/>
  <c r="X3548" i="1"/>
  <c r="T3549" i="1"/>
  <c r="U3548" i="1"/>
  <c r="X3549" i="1" l="1"/>
  <c r="T3550" i="1"/>
  <c r="U3549" i="1"/>
  <c r="W3549" i="1"/>
  <c r="R3550" i="1"/>
  <c r="S3549" i="1"/>
  <c r="W3550" i="1" l="1"/>
  <c r="R3551" i="1"/>
  <c r="S3550" i="1"/>
  <c r="X3550" i="1"/>
  <c r="U3550" i="1"/>
  <c r="T3551" i="1"/>
  <c r="X3551" i="1" l="1"/>
  <c r="U3551" i="1"/>
  <c r="T3552" i="1"/>
  <c r="W3551" i="1"/>
  <c r="R3552" i="1"/>
  <c r="S3551" i="1"/>
  <c r="W3552" i="1" l="1"/>
  <c r="R3553" i="1"/>
  <c r="S3552" i="1"/>
  <c r="X3552" i="1"/>
  <c r="T3553" i="1"/>
  <c r="U3552" i="1"/>
  <c r="X3553" i="1" l="1"/>
  <c r="T3554" i="1"/>
  <c r="U3553" i="1"/>
  <c r="W3553" i="1"/>
  <c r="S3553" i="1"/>
  <c r="R3554" i="1"/>
  <c r="W3554" i="1" l="1"/>
  <c r="R3555" i="1"/>
  <c r="S3554" i="1"/>
  <c r="X3554" i="1"/>
  <c r="T3555" i="1"/>
  <c r="U3554" i="1"/>
  <c r="X3555" i="1" l="1"/>
  <c r="U3555" i="1"/>
  <c r="T3556" i="1"/>
  <c r="W3555" i="1"/>
  <c r="R3556" i="1"/>
  <c r="S3555" i="1"/>
  <c r="W3556" i="1" l="1"/>
  <c r="S3556" i="1"/>
  <c r="R3557" i="1"/>
  <c r="X3556" i="1"/>
  <c r="T3557" i="1"/>
  <c r="U3556" i="1"/>
  <c r="X3557" i="1" l="1"/>
  <c r="T3558" i="1"/>
  <c r="U3557" i="1"/>
  <c r="W3557" i="1"/>
  <c r="R3558" i="1"/>
  <c r="S3557" i="1"/>
  <c r="W3558" i="1" l="1"/>
  <c r="R3559" i="1"/>
  <c r="S3558" i="1"/>
  <c r="X3558" i="1"/>
  <c r="T3559" i="1"/>
  <c r="U3558" i="1"/>
  <c r="X3559" i="1" l="1"/>
  <c r="T3560" i="1"/>
  <c r="U3559" i="1"/>
  <c r="W3559" i="1"/>
  <c r="S3559" i="1"/>
  <c r="R3560" i="1"/>
  <c r="W3560" i="1" l="1"/>
  <c r="S3560" i="1"/>
  <c r="R3561" i="1"/>
  <c r="X3560" i="1"/>
  <c r="U3560" i="1"/>
  <c r="T3561" i="1"/>
  <c r="X3561" i="1" l="1"/>
  <c r="T3562" i="1"/>
  <c r="U3561" i="1"/>
  <c r="W3561" i="1"/>
  <c r="R3562" i="1"/>
  <c r="S3561" i="1"/>
  <c r="W3562" i="1" l="1"/>
  <c r="R3563" i="1"/>
  <c r="S3562" i="1"/>
  <c r="X3562" i="1"/>
  <c r="T3563" i="1"/>
  <c r="U3562" i="1"/>
  <c r="X3563" i="1" l="1"/>
  <c r="U3563" i="1"/>
  <c r="T3564" i="1"/>
  <c r="W3563" i="1"/>
  <c r="S3563" i="1"/>
  <c r="R3564" i="1"/>
  <c r="W3564" i="1" l="1"/>
  <c r="S3564" i="1"/>
  <c r="R3565" i="1"/>
  <c r="X3564" i="1"/>
  <c r="T3565" i="1"/>
  <c r="U3564" i="1"/>
  <c r="X3565" i="1" l="1"/>
  <c r="T3566" i="1"/>
  <c r="U3565" i="1"/>
  <c r="W3565" i="1"/>
  <c r="R3566" i="1"/>
  <c r="S3565" i="1"/>
  <c r="W3566" i="1" l="1"/>
  <c r="S3566" i="1"/>
  <c r="R3567" i="1"/>
  <c r="X3566" i="1"/>
  <c r="T3567" i="1"/>
  <c r="U3566" i="1"/>
  <c r="X3567" i="1" l="1"/>
  <c r="T3568" i="1"/>
  <c r="U3567" i="1"/>
  <c r="W3567" i="1"/>
  <c r="S3567" i="1"/>
  <c r="R3568" i="1"/>
  <c r="X3568" i="1" l="1"/>
  <c r="U3568" i="1"/>
  <c r="T3569" i="1"/>
  <c r="W3568" i="1"/>
  <c r="R3569" i="1"/>
  <c r="S3568" i="1"/>
  <c r="W3569" i="1" l="1"/>
  <c r="R3570" i="1"/>
  <c r="S3569" i="1"/>
  <c r="X3569" i="1"/>
  <c r="T3570" i="1"/>
  <c r="U3569" i="1"/>
  <c r="X3570" i="1" l="1"/>
  <c r="T3571" i="1"/>
  <c r="U3570" i="1"/>
  <c r="W3570" i="1"/>
  <c r="R3571" i="1"/>
  <c r="S3570" i="1"/>
  <c r="W3571" i="1" l="1"/>
  <c r="S3571" i="1"/>
  <c r="R3572" i="1"/>
  <c r="X3571" i="1"/>
  <c r="U3571" i="1"/>
  <c r="T3572" i="1"/>
  <c r="X3572" i="1" l="1"/>
  <c r="U3572" i="1"/>
  <c r="T3573" i="1"/>
  <c r="W3572" i="1"/>
  <c r="S3572" i="1"/>
  <c r="R3573" i="1"/>
  <c r="W3573" i="1" l="1"/>
  <c r="S3573" i="1"/>
  <c r="R3574" i="1"/>
  <c r="X3573" i="1"/>
  <c r="T3574" i="1"/>
  <c r="U3573" i="1"/>
  <c r="X3574" i="1" l="1"/>
  <c r="T3575" i="1"/>
  <c r="U3574" i="1"/>
  <c r="W3574" i="1"/>
  <c r="S3574" i="1"/>
  <c r="R3575" i="1"/>
  <c r="W3575" i="1" l="1"/>
  <c r="R3576" i="1"/>
  <c r="S3575" i="1"/>
  <c r="X3575" i="1"/>
  <c r="T3576" i="1"/>
  <c r="U3575" i="1"/>
  <c r="X3576" i="1" l="1"/>
  <c r="T3577" i="1"/>
  <c r="U3576" i="1"/>
  <c r="W3576" i="1"/>
  <c r="R3577" i="1"/>
  <c r="S3576" i="1"/>
  <c r="W3577" i="1" l="1"/>
  <c r="R3578" i="1"/>
  <c r="S3577" i="1"/>
  <c r="X3577" i="1"/>
  <c r="T3578" i="1"/>
  <c r="U3577" i="1"/>
  <c r="X3578" i="1" l="1"/>
  <c r="T3579" i="1"/>
  <c r="U3578" i="1"/>
  <c r="W3578" i="1"/>
  <c r="S3578" i="1"/>
  <c r="R3579" i="1"/>
  <c r="W3579" i="1" l="1"/>
  <c r="S3579" i="1"/>
  <c r="R3580" i="1"/>
  <c r="X3579" i="1"/>
  <c r="T3580" i="1"/>
  <c r="U3579" i="1"/>
  <c r="X3580" i="1" l="1"/>
  <c r="T3581" i="1"/>
  <c r="U3580" i="1"/>
  <c r="W3580" i="1"/>
  <c r="S3580" i="1"/>
  <c r="R3581" i="1"/>
  <c r="W3581" i="1" l="1"/>
  <c r="S3581" i="1"/>
  <c r="R3582" i="1"/>
  <c r="X3581" i="1"/>
  <c r="T3582" i="1"/>
  <c r="U3581" i="1"/>
  <c r="X3582" i="1" l="1"/>
  <c r="U3582" i="1"/>
  <c r="T3583" i="1"/>
  <c r="W3582" i="1"/>
  <c r="R3583" i="1"/>
  <c r="S3582" i="1"/>
  <c r="W3583" i="1" l="1"/>
  <c r="R3584" i="1"/>
  <c r="S3583" i="1"/>
  <c r="X3583" i="1"/>
  <c r="U3583" i="1"/>
  <c r="T3584" i="1"/>
  <c r="X3584" i="1" l="1"/>
  <c r="T3585" i="1"/>
  <c r="U3584" i="1"/>
  <c r="W3584" i="1"/>
  <c r="S3584" i="1"/>
  <c r="R3585" i="1"/>
  <c r="W3585" i="1" l="1"/>
  <c r="S3585" i="1"/>
  <c r="R3586" i="1"/>
  <c r="X3585" i="1"/>
  <c r="U3585" i="1"/>
  <c r="T3586" i="1"/>
  <c r="X3586" i="1" l="1"/>
  <c r="U3586" i="1"/>
  <c r="T3587" i="1"/>
  <c r="W3586" i="1"/>
  <c r="R3587" i="1"/>
  <c r="S3586" i="1"/>
  <c r="W3587" i="1" l="1"/>
  <c r="R3588" i="1"/>
  <c r="S3587" i="1"/>
  <c r="X3587" i="1"/>
  <c r="T3588" i="1"/>
  <c r="U3587" i="1"/>
  <c r="X3588" i="1" l="1"/>
  <c r="T3589" i="1"/>
  <c r="U3588" i="1"/>
  <c r="W3588" i="1"/>
  <c r="S3588" i="1"/>
  <c r="R3589" i="1"/>
  <c r="W3589" i="1" l="1"/>
  <c r="R3590" i="1"/>
  <c r="S3589" i="1"/>
  <c r="X3589" i="1"/>
  <c r="T3590" i="1"/>
  <c r="U3589" i="1"/>
  <c r="X3590" i="1" l="1"/>
  <c r="T3591" i="1"/>
  <c r="U3590" i="1"/>
  <c r="W3590" i="1"/>
  <c r="R3591" i="1"/>
  <c r="S3590" i="1"/>
  <c r="W3591" i="1" l="1"/>
  <c r="R3592" i="1"/>
  <c r="S3591" i="1"/>
  <c r="X3591" i="1"/>
  <c r="U3591" i="1"/>
  <c r="T3592" i="1"/>
  <c r="X3592" i="1" l="1"/>
  <c r="T3593" i="1"/>
  <c r="U3592" i="1"/>
  <c r="W3592" i="1"/>
  <c r="R3593" i="1"/>
  <c r="S3592" i="1"/>
  <c r="W3593" i="1" l="1"/>
  <c r="R3594" i="1"/>
  <c r="S3593" i="1"/>
  <c r="X3593" i="1"/>
  <c r="T3594" i="1"/>
  <c r="U3593" i="1"/>
  <c r="W3594" i="1" l="1"/>
  <c r="R3595" i="1"/>
  <c r="S3594" i="1"/>
  <c r="X3594" i="1"/>
  <c r="T3595" i="1"/>
  <c r="U3594" i="1"/>
  <c r="X3595" i="1" l="1"/>
  <c r="T3596" i="1"/>
  <c r="U3595" i="1"/>
  <c r="W3595" i="1"/>
  <c r="R3596" i="1"/>
  <c r="S3595" i="1"/>
  <c r="W3596" i="1" l="1"/>
  <c r="R3597" i="1"/>
  <c r="S3596" i="1"/>
  <c r="X3596" i="1"/>
  <c r="U3596" i="1"/>
  <c r="T3597" i="1"/>
  <c r="X3597" i="1" l="1"/>
  <c r="U3597" i="1"/>
  <c r="T3598" i="1"/>
  <c r="W3597" i="1"/>
  <c r="S3597" i="1"/>
  <c r="R3598" i="1"/>
  <c r="W3598" i="1" l="1"/>
  <c r="R3599" i="1"/>
  <c r="S3598" i="1"/>
  <c r="X3598" i="1"/>
  <c r="T3599" i="1"/>
  <c r="U3598" i="1"/>
  <c r="X3599" i="1" l="1"/>
  <c r="T3600" i="1"/>
  <c r="U3599" i="1"/>
  <c r="W3599" i="1"/>
  <c r="R3600" i="1"/>
  <c r="S3599" i="1"/>
  <c r="W3600" i="1" l="1"/>
  <c r="R3601" i="1"/>
  <c r="S3600" i="1"/>
  <c r="X3600" i="1"/>
  <c r="U3600" i="1"/>
  <c r="T3601" i="1"/>
  <c r="X3601" i="1" l="1"/>
  <c r="U3601" i="1"/>
  <c r="T3602" i="1"/>
  <c r="W3601" i="1"/>
  <c r="S3601" i="1"/>
  <c r="R3602" i="1"/>
  <c r="W3602" i="1" l="1"/>
  <c r="R3603" i="1"/>
  <c r="S3602" i="1"/>
  <c r="X3602" i="1"/>
  <c r="U3602" i="1"/>
  <c r="T3603" i="1"/>
  <c r="X3603" i="1" l="1"/>
  <c r="U3603" i="1"/>
  <c r="T3604" i="1"/>
  <c r="W3603" i="1"/>
  <c r="R3604" i="1"/>
  <c r="S3603" i="1"/>
  <c r="W3604" i="1" l="1"/>
  <c r="R3605" i="1"/>
  <c r="S3604" i="1"/>
  <c r="X3604" i="1"/>
  <c r="T3605" i="1"/>
  <c r="U3604" i="1"/>
  <c r="X3605" i="1" l="1"/>
  <c r="U3605" i="1"/>
  <c r="T3606" i="1"/>
  <c r="W3605" i="1"/>
  <c r="S3605" i="1"/>
  <c r="R3606" i="1"/>
  <c r="W3606" i="1" l="1"/>
  <c r="R3607" i="1"/>
  <c r="S3606" i="1"/>
  <c r="X3606" i="1"/>
  <c r="U3606" i="1"/>
  <c r="T3607" i="1"/>
  <c r="X3607" i="1" l="1"/>
  <c r="T3608" i="1"/>
  <c r="U3607" i="1"/>
  <c r="W3607" i="1"/>
  <c r="R3608" i="1"/>
  <c r="S3607" i="1"/>
  <c r="W3608" i="1" l="1"/>
  <c r="R3609" i="1"/>
  <c r="S3608" i="1"/>
  <c r="X3608" i="1"/>
  <c r="U3608" i="1"/>
  <c r="T3609" i="1"/>
  <c r="X3609" i="1" l="1"/>
  <c r="T3610" i="1"/>
  <c r="U3609" i="1"/>
  <c r="W3609" i="1"/>
  <c r="R3610" i="1"/>
  <c r="S3609" i="1"/>
  <c r="W3610" i="1" l="1"/>
  <c r="S3610" i="1"/>
  <c r="R3611" i="1"/>
  <c r="X3610" i="1"/>
  <c r="T3611" i="1"/>
  <c r="U3610" i="1"/>
  <c r="X3611" i="1" l="1"/>
  <c r="U3611" i="1"/>
  <c r="T3612" i="1"/>
  <c r="W3611" i="1"/>
  <c r="S3611" i="1"/>
  <c r="R3612" i="1"/>
  <c r="W3612" i="1" l="1"/>
  <c r="R3613" i="1"/>
  <c r="S3612" i="1"/>
  <c r="X3612" i="1"/>
  <c r="U3612" i="1"/>
  <c r="T3613" i="1"/>
  <c r="X3613" i="1" l="1"/>
  <c r="U3613" i="1"/>
  <c r="T3614" i="1"/>
  <c r="W3613" i="1"/>
  <c r="S3613" i="1"/>
  <c r="R3614" i="1"/>
  <c r="W3614" i="1" l="1"/>
  <c r="R3615" i="1"/>
  <c r="S3614" i="1"/>
  <c r="X3614" i="1"/>
  <c r="T3615" i="1"/>
  <c r="U3614" i="1"/>
  <c r="X3615" i="1" l="1"/>
  <c r="T3616" i="1"/>
  <c r="U3615" i="1"/>
  <c r="W3615" i="1"/>
  <c r="S3615" i="1"/>
  <c r="R3616" i="1"/>
  <c r="W3616" i="1" l="1"/>
  <c r="S3616" i="1"/>
  <c r="R3617" i="1"/>
  <c r="X3616" i="1"/>
  <c r="T3617" i="1"/>
  <c r="U3616" i="1"/>
  <c r="X3617" i="1" l="1"/>
  <c r="U3617" i="1"/>
  <c r="T3618" i="1"/>
  <c r="W3617" i="1"/>
  <c r="S3617" i="1"/>
  <c r="R3618" i="1"/>
  <c r="W3618" i="1" l="1"/>
  <c r="S3618" i="1"/>
  <c r="R3619" i="1"/>
  <c r="X3618" i="1"/>
  <c r="T3619" i="1"/>
  <c r="U3618" i="1"/>
  <c r="X3619" i="1" l="1"/>
  <c r="U3619" i="1"/>
  <c r="T3620" i="1"/>
  <c r="W3619" i="1"/>
  <c r="S3619" i="1"/>
  <c r="R3620" i="1"/>
  <c r="W3620" i="1" l="1"/>
  <c r="S3620" i="1"/>
  <c r="R3621" i="1"/>
  <c r="X3620" i="1"/>
  <c r="T3621" i="1"/>
  <c r="U3620" i="1"/>
  <c r="X3621" i="1" l="1"/>
  <c r="U3621" i="1"/>
  <c r="T3622" i="1"/>
  <c r="W3621" i="1"/>
  <c r="S3621" i="1"/>
  <c r="R3622" i="1"/>
  <c r="W3622" i="1" l="1"/>
  <c r="R3623" i="1"/>
  <c r="S3622" i="1"/>
  <c r="X3622" i="1"/>
  <c r="U3622" i="1"/>
  <c r="T3623" i="1"/>
  <c r="X3623" i="1" l="1"/>
  <c r="T3624" i="1"/>
  <c r="U3623" i="1"/>
  <c r="W3623" i="1"/>
  <c r="S3623" i="1"/>
  <c r="R3624" i="1"/>
  <c r="W3624" i="1" l="1"/>
  <c r="S3624" i="1"/>
  <c r="R3625" i="1"/>
  <c r="X3624" i="1"/>
  <c r="T3625" i="1"/>
  <c r="U3624" i="1"/>
  <c r="X3625" i="1" l="1"/>
  <c r="T3626" i="1"/>
  <c r="U3625" i="1"/>
  <c r="W3625" i="1"/>
  <c r="S3625" i="1"/>
  <c r="R3626" i="1"/>
  <c r="W3626" i="1" l="1"/>
  <c r="R3627" i="1"/>
  <c r="S3626" i="1"/>
  <c r="X3626" i="1"/>
  <c r="T3627" i="1"/>
  <c r="U3626" i="1"/>
  <c r="X3627" i="1" l="1"/>
  <c r="U3627" i="1"/>
  <c r="T3628" i="1"/>
  <c r="W3627" i="1"/>
  <c r="R3628" i="1"/>
  <c r="S3627" i="1"/>
  <c r="W3628" i="1" l="1"/>
  <c r="R3629" i="1"/>
  <c r="S3628" i="1"/>
  <c r="X3628" i="1"/>
  <c r="U3628" i="1"/>
  <c r="T3629" i="1"/>
  <c r="X3629" i="1" l="1"/>
  <c r="T3630" i="1"/>
  <c r="U3629" i="1"/>
  <c r="W3629" i="1"/>
  <c r="S3629" i="1"/>
  <c r="R3630" i="1"/>
  <c r="W3630" i="1" l="1"/>
  <c r="S3630" i="1"/>
  <c r="R3631" i="1"/>
  <c r="X3630" i="1"/>
  <c r="U3630" i="1"/>
  <c r="T3631" i="1"/>
  <c r="X3631" i="1" l="1"/>
  <c r="U3631" i="1"/>
  <c r="T3632" i="1"/>
  <c r="W3631" i="1"/>
  <c r="S3631" i="1"/>
  <c r="R3632" i="1"/>
  <c r="W3632" i="1" l="1"/>
  <c r="R3633" i="1"/>
  <c r="S3632" i="1"/>
  <c r="X3632" i="1"/>
  <c r="U3632" i="1"/>
  <c r="T3633" i="1"/>
  <c r="X3633" i="1" l="1"/>
  <c r="U3633" i="1"/>
  <c r="T3634" i="1"/>
  <c r="W3633" i="1"/>
  <c r="R3634" i="1"/>
  <c r="S3633" i="1"/>
  <c r="W3634" i="1" l="1"/>
  <c r="R3635" i="1"/>
  <c r="S3634" i="1"/>
  <c r="X3634" i="1"/>
  <c r="T3635" i="1"/>
  <c r="U3634" i="1"/>
  <c r="X3635" i="1" l="1"/>
  <c r="T3636" i="1"/>
  <c r="U3635" i="1"/>
  <c r="W3635" i="1"/>
  <c r="R3636" i="1"/>
  <c r="S3635" i="1"/>
  <c r="W3636" i="1" l="1"/>
  <c r="R3637" i="1"/>
  <c r="S3636" i="1"/>
  <c r="X3636" i="1"/>
  <c r="U3636" i="1"/>
  <c r="T3637" i="1"/>
  <c r="X3637" i="1" l="1"/>
  <c r="T3638" i="1"/>
  <c r="U3637" i="1"/>
  <c r="W3637" i="1"/>
  <c r="R3638" i="1"/>
  <c r="S3637" i="1"/>
  <c r="W3638" i="1" l="1"/>
  <c r="S3638" i="1"/>
  <c r="R3639" i="1"/>
  <c r="X3638" i="1"/>
  <c r="T3639" i="1"/>
  <c r="U3638" i="1"/>
  <c r="X3639" i="1" l="1"/>
  <c r="T3640" i="1"/>
  <c r="U3639" i="1"/>
  <c r="W3639" i="1"/>
  <c r="R3640" i="1"/>
  <c r="S3639" i="1"/>
  <c r="W3640" i="1" l="1"/>
  <c r="S3640" i="1"/>
  <c r="R3641" i="1"/>
  <c r="X3640" i="1"/>
  <c r="T3641" i="1"/>
  <c r="U3640" i="1"/>
  <c r="X3641" i="1" l="1"/>
  <c r="T3642" i="1"/>
  <c r="U3641" i="1"/>
  <c r="W3641" i="1"/>
  <c r="R3642" i="1"/>
  <c r="S3641" i="1"/>
  <c r="W3642" i="1" l="1"/>
  <c r="R3643" i="1"/>
  <c r="S3642" i="1"/>
  <c r="X3642" i="1"/>
  <c r="U3642" i="1"/>
  <c r="T3643" i="1"/>
  <c r="X3643" i="1" l="1"/>
  <c r="U3643" i="1"/>
  <c r="T3644" i="1"/>
  <c r="W3643" i="1"/>
  <c r="S3643" i="1"/>
  <c r="R3644" i="1"/>
  <c r="W3644" i="1" l="1"/>
  <c r="S3644" i="1"/>
  <c r="R3645" i="1"/>
  <c r="X3644" i="1"/>
  <c r="T3645" i="1"/>
  <c r="U3644" i="1"/>
  <c r="X3645" i="1" l="1"/>
  <c r="T3646" i="1"/>
  <c r="U3645" i="1"/>
  <c r="W3645" i="1"/>
  <c r="S3645" i="1"/>
  <c r="R3646" i="1"/>
  <c r="W3646" i="1" l="1"/>
  <c r="S3646" i="1"/>
  <c r="R3647" i="1"/>
  <c r="X3646" i="1"/>
  <c r="T3647" i="1"/>
  <c r="U3646" i="1"/>
  <c r="X3647" i="1" l="1"/>
  <c r="U3647" i="1"/>
  <c r="T3648" i="1"/>
  <c r="W3647" i="1"/>
  <c r="S3647" i="1"/>
  <c r="R3648" i="1"/>
  <c r="W3648" i="1" l="1"/>
  <c r="R3649" i="1"/>
  <c r="S3648" i="1"/>
  <c r="X3648" i="1"/>
  <c r="U3648" i="1"/>
  <c r="T3649" i="1"/>
  <c r="X3649" i="1" l="1"/>
  <c r="U3649" i="1"/>
  <c r="T3650" i="1"/>
  <c r="W3649" i="1"/>
  <c r="S3649" i="1"/>
  <c r="R3650" i="1"/>
  <c r="W3650" i="1" l="1"/>
  <c r="S3650" i="1"/>
  <c r="R3651" i="1"/>
  <c r="X3650" i="1"/>
  <c r="U3650" i="1"/>
  <c r="T3651" i="1"/>
  <c r="X3651" i="1" l="1"/>
  <c r="T3652" i="1"/>
  <c r="U3651" i="1"/>
  <c r="W3651" i="1"/>
  <c r="R3652" i="1"/>
  <c r="S3651" i="1"/>
  <c r="W3652" i="1" l="1"/>
  <c r="R3653" i="1"/>
  <c r="S3652" i="1"/>
  <c r="X3652" i="1"/>
  <c r="U3652" i="1"/>
  <c r="T3653" i="1"/>
  <c r="X3653" i="1" l="1"/>
  <c r="U3653" i="1"/>
  <c r="T3654" i="1"/>
  <c r="W3653" i="1"/>
  <c r="R3654" i="1"/>
  <c r="S3653" i="1"/>
  <c r="W3654" i="1" l="1"/>
  <c r="R3655" i="1"/>
  <c r="S3654" i="1"/>
  <c r="X3654" i="1"/>
  <c r="T3655" i="1"/>
  <c r="U3654" i="1"/>
  <c r="X3655" i="1" l="1"/>
  <c r="T3656" i="1"/>
  <c r="U3655" i="1"/>
  <c r="W3655" i="1"/>
  <c r="R3656" i="1"/>
  <c r="S3655" i="1"/>
  <c r="W3656" i="1" l="1"/>
  <c r="R3657" i="1"/>
  <c r="S3656" i="1"/>
  <c r="X3656" i="1"/>
  <c r="U3656" i="1"/>
  <c r="T3657" i="1"/>
  <c r="X3657" i="1" l="1"/>
  <c r="U3657" i="1"/>
  <c r="T3658" i="1"/>
  <c r="W3657" i="1"/>
  <c r="R3658" i="1"/>
  <c r="S3657" i="1"/>
  <c r="W3658" i="1" l="1"/>
  <c r="R3659" i="1"/>
  <c r="S3658" i="1"/>
  <c r="X3658" i="1"/>
  <c r="U3658" i="1"/>
  <c r="T3659" i="1"/>
  <c r="X3659" i="1" l="1"/>
  <c r="T3660" i="1"/>
  <c r="U3659" i="1"/>
  <c r="W3659" i="1"/>
  <c r="S3659" i="1"/>
  <c r="R3660" i="1"/>
  <c r="W3660" i="1" l="1"/>
  <c r="S3660" i="1"/>
  <c r="R3661" i="1"/>
  <c r="X3660" i="1"/>
  <c r="T3661" i="1"/>
  <c r="U3660" i="1"/>
  <c r="X3661" i="1" l="1"/>
  <c r="T3662" i="1"/>
  <c r="U3661" i="1"/>
  <c r="W3661" i="1"/>
  <c r="R3662" i="1"/>
  <c r="S3661" i="1"/>
  <c r="X3662" i="1" l="1"/>
  <c r="U3662" i="1"/>
  <c r="T3663" i="1"/>
  <c r="W3662" i="1"/>
  <c r="R3663" i="1"/>
  <c r="S3662" i="1"/>
  <c r="W3663" i="1" l="1"/>
  <c r="S3663" i="1"/>
  <c r="R3664" i="1"/>
  <c r="X3663" i="1"/>
  <c r="T3664" i="1"/>
  <c r="U3663" i="1"/>
  <c r="X3664" i="1" l="1"/>
  <c r="T3665" i="1"/>
  <c r="U3664" i="1"/>
  <c r="W3664" i="1"/>
  <c r="R3665" i="1"/>
  <c r="S3664" i="1"/>
  <c r="W3665" i="1" l="1"/>
  <c r="R3666" i="1"/>
  <c r="S3665" i="1"/>
  <c r="X3665" i="1"/>
  <c r="T3666" i="1"/>
  <c r="U3665" i="1"/>
  <c r="X3666" i="1" l="1"/>
  <c r="T3667" i="1"/>
  <c r="U3666" i="1"/>
  <c r="W3666" i="1"/>
  <c r="S3666" i="1"/>
  <c r="R3667" i="1"/>
  <c r="W3667" i="1" l="1"/>
  <c r="S3667" i="1"/>
  <c r="R3668" i="1"/>
  <c r="X3667" i="1"/>
  <c r="T3668" i="1"/>
  <c r="U3667" i="1"/>
  <c r="X3668" i="1" l="1"/>
  <c r="T3669" i="1"/>
  <c r="U3668" i="1"/>
  <c r="W3668" i="1"/>
  <c r="S3668" i="1"/>
  <c r="R3669" i="1"/>
  <c r="W3669" i="1" l="1"/>
  <c r="S3669" i="1"/>
  <c r="R3670" i="1"/>
  <c r="X3669" i="1"/>
  <c r="T3670" i="1"/>
  <c r="U3669" i="1"/>
  <c r="X3670" i="1" l="1"/>
  <c r="T3671" i="1"/>
  <c r="U3670" i="1"/>
  <c r="W3670" i="1"/>
  <c r="S3670" i="1"/>
  <c r="R3671" i="1"/>
  <c r="W3671" i="1" l="1"/>
  <c r="S3671" i="1"/>
  <c r="R3672" i="1"/>
  <c r="X3671" i="1"/>
  <c r="T3672" i="1"/>
  <c r="U3671" i="1"/>
  <c r="X3672" i="1" l="1"/>
  <c r="U3672" i="1"/>
  <c r="T3673" i="1"/>
  <c r="W3672" i="1"/>
  <c r="R3673" i="1"/>
  <c r="S3672" i="1"/>
  <c r="W3673" i="1" l="1"/>
  <c r="R3674" i="1"/>
  <c r="S3673" i="1"/>
  <c r="X3673" i="1"/>
  <c r="U3673" i="1"/>
  <c r="T3674" i="1"/>
  <c r="X3674" i="1" l="1"/>
  <c r="T3675" i="1"/>
  <c r="U3674" i="1"/>
  <c r="W3674" i="1"/>
  <c r="S3674" i="1"/>
  <c r="R3675" i="1"/>
  <c r="W3675" i="1" l="1"/>
  <c r="S3675" i="1"/>
  <c r="R3676" i="1"/>
  <c r="X3675" i="1"/>
  <c r="U3675" i="1"/>
  <c r="T3676" i="1"/>
  <c r="X3676" i="1" l="1"/>
  <c r="T3677" i="1"/>
  <c r="U3676" i="1"/>
  <c r="W3676" i="1"/>
  <c r="R3677" i="1"/>
  <c r="S3676" i="1"/>
  <c r="W3677" i="1" l="1"/>
  <c r="S3677" i="1"/>
  <c r="R3678" i="1"/>
  <c r="X3677" i="1"/>
  <c r="U3677" i="1"/>
  <c r="T3678" i="1"/>
  <c r="X3678" i="1" l="1"/>
  <c r="U3678" i="1"/>
  <c r="T3679" i="1"/>
  <c r="W3678" i="1"/>
  <c r="R3679" i="1"/>
  <c r="S3678" i="1"/>
  <c r="W3679" i="1" l="1"/>
  <c r="R3680" i="1"/>
  <c r="S3679" i="1"/>
  <c r="X3679" i="1"/>
  <c r="U3679" i="1"/>
  <c r="T3680" i="1"/>
  <c r="X3680" i="1" l="1"/>
  <c r="U3680" i="1"/>
  <c r="T3681" i="1"/>
  <c r="W3680" i="1"/>
  <c r="S3680" i="1"/>
  <c r="R3681" i="1"/>
  <c r="W3681" i="1" l="1"/>
  <c r="R3682" i="1"/>
  <c r="S3681" i="1"/>
  <c r="X3681" i="1"/>
  <c r="U3681" i="1"/>
  <c r="T3682" i="1"/>
  <c r="W3682" i="1" l="1"/>
  <c r="R3683" i="1"/>
  <c r="S3682" i="1"/>
  <c r="X3682" i="1"/>
  <c r="U3682" i="1"/>
  <c r="T3683" i="1"/>
  <c r="X3683" i="1" l="1"/>
  <c r="T3684" i="1"/>
  <c r="U3683" i="1"/>
  <c r="W3683" i="1"/>
  <c r="S3683" i="1"/>
  <c r="R3684" i="1"/>
  <c r="W3684" i="1" l="1"/>
  <c r="S3684" i="1"/>
  <c r="R3685" i="1"/>
  <c r="X3684" i="1"/>
  <c r="T3685" i="1"/>
  <c r="U3684" i="1"/>
  <c r="X3685" i="1" l="1"/>
  <c r="T3686" i="1"/>
  <c r="U3685" i="1"/>
  <c r="W3685" i="1"/>
  <c r="S3685" i="1"/>
  <c r="R3686" i="1"/>
  <c r="W3686" i="1" l="1"/>
  <c r="R3687" i="1"/>
  <c r="S3686" i="1"/>
  <c r="X3686" i="1"/>
  <c r="T3687" i="1"/>
  <c r="U3686" i="1"/>
  <c r="X3687" i="1" l="1"/>
  <c r="U3687" i="1"/>
  <c r="T3688" i="1"/>
  <c r="W3687" i="1"/>
  <c r="R3688" i="1"/>
  <c r="S3687" i="1"/>
  <c r="W3688" i="1" l="1"/>
  <c r="S3688" i="1"/>
  <c r="R3689" i="1"/>
  <c r="X3688" i="1"/>
  <c r="T3689" i="1"/>
  <c r="U3688" i="1"/>
  <c r="X3689" i="1" l="1"/>
  <c r="T3690" i="1"/>
  <c r="U3689" i="1"/>
  <c r="W3689" i="1"/>
  <c r="R3690" i="1"/>
  <c r="S3689" i="1"/>
  <c r="W3690" i="1" l="1"/>
  <c r="R3691" i="1"/>
  <c r="S3690" i="1"/>
  <c r="X3690" i="1"/>
  <c r="T3691" i="1"/>
  <c r="U3690" i="1"/>
  <c r="X3691" i="1" l="1"/>
  <c r="T3692" i="1"/>
  <c r="U3691" i="1"/>
  <c r="W3691" i="1"/>
  <c r="S3691" i="1"/>
  <c r="R3692" i="1"/>
  <c r="W3692" i="1" l="1"/>
  <c r="R3693" i="1"/>
  <c r="S3692" i="1"/>
  <c r="X3692" i="1"/>
  <c r="T3693" i="1"/>
  <c r="U3692" i="1"/>
  <c r="X3693" i="1" l="1"/>
  <c r="U3693" i="1"/>
  <c r="T3694" i="1"/>
  <c r="W3693" i="1"/>
  <c r="S3693" i="1"/>
  <c r="R3694" i="1"/>
  <c r="W3694" i="1" l="1"/>
  <c r="S3694" i="1"/>
  <c r="R3695" i="1"/>
  <c r="X3694" i="1"/>
  <c r="T3695" i="1"/>
  <c r="U3694" i="1"/>
  <c r="X3695" i="1" l="1"/>
  <c r="T3696" i="1"/>
  <c r="U3695" i="1"/>
  <c r="W3695" i="1"/>
  <c r="S3695" i="1"/>
  <c r="R3696" i="1"/>
  <c r="W3696" i="1" l="1"/>
  <c r="R3697" i="1"/>
  <c r="S3696" i="1"/>
  <c r="X3696" i="1"/>
  <c r="T3697" i="1"/>
  <c r="U3696" i="1"/>
  <c r="X3697" i="1" l="1"/>
  <c r="U3697" i="1"/>
  <c r="T3698" i="1"/>
  <c r="W3697" i="1"/>
  <c r="R3698" i="1"/>
  <c r="S3697" i="1"/>
  <c r="W3698" i="1" l="1"/>
  <c r="S3698" i="1"/>
  <c r="R3699" i="1"/>
  <c r="X3698" i="1"/>
  <c r="U3698" i="1"/>
  <c r="T3699" i="1"/>
  <c r="X3699" i="1" l="1"/>
  <c r="U3699" i="1"/>
  <c r="T3700" i="1"/>
  <c r="W3699" i="1"/>
  <c r="S3699" i="1"/>
  <c r="R3700" i="1"/>
  <c r="W3700" i="1" l="1"/>
  <c r="S3700" i="1"/>
  <c r="R3701" i="1"/>
  <c r="X3700" i="1"/>
  <c r="U3700" i="1"/>
  <c r="T3701" i="1"/>
  <c r="X3701" i="1" l="1"/>
  <c r="T3702" i="1"/>
  <c r="U3701" i="1"/>
  <c r="W3701" i="1"/>
  <c r="R3702" i="1"/>
  <c r="S3701" i="1"/>
  <c r="W3702" i="1" l="1"/>
  <c r="S3702" i="1"/>
  <c r="R3703" i="1"/>
  <c r="X3702" i="1"/>
  <c r="U3702" i="1"/>
  <c r="T3703" i="1"/>
  <c r="X3703" i="1" l="1"/>
  <c r="U3703" i="1"/>
  <c r="T3704" i="1"/>
  <c r="W3703" i="1"/>
  <c r="R3704" i="1"/>
  <c r="S3703" i="1"/>
  <c r="W3704" i="1" l="1"/>
  <c r="R3705" i="1"/>
  <c r="S3704" i="1"/>
  <c r="X3704" i="1"/>
  <c r="U3704" i="1"/>
  <c r="T3705" i="1"/>
  <c r="X3705" i="1" l="1"/>
  <c r="U3705" i="1"/>
  <c r="T3706" i="1"/>
  <c r="W3705" i="1"/>
  <c r="S3705" i="1"/>
  <c r="R3706" i="1"/>
  <c r="W3706" i="1" l="1"/>
  <c r="R3707" i="1"/>
  <c r="S3706" i="1"/>
  <c r="X3706" i="1"/>
  <c r="U3706" i="1"/>
  <c r="T3707" i="1"/>
  <c r="X3707" i="1" l="1"/>
  <c r="U3707" i="1"/>
  <c r="T3708" i="1"/>
  <c r="W3707" i="1"/>
  <c r="R3708" i="1"/>
  <c r="S3707" i="1"/>
  <c r="W3708" i="1" l="1"/>
  <c r="S3708" i="1"/>
  <c r="R3709" i="1"/>
  <c r="X3708" i="1"/>
  <c r="U3708" i="1"/>
  <c r="T3709" i="1"/>
  <c r="X3709" i="1" l="1"/>
  <c r="T3710" i="1"/>
  <c r="U3709" i="1"/>
  <c r="W3709" i="1"/>
  <c r="R3710" i="1"/>
  <c r="S3709" i="1"/>
  <c r="W3710" i="1" l="1"/>
  <c r="S3710" i="1"/>
  <c r="R3711" i="1"/>
  <c r="X3710" i="1"/>
  <c r="U3710" i="1"/>
  <c r="T3711" i="1"/>
  <c r="X3711" i="1" l="1"/>
  <c r="U3711" i="1"/>
  <c r="T3712" i="1"/>
  <c r="W3711" i="1"/>
  <c r="S3711" i="1"/>
  <c r="R3712" i="1"/>
  <c r="W3712" i="1" l="1"/>
  <c r="R3713" i="1"/>
  <c r="S3712" i="1"/>
  <c r="X3712" i="1"/>
  <c r="U3712" i="1"/>
  <c r="T3713" i="1"/>
  <c r="X3713" i="1" l="1"/>
  <c r="T3714" i="1"/>
  <c r="U3713" i="1"/>
  <c r="W3713" i="1"/>
  <c r="R3714" i="1"/>
  <c r="S3713" i="1"/>
  <c r="W3714" i="1" l="1"/>
  <c r="S3714" i="1"/>
  <c r="R3715" i="1"/>
  <c r="X3714" i="1"/>
  <c r="T3715" i="1"/>
  <c r="U3714" i="1"/>
  <c r="X3715" i="1" l="1"/>
  <c r="U3715" i="1"/>
  <c r="T3716" i="1"/>
  <c r="W3715" i="1"/>
  <c r="S3715" i="1"/>
  <c r="R3716" i="1"/>
  <c r="W3716" i="1" l="1"/>
  <c r="S3716" i="1"/>
  <c r="R3717" i="1"/>
  <c r="X3716" i="1"/>
  <c r="U3716" i="1"/>
  <c r="T3717" i="1"/>
  <c r="X3717" i="1" l="1"/>
  <c r="U3717" i="1"/>
  <c r="T3718" i="1"/>
  <c r="W3717" i="1"/>
  <c r="R3718" i="1"/>
  <c r="S3717" i="1"/>
  <c r="X3718" i="1" l="1"/>
  <c r="T3719" i="1"/>
  <c r="U3718" i="1"/>
  <c r="W3718" i="1"/>
  <c r="S3718" i="1"/>
  <c r="R3719" i="1"/>
  <c r="W3719" i="1" l="1"/>
  <c r="S3719" i="1"/>
  <c r="R3720" i="1"/>
  <c r="X3719" i="1"/>
  <c r="T3720" i="1"/>
  <c r="U3719" i="1"/>
  <c r="X3720" i="1" l="1"/>
  <c r="T3721" i="1"/>
  <c r="U3720" i="1"/>
  <c r="W3720" i="1"/>
  <c r="R3721" i="1"/>
  <c r="S3720" i="1"/>
  <c r="W3721" i="1" l="1"/>
  <c r="S3721" i="1"/>
  <c r="R3722" i="1"/>
  <c r="X3721" i="1"/>
  <c r="T3722" i="1"/>
  <c r="U3721" i="1"/>
  <c r="X3722" i="1" l="1"/>
  <c r="T3723" i="1"/>
  <c r="U3722" i="1"/>
  <c r="W3722" i="1"/>
  <c r="R3723" i="1"/>
  <c r="S3722" i="1"/>
  <c r="W3723" i="1" l="1"/>
  <c r="R3724" i="1"/>
  <c r="S3723" i="1"/>
  <c r="X3723" i="1"/>
  <c r="T3724" i="1"/>
  <c r="U3723" i="1"/>
  <c r="X3724" i="1" l="1"/>
  <c r="T3725" i="1"/>
  <c r="U3724" i="1"/>
  <c r="W3724" i="1"/>
  <c r="S3724" i="1"/>
  <c r="R3725" i="1"/>
  <c r="W3725" i="1" l="1"/>
  <c r="S3725" i="1"/>
  <c r="R3726" i="1"/>
  <c r="X3725" i="1"/>
  <c r="U3725" i="1"/>
  <c r="T3726" i="1"/>
  <c r="X3726" i="1" l="1"/>
  <c r="T3727" i="1"/>
  <c r="U3726" i="1"/>
  <c r="W3726" i="1"/>
  <c r="S3726" i="1"/>
  <c r="R3727" i="1"/>
  <c r="W3727" i="1" l="1"/>
  <c r="R3728" i="1"/>
  <c r="S3727" i="1"/>
  <c r="X3727" i="1"/>
  <c r="U3727" i="1"/>
  <c r="T3728" i="1"/>
  <c r="X3728" i="1" l="1"/>
  <c r="T3729" i="1"/>
  <c r="U3728" i="1"/>
  <c r="W3728" i="1"/>
  <c r="R3729" i="1"/>
  <c r="S3728" i="1"/>
  <c r="W3729" i="1" l="1"/>
  <c r="R3730" i="1"/>
  <c r="S3729" i="1"/>
  <c r="X3729" i="1"/>
  <c r="T3730" i="1"/>
  <c r="U3729" i="1"/>
  <c r="X3730" i="1" l="1"/>
  <c r="U3730" i="1"/>
  <c r="T3731" i="1"/>
  <c r="W3730" i="1"/>
  <c r="S3730" i="1"/>
  <c r="R3731" i="1"/>
  <c r="W3731" i="1" l="1"/>
  <c r="R3732" i="1"/>
  <c r="S3731" i="1"/>
  <c r="X3731" i="1"/>
  <c r="U3731" i="1"/>
  <c r="T3732" i="1"/>
  <c r="X3732" i="1" l="1"/>
  <c r="U3732" i="1"/>
  <c r="T3733" i="1"/>
  <c r="W3732" i="1"/>
  <c r="S3732" i="1"/>
  <c r="R3733" i="1"/>
  <c r="W3733" i="1" l="1"/>
  <c r="R3734" i="1"/>
  <c r="S3733" i="1"/>
  <c r="X3733" i="1"/>
  <c r="U3733" i="1"/>
  <c r="T3734" i="1"/>
  <c r="X3734" i="1" l="1"/>
  <c r="U3734" i="1"/>
  <c r="T3735" i="1"/>
  <c r="W3734" i="1"/>
  <c r="R3735" i="1"/>
  <c r="S3734" i="1"/>
  <c r="W3735" i="1" l="1"/>
  <c r="S3735" i="1"/>
  <c r="R3736" i="1"/>
  <c r="X3735" i="1"/>
  <c r="T3736" i="1"/>
  <c r="U3735" i="1"/>
  <c r="X3736" i="1" l="1"/>
  <c r="U3736" i="1"/>
  <c r="T3737" i="1"/>
  <c r="W3736" i="1"/>
  <c r="R3737" i="1"/>
  <c r="S3736" i="1"/>
  <c r="W3737" i="1" l="1"/>
  <c r="R3738" i="1"/>
  <c r="S3737" i="1"/>
  <c r="X3737" i="1"/>
  <c r="U3737" i="1"/>
  <c r="T3738" i="1"/>
  <c r="X3738" i="1" l="1"/>
  <c r="T3739" i="1"/>
  <c r="U3738" i="1"/>
  <c r="W3738" i="1"/>
  <c r="S3738" i="1"/>
  <c r="R3739" i="1"/>
  <c r="W3739" i="1" l="1"/>
  <c r="S3739" i="1"/>
  <c r="R3740" i="1"/>
  <c r="X3739" i="1"/>
  <c r="T3740" i="1"/>
  <c r="U3739" i="1"/>
  <c r="X3740" i="1" l="1"/>
  <c r="T3741" i="1"/>
  <c r="U3740" i="1"/>
  <c r="W3740" i="1"/>
  <c r="S3740" i="1"/>
  <c r="R3741" i="1"/>
  <c r="W3741" i="1" l="1"/>
  <c r="R3742" i="1"/>
  <c r="S3741" i="1"/>
  <c r="X3741" i="1"/>
  <c r="T3742" i="1"/>
  <c r="U3741" i="1"/>
  <c r="X3742" i="1" l="1"/>
  <c r="U3742" i="1"/>
  <c r="T3743" i="1"/>
  <c r="W3742" i="1"/>
  <c r="R3743" i="1"/>
  <c r="S3742" i="1"/>
  <c r="W3743" i="1" l="1"/>
  <c r="R3744" i="1"/>
  <c r="S3743" i="1"/>
  <c r="X3743" i="1"/>
  <c r="T3744" i="1"/>
  <c r="U3743" i="1"/>
  <c r="X3744" i="1" l="1"/>
  <c r="T3745" i="1"/>
  <c r="U3744" i="1"/>
  <c r="W3744" i="1"/>
  <c r="S3744" i="1"/>
  <c r="R3745" i="1"/>
  <c r="W3745" i="1" l="1"/>
  <c r="S3745" i="1"/>
  <c r="R3746" i="1"/>
  <c r="X3745" i="1"/>
  <c r="U3745" i="1"/>
  <c r="T3746" i="1"/>
  <c r="X3746" i="1" l="1"/>
  <c r="U3746" i="1"/>
  <c r="T3747" i="1"/>
  <c r="W3746" i="1"/>
  <c r="S3746" i="1"/>
  <c r="R3747" i="1"/>
  <c r="W3747" i="1" l="1"/>
  <c r="R3748" i="1"/>
  <c r="S3747" i="1"/>
  <c r="X3747" i="1"/>
  <c r="U3747" i="1"/>
  <c r="T3748" i="1"/>
  <c r="X3748" i="1" l="1"/>
  <c r="U3748" i="1"/>
  <c r="T3749" i="1"/>
  <c r="W3748" i="1"/>
  <c r="R3749" i="1"/>
  <c r="S3748" i="1"/>
  <c r="W3749" i="1" l="1"/>
  <c r="S3749" i="1"/>
  <c r="R3750" i="1"/>
  <c r="X3749" i="1"/>
  <c r="T3750" i="1"/>
  <c r="U3749" i="1"/>
  <c r="X3750" i="1" l="1"/>
  <c r="T3751" i="1"/>
  <c r="U3750" i="1"/>
  <c r="W3750" i="1"/>
  <c r="R3751" i="1"/>
  <c r="S3750" i="1"/>
  <c r="W3751" i="1" l="1"/>
  <c r="R3752" i="1"/>
  <c r="S3751" i="1"/>
  <c r="X3751" i="1"/>
  <c r="U3751" i="1"/>
  <c r="T3752" i="1"/>
  <c r="X3752" i="1" l="1"/>
  <c r="T3753" i="1"/>
  <c r="U3752" i="1"/>
  <c r="W3752" i="1"/>
  <c r="R3753" i="1"/>
  <c r="S3752" i="1"/>
  <c r="W3753" i="1" l="1"/>
  <c r="R3754" i="1"/>
  <c r="S3753" i="1"/>
  <c r="X3753" i="1"/>
  <c r="T3754" i="1"/>
  <c r="U3753" i="1"/>
  <c r="X3754" i="1" l="1"/>
  <c r="T3755" i="1"/>
  <c r="U3754" i="1"/>
  <c r="W3754" i="1"/>
  <c r="R3755" i="1"/>
  <c r="S3754" i="1"/>
  <c r="W3755" i="1" l="1"/>
  <c r="S3755" i="1"/>
  <c r="R3756" i="1"/>
  <c r="X3755" i="1"/>
  <c r="U3755" i="1"/>
  <c r="T3756" i="1"/>
  <c r="X3756" i="1" l="1"/>
  <c r="T3757" i="1"/>
  <c r="U3756" i="1"/>
  <c r="W3756" i="1"/>
  <c r="S3756" i="1"/>
  <c r="R3757" i="1"/>
  <c r="W3757" i="1" l="1"/>
  <c r="R3758" i="1"/>
  <c r="S3757" i="1"/>
  <c r="X3757" i="1"/>
  <c r="U3757" i="1"/>
  <c r="T3758" i="1"/>
  <c r="X3758" i="1" l="1"/>
  <c r="U3758" i="1"/>
  <c r="T3759" i="1"/>
  <c r="W3758" i="1"/>
  <c r="S3758" i="1"/>
  <c r="R3759" i="1"/>
  <c r="W3759" i="1" l="1"/>
  <c r="R3760" i="1"/>
  <c r="S3759" i="1"/>
  <c r="X3759" i="1"/>
  <c r="T3760" i="1"/>
  <c r="U3759" i="1"/>
  <c r="X3760" i="1" l="1"/>
  <c r="U3760" i="1"/>
  <c r="T3761" i="1"/>
  <c r="W3760" i="1"/>
  <c r="S3760" i="1"/>
  <c r="R3761" i="1"/>
  <c r="W3761" i="1" l="1"/>
  <c r="S3761" i="1"/>
  <c r="R3762" i="1"/>
  <c r="X3761" i="1"/>
  <c r="U3761" i="1"/>
  <c r="T3762" i="1"/>
  <c r="X3762" i="1" l="1"/>
  <c r="U3762" i="1"/>
  <c r="T3763" i="1"/>
  <c r="W3762" i="1"/>
  <c r="R3763" i="1"/>
  <c r="S3762" i="1"/>
  <c r="W3763" i="1" l="1"/>
  <c r="S3763" i="1"/>
  <c r="R3764" i="1"/>
  <c r="X3763" i="1"/>
  <c r="U3763" i="1"/>
  <c r="T3764" i="1"/>
  <c r="X3764" i="1" l="1"/>
  <c r="U3764" i="1"/>
  <c r="T3765" i="1"/>
  <c r="W3764" i="1"/>
  <c r="S3764" i="1"/>
  <c r="R3765" i="1"/>
  <c r="W3765" i="1" l="1"/>
  <c r="S3765" i="1"/>
  <c r="R3766" i="1"/>
  <c r="X3765" i="1"/>
  <c r="T3766" i="1"/>
  <c r="U3765" i="1"/>
  <c r="X3766" i="1" l="1"/>
  <c r="T3767" i="1"/>
  <c r="U3766" i="1"/>
  <c r="W3766" i="1"/>
  <c r="R3767" i="1"/>
  <c r="S3766" i="1"/>
  <c r="W3767" i="1" l="1"/>
  <c r="R3768" i="1"/>
  <c r="S3767" i="1"/>
  <c r="X3767" i="1"/>
  <c r="U3767" i="1"/>
  <c r="T3768" i="1"/>
  <c r="X3768" i="1" l="1"/>
  <c r="T3769" i="1"/>
  <c r="U3768" i="1"/>
  <c r="W3768" i="1"/>
  <c r="R3769" i="1"/>
  <c r="S3768" i="1"/>
  <c r="W3769" i="1" l="1"/>
  <c r="R3770" i="1"/>
  <c r="S3769" i="1"/>
  <c r="X3769" i="1"/>
  <c r="T3770" i="1"/>
  <c r="U3769" i="1"/>
  <c r="X3770" i="1" l="1"/>
  <c r="T3771" i="1"/>
  <c r="U3770" i="1"/>
  <c r="W3770" i="1"/>
  <c r="S3770" i="1"/>
  <c r="R3771" i="1"/>
  <c r="W3771" i="1" l="1"/>
  <c r="S3771" i="1"/>
  <c r="R3772" i="1"/>
  <c r="X3771" i="1"/>
  <c r="T3772" i="1"/>
  <c r="U3771" i="1"/>
  <c r="X3772" i="1" l="1"/>
  <c r="U3772" i="1"/>
  <c r="T3773" i="1"/>
  <c r="W3772" i="1"/>
  <c r="S3772" i="1"/>
  <c r="R3773" i="1"/>
  <c r="W3773" i="1" l="1"/>
  <c r="R3774" i="1"/>
  <c r="S3773" i="1"/>
  <c r="X3773" i="1"/>
  <c r="U3773" i="1"/>
  <c r="T3774" i="1"/>
  <c r="X3774" i="1" l="1"/>
  <c r="U3774" i="1"/>
  <c r="T3775" i="1"/>
  <c r="W3774" i="1"/>
  <c r="S3774" i="1"/>
  <c r="R3775" i="1"/>
  <c r="W3775" i="1" l="1"/>
  <c r="S3775" i="1"/>
  <c r="R3776" i="1"/>
  <c r="X3775" i="1"/>
  <c r="T3776" i="1"/>
  <c r="U3775" i="1"/>
  <c r="X3776" i="1" l="1"/>
  <c r="U3776" i="1"/>
  <c r="T3777" i="1"/>
  <c r="W3776" i="1"/>
  <c r="S3776" i="1"/>
  <c r="R3777" i="1"/>
  <c r="W3777" i="1" l="1"/>
  <c r="R3778" i="1"/>
  <c r="S3777" i="1"/>
  <c r="X3777" i="1"/>
  <c r="T3778" i="1"/>
  <c r="U3777" i="1"/>
  <c r="X3778" i="1" l="1"/>
  <c r="T3779" i="1"/>
  <c r="U3778" i="1"/>
  <c r="W3778" i="1"/>
  <c r="R3779" i="1"/>
  <c r="S3778" i="1"/>
  <c r="X3779" i="1" l="1"/>
  <c r="T3780" i="1"/>
  <c r="U3779" i="1"/>
  <c r="W3779" i="1"/>
  <c r="R3780" i="1"/>
  <c r="S3779" i="1"/>
  <c r="W3780" i="1" l="1"/>
  <c r="R3781" i="1"/>
  <c r="S3780" i="1"/>
  <c r="X3780" i="1"/>
  <c r="T3781" i="1"/>
  <c r="U3780" i="1"/>
  <c r="W3781" i="1" l="1"/>
  <c r="S3781" i="1"/>
  <c r="R3782" i="1"/>
  <c r="X3781" i="1"/>
  <c r="U3781" i="1"/>
  <c r="T3782" i="1"/>
  <c r="X3782" i="1" l="1"/>
  <c r="T3783" i="1"/>
  <c r="U3782" i="1"/>
  <c r="W3782" i="1"/>
  <c r="R3783" i="1"/>
  <c r="S3782" i="1"/>
  <c r="W3783" i="1" l="1"/>
  <c r="S3783" i="1"/>
  <c r="R3784" i="1"/>
  <c r="X3783" i="1"/>
  <c r="U3783" i="1"/>
  <c r="T3784" i="1"/>
  <c r="X3784" i="1" l="1"/>
  <c r="T3785" i="1"/>
  <c r="U3784" i="1"/>
  <c r="W3784" i="1"/>
  <c r="R3785" i="1"/>
  <c r="S3784" i="1"/>
  <c r="W3785" i="1" l="1"/>
  <c r="R3786" i="1"/>
  <c r="S3785" i="1"/>
  <c r="X3785" i="1"/>
  <c r="T3786" i="1"/>
  <c r="U3785" i="1"/>
  <c r="X3786" i="1" l="1"/>
  <c r="T3787" i="1"/>
  <c r="U3786" i="1"/>
  <c r="W3786" i="1"/>
  <c r="S3786" i="1"/>
  <c r="R3787" i="1"/>
  <c r="W3787" i="1" l="1"/>
  <c r="R3788" i="1"/>
  <c r="S3787" i="1"/>
  <c r="X3787" i="1"/>
  <c r="T3788" i="1"/>
  <c r="U3787" i="1"/>
  <c r="X3788" i="1" l="1"/>
  <c r="U3788" i="1"/>
  <c r="T3789" i="1"/>
  <c r="W3788" i="1"/>
  <c r="S3788" i="1"/>
  <c r="R3789" i="1"/>
  <c r="W3789" i="1" l="1"/>
  <c r="R3790" i="1"/>
  <c r="S3789" i="1"/>
  <c r="X3789" i="1"/>
  <c r="T3790" i="1"/>
  <c r="U3789" i="1"/>
  <c r="X3790" i="1" l="1"/>
  <c r="U3790" i="1"/>
  <c r="T3791" i="1"/>
  <c r="W3790" i="1"/>
  <c r="S3790" i="1"/>
  <c r="R3791" i="1"/>
  <c r="W3791" i="1" l="1"/>
  <c r="S3791" i="1"/>
  <c r="R3792" i="1"/>
  <c r="X3791" i="1"/>
  <c r="U3791" i="1"/>
  <c r="T3792" i="1"/>
  <c r="X3792" i="1" l="1"/>
  <c r="U3792" i="1"/>
  <c r="T3793" i="1"/>
  <c r="W3792" i="1"/>
  <c r="R3793" i="1"/>
  <c r="S3792" i="1"/>
  <c r="W3793" i="1" l="1"/>
  <c r="S3793" i="1"/>
  <c r="R3794" i="1"/>
  <c r="X3793" i="1"/>
  <c r="U3793" i="1"/>
  <c r="T3794" i="1"/>
  <c r="X3794" i="1" l="1"/>
  <c r="T3795" i="1"/>
  <c r="U3794" i="1"/>
  <c r="W3794" i="1"/>
  <c r="S3794" i="1"/>
  <c r="R3795" i="1"/>
  <c r="X3795" i="1" l="1"/>
  <c r="T3796" i="1"/>
  <c r="U3795" i="1"/>
  <c r="W3795" i="1"/>
  <c r="R3796" i="1"/>
  <c r="S3795" i="1"/>
  <c r="W3796" i="1" l="1"/>
  <c r="S3796" i="1"/>
  <c r="R3797" i="1"/>
  <c r="X3796" i="1"/>
  <c r="T3797" i="1"/>
  <c r="U3796" i="1"/>
  <c r="X3797" i="1" l="1"/>
  <c r="T3798" i="1"/>
  <c r="U3797" i="1"/>
  <c r="W3797" i="1"/>
  <c r="R3798" i="1"/>
  <c r="S3797" i="1"/>
  <c r="W3798" i="1" l="1"/>
  <c r="S3798" i="1"/>
  <c r="R3799" i="1"/>
  <c r="X3798" i="1"/>
  <c r="U3798" i="1"/>
  <c r="T3799" i="1"/>
  <c r="X3799" i="1" l="1"/>
  <c r="T3800" i="1"/>
  <c r="U3799" i="1"/>
  <c r="W3799" i="1"/>
  <c r="R3800" i="1"/>
  <c r="S3799" i="1"/>
  <c r="W3800" i="1" l="1"/>
  <c r="S3800" i="1"/>
  <c r="R3801" i="1"/>
  <c r="X3800" i="1"/>
  <c r="U3800" i="1"/>
  <c r="T3801" i="1"/>
  <c r="X3801" i="1" l="1"/>
  <c r="U3801" i="1"/>
  <c r="T3802" i="1"/>
  <c r="W3801" i="1"/>
  <c r="S3801" i="1"/>
  <c r="R3802" i="1"/>
  <c r="W3802" i="1" l="1"/>
  <c r="R3803" i="1"/>
  <c r="S3802" i="1"/>
  <c r="X3802" i="1"/>
  <c r="U3802" i="1"/>
  <c r="T3803" i="1"/>
  <c r="X3803" i="1" l="1"/>
  <c r="U3803" i="1"/>
  <c r="T3804" i="1"/>
  <c r="W3803" i="1"/>
  <c r="S3803" i="1"/>
  <c r="R3804" i="1"/>
  <c r="W3804" i="1" l="1"/>
  <c r="R3805" i="1"/>
  <c r="S3804" i="1"/>
  <c r="X3804" i="1"/>
  <c r="T3805" i="1"/>
  <c r="U3804" i="1"/>
  <c r="X3805" i="1" l="1"/>
  <c r="U3805" i="1"/>
  <c r="T3806" i="1"/>
  <c r="W3805" i="1"/>
  <c r="S3805" i="1"/>
  <c r="R3806" i="1"/>
  <c r="W3806" i="1" l="1"/>
  <c r="R3807" i="1"/>
  <c r="S3806" i="1"/>
  <c r="X3806" i="1"/>
  <c r="U3806" i="1"/>
  <c r="T3807" i="1"/>
  <c r="X3807" i="1" l="1"/>
  <c r="T3808" i="1"/>
  <c r="U3807" i="1"/>
  <c r="W3807" i="1"/>
  <c r="R3808" i="1"/>
  <c r="S3807" i="1"/>
  <c r="W3808" i="1" l="1"/>
  <c r="S3808" i="1"/>
  <c r="R3809" i="1"/>
  <c r="X3808" i="1"/>
  <c r="T3809" i="1"/>
  <c r="U3808" i="1"/>
  <c r="X3809" i="1" l="1"/>
  <c r="T3810" i="1"/>
  <c r="U3809" i="1"/>
  <c r="W3809" i="1"/>
  <c r="R3810" i="1"/>
  <c r="S3809" i="1"/>
  <c r="W3810" i="1" l="1"/>
  <c r="S3810" i="1"/>
  <c r="R3811" i="1"/>
  <c r="X3810" i="1"/>
  <c r="U3810" i="1"/>
  <c r="T3811" i="1"/>
  <c r="X3811" i="1" l="1"/>
  <c r="U3811" i="1"/>
  <c r="T3812" i="1"/>
  <c r="W3811" i="1"/>
  <c r="S3811" i="1"/>
  <c r="R3812" i="1"/>
  <c r="W3812" i="1" l="1"/>
  <c r="R3813" i="1"/>
  <c r="S3812" i="1"/>
  <c r="X3812" i="1"/>
  <c r="U3812" i="1"/>
  <c r="T3813" i="1"/>
  <c r="X3813" i="1" l="1"/>
  <c r="U3813" i="1"/>
  <c r="T3814" i="1"/>
  <c r="W3813" i="1"/>
  <c r="S3813" i="1"/>
  <c r="R3814" i="1"/>
  <c r="W3814" i="1" l="1"/>
  <c r="R3815" i="1"/>
  <c r="S3814" i="1"/>
  <c r="X3814" i="1"/>
  <c r="T3815" i="1"/>
  <c r="U3814" i="1"/>
  <c r="X3815" i="1" l="1"/>
  <c r="U3815" i="1"/>
  <c r="T3816" i="1"/>
  <c r="W3815" i="1"/>
  <c r="R3816" i="1"/>
  <c r="S3815" i="1"/>
  <c r="W3816" i="1" l="1"/>
  <c r="S3816" i="1"/>
  <c r="R3817" i="1"/>
  <c r="X3816" i="1"/>
  <c r="T3817" i="1"/>
  <c r="U3816" i="1"/>
  <c r="X3817" i="1" l="1"/>
  <c r="T3818" i="1"/>
  <c r="U3817" i="1"/>
  <c r="W3817" i="1"/>
  <c r="R3818" i="1"/>
  <c r="S3817" i="1"/>
  <c r="W3818" i="1" l="1"/>
  <c r="S3818" i="1"/>
  <c r="R3819" i="1"/>
  <c r="X3818" i="1"/>
  <c r="U3818" i="1"/>
  <c r="T3819" i="1"/>
  <c r="X3819" i="1" l="1"/>
  <c r="T3820" i="1"/>
  <c r="U3819" i="1"/>
  <c r="W3819" i="1"/>
  <c r="R3820" i="1"/>
  <c r="S3819" i="1"/>
  <c r="W3820" i="1" l="1"/>
  <c r="R3821" i="1"/>
  <c r="S3820" i="1"/>
  <c r="X3820" i="1"/>
  <c r="U3820" i="1"/>
  <c r="T3821" i="1"/>
  <c r="W3821" i="1" l="1"/>
  <c r="S3821" i="1"/>
  <c r="R3822" i="1"/>
  <c r="X3821" i="1"/>
  <c r="U3821" i="1"/>
  <c r="T3822" i="1"/>
  <c r="X3822" i="1" l="1"/>
  <c r="U3822" i="1"/>
  <c r="T3823" i="1"/>
  <c r="W3822" i="1"/>
  <c r="R3823" i="1"/>
  <c r="S3822" i="1"/>
  <c r="W3823" i="1" l="1"/>
  <c r="S3823" i="1"/>
  <c r="R3824" i="1"/>
  <c r="X3823" i="1"/>
  <c r="U3823" i="1"/>
  <c r="T3824" i="1"/>
  <c r="X3824" i="1" l="1"/>
  <c r="T3825" i="1"/>
  <c r="U3824" i="1"/>
  <c r="W3824" i="1"/>
  <c r="R3825" i="1"/>
  <c r="S3824" i="1"/>
  <c r="W3825" i="1" l="1"/>
  <c r="S3825" i="1"/>
  <c r="R3826" i="1"/>
  <c r="X3825" i="1"/>
  <c r="U3825" i="1"/>
  <c r="T3826" i="1"/>
  <c r="X3826" i="1" l="1"/>
  <c r="U3826" i="1"/>
  <c r="T3827" i="1"/>
  <c r="W3826" i="1"/>
  <c r="R3827" i="1"/>
  <c r="S3826" i="1"/>
  <c r="W3827" i="1" l="1"/>
  <c r="R3828" i="1"/>
  <c r="S3827" i="1"/>
  <c r="X3827" i="1"/>
  <c r="T3828" i="1"/>
  <c r="U3827" i="1"/>
  <c r="X3828" i="1" l="1"/>
  <c r="T3829" i="1"/>
  <c r="U3828" i="1"/>
  <c r="W3828" i="1"/>
  <c r="S3828" i="1"/>
  <c r="R3829" i="1"/>
  <c r="W3829" i="1" l="1"/>
  <c r="R3830" i="1"/>
  <c r="S3829" i="1"/>
  <c r="X3829" i="1"/>
  <c r="T3830" i="1"/>
  <c r="U3829" i="1"/>
  <c r="X3830" i="1" l="1"/>
  <c r="U3830" i="1"/>
  <c r="T3831" i="1"/>
  <c r="W3830" i="1"/>
  <c r="R3831" i="1"/>
  <c r="S3830" i="1"/>
  <c r="W3831" i="1" l="1"/>
  <c r="S3831" i="1"/>
  <c r="R3832" i="1"/>
  <c r="X3831" i="1"/>
  <c r="U3831" i="1"/>
  <c r="T3832" i="1"/>
  <c r="X3832" i="1" l="1"/>
  <c r="T3833" i="1"/>
  <c r="U3832" i="1"/>
  <c r="W3832" i="1"/>
  <c r="S3832" i="1"/>
  <c r="R3833" i="1"/>
  <c r="W3833" i="1" l="1"/>
  <c r="S3833" i="1"/>
  <c r="R3834" i="1"/>
  <c r="X3833" i="1"/>
  <c r="U3833" i="1"/>
  <c r="T3834" i="1"/>
  <c r="X3834" i="1" l="1"/>
  <c r="U3834" i="1"/>
  <c r="T3835" i="1"/>
  <c r="W3834" i="1"/>
  <c r="R3835" i="1"/>
  <c r="S3834" i="1"/>
  <c r="W3835" i="1" l="1"/>
  <c r="R3836" i="1"/>
  <c r="S3835" i="1"/>
  <c r="X3835" i="1"/>
  <c r="U3835" i="1"/>
  <c r="T3836" i="1"/>
  <c r="X3836" i="1" l="1"/>
  <c r="U3836" i="1"/>
  <c r="T3837" i="1"/>
  <c r="W3836" i="1"/>
  <c r="S3836" i="1"/>
  <c r="R3837" i="1"/>
  <c r="W3837" i="1" l="1"/>
  <c r="R3838" i="1"/>
  <c r="S3837" i="1"/>
  <c r="X3837" i="1"/>
  <c r="T3838" i="1"/>
  <c r="U3837" i="1"/>
  <c r="X3838" i="1" l="1"/>
  <c r="U3838" i="1"/>
  <c r="T3839" i="1"/>
  <c r="W3838" i="1"/>
  <c r="R3839" i="1"/>
  <c r="S3838" i="1"/>
  <c r="W3839" i="1" l="1"/>
  <c r="R3840" i="1"/>
  <c r="S3839" i="1"/>
  <c r="X3839" i="1"/>
  <c r="T3840" i="1"/>
  <c r="U3839" i="1"/>
  <c r="X3840" i="1" l="1"/>
  <c r="T3841" i="1"/>
  <c r="U3840" i="1"/>
  <c r="W3840" i="1"/>
  <c r="R3841" i="1"/>
  <c r="S3840" i="1"/>
  <c r="W3841" i="1" l="1"/>
  <c r="S3841" i="1"/>
  <c r="R3842" i="1"/>
  <c r="X3841" i="1"/>
  <c r="U3841" i="1"/>
  <c r="T3842" i="1"/>
  <c r="X3842" i="1" l="1"/>
  <c r="T3843" i="1"/>
  <c r="U3842" i="1"/>
  <c r="W3842" i="1"/>
  <c r="R3843" i="1"/>
  <c r="S3842" i="1"/>
  <c r="W3843" i="1" l="1"/>
  <c r="R3844" i="1"/>
  <c r="S3843" i="1"/>
  <c r="X3843" i="1"/>
  <c r="U3843" i="1"/>
  <c r="T3844" i="1"/>
  <c r="X3844" i="1" l="1"/>
  <c r="U3844" i="1"/>
  <c r="T3845" i="1"/>
  <c r="W3844" i="1"/>
  <c r="S3844" i="1"/>
  <c r="R3845" i="1"/>
  <c r="W3845" i="1" l="1"/>
  <c r="R3846" i="1"/>
  <c r="S3845" i="1"/>
  <c r="X3845" i="1"/>
  <c r="U3845" i="1"/>
  <c r="T3846" i="1"/>
  <c r="X3846" i="1" l="1"/>
  <c r="U3846" i="1"/>
  <c r="T3847" i="1"/>
  <c r="W3846" i="1"/>
  <c r="S3846" i="1"/>
  <c r="R3847" i="1"/>
  <c r="W3847" i="1" l="1"/>
  <c r="R3848" i="1"/>
  <c r="S3847" i="1"/>
  <c r="X3847" i="1"/>
  <c r="T3848" i="1"/>
  <c r="U3847" i="1"/>
  <c r="W3848" i="1" l="1"/>
  <c r="S3848" i="1"/>
  <c r="R3849" i="1"/>
  <c r="X3848" i="1"/>
  <c r="U3848" i="1"/>
  <c r="T3849" i="1"/>
  <c r="X3849" i="1" l="1"/>
  <c r="T3850" i="1"/>
  <c r="U3849" i="1"/>
  <c r="W3849" i="1"/>
  <c r="R3850" i="1"/>
  <c r="S3849" i="1"/>
  <c r="W3850" i="1" l="1"/>
  <c r="S3850" i="1"/>
  <c r="R3851" i="1"/>
  <c r="X3850" i="1"/>
  <c r="U3850" i="1"/>
  <c r="T3851" i="1"/>
  <c r="X3851" i="1" l="1"/>
  <c r="U3851" i="1"/>
  <c r="T3852" i="1"/>
  <c r="W3851" i="1"/>
  <c r="R3852" i="1"/>
  <c r="S3851" i="1"/>
  <c r="W3852" i="1" l="1"/>
  <c r="R3853" i="1"/>
  <c r="S3852" i="1"/>
  <c r="X3852" i="1"/>
  <c r="U3852" i="1"/>
  <c r="T3853" i="1"/>
  <c r="X3853" i="1" l="1"/>
  <c r="U3853" i="1"/>
  <c r="T3854" i="1"/>
  <c r="W3853" i="1"/>
  <c r="S3853" i="1"/>
  <c r="R3854" i="1"/>
  <c r="W3854" i="1" l="1"/>
  <c r="R3855" i="1"/>
  <c r="S3854" i="1"/>
  <c r="X3854" i="1"/>
  <c r="T3855" i="1"/>
  <c r="U3854" i="1"/>
  <c r="X3855" i="1" l="1"/>
  <c r="U3855" i="1"/>
  <c r="T3856" i="1"/>
  <c r="W3855" i="1"/>
  <c r="R3856" i="1"/>
  <c r="S3855" i="1"/>
  <c r="X3856" i="1" l="1"/>
  <c r="U3856" i="1"/>
  <c r="T3857" i="1"/>
  <c r="W3856" i="1"/>
  <c r="R3857" i="1"/>
  <c r="S3856" i="1"/>
  <c r="W3857" i="1" l="1"/>
  <c r="R3858" i="1"/>
  <c r="S3857" i="1"/>
  <c r="X3857" i="1"/>
  <c r="T3858" i="1"/>
  <c r="U3857" i="1"/>
  <c r="W3858" i="1" l="1"/>
  <c r="S3858" i="1"/>
  <c r="R3859" i="1"/>
  <c r="X3858" i="1"/>
  <c r="T3859" i="1"/>
  <c r="U3858" i="1"/>
  <c r="X3859" i="1" l="1"/>
  <c r="U3859" i="1"/>
  <c r="T3860" i="1"/>
  <c r="W3859" i="1"/>
  <c r="R3860" i="1"/>
  <c r="S3859" i="1"/>
  <c r="W3860" i="1" l="1"/>
  <c r="S3860" i="1"/>
  <c r="R3861" i="1"/>
  <c r="X3860" i="1"/>
  <c r="U3860" i="1"/>
  <c r="T3861" i="1"/>
  <c r="X3861" i="1" l="1"/>
  <c r="T3862" i="1"/>
  <c r="U3861" i="1"/>
  <c r="W3861" i="1"/>
  <c r="S3861" i="1"/>
  <c r="R3862" i="1"/>
  <c r="W3862" i="1" l="1"/>
  <c r="S3862" i="1"/>
  <c r="R3863" i="1"/>
  <c r="X3862" i="1"/>
  <c r="U3862" i="1"/>
  <c r="T3863" i="1"/>
  <c r="X3863" i="1" l="1"/>
  <c r="U3863" i="1"/>
  <c r="T3864" i="1"/>
  <c r="W3863" i="1"/>
  <c r="S3863" i="1"/>
  <c r="R3864" i="1"/>
  <c r="W3864" i="1" l="1"/>
  <c r="S3864" i="1"/>
  <c r="R3865" i="1"/>
  <c r="X3864" i="1"/>
  <c r="T3865" i="1"/>
  <c r="U3864" i="1"/>
  <c r="X3865" i="1" l="1"/>
  <c r="U3865" i="1"/>
  <c r="T3866" i="1"/>
  <c r="W3865" i="1"/>
  <c r="R3866" i="1"/>
  <c r="S3865" i="1"/>
  <c r="W3866" i="1" l="1"/>
  <c r="S3866" i="1"/>
  <c r="R3867" i="1"/>
  <c r="X3866" i="1"/>
  <c r="T3867" i="1"/>
  <c r="U3866" i="1"/>
  <c r="X3867" i="1" l="1"/>
  <c r="T3868" i="1"/>
  <c r="U3867" i="1"/>
  <c r="W3867" i="1"/>
  <c r="R3868" i="1"/>
  <c r="S3867" i="1"/>
  <c r="W3868" i="1" l="1"/>
  <c r="S3868" i="1"/>
  <c r="R3869" i="1"/>
  <c r="X3868" i="1"/>
  <c r="U3868" i="1"/>
  <c r="T3869" i="1"/>
  <c r="X3869" i="1" l="1"/>
  <c r="T3870" i="1"/>
  <c r="U3869" i="1"/>
  <c r="W3869" i="1"/>
  <c r="S3869" i="1"/>
  <c r="R3870" i="1"/>
  <c r="W3870" i="1" l="1"/>
  <c r="S3870" i="1"/>
  <c r="R3871" i="1"/>
  <c r="X3870" i="1"/>
  <c r="U3870" i="1"/>
  <c r="T3871" i="1"/>
  <c r="X3871" i="1" l="1"/>
  <c r="U3871" i="1"/>
  <c r="T3872" i="1"/>
  <c r="W3871" i="1"/>
  <c r="S3871" i="1"/>
  <c r="R3872" i="1"/>
  <c r="W3872" i="1" l="1"/>
  <c r="R3873" i="1"/>
  <c r="S3872" i="1"/>
  <c r="X3872" i="1"/>
  <c r="U3872" i="1"/>
  <c r="T3873" i="1"/>
  <c r="X3873" i="1" l="1"/>
  <c r="U3873" i="1"/>
  <c r="T3874" i="1"/>
  <c r="W3873" i="1"/>
  <c r="S3873" i="1"/>
  <c r="R3874" i="1"/>
  <c r="W3874" i="1" l="1"/>
  <c r="R3875" i="1"/>
  <c r="S3874" i="1"/>
  <c r="X3874" i="1"/>
  <c r="T3875" i="1"/>
  <c r="U3874" i="1"/>
  <c r="X3875" i="1" l="1"/>
  <c r="U3875" i="1"/>
  <c r="T3876" i="1"/>
  <c r="W3875" i="1"/>
  <c r="R3876" i="1"/>
  <c r="S3875" i="1"/>
  <c r="W3876" i="1" l="1"/>
  <c r="R3877" i="1"/>
  <c r="S3876" i="1"/>
  <c r="X3876" i="1"/>
  <c r="U3876" i="1"/>
  <c r="T3877" i="1"/>
  <c r="X3877" i="1" l="1"/>
  <c r="T3878" i="1"/>
  <c r="U3877" i="1"/>
  <c r="W3877" i="1"/>
  <c r="R3878" i="1"/>
  <c r="S3877" i="1"/>
  <c r="W3878" i="1" l="1"/>
  <c r="S3878" i="1"/>
  <c r="R3879" i="1"/>
  <c r="X3878" i="1"/>
  <c r="T3879" i="1"/>
  <c r="U3878" i="1"/>
  <c r="X3879" i="1" l="1"/>
  <c r="T3880" i="1"/>
  <c r="U3879" i="1"/>
  <c r="W3879" i="1"/>
  <c r="R3880" i="1"/>
  <c r="S3879" i="1"/>
  <c r="W3880" i="1" l="1"/>
  <c r="R3881" i="1"/>
  <c r="S3880" i="1"/>
  <c r="X3880" i="1"/>
  <c r="U3880" i="1"/>
  <c r="T3881" i="1"/>
  <c r="X3881" i="1" l="1"/>
  <c r="U3881" i="1"/>
  <c r="T3882" i="1"/>
  <c r="W3881" i="1"/>
  <c r="S3881" i="1"/>
  <c r="R3882" i="1"/>
  <c r="W3882" i="1" l="1"/>
  <c r="R3883" i="1"/>
  <c r="S3882" i="1"/>
  <c r="X3882" i="1"/>
  <c r="T3883" i="1"/>
  <c r="U3882" i="1"/>
  <c r="X3883" i="1" l="1"/>
  <c r="U3883" i="1"/>
  <c r="T3884" i="1"/>
  <c r="W3883" i="1"/>
  <c r="S3883" i="1"/>
  <c r="R3884" i="1"/>
  <c r="W3884" i="1" l="1"/>
  <c r="R3885" i="1"/>
  <c r="S3884" i="1"/>
  <c r="X3884" i="1"/>
  <c r="U3884" i="1"/>
  <c r="T3885" i="1"/>
  <c r="X3885" i="1" l="1"/>
  <c r="U3885" i="1"/>
  <c r="T3886" i="1"/>
  <c r="W3885" i="1"/>
  <c r="R3886" i="1"/>
  <c r="S3885" i="1"/>
  <c r="W3886" i="1" l="1"/>
  <c r="S3886" i="1"/>
  <c r="R3887" i="1"/>
  <c r="X3886" i="1"/>
  <c r="U3886" i="1"/>
  <c r="T3887" i="1"/>
  <c r="X3887" i="1" l="1"/>
  <c r="T3888" i="1"/>
  <c r="U3887" i="1"/>
  <c r="W3887" i="1"/>
  <c r="R3888" i="1"/>
  <c r="S3887" i="1"/>
  <c r="W3888" i="1" l="1"/>
  <c r="R3889" i="1"/>
  <c r="S3888" i="1"/>
  <c r="X3888" i="1"/>
  <c r="U3888" i="1"/>
  <c r="T3889" i="1"/>
  <c r="X3889" i="1" l="1"/>
  <c r="T3890" i="1"/>
  <c r="U3889" i="1"/>
  <c r="W3889" i="1"/>
  <c r="S3889" i="1"/>
  <c r="R3890" i="1"/>
  <c r="W3890" i="1" l="1"/>
  <c r="R3891" i="1"/>
  <c r="S3890" i="1"/>
  <c r="X3890" i="1"/>
  <c r="U3890" i="1"/>
  <c r="T3891" i="1"/>
  <c r="X3891" i="1" l="1"/>
  <c r="U3891" i="1"/>
  <c r="T3892" i="1"/>
  <c r="W3891" i="1"/>
  <c r="S3891" i="1"/>
  <c r="R3892" i="1"/>
  <c r="W3892" i="1" l="1"/>
  <c r="S3892" i="1"/>
  <c r="R3893" i="1"/>
  <c r="X3892" i="1"/>
  <c r="T3893" i="1"/>
  <c r="U3892" i="1"/>
  <c r="X3893" i="1" l="1"/>
  <c r="U3893" i="1"/>
  <c r="T3894" i="1"/>
  <c r="W3893" i="1"/>
  <c r="S3893" i="1"/>
  <c r="R3894" i="1"/>
  <c r="W3894" i="1" l="1"/>
  <c r="R3895" i="1"/>
  <c r="S3894" i="1"/>
  <c r="X3894" i="1"/>
  <c r="U3894" i="1"/>
  <c r="T3895" i="1"/>
  <c r="X3895" i="1" l="1"/>
  <c r="U3895" i="1"/>
  <c r="T3896" i="1"/>
  <c r="W3895" i="1"/>
  <c r="S3895" i="1"/>
  <c r="R3896" i="1"/>
  <c r="W3896" i="1" l="1"/>
  <c r="S3896" i="1"/>
  <c r="R3897" i="1"/>
  <c r="X3896" i="1"/>
  <c r="U3896" i="1"/>
  <c r="T3897" i="1"/>
  <c r="X3897" i="1" l="1"/>
  <c r="T3898" i="1"/>
  <c r="U3897" i="1"/>
  <c r="W3897" i="1"/>
  <c r="R3898" i="1"/>
  <c r="S3897" i="1"/>
  <c r="W3898" i="1" l="1"/>
  <c r="S3898" i="1"/>
  <c r="R3899" i="1"/>
  <c r="X3898" i="1"/>
  <c r="U3898" i="1"/>
  <c r="T3899" i="1"/>
  <c r="X3899" i="1" l="1"/>
  <c r="T3900" i="1"/>
  <c r="U3899" i="1"/>
  <c r="W3899" i="1"/>
  <c r="S3899" i="1"/>
  <c r="R3900" i="1"/>
  <c r="W3900" i="1" l="1"/>
  <c r="S3900" i="1"/>
  <c r="R3901" i="1"/>
  <c r="X3900" i="1"/>
  <c r="U3900" i="1"/>
  <c r="T3901" i="1"/>
  <c r="X3901" i="1" l="1"/>
  <c r="U3901" i="1"/>
  <c r="T3902" i="1"/>
  <c r="W3901" i="1"/>
  <c r="S3901" i="1"/>
  <c r="R3902" i="1"/>
  <c r="W3902" i="1" l="1"/>
  <c r="S3902" i="1"/>
  <c r="R3903" i="1"/>
  <c r="X3902" i="1"/>
  <c r="T3903" i="1"/>
  <c r="U3902" i="1"/>
  <c r="X3903" i="1" l="1"/>
  <c r="T3904" i="1"/>
  <c r="U3903" i="1"/>
  <c r="W3903" i="1"/>
  <c r="R3904" i="1"/>
  <c r="S3903" i="1"/>
  <c r="W3904" i="1" l="1"/>
  <c r="S3904" i="1"/>
  <c r="R3905" i="1"/>
  <c r="X3904" i="1"/>
  <c r="T3905" i="1"/>
  <c r="U3904" i="1"/>
  <c r="X3905" i="1" l="1"/>
  <c r="T3906" i="1"/>
  <c r="U3905" i="1"/>
  <c r="W3905" i="1"/>
  <c r="R3906" i="1"/>
  <c r="S3905" i="1"/>
  <c r="W3906" i="1" l="1"/>
  <c r="R3907" i="1"/>
  <c r="S3906" i="1"/>
  <c r="X3906" i="1"/>
  <c r="T3907" i="1"/>
  <c r="U3906" i="1"/>
  <c r="X3907" i="1" l="1"/>
  <c r="T3908" i="1"/>
  <c r="U3907" i="1"/>
  <c r="W3907" i="1"/>
  <c r="S3907" i="1"/>
  <c r="R3908" i="1"/>
  <c r="W3908" i="1" l="1"/>
  <c r="R3909" i="1"/>
  <c r="S3908" i="1"/>
  <c r="X3908" i="1"/>
  <c r="T3909" i="1"/>
  <c r="U3908" i="1"/>
  <c r="X3909" i="1" l="1"/>
  <c r="U3909" i="1"/>
  <c r="T3910" i="1"/>
  <c r="W3909" i="1"/>
  <c r="R3910" i="1"/>
  <c r="S3909" i="1"/>
  <c r="W3910" i="1" l="1"/>
  <c r="R3911" i="1"/>
  <c r="S3910" i="1"/>
  <c r="X3910" i="1"/>
  <c r="U3910" i="1"/>
  <c r="T3911" i="1"/>
  <c r="X3911" i="1" l="1"/>
  <c r="T3912" i="1"/>
  <c r="U3911" i="1"/>
  <c r="W3911" i="1"/>
  <c r="R3912" i="1"/>
  <c r="S3911" i="1"/>
  <c r="W3912" i="1" l="1"/>
  <c r="S3912" i="1"/>
  <c r="R3913" i="1"/>
  <c r="X3912" i="1"/>
  <c r="U3912" i="1"/>
  <c r="T3913" i="1"/>
  <c r="X3913" i="1" l="1"/>
  <c r="T3914" i="1"/>
  <c r="U3913" i="1"/>
  <c r="W3913" i="1"/>
  <c r="S3913" i="1"/>
  <c r="R3914" i="1"/>
  <c r="W3914" i="1" l="1"/>
  <c r="R3915" i="1"/>
  <c r="S3914" i="1"/>
  <c r="X3914" i="1"/>
  <c r="T3915" i="1"/>
  <c r="U3914" i="1"/>
  <c r="X3915" i="1" l="1"/>
  <c r="T3916" i="1"/>
  <c r="U3915" i="1"/>
  <c r="W3915" i="1"/>
  <c r="R3916" i="1"/>
  <c r="S3915" i="1"/>
  <c r="W3916" i="1" l="1"/>
  <c r="R3917" i="1"/>
  <c r="S3916" i="1"/>
  <c r="X3916" i="1"/>
  <c r="T3917" i="1"/>
  <c r="U3916" i="1"/>
  <c r="X3917" i="1" l="1"/>
  <c r="T3918" i="1"/>
  <c r="U3917" i="1"/>
  <c r="W3917" i="1"/>
  <c r="R3918" i="1"/>
  <c r="S3917" i="1"/>
  <c r="W3918" i="1" l="1"/>
  <c r="S3918" i="1"/>
  <c r="R3919" i="1"/>
  <c r="X3918" i="1"/>
  <c r="U3918" i="1"/>
  <c r="T3919" i="1"/>
  <c r="W3919" i="1" l="1"/>
  <c r="R3920" i="1"/>
  <c r="S3919" i="1"/>
  <c r="X3919" i="1"/>
  <c r="T3920" i="1"/>
  <c r="U3919" i="1"/>
  <c r="X3920" i="1" l="1"/>
  <c r="U3920" i="1"/>
  <c r="T3921" i="1"/>
  <c r="W3920" i="1"/>
  <c r="R3921" i="1"/>
  <c r="S3920" i="1"/>
  <c r="W3921" i="1" l="1"/>
  <c r="S3921" i="1"/>
  <c r="R3922" i="1"/>
  <c r="X3921" i="1"/>
  <c r="T3922" i="1"/>
  <c r="U3921" i="1"/>
  <c r="X3922" i="1" l="1"/>
  <c r="T3923" i="1"/>
  <c r="U3922" i="1"/>
  <c r="W3922" i="1"/>
  <c r="S3922" i="1"/>
  <c r="R3923" i="1"/>
  <c r="W3923" i="1" l="1"/>
  <c r="S3923" i="1"/>
  <c r="R3924" i="1"/>
  <c r="X3923" i="1"/>
  <c r="U3923" i="1"/>
  <c r="T3924" i="1"/>
  <c r="X3924" i="1" l="1"/>
  <c r="T3925" i="1"/>
  <c r="U3924" i="1"/>
  <c r="W3924" i="1"/>
  <c r="S3924" i="1"/>
  <c r="R3925" i="1"/>
  <c r="W3925" i="1" l="1"/>
  <c r="R3926" i="1"/>
  <c r="S3925" i="1"/>
  <c r="X3925" i="1"/>
  <c r="T3926" i="1"/>
  <c r="U3925" i="1"/>
  <c r="X3926" i="1" l="1"/>
  <c r="T3927" i="1"/>
  <c r="U3926" i="1"/>
  <c r="W3926" i="1"/>
  <c r="S3926" i="1"/>
  <c r="R3927" i="1"/>
  <c r="X3927" i="1" l="1"/>
  <c r="T3928" i="1"/>
  <c r="U3927" i="1"/>
  <c r="W3927" i="1"/>
  <c r="S3927" i="1"/>
  <c r="R3928" i="1"/>
  <c r="X3928" i="1" l="1"/>
  <c r="T3929" i="1"/>
  <c r="U3928" i="1"/>
  <c r="W3928" i="1"/>
  <c r="R3929" i="1"/>
  <c r="S3928" i="1"/>
  <c r="W3929" i="1" l="1"/>
  <c r="S3929" i="1"/>
  <c r="R3930" i="1"/>
  <c r="X3929" i="1"/>
  <c r="T3930" i="1"/>
  <c r="U3929" i="1"/>
  <c r="X3930" i="1" l="1"/>
  <c r="T3931" i="1"/>
  <c r="U3930" i="1"/>
  <c r="W3930" i="1"/>
  <c r="S3930" i="1"/>
  <c r="R3931" i="1"/>
  <c r="W3931" i="1" l="1"/>
  <c r="R3932" i="1"/>
  <c r="S3931" i="1"/>
  <c r="X3931" i="1"/>
  <c r="T3932" i="1"/>
  <c r="U3931" i="1"/>
  <c r="X3932" i="1" l="1"/>
  <c r="U3932" i="1"/>
  <c r="T3933" i="1"/>
  <c r="W3932" i="1"/>
  <c r="S3932" i="1"/>
  <c r="R3933" i="1"/>
  <c r="W3933" i="1" l="1"/>
  <c r="R3934" i="1"/>
  <c r="S3933" i="1"/>
  <c r="X3933" i="1"/>
  <c r="T3934" i="1"/>
  <c r="U3933" i="1"/>
  <c r="X3934" i="1" l="1"/>
  <c r="U3934" i="1"/>
  <c r="T3935" i="1"/>
  <c r="W3934" i="1"/>
  <c r="R3935" i="1"/>
  <c r="S3934" i="1"/>
  <c r="W3935" i="1" l="1"/>
  <c r="R3936" i="1"/>
  <c r="S3935" i="1"/>
  <c r="X3935" i="1"/>
  <c r="U3935" i="1"/>
  <c r="T3936" i="1"/>
  <c r="X3936" i="1" l="1"/>
  <c r="T3937" i="1"/>
  <c r="U3936" i="1"/>
  <c r="W3936" i="1"/>
  <c r="S3936" i="1"/>
  <c r="R3937" i="1"/>
  <c r="W3937" i="1" l="1"/>
  <c r="S3937" i="1"/>
  <c r="R3938" i="1"/>
  <c r="X3937" i="1"/>
  <c r="T3938" i="1"/>
  <c r="U3937" i="1"/>
  <c r="X3938" i="1" l="1"/>
  <c r="U3938" i="1"/>
  <c r="T3939" i="1"/>
  <c r="W3938" i="1"/>
  <c r="R3939" i="1"/>
  <c r="S3938" i="1"/>
  <c r="W3939" i="1" l="1"/>
  <c r="R3940" i="1"/>
  <c r="S3939" i="1"/>
  <c r="X3939" i="1"/>
  <c r="T3940" i="1"/>
  <c r="U3939" i="1"/>
  <c r="X3940" i="1" l="1"/>
  <c r="T3941" i="1"/>
  <c r="U3940" i="1"/>
  <c r="W3940" i="1"/>
  <c r="R3941" i="1"/>
  <c r="S3940" i="1"/>
  <c r="W3941" i="1" l="1"/>
  <c r="S3941" i="1"/>
  <c r="R3942" i="1"/>
  <c r="X3941" i="1"/>
  <c r="T3942" i="1"/>
  <c r="U3941" i="1"/>
  <c r="X3942" i="1" l="1"/>
  <c r="T3943" i="1"/>
  <c r="U3942" i="1"/>
  <c r="W3942" i="1"/>
  <c r="S3942" i="1"/>
  <c r="R3943" i="1"/>
  <c r="W3943" i="1" l="1"/>
  <c r="S3943" i="1"/>
  <c r="R3944" i="1"/>
  <c r="X3943" i="1"/>
  <c r="T3944" i="1"/>
  <c r="U3943" i="1"/>
  <c r="X3944" i="1" l="1"/>
  <c r="U3944" i="1"/>
  <c r="T3945" i="1"/>
  <c r="W3944" i="1"/>
  <c r="R3945" i="1"/>
  <c r="S3944" i="1"/>
  <c r="W3945" i="1" l="1"/>
  <c r="R3946" i="1"/>
  <c r="S3945" i="1"/>
  <c r="X3945" i="1"/>
  <c r="U3945" i="1"/>
  <c r="T3946" i="1"/>
  <c r="X3946" i="1" l="1"/>
  <c r="T3947" i="1"/>
  <c r="U3946" i="1"/>
  <c r="W3946" i="1"/>
  <c r="S3946" i="1"/>
  <c r="R3947" i="1"/>
  <c r="W3947" i="1" l="1"/>
  <c r="R3948" i="1"/>
  <c r="S3947" i="1"/>
  <c r="X3947" i="1"/>
  <c r="T3948" i="1"/>
  <c r="U3947" i="1"/>
  <c r="X3948" i="1" l="1"/>
  <c r="T3949" i="1"/>
  <c r="U3948" i="1"/>
  <c r="W3948" i="1"/>
  <c r="R3949" i="1"/>
  <c r="S3948" i="1"/>
  <c r="W3949" i="1" l="1"/>
  <c r="R3950" i="1"/>
  <c r="S3949" i="1"/>
  <c r="X3949" i="1"/>
  <c r="T3950" i="1"/>
  <c r="U3949" i="1"/>
  <c r="X3950" i="1" l="1"/>
  <c r="T3951" i="1"/>
  <c r="U3950" i="1"/>
  <c r="W3950" i="1"/>
  <c r="S3950" i="1"/>
  <c r="R3951" i="1"/>
  <c r="W3951" i="1" l="1"/>
  <c r="S3951" i="1"/>
  <c r="R3952" i="1"/>
  <c r="X3951" i="1"/>
  <c r="U3951" i="1"/>
  <c r="T3952" i="1"/>
  <c r="X3952" i="1" l="1"/>
  <c r="T3953" i="1"/>
  <c r="U3952" i="1"/>
  <c r="W3952" i="1"/>
  <c r="S3952" i="1"/>
  <c r="R3953" i="1"/>
  <c r="X3953" i="1" l="1"/>
  <c r="T3954" i="1"/>
  <c r="U3953" i="1"/>
  <c r="W3953" i="1"/>
  <c r="R3954" i="1"/>
  <c r="S3953" i="1"/>
  <c r="W3954" i="1" l="1"/>
  <c r="S3954" i="1"/>
  <c r="R3955" i="1"/>
  <c r="X3954" i="1"/>
  <c r="U3954" i="1"/>
  <c r="T3955" i="1"/>
  <c r="X3955" i="1" l="1"/>
  <c r="T3956" i="1"/>
  <c r="U3955" i="1"/>
  <c r="W3955" i="1"/>
  <c r="R3956" i="1"/>
  <c r="S3955" i="1"/>
  <c r="W3956" i="1" l="1"/>
  <c r="S3956" i="1"/>
  <c r="R3957" i="1"/>
  <c r="X3956" i="1"/>
  <c r="U3956" i="1"/>
  <c r="T3957" i="1"/>
  <c r="X3957" i="1" l="1"/>
  <c r="T3958" i="1"/>
  <c r="U3957" i="1"/>
  <c r="W3957" i="1"/>
  <c r="S3957" i="1"/>
  <c r="R3958" i="1"/>
  <c r="W3958" i="1" l="1"/>
  <c r="S3958" i="1"/>
  <c r="R3959" i="1"/>
  <c r="X3958" i="1"/>
  <c r="T3959" i="1"/>
  <c r="U3958" i="1"/>
  <c r="X3959" i="1" l="1"/>
  <c r="U3959" i="1"/>
  <c r="T3960" i="1"/>
  <c r="W3959" i="1"/>
  <c r="R3960" i="1"/>
  <c r="S3959" i="1"/>
  <c r="W3960" i="1" l="1"/>
  <c r="R3961" i="1"/>
  <c r="S3960" i="1"/>
  <c r="X3960" i="1"/>
  <c r="U3960" i="1"/>
  <c r="T3961" i="1"/>
  <c r="X3961" i="1" l="1"/>
  <c r="U3961" i="1"/>
  <c r="T3962" i="1"/>
  <c r="W3961" i="1"/>
  <c r="R3962" i="1"/>
  <c r="S3961" i="1"/>
  <c r="W3962" i="1" l="1"/>
  <c r="S3962" i="1"/>
  <c r="R3963" i="1"/>
  <c r="X3962" i="1"/>
  <c r="T3963" i="1"/>
  <c r="U3962" i="1"/>
  <c r="X3963" i="1" l="1"/>
  <c r="T3964" i="1"/>
  <c r="U3963" i="1"/>
  <c r="W3963" i="1"/>
  <c r="S3963" i="1"/>
  <c r="R3964" i="1"/>
  <c r="W3964" i="1" l="1"/>
  <c r="R3965" i="1"/>
  <c r="S3964" i="1"/>
  <c r="X3964" i="1"/>
  <c r="T3965" i="1"/>
  <c r="U3964" i="1"/>
  <c r="X3965" i="1" l="1"/>
  <c r="T3966" i="1"/>
  <c r="U3965" i="1"/>
  <c r="W3965" i="1"/>
  <c r="R3966" i="1"/>
  <c r="S3965" i="1"/>
  <c r="W3966" i="1" l="1"/>
  <c r="R3967" i="1"/>
  <c r="S3966" i="1"/>
  <c r="X3966" i="1"/>
  <c r="T3967" i="1"/>
  <c r="U3966" i="1"/>
  <c r="X3967" i="1" l="1"/>
  <c r="T3968" i="1"/>
  <c r="U3967" i="1"/>
  <c r="W3967" i="1"/>
  <c r="R3968" i="1"/>
  <c r="S3967" i="1"/>
  <c r="W3968" i="1" l="1"/>
  <c r="S3968" i="1"/>
  <c r="R3969" i="1"/>
  <c r="X3968" i="1"/>
  <c r="U3968" i="1"/>
  <c r="T3969" i="1"/>
  <c r="X3969" i="1" l="1"/>
  <c r="T3970" i="1"/>
  <c r="U3969" i="1"/>
  <c r="W3969" i="1"/>
  <c r="R3970" i="1"/>
  <c r="S3969" i="1"/>
  <c r="X3970" i="1" l="1"/>
  <c r="U3970" i="1"/>
  <c r="T3971" i="1"/>
  <c r="W3970" i="1"/>
  <c r="R3971" i="1"/>
  <c r="S3970" i="1"/>
  <c r="W3971" i="1" l="1"/>
  <c r="S3971" i="1"/>
  <c r="R3972" i="1"/>
  <c r="X3971" i="1"/>
  <c r="T3972" i="1"/>
  <c r="U3971" i="1"/>
  <c r="X3972" i="1" l="1"/>
  <c r="U3972" i="1"/>
  <c r="T3973" i="1"/>
  <c r="W3972" i="1"/>
  <c r="S3972" i="1"/>
  <c r="R3973" i="1"/>
  <c r="W3973" i="1" l="1"/>
  <c r="R3974" i="1"/>
  <c r="S3973" i="1"/>
  <c r="X3973" i="1"/>
  <c r="T3974" i="1"/>
  <c r="U3973" i="1"/>
  <c r="X3974" i="1" l="1"/>
  <c r="U3974" i="1"/>
  <c r="T3975" i="1"/>
  <c r="W3974" i="1"/>
  <c r="S3974" i="1"/>
  <c r="R3975" i="1"/>
  <c r="W3975" i="1" l="1"/>
  <c r="R3976" i="1"/>
  <c r="S3975" i="1"/>
  <c r="X3975" i="1"/>
  <c r="T3976" i="1"/>
  <c r="U3975" i="1"/>
  <c r="X3976" i="1" l="1"/>
  <c r="U3976" i="1"/>
  <c r="T3977" i="1"/>
  <c r="W3976" i="1"/>
  <c r="S3976" i="1"/>
  <c r="R3977" i="1"/>
  <c r="W3977" i="1" l="1"/>
  <c r="S3977" i="1"/>
  <c r="R3978" i="1"/>
  <c r="X3977" i="1"/>
  <c r="T3978" i="1"/>
  <c r="U3977" i="1"/>
  <c r="X3978" i="1" l="1"/>
  <c r="T3979" i="1"/>
  <c r="U3978" i="1"/>
  <c r="W3978" i="1"/>
  <c r="S3978" i="1"/>
  <c r="R3979" i="1"/>
  <c r="X3979" i="1" l="1"/>
  <c r="T3980" i="1"/>
  <c r="U3979" i="1"/>
  <c r="W3979" i="1"/>
  <c r="S3979" i="1"/>
  <c r="R3980" i="1"/>
  <c r="W3980" i="1" l="1"/>
  <c r="R3981" i="1"/>
  <c r="S3980" i="1"/>
  <c r="X3980" i="1"/>
  <c r="T3981" i="1"/>
  <c r="U3980" i="1"/>
  <c r="X3981" i="1" l="1"/>
  <c r="U3981" i="1"/>
  <c r="T3982" i="1"/>
  <c r="W3981" i="1"/>
  <c r="R3982" i="1"/>
  <c r="S3981" i="1"/>
  <c r="W3982" i="1" l="1"/>
  <c r="S3982" i="1"/>
  <c r="R3983" i="1"/>
  <c r="X3982" i="1"/>
  <c r="T3983" i="1"/>
  <c r="U3982" i="1"/>
  <c r="X3983" i="1" l="1"/>
  <c r="T3984" i="1"/>
  <c r="U3983" i="1"/>
  <c r="W3983" i="1"/>
  <c r="S3983" i="1"/>
  <c r="R3984" i="1"/>
  <c r="W3984" i="1" l="1"/>
  <c r="S3984" i="1"/>
  <c r="R3985" i="1"/>
  <c r="X3984" i="1"/>
  <c r="U3984" i="1"/>
  <c r="T3985" i="1"/>
  <c r="X3985" i="1" l="1"/>
  <c r="T3986" i="1"/>
  <c r="U3985" i="1"/>
  <c r="W3985" i="1"/>
  <c r="R3986" i="1"/>
  <c r="S3985" i="1"/>
  <c r="W3986" i="1" l="1"/>
  <c r="R3987" i="1"/>
  <c r="S3986" i="1"/>
  <c r="X3986" i="1"/>
  <c r="U3986" i="1"/>
  <c r="T3987" i="1"/>
  <c r="X3987" i="1" l="1"/>
  <c r="T3988" i="1"/>
  <c r="U3987" i="1"/>
  <c r="W3987" i="1"/>
  <c r="S3987" i="1"/>
  <c r="R3988" i="1"/>
  <c r="W3988" i="1" l="1"/>
  <c r="R3989" i="1"/>
  <c r="S3988" i="1"/>
  <c r="X3988" i="1"/>
  <c r="T3989" i="1"/>
  <c r="U3988" i="1"/>
  <c r="X3989" i="1" l="1"/>
  <c r="T3990" i="1"/>
  <c r="U3989" i="1"/>
  <c r="W3989" i="1"/>
  <c r="R3990" i="1"/>
  <c r="S3989" i="1"/>
  <c r="W3990" i="1" l="1"/>
  <c r="S3990" i="1"/>
  <c r="R3991" i="1"/>
  <c r="X3990" i="1"/>
  <c r="T3991" i="1"/>
  <c r="U3990" i="1"/>
  <c r="X3991" i="1" l="1"/>
  <c r="T3992" i="1"/>
  <c r="U3991" i="1"/>
  <c r="W3991" i="1"/>
  <c r="R3992" i="1"/>
  <c r="S3991" i="1"/>
  <c r="W3992" i="1" l="1"/>
  <c r="R3993" i="1"/>
  <c r="S3992" i="1"/>
  <c r="X3992" i="1"/>
  <c r="T3993" i="1"/>
  <c r="U3992" i="1"/>
  <c r="X3993" i="1" l="1"/>
  <c r="T3994" i="1"/>
  <c r="U3993" i="1"/>
  <c r="W3993" i="1"/>
  <c r="S3993" i="1"/>
  <c r="R3994" i="1"/>
  <c r="W3994" i="1" l="1"/>
  <c r="R3995" i="1"/>
  <c r="S3994" i="1"/>
  <c r="X3994" i="1"/>
  <c r="T3995" i="1"/>
  <c r="U3994" i="1"/>
  <c r="X3995" i="1" l="1"/>
  <c r="U3995" i="1"/>
  <c r="T3996" i="1"/>
  <c r="W3995" i="1"/>
  <c r="R3996" i="1"/>
  <c r="S3995" i="1"/>
  <c r="W3996" i="1" l="1"/>
  <c r="R3997" i="1"/>
  <c r="S3996" i="1"/>
  <c r="X3996" i="1"/>
  <c r="T3997" i="1"/>
  <c r="U3996" i="1"/>
  <c r="X3997" i="1" l="1"/>
  <c r="T3998" i="1"/>
  <c r="U3997" i="1"/>
  <c r="W3997" i="1"/>
  <c r="R3998" i="1"/>
  <c r="S3997" i="1"/>
  <c r="W3998" i="1" l="1"/>
  <c r="R3999" i="1"/>
  <c r="S3998" i="1"/>
  <c r="X3998" i="1"/>
  <c r="T3999" i="1"/>
  <c r="U3998" i="1"/>
  <c r="X3999" i="1" l="1"/>
  <c r="T4000" i="1"/>
  <c r="U3999" i="1"/>
  <c r="W3999" i="1"/>
  <c r="R4000" i="1"/>
  <c r="S3999" i="1"/>
  <c r="W4000" i="1" l="1"/>
  <c r="R4001" i="1"/>
  <c r="S4000" i="1"/>
  <c r="X4000" i="1"/>
  <c r="T4001" i="1"/>
  <c r="U4000" i="1"/>
  <c r="X4001" i="1" l="1"/>
  <c r="U4001" i="1"/>
  <c r="T4002" i="1"/>
  <c r="W4001" i="1"/>
  <c r="S4001" i="1"/>
  <c r="R4002" i="1"/>
  <c r="W4002" i="1" l="1"/>
  <c r="R4003" i="1"/>
  <c r="S4002" i="1"/>
  <c r="X4002" i="1"/>
  <c r="T4003" i="1"/>
  <c r="U4002" i="1"/>
  <c r="X4003" i="1" l="1"/>
  <c r="T4004" i="1"/>
  <c r="U4003" i="1"/>
  <c r="W4003" i="1"/>
  <c r="R4004" i="1"/>
  <c r="S4003" i="1"/>
  <c r="W4004" i="1" l="1"/>
  <c r="R4005" i="1"/>
  <c r="S4004" i="1"/>
  <c r="X4004" i="1"/>
  <c r="U4004" i="1"/>
  <c r="T4005" i="1"/>
  <c r="X4005" i="1" l="1"/>
  <c r="U4005" i="1"/>
  <c r="T4006" i="1"/>
  <c r="W4005" i="1"/>
  <c r="R4006" i="1"/>
  <c r="S4005" i="1"/>
  <c r="X4006" i="1" l="1"/>
  <c r="T4007" i="1"/>
  <c r="U4006" i="1"/>
  <c r="W4006" i="1"/>
  <c r="R4007" i="1"/>
  <c r="S4006" i="1"/>
  <c r="W4007" i="1" l="1"/>
  <c r="S4007" i="1"/>
  <c r="R4008" i="1"/>
  <c r="X4007" i="1"/>
  <c r="U4007" i="1"/>
  <c r="T4008" i="1"/>
  <c r="X4008" i="1" l="1"/>
  <c r="T4009" i="1"/>
  <c r="U4008" i="1"/>
  <c r="W4008" i="1"/>
  <c r="S4008" i="1"/>
  <c r="R4009" i="1"/>
  <c r="W4009" i="1" l="1"/>
  <c r="R4010" i="1"/>
  <c r="S4009" i="1"/>
  <c r="X4009" i="1"/>
  <c r="T4010" i="1"/>
  <c r="U4009" i="1"/>
  <c r="X4010" i="1" l="1"/>
  <c r="U4010" i="1"/>
  <c r="T4011" i="1"/>
  <c r="W4010" i="1"/>
  <c r="S4010" i="1"/>
  <c r="R4011" i="1"/>
  <c r="W4011" i="1" l="1"/>
  <c r="S4011" i="1"/>
  <c r="R4012" i="1"/>
  <c r="X4011" i="1"/>
  <c r="T4012" i="1"/>
  <c r="U4011" i="1"/>
  <c r="X4012" i="1" l="1"/>
  <c r="T4013" i="1"/>
  <c r="U4012" i="1"/>
  <c r="W4012" i="1"/>
  <c r="R4013" i="1"/>
  <c r="S4012" i="1"/>
  <c r="W4013" i="1" l="1"/>
  <c r="S4013" i="1"/>
  <c r="R4014" i="1"/>
  <c r="X4013" i="1"/>
  <c r="U4013" i="1"/>
  <c r="T4014" i="1"/>
  <c r="X4014" i="1" l="1"/>
  <c r="T4015" i="1"/>
  <c r="U4014" i="1"/>
  <c r="W4014" i="1"/>
  <c r="R4015" i="1"/>
  <c r="S4014" i="1"/>
  <c r="W4015" i="1" l="1"/>
  <c r="R4016" i="1"/>
  <c r="S4015" i="1"/>
  <c r="X4015" i="1"/>
  <c r="U4015" i="1"/>
  <c r="T4016" i="1"/>
  <c r="X4016" i="1" l="1"/>
  <c r="U4016" i="1"/>
  <c r="T4017" i="1"/>
  <c r="W4016" i="1"/>
  <c r="R4017" i="1"/>
  <c r="S4016" i="1"/>
  <c r="W4017" i="1" l="1"/>
  <c r="S4017" i="1"/>
  <c r="R4018" i="1"/>
  <c r="X4017" i="1"/>
  <c r="T4018" i="1"/>
  <c r="U4017" i="1"/>
  <c r="X4018" i="1" l="1"/>
  <c r="T4019" i="1"/>
  <c r="U4018" i="1"/>
  <c r="W4018" i="1"/>
  <c r="S4018" i="1"/>
  <c r="R4019" i="1"/>
  <c r="W4019" i="1" l="1"/>
  <c r="S4019" i="1"/>
  <c r="R4020" i="1"/>
  <c r="X4019" i="1"/>
  <c r="U4019" i="1"/>
  <c r="T4020" i="1"/>
  <c r="X4020" i="1" l="1"/>
  <c r="U4020" i="1"/>
  <c r="T4021" i="1"/>
  <c r="W4020" i="1"/>
  <c r="R4021" i="1"/>
  <c r="S4020" i="1"/>
  <c r="W4021" i="1" l="1"/>
  <c r="S4021" i="1"/>
  <c r="R4022" i="1"/>
  <c r="X4021" i="1"/>
  <c r="T4022" i="1"/>
  <c r="U4021" i="1"/>
  <c r="X4022" i="1" l="1"/>
  <c r="U4022" i="1"/>
  <c r="T4023" i="1"/>
  <c r="W4022" i="1"/>
  <c r="R4023" i="1"/>
  <c r="S4022" i="1"/>
  <c r="W4023" i="1" l="1"/>
  <c r="S4023" i="1"/>
  <c r="R4024" i="1"/>
  <c r="X4023" i="1"/>
  <c r="U4023" i="1"/>
  <c r="T4024" i="1"/>
  <c r="X4024" i="1" l="1"/>
  <c r="U4024" i="1"/>
  <c r="T4025" i="1"/>
  <c r="W4024" i="1"/>
  <c r="R4025" i="1"/>
  <c r="S4024" i="1"/>
  <c r="W4025" i="1" l="1"/>
  <c r="R4026" i="1"/>
  <c r="S4025" i="1"/>
  <c r="X4025" i="1"/>
  <c r="U4025" i="1"/>
  <c r="T4026" i="1"/>
  <c r="X4026" i="1" l="1"/>
  <c r="T4027" i="1"/>
  <c r="U4026" i="1"/>
  <c r="W4026" i="1"/>
  <c r="S4026" i="1"/>
  <c r="R4027" i="1"/>
  <c r="W4027" i="1" l="1"/>
  <c r="S4027" i="1"/>
  <c r="R4028" i="1"/>
  <c r="X4027" i="1"/>
  <c r="T4028" i="1"/>
  <c r="U4027" i="1"/>
  <c r="X4028" i="1" l="1"/>
  <c r="T4029" i="1"/>
  <c r="U4028" i="1"/>
  <c r="W4028" i="1"/>
  <c r="R4029" i="1"/>
  <c r="S4028" i="1"/>
  <c r="W4029" i="1" l="1"/>
  <c r="S4029" i="1"/>
  <c r="R4030" i="1"/>
  <c r="X4029" i="1"/>
  <c r="U4029" i="1"/>
  <c r="T4030" i="1"/>
  <c r="X4030" i="1" l="1"/>
  <c r="U4030" i="1"/>
  <c r="T4031" i="1"/>
  <c r="W4030" i="1"/>
  <c r="R4031" i="1"/>
  <c r="S4030" i="1"/>
  <c r="W4031" i="1" l="1"/>
  <c r="S4031" i="1"/>
  <c r="R4032" i="1"/>
  <c r="X4031" i="1"/>
  <c r="U4031" i="1"/>
  <c r="T4032" i="1"/>
  <c r="X4032" i="1" l="1"/>
  <c r="T4033" i="1"/>
  <c r="U4032" i="1"/>
  <c r="W4032" i="1"/>
  <c r="S4032" i="1"/>
  <c r="R4033" i="1"/>
  <c r="W4033" i="1" l="1"/>
  <c r="S4033" i="1"/>
  <c r="R4034" i="1"/>
  <c r="X4033" i="1"/>
  <c r="T4034" i="1"/>
  <c r="U4033" i="1"/>
  <c r="X4034" i="1" l="1"/>
  <c r="T4035" i="1"/>
  <c r="U4034" i="1"/>
  <c r="W4034" i="1"/>
  <c r="R4035" i="1"/>
  <c r="S4034" i="1"/>
  <c r="W4035" i="1" l="1"/>
  <c r="R4036" i="1"/>
  <c r="S4035" i="1"/>
  <c r="X4035" i="1"/>
  <c r="T4036" i="1"/>
  <c r="U4035" i="1"/>
  <c r="X4036" i="1" l="1"/>
  <c r="T4037" i="1"/>
  <c r="U4036" i="1"/>
  <c r="W4036" i="1"/>
  <c r="R4037" i="1"/>
  <c r="S4036" i="1"/>
  <c r="W4037" i="1" l="1"/>
  <c r="R4038" i="1"/>
  <c r="S4037" i="1"/>
  <c r="X4037" i="1"/>
  <c r="T4038" i="1"/>
  <c r="U4037" i="1"/>
  <c r="X4038" i="1" l="1"/>
  <c r="U4038" i="1"/>
  <c r="T4039" i="1"/>
  <c r="W4038" i="1"/>
  <c r="S4038" i="1"/>
  <c r="R4039" i="1"/>
  <c r="W4039" i="1" l="1"/>
  <c r="R4040" i="1"/>
  <c r="S4039" i="1"/>
  <c r="X4039" i="1"/>
  <c r="T4040" i="1"/>
  <c r="U4039" i="1"/>
  <c r="X4040" i="1" l="1"/>
  <c r="U4040" i="1"/>
  <c r="T4041" i="1"/>
  <c r="W4040" i="1"/>
  <c r="R4041" i="1"/>
  <c r="S4040" i="1"/>
  <c r="W4041" i="1" l="1"/>
  <c r="S4041" i="1"/>
  <c r="R4042" i="1"/>
  <c r="X4041" i="1"/>
  <c r="U4041" i="1"/>
  <c r="T4042" i="1"/>
  <c r="X4042" i="1" l="1"/>
  <c r="T4043" i="1"/>
  <c r="U4042" i="1"/>
  <c r="W4042" i="1"/>
  <c r="R4043" i="1"/>
  <c r="S4042" i="1"/>
  <c r="W4043" i="1" l="1"/>
  <c r="S4043" i="1"/>
  <c r="R4044" i="1"/>
  <c r="X4043" i="1"/>
  <c r="U4043" i="1"/>
  <c r="T4044" i="1"/>
  <c r="X4044" i="1" l="1"/>
  <c r="U4044" i="1"/>
  <c r="T4045" i="1"/>
  <c r="W4044" i="1"/>
  <c r="R4045" i="1"/>
  <c r="S4044" i="1"/>
  <c r="W4045" i="1" l="1"/>
  <c r="R4046" i="1"/>
  <c r="S4045" i="1"/>
  <c r="X4045" i="1"/>
  <c r="U4045" i="1"/>
  <c r="T4046" i="1"/>
  <c r="X4046" i="1" l="1"/>
  <c r="T4047" i="1"/>
  <c r="U4046" i="1"/>
  <c r="W4046" i="1"/>
  <c r="R4047" i="1"/>
  <c r="S4046" i="1"/>
  <c r="W4047" i="1" l="1"/>
  <c r="R4048" i="1"/>
  <c r="S4047" i="1"/>
  <c r="X4047" i="1"/>
  <c r="U4047" i="1"/>
  <c r="T4048" i="1"/>
  <c r="X4048" i="1" l="1"/>
  <c r="T4049" i="1"/>
  <c r="U4048" i="1"/>
  <c r="W4048" i="1"/>
  <c r="S4048" i="1"/>
  <c r="R4049" i="1"/>
  <c r="W4049" i="1" l="1"/>
  <c r="R4050" i="1"/>
  <c r="S4049" i="1"/>
  <c r="X4049" i="1"/>
  <c r="T4050" i="1"/>
  <c r="U4049" i="1"/>
  <c r="X4050" i="1" l="1"/>
  <c r="U4050" i="1"/>
  <c r="T4051" i="1"/>
  <c r="W4050" i="1"/>
  <c r="R4051" i="1"/>
  <c r="S4050" i="1"/>
  <c r="W4051" i="1" l="1"/>
  <c r="R4052" i="1"/>
  <c r="S4051" i="1"/>
  <c r="X4051" i="1"/>
  <c r="T4052" i="1"/>
  <c r="U4051" i="1"/>
  <c r="X4052" i="1" l="1"/>
  <c r="T4053" i="1"/>
  <c r="U4052" i="1"/>
  <c r="W4052" i="1"/>
  <c r="R4053" i="1"/>
  <c r="S4052" i="1"/>
  <c r="W4053" i="1" l="1"/>
  <c r="S4053" i="1"/>
  <c r="R4054" i="1"/>
  <c r="X4053" i="1"/>
  <c r="U4053" i="1"/>
  <c r="T4054" i="1"/>
  <c r="X4054" i="1" l="1"/>
  <c r="T4055" i="1"/>
  <c r="U4054" i="1"/>
  <c r="W4054" i="1"/>
  <c r="S4054" i="1"/>
  <c r="R4055" i="1"/>
  <c r="W4055" i="1" l="1"/>
  <c r="R4056" i="1"/>
  <c r="S4055" i="1"/>
  <c r="X4055" i="1"/>
  <c r="U4055" i="1"/>
  <c r="T4056" i="1"/>
  <c r="X4056" i="1" l="1"/>
  <c r="T4057" i="1"/>
  <c r="U4056" i="1"/>
  <c r="W4056" i="1"/>
  <c r="R4057" i="1"/>
  <c r="S4056" i="1"/>
  <c r="W4057" i="1" l="1"/>
  <c r="S4057" i="1"/>
  <c r="R4058" i="1"/>
  <c r="X4057" i="1"/>
  <c r="T4058" i="1"/>
  <c r="U4057" i="1"/>
  <c r="X4058" i="1" l="1"/>
  <c r="T4059" i="1"/>
  <c r="U4058" i="1"/>
  <c r="W4058" i="1"/>
  <c r="R4059" i="1"/>
  <c r="S4058" i="1"/>
  <c r="W4059" i="1" l="1"/>
  <c r="R4060" i="1"/>
  <c r="S4059" i="1"/>
  <c r="X4059" i="1"/>
  <c r="T4060" i="1"/>
  <c r="U4059" i="1"/>
  <c r="X4060" i="1" l="1"/>
  <c r="U4060" i="1"/>
  <c r="T4061" i="1"/>
  <c r="W4060" i="1"/>
  <c r="R4061" i="1"/>
  <c r="S4060" i="1"/>
  <c r="W4061" i="1" l="1"/>
  <c r="R4062" i="1"/>
  <c r="S4061" i="1"/>
  <c r="X4061" i="1"/>
  <c r="T4062" i="1"/>
  <c r="U4061" i="1"/>
  <c r="X4062" i="1" l="1"/>
  <c r="T4063" i="1"/>
  <c r="U4062" i="1"/>
  <c r="W4062" i="1"/>
  <c r="R4063" i="1"/>
  <c r="S4062" i="1"/>
  <c r="W4063" i="1" l="1"/>
  <c r="R4064" i="1"/>
  <c r="S4063" i="1"/>
  <c r="X4063" i="1"/>
  <c r="U4063" i="1"/>
  <c r="T4064" i="1"/>
  <c r="X4064" i="1" l="1"/>
  <c r="T4065" i="1"/>
  <c r="U4064" i="1"/>
  <c r="W4064" i="1"/>
  <c r="R4065" i="1"/>
  <c r="S4064" i="1"/>
  <c r="W4065" i="1" l="1"/>
  <c r="R4066" i="1"/>
  <c r="S4065" i="1"/>
  <c r="X4065" i="1"/>
  <c r="U4065" i="1"/>
  <c r="T4066" i="1"/>
  <c r="X4066" i="1" l="1"/>
  <c r="U4066" i="1"/>
  <c r="T4067" i="1"/>
  <c r="W4066" i="1"/>
  <c r="R4067" i="1"/>
  <c r="S4066" i="1"/>
  <c r="W4067" i="1" l="1"/>
  <c r="R4068" i="1"/>
  <c r="S4067" i="1"/>
  <c r="X4067" i="1"/>
  <c r="T4068" i="1"/>
  <c r="U4067" i="1"/>
  <c r="X4068" i="1" l="1"/>
  <c r="T4069" i="1"/>
  <c r="U4068" i="1"/>
  <c r="W4068" i="1"/>
  <c r="S4068" i="1"/>
  <c r="R4069" i="1"/>
  <c r="W4069" i="1" l="1"/>
  <c r="R4070" i="1"/>
  <c r="S4069" i="1"/>
  <c r="X4069" i="1"/>
  <c r="U4069" i="1"/>
  <c r="T4070" i="1"/>
  <c r="X4070" i="1" l="1"/>
  <c r="U4070" i="1"/>
  <c r="T4071" i="1"/>
  <c r="W4070" i="1"/>
  <c r="R4071" i="1"/>
  <c r="S4070" i="1"/>
  <c r="W4071" i="1" l="1"/>
  <c r="R4072" i="1"/>
  <c r="S4071" i="1"/>
  <c r="X4071" i="1"/>
  <c r="T4072" i="1"/>
  <c r="U4071" i="1"/>
  <c r="X4072" i="1" l="1"/>
  <c r="T4073" i="1"/>
  <c r="U4072" i="1"/>
  <c r="W4072" i="1"/>
  <c r="R4073" i="1"/>
  <c r="S4072" i="1"/>
  <c r="W4073" i="1" l="1"/>
  <c r="S4073" i="1"/>
  <c r="R4074" i="1"/>
  <c r="X4073" i="1"/>
  <c r="T4074" i="1"/>
  <c r="U4073" i="1"/>
  <c r="X4074" i="1" l="1"/>
  <c r="T4075" i="1"/>
  <c r="U4074" i="1"/>
  <c r="W4074" i="1"/>
  <c r="R4075" i="1"/>
  <c r="S4074" i="1"/>
  <c r="W4075" i="1" l="1"/>
  <c r="S4075" i="1"/>
  <c r="R4076" i="1"/>
  <c r="X4075" i="1"/>
  <c r="U4075" i="1"/>
  <c r="T4076" i="1"/>
  <c r="X4076" i="1" l="1"/>
  <c r="T4077" i="1"/>
  <c r="U4076" i="1"/>
  <c r="W4076" i="1"/>
  <c r="S4076" i="1"/>
  <c r="R4077" i="1"/>
  <c r="W4077" i="1" l="1"/>
  <c r="R4078" i="1"/>
  <c r="S4077" i="1"/>
  <c r="X4077" i="1"/>
  <c r="U4077" i="1"/>
  <c r="T4078" i="1"/>
  <c r="W4078" i="1" l="1"/>
  <c r="S4078" i="1"/>
  <c r="R4079" i="1"/>
  <c r="X4078" i="1"/>
  <c r="T4079" i="1"/>
  <c r="U4078" i="1"/>
  <c r="X4079" i="1" l="1"/>
  <c r="T4080" i="1"/>
  <c r="U4079" i="1"/>
  <c r="W4079" i="1"/>
  <c r="S4079" i="1"/>
  <c r="R4080" i="1"/>
  <c r="W4080" i="1" l="1"/>
  <c r="R4081" i="1"/>
  <c r="S4080" i="1"/>
  <c r="X4080" i="1"/>
  <c r="U4080" i="1"/>
  <c r="T4081" i="1"/>
  <c r="X4081" i="1" l="1"/>
  <c r="T4082" i="1"/>
  <c r="U4081" i="1"/>
  <c r="W4081" i="1"/>
  <c r="S4081" i="1"/>
  <c r="R4082" i="1"/>
  <c r="W4082" i="1" l="1"/>
  <c r="S4082" i="1"/>
  <c r="R4083" i="1"/>
  <c r="X4082" i="1"/>
  <c r="T4083" i="1"/>
  <c r="U4082" i="1"/>
  <c r="X4083" i="1" l="1"/>
  <c r="U4083" i="1"/>
  <c r="T4084" i="1"/>
  <c r="W4083" i="1"/>
  <c r="R4084" i="1"/>
  <c r="S4083" i="1"/>
  <c r="W4084" i="1" l="1"/>
  <c r="R4085" i="1"/>
  <c r="S4084" i="1"/>
  <c r="X4084" i="1"/>
  <c r="T4085" i="1"/>
  <c r="U4084" i="1"/>
  <c r="X4085" i="1" l="1"/>
  <c r="U4085" i="1"/>
  <c r="T4086" i="1"/>
  <c r="W4085" i="1"/>
  <c r="R4086" i="1"/>
  <c r="S4085" i="1"/>
  <c r="W4086" i="1" l="1"/>
  <c r="R4087" i="1"/>
  <c r="S4086" i="1"/>
  <c r="X4086" i="1"/>
  <c r="T4087" i="1"/>
  <c r="U4086" i="1"/>
  <c r="W4087" i="1" l="1"/>
  <c r="R4088" i="1"/>
  <c r="S4087" i="1"/>
  <c r="X4087" i="1"/>
  <c r="T4088" i="1"/>
  <c r="U4087" i="1"/>
  <c r="X4088" i="1" l="1"/>
  <c r="U4088" i="1"/>
  <c r="T4089" i="1"/>
  <c r="W4088" i="1"/>
  <c r="S4088" i="1"/>
  <c r="R4089" i="1"/>
  <c r="W4089" i="1" l="1"/>
  <c r="R4090" i="1"/>
  <c r="S4089" i="1"/>
  <c r="X4089" i="1"/>
  <c r="U4089" i="1"/>
  <c r="T4090" i="1"/>
  <c r="X4090" i="1" l="1"/>
  <c r="U4090" i="1"/>
  <c r="T4091" i="1"/>
  <c r="W4090" i="1"/>
  <c r="R4091" i="1"/>
  <c r="S4090" i="1"/>
  <c r="W4091" i="1" l="1"/>
  <c r="R4092" i="1"/>
  <c r="S4091" i="1"/>
  <c r="X4091" i="1"/>
  <c r="T4092" i="1"/>
  <c r="U4091" i="1"/>
  <c r="X4092" i="1" l="1"/>
  <c r="T4093" i="1"/>
  <c r="U4092" i="1"/>
  <c r="W4092" i="1"/>
  <c r="R4093" i="1"/>
  <c r="S4092" i="1"/>
  <c r="W4093" i="1" l="1"/>
  <c r="R4094" i="1"/>
  <c r="S4093" i="1"/>
  <c r="X4093" i="1"/>
  <c r="T4094" i="1"/>
  <c r="U4093" i="1"/>
  <c r="X4094" i="1" l="1"/>
  <c r="U4094" i="1"/>
  <c r="T4095" i="1"/>
  <c r="W4094" i="1"/>
  <c r="R4095" i="1"/>
  <c r="S4094" i="1"/>
  <c r="W4095" i="1" l="1"/>
  <c r="R4096" i="1"/>
  <c r="S4095" i="1"/>
  <c r="X4095" i="1"/>
  <c r="T4096" i="1"/>
  <c r="U4095" i="1"/>
  <c r="X4096" i="1" l="1"/>
  <c r="T4097" i="1"/>
  <c r="U4096" i="1"/>
  <c r="W4096" i="1"/>
  <c r="R4097" i="1"/>
  <c r="S4096" i="1"/>
  <c r="W4097" i="1" l="1"/>
  <c r="R4098" i="1"/>
  <c r="S4097" i="1"/>
  <c r="X4097" i="1"/>
  <c r="T4098" i="1"/>
  <c r="U4097" i="1"/>
  <c r="X4098" i="1" l="1"/>
  <c r="U4098" i="1"/>
  <c r="T4099" i="1"/>
  <c r="W4098" i="1"/>
  <c r="S4098" i="1"/>
  <c r="R4099" i="1"/>
  <c r="W4099" i="1" l="1"/>
  <c r="S4099" i="1"/>
  <c r="R4100" i="1"/>
  <c r="X4099" i="1"/>
  <c r="T4100" i="1"/>
  <c r="U4099" i="1"/>
  <c r="X4100" i="1" l="1"/>
  <c r="U4100" i="1"/>
  <c r="T4101" i="1"/>
  <c r="W4100" i="1"/>
  <c r="R4101" i="1"/>
  <c r="S4100" i="1"/>
  <c r="W4101" i="1" l="1"/>
  <c r="S4101" i="1"/>
  <c r="R4102" i="1"/>
  <c r="X4101" i="1"/>
  <c r="U4101" i="1"/>
  <c r="T4102" i="1"/>
  <c r="X4102" i="1" l="1"/>
  <c r="T4103" i="1"/>
  <c r="U4102" i="1"/>
  <c r="W4102" i="1"/>
  <c r="R4103" i="1"/>
  <c r="S4102" i="1"/>
  <c r="W4103" i="1" l="1"/>
  <c r="S4103" i="1"/>
  <c r="R4104" i="1"/>
  <c r="X4103" i="1"/>
  <c r="T4104" i="1"/>
  <c r="U4103" i="1"/>
  <c r="X4104" i="1" l="1"/>
  <c r="T4105" i="1"/>
  <c r="U4104" i="1"/>
  <c r="W4104" i="1"/>
  <c r="S4104" i="1"/>
  <c r="R4105" i="1"/>
  <c r="W4105" i="1" l="1"/>
  <c r="S4105" i="1"/>
  <c r="R4106" i="1"/>
  <c r="X4105" i="1"/>
  <c r="U4105" i="1"/>
  <c r="T4106" i="1"/>
  <c r="X4106" i="1" l="1"/>
  <c r="T4107" i="1"/>
  <c r="U4106" i="1"/>
  <c r="W4106" i="1"/>
  <c r="R4107" i="1"/>
  <c r="S4106" i="1"/>
  <c r="W4107" i="1" l="1"/>
  <c r="S4107" i="1"/>
  <c r="R4108" i="1"/>
  <c r="X4107" i="1"/>
  <c r="U4107" i="1"/>
  <c r="T4108" i="1"/>
  <c r="X4108" i="1" l="1"/>
  <c r="T4109" i="1"/>
  <c r="U4108" i="1"/>
  <c r="W4108" i="1"/>
  <c r="S4108" i="1"/>
  <c r="R4109" i="1"/>
  <c r="W4109" i="1" l="1"/>
  <c r="R4110" i="1"/>
  <c r="S4109" i="1"/>
  <c r="X4109" i="1"/>
  <c r="T4110" i="1"/>
  <c r="U4109" i="1"/>
  <c r="X4110" i="1" l="1"/>
  <c r="U4110" i="1"/>
  <c r="T4111" i="1"/>
  <c r="W4110" i="1"/>
  <c r="R4111" i="1"/>
  <c r="S4110" i="1"/>
  <c r="W4111" i="1" l="1"/>
  <c r="R4112" i="1"/>
  <c r="S4111" i="1"/>
  <c r="X4111" i="1"/>
  <c r="T4112" i="1"/>
  <c r="U4111" i="1"/>
  <c r="X4112" i="1" l="1"/>
  <c r="U4112" i="1"/>
  <c r="T4113" i="1"/>
  <c r="W4112" i="1"/>
  <c r="R4113" i="1"/>
  <c r="S4112" i="1"/>
  <c r="W4113" i="1" l="1"/>
  <c r="S4113" i="1"/>
  <c r="R4114" i="1"/>
  <c r="X4113" i="1"/>
  <c r="T4114" i="1"/>
  <c r="U4113" i="1"/>
  <c r="X4114" i="1" l="1"/>
  <c r="T4115" i="1"/>
  <c r="U4114" i="1"/>
  <c r="W4114" i="1"/>
  <c r="R4115" i="1"/>
  <c r="S4114" i="1"/>
  <c r="W4115" i="1" l="1"/>
  <c r="R4116" i="1"/>
  <c r="S4115" i="1"/>
  <c r="X4115" i="1"/>
  <c r="U4115" i="1"/>
  <c r="T4116" i="1"/>
  <c r="X4116" i="1" l="1"/>
  <c r="U4116" i="1"/>
  <c r="T4117" i="1"/>
  <c r="W4116" i="1"/>
  <c r="R4117" i="1"/>
  <c r="S4116" i="1"/>
  <c r="W4117" i="1" l="1"/>
  <c r="R4118" i="1"/>
  <c r="S4117" i="1"/>
  <c r="X4117" i="1"/>
  <c r="T4118" i="1"/>
  <c r="U4117" i="1"/>
  <c r="X4118" i="1" l="1"/>
  <c r="T4119" i="1"/>
  <c r="U4118" i="1"/>
  <c r="W4118" i="1"/>
  <c r="S4118" i="1"/>
  <c r="R4119" i="1"/>
  <c r="W4119" i="1" l="1"/>
  <c r="R4120" i="1"/>
  <c r="S4119" i="1"/>
  <c r="X4119" i="1"/>
  <c r="T4120" i="1"/>
  <c r="U4119" i="1"/>
  <c r="W4120" i="1" l="1"/>
  <c r="R4121" i="1"/>
  <c r="S4120" i="1"/>
  <c r="X4120" i="1"/>
  <c r="U4120" i="1"/>
  <c r="T4121" i="1"/>
  <c r="X4121" i="1" l="1"/>
  <c r="T4122" i="1"/>
  <c r="U4121" i="1"/>
  <c r="W4121" i="1"/>
  <c r="R4122" i="1"/>
  <c r="S4121" i="1"/>
  <c r="W4122" i="1" l="1"/>
  <c r="R4123" i="1"/>
  <c r="S4122" i="1"/>
  <c r="X4122" i="1"/>
  <c r="U4122" i="1"/>
  <c r="T4123" i="1"/>
  <c r="X4123" i="1" l="1"/>
  <c r="T4124" i="1"/>
  <c r="U4123" i="1"/>
  <c r="W4123" i="1"/>
  <c r="S4123" i="1"/>
  <c r="R4124" i="1"/>
  <c r="W4124" i="1" l="1"/>
  <c r="R4125" i="1"/>
  <c r="S4124" i="1"/>
  <c r="X4124" i="1"/>
  <c r="T4125" i="1"/>
  <c r="U4124" i="1"/>
  <c r="X4125" i="1" l="1"/>
  <c r="U4125" i="1"/>
  <c r="T4126" i="1"/>
  <c r="W4125" i="1"/>
  <c r="R4126" i="1"/>
  <c r="S4125" i="1"/>
  <c r="W4126" i="1" l="1"/>
  <c r="R4127" i="1"/>
  <c r="S4126" i="1"/>
  <c r="X4126" i="1"/>
  <c r="T4127" i="1"/>
  <c r="U4126" i="1"/>
  <c r="X4127" i="1" l="1"/>
  <c r="T4128" i="1"/>
  <c r="U4127" i="1"/>
  <c r="W4127" i="1"/>
  <c r="R4128" i="1"/>
  <c r="S4127" i="1"/>
  <c r="W4128" i="1" l="1"/>
  <c r="R4129" i="1"/>
  <c r="S4128" i="1"/>
  <c r="X4128" i="1"/>
  <c r="U4128" i="1"/>
  <c r="T4129" i="1"/>
  <c r="W4129" i="1" l="1"/>
  <c r="S4129" i="1"/>
  <c r="R4130" i="1"/>
  <c r="X4129" i="1"/>
  <c r="T4130" i="1"/>
  <c r="U4129" i="1"/>
  <c r="X4130" i="1" l="1"/>
  <c r="U4130" i="1"/>
  <c r="T4131" i="1"/>
  <c r="W4130" i="1"/>
  <c r="R4131" i="1"/>
  <c r="S4130" i="1"/>
  <c r="W4131" i="1" l="1"/>
  <c r="R4132" i="1"/>
  <c r="S4131" i="1"/>
  <c r="X4131" i="1"/>
  <c r="T4132" i="1"/>
  <c r="U4131" i="1"/>
  <c r="X4132" i="1" l="1"/>
  <c r="T4133" i="1"/>
  <c r="U4132" i="1"/>
  <c r="W4132" i="1"/>
  <c r="R4133" i="1"/>
  <c r="S4132" i="1"/>
  <c r="W4133" i="1" l="1"/>
  <c r="S4133" i="1"/>
  <c r="R4134" i="1"/>
  <c r="X4133" i="1"/>
  <c r="T4134" i="1"/>
  <c r="U4133" i="1"/>
  <c r="X4134" i="1" l="1"/>
  <c r="U4134" i="1"/>
  <c r="T4135" i="1"/>
  <c r="W4134" i="1"/>
  <c r="S4134" i="1"/>
  <c r="R4135" i="1"/>
  <c r="W4135" i="1" l="1"/>
  <c r="R4136" i="1"/>
  <c r="S4135" i="1"/>
  <c r="X4135" i="1"/>
  <c r="U4135" i="1"/>
  <c r="T4136" i="1"/>
  <c r="X4136" i="1" l="1"/>
  <c r="T4137" i="1"/>
  <c r="U4136" i="1"/>
  <c r="W4136" i="1"/>
  <c r="R4137" i="1"/>
  <c r="S4136" i="1"/>
  <c r="W4137" i="1" l="1"/>
  <c r="R4138" i="1"/>
  <c r="S4137" i="1"/>
  <c r="X4137" i="1"/>
  <c r="T4138" i="1"/>
  <c r="U4137" i="1"/>
  <c r="X4138" i="1" l="1"/>
  <c r="U4138" i="1"/>
  <c r="T4139" i="1"/>
  <c r="W4138" i="1"/>
  <c r="R4139" i="1"/>
  <c r="S4138" i="1"/>
  <c r="W4139" i="1" l="1"/>
  <c r="R4140" i="1"/>
  <c r="S4139" i="1"/>
  <c r="X4139" i="1"/>
  <c r="T4140" i="1"/>
  <c r="U4139" i="1"/>
  <c r="X4140" i="1" l="1"/>
  <c r="T4141" i="1"/>
  <c r="U4140" i="1"/>
  <c r="W4140" i="1"/>
  <c r="R4141" i="1"/>
  <c r="S4140" i="1"/>
  <c r="X4141" i="1" l="1"/>
  <c r="U4141" i="1"/>
  <c r="T4142" i="1"/>
  <c r="W4141" i="1"/>
  <c r="R4142" i="1"/>
  <c r="S4141" i="1"/>
  <c r="W4142" i="1" l="1"/>
  <c r="R4143" i="1"/>
  <c r="S4142" i="1"/>
  <c r="X4142" i="1"/>
  <c r="T4143" i="1"/>
  <c r="U4142" i="1"/>
  <c r="X4143" i="1" l="1"/>
  <c r="T4144" i="1"/>
  <c r="U4143" i="1"/>
  <c r="W4143" i="1"/>
  <c r="S4143" i="1"/>
  <c r="R4144" i="1"/>
  <c r="W4144" i="1" l="1"/>
  <c r="S4144" i="1"/>
  <c r="R4145" i="1"/>
  <c r="X4144" i="1"/>
  <c r="U4144" i="1"/>
  <c r="T4145" i="1"/>
  <c r="X4145" i="1" l="1"/>
  <c r="T4146" i="1"/>
  <c r="U4145" i="1"/>
  <c r="W4145" i="1"/>
  <c r="R4146" i="1"/>
  <c r="S4145" i="1"/>
  <c r="W4146" i="1" l="1"/>
  <c r="R4147" i="1"/>
  <c r="S4146" i="1"/>
  <c r="X4146" i="1"/>
  <c r="U4146" i="1"/>
  <c r="T4147" i="1"/>
  <c r="X4147" i="1" l="1"/>
  <c r="U4147" i="1"/>
  <c r="T4148" i="1"/>
  <c r="W4147" i="1"/>
  <c r="R4148" i="1"/>
  <c r="S4147" i="1"/>
  <c r="W4148" i="1" l="1"/>
  <c r="S4148" i="1"/>
  <c r="R4149" i="1"/>
  <c r="X4148" i="1"/>
  <c r="T4149" i="1"/>
  <c r="U4148" i="1"/>
  <c r="X4149" i="1" l="1"/>
  <c r="T4150" i="1"/>
  <c r="U4149" i="1"/>
  <c r="W4149" i="1"/>
  <c r="R4150" i="1"/>
  <c r="S4149" i="1"/>
  <c r="W4150" i="1" l="1"/>
  <c r="S4150" i="1"/>
  <c r="R4151" i="1"/>
  <c r="X4150" i="1"/>
  <c r="U4150" i="1"/>
  <c r="T4151" i="1"/>
  <c r="X4151" i="1" l="1"/>
  <c r="T4152" i="1"/>
  <c r="U4151" i="1"/>
  <c r="W4151" i="1"/>
  <c r="S4151" i="1"/>
  <c r="R4152" i="1"/>
  <c r="W4152" i="1" l="1"/>
  <c r="R4153" i="1"/>
  <c r="S4152" i="1"/>
  <c r="X4152" i="1"/>
  <c r="U4152" i="1"/>
  <c r="T4153" i="1"/>
  <c r="X4153" i="1" l="1"/>
  <c r="T4154" i="1"/>
  <c r="U4153" i="1"/>
  <c r="W4153" i="1"/>
  <c r="S4153" i="1"/>
  <c r="R4154" i="1"/>
  <c r="W4154" i="1" l="1"/>
  <c r="S4154" i="1"/>
  <c r="R4155" i="1"/>
  <c r="X4154" i="1"/>
  <c r="T4155" i="1"/>
  <c r="U4154" i="1"/>
  <c r="X4155" i="1" l="1"/>
  <c r="U4155" i="1"/>
  <c r="T4156" i="1"/>
  <c r="W4155" i="1"/>
  <c r="R4156" i="1"/>
  <c r="S4155" i="1"/>
  <c r="W4156" i="1" l="1"/>
  <c r="S4156" i="1"/>
  <c r="R4157" i="1"/>
  <c r="X4156" i="1"/>
  <c r="T4157" i="1"/>
  <c r="U4156" i="1"/>
  <c r="X4157" i="1" l="1"/>
  <c r="T4158" i="1"/>
  <c r="U4157" i="1"/>
  <c r="W4157" i="1"/>
  <c r="S4157" i="1"/>
  <c r="R4158" i="1"/>
  <c r="W4158" i="1" l="1"/>
  <c r="S4158" i="1"/>
  <c r="R4159" i="1"/>
  <c r="X4158" i="1"/>
  <c r="T4159" i="1"/>
  <c r="U4158" i="1"/>
  <c r="X4159" i="1" l="1"/>
  <c r="T4160" i="1"/>
  <c r="U4159" i="1"/>
  <c r="W4159" i="1"/>
  <c r="R4160" i="1"/>
  <c r="S4159" i="1"/>
  <c r="W4160" i="1" l="1"/>
  <c r="R4161" i="1"/>
  <c r="S4160" i="1"/>
  <c r="X4160" i="1"/>
  <c r="U4160" i="1"/>
  <c r="T4161" i="1"/>
  <c r="X4161" i="1" l="1"/>
  <c r="T4162" i="1"/>
  <c r="U4161" i="1"/>
  <c r="W4161" i="1"/>
  <c r="R4162" i="1"/>
  <c r="S4161" i="1"/>
  <c r="W4162" i="1" l="1"/>
  <c r="S4162" i="1"/>
  <c r="R4163" i="1"/>
  <c r="X4162" i="1"/>
  <c r="T4163" i="1"/>
  <c r="U4162" i="1"/>
  <c r="X4163" i="1" l="1"/>
  <c r="U4163" i="1"/>
  <c r="T4164" i="1"/>
  <c r="W4163" i="1"/>
  <c r="S4163" i="1"/>
  <c r="R4164" i="1"/>
  <c r="W4164" i="1" l="1"/>
  <c r="R4165" i="1"/>
  <c r="S4164" i="1"/>
  <c r="X4164" i="1"/>
  <c r="U4164" i="1"/>
  <c r="T4165" i="1"/>
  <c r="X4165" i="1" l="1"/>
  <c r="U4165" i="1"/>
  <c r="T4166" i="1"/>
  <c r="W4165" i="1"/>
  <c r="R4166" i="1"/>
  <c r="S4165" i="1"/>
  <c r="W4166" i="1" l="1"/>
  <c r="R4167" i="1"/>
  <c r="S4166" i="1"/>
  <c r="X4166" i="1"/>
  <c r="U4166" i="1"/>
  <c r="T4167" i="1"/>
  <c r="X4167" i="1" l="1"/>
  <c r="T4168" i="1"/>
  <c r="U4167" i="1"/>
  <c r="W4167" i="1"/>
  <c r="R4168" i="1"/>
  <c r="S4167" i="1"/>
  <c r="W4168" i="1" l="1"/>
  <c r="R4169" i="1"/>
  <c r="S4168" i="1"/>
  <c r="X4168" i="1"/>
  <c r="T4169" i="1"/>
  <c r="U4168" i="1"/>
  <c r="X4169" i="1" l="1"/>
  <c r="T4170" i="1"/>
  <c r="U4169" i="1"/>
  <c r="W4169" i="1"/>
  <c r="R4170" i="1"/>
  <c r="S4169" i="1"/>
  <c r="W4170" i="1" l="1"/>
  <c r="R4171" i="1"/>
  <c r="S4170" i="1"/>
  <c r="X4170" i="1"/>
  <c r="T4171" i="1"/>
  <c r="U4170" i="1"/>
  <c r="W4171" i="1" l="1"/>
  <c r="R4172" i="1"/>
  <c r="S4171" i="1"/>
  <c r="X4171" i="1"/>
  <c r="T4172" i="1"/>
  <c r="U4171" i="1"/>
  <c r="X4172" i="1" l="1"/>
  <c r="T4173" i="1"/>
  <c r="U4172" i="1"/>
  <c r="W4172" i="1"/>
  <c r="R4173" i="1"/>
  <c r="S4172" i="1"/>
  <c r="W4173" i="1" l="1"/>
  <c r="S4173" i="1"/>
  <c r="R4174" i="1"/>
  <c r="X4173" i="1"/>
  <c r="T4174" i="1"/>
  <c r="U4173" i="1"/>
  <c r="X4174" i="1" l="1"/>
  <c r="T4175" i="1"/>
  <c r="U4174" i="1"/>
  <c r="W4174" i="1"/>
  <c r="R4175" i="1"/>
  <c r="S4174" i="1"/>
  <c r="W4175" i="1" l="1"/>
  <c r="R4176" i="1"/>
  <c r="S4175" i="1"/>
  <c r="X4175" i="1"/>
  <c r="U4175" i="1"/>
  <c r="T4176" i="1"/>
  <c r="X4176" i="1" l="1"/>
  <c r="T4177" i="1"/>
  <c r="U4176" i="1"/>
  <c r="W4176" i="1"/>
  <c r="S4176" i="1"/>
  <c r="R4177" i="1"/>
  <c r="W4177" i="1" l="1"/>
  <c r="R4178" i="1"/>
  <c r="S4177" i="1"/>
  <c r="X4177" i="1"/>
  <c r="T4178" i="1"/>
  <c r="U4177" i="1"/>
  <c r="X4178" i="1" l="1"/>
  <c r="T4179" i="1"/>
  <c r="U4178" i="1"/>
  <c r="W4178" i="1"/>
  <c r="S4178" i="1"/>
  <c r="R4179" i="1"/>
  <c r="W4179" i="1" l="1"/>
  <c r="S4179" i="1"/>
  <c r="R4180" i="1"/>
  <c r="X4179" i="1"/>
  <c r="T4180" i="1"/>
  <c r="U4179" i="1"/>
  <c r="X4180" i="1" l="1"/>
  <c r="U4180" i="1"/>
  <c r="T4181" i="1"/>
  <c r="W4180" i="1"/>
  <c r="S4180" i="1"/>
  <c r="R4181" i="1"/>
  <c r="W4181" i="1" l="1"/>
  <c r="R4182" i="1"/>
  <c r="S4181" i="1"/>
  <c r="X4181" i="1"/>
  <c r="T4182" i="1"/>
  <c r="U4181" i="1"/>
  <c r="X4182" i="1" l="1"/>
  <c r="U4182" i="1"/>
  <c r="T4183" i="1"/>
  <c r="W4182" i="1"/>
  <c r="S4182" i="1"/>
  <c r="R4183" i="1"/>
  <c r="W4183" i="1" l="1"/>
  <c r="S4183" i="1"/>
  <c r="R4184" i="1"/>
  <c r="X4183" i="1"/>
  <c r="T4184" i="1"/>
  <c r="U4183" i="1"/>
  <c r="X4184" i="1" l="1"/>
  <c r="T4185" i="1"/>
  <c r="U4184" i="1"/>
  <c r="W4184" i="1"/>
  <c r="R4185" i="1"/>
  <c r="S4184" i="1"/>
  <c r="W4185" i="1" l="1"/>
  <c r="R4186" i="1"/>
  <c r="S4185" i="1"/>
  <c r="X4185" i="1"/>
  <c r="U4185" i="1"/>
  <c r="T4186" i="1"/>
  <c r="X4186" i="1" l="1"/>
  <c r="T4187" i="1"/>
  <c r="U4186" i="1"/>
  <c r="W4186" i="1"/>
  <c r="S4186" i="1"/>
  <c r="R4187" i="1"/>
  <c r="W4187" i="1" l="1"/>
  <c r="R4188" i="1"/>
  <c r="S4187" i="1"/>
  <c r="X4187" i="1"/>
  <c r="T4188" i="1"/>
  <c r="U4187" i="1"/>
  <c r="X4188" i="1" l="1"/>
  <c r="U4188" i="1"/>
  <c r="T4189" i="1"/>
  <c r="W4188" i="1"/>
  <c r="S4188" i="1"/>
  <c r="R4189" i="1"/>
  <c r="W4189" i="1" l="1"/>
  <c r="S4189" i="1"/>
  <c r="R4190" i="1"/>
  <c r="X4189" i="1"/>
  <c r="T4190" i="1"/>
  <c r="U4189" i="1"/>
  <c r="X4190" i="1" l="1"/>
  <c r="U4190" i="1"/>
  <c r="T4191" i="1"/>
  <c r="W4190" i="1"/>
  <c r="S4190" i="1"/>
  <c r="R4191" i="1"/>
  <c r="X4191" i="1" l="1"/>
  <c r="U4191" i="1"/>
  <c r="T4192" i="1"/>
  <c r="W4191" i="1"/>
  <c r="R4192" i="1"/>
  <c r="S4191" i="1"/>
  <c r="W4192" i="1" l="1"/>
  <c r="R4193" i="1"/>
  <c r="S4192" i="1"/>
  <c r="X4192" i="1"/>
  <c r="U4192" i="1"/>
  <c r="T4193" i="1"/>
  <c r="X4193" i="1" l="1"/>
  <c r="T4194" i="1"/>
  <c r="U4193" i="1"/>
  <c r="W4193" i="1"/>
  <c r="S4193" i="1"/>
  <c r="R4194" i="1"/>
  <c r="W4194" i="1" l="1"/>
  <c r="R4195" i="1"/>
  <c r="S4194" i="1"/>
  <c r="X4194" i="1"/>
  <c r="T4195" i="1"/>
  <c r="U4194" i="1"/>
  <c r="X4195" i="1" l="1"/>
  <c r="U4195" i="1"/>
  <c r="T4196" i="1"/>
  <c r="W4195" i="1"/>
  <c r="S4195" i="1"/>
  <c r="R4196" i="1"/>
  <c r="W4196" i="1" l="1"/>
  <c r="R4197" i="1"/>
  <c r="S4196" i="1"/>
  <c r="X4196" i="1"/>
  <c r="T4197" i="1"/>
  <c r="U4196" i="1"/>
  <c r="X4197" i="1" l="1"/>
  <c r="T4198" i="1"/>
  <c r="U4197" i="1"/>
  <c r="W4197" i="1"/>
  <c r="R4198" i="1"/>
  <c r="S4197" i="1"/>
  <c r="W4198" i="1" l="1"/>
  <c r="S4198" i="1"/>
  <c r="R4199" i="1"/>
  <c r="X4198" i="1"/>
  <c r="T4199" i="1"/>
  <c r="U4198" i="1"/>
  <c r="X4199" i="1" l="1"/>
  <c r="T4200" i="1"/>
  <c r="U4199" i="1"/>
  <c r="W4199" i="1"/>
  <c r="R4200" i="1"/>
  <c r="S4199" i="1"/>
  <c r="W4200" i="1" l="1"/>
  <c r="R4201" i="1"/>
  <c r="S4200" i="1"/>
  <c r="X4200" i="1"/>
  <c r="T4201" i="1"/>
  <c r="U4200" i="1"/>
  <c r="X4201" i="1" l="1"/>
  <c r="T4202" i="1"/>
  <c r="U4201" i="1"/>
  <c r="W4201" i="1"/>
  <c r="S4201" i="1"/>
  <c r="R4202" i="1"/>
  <c r="W4202" i="1" l="1"/>
  <c r="S4202" i="1"/>
  <c r="R4203" i="1"/>
  <c r="X4202" i="1"/>
  <c r="T4203" i="1"/>
  <c r="U4202" i="1"/>
  <c r="X4203" i="1" l="1"/>
  <c r="T4204" i="1"/>
  <c r="U4203" i="1"/>
  <c r="W4203" i="1"/>
  <c r="S4203" i="1"/>
  <c r="R4204" i="1"/>
  <c r="W4204" i="1" l="1"/>
  <c r="S4204" i="1"/>
  <c r="R4205" i="1"/>
  <c r="X4204" i="1"/>
  <c r="T4205" i="1"/>
  <c r="U4204" i="1"/>
  <c r="X4205" i="1" l="1"/>
  <c r="U4205" i="1"/>
  <c r="T4206" i="1"/>
  <c r="W4205" i="1"/>
  <c r="R4206" i="1"/>
  <c r="S4205" i="1"/>
  <c r="W4206" i="1" l="1"/>
  <c r="R4207" i="1"/>
  <c r="S4206" i="1"/>
  <c r="X4206" i="1"/>
  <c r="T4207" i="1"/>
  <c r="U4206" i="1"/>
  <c r="X4207" i="1" l="1"/>
  <c r="T4208" i="1"/>
  <c r="U4207" i="1"/>
  <c r="W4207" i="1"/>
  <c r="S4207" i="1"/>
  <c r="R4208" i="1"/>
  <c r="W4208" i="1" l="1"/>
  <c r="R4209" i="1"/>
  <c r="S4208" i="1"/>
  <c r="X4208" i="1"/>
  <c r="T4209" i="1"/>
  <c r="U4208" i="1"/>
  <c r="X4209" i="1" l="1"/>
  <c r="T4210" i="1"/>
  <c r="U4209" i="1"/>
  <c r="W4209" i="1"/>
  <c r="R4210" i="1"/>
  <c r="S4209" i="1"/>
  <c r="W4210" i="1" l="1"/>
  <c r="R4211" i="1"/>
  <c r="S4210" i="1"/>
  <c r="X4210" i="1"/>
  <c r="T4211" i="1"/>
  <c r="U4210" i="1"/>
  <c r="W4211" i="1" l="1"/>
  <c r="R4212" i="1"/>
  <c r="S4211" i="1"/>
  <c r="X4211" i="1"/>
  <c r="T4212" i="1"/>
  <c r="U4211" i="1"/>
  <c r="X4212" i="1" l="1"/>
  <c r="T4213" i="1"/>
  <c r="U4212" i="1"/>
  <c r="W4212" i="1"/>
  <c r="R4213" i="1"/>
  <c r="S4212" i="1"/>
  <c r="W4213" i="1" l="1"/>
  <c r="S4213" i="1"/>
  <c r="R4214" i="1"/>
  <c r="X4213" i="1"/>
  <c r="U4213" i="1"/>
  <c r="T4214" i="1"/>
  <c r="X4214" i="1" l="1"/>
  <c r="T4215" i="1"/>
  <c r="U4214" i="1"/>
  <c r="W4214" i="1"/>
  <c r="S4214" i="1"/>
  <c r="R4215" i="1"/>
  <c r="W4215" i="1" l="1"/>
  <c r="R4216" i="1"/>
  <c r="S4215" i="1"/>
  <c r="X4215" i="1"/>
  <c r="U4215" i="1"/>
  <c r="T4216" i="1"/>
  <c r="X4216" i="1" l="1"/>
  <c r="T4217" i="1"/>
  <c r="U4216" i="1"/>
  <c r="W4216" i="1"/>
  <c r="R4217" i="1"/>
  <c r="S4216" i="1"/>
  <c r="W4217" i="1" l="1"/>
  <c r="R4218" i="1"/>
  <c r="S4217" i="1"/>
  <c r="X4217" i="1"/>
  <c r="T4218" i="1"/>
  <c r="U4217" i="1"/>
  <c r="X4218" i="1" l="1"/>
  <c r="T4219" i="1"/>
  <c r="U4218" i="1"/>
  <c r="W4218" i="1"/>
  <c r="S4218" i="1"/>
  <c r="R4219" i="1"/>
  <c r="W4219" i="1" l="1"/>
  <c r="R4220" i="1"/>
  <c r="S4219" i="1"/>
  <c r="X4219" i="1"/>
  <c r="U4219" i="1"/>
  <c r="T4220" i="1"/>
  <c r="X4220" i="1" l="1"/>
  <c r="U4220" i="1"/>
  <c r="T4221" i="1"/>
  <c r="W4220" i="1"/>
  <c r="S4220" i="1"/>
  <c r="R4221" i="1"/>
  <c r="X4221" i="1" l="1"/>
  <c r="T4222" i="1"/>
  <c r="U4221" i="1"/>
  <c r="W4221" i="1"/>
  <c r="R4222" i="1"/>
  <c r="S4221" i="1"/>
  <c r="W4222" i="1" l="1"/>
  <c r="R4223" i="1"/>
  <c r="S4222" i="1"/>
  <c r="X4222" i="1"/>
  <c r="U4222" i="1"/>
  <c r="T4223" i="1"/>
  <c r="X4223" i="1" l="1"/>
  <c r="T4224" i="1"/>
  <c r="U4223" i="1"/>
  <c r="W4223" i="1"/>
  <c r="S4223" i="1"/>
  <c r="R4224" i="1"/>
  <c r="W4224" i="1" l="1"/>
  <c r="R4225" i="1"/>
  <c r="S4224" i="1"/>
  <c r="X4224" i="1"/>
  <c r="T4225" i="1"/>
  <c r="U4224" i="1"/>
  <c r="X4225" i="1" l="1"/>
  <c r="U4225" i="1"/>
  <c r="T4226" i="1"/>
  <c r="W4225" i="1"/>
  <c r="R4226" i="1"/>
  <c r="S4225" i="1"/>
  <c r="W4226" i="1" l="1"/>
  <c r="S4226" i="1"/>
  <c r="R4227" i="1"/>
  <c r="X4226" i="1"/>
  <c r="T4227" i="1"/>
  <c r="U4226" i="1"/>
  <c r="X4227" i="1" l="1"/>
  <c r="T4228" i="1"/>
  <c r="U4227" i="1"/>
  <c r="W4227" i="1"/>
  <c r="R4228" i="1"/>
  <c r="S4227" i="1"/>
  <c r="W4228" i="1" l="1"/>
  <c r="S4228" i="1"/>
  <c r="R4229" i="1"/>
  <c r="X4228" i="1"/>
  <c r="T4229" i="1"/>
  <c r="U4228" i="1"/>
  <c r="X4229" i="1" l="1"/>
  <c r="T4230" i="1"/>
  <c r="U4229" i="1"/>
  <c r="W4229" i="1"/>
  <c r="S4229" i="1"/>
  <c r="R4230" i="1"/>
  <c r="W4230" i="1" l="1"/>
  <c r="R4231" i="1"/>
  <c r="S4230" i="1"/>
  <c r="X4230" i="1"/>
  <c r="U4230" i="1"/>
  <c r="T4231" i="1"/>
  <c r="X4231" i="1" l="1"/>
  <c r="T4232" i="1"/>
  <c r="U4231" i="1"/>
  <c r="W4231" i="1"/>
  <c r="R4232" i="1"/>
  <c r="S4231" i="1"/>
  <c r="W4232" i="1" l="1"/>
  <c r="R4233" i="1"/>
  <c r="S4232" i="1"/>
  <c r="X4232" i="1"/>
  <c r="T4233" i="1"/>
  <c r="U4232" i="1"/>
  <c r="X4233" i="1" l="1"/>
  <c r="T4234" i="1"/>
  <c r="U4233" i="1"/>
  <c r="W4233" i="1"/>
  <c r="S4233" i="1"/>
  <c r="R4234" i="1"/>
  <c r="W4234" i="1" l="1"/>
  <c r="R4235" i="1"/>
  <c r="S4234" i="1"/>
  <c r="X4234" i="1"/>
  <c r="U4234" i="1"/>
  <c r="T4235" i="1"/>
  <c r="X4235" i="1" l="1"/>
  <c r="U4235" i="1"/>
  <c r="T4236" i="1"/>
  <c r="W4235" i="1"/>
  <c r="R4236" i="1"/>
  <c r="S4235" i="1"/>
  <c r="W4236" i="1" l="1"/>
  <c r="R4237" i="1"/>
  <c r="S4236" i="1"/>
  <c r="X4236" i="1"/>
  <c r="T4237" i="1"/>
  <c r="U4236" i="1"/>
  <c r="X4237" i="1" l="1"/>
  <c r="T4238" i="1"/>
  <c r="U4237" i="1"/>
  <c r="W4237" i="1"/>
  <c r="R4238" i="1"/>
  <c r="S4237" i="1"/>
  <c r="W4238" i="1" l="1"/>
  <c r="S4238" i="1"/>
  <c r="R4239" i="1"/>
  <c r="X4238" i="1"/>
  <c r="U4238" i="1"/>
  <c r="T4239" i="1"/>
  <c r="X4239" i="1" l="1"/>
  <c r="T4240" i="1"/>
  <c r="U4239" i="1"/>
  <c r="W4239" i="1"/>
  <c r="R4240" i="1"/>
  <c r="S4239" i="1"/>
  <c r="W4240" i="1" l="1"/>
  <c r="R4241" i="1"/>
  <c r="S4240" i="1"/>
  <c r="X4240" i="1"/>
  <c r="T4241" i="1"/>
  <c r="U4240" i="1"/>
  <c r="X4241" i="1" l="1"/>
  <c r="U4241" i="1"/>
  <c r="T4242" i="1"/>
  <c r="W4241" i="1"/>
  <c r="R4242" i="1"/>
  <c r="S4241" i="1"/>
  <c r="W4242" i="1" l="1"/>
  <c r="R4243" i="1"/>
  <c r="S4242" i="1"/>
  <c r="X4242" i="1"/>
  <c r="T4243" i="1"/>
  <c r="U4242" i="1"/>
  <c r="X4243" i="1" l="1"/>
  <c r="T4244" i="1"/>
  <c r="U4243" i="1"/>
  <c r="W4243" i="1"/>
  <c r="S4243" i="1"/>
  <c r="R4244" i="1"/>
  <c r="W4244" i="1" l="1"/>
  <c r="R4245" i="1"/>
  <c r="S4244" i="1"/>
  <c r="X4244" i="1"/>
  <c r="U4244" i="1"/>
  <c r="T4245" i="1"/>
  <c r="X4245" i="1" l="1"/>
  <c r="U4245" i="1"/>
  <c r="T4246" i="1"/>
  <c r="W4245" i="1"/>
  <c r="R4246" i="1"/>
  <c r="S4245" i="1"/>
  <c r="X4246" i="1" l="1"/>
  <c r="T4247" i="1"/>
  <c r="U4246" i="1"/>
  <c r="W4246" i="1"/>
  <c r="R4247" i="1"/>
  <c r="S4246" i="1"/>
  <c r="W4247" i="1" l="1"/>
  <c r="R4248" i="1"/>
  <c r="S4247" i="1"/>
  <c r="X4247" i="1"/>
  <c r="T4248" i="1"/>
  <c r="U4247" i="1"/>
  <c r="X4248" i="1" l="1"/>
  <c r="U4248" i="1"/>
  <c r="T4249" i="1"/>
  <c r="W4248" i="1"/>
  <c r="S4248" i="1"/>
  <c r="R4249" i="1"/>
  <c r="W4249" i="1" l="1"/>
  <c r="R4250" i="1"/>
  <c r="S4249" i="1"/>
  <c r="X4249" i="1"/>
  <c r="T4250" i="1"/>
  <c r="U4249" i="1"/>
  <c r="X4250" i="1" l="1"/>
  <c r="T4251" i="1"/>
  <c r="U4250" i="1"/>
  <c r="W4250" i="1"/>
  <c r="R4251" i="1"/>
  <c r="S4250" i="1"/>
  <c r="W4251" i="1" l="1"/>
  <c r="S4251" i="1"/>
  <c r="R4252" i="1"/>
  <c r="X4251" i="1"/>
  <c r="T4252" i="1"/>
  <c r="U4251" i="1"/>
  <c r="X4252" i="1" l="1"/>
  <c r="T4253" i="1"/>
  <c r="U4252" i="1"/>
  <c r="W4252" i="1"/>
  <c r="R4253" i="1"/>
  <c r="S4252" i="1"/>
  <c r="W4253" i="1" l="1"/>
  <c r="R4254" i="1"/>
  <c r="S4253" i="1"/>
  <c r="X4253" i="1"/>
  <c r="T4254" i="1"/>
  <c r="U4253" i="1"/>
  <c r="X4254" i="1" l="1"/>
  <c r="T4255" i="1"/>
  <c r="U4254" i="1"/>
  <c r="W4254" i="1"/>
  <c r="R4255" i="1"/>
  <c r="S4254" i="1"/>
  <c r="W4255" i="1" l="1"/>
  <c r="R4256" i="1"/>
  <c r="S4255" i="1"/>
  <c r="X4255" i="1"/>
  <c r="U4255" i="1"/>
  <c r="T4256" i="1"/>
  <c r="X4256" i="1" l="1"/>
  <c r="T4257" i="1"/>
  <c r="U4256" i="1"/>
  <c r="W4256" i="1"/>
  <c r="S4256" i="1"/>
  <c r="R4257" i="1"/>
  <c r="W4257" i="1" l="1"/>
  <c r="S4257" i="1"/>
  <c r="R4258" i="1"/>
  <c r="X4257" i="1"/>
  <c r="T4258" i="1"/>
  <c r="U4257" i="1"/>
  <c r="X4258" i="1" l="1"/>
  <c r="T4259" i="1"/>
  <c r="U4258" i="1"/>
  <c r="W4258" i="1"/>
  <c r="R4259" i="1"/>
  <c r="S4258" i="1"/>
  <c r="W4259" i="1" l="1"/>
  <c r="R4260" i="1"/>
  <c r="S4259" i="1"/>
  <c r="X4259" i="1"/>
  <c r="T4260" i="1"/>
  <c r="U4259" i="1"/>
  <c r="X4260" i="1" l="1"/>
  <c r="T4261" i="1"/>
  <c r="U4260" i="1"/>
  <c r="W4260" i="1"/>
  <c r="R4261" i="1"/>
  <c r="S4260" i="1"/>
  <c r="W4261" i="1" l="1"/>
  <c r="R4262" i="1"/>
  <c r="S4261" i="1"/>
  <c r="X4261" i="1"/>
  <c r="T4262" i="1"/>
  <c r="U4261" i="1"/>
  <c r="X4262" i="1" l="1"/>
  <c r="T4263" i="1"/>
  <c r="U4262" i="1"/>
  <c r="W4262" i="1"/>
  <c r="S4262" i="1"/>
  <c r="R4263" i="1"/>
  <c r="W4263" i="1" l="1"/>
  <c r="S4263" i="1"/>
  <c r="R4264" i="1"/>
  <c r="X4263" i="1"/>
  <c r="U4263" i="1"/>
  <c r="T4264" i="1"/>
  <c r="X4264" i="1" l="1"/>
  <c r="U4264" i="1"/>
  <c r="T4265" i="1"/>
  <c r="W4264" i="1"/>
  <c r="R4265" i="1"/>
  <c r="S4264" i="1"/>
  <c r="W4265" i="1" l="1"/>
  <c r="R4266" i="1"/>
  <c r="S4265" i="1"/>
  <c r="X4265" i="1"/>
  <c r="U4265" i="1"/>
  <c r="T4266" i="1"/>
  <c r="X4266" i="1" l="1"/>
  <c r="U4266" i="1"/>
  <c r="T4267" i="1"/>
  <c r="W4266" i="1"/>
  <c r="S4266" i="1"/>
  <c r="R4267" i="1"/>
  <c r="W4267" i="1" l="1"/>
  <c r="R4268" i="1"/>
  <c r="S4267" i="1"/>
  <c r="X4267" i="1"/>
  <c r="T4268" i="1"/>
  <c r="U4267" i="1"/>
  <c r="X4268" i="1" l="1"/>
  <c r="T4269" i="1"/>
  <c r="U4268" i="1"/>
  <c r="W4268" i="1"/>
  <c r="S4268" i="1"/>
  <c r="R4269" i="1"/>
  <c r="W4269" i="1" l="1"/>
  <c r="R4270" i="1"/>
  <c r="S4269" i="1"/>
  <c r="X4269" i="1"/>
  <c r="U4269" i="1"/>
  <c r="T4270" i="1"/>
  <c r="X4270" i="1" l="1"/>
  <c r="U4270" i="1"/>
  <c r="T4271" i="1"/>
  <c r="W4270" i="1"/>
  <c r="R4271" i="1"/>
  <c r="S4270" i="1"/>
  <c r="W4271" i="1" l="1"/>
  <c r="R4272" i="1"/>
  <c r="S4271" i="1"/>
  <c r="X4271" i="1"/>
  <c r="T4272" i="1"/>
  <c r="U4271" i="1"/>
  <c r="X4272" i="1" l="1"/>
  <c r="T4273" i="1"/>
  <c r="U4272" i="1"/>
  <c r="W4272" i="1"/>
  <c r="R4273" i="1"/>
  <c r="S4272" i="1"/>
  <c r="W4273" i="1" l="1"/>
  <c r="S4273" i="1"/>
  <c r="R4274" i="1"/>
  <c r="X4273" i="1"/>
  <c r="T4274" i="1"/>
  <c r="U4273" i="1"/>
  <c r="X4274" i="1" l="1"/>
  <c r="U4274" i="1"/>
  <c r="T4275" i="1"/>
  <c r="W4274" i="1"/>
  <c r="R4275" i="1"/>
  <c r="S4274" i="1"/>
  <c r="W4275" i="1" l="1"/>
  <c r="R4276" i="1"/>
  <c r="S4275" i="1"/>
  <c r="X4275" i="1"/>
  <c r="U4275" i="1"/>
  <c r="T4276" i="1"/>
  <c r="X4276" i="1" l="1"/>
  <c r="U4276" i="1"/>
  <c r="T4277" i="1"/>
  <c r="W4276" i="1"/>
  <c r="S4276" i="1"/>
  <c r="R4277" i="1"/>
  <c r="W4277" i="1" l="1"/>
  <c r="R4278" i="1"/>
  <c r="S4277" i="1"/>
  <c r="X4277" i="1"/>
  <c r="T4278" i="1"/>
  <c r="U4277" i="1"/>
  <c r="W4278" i="1" l="1"/>
  <c r="R4279" i="1"/>
  <c r="S4278" i="1"/>
  <c r="X4278" i="1"/>
  <c r="T4279" i="1"/>
  <c r="U4278" i="1"/>
  <c r="X4279" i="1" l="1"/>
  <c r="T4280" i="1"/>
  <c r="U4279" i="1"/>
  <c r="W4279" i="1"/>
  <c r="S4279" i="1"/>
  <c r="R4280" i="1"/>
  <c r="W4280" i="1" l="1"/>
  <c r="R4281" i="1"/>
  <c r="S4280" i="1"/>
  <c r="X4280" i="1"/>
  <c r="T4281" i="1"/>
  <c r="U4280" i="1"/>
  <c r="X4281" i="1" l="1"/>
  <c r="T4282" i="1"/>
  <c r="U4281" i="1"/>
  <c r="W4281" i="1"/>
  <c r="R4282" i="1"/>
  <c r="S4281" i="1"/>
  <c r="W4282" i="1" l="1"/>
  <c r="R4283" i="1"/>
  <c r="S4282" i="1"/>
  <c r="X4282" i="1"/>
  <c r="U4282" i="1"/>
  <c r="T4283" i="1"/>
  <c r="X4283" i="1" l="1"/>
  <c r="T4284" i="1"/>
  <c r="U4283" i="1"/>
  <c r="W4283" i="1"/>
  <c r="S4283" i="1"/>
  <c r="R4284" i="1"/>
  <c r="W4284" i="1" l="1"/>
  <c r="S4284" i="1"/>
  <c r="R4285" i="1"/>
  <c r="X4284" i="1"/>
  <c r="T4285" i="1"/>
  <c r="U4284" i="1"/>
  <c r="X4285" i="1" l="1"/>
  <c r="U4285" i="1"/>
  <c r="T4286" i="1"/>
  <c r="W4285" i="1"/>
  <c r="R4286" i="1"/>
  <c r="S4285" i="1"/>
  <c r="W4286" i="1" l="1"/>
  <c r="R4287" i="1"/>
  <c r="S4286" i="1"/>
  <c r="X4286" i="1"/>
  <c r="U4286" i="1"/>
  <c r="T4287" i="1"/>
  <c r="X4287" i="1" l="1"/>
  <c r="T4288" i="1"/>
  <c r="U4287" i="1"/>
  <c r="W4287" i="1"/>
  <c r="R4288" i="1"/>
  <c r="S4287" i="1"/>
  <c r="W4288" i="1" l="1"/>
  <c r="S4288" i="1"/>
  <c r="R4289" i="1"/>
  <c r="X4288" i="1"/>
  <c r="T4289" i="1"/>
  <c r="U4288" i="1"/>
  <c r="X4289" i="1" l="1"/>
  <c r="U4289" i="1"/>
  <c r="T4290" i="1"/>
  <c r="W4289" i="1"/>
  <c r="S4289" i="1"/>
  <c r="R4290" i="1"/>
  <c r="W4290" i="1" l="1"/>
  <c r="S4290" i="1"/>
  <c r="R4291" i="1"/>
  <c r="X4290" i="1"/>
  <c r="U4290" i="1"/>
  <c r="T4291" i="1"/>
  <c r="X4291" i="1" l="1"/>
  <c r="T4292" i="1"/>
  <c r="U4291" i="1"/>
  <c r="W4291" i="1"/>
  <c r="R4292" i="1"/>
  <c r="S4291" i="1"/>
  <c r="W4292" i="1" l="1"/>
  <c r="R4293" i="1"/>
  <c r="S4292" i="1"/>
  <c r="X4292" i="1"/>
  <c r="U4292" i="1"/>
  <c r="T4293" i="1"/>
  <c r="X4293" i="1" l="1"/>
  <c r="U4293" i="1"/>
  <c r="T4294" i="1"/>
  <c r="W4293" i="1"/>
  <c r="S4293" i="1"/>
  <c r="R4294" i="1"/>
  <c r="W4294" i="1" l="1"/>
  <c r="R4295" i="1"/>
  <c r="S4294" i="1"/>
  <c r="X4294" i="1"/>
  <c r="U4294" i="1"/>
  <c r="T4295" i="1"/>
  <c r="X4295" i="1" l="1"/>
  <c r="U4295" i="1"/>
  <c r="T4296" i="1"/>
  <c r="W4295" i="1"/>
  <c r="R4296" i="1"/>
  <c r="S4295" i="1"/>
  <c r="W4296" i="1" l="1"/>
  <c r="S4296" i="1"/>
  <c r="R4297" i="1"/>
  <c r="X4296" i="1"/>
  <c r="U4296" i="1"/>
  <c r="T4297" i="1"/>
  <c r="X4297" i="1" l="1"/>
  <c r="T4298" i="1"/>
  <c r="U4297" i="1"/>
  <c r="W4297" i="1"/>
  <c r="R4298" i="1"/>
  <c r="S4297" i="1"/>
  <c r="W4298" i="1" l="1"/>
  <c r="S4298" i="1"/>
  <c r="R4299" i="1"/>
  <c r="X4298" i="1"/>
  <c r="U4298" i="1"/>
  <c r="T4299" i="1"/>
  <c r="X4299" i="1" l="1"/>
  <c r="T4300" i="1"/>
  <c r="U4299" i="1"/>
  <c r="W4299" i="1"/>
  <c r="R4300" i="1"/>
  <c r="S4299" i="1"/>
  <c r="W4300" i="1" l="1"/>
  <c r="R4301" i="1"/>
  <c r="S4300" i="1"/>
  <c r="X4300" i="1"/>
  <c r="U4300" i="1"/>
  <c r="T4301" i="1"/>
  <c r="X4301" i="1" l="1"/>
  <c r="T4302" i="1"/>
  <c r="U4301" i="1"/>
  <c r="W4301" i="1"/>
  <c r="S4301" i="1"/>
  <c r="R4302" i="1"/>
  <c r="W4302" i="1" l="1"/>
  <c r="R4303" i="1"/>
  <c r="S4302" i="1"/>
  <c r="X4302" i="1"/>
  <c r="T4303" i="1"/>
  <c r="U4302" i="1"/>
  <c r="X4303" i="1" l="1"/>
  <c r="U4303" i="1"/>
  <c r="T4304" i="1"/>
  <c r="W4303" i="1"/>
  <c r="S4303" i="1"/>
  <c r="R4304" i="1"/>
  <c r="X4304" i="1" l="1"/>
  <c r="U4304" i="1"/>
  <c r="T4305" i="1"/>
  <c r="W4304" i="1"/>
  <c r="S4304" i="1"/>
  <c r="R4305" i="1"/>
  <c r="X4305" i="1" l="1"/>
  <c r="U4305" i="1"/>
  <c r="T4306" i="1"/>
  <c r="W4305" i="1"/>
  <c r="R4306" i="1"/>
  <c r="S4305" i="1"/>
  <c r="W4306" i="1" l="1"/>
  <c r="R4307" i="1"/>
  <c r="S4306" i="1"/>
  <c r="X4306" i="1"/>
  <c r="T4307" i="1"/>
  <c r="U4306" i="1"/>
  <c r="X4307" i="1" l="1"/>
  <c r="T4308" i="1"/>
  <c r="U4307" i="1"/>
  <c r="W4307" i="1"/>
  <c r="S4307" i="1"/>
  <c r="R4308" i="1"/>
  <c r="W4308" i="1" l="1"/>
  <c r="R4309" i="1"/>
  <c r="S4308" i="1"/>
  <c r="X4308" i="1"/>
  <c r="T4309" i="1"/>
  <c r="U4308" i="1"/>
  <c r="X4309" i="1" l="1"/>
  <c r="T4310" i="1"/>
  <c r="U4309" i="1"/>
  <c r="W4309" i="1"/>
  <c r="R4310" i="1"/>
  <c r="S4309" i="1"/>
  <c r="W4310" i="1" l="1"/>
  <c r="S4310" i="1"/>
  <c r="R4311" i="1"/>
  <c r="X4310" i="1"/>
  <c r="T4311" i="1"/>
  <c r="U4310" i="1"/>
  <c r="X4311" i="1" l="1"/>
  <c r="T4312" i="1"/>
  <c r="U4311" i="1"/>
  <c r="W4311" i="1"/>
  <c r="S4311" i="1"/>
  <c r="R4312" i="1"/>
  <c r="W4312" i="1" l="1"/>
  <c r="R4313" i="1"/>
  <c r="S4312" i="1"/>
  <c r="X4312" i="1"/>
  <c r="T4313" i="1"/>
  <c r="U4312" i="1"/>
  <c r="X4313" i="1" l="1"/>
  <c r="T4314" i="1"/>
  <c r="U4313" i="1"/>
  <c r="W4313" i="1"/>
  <c r="S4313" i="1"/>
  <c r="R4314" i="1"/>
  <c r="W4314" i="1" l="1"/>
  <c r="R4315" i="1"/>
  <c r="S4314" i="1"/>
  <c r="X4314" i="1"/>
  <c r="T4315" i="1"/>
  <c r="U4314" i="1"/>
  <c r="X4315" i="1" l="1"/>
  <c r="U4315" i="1"/>
  <c r="T4316" i="1"/>
  <c r="W4315" i="1"/>
  <c r="R4316" i="1"/>
  <c r="S4315" i="1"/>
  <c r="W4316" i="1" l="1"/>
  <c r="R4317" i="1"/>
  <c r="S4316" i="1"/>
  <c r="X4316" i="1"/>
  <c r="T4317" i="1"/>
  <c r="U4316" i="1"/>
  <c r="X4317" i="1" l="1"/>
  <c r="T4318" i="1"/>
  <c r="U4317" i="1"/>
  <c r="W4317" i="1"/>
  <c r="R4318" i="1"/>
  <c r="S4317" i="1"/>
  <c r="W4318" i="1" l="1"/>
  <c r="R4319" i="1"/>
  <c r="S4318" i="1"/>
  <c r="X4318" i="1"/>
  <c r="U4318" i="1"/>
  <c r="T4319" i="1"/>
  <c r="X4319" i="1" l="1"/>
  <c r="T4320" i="1"/>
  <c r="U4319" i="1"/>
  <c r="W4319" i="1"/>
  <c r="R4320" i="1"/>
  <c r="S4319" i="1"/>
  <c r="W4320" i="1" l="1"/>
  <c r="R4321" i="1"/>
  <c r="S4320" i="1"/>
  <c r="X4320" i="1"/>
  <c r="T4321" i="1"/>
  <c r="U4320" i="1"/>
  <c r="X4321" i="1" l="1"/>
  <c r="U4321" i="1"/>
  <c r="T4322" i="1"/>
  <c r="W4321" i="1"/>
  <c r="R4322" i="1"/>
  <c r="S4321" i="1"/>
  <c r="W4322" i="1" l="1"/>
  <c r="R4323" i="1"/>
  <c r="S4322" i="1"/>
  <c r="X4322" i="1"/>
  <c r="U4322" i="1"/>
  <c r="T4323" i="1"/>
  <c r="X4323" i="1" l="1"/>
  <c r="T4324" i="1"/>
  <c r="U4323" i="1"/>
  <c r="W4323" i="1"/>
  <c r="S4323" i="1"/>
  <c r="R4324" i="1"/>
  <c r="W4324" i="1" l="1"/>
  <c r="S4324" i="1"/>
  <c r="R4325" i="1"/>
  <c r="X4324" i="1"/>
  <c r="T4325" i="1"/>
  <c r="U4324" i="1"/>
  <c r="X4325" i="1" l="1"/>
  <c r="U4325" i="1"/>
  <c r="T4326" i="1"/>
  <c r="W4325" i="1"/>
  <c r="R4326" i="1"/>
  <c r="S4325" i="1"/>
  <c r="W4326" i="1" l="1"/>
  <c r="R4327" i="1"/>
  <c r="S4326" i="1"/>
  <c r="X4326" i="1"/>
  <c r="U4326" i="1"/>
  <c r="T4327" i="1"/>
  <c r="X4327" i="1" l="1"/>
  <c r="T4328" i="1"/>
  <c r="U4327" i="1"/>
  <c r="W4327" i="1"/>
  <c r="R4328" i="1"/>
  <c r="S4327" i="1"/>
  <c r="W4328" i="1" l="1"/>
  <c r="S4328" i="1"/>
  <c r="R4329" i="1"/>
  <c r="X4328" i="1"/>
  <c r="U4328" i="1"/>
  <c r="T4329" i="1"/>
  <c r="X4329" i="1" l="1"/>
  <c r="T4330" i="1"/>
  <c r="U4329" i="1"/>
  <c r="W4329" i="1"/>
  <c r="S4329" i="1"/>
  <c r="R4330" i="1"/>
  <c r="W4330" i="1" l="1"/>
  <c r="R4331" i="1"/>
  <c r="S4330" i="1"/>
  <c r="X4330" i="1"/>
  <c r="U4330" i="1"/>
  <c r="T4331" i="1"/>
  <c r="X4331" i="1" l="1"/>
  <c r="T4332" i="1"/>
  <c r="U4331" i="1"/>
  <c r="W4331" i="1"/>
  <c r="R4332" i="1"/>
  <c r="S4331" i="1"/>
  <c r="W4332" i="1" l="1"/>
  <c r="S4332" i="1"/>
  <c r="R4333" i="1"/>
  <c r="X4332" i="1"/>
  <c r="T4333" i="1"/>
  <c r="U4332" i="1"/>
  <c r="X4333" i="1" l="1"/>
  <c r="T4334" i="1"/>
  <c r="U4333" i="1"/>
  <c r="W4333" i="1"/>
  <c r="S4333" i="1"/>
  <c r="R4334" i="1"/>
  <c r="W4334" i="1" l="1"/>
  <c r="R4335" i="1"/>
  <c r="S4334" i="1"/>
  <c r="X4334" i="1"/>
  <c r="T4335" i="1"/>
  <c r="U4334" i="1"/>
  <c r="X4335" i="1" l="1"/>
  <c r="U4335" i="1"/>
  <c r="T4336" i="1"/>
  <c r="W4335" i="1"/>
  <c r="R4336" i="1"/>
  <c r="S4335" i="1"/>
  <c r="W4336" i="1" l="1"/>
  <c r="S4336" i="1"/>
  <c r="R4337" i="1"/>
  <c r="X4336" i="1"/>
  <c r="T4337" i="1"/>
  <c r="U4336" i="1"/>
  <c r="X4337" i="1" l="1"/>
  <c r="U4337" i="1"/>
  <c r="T4338" i="1"/>
  <c r="W4337" i="1"/>
  <c r="R4338" i="1"/>
  <c r="S4337" i="1"/>
  <c r="W4338" i="1" l="1"/>
  <c r="R4339" i="1"/>
  <c r="S4338" i="1"/>
  <c r="X4338" i="1"/>
  <c r="U4338" i="1"/>
  <c r="T4339" i="1"/>
  <c r="X4339" i="1" l="1"/>
  <c r="U4339" i="1"/>
  <c r="T4340" i="1"/>
  <c r="W4339" i="1"/>
  <c r="S4339" i="1"/>
  <c r="R4340" i="1"/>
  <c r="W4340" i="1" l="1"/>
  <c r="R4341" i="1"/>
  <c r="S4340" i="1"/>
  <c r="X4340" i="1"/>
  <c r="U4340" i="1"/>
  <c r="T4341" i="1"/>
  <c r="X4341" i="1" l="1"/>
  <c r="T4342" i="1"/>
  <c r="U4341" i="1"/>
  <c r="W4341" i="1"/>
  <c r="S4341" i="1"/>
  <c r="R4342" i="1"/>
  <c r="W4342" i="1" l="1"/>
  <c r="S4342" i="1"/>
  <c r="R4343" i="1"/>
  <c r="X4342" i="1"/>
  <c r="T4343" i="1"/>
  <c r="U4342" i="1"/>
  <c r="X4343" i="1" l="1"/>
  <c r="U4343" i="1"/>
  <c r="T4344" i="1"/>
  <c r="W4343" i="1"/>
  <c r="S4343" i="1"/>
  <c r="R4344" i="1"/>
  <c r="W4344" i="1" l="1"/>
  <c r="R4345" i="1"/>
  <c r="S4344" i="1"/>
  <c r="X4344" i="1"/>
  <c r="U4344" i="1"/>
  <c r="T4345" i="1"/>
  <c r="X4345" i="1" l="1"/>
  <c r="U4345" i="1"/>
  <c r="T4346" i="1"/>
  <c r="W4345" i="1"/>
  <c r="R4346" i="1"/>
  <c r="S4345" i="1"/>
  <c r="W4346" i="1" l="1"/>
  <c r="R4347" i="1"/>
  <c r="S4346" i="1"/>
  <c r="X4346" i="1"/>
  <c r="U4346" i="1"/>
  <c r="T4347" i="1"/>
  <c r="X4347" i="1" l="1"/>
  <c r="T4348" i="1"/>
  <c r="U4347" i="1"/>
  <c r="W4347" i="1"/>
  <c r="R4348" i="1"/>
  <c r="S4347" i="1"/>
  <c r="X4348" i="1" l="1"/>
  <c r="T4349" i="1"/>
  <c r="U4348" i="1"/>
  <c r="W4348" i="1"/>
  <c r="R4349" i="1"/>
  <c r="S4348" i="1"/>
  <c r="W4349" i="1" l="1"/>
  <c r="R4350" i="1"/>
  <c r="S4349" i="1"/>
  <c r="X4349" i="1"/>
  <c r="T4350" i="1"/>
  <c r="U4349" i="1"/>
  <c r="X4350" i="1" l="1"/>
  <c r="U4350" i="1"/>
  <c r="T4351" i="1"/>
  <c r="W4350" i="1"/>
  <c r="R4351" i="1"/>
  <c r="S4350" i="1"/>
  <c r="W4351" i="1" l="1"/>
  <c r="S4351" i="1"/>
  <c r="R4352" i="1"/>
  <c r="X4351" i="1"/>
  <c r="U4351" i="1"/>
  <c r="T4352" i="1"/>
  <c r="X4352" i="1" l="1"/>
  <c r="T4353" i="1"/>
  <c r="U4352" i="1"/>
  <c r="W4352" i="1"/>
  <c r="R4353" i="1"/>
  <c r="S4352" i="1"/>
  <c r="W4353" i="1" l="1"/>
  <c r="S4353" i="1"/>
  <c r="R4354" i="1"/>
  <c r="X4353" i="1"/>
  <c r="T4354" i="1"/>
  <c r="U4353" i="1"/>
  <c r="X4354" i="1" l="1"/>
  <c r="T4355" i="1"/>
  <c r="U4354" i="1"/>
  <c r="W4354" i="1"/>
  <c r="S4354" i="1"/>
  <c r="R4355" i="1"/>
  <c r="W4355" i="1" l="1"/>
  <c r="R4356" i="1"/>
  <c r="S4355" i="1"/>
  <c r="X4355" i="1"/>
  <c r="U4355" i="1"/>
  <c r="T4356" i="1"/>
  <c r="X4356" i="1" l="1"/>
  <c r="U4356" i="1"/>
  <c r="T4357" i="1"/>
  <c r="W4356" i="1"/>
  <c r="S4356" i="1"/>
  <c r="R4357" i="1"/>
  <c r="W4357" i="1" l="1"/>
  <c r="R4358" i="1"/>
  <c r="S4357" i="1"/>
  <c r="X4357" i="1"/>
  <c r="T4358" i="1"/>
  <c r="U4357" i="1"/>
  <c r="X4358" i="1" l="1"/>
  <c r="T4359" i="1"/>
  <c r="U4358" i="1"/>
  <c r="W4358" i="1"/>
  <c r="S4358" i="1"/>
  <c r="R4359" i="1"/>
  <c r="W4359" i="1" l="1"/>
  <c r="S4359" i="1"/>
  <c r="R4360" i="1"/>
  <c r="X4359" i="1"/>
  <c r="T4360" i="1"/>
  <c r="U4359" i="1"/>
  <c r="X4360" i="1" l="1"/>
  <c r="U4360" i="1"/>
  <c r="T4361" i="1"/>
  <c r="W4360" i="1"/>
  <c r="S4360" i="1"/>
  <c r="R4361" i="1"/>
  <c r="W4361" i="1" l="1"/>
  <c r="R4362" i="1"/>
  <c r="S4361" i="1"/>
  <c r="X4361" i="1"/>
  <c r="T4362" i="1"/>
  <c r="U4361" i="1"/>
  <c r="X4362" i="1" l="1"/>
  <c r="U4362" i="1"/>
  <c r="T4363" i="1"/>
  <c r="W4362" i="1"/>
  <c r="R4363" i="1"/>
  <c r="S4362" i="1"/>
  <c r="W4363" i="1" l="1"/>
  <c r="S4363" i="1"/>
  <c r="R4364" i="1"/>
  <c r="X4363" i="1"/>
  <c r="U4363" i="1"/>
  <c r="T4364" i="1"/>
  <c r="X4364" i="1" l="1"/>
  <c r="T4365" i="1"/>
  <c r="U4364" i="1"/>
  <c r="W4364" i="1"/>
  <c r="S4364" i="1"/>
  <c r="R4365" i="1"/>
  <c r="W4365" i="1" l="1"/>
  <c r="S4365" i="1"/>
  <c r="R4366" i="1"/>
  <c r="X4365" i="1"/>
  <c r="T4366" i="1"/>
  <c r="U4365" i="1"/>
  <c r="X4366" i="1" l="1"/>
  <c r="T4367" i="1"/>
  <c r="U4366" i="1"/>
  <c r="W4366" i="1"/>
  <c r="S4366" i="1"/>
  <c r="R4367" i="1"/>
  <c r="W4367" i="1" l="1"/>
  <c r="R4368" i="1"/>
  <c r="S4367" i="1"/>
  <c r="X4367" i="1"/>
  <c r="T4368" i="1"/>
  <c r="U4367" i="1"/>
  <c r="X4368" i="1" l="1"/>
  <c r="U4368" i="1"/>
  <c r="T4369" i="1"/>
  <c r="W4368" i="1"/>
  <c r="S4368" i="1"/>
  <c r="R4369" i="1"/>
  <c r="W4369" i="1" l="1"/>
  <c r="S4369" i="1"/>
  <c r="R4370" i="1"/>
  <c r="X4369" i="1"/>
  <c r="T4370" i="1"/>
  <c r="U4369" i="1"/>
  <c r="X4370" i="1" l="1"/>
  <c r="U4370" i="1"/>
  <c r="T4371" i="1"/>
  <c r="W4370" i="1"/>
  <c r="R4371" i="1"/>
  <c r="S4370" i="1"/>
  <c r="W4371" i="1" l="1"/>
  <c r="S4371" i="1"/>
  <c r="R4372" i="1"/>
  <c r="X4371" i="1"/>
  <c r="T4372" i="1"/>
  <c r="U4371" i="1"/>
  <c r="X4372" i="1" l="1"/>
  <c r="U4372" i="1"/>
  <c r="T4373" i="1"/>
  <c r="W4372" i="1"/>
  <c r="R4373" i="1"/>
  <c r="S4372" i="1"/>
  <c r="W4373" i="1" l="1"/>
  <c r="S4373" i="1"/>
  <c r="R4374" i="1"/>
  <c r="X4373" i="1"/>
  <c r="T4374" i="1"/>
  <c r="U4373" i="1"/>
  <c r="X4374" i="1" l="1"/>
  <c r="T4375" i="1"/>
  <c r="U4374" i="1"/>
  <c r="W4374" i="1"/>
  <c r="S4374" i="1"/>
  <c r="R4375" i="1"/>
  <c r="W4375" i="1" l="1"/>
  <c r="S4375" i="1"/>
  <c r="R4376" i="1"/>
  <c r="X4375" i="1"/>
  <c r="U4375" i="1"/>
  <c r="T4376" i="1"/>
  <c r="X4376" i="1" l="1"/>
  <c r="U4376" i="1"/>
  <c r="T4377" i="1"/>
  <c r="W4376" i="1"/>
  <c r="R4377" i="1"/>
  <c r="S4376" i="1"/>
  <c r="W4377" i="1" l="1"/>
  <c r="S4377" i="1"/>
  <c r="R4378" i="1"/>
  <c r="X4377" i="1"/>
  <c r="T4378" i="1"/>
  <c r="U4377" i="1"/>
  <c r="X4378" i="1" l="1"/>
  <c r="T4379" i="1"/>
  <c r="U4378" i="1"/>
  <c r="W4378" i="1"/>
  <c r="S4378" i="1"/>
  <c r="R4379" i="1"/>
  <c r="W4379" i="1" l="1"/>
  <c r="R4380" i="1"/>
  <c r="S4379" i="1"/>
  <c r="X4379" i="1"/>
  <c r="T4380" i="1"/>
  <c r="U4379" i="1"/>
  <c r="X4380" i="1" l="1"/>
  <c r="U4380" i="1"/>
  <c r="T4381" i="1"/>
  <c r="W4380" i="1"/>
  <c r="R4381" i="1"/>
  <c r="S4380" i="1"/>
  <c r="W4381" i="1" l="1"/>
  <c r="S4381" i="1"/>
  <c r="R4382" i="1"/>
  <c r="X4381" i="1"/>
  <c r="T4382" i="1"/>
  <c r="U4381" i="1"/>
  <c r="X4382" i="1" l="1"/>
  <c r="U4382" i="1"/>
  <c r="T4383" i="1"/>
  <c r="W4382" i="1"/>
  <c r="R4383" i="1"/>
  <c r="S4382" i="1"/>
  <c r="W4383" i="1" l="1"/>
  <c r="S4383" i="1"/>
  <c r="R4384" i="1"/>
  <c r="X4383" i="1"/>
  <c r="U4383" i="1"/>
  <c r="T4384" i="1"/>
  <c r="X4384" i="1" l="1"/>
  <c r="T4385" i="1"/>
  <c r="U4384" i="1"/>
  <c r="W4384" i="1"/>
  <c r="R4385" i="1"/>
  <c r="S4384" i="1"/>
  <c r="W4385" i="1" l="1"/>
  <c r="S4385" i="1"/>
  <c r="R4386" i="1"/>
  <c r="X4385" i="1"/>
  <c r="U4385" i="1"/>
  <c r="T4386" i="1"/>
  <c r="X4386" i="1" l="1"/>
  <c r="T4387" i="1"/>
  <c r="U4386" i="1"/>
  <c r="W4386" i="1"/>
  <c r="R4387" i="1"/>
  <c r="S4386" i="1"/>
  <c r="W4387" i="1" l="1"/>
  <c r="S4387" i="1"/>
  <c r="R4388" i="1"/>
  <c r="X4387" i="1"/>
  <c r="T4388" i="1"/>
  <c r="U4387" i="1"/>
  <c r="X4388" i="1" l="1"/>
  <c r="T4389" i="1"/>
  <c r="U4388" i="1"/>
  <c r="W4388" i="1"/>
  <c r="S4388" i="1"/>
  <c r="R4389" i="1"/>
  <c r="W4389" i="1" l="1"/>
  <c r="S4389" i="1"/>
  <c r="R4390" i="1"/>
  <c r="X4389" i="1"/>
  <c r="U4389" i="1"/>
  <c r="T4390" i="1"/>
  <c r="X4390" i="1" l="1"/>
  <c r="U4390" i="1"/>
  <c r="T4391" i="1"/>
  <c r="W4390" i="1"/>
  <c r="R4391" i="1"/>
  <c r="S4390" i="1"/>
  <c r="W4391" i="1" l="1"/>
  <c r="S4391" i="1"/>
  <c r="R4392" i="1"/>
  <c r="X4391" i="1"/>
  <c r="T4392" i="1"/>
  <c r="U4391" i="1"/>
  <c r="X4392" i="1" l="1"/>
  <c r="T4393" i="1"/>
  <c r="U4392" i="1"/>
  <c r="W4392" i="1"/>
  <c r="R4393" i="1"/>
  <c r="S4392" i="1"/>
  <c r="W4393" i="1" l="1"/>
  <c r="R4394" i="1"/>
  <c r="S4393" i="1"/>
  <c r="X4393" i="1"/>
  <c r="U4393" i="1"/>
  <c r="T4394" i="1"/>
  <c r="X4394" i="1" l="1"/>
  <c r="T4395" i="1"/>
  <c r="U4394" i="1"/>
  <c r="W4394" i="1"/>
  <c r="R4395" i="1"/>
  <c r="S4394" i="1"/>
  <c r="W4395" i="1" l="1"/>
  <c r="R4396" i="1"/>
  <c r="S4395" i="1"/>
  <c r="X4395" i="1"/>
  <c r="U4395" i="1"/>
  <c r="T4396" i="1"/>
  <c r="X4396" i="1" l="1"/>
  <c r="U4396" i="1"/>
  <c r="T4397" i="1"/>
  <c r="W4396" i="1"/>
  <c r="S4396" i="1"/>
  <c r="R4397" i="1"/>
  <c r="W4397" i="1" l="1"/>
  <c r="R4398" i="1"/>
  <c r="S4397" i="1"/>
  <c r="X4397" i="1"/>
  <c r="T4398" i="1"/>
  <c r="U4397" i="1"/>
  <c r="X4398" i="1" l="1"/>
  <c r="T4399" i="1"/>
  <c r="U4398" i="1"/>
  <c r="W4398" i="1"/>
  <c r="S4398" i="1"/>
  <c r="R4399" i="1"/>
  <c r="W4399" i="1" l="1"/>
  <c r="R4400" i="1"/>
  <c r="S4399" i="1"/>
  <c r="X4399" i="1"/>
  <c r="T4400" i="1"/>
  <c r="U4399" i="1"/>
  <c r="X4400" i="1" l="1"/>
  <c r="U4400" i="1"/>
  <c r="T4401" i="1"/>
  <c r="W4400" i="1"/>
  <c r="R4401" i="1"/>
  <c r="S4400" i="1"/>
  <c r="W4401" i="1" l="1"/>
  <c r="R4402" i="1"/>
  <c r="S4401" i="1"/>
  <c r="X4401" i="1"/>
  <c r="U4401" i="1"/>
  <c r="T4402" i="1"/>
  <c r="X4402" i="1" l="1"/>
  <c r="T4403" i="1"/>
  <c r="U4402" i="1"/>
  <c r="W4402" i="1"/>
  <c r="S4402" i="1"/>
  <c r="R4403" i="1"/>
  <c r="W4403" i="1" l="1"/>
  <c r="S4403" i="1"/>
  <c r="R4404" i="1"/>
  <c r="X4403" i="1"/>
  <c r="T4404" i="1"/>
  <c r="U4403" i="1"/>
  <c r="X4404" i="1" l="1"/>
  <c r="U4404" i="1"/>
  <c r="T4405" i="1"/>
  <c r="W4404" i="1"/>
  <c r="R4405" i="1"/>
  <c r="S4404" i="1"/>
  <c r="W4405" i="1" l="1"/>
  <c r="S4405" i="1"/>
  <c r="R4406" i="1"/>
  <c r="X4405" i="1"/>
  <c r="U4405" i="1"/>
  <c r="T4406" i="1"/>
  <c r="X4406" i="1" l="1"/>
  <c r="T4407" i="1"/>
  <c r="U4406" i="1"/>
  <c r="W4406" i="1"/>
  <c r="R4407" i="1"/>
  <c r="S4406" i="1"/>
  <c r="W4407" i="1" l="1"/>
  <c r="S4407" i="1"/>
  <c r="R4408" i="1"/>
  <c r="X4407" i="1"/>
  <c r="T4408" i="1"/>
  <c r="U4407" i="1"/>
  <c r="X4408" i="1" l="1"/>
  <c r="T4409" i="1"/>
  <c r="U4408" i="1"/>
  <c r="W4408" i="1"/>
  <c r="S4408" i="1"/>
  <c r="R4409" i="1"/>
  <c r="W4409" i="1" l="1"/>
  <c r="R4410" i="1"/>
  <c r="S4409" i="1"/>
  <c r="X4409" i="1"/>
  <c r="T4410" i="1"/>
  <c r="U4409" i="1"/>
  <c r="X4410" i="1" l="1"/>
  <c r="U4410" i="1"/>
  <c r="T4411" i="1"/>
  <c r="W4410" i="1"/>
  <c r="S4410" i="1"/>
  <c r="R4411" i="1"/>
  <c r="W4411" i="1" l="1"/>
  <c r="S4411" i="1"/>
  <c r="R4412" i="1"/>
  <c r="X4411" i="1"/>
  <c r="T4412" i="1"/>
  <c r="U4411" i="1"/>
  <c r="X4412" i="1" l="1"/>
  <c r="T4413" i="1"/>
  <c r="U4412" i="1"/>
  <c r="W4412" i="1"/>
  <c r="R4413" i="1"/>
  <c r="S4412" i="1"/>
  <c r="W4413" i="1" l="1"/>
  <c r="S4413" i="1"/>
  <c r="R4414" i="1"/>
  <c r="X4413" i="1"/>
  <c r="U4413" i="1"/>
  <c r="T4414" i="1"/>
  <c r="X4414" i="1" l="1"/>
  <c r="T4415" i="1"/>
  <c r="U4414" i="1"/>
  <c r="W4414" i="1"/>
  <c r="S4414" i="1"/>
  <c r="R4415" i="1"/>
  <c r="W4415" i="1" l="1"/>
  <c r="R4416" i="1"/>
  <c r="S4415" i="1"/>
  <c r="X4415" i="1"/>
  <c r="U4415" i="1"/>
  <c r="T4416" i="1"/>
  <c r="X4416" i="1" l="1"/>
  <c r="T4417" i="1"/>
  <c r="U4416" i="1"/>
  <c r="W4416" i="1"/>
  <c r="S4416" i="1"/>
  <c r="R4417" i="1"/>
  <c r="W4417" i="1" l="1"/>
  <c r="R4418" i="1"/>
  <c r="S4417" i="1"/>
  <c r="X4417" i="1"/>
  <c r="T4418" i="1"/>
  <c r="U4417" i="1"/>
  <c r="X4418" i="1" l="1"/>
  <c r="U4418" i="1"/>
  <c r="T4419" i="1"/>
  <c r="W4418" i="1"/>
  <c r="S4418" i="1"/>
  <c r="R4419" i="1"/>
  <c r="W4419" i="1" l="1"/>
  <c r="R4420" i="1"/>
  <c r="S4419" i="1"/>
  <c r="X4419" i="1"/>
  <c r="U4419" i="1"/>
  <c r="T4420" i="1"/>
  <c r="X4420" i="1" l="1"/>
  <c r="U4420" i="1"/>
  <c r="T4421" i="1"/>
  <c r="W4420" i="1"/>
  <c r="R4421" i="1"/>
  <c r="S4420" i="1"/>
  <c r="W4421" i="1" l="1"/>
  <c r="S4421" i="1"/>
  <c r="R4422" i="1"/>
  <c r="X4421" i="1"/>
  <c r="U4421" i="1"/>
  <c r="T4422" i="1"/>
  <c r="X4422" i="1" l="1"/>
  <c r="T4423" i="1"/>
  <c r="U4422" i="1"/>
  <c r="W4422" i="1"/>
  <c r="R4423" i="1"/>
  <c r="S4422" i="1"/>
  <c r="W4423" i="1" l="1"/>
  <c r="S4423" i="1"/>
  <c r="R4424" i="1"/>
  <c r="X4423" i="1"/>
  <c r="T4424" i="1"/>
  <c r="U4423" i="1"/>
  <c r="X4424" i="1" l="1"/>
  <c r="T4425" i="1"/>
  <c r="U4424" i="1"/>
  <c r="W4424" i="1"/>
  <c r="S4424" i="1"/>
  <c r="R4425" i="1"/>
  <c r="W4425" i="1" l="1"/>
  <c r="S4425" i="1"/>
  <c r="R4426" i="1"/>
  <c r="X4425" i="1"/>
  <c r="U4425" i="1"/>
  <c r="T4426" i="1"/>
  <c r="X4426" i="1" l="1"/>
  <c r="U4426" i="1"/>
  <c r="T4427" i="1"/>
  <c r="W4426" i="1"/>
  <c r="R4427" i="1"/>
  <c r="S4426" i="1"/>
  <c r="W4427" i="1" l="1"/>
  <c r="S4427" i="1"/>
  <c r="R4428" i="1"/>
  <c r="X4427" i="1"/>
  <c r="T4428" i="1"/>
  <c r="U4427" i="1"/>
  <c r="X4428" i="1" l="1"/>
  <c r="T4429" i="1"/>
  <c r="U4428" i="1"/>
  <c r="W4428" i="1"/>
  <c r="S4428" i="1"/>
  <c r="R4429" i="1"/>
  <c r="W4429" i="1" l="1"/>
  <c r="S4429" i="1"/>
  <c r="R4430" i="1"/>
  <c r="X4429" i="1"/>
  <c r="U4429" i="1"/>
  <c r="T4430" i="1"/>
  <c r="X4430" i="1" l="1"/>
  <c r="U4430" i="1"/>
  <c r="T4431" i="1"/>
  <c r="W4430" i="1"/>
  <c r="R4431" i="1"/>
  <c r="S4430" i="1"/>
  <c r="W4431" i="1" l="1"/>
  <c r="R4432" i="1"/>
  <c r="S4431" i="1"/>
  <c r="X4431" i="1"/>
  <c r="T4432" i="1"/>
  <c r="U4431" i="1"/>
  <c r="X4432" i="1" l="1"/>
  <c r="U4432" i="1"/>
  <c r="T4433" i="1"/>
  <c r="W4432" i="1"/>
  <c r="S4432" i="1"/>
  <c r="R4433" i="1"/>
  <c r="W4433" i="1" l="1"/>
  <c r="S4433" i="1"/>
  <c r="R4434" i="1"/>
  <c r="X4433" i="1"/>
  <c r="T4434" i="1"/>
  <c r="U4433" i="1"/>
  <c r="X4434" i="1" l="1"/>
  <c r="T4435" i="1"/>
  <c r="U4434" i="1"/>
  <c r="W4434" i="1"/>
  <c r="R4435" i="1"/>
  <c r="S4434" i="1"/>
  <c r="W4435" i="1" l="1"/>
  <c r="R4436" i="1"/>
  <c r="S4435" i="1"/>
  <c r="X4435" i="1"/>
  <c r="U4435" i="1"/>
  <c r="T4436" i="1"/>
  <c r="X4436" i="1" l="1"/>
  <c r="T4437" i="1"/>
  <c r="U4436" i="1"/>
  <c r="W4436" i="1"/>
  <c r="S4436" i="1"/>
  <c r="R4437" i="1"/>
  <c r="X4437" i="1" l="1"/>
  <c r="U4437" i="1"/>
  <c r="T4438" i="1"/>
  <c r="W4437" i="1"/>
  <c r="R4438" i="1"/>
  <c r="S4437" i="1"/>
  <c r="W4438" i="1" l="1"/>
  <c r="S4438" i="1"/>
  <c r="R4439" i="1"/>
  <c r="X4438" i="1"/>
  <c r="T4439" i="1"/>
  <c r="U4438" i="1"/>
  <c r="X4439" i="1" l="1"/>
  <c r="T4440" i="1"/>
  <c r="U4439" i="1"/>
  <c r="W4439" i="1"/>
  <c r="R4440" i="1"/>
  <c r="S4439" i="1"/>
  <c r="W4440" i="1" l="1"/>
  <c r="R4441" i="1"/>
  <c r="S4440" i="1"/>
  <c r="X4440" i="1"/>
  <c r="U4440" i="1"/>
  <c r="T4441" i="1"/>
  <c r="X4441" i="1" l="1"/>
  <c r="T4442" i="1"/>
  <c r="U4441" i="1"/>
  <c r="W4441" i="1"/>
  <c r="R4442" i="1"/>
  <c r="S4441" i="1"/>
  <c r="W4442" i="1" l="1"/>
  <c r="R4443" i="1"/>
  <c r="S4442" i="1"/>
  <c r="X4442" i="1"/>
  <c r="T4443" i="1"/>
  <c r="U4442" i="1"/>
  <c r="X4443" i="1" l="1"/>
  <c r="U4443" i="1"/>
  <c r="T4444" i="1"/>
  <c r="W4443" i="1"/>
  <c r="S4443" i="1"/>
  <c r="R4444" i="1"/>
  <c r="W4444" i="1" l="1"/>
  <c r="R4445" i="1"/>
  <c r="S4444" i="1"/>
  <c r="X4444" i="1"/>
  <c r="T4445" i="1"/>
  <c r="U4444" i="1"/>
  <c r="X4445" i="1" l="1"/>
  <c r="T4446" i="1"/>
  <c r="U4445" i="1"/>
  <c r="W4445" i="1"/>
  <c r="S4445" i="1"/>
  <c r="R4446" i="1"/>
  <c r="W4446" i="1" l="1"/>
  <c r="S4446" i="1"/>
  <c r="R4447" i="1"/>
  <c r="X4446" i="1"/>
  <c r="U4446" i="1"/>
  <c r="T4447" i="1"/>
  <c r="W4447" i="1" l="1"/>
  <c r="R4448" i="1"/>
  <c r="S4447" i="1"/>
  <c r="X4447" i="1"/>
  <c r="T4448" i="1"/>
  <c r="U4447" i="1"/>
  <c r="X4448" i="1" l="1"/>
  <c r="T4449" i="1"/>
  <c r="U4448" i="1"/>
  <c r="W4448" i="1"/>
  <c r="S4448" i="1"/>
  <c r="R4449" i="1"/>
  <c r="W4449" i="1" l="1"/>
  <c r="R4450" i="1"/>
  <c r="S4449" i="1"/>
  <c r="X4449" i="1"/>
  <c r="T4450" i="1"/>
  <c r="U4449" i="1"/>
  <c r="X4450" i="1" l="1"/>
  <c r="T4451" i="1"/>
  <c r="U4450" i="1"/>
  <c r="W4450" i="1"/>
  <c r="S4450" i="1"/>
  <c r="R4451" i="1"/>
  <c r="W4451" i="1" l="1"/>
  <c r="R4452" i="1"/>
  <c r="S4451" i="1"/>
  <c r="X4451" i="1"/>
  <c r="T4452" i="1"/>
  <c r="U4451" i="1"/>
  <c r="X4452" i="1" l="1"/>
  <c r="T4453" i="1"/>
  <c r="U4452" i="1"/>
  <c r="W4452" i="1"/>
  <c r="S4452" i="1"/>
  <c r="R4453" i="1"/>
  <c r="W4453" i="1" l="1"/>
  <c r="S4453" i="1"/>
  <c r="R4454" i="1"/>
  <c r="X4453" i="1"/>
  <c r="T4454" i="1"/>
  <c r="U4453" i="1"/>
  <c r="X4454" i="1" l="1"/>
  <c r="U4454" i="1"/>
  <c r="T4455" i="1"/>
  <c r="W4454" i="1"/>
  <c r="R4455" i="1"/>
  <c r="S4454" i="1"/>
  <c r="W4455" i="1" l="1"/>
  <c r="S4455" i="1"/>
  <c r="R4456" i="1"/>
  <c r="X4455" i="1"/>
  <c r="U4455" i="1"/>
  <c r="T4456" i="1"/>
  <c r="X4456" i="1" l="1"/>
  <c r="T4457" i="1"/>
  <c r="U4456" i="1"/>
  <c r="W4456" i="1"/>
  <c r="R4457" i="1"/>
  <c r="S4456" i="1"/>
  <c r="W4457" i="1" l="1"/>
  <c r="S4457" i="1"/>
  <c r="R4458" i="1"/>
  <c r="X4457" i="1"/>
  <c r="T4458" i="1"/>
  <c r="U4457" i="1"/>
  <c r="X4458" i="1" l="1"/>
  <c r="T4459" i="1"/>
  <c r="U4458" i="1"/>
  <c r="W4458" i="1"/>
  <c r="S4458" i="1"/>
  <c r="R4459" i="1"/>
  <c r="W4459" i="1" l="1"/>
  <c r="R4460" i="1"/>
  <c r="S4459" i="1"/>
  <c r="X4459" i="1"/>
  <c r="T4460" i="1"/>
  <c r="U4459" i="1"/>
  <c r="X4460" i="1" l="1"/>
  <c r="U4460" i="1"/>
  <c r="T4461" i="1"/>
  <c r="W4460" i="1"/>
  <c r="S4460" i="1"/>
  <c r="R4461" i="1"/>
  <c r="W4461" i="1" l="1"/>
  <c r="S4461" i="1"/>
  <c r="R4462" i="1"/>
  <c r="X4461" i="1"/>
  <c r="T4462" i="1"/>
  <c r="U4461" i="1"/>
  <c r="X4462" i="1" l="1"/>
  <c r="T4463" i="1"/>
  <c r="U4462" i="1"/>
  <c r="W4462" i="1"/>
  <c r="R4463" i="1"/>
  <c r="S4462" i="1"/>
  <c r="W4463" i="1" l="1"/>
  <c r="S4463" i="1"/>
  <c r="R4464" i="1"/>
  <c r="X4463" i="1"/>
  <c r="T4464" i="1"/>
  <c r="U4463" i="1"/>
  <c r="X4464" i="1" l="1"/>
  <c r="T4465" i="1"/>
  <c r="U4464" i="1"/>
  <c r="W4464" i="1"/>
  <c r="R4465" i="1"/>
  <c r="S4464" i="1"/>
  <c r="W4465" i="1" l="1"/>
  <c r="R4466" i="1"/>
  <c r="S4465" i="1"/>
  <c r="X4465" i="1"/>
  <c r="U4465" i="1"/>
  <c r="T4466" i="1"/>
  <c r="X4466" i="1" l="1"/>
  <c r="T4467" i="1"/>
  <c r="U4466" i="1"/>
  <c r="W4466" i="1"/>
  <c r="S4466" i="1"/>
  <c r="R4467" i="1"/>
  <c r="W4467" i="1" l="1"/>
  <c r="S4467" i="1"/>
  <c r="R4468" i="1"/>
  <c r="X4467" i="1"/>
  <c r="U4467" i="1"/>
  <c r="T4468" i="1"/>
  <c r="X4468" i="1" l="1"/>
  <c r="U4468" i="1"/>
  <c r="T4469" i="1"/>
  <c r="W4468" i="1"/>
  <c r="R4469" i="1"/>
  <c r="S4468" i="1"/>
  <c r="W4469" i="1" l="1"/>
  <c r="R4470" i="1"/>
  <c r="S4469" i="1"/>
  <c r="X4469" i="1"/>
  <c r="T4470" i="1"/>
  <c r="U4469" i="1"/>
  <c r="W4470" i="1" l="1"/>
  <c r="R4471" i="1"/>
  <c r="S4470" i="1"/>
  <c r="X4470" i="1"/>
  <c r="U4470" i="1"/>
  <c r="T4471" i="1"/>
  <c r="X4471" i="1" l="1"/>
  <c r="T4472" i="1"/>
  <c r="U4471" i="1"/>
  <c r="W4471" i="1"/>
  <c r="R4472" i="1"/>
  <c r="S4471" i="1"/>
  <c r="W4472" i="1" l="1"/>
  <c r="R4473" i="1"/>
  <c r="S4472" i="1"/>
  <c r="X4472" i="1"/>
  <c r="T4473" i="1"/>
  <c r="U4472" i="1"/>
  <c r="X4473" i="1" l="1"/>
  <c r="T4474" i="1"/>
  <c r="U4473" i="1"/>
  <c r="W4473" i="1"/>
  <c r="S4473" i="1"/>
  <c r="R4474" i="1"/>
  <c r="W4474" i="1" l="1"/>
  <c r="S4474" i="1"/>
  <c r="R4475" i="1"/>
  <c r="X4474" i="1"/>
  <c r="T4475" i="1"/>
  <c r="U4474" i="1"/>
  <c r="X4475" i="1" l="1"/>
  <c r="U4475" i="1"/>
  <c r="T4476" i="1"/>
  <c r="W4475" i="1"/>
  <c r="S4475" i="1"/>
  <c r="R4476" i="1"/>
  <c r="W4476" i="1" l="1"/>
  <c r="R4477" i="1"/>
  <c r="S4476" i="1"/>
  <c r="X4476" i="1"/>
  <c r="U4476" i="1"/>
  <c r="T4477" i="1"/>
  <c r="X4477" i="1" l="1"/>
  <c r="U4477" i="1"/>
  <c r="T4478" i="1"/>
  <c r="W4477" i="1"/>
  <c r="S4477" i="1"/>
  <c r="R4478" i="1"/>
  <c r="W4478" i="1" l="1"/>
  <c r="S4478" i="1"/>
  <c r="R4479" i="1"/>
  <c r="X4478" i="1"/>
  <c r="T4479" i="1"/>
  <c r="U4478" i="1"/>
  <c r="X4479" i="1" l="1"/>
  <c r="U4479" i="1"/>
  <c r="T4480" i="1"/>
  <c r="W4479" i="1"/>
  <c r="R4480" i="1"/>
  <c r="S4479" i="1"/>
  <c r="W4480" i="1" l="1"/>
  <c r="R4481" i="1"/>
  <c r="S4480" i="1"/>
  <c r="X4480" i="1"/>
  <c r="U4480" i="1"/>
  <c r="T4481" i="1"/>
  <c r="X4481" i="1" l="1"/>
  <c r="T4482" i="1"/>
  <c r="U4481" i="1"/>
  <c r="W4481" i="1"/>
  <c r="S4481" i="1"/>
  <c r="R4482" i="1"/>
  <c r="W4482" i="1" l="1"/>
  <c r="S4482" i="1"/>
  <c r="R4483" i="1"/>
  <c r="X4482" i="1"/>
  <c r="U4482" i="1"/>
  <c r="T4483" i="1"/>
  <c r="X4483" i="1" l="1"/>
  <c r="U4483" i="1"/>
  <c r="T4484" i="1"/>
  <c r="W4483" i="1"/>
  <c r="S4483" i="1"/>
  <c r="R4484" i="1"/>
  <c r="W4484" i="1" l="1"/>
  <c r="R4485" i="1"/>
  <c r="S4484" i="1"/>
  <c r="X4484" i="1"/>
  <c r="T4485" i="1"/>
  <c r="U4484" i="1"/>
  <c r="X4485" i="1" l="1"/>
  <c r="U4485" i="1"/>
  <c r="T4486" i="1"/>
  <c r="W4485" i="1"/>
  <c r="S4485" i="1"/>
  <c r="R4486" i="1"/>
  <c r="W4486" i="1" l="1"/>
  <c r="R4487" i="1"/>
  <c r="S4486" i="1"/>
  <c r="X4486" i="1"/>
  <c r="T4487" i="1"/>
  <c r="U4486" i="1"/>
  <c r="X4487" i="1" l="1"/>
  <c r="T4488" i="1"/>
  <c r="U4487" i="1"/>
  <c r="W4487" i="1"/>
  <c r="S4487" i="1"/>
  <c r="R4488" i="1"/>
  <c r="W4488" i="1" l="1"/>
  <c r="S4488" i="1"/>
  <c r="R4489" i="1"/>
  <c r="X4488" i="1"/>
  <c r="T4489" i="1"/>
  <c r="U4488" i="1"/>
  <c r="X4489" i="1" l="1"/>
  <c r="U4489" i="1"/>
  <c r="T4490" i="1"/>
  <c r="W4489" i="1"/>
  <c r="S4489" i="1"/>
  <c r="R4490" i="1"/>
  <c r="W4490" i="1" l="1"/>
  <c r="R4491" i="1"/>
  <c r="S4490" i="1"/>
  <c r="X4490" i="1"/>
  <c r="U4490" i="1"/>
  <c r="T4491" i="1"/>
  <c r="X4491" i="1" l="1"/>
  <c r="T4492" i="1"/>
  <c r="U4491" i="1"/>
  <c r="W4491" i="1"/>
  <c r="S4491" i="1"/>
  <c r="R4492" i="1"/>
  <c r="W4492" i="1" l="1"/>
  <c r="R4493" i="1"/>
  <c r="S4492" i="1"/>
  <c r="X4492" i="1"/>
  <c r="T4493" i="1"/>
  <c r="U4492" i="1"/>
  <c r="X4493" i="1" l="1"/>
  <c r="T4494" i="1"/>
  <c r="U4493" i="1"/>
  <c r="W4493" i="1"/>
  <c r="S4493" i="1"/>
  <c r="R4494" i="1"/>
  <c r="W4494" i="1" l="1"/>
  <c r="R4495" i="1"/>
  <c r="S4494" i="1"/>
  <c r="X4494" i="1"/>
  <c r="T4495" i="1"/>
  <c r="U4494" i="1"/>
  <c r="X4495" i="1" l="1"/>
  <c r="T4496" i="1"/>
  <c r="U4495" i="1"/>
  <c r="W4495" i="1"/>
  <c r="S4495" i="1"/>
  <c r="R4496" i="1"/>
  <c r="X4496" i="1" l="1"/>
  <c r="U4496" i="1"/>
  <c r="T4497" i="1"/>
  <c r="W4496" i="1"/>
  <c r="R4497" i="1"/>
  <c r="S4496" i="1"/>
  <c r="X4497" i="1" l="1"/>
  <c r="U4497" i="1"/>
  <c r="T4498" i="1"/>
  <c r="W4497" i="1"/>
  <c r="S4497" i="1"/>
  <c r="R4498" i="1"/>
  <c r="X4498" i="1" l="1"/>
  <c r="T4499" i="1"/>
  <c r="U4498" i="1"/>
  <c r="W4498" i="1"/>
  <c r="S4498" i="1"/>
  <c r="R4499" i="1"/>
  <c r="W4499" i="1" l="1"/>
  <c r="S4499" i="1"/>
  <c r="R4500" i="1"/>
  <c r="X4499" i="1"/>
  <c r="T4500" i="1"/>
  <c r="U4499" i="1"/>
  <c r="X4500" i="1" l="1"/>
  <c r="U4500" i="1"/>
  <c r="T4501" i="1"/>
  <c r="W4500" i="1"/>
  <c r="S4500" i="1"/>
  <c r="R4501" i="1"/>
  <c r="W4501" i="1" l="1"/>
  <c r="R4502" i="1"/>
  <c r="S4501" i="1"/>
  <c r="X4501" i="1"/>
  <c r="T4502" i="1"/>
  <c r="U4501" i="1"/>
  <c r="X4502" i="1" l="1"/>
  <c r="T4503" i="1"/>
  <c r="U4502" i="1"/>
  <c r="W4502" i="1"/>
  <c r="R4503" i="1"/>
  <c r="S4502" i="1"/>
  <c r="W4503" i="1" l="1"/>
  <c r="S4503" i="1"/>
  <c r="R4504" i="1"/>
  <c r="X4503" i="1"/>
  <c r="T4504" i="1"/>
  <c r="U4503" i="1"/>
  <c r="X4504" i="1" l="1"/>
  <c r="T4505" i="1"/>
  <c r="U4504" i="1"/>
  <c r="W4504" i="1"/>
  <c r="R4505" i="1"/>
  <c r="S4504" i="1"/>
  <c r="W4505" i="1" l="1"/>
  <c r="R4506" i="1"/>
  <c r="S4505" i="1"/>
  <c r="X4505" i="1"/>
  <c r="U4505" i="1"/>
  <c r="T4506" i="1"/>
  <c r="X4506" i="1" l="1"/>
  <c r="U4506" i="1"/>
  <c r="T4507" i="1"/>
  <c r="W4506" i="1"/>
  <c r="R4507" i="1"/>
  <c r="S4506" i="1"/>
  <c r="W4507" i="1" l="1"/>
  <c r="R4508" i="1"/>
  <c r="S4507" i="1"/>
  <c r="X4507" i="1"/>
  <c r="T4508" i="1"/>
  <c r="U4507" i="1"/>
  <c r="X4508" i="1" l="1"/>
  <c r="U4508" i="1"/>
  <c r="T4509" i="1"/>
  <c r="W4508" i="1"/>
  <c r="R4509" i="1"/>
  <c r="S4508" i="1"/>
  <c r="W4509" i="1" l="1"/>
  <c r="R4510" i="1"/>
  <c r="S4509" i="1"/>
  <c r="X4509" i="1"/>
  <c r="U4509" i="1"/>
  <c r="T4510" i="1"/>
  <c r="X4510" i="1" l="1"/>
  <c r="U4510" i="1"/>
  <c r="T4511" i="1"/>
  <c r="W4510" i="1"/>
  <c r="R4511" i="1"/>
  <c r="S4510" i="1"/>
  <c r="W4511" i="1" l="1"/>
  <c r="R4512" i="1"/>
  <c r="S4511" i="1"/>
  <c r="X4511" i="1"/>
  <c r="T4512" i="1"/>
  <c r="U4511" i="1"/>
  <c r="X4512" i="1" l="1"/>
  <c r="T4513" i="1"/>
  <c r="U4512" i="1"/>
  <c r="W4512" i="1"/>
  <c r="S4512" i="1"/>
  <c r="R4513" i="1"/>
  <c r="W4513" i="1" l="1"/>
  <c r="S4513" i="1"/>
  <c r="R4514" i="1"/>
  <c r="X4513" i="1"/>
  <c r="T4514" i="1"/>
  <c r="U4513" i="1"/>
  <c r="X4514" i="1" l="1"/>
  <c r="T4515" i="1"/>
  <c r="U4514" i="1"/>
  <c r="W4514" i="1"/>
  <c r="S4514" i="1"/>
  <c r="R4515" i="1"/>
  <c r="W4515" i="1" l="1"/>
  <c r="S4515" i="1"/>
  <c r="R4516" i="1"/>
  <c r="X4515" i="1"/>
  <c r="U4515" i="1"/>
  <c r="T4516" i="1"/>
  <c r="X4516" i="1" l="1"/>
  <c r="T4517" i="1"/>
  <c r="U4516" i="1"/>
  <c r="W4516" i="1"/>
  <c r="S4516" i="1"/>
  <c r="R4517" i="1"/>
  <c r="W4517" i="1" l="1"/>
  <c r="S4517" i="1"/>
  <c r="R4518" i="1"/>
  <c r="X4517" i="1"/>
  <c r="T4518" i="1"/>
  <c r="U4517" i="1"/>
  <c r="X4518" i="1" l="1"/>
  <c r="T4519" i="1"/>
  <c r="U4518" i="1"/>
  <c r="W4518" i="1"/>
  <c r="S4518" i="1"/>
  <c r="R4519" i="1"/>
  <c r="R4520" i="1" s="1"/>
  <c r="W4519" i="1" l="1"/>
  <c r="S4519" i="1"/>
  <c r="X4519" i="1"/>
  <c r="U4519" i="1"/>
  <c r="T4520" i="1"/>
  <c r="X4520" i="1" l="1"/>
  <c r="U4520" i="1"/>
  <c r="T4521" i="1"/>
  <c r="W4520" i="1"/>
  <c r="R4521" i="1"/>
  <c r="S4520" i="1"/>
  <c r="W4521" i="1" l="1"/>
  <c r="R4522" i="1"/>
  <c r="S4521" i="1"/>
  <c r="X4521" i="1"/>
  <c r="T4522" i="1"/>
  <c r="U4521" i="1"/>
  <c r="X4522" i="1" l="1"/>
  <c r="T4523" i="1"/>
  <c r="U4522" i="1"/>
  <c r="W4522" i="1"/>
  <c r="R4523" i="1"/>
  <c r="S4523" i="1" s="1"/>
  <c r="S4522" i="1"/>
  <c r="W4523" i="1" l="1"/>
  <c r="R4524" i="1"/>
  <c r="X4523" i="1"/>
  <c r="T4524" i="1"/>
  <c r="U4523" i="1"/>
  <c r="X4524" i="1" l="1"/>
  <c r="T4525" i="1"/>
  <c r="U4524" i="1"/>
  <c r="W4524" i="1"/>
  <c r="S4524" i="1"/>
  <c r="R4525" i="1"/>
  <c r="W4525" i="1" l="1"/>
  <c r="R4526" i="1"/>
  <c r="S4525" i="1"/>
  <c r="X4525" i="1"/>
  <c r="U4525" i="1"/>
  <c r="T4526" i="1"/>
  <c r="X4526" i="1" l="1"/>
  <c r="U4526" i="1"/>
  <c r="T4527" i="1"/>
  <c r="W4526" i="1"/>
  <c r="R4527" i="1"/>
  <c r="S4526" i="1"/>
  <c r="W4527" i="1" l="1"/>
  <c r="S4527" i="1"/>
  <c r="R4528" i="1"/>
  <c r="X4527" i="1"/>
  <c r="U4527" i="1"/>
  <c r="T4528" i="1"/>
  <c r="X4528" i="1" l="1"/>
  <c r="T4529" i="1"/>
  <c r="U4528" i="1"/>
  <c r="W4528" i="1"/>
  <c r="S4528" i="1"/>
  <c r="R4529" i="1"/>
  <c r="W4529" i="1" l="1"/>
  <c r="R4530" i="1"/>
  <c r="S4529" i="1"/>
  <c r="X4529" i="1"/>
  <c r="T4530" i="1"/>
  <c r="U4529" i="1"/>
  <c r="X4530" i="1" l="1"/>
  <c r="U4530" i="1"/>
  <c r="T4531" i="1"/>
  <c r="W4530" i="1"/>
  <c r="S4530" i="1"/>
  <c r="R4531" i="1"/>
  <c r="W4531" i="1" l="1"/>
  <c r="R4532" i="1"/>
  <c r="S4531" i="1"/>
  <c r="X4531" i="1"/>
  <c r="T4532" i="1"/>
  <c r="U4531" i="1"/>
  <c r="X4532" i="1" l="1"/>
  <c r="U4532" i="1"/>
  <c r="T4533" i="1"/>
  <c r="W4532" i="1"/>
  <c r="R4533" i="1"/>
  <c r="S4532" i="1"/>
  <c r="W4533" i="1" l="1"/>
  <c r="S4533" i="1"/>
  <c r="R4534" i="1"/>
  <c r="X4533" i="1"/>
  <c r="U4533" i="1"/>
  <c r="T4534" i="1"/>
  <c r="X4534" i="1" l="1"/>
  <c r="U4534" i="1"/>
  <c r="T4535" i="1"/>
  <c r="W4534" i="1"/>
  <c r="R4535" i="1"/>
  <c r="S4534" i="1"/>
  <c r="W4535" i="1" l="1"/>
  <c r="R4536" i="1"/>
  <c r="S4535" i="1"/>
  <c r="X4535" i="1"/>
  <c r="U4535" i="1"/>
  <c r="T4536" i="1"/>
  <c r="X4536" i="1" l="1"/>
  <c r="T4537" i="1"/>
  <c r="U4536" i="1"/>
  <c r="W4536" i="1"/>
  <c r="S4536" i="1"/>
  <c r="R4537" i="1"/>
  <c r="W4537" i="1" l="1"/>
  <c r="R4538" i="1"/>
  <c r="S4537" i="1"/>
  <c r="X4537" i="1"/>
  <c r="T4538" i="1"/>
  <c r="U4537" i="1"/>
  <c r="X4538" i="1" l="1"/>
  <c r="U4538" i="1"/>
  <c r="T4539" i="1"/>
  <c r="W4538" i="1"/>
  <c r="S4538" i="1"/>
  <c r="R4539" i="1"/>
  <c r="W4539" i="1" l="1"/>
  <c r="R4540" i="1"/>
  <c r="S4539" i="1"/>
  <c r="X4539" i="1"/>
  <c r="U4539" i="1"/>
  <c r="T4540" i="1"/>
  <c r="X4540" i="1" l="1"/>
  <c r="U4540" i="1"/>
  <c r="T4541" i="1"/>
  <c r="W4540" i="1"/>
  <c r="S4540" i="1"/>
  <c r="R4541" i="1"/>
  <c r="W4541" i="1" l="1"/>
  <c r="R4542" i="1"/>
  <c r="S4541" i="1"/>
  <c r="X4541" i="1"/>
  <c r="T4542" i="1"/>
  <c r="U4541" i="1"/>
  <c r="W4542" i="1" l="1"/>
  <c r="S4542" i="1"/>
  <c r="R4543" i="1"/>
  <c r="X4542" i="1"/>
  <c r="T4543" i="1"/>
  <c r="U4542" i="1"/>
  <c r="X4543" i="1" l="1"/>
  <c r="U4543" i="1"/>
  <c r="T4544" i="1"/>
  <c r="W4543" i="1"/>
  <c r="R4544" i="1"/>
  <c r="S4543" i="1"/>
  <c r="W4544" i="1" l="1"/>
  <c r="S4544" i="1"/>
  <c r="R4545" i="1"/>
  <c r="X4544" i="1"/>
  <c r="U4544" i="1"/>
  <c r="T4545" i="1"/>
  <c r="X4545" i="1" l="1"/>
  <c r="U4545" i="1"/>
  <c r="T4546" i="1"/>
  <c r="W4545" i="1"/>
  <c r="R4546" i="1"/>
  <c r="S4545" i="1"/>
  <c r="W4546" i="1" l="1"/>
  <c r="R4547" i="1"/>
  <c r="S4546" i="1"/>
  <c r="X4546" i="1"/>
  <c r="U4546" i="1"/>
  <c r="T4547" i="1"/>
  <c r="X4547" i="1" l="1"/>
  <c r="U4547" i="1"/>
  <c r="T4548" i="1"/>
  <c r="W4547" i="1"/>
  <c r="S4547" i="1"/>
  <c r="R4548" i="1"/>
  <c r="X4548" i="1" l="1"/>
  <c r="T4549" i="1"/>
  <c r="U4548" i="1"/>
  <c r="W4548" i="1"/>
  <c r="R4549" i="1"/>
  <c r="S4548" i="1"/>
  <c r="W4549" i="1" l="1"/>
  <c r="R4550" i="1"/>
  <c r="S4549" i="1"/>
  <c r="X4549" i="1"/>
  <c r="T4550" i="1"/>
  <c r="U4549" i="1"/>
  <c r="X4550" i="1" l="1"/>
  <c r="T4551" i="1"/>
  <c r="U4550" i="1"/>
  <c r="W4550" i="1"/>
  <c r="R4551" i="1"/>
  <c r="S4550" i="1"/>
  <c r="W4551" i="1" l="1"/>
  <c r="R4552" i="1"/>
  <c r="S4551" i="1"/>
  <c r="X4551" i="1"/>
  <c r="U4551" i="1"/>
  <c r="T4552" i="1"/>
  <c r="X4552" i="1" l="1"/>
  <c r="U4552" i="1"/>
  <c r="T4553" i="1"/>
  <c r="W4552" i="1"/>
  <c r="S4552" i="1"/>
  <c r="R4553" i="1"/>
  <c r="W4553" i="1" l="1"/>
  <c r="S4553" i="1"/>
  <c r="R4554" i="1"/>
  <c r="X4553" i="1"/>
  <c r="T4554" i="1"/>
  <c r="U4553" i="1"/>
  <c r="X4554" i="1" l="1"/>
  <c r="T4555" i="1"/>
  <c r="U4554" i="1"/>
  <c r="W4554" i="1"/>
  <c r="R4555" i="1"/>
  <c r="S4554" i="1"/>
  <c r="W4555" i="1" l="1"/>
  <c r="R4556" i="1"/>
  <c r="S4555" i="1"/>
  <c r="X4555" i="1"/>
  <c r="U4555" i="1"/>
  <c r="T4556" i="1"/>
  <c r="X4556" i="1" l="1"/>
  <c r="T4557" i="1"/>
  <c r="U4556" i="1"/>
  <c r="W4556" i="1"/>
  <c r="R4557" i="1"/>
  <c r="S4556" i="1"/>
  <c r="X4557" i="1" l="1"/>
  <c r="T4558" i="1"/>
  <c r="U4557" i="1"/>
  <c r="W4557" i="1"/>
  <c r="R4558" i="1"/>
  <c r="S4557" i="1"/>
  <c r="W4558" i="1" l="1"/>
  <c r="S4558" i="1"/>
  <c r="R4559" i="1"/>
  <c r="X4558" i="1"/>
  <c r="U4558" i="1"/>
  <c r="T4559" i="1"/>
  <c r="X4559" i="1" l="1"/>
  <c r="U4559" i="1"/>
  <c r="T4560" i="1"/>
  <c r="W4559" i="1"/>
  <c r="R4560" i="1"/>
  <c r="S4559" i="1"/>
  <c r="W4560" i="1" l="1"/>
  <c r="S4560" i="1"/>
  <c r="R4561" i="1"/>
  <c r="X4560" i="1"/>
  <c r="U4560" i="1"/>
  <c r="T4561" i="1"/>
  <c r="X4561" i="1" l="1"/>
  <c r="T4562" i="1"/>
  <c r="U4561" i="1"/>
  <c r="W4561" i="1"/>
  <c r="S4561" i="1"/>
  <c r="R4562" i="1"/>
  <c r="W4562" i="1" l="1"/>
  <c r="S4562" i="1"/>
  <c r="R4563" i="1"/>
  <c r="X4562" i="1"/>
  <c r="U4562" i="1"/>
  <c r="T4563" i="1"/>
  <c r="X4563" i="1" l="1"/>
  <c r="U4563" i="1"/>
  <c r="T4564" i="1"/>
  <c r="W4563" i="1"/>
  <c r="S4563" i="1"/>
  <c r="R4564" i="1"/>
  <c r="W4564" i="1" l="1"/>
  <c r="S4564" i="1"/>
  <c r="R4565" i="1"/>
  <c r="X4564" i="1"/>
  <c r="U4564" i="1"/>
  <c r="T4565" i="1"/>
  <c r="X4565" i="1" l="1"/>
  <c r="U4565" i="1"/>
  <c r="T4566" i="1"/>
  <c r="W4565" i="1"/>
  <c r="S4565" i="1"/>
  <c r="R4566" i="1"/>
  <c r="W4566" i="1" l="1"/>
  <c r="S4566" i="1"/>
  <c r="R4567" i="1"/>
  <c r="X4566" i="1"/>
  <c r="T4567" i="1"/>
  <c r="U4566" i="1"/>
  <c r="X4567" i="1" l="1"/>
  <c r="T4568" i="1"/>
  <c r="U4567" i="1"/>
  <c r="W4567" i="1"/>
  <c r="R4568" i="1"/>
  <c r="S4567" i="1"/>
  <c r="W4568" i="1" l="1"/>
  <c r="S4568" i="1"/>
  <c r="R4569" i="1"/>
  <c r="X4568" i="1"/>
  <c r="T4569" i="1"/>
  <c r="U4568" i="1"/>
  <c r="X4569" i="1" l="1"/>
  <c r="T4570" i="1"/>
  <c r="U4569" i="1"/>
  <c r="W4569" i="1"/>
  <c r="S4569" i="1"/>
  <c r="R4570" i="1"/>
  <c r="W4570" i="1" l="1"/>
  <c r="R4571" i="1"/>
  <c r="S4570" i="1"/>
  <c r="X4570" i="1"/>
  <c r="U4570" i="1"/>
  <c r="T4571" i="1"/>
  <c r="X4571" i="1" l="1"/>
  <c r="U4571" i="1"/>
  <c r="T4572" i="1"/>
  <c r="W4571" i="1"/>
  <c r="S4571" i="1"/>
  <c r="R4572" i="1"/>
  <c r="W4572" i="1" l="1"/>
  <c r="S4572" i="1"/>
  <c r="R4573" i="1"/>
  <c r="X4572" i="1"/>
  <c r="U4572" i="1"/>
  <c r="T4573" i="1"/>
  <c r="X4573" i="1" l="1"/>
  <c r="T4574" i="1"/>
  <c r="U4573" i="1"/>
  <c r="W4573" i="1"/>
  <c r="S4573" i="1"/>
  <c r="R4574" i="1"/>
  <c r="W4574" i="1" l="1"/>
  <c r="R4575" i="1"/>
  <c r="S4574" i="1"/>
  <c r="X4574" i="1"/>
  <c r="T4575" i="1"/>
  <c r="U4574" i="1"/>
  <c r="X4575" i="1" l="1"/>
  <c r="U4575" i="1"/>
  <c r="T4576" i="1"/>
  <c r="W4575" i="1"/>
  <c r="R4576" i="1"/>
  <c r="S4575" i="1"/>
  <c r="W4576" i="1" l="1"/>
  <c r="R4577" i="1"/>
  <c r="S4576" i="1"/>
  <c r="X4576" i="1"/>
  <c r="T4577" i="1"/>
  <c r="U4576" i="1"/>
  <c r="X4577" i="1" l="1"/>
  <c r="U4577" i="1"/>
  <c r="T4578" i="1"/>
  <c r="W4577" i="1"/>
  <c r="S4577" i="1"/>
  <c r="R4578" i="1"/>
  <c r="W4578" i="1" l="1"/>
  <c r="S4578" i="1"/>
  <c r="R4579" i="1"/>
  <c r="X4578" i="1"/>
  <c r="U4578" i="1"/>
  <c r="T4579" i="1"/>
  <c r="X4579" i="1" l="1"/>
  <c r="T4580" i="1"/>
  <c r="U4579" i="1"/>
  <c r="W4579" i="1"/>
  <c r="R4580" i="1"/>
  <c r="S4579" i="1"/>
  <c r="W4580" i="1" l="1"/>
  <c r="R4581" i="1"/>
  <c r="S4580" i="1"/>
  <c r="X4580" i="1"/>
  <c r="U4580" i="1"/>
  <c r="T4581" i="1"/>
  <c r="X4581" i="1" l="1"/>
  <c r="T4582" i="1"/>
  <c r="U4581" i="1"/>
  <c r="W4581" i="1"/>
  <c r="S4581" i="1"/>
  <c r="R4582" i="1"/>
  <c r="W4582" i="1" l="1"/>
  <c r="S4582" i="1"/>
  <c r="R4583" i="1"/>
  <c r="X4582" i="1"/>
  <c r="T4583" i="1"/>
  <c r="U4582" i="1"/>
  <c r="X4583" i="1" l="1"/>
  <c r="U4583" i="1"/>
  <c r="T4584" i="1"/>
  <c r="W4583" i="1"/>
  <c r="S4583" i="1"/>
  <c r="R4584" i="1"/>
  <c r="W4584" i="1" l="1"/>
  <c r="R4585" i="1"/>
  <c r="S4584" i="1"/>
  <c r="X4584" i="1"/>
  <c r="T4585" i="1"/>
  <c r="U4584" i="1"/>
  <c r="X4585" i="1" l="1"/>
  <c r="U4585" i="1"/>
  <c r="T4586" i="1"/>
  <c r="W4585" i="1"/>
  <c r="R4586" i="1"/>
  <c r="S4585" i="1"/>
  <c r="W4586" i="1" l="1"/>
  <c r="S4586" i="1"/>
  <c r="R4587" i="1"/>
  <c r="X4586" i="1"/>
  <c r="T4587" i="1"/>
  <c r="U4586" i="1"/>
  <c r="X4587" i="1" l="1"/>
  <c r="U4587" i="1"/>
  <c r="T4588" i="1"/>
  <c r="W4587" i="1"/>
  <c r="R4588" i="1"/>
  <c r="S4587" i="1"/>
  <c r="W4588" i="1" l="1"/>
  <c r="R4589" i="1"/>
  <c r="S4588" i="1"/>
  <c r="X4588" i="1"/>
  <c r="T4589" i="1"/>
  <c r="U4588" i="1"/>
  <c r="X4589" i="1" l="1"/>
  <c r="U4589" i="1"/>
  <c r="T4590" i="1"/>
  <c r="W4589" i="1"/>
  <c r="R4590" i="1"/>
  <c r="S4589" i="1"/>
  <c r="W4590" i="1" l="1"/>
  <c r="S4590" i="1"/>
  <c r="R4591" i="1"/>
  <c r="X4590" i="1"/>
  <c r="T4591" i="1"/>
  <c r="U4590" i="1"/>
  <c r="X4591" i="1" l="1"/>
  <c r="T4592" i="1"/>
  <c r="U4591" i="1"/>
  <c r="W4591" i="1"/>
  <c r="R4592" i="1"/>
  <c r="S4591" i="1"/>
  <c r="W4592" i="1" l="1"/>
  <c r="R4593" i="1"/>
  <c r="S4592" i="1"/>
  <c r="X4592" i="1"/>
  <c r="T4593" i="1"/>
  <c r="U4592" i="1"/>
  <c r="X4593" i="1" l="1"/>
  <c r="U4593" i="1"/>
  <c r="T4594" i="1"/>
  <c r="W4593" i="1"/>
  <c r="S4593" i="1"/>
  <c r="R4594" i="1"/>
  <c r="W4594" i="1" l="1"/>
  <c r="S4594" i="1"/>
  <c r="R4595" i="1"/>
  <c r="X4594" i="1"/>
  <c r="T4595" i="1"/>
  <c r="U4594" i="1"/>
  <c r="X4595" i="1" l="1"/>
  <c r="U4595" i="1"/>
  <c r="T4596" i="1"/>
  <c r="W4595" i="1"/>
  <c r="R4596" i="1"/>
  <c r="S4595" i="1"/>
  <c r="W4596" i="1" l="1"/>
  <c r="S4596" i="1"/>
  <c r="R4597" i="1"/>
  <c r="X4596" i="1"/>
  <c r="U4596" i="1"/>
  <c r="T4597" i="1"/>
  <c r="X4597" i="1" l="1"/>
  <c r="T4598" i="1"/>
  <c r="U4597" i="1"/>
  <c r="W4597" i="1"/>
  <c r="S4597" i="1"/>
  <c r="R4598" i="1"/>
  <c r="W4598" i="1" l="1"/>
  <c r="S4598" i="1"/>
  <c r="R4599" i="1"/>
  <c r="X4598" i="1"/>
  <c r="T4599" i="1"/>
  <c r="U4598" i="1"/>
  <c r="X4599" i="1" l="1"/>
  <c r="T4600" i="1"/>
  <c r="U4599" i="1"/>
  <c r="W4599" i="1"/>
  <c r="R4600" i="1"/>
  <c r="S4599" i="1"/>
  <c r="W4600" i="1" l="1"/>
  <c r="S4600" i="1"/>
  <c r="R4601" i="1"/>
  <c r="X4600" i="1"/>
  <c r="U4600" i="1"/>
  <c r="T4601" i="1"/>
  <c r="X4601" i="1" l="1"/>
  <c r="T4602" i="1"/>
  <c r="U4601" i="1"/>
  <c r="W4601" i="1"/>
  <c r="S4601" i="1"/>
  <c r="R4602" i="1"/>
  <c r="W4602" i="1" l="1"/>
  <c r="R4603" i="1"/>
  <c r="S4602" i="1"/>
  <c r="X4602" i="1"/>
  <c r="T4603" i="1"/>
  <c r="U4602" i="1"/>
  <c r="X4603" i="1" l="1"/>
  <c r="T4604" i="1"/>
  <c r="U4603" i="1"/>
  <c r="W4603" i="1"/>
  <c r="S4603" i="1"/>
  <c r="R4604" i="1"/>
  <c r="W4604" i="1" l="1"/>
  <c r="R4605" i="1"/>
  <c r="S4604" i="1"/>
  <c r="X4604" i="1"/>
  <c r="T4605" i="1"/>
  <c r="U4604" i="1"/>
  <c r="X4605" i="1" l="1"/>
  <c r="U4605" i="1"/>
  <c r="T4606" i="1"/>
  <c r="W4605" i="1"/>
  <c r="S4605" i="1"/>
  <c r="R4606" i="1"/>
  <c r="W4606" i="1" l="1"/>
  <c r="S4606" i="1"/>
  <c r="R4607" i="1"/>
  <c r="X4606" i="1"/>
  <c r="T4607" i="1"/>
  <c r="U4606" i="1"/>
  <c r="X4607" i="1" l="1"/>
  <c r="T4608" i="1"/>
  <c r="U4607" i="1"/>
  <c r="W4607" i="1"/>
  <c r="R4608" i="1"/>
  <c r="S4607" i="1"/>
  <c r="W4608" i="1" l="1"/>
  <c r="S4608" i="1"/>
  <c r="R4609" i="1"/>
  <c r="X4608" i="1"/>
  <c r="T4609" i="1"/>
  <c r="U4608" i="1"/>
  <c r="X4609" i="1" l="1"/>
  <c r="U4609" i="1"/>
  <c r="T4610" i="1"/>
  <c r="W4609" i="1"/>
  <c r="R4610" i="1"/>
  <c r="S4609" i="1"/>
  <c r="W4610" i="1" l="1"/>
  <c r="R4611" i="1"/>
  <c r="S4610" i="1"/>
  <c r="X4610" i="1"/>
  <c r="U4610" i="1"/>
  <c r="T4611" i="1"/>
  <c r="X4611" i="1" l="1"/>
  <c r="T4612" i="1"/>
  <c r="U4611" i="1"/>
  <c r="W4611" i="1"/>
  <c r="R4612" i="1"/>
  <c r="S4611" i="1"/>
  <c r="W4612" i="1" l="1"/>
  <c r="R4613" i="1"/>
  <c r="S4612" i="1"/>
  <c r="X4612" i="1"/>
  <c r="T4613" i="1"/>
  <c r="U4612" i="1"/>
  <c r="X4613" i="1" l="1"/>
  <c r="T4614" i="1"/>
  <c r="U4613" i="1"/>
  <c r="W4613" i="1"/>
  <c r="S4613" i="1"/>
  <c r="R4614" i="1"/>
  <c r="W4614" i="1" l="1"/>
  <c r="R4615" i="1"/>
  <c r="S4614" i="1"/>
  <c r="X4614" i="1"/>
  <c r="T4615" i="1"/>
  <c r="U4614" i="1"/>
  <c r="X4615" i="1" l="1"/>
  <c r="U4615" i="1"/>
  <c r="T4616" i="1"/>
  <c r="W4615" i="1"/>
  <c r="R4616" i="1"/>
  <c r="S4615" i="1"/>
  <c r="W4616" i="1" l="1"/>
  <c r="S4616" i="1"/>
  <c r="R4617" i="1"/>
  <c r="X4616" i="1"/>
  <c r="T4617" i="1"/>
  <c r="U4616" i="1"/>
  <c r="X4617" i="1" l="1"/>
  <c r="T4618" i="1"/>
  <c r="U4617" i="1"/>
  <c r="W4617" i="1"/>
  <c r="S4617" i="1"/>
  <c r="R4618" i="1"/>
  <c r="W4618" i="1" l="1"/>
  <c r="R4619" i="1"/>
  <c r="S4618" i="1"/>
  <c r="X4618" i="1"/>
  <c r="U4618" i="1"/>
  <c r="T4619" i="1"/>
  <c r="X4619" i="1" l="1"/>
  <c r="U4619" i="1"/>
  <c r="T4620" i="1"/>
  <c r="W4619" i="1"/>
  <c r="R4620" i="1"/>
  <c r="S4619" i="1"/>
  <c r="W4620" i="1" l="1"/>
  <c r="R4621" i="1"/>
  <c r="S4620" i="1"/>
  <c r="X4620" i="1"/>
  <c r="T4621" i="1"/>
  <c r="U4620" i="1"/>
  <c r="X4621" i="1" l="1"/>
  <c r="T4622" i="1"/>
  <c r="U4621" i="1"/>
  <c r="W4621" i="1"/>
  <c r="R4622" i="1"/>
  <c r="S4621" i="1"/>
  <c r="W4622" i="1" l="1"/>
  <c r="S4622" i="1"/>
  <c r="R4623" i="1"/>
  <c r="X4622" i="1"/>
  <c r="U4622" i="1"/>
  <c r="T4623" i="1"/>
  <c r="X4623" i="1" l="1"/>
  <c r="T4624" i="1"/>
  <c r="U4623" i="1"/>
  <c r="W4623" i="1"/>
  <c r="S4623" i="1"/>
  <c r="R4624" i="1"/>
  <c r="X4624" i="1" l="1"/>
  <c r="U4624" i="1"/>
  <c r="T4625" i="1"/>
  <c r="W4624" i="1"/>
  <c r="S4624" i="1"/>
  <c r="R4625" i="1"/>
  <c r="W4625" i="1" l="1"/>
  <c r="R4626" i="1"/>
  <c r="S4625" i="1"/>
  <c r="X4625" i="1"/>
  <c r="U4625" i="1"/>
  <c r="T4626" i="1"/>
  <c r="X4626" i="1" l="1"/>
  <c r="U4626" i="1"/>
  <c r="T4627" i="1"/>
  <c r="W4626" i="1"/>
  <c r="S4626" i="1"/>
  <c r="R4627" i="1"/>
  <c r="W4627" i="1" l="1"/>
  <c r="S4627" i="1"/>
  <c r="R4628" i="1"/>
  <c r="X4627" i="1"/>
  <c r="U4627" i="1"/>
  <c r="T4628" i="1"/>
  <c r="X4628" i="1" l="1"/>
  <c r="T4629" i="1"/>
  <c r="U4628" i="1"/>
  <c r="W4628" i="1"/>
  <c r="R4629" i="1"/>
  <c r="S4628" i="1"/>
  <c r="W4629" i="1" l="1"/>
  <c r="S4629" i="1"/>
  <c r="R4630" i="1"/>
  <c r="X4629" i="1"/>
  <c r="U4629" i="1"/>
  <c r="T4630" i="1"/>
  <c r="X4630" i="1" l="1"/>
  <c r="U4630" i="1"/>
  <c r="T4631" i="1"/>
  <c r="W4630" i="1"/>
  <c r="R4631" i="1"/>
  <c r="S4630" i="1"/>
  <c r="W4631" i="1" l="1"/>
  <c r="R4632" i="1"/>
  <c r="S4631" i="1"/>
  <c r="X4631" i="1"/>
  <c r="T4632" i="1"/>
  <c r="U4631" i="1"/>
  <c r="X4632" i="1" l="1"/>
  <c r="T4633" i="1"/>
  <c r="U4632" i="1"/>
  <c r="W4632" i="1"/>
  <c r="S4632" i="1"/>
  <c r="R4633" i="1"/>
  <c r="W4633" i="1" l="1"/>
  <c r="S4633" i="1"/>
  <c r="R4634" i="1"/>
  <c r="X4633" i="1"/>
  <c r="U4633" i="1"/>
  <c r="T4634" i="1"/>
  <c r="X4634" i="1" l="1"/>
  <c r="U4634" i="1"/>
  <c r="T4635" i="1"/>
  <c r="W4634" i="1"/>
  <c r="R4635" i="1"/>
  <c r="S4634" i="1"/>
  <c r="W4635" i="1" l="1"/>
  <c r="R4636" i="1"/>
  <c r="S4635" i="1"/>
  <c r="X4635" i="1"/>
  <c r="U4635" i="1"/>
  <c r="T4636" i="1"/>
  <c r="X4636" i="1" l="1"/>
  <c r="T4637" i="1"/>
  <c r="U4636" i="1"/>
  <c r="W4636" i="1"/>
  <c r="R4637" i="1"/>
  <c r="S4636" i="1"/>
  <c r="W4637" i="1" l="1"/>
  <c r="S4637" i="1"/>
  <c r="R4638" i="1"/>
  <c r="X4637" i="1"/>
  <c r="T4638" i="1"/>
  <c r="U4637" i="1"/>
  <c r="X4638" i="1" l="1"/>
  <c r="T4639" i="1"/>
  <c r="U4638" i="1"/>
  <c r="W4638" i="1"/>
  <c r="S4638" i="1"/>
  <c r="R4639" i="1"/>
  <c r="W4639" i="1" l="1"/>
  <c r="S4639" i="1"/>
  <c r="R4640" i="1"/>
  <c r="X4639" i="1"/>
  <c r="U4639" i="1"/>
  <c r="T4640" i="1"/>
  <c r="X4640" i="1" l="1"/>
  <c r="U4640" i="1"/>
  <c r="T4641" i="1"/>
  <c r="W4640" i="1"/>
  <c r="R4641" i="1"/>
  <c r="S4640" i="1"/>
  <c r="W4641" i="1" l="1"/>
  <c r="R4642" i="1"/>
  <c r="S4641" i="1"/>
  <c r="X4641" i="1"/>
  <c r="T4642" i="1"/>
  <c r="U4641" i="1"/>
  <c r="X4642" i="1" l="1"/>
  <c r="T4643" i="1"/>
  <c r="U4642" i="1"/>
  <c r="W4642" i="1"/>
  <c r="S4642" i="1"/>
  <c r="R4643" i="1"/>
  <c r="W4643" i="1" l="1"/>
  <c r="S4643" i="1"/>
  <c r="R4644" i="1"/>
  <c r="X4643" i="1"/>
  <c r="U4643" i="1"/>
  <c r="T4644" i="1"/>
  <c r="X4644" i="1" l="1"/>
  <c r="U4644" i="1"/>
  <c r="T4645" i="1"/>
  <c r="W4644" i="1"/>
  <c r="R4645" i="1"/>
  <c r="S4644" i="1"/>
  <c r="W4645" i="1" l="1"/>
  <c r="R4646" i="1"/>
  <c r="S4645" i="1"/>
  <c r="X4645" i="1"/>
  <c r="U4645" i="1"/>
  <c r="T4646" i="1"/>
  <c r="X4646" i="1" l="1"/>
  <c r="T4647" i="1"/>
  <c r="U4646" i="1"/>
  <c r="W4646" i="1"/>
  <c r="R4647" i="1"/>
  <c r="S4646" i="1"/>
  <c r="W4647" i="1" l="1"/>
  <c r="S4647" i="1"/>
  <c r="R4648" i="1"/>
  <c r="X4647" i="1"/>
  <c r="T4648" i="1"/>
  <c r="U4647" i="1"/>
  <c r="X4648" i="1" l="1"/>
  <c r="U4648" i="1"/>
  <c r="T4649" i="1"/>
  <c r="W4648" i="1"/>
  <c r="S4648" i="1"/>
  <c r="R4649" i="1"/>
  <c r="W4649" i="1" l="1"/>
  <c r="R4650" i="1"/>
  <c r="S4649" i="1"/>
  <c r="X4649" i="1"/>
  <c r="U4649" i="1"/>
  <c r="T4650" i="1"/>
  <c r="X4650" i="1" l="1"/>
  <c r="U4650" i="1"/>
  <c r="T4651" i="1"/>
  <c r="W4650" i="1"/>
  <c r="S4650" i="1"/>
  <c r="R4651" i="1"/>
  <c r="W4651" i="1" l="1"/>
  <c r="R4652" i="1"/>
  <c r="S4651" i="1"/>
  <c r="X4651" i="1"/>
  <c r="T4652" i="1"/>
  <c r="U4651" i="1"/>
  <c r="X4652" i="1" l="1"/>
  <c r="T4653" i="1"/>
  <c r="U4652" i="1"/>
  <c r="W4652" i="1"/>
  <c r="S4652" i="1"/>
  <c r="R4653" i="1"/>
  <c r="W4653" i="1" l="1"/>
  <c r="S4653" i="1"/>
  <c r="R4654" i="1"/>
  <c r="X4653" i="1"/>
  <c r="U4653" i="1"/>
  <c r="T4654" i="1"/>
  <c r="X4654" i="1" l="1"/>
  <c r="T4655" i="1"/>
  <c r="U4654" i="1"/>
  <c r="W4654" i="1"/>
  <c r="R4655" i="1"/>
  <c r="S4654" i="1"/>
  <c r="W4655" i="1" l="1"/>
  <c r="S4655" i="1"/>
  <c r="R4656" i="1"/>
  <c r="X4655" i="1"/>
  <c r="U4655" i="1"/>
  <c r="T4656" i="1"/>
  <c r="X4656" i="1" l="1"/>
  <c r="T4657" i="1"/>
  <c r="U4656" i="1"/>
  <c r="W4656" i="1"/>
  <c r="R4657" i="1"/>
  <c r="S4656" i="1"/>
  <c r="W4657" i="1" l="1"/>
  <c r="S4657" i="1"/>
  <c r="R4658" i="1"/>
  <c r="X4657" i="1"/>
  <c r="T4658" i="1"/>
  <c r="U4657" i="1"/>
  <c r="X4658" i="1" l="1"/>
  <c r="U4658" i="1"/>
  <c r="T4659" i="1"/>
  <c r="W4658" i="1"/>
  <c r="S4658" i="1"/>
  <c r="R4659" i="1"/>
  <c r="W4659" i="1" l="1"/>
  <c r="S4659" i="1"/>
  <c r="R4660" i="1"/>
  <c r="X4659" i="1"/>
  <c r="U4659" i="1"/>
  <c r="T4660" i="1"/>
  <c r="X4660" i="1" l="1"/>
  <c r="U4660" i="1"/>
  <c r="T4661" i="1"/>
  <c r="W4660" i="1"/>
  <c r="R4661" i="1"/>
  <c r="S4660" i="1"/>
  <c r="W4661" i="1" l="1"/>
  <c r="R4662" i="1"/>
  <c r="S4661" i="1"/>
  <c r="X4661" i="1"/>
  <c r="U4661" i="1"/>
  <c r="T4662" i="1"/>
  <c r="X4662" i="1" l="1"/>
  <c r="T4663" i="1"/>
  <c r="U4662" i="1"/>
  <c r="W4662" i="1"/>
  <c r="S4662" i="1"/>
  <c r="R4663" i="1"/>
  <c r="W4663" i="1" l="1"/>
  <c r="S4663" i="1"/>
  <c r="R4664" i="1"/>
  <c r="X4663" i="1"/>
  <c r="U4663" i="1"/>
  <c r="T4664" i="1"/>
  <c r="X4664" i="1" l="1"/>
  <c r="U4664" i="1"/>
  <c r="T4665" i="1"/>
  <c r="W4664" i="1"/>
  <c r="R4665" i="1"/>
  <c r="S4664" i="1"/>
  <c r="W4665" i="1" l="1"/>
  <c r="R4666" i="1"/>
  <c r="S4665" i="1"/>
  <c r="X4665" i="1"/>
  <c r="U4665" i="1"/>
  <c r="T4666" i="1"/>
  <c r="X4666" i="1" l="1"/>
  <c r="T4667" i="1"/>
  <c r="U4666" i="1"/>
  <c r="W4666" i="1"/>
  <c r="R4667" i="1"/>
  <c r="S4666" i="1"/>
  <c r="W4667" i="1" l="1"/>
  <c r="S4667" i="1"/>
  <c r="R4668" i="1"/>
  <c r="X4667" i="1"/>
  <c r="U4667" i="1"/>
  <c r="T4668" i="1"/>
  <c r="X4668" i="1" l="1"/>
  <c r="U4668" i="1"/>
  <c r="T4669" i="1"/>
  <c r="W4668" i="1"/>
  <c r="S4668" i="1"/>
  <c r="R4669" i="1"/>
  <c r="W4669" i="1" l="1"/>
  <c r="R4670" i="1"/>
  <c r="S4669" i="1"/>
  <c r="X4669" i="1"/>
  <c r="T4670" i="1"/>
  <c r="U4669" i="1"/>
  <c r="X4670" i="1" l="1"/>
  <c r="U4670" i="1"/>
  <c r="T4671" i="1"/>
  <c r="W4670" i="1"/>
  <c r="R4671" i="1"/>
  <c r="S4670" i="1"/>
  <c r="W4671" i="1" l="1"/>
  <c r="R4672" i="1"/>
  <c r="S4671" i="1"/>
  <c r="X4671" i="1"/>
  <c r="T4672" i="1"/>
  <c r="U4671" i="1"/>
  <c r="X4672" i="1" l="1"/>
  <c r="U4672" i="1"/>
  <c r="T4673" i="1"/>
  <c r="W4672" i="1"/>
  <c r="S4672" i="1"/>
  <c r="R4673" i="1"/>
  <c r="W4673" i="1" l="1"/>
  <c r="S4673" i="1"/>
  <c r="R4674" i="1"/>
  <c r="X4673" i="1"/>
  <c r="T4674" i="1"/>
  <c r="U4673" i="1"/>
  <c r="X4674" i="1" l="1"/>
  <c r="U4674" i="1"/>
  <c r="T4675" i="1"/>
  <c r="W4674" i="1"/>
  <c r="R4675" i="1"/>
  <c r="S4674" i="1"/>
  <c r="W4675" i="1" l="1"/>
  <c r="R4676" i="1"/>
  <c r="S4675" i="1"/>
  <c r="X4675" i="1"/>
  <c r="U4675" i="1"/>
  <c r="T4676" i="1"/>
  <c r="X4676" i="1" l="1"/>
  <c r="T4677" i="1"/>
  <c r="U4676" i="1"/>
  <c r="W4676" i="1"/>
  <c r="S4676" i="1"/>
  <c r="R4677" i="1"/>
  <c r="W4677" i="1" l="1"/>
  <c r="R4678" i="1"/>
  <c r="S4677" i="1"/>
  <c r="X4677" i="1"/>
  <c r="U4677" i="1"/>
  <c r="T4678" i="1"/>
  <c r="X4678" i="1" l="1"/>
  <c r="T4679" i="1"/>
  <c r="U4678" i="1"/>
  <c r="W4678" i="1"/>
  <c r="S4678" i="1"/>
  <c r="R4679" i="1"/>
  <c r="W4679" i="1" l="1"/>
  <c r="R4680" i="1"/>
  <c r="S4679" i="1"/>
  <c r="X4679" i="1"/>
  <c r="U4679" i="1"/>
  <c r="T4680" i="1"/>
  <c r="X4680" i="1" l="1"/>
  <c r="U4680" i="1"/>
  <c r="T4681" i="1"/>
  <c r="W4680" i="1"/>
  <c r="S4680" i="1"/>
  <c r="R4681" i="1"/>
  <c r="W4681" i="1" l="1"/>
  <c r="R4682" i="1"/>
  <c r="S4681" i="1"/>
  <c r="X4681" i="1"/>
  <c r="U4681" i="1"/>
  <c r="T4682" i="1"/>
  <c r="X4682" i="1" l="1"/>
  <c r="T4683" i="1"/>
  <c r="U4682" i="1"/>
  <c r="W4682" i="1"/>
  <c r="S4682" i="1"/>
  <c r="R4683" i="1"/>
  <c r="W4683" i="1" l="1"/>
  <c r="S4683" i="1"/>
  <c r="R4684" i="1"/>
  <c r="X4683" i="1"/>
  <c r="U4683" i="1"/>
  <c r="T4684" i="1"/>
  <c r="X4684" i="1" l="1"/>
  <c r="U4684" i="1"/>
  <c r="T4685" i="1"/>
  <c r="W4684" i="1"/>
  <c r="R4685" i="1"/>
  <c r="S4684" i="1"/>
  <c r="W4685" i="1" l="1"/>
  <c r="R4686" i="1"/>
  <c r="S4685" i="1"/>
  <c r="X4685" i="1"/>
  <c r="T4686" i="1"/>
  <c r="U4685" i="1"/>
  <c r="X4686" i="1" l="1"/>
  <c r="T4687" i="1"/>
  <c r="U4686" i="1"/>
  <c r="W4686" i="1"/>
  <c r="R4687" i="1"/>
  <c r="S4686" i="1"/>
  <c r="W4687" i="1" l="1"/>
  <c r="S4687" i="1"/>
  <c r="R4688" i="1"/>
  <c r="X4687" i="1"/>
  <c r="T4688" i="1"/>
  <c r="U4687" i="1"/>
  <c r="X4688" i="1" l="1"/>
  <c r="T4689" i="1"/>
  <c r="U4688" i="1"/>
  <c r="W4688" i="1"/>
  <c r="S4688" i="1"/>
  <c r="R4689" i="1"/>
  <c r="W4689" i="1" l="1"/>
  <c r="S4689" i="1"/>
  <c r="R4690" i="1"/>
  <c r="X4689" i="1"/>
  <c r="U4689" i="1"/>
  <c r="T4690" i="1"/>
  <c r="X4690" i="1" l="1"/>
  <c r="U4690" i="1"/>
  <c r="T4691" i="1"/>
  <c r="W4690" i="1"/>
  <c r="R4691" i="1"/>
  <c r="S4690" i="1"/>
  <c r="W4691" i="1" l="1"/>
  <c r="R4692" i="1"/>
  <c r="S4691" i="1"/>
  <c r="X4691" i="1"/>
  <c r="U4691" i="1"/>
  <c r="T4692" i="1"/>
  <c r="X4692" i="1" l="1"/>
  <c r="T4693" i="1"/>
  <c r="U4692" i="1"/>
  <c r="W4692" i="1"/>
  <c r="S4692" i="1"/>
  <c r="R4693" i="1"/>
  <c r="W4693" i="1" l="1"/>
  <c r="S4693" i="1"/>
  <c r="R4694" i="1"/>
  <c r="X4693" i="1"/>
  <c r="U4693" i="1"/>
  <c r="T4694" i="1"/>
  <c r="X4694" i="1" l="1"/>
  <c r="U4694" i="1"/>
  <c r="T4695" i="1"/>
  <c r="W4694" i="1"/>
  <c r="R4695" i="1"/>
  <c r="S4694" i="1"/>
  <c r="W4695" i="1" l="1"/>
  <c r="S4695" i="1"/>
  <c r="R4696" i="1"/>
  <c r="X4695" i="1"/>
  <c r="U4695" i="1"/>
  <c r="T4696" i="1"/>
  <c r="X4696" i="1" l="1"/>
  <c r="T4697" i="1"/>
  <c r="U4696" i="1"/>
  <c r="W4696" i="1"/>
  <c r="R4697" i="1"/>
  <c r="S4696" i="1"/>
  <c r="W4697" i="1" l="1"/>
  <c r="R4698" i="1"/>
  <c r="S4697" i="1"/>
  <c r="X4697" i="1"/>
  <c r="T4698" i="1"/>
  <c r="U4697" i="1"/>
  <c r="X4698" i="1" l="1"/>
  <c r="U4698" i="1"/>
  <c r="T4699" i="1"/>
  <c r="W4698" i="1"/>
  <c r="S4698" i="1"/>
  <c r="R4699" i="1"/>
  <c r="W4699" i="1" l="1"/>
  <c r="R4700" i="1"/>
  <c r="S4699" i="1"/>
  <c r="X4699" i="1"/>
  <c r="U4699" i="1"/>
  <c r="T4700" i="1"/>
  <c r="X4700" i="1" l="1"/>
  <c r="U4700" i="1"/>
  <c r="T4701" i="1"/>
  <c r="W4700" i="1"/>
  <c r="R4701" i="1"/>
  <c r="S4700" i="1"/>
  <c r="W4701" i="1" l="1"/>
  <c r="R4702" i="1"/>
  <c r="S4701" i="1"/>
  <c r="X4701" i="1"/>
  <c r="T4702" i="1"/>
  <c r="U4701" i="1"/>
  <c r="W4702" i="1" l="1"/>
  <c r="S4702" i="1"/>
  <c r="R4703" i="1"/>
  <c r="X4702" i="1"/>
  <c r="T4703" i="1"/>
  <c r="U4702" i="1"/>
  <c r="X4703" i="1" l="1"/>
  <c r="U4703" i="1"/>
  <c r="T4704" i="1"/>
  <c r="W4703" i="1"/>
  <c r="R4704" i="1"/>
  <c r="S4703" i="1"/>
  <c r="W4704" i="1" l="1"/>
  <c r="R4705" i="1"/>
  <c r="S4704" i="1"/>
  <c r="X4704" i="1"/>
  <c r="U4704" i="1"/>
  <c r="T4705" i="1"/>
  <c r="X4705" i="1" l="1"/>
  <c r="U4705" i="1"/>
  <c r="T4706" i="1"/>
  <c r="W4705" i="1"/>
  <c r="S4705" i="1"/>
  <c r="R4706" i="1"/>
  <c r="W4706" i="1" l="1"/>
  <c r="S4706" i="1"/>
  <c r="R4707" i="1"/>
  <c r="X4706" i="1"/>
  <c r="T4707" i="1"/>
  <c r="U4706" i="1"/>
  <c r="X4707" i="1" l="1"/>
  <c r="T4708" i="1"/>
  <c r="U4707" i="1"/>
  <c r="W4707" i="1"/>
  <c r="R4708" i="1"/>
  <c r="S4707" i="1"/>
  <c r="W4708" i="1" l="1"/>
  <c r="S4708" i="1"/>
  <c r="R4709" i="1"/>
  <c r="X4708" i="1"/>
  <c r="U4708" i="1"/>
  <c r="T4709" i="1"/>
  <c r="X4709" i="1" l="1"/>
  <c r="T4710" i="1"/>
  <c r="U4709" i="1"/>
  <c r="W4709" i="1"/>
  <c r="R4710" i="1"/>
  <c r="S4709" i="1"/>
  <c r="W4710" i="1" l="1"/>
  <c r="R4711" i="1"/>
  <c r="S4710" i="1"/>
  <c r="X4710" i="1"/>
  <c r="U4710" i="1"/>
  <c r="T4711" i="1"/>
  <c r="X4711" i="1" l="1"/>
  <c r="U4711" i="1"/>
  <c r="T4712" i="1"/>
  <c r="W4711" i="1"/>
  <c r="R4712" i="1"/>
  <c r="S4711" i="1"/>
  <c r="W4712" i="1" l="1"/>
  <c r="S4712" i="1"/>
  <c r="R4713" i="1"/>
  <c r="X4712" i="1"/>
  <c r="T4713" i="1"/>
  <c r="U4712" i="1"/>
  <c r="X4713" i="1" l="1"/>
  <c r="T4714" i="1"/>
  <c r="U4713" i="1"/>
  <c r="W4713" i="1"/>
  <c r="R4714" i="1"/>
  <c r="S4713" i="1"/>
  <c r="W4714" i="1" l="1"/>
  <c r="R4715" i="1"/>
  <c r="S4714" i="1"/>
  <c r="X4714" i="1"/>
  <c r="U4714" i="1"/>
  <c r="T4715" i="1"/>
  <c r="X4715" i="1" l="1"/>
  <c r="U4715" i="1"/>
  <c r="T4716" i="1"/>
  <c r="W4715" i="1"/>
  <c r="R4716" i="1"/>
  <c r="S4715" i="1"/>
  <c r="W4716" i="1" l="1"/>
  <c r="R4717" i="1"/>
  <c r="S4716" i="1"/>
  <c r="X4716" i="1"/>
  <c r="T4717" i="1"/>
  <c r="U4716" i="1"/>
  <c r="X4717" i="1" l="1"/>
  <c r="T4718" i="1"/>
  <c r="U4717" i="1"/>
  <c r="W4717" i="1"/>
  <c r="R4718" i="1"/>
  <c r="S4717" i="1"/>
  <c r="W4718" i="1" l="1"/>
  <c r="S4718" i="1"/>
  <c r="R4719" i="1"/>
  <c r="X4718" i="1"/>
  <c r="T4719" i="1"/>
  <c r="U4718" i="1"/>
  <c r="X4719" i="1" l="1"/>
  <c r="U4719" i="1"/>
  <c r="T4720" i="1"/>
  <c r="W4719" i="1"/>
  <c r="S4719" i="1"/>
  <c r="R4720" i="1"/>
  <c r="W4720" i="1" l="1"/>
  <c r="S4720" i="1"/>
  <c r="R4721" i="1"/>
  <c r="X4720" i="1"/>
  <c r="U4720" i="1"/>
  <c r="T4721" i="1"/>
  <c r="W4721" i="1" l="1"/>
  <c r="R4722" i="1"/>
  <c r="S4721" i="1"/>
  <c r="X4721" i="1"/>
  <c r="U4721" i="1"/>
  <c r="T4722" i="1"/>
  <c r="X4722" i="1" l="1"/>
  <c r="U4722" i="1"/>
  <c r="T4723" i="1"/>
  <c r="W4722" i="1"/>
  <c r="S4722" i="1"/>
  <c r="R4723" i="1"/>
  <c r="W4723" i="1" l="1"/>
  <c r="S4723" i="1"/>
  <c r="R4724" i="1"/>
  <c r="X4723" i="1"/>
  <c r="T4724" i="1"/>
  <c r="U4723" i="1"/>
  <c r="X4724" i="1" l="1"/>
  <c r="U4724" i="1"/>
  <c r="T4725" i="1"/>
  <c r="W4724" i="1"/>
  <c r="R4725" i="1"/>
  <c r="S4724" i="1"/>
  <c r="W4725" i="1" l="1"/>
  <c r="R4726" i="1"/>
  <c r="S4725" i="1"/>
  <c r="X4725" i="1"/>
  <c r="T4726" i="1"/>
  <c r="U4725" i="1"/>
  <c r="X4726" i="1" l="1"/>
  <c r="T4727" i="1"/>
  <c r="U4726" i="1"/>
  <c r="W4726" i="1"/>
  <c r="S4726" i="1"/>
  <c r="R4727" i="1"/>
  <c r="X4727" i="1" l="1"/>
  <c r="T4728" i="1"/>
  <c r="U4727" i="1"/>
  <c r="W4727" i="1"/>
  <c r="S4727" i="1"/>
  <c r="R4728" i="1"/>
  <c r="W4728" i="1" l="1"/>
  <c r="S4728" i="1"/>
  <c r="R4729" i="1"/>
  <c r="X4728" i="1"/>
  <c r="T4729" i="1"/>
  <c r="U4728" i="1"/>
  <c r="X4729" i="1" l="1"/>
  <c r="U4729" i="1"/>
  <c r="T4730" i="1"/>
  <c r="W4729" i="1"/>
  <c r="R4730" i="1"/>
  <c r="S4729" i="1"/>
  <c r="W4730" i="1" l="1"/>
  <c r="S4730" i="1"/>
  <c r="R4731" i="1"/>
  <c r="X4730" i="1"/>
  <c r="U4730" i="1"/>
  <c r="T4731" i="1"/>
  <c r="W4731" i="1" l="1"/>
  <c r="R4732" i="1"/>
  <c r="S4731" i="1"/>
  <c r="X4731" i="1"/>
  <c r="U4731" i="1"/>
  <c r="T4732" i="1"/>
  <c r="X4732" i="1" l="1"/>
  <c r="T4733" i="1"/>
  <c r="U4732" i="1"/>
  <c r="W4732" i="1"/>
  <c r="S4732" i="1"/>
  <c r="R4733" i="1"/>
  <c r="W4733" i="1" l="1"/>
  <c r="R4734" i="1"/>
  <c r="S4733" i="1"/>
  <c r="X4733" i="1"/>
  <c r="U4733" i="1"/>
  <c r="T4734" i="1"/>
  <c r="X4734" i="1" l="1"/>
  <c r="U4734" i="1"/>
  <c r="T4735" i="1"/>
  <c r="W4734" i="1"/>
  <c r="R4735" i="1"/>
  <c r="S4734" i="1"/>
  <c r="W4735" i="1" l="1"/>
  <c r="S4735" i="1"/>
  <c r="R4736" i="1"/>
  <c r="X4735" i="1"/>
  <c r="T4736" i="1"/>
  <c r="U4735" i="1"/>
  <c r="X4736" i="1" l="1"/>
  <c r="T4737" i="1"/>
  <c r="U4736" i="1"/>
  <c r="W4736" i="1"/>
  <c r="R4737" i="1"/>
  <c r="S4736" i="1"/>
  <c r="W4737" i="1" l="1"/>
  <c r="S4737" i="1"/>
  <c r="R4738" i="1"/>
  <c r="X4737" i="1"/>
  <c r="T4738" i="1"/>
  <c r="U4737" i="1"/>
  <c r="X4738" i="1" l="1"/>
  <c r="T4739" i="1"/>
  <c r="U4738" i="1"/>
  <c r="W4738" i="1"/>
  <c r="S4738" i="1"/>
  <c r="R4739" i="1"/>
  <c r="W4739" i="1" l="1"/>
  <c r="R4740" i="1"/>
  <c r="S4739" i="1"/>
  <c r="X4739" i="1"/>
  <c r="U4739" i="1"/>
  <c r="T4740" i="1"/>
  <c r="X4740" i="1" l="1"/>
  <c r="U4740" i="1"/>
  <c r="T4741" i="1"/>
  <c r="W4740" i="1"/>
  <c r="S4740" i="1"/>
  <c r="R4741" i="1"/>
  <c r="W4741" i="1" l="1"/>
  <c r="R4742" i="1"/>
  <c r="S4741" i="1"/>
  <c r="X4741" i="1"/>
  <c r="U4741" i="1"/>
  <c r="T4742" i="1"/>
  <c r="X4742" i="1" l="1"/>
  <c r="T4743" i="1"/>
  <c r="U4742" i="1"/>
  <c r="W4742" i="1"/>
  <c r="S4742" i="1"/>
  <c r="R4743" i="1"/>
  <c r="X4743" i="1" l="1"/>
  <c r="U4743" i="1"/>
  <c r="T4744" i="1"/>
  <c r="W4743" i="1"/>
  <c r="S4743" i="1"/>
  <c r="R4744" i="1"/>
  <c r="X4744" i="1" l="1"/>
  <c r="U4744" i="1"/>
  <c r="T4745" i="1"/>
  <c r="W4744" i="1"/>
  <c r="R4745" i="1"/>
  <c r="S4744" i="1"/>
  <c r="W4745" i="1" l="1"/>
  <c r="R4746" i="1"/>
  <c r="S4745" i="1"/>
  <c r="X4745" i="1"/>
  <c r="T4746" i="1"/>
  <c r="U4745" i="1"/>
  <c r="X4746" i="1" l="1"/>
  <c r="T4747" i="1"/>
  <c r="U4746" i="1"/>
  <c r="W4746" i="1"/>
  <c r="R4747" i="1"/>
  <c r="S4746" i="1"/>
  <c r="W4747" i="1" l="1"/>
  <c r="S4747" i="1"/>
  <c r="R4748" i="1"/>
  <c r="X4747" i="1"/>
  <c r="T4748" i="1"/>
  <c r="U4747" i="1"/>
  <c r="X4748" i="1" l="1"/>
  <c r="T4749" i="1"/>
  <c r="U4748" i="1"/>
  <c r="W4748" i="1"/>
  <c r="S4748" i="1"/>
  <c r="R4749" i="1"/>
  <c r="W4749" i="1" l="1"/>
  <c r="S4749" i="1"/>
  <c r="R4750" i="1"/>
  <c r="X4749" i="1"/>
  <c r="U4749" i="1"/>
  <c r="T4750" i="1"/>
  <c r="X4750" i="1" l="1"/>
  <c r="U4750" i="1"/>
  <c r="T4751" i="1"/>
  <c r="W4750" i="1"/>
  <c r="S4750" i="1"/>
  <c r="R4751" i="1"/>
  <c r="W4751" i="1" l="1"/>
  <c r="S4751" i="1"/>
  <c r="R4752" i="1"/>
  <c r="X4751" i="1"/>
  <c r="T4752" i="1"/>
  <c r="U4751" i="1"/>
  <c r="X4752" i="1" l="1"/>
  <c r="T4753" i="1"/>
  <c r="U4752" i="1"/>
  <c r="W4752" i="1"/>
  <c r="S4752" i="1"/>
  <c r="R4753" i="1"/>
  <c r="W4753" i="1" l="1"/>
  <c r="S4753" i="1"/>
  <c r="R4754" i="1"/>
  <c r="X4753" i="1"/>
  <c r="T4754" i="1"/>
  <c r="U4753" i="1"/>
  <c r="X4754" i="1" l="1"/>
  <c r="U4754" i="1"/>
  <c r="T4755" i="1"/>
  <c r="W4754" i="1"/>
  <c r="R4755" i="1"/>
  <c r="S4754" i="1"/>
  <c r="W4755" i="1" l="1"/>
  <c r="R4756" i="1"/>
  <c r="S4755" i="1"/>
  <c r="X4755" i="1"/>
  <c r="U4755" i="1"/>
  <c r="T4756" i="1"/>
  <c r="X4756" i="1" l="1"/>
  <c r="U4756" i="1"/>
  <c r="T4757" i="1"/>
  <c r="W4756" i="1"/>
  <c r="R4757" i="1"/>
  <c r="S4756" i="1"/>
  <c r="W4757" i="1" l="1"/>
  <c r="S4757" i="1"/>
  <c r="R4758" i="1"/>
  <c r="X4757" i="1"/>
  <c r="T4758" i="1"/>
  <c r="U4757" i="1"/>
  <c r="X4758" i="1" l="1"/>
  <c r="U4758" i="1"/>
  <c r="T4759" i="1"/>
  <c r="W4758" i="1"/>
  <c r="R4759" i="1"/>
  <c r="S4758" i="1"/>
  <c r="W4759" i="1" l="1"/>
  <c r="R4760" i="1"/>
  <c r="S4759" i="1"/>
  <c r="X4759" i="1"/>
  <c r="U4759" i="1"/>
  <c r="T4760" i="1"/>
  <c r="X4760" i="1" l="1"/>
  <c r="U4760" i="1"/>
  <c r="T4761" i="1"/>
  <c r="W4760" i="1"/>
  <c r="R4761" i="1"/>
  <c r="S4760" i="1"/>
  <c r="W4761" i="1" l="1"/>
  <c r="R4762" i="1"/>
  <c r="S4761" i="1"/>
  <c r="X4761" i="1"/>
  <c r="T4762" i="1"/>
  <c r="U4761" i="1"/>
  <c r="X4762" i="1" l="1"/>
  <c r="T4763" i="1"/>
  <c r="U4762" i="1"/>
  <c r="W4762" i="1"/>
  <c r="S4762" i="1"/>
  <c r="R4763" i="1"/>
  <c r="W4763" i="1" l="1"/>
  <c r="S4763" i="1"/>
  <c r="R4764" i="1"/>
  <c r="X4763" i="1"/>
  <c r="T4764" i="1"/>
  <c r="U4763" i="1"/>
  <c r="X4764" i="1" l="1"/>
  <c r="T4765" i="1"/>
  <c r="U4764" i="1"/>
  <c r="W4764" i="1"/>
  <c r="R4765" i="1"/>
  <c r="S4764" i="1"/>
  <c r="W4765" i="1" l="1"/>
  <c r="R4766" i="1"/>
  <c r="S4765" i="1"/>
  <c r="X4765" i="1"/>
  <c r="U4765" i="1"/>
  <c r="T4766" i="1"/>
  <c r="X4766" i="1" l="1"/>
  <c r="T4767" i="1"/>
  <c r="U4766" i="1"/>
  <c r="W4766" i="1"/>
  <c r="R4767" i="1"/>
  <c r="S4766" i="1"/>
  <c r="W4767" i="1" l="1"/>
  <c r="S4767" i="1"/>
  <c r="R4768" i="1"/>
  <c r="X4767" i="1"/>
  <c r="T4768" i="1"/>
  <c r="U4767" i="1"/>
  <c r="X4768" i="1" l="1"/>
  <c r="T4769" i="1"/>
  <c r="U4768" i="1"/>
  <c r="W4768" i="1"/>
  <c r="R4769" i="1"/>
  <c r="S4768" i="1"/>
  <c r="W4769" i="1" l="1"/>
  <c r="S4769" i="1"/>
  <c r="R4770" i="1"/>
  <c r="X4769" i="1"/>
  <c r="U4769" i="1"/>
  <c r="T4770" i="1"/>
  <c r="X4770" i="1" l="1"/>
  <c r="T4771" i="1"/>
  <c r="U4770" i="1"/>
  <c r="W4770" i="1"/>
  <c r="S4770" i="1"/>
  <c r="R4771" i="1"/>
  <c r="W4771" i="1" l="1"/>
  <c r="R4772" i="1"/>
  <c r="S4771" i="1"/>
  <c r="X4771" i="1"/>
  <c r="T4772" i="1"/>
  <c r="U4771" i="1"/>
  <c r="X4772" i="1" l="1"/>
  <c r="T4773" i="1"/>
  <c r="U4772" i="1"/>
  <c r="W4772" i="1"/>
  <c r="S4772" i="1"/>
  <c r="R4773" i="1"/>
  <c r="W4773" i="1" l="1"/>
  <c r="S4773" i="1"/>
  <c r="R4774" i="1"/>
  <c r="X4773" i="1"/>
  <c r="T4774" i="1"/>
  <c r="U4773" i="1"/>
  <c r="X4774" i="1" l="1"/>
  <c r="U4774" i="1"/>
  <c r="T4775" i="1"/>
  <c r="W4774" i="1"/>
  <c r="R4775" i="1"/>
  <c r="S4774" i="1"/>
  <c r="W4775" i="1" l="1"/>
  <c r="S4775" i="1"/>
  <c r="R4776" i="1"/>
  <c r="X4775" i="1"/>
  <c r="U4775" i="1"/>
  <c r="T4776" i="1"/>
  <c r="X4776" i="1" l="1"/>
  <c r="U4776" i="1"/>
  <c r="T4777" i="1"/>
  <c r="W4776" i="1"/>
  <c r="S4776" i="1"/>
  <c r="R4777" i="1"/>
  <c r="W4777" i="1" l="1"/>
  <c r="S4777" i="1"/>
  <c r="R4778" i="1"/>
  <c r="X4777" i="1"/>
  <c r="T4778" i="1"/>
  <c r="U4777" i="1"/>
  <c r="X4778" i="1" l="1"/>
  <c r="T4779" i="1"/>
  <c r="U4778" i="1"/>
  <c r="W4778" i="1"/>
  <c r="S4778" i="1"/>
  <c r="R4779" i="1"/>
  <c r="W4779" i="1" l="1"/>
  <c r="R4780" i="1"/>
  <c r="S4779" i="1"/>
  <c r="X4779" i="1"/>
  <c r="U4779" i="1"/>
  <c r="T4780" i="1"/>
  <c r="X4780" i="1" l="1"/>
  <c r="U4780" i="1"/>
  <c r="T4781" i="1"/>
  <c r="W4780" i="1"/>
  <c r="R4781" i="1"/>
  <c r="S4780" i="1"/>
  <c r="W4781" i="1" l="1"/>
  <c r="R4782" i="1"/>
  <c r="S4781" i="1"/>
  <c r="X4781" i="1"/>
  <c r="T4782" i="1"/>
  <c r="U4781" i="1"/>
  <c r="X4782" i="1" l="1"/>
  <c r="T4783" i="1"/>
  <c r="U4782" i="1"/>
  <c r="W4782" i="1"/>
  <c r="R4783" i="1"/>
  <c r="S4782" i="1"/>
  <c r="W4783" i="1" l="1"/>
  <c r="S4783" i="1"/>
  <c r="R4784" i="1"/>
  <c r="X4783" i="1"/>
  <c r="U4783" i="1"/>
  <c r="T4784" i="1"/>
  <c r="X4784" i="1" l="1"/>
  <c r="T4785" i="1"/>
  <c r="U4784" i="1"/>
  <c r="W4784" i="1"/>
  <c r="R4785" i="1"/>
  <c r="S4784" i="1"/>
  <c r="W4785" i="1" l="1"/>
  <c r="R4786" i="1"/>
  <c r="S4785" i="1"/>
  <c r="X4785" i="1"/>
  <c r="U4785" i="1"/>
  <c r="T4786" i="1"/>
  <c r="X4786" i="1" l="1"/>
  <c r="T4787" i="1"/>
  <c r="U4786" i="1"/>
  <c r="W4786" i="1"/>
  <c r="R4787" i="1"/>
  <c r="S4786" i="1"/>
  <c r="W4787" i="1" l="1"/>
  <c r="S4787" i="1"/>
  <c r="R4788" i="1"/>
  <c r="X4787" i="1"/>
  <c r="T4788" i="1"/>
  <c r="U4787" i="1"/>
  <c r="X4788" i="1" l="1"/>
  <c r="T4789" i="1"/>
  <c r="U4788" i="1"/>
  <c r="W4788" i="1"/>
  <c r="R4789" i="1"/>
  <c r="S4788" i="1"/>
  <c r="W4789" i="1" l="1"/>
  <c r="R4790" i="1"/>
  <c r="S4789" i="1"/>
  <c r="X4789" i="1"/>
  <c r="U4789" i="1"/>
  <c r="T4790" i="1"/>
  <c r="X4790" i="1" l="1"/>
  <c r="U4790" i="1"/>
  <c r="T4791" i="1"/>
  <c r="W4790" i="1"/>
  <c r="S4790" i="1"/>
  <c r="R4791" i="1"/>
  <c r="W4791" i="1" l="1"/>
  <c r="R4792" i="1"/>
  <c r="S4791" i="1"/>
  <c r="X4791" i="1"/>
  <c r="T4792" i="1"/>
  <c r="U4791" i="1"/>
  <c r="X4792" i="1" l="1"/>
  <c r="T4793" i="1"/>
  <c r="U4792" i="1"/>
  <c r="W4792" i="1"/>
  <c r="S4792" i="1"/>
  <c r="R4793" i="1"/>
  <c r="W4793" i="1" l="1"/>
  <c r="S4793" i="1"/>
  <c r="R4794" i="1"/>
  <c r="X4793" i="1"/>
  <c r="U4793" i="1"/>
  <c r="T4794" i="1"/>
  <c r="W4794" i="1" l="1"/>
  <c r="R4795" i="1"/>
  <c r="S4794" i="1"/>
  <c r="X4794" i="1"/>
  <c r="U4794" i="1"/>
  <c r="T4795" i="1"/>
  <c r="X4795" i="1" l="1"/>
  <c r="U4795" i="1"/>
  <c r="T4796" i="1"/>
  <c r="W4795" i="1"/>
  <c r="R4796" i="1"/>
  <c r="S4795" i="1"/>
  <c r="W4796" i="1" l="1"/>
  <c r="R4797" i="1"/>
  <c r="S4796" i="1"/>
  <c r="X4796" i="1"/>
  <c r="T4797" i="1"/>
  <c r="U4796" i="1"/>
  <c r="X4797" i="1" l="1"/>
  <c r="U4797" i="1"/>
  <c r="T4798" i="1"/>
  <c r="W4797" i="1"/>
  <c r="S4797" i="1"/>
  <c r="R4798" i="1"/>
  <c r="W4798" i="1" l="1"/>
  <c r="S4798" i="1"/>
  <c r="R4799" i="1"/>
  <c r="X4798" i="1"/>
  <c r="U4798" i="1"/>
  <c r="T4799" i="1"/>
  <c r="X4799" i="1" l="1"/>
  <c r="U4799" i="1"/>
  <c r="T4800" i="1"/>
  <c r="W4799" i="1"/>
  <c r="R4800" i="1"/>
  <c r="S4799" i="1"/>
  <c r="W4800" i="1" l="1"/>
  <c r="S4800" i="1"/>
  <c r="R4801" i="1"/>
  <c r="X4800" i="1"/>
  <c r="U4800" i="1"/>
  <c r="T4801" i="1"/>
  <c r="X4801" i="1" l="1"/>
  <c r="T4802" i="1"/>
  <c r="U4801" i="1"/>
  <c r="W4801" i="1"/>
  <c r="S4801" i="1"/>
  <c r="R4802" i="1"/>
  <c r="W4802" i="1" l="1"/>
  <c r="S4802" i="1"/>
  <c r="R4803" i="1"/>
  <c r="X4802" i="1"/>
  <c r="U4802" i="1"/>
  <c r="T4803" i="1"/>
  <c r="X4803" i="1" l="1"/>
  <c r="T4804" i="1"/>
  <c r="U4803" i="1"/>
  <c r="W4803" i="1"/>
  <c r="S4803" i="1"/>
  <c r="R4804" i="1"/>
  <c r="W4804" i="1" l="1"/>
  <c r="R4805" i="1"/>
  <c r="S4804" i="1"/>
  <c r="X4804" i="1"/>
  <c r="U4804" i="1"/>
  <c r="T4805" i="1"/>
  <c r="X4805" i="1" l="1"/>
  <c r="U4805" i="1"/>
  <c r="T4806" i="1"/>
  <c r="W4805" i="1"/>
  <c r="S4805" i="1"/>
  <c r="R4806" i="1"/>
  <c r="W4806" i="1" l="1"/>
  <c r="S4806" i="1"/>
  <c r="R4807" i="1"/>
  <c r="X4806" i="1"/>
  <c r="T4807" i="1"/>
  <c r="U4806" i="1"/>
  <c r="X4807" i="1" l="1"/>
  <c r="T4808" i="1"/>
  <c r="U4807" i="1"/>
  <c r="W4807" i="1"/>
  <c r="S4807" i="1"/>
  <c r="R4808" i="1"/>
  <c r="W4808" i="1" l="1"/>
  <c r="S4808" i="1"/>
  <c r="R4809" i="1"/>
  <c r="X4808" i="1"/>
  <c r="T4809" i="1"/>
  <c r="U4808" i="1"/>
  <c r="X4809" i="1" l="1"/>
  <c r="U4809" i="1"/>
  <c r="T4810" i="1"/>
  <c r="W4809" i="1"/>
  <c r="R4810" i="1"/>
  <c r="S4809" i="1"/>
  <c r="W4810" i="1" l="1"/>
  <c r="R4811" i="1"/>
  <c r="S4810" i="1"/>
  <c r="X4810" i="1"/>
  <c r="U4810" i="1"/>
  <c r="T4811" i="1"/>
  <c r="X4811" i="1" l="1"/>
  <c r="T4812" i="1"/>
  <c r="U4811" i="1"/>
  <c r="W4811" i="1"/>
  <c r="R4812" i="1"/>
  <c r="S4811" i="1"/>
  <c r="W4812" i="1" l="1"/>
  <c r="R4813" i="1"/>
  <c r="S4812" i="1"/>
  <c r="X4812" i="1"/>
  <c r="T4813" i="1"/>
  <c r="U4812" i="1"/>
  <c r="X4813" i="1" l="1"/>
  <c r="T4814" i="1"/>
  <c r="U4813" i="1"/>
  <c r="W4813" i="1"/>
  <c r="S4813" i="1"/>
  <c r="R4814" i="1"/>
  <c r="W4814" i="1" l="1"/>
  <c r="R4815" i="1"/>
  <c r="S4814" i="1"/>
  <c r="X4814" i="1"/>
  <c r="T4815" i="1"/>
  <c r="U4814" i="1"/>
  <c r="X4815" i="1" l="1"/>
  <c r="U4815" i="1"/>
  <c r="T4816" i="1"/>
  <c r="W4815" i="1"/>
  <c r="R4816" i="1"/>
  <c r="S4815" i="1"/>
  <c r="W4816" i="1" l="1"/>
  <c r="R4817" i="1"/>
  <c r="S4816" i="1"/>
  <c r="X4816" i="1"/>
  <c r="T4817" i="1"/>
  <c r="U4816" i="1"/>
  <c r="X4817" i="1" l="1"/>
  <c r="T4818" i="1"/>
  <c r="U4817" i="1"/>
  <c r="W4817" i="1"/>
  <c r="S4817" i="1"/>
  <c r="R4818" i="1"/>
  <c r="W4818" i="1" l="1"/>
  <c r="R4819" i="1"/>
  <c r="S4818" i="1"/>
  <c r="X4818" i="1"/>
  <c r="U4818" i="1"/>
  <c r="T4819" i="1"/>
  <c r="W4819" i="1" l="1"/>
  <c r="R4820" i="1"/>
  <c r="S4819" i="1"/>
  <c r="X4819" i="1"/>
  <c r="U4819" i="1"/>
  <c r="T4820" i="1"/>
  <c r="X4820" i="1" l="1"/>
  <c r="T4821" i="1"/>
  <c r="U4820" i="1"/>
  <c r="W4820" i="1"/>
  <c r="R4821" i="1"/>
  <c r="S4820" i="1"/>
  <c r="W4821" i="1" l="1"/>
  <c r="R4822" i="1"/>
  <c r="S4821" i="1"/>
  <c r="X4821" i="1"/>
  <c r="U4821" i="1"/>
  <c r="T4822" i="1"/>
  <c r="X4822" i="1" l="1"/>
  <c r="U4822" i="1"/>
  <c r="T4823" i="1"/>
  <c r="W4822" i="1"/>
  <c r="S4822" i="1"/>
  <c r="R4823" i="1"/>
  <c r="W4823" i="1" l="1"/>
  <c r="S4823" i="1"/>
  <c r="R4824" i="1"/>
  <c r="X4823" i="1"/>
  <c r="T4824" i="1"/>
  <c r="U4823" i="1"/>
  <c r="X4824" i="1" l="1"/>
  <c r="U4824" i="1"/>
  <c r="T4825" i="1"/>
  <c r="W4824" i="1"/>
  <c r="S4824" i="1"/>
  <c r="R4825" i="1"/>
  <c r="W4825" i="1" l="1"/>
  <c r="R4826" i="1"/>
  <c r="S4825" i="1"/>
  <c r="X4825" i="1"/>
  <c r="U4825" i="1"/>
  <c r="T4826" i="1"/>
  <c r="X4826" i="1" l="1"/>
  <c r="U4826" i="1"/>
  <c r="T4827" i="1"/>
  <c r="W4826" i="1"/>
  <c r="S4826" i="1"/>
  <c r="R4827" i="1"/>
  <c r="W4827" i="1" l="1"/>
  <c r="S4827" i="1"/>
  <c r="R4828" i="1"/>
  <c r="X4827" i="1"/>
  <c r="T4828" i="1"/>
  <c r="U4827" i="1"/>
  <c r="X4828" i="1" l="1"/>
  <c r="T4829" i="1"/>
  <c r="U4828" i="1"/>
  <c r="W4828" i="1"/>
  <c r="S4828" i="1"/>
  <c r="R4829" i="1"/>
  <c r="W4829" i="1" l="1"/>
  <c r="R4830" i="1"/>
  <c r="S4829" i="1"/>
  <c r="X4829" i="1"/>
  <c r="U4829" i="1"/>
  <c r="T4830" i="1"/>
  <c r="X4830" i="1" l="1"/>
  <c r="U4830" i="1"/>
  <c r="T4831" i="1"/>
  <c r="W4830" i="1"/>
  <c r="S4830" i="1"/>
  <c r="R4831" i="1"/>
  <c r="W4831" i="1" l="1"/>
  <c r="R4832" i="1"/>
  <c r="S4831" i="1"/>
  <c r="X4831" i="1"/>
  <c r="T4832" i="1"/>
  <c r="U4831" i="1"/>
  <c r="X4832" i="1" l="1"/>
  <c r="U4832" i="1"/>
  <c r="T4833" i="1"/>
  <c r="W4832" i="1"/>
  <c r="S4832" i="1"/>
  <c r="R4833" i="1"/>
  <c r="W4833" i="1" l="1"/>
  <c r="S4833" i="1"/>
  <c r="R4834" i="1"/>
  <c r="X4833" i="1"/>
  <c r="U4833" i="1"/>
  <c r="T4834" i="1"/>
  <c r="X4834" i="1" l="1"/>
  <c r="U4834" i="1"/>
  <c r="T4835" i="1"/>
  <c r="W4834" i="1"/>
  <c r="R4835" i="1"/>
  <c r="S4834" i="1"/>
  <c r="W4835" i="1" l="1"/>
  <c r="R4836" i="1"/>
  <c r="S4835" i="1"/>
  <c r="X4835" i="1"/>
  <c r="T4836" i="1"/>
  <c r="U4835" i="1"/>
  <c r="X4836" i="1" l="1"/>
  <c r="T4837" i="1"/>
  <c r="U4836" i="1"/>
  <c r="W4836" i="1"/>
  <c r="R4837" i="1"/>
  <c r="S4836" i="1"/>
  <c r="W4837" i="1" l="1"/>
  <c r="S4837" i="1"/>
  <c r="R4838" i="1"/>
  <c r="X4837" i="1"/>
  <c r="T4838" i="1"/>
  <c r="U4837" i="1"/>
  <c r="X4838" i="1" l="1"/>
  <c r="T4839" i="1"/>
  <c r="U4838" i="1"/>
  <c r="W4838" i="1"/>
  <c r="S4838" i="1"/>
  <c r="R4839" i="1"/>
  <c r="W4839" i="1" l="1"/>
  <c r="S4839" i="1"/>
  <c r="R4840" i="1"/>
  <c r="X4839" i="1"/>
  <c r="U4839" i="1"/>
  <c r="T4840" i="1"/>
  <c r="X4840" i="1" l="1"/>
  <c r="U4840" i="1"/>
  <c r="T4841" i="1"/>
  <c r="W4840" i="1"/>
  <c r="R4841" i="1"/>
  <c r="S4840" i="1"/>
  <c r="W4841" i="1" l="1"/>
  <c r="R4842" i="1"/>
  <c r="S4841" i="1"/>
  <c r="X4841" i="1"/>
  <c r="U4841" i="1"/>
  <c r="T4842" i="1"/>
  <c r="X4842" i="1" l="1"/>
  <c r="T4843" i="1"/>
  <c r="U4842" i="1"/>
  <c r="W4842" i="1"/>
  <c r="S4842" i="1"/>
  <c r="R4843" i="1"/>
  <c r="W4843" i="1" l="1"/>
  <c r="S4843" i="1"/>
  <c r="R4844" i="1"/>
  <c r="X4843" i="1"/>
  <c r="U4843" i="1"/>
  <c r="T4844" i="1"/>
  <c r="X4844" i="1" l="1"/>
  <c r="T4845" i="1"/>
  <c r="U4844" i="1"/>
  <c r="W4844" i="1"/>
  <c r="R4845" i="1"/>
  <c r="S4844" i="1"/>
  <c r="W4845" i="1" l="1"/>
  <c r="S4845" i="1"/>
  <c r="R4846" i="1"/>
  <c r="X4845" i="1"/>
  <c r="U4845" i="1"/>
  <c r="T4846" i="1"/>
  <c r="X4846" i="1" l="1"/>
  <c r="T4847" i="1"/>
  <c r="U4846" i="1"/>
  <c r="W4846" i="1"/>
  <c r="R4847" i="1"/>
  <c r="S4846" i="1"/>
  <c r="W4847" i="1" l="1"/>
  <c r="S4847" i="1"/>
  <c r="R4848" i="1"/>
  <c r="X4847" i="1"/>
  <c r="U4847" i="1"/>
  <c r="T4848" i="1"/>
  <c r="X4848" i="1" l="1"/>
  <c r="T4849" i="1"/>
  <c r="U4848" i="1"/>
  <c r="W4848" i="1"/>
  <c r="S4848" i="1"/>
  <c r="R4849" i="1"/>
  <c r="W4849" i="1" l="1"/>
  <c r="R4850" i="1"/>
  <c r="S4849" i="1"/>
  <c r="X4849" i="1"/>
  <c r="T4850" i="1"/>
  <c r="U4849" i="1"/>
  <c r="X4850" i="1" l="1"/>
  <c r="U4850" i="1"/>
  <c r="T4851" i="1"/>
  <c r="W4850" i="1"/>
  <c r="R4851" i="1"/>
  <c r="S4850" i="1"/>
  <c r="W4851" i="1" l="1"/>
  <c r="S4851" i="1"/>
  <c r="R4852" i="1"/>
  <c r="X4851" i="1"/>
  <c r="T4852" i="1"/>
  <c r="U4851" i="1"/>
  <c r="X4852" i="1" l="1"/>
  <c r="U4852" i="1"/>
  <c r="T4853" i="1"/>
  <c r="W4852" i="1"/>
  <c r="R4853" i="1"/>
  <c r="S4852" i="1"/>
  <c r="W4853" i="1" l="1"/>
  <c r="S4853" i="1"/>
  <c r="R4854" i="1"/>
  <c r="X4853" i="1"/>
  <c r="U4853" i="1"/>
  <c r="T4854" i="1"/>
  <c r="X4854" i="1" l="1"/>
  <c r="U4854" i="1"/>
  <c r="T4855" i="1"/>
  <c r="W4854" i="1"/>
  <c r="R4855" i="1"/>
  <c r="S4854" i="1"/>
  <c r="W4855" i="1" l="1"/>
  <c r="S4855" i="1"/>
  <c r="R4856" i="1"/>
  <c r="X4855" i="1"/>
  <c r="T4856" i="1"/>
  <c r="U4855" i="1"/>
  <c r="X4856" i="1" l="1"/>
  <c r="T4857" i="1"/>
  <c r="U4856" i="1"/>
  <c r="W4856" i="1"/>
  <c r="S4856" i="1"/>
  <c r="R4857" i="1"/>
  <c r="W4857" i="1" l="1"/>
  <c r="S4857" i="1"/>
  <c r="R4858" i="1"/>
  <c r="X4857" i="1"/>
  <c r="T4858" i="1"/>
  <c r="U4857" i="1"/>
  <c r="X4858" i="1" l="1"/>
  <c r="T4859" i="1"/>
  <c r="U4858" i="1"/>
  <c r="W4858" i="1"/>
  <c r="S4858" i="1"/>
  <c r="R4859" i="1"/>
  <c r="W4859" i="1" l="1"/>
  <c r="R4860" i="1"/>
  <c r="S4859" i="1"/>
  <c r="X4859" i="1"/>
  <c r="T4860" i="1"/>
  <c r="U4859" i="1"/>
  <c r="X4860" i="1" l="1"/>
  <c r="U4860" i="1"/>
  <c r="T4861" i="1"/>
  <c r="W4860" i="1"/>
  <c r="R4861" i="1"/>
  <c r="S4860" i="1"/>
  <c r="W4861" i="1" l="1"/>
  <c r="S4861" i="1"/>
  <c r="R4862" i="1"/>
  <c r="X4861" i="1"/>
  <c r="T4862" i="1"/>
  <c r="U4861" i="1"/>
  <c r="X4862" i="1" l="1"/>
  <c r="T4863" i="1"/>
  <c r="U4862" i="1"/>
  <c r="W4862" i="1"/>
  <c r="R4863" i="1"/>
  <c r="S4862" i="1"/>
  <c r="W4863" i="1" l="1"/>
  <c r="R4864" i="1"/>
  <c r="S4863" i="1"/>
  <c r="X4863" i="1"/>
  <c r="U4863" i="1"/>
  <c r="T4864" i="1"/>
  <c r="X4864" i="1" l="1"/>
  <c r="T4865" i="1"/>
  <c r="U4864" i="1"/>
  <c r="W4864" i="1"/>
  <c r="R4865" i="1"/>
  <c r="S4864" i="1"/>
  <c r="W4865" i="1" l="1"/>
  <c r="R4866" i="1"/>
  <c r="S4865" i="1"/>
  <c r="X4865" i="1"/>
  <c r="U4865" i="1"/>
  <c r="T4866" i="1"/>
  <c r="X4866" i="1" l="1"/>
  <c r="T4867" i="1"/>
  <c r="U4866" i="1"/>
  <c r="W4866" i="1"/>
  <c r="R4867" i="1"/>
  <c r="S4866" i="1"/>
  <c r="W4867" i="1" l="1"/>
  <c r="S4867" i="1"/>
  <c r="R4868" i="1"/>
  <c r="X4867" i="1"/>
  <c r="T4868" i="1"/>
  <c r="U4867" i="1"/>
  <c r="X4868" i="1" l="1"/>
  <c r="U4868" i="1"/>
  <c r="T4869" i="1"/>
  <c r="W4868" i="1"/>
  <c r="S4868" i="1"/>
  <c r="R4869" i="1"/>
  <c r="W4869" i="1" l="1"/>
  <c r="R4870" i="1"/>
  <c r="S4869" i="1"/>
  <c r="X4869" i="1"/>
  <c r="T4870" i="1"/>
  <c r="U4869" i="1"/>
  <c r="X4870" i="1" l="1"/>
  <c r="U4870" i="1"/>
  <c r="T4871" i="1"/>
  <c r="W4870" i="1"/>
  <c r="R4871" i="1"/>
  <c r="S4870" i="1"/>
  <c r="W4871" i="1" l="1"/>
  <c r="S4871" i="1"/>
  <c r="R4872" i="1"/>
  <c r="X4871" i="1"/>
  <c r="T4872" i="1"/>
  <c r="U4871" i="1"/>
  <c r="X4872" i="1" l="1"/>
  <c r="T4873" i="1"/>
  <c r="U4872" i="1"/>
  <c r="W4872" i="1"/>
  <c r="R4873" i="1"/>
  <c r="S4872" i="1"/>
  <c r="W4873" i="1" l="1"/>
  <c r="S4873" i="1"/>
  <c r="R4874" i="1"/>
  <c r="X4873" i="1"/>
  <c r="T4874" i="1"/>
  <c r="U4873" i="1"/>
  <c r="X4874" i="1" l="1"/>
  <c r="T4875" i="1"/>
  <c r="U4874" i="1"/>
  <c r="W4874" i="1"/>
  <c r="R4875" i="1"/>
  <c r="S4874" i="1"/>
  <c r="W4875" i="1" l="1"/>
  <c r="R4876" i="1"/>
  <c r="S4875" i="1"/>
  <c r="X4875" i="1"/>
  <c r="U4875" i="1"/>
  <c r="T4876" i="1"/>
  <c r="X4876" i="1" l="1"/>
  <c r="T4877" i="1"/>
  <c r="U4876" i="1"/>
  <c r="W4876" i="1"/>
  <c r="R4877" i="1"/>
  <c r="S4876" i="1"/>
  <c r="W4877" i="1" l="1"/>
  <c r="S4877" i="1"/>
  <c r="R4878" i="1"/>
  <c r="X4877" i="1"/>
  <c r="U4877" i="1"/>
  <c r="T4878" i="1"/>
  <c r="X4878" i="1" l="1"/>
  <c r="T4879" i="1"/>
  <c r="U4878" i="1"/>
  <c r="W4878" i="1"/>
  <c r="S4878" i="1"/>
  <c r="R4879" i="1"/>
  <c r="W4879" i="1" l="1"/>
  <c r="R4880" i="1"/>
  <c r="S4879" i="1"/>
  <c r="X4879" i="1"/>
  <c r="U4879" i="1"/>
  <c r="T4880" i="1"/>
  <c r="X4880" i="1" l="1"/>
  <c r="U4880" i="1"/>
  <c r="T4881" i="1"/>
  <c r="W4880" i="1"/>
  <c r="R4881" i="1"/>
  <c r="S4880" i="1"/>
  <c r="W4881" i="1" l="1"/>
  <c r="S4881" i="1"/>
  <c r="R4882" i="1"/>
  <c r="X4881" i="1"/>
  <c r="T4882" i="1"/>
  <c r="U4881" i="1"/>
  <c r="X4882" i="1" l="1"/>
  <c r="T4883" i="1"/>
  <c r="U4882" i="1"/>
  <c r="W4882" i="1"/>
  <c r="R4883" i="1"/>
  <c r="S4882" i="1"/>
  <c r="W4883" i="1" l="1"/>
  <c r="R4884" i="1"/>
  <c r="S4883" i="1"/>
  <c r="X4883" i="1"/>
  <c r="T4884" i="1"/>
  <c r="U4883" i="1"/>
  <c r="X4884" i="1" l="1"/>
  <c r="T4885" i="1"/>
  <c r="U4884" i="1"/>
  <c r="W4884" i="1"/>
  <c r="R4885" i="1"/>
  <c r="S4884" i="1"/>
  <c r="W4885" i="1" l="1"/>
  <c r="R4886" i="1"/>
  <c r="S4885" i="1"/>
  <c r="X4885" i="1"/>
  <c r="T4886" i="1"/>
  <c r="U4885" i="1"/>
  <c r="X4886" i="1" l="1"/>
  <c r="T4887" i="1"/>
  <c r="U4886" i="1"/>
  <c r="W4886" i="1"/>
  <c r="S4886" i="1"/>
  <c r="R4887" i="1"/>
  <c r="W4887" i="1" l="1"/>
  <c r="R4888" i="1"/>
  <c r="S4887" i="1"/>
  <c r="X4887" i="1"/>
  <c r="T4888" i="1"/>
  <c r="U4887" i="1"/>
  <c r="X4888" i="1" l="1"/>
  <c r="T4889" i="1"/>
  <c r="U4888" i="1"/>
  <c r="W4888" i="1"/>
  <c r="S4888" i="1"/>
  <c r="R4889" i="1"/>
  <c r="W4889" i="1" l="1"/>
  <c r="S4889" i="1"/>
  <c r="R4890" i="1"/>
  <c r="X4889" i="1"/>
  <c r="T4890" i="1"/>
  <c r="U4889" i="1"/>
  <c r="X4890" i="1" l="1"/>
  <c r="U4890" i="1"/>
  <c r="T4891" i="1"/>
  <c r="W4890" i="1"/>
  <c r="S4890" i="1"/>
  <c r="R4891" i="1"/>
  <c r="W4891" i="1" l="1"/>
  <c r="R4892" i="1"/>
  <c r="S4891" i="1"/>
  <c r="X4891" i="1"/>
  <c r="U4891" i="1"/>
  <c r="T4892" i="1"/>
  <c r="X4892" i="1" l="1"/>
  <c r="T4893" i="1"/>
  <c r="U4892" i="1"/>
  <c r="W4892" i="1"/>
  <c r="R4893" i="1"/>
  <c r="S4892" i="1"/>
  <c r="W4893" i="1" l="1"/>
  <c r="S4893" i="1"/>
  <c r="R4894" i="1"/>
  <c r="X4893" i="1"/>
  <c r="U4893" i="1"/>
  <c r="T4894" i="1"/>
  <c r="X4894" i="1" l="1"/>
  <c r="T4895" i="1"/>
  <c r="U4894" i="1"/>
  <c r="W4894" i="1"/>
  <c r="R4895" i="1"/>
  <c r="S4894" i="1"/>
  <c r="W4895" i="1" l="1"/>
  <c r="S4895" i="1"/>
  <c r="R4896" i="1"/>
  <c r="X4895" i="1"/>
  <c r="U4895" i="1"/>
  <c r="T4896" i="1"/>
  <c r="X4896" i="1" l="1"/>
  <c r="T4897" i="1"/>
  <c r="U4896" i="1"/>
  <c r="W4896" i="1"/>
  <c r="R4897" i="1"/>
  <c r="S4896" i="1"/>
  <c r="W4897" i="1" l="1"/>
  <c r="R4898" i="1"/>
  <c r="S4897" i="1"/>
  <c r="X4897" i="1"/>
  <c r="U4897" i="1"/>
  <c r="T4898" i="1"/>
  <c r="X4898" i="1" l="1"/>
  <c r="U4898" i="1"/>
  <c r="T4899" i="1"/>
  <c r="W4898" i="1"/>
  <c r="S4898" i="1"/>
  <c r="R4899" i="1"/>
  <c r="W4899" i="1" l="1"/>
  <c r="R4900" i="1"/>
  <c r="S4899" i="1"/>
  <c r="X4899" i="1"/>
  <c r="T4900" i="1"/>
  <c r="U4899" i="1"/>
  <c r="X4900" i="1" l="1"/>
  <c r="U4900" i="1"/>
  <c r="T4901" i="1"/>
  <c r="W4900" i="1"/>
  <c r="S4900" i="1"/>
  <c r="R4901" i="1"/>
  <c r="W4901" i="1" l="1"/>
  <c r="S4901" i="1"/>
  <c r="R4902" i="1"/>
  <c r="X4901" i="1"/>
  <c r="T4902" i="1"/>
  <c r="U4901" i="1"/>
  <c r="X4902" i="1" l="1"/>
  <c r="U4902" i="1"/>
  <c r="T4903" i="1"/>
  <c r="W4902" i="1"/>
  <c r="R4903" i="1"/>
  <c r="S4902" i="1"/>
  <c r="W4903" i="1" l="1"/>
  <c r="S4903" i="1"/>
  <c r="R4904" i="1"/>
  <c r="X4903" i="1"/>
  <c r="U4903" i="1"/>
  <c r="T4904" i="1"/>
  <c r="X4904" i="1" l="1"/>
  <c r="T4905" i="1"/>
  <c r="U4904" i="1"/>
  <c r="W4904" i="1"/>
  <c r="R4905" i="1"/>
  <c r="S4904" i="1"/>
  <c r="W4905" i="1" l="1"/>
  <c r="R4906" i="1"/>
  <c r="S4905" i="1"/>
  <c r="X4905" i="1"/>
  <c r="U4905" i="1"/>
  <c r="T4906" i="1"/>
  <c r="X4906" i="1" l="1"/>
  <c r="T4907" i="1"/>
  <c r="U4906" i="1"/>
  <c r="W4906" i="1"/>
  <c r="S4906" i="1"/>
  <c r="R4907" i="1"/>
  <c r="W4907" i="1" l="1"/>
  <c r="S4907" i="1"/>
  <c r="R4908" i="1"/>
  <c r="X4907" i="1"/>
  <c r="T4908" i="1"/>
  <c r="U4907" i="1"/>
  <c r="X4908" i="1" l="1"/>
  <c r="U4908" i="1"/>
  <c r="T4909" i="1"/>
  <c r="W4908" i="1"/>
  <c r="S4908" i="1"/>
  <c r="R4909" i="1"/>
  <c r="W4909" i="1" l="1"/>
  <c r="S4909" i="1"/>
  <c r="R4910" i="1"/>
  <c r="X4909" i="1"/>
  <c r="U4909" i="1"/>
  <c r="T4910" i="1"/>
  <c r="X4910" i="1" l="1"/>
  <c r="T4911" i="1"/>
  <c r="U4910" i="1"/>
  <c r="W4910" i="1"/>
  <c r="R4911" i="1"/>
  <c r="S4910" i="1"/>
  <c r="W4911" i="1" l="1"/>
  <c r="S4911" i="1"/>
  <c r="R4912" i="1"/>
  <c r="X4911" i="1"/>
  <c r="T4912" i="1"/>
  <c r="U4911" i="1"/>
  <c r="X4912" i="1" l="1"/>
  <c r="T4913" i="1"/>
  <c r="U4912" i="1"/>
  <c r="W4912" i="1"/>
  <c r="R4913" i="1"/>
  <c r="S4912" i="1"/>
  <c r="W4913" i="1" l="1"/>
  <c r="R4914" i="1"/>
  <c r="S4913" i="1"/>
  <c r="X4913" i="1"/>
  <c r="T4914" i="1"/>
  <c r="U4913" i="1"/>
  <c r="X4914" i="1" l="1"/>
  <c r="T4915" i="1"/>
  <c r="U4914" i="1"/>
  <c r="W4914" i="1"/>
  <c r="R4915" i="1"/>
  <c r="S4914" i="1"/>
  <c r="W4915" i="1" l="1"/>
  <c r="R4916" i="1"/>
  <c r="S4915" i="1"/>
  <c r="X4915" i="1"/>
  <c r="T4916" i="1"/>
  <c r="U4915" i="1"/>
  <c r="X4916" i="1" l="1"/>
  <c r="T4917" i="1"/>
  <c r="U4916" i="1"/>
  <c r="W4916" i="1"/>
  <c r="R4917" i="1"/>
  <c r="S4916" i="1"/>
  <c r="W4917" i="1" l="1"/>
  <c r="R4918" i="1"/>
  <c r="S4917" i="1"/>
  <c r="X4917" i="1"/>
  <c r="T4918" i="1"/>
  <c r="U4917" i="1"/>
  <c r="X4918" i="1" l="1"/>
  <c r="U4918" i="1"/>
  <c r="T4919" i="1"/>
  <c r="W4918" i="1"/>
  <c r="S4918" i="1"/>
  <c r="R4919" i="1"/>
  <c r="W4919" i="1" l="1"/>
  <c r="R4920" i="1"/>
  <c r="S4919" i="1"/>
  <c r="X4919" i="1"/>
  <c r="T4920" i="1"/>
  <c r="U4919" i="1"/>
  <c r="X4920" i="1" l="1"/>
  <c r="U4920" i="1"/>
  <c r="T4921" i="1"/>
  <c r="W4920" i="1"/>
  <c r="R4921" i="1"/>
  <c r="S4920" i="1"/>
  <c r="W4921" i="1" l="1"/>
  <c r="R4922" i="1"/>
  <c r="S4921" i="1"/>
  <c r="X4921" i="1"/>
  <c r="T4922" i="1"/>
  <c r="U4921" i="1"/>
  <c r="X4922" i="1" l="1"/>
  <c r="T4923" i="1"/>
  <c r="U4922" i="1"/>
  <c r="W4922" i="1"/>
  <c r="R4923" i="1"/>
  <c r="S4922" i="1"/>
  <c r="X4923" i="1" l="1"/>
  <c r="U4923" i="1"/>
  <c r="T4924" i="1"/>
  <c r="W4923" i="1"/>
  <c r="S4923" i="1"/>
  <c r="R4924" i="1"/>
  <c r="W4924" i="1" l="1"/>
  <c r="R4925" i="1"/>
  <c r="S4924" i="1"/>
  <c r="X4924" i="1"/>
  <c r="T4925" i="1"/>
  <c r="U4924" i="1"/>
  <c r="X4925" i="1" l="1"/>
  <c r="U4925" i="1"/>
  <c r="T4926" i="1"/>
  <c r="W4925" i="1"/>
  <c r="S4925" i="1"/>
  <c r="R4926" i="1"/>
  <c r="W4926" i="1" l="1"/>
  <c r="R4927" i="1"/>
  <c r="S4926" i="1"/>
  <c r="X4926" i="1"/>
  <c r="T4927" i="1"/>
  <c r="U4926" i="1"/>
  <c r="X4927" i="1" l="1"/>
  <c r="T4928" i="1"/>
  <c r="U4927" i="1"/>
  <c r="W4927" i="1"/>
  <c r="R4928" i="1"/>
  <c r="S4927" i="1"/>
  <c r="W4928" i="1" l="1"/>
  <c r="S4928" i="1"/>
  <c r="R4929" i="1"/>
  <c r="X4928" i="1"/>
  <c r="T4929" i="1"/>
  <c r="U4928" i="1"/>
  <c r="X4929" i="1" l="1"/>
  <c r="T4930" i="1"/>
  <c r="U4929" i="1"/>
  <c r="W4929" i="1"/>
  <c r="R4930" i="1"/>
  <c r="S4929" i="1"/>
  <c r="W4930" i="1" l="1"/>
  <c r="R4931" i="1"/>
  <c r="S4930" i="1"/>
  <c r="X4930" i="1"/>
  <c r="U4930" i="1"/>
  <c r="T4931" i="1"/>
  <c r="X4931" i="1" l="1"/>
  <c r="T4932" i="1"/>
  <c r="U4931" i="1"/>
  <c r="W4931" i="1"/>
  <c r="R4932" i="1"/>
  <c r="S4931" i="1"/>
  <c r="W4932" i="1" l="1"/>
  <c r="R4933" i="1"/>
  <c r="S4932" i="1"/>
  <c r="X4932" i="1"/>
  <c r="T4933" i="1"/>
  <c r="U4932" i="1"/>
  <c r="X4933" i="1" l="1"/>
  <c r="T4934" i="1"/>
  <c r="U4933" i="1"/>
  <c r="W4933" i="1"/>
  <c r="S4933" i="1"/>
  <c r="R4934" i="1"/>
  <c r="X4934" i="1" l="1"/>
  <c r="T4935" i="1"/>
  <c r="U4934" i="1"/>
  <c r="W4934" i="1"/>
  <c r="R4935" i="1"/>
  <c r="S4934" i="1"/>
  <c r="W4935" i="1" l="1"/>
  <c r="S4935" i="1"/>
  <c r="R4936" i="1"/>
  <c r="X4935" i="1"/>
  <c r="U4935" i="1"/>
  <c r="T4936" i="1"/>
  <c r="X4936" i="1" l="1"/>
  <c r="T4937" i="1"/>
  <c r="U4936" i="1"/>
  <c r="W4936" i="1"/>
  <c r="S4936" i="1"/>
  <c r="R4937" i="1"/>
  <c r="W4937" i="1" l="1"/>
  <c r="R4938" i="1"/>
  <c r="S4937" i="1"/>
  <c r="X4937" i="1"/>
  <c r="T4938" i="1"/>
  <c r="U4937" i="1"/>
  <c r="X4938" i="1" l="1"/>
  <c r="T4939" i="1"/>
  <c r="U4938" i="1"/>
  <c r="W4938" i="1"/>
  <c r="S4938" i="1"/>
  <c r="R4939" i="1"/>
  <c r="W4939" i="1" l="1"/>
  <c r="S4939" i="1"/>
  <c r="R4940" i="1"/>
  <c r="X4939" i="1"/>
  <c r="T4940" i="1"/>
  <c r="U4939" i="1"/>
  <c r="X4940" i="1" l="1"/>
  <c r="U4940" i="1"/>
  <c r="T4941" i="1"/>
  <c r="W4940" i="1"/>
  <c r="S4940" i="1"/>
  <c r="R4941" i="1"/>
  <c r="W4941" i="1" l="1"/>
  <c r="R4942" i="1"/>
  <c r="S4941" i="1"/>
  <c r="X4941" i="1"/>
  <c r="T4942" i="1"/>
  <c r="U4941" i="1"/>
  <c r="X4942" i="1" l="1"/>
  <c r="T4943" i="1"/>
  <c r="U4942" i="1"/>
  <c r="W4942" i="1"/>
  <c r="R4943" i="1"/>
  <c r="S4942" i="1"/>
  <c r="W4943" i="1" l="1"/>
  <c r="S4943" i="1"/>
  <c r="R4944" i="1"/>
  <c r="X4943" i="1"/>
  <c r="U4943" i="1"/>
  <c r="T4944" i="1"/>
  <c r="X4944" i="1" l="1"/>
  <c r="T4945" i="1"/>
  <c r="U4944" i="1"/>
  <c r="W4944" i="1"/>
  <c r="R4945" i="1"/>
  <c r="S4944" i="1"/>
  <c r="W4945" i="1" l="1"/>
  <c r="R4946" i="1"/>
  <c r="S4945" i="1"/>
  <c r="X4945" i="1"/>
  <c r="U4945" i="1"/>
  <c r="T4946" i="1"/>
  <c r="X4946" i="1" l="1"/>
  <c r="T4947" i="1"/>
  <c r="U4946" i="1"/>
  <c r="W4946" i="1"/>
  <c r="R4947" i="1"/>
  <c r="S4946" i="1"/>
  <c r="W4947" i="1" l="1"/>
  <c r="S4947" i="1"/>
  <c r="R4948" i="1"/>
  <c r="X4947" i="1"/>
  <c r="U4947" i="1"/>
  <c r="T4948" i="1"/>
  <c r="X4948" i="1" l="1"/>
  <c r="T4949" i="1"/>
  <c r="U4948" i="1"/>
  <c r="W4948" i="1"/>
  <c r="S4948" i="1"/>
  <c r="R4949" i="1"/>
  <c r="W4949" i="1" l="1"/>
  <c r="R4950" i="1"/>
  <c r="S4949" i="1"/>
  <c r="X4949" i="1"/>
  <c r="T4950" i="1"/>
  <c r="U4949" i="1"/>
  <c r="X4950" i="1" l="1"/>
  <c r="U4950" i="1"/>
  <c r="T4951" i="1"/>
  <c r="W4950" i="1"/>
  <c r="S4950" i="1"/>
  <c r="R4951" i="1"/>
  <c r="W4951" i="1" l="1"/>
  <c r="R4952" i="1"/>
  <c r="S4951" i="1"/>
  <c r="X4951" i="1"/>
  <c r="U4951" i="1"/>
  <c r="T4952" i="1"/>
  <c r="X4952" i="1" l="1"/>
  <c r="U4952" i="1"/>
  <c r="T4953" i="1"/>
  <c r="W4952" i="1"/>
  <c r="R4953" i="1"/>
  <c r="S4952" i="1"/>
  <c r="W4953" i="1" l="1"/>
  <c r="S4953" i="1"/>
  <c r="R4954" i="1"/>
  <c r="X4953" i="1"/>
  <c r="T4954" i="1"/>
  <c r="U4953" i="1"/>
  <c r="X4954" i="1" l="1"/>
  <c r="T4955" i="1"/>
  <c r="U4954" i="1"/>
  <c r="W4954" i="1"/>
  <c r="R4955" i="1"/>
  <c r="S4954" i="1"/>
  <c r="W4955" i="1" l="1"/>
  <c r="R4956" i="1"/>
  <c r="S4955" i="1"/>
  <c r="X4955" i="1"/>
  <c r="U4955" i="1"/>
  <c r="T4956" i="1"/>
  <c r="X4956" i="1" l="1"/>
  <c r="T4957" i="1"/>
  <c r="U4956" i="1"/>
  <c r="W4956" i="1"/>
  <c r="R4957" i="1"/>
  <c r="S4956" i="1"/>
  <c r="W4957" i="1" l="1"/>
  <c r="R4958" i="1"/>
  <c r="S4957" i="1"/>
  <c r="X4957" i="1"/>
  <c r="U4957" i="1"/>
  <c r="T4958" i="1"/>
  <c r="X4958" i="1" l="1"/>
  <c r="T4959" i="1"/>
  <c r="U4958" i="1"/>
  <c r="W4958" i="1"/>
  <c r="S4958" i="1"/>
  <c r="R4959" i="1"/>
  <c r="W4959" i="1" l="1"/>
  <c r="R4960" i="1"/>
  <c r="S4959" i="1"/>
  <c r="X4959" i="1"/>
  <c r="T4960" i="1"/>
  <c r="U4959" i="1"/>
  <c r="X4960" i="1" l="1"/>
  <c r="U4960" i="1"/>
  <c r="T4961" i="1"/>
  <c r="W4960" i="1"/>
  <c r="S4960" i="1"/>
  <c r="R4961" i="1"/>
  <c r="W4961" i="1" l="1"/>
  <c r="S4961" i="1"/>
  <c r="R4962" i="1"/>
  <c r="X4961" i="1"/>
  <c r="T4962" i="1"/>
  <c r="U4961" i="1"/>
  <c r="X4962" i="1" l="1"/>
  <c r="U4962" i="1"/>
  <c r="T4963" i="1"/>
  <c r="W4962" i="1"/>
  <c r="R4963" i="1"/>
  <c r="S4962" i="1"/>
  <c r="W4963" i="1" l="1"/>
  <c r="R4964" i="1"/>
  <c r="S4963" i="1"/>
  <c r="X4963" i="1"/>
  <c r="U4963" i="1"/>
  <c r="T4964" i="1"/>
  <c r="X4964" i="1" l="1"/>
  <c r="T4965" i="1"/>
  <c r="U4964" i="1"/>
  <c r="W4964" i="1"/>
  <c r="R4965" i="1"/>
  <c r="S4964" i="1"/>
  <c r="W4965" i="1" l="1"/>
  <c r="S4965" i="1"/>
  <c r="R4966" i="1"/>
  <c r="X4965" i="1"/>
  <c r="T4966" i="1"/>
  <c r="U4965" i="1"/>
  <c r="X4966" i="1" l="1"/>
  <c r="T4967" i="1"/>
  <c r="U4966" i="1"/>
  <c r="W4966" i="1"/>
  <c r="R4967" i="1"/>
  <c r="S4966" i="1"/>
  <c r="X4967" i="1" l="1"/>
  <c r="U4967" i="1"/>
  <c r="T4968" i="1"/>
  <c r="W4967" i="1"/>
  <c r="R4968" i="1"/>
  <c r="S4967" i="1"/>
  <c r="W4968" i="1" l="1"/>
  <c r="S4968" i="1"/>
  <c r="R4969" i="1"/>
  <c r="X4968" i="1"/>
  <c r="T4969" i="1"/>
  <c r="U4968" i="1"/>
  <c r="X4969" i="1" l="1"/>
  <c r="T4970" i="1"/>
  <c r="U4969" i="1"/>
  <c r="W4969" i="1"/>
  <c r="R4970" i="1"/>
  <c r="S4969" i="1"/>
  <c r="W4970" i="1" l="1"/>
  <c r="S4970" i="1"/>
  <c r="R4971" i="1"/>
  <c r="X4970" i="1"/>
  <c r="U4970" i="1"/>
  <c r="T4971" i="1"/>
  <c r="X4971" i="1" l="1"/>
  <c r="T4972" i="1"/>
  <c r="U4971" i="1"/>
  <c r="W4971" i="1"/>
  <c r="R4972" i="1"/>
  <c r="S4971" i="1"/>
  <c r="W4972" i="1" l="1"/>
  <c r="R4973" i="1"/>
  <c r="S4972" i="1"/>
  <c r="X4972" i="1"/>
  <c r="U4972" i="1"/>
  <c r="T4973" i="1"/>
  <c r="X4973" i="1" l="1"/>
  <c r="T4974" i="1"/>
  <c r="U4973" i="1"/>
  <c r="W4973" i="1"/>
  <c r="S4973" i="1"/>
  <c r="R4974" i="1"/>
  <c r="W4974" i="1" l="1"/>
  <c r="R4975" i="1"/>
  <c r="S4974" i="1"/>
  <c r="X4974" i="1"/>
  <c r="T4975" i="1"/>
  <c r="U4974" i="1"/>
  <c r="X4975" i="1" l="1"/>
  <c r="T4976" i="1"/>
  <c r="U4975" i="1"/>
  <c r="W4975" i="1"/>
  <c r="S4975" i="1"/>
  <c r="R4976" i="1"/>
  <c r="W4976" i="1" l="1"/>
  <c r="R4977" i="1"/>
  <c r="S4976" i="1"/>
  <c r="X4976" i="1"/>
  <c r="T4977" i="1"/>
  <c r="U4976" i="1"/>
  <c r="X4977" i="1" l="1"/>
  <c r="U4977" i="1"/>
  <c r="T4978" i="1"/>
  <c r="W4977" i="1"/>
  <c r="R4978" i="1"/>
  <c r="S4977" i="1"/>
  <c r="W4978" i="1" l="1"/>
  <c r="S4978" i="1"/>
  <c r="R4979" i="1"/>
  <c r="X4978" i="1"/>
  <c r="T4979" i="1"/>
  <c r="U4978" i="1"/>
  <c r="X4979" i="1" l="1"/>
  <c r="T4980" i="1"/>
  <c r="U4979" i="1"/>
  <c r="W4979" i="1"/>
  <c r="R4980" i="1"/>
  <c r="S4979" i="1"/>
  <c r="W4980" i="1" l="1"/>
  <c r="S4980" i="1"/>
  <c r="R4981" i="1"/>
  <c r="X4980" i="1"/>
  <c r="U4980" i="1"/>
  <c r="T4981" i="1"/>
  <c r="X4981" i="1" l="1"/>
  <c r="T4982" i="1"/>
  <c r="U4981" i="1"/>
  <c r="W4981" i="1"/>
  <c r="R4982" i="1"/>
  <c r="S4981" i="1"/>
  <c r="X4982" i="1" l="1"/>
  <c r="U4982" i="1"/>
  <c r="T4983" i="1"/>
  <c r="W4982" i="1"/>
  <c r="S4982" i="1"/>
  <c r="R4983" i="1"/>
  <c r="W4983" i="1" l="1"/>
  <c r="S4983" i="1"/>
  <c r="R4984" i="1"/>
  <c r="X4983" i="1"/>
  <c r="U4983" i="1"/>
  <c r="T4984" i="1"/>
  <c r="X4984" i="1" l="1"/>
  <c r="T4985" i="1"/>
  <c r="U4984" i="1"/>
  <c r="W4984" i="1"/>
  <c r="R4985" i="1"/>
  <c r="S4984" i="1"/>
  <c r="W4985" i="1" l="1"/>
  <c r="R4986" i="1"/>
  <c r="S4985" i="1"/>
  <c r="X4985" i="1"/>
  <c r="T4986" i="1"/>
  <c r="U4985" i="1"/>
  <c r="X4986" i="1" l="1"/>
  <c r="T4987" i="1"/>
  <c r="U4986" i="1"/>
  <c r="W4986" i="1"/>
  <c r="S4986" i="1"/>
  <c r="R4987" i="1"/>
  <c r="W4987" i="1" l="1"/>
  <c r="S4987" i="1"/>
  <c r="R4988" i="1"/>
  <c r="X4987" i="1"/>
  <c r="U4987" i="1"/>
  <c r="T4988" i="1"/>
  <c r="X4988" i="1" l="1"/>
  <c r="T4989" i="1"/>
  <c r="U4988" i="1"/>
  <c r="W4988" i="1"/>
  <c r="S4988" i="1"/>
  <c r="R4989" i="1"/>
  <c r="W4989" i="1" l="1"/>
  <c r="R4990" i="1"/>
  <c r="S4989" i="1"/>
  <c r="X4989" i="1"/>
  <c r="T4990" i="1"/>
  <c r="U4989" i="1"/>
  <c r="X4990" i="1" l="1"/>
  <c r="U4990" i="1"/>
  <c r="T4991" i="1"/>
  <c r="W4990" i="1"/>
  <c r="S4990" i="1"/>
  <c r="R4991" i="1"/>
  <c r="W4991" i="1" l="1"/>
  <c r="S4991" i="1"/>
  <c r="R4992" i="1"/>
  <c r="X4991" i="1"/>
  <c r="T4992" i="1"/>
  <c r="U4991" i="1"/>
  <c r="X4992" i="1" l="1"/>
  <c r="T4993" i="1"/>
  <c r="U4992" i="1"/>
  <c r="W4992" i="1"/>
  <c r="R4993" i="1"/>
  <c r="S4992" i="1"/>
  <c r="W4993" i="1" l="1"/>
  <c r="R4994" i="1"/>
  <c r="S4993" i="1"/>
  <c r="X4993" i="1"/>
  <c r="U4993" i="1"/>
  <c r="T4994" i="1"/>
  <c r="X4994" i="1" l="1"/>
  <c r="T4995" i="1"/>
  <c r="U4994" i="1"/>
  <c r="W4994" i="1"/>
  <c r="R4995" i="1"/>
  <c r="S4994" i="1"/>
  <c r="W4995" i="1" l="1"/>
  <c r="S4995" i="1"/>
  <c r="R4996" i="1"/>
  <c r="X4995" i="1"/>
  <c r="T4996" i="1"/>
  <c r="U4995" i="1"/>
  <c r="X4996" i="1" l="1"/>
  <c r="T4997" i="1"/>
  <c r="U4996" i="1"/>
  <c r="W4996" i="1"/>
  <c r="R4997" i="1"/>
  <c r="S4996" i="1"/>
  <c r="W4997" i="1" l="1"/>
  <c r="R4998" i="1"/>
  <c r="S4997" i="1"/>
  <c r="X4997" i="1"/>
  <c r="T4998" i="1"/>
  <c r="U4997" i="1"/>
  <c r="X4998" i="1" l="1"/>
  <c r="T4999" i="1"/>
  <c r="U4998" i="1"/>
  <c r="W4998" i="1"/>
  <c r="R4999" i="1"/>
  <c r="S4998" i="1"/>
  <c r="W4999" i="1" l="1"/>
  <c r="R5000" i="1"/>
  <c r="S4999" i="1"/>
  <c r="X4999" i="1"/>
  <c r="T5000" i="1"/>
  <c r="U4999" i="1"/>
  <c r="X5000" i="1" l="1"/>
  <c r="T5001" i="1"/>
  <c r="U5000" i="1"/>
  <c r="W5000" i="1"/>
  <c r="R5001" i="1"/>
  <c r="S5000" i="1"/>
  <c r="W5001" i="1" l="1"/>
  <c r="R5002" i="1"/>
  <c r="S5001" i="1"/>
  <c r="X5001" i="1"/>
  <c r="T5002" i="1"/>
  <c r="U5001" i="1"/>
  <c r="X5002" i="1" l="1"/>
  <c r="T5003" i="1"/>
  <c r="U5002" i="1"/>
  <c r="W5002" i="1"/>
  <c r="R5003" i="1"/>
  <c r="S5002" i="1"/>
  <c r="W5003" i="1" l="1"/>
  <c r="S5003" i="1"/>
  <c r="R5004" i="1"/>
  <c r="X5003" i="1"/>
  <c r="T5004" i="1"/>
  <c r="U5003" i="1"/>
  <c r="X5004" i="1" l="1"/>
  <c r="T5005" i="1"/>
  <c r="U5004" i="1"/>
  <c r="W5004" i="1"/>
  <c r="S5004" i="1"/>
  <c r="R5005" i="1"/>
  <c r="W5005" i="1" l="1"/>
  <c r="R5006" i="1"/>
  <c r="S5005" i="1"/>
  <c r="X5005" i="1"/>
  <c r="T5006" i="1"/>
  <c r="U5005" i="1"/>
  <c r="X5006" i="1" l="1"/>
  <c r="U5006" i="1"/>
  <c r="T5007" i="1"/>
  <c r="W5006" i="1"/>
  <c r="R5007" i="1"/>
  <c r="S5006" i="1"/>
  <c r="W5007" i="1" l="1"/>
  <c r="R5008" i="1"/>
  <c r="S5007" i="1"/>
  <c r="X5007" i="1"/>
  <c r="U5007" i="1"/>
  <c r="T5008" i="1"/>
  <c r="X5008" i="1" l="1"/>
  <c r="T5009" i="1"/>
  <c r="U5008" i="1"/>
  <c r="W5008" i="1"/>
  <c r="R5009" i="1"/>
  <c r="S5008" i="1"/>
  <c r="W5009" i="1" l="1"/>
  <c r="S5009" i="1"/>
  <c r="R5010" i="1"/>
  <c r="X5009" i="1"/>
  <c r="U5009" i="1"/>
  <c r="T5010" i="1"/>
  <c r="X5010" i="1" l="1"/>
  <c r="T5011" i="1"/>
  <c r="U5010" i="1"/>
  <c r="W5010" i="1"/>
  <c r="R5011" i="1"/>
  <c r="S5010" i="1"/>
  <c r="W5011" i="1" l="1"/>
  <c r="R5012" i="1"/>
  <c r="S5011" i="1"/>
  <c r="X5011" i="1"/>
  <c r="T5012" i="1"/>
  <c r="U5011" i="1"/>
  <c r="X5012" i="1" l="1"/>
  <c r="T5013" i="1"/>
  <c r="U5012" i="1"/>
  <c r="W5012" i="1"/>
  <c r="S5012" i="1"/>
  <c r="R5013" i="1"/>
  <c r="W5013" i="1" l="1"/>
  <c r="R5014" i="1"/>
  <c r="S5013" i="1"/>
  <c r="X5013" i="1"/>
  <c r="T5014" i="1"/>
  <c r="U5013" i="1"/>
  <c r="X5014" i="1" l="1"/>
  <c r="U5014" i="1"/>
  <c r="T5015" i="1"/>
  <c r="W5014" i="1"/>
  <c r="R5015" i="1"/>
  <c r="S5014" i="1"/>
  <c r="W5015" i="1" l="1"/>
  <c r="S5015" i="1"/>
  <c r="R5016" i="1"/>
  <c r="X5015" i="1"/>
  <c r="T5016" i="1"/>
  <c r="U5015" i="1"/>
  <c r="X5016" i="1" l="1"/>
  <c r="T5017" i="1"/>
  <c r="U5016" i="1"/>
  <c r="W5016" i="1"/>
  <c r="R5017" i="1"/>
  <c r="S5016" i="1"/>
  <c r="W5017" i="1" l="1"/>
  <c r="S5017" i="1"/>
  <c r="R5018" i="1"/>
  <c r="X5017" i="1"/>
  <c r="U5017" i="1"/>
  <c r="T5018" i="1"/>
  <c r="X5018" i="1" l="1"/>
  <c r="T5019" i="1"/>
  <c r="U5018" i="1"/>
  <c r="W5018" i="1"/>
  <c r="R5019" i="1"/>
  <c r="S5018" i="1"/>
  <c r="W5019" i="1" l="1"/>
  <c r="R5020" i="1"/>
  <c r="S5019" i="1"/>
  <c r="X5019" i="1"/>
  <c r="U5019" i="1"/>
  <c r="T5020" i="1"/>
  <c r="X5020" i="1" l="1"/>
  <c r="T5021" i="1"/>
  <c r="U5020" i="1"/>
  <c r="W5020" i="1"/>
  <c r="S5020" i="1"/>
  <c r="R5021" i="1"/>
  <c r="W5021" i="1" l="1"/>
  <c r="R5022" i="1"/>
  <c r="S5021" i="1"/>
  <c r="X5021" i="1"/>
  <c r="T5022" i="1"/>
  <c r="U5021" i="1"/>
  <c r="X5022" i="1" l="1"/>
  <c r="T5023" i="1"/>
  <c r="U5022" i="1"/>
  <c r="W5022" i="1"/>
  <c r="R5023" i="1"/>
  <c r="S5022" i="1"/>
  <c r="W5023" i="1" l="1"/>
  <c r="S5023" i="1"/>
  <c r="R5024" i="1"/>
  <c r="X5023" i="1"/>
  <c r="T5024" i="1"/>
  <c r="U5023" i="1"/>
  <c r="X5024" i="1" l="1"/>
  <c r="T5025" i="1"/>
  <c r="U5024" i="1"/>
  <c r="W5024" i="1"/>
  <c r="R5025" i="1"/>
  <c r="S5024" i="1"/>
  <c r="W5025" i="1" l="1"/>
  <c r="R5026" i="1"/>
  <c r="S5025" i="1"/>
  <c r="X5025" i="1"/>
  <c r="U5025" i="1"/>
  <c r="T5026" i="1"/>
  <c r="X5026" i="1" l="1"/>
  <c r="T5027" i="1"/>
  <c r="U5026" i="1"/>
  <c r="W5026" i="1"/>
  <c r="S5026" i="1"/>
  <c r="R5027" i="1"/>
  <c r="W5027" i="1" l="1"/>
  <c r="R5028" i="1"/>
  <c r="S5027" i="1"/>
  <c r="X5027" i="1"/>
  <c r="T5028" i="1"/>
  <c r="U5027" i="1"/>
  <c r="X5028" i="1" l="1"/>
  <c r="U5028" i="1"/>
  <c r="T5029" i="1"/>
  <c r="W5028" i="1"/>
  <c r="S5028" i="1"/>
  <c r="R5029" i="1"/>
  <c r="W5029" i="1" l="1"/>
  <c r="R5030" i="1"/>
  <c r="S5029" i="1"/>
  <c r="X5029" i="1"/>
  <c r="T5030" i="1"/>
  <c r="U5029" i="1"/>
  <c r="X5030" i="1" l="1"/>
  <c r="T5031" i="1"/>
  <c r="U5030" i="1"/>
  <c r="W5030" i="1"/>
  <c r="R5031" i="1"/>
  <c r="S5030" i="1"/>
  <c r="W5031" i="1" l="1"/>
  <c r="S5031" i="1"/>
  <c r="R5032" i="1"/>
  <c r="X5031" i="1"/>
  <c r="T5032" i="1"/>
  <c r="U5031" i="1"/>
  <c r="X5032" i="1" l="1"/>
  <c r="U5032" i="1"/>
  <c r="T5033" i="1"/>
  <c r="W5032" i="1"/>
  <c r="R5033" i="1"/>
  <c r="S5032" i="1"/>
  <c r="W5033" i="1" l="1"/>
  <c r="R5034" i="1"/>
  <c r="S5033" i="1"/>
  <c r="X5033" i="1"/>
  <c r="T5034" i="1"/>
  <c r="U5033" i="1"/>
  <c r="X5034" i="1" l="1"/>
  <c r="U5034" i="1"/>
  <c r="T5035" i="1"/>
  <c r="W5034" i="1"/>
  <c r="S5034" i="1"/>
  <c r="R5035" i="1"/>
  <c r="W5035" i="1" l="1"/>
  <c r="R5036" i="1"/>
  <c r="S5035" i="1"/>
  <c r="X5035" i="1"/>
  <c r="T5036" i="1"/>
  <c r="U5035" i="1"/>
  <c r="W5036" i="1" l="1"/>
  <c r="R5037" i="1"/>
  <c r="S5036" i="1"/>
  <c r="X5036" i="1"/>
  <c r="T5037" i="1"/>
  <c r="U5036" i="1"/>
  <c r="X5037" i="1" l="1"/>
  <c r="U5037" i="1"/>
  <c r="T5038" i="1"/>
  <c r="W5037" i="1"/>
  <c r="S5037" i="1"/>
  <c r="R5038" i="1"/>
  <c r="W5038" i="1" l="1"/>
  <c r="R5039" i="1"/>
  <c r="S5038" i="1"/>
  <c r="X5038" i="1"/>
  <c r="T5039" i="1"/>
  <c r="U5038" i="1"/>
  <c r="X5039" i="1" l="1"/>
  <c r="U5039" i="1"/>
  <c r="T5040" i="1"/>
  <c r="W5039" i="1"/>
  <c r="R5040" i="1"/>
  <c r="S5039" i="1"/>
  <c r="W5040" i="1" l="1"/>
  <c r="S5040" i="1"/>
  <c r="R5041" i="1"/>
  <c r="X5040" i="1"/>
  <c r="T5041" i="1"/>
  <c r="U5040" i="1"/>
  <c r="X5041" i="1" l="1"/>
  <c r="T5042" i="1"/>
  <c r="U5041" i="1"/>
  <c r="W5041" i="1"/>
  <c r="S5041" i="1"/>
  <c r="R5042" i="1"/>
  <c r="W5042" i="1" l="1"/>
  <c r="R5043" i="1"/>
  <c r="S5042" i="1"/>
  <c r="X5042" i="1"/>
  <c r="U5042" i="1"/>
  <c r="T5043" i="1"/>
  <c r="X5043" i="1" l="1"/>
  <c r="U5043" i="1"/>
  <c r="T5044" i="1"/>
  <c r="W5043" i="1"/>
  <c r="R5044" i="1"/>
  <c r="S5043" i="1"/>
  <c r="W5044" i="1" l="1"/>
  <c r="R5045" i="1"/>
  <c r="S5044" i="1"/>
  <c r="X5044" i="1"/>
  <c r="T5045" i="1"/>
  <c r="U5044" i="1"/>
  <c r="X5045" i="1" l="1"/>
  <c r="T5046" i="1"/>
  <c r="U5045" i="1"/>
  <c r="W5045" i="1"/>
  <c r="S5045" i="1"/>
  <c r="R5046" i="1"/>
  <c r="W5046" i="1" l="1"/>
  <c r="R5047" i="1"/>
  <c r="S5046" i="1"/>
  <c r="X5046" i="1"/>
  <c r="T5047" i="1"/>
  <c r="U5046" i="1"/>
  <c r="W5047" i="1" l="1"/>
  <c r="S5047" i="1"/>
  <c r="R5048" i="1"/>
  <c r="X5047" i="1"/>
  <c r="T5048" i="1"/>
  <c r="U5047" i="1"/>
  <c r="X5048" i="1" l="1"/>
  <c r="T5049" i="1"/>
  <c r="U5048" i="1"/>
  <c r="W5048" i="1"/>
  <c r="R5049" i="1"/>
  <c r="S5048" i="1"/>
  <c r="W5049" i="1" l="1"/>
  <c r="R5050" i="1"/>
  <c r="S5049" i="1"/>
  <c r="X5049" i="1"/>
  <c r="U5049" i="1"/>
  <c r="T5050" i="1"/>
  <c r="X5050" i="1" l="1"/>
  <c r="T5051" i="1"/>
  <c r="U5050" i="1"/>
  <c r="W5050" i="1"/>
  <c r="R5051" i="1"/>
  <c r="S5050" i="1"/>
  <c r="W5051" i="1" l="1"/>
  <c r="R5052" i="1"/>
  <c r="S5051" i="1"/>
  <c r="X5051" i="1"/>
  <c r="T5052" i="1"/>
  <c r="U5051" i="1"/>
  <c r="X5052" i="1" l="1"/>
  <c r="T5053" i="1"/>
  <c r="U5052" i="1"/>
  <c r="W5052" i="1"/>
  <c r="R5053" i="1"/>
  <c r="S5052" i="1"/>
  <c r="W5053" i="1" l="1"/>
  <c r="R5054" i="1"/>
  <c r="S5053" i="1"/>
  <c r="X5053" i="1"/>
  <c r="T5054" i="1"/>
  <c r="U5053" i="1"/>
  <c r="X5054" i="1" l="1"/>
  <c r="T5055" i="1"/>
  <c r="U5054" i="1"/>
  <c r="W5054" i="1"/>
  <c r="S5054" i="1"/>
  <c r="R5055" i="1"/>
  <c r="W5055" i="1" l="1"/>
  <c r="R5056" i="1"/>
  <c r="S5055" i="1"/>
  <c r="X5055" i="1"/>
  <c r="T5056" i="1"/>
  <c r="U5055" i="1"/>
  <c r="X5056" i="1" l="1"/>
  <c r="U5056" i="1"/>
  <c r="T5057" i="1"/>
  <c r="W5056" i="1"/>
  <c r="R5057" i="1"/>
  <c r="S5056" i="1"/>
  <c r="W5057" i="1" l="1"/>
  <c r="S5057" i="1"/>
  <c r="R5058" i="1"/>
  <c r="X5057" i="1"/>
  <c r="T5058" i="1"/>
  <c r="U5057" i="1"/>
  <c r="X5058" i="1" l="1"/>
  <c r="T5059" i="1"/>
  <c r="U5058" i="1"/>
  <c r="W5058" i="1"/>
  <c r="R5059" i="1"/>
  <c r="S5058" i="1"/>
  <c r="W5059" i="1" l="1"/>
  <c r="S5059" i="1"/>
  <c r="R5060" i="1"/>
  <c r="X5059" i="1"/>
  <c r="U5059" i="1"/>
  <c r="T5060" i="1"/>
  <c r="X5060" i="1" l="1"/>
  <c r="T5061" i="1"/>
  <c r="U5060" i="1"/>
  <c r="W5060" i="1"/>
  <c r="R5061" i="1"/>
  <c r="S5060" i="1"/>
  <c r="W5061" i="1" l="1"/>
  <c r="S5061" i="1"/>
  <c r="R5062" i="1"/>
  <c r="X5061" i="1"/>
  <c r="T5062" i="1"/>
  <c r="U5061" i="1"/>
  <c r="X5062" i="1" l="1"/>
  <c r="T5063" i="1"/>
  <c r="U5062" i="1"/>
  <c r="W5062" i="1"/>
  <c r="S5062" i="1"/>
  <c r="R5063" i="1"/>
  <c r="W5063" i="1" l="1"/>
  <c r="R5064" i="1"/>
  <c r="S5063" i="1"/>
  <c r="X5063" i="1"/>
  <c r="U5063" i="1"/>
  <c r="T5064" i="1"/>
  <c r="X5064" i="1" l="1"/>
  <c r="U5064" i="1"/>
  <c r="T5065" i="1"/>
  <c r="W5064" i="1"/>
  <c r="R5065" i="1"/>
  <c r="S5064" i="1"/>
  <c r="W5065" i="1" l="1"/>
  <c r="S5065" i="1"/>
  <c r="R5066" i="1"/>
  <c r="X5065" i="1"/>
  <c r="T5066" i="1"/>
  <c r="U5065" i="1"/>
  <c r="X5066" i="1" l="1"/>
  <c r="T5067" i="1"/>
  <c r="U5066" i="1"/>
  <c r="W5066" i="1"/>
  <c r="R5067" i="1"/>
  <c r="S5066" i="1"/>
  <c r="W5067" i="1" l="1"/>
  <c r="S5067" i="1"/>
  <c r="R5068" i="1"/>
  <c r="X5067" i="1"/>
  <c r="U5067" i="1"/>
  <c r="T5068" i="1"/>
  <c r="X5068" i="1" l="1"/>
  <c r="T5069" i="1"/>
  <c r="U5068" i="1"/>
  <c r="W5068" i="1"/>
  <c r="S5068" i="1"/>
  <c r="R5069" i="1"/>
  <c r="W5069" i="1" l="1"/>
  <c r="R5070" i="1"/>
  <c r="S5069" i="1"/>
  <c r="X5069" i="1"/>
  <c r="U5069" i="1"/>
  <c r="T5070" i="1"/>
  <c r="X5070" i="1" l="1"/>
  <c r="T5071" i="1"/>
  <c r="U5070" i="1"/>
  <c r="W5070" i="1"/>
  <c r="S5070" i="1"/>
  <c r="R5071" i="1"/>
  <c r="W5071" i="1" l="1"/>
  <c r="R5072" i="1"/>
  <c r="S5071" i="1"/>
  <c r="X5071" i="1"/>
  <c r="T5072" i="1"/>
  <c r="U5071" i="1"/>
  <c r="X5072" i="1" l="1"/>
  <c r="T5073" i="1"/>
  <c r="U5072" i="1"/>
  <c r="W5072" i="1"/>
  <c r="R5073" i="1"/>
  <c r="S5072" i="1"/>
  <c r="X5073" i="1" l="1"/>
  <c r="T5074" i="1"/>
  <c r="U5073" i="1"/>
  <c r="W5073" i="1"/>
  <c r="S5073" i="1"/>
  <c r="R5074" i="1"/>
  <c r="W5074" i="1" l="1"/>
  <c r="R5075" i="1"/>
  <c r="S5074" i="1"/>
  <c r="X5074" i="1"/>
  <c r="U5074" i="1"/>
  <c r="T5075" i="1"/>
  <c r="X5075" i="1" l="1"/>
  <c r="U5075" i="1"/>
  <c r="T5076" i="1"/>
  <c r="W5075" i="1"/>
  <c r="R5076" i="1"/>
  <c r="S5075" i="1"/>
  <c r="W5076" i="1" l="1"/>
  <c r="S5076" i="1"/>
  <c r="R5077" i="1"/>
  <c r="X5076" i="1"/>
  <c r="T5077" i="1"/>
  <c r="U5076" i="1"/>
  <c r="X5077" i="1" l="1"/>
  <c r="U5077" i="1"/>
  <c r="T5078" i="1"/>
  <c r="W5077" i="1"/>
  <c r="R5078" i="1"/>
  <c r="S5077" i="1"/>
  <c r="W5078" i="1" l="1"/>
  <c r="R5079" i="1"/>
  <c r="S5078" i="1"/>
  <c r="X5078" i="1"/>
  <c r="U5078" i="1"/>
  <c r="T5079" i="1"/>
  <c r="X5079" i="1" l="1"/>
  <c r="T5080" i="1"/>
  <c r="U5079" i="1"/>
  <c r="W5079" i="1"/>
  <c r="R5080" i="1"/>
  <c r="S5079" i="1"/>
  <c r="W5080" i="1" l="1"/>
  <c r="S5080" i="1"/>
  <c r="R5081" i="1"/>
  <c r="X5080" i="1"/>
  <c r="T5081" i="1"/>
  <c r="U5080" i="1"/>
  <c r="X5081" i="1" l="1"/>
  <c r="U5081" i="1"/>
  <c r="T5082" i="1"/>
  <c r="W5081" i="1"/>
  <c r="S5081" i="1"/>
  <c r="R5082" i="1"/>
  <c r="W5082" i="1" l="1"/>
  <c r="R5083" i="1"/>
  <c r="S5082" i="1"/>
  <c r="X5082" i="1"/>
  <c r="T5083" i="1"/>
  <c r="U5082" i="1"/>
  <c r="X5083" i="1" l="1"/>
  <c r="U5083" i="1"/>
  <c r="T5084" i="1"/>
  <c r="W5083" i="1"/>
  <c r="R5084" i="1"/>
  <c r="S5083" i="1"/>
  <c r="W5084" i="1" l="1"/>
  <c r="S5084" i="1"/>
  <c r="R5085" i="1"/>
  <c r="X5084" i="1"/>
  <c r="U5084" i="1"/>
  <c r="T5085" i="1"/>
  <c r="X5085" i="1" l="1"/>
  <c r="T5086" i="1"/>
  <c r="U5085" i="1"/>
  <c r="W5085" i="1"/>
  <c r="R5086" i="1"/>
  <c r="S5085" i="1"/>
  <c r="W5086" i="1" l="1"/>
  <c r="R5087" i="1"/>
  <c r="S5086" i="1"/>
  <c r="X5086" i="1"/>
  <c r="T5087" i="1"/>
  <c r="U5086" i="1"/>
  <c r="X5087" i="1" l="1"/>
  <c r="T5088" i="1"/>
  <c r="U5087" i="1"/>
  <c r="W5087" i="1"/>
  <c r="S5087" i="1"/>
  <c r="R5088" i="1"/>
  <c r="W5088" i="1" l="1"/>
  <c r="R5089" i="1"/>
  <c r="S5088" i="1"/>
  <c r="X5088" i="1"/>
  <c r="U5088" i="1"/>
  <c r="T5089" i="1"/>
  <c r="X5089" i="1" l="1"/>
  <c r="T5090" i="1"/>
  <c r="U5089" i="1"/>
  <c r="W5089" i="1"/>
  <c r="R5090" i="1"/>
  <c r="S5089" i="1"/>
  <c r="W5090" i="1" l="1"/>
  <c r="S5090" i="1"/>
  <c r="R5091" i="1"/>
  <c r="X5090" i="1"/>
  <c r="T5091" i="1"/>
  <c r="U5090" i="1"/>
  <c r="X5091" i="1" l="1"/>
  <c r="T5092" i="1"/>
  <c r="U5091" i="1"/>
  <c r="W5091" i="1"/>
  <c r="R5092" i="1"/>
  <c r="S5091" i="1"/>
  <c r="W5092" i="1" l="1"/>
  <c r="R5093" i="1"/>
  <c r="S5092" i="1"/>
  <c r="X5092" i="1"/>
  <c r="U5092" i="1"/>
  <c r="T5093" i="1"/>
  <c r="X5093" i="1" l="1"/>
  <c r="T5094" i="1"/>
  <c r="U5093" i="1"/>
  <c r="W5093" i="1"/>
  <c r="S5093" i="1"/>
  <c r="R5094" i="1"/>
  <c r="W5094" i="1" l="1"/>
  <c r="R5095" i="1"/>
  <c r="S5094" i="1"/>
  <c r="X5094" i="1"/>
  <c r="T5095" i="1"/>
  <c r="U5094" i="1"/>
  <c r="X5095" i="1" l="1"/>
  <c r="T5096" i="1"/>
  <c r="U5095" i="1"/>
  <c r="W5095" i="1"/>
  <c r="S5095" i="1"/>
  <c r="R5096" i="1"/>
  <c r="W5096" i="1" l="1"/>
  <c r="R5097" i="1"/>
  <c r="S5096" i="1"/>
  <c r="X5096" i="1"/>
  <c r="T5097" i="1"/>
  <c r="U5096" i="1"/>
  <c r="X5097" i="1" l="1"/>
  <c r="T5098" i="1"/>
  <c r="U5097" i="1"/>
  <c r="W5097" i="1"/>
  <c r="R5098" i="1"/>
  <c r="S5097" i="1"/>
  <c r="W5098" i="1" l="1"/>
  <c r="R5099" i="1"/>
  <c r="S5098" i="1"/>
  <c r="X5098" i="1"/>
  <c r="T5099" i="1"/>
  <c r="U5098" i="1"/>
  <c r="X5099" i="1" l="1"/>
  <c r="T5100" i="1"/>
  <c r="U5099" i="1"/>
  <c r="W5099" i="1"/>
  <c r="S5099" i="1"/>
  <c r="R5100" i="1"/>
  <c r="W5100" i="1" l="1"/>
  <c r="R5101" i="1"/>
  <c r="S5100" i="1"/>
  <c r="X5100" i="1"/>
  <c r="T5101" i="1"/>
  <c r="U5100" i="1"/>
  <c r="X5101" i="1" l="1"/>
  <c r="U5101" i="1"/>
  <c r="T5102" i="1"/>
  <c r="W5101" i="1"/>
  <c r="R5102" i="1"/>
  <c r="S5101" i="1"/>
  <c r="W5102" i="1" l="1"/>
  <c r="R5103" i="1"/>
  <c r="S5102" i="1"/>
  <c r="X5102" i="1"/>
  <c r="T5103" i="1"/>
  <c r="U5102" i="1"/>
  <c r="X5103" i="1" l="1"/>
  <c r="U5103" i="1"/>
  <c r="T5104" i="1"/>
  <c r="W5103" i="1"/>
  <c r="R5104" i="1"/>
  <c r="S5103" i="1"/>
  <c r="W5104" i="1" l="1"/>
  <c r="S5104" i="1"/>
  <c r="R5105" i="1"/>
  <c r="X5104" i="1"/>
  <c r="T5105" i="1"/>
  <c r="U5104" i="1"/>
  <c r="X5105" i="1" l="1"/>
  <c r="T5106" i="1"/>
  <c r="U5105" i="1"/>
  <c r="W5105" i="1"/>
  <c r="S5105" i="1"/>
  <c r="R5106" i="1"/>
  <c r="W5106" i="1" l="1"/>
  <c r="R5107" i="1"/>
  <c r="S5106" i="1"/>
  <c r="X5106" i="1"/>
  <c r="U5106" i="1"/>
  <c r="T5107" i="1"/>
  <c r="X5107" i="1" l="1"/>
  <c r="T5108" i="1"/>
  <c r="U5107" i="1"/>
  <c r="W5107" i="1"/>
  <c r="R5108" i="1"/>
  <c r="S5107" i="1"/>
  <c r="W5108" i="1" l="1"/>
  <c r="R5109" i="1"/>
  <c r="S5108" i="1"/>
  <c r="X5108" i="1"/>
  <c r="U5108" i="1"/>
  <c r="T5109" i="1"/>
  <c r="X5109" i="1" l="1"/>
  <c r="U5109" i="1"/>
  <c r="T5110" i="1"/>
  <c r="W5109" i="1"/>
  <c r="S5109" i="1"/>
  <c r="R5110" i="1"/>
  <c r="W5110" i="1" l="1"/>
  <c r="R5111" i="1"/>
  <c r="S5110" i="1"/>
  <c r="X5110" i="1"/>
  <c r="T5111" i="1"/>
  <c r="U5110" i="1"/>
  <c r="X5111" i="1" l="1"/>
  <c r="T5112" i="1"/>
  <c r="U5111" i="1"/>
  <c r="W5111" i="1"/>
  <c r="S5111" i="1"/>
  <c r="R5112" i="1"/>
  <c r="W5112" i="1" l="1"/>
  <c r="S5112" i="1"/>
  <c r="R5113" i="1"/>
  <c r="X5112" i="1"/>
  <c r="U5112" i="1"/>
  <c r="T5113" i="1"/>
  <c r="X5113" i="1" l="1"/>
  <c r="U5113" i="1"/>
  <c r="T5114" i="1"/>
  <c r="W5113" i="1"/>
  <c r="R5114" i="1"/>
  <c r="S5113" i="1"/>
  <c r="W5114" i="1" l="1"/>
  <c r="R5115" i="1"/>
  <c r="S5114" i="1"/>
  <c r="X5114" i="1"/>
  <c r="U5114" i="1"/>
  <c r="T5115" i="1"/>
  <c r="X5115" i="1" l="1"/>
  <c r="T5116" i="1"/>
  <c r="U5115" i="1"/>
  <c r="W5115" i="1"/>
  <c r="S5115" i="1"/>
  <c r="R5116" i="1"/>
  <c r="W5116" i="1" l="1"/>
  <c r="R5117" i="1"/>
  <c r="S5116" i="1"/>
  <c r="X5116" i="1"/>
  <c r="T5117" i="1"/>
  <c r="U5116" i="1"/>
  <c r="W5117" i="1" l="1"/>
  <c r="S5117" i="1"/>
  <c r="R5118" i="1"/>
  <c r="X5117" i="1"/>
  <c r="U5117" i="1"/>
  <c r="T5118" i="1"/>
  <c r="W5118" i="1" l="1"/>
  <c r="R5119" i="1"/>
  <c r="S5118" i="1"/>
  <c r="X5118" i="1"/>
  <c r="T5119" i="1"/>
  <c r="U5118" i="1"/>
  <c r="X5119" i="1" l="1"/>
  <c r="T5120" i="1"/>
  <c r="U5119" i="1"/>
  <c r="W5119" i="1"/>
  <c r="R5120" i="1"/>
  <c r="S5119" i="1"/>
  <c r="W5120" i="1" l="1"/>
  <c r="S5120" i="1"/>
  <c r="R5121" i="1"/>
  <c r="X5120" i="1"/>
  <c r="T5121" i="1"/>
  <c r="U5120" i="1"/>
  <c r="X5121" i="1" l="1"/>
  <c r="T5122" i="1"/>
  <c r="U5121" i="1"/>
  <c r="W5121" i="1"/>
  <c r="S5121" i="1"/>
  <c r="R5122" i="1"/>
  <c r="W5122" i="1" l="1"/>
  <c r="R5123" i="1"/>
  <c r="S5122" i="1"/>
  <c r="X5122" i="1"/>
  <c r="T5123" i="1"/>
  <c r="U5122" i="1"/>
  <c r="X5123" i="1" l="1"/>
  <c r="U5123" i="1"/>
  <c r="T5124" i="1"/>
  <c r="W5123" i="1"/>
  <c r="R5124" i="1"/>
  <c r="S5123" i="1"/>
  <c r="W5124" i="1" l="1"/>
  <c r="R5125" i="1"/>
  <c r="S5124" i="1"/>
  <c r="X5124" i="1"/>
  <c r="T5125" i="1"/>
  <c r="U5124" i="1"/>
  <c r="X5125" i="1" l="1"/>
  <c r="T5126" i="1"/>
  <c r="U5125" i="1"/>
  <c r="W5125" i="1"/>
  <c r="R5126" i="1"/>
  <c r="S5125" i="1"/>
  <c r="W5126" i="1" l="1"/>
  <c r="S5126" i="1"/>
  <c r="R5127" i="1"/>
  <c r="X5126" i="1"/>
  <c r="T5127" i="1"/>
  <c r="U5126" i="1"/>
  <c r="X5127" i="1" l="1"/>
  <c r="T5128" i="1"/>
  <c r="U5127" i="1"/>
  <c r="W5127" i="1"/>
  <c r="R5128" i="1"/>
  <c r="S5127" i="1"/>
  <c r="W5128" i="1" l="1"/>
  <c r="R5129" i="1"/>
  <c r="S5128" i="1"/>
  <c r="X5128" i="1"/>
  <c r="U5128" i="1"/>
  <c r="T5129" i="1"/>
  <c r="X5129" i="1" l="1"/>
  <c r="T5130" i="1"/>
  <c r="U5129" i="1"/>
  <c r="W5129" i="1"/>
  <c r="S5129" i="1"/>
  <c r="R5130" i="1"/>
  <c r="W5130" i="1" l="1"/>
  <c r="R5131" i="1"/>
  <c r="S5130" i="1"/>
  <c r="X5130" i="1"/>
  <c r="T5131" i="1"/>
  <c r="U5130" i="1"/>
  <c r="X5131" i="1" l="1"/>
  <c r="U5131" i="1"/>
  <c r="T5132" i="1"/>
  <c r="W5131" i="1"/>
  <c r="R5132" i="1"/>
  <c r="S5131" i="1"/>
  <c r="W5132" i="1" l="1"/>
  <c r="S5132" i="1"/>
  <c r="R5133" i="1"/>
  <c r="X5132" i="1"/>
  <c r="T5133" i="1"/>
  <c r="U5132" i="1"/>
  <c r="X5133" i="1" l="1"/>
  <c r="T5134" i="1"/>
  <c r="U5133" i="1"/>
  <c r="W5133" i="1"/>
  <c r="R5134" i="1"/>
  <c r="S5133" i="1"/>
  <c r="W5134" i="1" l="1"/>
  <c r="R5135" i="1"/>
  <c r="S5134" i="1"/>
  <c r="X5134" i="1"/>
  <c r="T5135" i="1"/>
  <c r="U5134" i="1"/>
  <c r="X5135" i="1" l="1"/>
  <c r="T5136" i="1"/>
  <c r="U5135" i="1"/>
  <c r="W5135" i="1"/>
  <c r="R5136" i="1"/>
  <c r="S5135" i="1"/>
  <c r="W5136" i="1" l="1"/>
  <c r="R5137" i="1"/>
  <c r="S5136" i="1"/>
  <c r="X5136" i="1"/>
  <c r="T5137" i="1"/>
  <c r="U5136" i="1"/>
  <c r="X5137" i="1" l="1"/>
  <c r="U5137" i="1"/>
  <c r="T5138" i="1"/>
  <c r="W5137" i="1"/>
  <c r="S5137" i="1"/>
  <c r="R5138" i="1"/>
  <c r="W5138" i="1" l="1"/>
  <c r="S5138" i="1"/>
  <c r="R5139" i="1"/>
  <c r="X5138" i="1"/>
  <c r="U5138" i="1"/>
  <c r="T5139" i="1"/>
  <c r="X5139" i="1" l="1"/>
  <c r="T5140" i="1"/>
  <c r="U5139" i="1"/>
  <c r="W5139" i="1"/>
  <c r="R5140" i="1"/>
  <c r="S5139" i="1"/>
  <c r="W5140" i="1" l="1"/>
  <c r="S5140" i="1"/>
  <c r="R5141" i="1"/>
  <c r="X5140" i="1"/>
  <c r="T5141" i="1"/>
  <c r="U5140" i="1"/>
  <c r="X5141" i="1" l="1"/>
  <c r="T5142" i="1"/>
  <c r="U5141" i="1"/>
  <c r="W5141" i="1"/>
  <c r="R5142" i="1"/>
  <c r="S5141" i="1"/>
  <c r="W5142" i="1" l="1"/>
  <c r="R5143" i="1"/>
  <c r="S5142" i="1"/>
  <c r="X5142" i="1"/>
  <c r="T5143" i="1"/>
  <c r="U5142" i="1"/>
  <c r="X5143" i="1" l="1"/>
  <c r="U5143" i="1"/>
  <c r="T5144" i="1"/>
  <c r="W5143" i="1"/>
  <c r="R5144" i="1"/>
  <c r="S5143" i="1"/>
  <c r="W5144" i="1" l="1"/>
  <c r="R5145" i="1"/>
  <c r="S5144" i="1"/>
  <c r="X5144" i="1"/>
  <c r="T5145" i="1"/>
  <c r="U5144" i="1"/>
  <c r="X5145" i="1" l="1"/>
  <c r="U5145" i="1"/>
  <c r="T5146" i="1"/>
  <c r="W5145" i="1"/>
  <c r="S5145" i="1"/>
  <c r="R5146" i="1"/>
  <c r="W5146" i="1" l="1"/>
  <c r="R5147" i="1"/>
  <c r="S5146" i="1"/>
  <c r="X5146" i="1"/>
  <c r="T5147" i="1"/>
  <c r="U5146" i="1"/>
  <c r="X5147" i="1" l="1"/>
  <c r="T5148" i="1"/>
  <c r="U5147" i="1"/>
  <c r="W5147" i="1"/>
  <c r="S5147" i="1"/>
  <c r="R5148" i="1"/>
  <c r="W5148" i="1" l="1"/>
  <c r="R5149" i="1"/>
  <c r="S5148" i="1"/>
  <c r="X5148" i="1"/>
  <c r="T5149" i="1"/>
  <c r="U5148" i="1"/>
  <c r="X5149" i="1" l="1"/>
  <c r="U5149" i="1"/>
  <c r="T5150" i="1"/>
  <c r="W5149" i="1"/>
  <c r="R5150" i="1"/>
  <c r="S5149" i="1"/>
  <c r="W5150" i="1" l="1"/>
  <c r="R5151" i="1"/>
  <c r="S5150" i="1"/>
  <c r="X5150" i="1"/>
  <c r="T5151" i="1"/>
  <c r="U5150" i="1"/>
  <c r="X5151" i="1" l="1"/>
  <c r="T5152" i="1"/>
  <c r="U5151" i="1"/>
  <c r="W5151" i="1"/>
  <c r="S5151" i="1"/>
  <c r="R5152" i="1"/>
  <c r="W5152" i="1" l="1"/>
  <c r="S5152" i="1"/>
  <c r="R5153" i="1"/>
  <c r="X5152" i="1"/>
  <c r="U5152" i="1"/>
  <c r="T5153" i="1"/>
  <c r="X5153" i="1" l="1"/>
  <c r="T5154" i="1"/>
  <c r="U5153" i="1"/>
  <c r="W5153" i="1"/>
  <c r="S5153" i="1"/>
  <c r="R5154" i="1"/>
  <c r="W5154" i="1" l="1"/>
  <c r="R5155" i="1"/>
  <c r="S5154" i="1"/>
  <c r="X5154" i="1"/>
  <c r="T5155" i="1"/>
  <c r="U5154" i="1"/>
  <c r="X5155" i="1" l="1"/>
  <c r="T5156" i="1"/>
  <c r="U5155" i="1"/>
  <c r="W5155" i="1"/>
  <c r="S5155" i="1"/>
  <c r="R5156" i="1"/>
  <c r="W5156" i="1" l="1"/>
  <c r="R5157" i="1"/>
  <c r="S5156" i="1"/>
  <c r="X5156" i="1"/>
  <c r="T5157" i="1"/>
  <c r="U5156" i="1"/>
  <c r="X5157" i="1" l="1"/>
  <c r="T5158" i="1"/>
  <c r="U5157" i="1"/>
  <c r="W5157" i="1"/>
  <c r="R5158" i="1"/>
  <c r="S5157" i="1"/>
  <c r="W5158" i="1" l="1"/>
  <c r="R5159" i="1"/>
  <c r="S5158" i="1"/>
  <c r="X5158" i="1"/>
  <c r="T5159" i="1"/>
  <c r="U5158" i="1"/>
  <c r="X5159" i="1" l="1"/>
  <c r="T5160" i="1"/>
  <c r="U5159" i="1"/>
  <c r="W5159" i="1"/>
  <c r="S5159" i="1"/>
  <c r="R5160" i="1"/>
  <c r="W5160" i="1" l="1"/>
  <c r="R5161" i="1"/>
  <c r="S5160" i="1"/>
  <c r="X5160" i="1"/>
  <c r="U5160" i="1"/>
  <c r="T5161" i="1"/>
  <c r="X5161" i="1" l="1"/>
  <c r="U5161" i="1"/>
  <c r="T5162" i="1"/>
  <c r="W5161" i="1"/>
  <c r="R5162" i="1"/>
  <c r="S5161" i="1"/>
  <c r="W5162" i="1" l="1"/>
  <c r="S5162" i="1"/>
  <c r="R5163" i="1"/>
  <c r="X5162" i="1"/>
  <c r="T5163" i="1"/>
  <c r="U5162" i="1"/>
  <c r="X5163" i="1" l="1"/>
  <c r="T5164" i="1"/>
  <c r="U5163" i="1"/>
  <c r="W5163" i="1"/>
  <c r="R5164" i="1"/>
  <c r="S5163" i="1"/>
  <c r="W5164" i="1" l="1"/>
  <c r="R5165" i="1"/>
  <c r="S5164" i="1"/>
  <c r="X5164" i="1"/>
  <c r="T5165" i="1"/>
  <c r="U5164" i="1"/>
  <c r="X5165" i="1" l="1"/>
  <c r="T5166" i="1"/>
  <c r="U5165" i="1"/>
  <c r="W5165" i="1"/>
  <c r="R5166" i="1"/>
  <c r="S5165" i="1"/>
  <c r="W5166" i="1" l="1"/>
  <c r="S5166" i="1"/>
  <c r="R5167" i="1"/>
  <c r="X5166" i="1"/>
  <c r="U5166" i="1"/>
  <c r="T5167" i="1"/>
  <c r="X5167" i="1" l="1"/>
  <c r="U5167" i="1"/>
  <c r="T5168" i="1"/>
  <c r="W5167" i="1"/>
  <c r="S5167" i="1"/>
  <c r="R5168" i="1"/>
  <c r="W5168" i="1" l="1"/>
  <c r="R5169" i="1"/>
  <c r="S5168" i="1"/>
  <c r="X5168" i="1"/>
  <c r="U5168" i="1"/>
  <c r="T5169" i="1"/>
  <c r="W5169" i="1" l="1"/>
  <c r="R5170" i="1"/>
  <c r="S5169" i="1"/>
  <c r="X5169" i="1"/>
  <c r="U5169" i="1"/>
  <c r="T5170" i="1"/>
  <c r="X5170" i="1" l="1"/>
  <c r="U5170" i="1"/>
  <c r="T5171" i="1"/>
  <c r="W5170" i="1"/>
  <c r="R5171" i="1"/>
  <c r="S5170" i="1"/>
  <c r="W5171" i="1" l="1"/>
  <c r="S5171" i="1"/>
  <c r="R5172" i="1"/>
  <c r="X5171" i="1"/>
  <c r="T5172" i="1"/>
  <c r="U5171" i="1"/>
  <c r="X5172" i="1" l="1"/>
  <c r="T5173" i="1"/>
  <c r="U5172" i="1"/>
  <c r="W5172" i="1"/>
  <c r="R5173" i="1"/>
  <c r="S5172" i="1"/>
  <c r="W5173" i="1" l="1"/>
  <c r="S5173" i="1"/>
  <c r="R5174" i="1"/>
  <c r="X5173" i="1"/>
  <c r="U5173" i="1"/>
  <c r="T5174" i="1"/>
  <c r="X5174" i="1" l="1"/>
  <c r="T5175" i="1"/>
  <c r="U5174" i="1"/>
  <c r="W5174" i="1"/>
  <c r="R5175" i="1"/>
  <c r="S5174" i="1"/>
  <c r="X5175" i="1" l="1"/>
  <c r="U5175" i="1"/>
  <c r="T5176" i="1"/>
  <c r="W5175" i="1"/>
  <c r="R5176" i="1"/>
  <c r="S5175" i="1"/>
  <c r="W5176" i="1" l="1"/>
  <c r="R5177" i="1"/>
  <c r="S5176" i="1"/>
  <c r="X5176" i="1"/>
  <c r="T5177" i="1"/>
  <c r="U5176" i="1"/>
  <c r="X5177" i="1" l="1"/>
  <c r="T5178" i="1"/>
  <c r="U5177" i="1"/>
  <c r="W5177" i="1"/>
  <c r="R5178" i="1"/>
  <c r="S5177" i="1"/>
  <c r="W5178" i="1" l="1"/>
  <c r="R5179" i="1"/>
  <c r="S5178" i="1"/>
  <c r="X5178" i="1"/>
  <c r="U5178" i="1"/>
  <c r="T5179" i="1"/>
  <c r="X5179" i="1" l="1"/>
  <c r="T5180" i="1"/>
  <c r="U5179" i="1"/>
  <c r="W5179" i="1"/>
  <c r="R5180" i="1"/>
  <c r="S5179" i="1"/>
  <c r="W5180" i="1" l="1"/>
  <c r="S5180" i="1"/>
  <c r="R5181" i="1"/>
  <c r="X5180" i="1"/>
  <c r="T5181" i="1"/>
  <c r="U5180" i="1"/>
  <c r="X5181" i="1" l="1"/>
  <c r="T5182" i="1"/>
  <c r="U5181" i="1"/>
  <c r="W5181" i="1"/>
  <c r="R5182" i="1"/>
  <c r="S5181" i="1"/>
  <c r="W5182" i="1" l="1"/>
  <c r="R5183" i="1"/>
  <c r="S5182" i="1"/>
  <c r="X5182" i="1"/>
  <c r="T5183" i="1"/>
  <c r="U5182" i="1"/>
  <c r="X5183" i="1" l="1"/>
  <c r="T5184" i="1"/>
  <c r="U5183" i="1"/>
  <c r="W5183" i="1"/>
  <c r="S5183" i="1"/>
  <c r="R5184" i="1"/>
  <c r="W5184" i="1" l="1"/>
  <c r="R5185" i="1"/>
  <c r="S5184" i="1"/>
  <c r="X5184" i="1"/>
  <c r="T5185" i="1"/>
  <c r="U5184" i="1"/>
  <c r="X5185" i="1" l="1"/>
  <c r="U5185" i="1"/>
  <c r="T5186" i="1"/>
  <c r="W5185" i="1"/>
  <c r="S5185" i="1"/>
  <c r="R5186" i="1"/>
  <c r="W5186" i="1" l="1"/>
  <c r="R5187" i="1"/>
  <c r="S5186" i="1"/>
  <c r="X5186" i="1"/>
  <c r="T5187" i="1"/>
  <c r="U5186" i="1"/>
  <c r="W5187" i="1" l="1"/>
  <c r="S5187" i="1"/>
  <c r="R5188" i="1"/>
  <c r="X5187" i="1"/>
  <c r="U5187" i="1"/>
  <c r="T5188" i="1"/>
  <c r="X5188" i="1" l="1"/>
  <c r="T5189" i="1"/>
  <c r="U5188" i="1"/>
  <c r="W5188" i="1"/>
  <c r="R5189" i="1"/>
  <c r="S5188" i="1"/>
  <c r="W5189" i="1" l="1"/>
  <c r="R5190" i="1"/>
  <c r="S5189" i="1"/>
  <c r="X5189" i="1"/>
  <c r="T5190" i="1"/>
  <c r="U5189" i="1"/>
  <c r="X5190" i="1" l="1"/>
  <c r="T5191" i="1"/>
  <c r="U5190" i="1"/>
  <c r="W5190" i="1"/>
  <c r="S5190" i="1"/>
  <c r="R5191" i="1"/>
  <c r="W5191" i="1" l="1"/>
  <c r="R5192" i="1"/>
  <c r="S5191" i="1"/>
  <c r="X5191" i="1"/>
  <c r="U5191" i="1"/>
  <c r="T5192" i="1"/>
  <c r="X5192" i="1" l="1"/>
  <c r="T5193" i="1"/>
  <c r="U5192" i="1"/>
  <c r="W5192" i="1"/>
  <c r="R5193" i="1"/>
  <c r="S5192" i="1"/>
  <c r="W5193" i="1" l="1"/>
  <c r="R5194" i="1"/>
  <c r="S5193" i="1"/>
  <c r="X5193" i="1"/>
  <c r="U5193" i="1"/>
  <c r="T5194" i="1"/>
  <c r="X5194" i="1" l="1"/>
  <c r="U5194" i="1"/>
  <c r="T5195" i="1"/>
  <c r="W5194" i="1"/>
  <c r="R5195" i="1"/>
  <c r="S5194" i="1"/>
  <c r="W5195" i="1" l="1"/>
  <c r="S5195" i="1"/>
  <c r="R5196" i="1"/>
  <c r="X5195" i="1"/>
  <c r="T5196" i="1"/>
  <c r="U5195" i="1"/>
  <c r="X5196" i="1" l="1"/>
  <c r="T5197" i="1"/>
  <c r="U5196" i="1"/>
  <c r="W5196" i="1"/>
  <c r="R5197" i="1"/>
  <c r="S5196" i="1"/>
  <c r="W5197" i="1" l="1"/>
  <c r="S5197" i="1"/>
  <c r="R5198" i="1"/>
  <c r="X5197" i="1"/>
  <c r="U5197" i="1"/>
  <c r="T5198" i="1"/>
  <c r="X5198" i="1" l="1"/>
  <c r="T5199" i="1"/>
  <c r="U5198" i="1"/>
  <c r="W5198" i="1"/>
  <c r="S5198" i="1"/>
  <c r="R5199" i="1"/>
  <c r="W5199" i="1" l="1"/>
  <c r="R5200" i="1"/>
  <c r="S5199" i="1"/>
  <c r="X5199" i="1"/>
  <c r="U5199" i="1"/>
  <c r="T5200" i="1"/>
  <c r="X5200" i="1" l="1"/>
  <c r="T5201" i="1"/>
  <c r="U5200" i="1"/>
  <c r="W5200" i="1"/>
  <c r="R5201" i="1"/>
  <c r="S5200" i="1"/>
  <c r="W5201" i="1" l="1"/>
  <c r="S5201" i="1"/>
  <c r="R5202" i="1"/>
  <c r="X5201" i="1"/>
  <c r="T5202" i="1"/>
  <c r="U5201" i="1"/>
  <c r="X5202" i="1" l="1"/>
  <c r="U5202" i="1"/>
  <c r="T5203" i="1"/>
  <c r="W5202" i="1"/>
  <c r="S5202" i="1"/>
  <c r="R5203" i="1"/>
  <c r="W5203" i="1" l="1"/>
  <c r="S5203" i="1"/>
  <c r="R5204" i="1"/>
  <c r="X5203" i="1"/>
  <c r="U5203" i="1"/>
  <c r="T5204" i="1"/>
  <c r="X5204" i="1" l="1"/>
  <c r="U5204" i="1"/>
  <c r="T5205" i="1"/>
  <c r="W5204" i="1"/>
  <c r="R5205" i="1"/>
  <c r="S5204" i="1"/>
  <c r="W5205" i="1" l="1"/>
  <c r="R5206" i="1"/>
  <c r="S5205" i="1"/>
  <c r="X5205" i="1"/>
  <c r="T5206" i="1"/>
  <c r="U5205" i="1"/>
  <c r="X5206" i="1" l="1"/>
  <c r="T5207" i="1"/>
  <c r="U5206" i="1"/>
  <c r="W5206" i="1"/>
  <c r="R5207" i="1"/>
  <c r="S5206" i="1"/>
  <c r="W5207" i="1" l="1"/>
  <c r="R5208" i="1"/>
  <c r="S5207" i="1"/>
  <c r="X5207" i="1"/>
  <c r="U5207" i="1"/>
  <c r="T5208" i="1"/>
  <c r="X5208" i="1" l="1"/>
  <c r="T5209" i="1"/>
  <c r="U5208" i="1"/>
  <c r="W5208" i="1"/>
  <c r="S5208" i="1"/>
  <c r="R5209" i="1"/>
  <c r="W5209" i="1" l="1"/>
  <c r="R5210" i="1"/>
  <c r="S5209" i="1"/>
  <c r="X5209" i="1"/>
  <c r="T5210" i="1"/>
  <c r="U5209" i="1"/>
  <c r="X5210" i="1" l="1"/>
  <c r="T5211" i="1"/>
  <c r="U5210" i="1"/>
  <c r="W5210" i="1"/>
  <c r="R5211" i="1"/>
  <c r="S5210" i="1"/>
  <c r="W5211" i="1" l="1"/>
  <c r="R5212" i="1"/>
  <c r="S5211" i="1"/>
  <c r="X5211" i="1"/>
  <c r="T5212" i="1"/>
  <c r="U5211" i="1"/>
  <c r="X5212" i="1" l="1"/>
  <c r="T5213" i="1"/>
  <c r="U5212" i="1"/>
  <c r="W5212" i="1"/>
  <c r="S5212" i="1"/>
  <c r="R5213" i="1"/>
  <c r="W5213" i="1" l="1"/>
  <c r="S5213" i="1"/>
  <c r="R5214" i="1"/>
  <c r="X5213" i="1"/>
  <c r="T5214" i="1"/>
  <c r="U5213" i="1"/>
  <c r="X5214" i="1" l="1"/>
  <c r="U5214" i="1"/>
  <c r="T5215" i="1"/>
  <c r="W5214" i="1"/>
  <c r="R5215" i="1"/>
  <c r="S5214" i="1"/>
  <c r="W5215" i="1" l="1"/>
  <c r="R5216" i="1"/>
  <c r="S5215" i="1"/>
  <c r="X5215" i="1"/>
  <c r="T5216" i="1"/>
  <c r="U5215" i="1"/>
  <c r="X5216" i="1" l="1"/>
  <c r="T5217" i="1"/>
  <c r="U5216" i="1"/>
  <c r="W5216" i="1"/>
  <c r="R5217" i="1"/>
  <c r="S5216" i="1"/>
  <c r="W5217" i="1" l="1"/>
  <c r="S5217" i="1"/>
  <c r="R5218" i="1"/>
  <c r="X5217" i="1"/>
  <c r="U5217" i="1"/>
  <c r="T5218" i="1"/>
  <c r="X5218" i="1" l="1"/>
  <c r="T5219" i="1"/>
  <c r="U5218" i="1"/>
  <c r="W5218" i="1"/>
  <c r="S5218" i="1"/>
  <c r="R5219" i="1"/>
  <c r="W5219" i="1" l="1"/>
  <c r="S5219" i="1"/>
  <c r="R5220" i="1"/>
  <c r="X5219" i="1"/>
  <c r="U5219" i="1"/>
  <c r="T5220" i="1"/>
  <c r="X5220" i="1" l="1"/>
  <c r="U5220" i="1"/>
  <c r="T5221" i="1"/>
  <c r="W5220" i="1"/>
  <c r="R5221" i="1"/>
  <c r="S5220" i="1"/>
  <c r="W5221" i="1" l="1"/>
  <c r="R5222" i="1"/>
  <c r="S5221" i="1"/>
  <c r="X5221" i="1"/>
  <c r="T5222" i="1"/>
  <c r="U5221" i="1"/>
  <c r="X5222" i="1" l="1"/>
  <c r="U5222" i="1"/>
  <c r="T5223" i="1"/>
  <c r="W5222" i="1"/>
  <c r="S5222" i="1"/>
  <c r="R5223" i="1"/>
  <c r="W5223" i="1" l="1"/>
  <c r="R5224" i="1"/>
  <c r="S5223" i="1"/>
  <c r="X5223" i="1"/>
  <c r="T5224" i="1"/>
  <c r="U5223" i="1"/>
  <c r="X5224" i="1" l="1"/>
  <c r="U5224" i="1"/>
  <c r="T5225" i="1"/>
  <c r="W5224" i="1"/>
  <c r="R5225" i="1"/>
  <c r="S5224" i="1"/>
  <c r="W5225" i="1" l="1"/>
  <c r="R5226" i="1"/>
  <c r="S5225" i="1"/>
  <c r="X5225" i="1"/>
  <c r="U5225" i="1"/>
  <c r="T5226" i="1"/>
  <c r="X5226" i="1" l="1"/>
  <c r="T5227" i="1"/>
  <c r="U5226" i="1"/>
  <c r="W5226" i="1"/>
  <c r="R5227" i="1"/>
  <c r="S5226" i="1"/>
  <c r="W5227" i="1" l="1"/>
  <c r="S5227" i="1"/>
  <c r="R5228" i="1"/>
  <c r="X5227" i="1"/>
  <c r="T5228" i="1"/>
  <c r="U5227" i="1"/>
  <c r="X5228" i="1" l="1"/>
  <c r="T5229" i="1"/>
  <c r="U5228" i="1"/>
  <c r="W5228" i="1"/>
  <c r="R5229" i="1"/>
  <c r="S5228" i="1"/>
  <c r="X5229" i="1" l="1"/>
  <c r="T5230" i="1"/>
  <c r="U5229" i="1"/>
  <c r="W5229" i="1"/>
  <c r="S5229" i="1"/>
  <c r="R5230" i="1"/>
  <c r="W5230" i="1" l="1"/>
  <c r="S5230" i="1"/>
  <c r="R5231" i="1"/>
  <c r="X5230" i="1"/>
  <c r="T5231" i="1"/>
  <c r="U5230" i="1"/>
  <c r="X5231" i="1" l="1"/>
  <c r="T5232" i="1"/>
  <c r="U5231" i="1"/>
  <c r="W5231" i="1"/>
  <c r="R5232" i="1"/>
  <c r="S5231" i="1"/>
  <c r="W5232" i="1" l="1"/>
  <c r="S5232" i="1"/>
  <c r="R5233" i="1"/>
  <c r="X5232" i="1"/>
  <c r="T5233" i="1"/>
  <c r="U5232" i="1"/>
  <c r="X5233" i="1" l="1"/>
  <c r="U5233" i="1"/>
  <c r="T5234" i="1"/>
  <c r="W5233" i="1"/>
  <c r="R5234" i="1"/>
  <c r="S5233" i="1"/>
  <c r="W5234" i="1" l="1"/>
  <c r="R5235" i="1"/>
  <c r="S5234" i="1"/>
  <c r="X5234" i="1"/>
  <c r="U5234" i="1"/>
  <c r="T5235" i="1"/>
  <c r="X5235" i="1" l="1"/>
  <c r="T5236" i="1"/>
  <c r="U5235" i="1"/>
  <c r="W5235" i="1"/>
  <c r="S5235" i="1"/>
  <c r="R5236" i="1"/>
  <c r="W5236" i="1" l="1"/>
  <c r="S5236" i="1"/>
  <c r="R5237" i="1"/>
  <c r="X5236" i="1"/>
  <c r="T5237" i="1"/>
  <c r="U5236" i="1"/>
  <c r="X5237" i="1" l="1"/>
  <c r="U5237" i="1"/>
  <c r="T5238" i="1"/>
  <c r="W5237" i="1"/>
  <c r="R5238" i="1"/>
  <c r="S5237" i="1"/>
  <c r="W5238" i="1" l="1"/>
  <c r="R5239" i="1"/>
  <c r="S5238" i="1"/>
  <c r="X5238" i="1"/>
  <c r="T5239" i="1"/>
  <c r="U5238" i="1"/>
  <c r="X5239" i="1" l="1"/>
  <c r="U5239" i="1"/>
  <c r="T5240" i="1"/>
  <c r="W5239" i="1"/>
  <c r="R5240" i="1"/>
  <c r="S5239" i="1"/>
  <c r="W5240" i="1" l="1"/>
  <c r="S5240" i="1"/>
  <c r="R5241" i="1"/>
  <c r="X5240" i="1"/>
  <c r="U5240" i="1"/>
  <c r="T5241" i="1"/>
  <c r="X5241" i="1" l="1"/>
  <c r="T5242" i="1"/>
  <c r="U5241" i="1"/>
  <c r="W5241" i="1"/>
  <c r="S5241" i="1"/>
  <c r="R5242" i="1"/>
  <c r="W5242" i="1" l="1"/>
  <c r="S5242" i="1"/>
  <c r="R5243" i="1"/>
  <c r="X5242" i="1"/>
  <c r="T5243" i="1"/>
  <c r="U5242" i="1"/>
  <c r="X5243" i="1" l="1"/>
  <c r="T5244" i="1"/>
  <c r="U5243" i="1"/>
  <c r="W5243" i="1"/>
  <c r="R5244" i="1"/>
  <c r="S5243" i="1"/>
  <c r="W5244" i="1" l="1"/>
  <c r="R5245" i="1"/>
  <c r="S5244" i="1"/>
  <c r="X5244" i="1"/>
  <c r="U5244" i="1"/>
  <c r="T5245" i="1"/>
  <c r="W5245" i="1" l="1"/>
  <c r="R5246" i="1"/>
  <c r="S5245" i="1"/>
  <c r="X5245" i="1"/>
  <c r="T5246" i="1"/>
  <c r="U5245" i="1"/>
  <c r="X5246" i="1" l="1"/>
  <c r="T5247" i="1"/>
  <c r="U5246" i="1"/>
  <c r="W5246" i="1"/>
  <c r="R5247" i="1"/>
  <c r="S5246" i="1"/>
  <c r="W5247" i="1" l="1"/>
  <c r="R5248" i="1"/>
  <c r="S5247" i="1"/>
  <c r="X5247" i="1"/>
  <c r="U5247" i="1"/>
  <c r="T5248" i="1"/>
  <c r="X5248" i="1" l="1"/>
  <c r="T5249" i="1"/>
  <c r="U5248" i="1"/>
  <c r="W5248" i="1"/>
  <c r="R5249" i="1"/>
  <c r="S5248" i="1"/>
  <c r="W5249" i="1" l="1"/>
  <c r="S5249" i="1"/>
  <c r="R5250" i="1"/>
  <c r="X5249" i="1"/>
  <c r="T5250" i="1"/>
  <c r="U5249" i="1"/>
  <c r="X5250" i="1" l="1"/>
  <c r="U5250" i="1"/>
  <c r="T5251" i="1"/>
  <c r="W5250" i="1"/>
  <c r="R5251" i="1"/>
  <c r="S5250" i="1"/>
  <c r="W5251" i="1" l="1"/>
  <c r="R5252" i="1"/>
  <c r="S5251" i="1"/>
  <c r="X5251" i="1"/>
  <c r="T5252" i="1"/>
  <c r="U5251" i="1"/>
  <c r="X5252" i="1" l="1"/>
  <c r="T5253" i="1"/>
  <c r="U5252" i="1"/>
  <c r="W5252" i="1"/>
  <c r="S5252" i="1"/>
  <c r="R5253" i="1"/>
  <c r="W5253" i="1" l="1"/>
  <c r="S5253" i="1"/>
  <c r="R5254" i="1"/>
  <c r="X5253" i="1"/>
  <c r="U5253" i="1"/>
  <c r="T5254" i="1"/>
  <c r="X5254" i="1" l="1"/>
  <c r="U5254" i="1"/>
  <c r="T5255" i="1"/>
  <c r="W5254" i="1"/>
  <c r="R5255" i="1"/>
  <c r="S5254" i="1"/>
  <c r="W5255" i="1" l="1"/>
  <c r="S5255" i="1"/>
  <c r="R5256" i="1"/>
  <c r="X5255" i="1"/>
  <c r="U5255" i="1"/>
  <c r="T5256" i="1"/>
  <c r="X5256" i="1" l="1"/>
  <c r="T5257" i="1"/>
  <c r="U5256" i="1"/>
  <c r="W5256" i="1"/>
  <c r="R5257" i="1"/>
  <c r="S5256" i="1"/>
  <c r="W5257" i="1" l="1"/>
  <c r="S5257" i="1"/>
  <c r="R5258" i="1"/>
  <c r="X5257" i="1"/>
  <c r="T5258" i="1"/>
  <c r="U5257" i="1"/>
  <c r="X5258" i="1" l="1"/>
  <c r="T5259" i="1"/>
  <c r="U5258" i="1"/>
  <c r="W5258" i="1"/>
  <c r="R5259" i="1"/>
  <c r="S5258" i="1"/>
  <c r="W5259" i="1" l="1"/>
  <c r="S5259" i="1"/>
  <c r="R5260" i="1"/>
  <c r="X5259" i="1"/>
  <c r="U5259" i="1"/>
  <c r="T5260" i="1"/>
  <c r="X5260" i="1" l="1"/>
  <c r="T5261" i="1"/>
  <c r="U5260" i="1"/>
  <c r="W5260" i="1"/>
  <c r="S5260" i="1"/>
  <c r="R5261" i="1"/>
  <c r="W5261" i="1" l="1"/>
  <c r="R5262" i="1"/>
  <c r="S5261" i="1"/>
  <c r="X5261" i="1"/>
  <c r="U5261" i="1"/>
  <c r="T5262" i="1"/>
  <c r="X5262" i="1" l="1"/>
  <c r="T5263" i="1"/>
  <c r="U5262" i="1"/>
  <c r="W5262" i="1"/>
  <c r="S5262" i="1"/>
  <c r="R5263" i="1"/>
  <c r="W5263" i="1" l="1"/>
  <c r="R5264" i="1"/>
  <c r="S5263" i="1"/>
  <c r="X5263" i="1"/>
  <c r="T5264" i="1"/>
  <c r="U5263" i="1"/>
  <c r="X5264" i="1" l="1"/>
  <c r="U5264" i="1"/>
  <c r="T5265" i="1"/>
  <c r="W5264" i="1"/>
  <c r="R5265" i="1"/>
  <c r="S5264" i="1"/>
  <c r="W5265" i="1" l="1"/>
  <c r="R5266" i="1"/>
  <c r="S5265" i="1"/>
  <c r="X5265" i="1"/>
  <c r="U5265" i="1"/>
  <c r="T5266" i="1"/>
  <c r="X5266" i="1" l="1"/>
  <c r="T5267" i="1"/>
  <c r="U5266" i="1"/>
  <c r="W5266" i="1"/>
  <c r="R5267" i="1"/>
  <c r="S5266" i="1"/>
  <c r="W5267" i="1" l="1"/>
  <c r="S5267" i="1"/>
  <c r="R5268" i="1"/>
  <c r="X5267" i="1"/>
  <c r="U5267" i="1"/>
  <c r="T5268" i="1"/>
  <c r="X5268" i="1" l="1"/>
  <c r="T5269" i="1"/>
  <c r="U5268" i="1"/>
  <c r="W5268" i="1"/>
  <c r="R5269" i="1"/>
  <c r="S5268" i="1"/>
  <c r="W5269" i="1" l="1"/>
  <c r="R5270" i="1"/>
  <c r="S5269" i="1"/>
  <c r="X5269" i="1"/>
  <c r="U5269" i="1"/>
  <c r="T5270" i="1"/>
  <c r="X5270" i="1" l="1"/>
  <c r="U5270" i="1"/>
  <c r="T5271" i="1"/>
  <c r="W5270" i="1"/>
  <c r="R5271" i="1"/>
  <c r="S5270" i="1"/>
  <c r="W5271" i="1" l="1"/>
  <c r="S5271" i="1"/>
  <c r="R5272" i="1"/>
  <c r="X5271" i="1"/>
  <c r="U5271" i="1"/>
  <c r="T5272" i="1"/>
  <c r="X5272" i="1" l="1"/>
  <c r="U5272" i="1"/>
  <c r="T5273" i="1"/>
  <c r="W5272" i="1"/>
  <c r="S5272" i="1"/>
  <c r="R5273" i="1"/>
  <c r="W5273" i="1" l="1"/>
  <c r="R5274" i="1"/>
  <c r="S5273" i="1"/>
  <c r="X5273" i="1"/>
  <c r="T5274" i="1"/>
  <c r="U5273" i="1"/>
  <c r="X5274" i="1" l="1"/>
  <c r="U5274" i="1"/>
  <c r="T5275" i="1"/>
  <c r="W5274" i="1"/>
  <c r="R5275" i="1"/>
  <c r="S5274" i="1"/>
  <c r="W5275" i="1" l="1"/>
  <c r="S5275" i="1"/>
  <c r="R5276" i="1"/>
  <c r="X5275" i="1"/>
  <c r="U5275" i="1"/>
  <c r="T5276" i="1"/>
  <c r="X5276" i="1" l="1"/>
  <c r="T5277" i="1"/>
  <c r="U5276" i="1"/>
  <c r="W5276" i="1"/>
  <c r="R5277" i="1"/>
  <c r="S5276" i="1"/>
  <c r="W5277" i="1" l="1"/>
  <c r="R5278" i="1"/>
  <c r="S5277" i="1"/>
  <c r="X5277" i="1"/>
  <c r="T5278" i="1"/>
  <c r="U5277" i="1"/>
  <c r="X5278" i="1" l="1"/>
  <c r="T5279" i="1"/>
  <c r="U5278" i="1"/>
  <c r="W5278" i="1"/>
  <c r="R5279" i="1"/>
  <c r="S5278" i="1"/>
  <c r="W5279" i="1" l="1"/>
  <c r="R5280" i="1"/>
  <c r="S5279" i="1"/>
  <c r="X5279" i="1"/>
  <c r="T5280" i="1"/>
  <c r="U5279" i="1"/>
  <c r="X5280" i="1" l="1"/>
  <c r="T5281" i="1"/>
  <c r="U5280" i="1"/>
  <c r="W5280" i="1"/>
  <c r="R5281" i="1"/>
  <c r="S5280" i="1"/>
  <c r="W5281" i="1" l="1"/>
  <c r="S5281" i="1"/>
  <c r="R5282" i="1"/>
  <c r="X5281" i="1"/>
  <c r="T5282" i="1"/>
  <c r="U5281" i="1"/>
  <c r="X5282" i="1" l="1"/>
  <c r="T5283" i="1"/>
  <c r="U5282" i="1"/>
  <c r="W5282" i="1"/>
  <c r="S5282" i="1"/>
  <c r="R5283" i="1"/>
  <c r="W5283" i="1" l="1"/>
  <c r="S5283" i="1"/>
  <c r="R5284" i="1"/>
  <c r="X5283" i="1"/>
  <c r="U5283" i="1"/>
  <c r="T5284" i="1"/>
  <c r="X5284" i="1" l="1"/>
  <c r="U5284" i="1"/>
  <c r="T5285" i="1"/>
  <c r="W5284" i="1"/>
  <c r="R5285" i="1"/>
  <c r="S5284" i="1"/>
  <c r="W5285" i="1" l="1"/>
  <c r="R5286" i="1"/>
  <c r="S5285" i="1"/>
  <c r="X5285" i="1"/>
  <c r="U5285" i="1"/>
  <c r="T5286" i="1"/>
  <c r="X5286" i="1" l="1"/>
  <c r="T5287" i="1"/>
  <c r="U5286" i="1"/>
  <c r="W5286" i="1"/>
  <c r="R5287" i="1"/>
  <c r="S5286" i="1"/>
  <c r="W5287" i="1" l="1"/>
  <c r="R5288" i="1"/>
  <c r="S5287" i="1"/>
  <c r="X5287" i="1"/>
  <c r="T5288" i="1"/>
  <c r="U5287" i="1"/>
  <c r="X5288" i="1" l="1"/>
  <c r="T5289" i="1"/>
  <c r="U5288" i="1"/>
  <c r="W5288" i="1"/>
  <c r="S5288" i="1"/>
  <c r="R5289" i="1"/>
  <c r="W5289" i="1" l="1"/>
  <c r="R5290" i="1"/>
  <c r="S5289" i="1"/>
  <c r="X5289" i="1"/>
  <c r="U5289" i="1"/>
  <c r="T5290" i="1"/>
  <c r="X5290" i="1" l="1"/>
  <c r="U5290" i="1"/>
  <c r="T5291" i="1"/>
  <c r="W5290" i="1"/>
  <c r="S5290" i="1"/>
  <c r="R5291" i="1"/>
  <c r="W5291" i="1" l="1"/>
  <c r="R5292" i="1"/>
  <c r="S5291" i="1"/>
  <c r="X5291" i="1"/>
  <c r="T5292" i="1"/>
  <c r="U5291" i="1"/>
  <c r="X5292" i="1" l="1"/>
  <c r="T5293" i="1"/>
  <c r="U5292" i="1"/>
  <c r="W5292" i="1"/>
  <c r="S5292" i="1"/>
  <c r="R5293" i="1"/>
  <c r="W5293" i="1" l="1"/>
  <c r="S5293" i="1"/>
  <c r="R5294" i="1"/>
  <c r="X5293" i="1"/>
  <c r="T5294" i="1"/>
  <c r="U5293" i="1"/>
  <c r="X5294" i="1" l="1"/>
  <c r="U5294" i="1"/>
  <c r="T5295" i="1"/>
  <c r="W5294" i="1"/>
  <c r="R5295" i="1"/>
  <c r="S5294" i="1"/>
  <c r="W5295" i="1" l="1"/>
  <c r="R5296" i="1"/>
  <c r="S5295" i="1"/>
  <c r="X5295" i="1"/>
  <c r="T5296" i="1"/>
  <c r="U5295" i="1"/>
  <c r="X5296" i="1" l="1"/>
  <c r="T5297" i="1"/>
  <c r="U5296" i="1"/>
  <c r="W5296" i="1"/>
  <c r="R5297" i="1"/>
  <c r="S5296" i="1"/>
  <c r="W5297" i="1" l="1"/>
  <c r="S5297" i="1"/>
  <c r="R5298" i="1"/>
  <c r="X5297" i="1"/>
  <c r="T5298" i="1"/>
  <c r="U5297" i="1"/>
  <c r="X5298" i="1" l="1"/>
  <c r="T5299" i="1"/>
  <c r="U5298" i="1"/>
  <c r="W5298" i="1"/>
  <c r="R5299" i="1"/>
  <c r="S5298" i="1"/>
  <c r="W5299" i="1" l="1"/>
  <c r="R5300" i="1"/>
  <c r="S5299" i="1"/>
  <c r="X5299" i="1"/>
  <c r="U5299" i="1"/>
  <c r="T5300" i="1"/>
  <c r="X5300" i="1" l="1"/>
  <c r="U5300" i="1"/>
  <c r="T5301" i="1"/>
  <c r="W5300" i="1"/>
  <c r="R5301" i="1"/>
  <c r="S5300" i="1"/>
  <c r="W5301" i="1" l="1"/>
  <c r="S5301" i="1"/>
  <c r="R5302" i="1"/>
  <c r="X5301" i="1"/>
  <c r="T5302" i="1"/>
  <c r="U5301" i="1"/>
  <c r="X5302" i="1" l="1"/>
  <c r="T5303" i="1"/>
  <c r="U5302" i="1"/>
  <c r="W5302" i="1"/>
  <c r="S5302" i="1"/>
  <c r="R5303" i="1"/>
  <c r="W5303" i="1" l="1"/>
  <c r="R5304" i="1"/>
  <c r="S5303" i="1"/>
  <c r="X5303" i="1"/>
  <c r="U5303" i="1"/>
  <c r="T5304" i="1"/>
  <c r="X5304" i="1" l="1"/>
  <c r="U5304" i="1"/>
  <c r="T5305" i="1"/>
  <c r="W5304" i="1"/>
  <c r="R5305" i="1"/>
  <c r="S5304" i="1"/>
  <c r="W5305" i="1" l="1"/>
  <c r="R5306" i="1"/>
  <c r="S5305" i="1"/>
  <c r="X5305" i="1"/>
  <c r="T5306" i="1"/>
  <c r="U5305" i="1"/>
  <c r="X5306" i="1" l="1"/>
  <c r="T5307" i="1"/>
  <c r="U5306" i="1"/>
  <c r="W5306" i="1"/>
  <c r="R5307" i="1"/>
  <c r="S5306" i="1"/>
  <c r="W5307" i="1" l="1"/>
  <c r="R5308" i="1"/>
  <c r="S5307" i="1"/>
  <c r="X5307" i="1"/>
  <c r="T5308" i="1"/>
  <c r="U5307" i="1"/>
  <c r="X5308" i="1" l="1"/>
  <c r="T5309" i="1"/>
  <c r="U5308" i="1"/>
  <c r="W5308" i="1"/>
  <c r="S5308" i="1"/>
  <c r="R5309" i="1"/>
  <c r="W5309" i="1" l="1"/>
  <c r="R5310" i="1"/>
  <c r="S5309" i="1"/>
  <c r="X5309" i="1"/>
  <c r="T5310" i="1"/>
  <c r="U5309" i="1"/>
  <c r="W5310" i="1" l="1"/>
  <c r="R5311" i="1"/>
  <c r="S5310" i="1"/>
  <c r="X5310" i="1"/>
  <c r="T5311" i="1"/>
  <c r="U5310" i="1"/>
  <c r="X5311" i="1" l="1"/>
  <c r="T5312" i="1"/>
  <c r="U5311" i="1"/>
  <c r="W5311" i="1"/>
  <c r="R5312" i="1"/>
  <c r="S5311" i="1"/>
  <c r="W5312" i="1" l="1"/>
  <c r="S5312" i="1"/>
  <c r="R5313" i="1"/>
  <c r="X5312" i="1"/>
  <c r="T5313" i="1"/>
  <c r="U5312" i="1"/>
  <c r="X5313" i="1" l="1"/>
  <c r="U5313" i="1"/>
  <c r="T5314" i="1"/>
  <c r="W5313" i="1"/>
  <c r="S5313" i="1"/>
  <c r="R5314" i="1"/>
  <c r="W5314" i="1" l="1"/>
  <c r="R5315" i="1"/>
  <c r="S5314" i="1"/>
  <c r="X5314" i="1"/>
  <c r="U5314" i="1"/>
  <c r="T5315" i="1"/>
  <c r="X5315" i="1" l="1"/>
  <c r="T5316" i="1"/>
  <c r="U5315" i="1"/>
  <c r="W5315" i="1"/>
  <c r="R5316" i="1"/>
  <c r="S5315" i="1"/>
  <c r="W5316" i="1" l="1"/>
  <c r="R5317" i="1"/>
  <c r="S5316" i="1"/>
  <c r="X5316" i="1"/>
  <c r="T5317" i="1"/>
  <c r="U5316" i="1"/>
  <c r="X5317" i="1" l="1"/>
  <c r="U5317" i="1"/>
  <c r="T5318" i="1"/>
  <c r="W5317" i="1"/>
  <c r="S5317" i="1"/>
  <c r="R5318" i="1"/>
  <c r="W5318" i="1" l="1"/>
  <c r="R5319" i="1"/>
  <c r="S5318" i="1"/>
  <c r="X5318" i="1"/>
  <c r="T5319" i="1"/>
  <c r="U5318" i="1"/>
  <c r="X5319" i="1" l="1"/>
  <c r="U5319" i="1"/>
  <c r="T5320" i="1"/>
  <c r="W5319" i="1"/>
  <c r="R5320" i="1"/>
  <c r="S5319" i="1"/>
  <c r="W5320" i="1" l="1"/>
  <c r="R5321" i="1"/>
  <c r="S5320" i="1"/>
  <c r="X5320" i="1"/>
  <c r="T5321" i="1"/>
  <c r="U5320" i="1"/>
  <c r="X5321" i="1" l="1"/>
  <c r="T5322" i="1"/>
  <c r="U5321" i="1"/>
  <c r="W5321" i="1"/>
  <c r="S5321" i="1"/>
  <c r="R5322" i="1"/>
  <c r="W5322" i="1" l="1"/>
  <c r="S5322" i="1"/>
  <c r="R5323" i="1"/>
  <c r="X5322" i="1"/>
  <c r="U5322" i="1"/>
  <c r="T5323" i="1"/>
  <c r="X5323" i="1" l="1"/>
  <c r="U5323" i="1"/>
  <c r="T5324" i="1"/>
  <c r="W5323" i="1"/>
  <c r="S5323" i="1"/>
  <c r="R5324" i="1"/>
  <c r="W5324" i="1" l="1"/>
  <c r="R5325" i="1"/>
  <c r="S5324" i="1"/>
  <c r="X5324" i="1"/>
  <c r="U5324" i="1"/>
  <c r="T5325" i="1"/>
  <c r="X5325" i="1" l="1"/>
  <c r="U5325" i="1"/>
  <c r="T5326" i="1"/>
  <c r="W5325" i="1"/>
  <c r="S5325" i="1"/>
  <c r="R5326" i="1"/>
  <c r="W5326" i="1" l="1"/>
  <c r="S5326" i="1"/>
  <c r="R5327" i="1"/>
  <c r="X5326" i="1"/>
  <c r="T5327" i="1"/>
  <c r="U5326" i="1"/>
  <c r="X5327" i="1" l="1"/>
  <c r="U5327" i="1"/>
  <c r="T5328" i="1"/>
  <c r="W5327" i="1"/>
  <c r="S5327" i="1"/>
  <c r="R5328" i="1"/>
  <c r="W5328" i="1" l="1"/>
  <c r="S5328" i="1"/>
  <c r="R5329" i="1"/>
  <c r="X5328" i="1"/>
  <c r="T5329" i="1"/>
  <c r="U5328" i="1"/>
  <c r="X5329" i="1" l="1"/>
  <c r="U5329" i="1"/>
  <c r="T5330" i="1"/>
  <c r="W5329" i="1"/>
  <c r="R5330" i="1"/>
  <c r="S5329" i="1"/>
  <c r="W5330" i="1" l="1"/>
  <c r="S5330" i="1"/>
  <c r="R5331" i="1"/>
  <c r="X5330" i="1"/>
  <c r="U5330" i="1"/>
  <c r="T5331" i="1"/>
  <c r="X5331" i="1" l="1"/>
  <c r="U5331" i="1"/>
  <c r="T5332" i="1"/>
  <c r="W5331" i="1"/>
  <c r="R5332" i="1"/>
  <c r="S5331" i="1"/>
  <c r="W5332" i="1" l="1"/>
  <c r="R5333" i="1"/>
  <c r="S5332" i="1"/>
  <c r="X5332" i="1"/>
  <c r="U5332" i="1"/>
  <c r="T5333" i="1"/>
  <c r="X5333" i="1" l="1"/>
  <c r="U5333" i="1"/>
  <c r="T5334" i="1"/>
  <c r="W5333" i="1"/>
  <c r="S5333" i="1"/>
  <c r="R5334" i="1"/>
  <c r="W5334" i="1" l="1"/>
  <c r="S5334" i="1"/>
  <c r="R5335" i="1"/>
  <c r="X5334" i="1"/>
  <c r="T5335" i="1"/>
  <c r="U5334" i="1"/>
  <c r="X5335" i="1" l="1"/>
  <c r="T5336" i="1"/>
  <c r="U5335" i="1"/>
  <c r="W5335" i="1"/>
  <c r="R5336" i="1"/>
  <c r="S5335" i="1"/>
  <c r="X5336" i="1" l="1"/>
  <c r="T5337" i="1"/>
  <c r="U5336" i="1"/>
  <c r="W5336" i="1"/>
  <c r="S5336" i="1"/>
  <c r="R5337" i="1"/>
  <c r="W5337" i="1" l="1"/>
  <c r="R5338" i="1"/>
  <c r="S5337" i="1"/>
  <c r="X5337" i="1"/>
  <c r="U5337" i="1"/>
  <c r="T5338" i="1"/>
  <c r="X5338" i="1" l="1"/>
  <c r="U5338" i="1"/>
  <c r="T5339" i="1"/>
  <c r="W5338" i="1"/>
  <c r="S5338" i="1"/>
  <c r="R5339" i="1"/>
  <c r="W5339" i="1" l="1"/>
  <c r="R5340" i="1"/>
  <c r="S5339" i="1"/>
  <c r="X5339" i="1"/>
  <c r="T5340" i="1"/>
  <c r="U5339" i="1"/>
  <c r="X5340" i="1" l="1"/>
  <c r="U5340" i="1"/>
  <c r="T5341" i="1"/>
  <c r="W5340" i="1"/>
  <c r="R5341" i="1"/>
  <c r="S5340" i="1"/>
  <c r="W5341" i="1" l="1"/>
  <c r="S5341" i="1"/>
  <c r="R5342" i="1"/>
  <c r="X5341" i="1"/>
  <c r="T5342" i="1"/>
  <c r="U5341" i="1"/>
  <c r="X5342" i="1" l="1"/>
  <c r="T5343" i="1"/>
  <c r="U5342" i="1"/>
  <c r="W5342" i="1"/>
  <c r="S5342" i="1"/>
  <c r="R5343" i="1"/>
  <c r="W5343" i="1" l="1"/>
  <c r="S5343" i="1"/>
  <c r="R5344" i="1"/>
  <c r="X5343" i="1"/>
  <c r="T5344" i="1"/>
  <c r="U5343" i="1"/>
  <c r="X5344" i="1" l="1"/>
  <c r="T5345" i="1"/>
  <c r="U5344" i="1"/>
  <c r="W5344" i="1"/>
  <c r="R5345" i="1"/>
  <c r="S5344" i="1"/>
  <c r="W5345" i="1" l="1"/>
  <c r="R5346" i="1"/>
  <c r="S5345" i="1"/>
  <c r="X5345" i="1"/>
  <c r="U5345" i="1"/>
  <c r="T5346" i="1"/>
  <c r="X5346" i="1" l="1"/>
  <c r="T5347" i="1"/>
  <c r="U5346" i="1"/>
  <c r="W5346" i="1"/>
  <c r="R5347" i="1"/>
  <c r="S5346" i="1"/>
  <c r="W5347" i="1" l="1"/>
  <c r="S5347" i="1"/>
  <c r="R5348" i="1"/>
  <c r="X5347" i="1"/>
  <c r="T5348" i="1"/>
  <c r="U5347" i="1"/>
  <c r="X5348" i="1" l="1"/>
  <c r="U5348" i="1"/>
  <c r="T5349" i="1"/>
  <c r="W5348" i="1"/>
  <c r="R5349" i="1"/>
  <c r="S5348" i="1"/>
  <c r="W5349" i="1" l="1"/>
  <c r="R5350" i="1"/>
  <c r="S5349" i="1"/>
  <c r="X5349" i="1"/>
  <c r="U5349" i="1"/>
  <c r="T5350" i="1"/>
  <c r="X5350" i="1" l="1"/>
  <c r="U5350" i="1"/>
  <c r="T5351" i="1"/>
  <c r="W5350" i="1"/>
  <c r="S5350" i="1"/>
  <c r="R5351" i="1"/>
  <c r="W5351" i="1" l="1"/>
  <c r="R5352" i="1"/>
  <c r="S5351" i="1"/>
  <c r="X5351" i="1"/>
  <c r="T5352" i="1"/>
  <c r="U5351" i="1"/>
  <c r="X5352" i="1" l="1"/>
  <c r="U5352" i="1"/>
  <c r="T5353" i="1"/>
  <c r="W5352" i="1"/>
  <c r="R5353" i="1"/>
  <c r="S5352" i="1"/>
  <c r="W5353" i="1" l="1"/>
  <c r="S5353" i="1"/>
  <c r="R5354" i="1"/>
  <c r="X5353" i="1"/>
  <c r="T5354" i="1"/>
  <c r="U5353" i="1"/>
  <c r="X5354" i="1" l="1"/>
  <c r="T5355" i="1"/>
  <c r="U5354" i="1"/>
  <c r="W5354" i="1"/>
  <c r="R5355" i="1"/>
  <c r="S5354" i="1"/>
  <c r="W5355" i="1" l="1"/>
  <c r="R5356" i="1"/>
  <c r="S5355" i="1"/>
  <c r="X5355" i="1"/>
  <c r="U5355" i="1"/>
  <c r="T5356" i="1"/>
  <c r="X5356" i="1" l="1"/>
  <c r="U5356" i="1"/>
  <c r="T5357" i="1"/>
  <c r="W5356" i="1"/>
  <c r="R5357" i="1"/>
  <c r="S5356" i="1"/>
  <c r="W5357" i="1" l="1"/>
  <c r="R5358" i="1"/>
  <c r="S5357" i="1"/>
  <c r="X5357" i="1"/>
  <c r="T5358" i="1"/>
  <c r="U5357" i="1"/>
  <c r="X5358" i="1" l="1"/>
  <c r="U5358" i="1"/>
  <c r="T5359" i="1"/>
  <c r="W5358" i="1"/>
  <c r="S5358" i="1"/>
  <c r="R5359" i="1"/>
  <c r="W5359" i="1" l="1"/>
  <c r="R5360" i="1"/>
  <c r="S5359" i="1"/>
  <c r="X5359" i="1"/>
  <c r="T5360" i="1"/>
  <c r="U5359" i="1"/>
  <c r="W5360" i="1" l="1"/>
  <c r="S5360" i="1"/>
  <c r="R5361" i="1"/>
  <c r="X5360" i="1"/>
  <c r="U5360" i="1"/>
  <c r="T5361" i="1"/>
  <c r="X5361" i="1" l="1"/>
  <c r="T5362" i="1"/>
  <c r="U5361" i="1"/>
  <c r="W5361" i="1"/>
  <c r="S5361" i="1"/>
  <c r="R5362" i="1"/>
  <c r="W5362" i="1" l="1"/>
  <c r="S5362" i="1"/>
  <c r="R5363" i="1"/>
  <c r="X5362" i="1"/>
  <c r="T5363" i="1"/>
  <c r="U5362" i="1"/>
  <c r="X5363" i="1" l="1"/>
  <c r="T5364" i="1"/>
  <c r="U5363" i="1"/>
  <c r="W5363" i="1"/>
  <c r="S5363" i="1"/>
  <c r="R5364" i="1"/>
  <c r="W5364" i="1" l="1"/>
  <c r="S5364" i="1"/>
  <c r="R5365" i="1"/>
  <c r="X5364" i="1"/>
  <c r="T5365" i="1"/>
  <c r="U5364" i="1"/>
  <c r="X5365" i="1" l="1"/>
  <c r="U5365" i="1"/>
  <c r="T5366" i="1"/>
  <c r="W5365" i="1"/>
  <c r="R5366" i="1"/>
  <c r="S5365" i="1"/>
  <c r="W5366" i="1" l="1"/>
  <c r="S5366" i="1"/>
  <c r="R5367" i="1"/>
  <c r="X5366" i="1"/>
  <c r="T5367" i="1"/>
  <c r="U5366" i="1"/>
  <c r="X5367" i="1" l="1"/>
  <c r="T5368" i="1"/>
  <c r="U5367" i="1"/>
  <c r="W5367" i="1"/>
  <c r="R5368" i="1"/>
  <c r="S5367" i="1"/>
  <c r="W5368" i="1" l="1"/>
  <c r="S5368" i="1"/>
  <c r="R5369" i="1"/>
  <c r="X5368" i="1"/>
  <c r="T5369" i="1"/>
  <c r="U5368" i="1"/>
  <c r="X5369" i="1" l="1"/>
  <c r="T5370" i="1"/>
  <c r="U5369" i="1"/>
  <c r="W5369" i="1"/>
  <c r="S5369" i="1"/>
  <c r="R5370" i="1"/>
  <c r="W5370" i="1" l="1"/>
  <c r="R5371" i="1"/>
  <c r="S5370" i="1"/>
  <c r="X5370" i="1"/>
  <c r="U5370" i="1"/>
  <c r="T5371" i="1"/>
  <c r="X5371" i="1" l="1"/>
  <c r="T5372" i="1"/>
  <c r="U5371" i="1"/>
  <c r="W5371" i="1"/>
  <c r="R5372" i="1"/>
  <c r="S5371" i="1"/>
  <c r="W5372" i="1" l="1"/>
  <c r="S5372" i="1"/>
  <c r="R5373" i="1"/>
  <c r="X5372" i="1"/>
  <c r="U5372" i="1"/>
  <c r="T5373" i="1"/>
  <c r="X5373" i="1" l="1"/>
  <c r="U5373" i="1"/>
  <c r="T5374" i="1"/>
  <c r="W5373" i="1"/>
  <c r="S5373" i="1"/>
  <c r="R5374" i="1"/>
  <c r="W5374" i="1" l="1"/>
  <c r="R5375" i="1"/>
  <c r="S5374" i="1"/>
  <c r="X5374" i="1"/>
  <c r="U5374" i="1"/>
  <c r="T5375" i="1"/>
  <c r="X5375" i="1" l="1"/>
  <c r="T5376" i="1"/>
  <c r="U5375" i="1"/>
  <c r="W5375" i="1"/>
  <c r="S5375" i="1"/>
  <c r="R5376" i="1"/>
  <c r="W5376" i="1" l="1"/>
  <c r="S5376" i="1"/>
  <c r="R5377" i="1"/>
  <c r="X5376" i="1"/>
  <c r="T5377" i="1"/>
  <c r="U5376" i="1"/>
  <c r="X5377" i="1" l="1"/>
  <c r="T5378" i="1"/>
  <c r="U5377" i="1"/>
  <c r="W5377" i="1"/>
  <c r="R5378" i="1"/>
  <c r="S5377" i="1"/>
  <c r="W5378" i="1" l="1"/>
  <c r="S5378" i="1"/>
  <c r="R5379" i="1"/>
  <c r="X5378" i="1"/>
  <c r="U5378" i="1"/>
  <c r="T5379" i="1"/>
  <c r="X5379" i="1" l="1"/>
  <c r="T5380" i="1"/>
  <c r="U5379" i="1"/>
  <c r="W5379" i="1"/>
  <c r="R5380" i="1"/>
  <c r="S5379" i="1"/>
  <c r="W5380" i="1" l="1"/>
  <c r="R5381" i="1"/>
  <c r="S5380" i="1"/>
  <c r="X5380" i="1"/>
  <c r="U5380" i="1"/>
  <c r="T5381" i="1"/>
  <c r="X5381" i="1" l="1"/>
  <c r="U5381" i="1"/>
  <c r="T5382" i="1"/>
  <c r="W5381" i="1"/>
  <c r="S5381" i="1"/>
  <c r="R5382" i="1"/>
  <c r="W5382" i="1" l="1"/>
  <c r="R5383" i="1"/>
  <c r="S5382" i="1"/>
  <c r="X5382" i="1"/>
  <c r="T5383" i="1"/>
  <c r="U5382" i="1"/>
  <c r="X5383" i="1" l="1"/>
  <c r="T5384" i="1"/>
  <c r="U5383" i="1"/>
  <c r="W5383" i="1"/>
  <c r="S5383" i="1"/>
  <c r="R5384" i="1"/>
  <c r="W5384" i="1" l="1"/>
  <c r="S5384" i="1"/>
  <c r="R5385" i="1"/>
  <c r="X5384" i="1"/>
  <c r="T5385" i="1"/>
  <c r="U5384" i="1"/>
  <c r="X5385" i="1" l="1"/>
  <c r="U5385" i="1"/>
  <c r="T5386" i="1"/>
  <c r="W5385" i="1"/>
  <c r="R5386" i="1"/>
  <c r="S5385" i="1"/>
  <c r="W5386" i="1" l="1"/>
  <c r="S5386" i="1"/>
  <c r="R5387" i="1"/>
  <c r="X5386" i="1"/>
  <c r="T5387" i="1"/>
  <c r="U5386" i="1"/>
  <c r="X5387" i="1" l="1"/>
  <c r="U5387" i="1"/>
  <c r="T5388" i="1"/>
  <c r="W5387" i="1"/>
  <c r="R5388" i="1"/>
  <c r="S5387" i="1"/>
  <c r="W5388" i="1" l="1"/>
  <c r="S5388" i="1"/>
  <c r="R5389" i="1"/>
  <c r="X5388" i="1"/>
  <c r="U5388" i="1"/>
  <c r="T5389" i="1"/>
  <c r="X5389" i="1" l="1"/>
  <c r="T5390" i="1"/>
  <c r="U5389" i="1"/>
  <c r="W5389" i="1"/>
  <c r="S5389" i="1"/>
  <c r="R5390" i="1"/>
  <c r="W5390" i="1" l="1"/>
  <c r="R5391" i="1"/>
  <c r="S5390" i="1"/>
  <c r="X5390" i="1"/>
  <c r="U5390" i="1"/>
  <c r="T5391" i="1"/>
  <c r="X5391" i="1" l="1"/>
  <c r="U5391" i="1"/>
  <c r="T5392" i="1"/>
  <c r="W5391" i="1"/>
  <c r="R5392" i="1"/>
  <c r="S5391" i="1"/>
  <c r="W5392" i="1" l="1"/>
  <c r="S5392" i="1"/>
  <c r="R5393" i="1"/>
  <c r="X5392" i="1"/>
  <c r="T5393" i="1"/>
  <c r="U5392" i="1"/>
  <c r="X5393" i="1" l="1"/>
  <c r="T5394" i="1"/>
  <c r="U5393" i="1"/>
  <c r="W5393" i="1"/>
  <c r="R5394" i="1"/>
  <c r="S5393" i="1"/>
  <c r="W5394" i="1" l="1"/>
  <c r="S5394" i="1"/>
  <c r="R5395" i="1"/>
  <c r="X5394" i="1"/>
  <c r="U5394" i="1"/>
  <c r="T5395" i="1"/>
  <c r="X5395" i="1" l="1"/>
  <c r="T5396" i="1"/>
  <c r="U5395" i="1"/>
  <c r="W5395" i="1"/>
  <c r="S5395" i="1"/>
  <c r="R5396" i="1"/>
  <c r="W5396" i="1" l="1"/>
  <c r="R5397" i="1"/>
  <c r="S5396" i="1"/>
  <c r="X5396" i="1"/>
  <c r="T5397" i="1"/>
  <c r="U5396" i="1"/>
  <c r="W5397" i="1" l="1"/>
  <c r="S5397" i="1"/>
  <c r="R5398" i="1"/>
  <c r="X5397" i="1"/>
  <c r="U5397" i="1"/>
  <c r="T5398" i="1"/>
  <c r="X5398" i="1" l="1"/>
  <c r="T5399" i="1"/>
  <c r="U5398" i="1"/>
  <c r="W5398" i="1"/>
  <c r="S5398" i="1"/>
  <c r="R5399" i="1"/>
  <c r="W5399" i="1" l="1"/>
  <c r="S5399" i="1"/>
  <c r="R5400" i="1"/>
  <c r="X5399" i="1"/>
  <c r="T5400" i="1"/>
  <c r="U5399" i="1"/>
  <c r="X5400" i="1" l="1"/>
  <c r="U5400" i="1"/>
  <c r="T5401" i="1"/>
  <c r="W5400" i="1"/>
  <c r="S5400" i="1"/>
  <c r="R5401" i="1"/>
  <c r="W5401" i="1" l="1"/>
  <c r="S5401" i="1"/>
  <c r="R5402" i="1"/>
  <c r="X5401" i="1"/>
  <c r="U5401" i="1"/>
  <c r="T5402" i="1"/>
  <c r="X5402" i="1" l="1"/>
  <c r="U5402" i="1"/>
  <c r="T5403" i="1"/>
  <c r="W5402" i="1"/>
  <c r="R5403" i="1"/>
  <c r="S5402" i="1"/>
  <c r="W5403" i="1" l="1"/>
  <c r="S5403" i="1"/>
  <c r="R5404" i="1"/>
  <c r="X5403" i="1"/>
  <c r="T5404" i="1"/>
  <c r="U5403" i="1"/>
  <c r="X5404" i="1" l="1"/>
  <c r="T5405" i="1"/>
  <c r="U5404" i="1"/>
  <c r="W5404" i="1"/>
  <c r="R5405" i="1"/>
  <c r="S5404" i="1"/>
  <c r="W5405" i="1" l="1"/>
  <c r="S5405" i="1"/>
  <c r="R5406" i="1"/>
  <c r="X5405" i="1"/>
  <c r="U5405" i="1"/>
  <c r="T5406" i="1"/>
  <c r="X5406" i="1" l="1"/>
  <c r="T5407" i="1"/>
  <c r="U5406" i="1"/>
  <c r="W5406" i="1"/>
  <c r="S5406" i="1"/>
  <c r="R5407" i="1"/>
  <c r="W5407" i="1" l="1"/>
  <c r="R5408" i="1"/>
  <c r="S5407" i="1"/>
  <c r="X5407" i="1"/>
  <c r="U5407" i="1"/>
  <c r="T5408" i="1"/>
  <c r="X5408" i="1" l="1"/>
  <c r="U5408" i="1"/>
  <c r="T5409" i="1"/>
  <c r="W5408" i="1"/>
  <c r="S5408" i="1"/>
  <c r="R5409" i="1"/>
  <c r="W5409" i="1" l="1"/>
  <c r="R5410" i="1"/>
  <c r="S5409" i="1"/>
  <c r="X5409" i="1"/>
  <c r="U5409" i="1"/>
  <c r="T5410" i="1"/>
  <c r="X5410" i="1" l="1"/>
  <c r="U5410" i="1"/>
  <c r="T5411" i="1"/>
  <c r="W5410" i="1"/>
  <c r="R5411" i="1"/>
  <c r="S5410" i="1"/>
  <c r="W5411" i="1" l="1"/>
  <c r="S5411" i="1"/>
  <c r="R5412" i="1"/>
  <c r="X5411" i="1"/>
  <c r="U5411" i="1"/>
  <c r="T5412" i="1"/>
  <c r="X5412" i="1" l="1"/>
  <c r="T5413" i="1"/>
  <c r="U5412" i="1"/>
  <c r="W5412" i="1"/>
  <c r="R5413" i="1"/>
  <c r="S5412" i="1"/>
  <c r="W5413" i="1" l="1"/>
  <c r="S5413" i="1"/>
  <c r="R5414" i="1"/>
  <c r="X5413" i="1"/>
  <c r="T5414" i="1"/>
  <c r="U5413" i="1"/>
  <c r="W5414" i="1" l="1"/>
  <c r="S5414" i="1"/>
  <c r="R5415" i="1"/>
  <c r="X5414" i="1"/>
  <c r="T5415" i="1"/>
  <c r="U5414" i="1"/>
  <c r="X5415" i="1" l="1"/>
  <c r="U5415" i="1"/>
  <c r="T5416" i="1"/>
  <c r="W5415" i="1"/>
  <c r="R5416" i="1"/>
  <c r="S5415" i="1"/>
  <c r="W5416" i="1" l="1"/>
  <c r="R5417" i="1"/>
  <c r="S5416" i="1"/>
  <c r="X5416" i="1"/>
  <c r="U5416" i="1"/>
  <c r="T5417" i="1"/>
  <c r="X5417" i="1" l="1"/>
  <c r="T5418" i="1"/>
  <c r="U5417" i="1"/>
  <c r="W5417" i="1"/>
  <c r="S5417" i="1"/>
  <c r="R5418" i="1"/>
  <c r="W5418" i="1" l="1"/>
  <c r="S5418" i="1"/>
  <c r="R5419" i="1"/>
  <c r="X5418" i="1"/>
  <c r="U5418" i="1"/>
  <c r="T5419" i="1"/>
  <c r="X5419" i="1" l="1"/>
  <c r="U5419" i="1"/>
  <c r="T5420" i="1"/>
  <c r="W5419" i="1"/>
  <c r="S5419" i="1"/>
  <c r="R5420" i="1"/>
  <c r="W5420" i="1" l="1"/>
  <c r="R5421" i="1"/>
  <c r="S5420" i="1"/>
  <c r="X5420" i="1"/>
  <c r="U5420" i="1"/>
  <c r="T5421" i="1"/>
  <c r="X5421" i="1" l="1"/>
  <c r="U5421" i="1"/>
  <c r="T5422" i="1"/>
  <c r="W5421" i="1"/>
  <c r="R5422" i="1"/>
  <c r="S5421" i="1"/>
  <c r="W5422" i="1" l="1"/>
  <c r="S5422" i="1"/>
  <c r="R5423" i="1"/>
  <c r="X5422" i="1"/>
  <c r="T5423" i="1"/>
  <c r="U5422" i="1"/>
  <c r="X5423" i="1" l="1"/>
  <c r="U5423" i="1"/>
  <c r="T5424" i="1"/>
  <c r="W5423" i="1"/>
  <c r="R5424" i="1"/>
  <c r="S5423" i="1"/>
  <c r="W5424" i="1" l="1"/>
  <c r="R5425" i="1"/>
  <c r="S5424" i="1"/>
  <c r="X5424" i="1"/>
  <c r="U5424" i="1"/>
  <c r="T5425" i="1"/>
  <c r="X5425" i="1" l="1"/>
  <c r="T5426" i="1"/>
  <c r="U5425" i="1"/>
  <c r="W5425" i="1"/>
  <c r="S5425" i="1"/>
  <c r="R5426" i="1"/>
  <c r="W5426" i="1" l="1"/>
  <c r="R5427" i="1"/>
  <c r="S5426" i="1"/>
  <c r="X5426" i="1"/>
  <c r="T5427" i="1"/>
  <c r="U5426" i="1"/>
  <c r="X5427" i="1" l="1"/>
  <c r="T5428" i="1"/>
  <c r="U5427" i="1"/>
  <c r="W5427" i="1"/>
  <c r="R5428" i="1"/>
  <c r="S5427" i="1"/>
  <c r="W5428" i="1" l="1"/>
  <c r="S5428" i="1"/>
  <c r="R5429" i="1"/>
  <c r="X5428" i="1"/>
  <c r="T5429" i="1"/>
  <c r="U5428" i="1"/>
  <c r="X5429" i="1" l="1"/>
  <c r="T5430" i="1"/>
  <c r="U5429" i="1"/>
  <c r="W5429" i="1"/>
  <c r="R5430" i="1"/>
  <c r="S5429" i="1"/>
  <c r="W5430" i="1" l="1"/>
  <c r="R5431" i="1"/>
  <c r="S5430" i="1"/>
  <c r="X5430" i="1"/>
  <c r="U5430" i="1"/>
  <c r="T5431" i="1"/>
  <c r="X5431" i="1" l="1"/>
  <c r="T5432" i="1"/>
  <c r="U5431" i="1"/>
  <c r="W5431" i="1"/>
  <c r="R5432" i="1"/>
  <c r="S5431" i="1"/>
  <c r="W5432" i="1" l="1"/>
  <c r="R5433" i="1"/>
  <c r="S5432" i="1"/>
  <c r="X5432" i="1"/>
  <c r="T5433" i="1"/>
  <c r="U5432" i="1"/>
  <c r="X5433" i="1" l="1"/>
  <c r="U5433" i="1"/>
  <c r="T5434" i="1"/>
  <c r="W5433" i="1"/>
  <c r="S5433" i="1"/>
  <c r="R5434" i="1"/>
  <c r="W5434" i="1" l="1"/>
  <c r="R5435" i="1"/>
  <c r="S5434" i="1"/>
  <c r="X5434" i="1"/>
  <c r="T5435" i="1"/>
  <c r="U5434" i="1"/>
  <c r="X5435" i="1" l="1"/>
  <c r="U5435" i="1"/>
  <c r="T5436" i="1"/>
  <c r="W5435" i="1"/>
  <c r="S5435" i="1"/>
  <c r="R5436" i="1"/>
  <c r="W5436" i="1" l="1"/>
  <c r="S5436" i="1"/>
  <c r="R5437" i="1"/>
  <c r="X5436" i="1"/>
  <c r="T5437" i="1"/>
  <c r="U5436" i="1"/>
  <c r="X5437" i="1" l="1"/>
  <c r="T5438" i="1"/>
  <c r="U5437" i="1"/>
  <c r="W5437" i="1"/>
  <c r="S5437" i="1"/>
  <c r="R5438" i="1"/>
  <c r="W5438" i="1" l="1"/>
  <c r="S5438" i="1"/>
  <c r="R5439" i="1"/>
  <c r="X5438" i="1"/>
  <c r="U5438" i="1"/>
  <c r="T5439" i="1"/>
  <c r="X5439" i="1" l="1"/>
  <c r="T5440" i="1"/>
  <c r="U5439" i="1"/>
  <c r="W5439" i="1"/>
  <c r="S5439" i="1"/>
  <c r="R5440" i="1"/>
  <c r="W5440" i="1" l="1"/>
  <c r="R5441" i="1"/>
  <c r="S5440" i="1"/>
  <c r="X5440" i="1"/>
  <c r="U5440" i="1"/>
  <c r="T5441" i="1"/>
  <c r="X5441" i="1" l="1"/>
  <c r="U5441" i="1"/>
  <c r="T5442" i="1"/>
  <c r="W5441" i="1"/>
  <c r="S5441" i="1"/>
  <c r="R5442" i="1"/>
  <c r="W5442" i="1" l="1"/>
  <c r="R5443" i="1"/>
  <c r="S5442" i="1"/>
  <c r="X5442" i="1"/>
  <c r="T5443" i="1"/>
  <c r="U5442" i="1"/>
  <c r="X5443" i="1" l="1"/>
  <c r="T5444" i="1"/>
  <c r="U5443" i="1"/>
  <c r="W5443" i="1"/>
  <c r="S5443" i="1"/>
  <c r="R5444" i="1"/>
  <c r="W5444" i="1" l="1"/>
  <c r="S5444" i="1"/>
  <c r="R5445" i="1"/>
  <c r="X5444" i="1"/>
  <c r="U5444" i="1"/>
  <c r="T5445" i="1"/>
  <c r="X5445" i="1" l="1"/>
  <c r="U5445" i="1"/>
  <c r="T5446" i="1"/>
  <c r="W5445" i="1"/>
  <c r="S5445" i="1"/>
  <c r="R5446" i="1"/>
  <c r="W5446" i="1" l="1"/>
  <c r="R5447" i="1"/>
  <c r="S5446" i="1"/>
  <c r="X5446" i="1"/>
  <c r="T5447" i="1"/>
  <c r="U5446" i="1"/>
  <c r="X5447" i="1" l="1"/>
  <c r="U5447" i="1"/>
  <c r="T5448" i="1"/>
  <c r="W5447" i="1"/>
  <c r="R5448" i="1"/>
  <c r="S5447" i="1"/>
  <c r="W5448" i="1" l="1"/>
  <c r="S5448" i="1"/>
  <c r="R5449" i="1"/>
  <c r="X5448" i="1"/>
  <c r="T5449" i="1"/>
  <c r="U5448" i="1"/>
  <c r="X5449" i="1" l="1"/>
  <c r="T5450" i="1"/>
  <c r="U5449" i="1"/>
  <c r="W5449" i="1"/>
  <c r="R5450" i="1"/>
  <c r="S5449" i="1"/>
  <c r="W5450" i="1" l="1"/>
  <c r="S5450" i="1"/>
  <c r="R5451" i="1"/>
  <c r="X5450" i="1"/>
  <c r="U5450" i="1"/>
  <c r="T5451" i="1"/>
  <c r="X5451" i="1" l="1"/>
  <c r="T5452" i="1"/>
  <c r="U5451" i="1"/>
  <c r="W5451" i="1"/>
  <c r="S5451" i="1"/>
  <c r="R5452" i="1"/>
  <c r="W5452" i="1" l="1"/>
  <c r="S5452" i="1"/>
  <c r="R5453" i="1"/>
  <c r="X5452" i="1"/>
  <c r="U5452" i="1"/>
  <c r="T5453" i="1"/>
  <c r="X5453" i="1" l="1"/>
  <c r="U5453" i="1"/>
  <c r="T5454" i="1"/>
  <c r="W5453" i="1"/>
  <c r="R5454" i="1"/>
  <c r="S5453" i="1"/>
  <c r="W5454" i="1" l="1"/>
  <c r="R5455" i="1"/>
  <c r="S5454" i="1"/>
  <c r="X5454" i="1"/>
  <c r="T5455" i="1"/>
  <c r="U5454" i="1"/>
  <c r="X5455" i="1" l="1"/>
  <c r="T5456" i="1"/>
  <c r="U5455" i="1"/>
  <c r="W5455" i="1"/>
  <c r="R5456" i="1"/>
  <c r="S5455" i="1"/>
  <c r="W5456" i="1" l="1"/>
  <c r="R5457" i="1"/>
  <c r="S5456" i="1"/>
  <c r="X5456" i="1"/>
  <c r="T5457" i="1"/>
  <c r="U5456" i="1"/>
  <c r="X5457" i="1" l="1"/>
  <c r="T5458" i="1"/>
  <c r="U5457" i="1"/>
  <c r="W5457" i="1"/>
  <c r="R5458" i="1"/>
  <c r="S5457" i="1"/>
  <c r="W5458" i="1" l="1"/>
  <c r="S5458" i="1"/>
  <c r="R5459" i="1"/>
  <c r="X5458" i="1"/>
  <c r="U5458" i="1"/>
  <c r="T5459" i="1"/>
  <c r="X5459" i="1" l="1"/>
  <c r="T5460" i="1"/>
  <c r="U5459" i="1"/>
  <c r="W5459" i="1"/>
  <c r="S5459" i="1"/>
  <c r="R5460" i="1"/>
  <c r="W5460" i="1" l="1"/>
  <c r="R5461" i="1"/>
  <c r="S5460" i="1"/>
  <c r="X5460" i="1"/>
  <c r="U5460" i="1"/>
  <c r="T5461" i="1"/>
  <c r="X5461" i="1" l="1"/>
  <c r="T5462" i="1"/>
  <c r="U5461" i="1"/>
  <c r="W5461" i="1"/>
  <c r="S5461" i="1"/>
  <c r="R5462" i="1"/>
  <c r="W5462" i="1" l="1"/>
  <c r="R5463" i="1"/>
  <c r="S5462" i="1"/>
  <c r="X5462" i="1"/>
  <c r="T5463" i="1"/>
  <c r="U5462" i="1"/>
  <c r="X5463" i="1" l="1"/>
  <c r="U5463" i="1"/>
  <c r="T5464" i="1"/>
  <c r="W5463" i="1"/>
  <c r="S5463" i="1"/>
  <c r="R5464" i="1"/>
  <c r="W5464" i="1" l="1"/>
  <c r="S5464" i="1"/>
  <c r="R5465" i="1"/>
  <c r="X5464" i="1"/>
  <c r="U5464" i="1"/>
  <c r="T5465" i="1"/>
  <c r="X5465" i="1" l="1"/>
  <c r="U5465" i="1"/>
  <c r="T5466" i="1"/>
  <c r="W5465" i="1"/>
  <c r="R5466" i="1"/>
  <c r="S5465" i="1"/>
  <c r="W5466" i="1" l="1"/>
  <c r="R5467" i="1"/>
  <c r="S5466" i="1"/>
  <c r="X5466" i="1"/>
  <c r="U5466" i="1"/>
  <c r="T5467" i="1"/>
  <c r="X5467" i="1" l="1"/>
  <c r="T5468" i="1"/>
  <c r="U5467" i="1"/>
  <c r="W5467" i="1"/>
  <c r="S5467" i="1"/>
  <c r="R5468" i="1"/>
  <c r="X5468" i="1" l="1"/>
  <c r="T5469" i="1"/>
  <c r="U5468" i="1"/>
  <c r="W5468" i="1"/>
  <c r="S5468" i="1"/>
  <c r="R5469" i="1"/>
  <c r="W5469" i="1" l="1"/>
  <c r="S5469" i="1"/>
  <c r="R5470" i="1"/>
  <c r="X5469" i="1"/>
  <c r="U5469" i="1"/>
  <c r="T5470" i="1"/>
  <c r="X5470" i="1" l="1"/>
  <c r="U5470" i="1"/>
  <c r="T5471" i="1"/>
  <c r="W5470" i="1"/>
  <c r="R5471" i="1"/>
  <c r="S5470" i="1"/>
  <c r="W5471" i="1" l="1"/>
  <c r="S5471" i="1"/>
  <c r="R5472" i="1"/>
  <c r="X5471" i="1"/>
  <c r="T5472" i="1"/>
  <c r="U5471" i="1"/>
  <c r="X5472" i="1" l="1"/>
  <c r="T5473" i="1"/>
  <c r="U5472" i="1"/>
  <c r="W5472" i="1"/>
  <c r="S5472" i="1"/>
  <c r="R5473" i="1"/>
  <c r="W5473" i="1" l="1"/>
  <c r="R5474" i="1"/>
  <c r="S5473" i="1"/>
  <c r="X5473" i="1"/>
  <c r="T5474" i="1"/>
  <c r="U5473" i="1"/>
  <c r="X5474" i="1" l="1"/>
  <c r="U5474" i="1"/>
  <c r="T5475" i="1"/>
  <c r="W5474" i="1"/>
  <c r="R5475" i="1"/>
  <c r="S5474" i="1"/>
  <c r="W5475" i="1" l="1"/>
  <c r="R5476" i="1"/>
  <c r="S5475" i="1"/>
  <c r="X5475" i="1"/>
  <c r="T5476" i="1"/>
  <c r="U5475" i="1"/>
  <c r="X5476" i="1" l="1"/>
  <c r="T5477" i="1"/>
  <c r="U5476" i="1"/>
  <c r="W5476" i="1"/>
  <c r="R5477" i="1"/>
  <c r="S5476" i="1"/>
  <c r="W5477" i="1" l="1"/>
  <c r="R5478" i="1"/>
  <c r="S5477" i="1"/>
  <c r="X5477" i="1"/>
  <c r="U5477" i="1"/>
  <c r="T5478" i="1"/>
  <c r="X5478" i="1" l="1"/>
  <c r="T5479" i="1"/>
  <c r="U5478" i="1"/>
  <c r="W5478" i="1"/>
  <c r="S5478" i="1"/>
  <c r="R5479" i="1"/>
  <c r="W5479" i="1" l="1"/>
  <c r="R5480" i="1"/>
  <c r="S5479" i="1"/>
  <c r="X5479" i="1"/>
  <c r="U5479" i="1"/>
  <c r="T5480" i="1"/>
  <c r="X5480" i="1" l="1"/>
  <c r="U5480" i="1"/>
  <c r="T5481" i="1"/>
  <c r="W5480" i="1"/>
  <c r="R5481" i="1"/>
  <c r="S5480" i="1"/>
  <c r="W5481" i="1" l="1"/>
  <c r="S5481" i="1"/>
  <c r="R5482" i="1"/>
  <c r="X5481" i="1"/>
  <c r="T5482" i="1"/>
  <c r="U5481" i="1"/>
  <c r="X5482" i="1" l="1"/>
  <c r="T5483" i="1"/>
  <c r="U5482" i="1"/>
  <c r="W5482" i="1"/>
  <c r="R5483" i="1"/>
  <c r="S5482" i="1"/>
  <c r="W5483" i="1" l="1"/>
  <c r="S5483" i="1"/>
  <c r="R5484" i="1"/>
  <c r="X5483" i="1"/>
  <c r="U5483" i="1"/>
  <c r="T5484" i="1"/>
  <c r="X5484" i="1" l="1"/>
  <c r="U5484" i="1"/>
  <c r="T5485" i="1"/>
  <c r="W5484" i="1"/>
  <c r="R5485" i="1"/>
  <c r="S5484" i="1"/>
  <c r="W5485" i="1" l="1"/>
  <c r="R5486" i="1"/>
  <c r="S5485" i="1"/>
  <c r="X5485" i="1"/>
  <c r="U5485" i="1"/>
  <c r="T5486" i="1"/>
  <c r="X5486" i="1" l="1"/>
  <c r="T5487" i="1"/>
  <c r="U5486" i="1"/>
  <c r="W5486" i="1"/>
  <c r="S5486" i="1"/>
  <c r="R5487" i="1"/>
  <c r="W5487" i="1" l="1"/>
  <c r="R5488" i="1"/>
  <c r="S5487" i="1"/>
  <c r="X5487" i="1"/>
  <c r="T5488" i="1"/>
  <c r="U5487" i="1"/>
  <c r="X5488" i="1" l="1"/>
  <c r="U5488" i="1"/>
  <c r="T5489" i="1"/>
  <c r="W5488" i="1"/>
  <c r="S5488" i="1"/>
  <c r="R5489" i="1"/>
  <c r="W5489" i="1" l="1"/>
  <c r="S5489" i="1"/>
  <c r="R5490" i="1"/>
  <c r="X5489" i="1"/>
  <c r="U5489" i="1"/>
  <c r="T5490" i="1"/>
  <c r="X5490" i="1" l="1"/>
  <c r="U5490" i="1"/>
  <c r="T5491" i="1"/>
  <c r="W5490" i="1"/>
  <c r="R5491" i="1"/>
  <c r="S5490" i="1"/>
  <c r="W5491" i="1" l="1"/>
  <c r="R5492" i="1"/>
  <c r="S5491" i="1"/>
  <c r="X5491" i="1"/>
  <c r="U5491" i="1"/>
  <c r="T5492" i="1"/>
  <c r="X5492" i="1" l="1"/>
  <c r="U5492" i="1"/>
  <c r="T5493" i="1"/>
  <c r="W5492" i="1"/>
  <c r="R5493" i="1"/>
  <c r="S5492" i="1"/>
  <c r="W5493" i="1" l="1"/>
  <c r="S5493" i="1"/>
  <c r="R5494" i="1"/>
  <c r="X5493" i="1"/>
  <c r="T5494" i="1"/>
  <c r="U5493" i="1"/>
  <c r="X5494" i="1" l="1"/>
  <c r="U5494" i="1"/>
  <c r="T5495" i="1"/>
  <c r="W5494" i="1"/>
  <c r="S5494" i="1"/>
  <c r="R5495" i="1"/>
  <c r="W5495" i="1" l="1"/>
  <c r="S5495" i="1"/>
  <c r="R5496" i="1"/>
  <c r="X5495" i="1"/>
  <c r="U5495" i="1"/>
  <c r="T5496" i="1"/>
  <c r="X5496" i="1" l="1"/>
  <c r="T5497" i="1"/>
  <c r="U5496" i="1"/>
  <c r="W5496" i="1"/>
  <c r="S5496" i="1"/>
  <c r="R5497" i="1"/>
  <c r="W5497" i="1" l="1"/>
  <c r="S5497" i="1"/>
  <c r="R5498" i="1"/>
  <c r="X5497" i="1"/>
  <c r="U5497" i="1"/>
  <c r="T5498" i="1"/>
  <c r="X5498" i="1" l="1"/>
  <c r="T5499" i="1"/>
  <c r="U5498" i="1"/>
  <c r="W5498" i="1"/>
  <c r="R5499" i="1"/>
  <c r="S5498" i="1"/>
  <c r="W5499" i="1" l="1"/>
  <c r="R5500" i="1"/>
  <c r="S5499" i="1"/>
  <c r="X5499" i="1"/>
  <c r="U5499" i="1"/>
  <c r="T5500" i="1"/>
  <c r="X5500" i="1" l="1"/>
  <c r="T5501" i="1"/>
  <c r="U5500" i="1"/>
  <c r="W5500" i="1"/>
  <c r="R5501" i="1"/>
  <c r="S5500" i="1"/>
  <c r="X5501" i="1" l="1"/>
  <c r="T5502" i="1"/>
  <c r="U5501" i="1"/>
  <c r="W5501" i="1"/>
  <c r="S5501" i="1"/>
  <c r="R5502" i="1"/>
  <c r="W5502" i="1" l="1"/>
  <c r="R5503" i="1"/>
  <c r="S5502" i="1"/>
  <c r="X5502" i="1"/>
  <c r="U5502" i="1"/>
  <c r="T5503" i="1"/>
  <c r="X5503" i="1" l="1"/>
  <c r="T5504" i="1"/>
  <c r="U5503" i="1"/>
  <c r="W5503" i="1"/>
  <c r="S5503" i="1"/>
  <c r="R5504" i="1"/>
  <c r="W5504" i="1" l="1"/>
  <c r="R5505" i="1"/>
  <c r="S5504" i="1"/>
  <c r="X5504" i="1"/>
  <c r="U5504" i="1"/>
  <c r="T5505" i="1"/>
  <c r="X5505" i="1" l="1"/>
  <c r="U5505" i="1"/>
  <c r="T5506" i="1"/>
  <c r="W5505" i="1"/>
  <c r="S5505" i="1"/>
  <c r="R5506" i="1"/>
  <c r="W5506" i="1" l="1"/>
  <c r="S5506" i="1"/>
  <c r="R5507" i="1"/>
  <c r="X5506" i="1"/>
  <c r="U5506" i="1"/>
  <c r="T5507" i="1"/>
  <c r="X5507" i="1" l="1"/>
  <c r="T5508" i="1"/>
  <c r="U5507" i="1"/>
  <c r="W5507" i="1"/>
  <c r="R5508" i="1"/>
  <c r="S5507" i="1"/>
  <c r="W5508" i="1" l="1"/>
  <c r="S5508" i="1"/>
  <c r="R5509" i="1"/>
  <c r="X5508" i="1"/>
  <c r="T5509" i="1"/>
  <c r="U5508" i="1"/>
  <c r="X5509" i="1" l="1"/>
  <c r="T5510" i="1"/>
  <c r="U5509" i="1"/>
  <c r="W5509" i="1"/>
  <c r="S5509" i="1"/>
  <c r="R5510" i="1"/>
  <c r="X5510" i="1" l="1"/>
  <c r="U5510" i="1"/>
  <c r="T5511" i="1"/>
  <c r="W5510" i="1"/>
  <c r="R5511" i="1"/>
  <c r="S5510" i="1"/>
  <c r="W5511" i="1" l="1"/>
  <c r="S5511" i="1"/>
  <c r="R5512" i="1"/>
  <c r="X5511" i="1"/>
  <c r="T5512" i="1"/>
  <c r="U5511" i="1"/>
  <c r="X5512" i="1" l="1"/>
  <c r="U5512" i="1"/>
  <c r="T5513" i="1"/>
  <c r="W5512" i="1"/>
  <c r="R5513" i="1"/>
  <c r="S5512" i="1"/>
  <c r="W5513" i="1" l="1"/>
  <c r="S5513" i="1"/>
  <c r="R5514" i="1"/>
  <c r="X5513" i="1"/>
  <c r="U5513" i="1"/>
  <c r="T5514" i="1"/>
  <c r="X5514" i="1" l="1"/>
  <c r="U5514" i="1"/>
  <c r="T5515" i="1"/>
  <c r="W5514" i="1"/>
  <c r="R5515" i="1"/>
  <c r="S5514" i="1"/>
  <c r="W5515" i="1" l="1"/>
  <c r="S5515" i="1"/>
  <c r="R5516" i="1"/>
  <c r="X5515" i="1"/>
  <c r="U5515" i="1"/>
  <c r="T5516" i="1"/>
  <c r="X5516" i="1" l="1"/>
  <c r="U5516" i="1"/>
  <c r="T5517" i="1"/>
  <c r="W5516" i="1"/>
  <c r="S5516" i="1"/>
  <c r="R5517" i="1"/>
  <c r="W5517" i="1" l="1"/>
  <c r="S5517" i="1"/>
  <c r="R5518" i="1"/>
  <c r="X5517" i="1"/>
  <c r="U5517" i="1"/>
  <c r="T5518" i="1"/>
  <c r="X5518" i="1" l="1"/>
  <c r="U5518" i="1"/>
  <c r="T5519" i="1"/>
  <c r="W5518" i="1"/>
  <c r="S5518" i="1"/>
  <c r="R5519" i="1"/>
  <c r="W5519" i="1" l="1"/>
  <c r="S5519" i="1"/>
  <c r="R5520" i="1"/>
  <c r="X5519" i="1"/>
  <c r="U5519" i="1"/>
  <c r="T5520" i="1"/>
  <c r="X5520" i="1" l="1"/>
  <c r="U5520" i="1"/>
  <c r="T5521" i="1"/>
  <c r="W5520" i="1"/>
  <c r="R5521" i="1"/>
  <c r="S5520" i="1"/>
  <c r="W5521" i="1" l="1"/>
  <c r="R5522" i="1"/>
  <c r="S5521" i="1"/>
  <c r="X5521" i="1"/>
  <c r="T5522" i="1"/>
  <c r="U5521" i="1"/>
  <c r="X5522" i="1" l="1"/>
  <c r="T5523" i="1"/>
  <c r="U5522" i="1"/>
  <c r="W5522" i="1"/>
  <c r="S5522" i="1"/>
  <c r="R5523" i="1"/>
  <c r="W5523" i="1" l="1"/>
  <c r="S5523" i="1"/>
  <c r="R5524" i="1"/>
  <c r="X5523" i="1"/>
  <c r="U5523" i="1"/>
  <c r="T5524" i="1"/>
  <c r="X5524" i="1" l="1"/>
  <c r="T5525" i="1"/>
  <c r="U5524" i="1"/>
  <c r="W5524" i="1"/>
  <c r="R5525" i="1"/>
  <c r="S5524" i="1"/>
  <c r="W5525" i="1" l="1"/>
  <c r="S5525" i="1"/>
  <c r="R5526" i="1"/>
  <c r="X5525" i="1"/>
  <c r="U5525" i="1"/>
  <c r="T5526" i="1"/>
  <c r="X5526" i="1" l="1"/>
  <c r="T5527" i="1"/>
  <c r="U5526" i="1"/>
  <c r="W5526" i="1"/>
  <c r="R5527" i="1"/>
  <c r="S5526" i="1"/>
  <c r="W5527" i="1" l="1"/>
  <c r="R5528" i="1"/>
  <c r="S5527" i="1"/>
  <c r="X5527" i="1"/>
  <c r="U5527" i="1"/>
  <c r="T5528" i="1"/>
  <c r="X5528" i="1" l="1"/>
  <c r="U5528" i="1"/>
  <c r="T5529" i="1"/>
  <c r="W5528" i="1"/>
  <c r="R5529" i="1"/>
  <c r="S5528" i="1"/>
  <c r="W5529" i="1" l="1"/>
  <c r="R5530" i="1"/>
  <c r="S5529" i="1"/>
  <c r="X5529" i="1"/>
  <c r="U5529" i="1"/>
  <c r="T5530" i="1"/>
  <c r="X5530" i="1" l="1"/>
  <c r="T5531" i="1"/>
  <c r="U5530" i="1"/>
  <c r="W5530" i="1"/>
  <c r="S5530" i="1"/>
  <c r="R5531" i="1"/>
  <c r="W5531" i="1" l="1"/>
  <c r="S5531" i="1"/>
  <c r="R5532" i="1"/>
  <c r="X5531" i="1"/>
  <c r="T5532" i="1"/>
  <c r="U5531" i="1"/>
  <c r="X5532" i="1" l="1"/>
  <c r="U5532" i="1"/>
  <c r="T5533" i="1"/>
  <c r="W5532" i="1"/>
  <c r="R5533" i="1"/>
  <c r="S5532" i="1"/>
  <c r="W5533" i="1" l="1"/>
  <c r="S5533" i="1"/>
  <c r="R5534" i="1"/>
  <c r="X5533" i="1"/>
  <c r="U5533" i="1"/>
  <c r="T5534" i="1"/>
  <c r="X5534" i="1" l="1"/>
  <c r="T5535" i="1"/>
  <c r="U5534" i="1"/>
  <c r="W5534" i="1"/>
  <c r="R5535" i="1"/>
  <c r="S5534" i="1"/>
  <c r="W5535" i="1" l="1"/>
  <c r="R5536" i="1"/>
  <c r="S5535" i="1"/>
  <c r="X5535" i="1"/>
  <c r="U5535" i="1"/>
  <c r="T5536" i="1"/>
  <c r="X5536" i="1" l="1"/>
  <c r="U5536" i="1"/>
  <c r="T5537" i="1"/>
  <c r="W5536" i="1"/>
  <c r="R5537" i="1"/>
  <c r="S5536" i="1"/>
  <c r="W5537" i="1" l="1"/>
  <c r="S5537" i="1"/>
  <c r="R5538" i="1"/>
  <c r="X5537" i="1"/>
  <c r="T5538" i="1"/>
  <c r="U5537" i="1"/>
  <c r="X5538" i="1" l="1"/>
  <c r="T5539" i="1"/>
  <c r="U5538" i="1"/>
  <c r="W5538" i="1"/>
  <c r="S5538" i="1"/>
  <c r="R5539" i="1"/>
  <c r="W5539" i="1" l="1"/>
  <c r="S5539" i="1"/>
  <c r="R5540" i="1"/>
  <c r="X5539" i="1"/>
  <c r="T5540" i="1"/>
  <c r="U5539" i="1"/>
  <c r="X5540" i="1" l="1"/>
  <c r="U5540" i="1"/>
  <c r="T5541" i="1"/>
  <c r="W5540" i="1"/>
  <c r="S5540" i="1"/>
  <c r="R5541" i="1"/>
  <c r="W5541" i="1" l="1"/>
  <c r="R5542" i="1"/>
  <c r="S5541" i="1"/>
  <c r="X5541" i="1"/>
  <c r="U5541" i="1"/>
  <c r="T5542" i="1"/>
  <c r="X5542" i="1" l="1"/>
  <c r="U5542" i="1"/>
  <c r="T5543" i="1"/>
  <c r="W5542" i="1"/>
  <c r="S5542" i="1"/>
  <c r="R5543" i="1"/>
  <c r="W5543" i="1" l="1"/>
  <c r="S5543" i="1"/>
  <c r="R5544" i="1"/>
  <c r="X5543" i="1"/>
  <c r="T5544" i="1"/>
  <c r="U5543" i="1"/>
  <c r="X5544" i="1" l="1"/>
  <c r="T5545" i="1"/>
  <c r="U5544" i="1"/>
  <c r="W5544" i="1"/>
  <c r="S5544" i="1"/>
  <c r="R5545" i="1"/>
  <c r="W5545" i="1" l="1"/>
  <c r="R5546" i="1"/>
  <c r="S5545" i="1"/>
  <c r="X5545" i="1"/>
  <c r="U5545" i="1"/>
  <c r="T5546" i="1"/>
  <c r="X5546" i="1" l="1"/>
  <c r="T5547" i="1"/>
  <c r="U5546" i="1"/>
  <c r="W5546" i="1"/>
  <c r="R5547" i="1"/>
  <c r="S5546" i="1"/>
  <c r="W5547" i="1" l="1"/>
  <c r="S5547" i="1"/>
  <c r="R5548" i="1"/>
  <c r="X5547" i="1"/>
  <c r="T5548" i="1"/>
  <c r="U5547" i="1"/>
  <c r="W5548" i="1" l="1"/>
  <c r="R5549" i="1"/>
  <c r="S5548" i="1"/>
  <c r="X5548" i="1"/>
  <c r="U5548" i="1"/>
  <c r="T5549" i="1"/>
  <c r="X5549" i="1" l="1"/>
  <c r="U5549" i="1"/>
  <c r="T5550" i="1"/>
  <c r="W5549" i="1"/>
  <c r="R5550" i="1"/>
  <c r="S5549" i="1"/>
  <c r="W5550" i="1" l="1"/>
  <c r="S5550" i="1"/>
  <c r="R5551" i="1"/>
  <c r="X5550" i="1"/>
  <c r="T5551" i="1"/>
  <c r="U5550" i="1"/>
  <c r="X5551" i="1" l="1"/>
  <c r="T5552" i="1"/>
  <c r="U5551" i="1"/>
  <c r="W5551" i="1"/>
  <c r="R5552" i="1"/>
  <c r="S5551" i="1"/>
  <c r="W5552" i="1" l="1"/>
  <c r="R5553" i="1"/>
  <c r="S5552" i="1"/>
  <c r="X5552" i="1"/>
  <c r="U5552" i="1"/>
  <c r="T5553" i="1"/>
  <c r="X5553" i="1" l="1"/>
  <c r="T5554" i="1"/>
  <c r="U5553" i="1"/>
  <c r="W5553" i="1"/>
  <c r="S5553" i="1"/>
  <c r="R5554" i="1"/>
  <c r="W5554" i="1" l="1"/>
  <c r="R5555" i="1"/>
  <c r="S5554" i="1"/>
  <c r="X5554" i="1"/>
  <c r="T5555" i="1"/>
  <c r="U5554" i="1"/>
  <c r="X5555" i="1" l="1"/>
  <c r="U5555" i="1"/>
  <c r="T5556" i="1"/>
  <c r="W5555" i="1"/>
  <c r="R5556" i="1"/>
  <c r="S5555" i="1"/>
  <c r="W5556" i="1" l="1"/>
  <c r="S5556" i="1"/>
  <c r="R5557" i="1"/>
  <c r="X5556" i="1"/>
  <c r="U5556" i="1"/>
  <c r="T5557" i="1"/>
  <c r="X5557" i="1" l="1"/>
  <c r="T5558" i="1"/>
  <c r="U5557" i="1"/>
  <c r="W5557" i="1"/>
  <c r="R5558" i="1"/>
  <c r="S5557" i="1"/>
  <c r="W5558" i="1" l="1"/>
  <c r="S5558" i="1"/>
  <c r="R5559" i="1"/>
  <c r="X5558" i="1"/>
  <c r="T5559" i="1"/>
  <c r="U5558" i="1"/>
  <c r="X5559" i="1" l="1"/>
  <c r="U5559" i="1"/>
  <c r="T5560" i="1"/>
  <c r="W5559" i="1"/>
  <c r="R5560" i="1"/>
  <c r="S5559" i="1"/>
  <c r="X5560" i="1" l="1"/>
  <c r="U5560" i="1"/>
  <c r="T5561" i="1"/>
  <c r="W5560" i="1"/>
  <c r="S5560" i="1"/>
  <c r="R5561" i="1"/>
  <c r="W5561" i="1" l="1"/>
  <c r="S5561" i="1"/>
  <c r="R5562" i="1"/>
  <c r="X5561" i="1"/>
  <c r="T5562" i="1"/>
  <c r="U5561" i="1"/>
  <c r="X5562" i="1" l="1"/>
  <c r="U5562" i="1"/>
  <c r="T5563" i="1"/>
  <c r="W5562" i="1"/>
  <c r="S5562" i="1"/>
  <c r="R5563" i="1"/>
  <c r="W5563" i="1" l="1"/>
  <c r="S5563" i="1"/>
  <c r="R5564" i="1"/>
  <c r="X5563" i="1"/>
  <c r="U5563" i="1"/>
  <c r="T5564" i="1"/>
  <c r="X5564" i="1" l="1"/>
  <c r="T5565" i="1"/>
  <c r="U5564" i="1"/>
  <c r="W5564" i="1"/>
  <c r="S5564" i="1"/>
  <c r="R5565" i="1"/>
  <c r="W5565" i="1" l="1"/>
  <c r="R5566" i="1"/>
  <c r="S5565" i="1"/>
  <c r="X5565" i="1"/>
  <c r="U5565" i="1"/>
  <c r="T5566" i="1"/>
  <c r="X5566" i="1" l="1"/>
  <c r="U5566" i="1"/>
  <c r="T5567" i="1"/>
  <c r="W5566" i="1"/>
  <c r="R5567" i="1"/>
  <c r="S5566" i="1"/>
  <c r="W5567" i="1" l="1"/>
  <c r="R5568" i="1"/>
  <c r="S5567" i="1"/>
  <c r="X5567" i="1"/>
  <c r="T5568" i="1"/>
  <c r="U5567" i="1"/>
  <c r="X5568" i="1" l="1"/>
  <c r="T5569" i="1"/>
  <c r="U5568" i="1"/>
  <c r="W5568" i="1"/>
  <c r="R5569" i="1"/>
  <c r="S5568" i="1"/>
  <c r="W5569" i="1" l="1"/>
  <c r="R5570" i="1"/>
  <c r="S5569" i="1"/>
  <c r="X5569" i="1"/>
  <c r="U5569" i="1"/>
  <c r="T5570" i="1"/>
  <c r="X5570" i="1" l="1"/>
  <c r="U5570" i="1"/>
  <c r="T5571" i="1"/>
  <c r="W5570" i="1"/>
  <c r="R5571" i="1"/>
  <c r="S5570" i="1"/>
  <c r="W5571" i="1" l="1"/>
  <c r="R5572" i="1"/>
  <c r="S5571" i="1"/>
  <c r="X5571" i="1"/>
  <c r="T5572" i="1"/>
  <c r="U5571" i="1"/>
  <c r="X5572" i="1" l="1"/>
  <c r="U5572" i="1"/>
  <c r="T5573" i="1"/>
  <c r="W5572" i="1"/>
  <c r="S5572" i="1"/>
  <c r="R5573" i="1"/>
  <c r="W5573" i="1" l="1"/>
  <c r="S5573" i="1"/>
  <c r="R5574" i="1"/>
  <c r="X5573" i="1"/>
  <c r="T5574" i="1"/>
  <c r="U5573" i="1"/>
  <c r="X5574" i="1" l="1"/>
  <c r="U5574" i="1"/>
  <c r="T5575" i="1"/>
  <c r="W5574" i="1"/>
  <c r="S5574" i="1"/>
  <c r="R5575" i="1"/>
  <c r="W5575" i="1" l="1"/>
  <c r="S5575" i="1"/>
  <c r="R5576" i="1"/>
  <c r="X5575" i="1"/>
  <c r="U5575" i="1"/>
  <c r="T5576" i="1"/>
  <c r="X5576" i="1" l="1"/>
  <c r="U5576" i="1"/>
  <c r="T5577" i="1"/>
  <c r="W5576" i="1"/>
  <c r="S5576" i="1"/>
  <c r="R5577" i="1"/>
  <c r="W5577" i="1" l="1"/>
  <c r="R5578" i="1"/>
  <c r="S5577" i="1"/>
  <c r="X5577" i="1"/>
  <c r="U5577" i="1"/>
  <c r="T5578" i="1"/>
  <c r="X5578" i="1" l="1"/>
  <c r="U5578" i="1"/>
  <c r="T5579" i="1"/>
  <c r="W5578" i="1"/>
  <c r="S5578" i="1"/>
  <c r="R5579" i="1"/>
  <c r="W5579" i="1" l="1"/>
  <c r="R5580" i="1"/>
  <c r="S5579" i="1"/>
  <c r="X5579" i="1"/>
  <c r="T5580" i="1"/>
  <c r="U5579" i="1"/>
  <c r="X5580" i="1" l="1"/>
  <c r="U5580" i="1"/>
  <c r="T5581" i="1"/>
  <c r="W5580" i="1"/>
  <c r="R5581" i="1"/>
  <c r="S5580" i="1"/>
  <c r="W5581" i="1" l="1"/>
  <c r="R5582" i="1"/>
  <c r="S5581" i="1"/>
  <c r="X5581" i="1"/>
  <c r="U5581" i="1"/>
  <c r="T5582" i="1"/>
  <c r="X5582" i="1" l="1"/>
  <c r="U5582" i="1"/>
  <c r="T5583" i="1"/>
  <c r="W5582" i="1"/>
  <c r="R5583" i="1"/>
  <c r="S5582" i="1"/>
  <c r="W5583" i="1" l="1"/>
  <c r="S5583" i="1"/>
  <c r="R5584" i="1"/>
  <c r="X5583" i="1"/>
  <c r="U5583" i="1"/>
  <c r="T5584" i="1"/>
  <c r="X5584" i="1" l="1"/>
  <c r="T5585" i="1"/>
  <c r="U5584" i="1"/>
  <c r="W5584" i="1"/>
  <c r="S5584" i="1"/>
  <c r="R5585" i="1"/>
  <c r="W5585" i="1" l="1"/>
  <c r="R5586" i="1"/>
  <c r="S5585" i="1"/>
  <c r="X5585" i="1"/>
  <c r="U5585" i="1"/>
  <c r="T5586" i="1"/>
  <c r="X5586" i="1" l="1"/>
  <c r="U5586" i="1"/>
  <c r="T5587" i="1"/>
  <c r="W5586" i="1"/>
  <c r="R5587" i="1"/>
  <c r="S5586" i="1"/>
  <c r="W5587" i="1" l="1"/>
  <c r="R5588" i="1"/>
  <c r="S5587" i="1"/>
  <c r="X5587" i="1"/>
  <c r="U5587" i="1"/>
  <c r="T5588" i="1"/>
  <c r="X5588" i="1" l="1"/>
  <c r="T5589" i="1"/>
  <c r="U5588" i="1"/>
  <c r="W5588" i="1"/>
  <c r="S5588" i="1"/>
  <c r="R5589" i="1"/>
  <c r="W5589" i="1" l="1"/>
  <c r="S5589" i="1"/>
  <c r="R5590" i="1"/>
  <c r="X5589" i="1"/>
  <c r="T5590" i="1"/>
  <c r="U5589" i="1"/>
  <c r="X5590" i="1" l="1"/>
  <c r="U5590" i="1"/>
  <c r="T5591" i="1"/>
  <c r="W5590" i="1"/>
  <c r="S5590" i="1"/>
  <c r="R5591" i="1"/>
  <c r="W5591" i="1" l="1"/>
  <c r="R5592" i="1"/>
  <c r="S5591" i="1"/>
  <c r="X5591" i="1"/>
  <c r="U5591" i="1"/>
  <c r="T5592" i="1"/>
  <c r="X5592" i="1" l="1"/>
  <c r="T5593" i="1"/>
  <c r="U5592" i="1"/>
  <c r="W5592" i="1"/>
  <c r="R5593" i="1"/>
  <c r="S5592" i="1"/>
  <c r="W5593" i="1" l="1"/>
  <c r="S5593" i="1"/>
  <c r="R5594" i="1"/>
  <c r="X5593" i="1"/>
  <c r="T5594" i="1"/>
  <c r="U5593" i="1"/>
  <c r="X5594" i="1" l="1"/>
  <c r="U5594" i="1"/>
  <c r="T5595" i="1"/>
  <c r="W5594" i="1"/>
  <c r="S5594" i="1"/>
  <c r="R5595" i="1"/>
  <c r="W5595" i="1" l="1"/>
  <c r="R5596" i="1"/>
  <c r="S5595" i="1"/>
  <c r="X5595" i="1"/>
  <c r="U5595" i="1"/>
  <c r="T5596" i="1"/>
  <c r="X5596" i="1" l="1"/>
  <c r="T5597" i="1"/>
  <c r="U5596" i="1"/>
  <c r="W5596" i="1"/>
  <c r="R5597" i="1"/>
  <c r="S5596" i="1"/>
  <c r="W5597" i="1" l="1"/>
  <c r="S5597" i="1"/>
  <c r="R5598" i="1"/>
  <c r="X5597" i="1"/>
  <c r="T5598" i="1"/>
  <c r="U5597" i="1"/>
  <c r="X5598" i="1" l="1"/>
  <c r="T5599" i="1"/>
  <c r="U5598" i="1"/>
  <c r="W5598" i="1"/>
  <c r="R5599" i="1"/>
  <c r="S5598" i="1"/>
  <c r="W5599" i="1" l="1"/>
  <c r="R5600" i="1"/>
  <c r="S5599" i="1"/>
  <c r="X5599" i="1"/>
  <c r="U5599" i="1"/>
  <c r="T5600" i="1"/>
  <c r="X5600" i="1" l="1"/>
  <c r="T5601" i="1"/>
  <c r="U5600" i="1"/>
  <c r="W5600" i="1"/>
  <c r="S5600" i="1"/>
  <c r="R5601" i="1"/>
  <c r="W5601" i="1" l="1"/>
  <c r="R5602" i="1"/>
  <c r="S5601" i="1"/>
  <c r="X5601" i="1"/>
  <c r="T5602" i="1"/>
  <c r="U5601" i="1"/>
  <c r="X5602" i="1" l="1"/>
  <c r="T5603" i="1"/>
  <c r="U5602" i="1"/>
  <c r="W5602" i="1"/>
  <c r="R5603" i="1"/>
  <c r="S5602" i="1"/>
  <c r="W5603" i="1" l="1"/>
  <c r="S5603" i="1"/>
  <c r="R5604" i="1"/>
  <c r="X5603" i="1"/>
  <c r="U5603" i="1"/>
  <c r="T5604" i="1"/>
  <c r="X5604" i="1" l="1"/>
  <c r="T5605" i="1"/>
  <c r="U5604" i="1"/>
  <c r="W5604" i="1"/>
  <c r="R5605" i="1"/>
  <c r="S5604" i="1"/>
  <c r="W5605" i="1" l="1"/>
  <c r="R5606" i="1"/>
  <c r="S5605" i="1"/>
  <c r="X5605" i="1"/>
  <c r="U5605" i="1"/>
  <c r="T5606" i="1"/>
  <c r="X5606" i="1" l="1"/>
  <c r="T5607" i="1"/>
  <c r="U5606" i="1"/>
  <c r="W5606" i="1"/>
  <c r="R5607" i="1"/>
  <c r="S5606" i="1"/>
  <c r="W5607" i="1" l="1"/>
  <c r="R5608" i="1"/>
  <c r="S5607" i="1"/>
  <c r="X5607" i="1"/>
  <c r="T5608" i="1"/>
  <c r="U5607" i="1"/>
  <c r="X5608" i="1" l="1"/>
  <c r="U5608" i="1"/>
  <c r="T5609" i="1"/>
  <c r="W5608" i="1"/>
  <c r="S5608" i="1"/>
  <c r="R5609" i="1"/>
  <c r="W5609" i="1" l="1"/>
  <c r="R5610" i="1"/>
  <c r="S5609" i="1"/>
  <c r="X5609" i="1"/>
  <c r="T5610" i="1"/>
  <c r="U5609" i="1"/>
  <c r="X5610" i="1" l="1"/>
  <c r="U5610" i="1"/>
  <c r="T5611" i="1"/>
  <c r="W5610" i="1"/>
  <c r="R5611" i="1"/>
  <c r="S5610" i="1"/>
  <c r="W5611" i="1" l="1"/>
  <c r="S5611" i="1"/>
  <c r="R5612" i="1"/>
  <c r="X5611" i="1"/>
  <c r="U5611" i="1"/>
  <c r="T5612" i="1"/>
  <c r="X5612" i="1" l="1"/>
  <c r="U5612" i="1"/>
  <c r="T5613" i="1"/>
  <c r="W5612" i="1"/>
  <c r="R5613" i="1"/>
  <c r="S5612" i="1"/>
  <c r="W5613" i="1" l="1"/>
  <c r="S5613" i="1"/>
  <c r="R5614" i="1"/>
  <c r="X5613" i="1"/>
  <c r="T5614" i="1"/>
  <c r="U5613" i="1"/>
  <c r="X5614" i="1" l="1"/>
  <c r="T5615" i="1"/>
  <c r="U5614" i="1"/>
  <c r="W5614" i="1"/>
  <c r="S5614" i="1"/>
  <c r="R5615" i="1"/>
  <c r="W5615" i="1" l="1"/>
  <c r="S5615" i="1"/>
  <c r="R5616" i="1"/>
  <c r="X5615" i="1"/>
  <c r="U5615" i="1"/>
  <c r="T5616" i="1"/>
  <c r="X5616" i="1" l="1"/>
  <c r="T5617" i="1"/>
  <c r="U5616" i="1"/>
  <c r="W5616" i="1"/>
  <c r="R5617" i="1"/>
  <c r="S5616" i="1"/>
  <c r="W5617" i="1" l="1"/>
  <c r="R5618" i="1"/>
  <c r="S5617" i="1"/>
  <c r="X5617" i="1"/>
  <c r="U5617" i="1"/>
  <c r="T5618" i="1"/>
  <c r="X5618" i="1" l="1"/>
  <c r="U5618" i="1"/>
  <c r="T5619" i="1"/>
  <c r="W5618" i="1"/>
  <c r="S5618" i="1"/>
  <c r="R5619" i="1"/>
  <c r="W5619" i="1" l="1"/>
  <c r="R5620" i="1"/>
  <c r="S5619" i="1"/>
  <c r="X5619" i="1"/>
  <c r="T5620" i="1"/>
  <c r="U5619" i="1"/>
  <c r="X5620" i="1" l="1"/>
  <c r="U5620" i="1"/>
  <c r="T5621" i="1"/>
  <c r="W5620" i="1"/>
  <c r="R5621" i="1"/>
  <c r="S5620" i="1"/>
  <c r="W5621" i="1" l="1"/>
  <c r="S5621" i="1"/>
  <c r="R5622" i="1"/>
  <c r="X5621" i="1"/>
  <c r="U5621" i="1"/>
  <c r="T5622" i="1"/>
  <c r="X5622" i="1" l="1"/>
  <c r="T5623" i="1"/>
  <c r="U5622" i="1"/>
  <c r="W5622" i="1"/>
  <c r="R5623" i="1"/>
  <c r="S5622" i="1"/>
  <c r="W5623" i="1" l="1"/>
  <c r="S5623" i="1"/>
  <c r="R5624" i="1"/>
  <c r="X5623" i="1"/>
  <c r="U5623" i="1"/>
  <c r="T5624" i="1"/>
  <c r="X5624" i="1" l="1"/>
  <c r="T5625" i="1"/>
  <c r="U5624" i="1"/>
  <c r="W5624" i="1"/>
  <c r="R5625" i="1"/>
  <c r="S5624" i="1"/>
  <c r="W5625" i="1" l="1"/>
  <c r="R5626" i="1"/>
  <c r="S5625" i="1"/>
  <c r="X5625" i="1"/>
  <c r="U5625" i="1"/>
  <c r="T5626" i="1"/>
  <c r="X5626" i="1" l="1"/>
  <c r="U5626" i="1"/>
  <c r="T5627" i="1"/>
  <c r="W5626" i="1"/>
  <c r="R5627" i="1"/>
  <c r="S5626" i="1"/>
  <c r="W5627" i="1" l="1"/>
  <c r="R5628" i="1"/>
  <c r="S5627" i="1"/>
  <c r="X5627" i="1"/>
  <c r="T5628" i="1"/>
  <c r="U5627" i="1"/>
  <c r="X5628" i="1" l="1"/>
  <c r="T5629" i="1"/>
  <c r="U5628" i="1"/>
  <c r="W5628" i="1"/>
  <c r="S5628" i="1"/>
  <c r="R5629" i="1"/>
  <c r="W5629" i="1" l="1"/>
  <c r="R5630" i="1"/>
  <c r="S5629" i="1"/>
  <c r="X5629" i="1"/>
  <c r="T5630" i="1"/>
  <c r="U5629" i="1"/>
  <c r="X5630" i="1" l="1"/>
  <c r="T5631" i="1"/>
  <c r="U5630" i="1"/>
  <c r="W5630" i="1"/>
  <c r="S5630" i="1"/>
  <c r="R5631" i="1"/>
  <c r="W5631" i="1" l="1"/>
  <c r="R5632" i="1"/>
  <c r="S5631" i="1"/>
  <c r="X5631" i="1"/>
  <c r="T5632" i="1"/>
  <c r="U5631" i="1"/>
  <c r="X5632" i="1" l="1"/>
  <c r="T5633" i="1"/>
  <c r="U5632" i="1"/>
  <c r="W5632" i="1"/>
  <c r="R5633" i="1"/>
  <c r="S5632" i="1"/>
  <c r="W5633" i="1" l="1"/>
  <c r="S5633" i="1"/>
  <c r="R5634" i="1"/>
  <c r="X5633" i="1"/>
  <c r="U5633" i="1"/>
  <c r="T5634" i="1"/>
  <c r="X5634" i="1" l="1"/>
  <c r="T5635" i="1"/>
  <c r="U5634" i="1"/>
  <c r="W5634" i="1"/>
  <c r="S5634" i="1"/>
  <c r="R5635" i="1"/>
  <c r="W5635" i="1" l="1"/>
  <c r="R5636" i="1"/>
  <c r="S5635" i="1"/>
  <c r="X5635" i="1"/>
  <c r="U5635" i="1"/>
  <c r="T5636" i="1"/>
  <c r="X5636" i="1" l="1"/>
  <c r="T5637" i="1"/>
  <c r="U5636" i="1"/>
  <c r="W5636" i="1"/>
  <c r="S5636" i="1"/>
  <c r="R5637" i="1"/>
  <c r="W5637" i="1" l="1"/>
  <c r="R5638" i="1"/>
  <c r="S5637" i="1"/>
  <c r="X5637" i="1"/>
  <c r="T5638" i="1"/>
  <c r="U5637" i="1"/>
  <c r="X5638" i="1" l="1"/>
  <c r="T5639" i="1"/>
  <c r="U5638" i="1"/>
  <c r="W5638" i="1"/>
  <c r="S5638" i="1"/>
  <c r="R5639" i="1"/>
  <c r="W5639" i="1" l="1"/>
  <c r="S5639" i="1"/>
  <c r="R5640" i="1"/>
  <c r="X5639" i="1"/>
  <c r="T5640" i="1"/>
  <c r="U5639" i="1"/>
  <c r="X5640" i="1" l="1"/>
  <c r="U5640" i="1"/>
  <c r="T5641" i="1"/>
  <c r="W5640" i="1"/>
  <c r="S5640" i="1"/>
  <c r="R5641" i="1"/>
  <c r="W5641" i="1" l="1"/>
  <c r="R5642" i="1"/>
  <c r="S5641" i="1"/>
  <c r="X5641" i="1"/>
  <c r="T5642" i="1"/>
  <c r="U5641" i="1"/>
  <c r="X5642" i="1" l="1"/>
  <c r="T5643" i="1"/>
  <c r="U5642" i="1"/>
  <c r="W5642" i="1"/>
  <c r="R5643" i="1"/>
  <c r="S5642" i="1"/>
  <c r="W5643" i="1" l="1"/>
  <c r="S5643" i="1"/>
  <c r="R5644" i="1"/>
  <c r="X5643" i="1"/>
  <c r="U5643" i="1"/>
  <c r="T5644" i="1"/>
  <c r="X5644" i="1" l="1"/>
  <c r="T5645" i="1"/>
  <c r="U5644" i="1"/>
  <c r="W5644" i="1"/>
  <c r="R5645" i="1"/>
  <c r="S5644" i="1"/>
  <c r="W5645" i="1" l="1"/>
  <c r="S5645" i="1"/>
  <c r="R5646" i="1"/>
  <c r="X5645" i="1"/>
  <c r="U5645" i="1"/>
  <c r="T5646" i="1"/>
  <c r="X5646" i="1" l="1"/>
  <c r="T5647" i="1"/>
  <c r="U5646" i="1"/>
  <c r="W5646" i="1"/>
  <c r="S5646" i="1"/>
  <c r="R5647" i="1"/>
  <c r="W5647" i="1" l="1"/>
  <c r="R5648" i="1"/>
  <c r="S5647" i="1"/>
  <c r="X5647" i="1"/>
  <c r="U5647" i="1"/>
  <c r="T5648" i="1"/>
  <c r="X5648" i="1" l="1"/>
  <c r="T5649" i="1"/>
  <c r="U5648" i="1"/>
  <c r="W5648" i="1"/>
  <c r="S5648" i="1"/>
  <c r="R5649" i="1"/>
  <c r="W5649" i="1" l="1"/>
  <c r="S5649" i="1"/>
  <c r="R5650" i="1"/>
  <c r="X5649" i="1"/>
  <c r="T5650" i="1"/>
  <c r="U5649" i="1"/>
  <c r="X5650" i="1" l="1"/>
  <c r="U5650" i="1"/>
  <c r="T5651" i="1"/>
  <c r="W5650" i="1"/>
  <c r="R5651" i="1"/>
  <c r="S5650" i="1"/>
  <c r="W5651" i="1" l="1"/>
  <c r="R5652" i="1"/>
  <c r="S5651" i="1"/>
  <c r="X5651" i="1"/>
  <c r="U5651" i="1"/>
  <c r="T5652" i="1"/>
  <c r="X5652" i="1" l="1"/>
  <c r="U5652" i="1"/>
  <c r="T5653" i="1"/>
  <c r="W5652" i="1"/>
  <c r="S5652" i="1"/>
  <c r="R5653" i="1"/>
  <c r="W5653" i="1" l="1"/>
  <c r="S5653" i="1"/>
  <c r="R5654" i="1"/>
  <c r="X5653" i="1"/>
  <c r="T5654" i="1"/>
  <c r="U5653" i="1"/>
  <c r="X5654" i="1" l="1"/>
  <c r="U5654" i="1"/>
  <c r="T5655" i="1"/>
  <c r="W5654" i="1"/>
  <c r="R5655" i="1"/>
  <c r="S5654" i="1"/>
  <c r="W5655" i="1" l="1"/>
  <c r="S5655" i="1"/>
  <c r="R5656" i="1"/>
  <c r="X5655" i="1"/>
  <c r="U5655" i="1"/>
  <c r="T5656" i="1"/>
  <c r="X5656" i="1" l="1"/>
  <c r="T5657" i="1"/>
  <c r="U5656" i="1"/>
  <c r="W5656" i="1"/>
  <c r="R5657" i="1"/>
  <c r="S5656" i="1"/>
  <c r="W5657" i="1" l="1"/>
  <c r="R5658" i="1"/>
  <c r="S5657" i="1"/>
  <c r="X5657" i="1"/>
  <c r="T5658" i="1"/>
  <c r="U5657" i="1"/>
  <c r="X5658" i="1" l="1"/>
  <c r="U5658" i="1"/>
  <c r="T5659" i="1"/>
  <c r="W5658" i="1"/>
  <c r="R5659" i="1"/>
  <c r="S5658" i="1"/>
  <c r="W5659" i="1" l="1"/>
  <c r="R5660" i="1"/>
  <c r="S5659" i="1"/>
  <c r="X5659" i="1"/>
  <c r="T5660" i="1"/>
  <c r="U5659" i="1"/>
  <c r="X5660" i="1" l="1"/>
  <c r="T5661" i="1"/>
  <c r="U5660" i="1"/>
  <c r="W5660" i="1"/>
  <c r="R5661" i="1"/>
  <c r="S5660" i="1"/>
  <c r="W5661" i="1" l="1"/>
  <c r="S5661" i="1"/>
  <c r="R5662" i="1"/>
  <c r="X5661" i="1"/>
  <c r="U5661" i="1"/>
  <c r="T5662" i="1"/>
  <c r="X5662" i="1" l="1"/>
  <c r="T5663" i="1"/>
  <c r="U5662" i="1"/>
  <c r="W5662" i="1"/>
  <c r="R5663" i="1"/>
  <c r="S5662" i="1"/>
  <c r="W5663" i="1" l="1"/>
  <c r="S5663" i="1"/>
  <c r="R5664" i="1"/>
  <c r="X5663" i="1"/>
  <c r="T5664" i="1"/>
  <c r="U5663" i="1"/>
  <c r="X5664" i="1" l="1"/>
  <c r="T5665" i="1"/>
  <c r="U5664" i="1"/>
  <c r="W5664" i="1"/>
  <c r="R5665" i="1"/>
  <c r="S5664" i="1"/>
  <c r="W5665" i="1" l="1"/>
  <c r="R5666" i="1"/>
  <c r="S5665" i="1"/>
  <c r="X5665" i="1"/>
  <c r="U5665" i="1"/>
  <c r="T5666" i="1"/>
  <c r="X5666" i="1" l="1"/>
  <c r="T5667" i="1"/>
  <c r="U5666" i="1"/>
  <c r="W5666" i="1"/>
  <c r="R5667" i="1"/>
  <c r="S5666" i="1"/>
  <c r="W5667" i="1" l="1"/>
  <c r="R5668" i="1"/>
  <c r="S5667" i="1"/>
  <c r="X5667" i="1"/>
  <c r="U5667" i="1"/>
  <c r="T5668" i="1"/>
  <c r="X5668" i="1" l="1"/>
  <c r="U5668" i="1"/>
  <c r="T5669" i="1"/>
  <c r="W5668" i="1"/>
  <c r="S5668" i="1"/>
  <c r="R5669" i="1"/>
  <c r="W5669" i="1" l="1"/>
  <c r="R5670" i="1"/>
  <c r="S5669" i="1"/>
  <c r="X5669" i="1"/>
  <c r="T5670" i="1"/>
  <c r="U5669" i="1"/>
  <c r="X5670" i="1" l="1"/>
  <c r="U5670" i="1"/>
  <c r="T5671" i="1"/>
  <c r="W5670" i="1"/>
  <c r="R5671" i="1"/>
  <c r="S5670" i="1"/>
  <c r="W5671" i="1" l="1"/>
  <c r="S5671" i="1"/>
  <c r="R5672" i="1"/>
  <c r="X5671" i="1"/>
  <c r="T5672" i="1"/>
  <c r="U5671" i="1"/>
  <c r="X5672" i="1" l="1"/>
  <c r="T5673" i="1"/>
  <c r="U5672" i="1"/>
  <c r="W5672" i="1"/>
  <c r="S5672" i="1"/>
  <c r="R5673" i="1"/>
  <c r="W5673" i="1" l="1"/>
  <c r="S5673" i="1"/>
  <c r="R5674" i="1"/>
  <c r="X5673" i="1"/>
  <c r="U5673" i="1"/>
  <c r="T5674" i="1"/>
  <c r="X5674" i="1" l="1"/>
  <c r="T5675" i="1"/>
  <c r="U5674" i="1"/>
  <c r="W5674" i="1"/>
  <c r="S5674" i="1"/>
  <c r="R5675" i="1"/>
  <c r="W5675" i="1" l="1"/>
  <c r="S5675" i="1"/>
  <c r="R5676" i="1"/>
  <c r="X5675" i="1"/>
  <c r="U5675" i="1"/>
  <c r="T5676" i="1"/>
  <c r="X5676" i="1" l="1"/>
  <c r="T5677" i="1"/>
  <c r="U5676" i="1"/>
  <c r="W5676" i="1"/>
  <c r="R5677" i="1"/>
  <c r="S5676" i="1"/>
  <c r="W5677" i="1" l="1"/>
  <c r="R5678" i="1"/>
  <c r="S5677" i="1"/>
  <c r="X5677" i="1"/>
  <c r="T5678" i="1"/>
  <c r="U5677" i="1"/>
  <c r="X5678" i="1" l="1"/>
  <c r="U5678" i="1"/>
  <c r="T5679" i="1"/>
  <c r="W5678" i="1"/>
  <c r="R5679" i="1"/>
  <c r="S5678" i="1"/>
  <c r="W5679" i="1" l="1"/>
  <c r="R5680" i="1"/>
  <c r="S5679" i="1"/>
  <c r="X5679" i="1"/>
  <c r="U5679" i="1"/>
  <c r="T5680" i="1"/>
  <c r="X5680" i="1" l="1"/>
  <c r="U5680" i="1"/>
  <c r="T5681" i="1"/>
  <c r="W5680" i="1"/>
  <c r="R5681" i="1"/>
  <c r="S5680" i="1"/>
  <c r="W5681" i="1" l="1"/>
  <c r="R5682" i="1"/>
  <c r="S5681" i="1"/>
  <c r="X5681" i="1"/>
  <c r="T5682" i="1"/>
  <c r="U5681" i="1"/>
  <c r="X5682" i="1" l="1"/>
  <c r="U5682" i="1"/>
  <c r="T5683" i="1"/>
  <c r="W5682" i="1"/>
  <c r="R5683" i="1"/>
  <c r="S5682" i="1"/>
  <c r="W5683" i="1" l="1"/>
  <c r="S5683" i="1"/>
  <c r="R5684" i="1"/>
  <c r="X5683" i="1"/>
  <c r="U5683" i="1"/>
  <c r="T5684" i="1"/>
  <c r="X5684" i="1" l="1"/>
  <c r="U5684" i="1"/>
  <c r="T5685" i="1"/>
  <c r="W5684" i="1"/>
  <c r="S5684" i="1"/>
  <c r="R5685" i="1"/>
  <c r="W5685" i="1" l="1"/>
  <c r="R5686" i="1"/>
  <c r="S5685" i="1"/>
  <c r="X5685" i="1"/>
  <c r="U5685" i="1"/>
  <c r="T5686" i="1"/>
  <c r="X5686" i="1" l="1"/>
  <c r="U5686" i="1"/>
  <c r="T5687" i="1"/>
  <c r="W5686" i="1"/>
  <c r="R5687" i="1"/>
  <c r="S5686" i="1"/>
  <c r="W5687" i="1" l="1"/>
  <c r="R5688" i="1"/>
  <c r="S5687" i="1"/>
  <c r="X5687" i="1"/>
  <c r="T5688" i="1"/>
  <c r="U5687" i="1"/>
  <c r="X5688" i="1" l="1"/>
  <c r="T5689" i="1"/>
  <c r="U5688" i="1"/>
  <c r="W5688" i="1"/>
  <c r="S5688" i="1"/>
  <c r="R5689" i="1"/>
  <c r="W5689" i="1" l="1"/>
  <c r="R5690" i="1"/>
  <c r="S5689" i="1"/>
  <c r="X5689" i="1"/>
  <c r="T5690" i="1"/>
  <c r="U5689" i="1"/>
  <c r="X5690" i="1" l="1"/>
  <c r="U5690" i="1"/>
  <c r="T5691" i="1"/>
  <c r="W5690" i="1"/>
  <c r="R5691" i="1"/>
  <c r="S5690" i="1"/>
  <c r="W5691" i="1" l="1"/>
  <c r="R5692" i="1"/>
  <c r="S5691" i="1"/>
  <c r="X5691" i="1"/>
  <c r="U5691" i="1"/>
  <c r="T5692" i="1"/>
  <c r="X5692" i="1" l="1"/>
  <c r="U5692" i="1"/>
  <c r="T5693" i="1"/>
  <c r="W5692" i="1"/>
  <c r="R5693" i="1"/>
  <c r="S5692" i="1"/>
  <c r="W5693" i="1" l="1"/>
  <c r="S5693" i="1"/>
  <c r="R5694" i="1"/>
  <c r="X5693" i="1"/>
  <c r="T5694" i="1"/>
  <c r="U5693" i="1"/>
  <c r="X5694" i="1" l="1"/>
  <c r="T5695" i="1"/>
  <c r="U5694" i="1"/>
  <c r="W5694" i="1"/>
  <c r="R5695" i="1"/>
  <c r="S5694" i="1"/>
  <c r="W5695" i="1" l="1"/>
  <c r="R5696" i="1"/>
  <c r="S5695" i="1"/>
  <c r="X5695" i="1"/>
  <c r="U5695" i="1"/>
  <c r="T5696" i="1"/>
  <c r="X5696" i="1" l="1"/>
  <c r="U5696" i="1"/>
  <c r="T5697" i="1"/>
  <c r="W5696" i="1"/>
  <c r="S5696" i="1"/>
  <c r="R5697" i="1"/>
  <c r="W5697" i="1" l="1"/>
  <c r="R5698" i="1"/>
  <c r="S5697" i="1"/>
  <c r="X5697" i="1"/>
  <c r="U5697" i="1"/>
  <c r="T5698" i="1"/>
  <c r="X5698" i="1" l="1"/>
  <c r="U5698" i="1"/>
  <c r="T5699" i="1"/>
  <c r="W5698" i="1"/>
  <c r="S5698" i="1"/>
  <c r="R5699" i="1"/>
  <c r="W5699" i="1" l="1"/>
  <c r="S5699" i="1"/>
  <c r="R5700" i="1"/>
  <c r="X5699" i="1"/>
  <c r="U5699" i="1"/>
  <c r="T5700" i="1"/>
  <c r="X5700" i="1" l="1"/>
  <c r="U5700" i="1"/>
  <c r="T5701" i="1"/>
  <c r="W5700" i="1"/>
  <c r="R5701" i="1"/>
  <c r="S5700" i="1"/>
  <c r="W5701" i="1" l="1"/>
  <c r="R5702" i="1"/>
  <c r="S5701" i="1"/>
  <c r="X5701" i="1"/>
  <c r="U5701" i="1"/>
  <c r="T5702" i="1"/>
  <c r="X5702" i="1" l="1"/>
  <c r="T5703" i="1"/>
  <c r="U5702" i="1"/>
  <c r="W5702" i="1"/>
  <c r="R5703" i="1"/>
  <c r="S5702" i="1"/>
  <c r="W5703" i="1" l="1"/>
  <c r="S5703" i="1"/>
  <c r="R5704" i="1"/>
  <c r="X5703" i="1"/>
  <c r="T5704" i="1"/>
  <c r="U5703" i="1"/>
  <c r="X5704" i="1" l="1"/>
  <c r="T5705" i="1"/>
  <c r="U5704" i="1"/>
  <c r="W5704" i="1"/>
  <c r="R5705" i="1"/>
  <c r="S5704" i="1"/>
  <c r="W5705" i="1" l="1"/>
  <c r="R5706" i="1"/>
  <c r="S5705" i="1"/>
  <c r="X5705" i="1"/>
  <c r="U5705" i="1"/>
  <c r="T5706" i="1"/>
  <c r="X5706" i="1" l="1"/>
  <c r="T5707" i="1"/>
  <c r="U5706" i="1"/>
  <c r="W5706" i="1"/>
  <c r="S5706" i="1"/>
  <c r="R5707" i="1"/>
  <c r="W5707" i="1" l="1"/>
  <c r="R5708" i="1"/>
  <c r="S5707" i="1"/>
  <c r="X5707" i="1"/>
  <c r="U5707" i="1"/>
  <c r="T5708" i="1"/>
  <c r="X5708" i="1" l="1"/>
  <c r="U5708" i="1"/>
  <c r="T5709" i="1"/>
  <c r="W5708" i="1"/>
  <c r="S5708" i="1"/>
  <c r="R5709" i="1"/>
  <c r="W5709" i="1" l="1"/>
  <c r="S5709" i="1"/>
  <c r="R5710" i="1"/>
  <c r="X5709" i="1"/>
  <c r="U5709" i="1"/>
  <c r="T5710" i="1"/>
  <c r="X5710" i="1" l="1"/>
  <c r="U5710" i="1"/>
  <c r="T5711" i="1"/>
  <c r="W5710" i="1"/>
  <c r="S5710" i="1"/>
  <c r="R5711" i="1"/>
  <c r="W5711" i="1" l="1"/>
  <c r="R5712" i="1"/>
  <c r="S5711" i="1"/>
  <c r="X5711" i="1"/>
  <c r="U5711" i="1"/>
  <c r="T5712" i="1"/>
  <c r="X5712" i="1" l="1"/>
  <c r="T5713" i="1"/>
  <c r="U5712" i="1"/>
  <c r="W5712" i="1"/>
  <c r="R5713" i="1"/>
  <c r="S5712" i="1"/>
  <c r="W5713" i="1" l="1"/>
  <c r="S5713" i="1"/>
  <c r="R5714" i="1"/>
  <c r="X5713" i="1"/>
  <c r="U5713" i="1"/>
  <c r="T5714" i="1"/>
  <c r="X5714" i="1" l="1"/>
  <c r="T5715" i="1"/>
  <c r="U5714" i="1"/>
  <c r="W5714" i="1"/>
  <c r="S5714" i="1"/>
  <c r="R5715" i="1"/>
  <c r="W5715" i="1" l="1"/>
  <c r="S5715" i="1"/>
  <c r="R5716" i="1"/>
  <c r="X5715" i="1"/>
  <c r="U5715" i="1"/>
  <c r="T5716" i="1"/>
  <c r="X5716" i="1" l="1"/>
  <c r="U5716" i="1"/>
  <c r="T5717" i="1"/>
  <c r="W5716" i="1"/>
  <c r="R5717" i="1"/>
  <c r="S5716" i="1"/>
  <c r="W5717" i="1" l="1"/>
  <c r="S5717" i="1"/>
  <c r="R5718" i="1"/>
  <c r="X5717" i="1"/>
  <c r="U5717" i="1"/>
  <c r="T5718" i="1"/>
  <c r="W5718" i="1" l="1"/>
  <c r="S5718" i="1"/>
  <c r="R5719" i="1"/>
  <c r="X5718" i="1"/>
  <c r="T5719" i="1"/>
  <c r="U5718" i="1"/>
  <c r="X5719" i="1" l="1"/>
  <c r="U5719" i="1"/>
  <c r="T5720" i="1"/>
  <c r="W5719" i="1"/>
  <c r="S5719" i="1"/>
  <c r="R5720" i="1"/>
  <c r="W5720" i="1" l="1"/>
  <c r="R5721" i="1"/>
  <c r="S5720" i="1"/>
  <c r="X5720" i="1"/>
  <c r="U5720" i="1"/>
  <c r="T5721" i="1"/>
  <c r="X5721" i="1" l="1"/>
  <c r="U5721" i="1"/>
  <c r="T5722" i="1"/>
  <c r="W5721" i="1"/>
  <c r="S5721" i="1"/>
  <c r="R5722" i="1"/>
  <c r="W5722" i="1" l="1"/>
  <c r="R5723" i="1"/>
  <c r="S5722" i="1"/>
  <c r="X5722" i="1"/>
  <c r="T5723" i="1"/>
  <c r="U5722" i="1"/>
  <c r="X5723" i="1" l="1"/>
  <c r="U5723" i="1"/>
  <c r="T5724" i="1"/>
  <c r="W5723" i="1"/>
  <c r="S5723" i="1"/>
  <c r="R5724" i="1"/>
  <c r="W5724" i="1" l="1"/>
  <c r="S5724" i="1"/>
  <c r="R5725" i="1"/>
  <c r="X5724" i="1"/>
  <c r="T5725" i="1"/>
  <c r="U5724" i="1"/>
  <c r="X5725" i="1" l="1"/>
  <c r="U5725" i="1"/>
  <c r="T5726" i="1"/>
  <c r="W5725" i="1"/>
  <c r="R5726" i="1"/>
  <c r="S5725" i="1"/>
  <c r="W5726" i="1" l="1"/>
  <c r="S5726" i="1"/>
  <c r="R5727" i="1"/>
  <c r="X5726" i="1"/>
  <c r="U5726" i="1"/>
  <c r="T5727" i="1"/>
  <c r="X5727" i="1" l="1"/>
  <c r="T5728" i="1"/>
  <c r="U5727" i="1"/>
  <c r="W5727" i="1"/>
  <c r="R5728" i="1"/>
  <c r="S5727" i="1"/>
  <c r="W5728" i="1" l="1"/>
  <c r="S5728" i="1"/>
  <c r="R5729" i="1"/>
  <c r="X5728" i="1"/>
  <c r="T5729" i="1"/>
  <c r="U5728" i="1"/>
  <c r="X5729" i="1" l="1"/>
  <c r="T5730" i="1"/>
  <c r="U5729" i="1"/>
  <c r="W5729" i="1"/>
  <c r="R5730" i="1"/>
  <c r="S5729" i="1"/>
  <c r="W5730" i="1" l="1"/>
  <c r="S5730" i="1"/>
  <c r="R5731" i="1"/>
  <c r="X5730" i="1"/>
  <c r="T5731" i="1"/>
  <c r="U5730" i="1"/>
  <c r="X5731" i="1" l="1"/>
  <c r="T5732" i="1"/>
  <c r="U5731" i="1"/>
  <c r="W5731" i="1"/>
  <c r="R5732" i="1"/>
  <c r="S5731" i="1"/>
  <c r="W5732" i="1" l="1"/>
  <c r="R5733" i="1"/>
  <c r="S5732" i="1"/>
  <c r="X5732" i="1"/>
  <c r="T5733" i="1"/>
  <c r="U5732" i="1"/>
  <c r="X5733" i="1" l="1"/>
  <c r="U5733" i="1"/>
  <c r="T5734" i="1"/>
  <c r="W5733" i="1"/>
  <c r="S5733" i="1"/>
  <c r="R5734" i="1"/>
  <c r="W5734" i="1" l="1"/>
  <c r="S5734" i="1"/>
  <c r="R5735" i="1"/>
  <c r="X5734" i="1"/>
  <c r="T5735" i="1"/>
  <c r="U5734" i="1"/>
  <c r="X5735" i="1" l="1"/>
  <c r="U5735" i="1"/>
  <c r="T5736" i="1"/>
  <c r="W5735" i="1"/>
  <c r="S5735" i="1"/>
  <c r="R5736" i="1"/>
  <c r="W5736" i="1" l="1"/>
  <c r="S5736" i="1"/>
  <c r="R5737" i="1"/>
  <c r="X5736" i="1"/>
  <c r="T5737" i="1"/>
  <c r="U5736" i="1"/>
  <c r="X5737" i="1" l="1"/>
  <c r="U5737" i="1"/>
  <c r="T5738" i="1"/>
  <c r="W5737" i="1"/>
  <c r="R5738" i="1"/>
  <c r="S5737" i="1"/>
  <c r="W5738" i="1" l="1"/>
  <c r="S5738" i="1"/>
  <c r="R5739" i="1"/>
  <c r="X5738" i="1"/>
  <c r="T5739" i="1"/>
  <c r="U5738" i="1"/>
  <c r="X5739" i="1" l="1"/>
  <c r="T5740" i="1"/>
  <c r="U5739" i="1"/>
  <c r="W5739" i="1"/>
  <c r="S5739" i="1"/>
  <c r="R5740" i="1"/>
  <c r="X5740" i="1" l="1"/>
  <c r="T5741" i="1"/>
  <c r="U5740" i="1"/>
  <c r="W5740" i="1"/>
  <c r="S5740" i="1"/>
  <c r="R5741" i="1"/>
  <c r="W5741" i="1" l="1"/>
  <c r="S5741" i="1"/>
  <c r="R5742" i="1"/>
  <c r="X5741" i="1"/>
  <c r="T5742" i="1"/>
  <c r="U5741" i="1"/>
  <c r="X5742" i="1" l="1"/>
  <c r="U5742" i="1"/>
  <c r="T5743" i="1"/>
  <c r="W5742" i="1"/>
  <c r="S5742" i="1"/>
  <c r="R5743" i="1"/>
  <c r="W5743" i="1" l="1"/>
  <c r="S5743" i="1"/>
  <c r="R5744" i="1"/>
  <c r="X5743" i="1"/>
  <c r="U5743" i="1"/>
  <c r="T5744" i="1"/>
  <c r="X5744" i="1" l="1"/>
  <c r="U5744" i="1"/>
  <c r="T5745" i="1"/>
  <c r="W5744" i="1"/>
  <c r="S5744" i="1"/>
  <c r="R5745" i="1"/>
  <c r="W5745" i="1" l="1"/>
  <c r="R5746" i="1"/>
  <c r="S5745" i="1"/>
  <c r="X5745" i="1"/>
  <c r="U5745" i="1"/>
  <c r="T5746" i="1"/>
  <c r="X5746" i="1" l="1"/>
  <c r="U5746" i="1"/>
  <c r="T5747" i="1"/>
  <c r="W5746" i="1"/>
  <c r="R5747" i="1"/>
  <c r="S5746" i="1"/>
  <c r="W5747" i="1" l="1"/>
  <c r="R5748" i="1"/>
  <c r="S5747" i="1"/>
  <c r="X5747" i="1"/>
  <c r="T5748" i="1"/>
  <c r="U5747" i="1"/>
  <c r="X5748" i="1" l="1"/>
  <c r="T5749" i="1"/>
  <c r="U5748" i="1"/>
  <c r="W5748" i="1"/>
  <c r="S5748" i="1"/>
  <c r="R5749" i="1"/>
  <c r="W5749" i="1" l="1"/>
  <c r="S5749" i="1"/>
  <c r="R5750" i="1"/>
  <c r="X5749" i="1"/>
  <c r="U5749" i="1"/>
  <c r="T5750" i="1"/>
  <c r="X5750" i="1" l="1"/>
  <c r="U5750" i="1"/>
  <c r="T5751" i="1"/>
  <c r="W5750" i="1"/>
  <c r="R5751" i="1"/>
  <c r="S5750" i="1"/>
  <c r="W5751" i="1" l="1"/>
  <c r="R5752" i="1"/>
  <c r="S5751" i="1"/>
  <c r="X5751" i="1"/>
  <c r="U5751" i="1"/>
  <c r="T5752" i="1"/>
  <c r="X5752" i="1" l="1"/>
  <c r="T5753" i="1"/>
  <c r="U5752" i="1"/>
  <c r="W5752" i="1"/>
  <c r="S5752" i="1"/>
  <c r="R5753" i="1"/>
  <c r="W5753" i="1" l="1"/>
  <c r="S5753" i="1"/>
  <c r="R5754" i="1"/>
  <c r="X5753" i="1"/>
  <c r="T5754" i="1"/>
  <c r="U5753" i="1"/>
  <c r="X5754" i="1" l="1"/>
  <c r="U5754" i="1"/>
  <c r="T5755" i="1"/>
  <c r="W5754" i="1"/>
  <c r="R5755" i="1"/>
  <c r="S5754" i="1"/>
  <c r="W5755" i="1" l="1"/>
  <c r="S5755" i="1"/>
  <c r="R5756" i="1"/>
  <c r="X5755" i="1"/>
  <c r="U5755" i="1"/>
  <c r="T5756" i="1"/>
  <c r="X5756" i="1" l="1"/>
  <c r="T5757" i="1"/>
  <c r="U5756" i="1"/>
  <c r="W5756" i="1"/>
  <c r="R5757" i="1"/>
  <c r="S5756" i="1"/>
  <c r="X5757" i="1" l="1"/>
  <c r="T5758" i="1"/>
  <c r="U5757" i="1"/>
  <c r="W5757" i="1"/>
  <c r="R5758" i="1"/>
  <c r="S5757" i="1"/>
  <c r="W5758" i="1" l="1"/>
  <c r="S5758" i="1"/>
  <c r="R5759" i="1"/>
  <c r="X5758" i="1"/>
  <c r="U5758" i="1"/>
  <c r="T5759" i="1"/>
  <c r="X5759" i="1" l="1"/>
  <c r="T5760" i="1"/>
  <c r="U5759" i="1"/>
  <c r="W5759" i="1"/>
  <c r="S5759" i="1"/>
  <c r="R5760" i="1"/>
  <c r="W5760" i="1" l="1"/>
  <c r="S5760" i="1"/>
  <c r="R5761" i="1"/>
  <c r="X5760" i="1"/>
  <c r="T5761" i="1"/>
  <c r="U5760" i="1"/>
  <c r="X5761" i="1" l="1"/>
  <c r="U5761" i="1"/>
  <c r="T5762" i="1"/>
  <c r="W5761" i="1"/>
  <c r="R5762" i="1"/>
  <c r="S5761" i="1"/>
  <c r="W5762" i="1" l="1"/>
  <c r="S5762" i="1"/>
  <c r="R5763" i="1"/>
  <c r="X5762" i="1"/>
  <c r="T5763" i="1"/>
  <c r="U5762" i="1"/>
  <c r="X5763" i="1" l="1"/>
  <c r="T5764" i="1"/>
  <c r="U5763" i="1"/>
  <c r="W5763" i="1"/>
  <c r="S5763" i="1"/>
  <c r="R5764" i="1"/>
  <c r="W5764" i="1" l="1"/>
  <c r="S5764" i="1"/>
  <c r="R5765" i="1"/>
  <c r="X5764" i="1"/>
  <c r="U5764" i="1"/>
  <c r="T5765" i="1"/>
  <c r="X5765" i="1" l="1"/>
  <c r="U5765" i="1"/>
  <c r="T5766" i="1"/>
  <c r="W5765" i="1"/>
  <c r="R5766" i="1"/>
  <c r="S5765" i="1"/>
  <c r="W5766" i="1" l="1"/>
  <c r="R5767" i="1"/>
  <c r="S5766" i="1"/>
  <c r="X5766" i="1"/>
  <c r="T5767" i="1"/>
  <c r="U5766" i="1"/>
  <c r="X5767" i="1" l="1"/>
  <c r="U5767" i="1"/>
  <c r="T5768" i="1"/>
  <c r="W5767" i="1"/>
  <c r="R5768" i="1"/>
  <c r="S5767" i="1"/>
  <c r="W5768" i="1" l="1"/>
  <c r="R5769" i="1"/>
  <c r="S5768" i="1"/>
  <c r="X5768" i="1"/>
  <c r="U5768" i="1"/>
  <c r="T5769" i="1"/>
  <c r="X5769" i="1" l="1"/>
  <c r="T5770" i="1"/>
  <c r="U5769" i="1"/>
  <c r="W5769" i="1"/>
  <c r="R5770" i="1"/>
  <c r="S5769" i="1"/>
  <c r="W5770" i="1" l="1"/>
  <c r="R5771" i="1"/>
  <c r="S5770" i="1"/>
  <c r="X5770" i="1"/>
  <c r="T5771" i="1"/>
  <c r="U5770" i="1"/>
  <c r="X5771" i="1" l="1"/>
  <c r="T5772" i="1"/>
  <c r="U5771" i="1"/>
  <c r="W5771" i="1"/>
  <c r="S5771" i="1"/>
  <c r="R5772" i="1"/>
  <c r="W5772" i="1" l="1"/>
  <c r="R5773" i="1"/>
  <c r="S5772" i="1"/>
  <c r="X5772" i="1"/>
  <c r="U5772" i="1"/>
  <c r="T5773" i="1"/>
  <c r="X5773" i="1" l="1"/>
  <c r="U5773" i="1"/>
  <c r="T5774" i="1"/>
  <c r="W5773" i="1"/>
  <c r="S5773" i="1"/>
  <c r="R5774" i="1"/>
  <c r="W5774" i="1" l="1"/>
  <c r="R5775" i="1"/>
  <c r="S5774" i="1"/>
  <c r="X5774" i="1"/>
  <c r="U5774" i="1"/>
  <c r="T5775" i="1"/>
  <c r="X5775" i="1" l="1"/>
  <c r="T5776" i="1"/>
  <c r="U5775" i="1"/>
  <c r="W5775" i="1"/>
  <c r="R5776" i="1"/>
  <c r="S5775" i="1"/>
  <c r="W5776" i="1" l="1"/>
  <c r="S5776" i="1"/>
  <c r="R5777" i="1"/>
  <c r="X5776" i="1"/>
  <c r="U5776" i="1"/>
  <c r="T5777" i="1"/>
  <c r="X5777" i="1" l="1"/>
  <c r="U5777" i="1"/>
  <c r="T5778" i="1"/>
  <c r="W5777" i="1"/>
  <c r="R5778" i="1"/>
  <c r="S5777" i="1"/>
  <c r="W5778" i="1" l="1"/>
  <c r="R5779" i="1"/>
  <c r="S5778" i="1"/>
  <c r="X5778" i="1"/>
  <c r="U5778" i="1"/>
  <c r="T5779" i="1"/>
  <c r="X5779" i="1" l="1"/>
  <c r="T5780" i="1"/>
  <c r="U5779" i="1"/>
  <c r="W5779" i="1"/>
  <c r="S5779" i="1"/>
  <c r="R5780" i="1"/>
  <c r="W5780" i="1" l="1"/>
  <c r="S5780" i="1"/>
  <c r="R5781" i="1"/>
  <c r="X5780" i="1"/>
  <c r="T5781" i="1"/>
  <c r="U5780" i="1"/>
  <c r="X5781" i="1" l="1"/>
  <c r="U5781" i="1"/>
  <c r="T5782" i="1"/>
  <c r="W5781" i="1"/>
  <c r="S5781" i="1"/>
  <c r="R5782" i="1"/>
  <c r="W5782" i="1" l="1"/>
  <c r="R5783" i="1"/>
  <c r="S5782" i="1"/>
  <c r="X5782" i="1"/>
  <c r="T5783" i="1"/>
  <c r="U5782" i="1"/>
  <c r="X5783" i="1" l="1"/>
  <c r="U5783" i="1"/>
  <c r="T5784" i="1"/>
  <c r="W5783" i="1"/>
  <c r="S5783" i="1"/>
  <c r="R5784" i="1"/>
  <c r="W5784" i="1" l="1"/>
  <c r="R5785" i="1"/>
  <c r="S5784" i="1"/>
  <c r="X5784" i="1"/>
  <c r="U5784" i="1"/>
  <c r="T5785" i="1"/>
  <c r="X5785" i="1" l="1"/>
  <c r="T5786" i="1"/>
  <c r="U5785" i="1"/>
  <c r="W5785" i="1"/>
  <c r="S5785" i="1"/>
  <c r="R5786" i="1"/>
  <c r="W5786" i="1" l="1"/>
  <c r="R5787" i="1"/>
  <c r="S5786" i="1"/>
  <c r="X5786" i="1"/>
  <c r="T5787" i="1"/>
  <c r="U5786" i="1"/>
  <c r="X5787" i="1" l="1"/>
  <c r="T5788" i="1"/>
  <c r="U5787" i="1"/>
  <c r="W5787" i="1"/>
  <c r="S5787" i="1"/>
  <c r="R5788" i="1"/>
  <c r="W5788" i="1" l="1"/>
  <c r="S5788" i="1"/>
  <c r="R5789" i="1"/>
  <c r="X5788" i="1"/>
  <c r="T5789" i="1"/>
  <c r="U5788" i="1"/>
  <c r="X5789" i="1" l="1"/>
  <c r="T5790" i="1"/>
  <c r="U5789" i="1"/>
  <c r="W5789" i="1"/>
  <c r="R5790" i="1"/>
  <c r="S5789" i="1"/>
  <c r="W5790" i="1" l="1"/>
  <c r="S5790" i="1"/>
  <c r="R5791" i="1"/>
  <c r="X5790" i="1"/>
  <c r="T5791" i="1"/>
  <c r="U5790" i="1"/>
  <c r="X5791" i="1" l="1"/>
  <c r="T5792" i="1"/>
  <c r="U5791" i="1"/>
  <c r="W5791" i="1"/>
  <c r="S5791" i="1"/>
  <c r="R5792" i="1"/>
  <c r="W5792" i="1" l="1"/>
  <c r="R5793" i="1"/>
  <c r="S5792" i="1"/>
  <c r="X5792" i="1"/>
  <c r="U5792" i="1"/>
  <c r="T5793" i="1"/>
  <c r="X5793" i="1" l="1"/>
  <c r="U5793" i="1"/>
  <c r="T5794" i="1"/>
  <c r="W5793" i="1"/>
  <c r="S5793" i="1"/>
  <c r="R5794" i="1"/>
  <c r="W5794" i="1" l="1"/>
  <c r="R5795" i="1"/>
  <c r="S5794" i="1"/>
  <c r="X5794" i="1"/>
  <c r="T5795" i="1"/>
  <c r="U5794" i="1"/>
  <c r="X5795" i="1" l="1"/>
  <c r="U5795" i="1"/>
  <c r="T5796" i="1"/>
  <c r="W5795" i="1"/>
  <c r="R5796" i="1"/>
  <c r="S5795" i="1"/>
  <c r="W5796" i="1" l="1"/>
  <c r="S5796" i="1"/>
  <c r="R5797" i="1"/>
  <c r="X5796" i="1"/>
  <c r="T5797" i="1"/>
  <c r="U5796" i="1"/>
  <c r="X5797" i="1" l="1"/>
  <c r="T5798" i="1"/>
  <c r="U5797" i="1"/>
  <c r="W5797" i="1"/>
  <c r="R5798" i="1"/>
  <c r="S5797" i="1"/>
  <c r="W5798" i="1" l="1"/>
  <c r="R5799" i="1"/>
  <c r="S5798" i="1"/>
  <c r="X5798" i="1"/>
  <c r="U5798" i="1"/>
  <c r="T5799" i="1"/>
  <c r="X5799" i="1" l="1"/>
  <c r="T5800" i="1"/>
  <c r="U5799" i="1"/>
  <c r="W5799" i="1"/>
  <c r="S5799" i="1"/>
  <c r="R5800" i="1"/>
  <c r="W5800" i="1" l="1"/>
  <c r="R5801" i="1"/>
  <c r="S5800" i="1"/>
  <c r="X5800" i="1"/>
  <c r="U5800" i="1"/>
  <c r="T5801" i="1"/>
  <c r="W5801" i="1" l="1"/>
  <c r="S5801" i="1"/>
  <c r="R5802" i="1"/>
  <c r="X5801" i="1"/>
  <c r="T5802" i="1"/>
  <c r="U5801" i="1"/>
  <c r="X5802" i="1" l="1"/>
  <c r="U5802" i="1"/>
  <c r="T5803" i="1"/>
  <c r="W5802" i="1"/>
  <c r="S5802" i="1"/>
  <c r="R5803" i="1"/>
  <c r="W5803" i="1" l="1"/>
  <c r="R5804" i="1"/>
  <c r="S5803" i="1"/>
  <c r="X5803" i="1"/>
  <c r="U5803" i="1"/>
  <c r="T5804" i="1"/>
  <c r="X5804" i="1" l="1"/>
  <c r="T5805" i="1"/>
  <c r="U5804" i="1"/>
  <c r="W5804" i="1"/>
  <c r="R5805" i="1"/>
  <c r="S5804" i="1"/>
  <c r="W5805" i="1" l="1"/>
  <c r="S5805" i="1"/>
  <c r="R5806" i="1"/>
  <c r="X5805" i="1"/>
  <c r="U5805" i="1"/>
  <c r="T5806" i="1"/>
  <c r="X5806" i="1" l="1"/>
  <c r="U5806" i="1"/>
  <c r="T5807" i="1"/>
  <c r="W5806" i="1"/>
  <c r="R5807" i="1"/>
  <c r="S5806" i="1"/>
  <c r="W5807" i="1" l="1"/>
  <c r="R5808" i="1"/>
  <c r="S5807" i="1"/>
  <c r="X5807" i="1"/>
  <c r="T5808" i="1"/>
  <c r="U5807" i="1"/>
  <c r="W5808" i="1" l="1"/>
  <c r="R5809" i="1"/>
  <c r="S5808" i="1"/>
  <c r="X5808" i="1"/>
  <c r="U5808" i="1"/>
  <c r="T5809" i="1"/>
  <c r="X5809" i="1" l="1"/>
  <c r="U5809" i="1"/>
  <c r="T5810" i="1"/>
  <c r="W5809" i="1"/>
  <c r="S5809" i="1"/>
  <c r="R5810" i="1"/>
  <c r="W5810" i="1" l="1"/>
  <c r="S5810" i="1"/>
  <c r="R5811" i="1"/>
  <c r="X5810" i="1"/>
  <c r="U5810" i="1"/>
  <c r="T5811" i="1"/>
  <c r="X5811" i="1" l="1"/>
  <c r="U5811" i="1"/>
  <c r="T5812" i="1"/>
  <c r="W5811" i="1"/>
  <c r="S5811" i="1"/>
  <c r="R5812" i="1"/>
  <c r="W5812" i="1" l="1"/>
  <c r="S5812" i="1"/>
  <c r="R5813" i="1"/>
  <c r="X5812" i="1"/>
  <c r="U5812" i="1"/>
  <c r="T5813" i="1"/>
  <c r="X5813" i="1" l="1"/>
  <c r="U5813" i="1"/>
  <c r="T5814" i="1"/>
  <c r="W5813" i="1"/>
  <c r="S5813" i="1"/>
  <c r="R5814" i="1"/>
  <c r="W5814" i="1" l="1"/>
  <c r="R5815" i="1"/>
  <c r="S5814" i="1"/>
  <c r="X5814" i="1"/>
  <c r="T5815" i="1"/>
  <c r="U5814" i="1"/>
  <c r="X5815" i="1" l="1"/>
  <c r="T5816" i="1"/>
  <c r="U5815" i="1"/>
  <c r="W5815" i="1"/>
  <c r="S5815" i="1"/>
  <c r="R5816" i="1"/>
  <c r="W5816" i="1" l="1"/>
  <c r="R5817" i="1"/>
  <c r="S5816" i="1"/>
  <c r="X5816" i="1"/>
  <c r="T5817" i="1"/>
  <c r="U5816" i="1"/>
  <c r="W5817" i="1" l="1"/>
  <c r="R5818" i="1"/>
  <c r="S5817" i="1"/>
  <c r="X5817" i="1"/>
  <c r="U5817" i="1"/>
  <c r="T5818" i="1"/>
  <c r="X5818" i="1" l="1"/>
  <c r="T5819" i="1"/>
  <c r="U5818" i="1"/>
  <c r="W5818" i="1"/>
  <c r="S5818" i="1"/>
  <c r="R5819" i="1"/>
  <c r="W5819" i="1" l="1"/>
  <c r="S5819" i="1"/>
  <c r="R5820" i="1"/>
  <c r="X5819" i="1"/>
  <c r="T5820" i="1"/>
  <c r="U5819" i="1"/>
  <c r="X5820" i="1" l="1"/>
  <c r="U5820" i="1"/>
  <c r="T5821" i="1"/>
  <c r="W5820" i="1"/>
  <c r="R5821" i="1"/>
  <c r="S5820" i="1"/>
  <c r="W5821" i="1" l="1"/>
  <c r="S5821" i="1"/>
  <c r="R5822" i="1"/>
  <c r="X5821" i="1"/>
  <c r="T5822" i="1"/>
  <c r="U5821" i="1"/>
  <c r="X5822" i="1" l="1"/>
  <c r="T5823" i="1"/>
  <c r="U5822" i="1"/>
  <c r="W5822" i="1"/>
  <c r="R5823" i="1"/>
  <c r="S5822" i="1"/>
  <c r="W5823" i="1" l="1"/>
  <c r="S5823" i="1"/>
  <c r="R5824" i="1"/>
  <c r="X5823" i="1"/>
  <c r="U5823" i="1"/>
  <c r="T5824" i="1"/>
  <c r="X5824" i="1" l="1"/>
  <c r="U5824" i="1"/>
  <c r="T5825" i="1"/>
  <c r="W5824" i="1"/>
  <c r="S5824" i="1"/>
  <c r="R5825" i="1"/>
  <c r="W5825" i="1" l="1"/>
  <c r="R5826" i="1"/>
  <c r="S5825" i="1"/>
  <c r="X5825" i="1"/>
  <c r="T5826" i="1"/>
  <c r="U5825" i="1"/>
  <c r="X5826" i="1" l="1"/>
  <c r="U5826" i="1"/>
  <c r="T5827" i="1"/>
  <c r="W5826" i="1"/>
  <c r="S5826" i="1"/>
  <c r="R5827" i="1"/>
  <c r="W5827" i="1" l="1"/>
  <c r="R5828" i="1"/>
  <c r="S5827" i="1"/>
  <c r="X5827" i="1"/>
  <c r="T5828" i="1"/>
  <c r="U5827" i="1"/>
  <c r="X5828" i="1" l="1"/>
  <c r="U5828" i="1"/>
  <c r="T5829" i="1"/>
  <c r="W5828" i="1"/>
  <c r="S5828" i="1"/>
  <c r="R5829" i="1"/>
  <c r="W5829" i="1" l="1"/>
  <c r="R5830" i="1"/>
  <c r="S5829" i="1"/>
  <c r="X5829" i="1"/>
  <c r="U5829" i="1"/>
  <c r="T5830" i="1"/>
  <c r="X5830" i="1" l="1"/>
  <c r="U5830" i="1"/>
  <c r="T5831" i="1"/>
  <c r="W5830" i="1"/>
  <c r="R5831" i="1"/>
  <c r="S5830" i="1"/>
  <c r="W5831" i="1" l="1"/>
  <c r="S5831" i="1"/>
  <c r="R5832" i="1"/>
  <c r="X5831" i="1"/>
  <c r="U5831" i="1"/>
  <c r="T5832" i="1"/>
  <c r="X5832" i="1" l="1"/>
  <c r="T5833" i="1"/>
  <c r="U5832" i="1"/>
  <c r="W5832" i="1"/>
  <c r="R5833" i="1"/>
  <c r="S5832" i="1"/>
  <c r="W5833" i="1" l="1"/>
  <c r="R5834" i="1"/>
  <c r="S5833" i="1"/>
  <c r="X5833" i="1"/>
  <c r="U5833" i="1"/>
  <c r="T5834" i="1"/>
  <c r="X5834" i="1" l="1"/>
  <c r="U5834" i="1"/>
  <c r="T5835" i="1"/>
  <c r="W5834" i="1"/>
  <c r="S5834" i="1"/>
  <c r="R5835" i="1"/>
  <c r="W5835" i="1" l="1"/>
  <c r="R5836" i="1"/>
  <c r="S5835" i="1"/>
  <c r="X5835" i="1"/>
  <c r="T5836" i="1"/>
  <c r="U5835" i="1"/>
  <c r="X5836" i="1" l="1"/>
  <c r="T5837" i="1"/>
  <c r="U5836" i="1"/>
  <c r="W5836" i="1"/>
  <c r="S5836" i="1"/>
  <c r="R5837" i="1"/>
  <c r="W5837" i="1" l="1"/>
  <c r="S5837" i="1"/>
  <c r="R5838" i="1"/>
  <c r="X5837" i="1"/>
  <c r="T5838" i="1"/>
  <c r="U5837" i="1"/>
  <c r="X5838" i="1" l="1"/>
  <c r="T5839" i="1"/>
  <c r="U5838" i="1"/>
  <c r="W5838" i="1"/>
  <c r="R5839" i="1"/>
  <c r="S5838" i="1"/>
  <c r="W5839" i="1" l="1"/>
  <c r="R5840" i="1"/>
  <c r="S5839" i="1"/>
  <c r="X5839" i="1"/>
  <c r="T5840" i="1"/>
  <c r="U5839" i="1"/>
  <c r="X5840" i="1" l="1"/>
  <c r="U5840" i="1"/>
  <c r="T5841" i="1"/>
  <c r="W5840" i="1"/>
  <c r="S5840" i="1"/>
  <c r="R5841" i="1"/>
  <c r="W5841" i="1" l="1"/>
  <c r="S5841" i="1"/>
  <c r="R5842" i="1"/>
  <c r="X5841" i="1"/>
  <c r="T5842" i="1"/>
  <c r="U5841" i="1"/>
  <c r="X5842" i="1" l="1"/>
  <c r="T5843" i="1"/>
  <c r="U5842" i="1"/>
  <c r="W5842" i="1"/>
  <c r="S5842" i="1"/>
  <c r="R5843" i="1"/>
  <c r="W5843" i="1" l="1"/>
  <c r="R5844" i="1"/>
  <c r="S5843" i="1"/>
  <c r="X5843" i="1"/>
  <c r="U5843" i="1"/>
  <c r="T5844" i="1"/>
  <c r="X5844" i="1" l="1"/>
  <c r="T5845" i="1"/>
  <c r="U5844" i="1"/>
  <c r="W5844" i="1"/>
  <c r="S5844" i="1"/>
  <c r="R5845" i="1"/>
  <c r="W5845" i="1" l="1"/>
  <c r="R5846" i="1"/>
  <c r="S5845" i="1"/>
  <c r="X5845" i="1"/>
  <c r="U5845" i="1"/>
  <c r="T5846" i="1"/>
  <c r="X5846" i="1" l="1"/>
  <c r="T5847" i="1"/>
  <c r="U5846" i="1"/>
  <c r="W5846" i="1"/>
  <c r="R5847" i="1"/>
  <c r="S5846" i="1"/>
  <c r="W5847" i="1" l="1"/>
  <c r="S5847" i="1"/>
  <c r="R5848" i="1"/>
  <c r="X5847" i="1"/>
  <c r="T5848" i="1"/>
  <c r="U5847" i="1"/>
  <c r="X5848" i="1" l="1"/>
  <c r="T5849" i="1"/>
  <c r="U5848" i="1"/>
  <c r="W5848" i="1"/>
  <c r="S5848" i="1"/>
  <c r="R5849" i="1"/>
  <c r="W5849" i="1" l="1"/>
  <c r="R5850" i="1"/>
  <c r="S5849" i="1"/>
  <c r="X5849" i="1"/>
  <c r="T5850" i="1"/>
  <c r="U5849" i="1"/>
  <c r="X5850" i="1" l="1"/>
  <c r="T5851" i="1"/>
  <c r="U5850" i="1"/>
  <c r="W5850" i="1"/>
  <c r="R5851" i="1"/>
  <c r="S5850" i="1"/>
  <c r="W5851" i="1" l="1"/>
  <c r="S5851" i="1"/>
  <c r="R5852" i="1"/>
  <c r="X5851" i="1"/>
  <c r="T5852" i="1"/>
  <c r="U5851" i="1"/>
  <c r="X5852" i="1" l="1"/>
  <c r="T5853" i="1"/>
  <c r="U5852" i="1"/>
  <c r="W5852" i="1"/>
  <c r="S5852" i="1"/>
  <c r="R5853" i="1"/>
  <c r="W5853" i="1" l="1"/>
  <c r="R5854" i="1"/>
  <c r="S5853" i="1"/>
  <c r="X5853" i="1"/>
  <c r="U5853" i="1"/>
  <c r="T5854" i="1"/>
  <c r="X5854" i="1" l="1"/>
  <c r="T5855" i="1"/>
  <c r="U5854" i="1"/>
  <c r="W5854" i="1"/>
  <c r="S5854" i="1"/>
  <c r="R5855" i="1"/>
  <c r="W5855" i="1" l="1"/>
  <c r="R5856" i="1"/>
  <c r="S5855" i="1"/>
  <c r="X5855" i="1"/>
  <c r="T5856" i="1"/>
  <c r="U5855" i="1"/>
  <c r="X5856" i="1" l="1"/>
  <c r="U5856" i="1"/>
  <c r="T5857" i="1"/>
  <c r="W5856" i="1"/>
  <c r="S5856" i="1"/>
  <c r="R5857" i="1"/>
  <c r="W5857" i="1" l="1"/>
  <c r="R5858" i="1"/>
  <c r="S5857" i="1"/>
  <c r="X5857" i="1"/>
  <c r="U5857" i="1"/>
  <c r="T5858" i="1"/>
  <c r="X5858" i="1" l="1"/>
  <c r="U5858" i="1"/>
  <c r="T5859" i="1"/>
  <c r="W5858" i="1"/>
  <c r="R5859" i="1"/>
  <c r="S5858" i="1"/>
  <c r="W5859" i="1" l="1"/>
  <c r="R5860" i="1"/>
  <c r="S5859" i="1"/>
  <c r="X5859" i="1"/>
  <c r="U5859" i="1"/>
  <c r="T5860" i="1"/>
  <c r="X5860" i="1" l="1"/>
  <c r="T5861" i="1"/>
  <c r="U5860" i="1"/>
  <c r="W5860" i="1"/>
  <c r="R5861" i="1"/>
  <c r="S5860" i="1"/>
  <c r="W5861" i="1" l="1"/>
  <c r="S5861" i="1"/>
  <c r="R5862" i="1"/>
  <c r="X5861" i="1"/>
  <c r="T5862" i="1"/>
  <c r="U5861" i="1"/>
  <c r="X5862" i="1" l="1"/>
  <c r="T5863" i="1"/>
  <c r="U5862" i="1"/>
  <c r="W5862" i="1"/>
  <c r="S5862" i="1"/>
  <c r="R5863" i="1"/>
  <c r="W5863" i="1" l="1"/>
  <c r="R5864" i="1"/>
  <c r="S5863" i="1"/>
  <c r="X5863" i="1"/>
  <c r="U5863" i="1"/>
  <c r="T5864" i="1"/>
  <c r="X5864" i="1" l="1"/>
  <c r="U5864" i="1"/>
  <c r="T5865" i="1"/>
  <c r="W5864" i="1"/>
  <c r="S5864" i="1"/>
  <c r="R5865" i="1"/>
  <c r="W5865" i="1" l="1"/>
  <c r="S5865" i="1"/>
  <c r="R5866" i="1"/>
  <c r="X5865" i="1"/>
  <c r="T5866" i="1"/>
  <c r="U5865" i="1"/>
  <c r="X5866" i="1" l="1"/>
  <c r="U5866" i="1"/>
  <c r="T5867" i="1"/>
  <c r="W5866" i="1"/>
  <c r="S5866" i="1"/>
  <c r="R5867" i="1"/>
  <c r="W5867" i="1" l="1"/>
  <c r="R5868" i="1"/>
  <c r="S5867" i="1"/>
  <c r="X5867" i="1"/>
  <c r="U5867" i="1"/>
  <c r="T5868" i="1"/>
  <c r="X5868" i="1" l="1"/>
  <c r="U5868" i="1"/>
  <c r="T5869" i="1"/>
  <c r="W5868" i="1"/>
  <c r="S5868" i="1"/>
  <c r="R5869" i="1"/>
  <c r="W5869" i="1" l="1"/>
  <c r="S5869" i="1"/>
  <c r="R5870" i="1"/>
  <c r="X5869" i="1"/>
  <c r="T5870" i="1"/>
  <c r="U5869" i="1"/>
  <c r="W5870" i="1" l="1"/>
  <c r="S5870" i="1"/>
  <c r="R5871" i="1"/>
  <c r="X5870" i="1"/>
  <c r="U5870" i="1"/>
  <c r="T5871" i="1"/>
  <c r="X5871" i="1" l="1"/>
  <c r="U5871" i="1"/>
  <c r="T5872" i="1"/>
  <c r="W5871" i="1"/>
  <c r="S5871" i="1"/>
  <c r="R5872" i="1"/>
  <c r="W5872" i="1" l="1"/>
  <c r="S5872" i="1"/>
  <c r="R5873" i="1"/>
  <c r="X5872" i="1"/>
  <c r="U5872" i="1"/>
  <c r="T5873" i="1"/>
  <c r="X5873" i="1" l="1"/>
  <c r="U5873" i="1"/>
  <c r="T5874" i="1"/>
  <c r="W5873" i="1"/>
  <c r="S5873" i="1"/>
  <c r="R5874" i="1"/>
  <c r="W5874" i="1" l="1"/>
  <c r="R5875" i="1"/>
  <c r="S5874" i="1"/>
  <c r="X5874" i="1"/>
  <c r="T5875" i="1"/>
  <c r="U5874" i="1"/>
  <c r="X5875" i="1" l="1"/>
  <c r="T5876" i="1"/>
  <c r="U5875" i="1"/>
  <c r="W5875" i="1"/>
  <c r="R5876" i="1"/>
  <c r="S5875" i="1"/>
  <c r="W5876" i="1" l="1"/>
  <c r="S5876" i="1"/>
  <c r="R5877" i="1"/>
  <c r="X5876" i="1"/>
  <c r="T5877" i="1"/>
  <c r="U5876" i="1"/>
  <c r="X5877" i="1" l="1"/>
  <c r="T5878" i="1"/>
  <c r="U5877" i="1"/>
  <c r="W5877" i="1"/>
  <c r="R5878" i="1"/>
  <c r="S5877" i="1"/>
  <c r="W5878" i="1" l="1"/>
  <c r="R5879" i="1"/>
  <c r="S5878" i="1"/>
  <c r="X5878" i="1"/>
  <c r="U5878" i="1"/>
  <c r="T5879" i="1"/>
  <c r="X5879" i="1" l="1"/>
  <c r="T5880" i="1"/>
  <c r="U5879" i="1"/>
  <c r="W5879" i="1"/>
  <c r="S5879" i="1"/>
  <c r="R5880" i="1"/>
  <c r="W5880" i="1" l="1"/>
  <c r="R5881" i="1"/>
  <c r="S5880" i="1"/>
  <c r="X5880" i="1"/>
  <c r="U5880" i="1"/>
  <c r="T5881" i="1"/>
  <c r="X5881" i="1" l="1"/>
  <c r="U5881" i="1"/>
  <c r="T5882" i="1"/>
  <c r="W5881" i="1"/>
  <c r="S5881" i="1"/>
  <c r="R5882" i="1"/>
  <c r="W5882" i="1" l="1"/>
  <c r="S5882" i="1"/>
  <c r="R5883" i="1"/>
  <c r="X5882" i="1"/>
  <c r="T5883" i="1"/>
  <c r="U5882" i="1"/>
  <c r="X5883" i="1" l="1"/>
  <c r="U5883" i="1"/>
  <c r="T5884" i="1"/>
  <c r="W5883" i="1"/>
  <c r="R5884" i="1"/>
  <c r="S5883" i="1"/>
  <c r="W5884" i="1" l="1"/>
  <c r="S5884" i="1"/>
  <c r="R5885" i="1"/>
  <c r="X5884" i="1"/>
  <c r="U5884" i="1"/>
  <c r="T5885" i="1"/>
  <c r="X5885" i="1" l="1"/>
  <c r="U5885" i="1"/>
  <c r="T5886" i="1"/>
  <c r="W5885" i="1"/>
  <c r="S5885" i="1"/>
  <c r="R5886" i="1"/>
  <c r="W5886" i="1" l="1"/>
  <c r="R5887" i="1"/>
  <c r="S5886" i="1"/>
  <c r="X5886" i="1"/>
  <c r="T5887" i="1"/>
  <c r="U5886" i="1"/>
  <c r="X5887" i="1" l="1"/>
  <c r="T5888" i="1"/>
  <c r="U5887" i="1"/>
  <c r="W5887" i="1"/>
  <c r="S5887" i="1"/>
  <c r="R5888" i="1"/>
  <c r="W5888" i="1" l="1"/>
  <c r="R5889" i="1"/>
  <c r="S5888" i="1"/>
  <c r="X5888" i="1"/>
  <c r="U5888" i="1"/>
  <c r="T5889" i="1"/>
  <c r="X5889" i="1" l="1"/>
  <c r="T5890" i="1"/>
  <c r="U5889" i="1"/>
  <c r="W5889" i="1"/>
  <c r="R5890" i="1"/>
  <c r="S5889" i="1"/>
  <c r="W5890" i="1" l="1"/>
  <c r="S5890" i="1"/>
  <c r="R5891" i="1"/>
  <c r="X5890" i="1"/>
  <c r="T5891" i="1"/>
  <c r="U5890" i="1"/>
  <c r="X5891" i="1" l="1"/>
  <c r="T5892" i="1"/>
  <c r="U5891" i="1"/>
  <c r="W5891" i="1"/>
  <c r="S5891" i="1"/>
  <c r="R5892" i="1"/>
  <c r="W5892" i="1" l="1"/>
  <c r="S5892" i="1"/>
  <c r="R5893" i="1"/>
  <c r="X5892" i="1"/>
  <c r="U5892" i="1"/>
  <c r="T5893" i="1"/>
  <c r="X5893" i="1" l="1"/>
  <c r="U5893" i="1"/>
  <c r="T5894" i="1"/>
  <c r="W5893" i="1"/>
  <c r="S5893" i="1"/>
  <c r="R5894" i="1"/>
  <c r="W5894" i="1" l="1"/>
  <c r="R5895" i="1"/>
  <c r="S5894" i="1"/>
  <c r="X5894" i="1"/>
  <c r="U5894" i="1"/>
  <c r="T5895" i="1"/>
  <c r="X5895" i="1" l="1"/>
  <c r="U5895" i="1"/>
  <c r="T5896" i="1"/>
  <c r="W5895" i="1"/>
  <c r="R5896" i="1"/>
  <c r="S5895" i="1"/>
  <c r="W5896" i="1" l="1"/>
  <c r="S5896" i="1"/>
  <c r="R5897" i="1"/>
  <c r="X5896" i="1"/>
  <c r="T5897" i="1"/>
  <c r="U5896" i="1"/>
  <c r="X5897" i="1" l="1"/>
  <c r="T5898" i="1"/>
  <c r="U5897" i="1"/>
  <c r="W5897" i="1"/>
  <c r="R5898" i="1"/>
  <c r="S5897" i="1"/>
  <c r="W5898" i="1" l="1"/>
  <c r="R5899" i="1"/>
  <c r="S5898" i="1"/>
  <c r="X5898" i="1"/>
  <c r="U5898" i="1"/>
  <c r="T5899" i="1"/>
  <c r="X5899" i="1" l="1"/>
  <c r="U5899" i="1"/>
  <c r="T5900" i="1"/>
  <c r="W5899" i="1"/>
  <c r="S5899" i="1"/>
  <c r="R5900" i="1"/>
  <c r="W5900" i="1" l="1"/>
  <c r="R5901" i="1"/>
  <c r="S5900" i="1"/>
  <c r="X5900" i="1"/>
  <c r="U5900" i="1"/>
  <c r="T5901" i="1"/>
  <c r="X5901" i="1" l="1"/>
  <c r="T5902" i="1"/>
  <c r="U5901" i="1"/>
  <c r="W5901" i="1"/>
  <c r="S5901" i="1"/>
  <c r="R5902" i="1"/>
  <c r="W5902" i="1" l="1"/>
  <c r="R5903" i="1"/>
  <c r="S5902" i="1"/>
  <c r="X5902" i="1"/>
  <c r="U5902" i="1"/>
  <c r="T5903" i="1"/>
  <c r="X5903" i="1" l="1"/>
  <c r="U5903" i="1"/>
  <c r="T5904" i="1"/>
  <c r="W5903" i="1"/>
  <c r="R5904" i="1"/>
  <c r="S5903" i="1"/>
  <c r="W5904" i="1" l="1"/>
  <c r="S5904" i="1"/>
  <c r="R5905" i="1"/>
  <c r="X5904" i="1"/>
  <c r="T5905" i="1"/>
  <c r="U5904" i="1"/>
  <c r="X5905" i="1" l="1"/>
  <c r="T5906" i="1"/>
  <c r="U5905" i="1"/>
  <c r="W5905" i="1"/>
  <c r="R5906" i="1"/>
  <c r="S5905" i="1"/>
  <c r="W5906" i="1" l="1"/>
  <c r="S5906" i="1"/>
  <c r="R5907" i="1"/>
  <c r="X5906" i="1"/>
  <c r="T5907" i="1"/>
  <c r="U5906" i="1"/>
  <c r="X5907" i="1" l="1"/>
  <c r="T5908" i="1"/>
  <c r="U5907" i="1"/>
  <c r="W5907" i="1"/>
  <c r="R5908" i="1"/>
  <c r="S5907" i="1"/>
  <c r="W5908" i="1" l="1"/>
  <c r="R5909" i="1"/>
  <c r="S5908" i="1"/>
  <c r="X5908" i="1"/>
  <c r="U5908" i="1"/>
  <c r="T5909" i="1"/>
  <c r="X5909" i="1" l="1"/>
  <c r="U5909" i="1"/>
  <c r="T5910" i="1"/>
  <c r="W5909" i="1"/>
  <c r="R5910" i="1"/>
  <c r="S5909" i="1"/>
  <c r="W5910" i="1" l="1"/>
  <c r="R5911" i="1"/>
  <c r="S5910" i="1"/>
  <c r="X5910" i="1"/>
  <c r="U5910" i="1"/>
  <c r="T5911" i="1"/>
  <c r="X5911" i="1" l="1"/>
  <c r="T5912" i="1"/>
  <c r="U5911" i="1"/>
  <c r="W5911" i="1"/>
  <c r="S5911" i="1"/>
  <c r="R5912" i="1"/>
  <c r="W5912" i="1" l="1"/>
  <c r="R5913" i="1"/>
  <c r="S5912" i="1"/>
  <c r="X5912" i="1"/>
  <c r="U5912" i="1"/>
  <c r="T5913" i="1"/>
  <c r="X5913" i="1" l="1"/>
  <c r="U5913" i="1"/>
  <c r="T5914" i="1"/>
  <c r="W5913" i="1"/>
  <c r="S5913" i="1"/>
  <c r="R5914" i="1"/>
  <c r="X5914" i="1" l="1"/>
  <c r="T5915" i="1"/>
  <c r="U5914" i="1"/>
  <c r="W5914" i="1"/>
  <c r="R5915" i="1"/>
  <c r="S5914" i="1"/>
  <c r="W5915" i="1" l="1"/>
  <c r="S5915" i="1"/>
  <c r="R5916" i="1"/>
  <c r="X5915" i="1"/>
  <c r="T5916" i="1"/>
  <c r="U5915" i="1"/>
  <c r="X5916" i="1" l="1"/>
  <c r="U5916" i="1"/>
  <c r="T5917" i="1"/>
  <c r="W5916" i="1"/>
  <c r="R5917" i="1"/>
  <c r="S5916" i="1"/>
  <c r="W5917" i="1" l="1"/>
  <c r="R5918" i="1"/>
  <c r="S5917" i="1"/>
  <c r="X5917" i="1"/>
  <c r="U5917" i="1"/>
  <c r="T5918" i="1"/>
  <c r="X5918" i="1" l="1"/>
  <c r="T5919" i="1"/>
  <c r="U5918" i="1"/>
  <c r="W5918" i="1"/>
  <c r="R5919" i="1"/>
  <c r="S5918" i="1"/>
  <c r="W5919" i="1" l="1"/>
  <c r="R5920" i="1"/>
  <c r="S5919" i="1"/>
  <c r="X5919" i="1"/>
  <c r="T5920" i="1"/>
  <c r="U5919" i="1"/>
  <c r="X5920" i="1" l="1"/>
  <c r="U5920" i="1"/>
  <c r="T5921" i="1"/>
  <c r="W5920" i="1"/>
  <c r="S5920" i="1"/>
  <c r="R5921" i="1"/>
  <c r="W5921" i="1" l="1"/>
  <c r="S5921" i="1"/>
  <c r="R5922" i="1"/>
  <c r="X5921" i="1"/>
  <c r="U5921" i="1"/>
  <c r="T5922" i="1"/>
  <c r="X5922" i="1" l="1"/>
  <c r="U5922" i="1"/>
  <c r="T5923" i="1"/>
  <c r="W5922" i="1"/>
  <c r="R5923" i="1"/>
  <c r="S5922" i="1"/>
  <c r="W5923" i="1" l="1"/>
  <c r="R5924" i="1"/>
  <c r="S5923" i="1"/>
  <c r="X5923" i="1"/>
  <c r="U5923" i="1"/>
  <c r="T5924" i="1"/>
  <c r="X5924" i="1" l="1"/>
  <c r="T5925" i="1"/>
  <c r="U5924" i="1"/>
  <c r="W5924" i="1"/>
  <c r="S5924" i="1"/>
  <c r="R5925" i="1"/>
  <c r="W5925" i="1" l="1"/>
  <c r="S5925" i="1"/>
  <c r="R5926" i="1"/>
  <c r="X5925" i="1"/>
  <c r="T5926" i="1"/>
  <c r="U5925" i="1"/>
  <c r="X5926" i="1" l="1"/>
  <c r="T5927" i="1"/>
  <c r="U5926" i="1"/>
  <c r="W5926" i="1"/>
  <c r="S5926" i="1"/>
  <c r="R5927" i="1"/>
  <c r="W5927" i="1" l="1"/>
  <c r="S5927" i="1"/>
  <c r="R5928" i="1"/>
  <c r="X5927" i="1"/>
  <c r="U5927" i="1"/>
  <c r="T5928" i="1"/>
  <c r="X5928" i="1" l="1"/>
  <c r="U5928" i="1"/>
  <c r="T5929" i="1"/>
  <c r="W5928" i="1"/>
  <c r="R5929" i="1"/>
  <c r="S5928" i="1"/>
  <c r="W5929" i="1" l="1"/>
  <c r="S5929" i="1"/>
  <c r="R5930" i="1"/>
  <c r="X5929" i="1"/>
  <c r="U5929" i="1"/>
  <c r="T5930" i="1"/>
  <c r="X5930" i="1" l="1"/>
  <c r="U5930" i="1"/>
  <c r="T5931" i="1"/>
  <c r="W5930" i="1"/>
  <c r="S5930" i="1"/>
  <c r="R5931" i="1"/>
  <c r="W5931" i="1" l="1"/>
  <c r="S5931" i="1"/>
  <c r="R5932" i="1"/>
  <c r="X5931" i="1"/>
  <c r="U5931" i="1"/>
  <c r="T5932" i="1"/>
  <c r="X5932" i="1" l="1"/>
  <c r="T5933" i="1"/>
  <c r="U5932" i="1"/>
  <c r="W5932" i="1"/>
  <c r="R5933" i="1"/>
  <c r="S5932" i="1"/>
  <c r="W5933" i="1" l="1"/>
  <c r="R5934" i="1"/>
  <c r="S5933" i="1"/>
  <c r="X5933" i="1"/>
  <c r="U5933" i="1"/>
  <c r="T5934" i="1"/>
  <c r="X5934" i="1" l="1"/>
  <c r="U5934" i="1"/>
  <c r="T5935" i="1"/>
  <c r="W5934" i="1"/>
  <c r="S5934" i="1"/>
  <c r="R5935" i="1"/>
  <c r="W5935" i="1" l="1"/>
  <c r="R5936" i="1"/>
  <c r="S5935" i="1"/>
  <c r="X5935" i="1"/>
  <c r="T5936" i="1"/>
  <c r="U5935" i="1"/>
  <c r="X5936" i="1" l="1"/>
  <c r="T5937" i="1"/>
  <c r="U5936" i="1"/>
  <c r="W5936" i="1"/>
  <c r="S5936" i="1"/>
  <c r="R5937" i="1"/>
  <c r="W5937" i="1" l="1"/>
  <c r="S5937" i="1"/>
  <c r="R5938" i="1"/>
  <c r="X5937" i="1"/>
  <c r="U5937" i="1"/>
  <c r="T5938" i="1"/>
  <c r="X5938" i="1" l="1"/>
  <c r="U5938" i="1"/>
  <c r="T5939" i="1"/>
  <c r="W5938" i="1"/>
  <c r="S5938" i="1"/>
  <c r="R5939" i="1"/>
  <c r="W5939" i="1" l="1"/>
  <c r="R5940" i="1"/>
  <c r="S5939" i="1"/>
  <c r="X5939" i="1"/>
  <c r="T5940" i="1"/>
  <c r="U5939" i="1"/>
  <c r="X5940" i="1" l="1"/>
  <c r="T5941" i="1"/>
  <c r="U5940" i="1"/>
  <c r="W5940" i="1"/>
  <c r="S5940" i="1"/>
  <c r="R5941" i="1"/>
  <c r="W5941" i="1" l="1"/>
  <c r="R5942" i="1"/>
  <c r="S5941" i="1"/>
  <c r="X5941" i="1"/>
  <c r="T5942" i="1"/>
  <c r="U5941" i="1"/>
  <c r="W5942" i="1" l="1"/>
  <c r="R5943" i="1"/>
  <c r="S5942" i="1"/>
  <c r="X5942" i="1"/>
  <c r="U5942" i="1"/>
  <c r="T5943" i="1"/>
  <c r="X5943" i="1" l="1"/>
  <c r="U5943" i="1"/>
  <c r="T5944" i="1"/>
  <c r="W5943" i="1"/>
  <c r="S5943" i="1"/>
  <c r="R5944" i="1"/>
  <c r="W5944" i="1" l="1"/>
  <c r="S5944" i="1"/>
  <c r="R5945" i="1"/>
  <c r="X5944" i="1"/>
  <c r="T5945" i="1"/>
  <c r="U5944" i="1"/>
  <c r="X5945" i="1" l="1"/>
  <c r="U5945" i="1"/>
  <c r="T5946" i="1"/>
  <c r="W5945" i="1"/>
  <c r="S5945" i="1"/>
  <c r="R5946" i="1"/>
  <c r="W5946" i="1" l="1"/>
  <c r="S5946" i="1"/>
  <c r="R5947" i="1"/>
  <c r="X5946" i="1"/>
  <c r="T5947" i="1"/>
  <c r="U5946" i="1"/>
  <c r="X5947" i="1" l="1"/>
  <c r="T5948" i="1"/>
  <c r="U5947" i="1"/>
  <c r="W5947" i="1"/>
  <c r="S5947" i="1"/>
  <c r="R5948" i="1"/>
  <c r="W5948" i="1" l="1"/>
  <c r="S5948" i="1"/>
  <c r="R5949" i="1"/>
  <c r="X5948" i="1"/>
  <c r="U5948" i="1"/>
  <c r="T5949" i="1"/>
  <c r="X5949" i="1" l="1"/>
  <c r="T5950" i="1"/>
  <c r="U5949" i="1"/>
  <c r="W5949" i="1"/>
  <c r="R5950" i="1"/>
  <c r="S5949" i="1"/>
  <c r="W5950" i="1" l="1"/>
  <c r="R5951" i="1"/>
  <c r="S5950" i="1"/>
  <c r="X5950" i="1"/>
  <c r="T5951" i="1"/>
  <c r="U5950" i="1"/>
  <c r="X5951" i="1" l="1"/>
  <c r="U5951" i="1"/>
  <c r="T5952" i="1"/>
  <c r="W5951" i="1"/>
  <c r="S5951" i="1"/>
  <c r="R5952" i="1"/>
  <c r="W5952" i="1" l="1"/>
  <c r="S5952" i="1"/>
  <c r="R5953" i="1"/>
  <c r="X5952" i="1"/>
  <c r="T5953" i="1"/>
  <c r="U5952" i="1"/>
  <c r="X5953" i="1" l="1"/>
  <c r="U5953" i="1"/>
  <c r="T5954" i="1"/>
  <c r="W5953" i="1"/>
  <c r="S5953" i="1"/>
  <c r="R5954" i="1"/>
  <c r="W5954" i="1" l="1"/>
  <c r="S5954" i="1"/>
  <c r="R5955" i="1"/>
  <c r="X5954" i="1"/>
  <c r="T5955" i="1"/>
  <c r="U5954" i="1"/>
  <c r="X5955" i="1" l="1"/>
  <c r="T5956" i="1"/>
  <c r="U5955" i="1"/>
  <c r="W5955" i="1"/>
  <c r="R5956" i="1"/>
  <c r="S5955" i="1"/>
  <c r="W5956" i="1" l="1"/>
  <c r="S5956" i="1"/>
  <c r="R5957" i="1"/>
  <c r="X5956" i="1"/>
  <c r="U5956" i="1"/>
  <c r="T5957" i="1"/>
  <c r="X5957" i="1" l="1"/>
  <c r="T5958" i="1"/>
  <c r="U5957" i="1"/>
  <c r="W5957" i="1"/>
  <c r="R5958" i="1"/>
  <c r="S5957" i="1"/>
  <c r="X5958" i="1" l="1"/>
  <c r="U5958" i="1"/>
  <c r="T5959" i="1"/>
  <c r="W5958" i="1"/>
  <c r="R5959" i="1"/>
  <c r="S5958" i="1"/>
  <c r="W5959" i="1" l="1"/>
  <c r="R5960" i="1"/>
  <c r="S5959" i="1"/>
  <c r="X5959" i="1"/>
  <c r="T5960" i="1"/>
  <c r="U5959" i="1"/>
  <c r="X5960" i="1" l="1"/>
  <c r="U5960" i="1"/>
  <c r="T5961" i="1"/>
  <c r="W5960" i="1"/>
  <c r="S5960" i="1"/>
  <c r="R5961" i="1"/>
  <c r="W5961" i="1" l="1"/>
  <c r="S5961" i="1"/>
  <c r="R5962" i="1"/>
  <c r="X5961" i="1"/>
  <c r="T5962" i="1"/>
  <c r="U5961" i="1"/>
  <c r="X5962" i="1" l="1"/>
  <c r="T5963" i="1"/>
  <c r="U5962" i="1"/>
  <c r="W5962" i="1"/>
  <c r="S5962" i="1"/>
  <c r="R5963" i="1"/>
  <c r="W5963" i="1" l="1"/>
  <c r="S5963" i="1"/>
  <c r="R5964" i="1"/>
  <c r="X5963" i="1"/>
  <c r="U5963" i="1"/>
  <c r="T5964" i="1"/>
  <c r="X5964" i="1" l="1"/>
  <c r="T5965" i="1"/>
  <c r="U5964" i="1"/>
  <c r="W5964" i="1"/>
  <c r="R5965" i="1"/>
  <c r="S5964" i="1"/>
  <c r="W5965" i="1" l="1"/>
  <c r="S5965" i="1"/>
  <c r="R5966" i="1"/>
  <c r="X5965" i="1"/>
  <c r="U5965" i="1"/>
  <c r="T5966" i="1"/>
  <c r="X5966" i="1" l="1"/>
  <c r="T5967" i="1"/>
  <c r="U5966" i="1"/>
  <c r="W5966" i="1"/>
  <c r="S5966" i="1"/>
  <c r="R5967" i="1"/>
  <c r="W5967" i="1" l="1"/>
  <c r="R5968" i="1"/>
  <c r="S5967" i="1"/>
  <c r="X5967" i="1"/>
  <c r="U5967" i="1"/>
  <c r="T5968" i="1"/>
  <c r="X5968" i="1" l="1"/>
  <c r="U5968" i="1"/>
  <c r="T5969" i="1"/>
  <c r="W5968" i="1"/>
  <c r="S5968" i="1"/>
  <c r="R5969" i="1"/>
  <c r="W5969" i="1" l="1"/>
  <c r="S5969" i="1"/>
  <c r="R5970" i="1"/>
  <c r="X5969" i="1"/>
  <c r="T5970" i="1"/>
  <c r="U5969" i="1"/>
  <c r="X5970" i="1" l="1"/>
  <c r="U5970" i="1"/>
  <c r="T5971" i="1"/>
  <c r="W5970" i="1"/>
  <c r="R5971" i="1"/>
  <c r="S5970" i="1"/>
  <c r="W5971" i="1" l="1"/>
  <c r="S5971" i="1"/>
  <c r="R5972" i="1"/>
  <c r="X5971" i="1"/>
  <c r="T5972" i="1"/>
  <c r="U5971" i="1"/>
  <c r="X5972" i="1" l="1"/>
  <c r="T5973" i="1"/>
  <c r="U5972" i="1"/>
  <c r="W5972" i="1"/>
  <c r="R5973" i="1"/>
  <c r="S5972" i="1"/>
  <c r="W5973" i="1" l="1"/>
  <c r="S5973" i="1"/>
  <c r="R5974" i="1"/>
  <c r="X5973" i="1"/>
  <c r="U5973" i="1"/>
  <c r="T5974" i="1"/>
  <c r="X5974" i="1" l="1"/>
  <c r="T5975" i="1"/>
  <c r="U5974" i="1"/>
  <c r="W5974" i="1"/>
  <c r="R5975" i="1"/>
  <c r="S5974" i="1"/>
  <c r="W5975" i="1" l="1"/>
  <c r="S5975" i="1"/>
  <c r="R5976" i="1"/>
  <c r="X5975" i="1"/>
  <c r="T5976" i="1"/>
  <c r="U5975" i="1"/>
  <c r="X5976" i="1" l="1"/>
  <c r="T5977" i="1"/>
  <c r="U5976" i="1"/>
  <c r="W5976" i="1"/>
  <c r="S5976" i="1"/>
  <c r="R5977" i="1"/>
  <c r="W5977" i="1" l="1"/>
  <c r="R5978" i="1"/>
  <c r="S5977" i="1"/>
  <c r="X5977" i="1"/>
  <c r="U5977" i="1"/>
  <c r="T5978" i="1"/>
  <c r="X5978" i="1" l="1"/>
  <c r="U5978" i="1"/>
  <c r="T5979" i="1"/>
  <c r="W5978" i="1"/>
  <c r="R5979" i="1"/>
  <c r="S5978" i="1"/>
  <c r="W5979" i="1" l="1"/>
  <c r="S5979" i="1"/>
  <c r="R5980" i="1"/>
  <c r="X5979" i="1"/>
  <c r="U5979" i="1"/>
  <c r="T5980" i="1"/>
  <c r="X5980" i="1" l="1"/>
  <c r="T5981" i="1"/>
  <c r="U5980" i="1"/>
  <c r="W5980" i="1"/>
  <c r="R5981" i="1"/>
  <c r="S5980" i="1"/>
  <c r="W5981" i="1" l="1"/>
  <c r="R5982" i="1"/>
  <c r="S5981" i="1"/>
  <c r="X5981" i="1"/>
  <c r="U5981" i="1"/>
  <c r="T5982" i="1"/>
  <c r="X5982" i="1" l="1"/>
  <c r="T5983" i="1"/>
  <c r="U5982" i="1"/>
  <c r="W5982" i="1"/>
  <c r="R5983" i="1"/>
  <c r="S5982" i="1"/>
  <c r="W5983" i="1" l="1"/>
  <c r="R5984" i="1"/>
  <c r="S5983" i="1"/>
  <c r="X5983" i="1"/>
  <c r="T5984" i="1"/>
  <c r="U5983" i="1"/>
  <c r="X5984" i="1" l="1"/>
  <c r="U5984" i="1"/>
  <c r="T5985" i="1"/>
  <c r="W5984" i="1"/>
  <c r="R5985" i="1"/>
  <c r="S5984" i="1"/>
  <c r="W5985" i="1" l="1"/>
  <c r="R5986" i="1"/>
  <c r="S5985" i="1"/>
  <c r="X5985" i="1"/>
  <c r="U5985" i="1"/>
  <c r="T5986" i="1"/>
  <c r="X5986" i="1" l="1"/>
  <c r="T5987" i="1"/>
  <c r="U5986" i="1"/>
  <c r="W5986" i="1"/>
  <c r="S5986" i="1"/>
  <c r="R5987" i="1"/>
  <c r="W5987" i="1" l="1"/>
  <c r="R5988" i="1"/>
  <c r="S5987" i="1"/>
  <c r="X5987" i="1"/>
  <c r="U5987" i="1"/>
  <c r="T5988" i="1"/>
  <c r="X5988" i="1" l="1"/>
  <c r="U5988" i="1"/>
  <c r="T5989" i="1"/>
  <c r="W5988" i="1"/>
  <c r="S5988" i="1"/>
  <c r="R5989" i="1"/>
  <c r="W5989" i="1" l="1"/>
  <c r="R5990" i="1"/>
  <c r="S5989" i="1"/>
  <c r="X5989" i="1"/>
  <c r="U5989" i="1"/>
  <c r="T5990" i="1"/>
  <c r="X5990" i="1" l="1"/>
  <c r="T5991" i="1"/>
  <c r="U5990" i="1"/>
  <c r="W5990" i="1"/>
  <c r="S5990" i="1"/>
  <c r="R5991" i="1"/>
  <c r="W5991" i="1" l="1"/>
  <c r="S5991" i="1"/>
  <c r="R5992" i="1"/>
  <c r="X5991" i="1"/>
  <c r="U5991" i="1"/>
  <c r="T5992" i="1"/>
  <c r="X5992" i="1" l="1"/>
  <c r="U5992" i="1"/>
  <c r="T5993" i="1"/>
  <c r="W5992" i="1"/>
  <c r="R5993" i="1"/>
  <c r="S5992" i="1"/>
  <c r="W5993" i="1" l="1"/>
  <c r="R5994" i="1"/>
  <c r="S5993" i="1"/>
  <c r="X5993" i="1"/>
  <c r="U5993" i="1"/>
  <c r="T5994" i="1"/>
  <c r="X5994" i="1" l="1"/>
  <c r="T5995" i="1"/>
  <c r="U5994" i="1"/>
  <c r="W5994" i="1"/>
  <c r="R5995" i="1"/>
  <c r="S5994" i="1"/>
  <c r="W5995" i="1" l="1"/>
  <c r="R5996" i="1"/>
  <c r="S5995" i="1"/>
  <c r="X5995" i="1"/>
  <c r="T5996" i="1"/>
  <c r="U5995" i="1"/>
  <c r="X5996" i="1" l="1"/>
  <c r="T5997" i="1"/>
  <c r="U5996" i="1"/>
  <c r="W5996" i="1"/>
  <c r="S5996" i="1"/>
  <c r="R5997" i="1"/>
  <c r="W5997" i="1" l="1"/>
  <c r="R5998" i="1"/>
  <c r="S5997" i="1"/>
  <c r="X5997" i="1"/>
  <c r="T5998" i="1"/>
  <c r="U5997" i="1"/>
  <c r="X5998" i="1" l="1"/>
  <c r="U5998" i="1"/>
  <c r="T5999" i="1"/>
  <c r="W5998" i="1"/>
  <c r="S5998" i="1"/>
  <c r="R5999" i="1"/>
  <c r="W5999" i="1" l="1"/>
  <c r="R6000" i="1"/>
  <c r="S5999" i="1"/>
  <c r="X5999" i="1"/>
  <c r="T6000" i="1"/>
  <c r="U5999" i="1"/>
  <c r="X6000" i="1" l="1"/>
  <c r="T6001" i="1"/>
  <c r="U6000" i="1"/>
  <c r="W6000" i="1"/>
  <c r="R6001" i="1"/>
  <c r="S6000" i="1"/>
  <c r="W6001" i="1" l="1"/>
  <c r="S6001" i="1"/>
  <c r="R6002" i="1"/>
  <c r="X6001" i="1"/>
  <c r="T6002" i="1"/>
  <c r="U6001" i="1"/>
  <c r="X6002" i="1" l="1"/>
  <c r="T6003" i="1"/>
  <c r="U6002" i="1"/>
  <c r="W6002" i="1"/>
  <c r="R6003" i="1"/>
  <c r="S6002" i="1"/>
  <c r="W6003" i="1" l="1"/>
  <c r="R6004" i="1"/>
  <c r="S6003" i="1"/>
  <c r="X6003" i="1"/>
  <c r="T6004" i="1"/>
  <c r="U6003" i="1"/>
  <c r="X6004" i="1" l="1"/>
  <c r="T6005" i="1"/>
  <c r="U6004" i="1"/>
  <c r="W6004" i="1"/>
  <c r="S6004" i="1"/>
  <c r="R6005" i="1"/>
  <c r="X6005" i="1" l="1"/>
  <c r="T6006" i="1"/>
  <c r="U6005" i="1"/>
  <c r="W6005" i="1"/>
  <c r="S6005" i="1"/>
  <c r="R6006" i="1"/>
  <c r="W6006" i="1" l="1"/>
  <c r="S6006" i="1"/>
  <c r="R6007" i="1"/>
  <c r="X6006" i="1"/>
  <c r="U6006" i="1"/>
  <c r="T6007" i="1"/>
  <c r="X6007" i="1" l="1"/>
  <c r="T6008" i="1"/>
  <c r="U6007" i="1"/>
  <c r="W6007" i="1"/>
  <c r="S6007" i="1"/>
  <c r="R6008" i="1"/>
  <c r="W6008" i="1" l="1"/>
  <c r="R6009" i="1"/>
  <c r="S6008" i="1"/>
  <c r="X6008" i="1"/>
  <c r="T6009" i="1"/>
  <c r="U6008" i="1"/>
  <c r="X6009" i="1" l="1"/>
  <c r="T6010" i="1"/>
  <c r="U6009" i="1"/>
  <c r="W6009" i="1"/>
  <c r="R6010" i="1"/>
  <c r="S6009" i="1"/>
  <c r="W6010" i="1" l="1"/>
  <c r="R6011" i="1"/>
  <c r="S6010" i="1"/>
  <c r="X6010" i="1"/>
  <c r="T6011" i="1"/>
  <c r="U6010" i="1"/>
  <c r="X6011" i="1" l="1"/>
  <c r="T6012" i="1"/>
  <c r="U6011" i="1"/>
  <c r="W6011" i="1"/>
  <c r="R6012" i="1"/>
  <c r="S6011" i="1"/>
  <c r="W6012" i="1" l="1"/>
  <c r="S6012" i="1"/>
  <c r="R6013" i="1"/>
  <c r="X6012" i="1"/>
  <c r="T6013" i="1"/>
  <c r="U6012" i="1"/>
  <c r="X6013" i="1" l="1"/>
  <c r="T6014" i="1"/>
  <c r="U6013" i="1"/>
  <c r="W6013" i="1"/>
  <c r="R6014" i="1"/>
  <c r="S6013" i="1"/>
  <c r="W6014" i="1" l="1"/>
  <c r="R6015" i="1"/>
  <c r="S6014" i="1"/>
  <c r="X6014" i="1"/>
  <c r="T6015" i="1"/>
  <c r="U6014" i="1"/>
  <c r="X6015" i="1" l="1"/>
  <c r="U6015" i="1"/>
  <c r="T6016" i="1"/>
  <c r="W6015" i="1"/>
  <c r="S6015" i="1"/>
  <c r="R6016" i="1"/>
  <c r="W6016" i="1" l="1"/>
  <c r="S6016" i="1"/>
  <c r="R6017" i="1"/>
  <c r="X6016" i="1"/>
  <c r="T6017" i="1"/>
  <c r="U6016" i="1"/>
  <c r="X6017" i="1" l="1"/>
  <c r="U6017" i="1"/>
  <c r="T6018" i="1"/>
  <c r="W6017" i="1"/>
  <c r="S6017" i="1"/>
  <c r="R6018" i="1"/>
  <c r="W6018" i="1" l="1"/>
  <c r="R6019" i="1"/>
  <c r="S6018" i="1"/>
  <c r="X6018" i="1"/>
  <c r="U6018" i="1"/>
  <c r="T6019" i="1"/>
  <c r="X6019" i="1" l="1"/>
  <c r="T6020" i="1"/>
  <c r="U6019" i="1"/>
  <c r="W6019" i="1"/>
  <c r="R6020" i="1"/>
  <c r="S6019" i="1"/>
  <c r="W6020" i="1" l="1"/>
  <c r="R6021" i="1"/>
  <c r="S6020" i="1"/>
  <c r="X6020" i="1"/>
  <c r="U6020" i="1"/>
  <c r="T6021" i="1"/>
  <c r="X6021" i="1" l="1"/>
  <c r="T6022" i="1"/>
  <c r="U6021" i="1"/>
  <c r="W6021" i="1"/>
  <c r="S6021" i="1"/>
  <c r="R6022" i="1"/>
  <c r="W6022" i="1" l="1"/>
  <c r="R6023" i="1"/>
  <c r="S6022" i="1"/>
  <c r="X6022" i="1"/>
  <c r="T6023" i="1"/>
  <c r="U6022" i="1"/>
  <c r="X6023" i="1" l="1"/>
  <c r="U6023" i="1"/>
  <c r="T6024" i="1"/>
  <c r="W6023" i="1"/>
  <c r="R6024" i="1"/>
  <c r="S6023" i="1"/>
  <c r="W6024" i="1" l="1"/>
  <c r="R6025" i="1"/>
  <c r="S6024" i="1"/>
  <c r="X6024" i="1"/>
  <c r="T6025" i="1"/>
  <c r="U6024" i="1"/>
  <c r="X6025" i="1" l="1"/>
  <c r="U6025" i="1"/>
  <c r="T6026" i="1"/>
  <c r="W6025" i="1"/>
  <c r="R6026" i="1"/>
  <c r="S6025" i="1"/>
  <c r="W6026" i="1" l="1"/>
  <c r="S6026" i="1"/>
  <c r="R6027" i="1"/>
  <c r="X6026" i="1"/>
  <c r="T6027" i="1"/>
  <c r="U6026" i="1"/>
  <c r="X6027" i="1" l="1"/>
  <c r="U6027" i="1"/>
  <c r="T6028" i="1"/>
  <c r="W6027" i="1"/>
  <c r="S6027" i="1"/>
  <c r="R6028" i="1"/>
  <c r="W6028" i="1" l="1"/>
  <c r="R6029" i="1"/>
  <c r="S6028" i="1"/>
  <c r="X6028" i="1"/>
  <c r="U6028" i="1"/>
  <c r="T6029" i="1"/>
  <c r="X6029" i="1" l="1"/>
  <c r="T6030" i="1"/>
  <c r="U6029" i="1"/>
  <c r="W6029" i="1"/>
  <c r="R6030" i="1"/>
  <c r="S6029" i="1"/>
  <c r="W6030" i="1" l="1"/>
  <c r="R6031" i="1"/>
  <c r="S6030" i="1"/>
  <c r="X6030" i="1"/>
  <c r="T6031" i="1"/>
  <c r="U6030" i="1"/>
  <c r="X6031" i="1" l="1"/>
  <c r="T6032" i="1"/>
  <c r="U6031" i="1"/>
  <c r="W6031" i="1"/>
  <c r="R6032" i="1"/>
  <c r="S6031" i="1"/>
  <c r="W6032" i="1" l="1"/>
  <c r="R6033" i="1"/>
  <c r="S6032" i="1"/>
  <c r="X6032" i="1"/>
  <c r="T6033" i="1"/>
  <c r="U6032" i="1"/>
  <c r="X6033" i="1" l="1"/>
  <c r="U6033" i="1"/>
  <c r="T6034" i="1"/>
  <c r="W6033" i="1"/>
  <c r="R6034" i="1"/>
  <c r="S6033" i="1"/>
  <c r="W6034" i="1" l="1"/>
  <c r="R6035" i="1"/>
  <c r="S6034" i="1"/>
  <c r="X6034" i="1"/>
  <c r="U6034" i="1"/>
  <c r="T6035" i="1"/>
  <c r="W6035" i="1" l="1"/>
  <c r="R6036" i="1"/>
  <c r="S6035" i="1"/>
  <c r="X6035" i="1"/>
  <c r="T6036" i="1"/>
  <c r="U6035" i="1"/>
  <c r="X6036" i="1" l="1"/>
  <c r="T6037" i="1"/>
  <c r="U6036" i="1"/>
  <c r="W6036" i="1"/>
  <c r="S6036" i="1"/>
  <c r="R6037" i="1"/>
  <c r="W6037" i="1" l="1"/>
  <c r="S6037" i="1"/>
  <c r="R6038" i="1"/>
  <c r="X6037" i="1"/>
  <c r="U6037" i="1"/>
  <c r="T6038" i="1"/>
  <c r="X6038" i="1" l="1"/>
  <c r="U6038" i="1"/>
  <c r="T6039" i="1"/>
  <c r="W6038" i="1"/>
  <c r="R6039" i="1"/>
  <c r="S6038" i="1"/>
  <c r="W6039" i="1" l="1"/>
  <c r="S6039" i="1"/>
  <c r="R6040" i="1"/>
  <c r="X6039" i="1"/>
  <c r="U6039" i="1"/>
  <c r="T6040" i="1"/>
  <c r="X6040" i="1" l="1"/>
  <c r="U6040" i="1"/>
  <c r="T6041" i="1"/>
  <c r="W6040" i="1"/>
  <c r="S6040" i="1"/>
  <c r="R6041" i="1"/>
  <c r="W6041" i="1" l="1"/>
  <c r="R6042" i="1"/>
  <c r="S6041" i="1"/>
  <c r="X6041" i="1"/>
  <c r="T6042" i="1"/>
  <c r="U6041" i="1"/>
  <c r="X6042" i="1" l="1"/>
  <c r="U6042" i="1"/>
  <c r="T6043" i="1"/>
  <c r="W6042" i="1"/>
  <c r="R6043" i="1"/>
  <c r="S6042" i="1"/>
  <c r="W6043" i="1" l="1"/>
  <c r="S6043" i="1"/>
  <c r="R6044" i="1"/>
  <c r="X6043" i="1"/>
  <c r="T6044" i="1"/>
  <c r="U6043" i="1"/>
  <c r="X6044" i="1" l="1"/>
  <c r="T6045" i="1"/>
  <c r="U6044" i="1"/>
  <c r="W6044" i="1"/>
  <c r="R6045" i="1"/>
  <c r="S6044" i="1"/>
  <c r="W6045" i="1" l="1"/>
  <c r="R6046" i="1"/>
  <c r="S6045" i="1"/>
  <c r="X6045" i="1"/>
  <c r="T6046" i="1"/>
  <c r="U6045" i="1"/>
  <c r="X6046" i="1" l="1"/>
  <c r="U6046" i="1"/>
  <c r="T6047" i="1"/>
  <c r="W6046" i="1"/>
  <c r="S6046" i="1"/>
  <c r="R6047" i="1"/>
  <c r="W6047" i="1" l="1"/>
  <c r="R6048" i="1"/>
  <c r="S6047" i="1"/>
  <c r="X6047" i="1"/>
  <c r="T6048" i="1"/>
  <c r="U6047" i="1"/>
  <c r="X6048" i="1" l="1"/>
  <c r="U6048" i="1"/>
  <c r="T6049" i="1"/>
  <c r="W6048" i="1"/>
  <c r="S6048" i="1"/>
  <c r="R6049" i="1"/>
  <c r="W6049" i="1" l="1"/>
  <c r="R6050" i="1"/>
  <c r="S6049" i="1"/>
  <c r="X6049" i="1"/>
  <c r="U6049" i="1"/>
  <c r="T6050" i="1"/>
  <c r="X6050" i="1" l="1"/>
  <c r="T6051" i="1"/>
  <c r="U6050" i="1"/>
  <c r="W6050" i="1"/>
  <c r="R6051" i="1"/>
  <c r="S6050" i="1"/>
  <c r="W6051" i="1" l="1"/>
  <c r="S6051" i="1"/>
  <c r="R6052" i="1"/>
  <c r="X6051" i="1"/>
  <c r="U6051" i="1"/>
  <c r="T6052" i="1"/>
  <c r="X6052" i="1" l="1"/>
  <c r="T6053" i="1"/>
  <c r="U6052" i="1"/>
  <c r="W6052" i="1"/>
  <c r="R6053" i="1"/>
  <c r="S6052" i="1"/>
  <c r="W6053" i="1" l="1"/>
  <c r="R6054" i="1"/>
  <c r="S6053" i="1"/>
  <c r="X6053" i="1"/>
  <c r="U6053" i="1"/>
  <c r="T6054" i="1"/>
  <c r="X6054" i="1" l="1"/>
  <c r="U6054" i="1"/>
  <c r="T6055" i="1"/>
  <c r="W6054" i="1"/>
  <c r="S6054" i="1"/>
  <c r="R6055" i="1"/>
  <c r="W6055" i="1" l="1"/>
  <c r="R6056" i="1"/>
  <c r="S6055" i="1"/>
  <c r="X6055" i="1"/>
  <c r="U6055" i="1"/>
  <c r="T6056" i="1"/>
  <c r="X6056" i="1" l="1"/>
  <c r="U6056" i="1"/>
  <c r="T6057" i="1"/>
  <c r="W6056" i="1"/>
  <c r="S6056" i="1"/>
  <c r="R6057" i="1"/>
  <c r="W6057" i="1" l="1"/>
  <c r="R6058" i="1"/>
  <c r="S6057" i="1"/>
  <c r="X6057" i="1"/>
  <c r="T6058" i="1"/>
  <c r="U6057" i="1"/>
  <c r="X6058" i="1" l="1"/>
  <c r="U6058" i="1"/>
  <c r="T6059" i="1"/>
  <c r="W6058" i="1"/>
  <c r="R6059" i="1"/>
  <c r="S6058" i="1"/>
  <c r="X6059" i="1" l="1"/>
  <c r="U6059" i="1"/>
  <c r="T6060" i="1"/>
  <c r="W6059" i="1"/>
  <c r="R6060" i="1"/>
  <c r="S6059" i="1"/>
  <c r="W6060" i="1" l="1"/>
  <c r="R6061" i="1"/>
  <c r="S6060" i="1"/>
  <c r="X6060" i="1"/>
  <c r="T6061" i="1"/>
  <c r="U6060" i="1"/>
  <c r="X6061" i="1" l="1"/>
  <c r="U6061" i="1"/>
  <c r="T6062" i="1"/>
  <c r="W6061" i="1"/>
  <c r="S6061" i="1"/>
  <c r="R6062" i="1"/>
  <c r="W6062" i="1" l="1"/>
  <c r="S6062" i="1"/>
  <c r="R6063" i="1"/>
  <c r="X6062" i="1"/>
  <c r="T6063" i="1"/>
  <c r="U6062" i="1"/>
  <c r="X6063" i="1" l="1"/>
  <c r="T6064" i="1"/>
  <c r="U6063" i="1"/>
  <c r="W6063" i="1"/>
  <c r="S6063" i="1"/>
  <c r="R6064" i="1"/>
  <c r="W6064" i="1" l="1"/>
  <c r="R6065" i="1"/>
  <c r="S6064" i="1"/>
  <c r="X6064" i="1"/>
  <c r="T6065" i="1"/>
  <c r="U6064" i="1"/>
  <c r="X6065" i="1" l="1"/>
  <c r="T6066" i="1"/>
  <c r="U6065" i="1"/>
  <c r="W6065" i="1"/>
  <c r="S6065" i="1"/>
  <c r="R6066" i="1"/>
  <c r="W6066" i="1" l="1"/>
  <c r="S6066" i="1"/>
  <c r="R6067" i="1"/>
  <c r="X6066" i="1"/>
  <c r="U6066" i="1"/>
  <c r="T6067" i="1"/>
  <c r="X6067" i="1" l="1"/>
  <c r="U6067" i="1"/>
  <c r="T6068" i="1"/>
  <c r="W6067" i="1"/>
  <c r="S6067" i="1"/>
  <c r="R6068" i="1"/>
  <c r="W6068" i="1" l="1"/>
  <c r="R6069" i="1"/>
  <c r="S6068" i="1"/>
  <c r="X6068" i="1"/>
  <c r="U6068" i="1"/>
  <c r="T6069" i="1"/>
  <c r="X6069" i="1" l="1"/>
  <c r="U6069" i="1"/>
  <c r="T6070" i="1"/>
  <c r="W6069" i="1"/>
  <c r="R6070" i="1"/>
  <c r="S6069" i="1"/>
  <c r="W6070" i="1" l="1"/>
  <c r="R6071" i="1"/>
  <c r="S6070" i="1"/>
  <c r="X6070" i="1"/>
  <c r="U6070" i="1"/>
  <c r="T6071" i="1"/>
  <c r="X6071" i="1" l="1"/>
  <c r="T6072" i="1"/>
  <c r="U6071" i="1"/>
  <c r="W6071" i="1"/>
  <c r="S6071" i="1"/>
  <c r="R6072" i="1"/>
  <c r="W6072" i="1" l="1"/>
  <c r="R6073" i="1"/>
  <c r="S6072" i="1"/>
  <c r="X6072" i="1"/>
  <c r="T6073" i="1"/>
  <c r="U6072" i="1"/>
  <c r="X6073" i="1" l="1"/>
  <c r="U6073" i="1"/>
  <c r="T6074" i="1"/>
  <c r="W6073" i="1"/>
  <c r="R6074" i="1"/>
  <c r="S6073" i="1"/>
  <c r="W6074" i="1" l="1"/>
  <c r="R6075" i="1"/>
  <c r="S6074" i="1"/>
  <c r="X6074" i="1"/>
  <c r="T6075" i="1"/>
  <c r="U6074" i="1"/>
  <c r="X6075" i="1" l="1"/>
  <c r="U6075" i="1"/>
  <c r="T6076" i="1"/>
  <c r="W6075" i="1"/>
  <c r="R6076" i="1"/>
  <c r="S6075" i="1"/>
  <c r="W6076" i="1" l="1"/>
  <c r="S6076" i="1"/>
  <c r="R6077" i="1"/>
  <c r="X6076" i="1"/>
  <c r="U6076" i="1"/>
  <c r="T6077" i="1"/>
  <c r="X6077" i="1" l="1"/>
  <c r="T6078" i="1"/>
  <c r="U6077" i="1"/>
  <c r="W6077" i="1"/>
  <c r="R6078" i="1"/>
  <c r="S6077" i="1"/>
  <c r="W6078" i="1" l="1"/>
  <c r="R6079" i="1"/>
  <c r="S6078" i="1"/>
  <c r="X6078" i="1"/>
  <c r="U6078" i="1"/>
  <c r="T6079" i="1"/>
  <c r="W6079" i="1" l="1"/>
  <c r="S6079" i="1"/>
  <c r="R6080" i="1"/>
  <c r="X6079" i="1"/>
  <c r="U6079" i="1"/>
  <c r="T6080" i="1"/>
  <c r="X6080" i="1" l="1"/>
  <c r="T6081" i="1"/>
  <c r="U6080" i="1"/>
  <c r="W6080" i="1"/>
  <c r="R6081" i="1"/>
  <c r="S6080" i="1"/>
  <c r="W6081" i="1" l="1"/>
  <c r="S6081" i="1"/>
  <c r="R6082" i="1"/>
  <c r="X6081" i="1"/>
  <c r="T6082" i="1"/>
  <c r="U6081" i="1"/>
  <c r="X6082" i="1" l="1"/>
  <c r="T6083" i="1"/>
  <c r="U6082" i="1"/>
  <c r="W6082" i="1"/>
  <c r="R6083" i="1"/>
  <c r="S6082" i="1"/>
  <c r="W6083" i="1" l="1"/>
  <c r="R6084" i="1"/>
  <c r="S6083" i="1"/>
  <c r="X6083" i="1"/>
  <c r="T6084" i="1"/>
  <c r="U6083" i="1"/>
  <c r="X6084" i="1" l="1"/>
  <c r="U6084" i="1"/>
  <c r="T6085" i="1"/>
  <c r="W6084" i="1"/>
  <c r="S6084" i="1"/>
  <c r="R6085" i="1"/>
  <c r="W6085" i="1" l="1"/>
  <c r="S6085" i="1"/>
  <c r="R6086" i="1"/>
  <c r="X6085" i="1"/>
  <c r="T6086" i="1"/>
  <c r="U6085" i="1"/>
  <c r="X6086" i="1" l="1"/>
  <c r="T6087" i="1"/>
  <c r="U6086" i="1"/>
  <c r="W6086" i="1"/>
  <c r="S6086" i="1"/>
  <c r="R6087" i="1"/>
  <c r="W6087" i="1" l="1"/>
  <c r="S6087" i="1"/>
  <c r="R6088" i="1"/>
  <c r="X6087" i="1"/>
  <c r="T6088" i="1"/>
  <c r="U6087" i="1"/>
  <c r="X6088" i="1" l="1"/>
  <c r="U6088" i="1"/>
  <c r="T6089" i="1"/>
  <c r="W6088" i="1"/>
  <c r="R6089" i="1"/>
  <c r="S6088" i="1"/>
  <c r="W6089" i="1" l="1"/>
  <c r="R6090" i="1"/>
  <c r="S6089" i="1"/>
  <c r="X6089" i="1"/>
  <c r="T6090" i="1"/>
  <c r="U6089" i="1"/>
  <c r="X6090" i="1" l="1"/>
  <c r="U6090" i="1"/>
  <c r="T6091" i="1"/>
  <c r="W6090" i="1"/>
  <c r="S6090" i="1"/>
  <c r="R6091" i="1"/>
  <c r="W6091" i="1" l="1"/>
  <c r="R6092" i="1"/>
  <c r="S6091" i="1"/>
  <c r="X6091" i="1"/>
  <c r="T6092" i="1"/>
  <c r="U6091" i="1"/>
  <c r="X6092" i="1" l="1"/>
  <c r="U6092" i="1"/>
  <c r="T6093" i="1"/>
  <c r="W6092" i="1"/>
  <c r="R6093" i="1"/>
  <c r="S6092" i="1"/>
  <c r="W6093" i="1" l="1"/>
  <c r="R6094" i="1"/>
  <c r="S6093" i="1"/>
  <c r="X6093" i="1"/>
  <c r="T6094" i="1"/>
  <c r="U6093" i="1"/>
  <c r="X6094" i="1" l="1"/>
  <c r="T6095" i="1"/>
  <c r="U6094" i="1"/>
  <c r="W6094" i="1"/>
  <c r="R6095" i="1"/>
  <c r="S6094" i="1"/>
  <c r="W6095" i="1" l="1"/>
  <c r="S6095" i="1"/>
  <c r="R6096" i="1"/>
  <c r="X6095" i="1"/>
  <c r="U6095" i="1"/>
  <c r="T6096" i="1"/>
  <c r="X6096" i="1" l="1"/>
  <c r="T6097" i="1"/>
  <c r="U6096" i="1"/>
  <c r="W6096" i="1"/>
  <c r="S6096" i="1"/>
  <c r="R6097" i="1"/>
  <c r="W6097" i="1" l="1"/>
  <c r="S6097" i="1"/>
  <c r="R6098" i="1"/>
  <c r="X6097" i="1"/>
  <c r="T6098" i="1"/>
  <c r="U6097" i="1"/>
  <c r="X6098" i="1" l="1"/>
  <c r="T6099" i="1"/>
  <c r="U6098" i="1"/>
  <c r="W6098" i="1"/>
  <c r="S6098" i="1"/>
  <c r="R6099" i="1"/>
  <c r="W6099" i="1" l="1"/>
  <c r="S6099" i="1"/>
  <c r="R6100" i="1"/>
  <c r="X6099" i="1"/>
  <c r="T6100" i="1"/>
  <c r="U6099" i="1"/>
  <c r="X6100" i="1" l="1"/>
  <c r="T6101" i="1"/>
  <c r="U6100" i="1"/>
  <c r="W6100" i="1"/>
  <c r="R6101" i="1"/>
  <c r="S6100" i="1"/>
  <c r="W6101" i="1" l="1"/>
  <c r="S6101" i="1"/>
  <c r="R6102" i="1"/>
  <c r="X6101" i="1"/>
  <c r="T6102" i="1"/>
  <c r="U6101" i="1"/>
  <c r="X6102" i="1" l="1"/>
  <c r="U6102" i="1"/>
  <c r="T6103" i="1"/>
  <c r="W6102" i="1"/>
  <c r="S6102" i="1"/>
  <c r="R6103" i="1"/>
  <c r="W6103" i="1" l="1"/>
  <c r="R6104" i="1"/>
  <c r="S6103" i="1"/>
  <c r="X6103" i="1"/>
  <c r="U6103" i="1"/>
  <c r="T6104" i="1"/>
  <c r="X6104" i="1" l="1"/>
  <c r="T6105" i="1"/>
  <c r="U6104" i="1"/>
  <c r="W6104" i="1"/>
  <c r="S6104" i="1"/>
  <c r="R6105" i="1"/>
  <c r="W6105" i="1" l="1"/>
  <c r="R6106" i="1"/>
  <c r="S6105" i="1"/>
  <c r="X6105" i="1"/>
  <c r="U6105" i="1"/>
  <c r="T6106" i="1"/>
  <c r="X6106" i="1" l="1"/>
  <c r="U6106" i="1"/>
  <c r="T6107" i="1"/>
  <c r="W6106" i="1"/>
  <c r="S6106" i="1"/>
  <c r="R6107" i="1"/>
  <c r="W6107" i="1" l="1"/>
  <c r="S6107" i="1"/>
  <c r="R6108" i="1"/>
  <c r="X6107" i="1"/>
  <c r="U6107" i="1"/>
  <c r="T6108" i="1"/>
  <c r="X6108" i="1" l="1"/>
  <c r="U6108" i="1"/>
  <c r="T6109" i="1"/>
  <c r="W6108" i="1"/>
  <c r="R6109" i="1"/>
  <c r="S6108" i="1"/>
  <c r="W6109" i="1" l="1"/>
  <c r="R6110" i="1"/>
  <c r="S6109" i="1"/>
  <c r="X6109" i="1"/>
  <c r="T6110" i="1"/>
  <c r="U6109" i="1"/>
  <c r="X6110" i="1" l="1"/>
  <c r="U6110" i="1"/>
  <c r="T6111" i="1"/>
  <c r="W6110" i="1"/>
  <c r="S6110" i="1"/>
  <c r="R6111" i="1"/>
  <c r="W6111" i="1" l="1"/>
  <c r="R6112" i="1"/>
  <c r="S6111" i="1"/>
  <c r="X6111" i="1"/>
  <c r="T6112" i="1"/>
  <c r="U6111" i="1"/>
  <c r="X6112" i="1" l="1"/>
  <c r="T6113" i="1"/>
  <c r="U6112" i="1"/>
  <c r="W6112" i="1"/>
  <c r="S6112" i="1"/>
  <c r="R6113" i="1"/>
  <c r="W6113" i="1" l="1"/>
  <c r="R6114" i="1"/>
  <c r="S6113" i="1"/>
  <c r="X6113" i="1"/>
  <c r="T6114" i="1"/>
  <c r="U6113" i="1"/>
  <c r="X6114" i="1" l="1"/>
  <c r="U6114" i="1"/>
  <c r="T6115" i="1"/>
  <c r="W6114" i="1"/>
  <c r="R6115" i="1"/>
  <c r="S6114" i="1"/>
  <c r="W6115" i="1" l="1"/>
  <c r="S6115" i="1"/>
  <c r="R6116" i="1"/>
  <c r="X6115" i="1"/>
  <c r="T6116" i="1"/>
  <c r="U6115" i="1"/>
  <c r="X6116" i="1" l="1"/>
  <c r="T6117" i="1"/>
  <c r="U6116" i="1"/>
  <c r="W6116" i="1"/>
  <c r="S6116" i="1"/>
  <c r="R6117" i="1"/>
  <c r="X6117" i="1" l="1"/>
  <c r="U6117" i="1"/>
  <c r="T6118" i="1"/>
  <c r="W6117" i="1"/>
  <c r="S6117" i="1"/>
  <c r="R6118" i="1"/>
  <c r="W6118" i="1" l="1"/>
  <c r="R6119" i="1"/>
  <c r="S6118" i="1"/>
  <c r="X6118" i="1"/>
  <c r="U6118" i="1"/>
  <c r="T6119" i="1"/>
  <c r="X6119" i="1" l="1"/>
  <c r="U6119" i="1"/>
  <c r="T6120" i="1"/>
  <c r="W6119" i="1"/>
  <c r="R6120" i="1"/>
  <c r="S6119" i="1"/>
  <c r="W6120" i="1" l="1"/>
  <c r="R6121" i="1"/>
  <c r="S6120" i="1"/>
  <c r="X6120" i="1"/>
  <c r="T6121" i="1"/>
  <c r="U6120" i="1"/>
  <c r="X6121" i="1" l="1"/>
  <c r="U6121" i="1"/>
  <c r="T6122" i="1"/>
  <c r="W6121" i="1"/>
  <c r="S6121" i="1"/>
  <c r="R6122" i="1"/>
  <c r="W6122" i="1" l="1"/>
  <c r="S6122" i="1"/>
  <c r="R6123" i="1"/>
  <c r="X6122" i="1"/>
  <c r="T6123" i="1"/>
  <c r="U6122" i="1"/>
  <c r="X6123" i="1" l="1"/>
  <c r="U6123" i="1"/>
  <c r="T6124" i="1"/>
  <c r="W6123" i="1"/>
  <c r="S6123" i="1"/>
  <c r="R6124" i="1"/>
  <c r="W6124" i="1" l="1"/>
  <c r="S6124" i="1"/>
  <c r="R6125" i="1"/>
  <c r="X6124" i="1"/>
  <c r="T6125" i="1"/>
  <c r="U6124" i="1"/>
  <c r="X6125" i="1" l="1"/>
  <c r="T6126" i="1"/>
  <c r="U6125" i="1"/>
  <c r="W6125" i="1"/>
  <c r="R6126" i="1"/>
  <c r="S6125" i="1"/>
  <c r="W6126" i="1" l="1"/>
  <c r="S6126" i="1"/>
  <c r="R6127" i="1"/>
  <c r="X6126" i="1"/>
  <c r="U6126" i="1"/>
  <c r="T6127" i="1"/>
  <c r="X6127" i="1" l="1"/>
  <c r="U6127" i="1"/>
  <c r="T6128" i="1"/>
  <c r="W6127" i="1"/>
  <c r="R6128" i="1"/>
  <c r="S6127" i="1"/>
  <c r="W6128" i="1" l="1"/>
  <c r="R6129" i="1"/>
  <c r="S6128" i="1"/>
  <c r="X6128" i="1"/>
  <c r="U6128" i="1"/>
  <c r="T6129" i="1"/>
  <c r="X6129" i="1" l="1"/>
  <c r="T6130" i="1"/>
  <c r="U6129" i="1"/>
  <c r="W6129" i="1"/>
  <c r="S6129" i="1"/>
  <c r="R6130" i="1"/>
  <c r="W6130" i="1" l="1"/>
  <c r="R6131" i="1"/>
  <c r="S6130" i="1"/>
  <c r="X6130" i="1"/>
  <c r="T6131" i="1"/>
  <c r="U6130" i="1"/>
  <c r="X6131" i="1" l="1"/>
  <c r="T6132" i="1"/>
  <c r="U6131" i="1"/>
  <c r="W6131" i="1"/>
  <c r="S6131" i="1"/>
  <c r="R6132" i="1"/>
  <c r="W6132" i="1" l="1"/>
  <c r="R6133" i="1"/>
  <c r="S6132" i="1"/>
  <c r="X6132" i="1"/>
  <c r="T6133" i="1"/>
  <c r="U6132" i="1"/>
  <c r="X6133" i="1" l="1"/>
  <c r="U6133" i="1"/>
  <c r="T6134" i="1"/>
  <c r="W6133" i="1"/>
  <c r="R6134" i="1"/>
  <c r="S6133" i="1"/>
  <c r="W6134" i="1" l="1"/>
  <c r="R6135" i="1"/>
  <c r="S6134" i="1"/>
  <c r="X6134" i="1"/>
  <c r="U6134" i="1"/>
  <c r="T6135" i="1"/>
  <c r="X6135" i="1" l="1"/>
  <c r="T6136" i="1"/>
  <c r="U6135" i="1"/>
  <c r="W6135" i="1"/>
  <c r="R6136" i="1"/>
  <c r="S6135" i="1"/>
  <c r="W6136" i="1" l="1"/>
  <c r="S6136" i="1"/>
  <c r="R6137" i="1"/>
  <c r="X6136" i="1"/>
  <c r="T6137" i="1"/>
  <c r="U6136" i="1"/>
  <c r="X6137" i="1" l="1"/>
  <c r="T6138" i="1"/>
  <c r="U6137" i="1"/>
  <c r="W6137" i="1"/>
  <c r="R6138" i="1"/>
  <c r="S6137" i="1"/>
  <c r="W6138" i="1" l="1"/>
  <c r="S6138" i="1"/>
  <c r="R6139" i="1"/>
  <c r="X6138" i="1"/>
  <c r="U6138" i="1"/>
  <c r="T6139" i="1"/>
  <c r="X6139" i="1" l="1"/>
  <c r="U6139" i="1"/>
  <c r="T6140" i="1"/>
  <c r="W6139" i="1"/>
  <c r="R6140" i="1"/>
  <c r="S6139" i="1"/>
  <c r="W6140" i="1" l="1"/>
  <c r="S6140" i="1"/>
  <c r="R6141" i="1"/>
  <c r="X6140" i="1"/>
  <c r="T6141" i="1"/>
  <c r="U6140" i="1"/>
  <c r="X6141" i="1" l="1"/>
  <c r="T6142" i="1"/>
  <c r="U6141" i="1"/>
  <c r="W6141" i="1"/>
  <c r="S6141" i="1"/>
  <c r="R6142" i="1"/>
  <c r="W6142" i="1" l="1"/>
  <c r="R6143" i="1"/>
  <c r="S6142" i="1"/>
  <c r="X6142" i="1"/>
  <c r="U6142" i="1"/>
  <c r="T6143" i="1"/>
  <c r="X6143" i="1" l="1"/>
  <c r="U6143" i="1"/>
  <c r="T6144" i="1"/>
  <c r="W6143" i="1"/>
  <c r="S6143" i="1"/>
  <c r="R6144" i="1"/>
  <c r="W6144" i="1" l="1"/>
  <c r="R6145" i="1"/>
  <c r="S6144" i="1"/>
  <c r="X6144" i="1"/>
  <c r="T6145" i="1"/>
  <c r="U6144" i="1"/>
  <c r="X6145" i="1" l="1"/>
  <c r="T6146" i="1"/>
  <c r="U6145" i="1"/>
  <c r="W6145" i="1"/>
  <c r="S6145" i="1"/>
  <c r="R6146" i="1"/>
  <c r="W6146" i="1" l="1"/>
  <c r="S6146" i="1"/>
  <c r="R6147" i="1"/>
  <c r="X6146" i="1"/>
  <c r="T6147" i="1"/>
  <c r="U6146" i="1"/>
  <c r="X6147" i="1" l="1"/>
  <c r="T6148" i="1"/>
  <c r="U6147" i="1"/>
  <c r="W6147" i="1"/>
  <c r="R6148" i="1"/>
  <c r="S6147" i="1"/>
  <c r="W6148" i="1" l="1"/>
  <c r="S6148" i="1"/>
  <c r="R6149" i="1"/>
  <c r="X6148" i="1"/>
  <c r="U6148" i="1"/>
  <c r="T6149" i="1"/>
  <c r="X6149" i="1" l="1"/>
  <c r="T6150" i="1"/>
  <c r="U6149" i="1"/>
  <c r="W6149" i="1"/>
  <c r="S6149" i="1"/>
  <c r="R6150" i="1"/>
  <c r="W6150" i="1" l="1"/>
  <c r="R6151" i="1"/>
  <c r="S6150" i="1"/>
  <c r="X6150" i="1"/>
  <c r="T6151" i="1"/>
  <c r="U6150" i="1"/>
  <c r="X6151" i="1" l="1"/>
  <c r="T6152" i="1"/>
  <c r="U6151" i="1"/>
  <c r="W6151" i="1"/>
  <c r="S6151" i="1"/>
  <c r="R6152" i="1"/>
  <c r="W6152" i="1" l="1"/>
  <c r="R6153" i="1"/>
  <c r="S6152" i="1"/>
  <c r="X6152" i="1"/>
  <c r="T6153" i="1"/>
  <c r="U6152" i="1"/>
  <c r="X6153" i="1" l="1"/>
  <c r="U6153" i="1"/>
  <c r="T6154" i="1"/>
  <c r="W6153" i="1"/>
  <c r="R6154" i="1"/>
  <c r="S6153" i="1"/>
  <c r="W6154" i="1" l="1"/>
  <c r="S6154" i="1"/>
  <c r="R6155" i="1"/>
  <c r="X6154" i="1"/>
  <c r="T6155" i="1"/>
  <c r="U6154" i="1"/>
  <c r="X6155" i="1" l="1"/>
  <c r="T6156" i="1"/>
  <c r="U6155" i="1"/>
  <c r="W6155" i="1"/>
  <c r="S6155" i="1"/>
  <c r="R6156" i="1"/>
  <c r="W6156" i="1" l="1"/>
  <c r="S6156" i="1"/>
  <c r="R6157" i="1"/>
  <c r="X6156" i="1"/>
  <c r="U6156" i="1"/>
  <c r="T6157" i="1"/>
  <c r="X6157" i="1" l="1"/>
  <c r="U6157" i="1"/>
  <c r="T6158" i="1"/>
  <c r="W6157" i="1"/>
  <c r="R6158" i="1"/>
  <c r="S6157" i="1"/>
  <c r="W6158" i="1" l="1"/>
  <c r="R6159" i="1"/>
  <c r="S6158" i="1"/>
  <c r="X6158" i="1"/>
  <c r="U6158" i="1"/>
  <c r="T6159" i="1"/>
  <c r="X6159" i="1" l="1"/>
  <c r="T6160" i="1"/>
  <c r="U6159" i="1"/>
  <c r="W6159" i="1"/>
  <c r="S6159" i="1"/>
  <c r="R6160" i="1"/>
  <c r="W6160" i="1" l="1"/>
  <c r="R6161" i="1"/>
  <c r="S6160" i="1"/>
  <c r="X6160" i="1"/>
  <c r="T6161" i="1"/>
  <c r="U6160" i="1"/>
  <c r="X6161" i="1" l="1"/>
  <c r="T6162" i="1"/>
  <c r="U6161" i="1"/>
  <c r="W6161" i="1"/>
  <c r="R6162" i="1"/>
  <c r="S6161" i="1"/>
  <c r="W6162" i="1" l="1"/>
  <c r="S6162" i="1"/>
  <c r="R6163" i="1"/>
  <c r="X6162" i="1"/>
  <c r="T6163" i="1"/>
  <c r="U6162" i="1"/>
  <c r="X6163" i="1" l="1"/>
  <c r="U6163" i="1"/>
  <c r="T6164" i="1"/>
  <c r="W6163" i="1"/>
  <c r="R6164" i="1"/>
  <c r="S6163" i="1"/>
  <c r="W6164" i="1" l="1"/>
  <c r="R6165" i="1"/>
  <c r="S6164" i="1"/>
  <c r="X6164" i="1"/>
  <c r="T6165" i="1"/>
  <c r="U6164" i="1"/>
  <c r="X6165" i="1" l="1"/>
  <c r="U6165" i="1"/>
  <c r="T6166" i="1"/>
  <c r="W6165" i="1"/>
  <c r="R6166" i="1"/>
  <c r="S6165" i="1"/>
  <c r="W6166" i="1" l="1"/>
  <c r="S6166" i="1"/>
  <c r="R6167" i="1"/>
  <c r="X6166" i="1"/>
  <c r="T6167" i="1"/>
  <c r="U6166" i="1"/>
  <c r="X6167" i="1" l="1"/>
  <c r="T6168" i="1"/>
  <c r="U6167" i="1"/>
  <c r="W6167" i="1"/>
  <c r="R6168" i="1"/>
  <c r="S6167" i="1"/>
  <c r="W6168" i="1" l="1"/>
  <c r="R6169" i="1"/>
  <c r="S6168" i="1"/>
  <c r="X6168" i="1"/>
  <c r="U6168" i="1"/>
  <c r="T6169" i="1"/>
  <c r="X6169" i="1" l="1"/>
  <c r="T6170" i="1"/>
  <c r="U6169" i="1"/>
  <c r="W6169" i="1"/>
  <c r="S6169" i="1"/>
  <c r="R6170" i="1"/>
  <c r="W6170" i="1" l="1"/>
  <c r="R6171" i="1"/>
  <c r="S6170" i="1"/>
  <c r="X6170" i="1"/>
  <c r="T6171" i="1"/>
  <c r="U6170" i="1"/>
  <c r="X6171" i="1" l="1"/>
  <c r="U6171" i="1"/>
  <c r="T6172" i="1"/>
  <c r="W6171" i="1"/>
  <c r="S6171" i="1"/>
  <c r="R6172" i="1"/>
  <c r="W6172" i="1" l="1"/>
  <c r="S6172" i="1"/>
  <c r="R6173" i="1"/>
  <c r="X6172" i="1"/>
  <c r="T6173" i="1"/>
  <c r="U6172" i="1"/>
  <c r="X6173" i="1" l="1"/>
  <c r="U6173" i="1"/>
  <c r="T6174" i="1"/>
  <c r="W6173" i="1"/>
  <c r="S6173" i="1"/>
  <c r="R6174" i="1"/>
  <c r="W6174" i="1" l="1"/>
  <c r="R6175" i="1"/>
  <c r="S6174" i="1"/>
  <c r="X6174" i="1"/>
  <c r="U6174" i="1"/>
  <c r="T6175" i="1"/>
  <c r="X6175" i="1" l="1"/>
  <c r="U6175" i="1"/>
  <c r="T6176" i="1"/>
  <c r="W6175" i="1"/>
  <c r="R6176" i="1"/>
  <c r="S6175" i="1"/>
  <c r="W6176" i="1" l="1"/>
  <c r="S6176" i="1"/>
  <c r="R6177" i="1"/>
  <c r="X6176" i="1"/>
  <c r="T6177" i="1"/>
  <c r="U6176" i="1"/>
  <c r="X6177" i="1" l="1"/>
  <c r="T6178" i="1"/>
  <c r="U6177" i="1"/>
  <c r="W6177" i="1"/>
  <c r="R6178" i="1"/>
  <c r="S6177" i="1"/>
  <c r="W6178" i="1" l="1"/>
  <c r="S6178" i="1"/>
  <c r="R6179" i="1"/>
  <c r="X6178" i="1"/>
  <c r="U6178" i="1"/>
  <c r="T6179" i="1"/>
  <c r="X6179" i="1" l="1"/>
  <c r="T6180" i="1"/>
  <c r="U6179" i="1"/>
  <c r="W6179" i="1"/>
  <c r="S6179" i="1"/>
  <c r="R6180" i="1"/>
  <c r="W6180" i="1" l="1"/>
  <c r="R6181" i="1"/>
  <c r="S6180" i="1"/>
  <c r="X6180" i="1"/>
  <c r="T6181" i="1"/>
  <c r="U6180" i="1"/>
  <c r="X6181" i="1" l="1"/>
  <c r="T6182" i="1"/>
  <c r="U6181" i="1"/>
  <c r="W6181" i="1"/>
  <c r="S6181" i="1"/>
  <c r="R6182" i="1"/>
  <c r="W6182" i="1" l="1"/>
  <c r="R6183" i="1"/>
  <c r="S6182" i="1"/>
  <c r="X6182" i="1"/>
  <c r="T6183" i="1"/>
  <c r="U6182" i="1"/>
  <c r="X6183" i="1" l="1"/>
  <c r="U6183" i="1"/>
  <c r="T6184" i="1"/>
  <c r="W6183" i="1"/>
  <c r="R6184" i="1"/>
  <c r="S6183" i="1"/>
  <c r="W6184" i="1" l="1"/>
  <c r="S6184" i="1"/>
  <c r="R6185" i="1"/>
  <c r="X6184" i="1"/>
  <c r="U6184" i="1"/>
  <c r="T6185" i="1"/>
  <c r="X6185" i="1" l="1"/>
  <c r="T6186" i="1"/>
  <c r="U6185" i="1"/>
  <c r="W6185" i="1"/>
  <c r="S6185" i="1"/>
  <c r="R6186" i="1"/>
  <c r="W6186" i="1" l="1"/>
  <c r="S6186" i="1"/>
  <c r="R6187" i="1"/>
  <c r="X6186" i="1"/>
  <c r="T6187" i="1"/>
  <c r="U6186" i="1"/>
  <c r="X6187" i="1" l="1"/>
  <c r="U6187" i="1"/>
  <c r="T6188" i="1"/>
  <c r="W6187" i="1"/>
  <c r="R6188" i="1"/>
  <c r="S6187" i="1"/>
  <c r="W6188" i="1" l="1"/>
  <c r="R6189" i="1"/>
  <c r="S6188" i="1"/>
  <c r="X6188" i="1"/>
  <c r="U6188" i="1"/>
  <c r="T6189" i="1"/>
  <c r="X6189" i="1" l="1"/>
  <c r="T6190" i="1"/>
  <c r="U6189" i="1"/>
  <c r="W6189" i="1"/>
  <c r="R6190" i="1"/>
  <c r="S6189" i="1"/>
  <c r="W6190" i="1" l="1"/>
  <c r="R6191" i="1"/>
  <c r="S6190" i="1"/>
  <c r="X6190" i="1"/>
  <c r="U6190" i="1"/>
  <c r="T6191" i="1"/>
  <c r="X6191" i="1" l="1"/>
  <c r="T6192" i="1"/>
  <c r="U6191" i="1"/>
  <c r="W6191" i="1"/>
  <c r="R6192" i="1"/>
  <c r="S6191" i="1"/>
  <c r="W6192" i="1" l="1"/>
  <c r="R6193" i="1"/>
  <c r="S6192" i="1"/>
  <c r="X6192" i="1"/>
  <c r="T6193" i="1"/>
  <c r="U6192" i="1"/>
  <c r="W6193" i="1" l="1"/>
  <c r="S6193" i="1"/>
  <c r="R6194" i="1"/>
  <c r="X6193" i="1"/>
  <c r="U6193" i="1"/>
  <c r="T6194" i="1"/>
  <c r="X6194" i="1" l="1"/>
  <c r="T6195" i="1"/>
  <c r="U6194" i="1"/>
  <c r="W6194" i="1"/>
  <c r="S6194" i="1"/>
  <c r="R6195" i="1"/>
  <c r="W6195" i="1" l="1"/>
  <c r="S6195" i="1"/>
  <c r="R6196" i="1"/>
  <c r="X6195" i="1"/>
  <c r="U6195" i="1"/>
  <c r="T6196" i="1"/>
  <c r="X6196" i="1" l="1"/>
  <c r="T6197" i="1"/>
  <c r="U6196" i="1"/>
  <c r="W6196" i="1"/>
  <c r="S6196" i="1"/>
  <c r="R6197" i="1"/>
  <c r="W6197" i="1" l="1"/>
  <c r="R6198" i="1"/>
  <c r="S6197" i="1"/>
  <c r="X6197" i="1"/>
  <c r="U6197" i="1"/>
  <c r="T6198" i="1"/>
  <c r="X6198" i="1" l="1"/>
  <c r="U6198" i="1"/>
  <c r="T6199" i="1"/>
  <c r="W6198" i="1"/>
  <c r="R6199" i="1"/>
  <c r="S6198" i="1"/>
  <c r="W6199" i="1" l="1"/>
  <c r="S6199" i="1"/>
  <c r="R6200" i="1"/>
  <c r="X6199" i="1"/>
  <c r="U6199" i="1"/>
  <c r="T6200" i="1"/>
  <c r="X6200" i="1" l="1"/>
  <c r="T6201" i="1"/>
  <c r="U6200" i="1"/>
  <c r="W6200" i="1"/>
  <c r="R6201" i="1"/>
  <c r="S6200" i="1"/>
  <c r="W6201" i="1" l="1"/>
  <c r="S6201" i="1"/>
  <c r="R6202" i="1"/>
  <c r="X6201" i="1"/>
  <c r="U6201" i="1"/>
  <c r="T6202" i="1"/>
  <c r="X6202" i="1" l="1"/>
  <c r="T6203" i="1"/>
  <c r="U6202" i="1"/>
  <c r="W6202" i="1"/>
  <c r="R6203" i="1"/>
  <c r="S6202" i="1"/>
  <c r="W6203" i="1" l="1"/>
  <c r="S6203" i="1"/>
  <c r="R6204" i="1"/>
  <c r="X6203" i="1"/>
  <c r="U6203" i="1"/>
  <c r="T6204" i="1"/>
  <c r="X6204" i="1" l="1"/>
  <c r="T6205" i="1"/>
  <c r="U6204" i="1"/>
  <c r="W6204" i="1"/>
  <c r="S6204" i="1"/>
  <c r="R6205" i="1"/>
  <c r="W6205" i="1" l="1"/>
  <c r="S6205" i="1"/>
  <c r="R6206" i="1"/>
  <c r="X6205" i="1"/>
  <c r="T6206" i="1"/>
  <c r="U6205" i="1"/>
  <c r="X6206" i="1" l="1"/>
  <c r="U6206" i="1"/>
  <c r="T6207" i="1"/>
  <c r="W6206" i="1"/>
  <c r="S6206" i="1"/>
  <c r="R6207" i="1"/>
  <c r="W6207" i="1" l="1"/>
  <c r="S6207" i="1"/>
  <c r="R6208" i="1"/>
  <c r="X6207" i="1"/>
  <c r="U6207" i="1"/>
  <c r="T6208" i="1"/>
  <c r="X6208" i="1" l="1"/>
  <c r="U6208" i="1"/>
  <c r="T6209" i="1"/>
  <c r="W6208" i="1"/>
  <c r="R6209" i="1"/>
  <c r="S6208" i="1"/>
  <c r="W6209" i="1" l="1"/>
  <c r="S6209" i="1"/>
  <c r="R6210" i="1"/>
  <c r="X6209" i="1"/>
  <c r="U6209" i="1"/>
  <c r="T6210" i="1"/>
  <c r="X6210" i="1" l="1"/>
  <c r="T6211" i="1"/>
  <c r="U6210" i="1"/>
  <c r="W6210" i="1"/>
  <c r="R6211" i="1"/>
  <c r="S6210" i="1"/>
  <c r="X6211" i="1" l="1"/>
  <c r="T6212" i="1"/>
  <c r="U6211" i="1"/>
  <c r="W6211" i="1"/>
  <c r="R6212" i="1"/>
  <c r="S6211" i="1"/>
  <c r="W6212" i="1" l="1"/>
  <c r="S6212" i="1"/>
  <c r="R6213" i="1"/>
  <c r="X6212" i="1"/>
  <c r="T6213" i="1"/>
  <c r="U6212" i="1"/>
  <c r="X6213" i="1" l="1"/>
  <c r="T6214" i="1"/>
  <c r="U6213" i="1"/>
  <c r="W6213" i="1"/>
  <c r="R6214" i="1"/>
  <c r="S6213" i="1"/>
  <c r="W6214" i="1" l="1"/>
  <c r="R6215" i="1"/>
  <c r="S6214" i="1"/>
  <c r="X6214" i="1"/>
  <c r="T6215" i="1"/>
  <c r="U6214" i="1"/>
  <c r="X6215" i="1" l="1"/>
  <c r="T6216" i="1"/>
  <c r="U6215" i="1"/>
  <c r="W6215" i="1"/>
  <c r="R6216" i="1"/>
  <c r="S6215" i="1"/>
  <c r="X6216" i="1" l="1"/>
  <c r="T6217" i="1"/>
  <c r="U6216" i="1"/>
  <c r="W6216" i="1"/>
  <c r="S6216" i="1"/>
  <c r="R6217" i="1"/>
  <c r="W6217" i="1" l="1"/>
  <c r="S6217" i="1"/>
  <c r="R6218" i="1"/>
  <c r="X6217" i="1"/>
  <c r="T6218" i="1"/>
  <c r="U6217" i="1"/>
  <c r="X6218" i="1" l="1"/>
  <c r="U6218" i="1"/>
  <c r="T6219" i="1"/>
  <c r="W6218" i="1"/>
  <c r="R6219" i="1"/>
  <c r="S6218" i="1"/>
  <c r="W6219" i="1" l="1"/>
  <c r="R6220" i="1"/>
  <c r="S6219" i="1"/>
  <c r="X6219" i="1"/>
  <c r="U6219" i="1"/>
  <c r="T6220" i="1"/>
  <c r="X6220" i="1" l="1"/>
  <c r="T6221" i="1"/>
  <c r="U6220" i="1"/>
  <c r="W6220" i="1"/>
  <c r="R6221" i="1"/>
  <c r="S6220" i="1"/>
  <c r="W6221" i="1" l="1"/>
  <c r="R6222" i="1"/>
  <c r="S6221" i="1"/>
  <c r="X6221" i="1"/>
  <c r="U6221" i="1"/>
  <c r="T6222" i="1"/>
  <c r="X6222" i="1" l="1"/>
  <c r="T6223" i="1"/>
  <c r="U6222" i="1"/>
  <c r="W6222" i="1"/>
  <c r="S6222" i="1"/>
  <c r="R6223" i="1"/>
  <c r="W6223" i="1" l="1"/>
  <c r="R6224" i="1"/>
  <c r="S6223" i="1"/>
  <c r="X6223" i="1"/>
  <c r="T6224" i="1"/>
  <c r="U6223" i="1"/>
  <c r="X6224" i="1" l="1"/>
  <c r="U6224" i="1"/>
  <c r="T6225" i="1"/>
  <c r="W6224" i="1"/>
  <c r="R6225" i="1"/>
  <c r="S6224" i="1"/>
  <c r="W6225" i="1" l="1"/>
  <c r="R6226" i="1"/>
  <c r="S6225" i="1"/>
  <c r="X6225" i="1"/>
  <c r="T6226" i="1"/>
  <c r="U6225" i="1"/>
  <c r="X6226" i="1" l="1"/>
  <c r="T6227" i="1"/>
  <c r="U6226" i="1"/>
  <c r="W6226" i="1"/>
  <c r="S6226" i="1"/>
  <c r="R6227" i="1"/>
  <c r="W6227" i="1" l="1"/>
  <c r="S6227" i="1"/>
  <c r="R6228" i="1"/>
  <c r="X6227" i="1"/>
  <c r="U6227" i="1"/>
  <c r="T6228" i="1"/>
  <c r="X6228" i="1" l="1"/>
  <c r="U6228" i="1"/>
  <c r="T6229" i="1"/>
  <c r="W6228" i="1"/>
  <c r="S6228" i="1"/>
  <c r="R6229" i="1"/>
  <c r="W6229" i="1" l="1"/>
  <c r="S6229" i="1"/>
  <c r="R6230" i="1"/>
  <c r="X6229" i="1"/>
  <c r="T6230" i="1"/>
  <c r="U6229" i="1"/>
  <c r="X6230" i="1" l="1"/>
  <c r="T6231" i="1"/>
  <c r="U6230" i="1"/>
  <c r="W6230" i="1"/>
  <c r="R6231" i="1"/>
  <c r="S6230" i="1"/>
  <c r="W6231" i="1" l="1"/>
  <c r="S6231" i="1"/>
  <c r="R6232" i="1"/>
  <c r="X6231" i="1"/>
  <c r="U6231" i="1"/>
  <c r="T6232" i="1"/>
  <c r="X6232" i="1" l="1"/>
  <c r="T6233" i="1"/>
  <c r="U6232" i="1"/>
  <c r="W6232" i="1"/>
  <c r="S6232" i="1"/>
  <c r="R6233" i="1"/>
  <c r="W6233" i="1" l="1"/>
  <c r="S6233" i="1"/>
  <c r="R6234" i="1"/>
  <c r="X6233" i="1"/>
  <c r="U6233" i="1"/>
  <c r="T6234" i="1"/>
  <c r="X6234" i="1" l="1"/>
  <c r="T6235" i="1"/>
  <c r="U6234" i="1"/>
  <c r="W6234" i="1"/>
  <c r="S6234" i="1"/>
  <c r="R6235" i="1"/>
  <c r="W6235" i="1" l="1"/>
  <c r="R6236" i="1"/>
  <c r="S6235" i="1"/>
  <c r="X6235" i="1"/>
  <c r="U6235" i="1"/>
  <c r="T6236" i="1"/>
  <c r="X6236" i="1" l="1"/>
  <c r="T6237" i="1"/>
  <c r="U6236" i="1"/>
  <c r="W6236" i="1"/>
  <c r="S6236" i="1"/>
  <c r="R6237" i="1"/>
  <c r="W6237" i="1" l="1"/>
  <c r="S6237" i="1"/>
  <c r="R6238" i="1"/>
  <c r="X6237" i="1"/>
  <c r="T6238" i="1"/>
  <c r="U6237" i="1"/>
  <c r="X6238" i="1" l="1"/>
  <c r="U6238" i="1"/>
  <c r="T6239" i="1"/>
  <c r="W6238" i="1"/>
  <c r="R6239" i="1"/>
  <c r="S6238" i="1"/>
  <c r="W6239" i="1" l="1"/>
  <c r="S6239" i="1"/>
  <c r="R6240" i="1"/>
  <c r="X6239" i="1"/>
  <c r="T6240" i="1"/>
  <c r="U6239" i="1"/>
  <c r="X6240" i="1" l="1"/>
  <c r="U6240" i="1"/>
  <c r="T6241" i="1"/>
  <c r="W6240" i="1"/>
  <c r="R6241" i="1"/>
  <c r="S6240" i="1"/>
  <c r="W6241" i="1" l="1"/>
  <c r="S6241" i="1"/>
  <c r="R6242" i="1"/>
  <c r="X6241" i="1"/>
  <c r="U6241" i="1"/>
  <c r="T6242" i="1"/>
  <c r="X6242" i="1" l="1"/>
  <c r="T6243" i="1"/>
  <c r="U6242" i="1"/>
  <c r="W6242" i="1"/>
  <c r="R6243" i="1"/>
  <c r="S6242" i="1"/>
  <c r="W6243" i="1" l="1"/>
  <c r="R6244" i="1"/>
  <c r="S6243" i="1"/>
  <c r="X6243" i="1"/>
  <c r="U6243" i="1"/>
  <c r="T6244" i="1"/>
  <c r="X6244" i="1" l="1"/>
  <c r="T6245" i="1"/>
  <c r="U6244" i="1"/>
  <c r="W6244" i="1"/>
  <c r="S6244" i="1"/>
  <c r="R6245" i="1"/>
  <c r="W6245" i="1" l="1"/>
  <c r="S6245" i="1"/>
  <c r="R6246" i="1"/>
  <c r="X6245" i="1"/>
  <c r="T6246" i="1"/>
  <c r="U6245" i="1"/>
  <c r="X6246" i="1" l="1"/>
  <c r="U6246" i="1"/>
  <c r="T6247" i="1"/>
  <c r="W6246" i="1"/>
  <c r="S6246" i="1"/>
  <c r="R6247" i="1"/>
  <c r="W6247" i="1" l="1"/>
  <c r="S6247" i="1"/>
  <c r="R6248" i="1"/>
  <c r="X6247" i="1"/>
  <c r="U6247" i="1"/>
  <c r="T6248" i="1"/>
  <c r="X6248" i="1" l="1"/>
  <c r="U6248" i="1"/>
  <c r="T6249" i="1"/>
  <c r="W6248" i="1"/>
  <c r="R6249" i="1"/>
  <c r="S6248" i="1"/>
  <c r="W6249" i="1" l="1"/>
  <c r="R6250" i="1"/>
  <c r="S6249" i="1"/>
  <c r="X6249" i="1"/>
  <c r="U6249" i="1"/>
  <c r="T6250" i="1"/>
  <c r="X6250" i="1" l="1"/>
  <c r="T6251" i="1"/>
  <c r="U6250" i="1"/>
  <c r="W6250" i="1"/>
  <c r="R6251" i="1"/>
  <c r="S6250" i="1"/>
  <c r="W6251" i="1" l="1"/>
  <c r="R6252" i="1"/>
  <c r="S6251" i="1"/>
  <c r="X6251" i="1"/>
  <c r="T6252" i="1"/>
  <c r="U6251" i="1"/>
  <c r="X6252" i="1" l="1"/>
  <c r="T6253" i="1"/>
  <c r="U6252" i="1"/>
  <c r="W6252" i="1"/>
  <c r="R6253" i="1"/>
  <c r="S6252" i="1"/>
  <c r="W6253" i="1" l="1"/>
  <c r="S6253" i="1"/>
  <c r="R6254" i="1"/>
  <c r="X6253" i="1"/>
  <c r="T6254" i="1"/>
  <c r="U6253" i="1"/>
  <c r="X6254" i="1" l="1"/>
  <c r="T6255" i="1"/>
  <c r="U6254" i="1"/>
  <c r="W6254" i="1"/>
  <c r="R6255" i="1"/>
  <c r="S6254" i="1"/>
  <c r="W6255" i="1" l="1"/>
  <c r="R6256" i="1"/>
  <c r="S6255" i="1"/>
  <c r="X6255" i="1"/>
  <c r="T6256" i="1"/>
  <c r="U6255" i="1"/>
  <c r="X6256" i="1" l="1"/>
  <c r="U6256" i="1"/>
  <c r="T6257" i="1"/>
  <c r="W6256" i="1"/>
  <c r="S6256" i="1"/>
  <c r="R6257" i="1"/>
  <c r="W6257" i="1" l="1"/>
  <c r="S6257" i="1"/>
  <c r="R6258" i="1"/>
  <c r="X6257" i="1"/>
  <c r="T6258" i="1"/>
  <c r="U6257" i="1"/>
  <c r="X6258" i="1" l="1"/>
  <c r="U6258" i="1"/>
  <c r="T6259" i="1"/>
  <c r="W6258" i="1"/>
  <c r="R6259" i="1"/>
  <c r="S6258" i="1"/>
  <c r="W6259" i="1" l="1"/>
  <c r="S6259" i="1"/>
  <c r="R6260" i="1"/>
  <c r="X6259" i="1"/>
  <c r="T6260" i="1"/>
  <c r="U6259" i="1"/>
  <c r="X6260" i="1" l="1"/>
  <c r="T6261" i="1"/>
  <c r="U6260" i="1"/>
  <c r="W6260" i="1"/>
  <c r="R6261" i="1"/>
  <c r="S6260" i="1"/>
  <c r="W6261" i="1" l="1"/>
  <c r="S6261" i="1"/>
  <c r="R6262" i="1"/>
  <c r="X6261" i="1"/>
  <c r="T6262" i="1"/>
  <c r="U6261" i="1"/>
  <c r="X6262" i="1" l="1"/>
  <c r="T6263" i="1"/>
  <c r="U6262" i="1"/>
  <c r="W6262" i="1"/>
  <c r="S6262" i="1"/>
  <c r="R6263" i="1"/>
  <c r="W6263" i="1" l="1"/>
  <c r="R6264" i="1"/>
  <c r="S6263" i="1"/>
  <c r="X6263" i="1"/>
  <c r="T6264" i="1"/>
  <c r="U6263" i="1"/>
  <c r="X6264" i="1" l="1"/>
  <c r="T6265" i="1"/>
  <c r="U6264" i="1"/>
  <c r="W6264" i="1"/>
  <c r="R6265" i="1"/>
  <c r="S6264" i="1"/>
  <c r="W6265" i="1" l="1"/>
  <c r="S6265" i="1"/>
  <c r="R6266" i="1"/>
  <c r="X6265" i="1"/>
  <c r="U6265" i="1"/>
  <c r="T6266" i="1"/>
  <c r="X6266" i="1" l="1"/>
  <c r="T6267" i="1"/>
  <c r="U6266" i="1"/>
  <c r="W6266" i="1"/>
  <c r="S6266" i="1"/>
  <c r="R6267" i="1"/>
  <c r="W6267" i="1" l="1"/>
  <c r="R6268" i="1"/>
  <c r="S6267" i="1"/>
  <c r="X6267" i="1"/>
  <c r="T6268" i="1"/>
  <c r="U6267" i="1"/>
  <c r="X6268" i="1" l="1"/>
  <c r="U6268" i="1"/>
  <c r="T6269" i="1"/>
  <c r="W6268" i="1"/>
  <c r="R6269" i="1"/>
  <c r="S6268" i="1"/>
  <c r="W6269" i="1" l="1"/>
  <c r="R6270" i="1"/>
  <c r="S6269" i="1"/>
  <c r="X6269" i="1"/>
  <c r="T6270" i="1"/>
  <c r="U6269" i="1"/>
  <c r="X6270" i="1" l="1"/>
  <c r="T6271" i="1"/>
  <c r="U6270" i="1"/>
  <c r="W6270" i="1"/>
  <c r="R6271" i="1"/>
  <c r="S6270" i="1"/>
  <c r="W6271" i="1" l="1"/>
  <c r="S6271" i="1"/>
  <c r="R6272" i="1"/>
  <c r="X6271" i="1"/>
  <c r="T6272" i="1"/>
  <c r="U6271" i="1"/>
  <c r="X6272" i="1" l="1"/>
  <c r="U6272" i="1"/>
  <c r="T6273" i="1"/>
  <c r="W6272" i="1"/>
  <c r="S6272" i="1"/>
  <c r="R6273" i="1"/>
  <c r="W6273" i="1" l="1"/>
  <c r="R6274" i="1"/>
  <c r="S6273" i="1"/>
  <c r="X6273" i="1"/>
  <c r="U6273" i="1"/>
  <c r="T6274" i="1"/>
  <c r="X6274" i="1" l="1"/>
  <c r="U6274" i="1"/>
  <c r="T6275" i="1"/>
  <c r="W6274" i="1"/>
  <c r="R6275" i="1"/>
  <c r="S6274" i="1"/>
  <c r="W6275" i="1" l="1"/>
  <c r="S6275" i="1"/>
  <c r="R6276" i="1"/>
  <c r="X6275" i="1"/>
  <c r="T6276" i="1"/>
  <c r="U6275" i="1"/>
  <c r="X6276" i="1" l="1"/>
  <c r="T6277" i="1"/>
  <c r="U6276" i="1"/>
  <c r="W6276" i="1"/>
  <c r="S6276" i="1"/>
  <c r="R6277" i="1"/>
  <c r="W6277" i="1" l="1"/>
  <c r="S6277" i="1"/>
  <c r="R6278" i="1"/>
  <c r="X6277" i="1"/>
  <c r="T6278" i="1"/>
  <c r="U6277" i="1"/>
  <c r="X6278" i="1" l="1"/>
  <c r="U6278" i="1"/>
  <c r="T6279" i="1"/>
  <c r="W6278" i="1"/>
  <c r="S6278" i="1"/>
  <c r="R6279" i="1"/>
  <c r="W6279" i="1" l="1"/>
  <c r="R6280" i="1"/>
  <c r="S6279" i="1"/>
  <c r="X6279" i="1"/>
  <c r="T6280" i="1"/>
  <c r="U6279" i="1"/>
  <c r="X6280" i="1" l="1"/>
  <c r="U6280" i="1"/>
  <c r="T6281" i="1"/>
  <c r="W6280" i="1"/>
  <c r="R6281" i="1"/>
  <c r="S6280" i="1"/>
  <c r="W6281" i="1" l="1"/>
  <c r="S6281" i="1"/>
  <c r="R6282" i="1"/>
  <c r="X6281" i="1"/>
  <c r="U6281" i="1"/>
  <c r="T6282" i="1"/>
  <c r="X6282" i="1" l="1"/>
  <c r="T6283" i="1"/>
  <c r="U6282" i="1"/>
  <c r="W6282" i="1"/>
  <c r="R6283" i="1"/>
  <c r="S6282" i="1"/>
  <c r="W6283" i="1" l="1"/>
  <c r="R6284" i="1"/>
  <c r="S6283" i="1"/>
  <c r="X6283" i="1"/>
  <c r="U6283" i="1"/>
  <c r="T6284" i="1"/>
  <c r="X6284" i="1" l="1"/>
  <c r="U6284" i="1"/>
  <c r="T6285" i="1"/>
  <c r="W6284" i="1"/>
  <c r="R6285" i="1"/>
  <c r="S6284" i="1"/>
  <c r="W6285" i="1" l="1"/>
  <c r="R6286" i="1"/>
  <c r="S6285" i="1"/>
  <c r="X6285" i="1"/>
  <c r="T6286" i="1"/>
  <c r="U6285" i="1"/>
  <c r="X6286" i="1" l="1"/>
  <c r="U6286" i="1"/>
  <c r="T6287" i="1"/>
  <c r="W6286" i="1"/>
  <c r="S6286" i="1"/>
  <c r="R6287" i="1"/>
  <c r="W6287" i="1" l="1"/>
  <c r="S6287" i="1"/>
  <c r="R6288" i="1"/>
  <c r="X6287" i="1"/>
  <c r="U6287" i="1"/>
  <c r="T6288" i="1"/>
  <c r="X6288" i="1" l="1"/>
  <c r="U6288" i="1"/>
  <c r="T6289" i="1"/>
  <c r="W6288" i="1"/>
  <c r="S6288" i="1"/>
  <c r="R6289" i="1"/>
  <c r="W6289" i="1" l="1"/>
  <c r="R6290" i="1"/>
  <c r="S6289" i="1"/>
  <c r="X6289" i="1"/>
  <c r="U6289" i="1"/>
  <c r="T6290" i="1"/>
  <c r="X6290" i="1" l="1"/>
  <c r="U6290" i="1"/>
  <c r="T6291" i="1"/>
  <c r="W6290" i="1"/>
  <c r="S6290" i="1"/>
  <c r="R6291" i="1"/>
  <c r="W6291" i="1" l="1"/>
  <c r="S6291" i="1"/>
  <c r="R6292" i="1"/>
  <c r="X6291" i="1"/>
  <c r="T6292" i="1"/>
  <c r="U6291" i="1"/>
  <c r="X6292" i="1" l="1"/>
  <c r="U6292" i="1"/>
  <c r="T6293" i="1"/>
  <c r="W6292" i="1"/>
  <c r="R6293" i="1"/>
  <c r="S6292" i="1"/>
  <c r="W6293" i="1" l="1"/>
  <c r="R6294" i="1"/>
  <c r="S6293" i="1"/>
  <c r="X6293" i="1"/>
  <c r="U6293" i="1"/>
  <c r="T6294" i="1"/>
  <c r="X6294" i="1" l="1"/>
  <c r="U6294" i="1"/>
  <c r="T6295" i="1"/>
  <c r="W6294" i="1"/>
  <c r="R6295" i="1"/>
  <c r="S6294" i="1"/>
  <c r="W6295" i="1" l="1"/>
  <c r="R6296" i="1"/>
  <c r="S6295" i="1"/>
  <c r="X6295" i="1"/>
  <c r="T6296" i="1"/>
  <c r="U6295" i="1"/>
  <c r="X6296" i="1" l="1"/>
  <c r="T6297" i="1"/>
  <c r="U6296" i="1"/>
  <c r="W6296" i="1"/>
  <c r="R6297" i="1"/>
  <c r="S6296" i="1"/>
  <c r="W6297" i="1" l="1"/>
  <c r="S6297" i="1"/>
  <c r="R6298" i="1"/>
  <c r="X6297" i="1"/>
  <c r="T6298" i="1"/>
  <c r="U6297" i="1"/>
  <c r="X6298" i="1" l="1"/>
  <c r="U6298" i="1"/>
  <c r="T6299" i="1"/>
  <c r="W6298" i="1"/>
  <c r="S6298" i="1"/>
  <c r="R6299" i="1"/>
  <c r="W6299" i="1" l="1"/>
  <c r="R6300" i="1"/>
  <c r="S6299" i="1"/>
  <c r="X6299" i="1"/>
  <c r="U6299" i="1"/>
  <c r="T6300" i="1"/>
  <c r="X6300" i="1" l="1"/>
  <c r="T6301" i="1"/>
  <c r="U6300" i="1"/>
  <c r="W6300" i="1"/>
  <c r="S6300" i="1"/>
  <c r="R6301" i="1"/>
  <c r="W6301" i="1" l="1"/>
  <c r="R6302" i="1"/>
  <c r="S6301" i="1"/>
  <c r="X6301" i="1"/>
  <c r="T6302" i="1"/>
  <c r="U6301" i="1"/>
  <c r="X6302" i="1" l="1"/>
  <c r="T6303" i="1"/>
  <c r="U6302" i="1"/>
  <c r="W6302" i="1"/>
  <c r="R6303" i="1"/>
  <c r="S6302" i="1"/>
  <c r="W6303" i="1" l="1"/>
  <c r="S6303" i="1"/>
  <c r="R6304" i="1"/>
  <c r="X6303" i="1"/>
  <c r="T6304" i="1"/>
  <c r="U6303" i="1"/>
  <c r="X6304" i="1" l="1"/>
  <c r="T6305" i="1"/>
  <c r="U6304" i="1"/>
  <c r="W6304" i="1"/>
  <c r="R6305" i="1"/>
  <c r="S6304" i="1"/>
  <c r="W6305" i="1" l="1"/>
  <c r="R6306" i="1"/>
  <c r="S6305" i="1"/>
  <c r="X6305" i="1"/>
  <c r="T6306" i="1"/>
  <c r="U6305" i="1"/>
  <c r="X6306" i="1" l="1"/>
  <c r="U6306" i="1"/>
  <c r="T6307" i="1"/>
  <c r="W6306" i="1"/>
  <c r="S6306" i="1"/>
  <c r="R6307" i="1"/>
  <c r="W6307" i="1" l="1"/>
  <c r="S6307" i="1"/>
  <c r="R6308" i="1"/>
  <c r="X6307" i="1"/>
  <c r="T6308" i="1"/>
  <c r="U6307" i="1"/>
  <c r="X6308" i="1" l="1"/>
  <c r="U6308" i="1"/>
  <c r="T6309" i="1"/>
  <c r="W6308" i="1"/>
  <c r="R6309" i="1"/>
  <c r="S6308" i="1"/>
  <c r="W6309" i="1" l="1"/>
  <c r="S6309" i="1"/>
  <c r="R6310" i="1"/>
  <c r="X6309" i="1"/>
  <c r="T6310" i="1"/>
  <c r="U6309" i="1"/>
  <c r="X6310" i="1" l="1"/>
  <c r="T6311" i="1"/>
  <c r="U6310" i="1"/>
  <c r="W6310" i="1"/>
  <c r="R6311" i="1"/>
  <c r="S6310" i="1"/>
  <c r="W6311" i="1" l="1"/>
  <c r="S6311" i="1"/>
  <c r="R6312" i="1"/>
  <c r="X6311" i="1"/>
  <c r="T6312" i="1"/>
  <c r="U6311" i="1"/>
  <c r="X6312" i="1" l="1"/>
  <c r="T6313" i="1"/>
  <c r="U6312" i="1"/>
  <c r="W6312" i="1"/>
  <c r="S6312" i="1"/>
  <c r="R6313" i="1"/>
  <c r="W6313" i="1" l="1"/>
  <c r="S6313" i="1"/>
  <c r="R6314" i="1"/>
  <c r="X6313" i="1"/>
  <c r="U6313" i="1"/>
  <c r="T6314" i="1"/>
  <c r="X6314" i="1" l="1"/>
  <c r="T6315" i="1"/>
  <c r="U6314" i="1"/>
  <c r="W6314" i="1"/>
  <c r="R6315" i="1"/>
  <c r="S6314" i="1"/>
  <c r="W6315" i="1" l="1"/>
  <c r="R6316" i="1"/>
  <c r="S6315" i="1"/>
  <c r="X6315" i="1"/>
  <c r="T6316" i="1"/>
  <c r="U6315" i="1"/>
  <c r="W6316" i="1" l="1"/>
  <c r="S6316" i="1"/>
  <c r="R6317" i="1"/>
  <c r="X6316" i="1"/>
  <c r="T6317" i="1"/>
  <c r="U6316" i="1"/>
  <c r="X6317" i="1" l="1"/>
  <c r="T6318" i="1"/>
  <c r="U6317" i="1"/>
  <c r="W6317" i="1"/>
  <c r="R6318" i="1"/>
  <c r="S6317" i="1"/>
  <c r="W6318" i="1" l="1"/>
  <c r="R6319" i="1"/>
  <c r="S6318" i="1"/>
  <c r="X6318" i="1"/>
  <c r="U6318" i="1"/>
  <c r="T6319" i="1"/>
  <c r="W6319" i="1" l="1"/>
  <c r="R6320" i="1"/>
  <c r="S6319" i="1"/>
  <c r="X6319" i="1"/>
  <c r="T6320" i="1"/>
  <c r="U6319" i="1"/>
  <c r="X6320" i="1" l="1"/>
  <c r="T6321" i="1"/>
  <c r="U6320" i="1"/>
  <c r="W6320" i="1"/>
  <c r="R6321" i="1"/>
  <c r="S6320" i="1"/>
  <c r="W6321" i="1" l="1"/>
  <c r="R6322" i="1"/>
  <c r="S6321" i="1"/>
  <c r="X6321" i="1"/>
  <c r="U6321" i="1"/>
  <c r="T6322" i="1"/>
  <c r="X6322" i="1" l="1"/>
  <c r="U6322" i="1"/>
  <c r="T6323" i="1"/>
  <c r="W6322" i="1"/>
  <c r="R6323" i="1"/>
  <c r="S6322" i="1"/>
  <c r="W6323" i="1" l="1"/>
  <c r="S6323" i="1"/>
  <c r="R6324" i="1"/>
  <c r="X6323" i="1"/>
  <c r="T6324" i="1"/>
  <c r="U6323" i="1"/>
  <c r="X6324" i="1" l="1"/>
  <c r="T6325" i="1"/>
  <c r="U6324" i="1"/>
  <c r="W6324" i="1"/>
  <c r="R6325" i="1"/>
  <c r="S6324" i="1"/>
  <c r="W6325" i="1" l="1"/>
  <c r="S6325" i="1"/>
  <c r="R6326" i="1"/>
  <c r="X6325" i="1"/>
  <c r="T6326" i="1"/>
  <c r="U6325" i="1"/>
  <c r="X6326" i="1" l="1"/>
  <c r="U6326" i="1"/>
  <c r="T6327" i="1"/>
  <c r="W6326" i="1"/>
  <c r="S6326" i="1"/>
  <c r="R6327" i="1"/>
  <c r="W6327" i="1" l="1"/>
  <c r="R6328" i="1"/>
  <c r="S6327" i="1"/>
  <c r="X6327" i="1"/>
  <c r="T6328" i="1"/>
  <c r="U6327" i="1"/>
  <c r="X6328" i="1" l="1"/>
  <c r="U6328" i="1"/>
  <c r="T6329" i="1"/>
  <c r="W6328" i="1"/>
  <c r="R6329" i="1"/>
  <c r="S6328" i="1"/>
  <c r="W6329" i="1" l="1"/>
  <c r="R6330" i="1"/>
  <c r="S6329" i="1"/>
  <c r="X6329" i="1"/>
  <c r="T6330" i="1"/>
  <c r="U6329" i="1"/>
  <c r="X6330" i="1" l="1"/>
  <c r="U6330" i="1"/>
  <c r="T6331" i="1"/>
  <c r="W6330" i="1"/>
  <c r="R6331" i="1"/>
  <c r="S6330" i="1"/>
  <c r="W6331" i="1" l="1"/>
  <c r="S6331" i="1"/>
  <c r="R6332" i="1"/>
  <c r="X6331" i="1"/>
  <c r="T6332" i="1"/>
  <c r="U6331" i="1"/>
  <c r="X6332" i="1" l="1"/>
  <c r="T6333" i="1"/>
  <c r="U6332" i="1"/>
  <c r="W6332" i="1"/>
  <c r="R6333" i="1"/>
  <c r="S6332" i="1"/>
  <c r="W6333" i="1" l="1"/>
  <c r="R6334" i="1"/>
  <c r="S6333" i="1"/>
  <c r="X6333" i="1"/>
  <c r="U6333" i="1"/>
  <c r="T6334" i="1"/>
  <c r="X6334" i="1" l="1"/>
  <c r="T6335" i="1"/>
  <c r="U6334" i="1"/>
  <c r="W6334" i="1"/>
  <c r="R6335" i="1"/>
  <c r="S6334" i="1"/>
  <c r="W6335" i="1" l="1"/>
  <c r="R6336" i="1"/>
  <c r="S6335" i="1"/>
  <c r="X6335" i="1"/>
  <c r="T6336" i="1"/>
  <c r="U6335" i="1"/>
  <c r="X6336" i="1" l="1"/>
  <c r="U6336" i="1"/>
  <c r="T6337" i="1"/>
  <c r="W6336" i="1"/>
  <c r="S6336" i="1"/>
  <c r="R6337" i="1"/>
  <c r="W6337" i="1" l="1"/>
  <c r="R6338" i="1"/>
  <c r="S6337" i="1"/>
  <c r="X6337" i="1"/>
  <c r="T6338" i="1"/>
  <c r="U6337" i="1"/>
  <c r="X6338" i="1" l="1"/>
  <c r="U6338" i="1"/>
  <c r="T6339" i="1"/>
  <c r="W6338" i="1"/>
  <c r="R6339" i="1"/>
  <c r="S6338" i="1"/>
  <c r="X6339" i="1" l="1"/>
  <c r="T6340" i="1"/>
  <c r="U6339" i="1"/>
  <c r="W6339" i="1"/>
  <c r="R6340" i="1"/>
  <c r="S6339" i="1"/>
  <c r="W6340" i="1" l="1"/>
  <c r="R6341" i="1"/>
  <c r="S6340" i="1"/>
  <c r="X6340" i="1"/>
  <c r="T6341" i="1"/>
  <c r="U6340" i="1"/>
  <c r="X6341" i="1" l="1"/>
  <c r="U6341" i="1"/>
  <c r="T6342" i="1"/>
  <c r="W6341" i="1"/>
  <c r="S6341" i="1"/>
  <c r="R6342" i="1"/>
  <c r="W6342" i="1" l="1"/>
  <c r="S6342" i="1"/>
  <c r="R6343" i="1"/>
  <c r="X6342" i="1"/>
  <c r="T6343" i="1"/>
  <c r="U6342" i="1"/>
  <c r="X6343" i="1" l="1"/>
  <c r="U6343" i="1"/>
  <c r="T6344" i="1"/>
  <c r="W6343" i="1"/>
  <c r="R6344" i="1"/>
  <c r="S6343" i="1"/>
  <c r="W6344" i="1" l="1"/>
  <c r="R6345" i="1"/>
  <c r="S6344" i="1"/>
  <c r="X6344" i="1"/>
  <c r="U6344" i="1"/>
  <c r="T6345" i="1"/>
  <c r="X6345" i="1" l="1"/>
  <c r="T6346" i="1"/>
  <c r="U6345" i="1"/>
  <c r="W6345" i="1"/>
  <c r="R6346" i="1"/>
  <c r="S6345" i="1"/>
  <c r="W6346" i="1" l="1"/>
  <c r="S6346" i="1"/>
  <c r="R6347" i="1"/>
  <c r="X6346" i="1"/>
  <c r="T6347" i="1"/>
  <c r="U6346" i="1"/>
  <c r="X6347" i="1" l="1"/>
  <c r="T6348" i="1"/>
  <c r="U6347" i="1"/>
  <c r="W6347" i="1"/>
  <c r="R6348" i="1"/>
  <c r="S6347" i="1"/>
  <c r="W6348" i="1" l="1"/>
  <c r="R6349" i="1"/>
  <c r="S6348" i="1"/>
  <c r="X6348" i="1"/>
  <c r="U6348" i="1"/>
  <c r="T6349" i="1"/>
  <c r="X6349" i="1" l="1"/>
  <c r="T6350" i="1"/>
  <c r="U6349" i="1"/>
  <c r="W6349" i="1"/>
  <c r="R6350" i="1"/>
  <c r="S6349" i="1"/>
  <c r="W6350" i="1" l="1"/>
  <c r="R6351" i="1"/>
  <c r="S6350" i="1"/>
  <c r="X6350" i="1"/>
  <c r="U6350" i="1"/>
  <c r="T6351" i="1"/>
  <c r="X6351" i="1" l="1"/>
  <c r="U6351" i="1"/>
  <c r="T6352" i="1"/>
  <c r="W6351" i="1"/>
  <c r="S6351" i="1"/>
  <c r="R6352" i="1"/>
  <c r="X6352" i="1" l="1"/>
  <c r="T6353" i="1"/>
  <c r="U6352" i="1"/>
  <c r="W6352" i="1"/>
  <c r="R6353" i="1"/>
  <c r="S6352" i="1"/>
  <c r="W6353" i="1" l="1"/>
  <c r="R6354" i="1"/>
  <c r="S6353" i="1"/>
  <c r="X6353" i="1"/>
  <c r="U6353" i="1"/>
  <c r="T6354" i="1"/>
  <c r="X6354" i="1" l="1"/>
  <c r="T6355" i="1"/>
  <c r="U6354" i="1"/>
  <c r="W6354" i="1"/>
  <c r="S6354" i="1"/>
  <c r="R6355" i="1"/>
  <c r="W6355" i="1" l="1"/>
  <c r="R6356" i="1"/>
  <c r="S6355" i="1"/>
  <c r="X6355" i="1"/>
  <c r="T6356" i="1"/>
  <c r="U6355" i="1"/>
  <c r="X6356" i="1" l="1"/>
  <c r="U6356" i="1"/>
  <c r="T6357" i="1"/>
  <c r="W6356" i="1"/>
  <c r="S6356" i="1"/>
  <c r="R6357" i="1"/>
  <c r="W6357" i="1" l="1"/>
  <c r="R6358" i="1"/>
  <c r="S6357" i="1"/>
  <c r="X6357" i="1"/>
  <c r="T6358" i="1"/>
  <c r="U6357" i="1"/>
  <c r="X6358" i="1" l="1"/>
  <c r="U6358" i="1"/>
  <c r="T6359" i="1"/>
  <c r="W6358" i="1"/>
  <c r="R6359" i="1"/>
  <c r="S6358" i="1"/>
  <c r="W6359" i="1" l="1"/>
  <c r="S6359" i="1"/>
  <c r="R6360" i="1"/>
  <c r="X6359" i="1"/>
  <c r="T6360" i="1"/>
  <c r="U6359" i="1"/>
  <c r="X6360" i="1" l="1"/>
  <c r="T6361" i="1"/>
  <c r="U6360" i="1"/>
  <c r="W6360" i="1"/>
  <c r="S6360" i="1"/>
  <c r="R6361" i="1"/>
  <c r="W6361" i="1" l="1"/>
  <c r="S6361" i="1"/>
  <c r="R6362" i="1"/>
  <c r="X6361" i="1"/>
  <c r="T6362" i="1"/>
  <c r="U6361" i="1"/>
  <c r="X6362" i="1" l="1"/>
  <c r="U6362" i="1"/>
  <c r="T6363" i="1"/>
  <c r="W6362" i="1"/>
  <c r="R6363" i="1"/>
  <c r="S6362" i="1"/>
  <c r="W6363" i="1" l="1"/>
  <c r="R6364" i="1"/>
  <c r="S6363" i="1"/>
  <c r="X6363" i="1"/>
  <c r="U6363" i="1"/>
  <c r="T6364" i="1"/>
  <c r="X6364" i="1" l="1"/>
  <c r="T6365" i="1"/>
  <c r="U6364" i="1"/>
  <c r="W6364" i="1"/>
  <c r="R6365" i="1"/>
  <c r="S6364" i="1"/>
  <c r="W6365" i="1" l="1"/>
  <c r="R6366" i="1"/>
  <c r="S6365" i="1"/>
  <c r="X6365" i="1"/>
  <c r="T6366" i="1"/>
  <c r="U6365" i="1"/>
  <c r="X6366" i="1" l="1"/>
  <c r="T6367" i="1"/>
  <c r="U6366" i="1"/>
  <c r="W6366" i="1"/>
  <c r="R6367" i="1"/>
  <c r="S6366" i="1"/>
  <c r="W6367" i="1" l="1"/>
  <c r="R6368" i="1"/>
  <c r="S6367" i="1"/>
  <c r="X6367" i="1"/>
  <c r="T6368" i="1"/>
  <c r="U6367" i="1"/>
  <c r="X6368" i="1" l="1"/>
  <c r="U6368" i="1"/>
  <c r="T6369" i="1"/>
  <c r="W6368" i="1"/>
  <c r="R6369" i="1"/>
  <c r="S6368" i="1"/>
  <c r="W6369" i="1" l="1"/>
  <c r="S6369" i="1"/>
  <c r="R6370" i="1"/>
  <c r="X6369" i="1"/>
  <c r="T6370" i="1"/>
  <c r="U6369" i="1"/>
  <c r="X6370" i="1" l="1"/>
  <c r="T6371" i="1"/>
  <c r="U6370" i="1"/>
  <c r="W6370" i="1"/>
  <c r="R6371" i="1"/>
  <c r="S6370" i="1"/>
  <c r="W6371" i="1" l="1"/>
  <c r="S6371" i="1"/>
  <c r="R6372" i="1"/>
  <c r="X6371" i="1"/>
  <c r="T6372" i="1"/>
  <c r="U6371" i="1"/>
  <c r="X6372" i="1" l="1"/>
  <c r="T6373" i="1"/>
  <c r="U6372" i="1"/>
  <c r="W6372" i="1"/>
  <c r="S6372" i="1"/>
  <c r="R6373" i="1"/>
  <c r="W6373" i="1" l="1"/>
  <c r="S6373" i="1"/>
  <c r="R6374" i="1"/>
  <c r="X6373" i="1"/>
  <c r="U6373" i="1"/>
  <c r="T6374" i="1"/>
  <c r="X6374" i="1" l="1"/>
  <c r="T6375" i="1"/>
  <c r="U6374" i="1"/>
  <c r="W6374" i="1"/>
  <c r="R6375" i="1"/>
  <c r="S6374" i="1"/>
  <c r="W6375" i="1" l="1"/>
  <c r="S6375" i="1"/>
  <c r="R6376" i="1"/>
  <c r="X6375" i="1"/>
  <c r="T6376" i="1"/>
  <c r="U6375" i="1"/>
  <c r="X6376" i="1" l="1"/>
  <c r="U6376" i="1"/>
  <c r="T6377" i="1"/>
  <c r="W6376" i="1"/>
  <c r="S6376" i="1"/>
  <c r="R6377" i="1"/>
  <c r="W6377" i="1" l="1"/>
  <c r="S6377" i="1"/>
  <c r="R6378" i="1"/>
  <c r="X6377" i="1"/>
  <c r="T6378" i="1"/>
  <c r="U6377" i="1"/>
  <c r="X6378" i="1" l="1"/>
  <c r="U6378" i="1"/>
  <c r="T6379" i="1"/>
  <c r="W6378" i="1"/>
  <c r="R6379" i="1"/>
  <c r="S6378" i="1"/>
  <c r="W6379" i="1" l="1"/>
  <c r="R6380" i="1"/>
  <c r="S6379" i="1"/>
  <c r="X6379" i="1"/>
  <c r="T6380" i="1"/>
  <c r="U6379" i="1"/>
  <c r="X6380" i="1" l="1"/>
  <c r="U6380" i="1"/>
  <c r="T6381" i="1"/>
  <c r="W6380" i="1"/>
  <c r="R6381" i="1"/>
  <c r="S6380" i="1"/>
  <c r="W6381" i="1" l="1"/>
  <c r="S6381" i="1"/>
  <c r="R6382" i="1"/>
  <c r="X6381" i="1"/>
  <c r="T6382" i="1"/>
  <c r="U6381" i="1"/>
  <c r="X6382" i="1" l="1"/>
  <c r="T6383" i="1"/>
  <c r="U6382" i="1"/>
  <c r="W6382" i="1"/>
  <c r="R6383" i="1"/>
  <c r="S6382" i="1"/>
  <c r="W6383" i="1" l="1"/>
  <c r="R6384" i="1"/>
  <c r="S6383" i="1"/>
  <c r="X6383" i="1"/>
  <c r="U6383" i="1"/>
  <c r="T6384" i="1"/>
  <c r="X6384" i="1" l="1"/>
  <c r="T6385" i="1"/>
  <c r="U6384" i="1"/>
  <c r="W6384" i="1"/>
  <c r="R6385" i="1"/>
  <c r="S6384" i="1"/>
  <c r="W6385" i="1" l="1"/>
  <c r="R6386" i="1"/>
  <c r="S6385" i="1"/>
  <c r="X6385" i="1"/>
  <c r="T6386" i="1"/>
  <c r="U6385" i="1"/>
  <c r="X6386" i="1" l="1"/>
  <c r="U6386" i="1"/>
  <c r="T6387" i="1"/>
  <c r="W6386" i="1"/>
  <c r="S6386" i="1"/>
  <c r="R6387" i="1"/>
  <c r="W6387" i="1" l="1"/>
  <c r="R6388" i="1"/>
  <c r="S6387" i="1"/>
  <c r="X6387" i="1"/>
  <c r="T6388" i="1"/>
  <c r="U6387" i="1"/>
  <c r="X6388" i="1" l="1"/>
  <c r="U6388" i="1"/>
  <c r="T6389" i="1"/>
  <c r="W6388" i="1"/>
  <c r="S6388" i="1"/>
  <c r="R6389" i="1"/>
  <c r="W6389" i="1" l="1"/>
  <c r="R6390" i="1"/>
  <c r="S6389" i="1"/>
  <c r="X6389" i="1"/>
  <c r="U6389" i="1"/>
  <c r="T6390" i="1"/>
  <c r="X6390" i="1" l="1"/>
  <c r="T6391" i="1"/>
  <c r="U6390" i="1"/>
  <c r="W6390" i="1"/>
  <c r="S6390" i="1"/>
  <c r="R6391" i="1"/>
  <c r="W6391" i="1" l="1"/>
  <c r="S6391" i="1"/>
  <c r="R6392" i="1"/>
  <c r="X6391" i="1"/>
  <c r="T6392" i="1"/>
  <c r="U6391" i="1"/>
  <c r="X6392" i="1" l="1"/>
  <c r="U6392" i="1"/>
  <c r="T6393" i="1"/>
  <c r="W6392" i="1"/>
  <c r="R6393" i="1"/>
  <c r="S6392" i="1"/>
  <c r="W6393" i="1" l="1"/>
  <c r="R6394" i="1"/>
  <c r="S6393" i="1"/>
  <c r="X6393" i="1"/>
  <c r="U6393" i="1"/>
  <c r="T6394" i="1"/>
  <c r="X6394" i="1" l="1"/>
  <c r="U6394" i="1"/>
  <c r="T6395" i="1"/>
  <c r="W6394" i="1"/>
  <c r="S6394" i="1"/>
  <c r="R6395" i="1"/>
  <c r="W6395" i="1" l="1"/>
  <c r="R6396" i="1"/>
  <c r="S6395" i="1"/>
  <c r="X6395" i="1"/>
  <c r="T6396" i="1"/>
  <c r="U6395" i="1"/>
  <c r="X6396" i="1" l="1"/>
  <c r="T6397" i="1"/>
  <c r="U6396" i="1"/>
  <c r="W6396" i="1"/>
  <c r="R6397" i="1"/>
  <c r="S6396" i="1"/>
  <c r="W6397" i="1" l="1"/>
  <c r="R6398" i="1"/>
  <c r="S6397" i="1"/>
  <c r="X6397" i="1"/>
  <c r="T6398" i="1"/>
  <c r="U6397" i="1"/>
  <c r="X6398" i="1" l="1"/>
  <c r="T6399" i="1"/>
  <c r="U6398" i="1"/>
  <c r="W6398" i="1"/>
  <c r="S6398" i="1"/>
  <c r="R6399" i="1"/>
  <c r="W6399" i="1" l="1"/>
  <c r="R6400" i="1"/>
  <c r="S6399" i="1"/>
  <c r="X6399" i="1"/>
  <c r="T6400" i="1"/>
  <c r="U6399" i="1"/>
  <c r="X6400" i="1" l="1"/>
  <c r="T6401" i="1"/>
  <c r="U6400" i="1"/>
  <c r="W6400" i="1"/>
  <c r="R6401" i="1"/>
  <c r="S6400" i="1"/>
  <c r="W6401" i="1" l="1"/>
  <c r="S6401" i="1"/>
  <c r="R6402" i="1"/>
  <c r="X6401" i="1"/>
  <c r="U6401" i="1"/>
  <c r="T6402" i="1"/>
  <c r="X6402" i="1" l="1"/>
  <c r="T6403" i="1"/>
  <c r="U6402" i="1"/>
  <c r="W6402" i="1"/>
  <c r="S6402" i="1"/>
  <c r="R6403" i="1"/>
  <c r="W6403" i="1" l="1"/>
  <c r="R6404" i="1"/>
  <c r="S6403" i="1"/>
  <c r="X6403" i="1"/>
  <c r="U6403" i="1"/>
  <c r="T6404" i="1"/>
  <c r="X6404" i="1" l="1"/>
  <c r="U6404" i="1"/>
  <c r="T6405" i="1"/>
  <c r="W6404" i="1"/>
  <c r="R6405" i="1"/>
  <c r="S6404" i="1"/>
  <c r="W6405" i="1" l="1"/>
  <c r="R6406" i="1"/>
  <c r="S6405" i="1"/>
  <c r="X6405" i="1"/>
  <c r="T6406" i="1"/>
  <c r="U6405" i="1"/>
  <c r="X6406" i="1" l="1"/>
  <c r="T6407" i="1"/>
  <c r="U6406" i="1"/>
  <c r="W6406" i="1"/>
  <c r="S6406" i="1"/>
  <c r="R6407" i="1"/>
  <c r="W6407" i="1" l="1"/>
  <c r="R6408" i="1"/>
  <c r="S6407" i="1"/>
  <c r="X6407" i="1"/>
  <c r="T6408" i="1"/>
  <c r="U6407" i="1"/>
  <c r="X6408" i="1" l="1"/>
  <c r="U6408" i="1"/>
  <c r="T6409" i="1"/>
  <c r="W6408" i="1"/>
  <c r="S6408" i="1"/>
  <c r="R6409" i="1"/>
  <c r="X6409" i="1" l="1"/>
  <c r="T6410" i="1"/>
  <c r="U6409" i="1"/>
  <c r="W6409" i="1"/>
  <c r="S6409" i="1"/>
  <c r="R6410" i="1"/>
  <c r="W6410" i="1" l="1"/>
  <c r="R6411" i="1"/>
  <c r="S6410" i="1"/>
  <c r="X6410" i="1"/>
  <c r="U6410" i="1"/>
  <c r="T6411" i="1"/>
  <c r="X6411" i="1" l="1"/>
  <c r="T6412" i="1"/>
  <c r="U6411" i="1"/>
  <c r="W6411" i="1"/>
  <c r="S6411" i="1"/>
  <c r="R6412" i="1"/>
  <c r="W6412" i="1" l="1"/>
  <c r="R6413" i="1"/>
  <c r="S6412" i="1"/>
  <c r="X6412" i="1"/>
  <c r="T6413" i="1"/>
  <c r="U6412" i="1"/>
  <c r="X6413" i="1" l="1"/>
  <c r="U6413" i="1"/>
  <c r="T6414" i="1"/>
  <c r="W6413" i="1"/>
  <c r="R6414" i="1"/>
  <c r="S6413" i="1"/>
  <c r="W6414" i="1" l="1"/>
  <c r="S6414" i="1"/>
  <c r="R6415" i="1"/>
  <c r="X6414" i="1"/>
  <c r="T6415" i="1"/>
  <c r="U6414" i="1"/>
  <c r="X6415" i="1" l="1"/>
  <c r="T6416" i="1"/>
  <c r="U6415" i="1"/>
  <c r="W6415" i="1"/>
  <c r="R6416" i="1"/>
  <c r="S6415" i="1"/>
  <c r="W6416" i="1" l="1"/>
  <c r="R6417" i="1"/>
  <c r="S6416" i="1"/>
  <c r="X6416" i="1"/>
  <c r="T6417" i="1"/>
  <c r="U6416" i="1"/>
  <c r="X6417" i="1" l="1"/>
  <c r="T6418" i="1"/>
  <c r="U6417" i="1"/>
  <c r="W6417" i="1"/>
  <c r="R6418" i="1"/>
  <c r="S6417" i="1"/>
  <c r="W6418" i="1" l="1"/>
  <c r="R6419" i="1"/>
  <c r="S6418" i="1"/>
  <c r="X6418" i="1"/>
  <c r="T6419" i="1"/>
  <c r="U6418" i="1"/>
  <c r="X6419" i="1" l="1"/>
  <c r="T6420" i="1"/>
  <c r="U6419" i="1"/>
  <c r="W6419" i="1"/>
  <c r="R6420" i="1"/>
  <c r="S6419" i="1"/>
  <c r="W6420" i="1" l="1"/>
  <c r="S6420" i="1"/>
  <c r="R6421" i="1"/>
  <c r="X6420" i="1"/>
  <c r="U6420" i="1"/>
  <c r="T6421" i="1"/>
  <c r="X6421" i="1" l="1"/>
  <c r="T6422" i="1"/>
  <c r="U6421" i="1"/>
  <c r="W6421" i="1"/>
  <c r="S6421" i="1"/>
  <c r="R6422" i="1"/>
  <c r="W6422" i="1" l="1"/>
  <c r="R6423" i="1"/>
  <c r="S6422" i="1"/>
  <c r="X6422" i="1"/>
  <c r="T6423" i="1"/>
  <c r="U6422" i="1"/>
  <c r="X6423" i="1" l="1"/>
  <c r="U6423" i="1"/>
  <c r="T6424" i="1"/>
  <c r="W6423" i="1"/>
  <c r="S6423" i="1"/>
  <c r="R6424" i="1"/>
  <c r="W6424" i="1" l="1"/>
  <c r="S6424" i="1"/>
  <c r="R6425" i="1"/>
  <c r="X6424" i="1"/>
  <c r="T6425" i="1"/>
  <c r="U6424" i="1"/>
  <c r="X6425" i="1" l="1"/>
  <c r="T6426" i="1"/>
  <c r="U6425" i="1"/>
  <c r="W6425" i="1"/>
  <c r="R6426" i="1"/>
  <c r="S6425" i="1"/>
  <c r="W6426" i="1" l="1"/>
  <c r="R6427" i="1"/>
  <c r="S6426" i="1"/>
  <c r="X6426" i="1"/>
  <c r="T6427" i="1"/>
  <c r="U6426" i="1"/>
  <c r="X6427" i="1" l="1"/>
  <c r="T6428" i="1"/>
  <c r="U6427" i="1"/>
  <c r="W6427" i="1"/>
  <c r="R6428" i="1"/>
  <c r="S6427" i="1"/>
  <c r="W6428" i="1" l="1"/>
  <c r="S6428" i="1"/>
  <c r="R6429" i="1"/>
  <c r="X6428" i="1"/>
  <c r="T6429" i="1"/>
  <c r="U6428" i="1"/>
  <c r="X6429" i="1" l="1"/>
  <c r="T6430" i="1"/>
  <c r="U6429" i="1"/>
  <c r="W6429" i="1"/>
  <c r="S6429" i="1"/>
  <c r="R6430" i="1"/>
  <c r="W6430" i="1" l="1"/>
  <c r="R6431" i="1"/>
  <c r="S6430" i="1"/>
  <c r="X6430" i="1"/>
  <c r="T6431" i="1"/>
  <c r="U6430" i="1"/>
  <c r="X6431" i="1" l="1"/>
  <c r="T6432" i="1"/>
  <c r="U6431" i="1"/>
  <c r="W6431" i="1"/>
  <c r="S6431" i="1"/>
  <c r="R6432" i="1"/>
  <c r="W6432" i="1" l="1"/>
  <c r="S6432" i="1"/>
  <c r="R6433" i="1"/>
  <c r="X6432" i="1"/>
  <c r="T6433" i="1"/>
  <c r="U6432" i="1"/>
  <c r="X6433" i="1" l="1"/>
  <c r="U6433" i="1"/>
  <c r="T6434" i="1"/>
  <c r="W6433" i="1"/>
  <c r="S6433" i="1"/>
  <c r="R6434" i="1"/>
  <c r="W6434" i="1" l="1"/>
  <c r="S6434" i="1"/>
  <c r="R6435" i="1"/>
  <c r="X6434" i="1"/>
  <c r="U6434" i="1"/>
  <c r="T6435" i="1"/>
  <c r="X6435" i="1" l="1"/>
  <c r="T6436" i="1"/>
  <c r="U6435" i="1"/>
  <c r="W6435" i="1"/>
  <c r="R6436" i="1"/>
  <c r="S6435" i="1"/>
  <c r="W6436" i="1" l="1"/>
  <c r="S6436" i="1"/>
  <c r="R6437" i="1"/>
  <c r="X6436" i="1"/>
  <c r="U6436" i="1"/>
  <c r="T6437" i="1"/>
  <c r="X6437" i="1" l="1"/>
  <c r="T6438" i="1"/>
  <c r="U6437" i="1"/>
  <c r="W6437" i="1"/>
  <c r="R6438" i="1"/>
  <c r="S6437" i="1"/>
  <c r="W6438" i="1" l="1"/>
  <c r="S6438" i="1"/>
  <c r="R6439" i="1"/>
  <c r="X6438" i="1"/>
  <c r="U6438" i="1"/>
  <c r="T6439" i="1"/>
  <c r="X6439" i="1" l="1"/>
  <c r="T6440" i="1"/>
  <c r="U6439" i="1"/>
  <c r="W6439" i="1"/>
  <c r="R6440" i="1"/>
  <c r="S6439" i="1"/>
  <c r="W6440" i="1" l="1"/>
  <c r="S6440" i="1"/>
  <c r="R6441" i="1"/>
  <c r="X6440" i="1"/>
  <c r="U6440" i="1"/>
  <c r="T6441" i="1"/>
  <c r="X6441" i="1" l="1"/>
  <c r="U6441" i="1"/>
  <c r="T6442" i="1"/>
  <c r="W6441" i="1"/>
  <c r="S6441" i="1"/>
  <c r="R6442" i="1"/>
  <c r="W6442" i="1" l="1"/>
  <c r="R6443" i="1"/>
  <c r="S6442" i="1"/>
  <c r="X6442" i="1"/>
  <c r="T6443" i="1"/>
  <c r="U6442" i="1"/>
  <c r="X6443" i="1" l="1"/>
  <c r="U6443" i="1"/>
  <c r="T6444" i="1"/>
  <c r="W6443" i="1"/>
  <c r="R6444" i="1"/>
  <c r="S6443" i="1"/>
  <c r="W6444" i="1" l="1"/>
  <c r="S6444" i="1"/>
  <c r="R6445" i="1"/>
  <c r="X6444" i="1"/>
  <c r="T6445" i="1"/>
  <c r="U6444" i="1"/>
  <c r="X6445" i="1" l="1"/>
  <c r="U6445" i="1"/>
  <c r="T6446" i="1"/>
  <c r="W6445" i="1"/>
  <c r="R6446" i="1"/>
  <c r="S6445" i="1"/>
  <c r="W6446" i="1" l="1"/>
  <c r="R6447" i="1"/>
  <c r="S6446" i="1"/>
  <c r="X6446" i="1"/>
  <c r="U6446" i="1"/>
  <c r="T6447" i="1"/>
  <c r="X6447" i="1" l="1"/>
  <c r="T6448" i="1"/>
  <c r="U6447" i="1"/>
  <c r="W6447" i="1"/>
  <c r="R6448" i="1"/>
  <c r="S6447" i="1"/>
  <c r="W6448" i="1" l="1"/>
  <c r="R6449" i="1"/>
  <c r="S6448" i="1"/>
  <c r="X6448" i="1"/>
  <c r="U6448" i="1"/>
  <c r="T6449" i="1"/>
  <c r="X6449" i="1" l="1"/>
  <c r="T6450" i="1"/>
  <c r="U6449" i="1"/>
  <c r="W6449" i="1"/>
  <c r="S6449" i="1"/>
  <c r="R6450" i="1"/>
  <c r="W6450" i="1" l="1"/>
  <c r="S6450" i="1"/>
  <c r="R6451" i="1"/>
  <c r="X6450" i="1"/>
  <c r="T6451" i="1"/>
  <c r="U6450" i="1"/>
  <c r="X6451" i="1" l="1"/>
  <c r="T6452" i="1"/>
  <c r="U6451" i="1"/>
  <c r="W6451" i="1"/>
  <c r="S6451" i="1"/>
  <c r="R6452" i="1"/>
  <c r="W6452" i="1" l="1"/>
  <c r="R6453" i="1"/>
  <c r="S6452" i="1"/>
  <c r="X6452" i="1"/>
  <c r="U6452" i="1"/>
  <c r="T6453" i="1"/>
  <c r="X6453" i="1" l="1"/>
  <c r="U6453" i="1"/>
  <c r="T6454" i="1"/>
  <c r="W6453" i="1"/>
  <c r="R6454" i="1"/>
  <c r="S6453" i="1"/>
  <c r="W6454" i="1" l="1"/>
  <c r="S6454" i="1"/>
  <c r="R6455" i="1"/>
  <c r="X6454" i="1"/>
  <c r="T6455" i="1"/>
  <c r="U6454" i="1"/>
  <c r="X6455" i="1" l="1"/>
  <c r="T6456" i="1"/>
  <c r="U6455" i="1"/>
  <c r="W6455" i="1"/>
  <c r="R6456" i="1"/>
  <c r="S6455" i="1"/>
  <c r="W6456" i="1" l="1"/>
  <c r="R6457" i="1"/>
  <c r="S6456" i="1"/>
  <c r="X6456" i="1"/>
  <c r="T6457" i="1"/>
  <c r="U6456" i="1"/>
  <c r="X6457" i="1" l="1"/>
  <c r="T6458" i="1"/>
  <c r="U6457" i="1"/>
  <c r="W6457" i="1"/>
  <c r="R6458" i="1"/>
  <c r="S6457" i="1"/>
  <c r="W6458" i="1" l="1"/>
  <c r="S6458" i="1"/>
  <c r="R6459" i="1"/>
  <c r="X6458" i="1"/>
  <c r="T6459" i="1"/>
  <c r="U6458" i="1"/>
  <c r="X6459" i="1" l="1"/>
  <c r="T6460" i="1"/>
  <c r="U6459" i="1"/>
  <c r="W6459" i="1"/>
  <c r="R6460" i="1"/>
  <c r="S6459" i="1"/>
  <c r="W6460" i="1" l="1"/>
  <c r="R6461" i="1"/>
  <c r="S6460" i="1"/>
  <c r="X6460" i="1"/>
  <c r="T6461" i="1"/>
  <c r="U6460" i="1"/>
  <c r="X6461" i="1" l="1"/>
  <c r="U6461" i="1"/>
  <c r="T6462" i="1"/>
  <c r="W6461" i="1"/>
  <c r="S6461" i="1"/>
  <c r="R6462" i="1"/>
  <c r="W6462" i="1" l="1"/>
  <c r="S6462" i="1"/>
  <c r="R6463" i="1"/>
  <c r="X6462" i="1"/>
  <c r="T6463" i="1"/>
  <c r="U6462" i="1"/>
  <c r="X6463" i="1" l="1"/>
  <c r="U6463" i="1"/>
  <c r="T6464" i="1"/>
  <c r="W6463" i="1"/>
  <c r="R6464" i="1"/>
  <c r="S6463" i="1"/>
  <c r="W6464" i="1" l="1"/>
  <c r="R6465" i="1"/>
  <c r="S6464" i="1"/>
  <c r="X6464" i="1"/>
  <c r="U6464" i="1"/>
  <c r="T6465" i="1"/>
  <c r="X6465" i="1" l="1"/>
  <c r="T6466" i="1"/>
  <c r="U6465" i="1"/>
  <c r="W6465" i="1"/>
  <c r="R6466" i="1"/>
  <c r="S6465" i="1"/>
  <c r="X6466" i="1" l="1"/>
  <c r="T6467" i="1"/>
  <c r="U6466" i="1"/>
  <c r="W6466" i="1"/>
  <c r="S6466" i="1"/>
  <c r="R6467" i="1"/>
  <c r="W6467" i="1" l="1"/>
  <c r="S6467" i="1"/>
  <c r="R6468" i="1"/>
  <c r="X6467" i="1"/>
  <c r="T6468" i="1"/>
  <c r="U6467" i="1"/>
  <c r="X6468" i="1" l="1"/>
  <c r="U6468" i="1"/>
  <c r="T6469" i="1"/>
  <c r="W6468" i="1"/>
  <c r="S6468" i="1"/>
  <c r="R6469" i="1"/>
  <c r="W6469" i="1" l="1"/>
  <c r="R6470" i="1"/>
  <c r="S6469" i="1"/>
  <c r="X6469" i="1"/>
  <c r="T6470" i="1"/>
  <c r="U6469" i="1"/>
  <c r="X6470" i="1" l="1"/>
  <c r="T6471" i="1"/>
  <c r="U6470" i="1"/>
  <c r="W6470" i="1"/>
  <c r="R6471" i="1"/>
  <c r="S6470" i="1"/>
  <c r="X6471" i="1" l="1"/>
  <c r="T6472" i="1"/>
  <c r="U6471" i="1"/>
  <c r="W6471" i="1"/>
  <c r="S6471" i="1"/>
  <c r="R6472" i="1"/>
  <c r="W6472" i="1" l="1"/>
  <c r="R6473" i="1"/>
  <c r="S6472" i="1"/>
  <c r="X6472" i="1"/>
  <c r="T6473" i="1"/>
  <c r="U6472" i="1"/>
  <c r="X6473" i="1" l="1"/>
  <c r="T6474" i="1"/>
  <c r="U6473" i="1"/>
  <c r="W6473" i="1"/>
  <c r="R6474" i="1"/>
  <c r="S6473" i="1"/>
  <c r="W6474" i="1" l="1"/>
  <c r="S6474" i="1"/>
  <c r="R6475" i="1"/>
  <c r="X6474" i="1"/>
  <c r="T6475" i="1"/>
  <c r="U6474" i="1"/>
  <c r="X6475" i="1" l="1"/>
  <c r="U6475" i="1"/>
  <c r="T6476" i="1"/>
  <c r="W6475" i="1"/>
  <c r="R6476" i="1"/>
  <c r="S6475" i="1"/>
  <c r="W6476" i="1" l="1"/>
  <c r="S6476" i="1"/>
  <c r="R6477" i="1"/>
  <c r="X6476" i="1"/>
  <c r="T6477" i="1"/>
  <c r="U6476" i="1"/>
  <c r="X6477" i="1" l="1"/>
  <c r="T6478" i="1"/>
  <c r="U6477" i="1"/>
  <c r="W6477" i="1"/>
  <c r="R6478" i="1"/>
  <c r="S6477" i="1"/>
  <c r="W6478" i="1" l="1"/>
  <c r="S6478" i="1"/>
  <c r="R6479" i="1"/>
  <c r="X6478" i="1"/>
  <c r="U6478" i="1"/>
  <c r="T6479" i="1"/>
  <c r="X6479" i="1" l="1"/>
  <c r="T6480" i="1"/>
  <c r="U6479" i="1"/>
  <c r="W6479" i="1"/>
  <c r="R6480" i="1"/>
  <c r="S6479" i="1"/>
  <c r="W6480" i="1" l="1"/>
  <c r="R6481" i="1"/>
  <c r="S6480" i="1"/>
  <c r="X6480" i="1"/>
  <c r="T6481" i="1"/>
  <c r="U6480" i="1"/>
  <c r="X6481" i="1" l="1"/>
  <c r="U6481" i="1"/>
  <c r="T6482" i="1"/>
  <c r="W6481" i="1"/>
  <c r="R6482" i="1"/>
  <c r="S6481" i="1"/>
  <c r="W6482" i="1" l="1"/>
  <c r="R6483" i="1"/>
  <c r="S6482" i="1"/>
  <c r="X6482" i="1"/>
  <c r="T6483" i="1"/>
  <c r="U6482" i="1"/>
  <c r="X6483" i="1" l="1"/>
  <c r="U6483" i="1"/>
  <c r="T6484" i="1"/>
  <c r="W6483" i="1"/>
  <c r="R6484" i="1"/>
  <c r="S6483" i="1"/>
  <c r="W6484" i="1" l="1"/>
  <c r="S6484" i="1"/>
  <c r="R6485" i="1"/>
  <c r="X6484" i="1"/>
  <c r="T6485" i="1"/>
  <c r="U6484" i="1"/>
  <c r="X6485" i="1" l="1"/>
  <c r="U6485" i="1"/>
  <c r="T6486" i="1"/>
  <c r="W6485" i="1"/>
  <c r="S6485" i="1"/>
  <c r="R6486" i="1"/>
  <c r="W6486" i="1" l="1"/>
  <c r="R6487" i="1"/>
  <c r="S6486" i="1"/>
  <c r="X6486" i="1"/>
  <c r="T6487" i="1"/>
  <c r="U6486" i="1"/>
  <c r="X6487" i="1" l="1"/>
  <c r="U6487" i="1"/>
  <c r="T6488" i="1"/>
  <c r="W6487" i="1"/>
  <c r="R6488" i="1"/>
  <c r="S6487" i="1"/>
  <c r="W6488" i="1" l="1"/>
  <c r="R6489" i="1"/>
  <c r="S6488" i="1"/>
  <c r="X6488" i="1"/>
  <c r="T6489" i="1"/>
  <c r="U6488" i="1"/>
  <c r="X6489" i="1" l="1"/>
  <c r="U6489" i="1"/>
  <c r="T6490" i="1"/>
  <c r="W6489" i="1"/>
  <c r="R6490" i="1"/>
  <c r="S6489" i="1"/>
  <c r="W6490" i="1" l="1"/>
  <c r="S6490" i="1"/>
  <c r="R6491" i="1"/>
  <c r="X6490" i="1"/>
  <c r="T6491" i="1"/>
  <c r="U6490" i="1"/>
  <c r="X6491" i="1" l="1"/>
  <c r="T6492" i="1"/>
  <c r="U6491" i="1"/>
  <c r="W6491" i="1"/>
  <c r="S6491" i="1"/>
  <c r="R6492" i="1"/>
  <c r="W6492" i="1" l="1"/>
  <c r="S6492" i="1"/>
  <c r="R6493" i="1"/>
  <c r="X6492" i="1"/>
  <c r="T6493" i="1"/>
  <c r="U6492" i="1"/>
  <c r="X6493" i="1" l="1"/>
  <c r="U6493" i="1"/>
  <c r="T6494" i="1"/>
  <c r="W6493" i="1"/>
  <c r="S6493" i="1"/>
  <c r="R6494" i="1"/>
  <c r="W6494" i="1" l="1"/>
  <c r="R6495" i="1"/>
  <c r="S6494" i="1"/>
  <c r="X6494" i="1"/>
  <c r="T6495" i="1"/>
  <c r="U6494" i="1"/>
  <c r="X6495" i="1" l="1"/>
  <c r="T6496" i="1"/>
  <c r="U6495" i="1"/>
  <c r="W6495" i="1"/>
  <c r="R6496" i="1"/>
  <c r="S6495" i="1"/>
  <c r="W6496" i="1" l="1"/>
  <c r="S6496" i="1"/>
  <c r="R6497" i="1"/>
  <c r="X6496" i="1"/>
  <c r="T6497" i="1"/>
  <c r="U6496" i="1"/>
  <c r="X6497" i="1" l="1"/>
  <c r="T6498" i="1"/>
  <c r="U6497" i="1"/>
  <c r="W6497" i="1"/>
  <c r="S6497" i="1"/>
  <c r="R6498" i="1"/>
  <c r="W6498" i="1" l="1"/>
  <c r="R6499" i="1"/>
  <c r="S6498" i="1"/>
  <c r="X6498" i="1"/>
  <c r="T6499" i="1"/>
  <c r="U6498" i="1"/>
  <c r="X6499" i="1" l="1"/>
  <c r="T6500" i="1"/>
  <c r="U6499" i="1"/>
  <c r="W6499" i="1"/>
  <c r="S6499" i="1"/>
  <c r="R6500" i="1"/>
  <c r="W6500" i="1" l="1"/>
  <c r="R6501" i="1"/>
  <c r="S6500" i="1"/>
  <c r="X6500" i="1"/>
  <c r="T6501" i="1"/>
  <c r="U6500" i="1"/>
  <c r="X6501" i="1" l="1"/>
  <c r="U6501" i="1"/>
  <c r="T6502" i="1"/>
  <c r="W6501" i="1"/>
  <c r="R6502" i="1"/>
  <c r="S6501" i="1"/>
  <c r="W6502" i="1" l="1"/>
  <c r="R6503" i="1"/>
  <c r="S6502" i="1"/>
  <c r="X6502" i="1"/>
  <c r="T6503" i="1"/>
  <c r="U6502" i="1"/>
  <c r="X6503" i="1" l="1"/>
  <c r="U6503" i="1"/>
  <c r="T6504" i="1"/>
  <c r="W6503" i="1"/>
  <c r="R6504" i="1"/>
  <c r="S6503" i="1"/>
  <c r="W6504" i="1" l="1"/>
  <c r="R6505" i="1"/>
  <c r="S6504" i="1"/>
  <c r="X6504" i="1"/>
  <c r="T6505" i="1"/>
  <c r="U6504" i="1"/>
  <c r="X6505" i="1" l="1"/>
  <c r="U6505" i="1"/>
  <c r="T6506" i="1"/>
  <c r="W6505" i="1"/>
  <c r="R6506" i="1"/>
  <c r="S6505" i="1"/>
  <c r="W6506" i="1" l="1"/>
  <c r="S6506" i="1"/>
  <c r="R6507" i="1"/>
  <c r="X6506" i="1"/>
  <c r="U6506" i="1"/>
  <c r="T6507" i="1"/>
  <c r="X6507" i="1" l="1"/>
  <c r="T6508" i="1"/>
  <c r="U6507" i="1"/>
  <c r="W6507" i="1"/>
  <c r="R6508" i="1"/>
  <c r="S6507" i="1"/>
  <c r="W6508" i="1" l="1"/>
  <c r="R6509" i="1"/>
  <c r="S6508" i="1"/>
  <c r="X6508" i="1"/>
  <c r="T6509" i="1"/>
  <c r="U6508" i="1"/>
  <c r="X6509" i="1" l="1"/>
  <c r="T6510" i="1"/>
  <c r="U6509" i="1"/>
  <c r="W6509" i="1"/>
  <c r="R6510" i="1"/>
  <c r="S6509" i="1"/>
  <c r="W6510" i="1" l="1"/>
  <c r="R6511" i="1"/>
  <c r="S6510" i="1"/>
  <c r="X6510" i="1"/>
  <c r="U6510" i="1"/>
  <c r="T6511" i="1"/>
  <c r="X6511" i="1" l="1"/>
  <c r="T6512" i="1"/>
  <c r="U6511" i="1"/>
  <c r="W6511" i="1"/>
  <c r="R6512" i="1"/>
  <c r="S6511" i="1"/>
  <c r="W6512" i="1" l="1"/>
  <c r="R6513" i="1"/>
  <c r="S6512" i="1"/>
  <c r="X6512" i="1"/>
  <c r="T6513" i="1"/>
  <c r="U6512" i="1"/>
  <c r="X6513" i="1" l="1"/>
  <c r="T6514" i="1"/>
  <c r="U6513" i="1"/>
  <c r="W6513" i="1"/>
  <c r="R6514" i="1"/>
  <c r="S6513" i="1"/>
  <c r="W6514" i="1" l="1"/>
  <c r="R6515" i="1"/>
  <c r="S6514" i="1"/>
  <c r="X6514" i="1"/>
  <c r="U6514" i="1"/>
  <c r="T6515" i="1"/>
  <c r="X6515" i="1" l="1"/>
  <c r="T6516" i="1"/>
  <c r="U6515" i="1"/>
  <c r="W6515" i="1"/>
  <c r="S6515" i="1"/>
  <c r="R6516" i="1"/>
  <c r="W6516" i="1" l="1"/>
  <c r="R6517" i="1"/>
  <c r="S6516" i="1"/>
  <c r="X6516" i="1"/>
  <c r="T6517" i="1"/>
  <c r="U6516" i="1"/>
  <c r="X6517" i="1" l="1"/>
  <c r="U6517" i="1"/>
  <c r="T6518" i="1"/>
  <c r="W6517" i="1"/>
  <c r="S6517" i="1"/>
  <c r="R6518" i="1"/>
  <c r="W6518" i="1" l="1"/>
  <c r="S6518" i="1"/>
  <c r="R6519" i="1"/>
  <c r="X6518" i="1"/>
  <c r="U6518" i="1"/>
  <c r="T6519" i="1"/>
  <c r="X6519" i="1" l="1"/>
  <c r="T6520" i="1"/>
  <c r="U6519" i="1"/>
  <c r="W6519" i="1"/>
  <c r="R6520" i="1"/>
  <c r="S6519" i="1"/>
  <c r="W6520" i="1" l="1"/>
  <c r="R6521" i="1"/>
  <c r="S6520" i="1"/>
  <c r="X6520" i="1"/>
  <c r="T6521" i="1"/>
  <c r="U6520" i="1"/>
  <c r="X6521" i="1" l="1"/>
  <c r="U6521" i="1"/>
  <c r="T6522" i="1"/>
  <c r="W6521" i="1"/>
  <c r="S6521" i="1"/>
  <c r="R6522" i="1"/>
  <c r="W6522" i="1" l="1"/>
  <c r="R6523" i="1"/>
  <c r="S6522" i="1"/>
  <c r="X6522" i="1"/>
  <c r="T6523" i="1"/>
  <c r="U6522" i="1"/>
  <c r="X6523" i="1" l="1"/>
  <c r="U6523" i="1"/>
  <c r="T6524" i="1"/>
  <c r="W6523" i="1"/>
  <c r="S6523" i="1"/>
  <c r="R6524" i="1"/>
  <c r="W6524" i="1" l="1"/>
  <c r="R6525" i="1"/>
  <c r="S6524" i="1"/>
  <c r="X6524" i="1"/>
  <c r="T6525" i="1"/>
  <c r="U6524" i="1"/>
  <c r="X6525" i="1" l="1"/>
  <c r="T6526" i="1"/>
  <c r="U6525" i="1"/>
  <c r="W6525" i="1"/>
  <c r="R6526" i="1"/>
  <c r="S6525" i="1"/>
  <c r="W6526" i="1" l="1"/>
  <c r="R6527" i="1"/>
  <c r="S6526" i="1"/>
  <c r="X6526" i="1"/>
  <c r="T6527" i="1"/>
  <c r="U6526" i="1"/>
  <c r="X6527" i="1" l="1"/>
  <c r="T6528" i="1"/>
  <c r="U6527" i="1"/>
  <c r="W6527" i="1"/>
  <c r="S6527" i="1"/>
  <c r="R6528" i="1"/>
  <c r="W6528" i="1" l="1"/>
  <c r="R6529" i="1"/>
  <c r="S6528" i="1"/>
  <c r="X6528" i="1"/>
  <c r="T6529" i="1"/>
  <c r="U6528" i="1"/>
  <c r="X6529" i="1" l="1"/>
  <c r="T6530" i="1"/>
  <c r="U6529" i="1"/>
  <c r="W6529" i="1"/>
  <c r="R6530" i="1"/>
  <c r="S6529" i="1"/>
  <c r="W6530" i="1" l="1"/>
  <c r="R6531" i="1"/>
  <c r="S6530" i="1"/>
  <c r="X6530" i="1"/>
  <c r="T6531" i="1"/>
  <c r="U6530" i="1"/>
  <c r="X6531" i="1" l="1"/>
  <c r="T6532" i="1"/>
  <c r="U6531" i="1"/>
  <c r="W6531" i="1"/>
  <c r="R6532" i="1"/>
  <c r="S6531" i="1"/>
  <c r="W6532" i="1" l="1"/>
  <c r="S6532" i="1"/>
  <c r="R6533" i="1"/>
  <c r="X6532" i="1"/>
  <c r="T6533" i="1"/>
  <c r="U6532" i="1"/>
  <c r="X6533" i="1" l="1"/>
  <c r="T6534" i="1"/>
  <c r="U6533" i="1"/>
  <c r="W6533" i="1"/>
  <c r="R6534" i="1"/>
  <c r="S6533" i="1"/>
  <c r="W6534" i="1" l="1"/>
  <c r="R6535" i="1"/>
  <c r="S6534" i="1"/>
  <c r="X6534" i="1"/>
  <c r="T6535" i="1"/>
  <c r="U6534" i="1"/>
  <c r="X6535" i="1" l="1"/>
  <c r="T6536" i="1"/>
  <c r="U6535" i="1"/>
  <c r="W6535" i="1"/>
  <c r="S6535" i="1"/>
  <c r="R6536" i="1"/>
  <c r="W6536" i="1" l="1"/>
  <c r="S6536" i="1"/>
  <c r="R6537" i="1"/>
  <c r="X6536" i="1"/>
  <c r="U6536" i="1"/>
  <c r="T6537" i="1"/>
  <c r="X6537" i="1" l="1"/>
  <c r="T6538" i="1"/>
  <c r="U6537" i="1"/>
  <c r="W6537" i="1"/>
  <c r="R6538" i="1"/>
  <c r="S6537" i="1"/>
  <c r="W6538" i="1" l="1"/>
  <c r="R6539" i="1"/>
  <c r="S6538" i="1"/>
  <c r="X6538" i="1"/>
  <c r="T6539" i="1"/>
  <c r="U6538" i="1"/>
  <c r="X6539" i="1" l="1"/>
  <c r="T6540" i="1"/>
  <c r="U6539" i="1"/>
  <c r="W6539" i="1"/>
  <c r="R6540" i="1"/>
  <c r="S6539" i="1"/>
  <c r="W6540" i="1" l="1"/>
  <c r="S6540" i="1"/>
  <c r="R6541" i="1"/>
  <c r="X6540" i="1"/>
  <c r="T6541" i="1"/>
  <c r="U6540" i="1"/>
  <c r="X6541" i="1" l="1"/>
  <c r="U6541" i="1"/>
  <c r="T6542" i="1"/>
  <c r="W6541" i="1"/>
  <c r="S6541" i="1"/>
  <c r="R6542" i="1"/>
  <c r="W6542" i="1" l="1"/>
  <c r="R6543" i="1"/>
  <c r="S6542" i="1"/>
  <c r="X6542" i="1"/>
  <c r="T6543" i="1"/>
  <c r="U6542" i="1"/>
  <c r="X6543" i="1" l="1"/>
  <c r="U6543" i="1"/>
  <c r="T6544" i="1"/>
  <c r="W6543" i="1"/>
  <c r="R6544" i="1"/>
  <c r="S6543" i="1"/>
  <c r="W6544" i="1" l="1"/>
  <c r="R6545" i="1"/>
  <c r="S6544" i="1"/>
  <c r="X6544" i="1"/>
  <c r="T6545" i="1"/>
  <c r="U6544" i="1"/>
  <c r="X6545" i="1" l="1"/>
  <c r="T6546" i="1"/>
  <c r="U6545" i="1"/>
  <c r="W6545" i="1"/>
  <c r="R6546" i="1"/>
  <c r="S6545" i="1"/>
  <c r="W6546" i="1" l="1"/>
  <c r="S6546" i="1"/>
  <c r="R6547" i="1"/>
  <c r="X6546" i="1"/>
  <c r="T6547" i="1"/>
  <c r="U6546" i="1"/>
  <c r="X6547" i="1" l="1"/>
  <c r="T6548" i="1"/>
  <c r="U6547" i="1"/>
  <c r="W6547" i="1"/>
  <c r="R6548" i="1"/>
  <c r="S6547" i="1"/>
  <c r="W6548" i="1" l="1"/>
  <c r="S6548" i="1"/>
  <c r="R6549" i="1"/>
  <c r="X6548" i="1"/>
  <c r="T6549" i="1"/>
  <c r="U6548" i="1"/>
  <c r="X6549" i="1" l="1"/>
  <c r="U6549" i="1"/>
  <c r="T6550" i="1"/>
  <c r="W6549" i="1"/>
  <c r="S6549" i="1"/>
  <c r="R6550" i="1"/>
  <c r="W6550" i="1" l="1"/>
  <c r="R6551" i="1"/>
  <c r="S6550" i="1"/>
  <c r="X6550" i="1"/>
  <c r="T6551" i="1"/>
  <c r="U6550" i="1"/>
  <c r="X6551" i="1" l="1"/>
  <c r="T6552" i="1"/>
  <c r="U6551" i="1"/>
  <c r="W6551" i="1"/>
  <c r="R6552" i="1"/>
  <c r="S6551" i="1"/>
  <c r="W6552" i="1" l="1"/>
  <c r="R6553" i="1"/>
  <c r="S6552" i="1"/>
  <c r="X6552" i="1"/>
  <c r="T6553" i="1"/>
  <c r="U6552" i="1"/>
  <c r="X6553" i="1" l="1"/>
  <c r="U6553" i="1"/>
  <c r="T6554" i="1"/>
  <c r="W6553" i="1"/>
  <c r="S6553" i="1"/>
  <c r="R6554" i="1"/>
  <c r="W6554" i="1" l="1"/>
  <c r="R6555" i="1"/>
  <c r="S6554" i="1"/>
  <c r="X6554" i="1"/>
  <c r="T6555" i="1"/>
  <c r="U6554" i="1"/>
  <c r="X6555" i="1" l="1"/>
  <c r="T6556" i="1"/>
  <c r="U6555" i="1"/>
  <c r="W6555" i="1"/>
  <c r="R6556" i="1"/>
  <c r="S6555" i="1"/>
  <c r="W6556" i="1" l="1"/>
  <c r="S6556" i="1"/>
  <c r="R6557" i="1"/>
  <c r="X6556" i="1"/>
  <c r="T6557" i="1"/>
  <c r="U6556" i="1"/>
  <c r="X6557" i="1" l="1"/>
  <c r="T6558" i="1"/>
  <c r="U6557" i="1"/>
  <c r="W6557" i="1"/>
  <c r="S6557" i="1"/>
  <c r="R6558" i="1"/>
  <c r="W6558" i="1" l="1"/>
  <c r="R6559" i="1"/>
  <c r="S6558" i="1"/>
  <c r="X6558" i="1"/>
  <c r="U6558" i="1"/>
  <c r="T6559" i="1"/>
  <c r="X6559" i="1" l="1"/>
  <c r="T6560" i="1"/>
  <c r="U6559" i="1"/>
  <c r="W6559" i="1"/>
  <c r="S6559" i="1"/>
  <c r="R6560" i="1"/>
  <c r="W6560" i="1" l="1"/>
  <c r="R6561" i="1"/>
  <c r="S6560" i="1"/>
  <c r="X6560" i="1"/>
  <c r="U6560" i="1"/>
  <c r="T6561" i="1"/>
  <c r="X6561" i="1" l="1"/>
  <c r="T6562" i="1"/>
  <c r="U6561" i="1"/>
  <c r="W6561" i="1"/>
  <c r="R6562" i="1"/>
  <c r="S6561" i="1"/>
  <c r="W6562" i="1" l="1"/>
  <c r="R6563" i="1"/>
  <c r="S6562" i="1"/>
  <c r="X6562" i="1"/>
  <c r="T6563" i="1"/>
  <c r="U6562" i="1"/>
  <c r="X6563" i="1" l="1"/>
  <c r="U6563" i="1"/>
  <c r="T6564" i="1"/>
  <c r="W6563" i="1"/>
  <c r="R6564" i="1"/>
  <c r="S6563" i="1"/>
  <c r="W6564" i="1" l="1"/>
  <c r="S6564" i="1"/>
  <c r="R6565" i="1"/>
  <c r="X6564" i="1"/>
  <c r="U6564" i="1"/>
  <c r="T6565" i="1"/>
  <c r="X6565" i="1" l="1"/>
  <c r="U6565" i="1"/>
  <c r="T6566" i="1"/>
  <c r="W6565" i="1"/>
  <c r="R6566" i="1"/>
  <c r="S6565" i="1"/>
  <c r="W6566" i="1" l="1"/>
  <c r="R6567" i="1"/>
  <c r="S6566" i="1"/>
  <c r="X6566" i="1"/>
  <c r="T6567" i="1"/>
  <c r="U6566" i="1"/>
  <c r="X6567" i="1" l="1"/>
  <c r="T6568" i="1"/>
  <c r="U6567" i="1"/>
  <c r="W6567" i="1"/>
  <c r="R6568" i="1"/>
  <c r="S6567" i="1"/>
  <c r="W6568" i="1" l="1"/>
  <c r="R6569" i="1"/>
  <c r="S6568" i="1"/>
  <c r="X6568" i="1"/>
  <c r="T6569" i="1"/>
  <c r="U6568" i="1"/>
  <c r="X6569" i="1" l="1"/>
  <c r="T6570" i="1"/>
  <c r="U6569" i="1"/>
  <c r="W6569" i="1"/>
  <c r="S6569" i="1"/>
  <c r="R6570" i="1"/>
  <c r="W6570" i="1" l="1"/>
  <c r="S6570" i="1"/>
  <c r="R6571" i="1"/>
  <c r="X6570" i="1"/>
  <c r="T6571" i="1"/>
  <c r="U6570" i="1"/>
  <c r="X6571" i="1" l="1"/>
  <c r="T6572" i="1"/>
  <c r="U6571" i="1"/>
  <c r="W6571" i="1"/>
  <c r="R6572" i="1"/>
  <c r="S6571" i="1"/>
  <c r="W6572" i="1" l="1"/>
  <c r="S6572" i="1"/>
  <c r="R6573" i="1"/>
  <c r="X6572" i="1"/>
  <c r="T6573" i="1"/>
  <c r="U6572" i="1"/>
  <c r="X6573" i="1" l="1"/>
  <c r="T6574" i="1"/>
  <c r="U6573" i="1"/>
  <c r="W6573" i="1"/>
  <c r="S6573" i="1"/>
  <c r="R6574" i="1"/>
  <c r="W6574" i="1" l="1"/>
  <c r="R6575" i="1"/>
  <c r="S6574" i="1"/>
  <c r="X6574" i="1"/>
  <c r="T6575" i="1"/>
  <c r="U6574" i="1"/>
  <c r="X6575" i="1" l="1"/>
  <c r="T6576" i="1"/>
  <c r="U6575" i="1"/>
  <c r="W6575" i="1"/>
  <c r="S6575" i="1"/>
  <c r="R6576" i="1"/>
  <c r="W6576" i="1" l="1"/>
  <c r="R6577" i="1"/>
  <c r="S6576" i="1"/>
  <c r="X6576" i="1"/>
  <c r="T6577" i="1"/>
  <c r="U6576" i="1"/>
  <c r="X6577" i="1" l="1"/>
  <c r="U6577" i="1"/>
  <c r="T6578" i="1"/>
  <c r="W6577" i="1"/>
  <c r="R6578" i="1"/>
  <c r="S6577" i="1"/>
  <c r="W6578" i="1" l="1"/>
  <c r="R6579" i="1"/>
  <c r="S6578" i="1"/>
  <c r="X6578" i="1"/>
  <c r="T6579" i="1"/>
  <c r="U6578" i="1"/>
  <c r="X6579" i="1" l="1"/>
  <c r="U6579" i="1"/>
  <c r="T6580" i="1"/>
  <c r="W6579" i="1"/>
  <c r="S6579" i="1"/>
  <c r="R6580" i="1"/>
  <c r="W6580" i="1" l="1"/>
  <c r="R6581" i="1"/>
  <c r="S6580" i="1"/>
  <c r="X6580" i="1"/>
  <c r="U6580" i="1"/>
  <c r="T6581" i="1"/>
  <c r="X6581" i="1" l="1"/>
  <c r="T6582" i="1"/>
  <c r="U6581" i="1"/>
  <c r="W6581" i="1"/>
  <c r="S6581" i="1"/>
  <c r="R6582" i="1"/>
  <c r="W6582" i="1" l="1"/>
  <c r="R6583" i="1"/>
  <c r="S6582" i="1"/>
  <c r="X6582" i="1"/>
  <c r="T6583" i="1"/>
  <c r="U6582" i="1"/>
  <c r="X6583" i="1" l="1"/>
  <c r="T6584" i="1"/>
  <c r="U6583" i="1"/>
  <c r="W6583" i="1"/>
  <c r="S6583" i="1"/>
  <c r="R6584" i="1"/>
  <c r="W6584" i="1" l="1"/>
  <c r="R6585" i="1"/>
  <c r="S6584" i="1"/>
  <c r="X6584" i="1"/>
  <c r="U6584" i="1"/>
  <c r="T6585" i="1"/>
  <c r="W6585" i="1" l="1"/>
  <c r="R6586" i="1"/>
  <c r="S6585" i="1"/>
  <c r="X6585" i="1"/>
  <c r="U6585" i="1"/>
  <c r="T6586" i="1"/>
  <c r="X6586" i="1" l="1"/>
  <c r="U6586" i="1"/>
  <c r="T6587" i="1"/>
  <c r="W6586" i="1"/>
  <c r="R6587" i="1"/>
  <c r="S6586" i="1"/>
  <c r="W6587" i="1" l="1"/>
  <c r="S6587" i="1"/>
  <c r="R6588" i="1"/>
  <c r="X6587" i="1"/>
  <c r="T6588" i="1"/>
  <c r="U6587" i="1"/>
  <c r="X6588" i="1" l="1"/>
  <c r="U6588" i="1"/>
  <c r="T6589" i="1"/>
  <c r="W6588" i="1"/>
  <c r="R6589" i="1"/>
  <c r="S6588" i="1"/>
  <c r="W6589" i="1" l="1"/>
  <c r="R6590" i="1"/>
  <c r="S6589" i="1"/>
  <c r="X6589" i="1"/>
  <c r="U6589" i="1"/>
  <c r="T6590" i="1"/>
  <c r="X6590" i="1" l="1"/>
  <c r="T6591" i="1"/>
  <c r="U6590" i="1"/>
  <c r="W6590" i="1"/>
  <c r="R6591" i="1"/>
  <c r="S6590" i="1"/>
  <c r="W6591" i="1" l="1"/>
  <c r="R6592" i="1"/>
  <c r="S6591" i="1"/>
  <c r="X6591" i="1"/>
  <c r="T6592" i="1"/>
  <c r="U6591" i="1"/>
  <c r="X6592" i="1" l="1"/>
  <c r="T6593" i="1"/>
  <c r="U6592" i="1"/>
  <c r="W6592" i="1"/>
  <c r="R6593" i="1"/>
  <c r="S6592" i="1"/>
  <c r="W6593" i="1" l="1"/>
  <c r="S6593" i="1"/>
  <c r="R6594" i="1"/>
  <c r="X6593" i="1"/>
  <c r="T6594" i="1"/>
  <c r="U6593" i="1"/>
  <c r="X6594" i="1" l="1"/>
  <c r="T6595" i="1"/>
  <c r="U6594" i="1"/>
  <c r="W6594" i="1"/>
  <c r="R6595" i="1"/>
  <c r="S6594" i="1"/>
  <c r="W6595" i="1" l="1"/>
  <c r="R6596" i="1"/>
  <c r="S6595" i="1"/>
  <c r="X6595" i="1"/>
  <c r="U6595" i="1"/>
  <c r="T6596" i="1"/>
  <c r="X6596" i="1" l="1"/>
  <c r="T6597" i="1"/>
  <c r="U6596" i="1"/>
  <c r="W6596" i="1"/>
  <c r="S6596" i="1"/>
  <c r="R6597" i="1"/>
  <c r="W6597" i="1" l="1"/>
  <c r="S6597" i="1"/>
  <c r="R6598" i="1"/>
  <c r="X6597" i="1"/>
  <c r="T6598" i="1"/>
  <c r="U6597" i="1"/>
  <c r="X6598" i="1" l="1"/>
  <c r="U6598" i="1"/>
  <c r="T6599" i="1"/>
  <c r="W6598" i="1"/>
  <c r="S6598" i="1"/>
  <c r="R6599" i="1"/>
  <c r="W6599" i="1" l="1"/>
  <c r="R6600" i="1"/>
  <c r="S6599" i="1"/>
  <c r="X6599" i="1"/>
  <c r="T6600" i="1"/>
  <c r="U6599" i="1"/>
  <c r="X6600" i="1" l="1"/>
  <c r="T6601" i="1"/>
  <c r="U6600" i="1"/>
  <c r="W6600" i="1"/>
  <c r="R6601" i="1"/>
  <c r="S6600" i="1"/>
  <c r="W6601" i="1" l="1"/>
  <c r="R6602" i="1"/>
  <c r="S6601" i="1"/>
  <c r="X6601" i="1"/>
  <c r="T6602" i="1"/>
  <c r="U6601" i="1"/>
  <c r="X6602" i="1" l="1"/>
  <c r="T6603" i="1"/>
  <c r="U6602" i="1"/>
  <c r="W6602" i="1"/>
  <c r="R6603" i="1"/>
  <c r="S6602" i="1"/>
  <c r="W6603" i="1" l="1"/>
  <c r="R6604" i="1"/>
  <c r="S6603" i="1"/>
  <c r="X6603" i="1"/>
  <c r="T6604" i="1"/>
  <c r="U6603" i="1"/>
  <c r="X6604" i="1" l="1"/>
  <c r="T6605" i="1"/>
  <c r="U6604" i="1"/>
  <c r="W6604" i="1"/>
  <c r="S6604" i="1"/>
  <c r="R6605" i="1"/>
  <c r="W6605" i="1" l="1"/>
  <c r="S6605" i="1"/>
  <c r="R6606" i="1"/>
  <c r="X6605" i="1"/>
  <c r="T6606" i="1"/>
  <c r="U6605" i="1"/>
  <c r="X6606" i="1" l="1"/>
  <c r="T6607" i="1"/>
  <c r="U6606" i="1"/>
  <c r="W6606" i="1"/>
  <c r="R6607" i="1"/>
  <c r="S6606" i="1"/>
  <c r="W6607" i="1" l="1"/>
  <c r="R6608" i="1"/>
  <c r="S6607" i="1"/>
  <c r="X6607" i="1"/>
  <c r="U6607" i="1"/>
  <c r="T6608" i="1"/>
  <c r="X6608" i="1" l="1"/>
  <c r="T6609" i="1"/>
  <c r="U6608" i="1"/>
  <c r="W6608" i="1"/>
  <c r="R6609" i="1"/>
  <c r="S6608" i="1"/>
  <c r="W6609" i="1" l="1"/>
  <c r="R6610" i="1"/>
  <c r="S6609" i="1"/>
  <c r="X6609" i="1"/>
  <c r="U6609" i="1"/>
  <c r="T6610" i="1"/>
  <c r="X6610" i="1" l="1"/>
  <c r="U6610" i="1"/>
  <c r="T6611" i="1"/>
  <c r="W6610" i="1"/>
  <c r="S6610" i="1"/>
  <c r="R6611" i="1"/>
  <c r="W6611" i="1" l="1"/>
  <c r="R6612" i="1"/>
  <c r="S6611" i="1"/>
  <c r="X6611" i="1"/>
  <c r="U6611" i="1"/>
  <c r="T6612" i="1"/>
  <c r="X6612" i="1" l="1"/>
  <c r="T6613" i="1"/>
  <c r="U6612" i="1"/>
  <c r="W6612" i="1"/>
  <c r="R6613" i="1"/>
  <c r="S6612" i="1"/>
  <c r="W6613" i="1" l="1"/>
  <c r="R6614" i="1"/>
  <c r="S6613" i="1"/>
  <c r="X6613" i="1"/>
  <c r="T6614" i="1"/>
  <c r="U6613" i="1"/>
  <c r="X6614" i="1" l="1"/>
  <c r="U6614" i="1"/>
  <c r="T6615" i="1"/>
  <c r="W6614" i="1"/>
  <c r="S6614" i="1"/>
  <c r="R6615" i="1"/>
  <c r="W6615" i="1" l="1"/>
  <c r="R6616" i="1"/>
  <c r="S6615" i="1"/>
  <c r="X6615" i="1"/>
  <c r="T6616" i="1"/>
  <c r="U6615" i="1"/>
  <c r="X6616" i="1" l="1"/>
  <c r="T6617" i="1"/>
  <c r="U6616" i="1"/>
  <c r="W6616" i="1"/>
  <c r="R6617" i="1"/>
  <c r="S6616" i="1"/>
  <c r="W6617" i="1" l="1"/>
  <c r="S6617" i="1"/>
  <c r="R6618" i="1"/>
  <c r="X6617" i="1"/>
  <c r="T6618" i="1"/>
  <c r="U6617" i="1"/>
  <c r="X6618" i="1" l="1"/>
  <c r="U6618" i="1"/>
  <c r="T6619" i="1"/>
  <c r="W6618" i="1"/>
  <c r="S6618" i="1"/>
  <c r="R6619" i="1"/>
  <c r="W6619" i="1" l="1"/>
  <c r="R6620" i="1"/>
  <c r="S6619" i="1"/>
  <c r="X6619" i="1"/>
  <c r="T6620" i="1"/>
  <c r="U6619" i="1"/>
  <c r="X6620" i="1" l="1"/>
  <c r="T6621" i="1"/>
  <c r="U6620" i="1"/>
  <c r="W6620" i="1"/>
  <c r="R6621" i="1"/>
  <c r="S6620" i="1"/>
  <c r="W6621" i="1" l="1"/>
  <c r="R6622" i="1"/>
  <c r="S6621" i="1"/>
  <c r="X6621" i="1"/>
  <c r="U6621" i="1"/>
  <c r="T6622" i="1"/>
  <c r="X6622" i="1" l="1"/>
  <c r="T6623" i="1"/>
  <c r="U6622" i="1"/>
  <c r="W6622" i="1"/>
  <c r="S6622" i="1"/>
  <c r="R6623" i="1"/>
  <c r="X6623" i="1" l="1"/>
  <c r="T6624" i="1"/>
  <c r="U6623" i="1"/>
  <c r="W6623" i="1"/>
  <c r="S6623" i="1"/>
  <c r="R6624" i="1"/>
  <c r="W6624" i="1" l="1"/>
  <c r="R6625" i="1"/>
  <c r="S6624" i="1"/>
  <c r="X6624" i="1"/>
  <c r="T6625" i="1"/>
  <c r="U6624" i="1"/>
  <c r="X6625" i="1" l="1"/>
  <c r="T6626" i="1"/>
  <c r="U6625" i="1"/>
  <c r="W6625" i="1"/>
  <c r="S6625" i="1"/>
  <c r="R6626" i="1"/>
  <c r="W6626" i="1" l="1"/>
  <c r="S6626" i="1"/>
  <c r="R6627" i="1"/>
  <c r="X6626" i="1"/>
  <c r="U6626" i="1"/>
  <c r="T6627" i="1"/>
  <c r="X6627" i="1" l="1"/>
  <c r="U6627" i="1"/>
  <c r="T6628" i="1"/>
  <c r="W6627" i="1"/>
  <c r="R6628" i="1"/>
  <c r="S6627" i="1"/>
  <c r="W6628" i="1" l="1"/>
  <c r="R6629" i="1"/>
  <c r="S6628" i="1"/>
  <c r="X6628" i="1"/>
  <c r="T6629" i="1"/>
  <c r="U6628" i="1"/>
  <c r="X6629" i="1" l="1"/>
  <c r="T6630" i="1"/>
  <c r="U6629" i="1"/>
  <c r="W6629" i="1"/>
  <c r="R6630" i="1"/>
  <c r="S6629" i="1"/>
  <c r="W6630" i="1" l="1"/>
  <c r="R6631" i="1"/>
  <c r="S6630" i="1"/>
  <c r="X6630" i="1"/>
  <c r="T6631" i="1"/>
  <c r="U6630" i="1"/>
  <c r="X6631" i="1" l="1"/>
  <c r="T6632" i="1"/>
  <c r="U6631" i="1"/>
  <c r="W6631" i="1"/>
  <c r="R6632" i="1"/>
  <c r="S6631" i="1"/>
  <c r="W6632" i="1" l="1"/>
  <c r="R6633" i="1"/>
  <c r="S6632" i="1"/>
  <c r="X6632" i="1"/>
  <c r="T6633" i="1"/>
  <c r="U6632" i="1"/>
  <c r="X6633" i="1" l="1"/>
  <c r="T6634" i="1"/>
  <c r="U6633" i="1"/>
  <c r="W6633" i="1"/>
  <c r="R6634" i="1"/>
  <c r="S6633" i="1"/>
  <c r="W6634" i="1" l="1"/>
  <c r="S6634" i="1"/>
  <c r="R6635" i="1"/>
  <c r="X6634" i="1"/>
  <c r="U6634" i="1"/>
  <c r="T6635" i="1"/>
  <c r="X6635" i="1" l="1"/>
  <c r="U6635" i="1"/>
  <c r="T6636" i="1"/>
  <c r="W6635" i="1"/>
  <c r="R6636" i="1"/>
  <c r="S6635" i="1"/>
  <c r="W6636" i="1" l="1"/>
  <c r="R6637" i="1"/>
  <c r="S6636" i="1"/>
  <c r="X6636" i="1"/>
  <c r="T6637" i="1"/>
  <c r="U6636" i="1"/>
  <c r="X6637" i="1" l="1"/>
  <c r="T6638" i="1"/>
  <c r="U6637" i="1"/>
  <c r="W6637" i="1"/>
  <c r="S6637" i="1"/>
  <c r="R6638" i="1"/>
  <c r="W6638" i="1" l="1"/>
  <c r="R6639" i="1"/>
  <c r="S6638" i="1"/>
  <c r="X6638" i="1"/>
  <c r="T6639" i="1"/>
  <c r="U6638" i="1"/>
  <c r="X6639" i="1" l="1"/>
  <c r="U6639" i="1"/>
  <c r="T6640" i="1"/>
  <c r="W6639" i="1"/>
  <c r="R6640" i="1"/>
  <c r="S6639" i="1"/>
  <c r="W6640" i="1" l="1"/>
  <c r="R6641" i="1"/>
  <c r="S6640" i="1"/>
  <c r="X6640" i="1"/>
  <c r="T6641" i="1"/>
  <c r="U6640" i="1"/>
  <c r="X6641" i="1" l="1"/>
  <c r="U6641" i="1"/>
  <c r="T6642" i="1"/>
  <c r="W6641" i="1"/>
  <c r="R6642" i="1"/>
  <c r="S6641" i="1"/>
  <c r="W6642" i="1" l="1"/>
  <c r="S6642" i="1"/>
  <c r="R6643" i="1"/>
  <c r="X6642" i="1"/>
  <c r="T6643" i="1"/>
  <c r="U6642" i="1"/>
  <c r="X6643" i="1" l="1"/>
  <c r="T6644" i="1"/>
  <c r="U6643" i="1"/>
  <c r="W6643" i="1"/>
  <c r="S6643" i="1"/>
  <c r="R6644" i="1"/>
  <c r="W6644" i="1" l="1"/>
  <c r="R6645" i="1"/>
  <c r="S6644" i="1"/>
  <c r="X6644" i="1"/>
  <c r="T6645" i="1"/>
  <c r="U6644" i="1"/>
  <c r="X6645" i="1" l="1"/>
  <c r="T6646" i="1"/>
  <c r="U6645" i="1"/>
  <c r="W6645" i="1"/>
  <c r="R6646" i="1"/>
  <c r="S6645" i="1"/>
  <c r="W6646" i="1" l="1"/>
  <c r="S6646" i="1"/>
  <c r="R6647" i="1"/>
  <c r="X6646" i="1"/>
  <c r="T6647" i="1"/>
  <c r="U6646" i="1"/>
  <c r="X6647" i="1" l="1"/>
  <c r="T6648" i="1"/>
  <c r="U6647" i="1"/>
  <c r="W6647" i="1"/>
  <c r="S6647" i="1"/>
  <c r="R6648" i="1"/>
  <c r="W6648" i="1" l="1"/>
  <c r="S6648" i="1"/>
  <c r="R6649" i="1"/>
  <c r="X6648" i="1"/>
  <c r="T6649" i="1"/>
  <c r="U6648" i="1"/>
  <c r="X6649" i="1" l="1"/>
  <c r="T6650" i="1"/>
  <c r="U6649" i="1"/>
  <c r="W6649" i="1"/>
  <c r="S6649" i="1"/>
  <c r="R6650" i="1"/>
  <c r="W6650" i="1" l="1"/>
  <c r="S6650" i="1"/>
  <c r="R6651" i="1"/>
  <c r="X6650" i="1"/>
  <c r="T6651" i="1"/>
  <c r="U6650" i="1"/>
  <c r="X6651" i="1" l="1"/>
  <c r="T6652" i="1"/>
  <c r="U6651" i="1"/>
  <c r="W6651" i="1"/>
  <c r="R6652" i="1"/>
  <c r="S6651" i="1"/>
  <c r="W6652" i="1" l="1"/>
  <c r="R6653" i="1"/>
  <c r="S6652" i="1"/>
  <c r="X6652" i="1"/>
  <c r="T6653" i="1"/>
  <c r="U6652" i="1"/>
  <c r="X6653" i="1" l="1"/>
  <c r="T6654" i="1"/>
  <c r="U6653" i="1"/>
  <c r="W6653" i="1"/>
  <c r="R6654" i="1"/>
  <c r="S6653" i="1"/>
  <c r="W6654" i="1" l="1"/>
  <c r="R6655" i="1"/>
  <c r="S6654" i="1"/>
  <c r="X6654" i="1"/>
  <c r="T6655" i="1"/>
  <c r="U6654" i="1"/>
  <c r="X6655" i="1" l="1"/>
  <c r="T6656" i="1"/>
  <c r="U6655" i="1"/>
  <c r="W6655" i="1"/>
  <c r="R6656" i="1"/>
  <c r="S6655" i="1"/>
  <c r="W6656" i="1" l="1"/>
  <c r="S6656" i="1"/>
  <c r="R6657" i="1"/>
  <c r="X6656" i="1"/>
  <c r="T6657" i="1"/>
  <c r="U6656" i="1"/>
  <c r="X6657" i="1" l="1"/>
  <c r="T6658" i="1"/>
  <c r="U6657" i="1"/>
  <c r="W6657" i="1"/>
  <c r="R6658" i="1"/>
  <c r="S6657" i="1"/>
  <c r="W6658" i="1" l="1"/>
  <c r="R6659" i="1"/>
  <c r="S6658" i="1"/>
  <c r="X6658" i="1"/>
  <c r="U6658" i="1"/>
  <c r="T6659" i="1"/>
  <c r="X6659" i="1" l="1"/>
  <c r="U6659" i="1"/>
  <c r="T6660" i="1"/>
  <c r="W6659" i="1"/>
  <c r="R6660" i="1"/>
  <c r="S6659" i="1"/>
  <c r="W6660" i="1" l="1"/>
  <c r="R6661" i="1"/>
  <c r="S6660" i="1"/>
  <c r="X6660" i="1"/>
  <c r="U6660" i="1"/>
  <c r="T6661" i="1"/>
  <c r="X6661" i="1" l="1"/>
  <c r="U6661" i="1"/>
  <c r="T6662" i="1"/>
  <c r="W6661" i="1"/>
  <c r="S6661" i="1"/>
  <c r="R6662" i="1"/>
  <c r="W6662" i="1" l="1"/>
  <c r="S6662" i="1"/>
  <c r="R6663" i="1"/>
  <c r="X6662" i="1"/>
  <c r="T6663" i="1"/>
  <c r="U6662" i="1"/>
  <c r="X6663" i="1" l="1"/>
  <c r="T6664" i="1"/>
  <c r="U6663" i="1"/>
  <c r="W6663" i="1"/>
  <c r="R6664" i="1"/>
  <c r="S6663" i="1"/>
  <c r="W6664" i="1" l="1"/>
  <c r="R6665" i="1"/>
  <c r="S6664" i="1"/>
  <c r="X6664" i="1"/>
  <c r="U6664" i="1"/>
  <c r="T6665" i="1"/>
  <c r="X6665" i="1" l="1"/>
  <c r="T6666" i="1"/>
  <c r="U6665" i="1"/>
  <c r="W6665" i="1"/>
  <c r="R6666" i="1"/>
  <c r="S6665" i="1"/>
  <c r="W6666" i="1" l="1"/>
  <c r="R6667" i="1"/>
  <c r="S6666" i="1"/>
  <c r="X6666" i="1"/>
  <c r="U6666" i="1"/>
  <c r="T6667" i="1"/>
  <c r="X6667" i="1" l="1"/>
  <c r="T6668" i="1"/>
  <c r="U6667" i="1"/>
  <c r="W6667" i="1"/>
  <c r="R6668" i="1"/>
  <c r="S6667" i="1"/>
  <c r="W6668" i="1" l="1"/>
  <c r="S6668" i="1"/>
  <c r="R6669" i="1"/>
  <c r="X6668" i="1"/>
  <c r="T6669" i="1"/>
  <c r="U6668" i="1"/>
  <c r="X6669" i="1" l="1"/>
  <c r="U6669" i="1"/>
  <c r="T6670" i="1"/>
  <c r="W6669" i="1"/>
  <c r="R6670" i="1"/>
  <c r="S6669" i="1"/>
  <c r="W6670" i="1" l="1"/>
  <c r="S6670" i="1"/>
  <c r="R6671" i="1"/>
  <c r="X6670" i="1"/>
  <c r="U6670" i="1"/>
  <c r="T6671" i="1"/>
  <c r="X6671" i="1" l="1"/>
  <c r="T6672" i="1"/>
  <c r="U6671" i="1"/>
  <c r="W6671" i="1"/>
  <c r="R6672" i="1"/>
  <c r="S6671" i="1"/>
  <c r="W6672" i="1" l="1"/>
  <c r="S6672" i="1"/>
  <c r="R6673" i="1"/>
  <c r="X6672" i="1"/>
  <c r="T6673" i="1"/>
  <c r="U6672" i="1"/>
  <c r="X6673" i="1" l="1"/>
  <c r="U6673" i="1"/>
  <c r="T6674" i="1"/>
  <c r="W6673" i="1"/>
  <c r="S6673" i="1"/>
  <c r="R6674" i="1"/>
  <c r="W6674" i="1" l="1"/>
  <c r="S6674" i="1"/>
  <c r="R6675" i="1"/>
  <c r="X6674" i="1"/>
  <c r="T6675" i="1"/>
  <c r="U6674" i="1"/>
  <c r="X6675" i="1" l="1"/>
  <c r="T6676" i="1"/>
  <c r="U6675" i="1"/>
  <c r="W6675" i="1"/>
  <c r="R6676" i="1"/>
  <c r="S6675" i="1"/>
  <c r="W6676" i="1" l="1"/>
  <c r="R6677" i="1"/>
  <c r="S6676" i="1"/>
  <c r="X6676" i="1"/>
  <c r="T6677" i="1"/>
  <c r="U6676" i="1"/>
  <c r="X6677" i="1" l="1"/>
  <c r="T6678" i="1"/>
  <c r="U6677" i="1"/>
  <c r="W6677" i="1"/>
  <c r="S6677" i="1"/>
  <c r="R6678" i="1"/>
  <c r="W6678" i="1" l="1"/>
  <c r="R6679" i="1"/>
  <c r="S6678" i="1"/>
  <c r="X6678" i="1"/>
  <c r="T6679" i="1"/>
  <c r="U6678" i="1"/>
  <c r="X6679" i="1" l="1"/>
  <c r="T6680" i="1"/>
  <c r="U6679" i="1"/>
  <c r="W6679" i="1"/>
  <c r="R6680" i="1"/>
  <c r="S6679" i="1"/>
  <c r="W6680" i="1" l="1"/>
  <c r="S6680" i="1"/>
  <c r="R6681" i="1"/>
  <c r="X6680" i="1"/>
  <c r="U6680" i="1"/>
  <c r="T6681" i="1"/>
  <c r="X6681" i="1" l="1"/>
  <c r="T6682" i="1"/>
  <c r="U6681" i="1"/>
  <c r="W6681" i="1"/>
  <c r="S6681" i="1"/>
  <c r="R6682" i="1"/>
  <c r="W6682" i="1" l="1"/>
  <c r="S6682" i="1"/>
  <c r="R6683" i="1"/>
  <c r="X6682" i="1"/>
  <c r="U6682" i="1"/>
  <c r="T6683" i="1"/>
  <c r="X6683" i="1" l="1"/>
  <c r="T6684" i="1"/>
  <c r="U6683" i="1"/>
  <c r="W6683" i="1"/>
  <c r="R6684" i="1"/>
  <c r="S6683" i="1"/>
  <c r="X6684" i="1" l="1"/>
  <c r="U6684" i="1"/>
  <c r="T6685" i="1"/>
  <c r="W6684" i="1"/>
  <c r="R6685" i="1"/>
  <c r="S6684" i="1"/>
  <c r="W6685" i="1" l="1"/>
  <c r="R6686" i="1"/>
  <c r="S6685" i="1"/>
  <c r="X6685" i="1"/>
  <c r="U6685" i="1"/>
  <c r="T6686" i="1"/>
  <c r="X6686" i="1" l="1"/>
  <c r="T6687" i="1"/>
  <c r="U6686" i="1"/>
  <c r="W6686" i="1"/>
  <c r="S6686" i="1"/>
  <c r="R6687" i="1"/>
  <c r="W6687" i="1" l="1"/>
  <c r="R6688" i="1"/>
  <c r="S6687" i="1"/>
  <c r="X6687" i="1"/>
  <c r="T6688" i="1"/>
  <c r="U6687" i="1"/>
  <c r="X6688" i="1" l="1"/>
  <c r="T6689" i="1"/>
  <c r="U6688" i="1"/>
  <c r="W6688" i="1"/>
  <c r="S6688" i="1"/>
  <c r="R6689" i="1"/>
  <c r="W6689" i="1" l="1"/>
  <c r="S6689" i="1"/>
  <c r="R6690" i="1"/>
  <c r="X6689" i="1"/>
  <c r="T6690" i="1"/>
  <c r="U6689" i="1"/>
  <c r="X6690" i="1" l="1"/>
  <c r="U6690" i="1"/>
  <c r="T6691" i="1"/>
  <c r="W6690" i="1"/>
  <c r="R6691" i="1"/>
  <c r="S6690" i="1"/>
  <c r="W6691" i="1" l="1"/>
  <c r="R6692" i="1"/>
  <c r="S6691" i="1"/>
  <c r="X6691" i="1"/>
  <c r="T6692" i="1"/>
  <c r="U6691" i="1"/>
  <c r="X6692" i="1" l="1"/>
  <c r="U6692" i="1"/>
  <c r="T6693" i="1"/>
  <c r="W6692" i="1"/>
  <c r="S6692" i="1"/>
  <c r="R6693" i="1"/>
  <c r="W6693" i="1" l="1"/>
  <c r="R6694" i="1"/>
  <c r="S6693" i="1"/>
  <c r="X6693" i="1"/>
  <c r="T6694" i="1"/>
  <c r="U6693" i="1"/>
  <c r="X6694" i="1" l="1"/>
  <c r="T6695" i="1"/>
  <c r="U6694" i="1"/>
  <c r="W6694" i="1"/>
  <c r="S6694" i="1"/>
  <c r="R6695" i="1"/>
  <c r="W6695" i="1" l="1"/>
  <c r="R6696" i="1"/>
  <c r="S6695" i="1"/>
  <c r="X6695" i="1"/>
  <c r="T6696" i="1"/>
  <c r="U6695" i="1"/>
  <c r="X6696" i="1" l="1"/>
  <c r="T6697" i="1"/>
  <c r="U6696" i="1"/>
  <c r="W6696" i="1"/>
  <c r="S6696" i="1"/>
  <c r="R6697" i="1"/>
  <c r="W6697" i="1" l="1"/>
  <c r="S6697" i="1"/>
  <c r="R6698" i="1"/>
  <c r="X6697" i="1"/>
  <c r="T6698" i="1"/>
  <c r="U6697" i="1"/>
  <c r="X6698" i="1" l="1"/>
  <c r="U6698" i="1"/>
  <c r="T6699" i="1"/>
  <c r="W6698" i="1"/>
  <c r="R6699" i="1"/>
  <c r="S6698" i="1"/>
  <c r="W6699" i="1" l="1"/>
  <c r="R6700" i="1"/>
  <c r="S6699" i="1"/>
  <c r="X6699" i="1"/>
  <c r="T6700" i="1"/>
  <c r="U6699" i="1"/>
  <c r="X6700" i="1" l="1"/>
  <c r="T6701" i="1"/>
  <c r="U6700" i="1"/>
  <c r="W6700" i="1"/>
  <c r="S6700" i="1"/>
  <c r="R6701" i="1"/>
  <c r="W6701" i="1" l="1"/>
  <c r="R6702" i="1"/>
  <c r="S6701" i="1"/>
  <c r="X6701" i="1"/>
  <c r="T6702" i="1"/>
  <c r="U6701" i="1"/>
  <c r="X6702" i="1" l="1"/>
  <c r="U6702" i="1"/>
  <c r="T6703" i="1"/>
  <c r="W6702" i="1"/>
  <c r="R6703" i="1"/>
  <c r="S6702" i="1"/>
  <c r="W6703" i="1" l="1"/>
  <c r="R6704" i="1"/>
  <c r="S6703" i="1"/>
  <c r="X6703" i="1"/>
  <c r="T6704" i="1"/>
  <c r="U6703" i="1"/>
  <c r="X6704" i="1" l="1"/>
  <c r="U6704" i="1"/>
  <c r="T6705" i="1"/>
  <c r="W6704" i="1"/>
  <c r="R6705" i="1"/>
  <c r="S6704" i="1"/>
  <c r="W6705" i="1" l="1"/>
  <c r="R6706" i="1"/>
  <c r="S6705" i="1"/>
  <c r="X6705" i="1"/>
  <c r="T6706" i="1"/>
  <c r="U6705" i="1"/>
  <c r="X6706" i="1" l="1"/>
  <c r="U6706" i="1"/>
  <c r="T6707" i="1"/>
  <c r="W6706" i="1"/>
  <c r="R6707" i="1"/>
  <c r="S6706" i="1"/>
  <c r="W6707" i="1" l="1"/>
  <c r="R6708" i="1"/>
  <c r="S6707" i="1"/>
  <c r="X6707" i="1"/>
  <c r="T6708" i="1"/>
  <c r="U6707" i="1"/>
  <c r="X6708" i="1" l="1"/>
  <c r="U6708" i="1"/>
  <c r="T6709" i="1"/>
  <c r="W6708" i="1"/>
  <c r="S6708" i="1"/>
  <c r="R6709" i="1"/>
  <c r="W6709" i="1" l="1"/>
  <c r="S6709" i="1"/>
  <c r="R6710" i="1"/>
  <c r="X6709" i="1"/>
  <c r="U6709" i="1"/>
  <c r="T6710" i="1"/>
  <c r="W6710" i="1" l="1"/>
  <c r="S6710" i="1"/>
  <c r="R6711" i="1"/>
  <c r="X6710" i="1"/>
  <c r="U6710" i="1"/>
  <c r="T6711" i="1"/>
  <c r="X6711" i="1" l="1"/>
  <c r="U6711" i="1"/>
  <c r="T6712" i="1"/>
  <c r="W6711" i="1"/>
  <c r="R6712" i="1"/>
  <c r="S6711" i="1"/>
  <c r="W6712" i="1" l="1"/>
  <c r="R6713" i="1"/>
  <c r="S6712" i="1"/>
  <c r="X6712" i="1"/>
  <c r="U6712" i="1"/>
  <c r="T6713" i="1"/>
  <c r="X6713" i="1" l="1"/>
  <c r="U6713" i="1"/>
  <c r="T6714" i="1"/>
  <c r="W6713" i="1"/>
  <c r="R6714" i="1"/>
  <c r="S6713" i="1"/>
  <c r="W6714" i="1" l="1"/>
  <c r="R6715" i="1"/>
  <c r="S6714" i="1"/>
  <c r="X6714" i="1"/>
  <c r="U6714" i="1"/>
  <c r="T6715" i="1"/>
  <c r="X6715" i="1" l="1"/>
  <c r="T6716" i="1"/>
  <c r="U6715" i="1"/>
  <c r="W6715" i="1"/>
  <c r="R6716" i="1"/>
  <c r="S6715" i="1"/>
  <c r="W6716" i="1" l="1"/>
  <c r="R6717" i="1"/>
  <c r="S6716" i="1"/>
  <c r="X6716" i="1"/>
  <c r="T6717" i="1"/>
  <c r="U6716" i="1"/>
  <c r="X6717" i="1" l="1"/>
  <c r="T6718" i="1"/>
  <c r="U6717" i="1"/>
  <c r="W6717" i="1"/>
  <c r="R6718" i="1"/>
  <c r="S6717" i="1"/>
  <c r="W6718" i="1" l="1"/>
  <c r="S6718" i="1"/>
  <c r="R6719" i="1"/>
  <c r="X6718" i="1"/>
  <c r="U6718" i="1"/>
  <c r="T6719" i="1"/>
  <c r="X6719" i="1" l="1"/>
  <c r="T6720" i="1"/>
  <c r="U6719" i="1"/>
  <c r="W6719" i="1"/>
  <c r="R6720" i="1"/>
  <c r="S6719" i="1"/>
  <c r="W6720" i="1" l="1"/>
  <c r="S6720" i="1"/>
  <c r="R6721" i="1"/>
  <c r="X6720" i="1"/>
  <c r="T6721" i="1"/>
  <c r="U6720" i="1"/>
  <c r="X6721" i="1" l="1"/>
  <c r="T6722" i="1"/>
  <c r="U6721" i="1"/>
  <c r="W6721" i="1"/>
  <c r="R6722" i="1"/>
  <c r="S6721" i="1"/>
  <c r="W6722" i="1" l="1"/>
  <c r="S6722" i="1"/>
  <c r="R6723" i="1"/>
  <c r="X6722" i="1"/>
  <c r="U6722" i="1"/>
  <c r="T6723" i="1"/>
  <c r="X6723" i="1" l="1"/>
  <c r="U6723" i="1"/>
  <c r="T6724" i="1"/>
  <c r="W6723" i="1"/>
  <c r="S6723" i="1"/>
  <c r="R6724" i="1"/>
  <c r="W6724" i="1" l="1"/>
  <c r="S6724" i="1"/>
  <c r="R6725" i="1"/>
  <c r="X6724" i="1"/>
  <c r="T6725" i="1"/>
  <c r="U6724" i="1"/>
  <c r="X6725" i="1" l="1"/>
  <c r="T6726" i="1"/>
  <c r="U6725" i="1"/>
  <c r="W6725" i="1"/>
  <c r="R6726" i="1"/>
  <c r="S6725" i="1"/>
  <c r="W6726" i="1" l="1"/>
  <c r="R6727" i="1"/>
  <c r="S6726" i="1"/>
  <c r="X6726" i="1"/>
  <c r="T6727" i="1"/>
  <c r="U6726" i="1"/>
  <c r="X6727" i="1" l="1"/>
  <c r="T6728" i="1"/>
  <c r="U6727" i="1"/>
  <c r="W6727" i="1"/>
  <c r="R6728" i="1"/>
  <c r="S6727" i="1"/>
  <c r="W6728" i="1" l="1"/>
  <c r="S6728" i="1"/>
  <c r="R6729" i="1"/>
  <c r="X6728" i="1"/>
  <c r="T6729" i="1"/>
  <c r="U6728" i="1"/>
  <c r="X6729" i="1" l="1"/>
  <c r="T6730" i="1"/>
  <c r="U6729" i="1"/>
  <c r="W6729" i="1"/>
  <c r="R6730" i="1"/>
  <c r="S6729" i="1"/>
  <c r="W6730" i="1" l="1"/>
  <c r="S6730" i="1"/>
  <c r="R6731" i="1"/>
  <c r="X6730" i="1"/>
  <c r="U6730" i="1"/>
  <c r="T6731" i="1"/>
  <c r="X6731" i="1" l="1"/>
  <c r="T6732" i="1"/>
  <c r="U6731" i="1"/>
  <c r="W6731" i="1"/>
  <c r="R6732" i="1"/>
  <c r="S6731" i="1"/>
  <c r="W6732" i="1" l="1"/>
  <c r="R6733" i="1"/>
  <c r="S6732" i="1"/>
  <c r="X6732" i="1"/>
  <c r="T6733" i="1"/>
  <c r="U6732" i="1"/>
  <c r="X6733" i="1" l="1"/>
  <c r="T6734" i="1"/>
  <c r="U6733" i="1"/>
  <c r="W6733" i="1"/>
  <c r="R6734" i="1"/>
  <c r="S6733" i="1"/>
  <c r="W6734" i="1" l="1"/>
  <c r="S6734" i="1"/>
  <c r="R6735" i="1"/>
  <c r="X6734" i="1"/>
  <c r="U6734" i="1"/>
  <c r="T6735" i="1"/>
  <c r="X6735" i="1" l="1"/>
  <c r="U6735" i="1"/>
  <c r="T6736" i="1"/>
  <c r="W6735" i="1"/>
  <c r="R6736" i="1"/>
  <c r="S6735" i="1"/>
  <c r="W6736" i="1" l="1"/>
  <c r="S6736" i="1"/>
  <c r="R6737" i="1"/>
  <c r="X6736" i="1"/>
  <c r="U6736" i="1"/>
  <c r="T6737" i="1"/>
  <c r="X6737" i="1" l="1"/>
  <c r="T6738" i="1"/>
  <c r="U6737" i="1"/>
  <c r="W6737" i="1"/>
  <c r="R6738" i="1"/>
  <c r="S6737" i="1"/>
  <c r="W6738" i="1" l="1"/>
  <c r="R6739" i="1"/>
  <c r="S6738" i="1"/>
  <c r="X6738" i="1"/>
  <c r="T6739" i="1"/>
  <c r="U6738" i="1"/>
  <c r="X6739" i="1" l="1"/>
  <c r="U6739" i="1"/>
  <c r="T6740" i="1"/>
  <c r="W6739" i="1"/>
  <c r="S6739" i="1"/>
  <c r="R6740" i="1"/>
  <c r="W6740" i="1" l="1"/>
  <c r="S6740" i="1"/>
  <c r="R6741" i="1"/>
  <c r="X6740" i="1"/>
  <c r="T6741" i="1"/>
  <c r="U6740" i="1"/>
  <c r="X6741" i="1" l="1"/>
  <c r="T6742" i="1"/>
  <c r="U6741" i="1"/>
  <c r="W6741" i="1"/>
  <c r="R6742" i="1"/>
  <c r="S6741" i="1"/>
  <c r="W6742" i="1" l="1"/>
  <c r="R6743" i="1"/>
  <c r="S6742" i="1"/>
  <c r="X6742" i="1"/>
  <c r="U6742" i="1"/>
  <c r="T6743" i="1"/>
  <c r="X6743" i="1" l="1"/>
  <c r="U6743" i="1"/>
  <c r="T6744" i="1"/>
  <c r="W6743" i="1"/>
  <c r="S6743" i="1"/>
  <c r="R6744" i="1"/>
  <c r="W6744" i="1" l="1"/>
  <c r="R6745" i="1"/>
  <c r="S6744" i="1"/>
  <c r="X6744" i="1"/>
  <c r="T6745" i="1"/>
  <c r="U6744" i="1"/>
  <c r="W6745" i="1" l="1"/>
  <c r="R6746" i="1"/>
  <c r="S6745" i="1"/>
  <c r="X6745" i="1"/>
  <c r="T6746" i="1"/>
  <c r="U6745" i="1"/>
  <c r="X6746" i="1" l="1"/>
  <c r="T6747" i="1"/>
  <c r="U6746" i="1"/>
  <c r="W6746" i="1"/>
  <c r="S6746" i="1"/>
  <c r="R6747" i="1"/>
  <c r="W6747" i="1" l="1"/>
  <c r="S6747" i="1"/>
  <c r="R6748" i="1"/>
  <c r="X6747" i="1"/>
  <c r="T6748" i="1"/>
  <c r="U6747" i="1"/>
  <c r="X6748" i="1" l="1"/>
  <c r="U6748" i="1"/>
  <c r="T6749" i="1"/>
  <c r="W6748" i="1"/>
  <c r="S6748" i="1"/>
  <c r="R6749" i="1"/>
  <c r="W6749" i="1" l="1"/>
  <c r="R6750" i="1"/>
  <c r="S6749" i="1"/>
  <c r="X6749" i="1"/>
  <c r="T6750" i="1"/>
  <c r="U6749" i="1"/>
  <c r="X6750" i="1" l="1"/>
  <c r="T6751" i="1"/>
  <c r="U6750" i="1"/>
  <c r="W6750" i="1"/>
  <c r="S6750" i="1"/>
  <c r="R6751" i="1"/>
  <c r="W6751" i="1" l="1"/>
  <c r="S6751" i="1"/>
  <c r="R6752" i="1"/>
  <c r="X6751" i="1"/>
  <c r="U6751" i="1"/>
  <c r="T6752" i="1"/>
  <c r="X6752" i="1" l="1"/>
  <c r="U6752" i="1"/>
  <c r="T6753" i="1"/>
  <c r="W6752" i="1"/>
  <c r="R6753" i="1"/>
  <c r="S6752" i="1"/>
  <c r="W6753" i="1" l="1"/>
  <c r="R6754" i="1"/>
  <c r="S6753" i="1"/>
  <c r="X6753" i="1"/>
  <c r="T6754" i="1"/>
  <c r="U6753" i="1"/>
  <c r="W6754" i="1" l="1"/>
  <c r="S6754" i="1"/>
  <c r="R6755" i="1"/>
  <c r="X6754" i="1"/>
  <c r="U6754" i="1"/>
  <c r="T6755" i="1"/>
  <c r="X6755" i="1" l="1"/>
  <c r="U6755" i="1"/>
  <c r="T6756" i="1"/>
  <c r="W6755" i="1"/>
  <c r="R6756" i="1"/>
  <c r="S6755" i="1"/>
  <c r="W6756" i="1" l="1"/>
  <c r="R6757" i="1"/>
  <c r="S6756" i="1"/>
  <c r="X6756" i="1"/>
  <c r="T6757" i="1"/>
  <c r="U6756" i="1"/>
  <c r="W6757" i="1" l="1"/>
  <c r="S6757" i="1"/>
  <c r="R6758" i="1"/>
  <c r="X6757" i="1"/>
  <c r="U6757" i="1"/>
  <c r="T6758" i="1"/>
  <c r="X6758" i="1" l="1"/>
  <c r="T6759" i="1"/>
  <c r="U6758" i="1"/>
  <c r="W6758" i="1"/>
  <c r="R6759" i="1"/>
  <c r="S6758" i="1"/>
  <c r="W6759" i="1" l="1"/>
  <c r="R6760" i="1"/>
  <c r="S6759" i="1"/>
  <c r="X6759" i="1"/>
  <c r="U6759" i="1"/>
  <c r="T6760" i="1"/>
  <c r="X6760" i="1" l="1"/>
  <c r="T6761" i="1"/>
  <c r="U6760" i="1"/>
  <c r="W6760" i="1"/>
  <c r="R6761" i="1"/>
  <c r="S6760" i="1"/>
  <c r="W6761" i="1" l="1"/>
  <c r="S6761" i="1"/>
  <c r="R6762" i="1"/>
  <c r="X6761" i="1"/>
  <c r="U6761" i="1"/>
  <c r="T6762" i="1"/>
  <c r="X6762" i="1" l="1"/>
  <c r="T6763" i="1"/>
  <c r="U6762" i="1"/>
  <c r="W6762" i="1"/>
  <c r="R6763" i="1"/>
  <c r="S6762" i="1"/>
  <c r="W6763" i="1" l="1"/>
  <c r="R6764" i="1"/>
  <c r="S6763" i="1"/>
  <c r="X6763" i="1"/>
  <c r="T6764" i="1"/>
  <c r="U6763" i="1"/>
  <c r="X6764" i="1" l="1"/>
  <c r="T6765" i="1"/>
  <c r="U6764" i="1"/>
  <c r="W6764" i="1"/>
  <c r="R6765" i="1"/>
  <c r="S6764" i="1"/>
  <c r="W6765" i="1" l="1"/>
  <c r="S6765" i="1"/>
  <c r="R6766" i="1"/>
  <c r="X6765" i="1"/>
  <c r="T6766" i="1"/>
  <c r="U6765" i="1"/>
  <c r="X6766" i="1" l="1"/>
  <c r="T6767" i="1"/>
  <c r="U6766" i="1"/>
  <c r="W6766" i="1"/>
  <c r="S6766" i="1"/>
  <c r="R6767" i="1"/>
  <c r="W6767" i="1" l="1"/>
  <c r="S6767" i="1"/>
  <c r="R6768" i="1"/>
  <c r="X6767" i="1"/>
  <c r="T6768" i="1"/>
  <c r="U6767" i="1"/>
  <c r="X6768" i="1" l="1"/>
  <c r="U6768" i="1"/>
  <c r="T6769" i="1"/>
  <c r="W6768" i="1"/>
  <c r="S6768" i="1"/>
  <c r="R6769" i="1"/>
  <c r="W6769" i="1" l="1"/>
  <c r="S6769" i="1"/>
  <c r="R6770" i="1"/>
  <c r="X6769" i="1"/>
  <c r="U6769" i="1"/>
  <c r="T6770" i="1"/>
  <c r="X6770" i="1" l="1"/>
  <c r="T6771" i="1"/>
  <c r="U6770" i="1"/>
  <c r="W6770" i="1"/>
  <c r="R6771" i="1"/>
  <c r="S6770" i="1"/>
  <c r="W6771" i="1" l="1"/>
  <c r="R6772" i="1"/>
  <c r="S6771" i="1"/>
  <c r="X6771" i="1"/>
  <c r="U6771" i="1"/>
  <c r="T6772" i="1"/>
  <c r="X6772" i="1" l="1"/>
  <c r="U6772" i="1"/>
  <c r="T6773" i="1"/>
  <c r="W6772" i="1"/>
  <c r="S6772" i="1"/>
  <c r="R6773" i="1"/>
  <c r="W6773" i="1" l="1"/>
  <c r="S6773" i="1"/>
  <c r="R6774" i="1"/>
  <c r="X6773" i="1"/>
  <c r="T6774" i="1"/>
  <c r="U6773" i="1"/>
  <c r="X6774" i="1" l="1"/>
  <c r="T6775" i="1"/>
  <c r="U6774" i="1"/>
  <c r="W6774" i="1"/>
  <c r="R6775" i="1"/>
  <c r="S6774" i="1"/>
  <c r="W6775" i="1" l="1"/>
  <c r="S6775" i="1"/>
  <c r="R6776" i="1"/>
  <c r="X6775" i="1"/>
  <c r="U6775" i="1"/>
  <c r="T6776" i="1"/>
  <c r="X6776" i="1" l="1"/>
  <c r="T6777" i="1"/>
  <c r="U6776" i="1"/>
  <c r="W6776" i="1"/>
  <c r="S6776" i="1"/>
  <c r="R6777" i="1"/>
  <c r="W6777" i="1" l="1"/>
  <c r="R6778" i="1"/>
  <c r="S6777" i="1"/>
  <c r="X6777" i="1"/>
  <c r="T6778" i="1"/>
  <c r="U6777" i="1"/>
  <c r="X6778" i="1" l="1"/>
  <c r="T6779" i="1"/>
  <c r="U6778" i="1"/>
  <c r="W6778" i="1"/>
  <c r="R6779" i="1"/>
  <c r="S6778" i="1"/>
  <c r="W6779" i="1" l="1"/>
  <c r="S6779" i="1"/>
  <c r="R6780" i="1"/>
  <c r="X6779" i="1"/>
  <c r="U6779" i="1"/>
  <c r="T6780" i="1"/>
  <c r="X6780" i="1" l="1"/>
  <c r="T6781" i="1"/>
  <c r="U6780" i="1"/>
  <c r="W6780" i="1"/>
  <c r="S6780" i="1"/>
  <c r="R6781" i="1"/>
  <c r="W6781" i="1" l="1"/>
  <c r="S6781" i="1"/>
  <c r="R6782" i="1"/>
  <c r="X6781" i="1"/>
  <c r="T6782" i="1"/>
  <c r="U6781" i="1"/>
  <c r="X6782" i="1" l="1"/>
  <c r="T6783" i="1"/>
  <c r="U6782" i="1"/>
  <c r="W6782" i="1"/>
  <c r="S6782" i="1"/>
  <c r="R6783" i="1"/>
  <c r="W6783" i="1" l="1"/>
  <c r="R6784" i="1"/>
  <c r="S6783" i="1"/>
  <c r="X6783" i="1"/>
  <c r="T6784" i="1"/>
  <c r="U6783" i="1"/>
  <c r="X6784" i="1" l="1"/>
  <c r="U6784" i="1"/>
  <c r="T6785" i="1"/>
  <c r="W6784" i="1"/>
  <c r="S6784" i="1"/>
  <c r="R6785" i="1"/>
  <c r="W6785" i="1" l="1"/>
  <c r="R6786" i="1"/>
  <c r="S6785" i="1"/>
  <c r="X6785" i="1"/>
  <c r="U6785" i="1"/>
  <c r="T6786" i="1"/>
  <c r="W6786" i="1" l="1"/>
  <c r="R6787" i="1"/>
  <c r="S6786" i="1"/>
  <c r="X6786" i="1"/>
  <c r="U6786" i="1"/>
  <c r="T6787" i="1"/>
  <c r="X6787" i="1" l="1"/>
  <c r="T6788" i="1"/>
  <c r="U6787" i="1"/>
  <c r="W6787" i="1"/>
  <c r="S6787" i="1"/>
  <c r="R6788" i="1"/>
  <c r="W6788" i="1" l="1"/>
  <c r="R6789" i="1"/>
  <c r="S6788" i="1"/>
  <c r="X6788" i="1"/>
  <c r="T6789" i="1"/>
  <c r="U6788" i="1"/>
  <c r="X6789" i="1" l="1"/>
  <c r="U6789" i="1"/>
  <c r="T6790" i="1"/>
  <c r="W6789" i="1"/>
  <c r="S6789" i="1"/>
  <c r="R6790" i="1"/>
  <c r="W6790" i="1" l="1"/>
  <c r="R6791" i="1"/>
  <c r="S6790" i="1"/>
  <c r="X6790" i="1"/>
  <c r="T6791" i="1"/>
  <c r="U6790" i="1"/>
  <c r="X6791" i="1" l="1"/>
  <c r="U6791" i="1"/>
  <c r="T6792" i="1"/>
  <c r="W6791" i="1"/>
  <c r="R6792" i="1"/>
  <c r="S6791" i="1"/>
  <c r="W6792" i="1" l="1"/>
  <c r="S6792" i="1"/>
  <c r="R6793" i="1"/>
  <c r="X6792" i="1"/>
  <c r="U6792" i="1"/>
  <c r="T6793" i="1"/>
  <c r="X6793" i="1" l="1"/>
  <c r="U6793" i="1"/>
  <c r="T6794" i="1"/>
  <c r="W6793" i="1"/>
  <c r="R6794" i="1"/>
  <c r="S6793" i="1"/>
  <c r="W6794" i="1" l="1"/>
  <c r="S6794" i="1"/>
  <c r="R6795" i="1"/>
  <c r="X6794" i="1"/>
  <c r="U6794" i="1"/>
  <c r="T6795" i="1"/>
  <c r="X6795" i="1" l="1"/>
  <c r="U6795" i="1"/>
  <c r="T6796" i="1"/>
  <c r="W6795" i="1"/>
  <c r="R6796" i="1"/>
  <c r="S6795" i="1"/>
  <c r="W6796" i="1" l="1"/>
  <c r="R6797" i="1"/>
  <c r="S6796" i="1"/>
  <c r="X6796" i="1"/>
  <c r="U6796" i="1"/>
  <c r="T6797" i="1"/>
  <c r="X6797" i="1" l="1"/>
  <c r="T6798" i="1"/>
  <c r="U6797" i="1"/>
  <c r="W6797" i="1"/>
  <c r="S6797" i="1"/>
  <c r="R6798" i="1"/>
  <c r="W6798" i="1" l="1"/>
  <c r="R6799" i="1"/>
  <c r="S6798" i="1"/>
  <c r="X6798" i="1"/>
  <c r="T6799" i="1"/>
  <c r="U6798" i="1"/>
  <c r="W6799" i="1" l="1"/>
  <c r="S6799" i="1"/>
  <c r="R6800" i="1"/>
  <c r="X6799" i="1"/>
  <c r="T6800" i="1"/>
  <c r="U6799" i="1"/>
  <c r="W6800" i="1" l="1"/>
  <c r="R6801" i="1"/>
  <c r="S6800" i="1"/>
  <c r="X6800" i="1"/>
  <c r="T6801" i="1"/>
  <c r="U6800" i="1"/>
  <c r="X6801" i="1" l="1"/>
  <c r="T6802" i="1"/>
  <c r="U6801" i="1"/>
  <c r="W6801" i="1"/>
  <c r="S6801" i="1"/>
  <c r="R6802" i="1"/>
  <c r="W6802" i="1" l="1"/>
  <c r="S6802" i="1"/>
  <c r="R6803" i="1"/>
  <c r="X6802" i="1"/>
  <c r="U6802" i="1"/>
  <c r="T6803" i="1"/>
  <c r="X6803" i="1" l="1"/>
  <c r="T6804" i="1"/>
  <c r="U6803" i="1"/>
  <c r="W6803" i="1"/>
  <c r="S6803" i="1"/>
  <c r="R6804" i="1"/>
  <c r="W6804" i="1" l="1"/>
  <c r="S6804" i="1"/>
  <c r="R6805" i="1"/>
  <c r="X6804" i="1"/>
  <c r="U6804" i="1"/>
  <c r="T6805" i="1"/>
  <c r="X6805" i="1" l="1"/>
  <c r="U6805" i="1"/>
  <c r="T6806" i="1"/>
  <c r="W6805" i="1"/>
  <c r="R6806" i="1"/>
  <c r="S6805" i="1"/>
  <c r="W6806" i="1" l="1"/>
  <c r="S6806" i="1"/>
  <c r="R6807" i="1"/>
  <c r="X6806" i="1"/>
  <c r="U6806" i="1"/>
  <c r="T6807" i="1"/>
  <c r="W6807" i="1" l="1"/>
  <c r="S6807" i="1"/>
  <c r="R6808" i="1"/>
  <c r="X6807" i="1"/>
  <c r="U6807" i="1"/>
  <c r="T6808" i="1"/>
  <c r="X6808" i="1" l="1"/>
  <c r="T6809" i="1"/>
  <c r="U6808" i="1"/>
  <c r="W6808" i="1"/>
  <c r="R6809" i="1"/>
  <c r="S6808" i="1"/>
  <c r="X6809" i="1" l="1"/>
  <c r="U6809" i="1"/>
  <c r="T6810" i="1"/>
  <c r="W6809" i="1"/>
  <c r="S6809" i="1"/>
  <c r="R6810" i="1"/>
  <c r="W6810" i="1" l="1"/>
  <c r="R6811" i="1"/>
  <c r="S6810" i="1"/>
  <c r="X6810" i="1"/>
  <c r="U6810" i="1"/>
  <c r="T6811" i="1"/>
  <c r="X6811" i="1" l="1"/>
  <c r="U6811" i="1"/>
  <c r="T6812" i="1"/>
  <c r="W6811" i="1"/>
  <c r="S6811" i="1"/>
  <c r="R6812" i="1"/>
  <c r="W6812" i="1" l="1"/>
  <c r="S6812" i="1"/>
  <c r="R6813" i="1"/>
  <c r="X6812" i="1"/>
  <c r="T6813" i="1"/>
  <c r="U6812" i="1"/>
  <c r="X6813" i="1" l="1"/>
  <c r="T6814" i="1"/>
  <c r="U6813" i="1"/>
  <c r="W6813" i="1"/>
  <c r="S6813" i="1"/>
  <c r="R6814" i="1"/>
  <c r="W6814" i="1" l="1"/>
  <c r="S6814" i="1"/>
  <c r="R6815" i="1"/>
  <c r="X6814" i="1"/>
  <c r="U6814" i="1"/>
  <c r="T6815" i="1"/>
  <c r="X6815" i="1" l="1"/>
  <c r="T6816" i="1"/>
  <c r="U6815" i="1"/>
  <c r="W6815" i="1"/>
  <c r="R6816" i="1"/>
  <c r="S6815" i="1"/>
  <c r="W6816" i="1" l="1"/>
  <c r="R6817" i="1"/>
  <c r="S6816" i="1"/>
  <c r="X6816" i="1"/>
  <c r="T6817" i="1"/>
  <c r="U6816" i="1"/>
  <c r="X6817" i="1" l="1"/>
  <c r="T6818" i="1"/>
  <c r="U6817" i="1"/>
  <c r="W6817" i="1"/>
  <c r="R6818" i="1"/>
  <c r="S6817" i="1"/>
  <c r="W6818" i="1" l="1"/>
  <c r="R6819" i="1"/>
  <c r="S6818" i="1"/>
  <c r="X6818" i="1"/>
  <c r="T6819" i="1"/>
  <c r="U6818" i="1"/>
  <c r="X6819" i="1" l="1"/>
  <c r="T6820" i="1"/>
  <c r="U6819" i="1"/>
  <c r="W6819" i="1"/>
  <c r="S6819" i="1"/>
  <c r="R6820" i="1"/>
  <c r="W6820" i="1" l="1"/>
  <c r="S6820" i="1"/>
  <c r="R6821" i="1"/>
  <c r="X6820" i="1"/>
  <c r="U6820" i="1"/>
  <c r="T6821" i="1"/>
  <c r="X6821" i="1" l="1"/>
  <c r="U6821" i="1"/>
  <c r="T6822" i="1"/>
  <c r="W6821" i="1"/>
  <c r="R6822" i="1"/>
  <c r="S6821" i="1"/>
  <c r="W6822" i="1" l="1"/>
  <c r="S6822" i="1"/>
  <c r="R6823" i="1"/>
  <c r="X6822" i="1"/>
  <c r="T6823" i="1"/>
  <c r="U6822" i="1"/>
  <c r="X6823" i="1" l="1"/>
  <c r="U6823" i="1"/>
  <c r="T6824" i="1"/>
  <c r="W6823" i="1"/>
  <c r="R6824" i="1"/>
  <c r="S6823" i="1"/>
  <c r="W6824" i="1" l="1"/>
  <c r="R6825" i="1"/>
  <c r="S6824" i="1"/>
  <c r="X6824" i="1"/>
  <c r="U6824" i="1"/>
  <c r="T6825" i="1"/>
  <c r="X6825" i="1" l="1"/>
  <c r="U6825" i="1"/>
  <c r="T6826" i="1"/>
  <c r="W6825" i="1"/>
  <c r="R6826" i="1"/>
  <c r="S6825" i="1"/>
  <c r="W6826" i="1" l="1"/>
  <c r="R6827" i="1"/>
  <c r="S6826" i="1"/>
  <c r="X6826" i="1"/>
  <c r="U6826" i="1"/>
  <c r="T6827" i="1"/>
  <c r="X6827" i="1" l="1"/>
  <c r="T6828" i="1"/>
  <c r="U6827" i="1"/>
  <c r="W6827" i="1"/>
  <c r="S6827" i="1"/>
  <c r="R6828" i="1"/>
  <c r="W6828" i="1" l="1"/>
  <c r="R6829" i="1"/>
  <c r="S6828" i="1"/>
  <c r="X6828" i="1"/>
  <c r="T6829" i="1"/>
  <c r="U6828" i="1"/>
  <c r="X6829" i="1" l="1"/>
  <c r="U6829" i="1"/>
  <c r="T6830" i="1"/>
  <c r="W6829" i="1"/>
  <c r="S6829" i="1"/>
  <c r="R6830" i="1"/>
  <c r="W6830" i="1" l="1"/>
  <c r="R6831" i="1"/>
  <c r="S6830" i="1"/>
  <c r="X6830" i="1"/>
  <c r="U6830" i="1"/>
  <c r="T6831" i="1"/>
  <c r="X6831" i="1" l="1"/>
  <c r="T6832" i="1"/>
  <c r="U6831" i="1"/>
  <c r="W6831" i="1"/>
  <c r="S6831" i="1"/>
  <c r="R6832" i="1"/>
  <c r="W6832" i="1" l="1"/>
  <c r="S6832" i="1"/>
  <c r="R6833" i="1"/>
  <c r="X6832" i="1"/>
  <c r="T6833" i="1"/>
  <c r="U6832" i="1"/>
  <c r="X6833" i="1" l="1"/>
  <c r="T6834" i="1"/>
  <c r="U6833" i="1"/>
  <c r="W6833" i="1"/>
  <c r="R6834" i="1"/>
  <c r="S6833" i="1"/>
  <c r="W6834" i="1" l="1"/>
  <c r="S6834" i="1"/>
  <c r="R6835" i="1"/>
  <c r="X6834" i="1"/>
  <c r="U6834" i="1"/>
  <c r="T6835" i="1"/>
  <c r="X6835" i="1" l="1"/>
  <c r="T6836" i="1"/>
  <c r="U6835" i="1"/>
  <c r="W6835" i="1"/>
  <c r="S6835" i="1"/>
  <c r="R6836" i="1"/>
  <c r="W6836" i="1" l="1"/>
  <c r="R6837" i="1"/>
  <c r="S6836" i="1"/>
  <c r="X6836" i="1"/>
  <c r="U6836" i="1"/>
  <c r="T6837" i="1"/>
  <c r="X6837" i="1" l="1"/>
  <c r="U6837" i="1"/>
  <c r="T6838" i="1"/>
  <c r="W6837" i="1"/>
  <c r="S6837" i="1"/>
  <c r="R6838" i="1"/>
  <c r="W6838" i="1" l="1"/>
  <c r="R6839" i="1"/>
  <c r="S6838" i="1"/>
  <c r="X6838" i="1"/>
  <c r="T6839" i="1"/>
  <c r="U6838" i="1"/>
  <c r="X6839" i="1" l="1"/>
  <c r="U6839" i="1"/>
  <c r="T6840" i="1"/>
  <c r="W6839" i="1"/>
  <c r="R6840" i="1"/>
  <c r="S6839" i="1"/>
  <c r="W6840" i="1" l="1"/>
  <c r="R6841" i="1"/>
  <c r="S6840" i="1"/>
  <c r="X6840" i="1"/>
  <c r="T6841" i="1"/>
  <c r="U6840" i="1"/>
  <c r="W6841" i="1" l="1"/>
  <c r="R6842" i="1"/>
  <c r="S6841" i="1"/>
  <c r="X6841" i="1"/>
  <c r="T6842" i="1"/>
  <c r="U6841" i="1"/>
  <c r="X6842" i="1" l="1"/>
  <c r="U6842" i="1"/>
  <c r="T6843" i="1"/>
  <c r="W6842" i="1"/>
  <c r="S6842" i="1"/>
  <c r="R6843" i="1"/>
  <c r="W6843" i="1" l="1"/>
  <c r="R6844" i="1"/>
  <c r="S6843" i="1"/>
  <c r="X6843" i="1"/>
  <c r="U6843" i="1"/>
  <c r="T6844" i="1"/>
  <c r="X6844" i="1" l="1"/>
  <c r="U6844" i="1"/>
  <c r="T6845" i="1"/>
  <c r="W6844" i="1"/>
  <c r="S6844" i="1"/>
  <c r="R6845" i="1"/>
  <c r="W6845" i="1" l="1"/>
  <c r="S6845" i="1"/>
  <c r="R6846" i="1"/>
  <c r="X6845" i="1"/>
  <c r="U6845" i="1"/>
  <c r="T6846" i="1"/>
  <c r="X6846" i="1" l="1"/>
  <c r="T6847" i="1"/>
  <c r="U6846" i="1"/>
  <c r="W6846" i="1"/>
  <c r="R6847" i="1"/>
  <c r="S6846" i="1"/>
  <c r="W6847" i="1" l="1"/>
  <c r="R6848" i="1"/>
  <c r="S6847" i="1"/>
  <c r="X6847" i="1"/>
  <c r="T6848" i="1"/>
  <c r="U6847" i="1"/>
  <c r="X6848" i="1" l="1"/>
  <c r="U6848" i="1"/>
  <c r="T6849" i="1"/>
  <c r="W6848" i="1"/>
  <c r="S6848" i="1"/>
  <c r="R6849" i="1"/>
  <c r="W6849" i="1" l="1"/>
  <c r="R6850" i="1"/>
  <c r="S6849" i="1"/>
  <c r="X6849" i="1"/>
  <c r="T6850" i="1"/>
  <c r="U6849" i="1"/>
  <c r="W6850" i="1" l="1"/>
  <c r="R6851" i="1"/>
  <c r="S6850" i="1"/>
  <c r="X6850" i="1"/>
  <c r="U6850" i="1"/>
  <c r="T6851" i="1"/>
  <c r="X6851" i="1" l="1"/>
  <c r="U6851" i="1"/>
  <c r="T6852" i="1"/>
  <c r="W6851" i="1"/>
  <c r="S6851" i="1"/>
  <c r="R6852" i="1"/>
  <c r="W6852" i="1" l="1"/>
  <c r="S6852" i="1"/>
  <c r="R6853" i="1"/>
  <c r="X6852" i="1"/>
  <c r="T6853" i="1"/>
  <c r="U6852" i="1"/>
  <c r="X6853" i="1" l="1"/>
  <c r="T6854" i="1"/>
  <c r="U6853" i="1"/>
  <c r="W6853" i="1"/>
  <c r="S6853" i="1"/>
  <c r="R6854" i="1"/>
  <c r="W6854" i="1" l="1"/>
  <c r="S6854" i="1"/>
  <c r="R6855" i="1"/>
  <c r="X6854" i="1"/>
  <c r="U6854" i="1"/>
  <c r="T6855" i="1"/>
  <c r="X6855" i="1" l="1"/>
  <c r="U6855" i="1"/>
  <c r="T6856" i="1"/>
  <c r="W6855" i="1"/>
  <c r="R6856" i="1"/>
  <c r="S6855" i="1"/>
  <c r="W6856" i="1" l="1"/>
  <c r="S6856" i="1"/>
  <c r="R6857" i="1"/>
  <c r="X6856" i="1"/>
  <c r="T6857" i="1"/>
  <c r="U6856" i="1"/>
  <c r="X6857" i="1" l="1"/>
  <c r="T6858" i="1"/>
  <c r="U6857" i="1"/>
  <c r="W6857" i="1"/>
  <c r="S6857" i="1"/>
  <c r="R6858" i="1"/>
  <c r="W6858" i="1" l="1"/>
  <c r="R6859" i="1"/>
  <c r="S6858" i="1"/>
  <c r="X6858" i="1"/>
  <c r="U6858" i="1"/>
  <c r="T6859" i="1"/>
  <c r="X6859" i="1" l="1"/>
  <c r="U6859" i="1"/>
  <c r="T6860" i="1"/>
  <c r="W6859" i="1"/>
  <c r="S6859" i="1"/>
  <c r="R6860" i="1"/>
  <c r="X6860" i="1" l="1"/>
  <c r="T6861" i="1"/>
  <c r="U6860" i="1"/>
  <c r="W6860" i="1"/>
  <c r="R6861" i="1"/>
  <c r="S6860" i="1"/>
  <c r="W6861" i="1" l="1"/>
  <c r="R6862" i="1"/>
  <c r="S6861" i="1"/>
  <c r="X6861" i="1"/>
  <c r="U6861" i="1"/>
  <c r="T6862" i="1"/>
  <c r="X6862" i="1" l="1"/>
  <c r="T6863" i="1"/>
  <c r="U6862" i="1"/>
  <c r="W6862" i="1"/>
  <c r="S6862" i="1"/>
  <c r="R6863" i="1"/>
  <c r="W6863" i="1" l="1"/>
  <c r="R6864" i="1"/>
  <c r="S6863" i="1"/>
  <c r="X6863" i="1"/>
  <c r="U6863" i="1"/>
  <c r="T6864" i="1"/>
  <c r="X6864" i="1" l="1"/>
  <c r="U6864" i="1"/>
  <c r="T6865" i="1"/>
  <c r="W6864" i="1"/>
  <c r="R6865" i="1"/>
  <c r="S6864" i="1"/>
  <c r="W6865" i="1" l="1"/>
  <c r="S6865" i="1"/>
  <c r="R6866" i="1"/>
  <c r="X6865" i="1"/>
  <c r="T6866" i="1"/>
  <c r="U6865" i="1"/>
  <c r="X6866" i="1" l="1"/>
  <c r="T6867" i="1"/>
  <c r="U6866" i="1"/>
  <c r="W6866" i="1"/>
  <c r="S6866" i="1"/>
  <c r="R6867" i="1"/>
  <c r="W6867" i="1" l="1"/>
  <c r="R6868" i="1"/>
  <c r="S6867" i="1"/>
  <c r="X6867" i="1"/>
  <c r="T6868" i="1"/>
  <c r="U6867" i="1"/>
  <c r="X6868" i="1" l="1"/>
  <c r="U6868" i="1"/>
  <c r="T6869" i="1"/>
  <c r="W6868" i="1"/>
  <c r="R6869" i="1"/>
  <c r="S6868" i="1"/>
  <c r="W6869" i="1" l="1"/>
  <c r="S6869" i="1"/>
  <c r="R6870" i="1"/>
  <c r="X6869" i="1"/>
  <c r="U6869" i="1"/>
  <c r="T6870" i="1"/>
  <c r="X6870" i="1" l="1"/>
  <c r="T6871" i="1"/>
  <c r="U6870" i="1"/>
  <c r="W6870" i="1"/>
  <c r="S6870" i="1"/>
  <c r="R6871" i="1"/>
  <c r="W6871" i="1" l="1"/>
  <c r="R6872" i="1"/>
  <c r="S6871" i="1"/>
  <c r="X6871" i="1"/>
  <c r="T6872" i="1"/>
  <c r="U6871" i="1"/>
  <c r="X6872" i="1" l="1"/>
  <c r="T6873" i="1"/>
  <c r="U6872" i="1"/>
  <c r="W6872" i="1"/>
  <c r="S6872" i="1"/>
  <c r="R6873" i="1"/>
  <c r="W6873" i="1" l="1"/>
  <c r="R6874" i="1"/>
  <c r="S6873" i="1"/>
  <c r="X6873" i="1"/>
  <c r="T6874" i="1"/>
  <c r="U6873" i="1"/>
  <c r="X6874" i="1" l="1"/>
  <c r="U6874" i="1"/>
  <c r="T6875" i="1"/>
  <c r="W6874" i="1"/>
  <c r="R6875" i="1"/>
  <c r="S6874" i="1"/>
  <c r="W6875" i="1" l="1"/>
  <c r="R6876" i="1"/>
  <c r="S6875" i="1"/>
  <c r="X6875" i="1"/>
  <c r="T6876" i="1"/>
  <c r="U6875" i="1"/>
  <c r="X6876" i="1" l="1"/>
  <c r="T6877" i="1"/>
  <c r="U6876" i="1"/>
  <c r="W6876" i="1"/>
  <c r="S6876" i="1"/>
  <c r="R6877" i="1"/>
  <c r="W6877" i="1" l="1"/>
  <c r="S6877" i="1"/>
  <c r="R6878" i="1"/>
  <c r="X6877" i="1"/>
  <c r="T6878" i="1"/>
  <c r="U6877" i="1"/>
  <c r="X6878" i="1" l="1"/>
  <c r="T6879" i="1"/>
  <c r="U6878" i="1"/>
  <c r="W6878" i="1"/>
  <c r="R6879" i="1"/>
  <c r="S6878" i="1"/>
  <c r="W6879" i="1" l="1"/>
  <c r="S6879" i="1"/>
  <c r="R6880" i="1"/>
  <c r="X6879" i="1"/>
  <c r="U6879" i="1"/>
  <c r="T6880" i="1"/>
  <c r="X6880" i="1" l="1"/>
  <c r="T6881" i="1"/>
  <c r="U6880" i="1"/>
  <c r="W6880" i="1"/>
  <c r="S6880" i="1"/>
  <c r="R6881" i="1"/>
  <c r="W6881" i="1" l="1"/>
  <c r="S6881" i="1"/>
  <c r="R6882" i="1"/>
  <c r="X6881" i="1"/>
  <c r="U6881" i="1"/>
  <c r="T6882" i="1"/>
  <c r="X6882" i="1" l="1"/>
  <c r="U6882" i="1"/>
  <c r="T6883" i="1"/>
  <c r="W6882" i="1"/>
  <c r="S6882" i="1"/>
  <c r="R6883" i="1"/>
  <c r="W6883" i="1" l="1"/>
  <c r="R6884" i="1"/>
  <c r="S6883" i="1"/>
  <c r="X6883" i="1"/>
  <c r="U6883" i="1"/>
  <c r="T6884" i="1"/>
  <c r="X6884" i="1" l="1"/>
  <c r="U6884" i="1"/>
  <c r="T6885" i="1"/>
  <c r="W6884" i="1"/>
  <c r="R6885" i="1"/>
  <c r="S6884" i="1"/>
  <c r="W6885" i="1" l="1"/>
  <c r="S6885" i="1"/>
  <c r="R6886" i="1"/>
  <c r="X6885" i="1"/>
  <c r="U6885" i="1"/>
  <c r="T6886" i="1"/>
  <c r="X6886" i="1" l="1"/>
  <c r="U6886" i="1"/>
  <c r="T6887" i="1"/>
  <c r="W6886" i="1"/>
  <c r="S6886" i="1"/>
  <c r="R6887" i="1"/>
  <c r="W6887" i="1" l="1"/>
  <c r="S6887" i="1"/>
  <c r="R6888" i="1"/>
  <c r="X6887" i="1"/>
  <c r="U6887" i="1"/>
  <c r="T6888" i="1"/>
  <c r="X6888" i="1" l="1"/>
  <c r="T6889" i="1"/>
  <c r="U6888" i="1"/>
  <c r="W6888" i="1"/>
  <c r="R6889" i="1"/>
  <c r="S6888" i="1"/>
  <c r="X6889" i="1" l="1"/>
  <c r="U6889" i="1"/>
  <c r="T6890" i="1"/>
  <c r="W6889" i="1"/>
  <c r="R6890" i="1"/>
  <c r="S6889" i="1"/>
  <c r="W6890" i="1" l="1"/>
  <c r="S6890" i="1"/>
  <c r="R6891" i="1"/>
  <c r="X6890" i="1"/>
  <c r="T6891" i="1"/>
  <c r="U6890" i="1"/>
  <c r="X6891" i="1" l="1"/>
  <c r="T6892" i="1"/>
  <c r="U6891" i="1"/>
  <c r="W6891" i="1"/>
  <c r="S6891" i="1"/>
  <c r="R6892" i="1"/>
  <c r="W6892" i="1" l="1"/>
  <c r="S6892" i="1"/>
  <c r="R6893" i="1"/>
  <c r="X6892" i="1"/>
  <c r="T6893" i="1"/>
  <c r="U6892" i="1"/>
  <c r="X6893" i="1" l="1"/>
  <c r="U6893" i="1"/>
  <c r="T6894" i="1"/>
  <c r="W6893" i="1"/>
  <c r="S6893" i="1"/>
  <c r="R6894" i="1"/>
  <c r="W6894" i="1" l="1"/>
  <c r="S6894" i="1"/>
  <c r="R6895" i="1"/>
  <c r="X6894" i="1"/>
  <c r="U6894" i="1"/>
  <c r="T6895" i="1"/>
  <c r="X6895" i="1" l="1"/>
  <c r="T6896" i="1"/>
  <c r="U6895" i="1"/>
  <c r="W6895" i="1"/>
  <c r="S6895" i="1"/>
  <c r="R6896" i="1"/>
  <c r="W6896" i="1" l="1"/>
  <c r="R6897" i="1"/>
  <c r="S6896" i="1"/>
  <c r="X6896" i="1"/>
  <c r="U6896" i="1"/>
  <c r="T6897" i="1"/>
  <c r="X6897" i="1" l="1"/>
  <c r="T6898" i="1"/>
  <c r="U6897" i="1"/>
  <c r="W6897" i="1"/>
  <c r="R6898" i="1"/>
  <c r="S6897" i="1"/>
  <c r="W6898" i="1" l="1"/>
  <c r="R6899" i="1"/>
  <c r="S6898" i="1"/>
  <c r="X6898" i="1"/>
  <c r="T6899" i="1"/>
  <c r="U6898" i="1"/>
  <c r="X6899" i="1" l="1"/>
  <c r="U6899" i="1"/>
  <c r="T6900" i="1"/>
  <c r="W6899" i="1"/>
  <c r="S6899" i="1"/>
  <c r="R6900" i="1"/>
  <c r="W6900" i="1" l="1"/>
  <c r="S6900" i="1"/>
  <c r="R6901" i="1"/>
  <c r="X6900" i="1"/>
  <c r="U6900" i="1"/>
  <c r="T6901" i="1"/>
  <c r="X6901" i="1" l="1"/>
  <c r="U6901" i="1"/>
  <c r="T6902" i="1"/>
  <c r="W6901" i="1"/>
  <c r="S6901" i="1"/>
  <c r="R6902" i="1"/>
  <c r="W6902" i="1" l="1"/>
  <c r="S6902" i="1"/>
  <c r="R6903" i="1"/>
  <c r="X6902" i="1"/>
  <c r="T6903" i="1"/>
  <c r="U6902" i="1"/>
  <c r="X6903" i="1" l="1"/>
  <c r="U6903" i="1"/>
  <c r="T6904" i="1"/>
  <c r="W6903" i="1"/>
  <c r="R6904" i="1"/>
  <c r="S6903" i="1"/>
  <c r="W6904" i="1" l="1"/>
  <c r="R6905" i="1"/>
  <c r="S6904" i="1"/>
  <c r="X6904" i="1"/>
  <c r="U6904" i="1"/>
  <c r="T6905" i="1"/>
  <c r="X6905" i="1" l="1"/>
  <c r="T6906" i="1"/>
  <c r="U6905" i="1"/>
  <c r="W6905" i="1"/>
  <c r="S6905" i="1"/>
  <c r="R6906" i="1"/>
  <c r="W6906" i="1" l="1"/>
  <c r="S6906" i="1"/>
  <c r="R6907" i="1"/>
  <c r="X6906" i="1"/>
  <c r="T6907" i="1"/>
  <c r="U6906" i="1"/>
  <c r="X6907" i="1" l="1"/>
  <c r="U6907" i="1"/>
  <c r="T6908" i="1"/>
  <c r="W6907" i="1"/>
  <c r="S6907" i="1"/>
  <c r="R6908" i="1"/>
  <c r="W6908" i="1" l="1"/>
  <c r="R6909" i="1"/>
  <c r="S6908" i="1"/>
  <c r="X6908" i="1"/>
  <c r="T6909" i="1"/>
  <c r="U6908" i="1"/>
  <c r="X6909" i="1" l="1"/>
  <c r="U6909" i="1"/>
  <c r="T6910" i="1"/>
  <c r="W6909" i="1"/>
  <c r="R6910" i="1"/>
  <c r="S6909" i="1"/>
  <c r="W6910" i="1" l="1"/>
  <c r="R6911" i="1"/>
  <c r="S6910" i="1"/>
  <c r="X6910" i="1"/>
  <c r="U6910" i="1"/>
  <c r="T6911" i="1"/>
  <c r="X6911" i="1" l="1"/>
  <c r="U6911" i="1"/>
  <c r="T6912" i="1"/>
  <c r="W6911" i="1"/>
  <c r="S6911" i="1"/>
  <c r="R6912" i="1"/>
  <c r="W6912" i="1" l="1"/>
  <c r="S6912" i="1"/>
  <c r="R6913" i="1"/>
  <c r="X6912" i="1"/>
  <c r="T6913" i="1"/>
  <c r="U6912" i="1"/>
  <c r="X6913" i="1" l="1"/>
  <c r="U6913" i="1"/>
  <c r="T6914" i="1"/>
  <c r="W6913" i="1"/>
  <c r="R6914" i="1"/>
  <c r="S6913" i="1"/>
  <c r="W6914" i="1" l="1"/>
  <c r="S6914" i="1"/>
  <c r="R6915" i="1"/>
  <c r="X6914" i="1"/>
  <c r="U6914" i="1"/>
  <c r="T6915" i="1"/>
  <c r="X6915" i="1" l="1"/>
  <c r="T6916" i="1"/>
  <c r="U6915" i="1"/>
  <c r="W6915" i="1"/>
  <c r="S6915" i="1"/>
  <c r="R6916" i="1"/>
  <c r="W6916" i="1" l="1"/>
  <c r="R6917" i="1"/>
  <c r="S6916" i="1"/>
  <c r="X6916" i="1"/>
  <c r="T6917" i="1"/>
  <c r="U6916" i="1"/>
  <c r="X6917" i="1" l="1"/>
  <c r="U6917" i="1"/>
  <c r="T6918" i="1"/>
  <c r="W6917" i="1"/>
  <c r="R6918" i="1"/>
  <c r="S6917" i="1"/>
  <c r="W6918" i="1" l="1"/>
  <c r="R6919" i="1"/>
  <c r="S6918" i="1"/>
  <c r="X6918" i="1"/>
  <c r="T6919" i="1"/>
  <c r="U6918" i="1"/>
  <c r="X6919" i="1" l="1"/>
  <c r="T6920" i="1"/>
  <c r="U6919" i="1"/>
  <c r="W6919" i="1"/>
  <c r="S6919" i="1"/>
  <c r="R6920" i="1"/>
  <c r="W6920" i="1" l="1"/>
  <c r="S6920" i="1"/>
  <c r="R6921" i="1"/>
  <c r="X6920" i="1"/>
  <c r="U6920" i="1"/>
  <c r="T6921" i="1"/>
  <c r="X6921" i="1" l="1"/>
  <c r="T6922" i="1"/>
  <c r="U6921" i="1"/>
  <c r="W6921" i="1"/>
  <c r="R6922" i="1"/>
  <c r="S6921" i="1"/>
  <c r="W6922" i="1" l="1"/>
  <c r="S6922" i="1"/>
  <c r="R6923" i="1"/>
  <c r="X6922" i="1"/>
  <c r="U6922" i="1"/>
  <c r="T6923" i="1"/>
  <c r="X6923" i="1" l="1"/>
  <c r="T6924" i="1"/>
  <c r="U6923" i="1"/>
  <c r="W6923" i="1"/>
  <c r="R6924" i="1"/>
  <c r="S6923" i="1"/>
  <c r="W6924" i="1" l="1"/>
  <c r="R6925" i="1"/>
  <c r="S6924" i="1"/>
  <c r="X6924" i="1"/>
  <c r="U6924" i="1"/>
  <c r="T6925" i="1"/>
  <c r="X6925" i="1" l="1"/>
  <c r="U6925" i="1"/>
  <c r="T6926" i="1"/>
  <c r="W6925" i="1"/>
  <c r="S6925" i="1"/>
  <c r="R6926" i="1"/>
  <c r="W6926" i="1" l="1"/>
  <c r="R6927" i="1"/>
  <c r="S6926" i="1"/>
  <c r="X6926" i="1"/>
  <c r="T6927" i="1"/>
  <c r="U6926" i="1"/>
  <c r="X6927" i="1" l="1"/>
  <c r="T6928" i="1"/>
  <c r="U6927" i="1"/>
  <c r="W6927" i="1"/>
  <c r="S6927" i="1"/>
  <c r="R6928" i="1"/>
  <c r="W6928" i="1" l="1"/>
  <c r="S6928" i="1"/>
  <c r="R6929" i="1"/>
  <c r="X6928" i="1"/>
  <c r="T6929" i="1"/>
  <c r="U6928" i="1"/>
  <c r="X6929" i="1" l="1"/>
  <c r="U6929" i="1"/>
  <c r="T6930" i="1"/>
  <c r="W6929" i="1"/>
  <c r="S6929" i="1"/>
  <c r="R6930" i="1"/>
  <c r="W6930" i="1" l="1"/>
  <c r="R6931" i="1"/>
  <c r="S6930" i="1"/>
  <c r="X6930" i="1"/>
  <c r="T6931" i="1"/>
  <c r="U6930" i="1"/>
  <c r="X6931" i="1" l="1"/>
  <c r="U6931" i="1"/>
  <c r="T6932" i="1"/>
  <c r="W6931" i="1"/>
  <c r="S6931" i="1"/>
  <c r="R6932" i="1"/>
  <c r="W6932" i="1" l="1"/>
  <c r="R6933" i="1"/>
  <c r="S6932" i="1"/>
  <c r="X6932" i="1"/>
  <c r="T6933" i="1"/>
  <c r="U6932" i="1"/>
  <c r="X6933" i="1" l="1"/>
  <c r="T6934" i="1"/>
  <c r="U6933" i="1"/>
  <c r="W6933" i="1"/>
  <c r="R6934" i="1"/>
  <c r="S6933" i="1"/>
  <c r="W6934" i="1" l="1"/>
  <c r="R6935" i="1"/>
  <c r="S6934" i="1"/>
  <c r="X6934" i="1"/>
  <c r="T6935" i="1"/>
  <c r="U6934" i="1"/>
  <c r="X6935" i="1" l="1"/>
  <c r="U6935" i="1"/>
  <c r="T6936" i="1"/>
  <c r="W6935" i="1"/>
  <c r="R6936" i="1"/>
  <c r="S6935" i="1"/>
  <c r="W6936" i="1" l="1"/>
  <c r="S6936" i="1"/>
  <c r="R6937" i="1"/>
  <c r="X6936" i="1"/>
  <c r="T6937" i="1"/>
  <c r="U6936" i="1"/>
  <c r="X6937" i="1" l="1"/>
  <c r="T6938" i="1"/>
  <c r="U6937" i="1"/>
  <c r="W6937" i="1"/>
  <c r="S6937" i="1"/>
  <c r="R6938" i="1"/>
  <c r="W6938" i="1" l="1"/>
  <c r="S6938" i="1"/>
  <c r="R6939" i="1"/>
  <c r="X6938" i="1"/>
  <c r="T6939" i="1"/>
  <c r="U6938" i="1"/>
  <c r="X6939" i="1" l="1"/>
  <c r="U6939" i="1"/>
  <c r="T6940" i="1"/>
  <c r="W6939" i="1"/>
  <c r="R6940" i="1"/>
  <c r="S6939" i="1"/>
  <c r="W6940" i="1" l="1"/>
  <c r="S6940" i="1"/>
  <c r="R6941" i="1"/>
  <c r="X6940" i="1"/>
  <c r="T6941" i="1"/>
  <c r="U6940" i="1"/>
  <c r="X6941" i="1" l="1"/>
  <c r="T6942" i="1"/>
  <c r="U6941" i="1"/>
  <c r="W6941" i="1"/>
  <c r="R6942" i="1"/>
  <c r="S6941" i="1"/>
  <c r="W6942" i="1" l="1"/>
  <c r="S6942" i="1"/>
  <c r="R6943" i="1"/>
  <c r="X6942" i="1"/>
  <c r="T6943" i="1"/>
  <c r="U6942" i="1"/>
  <c r="X6943" i="1" l="1"/>
  <c r="T6944" i="1"/>
  <c r="U6943" i="1"/>
  <c r="W6943" i="1"/>
  <c r="R6944" i="1"/>
  <c r="S6943" i="1"/>
  <c r="W6944" i="1" l="1"/>
  <c r="S6944" i="1"/>
  <c r="R6945" i="1"/>
  <c r="X6944" i="1"/>
  <c r="U6944" i="1"/>
  <c r="T6945" i="1"/>
  <c r="X6945" i="1" l="1"/>
  <c r="U6945" i="1"/>
  <c r="T6946" i="1"/>
  <c r="W6945" i="1"/>
  <c r="S6945" i="1"/>
  <c r="R6946" i="1"/>
  <c r="W6946" i="1" l="1"/>
  <c r="S6946" i="1"/>
  <c r="R6947" i="1"/>
  <c r="X6946" i="1"/>
  <c r="T6947" i="1"/>
  <c r="U6946" i="1"/>
  <c r="X6947" i="1" l="1"/>
  <c r="T6948" i="1"/>
  <c r="U6947" i="1"/>
  <c r="W6947" i="1"/>
  <c r="S6947" i="1"/>
  <c r="R6948" i="1"/>
  <c r="W6948" i="1" l="1"/>
  <c r="R6949" i="1"/>
  <c r="S6948" i="1"/>
  <c r="X6948" i="1"/>
  <c r="T6949" i="1"/>
  <c r="U6948" i="1"/>
  <c r="X6949" i="1" l="1"/>
  <c r="U6949" i="1"/>
  <c r="T6950" i="1"/>
  <c r="W6949" i="1"/>
  <c r="R6950" i="1"/>
  <c r="S6949" i="1"/>
  <c r="W6950" i="1" l="1"/>
  <c r="S6950" i="1"/>
  <c r="R6951" i="1"/>
  <c r="X6950" i="1"/>
  <c r="U6950" i="1"/>
  <c r="T6951" i="1"/>
  <c r="X6951" i="1" l="1"/>
  <c r="T6952" i="1"/>
  <c r="U6951" i="1"/>
  <c r="W6951" i="1"/>
  <c r="R6952" i="1"/>
  <c r="S6951" i="1"/>
  <c r="W6952" i="1" l="1"/>
  <c r="R6953" i="1"/>
  <c r="S6952" i="1"/>
  <c r="X6952" i="1"/>
  <c r="T6953" i="1"/>
  <c r="U6952" i="1"/>
  <c r="X6953" i="1" l="1"/>
  <c r="T6954" i="1"/>
  <c r="U6953" i="1"/>
  <c r="W6953" i="1"/>
  <c r="R6954" i="1"/>
  <c r="S6953" i="1"/>
  <c r="W6954" i="1" l="1"/>
  <c r="R6955" i="1"/>
  <c r="S6954" i="1"/>
  <c r="X6954" i="1"/>
  <c r="U6954" i="1"/>
  <c r="T6955" i="1"/>
  <c r="X6955" i="1" l="1"/>
  <c r="U6955" i="1"/>
  <c r="T6956" i="1"/>
  <c r="W6955" i="1"/>
  <c r="R6956" i="1"/>
  <c r="S6955" i="1"/>
  <c r="W6956" i="1" l="1"/>
  <c r="R6957" i="1"/>
  <c r="S6956" i="1"/>
  <c r="X6956" i="1"/>
  <c r="U6956" i="1"/>
  <c r="T6957" i="1"/>
  <c r="X6957" i="1" l="1"/>
  <c r="T6958" i="1"/>
  <c r="U6957" i="1"/>
  <c r="W6957" i="1"/>
  <c r="S6957" i="1"/>
  <c r="R6958" i="1"/>
  <c r="W6958" i="1" l="1"/>
  <c r="R6959" i="1"/>
  <c r="S6958" i="1"/>
  <c r="X6958" i="1"/>
  <c r="T6959" i="1"/>
  <c r="U6958" i="1"/>
  <c r="X6959" i="1" l="1"/>
  <c r="U6959" i="1"/>
  <c r="T6960" i="1"/>
  <c r="W6959" i="1"/>
  <c r="S6959" i="1"/>
  <c r="R6960" i="1"/>
  <c r="W6960" i="1" l="1"/>
  <c r="R6961" i="1"/>
  <c r="S6960" i="1"/>
  <c r="X6960" i="1"/>
  <c r="T6961" i="1"/>
  <c r="U6960" i="1"/>
  <c r="X6961" i="1" l="1"/>
  <c r="U6961" i="1"/>
  <c r="T6962" i="1"/>
  <c r="W6961" i="1"/>
  <c r="R6962" i="1"/>
  <c r="S6961" i="1"/>
  <c r="W6962" i="1" l="1"/>
  <c r="R6963" i="1"/>
  <c r="S6962" i="1"/>
  <c r="X6962" i="1"/>
  <c r="U6962" i="1"/>
  <c r="T6963" i="1"/>
  <c r="X6963" i="1" l="1"/>
  <c r="T6964" i="1"/>
  <c r="U6963" i="1"/>
  <c r="W6963" i="1"/>
  <c r="R6964" i="1"/>
  <c r="S6963" i="1"/>
  <c r="W6964" i="1" l="1"/>
  <c r="S6964" i="1"/>
  <c r="R6965" i="1"/>
  <c r="X6964" i="1"/>
  <c r="T6965" i="1"/>
  <c r="U6964" i="1"/>
  <c r="X6965" i="1" l="1"/>
  <c r="T6966" i="1"/>
  <c r="U6965" i="1"/>
  <c r="W6965" i="1"/>
  <c r="R6966" i="1"/>
  <c r="S6965" i="1"/>
  <c r="X6966" i="1" l="1"/>
  <c r="T6967" i="1"/>
  <c r="U6966" i="1"/>
  <c r="W6966" i="1"/>
  <c r="S6966" i="1"/>
  <c r="R6967" i="1"/>
  <c r="W6967" i="1" l="1"/>
  <c r="S6967" i="1"/>
  <c r="R6968" i="1"/>
  <c r="X6967" i="1"/>
  <c r="T6968" i="1"/>
  <c r="U6967" i="1"/>
  <c r="X6968" i="1" l="1"/>
  <c r="T6969" i="1"/>
  <c r="U6968" i="1"/>
  <c r="W6968" i="1"/>
  <c r="S6968" i="1"/>
  <c r="R6969" i="1"/>
  <c r="W6969" i="1" l="1"/>
  <c r="S6969" i="1"/>
  <c r="R6970" i="1"/>
  <c r="X6969" i="1"/>
  <c r="U6969" i="1"/>
  <c r="T6970" i="1"/>
  <c r="X6970" i="1" l="1"/>
  <c r="U6970" i="1"/>
  <c r="T6971" i="1"/>
  <c r="W6970" i="1"/>
  <c r="S6970" i="1"/>
  <c r="R6971" i="1"/>
  <c r="W6971" i="1" l="1"/>
  <c r="R6972" i="1"/>
  <c r="S6971" i="1"/>
  <c r="X6971" i="1"/>
  <c r="U6971" i="1"/>
  <c r="T6972" i="1"/>
  <c r="X6972" i="1" l="1"/>
  <c r="U6972" i="1"/>
  <c r="T6973" i="1"/>
  <c r="W6972" i="1"/>
  <c r="R6973" i="1"/>
  <c r="S6972" i="1"/>
  <c r="W6973" i="1" l="1"/>
  <c r="S6973" i="1"/>
  <c r="R6974" i="1"/>
  <c r="X6973" i="1"/>
  <c r="T6974" i="1"/>
  <c r="U6973" i="1"/>
  <c r="X6974" i="1" l="1"/>
  <c r="U6974" i="1"/>
  <c r="T6975" i="1"/>
  <c r="W6974" i="1"/>
  <c r="R6975" i="1"/>
  <c r="S6974" i="1"/>
  <c r="W6975" i="1" l="1"/>
  <c r="R6976" i="1"/>
  <c r="S6975" i="1"/>
  <c r="X6975" i="1"/>
  <c r="U6975" i="1"/>
  <c r="T6976" i="1"/>
  <c r="X6976" i="1" l="1"/>
  <c r="U6976" i="1"/>
  <c r="T6977" i="1"/>
  <c r="W6976" i="1"/>
  <c r="R6977" i="1"/>
  <c r="S6976" i="1"/>
  <c r="W6977" i="1" l="1"/>
  <c r="S6977" i="1"/>
  <c r="R6978" i="1"/>
  <c r="X6977" i="1"/>
  <c r="T6978" i="1"/>
  <c r="U6977" i="1"/>
  <c r="X6978" i="1" l="1"/>
  <c r="U6978" i="1"/>
  <c r="T6979" i="1"/>
  <c r="W6978" i="1"/>
  <c r="R6979" i="1"/>
  <c r="S6978" i="1"/>
  <c r="W6979" i="1" l="1"/>
  <c r="R6980" i="1"/>
  <c r="S6979" i="1"/>
  <c r="X6979" i="1"/>
  <c r="U6979" i="1"/>
  <c r="T6980" i="1"/>
  <c r="W6980" i="1" l="1"/>
  <c r="S6980" i="1"/>
  <c r="R6981" i="1"/>
  <c r="X6980" i="1"/>
  <c r="T6981" i="1"/>
  <c r="U6980" i="1"/>
  <c r="W6981" i="1" l="1"/>
  <c r="S6981" i="1"/>
  <c r="R6982" i="1"/>
  <c r="X6981" i="1"/>
  <c r="T6982" i="1"/>
  <c r="U6981" i="1"/>
  <c r="X6982" i="1" l="1"/>
  <c r="T6983" i="1"/>
  <c r="U6982" i="1"/>
  <c r="W6982" i="1"/>
  <c r="S6982" i="1"/>
  <c r="R6983" i="1"/>
  <c r="X6983" i="1" l="1"/>
  <c r="U6983" i="1"/>
  <c r="T6984" i="1"/>
  <c r="W6983" i="1"/>
  <c r="R6984" i="1"/>
  <c r="S6983" i="1"/>
  <c r="W6984" i="1" l="1"/>
  <c r="R6985" i="1"/>
  <c r="S6984" i="1"/>
  <c r="X6984" i="1"/>
  <c r="U6984" i="1"/>
  <c r="T6985" i="1"/>
  <c r="X6985" i="1" l="1"/>
  <c r="T6986" i="1"/>
  <c r="U6985" i="1"/>
  <c r="W6985" i="1"/>
  <c r="S6985" i="1"/>
  <c r="R6986" i="1"/>
  <c r="W6986" i="1" l="1"/>
  <c r="R6987" i="1"/>
  <c r="S6986" i="1"/>
  <c r="X6986" i="1"/>
  <c r="T6987" i="1"/>
  <c r="U6986" i="1"/>
  <c r="W6987" i="1" l="1"/>
  <c r="S6987" i="1"/>
  <c r="R6988" i="1"/>
  <c r="X6987" i="1"/>
  <c r="T6988" i="1"/>
  <c r="U6987" i="1"/>
  <c r="X6988" i="1" l="1"/>
  <c r="U6988" i="1"/>
  <c r="T6989" i="1"/>
  <c r="W6988" i="1"/>
  <c r="R6989" i="1"/>
  <c r="S6988" i="1"/>
  <c r="W6989" i="1" l="1"/>
  <c r="R6990" i="1"/>
  <c r="S6989" i="1"/>
  <c r="X6989" i="1"/>
  <c r="U6989" i="1"/>
  <c r="T6990" i="1"/>
  <c r="W6990" i="1" l="1"/>
  <c r="S6990" i="1"/>
  <c r="R6991" i="1"/>
  <c r="X6990" i="1"/>
  <c r="T6991" i="1"/>
  <c r="U6990" i="1"/>
  <c r="X6991" i="1" l="1"/>
  <c r="T6992" i="1"/>
  <c r="U6991" i="1"/>
  <c r="W6991" i="1"/>
  <c r="S6991" i="1"/>
  <c r="R6992" i="1"/>
  <c r="W6992" i="1" l="1"/>
  <c r="R6993" i="1"/>
  <c r="S6992" i="1"/>
  <c r="X6992" i="1"/>
  <c r="T6993" i="1"/>
  <c r="U6992" i="1"/>
  <c r="X6993" i="1" l="1"/>
  <c r="U6993" i="1"/>
  <c r="T6994" i="1"/>
  <c r="W6993" i="1"/>
  <c r="R6994" i="1"/>
  <c r="S6993" i="1"/>
  <c r="W6994" i="1" l="1"/>
  <c r="S6994" i="1"/>
  <c r="R6995" i="1"/>
  <c r="X6994" i="1"/>
  <c r="T6995" i="1"/>
  <c r="U6994" i="1"/>
  <c r="X6995" i="1" l="1"/>
  <c r="U6995" i="1"/>
  <c r="T6996" i="1"/>
  <c r="W6995" i="1"/>
  <c r="S6995" i="1"/>
  <c r="R6996" i="1"/>
  <c r="W6996" i="1" l="1"/>
  <c r="R6997" i="1"/>
  <c r="S6996" i="1"/>
  <c r="X6996" i="1"/>
  <c r="T6997" i="1"/>
  <c r="U6996" i="1"/>
  <c r="X6997" i="1" l="1"/>
  <c r="U6997" i="1"/>
  <c r="T6998" i="1"/>
  <c r="W6997" i="1"/>
  <c r="S6997" i="1"/>
  <c r="R6998" i="1"/>
  <c r="W6998" i="1" l="1"/>
  <c r="S6998" i="1"/>
  <c r="R6999" i="1"/>
  <c r="X6998" i="1"/>
  <c r="T6999" i="1"/>
  <c r="U6998" i="1"/>
  <c r="X6999" i="1" l="1"/>
  <c r="U6999" i="1"/>
  <c r="T7000" i="1"/>
  <c r="W6999" i="1"/>
  <c r="R7000" i="1"/>
  <c r="S6999" i="1"/>
  <c r="W7000" i="1" l="1"/>
  <c r="R7001" i="1"/>
  <c r="S7000" i="1"/>
  <c r="X7000" i="1"/>
  <c r="U7000" i="1"/>
  <c r="T7001" i="1"/>
  <c r="X7001" i="1" l="1"/>
  <c r="T7002" i="1"/>
  <c r="U7001" i="1"/>
  <c r="W7001" i="1"/>
  <c r="S7001" i="1"/>
  <c r="R7002" i="1"/>
  <c r="W7002" i="1" l="1"/>
  <c r="S7002" i="1"/>
  <c r="R7003" i="1"/>
  <c r="X7002" i="1"/>
  <c r="T7003" i="1"/>
  <c r="U7002" i="1"/>
  <c r="X7003" i="1" l="1"/>
  <c r="T7004" i="1"/>
  <c r="U7003" i="1"/>
  <c r="W7003" i="1"/>
  <c r="R7004" i="1"/>
  <c r="S7003" i="1"/>
  <c r="W7004" i="1" l="1"/>
  <c r="S7004" i="1"/>
  <c r="R7005" i="1"/>
  <c r="X7004" i="1"/>
  <c r="U7004" i="1"/>
  <c r="T7005" i="1"/>
  <c r="X7005" i="1" l="1"/>
  <c r="U7005" i="1"/>
  <c r="T7006" i="1"/>
  <c r="W7005" i="1"/>
  <c r="R7006" i="1"/>
  <c r="S7005" i="1"/>
  <c r="W7006" i="1" l="1"/>
  <c r="R7007" i="1"/>
  <c r="S7006" i="1"/>
  <c r="X7006" i="1"/>
  <c r="T7007" i="1"/>
  <c r="U7006" i="1"/>
  <c r="X7007" i="1" l="1"/>
  <c r="U7007" i="1"/>
  <c r="T7008" i="1"/>
  <c r="W7007" i="1"/>
  <c r="S7007" i="1"/>
  <c r="R7008" i="1"/>
  <c r="W7008" i="1" l="1"/>
  <c r="R7009" i="1"/>
  <c r="S7008" i="1"/>
  <c r="X7008" i="1"/>
  <c r="T7009" i="1"/>
  <c r="U7008" i="1"/>
  <c r="X7009" i="1" l="1"/>
  <c r="T7010" i="1"/>
  <c r="U7009" i="1"/>
  <c r="W7009" i="1"/>
  <c r="R7010" i="1"/>
  <c r="S7009" i="1"/>
  <c r="W7010" i="1" l="1"/>
  <c r="R7011" i="1"/>
  <c r="S7010" i="1"/>
  <c r="X7010" i="1"/>
  <c r="T7011" i="1"/>
  <c r="U7010" i="1"/>
  <c r="X7011" i="1" l="1"/>
  <c r="U7011" i="1"/>
  <c r="T7012" i="1"/>
  <c r="W7011" i="1"/>
  <c r="S7011" i="1"/>
  <c r="R7012" i="1"/>
  <c r="W7012" i="1" l="1"/>
  <c r="S7012" i="1"/>
  <c r="R7013" i="1"/>
  <c r="X7012" i="1"/>
  <c r="T7013" i="1"/>
  <c r="U7012" i="1"/>
  <c r="X7013" i="1" l="1"/>
  <c r="T7014" i="1"/>
  <c r="U7013" i="1"/>
  <c r="W7013" i="1"/>
  <c r="R7014" i="1"/>
  <c r="S7013" i="1"/>
  <c r="W7014" i="1" l="1"/>
  <c r="R7015" i="1"/>
  <c r="S7014" i="1"/>
  <c r="X7014" i="1"/>
  <c r="U7014" i="1"/>
  <c r="T7015" i="1"/>
  <c r="W7015" i="1" l="1"/>
  <c r="S7015" i="1"/>
  <c r="R7016" i="1"/>
  <c r="X7015" i="1"/>
  <c r="T7016" i="1"/>
  <c r="U7015" i="1"/>
  <c r="X7016" i="1" l="1"/>
  <c r="T7017" i="1"/>
  <c r="U7016" i="1"/>
  <c r="W7016" i="1"/>
  <c r="R7017" i="1"/>
  <c r="S7016" i="1"/>
  <c r="W7017" i="1" l="1"/>
  <c r="R7018" i="1"/>
  <c r="S7017" i="1"/>
  <c r="X7017" i="1"/>
  <c r="T7018" i="1"/>
  <c r="U7017" i="1"/>
  <c r="X7018" i="1" l="1"/>
  <c r="T7019" i="1"/>
  <c r="U7018" i="1"/>
  <c r="W7018" i="1"/>
  <c r="S7018" i="1"/>
  <c r="R7019" i="1"/>
  <c r="W7019" i="1" l="1"/>
  <c r="S7019" i="1"/>
  <c r="R7020" i="1"/>
  <c r="X7019" i="1"/>
  <c r="T7020" i="1"/>
  <c r="U7019" i="1"/>
  <c r="X7020" i="1" l="1"/>
  <c r="T7021" i="1"/>
  <c r="U7020" i="1"/>
  <c r="W7020" i="1"/>
  <c r="S7020" i="1"/>
  <c r="R7021" i="1"/>
  <c r="W7021" i="1" l="1"/>
  <c r="R7022" i="1"/>
  <c r="S7021" i="1"/>
  <c r="X7021" i="1"/>
  <c r="U7021" i="1"/>
  <c r="T7022" i="1"/>
  <c r="X7022" i="1" l="1"/>
  <c r="T7023" i="1"/>
  <c r="U7022" i="1"/>
  <c r="W7022" i="1"/>
  <c r="S7022" i="1"/>
  <c r="R7023" i="1"/>
  <c r="W7023" i="1" l="1"/>
  <c r="R7024" i="1"/>
  <c r="S7023" i="1"/>
  <c r="X7023" i="1"/>
  <c r="U7023" i="1"/>
  <c r="T7024" i="1"/>
  <c r="X7024" i="1" l="1"/>
  <c r="U7024" i="1"/>
  <c r="T7025" i="1"/>
  <c r="W7024" i="1"/>
  <c r="S7024" i="1"/>
  <c r="R7025" i="1"/>
  <c r="W7025" i="1" l="1"/>
  <c r="S7025" i="1"/>
  <c r="R7026" i="1"/>
  <c r="X7025" i="1"/>
  <c r="T7026" i="1"/>
  <c r="U7025" i="1"/>
  <c r="X7026" i="1" l="1"/>
  <c r="T7027" i="1"/>
  <c r="U7026" i="1"/>
  <c r="W7026" i="1"/>
  <c r="S7026" i="1"/>
  <c r="R7027" i="1"/>
  <c r="W7027" i="1" l="1"/>
  <c r="S7027" i="1"/>
  <c r="R7028" i="1"/>
  <c r="X7027" i="1"/>
  <c r="T7028" i="1"/>
  <c r="U7027" i="1"/>
  <c r="X7028" i="1" l="1"/>
  <c r="U7028" i="1"/>
  <c r="T7029" i="1"/>
  <c r="W7028" i="1"/>
  <c r="R7029" i="1"/>
  <c r="S7028" i="1"/>
  <c r="W7029" i="1" l="1"/>
  <c r="R7030" i="1"/>
  <c r="S7029" i="1"/>
  <c r="X7029" i="1"/>
  <c r="U7029" i="1"/>
  <c r="T7030" i="1"/>
  <c r="X7030" i="1" l="1"/>
  <c r="T7031" i="1"/>
  <c r="U7030" i="1"/>
  <c r="W7030" i="1"/>
  <c r="R7031" i="1"/>
  <c r="S7030" i="1"/>
  <c r="X7031" i="1" l="1"/>
  <c r="T7032" i="1"/>
  <c r="U7031" i="1"/>
  <c r="W7031" i="1"/>
  <c r="S7031" i="1"/>
  <c r="R7032" i="1"/>
  <c r="W7032" i="1" l="1"/>
  <c r="S7032" i="1"/>
  <c r="R7033" i="1"/>
  <c r="X7032" i="1"/>
  <c r="T7033" i="1"/>
  <c r="U7032" i="1"/>
  <c r="X7033" i="1" l="1"/>
  <c r="T7034" i="1"/>
  <c r="U7033" i="1"/>
  <c r="W7033" i="1"/>
  <c r="R7034" i="1"/>
  <c r="S7033" i="1"/>
  <c r="W7034" i="1" l="1"/>
  <c r="R7035" i="1"/>
  <c r="S7034" i="1"/>
  <c r="X7034" i="1"/>
  <c r="U7034" i="1"/>
  <c r="T7035" i="1"/>
  <c r="X7035" i="1" l="1"/>
  <c r="T7036" i="1"/>
  <c r="U7035" i="1"/>
  <c r="W7035" i="1"/>
  <c r="S7035" i="1"/>
  <c r="R7036" i="1"/>
  <c r="W7036" i="1" l="1"/>
  <c r="R7037" i="1"/>
  <c r="S7036" i="1"/>
  <c r="X7036" i="1"/>
  <c r="U7036" i="1"/>
  <c r="T7037" i="1"/>
  <c r="X7037" i="1" l="1"/>
  <c r="T7038" i="1"/>
  <c r="U7037" i="1"/>
  <c r="W7037" i="1"/>
  <c r="S7037" i="1"/>
  <c r="R7038" i="1"/>
  <c r="W7038" i="1" l="1"/>
  <c r="R7039" i="1"/>
  <c r="S7038" i="1"/>
  <c r="X7038" i="1"/>
  <c r="T7039" i="1"/>
  <c r="U7038" i="1"/>
  <c r="X7039" i="1" l="1"/>
  <c r="U7039" i="1"/>
  <c r="T7040" i="1"/>
  <c r="W7039" i="1"/>
  <c r="R7040" i="1"/>
  <c r="S7039" i="1"/>
  <c r="W7040" i="1" l="1"/>
  <c r="R7041" i="1"/>
  <c r="S7040" i="1"/>
  <c r="X7040" i="1"/>
  <c r="U7040" i="1"/>
  <c r="T7041" i="1"/>
  <c r="X7041" i="1" l="1"/>
  <c r="T7042" i="1"/>
  <c r="U7041" i="1"/>
  <c r="W7041" i="1"/>
  <c r="R7042" i="1"/>
  <c r="S7041" i="1"/>
  <c r="W7042" i="1" l="1"/>
  <c r="S7042" i="1"/>
  <c r="R7043" i="1"/>
  <c r="X7042" i="1"/>
  <c r="U7042" i="1"/>
  <c r="T7043" i="1"/>
  <c r="X7043" i="1" l="1"/>
  <c r="T7044" i="1"/>
  <c r="U7043" i="1"/>
  <c r="W7043" i="1"/>
  <c r="S7043" i="1"/>
  <c r="R7044" i="1"/>
  <c r="W7044" i="1" l="1"/>
  <c r="R7045" i="1"/>
  <c r="S7044" i="1"/>
  <c r="X7044" i="1"/>
  <c r="U7044" i="1"/>
  <c r="T7045" i="1"/>
  <c r="X7045" i="1" l="1"/>
  <c r="T7046" i="1"/>
  <c r="U7045" i="1"/>
  <c r="W7045" i="1"/>
  <c r="S7045" i="1"/>
  <c r="R7046" i="1"/>
  <c r="W7046" i="1" l="1"/>
  <c r="R7047" i="1"/>
  <c r="S7046" i="1"/>
  <c r="X7046" i="1"/>
  <c r="T7047" i="1"/>
  <c r="U7046" i="1"/>
  <c r="X7047" i="1" l="1"/>
  <c r="T7048" i="1"/>
  <c r="U7047" i="1"/>
  <c r="W7047" i="1"/>
  <c r="S7047" i="1"/>
  <c r="R7048" i="1"/>
  <c r="W7048" i="1" l="1"/>
  <c r="R7049" i="1"/>
  <c r="S7048" i="1"/>
  <c r="X7048" i="1"/>
  <c r="T7049" i="1"/>
  <c r="U7048" i="1"/>
  <c r="X7049" i="1" l="1"/>
  <c r="U7049" i="1"/>
  <c r="T7050" i="1"/>
  <c r="W7049" i="1"/>
  <c r="S7049" i="1"/>
  <c r="R7050" i="1"/>
  <c r="W7050" i="1" l="1"/>
  <c r="S7050" i="1"/>
  <c r="R7051" i="1"/>
  <c r="X7050" i="1"/>
  <c r="U7050" i="1"/>
  <c r="T7051" i="1"/>
  <c r="X7051" i="1" l="1"/>
  <c r="U7051" i="1"/>
  <c r="T7052" i="1"/>
  <c r="W7051" i="1"/>
  <c r="S7051" i="1"/>
  <c r="R7052" i="1"/>
  <c r="W7052" i="1" l="1"/>
  <c r="S7052" i="1"/>
  <c r="R7053" i="1"/>
  <c r="X7052" i="1"/>
  <c r="T7053" i="1"/>
  <c r="U7052" i="1"/>
  <c r="X7053" i="1" l="1"/>
  <c r="U7053" i="1"/>
  <c r="T7054" i="1"/>
  <c r="W7053" i="1"/>
  <c r="R7054" i="1"/>
  <c r="S7053" i="1"/>
  <c r="W7054" i="1" l="1"/>
  <c r="S7054" i="1"/>
  <c r="R7055" i="1"/>
  <c r="X7054" i="1"/>
  <c r="U7054" i="1"/>
  <c r="T7055" i="1"/>
  <c r="X7055" i="1" l="1"/>
  <c r="U7055" i="1"/>
  <c r="T7056" i="1"/>
  <c r="W7055" i="1"/>
  <c r="R7056" i="1"/>
  <c r="S7055" i="1"/>
  <c r="W7056" i="1" l="1"/>
  <c r="S7056" i="1"/>
  <c r="R7057" i="1"/>
  <c r="X7056" i="1"/>
  <c r="T7057" i="1"/>
  <c r="U7056" i="1"/>
  <c r="X7057" i="1" l="1"/>
  <c r="U7057" i="1"/>
  <c r="T7058" i="1"/>
  <c r="W7057" i="1"/>
  <c r="S7057" i="1"/>
  <c r="R7058" i="1"/>
  <c r="W7058" i="1" l="1"/>
  <c r="R7059" i="1"/>
  <c r="S7058" i="1"/>
  <c r="X7058" i="1"/>
  <c r="U7058" i="1"/>
  <c r="T7059" i="1"/>
  <c r="X7059" i="1" l="1"/>
  <c r="U7059" i="1"/>
  <c r="T7060" i="1"/>
  <c r="W7059" i="1"/>
  <c r="R7060" i="1"/>
  <c r="S7059" i="1"/>
  <c r="W7060" i="1" l="1"/>
  <c r="R7061" i="1"/>
  <c r="S7060" i="1"/>
  <c r="X7060" i="1"/>
  <c r="T7061" i="1"/>
  <c r="U7060" i="1"/>
  <c r="X7061" i="1" l="1"/>
  <c r="U7061" i="1"/>
  <c r="T7062" i="1"/>
  <c r="W7061" i="1"/>
  <c r="R7062" i="1"/>
  <c r="S7061" i="1"/>
  <c r="W7062" i="1" l="1"/>
  <c r="S7062" i="1"/>
  <c r="R7063" i="1"/>
  <c r="X7062" i="1"/>
  <c r="U7062" i="1"/>
  <c r="T7063" i="1"/>
  <c r="X7063" i="1" l="1"/>
  <c r="T7064" i="1"/>
  <c r="U7063" i="1"/>
  <c r="W7063" i="1"/>
  <c r="R7064" i="1"/>
  <c r="S7063" i="1"/>
  <c r="W7064" i="1" l="1"/>
  <c r="R7065" i="1"/>
  <c r="S7064" i="1"/>
  <c r="X7064" i="1"/>
  <c r="U7064" i="1"/>
  <c r="T7065" i="1"/>
  <c r="X7065" i="1" l="1"/>
  <c r="T7066" i="1"/>
  <c r="U7065" i="1"/>
  <c r="W7065" i="1"/>
  <c r="R7066" i="1"/>
  <c r="S7065" i="1"/>
  <c r="W7066" i="1" l="1"/>
  <c r="S7066" i="1"/>
  <c r="R7067" i="1"/>
  <c r="X7066" i="1"/>
  <c r="T7067" i="1"/>
  <c r="U7066" i="1"/>
  <c r="X7067" i="1" l="1"/>
  <c r="T7068" i="1"/>
  <c r="U7067" i="1"/>
  <c r="W7067" i="1"/>
  <c r="S7067" i="1"/>
  <c r="R7068" i="1"/>
  <c r="W7068" i="1" l="1"/>
  <c r="R7069" i="1"/>
  <c r="S7068" i="1"/>
  <c r="X7068" i="1"/>
  <c r="T7069" i="1"/>
  <c r="U7068" i="1"/>
  <c r="X7069" i="1" l="1"/>
  <c r="U7069" i="1"/>
  <c r="T7070" i="1"/>
  <c r="W7069" i="1"/>
  <c r="S7069" i="1"/>
  <c r="R7070" i="1"/>
  <c r="W7070" i="1" l="1"/>
  <c r="S7070" i="1"/>
  <c r="R7071" i="1"/>
  <c r="X7070" i="1"/>
  <c r="U7070" i="1"/>
  <c r="T7071" i="1"/>
  <c r="X7071" i="1" l="1"/>
  <c r="T7072" i="1"/>
  <c r="U7071" i="1"/>
  <c r="W7071" i="1"/>
  <c r="R7072" i="1"/>
  <c r="S7071" i="1"/>
  <c r="W7072" i="1" l="1"/>
  <c r="S7072" i="1"/>
  <c r="R7073" i="1"/>
  <c r="X7072" i="1"/>
  <c r="T7073" i="1"/>
  <c r="U7072" i="1"/>
  <c r="X7073" i="1" l="1"/>
  <c r="U7073" i="1"/>
  <c r="T7074" i="1"/>
  <c r="W7073" i="1"/>
  <c r="S7073" i="1"/>
  <c r="R7074" i="1"/>
  <c r="W7074" i="1" l="1"/>
  <c r="R7075" i="1"/>
  <c r="S7074" i="1"/>
  <c r="X7074" i="1"/>
  <c r="U7074" i="1"/>
  <c r="T7075" i="1"/>
  <c r="X7075" i="1" l="1"/>
  <c r="U7075" i="1"/>
  <c r="T7076" i="1"/>
  <c r="W7075" i="1"/>
  <c r="S7075" i="1"/>
  <c r="R7076" i="1"/>
  <c r="W7076" i="1" l="1"/>
  <c r="R7077" i="1"/>
  <c r="S7076" i="1"/>
  <c r="X7076" i="1"/>
  <c r="T7077" i="1"/>
  <c r="U7076" i="1"/>
  <c r="X7077" i="1" l="1"/>
  <c r="T7078" i="1"/>
  <c r="U7077" i="1"/>
  <c r="W7077" i="1"/>
  <c r="S7077" i="1"/>
  <c r="R7078" i="1"/>
  <c r="W7078" i="1" l="1"/>
  <c r="S7078" i="1"/>
  <c r="R7079" i="1"/>
  <c r="X7078" i="1"/>
  <c r="U7078" i="1"/>
  <c r="T7079" i="1"/>
  <c r="W7079" i="1" l="1"/>
  <c r="S7079" i="1"/>
  <c r="R7080" i="1"/>
  <c r="X7079" i="1"/>
  <c r="U7079" i="1"/>
  <c r="T7080" i="1"/>
  <c r="X7080" i="1" l="1"/>
  <c r="U7080" i="1"/>
  <c r="T7081" i="1"/>
  <c r="W7080" i="1"/>
  <c r="R7081" i="1"/>
  <c r="S7080" i="1"/>
  <c r="W7081" i="1" l="1"/>
  <c r="S7081" i="1"/>
  <c r="R7082" i="1"/>
  <c r="X7081" i="1"/>
  <c r="U7081" i="1"/>
  <c r="T7082" i="1"/>
  <c r="X7082" i="1" l="1"/>
  <c r="T7083" i="1"/>
  <c r="U7082" i="1"/>
  <c r="W7082" i="1"/>
  <c r="S7082" i="1"/>
  <c r="R7083" i="1"/>
  <c r="W7083" i="1" l="1"/>
  <c r="R7084" i="1"/>
  <c r="S7083" i="1"/>
  <c r="X7083" i="1"/>
  <c r="U7083" i="1"/>
  <c r="T7084" i="1"/>
  <c r="X7084" i="1" l="1"/>
  <c r="U7084" i="1"/>
  <c r="T7085" i="1"/>
  <c r="W7084" i="1"/>
  <c r="R7085" i="1"/>
  <c r="S7084" i="1"/>
  <c r="W7085" i="1" l="1"/>
  <c r="R7086" i="1"/>
  <c r="S7085" i="1"/>
  <c r="X7085" i="1"/>
  <c r="T7086" i="1"/>
  <c r="U7085" i="1"/>
  <c r="X7086" i="1" l="1"/>
  <c r="U7086" i="1"/>
  <c r="T7087" i="1"/>
  <c r="W7086" i="1"/>
  <c r="S7086" i="1"/>
  <c r="R7087" i="1"/>
  <c r="W7087" i="1" l="1"/>
  <c r="R7088" i="1"/>
  <c r="S7087" i="1"/>
  <c r="X7087" i="1"/>
  <c r="T7088" i="1"/>
  <c r="U7087" i="1"/>
  <c r="X7088" i="1" l="1"/>
  <c r="T7089" i="1"/>
  <c r="U7088" i="1"/>
  <c r="W7088" i="1"/>
  <c r="R7089" i="1"/>
  <c r="S7088" i="1"/>
  <c r="W7089" i="1" l="1"/>
  <c r="R7090" i="1"/>
  <c r="S7089" i="1"/>
  <c r="X7089" i="1"/>
  <c r="T7090" i="1"/>
  <c r="U7089" i="1"/>
  <c r="X7090" i="1" l="1"/>
  <c r="T7091" i="1"/>
  <c r="U7090" i="1"/>
  <c r="W7090" i="1"/>
  <c r="S7090" i="1"/>
  <c r="R7091" i="1"/>
  <c r="W7091" i="1" l="1"/>
  <c r="R7092" i="1"/>
  <c r="S7091" i="1"/>
  <c r="X7091" i="1"/>
  <c r="T7092" i="1"/>
  <c r="U7091" i="1"/>
  <c r="X7092" i="1" l="1"/>
  <c r="T7093" i="1"/>
  <c r="U7092" i="1"/>
  <c r="W7092" i="1"/>
  <c r="S7092" i="1"/>
  <c r="R7093" i="1"/>
  <c r="W7093" i="1" l="1"/>
  <c r="S7093" i="1"/>
  <c r="R7094" i="1"/>
  <c r="X7093" i="1"/>
  <c r="T7094" i="1"/>
  <c r="U7093" i="1"/>
  <c r="X7094" i="1" l="1"/>
  <c r="U7094" i="1"/>
  <c r="T7095" i="1"/>
  <c r="W7094" i="1"/>
  <c r="S7094" i="1"/>
  <c r="R7095" i="1"/>
  <c r="W7095" i="1" l="1"/>
  <c r="S7095" i="1"/>
  <c r="R7096" i="1"/>
  <c r="X7095" i="1"/>
  <c r="U7095" i="1"/>
  <c r="T7096" i="1"/>
  <c r="X7096" i="1" l="1"/>
  <c r="T7097" i="1"/>
  <c r="U7096" i="1"/>
  <c r="W7096" i="1"/>
  <c r="R7097" i="1"/>
  <c r="S7096" i="1"/>
  <c r="W7097" i="1" l="1"/>
  <c r="S7097" i="1"/>
  <c r="R7098" i="1"/>
  <c r="X7097" i="1"/>
  <c r="U7097" i="1"/>
  <c r="T7098" i="1"/>
  <c r="X7098" i="1" l="1"/>
  <c r="T7099" i="1"/>
  <c r="U7098" i="1"/>
  <c r="W7098" i="1"/>
  <c r="S7098" i="1"/>
  <c r="R7099" i="1"/>
  <c r="W7099" i="1" l="1"/>
  <c r="S7099" i="1"/>
  <c r="R7100" i="1"/>
  <c r="X7099" i="1"/>
  <c r="U7099" i="1"/>
  <c r="T7100" i="1"/>
  <c r="X7100" i="1" l="1"/>
  <c r="U7100" i="1"/>
  <c r="T7101" i="1"/>
  <c r="W7100" i="1"/>
  <c r="S7100" i="1"/>
  <c r="R7101" i="1"/>
  <c r="W7101" i="1" l="1"/>
  <c r="R7102" i="1"/>
  <c r="S7101" i="1"/>
  <c r="X7101" i="1"/>
  <c r="U7101" i="1"/>
  <c r="T7102" i="1"/>
  <c r="X7102" i="1" l="1"/>
  <c r="T7103" i="1"/>
  <c r="U7102" i="1"/>
  <c r="W7102" i="1"/>
  <c r="S7102" i="1"/>
  <c r="R7103" i="1"/>
  <c r="W7103" i="1" l="1"/>
  <c r="R7104" i="1"/>
  <c r="S7103" i="1"/>
  <c r="X7103" i="1"/>
  <c r="T7104" i="1"/>
  <c r="U7103" i="1"/>
  <c r="X7104" i="1" l="1"/>
  <c r="U7104" i="1"/>
  <c r="T7105" i="1"/>
  <c r="W7104" i="1"/>
  <c r="R7105" i="1"/>
  <c r="S7104" i="1"/>
  <c r="W7105" i="1" l="1"/>
  <c r="R7106" i="1"/>
  <c r="S7105" i="1"/>
  <c r="X7105" i="1"/>
  <c r="U7105" i="1"/>
  <c r="T7106" i="1"/>
  <c r="X7106" i="1" l="1"/>
  <c r="T7107" i="1"/>
  <c r="U7106" i="1"/>
  <c r="W7106" i="1"/>
  <c r="S7106" i="1"/>
  <c r="R7107" i="1"/>
  <c r="W7107" i="1" l="1"/>
  <c r="S7107" i="1"/>
  <c r="R7108" i="1"/>
  <c r="X7107" i="1"/>
  <c r="U7107" i="1"/>
  <c r="T7108" i="1"/>
  <c r="X7108" i="1" l="1"/>
  <c r="T7109" i="1"/>
  <c r="U7108" i="1"/>
  <c r="W7108" i="1"/>
  <c r="R7109" i="1"/>
  <c r="S7108" i="1"/>
  <c r="W7109" i="1" l="1"/>
  <c r="R7110" i="1"/>
  <c r="S7109" i="1"/>
  <c r="X7109" i="1"/>
  <c r="U7109" i="1"/>
  <c r="T7110" i="1"/>
  <c r="X7110" i="1" l="1"/>
  <c r="T7111" i="1"/>
  <c r="U7110" i="1"/>
  <c r="W7110" i="1"/>
  <c r="R7111" i="1"/>
  <c r="S7110" i="1"/>
  <c r="W7111" i="1" l="1"/>
  <c r="R7112" i="1"/>
  <c r="S7111" i="1"/>
  <c r="X7111" i="1"/>
  <c r="T7112" i="1"/>
  <c r="U7111" i="1"/>
  <c r="X7112" i="1" l="1"/>
  <c r="U7112" i="1"/>
  <c r="T7113" i="1"/>
  <c r="W7112" i="1"/>
  <c r="R7113" i="1"/>
  <c r="S7112" i="1"/>
  <c r="W7113" i="1" l="1"/>
  <c r="S7113" i="1"/>
  <c r="R7114" i="1"/>
  <c r="X7113" i="1"/>
  <c r="U7113" i="1"/>
  <c r="T7114" i="1"/>
  <c r="X7114" i="1" l="1"/>
  <c r="U7114" i="1"/>
  <c r="T7115" i="1"/>
  <c r="W7114" i="1"/>
  <c r="S7114" i="1"/>
  <c r="R7115" i="1"/>
  <c r="W7115" i="1" l="1"/>
  <c r="R7116" i="1"/>
  <c r="S7115" i="1"/>
  <c r="X7115" i="1"/>
  <c r="T7116" i="1"/>
  <c r="U7115" i="1"/>
  <c r="X7116" i="1" l="1"/>
  <c r="T7117" i="1"/>
  <c r="U7116" i="1"/>
  <c r="W7116" i="1"/>
  <c r="R7117" i="1"/>
  <c r="S7116" i="1"/>
  <c r="W7117" i="1" l="1"/>
  <c r="S7117" i="1"/>
  <c r="R7118" i="1"/>
  <c r="X7117" i="1"/>
  <c r="T7118" i="1"/>
  <c r="U7117" i="1"/>
  <c r="X7118" i="1" l="1"/>
  <c r="T7119" i="1"/>
  <c r="U7118" i="1"/>
  <c r="W7118" i="1"/>
  <c r="S7118" i="1"/>
  <c r="R7119" i="1"/>
  <c r="W7119" i="1" l="1"/>
  <c r="S7119" i="1"/>
  <c r="R7120" i="1"/>
  <c r="X7119" i="1"/>
  <c r="U7119" i="1"/>
  <c r="T7120" i="1"/>
  <c r="X7120" i="1" l="1"/>
  <c r="T7121" i="1"/>
  <c r="U7120" i="1"/>
  <c r="W7120" i="1"/>
  <c r="R7121" i="1"/>
  <c r="S7120" i="1"/>
  <c r="X7121" i="1" l="1"/>
  <c r="T7122" i="1"/>
  <c r="U7121" i="1"/>
  <c r="W7121" i="1"/>
  <c r="R7122" i="1"/>
  <c r="S7121" i="1"/>
  <c r="W7122" i="1" l="1"/>
  <c r="S7122" i="1"/>
  <c r="R7123" i="1"/>
  <c r="X7122" i="1"/>
  <c r="U7122" i="1"/>
  <c r="T7123" i="1"/>
  <c r="X7123" i="1" l="1"/>
  <c r="U7123" i="1"/>
  <c r="T7124" i="1"/>
  <c r="W7123" i="1"/>
  <c r="R7124" i="1"/>
  <c r="S7123" i="1"/>
  <c r="W7124" i="1" l="1"/>
  <c r="R7125" i="1"/>
  <c r="S7124" i="1"/>
  <c r="X7124" i="1"/>
  <c r="U7124" i="1"/>
  <c r="T7125" i="1"/>
  <c r="X7125" i="1" l="1"/>
  <c r="T7126" i="1"/>
  <c r="U7125" i="1"/>
  <c r="W7125" i="1"/>
  <c r="S7125" i="1"/>
  <c r="R7126" i="1"/>
  <c r="W7126" i="1" l="1"/>
  <c r="S7126" i="1"/>
  <c r="R7127" i="1"/>
  <c r="X7126" i="1"/>
  <c r="T7127" i="1"/>
  <c r="U7126" i="1"/>
  <c r="X7127" i="1" l="1"/>
  <c r="T7128" i="1"/>
  <c r="U7127" i="1"/>
  <c r="W7127" i="1"/>
  <c r="S7127" i="1"/>
  <c r="R7128" i="1"/>
  <c r="W7128" i="1" l="1"/>
  <c r="R7129" i="1"/>
  <c r="S7128" i="1"/>
  <c r="X7128" i="1"/>
  <c r="T7129" i="1"/>
  <c r="U7128" i="1"/>
  <c r="X7129" i="1" l="1"/>
  <c r="T7130" i="1"/>
  <c r="U7129" i="1"/>
  <c r="W7129" i="1"/>
  <c r="S7129" i="1"/>
  <c r="R7130" i="1"/>
  <c r="W7130" i="1" l="1"/>
  <c r="R7131" i="1"/>
  <c r="S7130" i="1"/>
  <c r="X7130" i="1"/>
  <c r="U7130" i="1"/>
  <c r="T7131" i="1"/>
  <c r="X7131" i="1" l="1"/>
  <c r="T7132" i="1"/>
  <c r="U7131" i="1"/>
  <c r="W7131" i="1"/>
  <c r="S7131" i="1"/>
  <c r="R7132" i="1"/>
  <c r="W7132" i="1" l="1"/>
  <c r="S7132" i="1"/>
  <c r="R7133" i="1"/>
  <c r="X7132" i="1"/>
  <c r="T7133" i="1"/>
  <c r="U7132" i="1"/>
  <c r="X7133" i="1" l="1"/>
  <c r="U7133" i="1"/>
  <c r="T7134" i="1"/>
  <c r="W7133" i="1"/>
  <c r="S7133" i="1"/>
  <c r="R7134" i="1"/>
  <c r="W7134" i="1" l="1"/>
  <c r="S7134" i="1"/>
  <c r="R7135" i="1"/>
  <c r="X7134" i="1"/>
  <c r="U7134" i="1"/>
  <c r="T7135" i="1"/>
  <c r="X7135" i="1" l="1"/>
  <c r="U7135" i="1"/>
  <c r="T7136" i="1"/>
  <c r="W7135" i="1"/>
  <c r="R7136" i="1"/>
  <c r="S7135" i="1"/>
  <c r="W7136" i="1" l="1"/>
  <c r="S7136" i="1"/>
  <c r="R7137" i="1"/>
  <c r="X7136" i="1"/>
  <c r="U7136" i="1"/>
  <c r="T7137" i="1"/>
  <c r="X7137" i="1" l="1"/>
  <c r="U7137" i="1"/>
  <c r="T7138" i="1"/>
  <c r="W7137" i="1"/>
  <c r="S7137" i="1"/>
  <c r="R7138" i="1"/>
  <c r="W7138" i="1" l="1"/>
  <c r="R7139" i="1"/>
  <c r="S7138" i="1"/>
  <c r="X7138" i="1"/>
  <c r="T7139" i="1"/>
  <c r="U7138" i="1"/>
  <c r="X7139" i="1" l="1"/>
  <c r="U7139" i="1"/>
  <c r="T7140" i="1"/>
  <c r="W7139" i="1"/>
  <c r="S7139" i="1"/>
  <c r="R7140" i="1"/>
  <c r="W7140" i="1" l="1"/>
  <c r="R7141" i="1"/>
  <c r="S7140" i="1"/>
  <c r="X7140" i="1"/>
  <c r="T7141" i="1"/>
  <c r="U7140" i="1"/>
  <c r="X7141" i="1" l="1"/>
  <c r="U7141" i="1"/>
  <c r="T7142" i="1"/>
  <c r="W7141" i="1"/>
  <c r="R7142" i="1"/>
  <c r="S7141" i="1"/>
  <c r="W7142" i="1" l="1"/>
  <c r="S7142" i="1"/>
  <c r="R7143" i="1"/>
  <c r="X7142" i="1"/>
  <c r="T7143" i="1"/>
  <c r="U7142" i="1"/>
  <c r="X7143" i="1" l="1"/>
  <c r="T7144" i="1"/>
  <c r="U7143" i="1"/>
  <c r="W7143" i="1"/>
  <c r="R7144" i="1"/>
  <c r="S7143" i="1"/>
  <c r="W7144" i="1" l="1"/>
  <c r="S7144" i="1"/>
  <c r="R7145" i="1"/>
  <c r="X7144" i="1"/>
  <c r="T7145" i="1"/>
  <c r="U7144" i="1"/>
  <c r="X7145" i="1" l="1"/>
  <c r="U7145" i="1"/>
  <c r="T7146" i="1"/>
  <c r="W7145" i="1"/>
  <c r="S7145" i="1"/>
  <c r="R7146" i="1"/>
  <c r="W7146" i="1" l="1"/>
  <c r="R7147" i="1"/>
  <c r="S7146" i="1"/>
  <c r="X7146" i="1"/>
  <c r="T7147" i="1"/>
  <c r="U7146" i="1"/>
  <c r="X7147" i="1" l="1"/>
  <c r="T7148" i="1"/>
  <c r="U7147" i="1"/>
  <c r="W7147" i="1"/>
  <c r="S7147" i="1"/>
  <c r="R7148" i="1"/>
  <c r="W7148" i="1" l="1"/>
  <c r="S7148" i="1"/>
  <c r="R7149" i="1"/>
  <c r="X7148" i="1"/>
  <c r="T7149" i="1"/>
  <c r="U7148" i="1"/>
  <c r="X7149" i="1" l="1"/>
  <c r="U7149" i="1"/>
  <c r="T7150" i="1"/>
  <c r="W7149" i="1"/>
  <c r="R7150" i="1"/>
  <c r="S7149" i="1"/>
  <c r="W7150" i="1" l="1"/>
  <c r="S7150" i="1"/>
  <c r="R7151" i="1"/>
  <c r="X7150" i="1"/>
  <c r="T7151" i="1"/>
  <c r="U7150" i="1"/>
  <c r="X7151" i="1" l="1"/>
  <c r="T7152" i="1"/>
  <c r="U7151" i="1"/>
  <c r="W7151" i="1"/>
  <c r="R7152" i="1"/>
  <c r="S7151" i="1"/>
  <c r="W7152" i="1" l="1"/>
  <c r="S7152" i="1"/>
  <c r="R7153" i="1"/>
  <c r="X7152" i="1"/>
  <c r="T7153" i="1"/>
  <c r="U7152" i="1"/>
  <c r="X7153" i="1" l="1"/>
  <c r="U7153" i="1"/>
  <c r="T7154" i="1"/>
  <c r="W7153" i="1"/>
  <c r="R7154" i="1"/>
  <c r="S7153" i="1"/>
  <c r="X7154" i="1" l="1"/>
  <c r="U7154" i="1"/>
  <c r="T7155" i="1"/>
  <c r="W7154" i="1"/>
  <c r="S7154" i="1"/>
  <c r="R7155" i="1"/>
  <c r="W7155" i="1" l="1"/>
  <c r="R7156" i="1"/>
  <c r="S7155" i="1"/>
  <c r="X7155" i="1"/>
  <c r="U7155" i="1"/>
  <c r="T7156" i="1"/>
  <c r="X7156" i="1" l="1"/>
  <c r="T7157" i="1"/>
  <c r="U7156" i="1"/>
  <c r="W7156" i="1"/>
  <c r="R7157" i="1"/>
  <c r="S7156" i="1"/>
  <c r="W7157" i="1" l="1"/>
  <c r="S7157" i="1"/>
  <c r="R7158" i="1"/>
  <c r="X7157" i="1"/>
  <c r="U7157" i="1"/>
  <c r="T7158" i="1"/>
  <c r="X7158" i="1" l="1"/>
  <c r="U7158" i="1"/>
  <c r="T7159" i="1"/>
  <c r="W7158" i="1"/>
  <c r="R7159" i="1"/>
  <c r="S7158" i="1"/>
  <c r="W7159" i="1" l="1"/>
  <c r="R7160" i="1"/>
  <c r="S7159" i="1"/>
  <c r="X7159" i="1"/>
  <c r="U7159" i="1"/>
  <c r="T7160" i="1"/>
  <c r="X7160" i="1" l="1"/>
  <c r="T7161" i="1"/>
  <c r="U7160" i="1"/>
  <c r="W7160" i="1"/>
  <c r="R7161" i="1"/>
  <c r="S7160" i="1"/>
  <c r="W7161" i="1" l="1"/>
  <c r="S7161" i="1"/>
  <c r="R7162" i="1"/>
  <c r="X7161" i="1"/>
  <c r="U7161" i="1"/>
  <c r="T7162" i="1"/>
  <c r="X7162" i="1" l="1"/>
  <c r="T7163" i="1"/>
  <c r="U7162" i="1"/>
  <c r="W7162" i="1"/>
  <c r="S7162" i="1"/>
  <c r="R7163" i="1"/>
  <c r="W7163" i="1" l="1"/>
  <c r="R7164" i="1"/>
  <c r="S7163" i="1"/>
  <c r="X7163" i="1"/>
  <c r="T7164" i="1"/>
  <c r="U7163" i="1"/>
  <c r="X7164" i="1" l="1"/>
  <c r="T7165" i="1"/>
  <c r="U7164" i="1"/>
  <c r="W7164" i="1"/>
  <c r="R7165" i="1"/>
  <c r="S7164" i="1"/>
  <c r="W7165" i="1" l="1"/>
  <c r="S7165" i="1"/>
  <c r="R7166" i="1"/>
  <c r="X7165" i="1"/>
  <c r="T7166" i="1"/>
  <c r="U7165" i="1"/>
  <c r="X7166" i="1" l="1"/>
  <c r="T7167" i="1"/>
  <c r="U7166" i="1"/>
  <c r="W7166" i="1"/>
  <c r="S7166" i="1"/>
  <c r="R7167" i="1"/>
  <c r="W7167" i="1" l="1"/>
  <c r="S7167" i="1"/>
  <c r="R7168" i="1"/>
  <c r="X7167" i="1"/>
  <c r="T7168" i="1"/>
  <c r="U7167" i="1"/>
  <c r="X7168" i="1" l="1"/>
  <c r="T7169" i="1"/>
  <c r="U7168" i="1"/>
  <c r="W7168" i="1"/>
  <c r="S7168" i="1"/>
  <c r="R7169" i="1"/>
  <c r="W7169" i="1" l="1"/>
  <c r="S7169" i="1"/>
  <c r="R7170" i="1"/>
  <c r="X7169" i="1"/>
  <c r="U7169" i="1"/>
  <c r="T7170" i="1"/>
  <c r="X7170" i="1" l="1"/>
  <c r="U7170" i="1"/>
  <c r="T7171" i="1"/>
  <c r="W7170" i="1"/>
  <c r="R7171" i="1"/>
  <c r="S7170" i="1"/>
  <c r="W7171" i="1" l="1"/>
  <c r="R7172" i="1"/>
  <c r="S7171" i="1"/>
  <c r="X7171" i="1"/>
  <c r="T7172" i="1"/>
  <c r="U7171" i="1"/>
  <c r="X7172" i="1" l="1"/>
  <c r="T7173" i="1"/>
  <c r="U7172" i="1"/>
  <c r="W7172" i="1"/>
  <c r="S7172" i="1"/>
  <c r="R7173" i="1"/>
  <c r="W7173" i="1" l="1"/>
  <c r="S7173" i="1"/>
  <c r="R7174" i="1"/>
  <c r="X7173" i="1"/>
  <c r="U7173" i="1"/>
  <c r="T7174" i="1"/>
  <c r="X7174" i="1" l="1"/>
  <c r="U7174" i="1"/>
  <c r="T7175" i="1"/>
  <c r="W7174" i="1"/>
  <c r="S7174" i="1"/>
  <c r="R7175" i="1"/>
  <c r="W7175" i="1" l="1"/>
  <c r="S7175" i="1"/>
  <c r="R7176" i="1"/>
  <c r="X7175" i="1"/>
  <c r="U7175" i="1"/>
  <c r="T7176" i="1"/>
  <c r="X7176" i="1" l="1"/>
  <c r="T7177" i="1"/>
  <c r="U7176" i="1"/>
  <c r="W7176" i="1"/>
  <c r="S7176" i="1"/>
  <c r="R7177" i="1"/>
  <c r="W7177" i="1" l="1"/>
  <c r="S7177" i="1"/>
  <c r="R7178" i="1"/>
  <c r="X7177" i="1"/>
  <c r="T7178" i="1"/>
  <c r="U7177" i="1"/>
  <c r="X7178" i="1" l="1"/>
  <c r="T7179" i="1"/>
  <c r="U7178" i="1"/>
  <c r="W7178" i="1"/>
  <c r="R7179" i="1"/>
  <c r="S7178" i="1"/>
  <c r="W7179" i="1" l="1"/>
  <c r="R7180" i="1"/>
  <c r="S7179" i="1"/>
  <c r="X7179" i="1"/>
  <c r="T7180" i="1"/>
  <c r="U7179" i="1"/>
  <c r="X7180" i="1" l="1"/>
  <c r="U7180" i="1"/>
  <c r="T7181" i="1"/>
  <c r="W7180" i="1"/>
  <c r="R7181" i="1"/>
  <c r="S7180" i="1"/>
  <c r="W7181" i="1" l="1"/>
  <c r="S7181" i="1"/>
  <c r="R7182" i="1"/>
  <c r="X7181" i="1"/>
  <c r="U7181" i="1"/>
  <c r="T7182" i="1"/>
  <c r="X7182" i="1" l="1"/>
  <c r="U7182" i="1"/>
  <c r="T7183" i="1"/>
  <c r="W7182" i="1"/>
  <c r="S7182" i="1"/>
  <c r="R7183" i="1"/>
  <c r="W7183" i="1" l="1"/>
  <c r="R7184" i="1"/>
  <c r="S7183" i="1"/>
  <c r="X7183" i="1"/>
  <c r="U7183" i="1"/>
  <c r="T7184" i="1"/>
  <c r="X7184" i="1" l="1"/>
  <c r="U7184" i="1"/>
  <c r="T7185" i="1"/>
  <c r="W7184" i="1"/>
  <c r="R7185" i="1"/>
  <c r="S7184" i="1"/>
  <c r="W7185" i="1" l="1"/>
  <c r="R7186" i="1"/>
  <c r="S7185" i="1"/>
  <c r="X7185" i="1"/>
  <c r="U7185" i="1"/>
  <c r="T7186" i="1"/>
  <c r="X7186" i="1" l="1"/>
  <c r="U7186" i="1"/>
  <c r="T7187" i="1"/>
  <c r="W7186" i="1"/>
  <c r="S7186" i="1"/>
  <c r="R7187" i="1"/>
  <c r="W7187" i="1" l="1"/>
  <c r="S7187" i="1"/>
  <c r="R7188" i="1"/>
  <c r="X7187" i="1"/>
  <c r="T7188" i="1"/>
  <c r="U7187" i="1"/>
  <c r="X7188" i="1" l="1"/>
  <c r="T7189" i="1"/>
  <c r="U7188" i="1"/>
  <c r="W7188" i="1"/>
  <c r="R7189" i="1"/>
  <c r="S7188" i="1"/>
  <c r="W7189" i="1" l="1"/>
  <c r="R7190" i="1"/>
  <c r="S7189" i="1"/>
  <c r="X7189" i="1"/>
  <c r="T7190" i="1"/>
  <c r="U7189" i="1"/>
  <c r="X7190" i="1" l="1"/>
  <c r="T7191" i="1"/>
  <c r="U7190" i="1"/>
  <c r="W7190" i="1"/>
  <c r="R7191" i="1"/>
  <c r="S7190" i="1"/>
  <c r="W7191" i="1" l="1"/>
  <c r="R7192" i="1"/>
  <c r="S7191" i="1"/>
  <c r="X7191" i="1"/>
  <c r="T7192" i="1"/>
  <c r="U7191" i="1"/>
  <c r="X7192" i="1" l="1"/>
  <c r="T7193" i="1"/>
  <c r="U7192" i="1"/>
  <c r="W7192" i="1"/>
  <c r="S7192" i="1"/>
  <c r="R7193" i="1"/>
  <c r="W7193" i="1" l="1"/>
  <c r="S7193" i="1"/>
  <c r="R7194" i="1"/>
  <c r="X7193" i="1"/>
  <c r="T7194" i="1"/>
  <c r="U7193" i="1"/>
  <c r="X7194" i="1" l="1"/>
  <c r="U7194" i="1"/>
  <c r="T7195" i="1"/>
  <c r="W7194" i="1"/>
  <c r="R7195" i="1"/>
  <c r="S7194" i="1"/>
  <c r="W7195" i="1" l="1"/>
  <c r="R7196" i="1"/>
  <c r="S7195" i="1"/>
  <c r="X7195" i="1"/>
  <c r="T7196" i="1"/>
  <c r="U7195" i="1"/>
  <c r="X7196" i="1" l="1"/>
  <c r="T7197" i="1"/>
  <c r="U7196" i="1"/>
  <c r="W7196" i="1"/>
  <c r="R7197" i="1"/>
  <c r="S7196" i="1"/>
  <c r="W7197" i="1" l="1"/>
  <c r="S7197" i="1"/>
  <c r="R7198" i="1"/>
  <c r="X7197" i="1"/>
  <c r="U7197" i="1"/>
  <c r="T7198" i="1"/>
  <c r="X7198" i="1" l="1"/>
  <c r="T7199" i="1"/>
  <c r="U7198" i="1"/>
  <c r="W7198" i="1"/>
  <c r="R7199" i="1"/>
  <c r="S7198" i="1"/>
  <c r="W7199" i="1" l="1"/>
  <c r="S7199" i="1"/>
  <c r="R7200" i="1"/>
  <c r="X7199" i="1"/>
  <c r="T7200" i="1"/>
  <c r="U7199" i="1"/>
  <c r="X7200" i="1" l="1"/>
  <c r="U7200" i="1"/>
  <c r="T7201" i="1"/>
  <c r="W7200" i="1"/>
  <c r="S7200" i="1"/>
  <c r="R7201" i="1"/>
  <c r="W7201" i="1" l="1"/>
  <c r="R7202" i="1"/>
  <c r="S7201" i="1"/>
  <c r="X7201" i="1"/>
  <c r="T7202" i="1"/>
  <c r="U7201" i="1"/>
  <c r="X7202" i="1" l="1"/>
  <c r="T7203" i="1"/>
  <c r="U7202" i="1"/>
  <c r="W7202" i="1"/>
  <c r="R7203" i="1"/>
  <c r="S7202" i="1"/>
  <c r="W7203" i="1" l="1"/>
  <c r="S7203" i="1"/>
  <c r="R7204" i="1"/>
  <c r="X7203" i="1"/>
  <c r="T7204" i="1"/>
  <c r="U7203" i="1"/>
  <c r="X7204" i="1" l="1"/>
  <c r="U7204" i="1"/>
  <c r="T7205" i="1"/>
  <c r="W7204" i="1"/>
  <c r="S7204" i="1"/>
  <c r="R7205" i="1"/>
  <c r="W7205" i="1" l="1"/>
  <c r="R7206" i="1"/>
  <c r="S7205" i="1"/>
  <c r="X7205" i="1"/>
  <c r="U7205" i="1"/>
  <c r="T7206" i="1"/>
  <c r="X7206" i="1" l="1"/>
  <c r="T7207" i="1"/>
  <c r="U7206" i="1"/>
  <c r="W7206" i="1"/>
  <c r="S7206" i="1"/>
  <c r="R7207" i="1"/>
  <c r="W7207" i="1" l="1"/>
  <c r="S7207" i="1"/>
  <c r="R7208" i="1"/>
  <c r="X7207" i="1"/>
  <c r="T7208" i="1"/>
  <c r="U7207" i="1"/>
  <c r="X7208" i="1" l="1"/>
  <c r="U7208" i="1"/>
  <c r="T7209" i="1"/>
  <c r="W7208" i="1"/>
  <c r="S7208" i="1"/>
  <c r="R7209" i="1"/>
  <c r="W7209" i="1" l="1"/>
  <c r="R7210" i="1"/>
  <c r="S7209" i="1"/>
  <c r="X7209" i="1"/>
  <c r="T7210" i="1"/>
  <c r="U7209" i="1"/>
  <c r="X7210" i="1" l="1"/>
  <c r="T7211" i="1"/>
  <c r="U7210" i="1"/>
  <c r="W7210" i="1"/>
  <c r="R7211" i="1"/>
  <c r="S7210" i="1"/>
  <c r="X7211" i="1" l="1"/>
  <c r="U7211" i="1"/>
  <c r="T7212" i="1"/>
  <c r="W7211" i="1"/>
  <c r="S7211" i="1"/>
  <c r="R7212" i="1"/>
  <c r="W7212" i="1" l="1"/>
  <c r="R7213" i="1"/>
  <c r="S7212" i="1"/>
  <c r="X7212" i="1"/>
  <c r="T7213" i="1"/>
  <c r="U7212" i="1"/>
  <c r="X7213" i="1" l="1"/>
  <c r="T7214" i="1"/>
  <c r="U7213" i="1"/>
  <c r="W7213" i="1"/>
  <c r="S7213" i="1"/>
  <c r="R7214" i="1"/>
  <c r="W7214" i="1" l="1"/>
  <c r="R7215" i="1"/>
  <c r="S7214" i="1"/>
  <c r="X7214" i="1"/>
  <c r="T7215" i="1"/>
  <c r="U7214" i="1"/>
  <c r="X7215" i="1" l="1"/>
  <c r="T7216" i="1"/>
  <c r="U7215" i="1"/>
  <c r="W7215" i="1"/>
  <c r="S7215" i="1"/>
  <c r="R7216" i="1"/>
  <c r="W7216" i="1" l="1"/>
  <c r="S7216" i="1"/>
  <c r="R7217" i="1"/>
  <c r="X7216" i="1"/>
  <c r="T7217" i="1"/>
  <c r="U7216" i="1"/>
  <c r="X7217" i="1" l="1"/>
  <c r="U7217" i="1"/>
  <c r="T7218" i="1"/>
  <c r="W7217" i="1"/>
  <c r="S7217" i="1"/>
  <c r="R7218" i="1"/>
  <c r="W7218" i="1" l="1"/>
  <c r="R7219" i="1"/>
  <c r="S7218" i="1"/>
  <c r="X7218" i="1"/>
  <c r="U7218" i="1"/>
  <c r="T7219" i="1"/>
  <c r="X7219" i="1" l="1"/>
  <c r="U7219" i="1"/>
  <c r="T7220" i="1"/>
  <c r="W7219" i="1"/>
  <c r="S7219" i="1"/>
  <c r="R7220" i="1"/>
  <c r="W7220" i="1" l="1"/>
  <c r="R7221" i="1"/>
  <c r="S7220" i="1"/>
  <c r="X7220" i="1"/>
  <c r="U7220" i="1"/>
  <c r="T7221" i="1"/>
  <c r="X7221" i="1" l="1"/>
  <c r="U7221" i="1"/>
  <c r="T7222" i="1"/>
  <c r="W7221" i="1"/>
  <c r="R7222" i="1"/>
  <c r="S7221" i="1"/>
  <c r="W7222" i="1" l="1"/>
  <c r="S7222" i="1"/>
  <c r="R7223" i="1"/>
  <c r="X7222" i="1"/>
  <c r="T7223" i="1"/>
  <c r="U7222" i="1"/>
  <c r="X7223" i="1" l="1"/>
  <c r="U7223" i="1"/>
  <c r="T7224" i="1"/>
  <c r="W7223" i="1"/>
  <c r="S7223" i="1"/>
  <c r="R7224" i="1"/>
  <c r="W7224" i="1" l="1"/>
  <c r="S7224" i="1"/>
  <c r="R7225" i="1"/>
  <c r="X7224" i="1"/>
  <c r="U7224" i="1"/>
  <c r="T7225" i="1"/>
  <c r="X7225" i="1" l="1"/>
  <c r="T7226" i="1"/>
  <c r="U7225" i="1"/>
  <c r="W7225" i="1"/>
  <c r="S7225" i="1"/>
  <c r="R7226" i="1"/>
  <c r="W7226" i="1" l="1"/>
  <c r="R7227" i="1"/>
  <c r="S7226" i="1"/>
  <c r="X7226" i="1"/>
  <c r="T7227" i="1"/>
  <c r="U7226" i="1"/>
  <c r="X7227" i="1" l="1"/>
  <c r="T7228" i="1"/>
  <c r="U7227" i="1"/>
  <c r="W7227" i="1"/>
  <c r="S7227" i="1"/>
  <c r="R7228" i="1"/>
  <c r="W7228" i="1" l="1"/>
  <c r="S7228" i="1"/>
  <c r="R7229" i="1"/>
  <c r="X7228" i="1"/>
  <c r="T7229" i="1"/>
  <c r="U7228" i="1"/>
  <c r="X7229" i="1" l="1"/>
  <c r="T7230" i="1"/>
  <c r="U7229" i="1"/>
  <c r="W7229" i="1"/>
  <c r="R7230" i="1"/>
  <c r="S7229" i="1"/>
  <c r="W7230" i="1" l="1"/>
  <c r="S7230" i="1"/>
  <c r="R7231" i="1"/>
  <c r="X7230" i="1"/>
  <c r="U7230" i="1"/>
  <c r="T7231" i="1"/>
  <c r="X7231" i="1" l="1"/>
  <c r="T7232" i="1"/>
  <c r="U7231" i="1"/>
  <c r="W7231" i="1"/>
  <c r="R7232" i="1"/>
  <c r="S7231" i="1"/>
  <c r="W7232" i="1" l="1"/>
  <c r="R7233" i="1"/>
  <c r="S7232" i="1"/>
  <c r="X7232" i="1"/>
  <c r="U7232" i="1"/>
  <c r="T7233" i="1"/>
  <c r="X7233" i="1" l="1"/>
  <c r="U7233" i="1"/>
  <c r="T7234" i="1"/>
  <c r="W7233" i="1"/>
  <c r="S7233" i="1"/>
  <c r="R7234" i="1"/>
  <c r="W7234" i="1" l="1"/>
  <c r="S7234" i="1"/>
  <c r="R7235" i="1"/>
  <c r="X7234" i="1"/>
  <c r="T7235" i="1"/>
  <c r="U7234" i="1"/>
  <c r="X7235" i="1" l="1"/>
  <c r="U7235" i="1"/>
  <c r="T7236" i="1"/>
  <c r="W7235" i="1"/>
  <c r="S7235" i="1"/>
  <c r="R7236" i="1"/>
  <c r="W7236" i="1" l="1"/>
  <c r="S7236" i="1"/>
  <c r="R7237" i="1"/>
  <c r="X7236" i="1"/>
  <c r="T7237" i="1"/>
  <c r="U7236" i="1"/>
  <c r="X7237" i="1" l="1"/>
  <c r="U7237" i="1"/>
  <c r="T7238" i="1"/>
  <c r="W7237" i="1"/>
  <c r="S7237" i="1"/>
  <c r="R7238" i="1"/>
  <c r="W7238" i="1" l="1"/>
  <c r="S7238" i="1"/>
  <c r="R7239" i="1"/>
  <c r="X7238" i="1"/>
  <c r="U7238" i="1"/>
  <c r="T7239" i="1"/>
  <c r="X7239" i="1" l="1"/>
  <c r="T7240" i="1"/>
  <c r="U7239" i="1"/>
  <c r="W7239" i="1"/>
  <c r="R7240" i="1"/>
  <c r="S7239" i="1"/>
  <c r="W7240" i="1" l="1"/>
  <c r="R7241" i="1"/>
  <c r="S7240" i="1"/>
  <c r="X7240" i="1"/>
  <c r="U7240" i="1"/>
  <c r="T7241" i="1"/>
  <c r="X7241" i="1" l="1"/>
  <c r="U7241" i="1"/>
  <c r="T7242" i="1"/>
  <c r="W7241" i="1"/>
  <c r="R7242" i="1"/>
  <c r="S7241" i="1"/>
  <c r="W7242" i="1" l="1"/>
  <c r="R7243" i="1"/>
  <c r="S7242" i="1"/>
  <c r="X7242" i="1"/>
  <c r="U7242" i="1"/>
  <c r="T7243" i="1"/>
  <c r="X7243" i="1" l="1"/>
  <c r="U7243" i="1"/>
  <c r="T7244" i="1"/>
  <c r="W7243" i="1"/>
  <c r="S7243" i="1"/>
  <c r="R7244" i="1"/>
  <c r="W7244" i="1" l="1"/>
  <c r="R7245" i="1"/>
  <c r="S7244" i="1"/>
  <c r="X7244" i="1"/>
  <c r="T7245" i="1"/>
  <c r="U7244" i="1"/>
  <c r="X7245" i="1" l="1"/>
  <c r="T7246" i="1"/>
  <c r="U7245" i="1"/>
  <c r="W7245" i="1"/>
  <c r="S7245" i="1"/>
  <c r="R7246" i="1"/>
  <c r="W7246" i="1" l="1"/>
  <c r="S7246" i="1"/>
  <c r="R7247" i="1"/>
  <c r="X7246" i="1"/>
  <c r="U7246" i="1"/>
  <c r="T7247" i="1"/>
  <c r="X7247" i="1" l="1"/>
  <c r="T7248" i="1"/>
  <c r="U7247" i="1"/>
  <c r="W7247" i="1"/>
  <c r="S7247" i="1"/>
  <c r="R7248" i="1"/>
  <c r="W7248" i="1" l="1"/>
  <c r="S7248" i="1"/>
  <c r="R7249" i="1"/>
  <c r="X7248" i="1"/>
  <c r="U7248" i="1"/>
  <c r="T7249" i="1"/>
  <c r="X7249" i="1" l="1"/>
  <c r="T7250" i="1"/>
  <c r="U7249" i="1"/>
  <c r="W7249" i="1"/>
  <c r="R7250" i="1"/>
  <c r="S7249" i="1"/>
  <c r="W7250" i="1" l="1"/>
  <c r="S7250" i="1"/>
  <c r="R7251" i="1"/>
  <c r="X7250" i="1"/>
  <c r="U7250" i="1"/>
  <c r="T7251" i="1"/>
  <c r="X7251" i="1" l="1"/>
  <c r="T7252" i="1"/>
  <c r="U7251" i="1"/>
  <c r="W7251" i="1"/>
  <c r="R7252" i="1"/>
  <c r="S7251" i="1"/>
  <c r="W7252" i="1" l="1"/>
  <c r="R7253" i="1"/>
  <c r="S7252" i="1"/>
  <c r="X7252" i="1"/>
  <c r="T7253" i="1"/>
  <c r="U7252" i="1"/>
  <c r="X7253" i="1" l="1"/>
  <c r="T7254" i="1"/>
  <c r="U7253" i="1"/>
  <c r="W7253" i="1"/>
  <c r="R7254" i="1"/>
  <c r="S7253" i="1"/>
  <c r="W7254" i="1" l="1"/>
  <c r="R7255" i="1"/>
  <c r="S7254" i="1"/>
  <c r="X7254" i="1"/>
  <c r="T7255" i="1"/>
  <c r="U7254" i="1"/>
  <c r="X7255" i="1" l="1"/>
  <c r="T7256" i="1"/>
  <c r="U7255" i="1"/>
  <c r="W7255" i="1"/>
  <c r="S7255" i="1"/>
  <c r="R7256" i="1"/>
  <c r="W7256" i="1" l="1"/>
  <c r="R7257" i="1"/>
  <c r="S7256" i="1"/>
  <c r="X7256" i="1"/>
  <c r="T7257" i="1"/>
  <c r="U7256" i="1"/>
  <c r="X7257" i="1" l="1"/>
  <c r="U7257" i="1"/>
  <c r="T7258" i="1"/>
  <c r="W7257" i="1"/>
  <c r="R7258" i="1"/>
  <c r="S7257" i="1"/>
  <c r="W7258" i="1" l="1"/>
  <c r="S7258" i="1"/>
  <c r="R7259" i="1"/>
  <c r="X7258" i="1"/>
  <c r="U7258" i="1"/>
  <c r="T7259" i="1"/>
  <c r="X7259" i="1" l="1"/>
  <c r="U7259" i="1"/>
  <c r="T7260" i="1"/>
  <c r="W7259" i="1"/>
  <c r="S7259" i="1"/>
  <c r="R7260" i="1"/>
  <c r="X7260" i="1" l="1"/>
  <c r="U7260" i="1"/>
  <c r="T7261" i="1"/>
  <c r="W7260" i="1"/>
  <c r="R7261" i="1"/>
  <c r="S7260" i="1"/>
  <c r="W7261" i="1" l="1"/>
  <c r="S7261" i="1"/>
  <c r="R7262" i="1"/>
  <c r="X7261" i="1"/>
  <c r="T7262" i="1"/>
  <c r="U7261" i="1"/>
  <c r="X7262" i="1" l="1"/>
  <c r="U7262" i="1"/>
  <c r="T7263" i="1"/>
  <c r="W7262" i="1"/>
  <c r="R7263" i="1"/>
  <c r="S7262" i="1"/>
  <c r="W7263" i="1" l="1"/>
  <c r="S7263" i="1"/>
  <c r="R7264" i="1"/>
  <c r="X7263" i="1"/>
  <c r="U7263" i="1"/>
  <c r="T7264" i="1"/>
  <c r="X7264" i="1" l="1"/>
  <c r="T7265" i="1"/>
  <c r="U7264" i="1"/>
  <c r="W7264" i="1"/>
  <c r="R7265" i="1"/>
  <c r="S7264" i="1"/>
  <c r="W7265" i="1" l="1"/>
  <c r="R7266" i="1"/>
  <c r="S7265" i="1"/>
  <c r="X7265" i="1"/>
  <c r="U7265" i="1"/>
  <c r="T7266" i="1"/>
  <c r="X7266" i="1" l="1"/>
  <c r="T7267" i="1"/>
  <c r="U7266" i="1"/>
  <c r="W7266" i="1"/>
  <c r="R7267" i="1"/>
  <c r="S7266" i="1"/>
  <c r="W7267" i="1" l="1"/>
  <c r="S7267" i="1"/>
  <c r="R7268" i="1"/>
  <c r="X7267" i="1"/>
  <c r="U7267" i="1"/>
  <c r="T7268" i="1"/>
  <c r="X7268" i="1" l="1"/>
  <c r="T7269" i="1"/>
  <c r="U7268" i="1"/>
  <c r="W7268" i="1"/>
  <c r="R7269" i="1"/>
  <c r="S7268" i="1"/>
  <c r="W7269" i="1" l="1"/>
  <c r="R7270" i="1"/>
  <c r="S7269" i="1"/>
  <c r="X7269" i="1"/>
  <c r="T7270" i="1"/>
  <c r="U7269" i="1"/>
  <c r="X7270" i="1" l="1"/>
  <c r="U7270" i="1"/>
  <c r="T7271" i="1"/>
  <c r="W7270" i="1"/>
  <c r="S7270" i="1"/>
  <c r="R7271" i="1"/>
  <c r="W7271" i="1" l="1"/>
  <c r="S7271" i="1"/>
  <c r="R7272" i="1"/>
  <c r="X7271" i="1"/>
  <c r="T7272" i="1"/>
  <c r="U7271" i="1"/>
  <c r="X7272" i="1" l="1"/>
  <c r="T7273" i="1"/>
  <c r="U7272" i="1"/>
  <c r="W7272" i="1"/>
  <c r="S7272" i="1"/>
  <c r="R7273" i="1"/>
  <c r="W7273" i="1" l="1"/>
  <c r="R7274" i="1"/>
  <c r="S7273" i="1"/>
  <c r="X7273" i="1"/>
  <c r="U7273" i="1"/>
  <c r="T7274" i="1"/>
  <c r="X7274" i="1" l="1"/>
  <c r="T7275" i="1"/>
  <c r="U7274" i="1"/>
  <c r="W7274" i="1"/>
  <c r="S7274" i="1"/>
  <c r="R7275" i="1"/>
  <c r="W7275" i="1" l="1"/>
  <c r="R7276" i="1"/>
  <c r="S7275" i="1"/>
  <c r="X7275" i="1"/>
  <c r="T7276" i="1"/>
  <c r="U7275" i="1"/>
  <c r="X7276" i="1" l="1"/>
  <c r="T7277" i="1"/>
  <c r="U7276" i="1"/>
  <c r="W7276" i="1"/>
  <c r="R7277" i="1"/>
  <c r="S7276" i="1"/>
  <c r="W7277" i="1" l="1"/>
  <c r="S7277" i="1"/>
  <c r="R7278" i="1"/>
  <c r="X7277" i="1"/>
  <c r="U7277" i="1"/>
  <c r="T7278" i="1"/>
  <c r="X7278" i="1" l="1"/>
  <c r="U7278" i="1"/>
  <c r="T7279" i="1"/>
  <c r="W7278" i="1"/>
  <c r="S7278" i="1"/>
  <c r="R7279" i="1"/>
  <c r="W7279" i="1" l="1"/>
  <c r="S7279" i="1"/>
  <c r="R7280" i="1"/>
  <c r="X7279" i="1"/>
  <c r="U7279" i="1"/>
  <c r="T7280" i="1"/>
  <c r="X7280" i="1" l="1"/>
  <c r="U7280" i="1"/>
  <c r="T7281" i="1"/>
  <c r="W7280" i="1"/>
  <c r="S7280" i="1"/>
  <c r="R7281" i="1"/>
  <c r="W7281" i="1" l="1"/>
  <c r="S7281" i="1"/>
  <c r="R7282" i="1"/>
  <c r="X7281" i="1"/>
  <c r="T7282" i="1"/>
  <c r="U7281" i="1"/>
  <c r="X7282" i="1" l="1"/>
  <c r="U7282" i="1"/>
  <c r="T7283" i="1"/>
  <c r="W7282" i="1"/>
  <c r="S7282" i="1"/>
  <c r="R7283" i="1"/>
  <c r="W7283" i="1" l="1"/>
  <c r="R7284" i="1"/>
  <c r="S7283" i="1"/>
  <c r="X7283" i="1"/>
  <c r="U7283" i="1"/>
  <c r="T7284" i="1"/>
  <c r="X7284" i="1" l="1"/>
  <c r="T7285" i="1"/>
  <c r="U7284" i="1"/>
  <c r="W7284" i="1"/>
  <c r="R7285" i="1"/>
  <c r="S7284" i="1"/>
  <c r="W7285" i="1" l="1"/>
  <c r="R7286" i="1"/>
  <c r="S7285" i="1"/>
  <c r="X7285" i="1"/>
  <c r="T7286" i="1"/>
  <c r="U7285" i="1"/>
  <c r="X7286" i="1" l="1"/>
  <c r="U7286" i="1"/>
  <c r="T7287" i="1"/>
  <c r="W7286" i="1"/>
  <c r="S7286" i="1"/>
  <c r="R7287" i="1"/>
  <c r="W7287" i="1" l="1"/>
  <c r="R7288" i="1"/>
  <c r="S7287" i="1"/>
  <c r="X7287" i="1"/>
  <c r="T7288" i="1"/>
  <c r="U7287" i="1"/>
  <c r="X7288" i="1" l="1"/>
  <c r="T7289" i="1"/>
  <c r="U7288" i="1"/>
  <c r="W7288" i="1"/>
  <c r="S7288" i="1"/>
  <c r="R7289" i="1"/>
  <c r="W7289" i="1" l="1"/>
  <c r="R7290" i="1"/>
  <c r="S7289" i="1"/>
  <c r="X7289" i="1"/>
  <c r="T7290" i="1"/>
  <c r="U7289" i="1"/>
  <c r="X7290" i="1" l="1"/>
  <c r="U7290" i="1"/>
  <c r="T7291" i="1"/>
  <c r="W7290" i="1"/>
  <c r="R7291" i="1"/>
  <c r="S7290" i="1"/>
  <c r="W7291" i="1" l="1"/>
  <c r="R7292" i="1"/>
  <c r="S7291" i="1"/>
  <c r="X7291" i="1"/>
  <c r="T7292" i="1"/>
  <c r="U7291" i="1"/>
  <c r="X7292" i="1" l="1"/>
  <c r="U7292" i="1"/>
  <c r="T7293" i="1"/>
  <c r="W7292" i="1"/>
  <c r="R7293" i="1"/>
  <c r="S7292" i="1"/>
  <c r="W7293" i="1" l="1"/>
  <c r="S7293" i="1"/>
  <c r="R7294" i="1"/>
  <c r="X7293" i="1"/>
  <c r="T7294" i="1"/>
  <c r="U7293" i="1"/>
  <c r="X7294" i="1" l="1"/>
  <c r="T7295" i="1"/>
  <c r="U7294" i="1"/>
  <c r="W7294" i="1"/>
  <c r="R7295" i="1"/>
  <c r="S7294" i="1"/>
  <c r="W7295" i="1" l="1"/>
  <c r="R7296" i="1"/>
  <c r="S7295" i="1"/>
  <c r="X7295" i="1"/>
  <c r="U7295" i="1"/>
  <c r="T7296" i="1"/>
  <c r="X7296" i="1" l="1"/>
  <c r="T7297" i="1"/>
  <c r="U7296" i="1"/>
  <c r="W7296" i="1"/>
  <c r="S7296" i="1"/>
  <c r="R7297" i="1"/>
  <c r="W7297" i="1" l="1"/>
  <c r="R7298" i="1"/>
  <c r="S7297" i="1"/>
  <c r="X7297" i="1"/>
  <c r="U7297" i="1"/>
  <c r="T7298" i="1"/>
  <c r="X7298" i="1" l="1"/>
  <c r="U7298" i="1"/>
  <c r="T7299" i="1"/>
  <c r="W7298" i="1"/>
  <c r="S7298" i="1"/>
  <c r="R7299" i="1"/>
  <c r="W7299" i="1" l="1"/>
  <c r="S7299" i="1"/>
  <c r="R7300" i="1"/>
  <c r="X7299" i="1"/>
  <c r="T7300" i="1"/>
  <c r="U7299" i="1"/>
  <c r="X7300" i="1" l="1"/>
  <c r="U7300" i="1"/>
  <c r="T7301" i="1"/>
  <c r="W7300" i="1"/>
  <c r="R7301" i="1"/>
  <c r="S7300" i="1"/>
  <c r="W7301" i="1" l="1"/>
  <c r="S7301" i="1"/>
  <c r="R7302" i="1"/>
  <c r="X7301" i="1"/>
  <c r="U7301" i="1"/>
  <c r="T7302" i="1"/>
  <c r="X7302" i="1" l="1"/>
  <c r="T7303" i="1"/>
  <c r="U7302" i="1"/>
  <c r="W7302" i="1"/>
  <c r="R7303" i="1"/>
  <c r="S7302" i="1"/>
  <c r="W7303" i="1" l="1"/>
  <c r="S7303" i="1"/>
  <c r="R7304" i="1"/>
  <c r="X7303" i="1"/>
  <c r="U7303" i="1"/>
  <c r="T7304" i="1"/>
  <c r="X7304" i="1" l="1"/>
  <c r="T7305" i="1"/>
  <c r="U7304" i="1"/>
  <c r="W7304" i="1"/>
  <c r="R7305" i="1"/>
  <c r="S7304" i="1"/>
  <c r="W7305" i="1" l="1"/>
  <c r="S7305" i="1"/>
  <c r="R7306" i="1"/>
  <c r="X7305" i="1"/>
  <c r="U7305" i="1"/>
  <c r="T7306" i="1"/>
  <c r="X7306" i="1" l="1"/>
  <c r="T7307" i="1"/>
  <c r="U7306" i="1"/>
  <c r="W7306" i="1"/>
  <c r="R7307" i="1"/>
  <c r="S7306" i="1"/>
  <c r="W7307" i="1" l="1"/>
  <c r="S7307" i="1"/>
  <c r="R7308" i="1"/>
  <c r="X7307" i="1"/>
  <c r="U7307" i="1"/>
  <c r="T7308" i="1"/>
  <c r="X7308" i="1" l="1"/>
  <c r="U7308" i="1"/>
  <c r="T7309" i="1"/>
  <c r="W7308" i="1"/>
  <c r="S7308" i="1"/>
  <c r="R7309" i="1"/>
  <c r="W7309" i="1" l="1"/>
  <c r="S7309" i="1"/>
  <c r="R7310" i="1"/>
  <c r="X7309" i="1"/>
  <c r="U7309" i="1"/>
  <c r="T7310" i="1"/>
  <c r="X7310" i="1" l="1"/>
  <c r="U7310" i="1"/>
  <c r="T7311" i="1"/>
  <c r="W7310" i="1"/>
  <c r="R7311" i="1"/>
  <c r="S7310" i="1"/>
  <c r="W7311" i="1" l="1"/>
  <c r="S7311" i="1"/>
  <c r="R7312" i="1"/>
  <c r="X7311" i="1"/>
  <c r="U7311" i="1"/>
  <c r="T7312" i="1"/>
  <c r="X7312" i="1" l="1"/>
  <c r="U7312" i="1"/>
  <c r="T7313" i="1"/>
  <c r="W7312" i="1"/>
  <c r="R7313" i="1"/>
  <c r="S7312" i="1"/>
  <c r="W7313" i="1" l="1"/>
  <c r="R7314" i="1"/>
  <c r="S7313" i="1"/>
  <c r="X7313" i="1"/>
  <c r="T7314" i="1"/>
  <c r="U7313" i="1"/>
  <c r="X7314" i="1" l="1"/>
  <c r="T7315" i="1"/>
  <c r="U7314" i="1"/>
  <c r="W7314" i="1"/>
  <c r="S7314" i="1"/>
  <c r="R7315" i="1"/>
  <c r="W7315" i="1" l="1"/>
  <c r="R7316" i="1"/>
  <c r="S7315" i="1"/>
  <c r="X7315" i="1"/>
  <c r="T7316" i="1"/>
  <c r="U7315" i="1"/>
  <c r="X7316" i="1" l="1"/>
  <c r="T7317" i="1"/>
  <c r="U7316" i="1"/>
  <c r="W7316" i="1"/>
  <c r="R7317" i="1"/>
  <c r="S7316" i="1"/>
  <c r="W7317" i="1" l="1"/>
  <c r="R7318" i="1"/>
  <c r="S7317" i="1"/>
  <c r="X7317" i="1"/>
  <c r="U7317" i="1"/>
  <c r="T7318" i="1"/>
  <c r="X7318" i="1" l="1"/>
  <c r="T7319" i="1"/>
  <c r="U7318" i="1"/>
  <c r="W7318" i="1"/>
  <c r="S7318" i="1"/>
  <c r="R7319" i="1"/>
  <c r="W7319" i="1" l="1"/>
  <c r="S7319" i="1"/>
  <c r="R7320" i="1"/>
  <c r="X7319" i="1"/>
  <c r="T7320" i="1"/>
  <c r="U7319" i="1"/>
  <c r="X7320" i="1" l="1"/>
  <c r="U7320" i="1"/>
  <c r="T7321" i="1"/>
  <c r="W7320" i="1"/>
  <c r="S7320" i="1"/>
  <c r="R7321" i="1"/>
  <c r="W7321" i="1" l="1"/>
  <c r="S7321" i="1"/>
  <c r="R7322" i="1"/>
  <c r="X7321" i="1"/>
  <c r="U7321" i="1"/>
  <c r="T7322" i="1"/>
  <c r="X7322" i="1" l="1"/>
  <c r="T7323" i="1"/>
  <c r="U7322" i="1"/>
  <c r="W7322" i="1"/>
  <c r="R7323" i="1"/>
  <c r="S7322" i="1"/>
  <c r="W7323" i="1" l="1"/>
  <c r="S7323" i="1"/>
  <c r="R7324" i="1"/>
  <c r="X7323" i="1"/>
  <c r="U7323" i="1"/>
  <c r="T7324" i="1"/>
  <c r="X7324" i="1" l="1"/>
  <c r="T7325" i="1"/>
  <c r="U7324" i="1"/>
  <c r="W7324" i="1"/>
  <c r="S7324" i="1"/>
  <c r="R7325" i="1"/>
  <c r="W7325" i="1" l="1"/>
  <c r="S7325" i="1"/>
  <c r="R7326" i="1"/>
  <c r="X7325" i="1"/>
  <c r="U7325" i="1"/>
  <c r="T7326" i="1"/>
  <c r="X7326" i="1" l="1"/>
  <c r="U7326" i="1"/>
  <c r="T7327" i="1"/>
  <c r="W7326" i="1"/>
  <c r="R7327" i="1"/>
  <c r="S7326" i="1"/>
  <c r="W7327" i="1" l="1"/>
  <c r="S7327" i="1"/>
  <c r="R7328" i="1"/>
  <c r="X7327" i="1"/>
  <c r="U7327" i="1"/>
  <c r="T7328" i="1"/>
  <c r="X7328" i="1" l="1"/>
  <c r="T7329" i="1"/>
  <c r="U7328" i="1"/>
  <c r="W7328" i="1"/>
  <c r="S7328" i="1"/>
  <c r="R7329" i="1"/>
  <c r="W7329" i="1" l="1"/>
  <c r="R7330" i="1"/>
  <c r="S7329" i="1"/>
  <c r="X7329" i="1"/>
  <c r="T7330" i="1"/>
  <c r="U7329" i="1"/>
  <c r="X7330" i="1" l="1"/>
  <c r="U7330" i="1"/>
  <c r="T7331" i="1"/>
  <c r="W7330" i="1"/>
  <c r="S7330" i="1"/>
  <c r="R7331" i="1"/>
  <c r="W7331" i="1" l="1"/>
  <c r="R7332" i="1"/>
  <c r="S7331" i="1"/>
  <c r="X7331" i="1"/>
  <c r="T7332" i="1"/>
  <c r="U7331" i="1"/>
  <c r="X7332" i="1" l="1"/>
  <c r="T7333" i="1"/>
  <c r="U7332" i="1"/>
  <c r="W7332" i="1"/>
  <c r="R7333" i="1"/>
  <c r="S7332" i="1"/>
  <c r="W7333" i="1" l="1"/>
  <c r="R7334" i="1"/>
  <c r="S7333" i="1"/>
  <c r="X7333" i="1"/>
  <c r="U7333" i="1"/>
  <c r="T7334" i="1"/>
  <c r="X7334" i="1" l="1"/>
  <c r="T7335" i="1"/>
  <c r="U7334" i="1"/>
  <c r="W7334" i="1"/>
  <c r="R7335" i="1"/>
  <c r="S7334" i="1"/>
  <c r="W7335" i="1" l="1"/>
  <c r="R7336" i="1"/>
  <c r="S7335" i="1"/>
  <c r="X7335" i="1"/>
  <c r="U7335" i="1"/>
  <c r="T7336" i="1"/>
  <c r="X7336" i="1" l="1"/>
  <c r="U7336" i="1"/>
  <c r="T7337" i="1"/>
  <c r="W7336" i="1"/>
  <c r="S7336" i="1"/>
  <c r="R7337" i="1"/>
  <c r="W7337" i="1" l="1"/>
  <c r="S7337" i="1"/>
  <c r="R7338" i="1"/>
  <c r="X7337" i="1"/>
  <c r="T7338" i="1"/>
  <c r="U7337" i="1"/>
  <c r="X7338" i="1" l="1"/>
  <c r="T7339" i="1"/>
  <c r="U7338" i="1"/>
  <c r="W7338" i="1"/>
  <c r="S7338" i="1"/>
  <c r="R7339" i="1"/>
  <c r="W7339" i="1" l="1"/>
  <c r="S7339" i="1"/>
  <c r="R7340" i="1"/>
  <c r="X7339" i="1"/>
  <c r="U7339" i="1"/>
  <c r="T7340" i="1"/>
  <c r="X7340" i="1" l="1"/>
  <c r="U7340" i="1"/>
  <c r="T7341" i="1"/>
  <c r="W7340" i="1"/>
  <c r="R7341" i="1"/>
  <c r="S7340" i="1"/>
  <c r="W7341" i="1" l="1"/>
  <c r="R7342" i="1"/>
  <c r="S7341" i="1"/>
  <c r="X7341" i="1"/>
  <c r="T7342" i="1"/>
  <c r="U7341" i="1"/>
  <c r="X7342" i="1" l="1"/>
  <c r="U7342" i="1"/>
  <c r="T7343" i="1"/>
  <c r="W7342" i="1"/>
  <c r="R7343" i="1"/>
  <c r="S7342" i="1"/>
  <c r="W7343" i="1" l="1"/>
  <c r="R7344" i="1"/>
  <c r="S7343" i="1"/>
  <c r="X7343" i="1"/>
  <c r="T7344" i="1"/>
  <c r="U7343" i="1"/>
  <c r="X7344" i="1" l="1"/>
  <c r="T7345" i="1"/>
  <c r="U7344" i="1"/>
  <c r="W7344" i="1"/>
  <c r="R7345" i="1"/>
  <c r="S7344" i="1"/>
  <c r="W7345" i="1" l="1"/>
  <c r="R7346" i="1"/>
  <c r="S7345" i="1"/>
  <c r="X7345" i="1"/>
  <c r="T7346" i="1"/>
  <c r="U7345" i="1"/>
  <c r="X7346" i="1" l="1"/>
  <c r="U7346" i="1"/>
  <c r="T7347" i="1"/>
  <c r="W7346" i="1"/>
  <c r="S7346" i="1"/>
  <c r="R7347" i="1"/>
  <c r="W7347" i="1" l="1"/>
  <c r="R7348" i="1"/>
  <c r="S7347" i="1"/>
  <c r="X7347" i="1"/>
  <c r="T7348" i="1"/>
  <c r="U7347" i="1"/>
  <c r="X7348" i="1" l="1"/>
  <c r="U7348" i="1"/>
  <c r="T7349" i="1"/>
  <c r="W7348" i="1"/>
  <c r="S7348" i="1"/>
  <c r="R7349" i="1"/>
  <c r="W7349" i="1" l="1"/>
  <c r="R7350" i="1"/>
  <c r="S7349" i="1"/>
  <c r="X7349" i="1"/>
  <c r="T7350" i="1"/>
  <c r="U7349" i="1"/>
  <c r="X7350" i="1" l="1"/>
  <c r="U7350" i="1"/>
  <c r="T7351" i="1"/>
  <c r="W7350" i="1"/>
  <c r="R7351" i="1"/>
  <c r="S7350" i="1"/>
  <c r="W7351" i="1" l="1"/>
  <c r="S7351" i="1"/>
  <c r="R7352" i="1"/>
  <c r="X7351" i="1"/>
  <c r="T7352" i="1"/>
  <c r="U7351" i="1"/>
  <c r="X7352" i="1" l="1"/>
  <c r="U7352" i="1"/>
  <c r="T7353" i="1"/>
  <c r="W7352" i="1"/>
  <c r="R7353" i="1"/>
  <c r="S7352" i="1"/>
  <c r="W7353" i="1" l="1"/>
  <c r="S7353" i="1"/>
  <c r="R7354" i="1"/>
  <c r="X7353" i="1"/>
  <c r="T7354" i="1"/>
  <c r="U7353" i="1"/>
  <c r="X7354" i="1" l="1"/>
  <c r="T7355" i="1"/>
  <c r="U7354" i="1"/>
  <c r="W7354" i="1"/>
  <c r="R7355" i="1"/>
  <c r="S7354" i="1"/>
  <c r="W7355" i="1" l="1"/>
  <c r="R7356" i="1"/>
  <c r="S7355" i="1"/>
  <c r="X7355" i="1"/>
  <c r="U7355" i="1"/>
  <c r="T7356" i="1"/>
  <c r="X7356" i="1" l="1"/>
  <c r="U7356" i="1"/>
  <c r="T7357" i="1"/>
  <c r="W7356" i="1"/>
  <c r="R7357" i="1"/>
  <c r="S7356" i="1"/>
  <c r="W7357" i="1" l="1"/>
  <c r="R7358" i="1"/>
  <c r="S7357" i="1"/>
  <c r="X7357" i="1"/>
  <c r="U7357" i="1"/>
  <c r="T7358" i="1"/>
  <c r="X7358" i="1" l="1"/>
  <c r="U7358" i="1"/>
  <c r="T7359" i="1"/>
  <c r="W7358" i="1"/>
  <c r="S7358" i="1"/>
  <c r="R7359" i="1"/>
  <c r="W7359" i="1" l="1"/>
  <c r="S7359" i="1"/>
  <c r="R7360" i="1"/>
  <c r="X7359" i="1"/>
  <c r="T7360" i="1"/>
  <c r="U7359" i="1"/>
  <c r="X7360" i="1" l="1"/>
  <c r="T7361" i="1"/>
  <c r="U7360" i="1"/>
  <c r="W7360" i="1"/>
  <c r="R7361" i="1"/>
  <c r="S7360" i="1"/>
  <c r="W7361" i="1" l="1"/>
  <c r="S7361" i="1"/>
  <c r="R7362" i="1"/>
  <c r="X7361" i="1"/>
  <c r="U7361" i="1"/>
  <c r="T7362" i="1"/>
  <c r="X7362" i="1" l="1"/>
  <c r="T7363" i="1"/>
  <c r="U7362" i="1"/>
  <c r="W7362" i="1"/>
  <c r="R7363" i="1"/>
  <c r="S7362" i="1"/>
  <c r="X7363" i="1" l="1"/>
  <c r="T7364" i="1"/>
  <c r="U7363" i="1"/>
  <c r="W7363" i="1"/>
  <c r="S7363" i="1"/>
  <c r="R7364" i="1"/>
  <c r="W7364" i="1" l="1"/>
  <c r="R7365" i="1"/>
  <c r="S7364" i="1"/>
  <c r="X7364" i="1"/>
  <c r="T7365" i="1"/>
  <c r="U7364" i="1"/>
  <c r="X7365" i="1" l="1"/>
  <c r="U7365" i="1"/>
  <c r="T7366" i="1"/>
  <c r="W7365" i="1"/>
  <c r="R7366" i="1"/>
  <c r="S7365" i="1"/>
  <c r="W7366" i="1" l="1"/>
  <c r="R7367" i="1"/>
  <c r="S7366" i="1"/>
  <c r="X7366" i="1"/>
  <c r="U7366" i="1"/>
  <c r="T7367" i="1"/>
  <c r="X7367" i="1" l="1"/>
  <c r="U7367" i="1"/>
  <c r="T7368" i="1"/>
  <c r="W7367" i="1"/>
  <c r="S7367" i="1"/>
  <c r="R7368" i="1"/>
  <c r="W7368" i="1" l="1"/>
  <c r="R7369" i="1"/>
  <c r="S7368" i="1"/>
  <c r="X7368" i="1"/>
  <c r="U7368" i="1"/>
  <c r="T7369" i="1"/>
  <c r="X7369" i="1" l="1"/>
  <c r="T7370" i="1"/>
  <c r="U7369" i="1"/>
  <c r="W7369" i="1"/>
  <c r="R7370" i="1"/>
  <c r="S7369" i="1"/>
  <c r="W7370" i="1" l="1"/>
  <c r="R7371" i="1"/>
  <c r="S7370" i="1"/>
  <c r="X7370" i="1"/>
  <c r="T7371" i="1"/>
  <c r="U7370" i="1"/>
  <c r="X7371" i="1" l="1"/>
  <c r="T7372" i="1"/>
  <c r="U7371" i="1"/>
  <c r="W7371" i="1"/>
  <c r="S7371" i="1"/>
  <c r="R7372" i="1"/>
  <c r="W7372" i="1" l="1"/>
  <c r="S7372" i="1"/>
  <c r="R7373" i="1"/>
  <c r="X7372" i="1"/>
  <c r="T7373" i="1"/>
  <c r="U7372" i="1"/>
  <c r="X7373" i="1" l="1"/>
  <c r="U7373" i="1"/>
  <c r="T7374" i="1"/>
  <c r="W7373" i="1"/>
  <c r="S7373" i="1"/>
  <c r="R7374" i="1"/>
  <c r="W7374" i="1" l="1"/>
  <c r="S7374" i="1"/>
  <c r="R7375" i="1"/>
  <c r="X7374" i="1"/>
  <c r="U7374" i="1"/>
  <c r="T7375" i="1"/>
  <c r="X7375" i="1" l="1"/>
  <c r="U7375" i="1"/>
  <c r="T7376" i="1"/>
  <c r="W7375" i="1"/>
  <c r="R7376" i="1"/>
  <c r="S7375" i="1"/>
  <c r="W7376" i="1" l="1"/>
  <c r="S7376" i="1"/>
  <c r="R7377" i="1"/>
  <c r="X7376" i="1"/>
  <c r="U7376" i="1"/>
  <c r="T7377" i="1"/>
  <c r="X7377" i="1" l="1"/>
  <c r="T7378" i="1"/>
  <c r="U7377" i="1"/>
  <c r="W7377" i="1"/>
  <c r="R7378" i="1"/>
  <c r="S7377" i="1"/>
  <c r="W7378" i="1" l="1"/>
  <c r="S7378" i="1"/>
  <c r="R7379" i="1"/>
  <c r="X7378" i="1"/>
  <c r="U7378" i="1"/>
  <c r="T7379" i="1"/>
  <c r="X7379" i="1" l="1"/>
  <c r="T7380" i="1"/>
  <c r="U7379" i="1"/>
  <c r="W7379" i="1"/>
  <c r="R7380" i="1"/>
  <c r="S7379" i="1"/>
  <c r="W7380" i="1" l="1"/>
  <c r="S7380" i="1"/>
  <c r="R7381" i="1"/>
  <c r="X7380" i="1"/>
  <c r="T7381" i="1"/>
  <c r="U7380" i="1"/>
  <c r="X7381" i="1" l="1"/>
  <c r="T7382" i="1"/>
  <c r="U7381" i="1"/>
  <c r="W7381" i="1"/>
  <c r="R7382" i="1"/>
  <c r="S7381" i="1"/>
  <c r="X7382" i="1" l="1"/>
  <c r="T7383" i="1"/>
  <c r="U7382" i="1"/>
  <c r="W7382" i="1"/>
  <c r="R7383" i="1"/>
  <c r="S7382" i="1"/>
  <c r="W7383" i="1" l="1"/>
  <c r="S7383" i="1"/>
  <c r="R7384" i="1"/>
  <c r="X7383" i="1"/>
  <c r="U7383" i="1"/>
  <c r="T7384" i="1"/>
  <c r="X7384" i="1" l="1"/>
  <c r="T7385" i="1"/>
  <c r="U7384" i="1"/>
  <c r="W7384" i="1"/>
  <c r="R7385" i="1"/>
  <c r="S7384" i="1"/>
  <c r="W7385" i="1" l="1"/>
  <c r="R7386" i="1"/>
  <c r="S7385" i="1"/>
  <c r="X7385" i="1"/>
  <c r="U7385" i="1"/>
  <c r="T7386" i="1"/>
  <c r="X7386" i="1" l="1"/>
  <c r="T7387" i="1"/>
  <c r="U7386" i="1"/>
  <c r="W7386" i="1"/>
  <c r="S7386" i="1"/>
  <c r="R7387" i="1"/>
  <c r="W7387" i="1" l="1"/>
  <c r="R7388" i="1"/>
  <c r="S7387" i="1"/>
  <c r="X7387" i="1"/>
  <c r="T7388" i="1"/>
  <c r="U7387" i="1"/>
  <c r="X7388" i="1" l="1"/>
  <c r="T7389" i="1"/>
  <c r="U7388" i="1"/>
  <c r="W7388" i="1"/>
  <c r="S7388" i="1"/>
  <c r="R7389" i="1"/>
  <c r="W7389" i="1" l="1"/>
  <c r="S7389" i="1"/>
  <c r="R7390" i="1"/>
  <c r="X7389" i="1"/>
  <c r="T7390" i="1"/>
  <c r="U7389" i="1"/>
  <c r="X7390" i="1" l="1"/>
  <c r="U7390" i="1"/>
  <c r="T7391" i="1"/>
  <c r="W7390" i="1"/>
  <c r="S7390" i="1"/>
  <c r="R7391" i="1"/>
  <c r="W7391" i="1" l="1"/>
  <c r="R7392" i="1"/>
  <c r="S7391" i="1"/>
  <c r="X7391" i="1"/>
  <c r="T7392" i="1"/>
  <c r="U7391" i="1"/>
  <c r="X7392" i="1" l="1"/>
  <c r="T7393" i="1"/>
  <c r="U7392" i="1"/>
  <c r="W7392" i="1"/>
  <c r="R7393" i="1"/>
  <c r="S7392" i="1"/>
  <c r="W7393" i="1" l="1"/>
  <c r="S7393" i="1"/>
  <c r="R7394" i="1"/>
  <c r="X7393" i="1"/>
  <c r="U7393" i="1"/>
  <c r="T7394" i="1"/>
  <c r="X7394" i="1" l="1"/>
  <c r="T7395" i="1"/>
  <c r="U7394" i="1"/>
  <c r="W7394" i="1"/>
  <c r="R7395" i="1"/>
  <c r="S7394" i="1"/>
  <c r="W7395" i="1" l="1"/>
  <c r="R7396" i="1"/>
  <c r="S7395" i="1"/>
  <c r="X7395" i="1"/>
  <c r="U7395" i="1"/>
  <c r="T7396" i="1"/>
  <c r="X7396" i="1" l="1"/>
  <c r="T7397" i="1"/>
  <c r="U7396" i="1"/>
  <c r="W7396" i="1"/>
  <c r="R7397" i="1"/>
  <c r="S7396" i="1"/>
  <c r="W7397" i="1" l="1"/>
  <c r="R7398" i="1"/>
  <c r="S7397" i="1"/>
  <c r="X7397" i="1"/>
  <c r="T7398" i="1"/>
  <c r="U7397" i="1"/>
  <c r="X7398" i="1" l="1"/>
  <c r="T7399" i="1"/>
  <c r="U7398" i="1"/>
  <c r="W7398" i="1"/>
  <c r="S7398" i="1"/>
  <c r="R7399" i="1"/>
  <c r="W7399" i="1" l="1"/>
  <c r="S7399" i="1"/>
  <c r="R7400" i="1"/>
  <c r="X7399" i="1"/>
  <c r="T7400" i="1"/>
  <c r="U7399" i="1"/>
  <c r="X7400" i="1" l="1"/>
  <c r="U7400" i="1"/>
  <c r="T7401" i="1"/>
  <c r="W7400" i="1"/>
  <c r="R7401" i="1"/>
  <c r="S7400" i="1"/>
  <c r="W7401" i="1" l="1"/>
  <c r="R7402" i="1"/>
  <c r="S7401" i="1"/>
  <c r="X7401" i="1"/>
  <c r="U7401" i="1"/>
  <c r="T7402" i="1"/>
  <c r="X7402" i="1" l="1"/>
  <c r="T7403" i="1"/>
  <c r="U7402" i="1"/>
  <c r="W7402" i="1"/>
  <c r="S7402" i="1"/>
  <c r="R7403" i="1"/>
  <c r="W7403" i="1" l="1"/>
  <c r="S7403" i="1"/>
  <c r="R7404" i="1"/>
  <c r="X7403" i="1"/>
  <c r="T7404" i="1"/>
  <c r="U7403" i="1"/>
  <c r="X7404" i="1" l="1"/>
  <c r="U7404" i="1"/>
  <c r="T7405" i="1"/>
  <c r="W7404" i="1"/>
  <c r="R7405" i="1"/>
  <c r="S7404" i="1"/>
  <c r="W7405" i="1" l="1"/>
  <c r="S7405" i="1"/>
  <c r="R7406" i="1"/>
  <c r="X7405" i="1"/>
  <c r="U7405" i="1"/>
  <c r="T7406" i="1"/>
  <c r="X7406" i="1" l="1"/>
  <c r="U7406" i="1"/>
  <c r="T7407" i="1"/>
  <c r="W7406" i="1"/>
  <c r="R7407" i="1"/>
  <c r="S7406" i="1"/>
  <c r="W7407" i="1" l="1"/>
  <c r="R7408" i="1"/>
  <c r="S7407" i="1"/>
  <c r="X7407" i="1"/>
  <c r="T7408" i="1"/>
  <c r="U7407" i="1"/>
  <c r="X7408" i="1" l="1"/>
  <c r="U7408" i="1"/>
  <c r="T7409" i="1"/>
  <c r="W7408" i="1"/>
  <c r="R7409" i="1"/>
  <c r="S7408" i="1"/>
  <c r="W7409" i="1" l="1"/>
  <c r="S7409" i="1"/>
  <c r="R7410" i="1"/>
  <c r="X7409" i="1"/>
  <c r="T7410" i="1"/>
  <c r="U7409" i="1"/>
  <c r="X7410" i="1" l="1"/>
  <c r="T7411" i="1"/>
  <c r="U7410" i="1"/>
  <c r="W7410" i="1"/>
  <c r="R7411" i="1"/>
  <c r="S7410" i="1"/>
  <c r="W7411" i="1" l="1"/>
  <c r="S7411" i="1"/>
  <c r="R7412" i="1"/>
  <c r="X7411" i="1"/>
  <c r="U7411" i="1"/>
  <c r="T7412" i="1"/>
  <c r="X7412" i="1" l="1"/>
  <c r="T7413" i="1"/>
  <c r="U7412" i="1"/>
  <c r="W7412" i="1"/>
  <c r="R7413" i="1"/>
  <c r="S7412" i="1"/>
  <c r="W7413" i="1" l="1"/>
  <c r="S7413" i="1"/>
  <c r="R7414" i="1"/>
  <c r="X7413" i="1"/>
  <c r="T7414" i="1"/>
  <c r="U7413" i="1"/>
  <c r="X7414" i="1" l="1"/>
  <c r="T7415" i="1"/>
  <c r="U7414" i="1"/>
  <c r="W7414" i="1"/>
  <c r="R7415" i="1"/>
  <c r="S7414" i="1"/>
  <c r="W7415" i="1" l="1"/>
  <c r="S7415" i="1"/>
  <c r="R7416" i="1"/>
  <c r="X7415" i="1"/>
  <c r="U7415" i="1"/>
  <c r="T7416" i="1"/>
  <c r="X7416" i="1" l="1"/>
  <c r="U7416" i="1"/>
  <c r="T7417" i="1"/>
  <c r="W7416" i="1"/>
  <c r="R7417" i="1"/>
  <c r="S7416" i="1"/>
  <c r="W7417" i="1" l="1"/>
  <c r="R7418" i="1"/>
  <c r="S7417" i="1"/>
  <c r="X7417" i="1"/>
  <c r="U7417" i="1"/>
  <c r="T7418" i="1"/>
  <c r="X7418" i="1" l="1"/>
  <c r="U7418" i="1"/>
  <c r="T7419" i="1"/>
  <c r="W7418" i="1"/>
  <c r="S7418" i="1"/>
  <c r="R7419" i="1"/>
  <c r="W7419" i="1" l="1"/>
  <c r="R7420" i="1"/>
  <c r="S7419" i="1"/>
  <c r="X7419" i="1"/>
  <c r="T7420" i="1"/>
  <c r="U7419" i="1"/>
  <c r="X7420" i="1" l="1"/>
  <c r="U7420" i="1"/>
  <c r="T7421" i="1"/>
  <c r="W7420" i="1"/>
  <c r="S7420" i="1"/>
  <c r="R7421" i="1"/>
  <c r="W7421" i="1" l="1"/>
  <c r="S7421" i="1"/>
  <c r="R7422" i="1"/>
  <c r="X7421" i="1"/>
  <c r="T7422" i="1"/>
  <c r="U7421" i="1"/>
  <c r="X7422" i="1" l="1"/>
  <c r="U7422" i="1"/>
  <c r="T7423" i="1"/>
  <c r="W7422" i="1"/>
  <c r="R7423" i="1"/>
  <c r="S7422" i="1"/>
  <c r="W7423" i="1" l="1"/>
  <c r="S7423" i="1"/>
  <c r="R7424" i="1"/>
  <c r="X7423" i="1"/>
  <c r="U7423" i="1"/>
  <c r="T7424" i="1"/>
  <c r="X7424" i="1" l="1"/>
  <c r="T7425" i="1"/>
  <c r="U7424" i="1"/>
  <c r="W7424" i="1"/>
  <c r="S7424" i="1"/>
  <c r="R7425" i="1"/>
  <c r="W7425" i="1" l="1"/>
  <c r="S7425" i="1"/>
  <c r="R7426" i="1"/>
  <c r="X7425" i="1"/>
  <c r="T7426" i="1"/>
  <c r="U7425" i="1"/>
  <c r="X7426" i="1" l="1"/>
  <c r="U7426" i="1"/>
  <c r="T7427" i="1"/>
  <c r="W7426" i="1"/>
  <c r="R7427" i="1"/>
  <c r="S7426" i="1"/>
  <c r="W7427" i="1" l="1"/>
  <c r="R7428" i="1"/>
  <c r="S7427" i="1"/>
  <c r="X7427" i="1"/>
  <c r="T7428" i="1"/>
  <c r="U7427" i="1"/>
  <c r="X7428" i="1" l="1"/>
  <c r="U7428" i="1"/>
  <c r="T7429" i="1"/>
  <c r="W7428" i="1"/>
  <c r="S7428" i="1"/>
  <c r="R7429" i="1"/>
  <c r="W7429" i="1" l="1"/>
  <c r="R7430" i="1"/>
  <c r="S7429" i="1"/>
  <c r="X7429" i="1"/>
  <c r="T7430" i="1"/>
  <c r="U7429" i="1"/>
  <c r="X7430" i="1" l="1"/>
  <c r="U7430" i="1"/>
  <c r="T7431" i="1"/>
  <c r="W7430" i="1"/>
  <c r="S7430" i="1"/>
  <c r="R7431" i="1"/>
  <c r="W7431" i="1" l="1"/>
  <c r="S7431" i="1"/>
  <c r="R7432" i="1"/>
  <c r="X7431" i="1"/>
  <c r="T7432" i="1"/>
  <c r="U7431" i="1"/>
  <c r="X7432" i="1" l="1"/>
  <c r="T7433" i="1"/>
  <c r="U7432" i="1"/>
  <c r="W7432" i="1"/>
  <c r="S7432" i="1"/>
  <c r="R7433" i="1"/>
  <c r="W7433" i="1" l="1"/>
  <c r="S7433" i="1"/>
  <c r="R7434" i="1"/>
  <c r="X7433" i="1"/>
  <c r="U7433" i="1"/>
  <c r="T7434" i="1"/>
  <c r="X7434" i="1" l="1"/>
  <c r="U7434" i="1"/>
  <c r="T7435" i="1"/>
  <c r="W7434" i="1"/>
  <c r="R7435" i="1"/>
  <c r="S7434" i="1"/>
  <c r="W7435" i="1" l="1"/>
  <c r="R7436" i="1"/>
  <c r="S7435" i="1"/>
  <c r="X7435" i="1"/>
  <c r="U7435" i="1"/>
  <c r="T7436" i="1"/>
  <c r="X7436" i="1" l="1"/>
  <c r="T7437" i="1"/>
  <c r="U7436" i="1"/>
  <c r="W7436" i="1"/>
  <c r="R7437" i="1"/>
  <c r="S7436" i="1"/>
  <c r="W7437" i="1" l="1"/>
  <c r="R7438" i="1"/>
  <c r="S7437" i="1"/>
  <c r="X7437" i="1"/>
  <c r="U7437" i="1"/>
  <c r="T7438" i="1"/>
  <c r="X7438" i="1" l="1"/>
  <c r="T7439" i="1"/>
  <c r="U7438" i="1"/>
  <c r="W7438" i="1"/>
  <c r="S7438" i="1"/>
  <c r="R7439" i="1"/>
  <c r="W7439" i="1" l="1"/>
  <c r="S7439" i="1"/>
  <c r="R7440" i="1"/>
  <c r="X7439" i="1"/>
  <c r="T7440" i="1"/>
  <c r="U7439" i="1"/>
  <c r="X7440" i="1" l="1"/>
  <c r="T7441" i="1"/>
  <c r="U7440" i="1"/>
  <c r="W7440" i="1"/>
  <c r="R7441" i="1"/>
  <c r="S7440" i="1"/>
  <c r="W7441" i="1" l="1"/>
  <c r="S7441" i="1"/>
  <c r="R7442" i="1"/>
  <c r="X7441" i="1"/>
  <c r="T7442" i="1"/>
  <c r="U7441" i="1"/>
  <c r="X7442" i="1" l="1"/>
  <c r="T7443" i="1"/>
  <c r="U7442" i="1"/>
  <c r="W7442" i="1"/>
  <c r="R7443" i="1"/>
  <c r="S7442" i="1"/>
  <c r="W7443" i="1" l="1"/>
  <c r="S7443" i="1"/>
  <c r="R7444" i="1"/>
  <c r="X7443" i="1"/>
  <c r="T7444" i="1"/>
  <c r="U7443" i="1"/>
  <c r="X7444" i="1" l="1"/>
  <c r="T7445" i="1"/>
  <c r="U7444" i="1"/>
  <c r="W7444" i="1"/>
  <c r="R7445" i="1"/>
  <c r="S7444" i="1"/>
  <c r="W7445" i="1" l="1"/>
  <c r="R7446" i="1"/>
  <c r="S7445" i="1"/>
  <c r="X7445" i="1"/>
  <c r="U7445" i="1"/>
  <c r="T7446" i="1"/>
  <c r="X7446" i="1" l="1"/>
  <c r="U7446" i="1"/>
  <c r="T7447" i="1"/>
  <c r="W7446" i="1"/>
  <c r="R7447" i="1"/>
  <c r="S7446" i="1"/>
  <c r="W7447" i="1" l="1"/>
  <c r="R7448" i="1"/>
  <c r="S7447" i="1"/>
  <c r="X7447" i="1"/>
  <c r="T7448" i="1"/>
  <c r="U7447" i="1"/>
  <c r="X7448" i="1" l="1"/>
  <c r="T7449" i="1"/>
  <c r="U7448" i="1"/>
  <c r="W7448" i="1"/>
  <c r="S7448" i="1"/>
  <c r="R7449" i="1"/>
  <c r="W7449" i="1" l="1"/>
  <c r="S7449" i="1"/>
  <c r="R7450" i="1"/>
  <c r="X7449" i="1"/>
  <c r="T7450" i="1"/>
  <c r="U7449" i="1"/>
  <c r="X7450" i="1" l="1"/>
  <c r="U7450" i="1"/>
  <c r="T7451" i="1"/>
  <c r="W7450" i="1"/>
  <c r="R7451" i="1"/>
  <c r="S7450" i="1"/>
  <c r="W7451" i="1" l="1"/>
  <c r="R7452" i="1"/>
  <c r="S7451" i="1"/>
  <c r="X7451" i="1"/>
  <c r="U7451" i="1"/>
  <c r="T7452" i="1"/>
  <c r="X7452" i="1" l="1"/>
  <c r="U7452" i="1"/>
  <c r="T7453" i="1"/>
  <c r="W7452" i="1"/>
  <c r="S7452" i="1"/>
  <c r="R7453" i="1"/>
  <c r="W7453" i="1" l="1"/>
  <c r="S7453" i="1"/>
  <c r="R7454" i="1"/>
  <c r="X7453" i="1"/>
  <c r="T7454" i="1"/>
  <c r="U7453" i="1"/>
  <c r="X7454" i="1" l="1"/>
  <c r="T7455" i="1"/>
  <c r="U7454" i="1"/>
  <c r="W7454" i="1"/>
  <c r="R7455" i="1"/>
  <c r="S7454" i="1"/>
  <c r="W7455" i="1" l="1"/>
  <c r="S7455" i="1"/>
  <c r="R7456" i="1"/>
  <c r="X7455" i="1"/>
  <c r="U7455" i="1"/>
  <c r="T7456" i="1"/>
  <c r="X7456" i="1" l="1"/>
  <c r="U7456" i="1"/>
  <c r="T7457" i="1"/>
  <c r="W7456" i="1"/>
  <c r="S7456" i="1"/>
  <c r="R7457" i="1"/>
  <c r="X7457" i="1" l="1"/>
  <c r="T7458" i="1"/>
  <c r="U7457" i="1"/>
  <c r="W7457" i="1"/>
  <c r="R7458" i="1"/>
  <c r="S7457" i="1"/>
  <c r="W7458" i="1" l="1"/>
  <c r="R7459" i="1"/>
  <c r="S7458" i="1"/>
  <c r="X7458" i="1"/>
  <c r="T7459" i="1"/>
  <c r="U7458" i="1"/>
  <c r="X7459" i="1" l="1"/>
  <c r="T7460" i="1"/>
  <c r="U7459" i="1"/>
  <c r="W7459" i="1"/>
  <c r="S7459" i="1"/>
  <c r="R7460" i="1"/>
  <c r="W7460" i="1" l="1"/>
  <c r="R7461" i="1"/>
  <c r="S7460" i="1"/>
  <c r="X7460" i="1"/>
  <c r="T7461" i="1"/>
  <c r="U7460" i="1"/>
  <c r="X7461" i="1" l="1"/>
  <c r="U7461" i="1"/>
  <c r="T7462" i="1"/>
  <c r="W7461" i="1"/>
  <c r="S7461" i="1"/>
  <c r="R7462" i="1"/>
  <c r="W7462" i="1" l="1"/>
  <c r="R7463" i="1"/>
  <c r="S7462" i="1"/>
  <c r="X7462" i="1"/>
  <c r="U7462" i="1"/>
  <c r="T7463" i="1"/>
  <c r="X7463" i="1" l="1"/>
  <c r="U7463" i="1"/>
  <c r="T7464" i="1"/>
  <c r="W7463" i="1"/>
  <c r="R7464" i="1"/>
  <c r="S7463" i="1"/>
  <c r="W7464" i="1" l="1"/>
  <c r="S7464" i="1"/>
  <c r="R7465" i="1"/>
  <c r="X7464" i="1"/>
  <c r="U7464" i="1"/>
  <c r="T7465" i="1"/>
  <c r="X7465" i="1" l="1"/>
  <c r="T7466" i="1"/>
  <c r="U7465" i="1"/>
  <c r="W7465" i="1"/>
  <c r="S7465" i="1"/>
  <c r="R7466" i="1"/>
  <c r="W7466" i="1" l="1"/>
  <c r="R7467" i="1"/>
  <c r="S7466" i="1"/>
  <c r="X7466" i="1"/>
  <c r="U7466" i="1"/>
  <c r="T7467" i="1"/>
  <c r="X7467" i="1" l="1"/>
  <c r="T7468" i="1"/>
  <c r="U7467" i="1"/>
  <c r="W7467" i="1"/>
  <c r="R7468" i="1"/>
  <c r="S7467" i="1"/>
  <c r="W7468" i="1" l="1"/>
  <c r="S7468" i="1"/>
  <c r="R7469" i="1"/>
  <c r="X7468" i="1"/>
  <c r="T7469" i="1"/>
  <c r="U7468" i="1"/>
  <c r="X7469" i="1" l="1"/>
  <c r="U7469" i="1"/>
  <c r="T7470" i="1"/>
  <c r="W7469" i="1"/>
  <c r="S7469" i="1"/>
  <c r="R7470" i="1"/>
  <c r="W7470" i="1" l="1"/>
  <c r="S7470" i="1"/>
  <c r="R7471" i="1"/>
  <c r="X7470" i="1"/>
  <c r="U7470" i="1"/>
  <c r="T7471" i="1"/>
  <c r="X7471" i="1" l="1"/>
  <c r="U7471" i="1"/>
  <c r="T7472" i="1"/>
  <c r="W7471" i="1"/>
  <c r="R7472" i="1"/>
  <c r="S7471" i="1"/>
  <c r="W7472" i="1" l="1"/>
  <c r="S7472" i="1"/>
  <c r="R7473" i="1"/>
  <c r="X7472" i="1"/>
  <c r="U7472" i="1"/>
  <c r="T7473" i="1"/>
  <c r="X7473" i="1" l="1"/>
  <c r="U7473" i="1"/>
  <c r="T7474" i="1"/>
  <c r="W7473" i="1"/>
  <c r="R7474" i="1"/>
  <c r="S7473" i="1"/>
  <c r="W7474" i="1" l="1"/>
  <c r="R7475" i="1"/>
  <c r="S7474" i="1"/>
  <c r="X7474" i="1"/>
  <c r="T7475" i="1"/>
  <c r="U7474" i="1"/>
  <c r="X7475" i="1" l="1"/>
  <c r="U7475" i="1"/>
  <c r="T7476" i="1"/>
  <c r="W7475" i="1"/>
  <c r="S7475" i="1"/>
  <c r="R7476" i="1"/>
  <c r="W7476" i="1" l="1"/>
  <c r="S7476" i="1"/>
  <c r="R7477" i="1"/>
  <c r="X7476" i="1"/>
  <c r="U7476" i="1"/>
  <c r="T7477" i="1"/>
  <c r="X7477" i="1" l="1"/>
  <c r="U7477" i="1"/>
  <c r="T7478" i="1"/>
  <c r="W7477" i="1"/>
  <c r="R7478" i="1"/>
  <c r="S7477" i="1"/>
  <c r="W7478" i="1" l="1"/>
  <c r="R7479" i="1"/>
  <c r="S7478" i="1"/>
  <c r="X7478" i="1"/>
  <c r="T7479" i="1"/>
  <c r="U7478" i="1"/>
  <c r="X7479" i="1" l="1"/>
  <c r="T7480" i="1"/>
  <c r="U7479" i="1"/>
  <c r="W7479" i="1"/>
  <c r="S7479" i="1"/>
  <c r="R7480" i="1"/>
  <c r="W7480" i="1" l="1"/>
  <c r="R7481" i="1"/>
  <c r="S7480" i="1"/>
  <c r="X7480" i="1"/>
  <c r="T7481" i="1"/>
  <c r="U7480" i="1"/>
  <c r="X7481" i="1" l="1"/>
  <c r="U7481" i="1"/>
  <c r="T7482" i="1"/>
  <c r="W7481" i="1"/>
  <c r="R7482" i="1"/>
  <c r="S7481" i="1"/>
  <c r="W7482" i="1" l="1"/>
  <c r="R7483" i="1"/>
  <c r="S7482" i="1"/>
  <c r="X7482" i="1"/>
  <c r="U7482" i="1"/>
  <c r="T7483" i="1"/>
  <c r="X7483" i="1" l="1"/>
  <c r="T7484" i="1"/>
  <c r="U7483" i="1"/>
  <c r="W7483" i="1"/>
  <c r="S7483" i="1"/>
  <c r="R7484" i="1"/>
  <c r="W7484" i="1" l="1"/>
  <c r="S7484" i="1"/>
  <c r="R7485" i="1"/>
  <c r="X7484" i="1"/>
  <c r="T7485" i="1"/>
  <c r="U7484" i="1"/>
  <c r="X7485" i="1" l="1"/>
  <c r="T7486" i="1"/>
  <c r="U7485" i="1"/>
  <c r="W7485" i="1"/>
  <c r="R7486" i="1"/>
  <c r="S7485" i="1"/>
  <c r="W7486" i="1" l="1"/>
  <c r="S7486" i="1"/>
  <c r="R7487" i="1"/>
  <c r="X7486" i="1"/>
  <c r="T7487" i="1"/>
  <c r="U7486" i="1"/>
  <c r="X7487" i="1" l="1"/>
  <c r="T7488" i="1"/>
  <c r="U7487" i="1"/>
  <c r="W7487" i="1"/>
  <c r="S7487" i="1"/>
  <c r="R7488" i="1"/>
  <c r="W7488" i="1" l="1"/>
  <c r="R7489" i="1"/>
  <c r="S7488" i="1"/>
  <c r="X7488" i="1"/>
  <c r="U7488" i="1"/>
  <c r="T7489" i="1"/>
  <c r="X7489" i="1" l="1"/>
  <c r="U7489" i="1"/>
  <c r="T7490" i="1"/>
  <c r="W7489" i="1"/>
  <c r="S7489" i="1"/>
  <c r="R7490" i="1"/>
  <c r="W7490" i="1" l="1"/>
  <c r="S7490" i="1"/>
  <c r="R7491" i="1"/>
  <c r="X7490" i="1"/>
  <c r="T7491" i="1"/>
  <c r="U7490" i="1"/>
  <c r="X7491" i="1" l="1"/>
  <c r="U7491" i="1"/>
  <c r="T7492" i="1"/>
  <c r="W7491" i="1"/>
  <c r="S7491" i="1"/>
  <c r="R7492" i="1"/>
  <c r="W7492" i="1" l="1"/>
  <c r="R7493" i="1"/>
  <c r="S7492" i="1"/>
  <c r="X7492" i="1"/>
  <c r="T7493" i="1"/>
  <c r="U7492" i="1"/>
  <c r="X7493" i="1" l="1"/>
  <c r="T7494" i="1"/>
  <c r="U7493" i="1"/>
  <c r="W7493" i="1"/>
  <c r="S7493" i="1"/>
  <c r="R7494" i="1"/>
  <c r="X7494" i="1" l="1"/>
  <c r="T7495" i="1"/>
  <c r="U7494" i="1"/>
  <c r="W7494" i="1"/>
  <c r="S7494" i="1"/>
  <c r="R7495" i="1"/>
  <c r="X7495" i="1" l="1"/>
  <c r="T7496" i="1"/>
  <c r="U7495" i="1"/>
  <c r="W7495" i="1"/>
  <c r="R7496" i="1"/>
  <c r="S7495" i="1"/>
  <c r="W7496" i="1" l="1"/>
  <c r="R7497" i="1"/>
  <c r="S7496" i="1"/>
  <c r="X7496" i="1"/>
  <c r="U7496" i="1"/>
  <c r="T7497" i="1"/>
  <c r="X7497" i="1" l="1"/>
  <c r="T7498" i="1"/>
  <c r="U7497" i="1"/>
  <c r="W7497" i="1"/>
  <c r="S7497" i="1"/>
  <c r="R7498" i="1"/>
  <c r="W7498" i="1" l="1"/>
  <c r="S7498" i="1"/>
  <c r="R7499" i="1"/>
  <c r="X7498" i="1"/>
  <c r="T7499" i="1"/>
  <c r="U7498" i="1"/>
  <c r="X7499" i="1" l="1"/>
  <c r="U7499" i="1"/>
  <c r="T7500" i="1"/>
  <c r="W7499" i="1"/>
  <c r="S7499" i="1"/>
  <c r="R7500" i="1"/>
  <c r="W7500" i="1" l="1"/>
  <c r="S7500" i="1"/>
  <c r="R7501" i="1"/>
  <c r="X7500" i="1"/>
  <c r="U7500" i="1"/>
  <c r="T7501" i="1"/>
  <c r="X7501" i="1" l="1"/>
  <c r="U7501" i="1"/>
  <c r="T7502" i="1"/>
  <c r="W7501" i="1"/>
  <c r="S7501" i="1"/>
  <c r="R7502" i="1"/>
  <c r="W7502" i="1" l="1"/>
  <c r="R7503" i="1"/>
  <c r="S7502" i="1"/>
  <c r="X7502" i="1"/>
  <c r="U7502" i="1"/>
  <c r="T7503" i="1"/>
  <c r="X7503" i="1" l="1"/>
  <c r="U7503" i="1"/>
  <c r="T7504" i="1"/>
  <c r="W7503" i="1"/>
  <c r="R7504" i="1"/>
  <c r="S7503" i="1"/>
  <c r="W7504" i="1" l="1"/>
  <c r="R7505" i="1"/>
  <c r="S7504" i="1"/>
  <c r="X7504" i="1"/>
  <c r="T7505" i="1"/>
  <c r="U7504" i="1"/>
  <c r="X7505" i="1" l="1"/>
  <c r="U7505" i="1"/>
  <c r="T7506" i="1"/>
  <c r="W7505" i="1"/>
  <c r="R7506" i="1"/>
  <c r="S7505" i="1"/>
  <c r="W7506" i="1" l="1"/>
  <c r="S7506" i="1"/>
  <c r="R7507" i="1"/>
  <c r="X7506" i="1"/>
  <c r="U7506" i="1"/>
  <c r="T7507" i="1"/>
  <c r="X7507" i="1" l="1"/>
  <c r="U7507" i="1"/>
  <c r="T7508" i="1"/>
  <c r="W7507" i="1"/>
  <c r="R7508" i="1"/>
  <c r="S7507" i="1"/>
  <c r="W7508" i="1" l="1"/>
  <c r="S7508" i="1"/>
  <c r="R7509" i="1"/>
  <c r="X7508" i="1"/>
  <c r="T7509" i="1"/>
  <c r="U7508" i="1"/>
  <c r="X7509" i="1" l="1"/>
  <c r="U7509" i="1"/>
  <c r="T7510" i="1"/>
  <c r="W7509" i="1"/>
  <c r="S7509" i="1"/>
  <c r="R7510" i="1"/>
  <c r="W7510" i="1" l="1"/>
  <c r="R7511" i="1"/>
  <c r="S7510" i="1"/>
  <c r="X7510" i="1"/>
  <c r="U7510" i="1"/>
  <c r="T7511" i="1"/>
  <c r="X7511" i="1" l="1"/>
  <c r="U7511" i="1"/>
  <c r="T7512" i="1"/>
  <c r="W7511" i="1"/>
  <c r="S7511" i="1"/>
  <c r="R7512" i="1"/>
  <c r="W7512" i="1" l="1"/>
  <c r="R7513" i="1"/>
  <c r="S7512" i="1"/>
  <c r="X7512" i="1"/>
  <c r="T7513" i="1"/>
  <c r="U7512" i="1"/>
  <c r="X7513" i="1" l="1"/>
  <c r="T7514" i="1"/>
  <c r="U7513" i="1"/>
  <c r="W7513" i="1"/>
  <c r="S7513" i="1"/>
  <c r="R7514" i="1"/>
  <c r="W7514" i="1" l="1"/>
  <c r="S7514" i="1"/>
  <c r="R7515" i="1"/>
  <c r="X7514" i="1"/>
  <c r="U7514" i="1"/>
  <c r="T7515" i="1"/>
  <c r="X7515" i="1" l="1"/>
  <c r="U7515" i="1"/>
  <c r="T7516" i="1"/>
  <c r="W7515" i="1"/>
  <c r="R7516" i="1"/>
  <c r="S7515" i="1"/>
  <c r="W7516" i="1" l="1"/>
  <c r="R7517" i="1"/>
  <c r="S7516" i="1"/>
  <c r="X7516" i="1"/>
  <c r="U7516" i="1"/>
  <c r="T7517" i="1"/>
  <c r="X7517" i="1" l="1"/>
  <c r="U7517" i="1"/>
  <c r="T7518" i="1"/>
  <c r="W7517" i="1"/>
  <c r="S7517" i="1"/>
  <c r="R7518" i="1"/>
  <c r="W7518" i="1" l="1"/>
  <c r="R7519" i="1"/>
  <c r="S7518" i="1"/>
  <c r="X7518" i="1"/>
  <c r="T7519" i="1"/>
  <c r="U7518" i="1"/>
  <c r="X7519" i="1" l="1"/>
  <c r="T7520" i="1"/>
  <c r="U7519" i="1"/>
  <c r="W7519" i="1"/>
  <c r="S7519" i="1"/>
  <c r="R7520" i="1"/>
  <c r="W7520" i="1" l="1"/>
  <c r="S7520" i="1"/>
  <c r="R7521" i="1"/>
  <c r="X7520" i="1"/>
  <c r="T7521" i="1"/>
  <c r="U7520" i="1"/>
  <c r="X7521" i="1" l="1"/>
  <c r="T7522" i="1"/>
  <c r="U7521" i="1"/>
  <c r="W7521" i="1"/>
  <c r="R7522" i="1"/>
  <c r="S7521" i="1"/>
  <c r="W7522" i="1" l="1"/>
  <c r="S7522" i="1"/>
  <c r="R7523" i="1"/>
  <c r="X7522" i="1"/>
  <c r="T7523" i="1"/>
  <c r="U7522" i="1"/>
  <c r="X7523" i="1" l="1"/>
  <c r="T7524" i="1"/>
  <c r="U7523" i="1"/>
  <c r="W7523" i="1"/>
  <c r="R7524" i="1"/>
  <c r="S7523" i="1"/>
  <c r="W7524" i="1" l="1"/>
  <c r="S7524" i="1"/>
  <c r="R7525" i="1"/>
  <c r="X7524" i="1"/>
  <c r="T7525" i="1"/>
  <c r="U7524" i="1"/>
  <c r="X7525" i="1" l="1"/>
  <c r="T7526" i="1"/>
  <c r="U7525" i="1"/>
  <c r="W7525" i="1"/>
  <c r="S7525" i="1"/>
  <c r="R7526" i="1"/>
  <c r="W7526" i="1" l="1"/>
  <c r="R7527" i="1"/>
  <c r="S7526" i="1"/>
  <c r="X7526" i="1"/>
  <c r="U7526" i="1"/>
  <c r="T7527" i="1"/>
  <c r="X7527" i="1" l="1"/>
  <c r="U7527" i="1"/>
  <c r="T7528" i="1"/>
  <c r="W7527" i="1"/>
  <c r="R7528" i="1"/>
  <c r="S7527" i="1"/>
  <c r="W7528" i="1" l="1"/>
  <c r="R7529" i="1"/>
  <c r="S7528" i="1"/>
  <c r="X7528" i="1"/>
  <c r="T7529" i="1"/>
  <c r="U7528" i="1"/>
  <c r="X7529" i="1" l="1"/>
  <c r="U7529" i="1"/>
  <c r="T7530" i="1"/>
  <c r="W7529" i="1"/>
  <c r="S7529" i="1"/>
  <c r="R7530" i="1"/>
  <c r="W7530" i="1" l="1"/>
  <c r="S7530" i="1"/>
  <c r="R7531" i="1"/>
  <c r="X7530" i="1"/>
  <c r="T7531" i="1"/>
  <c r="U7530" i="1"/>
  <c r="X7531" i="1" l="1"/>
  <c r="U7531" i="1"/>
  <c r="T7532" i="1"/>
  <c r="W7531" i="1"/>
  <c r="S7531" i="1"/>
  <c r="R7532" i="1"/>
  <c r="W7532" i="1" l="1"/>
  <c r="R7533" i="1"/>
  <c r="S7532" i="1"/>
  <c r="X7532" i="1"/>
  <c r="U7532" i="1"/>
  <c r="T7533" i="1"/>
  <c r="X7533" i="1" l="1"/>
  <c r="U7533" i="1"/>
  <c r="T7534" i="1"/>
  <c r="W7533" i="1"/>
  <c r="R7534" i="1"/>
  <c r="S7533" i="1"/>
  <c r="W7534" i="1" l="1"/>
  <c r="S7534" i="1"/>
  <c r="R7535" i="1"/>
  <c r="X7534" i="1"/>
  <c r="T7535" i="1"/>
  <c r="U7534" i="1"/>
  <c r="X7535" i="1" l="1"/>
  <c r="T7536" i="1"/>
  <c r="U7535" i="1"/>
  <c r="W7535" i="1"/>
  <c r="S7535" i="1"/>
  <c r="R7536" i="1"/>
  <c r="W7536" i="1" l="1"/>
  <c r="R7537" i="1"/>
  <c r="S7536" i="1"/>
  <c r="X7536" i="1"/>
  <c r="T7537" i="1"/>
  <c r="U7536" i="1"/>
  <c r="X7537" i="1" l="1"/>
  <c r="T7538" i="1"/>
  <c r="U7537" i="1"/>
  <c r="W7537" i="1"/>
  <c r="R7538" i="1"/>
  <c r="S7537" i="1"/>
  <c r="W7538" i="1" l="1"/>
  <c r="R7539" i="1"/>
  <c r="S7538" i="1"/>
  <c r="X7538" i="1"/>
  <c r="U7538" i="1"/>
  <c r="T7539" i="1"/>
  <c r="X7539" i="1" l="1"/>
  <c r="U7539" i="1"/>
  <c r="T7540" i="1"/>
  <c r="W7539" i="1"/>
  <c r="S7539" i="1"/>
  <c r="R7540" i="1"/>
  <c r="W7540" i="1" l="1"/>
  <c r="R7541" i="1"/>
  <c r="S7540" i="1"/>
  <c r="X7540" i="1"/>
  <c r="T7541" i="1"/>
  <c r="U7540" i="1"/>
  <c r="X7541" i="1" l="1"/>
  <c r="U7541" i="1"/>
  <c r="T7542" i="1"/>
  <c r="W7541" i="1"/>
  <c r="R7542" i="1"/>
  <c r="S7541" i="1"/>
  <c r="W7542" i="1" l="1"/>
  <c r="R7543" i="1"/>
  <c r="S7542" i="1"/>
  <c r="X7542" i="1"/>
  <c r="U7542" i="1"/>
  <c r="T7543" i="1"/>
  <c r="X7543" i="1" l="1"/>
  <c r="T7544" i="1"/>
  <c r="U7543" i="1"/>
  <c r="W7543" i="1"/>
  <c r="R7544" i="1"/>
  <c r="S7543" i="1"/>
  <c r="X7544" i="1" l="1"/>
  <c r="T7545" i="1"/>
  <c r="U7544" i="1"/>
  <c r="W7544" i="1"/>
  <c r="S7544" i="1"/>
  <c r="R7545" i="1"/>
  <c r="W7545" i="1" l="1"/>
  <c r="R7546" i="1"/>
  <c r="S7545" i="1"/>
  <c r="X7545" i="1"/>
  <c r="T7546" i="1"/>
  <c r="U7545" i="1"/>
  <c r="X7546" i="1" l="1"/>
  <c r="U7546" i="1"/>
  <c r="T7547" i="1"/>
  <c r="W7546" i="1"/>
  <c r="S7546" i="1"/>
  <c r="R7547" i="1"/>
  <c r="W7547" i="1" l="1"/>
  <c r="R7548" i="1"/>
  <c r="S7547" i="1"/>
  <c r="X7547" i="1"/>
  <c r="T7548" i="1"/>
  <c r="U7547" i="1"/>
  <c r="X7548" i="1" l="1"/>
  <c r="U7548" i="1"/>
  <c r="T7549" i="1"/>
  <c r="W7548" i="1"/>
  <c r="S7548" i="1"/>
  <c r="R7549" i="1"/>
  <c r="W7549" i="1" l="1"/>
  <c r="R7550" i="1"/>
  <c r="S7549" i="1"/>
  <c r="X7549" i="1"/>
  <c r="U7549" i="1"/>
  <c r="T7550" i="1"/>
  <c r="X7550" i="1" l="1"/>
  <c r="T7551" i="1"/>
  <c r="U7550" i="1"/>
  <c r="W7550" i="1"/>
  <c r="S7550" i="1"/>
  <c r="R7551" i="1"/>
  <c r="W7551" i="1" l="1"/>
  <c r="S7551" i="1"/>
  <c r="R7552" i="1"/>
  <c r="X7551" i="1"/>
  <c r="U7551" i="1"/>
  <c r="T7552" i="1"/>
  <c r="X7552" i="1" l="1"/>
  <c r="T7553" i="1"/>
  <c r="U7552" i="1"/>
  <c r="W7552" i="1"/>
  <c r="S7552" i="1"/>
  <c r="R7553" i="1"/>
  <c r="W7553" i="1" l="1"/>
  <c r="S7553" i="1"/>
  <c r="R7554" i="1"/>
  <c r="X7553" i="1"/>
  <c r="U7553" i="1"/>
  <c r="T7554" i="1"/>
  <c r="X7554" i="1" l="1"/>
  <c r="T7555" i="1"/>
  <c r="U7554" i="1"/>
  <c r="W7554" i="1"/>
  <c r="S7554" i="1"/>
  <c r="R7555" i="1"/>
  <c r="W7555" i="1" l="1"/>
  <c r="S7555" i="1"/>
  <c r="R7556" i="1"/>
  <c r="X7555" i="1"/>
  <c r="T7556" i="1"/>
  <c r="U7555" i="1"/>
  <c r="X7556" i="1" l="1"/>
  <c r="U7556" i="1"/>
  <c r="T7557" i="1"/>
  <c r="W7556" i="1"/>
  <c r="S7556" i="1"/>
  <c r="R7557" i="1"/>
  <c r="W7557" i="1" l="1"/>
  <c r="S7557" i="1"/>
  <c r="R7558" i="1"/>
  <c r="X7557" i="1"/>
  <c r="T7558" i="1"/>
  <c r="U7557" i="1"/>
  <c r="X7558" i="1" l="1"/>
  <c r="U7558" i="1"/>
  <c r="T7559" i="1"/>
  <c r="W7558" i="1"/>
  <c r="S7558" i="1"/>
  <c r="R7559" i="1"/>
  <c r="W7559" i="1" l="1"/>
  <c r="R7560" i="1"/>
  <c r="S7559" i="1"/>
  <c r="X7559" i="1"/>
  <c r="T7560" i="1"/>
  <c r="U7559" i="1"/>
  <c r="X7560" i="1" l="1"/>
  <c r="T7561" i="1"/>
  <c r="U7560" i="1"/>
  <c r="W7560" i="1"/>
  <c r="R7561" i="1"/>
  <c r="S7560" i="1"/>
  <c r="W7561" i="1" l="1"/>
  <c r="S7561" i="1"/>
  <c r="R7562" i="1"/>
  <c r="X7561" i="1"/>
  <c r="T7562" i="1"/>
  <c r="U7561" i="1"/>
  <c r="X7562" i="1" l="1"/>
  <c r="T7563" i="1"/>
  <c r="U7562" i="1"/>
  <c r="W7562" i="1"/>
  <c r="R7563" i="1"/>
  <c r="S7562" i="1"/>
  <c r="W7563" i="1" l="1"/>
  <c r="S7563" i="1"/>
  <c r="R7564" i="1"/>
  <c r="X7563" i="1"/>
  <c r="U7563" i="1"/>
  <c r="T7564" i="1"/>
  <c r="X7564" i="1" l="1"/>
  <c r="U7564" i="1"/>
  <c r="T7565" i="1"/>
  <c r="W7564" i="1"/>
  <c r="S7564" i="1"/>
  <c r="R7565" i="1"/>
  <c r="W7565" i="1" l="1"/>
  <c r="S7565" i="1"/>
  <c r="R7566" i="1"/>
  <c r="X7565" i="1"/>
  <c r="T7566" i="1"/>
  <c r="U7565" i="1"/>
  <c r="X7566" i="1" l="1"/>
  <c r="U7566" i="1"/>
  <c r="T7567" i="1"/>
  <c r="W7566" i="1"/>
  <c r="S7566" i="1"/>
  <c r="R7567" i="1"/>
  <c r="W7567" i="1" l="1"/>
  <c r="R7568" i="1"/>
  <c r="S7567" i="1"/>
  <c r="X7567" i="1"/>
  <c r="T7568" i="1"/>
  <c r="U7567" i="1"/>
  <c r="X7568" i="1" l="1"/>
  <c r="U7568" i="1"/>
  <c r="T7569" i="1"/>
  <c r="W7568" i="1"/>
  <c r="R7569" i="1"/>
  <c r="S7568" i="1"/>
  <c r="W7569" i="1" l="1"/>
  <c r="S7569" i="1"/>
  <c r="R7570" i="1"/>
  <c r="X7569" i="1"/>
  <c r="U7569" i="1"/>
  <c r="T7570" i="1"/>
  <c r="X7570" i="1" l="1"/>
  <c r="T7571" i="1"/>
  <c r="U7570" i="1"/>
  <c r="W7570" i="1"/>
  <c r="R7571" i="1"/>
  <c r="S7570" i="1"/>
  <c r="W7571" i="1" l="1"/>
  <c r="R7572" i="1"/>
  <c r="S7571" i="1"/>
  <c r="X7571" i="1"/>
  <c r="U7571" i="1"/>
  <c r="T7572" i="1"/>
  <c r="X7572" i="1" l="1"/>
  <c r="U7572" i="1"/>
  <c r="T7573" i="1"/>
  <c r="W7572" i="1"/>
  <c r="R7573" i="1"/>
  <c r="S7572" i="1"/>
  <c r="W7573" i="1" l="1"/>
  <c r="R7574" i="1"/>
  <c r="S7573" i="1"/>
  <c r="X7573" i="1"/>
  <c r="T7574" i="1"/>
  <c r="U7573" i="1"/>
  <c r="X7574" i="1" l="1"/>
  <c r="T7575" i="1"/>
  <c r="U7574" i="1"/>
  <c r="W7574" i="1"/>
  <c r="S7574" i="1"/>
  <c r="R7575" i="1"/>
  <c r="W7575" i="1" l="1"/>
  <c r="S7575" i="1"/>
  <c r="R7576" i="1"/>
  <c r="X7575" i="1"/>
  <c r="T7576" i="1"/>
  <c r="U7575" i="1"/>
  <c r="X7576" i="1" l="1"/>
  <c r="U7576" i="1"/>
  <c r="T7577" i="1"/>
  <c r="W7576" i="1"/>
  <c r="S7576" i="1"/>
  <c r="R7577" i="1"/>
  <c r="W7577" i="1" l="1"/>
  <c r="R7578" i="1"/>
  <c r="S7577" i="1"/>
  <c r="X7577" i="1"/>
  <c r="T7578" i="1"/>
  <c r="U7577" i="1"/>
  <c r="X7578" i="1" l="1"/>
  <c r="U7578" i="1"/>
  <c r="T7579" i="1"/>
  <c r="W7578" i="1"/>
  <c r="R7579" i="1"/>
  <c r="S7578" i="1"/>
  <c r="W7579" i="1" l="1"/>
  <c r="S7579" i="1"/>
  <c r="R7580" i="1"/>
  <c r="X7579" i="1"/>
  <c r="U7579" i="1"/>
  <c r="T7580" i="1"/>
  <c r="X7580" i="1" l="1"/>
  <c r="T7581" i="1"/>
  <c r="U7580" i="1"/>
  <c r="W7580" i="1"/>
  <c r="S7580" i="1"/>
  <c r="R7581" i="1"/>
  <c r="W7581" i="1" l="1"/>
  <c r="S7581" i="1"/>
  <c r="R7582" i="1"/>
  <c r="X7581" i="1"/>
  <c r="U7581" i="1"/>
  <c r="T7582" i="1"/>
  <c r="X7582" i="1" l="1"/>
  <c r="T7583" i="1"/>
  <c r="U7582" i="1"/>
  <c r="W7582" i="1"/>
  <c r="S7582" i="1"/>
  <c r="R7583" i="1"/>
  <c r="W7583" i="1" l="1"/>
  <c r="S7583" i="1"/>
  <c r="R7584" i="1"/>
  <c r="X7583" i="1"/>
  <c r="U7583" i="1"/>
  <c r="T7584" i="1"/>
  <c r="X7584" i="1" l="1"/>
  <c r="T7585" i="1"/>
  <c r="U7584" i="1"/>
  <c r="W7584" i="1"/>
  <c r="S7584" i="1"/>
  <c r="R7585" i="1"/>
  <c r="W7585" i="1" l="1"/>
  <c r="R7586" i="1"/>
  <c r="S7585" i="1"/>
  <c r="X7585" i="1"/>
  <c r="U7585" i="1"/>
  <c r="T7586" i="1"/>
  <c r="X7586" i="1" l="1"/>
  <c r="U7586" i="1"/>
  <c r="T7587" i="1"/>
  <c r="W7586" i="1"/>
  <c r="S7586" i="1"/>
  <c r="R7587" i="1"/>
  <c r="W7587" i="1" l="1"/>
  <c r="R7588" i="1"/>
  <c r="S7587" i="1"/>
  <c r="X7587" i="1"/>
  <c r="U7587" i="1"/>
  <c r="T7588" i="1"/>
  <c r="X7588" i="1" l="1"/>
  <c r="U7588" i="1"/>
  <c r="T7589" i="1"/>
  <c r="W7588" i="1"/>
  <c r="R7589" i="1"/>
  <c r="S7588" i="1"/>
  <c r="W7589" i="1" l="1"/>
  <c r="R7590" i="1"/>
  <c r="S7589" i="1"/>
  <c r="X7589" i="1"/>
  <c r="U7589" i="1"/>
  <c r="T7590" i="1"/>
  <c r="X7590" i="1" l="1"/>
  <c r="T7591" i="1"/>
  <c r="U7590" i="1"/>
  <c r="W7590" i="1"/>
  <c r="R7591" i="1"/>
  <c r="S7590" i="1"/>
  <c r="W7591" i="1" l="1"/>
  <c r="S7591" i="1"/>
  <c r="R7592" i="1"/>
  <c r="X7591" i="1"/>
  <c r="T7592" i="1"/>
  <c r="U7591" i="1"/>
  <c r="X7592" i="1" l="1"/>
  <c r="U7592" i="1"/>
  <c r="T7593" i="1"/>
  <c r="W7592" i="1"/>
  <c r="R7593" i="1"/>
  <c r="S7592" i="1"/>
  <c r="W7593" i="1" l="1"/>
  <c r="R7594" i="1"/>
  <c r="S7593" i="1"/>
  <c r="X7593" i="1"/>
  <c r="U7593" i="1"/>
  <c r="T7594" i="1"/>
  <c r="X7594" i="1" l="1"/>
  <c r="U7594" i="1"/>
  <c r="T7595" i="1"/>
  <c r="W7594" i="1"/>
  <c r="S7594" i="1"/>
  <c r="R7595" i="1"/>
  <c r="X7595" i="1" l="1"/>
  <c r="T7596" i="1"/>
  <c r="U7595" i="1"/>
  <c r="W7595" i="1"/>
  <c r="S7595" i="1"/>
  <c r="R7596" i="1"/>
  <c r="W7596" i="1" l="1"/>
  <c r="S7596" i="1"/>
  <c r="R7597" i="1"/>
  <c r="X7596" i="1"/>
  <c r="U7596" i="1"/>
  <c r="T7597" i="1"/>
  <c r="X7597" i="1" l="1"/>
  <c r="U7597" i="1"/>
  <c r="T7598" i="1"/>
  <c r="W7597" i="1"/>
  <c r="S7597" i="1"/>
  <c r="R7598" i="1"/>
  <c r="W7598" i="1" l="1"/>
  <c r="R7599" i="1"/>
  <c r="S7598" i="1"/>
  <c r="X7598" i="1"/>
  <c r="U7598" i="1"/>
  <c r="T7599" i="1"/>
  <c r="X7599" i="1" l="1"/>
  <c r="U7599" i="1"/>
  <c r="T7600" i="1"/>
  <c r="W7599" i="1"/>
  <c r="S7599" i="1"/>
  <c r="R7600" i="1"/>
  <c r="W7600" i="1" l="1"/>
  <c r="S7600" i="1"/>
  <c r="R7601" i="1"/>
  <c r="X7600" i="1"/>
  <c r="T7601" i="1"/>
  <c r="U7600" i="1"/>
  <c r="X7601" i="1" l="1"/>
  <c r="U7601" i="1"/>
  <c r="T7602" i="1"/>
  <c r="W7601" i="1"/>
  <c r="S7601" i="1"/>
  <c r="R7602" i="1"/>
  <c r="W7602" i="1" l="1"/>
  <c r="R7603" i="1"/>
  <c r="S7602" i="1"/>
  <c r="X7602" i="1"/>
  <c r="T7603" i="1"/>
  <c r="U7602" i="1"/>
  <c r="X7603" i="1" l="1"/>
  <c r="U7603" i="1"/>
  <c r="T7604" i="1"/>
  <c r="W7603" i="1"/>
  <c r="S7603" i="1"/>
  <c r="R7604" i="1"/>
  <c r="W7604" i="1" l="1"/>
  <c r="S7604" i="1"/>
  <c r="R7605" i="1"/>
  <c r="X7604" i="1"/>
  <c r="T7605" i="1"/>
  <c r="U7604" i="1"/>
  <c r="X7605" i="1" l="1"/>
  <c r="T7606" i="1"/>
  <c r="U7605" i="1"/>
  <c r="W7605" i="1"/>
  <c r="S7605" i="1"/>
  <c r="R7606" i="1"/>
  <c r="W7606" i="1" l="1"/>
  <c r="S7606" i="1"/>
  <c r="R7607" i="1"/>
  <c r="X7606" i="1"/>
  <c r="T7607" i="1"/>
  <c r="U7606" i="1"/>
  <c r="X7607" i="1" l="1"/>
  <c r="U7607" i="1"/>
  <c r="T7608" i="1"/>
  <c r="W7607" i="1"/>
  <c r="S7607" i="1"/>
  <c r="R7608" i="1"/>
  <c r="W7608" i="1" l="1"/>
  <c r="R7609" i="1"/>
  <c r="S7608" i="1"/>
  <c r="X7608" i="1"/>
  <c r="U7608" i="1"/>
  <c r="T7609" i="1"/>
  <c r="X7609" i="1" l="1"/>
  <c r="U7609" i="1"/>
  <c r="T7610" i="1"/>
  <c r="W7609" i="1"/>
  <c r="S7609" i="1"/>
  <c r="R7610" i="1"/>
  <c r="W7610" i="1" l="1"/>
  <c r="R7611" i="1"/>
  <c r="S7610" i="1"/>
  <c r="X7610" i="1"/>
  <c r="T7611" i="1"/>
  <c r="U7610" i="1"/>
  <c r="X7611" i="1" l="1"/>
  <c r="U7611" i="1"/>
  <c r="T7612" i="1"/>
  <c r="W7611" i="1"/>
  <c r="S7611" i="1"/>
  <c r="R7612" i="1"/>
  <c r="W7612" i="1" l="1"/>
  <c r="R7613" i="1"/>
  <c r="S7612" i="1"/>
  <c r="X7612" i="1"/>
  <c r="U7612" i="1"/>
  <c r="T7613" i="1"/>
  <c r="X7613" i="1" l="1"/>
  <c r="U7613" i="1"/>
  <c r="T7614" i="1"/>
  <c r="W7613" i="1"/>
  <c r="R7614" i="1"/>
  <c r="S7613" i="1"/>
  <c r="W7614" i="1" l="1"/>
  <c r="S7614" i="1"/>
  <c r="R7615" i="1"/>
  <c r="X7614" i="1"/>
  <c r="U7614" i="1"/>
  <c r="T7615" i="1"/>
  <c r="X7615" i="1" l="1"/>
  <c r="U7615" i="1"/>
  <c r="T7616" i="1"/>
  <c r="W7615" i="1"/>
  <c r="R7616" i="1"/>
  <c r="S7615" i="1"/>
  <c r="W7616" i="1" l="1"/>
  <c r="S7616" i="1"/>
  <c r="R7617" i="1"/>
  <c r="X7616" i="1"/>
  <c r="U7616" i="1"/>
  <c r="T7617" i="1"/>
  <c r="X7617" i="1" l="1"/>
  <c r="U7617" i="1"/>
  <c r="T7618" i="1"/>
  <c r="W7617" i="1"/>
  <c r="R7618" i="1"/>
  <c r="S7617" i="1"/>
  <c r="W7618" i="1" l="1"/>
  <c r="S7618" i="1"/>
  <c r="R7619" i="1"/>
  <c r="X7618" i="1"/>
  <c r="U7618" i="1"/>
  <c r="T7619" i="1"/>
  <c r="X7619" i="1" l="1"/>
  <c r="U7619" i="1"/>
  <c r="T7620" i="1"/>
  <c r="W7619" i="1"/>
  <c r="R7620" i="1"/>
  <c r="S7619" i="1"/>
  <c r="W7620" i="1" l="1"/>
  <c r="R7621" i="1"/>
  <c r="S7620" i="1"/>
  <c r="X7620" i="1"/>
  <c r="T7621" i="1"/>
  <c r="U7620" i="1"/>
  <c r="X7621" i="1" l="1"/>
  <c r="T7622" i="1"/>
  <c r="U7621" i="1"/>
  <c r="W7621" i="1"/>
  <c r="S7621" i="1"/>
  <c r="R7622" i="1"/>
  <c r="W7622" i="1" l="1"/>
  <c r="R7623" i="1"/>
  <c r="S7622" i="1"/>
  <c r="X7622" i="1"/>
  <c r="T7623" i="1"/>
  <c r="U7622" i="1"/>
  <c r="X7623" i="1" l="1"/>
  <c r="T7624" i="1"/>
  <c r="U7623" i="1"/>
  <c r="W7623" i="1"/>
  <c r="R7624" i="1"/>
  <c r="S7623" i="1"/>
  <c r="W7624" i="1" l="1"/>
  <c r="S7624" i="1"/>
  <c r="R7625" i="1"/>
  <c r="X7624" i="1"/>
  <c r="T7625" i="1"/>
  <c r="U7624" i="1"/>
  <c r="X7625" i="1" l="1"/>
  <c r="T7626" i="1"/>
  <c r="U7625" i="1"/>
  <c r="W7625" i="1"/>
  <c r="R7626" i="1"/>
  <c r="S7625" i="1"/>
  <c r="W7626" i="1" l="1"/>
  <c r="S7626" i="1"/>
  <c r="R7627" i="1"/>
  <c r="X7626" i="1"/>
  <c r="U7626" i="1"/>
  <c r="T7627" i="1"/>
  <c r="X7627" i="1" l="1"/>
  <c r="U7627" i="1"/>
  <c r="T7628" i="1"/>
  <c r="W7627" i="1"/>
  <c r="R7628" i="1"/>
  <c r="S7627" i="1"/>
  <c r="W7628" i="1" l="1"/>
  <c r="R7629" i="1"/>
  <c r="S7628" i="1"/>
  <c r="X7628" i="1"/>
  <c r="U7628" i="1"/>
  <c r="T7629" i="1"/>
  <c r="X7629" i="1" l="1"/>
  <c r="U7629" i="1"/>
  <c r="T7630" i="1"/>
  <c r="W7629" i="1"/>
  <c r="S7629" i="1"/>
  <c r="R7630" i="1"/>
  <c r="W7630" i="1" l="1"/>
  <c r="S7630" i="1"/>
  <c r="R7631" i="1"/>
  <c r="X7630" i="1"/>
  <c r="T7631" i="1"/>
  <c r="U7630" i="1"/>
  <c r="X7631" i="1" l="1"/>
  <c r="U7631" i="1"/>
  <c r="T7632" i="1"/>
  <c r="W7631" i="1"/>
  <c r="R7632" i="1"/>
  <c r="S7631" i="1"/>
  <c r="W7632" i="1" l="1"/>
  <c r="S7632" i="1"/>
  <c r="R7633" i="1"/>
  <c r="X7632" i="1"/>
  <c r="T7633" i="1"/>
  <c r="U7632" i="1"/>
  <c r="X7633" i="1" l="1"/>
  <c r="T7634" i="1"/>
  <c r="U7633" i="1"/>
  <c r="W7633" i="1"/>
  <c r="R7634" i="1"/>
  <c r="S7633" i="1"/>
  <c r="X7634" i="1" l="1"/>
  <c r="T7635" i="1"/>
  <c r="U7634" i="1"/>
  <c r="W7634" i="1"/>
  <c r="S7634" i="1"/>
  <c r="R7635" i="1"/>
  <c r="W7635" i="1" l="1"/>
  <c r="R7636" i="1"/>
  <c r="S7635" i="1"/>
  <c r="X7635" i="1"/>
  <c r="T7636" i="1"/>
  <c r="U7635" i="1"/>
  <c r="X7636" i="1" l="1"/>
  <c r="U7636" i="1"/>
  <c r="T7637" i="1"/>
  <c r="W7636" i="1"/>
  <c r="S7636" i="1"/>
  <c r="R7637" i="1"/>
  <c r="W7637" i="1" l="1"/>
  <c r="S7637" i="1"/>
  <c r="R7638" i="1"/>
  <c r="X7637" i="1"/>
  <c r="U7637" i="1"/>
  <c r="T7638" i="1"/>
  <c r="X7638" i="1" l="1"/>
  <c r="U7638" i="1"/>
  <c r="T7639" i="1"/>
  <c r="W7638" i="1"/>
  <c r="S7638" i="1"/>
  <c r="R7639" i="1"/>
  <c r="W7639" i="1" l="1"/>
  <c r="S7639" i="1"/>
  <c r="R7640" i="1"/>
  <c r="X7639" i="1"/>
  <c r="U7639" i="1"/>
  <c r="T7640" i="1"/>
  <c r="X7640" i="1" l="1"/>
  <c r="T7641" i="1"/>
  <c r="U7640" i="1"/>
  <c r="W7640" i="1"/>
  <c r="S7640" i="1"/>
  <c r="R7641" i="1"/>
  <c r="W7641" i="1" l="1"/>
  <c r="S7641" i="1"/>
  <c r="R7642" i="1"/>
  <c r="X7641" i="1"/>
  <c r="T7642" i="1"/>
  <c r="U7641" i="1"/>
  <c r="X7642" i="1" l="1"/>
  <c r="U7642" i="1"/>
  <c r="T7643" i="1"/>
  <c r="W7642" i="1"/>
  <c r="R7643" i="1"/>
  <c r="S7642" i="1"/>
  <c r="W7643" i="1" l="1"/>
  <c r="R7644" i="1"/>
  <c r="S7643" i="1"/>
  <c r="X7643" i="1"/>
  <c r="U7643" i="1"/>
  <c r="T7644" i="1"/>
  <c r="X7644" i="1" l="1"/>
  <c r="U7644" i="1"/>
  <c r="T7645" i="1"/>
  <c r="W7644" i="1"/>
  <c r="R7645" i="1"/>
  <c r="S7644" i="1"/>
  <c r="W7645" i="1" l="1"/>
  <c r="S7645" i="1"/>
  <c r="R7646" i="1"/>
  <c r="X7645" i="1"/>
  <c r="T7646" i="1"/>
  <c r="U7645" i="1"/>
  <c r="X7646" i="1" l="1"/>
  <c r="U7646" i="1"/>
  <c r="T7647" i="1"/>
  <c r="W7646" i="1"/>
  <c r="S7646" i="1"/>
  <c r="R7647" i="1"/>
  <c r="W7647" i="1" l="1"/>
  <c r="R7648" i="1"/>
  <c r="S7647" i="1"/>
  <c r="X7647" i="1"/>
  <c r="T7648" i="1"/>
  <c r="U7647" i="1"/>
  <c r="X7648" i="1" l="1"/>
  <c r="U7648" i="1"/>
  <c r="T7649" i="1"/>
  <c r="W7648" i="1"/>
  <c r="R7649" i="1"/>
  <c r="S7648" i="1"/>
  <c r="W7649" i="1" l="1"/>
  <c r="S7649" i="1"/>
  <c r="R7650" i="1"/>
  <c r="X7649" i="1"/>
  <c r="T7650" i="1"/>
  <c r="U7649" i="1"/>
  <c r="X7650" i="1" l="1"/>
  <c r="U7650" i="1"/>
  <c r="T7651" i="1"/>
  <c r="W7650" i="1"/>
  <c r="S7650" i="1"/>
  <c r="R7651" i="1"/>
  <c r="W7651" i="1" l="1"/>
  <c r="S7651" i="1"/>
  <c r="R7652" i="1"/>
  <c r="X7651" i="1"/>
  <c r="U7651" i="1"/>
  <c r="T7652" i="1"/>
  <c r="X7652" i="1" l="1"/>
  <c r="T7653" i="1"/>
  <c r="U7652" i="1"/>
  <c r="W7652" i="1"/>
  <c r="R7653" i="1"/>
  <c r="S7652" i="1"/>
  <c r="W7653" i="1" l="1"/>
  <c r="S7653" i="1"/>
  <c r="R7654" i="1"/>
  <c r="X7653" i="1"/>
  <c r="U7653" i="1"/>
  <c r="T7654" i="1"/>
  <c r="X7654" i="1" l="1"/>
  <c r="U7654" i="1"/>
  <c r="T7655" i="1"/>
  <c r="W7654" i="1"/>
  <c r="R7655" i="1"/>
  <c r="S7654" i="1"/>
  <c r="W7655" i="1" l="1"/>
  <c r="S7655" i="1"/>
  <c r="R7656" i="1"/>
  <c r="X7655" i="1"/>
  <c r="T7656" i="1"/>
  <c r="U7655" i="1"/>
  <c r="X7656" i="1" l="1"/>
  <c r="U7656" i="1"/>
  <c r="T7657" i="1"/>
  <c r="W7656" i="1"/>
  <c r="S7656" i="1"/>
  <c r="R7657" i="1"/>
  <c r="W7657" i="1" l="1"/>
  <c r="R7658" i="1"/>
  <c r="S7657" i="1"/>
  <c r="X7657" i="1"/>
  <c r="T7658" i="1"/>
  <c r="U7657" i="1"/>
  <c r="X7658" i="1" l="1"/>
  <c r="T7659" i="1"/>
  <c r="U7658" i="1"/>
  <c r="W7658" i="1"/>
  <c r="R7659" i="1"/>
  <c r="S7658" i="1"/>
  <c r="W7659" i="1" l="1"/>
  <c r="S7659" i="1"/>
  <c r="R7660" i="1"/>
  <c r="X7659" i="1"/>
  <c r="U7659" i="1"/>
  <c r="T7660" i="1"/>
  <c r="X7660" i="1" l="1"/>
  <c r="T7661" i="1"/>
  <c r="U7660" i="1"/>
  <c r="W7660" i="1"/>
  <c r="R7661" i="1"/>
  <c r="S7660" i="1"/>
  <c r="W7661" i="1" l="1"/>
  <c r="S7661" i="1"/>
  <c r="R7662" i="1"/>
  <c r="X7661" i="1"/>
  <c r="U7661" i="1"/>
  <c r="T7662" i="1"/>
  <c r="X7662" i="1" l="1"/>
  <c r="T7663" i="1"/>
  <c r="U7662" i="1"/>
  <c r="W7662" i="1"/>
  <c r="R7663" i="1"/>
  <c r="S7662" i="1"/>
  <c r="W7663" i="1" l="1"/>
  <c r="R7664" i="1"/>
  <c r="S7663" i="1"/>
  <c r="X7663" i="1"/>
  <c r="T7664" i="1"/>
  <c r="U7663" i="1"/>
  <c r="X7664" i="1" l="1"/>
  <c r="U7664" i="1"/>
  <c r="T7665" i="1"/>
  <c r="W7664" i="1"/>
  <c r="S7664" i="1"/>
  <c r="R7665" i="1"/>
  <c r="W7665" i="1" l="1"/>
  <c r="R7666" i="1"/>
  <c r="S7665" i="1"/>
  <c r="X7665" i="1"/>
  <c r="T7666" i="1"/>
  <c r="U7665" i="1"/>
  <c r="X7666" i="1" l="1"/>
  <c r="T7667" i="1"/>
  <c r="U7666" i="1"/>
  <c r="W7666" i="1"/>
  <c r="R7667" i="1"/>
  <c r="S7666" i="1"/>
  <c r="X7667" i="1" l="1"/>
  <c r="U7667" i="1"/>
  <c r="T7668" i="1"/>
  <c r="W7667" i="1"/>
  <c r="S7667" i="1"/>
  <c r="R7668" i="1"/>
  <c r="W7668" i="1" l="1"/>
  <c r="S7668" i="1"/>
  <c r="R7669" i="1"/>
  <c r="X7668" i="1"/>
  <c r="T7669" i="1"/>
  <c r="U7668" i="1"/>
  <c r="X7669" i="1" l="1"/>
  <c r="U7669" i="1"/>
  <c r="T7670" i="1"/>
  <c r="W7669" i="1"/>
  <c r="R7670" i="1"/>
  <c r="S7669" i="1"/>
  <c r="W7670" i="1" l="1"/>
  <c r="R7671" i="1"/>
  <c r="S7670" i="1"/>
  <c r="X7670" i="1"/>
  <c r="U7670" i="1"/>
  <c r="T7671" i="1"/>
  <c r="X7671" i="1" l="1"/>
  <c r="T7672" i="1"/>
  <c r="U7671" i="1"/>
  <c r="W7671" i="1"/>
  <c r="S7671" i="1"/>
  <c r="R7672" i="1"/>
  <c r="W7672" i="1" l="1"/>
  <c r="R7673" i="1"/>
  <c r="S7672" i="1"/>
  <c r="X7672" i="1"/>
  <c r="T7673" i="1"/>
  <c r="U7672" i="1"/>
  <c r="X7673" i="1" l="1"/>
  <c r="U7673" i="1"/>
  <c r="T7674" i="1"/>
  <c r="W7673" i="1"/>
  <c r="R7674" i="1"/>
  <c r="S7673" i="1"/>
  <c r="W7674" i="1" l="1"/>
  <c r="S7674" i="1"/>
  <c r="R7675" i="1"/>
  <c r="X7674" i="1"/>
  <c r="T7675" i="1"/>
  <c r="U7674" i="1"/>
  <c r="X7675" i="1" l="1"/>
  <c r="T7676" i="1"/>
  <c r="U7675" i="1"/>
  <c r="W7675" i="1"/>
  <c r="S7675" i="1"/>
  <c r="R7676" i="1"/>
  <c r="W7676" i="1" l="1"/>
  <c r="R7677" i="1"/>
  <c r="S7676" i="1"/>
  <c r="X7676" i="1"/>
  <c r="U7676" i="1"/>
  <c r="T7677" i="1"/>
  <c r="X7677" i="1" l="1"/>
  <c r="T7678" i="1"/>
  <c r="U7677" i="1"/>
  <c r="W7677" i="1"/>
  <c r="S7677" i="1"/>
  <c r="R7678" i="1"/>
  <c r="W7678" i="1" l="1"/>
  <c r="R7679" i="1"/>
  <c r="S7678" i="1"/>
  <c r="X7678" i="1"/>
  <c r="U7678" i="1"/>
  <c r="T7679" i="1"/>
  <c r="X7679" i="1" l="1"/>
  <c r="U7679" i="1"/>
  <c r="T7680" i="1"/>
  <c r="W7679" i="1"/>
  <c r="S7679" i="1"/>
  <c r="R7680" i="1"/>
  <c r="W7680" i="1" l="1"/>
  <c r="R7681" i="1"/>
  <c r="S7680" i="1"/>
  <c r="X7680" i="1"/>
  <c r="U7680" i="1"/>
  <c r="T7681" i="1"/>
  <c r="X7681" i="1" l="1"/>
  <c r="T7682" i="1"/>
  <c r="U7681" i="1"/>
  <c r="W7681" i="1"/>
  <c r="R7682" i="1"/>
  <c r="S7681" i="1"/>
  <c r="W7682" i="1" l="1"/>
  <c r="R7683" i="1"/>
  <c r="S7682" i="1"/>
  <c r="X7682" i="1"/>
  <c r="T7683" i="1"/>
  <c r="U7682" i="1"/>
  <c r="X7683" i="1" l="1"/>
  <c r="U7683" i="1"/>
  <c r="T7684" i="1"/>
  <c r="W7683" i="1"/>
  <c r="R7684" i="1"/>
  <c r="S7683" i="1"/>
  <c r="W7684" i="1" l="1"/>
  <c r="S7684" i="1"/>
  <c r="R7685" i="1"/>
  <c r="X7684" i="1"/>
  <c r="U7684" i="1"/>
  <c r="T7685" i="1"/>
  <c r="X7685" i="1" l="1"/>
  <c r="U7685" i="1"/>
  <c r="T7686" i="1"/>
  <c r="W7685" i="1"/>
  <c r="R7686" i="1"/>
  <c r="S7685" i="1"/>
  <c r="W7686" i="1" l="1"/>
  <c r="S7686" i="1"/>
  <c r="R7687" i="1"/>
  <c r="X7686" i="1"/>
  <c r="U7686" i="1"/>
  <c r="T7687" i="1"/>
  <c r="X7687" i="1" l="1"/>
  <c r="T7688" i="1"/>
  <c r="U7687" i="1"/>
  <c r="W7687" i="1"/>
  <c r="S7687" i="1"/>
  <c r="R7688" i="1"/>
  <c r="W7688" i="1" l="1"/>
  <c r="R7689" i="1"/>
  <c r="S7688" i="1"/>
  <c r="X7688" i="1"/>
  <c r="T7689" i="1"/>
  <c r="U7688" i="1"/>
  <c r="X7689" i="1" l="1"/>
  <c r="U7689" i="1"/>
  <c r="T7690" i="1"/>
  <c r="W7689" i="1"/>
  <c r="R7690" i="1"/>
  <c r="S7689" i="1"/>
  <c r="W7690" i="1" l="1"/>
  <c r="R7691" i="1"/>
  <c r="S7690" i="1"/>
  <c r="X7690" i="1"/>
  <c r="U7690" i="1"/>
  <c r="T7691" i="1"/>
  <c r="X7691" i="1" l="1"/>
  <c r="U7691" i="1"/>
  <c r="T7692" i="1"/>
  <c r="W7691" i="1"/>
  <c r="R7692" i="1"/>
  <c r="S7691" i="1"/>
  <c r="W7692" i="1" l="1"/>
  <c r="S7692" i="1"/>
  <c r="R7693" i="1"/>
  <c r="X7692" i="1"/>
  <c r="T7693" i="1"/>
  <c r="U7692" i="1"/>
  <c r="X7693" i="1" l="1"/>
  <c r="T7694" i="1"/>
  <c r="U7693" i="1"/>
  <c r="W7693" i="1"/>
  <c r="S7693" i="1"/>
  <c r="R7694" i="1"/>
  <c r="W7694" i="1" l="1"/>
  <c r="R7695" i="1"/>
  <c r="S7694" i="1"/>
  <c r="X7694" i="1"/>
  <c r="T7695" i="1"/>
  <c r="U7694" i="1"/>
  <c r="X7695" i="1" l="1"/>
  <c r="U7695" i="1"/>
  <c r="T7696" i="1"/>
  <c r="W7695" i="1"/>
  <c r="S7695" i="1"/>
  <c r="R7696" i="1"/>
  <c r="W7696" i="1" l="1"/>
  <c r="S7696" i="1"/>
  <c r="R7697" i="1"/>
  <c r="X7696" i="1"/>
  <c r="U7696" i="1"/>
  <c r="T7697" i="1"/>
  <c r="X7697" i="1" l="1"/>
  <c r="U7697" i="1"/>
  <c r="T7698" i="1"/>
  <c r="W7697" i="1"/>
  <c r="S7697" i="1"/>
  <c r="R7698" i="1"/>
  <c r="W7698" i="1" l="1"/>
  <c r="S7698" i="1"/>
  <c r="R7699" i="1"/>
  <c r="X7698" i="1"/>
  <c r="U7698" i="1"/>
  <c r="T7699" i="1"/>
  <c r="X7699" i="1" l="1"/>
  <c r="U7699" i="1"/>
  <c r="T7700" i="1"/>
  <c r="W7699" i="1"/>
  <c r="R7700" i="1"/>
  <c r="S7699" i="1"/>
  <c r="W7700" i="1" l="1"/>
  <c r="R7701" i="1"/>
  <c r="S7700" i="1"/>
  <c r="X7700" i="1"/>
  <c r="U7700" i="1"/>
  <c r="T7701" i="1"/>
  <c r="X7701" i="1" l="1"/>
  <c r="U7701" i="1"/>
  <c r="T7702" i="1"/>
  <c r="W7701" i="1"/>
  <c r="R7702" i="1"/>
  <c r="S7701" i="1"/>
  <c r="W7702" i="1" l="1"/>
  <c r="S7702" i="1"/>
  <c r="R7703" i="1"/>
  <c r="X7702" i="1"/>
  <c r="T7703" i="1"/>
  <c r="U7702" i="1"/>
  <c r="X7703" i="1" l="1"/>
  <c r="T7704" i="1"/>
  <c r="U7703" i="1"/>
  <c r="W7703" i="1"/>
  <c r="S7703" i="1"/>
  <c r="R7704" i="1"/>
  <c r="W7704" i="1" l="1"/>
  <c r="R7705" i="1"/>
  <c r="S7704" i="1"/>
  <c r="X7704" i="1"/>
  <c r="U7704" i="1"/>
  <c r="T7705" i="1"/>
  <c r="X7705" i="1" l="1"/>
  <c r="U7705" i="1"/>
  <c r="T7706" i="1"/>
  <c r="W7705" i="1"/>
  <c r="R7706" i="1"/>
  <c r="S7705" i="1"/>
  <c r="W7706" i="1" l="1"/>
  <c r="S7706" i="1"/>
  <c r="R7707" i="1"/>
  <c r="X7706" i="1"/>
  <c r="T7707" i="1"/>
  <c r="U7706" i="1"/>
  <c r="X7707" i="1" l="1"/>
  <c r="T7708" i="1"/>
  <c r="U7707" i="1"/>
  <c r="W7707" i="1"/>
  <c r="R7708" i="1"/>
  <c r="S7707" i="1"/>
  <c r="W7708" i="1" l="1"/>
  <c r="R7709" i="1"/>
  <c r="S7708" i="1"/>
  <c r="X7708" i="1"/>
  <c r="U7708" i="1"/>
  <c r="T7709" i="1"/>
  <c r="X7709" i="1" l="1"/>
  <c r="U7709" i="1"/>
  <c r="T7710" i="1"/>
  <c r="W7709" i="1"/>
  <c r="R7710" i="1"/>
  <c r="S7709" i="1"/>
  <c r="W7710" i="1" l="1"/>
  <c r="R7711" i="1"/>
  <c r="S7710" i="1"/>
  <c r="X7710" i="1"/>
  <c r="U7710" i="1"/>
  <c r="T7711" i="1"/>
  <c r="X7711" i="1" l="1"/>
  <c r="U7711" i="1"/>
  <c r="T7712" i="1"/>
  <c r="W7711" i="1"/>
  <c r="S7711" i="1"/>
  <c r="R7712" i="1"/>
  <c r="W7712" i="1" l="1"/>
  <c r="R7713" i="1"/>
  <c r="S7712" i="1"/>
  <c r="X7712" i="1"/>
  <c r="U7712" i="1"/>
  <c r="T7713" i="1"/>
  <c r="X7713" i="1" l="1"/>
  <c r="T7714" i="1"/>
  <c r="U7713" i="1"/>
  <c r="W7713" i="1"/>
  <c r="S7713" i="1"/>
  <c r="R7714" i="1"/>
  <c r="W7714" i="1" l="1"/>
  <c r="S7714" i="1"/>
  <c r="R7715" i="1"/>
  <c r="X7714" i="1"/>
  <c r="T7715" i="1"/>
  <c r="U7714" i="1"/>
  <c r="X7715" i="1" l="1"/>
  <c r="U7715" i="1"/>
  <c r="T7716" i="1"/>
  <c r="W7715" i="1"/>
  <c r="R7716" i="1"/>
  <c r="S7715" i="1"/>
  <c r="W7716" i="1" l="1"/>
  <c r="S7716" i="1"/>
  <c r="R7717" i="1"/>
  <c r="X7716" i="1"/>
  <c r="T7717" i="1"/>
  <c r="U7716" i="1"/>
  <c r="X7717" i="1" l="1"/>
  <c r="T7718" i="1"/>
  <c r="U7717" i="1"/>
  <c r="W7717" i="1"/>
  <c r="S7717" i="1"/>
  <c r="R7718" i="1"/>
  <c r="W7718" i="1" l="1"/>
  <c r="S7718" i="1"/>
  <c r="R7719" i="1"/>
  <c r="X7718" i="1"/>
  <c r="T7719" i="1"/>
  <c r="U7718" i="1"/>
  <c r="X7719" i="1" l="1"/>
  <c r="T7720" i="1"/>
  <c r="U7719" i="1"/>
  <c r="W7719" i="1"/>
  <c r="R7720" i="1"/>
  <c r="S7719" i="1"/>
  <c r="W7720" i="1" l="1"/>
  <c r="R7721" i="1"/>
  <c r="S7720" i="1"/>
  <c r="X7720" i="1"/>
  <c r="U7720" i="1"/>
  <c r="T7721" i="1"/>
  <c r="X7721" i="1" l="1"/>
  <c r="U7721" i="1"/>
  <c r="T7722" i="1"/>
  <c r="W7721" i="1"/>
  <c r="R7722" i="1"/>
  <c r="S7721" i="1"/>
  <c r="W7722" i="1" l="1"/>
  <c r="S7722" i="1"/>
  <c r="R7723" i="1"/>
  <c r="X7722" i="1"/>
  <c r="T7723" i="1"/>
  <c r="U7722" i="1"/>
  <c r="X7723" i="1" l="1"/>
  <c r="U7723" i="1"/>
  <c r="T7724" i="1"/>
  <c r="W7723" i="1"/>
  <c r="S7723" i="1"/>
  <c r="R7724" i="1"/>
  <c r="W7724" i="1" l="1"/>
  <c r="S7724" i="1"/>
  <c r="R7725" i="1"/>
  <c r="X7724" i="1"/>
  <c r="T7725" i="1"/>
  <c r="U7724" i="1"/>
  <c r="X7725" i="1" l="1"/>
  <c r="U7725" i="1"/>
  <c r="T7726" i="1"/>
  <c r="W7725" i="1"/>
  <c r="R7726" i="1"/>
  <c r="S7725" i="1"/>
  <c r="W7726" i="1" l="1"/>
  <c r="R7727" i="1"/>
  <c r="S7726" i="1"/>
  <c r="X7726" i="1"/>
  <c r="T7727" i="1"/>
  <c r="U7726" i="1"/>
  <c r="X7727" i="1" l="1"/>
  <c r="T7728" i="1"/>
  <c r="U7727" i="1"/>
  <c r="W7727" i="1"/>
  <c r="S7727" i="1"/>
  <c r="R7728" i="1"/>
  <c r="W7728" i="1" l="1"/>
  <c r="R7729" i="1"/>
  <c r="S7728" i="1"/>
  <c r="X7728" i="1"/>
  <c r="T7729" i="1"/>
  <c r="U7728" i="1"/>
  <c r="X7729" i="1" l="1"/>
  <c r="U7729" i="1"/>
  <c r="T7730" i="1"/>
  <c r="W7729" i="1"/>
  <c r="R7730" i="1"/>
  <c r="S7729" i="1"/>
  <c r="W7730" i="1" l="1"/>
  <c r="R7731" i="1"/>
  <c r="S7730" i="1"/>
  <c r="X7730" i="1"/>
  <c r="U7730" i="1"/>
  <c r="T7731" i="1"/>
  <c r="X7731" i="1" l="1"/>
  <c r="T7732" i="1"/>
  <c r="U7731" i="1"/>
  <c r="W7731" i="1"/>
  <c r="R7732" i="1"/>
  <c r="S7731" i="1"/>
  <c r="W7732" i="1" l="1"/>
  <c r="R7733" i="1"/>
  <c r="S7732" i="1"/>
  <c r="X7732" i="1"/>
  <c r="U7732" i="1"/>
  <c r="T7733" i="1"/>
  <c r="X7733" i="1" l="1"/>
  <c r="U7733" i="1"/>
  <c r="T7734" i="1"/>
  <c r="W7733" i="1"/>
  <c r="S7733" i="1"/>
  <c r="R7734" i="1"/>
  <c r="W7734" i="1" l="1"/>
  <c r="R7735" i="1"/>
  <c r="S7734" i="1"/>
  <c r="X7734" i="1"/>
  <c r="T7735" i="1"/>
  <c r="U7734" i="1"/>
  <c r="X7735" i="1" l="1"/>
  <c r="U7735" i="1"/>
  <c r="T7736" i="1"/>
  <c r="W7735" i="1"/>
  <c r="R7736" i="1"/>
  <c r="S7735" i="1"/>
  <c r="W7736" i="1" l="1"/>
  <c r="S7736" i="1"/>
  <c r="R7737" i="1"/>
  <c r="X7736" i="1"/>
  <c r="T7737" i="1"/>
  <c r="U7736" i="1"/>
  <c r="X7737" i="1" l="1"/>
  <c r="T7738" i="1"/>
  <c r="U7737" i="1"/>
  <c r="W7737" i="1"/>
  <c r="S7737" i="1"/>
  <c r="R7738" i="1"/>
  <c r="W7738" i="1" l="1"/>
  <c r="S7738" i="1"/>
  <c r="R7739" i="1"/>
  <c r="X7738" i="1"/>
  <c r="T7739" i="1"/>
  <c r="U7738" i="1"/>
  <c r="X7739" i="1" l="1"/>
  <c r="U7739" i="1"/>
  <c r="T7740" i="1"/>
  <c r="W7739" i="1"/>
  <c r="S7739" i="1"/>
  <c r="R7740" i="1"/>
  <c r="W7740" i="1" l="1"/>
  <c r="S7740" i="1"/>
  <c r="R7741" i="1"/>
  <c r="X7740" i="1"/>
  <c r="U7740" i="1"/>
  <c r="T7741" i="1"/>
  <c r="X7741" i="1" l="1"/>
  <c r="T7742" i="1"/>
  <c r="U7741" i="1"/>
  <c r="W7741" i="1"/>
  <c r="R7742" i="1"/>
  <c r="S7741" i="1"/>
  <c r="W7742" i="1" l="1"/>
  <c r="S7742" i="1"/>
  <c r="R7743" i="1"/>
  <c r="X7742" i="1"/>
  <c r="U7742" i="1"/>
  <c r="T7743" i="1"/>
  <c r="X7743" i="1" l="1"/>
  <c r="T7744" i="1"/>
  <c r="U7743" i="1"/>
  <c r="W7743" i="1"/>
  <c r="S7743" i="1"/>
  <c r="R7744" i="1"/>
  <c r="X7744" i="1" l="1"/>
  <c r="T7745" i="1"/>
  <c r="U7744" i="1"/>
  <c r="W7744" i="1"/>
  <c r="R7745" i="1"/>
  <c r="S7744" i="1"/>
  <c r="W7745" i="1" l="1"/>
  <c r="R7746" i="1"/>
  <c r="S7745" i="1"/>
  <c r="X7745" i="1"/>
  <c r="U7745" i="1"/>
  <c r="T7746" i="1"/>
  <c r="X7746" i="1" l="1"/>
  <c r="T7747" i="1"/>
  <c r="U7746" i="1"/>
  <c r="W7746" i="1"/>
  <c r="R7747" i="1"/>
  <c r="S7746" i="1"/>
  <c r="W7747" i="1" l="1"/>
  <c r="R7748" i="1"/>
  <c r="S7747" i="1"/>
  <c r="X7747" i="1"/>
  <c r="T7748" i="1"/>
  <c r="U7747" i="1"/>
  <c r="X7748" i="1" l="1"/>
  <c r="T7749" i="1"/>
  <c r="U7748" i="1"/>
  <c r="W7748" i="1"/>
  <c r="S7748" i="1"/>
  <c r="R7749" i="1"/>
  <c r="W7749" i="1" l="1"/>
  <c r="S7749" i="1"/>
  <c r="R7750" i="1"/>
  <c r="X7749" i="1"/>
  <c r="U7749" i="1"/>
  <c r="T7750" i="1"/>
  <c r="X7750" i="1" l="1"/>
  <c r="U7750" i="1"/>
  <c r="T7751" i="1"/>
  <c r="W7750" i="1"/>
  <c r="R7751" i="1"/>
  <c r="S7750" i="1"/>
  <c r="W7751" i="1" l="1"/>
  <c r="R7752" i="1"/>
  <c r="S7751" i="1"/>
  <c r="X7751" i="1"/>
  <c r="U7751" i="1"/>
  <c r="T7752" i="1"/>
  <c r="X7752" i="1" l="1"/>
  <c r="T7753" i="1"/>
  <c r="U7752" i="1"/>
  <c r="W7752" i="1"/>
  <c r="R7753" i="1"/>
  <c r="S7752" i="1"/>
  <c r="W7753" i="1" l="1"/>
  <c r="S7753" i="1"/>
  <c r="R7754" i="1"/>
  <c r="X7753" i="1"/>
  <c r="T7754" i="1"/>
  <c r="U7753" i="1"/>
  <c r="X7754" i="1" l="1"/>
  <c r="T7755" i="1"/>
  <c r="U7754" i="1"/>
  <c r="W7754" i="1"/>
  <c r="S7754" i="1"/>
  <c r="R7755" i="1"/>
  <c r="W7755" i="1" l="1"/>
  <c r="R7756" i="1"/>
  <c r="S7755" i="1"/>
  <c r="X7755" i="1"/>
  <c r="U7755" i="1"/>
  <c r="T7756" i="1"/>
  <c r="X7756" i="1" l="1"/>
  <c r="T7757" i="1"/>
  <c r="U7756" i="1"/>
  <c r="W7756" i="1"/>
  <c r="S7756" i="1"/>
  <c r="R7757" i="1"/>
  <c r="W7757" i="1" l="1"/>
  <c r="R7758" i="1"/>
  <c r="S7757" i="1"/>
  <c r="X7757" i="1"/>
  <c r="T7758" i="1"/>
  <c r="U7757" i="1"/>
  <c r="X7758" i="1" l="1"/>
  <c r="U7758" i="1"/>
  <c r="T7759" i="1"/>
  <c r="W7758" i="1"/>
  <c r="R7759" i="1"/>
  <c r="S7758" i="1"/>
  <c r="W7759" i="1" l="1"/>
  <c r="R7760" i="1"/>
  <c r="S7759" i="1"/>
  <c r="X7759" i="1"/>
  <c r="T7760" i="1"/>
  <c r="U7759" i="1"/>
  <c r="X7760" i="1" l="1"/>
  <c r="T7761" i="1"/>
  <c r="U7760" i="1"/>
  <c r="W7760" i="1"/>
  <c r="R7761" i="1"/>
  <c r="S7760" i="1"/>
  <c r="W7761" i="1" l="1"/>
  <c r="S7761" i="1"/>
  <c r="R7762" i="1"/>
  <c r="X7761" i="1"/>
  <c r="U7761" i="1"/>
  <c r="T7762" i="1"/>
  <c r="X7762" i="1" l="1"/>
  <c r="T7763" i="1"/>
  <c r="U7762" i="1"/>
  <c r="W7762" i="1"/>
  <c r="R7763" i="1"/>
  <c r="S7762" i="1"/>
  <c r="W7763" i="1" l="1"/>
  <c r="S7763" i="1"/>
  <c r="R7764" i="1"/>
  <c r="X7763" i="1"/>
  <c r="T7764" i="1"/>
  <c r="U7763" i="1"/>
  <c r="X7764" i="1" l="1"/>
  <c r="U7764" i="1"/>
  <c r="T7765" i="1"/>
  <c r="W7764" i="1"/>
  <c r="R7765" i="1"/>
  <c r="S7764" i="1"/>
  <c r="W7765" i="1" l="1"/>
  <c r="R7766" i="1"/>
  <c r="S7765" i="1"/>
  <c r="X7765" i="1"/>
  <c r="U7765" i="1"/>
  <c r="T7766" i="1"/>
  <c r="X7766" i="1" l="1"/>
  <c r="U7766" i="1"/>
  <c r="T7767" i="1"/>
  <c r="W7766" i="1"/>
  <c r="R7767" i="1"/>
  <c r="S7766" i="1"/>
  <c r="W7767" i="1" l="1"/>
  <c r="S7767" i="1"/>
  <c r="R7768" i="1"/>
  <c r="X7767" i="1"/>
  <c r="T7768" i="1"/>
  <c r="U7767" i="1"/>
  <c r="X7768" i="1" l="1"/>
  <c r="U7768" i="1"/>
  <c r="T7769" i="1"/>
  <c r="W7768" i="1"/>
  <c r="S7768" i="1"/>
  <c r="R7769" i="1"/>
  <c r="W7769" i="1" l="1"/>
  <c r="R7770" i="1"/>
  <c r="S7769" i="1"/>
  <c r="X7769" i="1"/>
  <c r="T7770" i="1"/>
  <c r="U7769" i="1"/>
  <c r="X7770" i="1" l="1"/>
  <c r="U7770" i="1"/>
  <c r="T7771" i="1"/>
  <c r="W7770" i="1"/>
  <c r="S7770" i="1"/>
  <c r="R7771" i="1"/>
  <c r="W7771" i="1" l="1"/>
  <c r="S7771" i="1"/>
  <c r="R7772" i="1"/>
  <c r="X7771" i="1"/>
  <c r="U7771" i="1"/>
  <c r="T7772" i="1"/>
  <c r="X7772" i="1" l="1"/>
  <c r="U7772" i="1"/>
  <c r="T7773" i="1"/>
  <c r="W7772" i="1"/>
  <c r="R7773" i="1"/>
  <c r="S7772" i="1"/>
  <c r="W7773" i="1" l="1"/>
  <c r="S7773" i="1"/>
  <c r="R7774" i="1"/>
  <c r="X7773" i="1"/>
  <c r="U7773" i="1"/>
  <c r="T7774" i="1"/>
  <c r="X7774" i="1" l="1"/>
  <c r="T7775" i="1"/>
  <c r="U7774" i="1"/>
  <c r="W7774" i="1"/>
  <c r="S7774" i="1"/>
  <c r="R7775" i="1"/>
  <c r="W7775" i="1" l="1"/>
  <c r="R7776" i="1"/>
  <c r="S7775" i="1"/>
  <c r="X7775" i="1"/>
  <c r="U7775" i="1"/>
  <c r="T7776" i="1"/>
  <c r="X7776" i="1" l="1"/>
  <c r="U7776" i="1"/>
  <c r="T7777" i="1"/>
  <c r="W7776" i="1"/>
  <c r="S7776" i="1"/>
  <c r="R7777" i="1"/>
  <c r="W7777" i="1" l="1"/>
  <c r="S7777" i="1"/>
  <c r="R7778" i="1"/>
  <c r="X7777" i="1"/>
  <c r="T7778" i="1"/>
  <c r="U7777" i="1"/>
  <c r="X7778" i="1" l="1"/>
  <c r="U7778" i="1"/>
  <c r="T7779" i="1"/>
  <c r="W7778" i="1"/>
  <c r="S7778" i="1"/>
  <c r="R7779" i="1"/>
  <c r="W7779" i="1" l="1"/>
  <c r="R7780" i="1"/>
  <c r="S7779" i="1"/>
  <c r="X7779" i="1"/>
  <c r="U7779" i="1"/>
  <c r="T7780" i="1"/>
  <c r="X7780" i="1" l="1"/>
  <c r="U7780" i="1"/>
  <c r="T7781" i="1"/>
  <c r="W7780" i="1"/>
  <c r="R7781" i="1"/>
  <c r="S7780" i="1"/>
  <c r="W7781" i="1" l="1"/>
  <c r="S7781" i="1"/>
  <c r="R7782" i="1"/>
  <c r="X7781" i="1"/>
  <c r="T7782" i="1"/>
  <c r="U7781" i="1"/>
  <c r="X7782" i="1" l="1"/>
  <c r="T7783" i="1"/>
  <c r="U7782" i="1"/>
  <c r="W7782" i="1"/>
  <c r="S7782" i="1"/>
  <c r="R7783" i="1"/>
  <c r="W7783" i="1" l="1"/>
  <c r="S7783" i="1"/>
  <c r="R7784" i="1"/>
  <c r="X7783" i="1"/>
  <c r="U7783" i="1"/>
  <c r="T7784" i="1"/>
  <c r="X7784" i="1" l="1"/>
  <c r="U7784" i="1"/>
  <c r="T7785" i="1"/>
  <c r="W7784" i="1"/>
  <c r="S7784" i="1"/>
  <c r="R7785" i="1"/>
  <c r="W7785" i="1" l="1"/>
  <c r="R7786" i="1"/>
  <c r="S7785" i="1"/>
  <c r="X7785" i="1"/>
  <c r="U7785" i="1"/>
  <c r="T7786" i="1"/>
  <c r="X7786" i="1" l="1"/>
  <c r="U7786" i="1"/>
  <c r="T7787" i="1"/>
  <c r="W7786" i="1"/>
  <c r="S7786" i="1"/>
  <c r="R7787" i="1"/>
  <c r="W7787" i="1" l="1"/>
  <c r="S7787" i="1"/>
  <c r="R7788" i="1"/>
  <c r="X7787" i="1"/>
  <c r="T7788" i="1"/>
  <c r="U7787" i="1"/>
  <c r="X7788" i="1" l="1"/>
  <c r="T7789" i="1"/>
  <c r="U7788" i="1"/>
  <c r="W7788" i="1"/>
  <c r="R7789" i="1"/>
  <c r="S7788" i="1"/>
  <c r="W7789" i="1" l="1"/>
  <c r="S7789" i="1"/>
  <c r="R7790" i="1"/>
  <c r="X7789" i="1"/>
  <c r="U7789" i="1"/>
  <c r="T7790" i="1"/>
  <c r="X7790" i="1" l="1"/>
  <c r="T7791" i="1"/>
  <c r="U7790" i="1"/>
  <c r="W7790" i="1"/>
  <c r="R7791" i="1"/>
  <c r="S7790" i="1"/>
  <c r="W7791" i="1" l="1"/>
  <c r="R7792" i="1"/>
  <c r="S7791" i="1"/>
  <c r="X7791" i="1"/>
  <c r="T7792" i="1"/>
  <c r="U7791" i="1"/>
  <c r="X7792" i="1" l="1"/>
  <c r="T7793" i="1"/>
  <c r="U7792" i="1"/>
  <c r="W7792" i="1"/>
  <c r="S7792" i="1"/>
  <c r="R7793" i="1"/>
  <c r="W7793" i="1" l="1"/>
  <c r="S7793" i="1"/>
  <c r="R7794" i="1"/>
  <c r="X7793" i="1"/>
  <c r="T7794" i="1"/>
  <c r="U7793" i="1"/>
  <c r="X7794" i="1" l="1"/>
  <c r="T7795" i="1"/>
  <c r="U7794" i="1"/>
  <c r="W7794" i="1"/>
  <c r="S7794" i="1"/>
  <c r="R7795" i="1"/>
  <c r="W7795" i="1" l="1"/>
  <c r="R7796" i="1"/>
  <c r="S7795" i="1"/>
  <c r="X7795" i="1"/>
  <c r="U7795" i="1"/>
  <c r="T7796" i="1"/>
  <c r="X7796" i="1" l="1"/>
  <c r="T7797" i="1"/>
  <c r="U7796" i="1"/>
  <c r="W7796" i="1"/>
  <c r="S7796" i="1"/>
  <c r="R7797" i="1"/>
  <c r="W7797" i="1" l="1"/>
  <c r="R7798" i="1"/>
  <c r="S7797" i="1"/>
  <c r="X7797" i="1"/>
  <c r="T7798" i="1"/>
  <c r="U7797" i="1"/>
  <c r="X7798" i="1" l="1"/>
  <c r="U7798" i="1"/>
  <c r="T7799" i="1"/>
  <c r="W7798" i="1"/>
  <c r="R7799" i="1"/>
  <c r="S7798" i="1"/>
  <c r="W7799" i="1" l="1"/>
  <c r="S7799" i="1"/>
  <c r="R7800" i="1"/>
  <c r="X7799" i="1"/>
  <c r="T7800" i="1"/>
  <c r="U7799" i="1"/>
  <c r="X7800" i="1" l="1"/>
  <c r="U7800" i="1"/>
  <c r="T7801" i="1"/>
  <c r="W7800" i="1"/>
  <c r="S7800" i="1"/>
  <c r="R7801" i="1"/>
  <c r="W7801" i="1" l="1"/>
  <c r="R7802" i="1"/>
  <c r="S7801" i="1"/>
  <c r="X7801" i="1"/>
  <c r="U7801" i="1"/>
  <c r="T7802" i="1"/>
  <c r="X7802" i="1" l="1"/>
  <c r="U7802" i="1"/>
  <c r="T7803" i="1"/>
  <c r="W7802" i="1"/>
  <c r="S7802" i="1"/>
  <c r="R7803" i="1"/>
  <c r="W7803" i="1" l="1"/>
  <c r="S7803" i="1"/>
  <c r="R7804" i="1"/>
  <c r="X7803" i="1"/>
  <c r="T7804" i="1"/>
  <c r="U7803" i="1"/>
  <c r="X7804" i="1" l="1"/>
  <c r="U7804" i="1"/>
  <c r="T7805" i="1"/>
  <c r="W7804" i="1"/>
  <c r="R7805" i="1"/>
  <c r="S7804" i="1"/>
  <c r="W7805" i="1" l="1"/>
  <c r="R7806" i="1"/>
  <c r="S7805" i="1"/>
  <c r="X7805" i="1"/>
  <c r="U7805" i="1"/>
  <c r="T7806" i="1"/>
  <c r="X7806" i="1" l="1"/>
  <c r="T7807" i="1"/>
  <c r="U7806" i="1"/>
  <c r="W7806" i="1"/>
  <c r="S7806" i="1"/>
  <c r="R7807" i="1"/>
  <c r="W7807" i="1" l="1"/>
  <c r="S7807" i="1"/>
  <c r="R7808" i="1"/>
  <c r="X7807" i="1"/>
  <c r="T7808" i="1"/>
  <c r="U7807" i="1"/>
  <c r="X7808" i="1" l="1"/>
  <c r="U7808" i="1"/>
  <c r="T7809" i="1"/>
  <c r="W7808" i="1"/>
  <c r="R7809" i="1"/>
  <c r="S7808" i="1"/>
  <c r="W7809" i="1" l="1"/>
  <c r="R7810" i="1"/>
  <c r="S7809" i="1"/>
  <c r="X7809" i="1"/>
  <c r="U7809" i="1"/>
  <c r="T7810" i="1"/>
  <c r="X7810" i="1" l="1"/>
  <c r="T7811" i="1"/>
  <c r="U7810" i="1"/>
  <c r="W7810" i="1"/>
  <c r="R7811" i="1"/>
  <c r="S7810" i="1"/>
  <c r="W7811" i="1" l="1"/>
  <c r="S7811" i="1"/>
  <c r="R7812" i="1"/>
  <c r="X7811" i="1"/>
  <c r="T7812" i="1"/>
  <c r="U7811" i="1"/>
  <c r="X7812" i="1" l="1"/>
  <c r="T7813" i="1"/>
  <c r="U7812" i="1"/>
  <c r="W7812" i="1"/>
  <c r="R7813" i="1"/>
  <c r="S7812" i="1"/>
  <c r="W7813" i="1" l="1"/>
  <c r="R7814" i="1"/>
  <c r="S7813" i="1"/>
  <c r="X7813" i="1"/>
  <c r="T7814" i="1"/>
  <c r="U7813" i="1"/>
  <c r="X7814" i="1" l="1"/>
  <c r="T7815" i="1"/>
  <c r="U7814" i="1"/>
  <c r="W7814" i="1"/>
  <c r="S7814" i="1"/>
  <c r="R7815" i="1"/>
  <c r="W7815" i="1" l="1"/>
  <c r="S7815" i="1"/>
  <c r="R7816" i="1"/>
  <c r="X7815" i="1"/>
  <c r="U7815" i="1"/>
  <c r="T7816" i="1"/>
  <c r="X7816" i="1" l="1"/>
  <c r="U7816" i="1"/>
  <c r="T7817" i="1"/>
  <c r="W7816" i="1"/>
  <c r="R7817" i="1"/>
  <c r="S7816" i="1"/>
  <c r="W7817" i="1" l="1"/>
  <c r="S7817" i="1"/>
  <c r="R7818" i="1"/>
  <c r="X7817" i="1"/>
  <c r="T7818" i="1"/>
  <c r="U7817" i="1"/>
  <c r="X7818" i="1" l="1"/>
  <c r="T7819" i="1"/>
  <c r="U7818" i="1"/>
  <c r="W7818" i="1"/>
  <c r="S7818" i="1"/>
  <c r="R7819" i="1"/>
  <c r="W7819" i="1" l="1"/>
  <c r="R7820" i="1"/>
  <c r="S7819" i="1"/>
  <c r="X7819" i="1"/>
  <c r="U7819" i="1"/>
  <c r="T7820" i="1"/>
  <c r="X7820" i="1" l="1"/>
  <c r="U7820" i="1"/>
  <c r="T7821" i="1"/>
  <c r="W7820" i="1"/>
  <c r="S7820" i="1"/>
  <c r="R7821" i="1"/>
  <c r="W7821" i="1" l="1"/>
  <c r="R7822" i="1"/>
  <c r="S7821" i="1"/>
  <c r="X7821" i="1"/>
  <c r="T7822" i="1"/>
  <c r="U7821" i="1"/>
  <c r="X7822" i="1" l="1"/>
  <c r="U7822" i="1"/>
  <c r="T7823" i="1"/>
  <c r="W7822" i="1"/>
  <c r="S7822" i="1"/>
  <c r="R7823" i="1"/>
  <c r="W7823" i="1" l="1"/>
  <c r="R7824" i="1"/>
  <c r="S7823" i="1"/>
  <c r="X7823" i="1"/>
  <c r="T7824" i="1"/>
  <c r="U7823" i="1"/>
  <c r="X7824" i="1" l="1"/>
  <c r="U7824" i="1"/>
  <c r="T7825" i="1"/>
  <c r="W7824" i="1"/>
  <c r="S7824" i="1"/>
  <c r="R7825" i="1"/>
  <c r="W7825" i="1" l="1"/>
  <c r="S7825" i="1"/>
  <c r="R7826" i="1"/>
  <c r="X7825" i="1"/>
  <c r="U7825" i="1"/>
  <c r="T7826" i="1"/>
  <c r="X7826" i="1" l="1"/>
  <c r="T7827" i="1"/>
  <c r="U7826" i="1"/>
  <c r="W7826" i="1"/>
  <c r="S7826" i="1"/>
  <c r="R7827" i="1"/>
  <c r="W7827" i="1" l="1"/>
  <c r="S7827" i="1"/>
  <c r="R7828" i="1"/>
  <c r="X7827" i="1"/>
  <c r="T7828" i="1"/>
  <c r="U7827" i="1"/>
  <c r="X7828" i="1" l="1"/>
  <c r="T7829" i="1"/>
  <c r="U7828" i="1"/>
  <c r="W7828" i="1"/>
  <c r="S7828" i="1"/>
  <c r="R7829" i="1"/>
  <c r="W7829" i="1" l="1"/>
  <c r="S7829" i="1"/>
  <c r="R7830" i="1"/>
  <c r="X7829" i="1"/>
  <c r="U7829" i="1"/>
  <c r="T7830" i="1"/>
  <c r="X7830" i="1" l="1"/>
  <c r="T7831" i="1"/>
  <c r="U7830" i="1"/>
  <c r="W7830" i="1"/>
  <c r="S7830" i="1"/>
  <c r="R7831" i="1"/>
  <c r="W7831" i="1" l="1"/>
  <c r="S7831" i="1"/>
  <c r="R7832" i="1"/>
  <c r="X7831" i="1"/>
  <c r="T7832" i="1"/>
  <c r="U7831" i="1"/>
  <c r="X7832" i="1" l="1"/>
  <c r="U7832" i="1"/>
  <c r="T7833" i="1"/>
  <c r="W7832" i="1"/>
  <c r="S7832" i="1"/>
  <c r="R7833" i="1"/>
  <c r="W7833" i="1" l="1"/>
  <c r="S7833" i="1"/>
  <c r="R7834" i="1"/>
  <c r="X7833" i="1"/>
  <c r="T7834" i="1"/>
  <c r="U7833" i="1"/>
  <c r="X7834" i="1" l="1"/>
  <c r="U7834" i="1"/>
  <c r="T7835" i="1"/>
  <c r="W7834" i="1"/>
  <c r="S7834" i="1"/>
  <c r="R7835" i="1"/>
  <c r="W7835" i="1" l="1"/>
  <c r="R7836" i="1"/>
  <c r="S7835" i="1"/>
  <c r="X7835" i="1"/>
  <c r="T7836" i="1"/>
  <c r="U7835" i="1"/>
  <c r="X7836" i="1" l="1"/>
  <c r="T7837" i="1"/>
  <c r="U7836" i="1"/>
  <c r="W7836" i="1"/>
  <c r="S7836" i="1"/>
  <c r="R7837" i="1"/>
  <c r="W7837" i="1" l="1"/>
  <c r="S7837" i="1"/>
  <c r="R7838" i="1"/>
  <c r="X7837" i="1"/>
  <c r="U7837" i="1"/>
  <c r="T7838" i="1"/>
  <c r="X7838" i="1" l="1"/>
  <c r="T7839" i="1"/>
  <c r="U7838" i="1"/>
  <c r="W7838" i="1"/>
  <c r="S7838" i="1"/>
  <c r="R7839" i="1"/>
  <c r="W7839" i="1" l="1"/>
  <c r="R7840" i="1"/>
  <c r="S7839" i="1"/>
  <c r="X7839" i="1"/>
  <c r="U7839" i="1"/>
  <c r="T7840" i="1"/>
  <c r="X7840" i="1" l="1"/>
  <c r="T7841" i="1"/>
  <c r="U7840" i="1"/>
  <c r="W7840" i="1"/>
  <c r="S7840" i="1"/>
  <c r="R7841" i="1"/>
  <c r="W7841" i="1" l="1"/>
  <c r="S7841" i="1"/>
  <c r="R7842" i="1"/>
  <c r="X7841" i="1"/>
  <c r="T7842" i="1"/>
  <c r="U7841" i="1"/>
  <c r="X7842" i="1" l="1"/>
  <c r="T7843" i="1"/>
  <c r="U7842" i="1"/>
  <c r="W7842" i="1"/>
  <c r="R7843" i="1"/>
  <c r="S7842" i="1"/>
  <c r="W7843" i="1" l="1"/>
  <c r="S7843" i="1"/>
  <c r="R7844" i="1"/>
  <c r="X7843" i="1"/>
  <c r="T7844" i="1"/>
  <c r="U7843" i="1"/>
  <c r="X7844" i="1" l="1"/>
  <c r="T7845" i="1"/>
  <c r="U7844" i="1"/>
  <c r="W7844" i="1"/>
  <c r="S7844" i="1"/>
  <c r="R7845" i="1"/>
  <c r="W7845" i="1" l="1"/>
  <c r="S7845" i="1"/>
  <c r="R7846" i="1"/>
  <c r="X7845" i="1"/>
  <c r="T7846" i="1"/>
  <c r="U7845" i="1"/>
  <c r="X7846" i="1" l="1"/>
  <c r="T7847" i="1"/>
  <c r="U7846" i="1"/>
  <c r="W7846" i="1"/>
  <c r="R7847" i="1"/>
  <c r="S7846" i="1"/>
  <c r="W7847" i="1" l="1"/>
  <c r="S7847" i="1"/>
  <c r="R7848" i="1"/>
  <c r="X7847" i="1"/>
  <c r="T7848" i="1"/>
  <c r="U7847" i="1"/>
  <c r="X7848" i="1" l="1"/>
  <c r="T7849" i="1"/>
  <c r="U7848" i="1"/>
  <c r="W7848" i="1"/>
  <c r="R7849" i="1"/>
  <c r="S7848" i="1"/>
  <c r="W7849" i="1" l="1"/>
  <c r="R7850" i="1"/>
  <c r="S7849" i="1"/>
  <c r="X7849" i="1"/>
  <c r="U7849" i="1"/>
  <c r="T7850" i="1"/>
  <c r="X7850" i="1" l="1"/>
  <c r="T7851" i="1"/>
  <c r="U7850" i="1"/>
  <c r="W7850" i="1"/>
  <c r="R7851" i="1"/>
  <c r="S7850" i="1"/>
  <c r="W7851" i="1" l="1"/>
  <c r="R7852" i="1"/>
  <c r="S7851" i="1"/>
  <c r="X7851" i="1"/>
  <c r="T7852" i="1"/>
  <c r="U7851" i="1"/>
  <c r="X7852" i="1" l="1"/>
  <c r="T7853" i="1"/>
  <c r="U7852" i="1"/>
  <c r="W7852" i="1"/>
  <c r="S7852" i="1"/>
  <c r="R7853" i="1"/>
  <c r="W7853" i="1" l="1"/>
  <c r="S7853" i="1"/>
  <c r="R7854" i="1"/>
  <c r="X7853" i="1"/>
  <c r="T7854" i="1"/>
  <c r="U7853" i="1"/>
  <c r="X7854" i="1" l="1"/>
  <c r="U7854" i="1"/>
  <c r="T7855" i="1"/>
  <c r="W7854" i="1"/>
  <c r="S7854" i="1"/>
  <c r="R7855" i="1"/>
  <c r="W7855" i="1" l="1"/>
  <c r="R7856" i="1"/>
  <c r="S7855" i="1"/>
  <c r="X7855" i="1"/>
  <c r="U7855" i="1"/>
  <c r="T7856" i="1"/>
  <c r="X7856" i="1" l="1"/>
  <c r="T7857" i="1"/>
  <c r="U7856" i="1"/>
  <c r="W7856" i="1"/>
  <c r="S7856" i="1"/>
  <c r="R7857" i="1"/>
  <c r="X7857" i="1" l="1"/>
  <c r="T7858" i="1"/>
  <c r="U7857" i="1"/>
  <c r="W7857" i="1"/>
  <c r="S7857" i="1"/>
  <c r="R7858" i="1"/>
  <c r="W7858" i="1" l="1"/>
  <c r="S7858" i="1"/>
  <c r="R7859" i="1"/>
  <c r="X7858" i="1"/>
  <c r="U7858" i="1"/>
  <c r="T7859" i="1"/>
  <c r="X7859" i="1" l="1"/>
  <c r="U7859" i="1"/>
  <c r="T7860" i="1"/>
  <c r="W7859" i="1"/>
  <c r="R7860" i="1"/>
  <c r="S7859" i="1"/>
  <c r="W7860" i="1" l="1"/>
  <c r="R7861" i="1"/>
  <c r="S7860" i="1"/>
  <c r="X7860" i="1"/>
  <c r="T7861" i="1"/>
  <c r="U7860" i="1"/>
  <c r="X7861" i="1" l="1"/>
  <c r="U7861" i="1"/>
  <c r="T7862" i="1"/>
  <c r="W7861" i="1"/>
  <c r="R7862" i="1"/>
  <c r="S7861" i="1"/>
  <c r="W7862" i="1" l="1"/>
  <c r="R7863" i="1"/>
  <c r="S7862" i="1"/>
  <c r="X7862" i="1"/>
  <c r="U7862" i="1"/>
  <c r="T7863" i="1"/>
  <c r="X7863" i="1" l="1"/>
  <c r="U7863" i="1"/>
  <c r="T7864" i="1"/>
  <c r="W7863" i="1"/>
  <c r="R7864" i="1"/>
  <c r="S7863" i="1"/>
  <c r="X7864" i="1" l="1"/>
  <c r="U7864" i="1"/>
  <c r="T7865" i="1"/>
  <c r="W7864" i="1"/>
  <c r="R7865" i="1"/>
  <c r="S7864" i="1"/>
  <c r="W7865" i="1" l="1"/>
  <c r="S7865" i="1"/>
  <c r="R7866" i="1"/>
  <c r="X7865" i="1"/>
  <c r="T7866" i="1"/>
  <c r="U7865" i="1"/>
  <c r="X7866" i="1" l="1"/>
  <c r="T7867" i="1"/>
  <c r="U7866" i="1"/>
  <c r="W7866" i="1"/>
  <c r="S7866" i="1"/>
  <c r="R7867" i="1"/>
  <c r="W7867" i="1" l="1"/>
  <c r="S7867" i="1"/>
  <c r="R7868" i="1"/>
  <c r="X7867" i="1"/>
  <c r="T7868" i="1"/>
  <c r="U7867" i="1"/>
  <c r="X7868" i="1" l="1"/>
  <c r="U7868" i="1"/>
  <c r="T7869" i="1"/>
  <c r="W7868" i="1"/>
  <c r="R7869" i="1"/>
  <c r="S7868" i="1"/>
  <c r="W7869" i="1" l="1"/>
  <c r="S7869" i="1"/>
  <c r="R7870" i="1"/>
  <c r="X7869" i="1"/>
  <c r="U7869" i="1"/>
  <c r="T7870" i="1"/>
  <c r="X7870" i="1" l="1"/>
  <c r="T7871" i="1"/>
  <c r="U7870" i="1"/>
  <c r="W7870" i="1"/>
  <c r="R7871" i="1"/>
  <c r="S7870" i="1"/>
  <c r="W7871" i="1" l="1"/>
  <c r="R7872" i="1"/>
  <c r="S7871" i="1"/>
  <c r="X7871" i="1"/>
  <c r="T7872" i="1"/>
  <c r="U7871" i="1"/>
  <c r="X7872" i="1" l="1"/>
  <c r="T7873" i="1"/>
  <c r="U7872" i="1"/>
  <c r="W7872" i="1"/>
  <c r="S7872" i="1"/>
  <c r="R7873" i="1"/>
  <c r="X7873" i="1" l="1"/>
  <c r="T7874" i="1"/>
  <c r="U7873" i="1"/>
  <c r="W7873" i="1"/>
  <c r="R7874" i="1"/>
  <c r="S7873" i="1"/>
  <c r="W7874" i="1" l="1"/>
  <c r="R7875" i="1"/>
  <c r="S7874" i="1"/>
  <c r="X7874" i="1"/>
  <c r="U7874" i="1"/>
  <c r="T7875" i="1"/>
  <c r="X7875" i="1" l="1"/>
  <c r="T7876" i="1"/>
  <c r="U7875" i="1"/>
  <c r="W7875" i="1"/>
  <c r="R7876" i="1"/>
  <c r="S7875" i="1"/>
  <c r="W7876" i="1" l="1"/>
  <c r="R7877" i="1"/>
  <c r="S7876" i="1"/>
  <c r="X7876" i="1"/>
  <c r="T7877" i="1"/>
  <c r="U7876" i="1"/>
  <c r="X7877" i="1" l="1"/>
  <c r="U7877" i="1"/>
  <c r="T7878" i="1"/>
  <c r="W7877" i="1"/>
  <c r="S7877" i="1"/>
  <c r="R7878" i="1"/>
  <c r="W7878" i="1" l="1"/>
  <c r="R7879" i="1"/>
  <c r="S7878" i="1"/>
  <c r="X7878" i="1"/>
  <c r="T7879" i="1"/>
  <c r="U7878" i="1"/>
  <c r="X7879" i="1" l="1"/>
  <c r="U7879" i="1"/>
  <c r="T7880" i="1"/>
  <c r="W7879" i="1"/>
  <c r="R7880" i="1"/>
  <c r="S7879" i="1"/>
  <c r="W7880" i="1" l="1"/>
  <c r="S7880" i="1"/>
  <c r="R7881" i="1"/>
  <c r="X7880" i="1"/>
  <c r="T7881" i="1"/>
  <c r="U7880" i="1"/>
  <c r="X7881" i="1" l="1"/>
  <c r="T7882" i="1"/>
  <c r="U7881" i="1"/>
  <c r="W7881" i="1"/>
  <c r="R7882" i="1"/>
  <c r="S7881" i="1"/>
  <c r="W7882" i="1" l="1"/>
  <c r="S7882" i="1"/>
  <c r="R7883" i="1"/>
  <c r="X7882" i="1"/>
  <c r="T7883" i="1"/>
  <c r="U7882" i="1"/>
  <c r="X7883" i="1" l="1"/>
  <c r="U7883" i="1"/>
  <c r="T7884" i="1"/>
  <c r="W7883" i="1"/>
  <c r="S7883" i="1"/>
  <c r="R7884" i="1"/>
  <c r="W7884" i="1" l="1"/>
  <c r="S7884" i="1"/>
  <c r="R7885" i="1"/>
  <c r="X7884" i="1"/>
  <c r="T7885" i="1"/>
  <c r="U7884" i="1"/>
  <c r="X7885" i="1" l="1"/>
  <c r="T7886" i="1"/>
  <c r="U7885" i="1"/>
  <c r="W7885" i="1"/>
  <c r="R7886" i="1"/>
  <c r="S7885" i="1"/>
  <c r="W7886" i="1" l="1"/>
  <c r="S7886" i="1"/>
  <c r="R7887" i="1"/>
  <c r="X7886" i="1"/>
  <c r="T7887" i="1"/>
  <c r="U7886" i="1"/>
  <c r="X7887" i="1" l="1"/>
  <c r="U7887" i="1"/>
  <c r="T7888" i="1"/>
  <c r="W7887" i="1"/>
  <c r="S7887" i="1"/>
  <c r="R7888" i="1"/>
  <c r="W7888" i="1" l="1"/>
  <c r="R7889" i="1"/>
  <c r="S7888" i="1"/>
  <c r="X7888" i="1"/>
  <c r="T7889" i="1"/>
  <c r="U7888" i="1"/>
  <c r="X7889" i="1" l="1"/>
  <c r="U7889" i="1"/>
  <c r="T7890" i="1"/>
  <c r="W7889" i="1"/>
  <c r="R7890" i="1"/>
  <c r="S7889" i="1"/>
  <c r="W7890" i="1" l="1"/>
  <c r="R7891" i="1"/>
  <c r="S7890" i="1"/>
  <c r="X7890" i="1"/>
  <c r="T7891" i="1"/>
  <c r="U7890" i="1"/>
  <c r="X7891" i="1" l="1"/>
  <c r="T7892" i="1"/>
  <c r="U7891" i="1"/>
  <c r="W7891" i="1"/>
  <c r="S7891" i="1"/>
  <c r="R7892" i="1"/>
  <c r="W7892" i="1" l="1"/>
  <c r="S7892" i="1"/>
  <c r="R7893" i="1"/>
  <c r="X7892" i="1"/>
  <c r="U7892" i="1"/>
  <c r="T7893" i="1"/>
  <c r="X7893" i="1" l="1"/>
  <c r="T7894" i="1"/>
  <c r="U7893" i="1"/>
  <c r="W7893" i="1"/>
  <c r="S7893" i="1"/>
  <c r="R7894" i="1"/>
  <c r="X7894" i="1" l="1"/>
  <c r="T7895" i="1"/>
  <c r="U7894" i="1"/>
  <c r="W7894" i="1"/>
  <c r="S7894" i="1"/>
  <c r="R7895" i="1"/>
  <c r="W7895" i="1" l="1"/>
  <c r="S7895" i="1"/>
  <c r="R7896" i="1"/>
  <c r="X7895" i="1"/>
  <c r="T7896" i="1"/>
  <c r="U7895" i="1"/>
  <c r="X7896" i="1" l="1"/>
  <c r="U7896" i="1"/>
  <c r="T7897" i="1"/>
  <c r="W7896" i="1"/>
  <c r="S7896" i="1"/>
  <c r="R7897" i="1"/>
  <c r="W7897" i="1" l="1"/>
  <c r="S7897" i="1"/>
  <c r="R7898" i="1"/>
  <c r="X7897" i="1"/>
  <c r="U7897" i="1"/>
  <c r="T7898" i="1"/>
  <c r="X7898" i="1" l="1"/>
  <c r="U7898" i="1"/>
  <c r="T7899" i="1"/>
  <c r="W7898" i="1"/>
  <c r="S7898" i="1"/>
  <c r="R7899" i="1"/>
  <c r="W7899" i="1" l="1"/>
  <c r="R7900" i="1"/>
  <c r="S7899" i="1"/>
  <c r="X7899" i="1"/>
  <c r="U7899" i="1"/>
  <c r="T7900" i="1"/>
  <c r="X7900" i="1" l="1"/>
  <c r="U7900" i="1"/>
  <c r="T7901" i="1"/>
  <c r="W7900" i="1"/>
  <c r="S7900" i="1"/>
  <c r="R7901" i="1"/>
  <c r="W7901" i="1" l="1"/>
  <c r="S7901" i="1"/>
  <c r="R7902" i="1"/>
  <c r="X7901" i="1"/>
  <c r="U7901" i="1"/>
  <c r="T7902" i="1"/>
  <c r="X7902" i="1" l="1"/>
  <c r="T7903" i="1"/>
  <c r="U7902" i="1"/>
  <c r="W7902" i="1"/>
  <c r="R7903" i="1"/>
  <c r="S7902" i="1"/>
  <c r="W7903" i="1" l="1"/>
  <c r="R7904" i="1"/>
  <c r="S7903" i="1"/>
  <c r="X7903" i="1"/>
  <c r="U7903" i="1"/>
  <c r="T7904" i="1"/>
  <c r="X7904" i="1" l="1"/>
  <c r="T7905" i="1"/>
  <c r="U7904" i="1"/>
  <c r="W7904" i="1"/>
  <c r="S7904" i="1"/>
  <c r="R7905" i="1"/>
  <c r="W7905" i="1" l="1"/>
  <c r="R7906" i="1"/>
  <c r="S7905" i="1"/>
  <c r="X7905" i="1"/>
  <c r="T7906" i="1"/>
  <c r="U7905" i="1"/>
  <c r="X7906" i="1" l="1"/>
  <c r="T7907" i="1"/>
  <c r="U7906" i="1"/>
  <c r="W7906" i="1"/>
  <c r="S7906" i="1"/>
  <c r="R7907" i="1"/>
  <c r="W7907" i="1" l="1"/>
  <c r="S7907" i="1"/>
  <c r="R7908" i="1"/>
  <c r="X7907" i="1"/>
  <c r="T7908" i="1"/>
  <c r="U7907" i="1"/>
  <c r="X7908" i="1" l="1"/>
  <c r="T7909" i="1"/>
  <c r="U7908" i="1"/>
  <c r="W7908" i="1"/>
  <c r="S7908" i="1"/>
  <c r="R7909" i="1"/>
  <c r="W7909" i="1" l="1"/>
  <c r="R7910" i="1"/>
  <c r="S7909" i="1"/>
  <c r="X7909" i="1"/>
  <c r="U7909" i="1"/>
  <c r="T7910" i="1"/>
  <c r="X7910" i="1" l="1"/>
  <c r="T7911" i="1"/>
  <c r="U7910" i="1"/>
  <c r="W7910" i="1"/>
  <c r="R7911" i="1"/>
  <c r="S7910" i="1"/>
  <c r="W7911" i="1" l="1"/>
  <c r="R7912" i="1"/>
  <c r="S7911" i="1"/>
  <c r="X7911" i="1"/>
  <c r="U7911" i="1"/>
  <c r="T7912" i="1"/>
  <c r="X7912" i="1" l="1"/>
  <c r="T7913" i="1"/>
  <c r="U7912" i="1"/>
  <c r="W7912" i="1"/>
  <c r="S7912" i="1"/>
  <c r="R7913" i="1"/>
  <c r="W7913" i="1" l="1"/>
  <c r="R7914" i="1"/>
  <c r="S7913" i="1"/>
  <c r="X7913" i="1"/>
  <c r="T7914" i="1"/>
  <c r="U7913" i="1"/>
  <c r="W7914" i="1" l="1"/>
  <c r="R7915" i="1"/>
  <c r="S7914" i="1"/>
  <c r="X7914" i="1"/>
  <c r="U7914" i="1"/>
  <c r="T7915" i="1"/>
  <c r="X7915" i="1" l="1"/>
  <c r="T7916" i="1"/>
  <c r="U7915" i="1"/>
  <c r="W7915" i="1"/>
  <c r="R7916" i="1"/>
  <c r="S7915" i="1"/>
  <c r="W7916" i="1" l="1"/>
  <c r="S7916" i="1"/>
  <c r="R7917" i="1"/>
  <c r="X7916" i="1"/>
  <c r="U7916" i="1"/>
  <c r="T7917" i="1"/>
  <c r="X7917" i="1" l="1"/>
  <c r="U7917" i="1"/>
  <c r="T7918" i="1"/>
  <c r="W7917" i="1"/>
  <c r="S7917" i="1"/>
  <c r="R7918" i="1"/>
  <c r="W7918" i="1" l="1"/>
  <c r="R7919" i="1"/>
  <c r="S7918" i="1"/>
  <c r="X7918" i="1"/>
  <c r="T7919" i="1"/>
  <c r="U7918" i="1"/>
  <c r="X7919" i="1" l="1"/>
  <c r="U7919" i="1"/>
  <c r="T7920" i="1"/>
  <c r="W7919" i="1"/>
  <c r="S7919" i="1"/>
  <c r="R7920" i="1"/>
  <c r="W7920" i="1" l="1"/>
  <c r="R7921" i="1"/>
  <c r="S7920" i="1"/>
  <c r="X7920" i="1"/>
  <c r="T7921" i="1"/>
  <c r="U7920" i="1"/>
  <c r="X7921" i="1" l="1"/>
  <c r="T7922" i="1"/>
  <c r="U7921" i="1"/>
  <c r="W7921" i="1"/>
  <c r="R7922" i="1"/>
  <c r="S7921" i="1"/>
  <c r="W7922" i="1" l="1"/>
  <c r="S7922" i="1"/>
  <c r="R7923" i="1"/>
  <c r="X7922" i="1"/>
  <c r="T7923" i="1"/>
  <c r="U7922" i="1"/>
  <c r="X7923" i="1" l="1"/>
  <c r="T7924" i="1"/>
  <c r="U7923" i="1"/>
  <c r="W7923" i="1"/>
  <c r="R7924" i="1"/>
  <c r="S7923" i="1"/>
  <c r="W7924" i="1" l="1"/>
  <c r="R7925" i="1"/>
  <c r="S7924" i="1"/>
  <c r="X7924" i="1"/>
  <c r="U7924" i="1"/>
  <c r="T7925" i="1"/>
  <c r="X7925" i="1" l="1"/>
  <c r="U7925" i="1"/>
  <c r="T7926" i="1"/>
  <c r="W7925" i="1"/>
  <c r="R7926" i="1"/>
  <c r="S7925" i="1"/>
  <c r="W7926" i="1" l="1"/>
  <c r="S7926" i="1"/>
  <c r="R7927" i="1"/>
  <c r="X7926" i="1"/>
  <c r="U7926" i="1"/>
  <c r="T7927" i="1"/>
  <c r="X7927" i="1" l="1"/>
  <c r="T7928" i="1"/>
  <c r="U7927" i="1"/>
  <c r="W7927" i="1"/>
  <c r="S7927" i="1"/>
  <c r="R7928" i="1"/>
  <c r="W7928" i="1" l="1"/>
  <c r="S7928" i="1"/>
  <c r="R7929" i="1"/>
  <c r="X7928" i="1"/>
  <c r="U7928" i="1"/>
  <c r="T7929" i="1"/>
  <c r="X7929" i="1" l="1"/>
  <c r="U7929" i="1"/>
  <c r="T7930" i="1"/>
  <c r="W7929" i="1"/>
  <c r="S7929" i="1"/>
  <c r="R7930" i="1"/>
  <c r="W7930" i="1" l="1"/>
  <c r="R7931" i="1"/>
  <c r="S7930" i="1"/>
  <c r="X7930" i="1"/>
  <c r="T7931" i="1"/>
  <c r="U7930" i="1"/>
  <c r="X7931" i="1" l="1"/>
  <c r="U7931" i="1"/>
  <c r="T7932" i="1"/>
  <c r="W7931" i="1"/>
  <c r="S7931" i="1"/>
  <c r="R7932" i="1"/>
  <c r="W7932" i="1" l="1"/>
  <c r="S7932" i="1"/>
  <c r="R7933" i="1"/>
  <c r="X7932" i="1"/>
  <c r="T7933" i="1"/>
  <c r="U7932" i="1"/>
  <c r="X7933" i="1" l="1"/>
  <c r="T7934" i="1"/>
  <c r="U7933" i="1"/>
  <c r="W7933" i="1"/>
  <c r="R7934" i="1"/>
  <c r="S7933" i="1"/>
  <c r="W7934" i="1" l="1"/>
  <c r="R7935" i="1"/>
  <c r="S7934" i="1"/>
  <c r="X7934" i="1"/>
  <c r="T7935" i="1"/>
  <c r="U7934" i="1"/>
  <c r="X7935" i="1" l="1"/>
  <c r="T7936" i="1"/>
  <c r="U7935" i="1"/>
  <c r="W7935" i="1"/>
  <c r="R7936" i="1"/>
  <c r="S7935" i="1"/>
  <c r="W7936" i="1" l="1"/>
  <c r="R7937" i="1"/>
  <c r="S7936" i="1"/>
  <c r="X7936" i="1"/>
  <c r="U7936" i="1"/>
  <c r="T7937" i="1"/>
  <c r="X7937" i="1" l="1"/>
  <c r="T7938" i="1"/>
  <c r="U7937" i="1"/>
  <c r="W7937" i="1"/>
  <c r="S7937" i="1"/>
  <c r="R7938" i="1"/>
  <c r="W7938" i="1" l="1"/>
  <c r="S7938" i="1"/>
  <c r="R7939" i="1"/>
  <c r="X7938" i="1"/>
  <c r="U7938" i="1"/>
  <c r="T7939" i="1"/>
  <c r="X7939" i="1" l="1"/>
  <c r="U7939" i="1"/>
  <c r="T7940" i="1"/>
  <c r="W7939" i="1"/>
  <c r="R7940" i="1"/>
  <c r="S7939" i="1"/>
  <c r="W7940" i="1" l="1"/>
  <c r="R7941" i="1"/>
  <c r="S7940" i="1"/>
  <c r="X7940" i="1"/>
  <c r="T7941" i="1"/>
  <c r="U7940" i="1"/>
  <c r="X7941" i="1" l="1"/>
  <c r="T7942" i="1"/>
  <c r="U7941" i="1"/>
  <c r="W7941" i="1"/>
  <c r="R7942" i="1"/>
  <c r="S7941" i="1"/>
  <c r="W7942" i="1" l="1"/>
  <c r="S7942" i="1"/>
  <c r="R7943" i="1"/>
  <c r="X7942" i="1"/>
  <c r="U7942" i="1"/>
  <c r="T7943" i="1"/>
  <c r="X7943" i="1" l="1"/>
  <c r="U7943" i="1"/>
  <c r="T7944" i="1"/>
  <c r="W7943" i="1"/>
  <c r="S7943" i="1"/>
  <c r="R7944" i="1"/>
  <c r="W7944" i="1" l="1"/>
  <c r="R7945" i="1"/>
  <c r="S7944" i="1"/>
  <c r="X7944" i="1"/>
  <c r="T7945" i="1"/>
  <c r="U7944" i="1"/>
  <c r="X7945" i="1" l="1"/>
  <c r="U7945" i="1"/>
  <c r="T7946" i="1"/>
  <c r="W7945" i="1"/>
  <c r="S7945" i="1"/>
  <c r="R7946" i="1"/>
  <c r="W7946" i="1" l="1"/>
  <c r="R7947" i="1"/>
  <c r="S7946" i="1"/>
  <c r="X7946" i="1"/>
  <c r="T7947" i="1"/>
  <c r="U7946" i="1"/>
  <c r="X7947" i="1" l="1"/>
  <c r="T7948" i="1"/>
  <c r="U7947" i="1"/>
  <c r="W7947" i="1"/>
  <c r="S7947" i="1"/>
  <c r="R7948" i="1"/>
  <c r="W7948" i="1" l="1"/>
  <c r="S7948" i="1"/>
  <c r="R7949" i="1"/>
  <c r="X7948" i="1"/>
  <c r="U7948" i="1"/>
  <c r="T7949" i="1"/>
  <c r="X7949" i="1" l="1"/>
  <c r="U7949" i="1"/>
  <c r="T7950" i="1"/>
  <c r="W7949" i="1"/>
  <c r="R7950" i="1"/>
  <c r="S7949" i="1"/>
  <c r="W7950" i="1" l="1"/>
  <c r="S7950" i="1"/>
  <c r="R7951" i="1"/>
  <c r="X7950" i="1"/>
  <c r="U7950" i="1"/>
  <c r="T7951" i="1"/>
  <c r="X7951" i="1" l="1"/>
  <c r="T7952" i="1"/>
  <c r="U7951" i="1"/>
  <c r="W7951" i="1"/>
  <c r="R7952" i="1"/>
  <c r="S7951" i="1"/>
  <c r="W7952" i="1" l="1"/>
  <c r="S7952" i="1"/>
  <c r="R7953" i="1"/>
  <c r="X7952" i="1"/>
  <c r="T7953" i="1"/>
  <c r="U7952" i="1"/>
  <c r="X7953" i="1" l="1"/>
  <c r="U7953" i="1"/>
  <c r="T7954" i="1"/>
  <c r="W7953" i="1"/>
  <c r="R7954" i="1"/>
  <c r="S7953" i="1"/>
  <c r="W7954" i="1" l="1"/>
  <c r="S7954" i="1"/>
  <c r="R7955" i="1"/>
  <c r="X7954" i="1"/>
  <c r="U7954" i="1"/>
  <c r="T7955" i="1"/>
  <c r="X7955" i="1" l="1"/>
  <c r="U7955" i="1"/>
  <c r="T7956" i="1"/>
  <c r="W7955" i="1"/>
  <c r="R7956" i="1"/>
  <c r="S7955" i="1"/>
  <c r="W7956" i="1" l="1"/>
  <c r="S7956" i="1"/>
  <c r="R7957" i="1"/>
  <c r="X7956" i="1"/>
  <c r="T7957" i="1"/>
  <c r="U7956" i="1"/>
  <c r="X7957" i="1" l="1"/>
  <c r="U7957" i="1"/>
  <c r="T7958" i="1"/>
  <c r="W7957" i="1"/>
  <c r="S7957" i="1"/>
  <c r="R7958" i="1"/>
  <c r="X7958" i="1" l="1"/>
  <c r="T7959" i="1"/>
  <c r="U7958" i="1"/>
  <c r="W7958" i="1"/>
  <c r="S7958" i="1"/>
  <c r="R7959" i="1"/>
  <c r="W7959" i="1" l="1"/>
  <c r="S7959" i="1"/>
  <c r="R7960" i="1"/>
  <c r="X7959" i="1"/>
  <c r="U7959" i="1"/>
  <c r="T7960" i="1"/>
  <c r="X7960" i="1" l="1"/>
  <c r="T7961" i="1"/>
  <c r="U7960" i="1"/>
  <c r="W7960" i="1"/>
  <c r="S7960" i="1"/>
  <c r="R7961" i="1"/>
  <c r="W7961" i="1" l="1"/>
  <c r="R7962" i="1"/>
  <c r="S7961" i="1"/>
  <c r="X7961" i="1"/>
  <c r="T7962" i="1"/>
  <c r="U7961" i="1"/>
  <c r="X7962" i="1" l="1"/>
  <c r="U7962" i="1"/>
  <c r="T7963" i="1"/>
  <c r="W7962" i="1"/>
  <c r="S7962" i="1"/>
  <c r="R7963" i="1"/>
  <c r="W7963" i="1" l="1"/>
  <c r="S7963" i="1"/>
  <c r="R7964" i="1"/>
  <c r="X7963" i="1"/>
  <c r="T7964" i="1"/>
  <c r="U7963" i="1"/>
  <c r="X7964" i="1" l="1"/>
  <c r="U7964" i="1"/>
  <c r="T7965" i="1"/>
  <c r="W7964" i="1"/>
  <c r="S7964" i="1"/>
  <c r="R7965" i="1"/>
  <c r="W7965" i="1" l="1"/>
  <c r="S7965" i="1"/>
  <c r="R7966" i="1"/>
  <c r="X7965" i="1"/>
  <c r="T7966" i="1"/>
  <c r="U7965" i="1"/>
  <c r="X7966" i="1" l="1"/>
  <c r="U7966" i="1"/>
  <c r="T7967" i="1"/>
  <c r="W7966" i="1"/>
  <c r="R7967" i="1"/>
  <c r="S7966" i="1"/>
  <c r="W7967" i="1" l="1"/>
  <c r="S7967" i="1"/>
  <c r="R7968" i="1"/>
  <c r="X7967" i="1"/>
  <c r="T7968" i="1"/>
  <c r="U7967" i="1"/>
  <c r="X7968" i="1" l="1"/>
  <c r="U7968" i="1"/>
  <c r="T7969" i="1"/>
  <c r="W7968" i="1"/>
  <c r="S7968" i="1"/>
  <c r="R7969" i="1"/>
  <c r="X7969" i="1" l="1"/>
  <c r="U7969" i="1"/>
  <c r="T7970" i="1"/>
  <c r="W7969" i="1"/>
  <c r="S7969" i="1"/>
  <c r="R7970" i="1"/>
  <c r="W7970" i="1" l="1"/>
  <c r="R7971" i="1"/>
  <c r="S7970" i="1"/>
  <c r="X7970" i="1"/>
  <c r="T7971" i="1"/>
  <c r="U7970" i="1"/>
  <c r="X7971" i="1" l="1"/>
  <c r="U7971" i="1"/>
  <c r="T7972" i="1"/>
  <c r="W7971" i="1"/>
  <c r="R7972" i="1"/>
  <c r="S7971" i="1"/>
  <c r="W7972" i="1" l="1"/>
  <c r="S7972" i="1"/>
  <c r="R7973" i="1"/>
  <c r="X7972" i="1"/>
  <c r="U7972" i="1"/>
  <c r="T7973" i="1"/>
  <c r="X7973" i="1" l="1"/>
  <c r="T7974" i="1"/>
  <c r="U7973" i="1"/>
  <c r="W7973" i="1"/>
  <c r="R7974" i="1"/>
  <c r="S7973" i="1"/>
  <c r="W7974" i="1" l="1"/>
  <c r="S7974" i="1"/>
  <c r="R7975" i="1"/>
  <c r="X7974" i="1"/>
  <c r="U7974" i="1"/>
  <c r="T7975" i="1"/>
  <c r="X7975" i="1" l="1"/>
  <c r="U7975" i="1"/>
  <c r="T7976" i="1"/>
  <c r="W7975" i="1"/>
  <c r="S7975" i="1"/>
  <c r="R7976" i="1"/>
  <c r="W7976" i="1" l="1"/>
  <c r="R7977" i="1"/>
  <c r="S7976" i="1"/>
  <c r="X7976" i="1"/>
  <c r="U7976" i="1"/>
  <c r="T7977" i="1"/>
  <c r="X7977" i="1" l="1"/>
  <c r="T7978" i="1"/>
  <c r="U7977" i="1"/>
  <c r="W7977" i="1"/>
  <c r="S7977" i="1"/>
  <c r="R7978" i="1"/>
  <c r="W7978" i="1" l="1"/>
  <c r="S7978" i="1"/>
  <c r="R7979" i="1"/>
  <c r="X7978" i="1"/>
  <c r="U7978" i="1"/>
  <c r="T7979" i="1"/>
  <c r="X7979" i="1" l="1"/>
  <c r="U7979" i="1"/>
  <c r="T7980" i="1"/>
  <c r="W7979" i="1"/>
  <c r="R7980" i="1"/>
  <c r="S7979" i="1"/>
  <c r="W7980" i="1" l="1"/>
  <c r="R7981" i="1"/>
  <c r="S7980" i="1"/>
  <c r="X7980" i="1"/>
  <c r="U7980" i="1"/>
  <c r="T7981" i="1"/>
  <c r="X7981" i="1" l="1"/>
  <c r="T7982" i="1"/>
  <c r="U7981" i="1"/>
  <c r="W7981" i="1"/>
  <c r="S7981" i="1"/>
  <c r="R7982" i="1"/>
  <c r="W7982" i="1" l="1"/>
  <c r="S7982" i="1"/>
  <c r="R7983" i="1"/>
  <c r="X7982" i="1"/>
  <c r="T7983" i="1"/>
  <c r="U7982" i="1"/>
  <c r="X7983" i="1" l="1"/>
  <c r="T7984" i="1"/>
  <c r="U7983" i="1"/>
  <c r="W7983" i="1"/>
  <c r="R7984" i="1"/>
  <c r="S7983" i="1"/>
  <c r="W7984" i="1" l="1"/>
  <c r="R7985" i="1"/>
  <c r="S7984" i="1"/>
  <c r="X7984" i="1"/>
  <c r="U7984" i="1"/>
  <c r="T7985" i="1"/>
  <c r="X7985" i="1" l="1"/>
  <c r="U7985" i="1"/>
  <c r="T7986" i="1"/>
  <c r="W7985" i="1"/>
  <c r="R7986" i="1"/>
  <c r="S7985" i="1"/>
  <c r="W7986" i="1" l="1"/>
  <c r="S7986" i="1"/>
  <c r="R7987" i="1"/>
  <c r="X7986" i="1"/>
  <c r="U7986" i="1"/>
  <c r="T7987" i="1"/>
  <c r="X7987" i="1" l="1"/>
  <c r="T7988" i="1"/>
  <c r="U7987" i="1"/>
  <c r="W7987" i="1"/>
  <c r="S7987" i="1"/>
  <c r="R7988" i="1"/>
  <c r="X7988" i="1" l="1"/>
  <c r="U7988" i="1"/>
  <c r="T7989" i="1"/>
  <c r="W7988" i="1"/>
  <c r="R7989" i="1"/>
  <c r="S7988" i="1"/>
  <c r="W7989" i="1" l="1"/>
  <c r="S7989" i="1"/>
  <c r="R7990" i="1"/>
  <c r="X7989" i="1"/>
  <c r="U7989" i="1"/>
  <c r="T7990" i="1"/>
  <c r="X7990" i="1" l="1"/>
  <c r="T7991" i="1"/>
  <c r="U7990" i="1"/>
  <c r="W7990" i="1"/>
  <c r="R7991" i="1"/>
  <c r="S7990" i="1"/>
  <c r="W7991" i="1" l="1"/>
  <c r="R7992" i="1"/>
  <c r="S7991" i="1"/>
  <c r="X7991" i="1"/>
  <c r="U7991" i="1"/>
  <c r="T7992" i="1"/>
  <c r="X7992" i="1" l="1"/>
  <c r="U7992" i="1"/>
  <c r="T7993" i="1"/>
  <c r="W7992" i="1"/>
  <c r="S7992" i="1"/>
  <c r="R7993" i="1"/>
  <c r="W7993" i="1" l="1"/>
  <c r="R7994" i="1"/>
  <c r="S7993" i="1"/>
  <c r="X7993" i="1"/>
  <c r="T7994" i="1"/>
  <c r="U7993" i="1"/>
  <c r="X7994" i="1" l="1"/>
  <c r="T7995" i="1"/>
  <c r="U7994" i="1"/>
  <c r="W7994" i="1"/>
  <c r="S7994" i="1"/>
  <c r="R7995" i="1"/>
  <c r="W7995" i="1" l="1"/>
  <c r="S7995" i="1"/>
  <c r="R7996" i="1"/>
  <c r="X7995" i="1"/>
  <c r="U7995" i="1"/>
  <c r="T7996" i="1"/>
  <c r="X7996" i="1" l="1"/>
  <c r="U7996" i="1"/>
  <c r="T7997" i="1"/>
  <c r="W7996" i="1"/>
  <c r="R7997" i="1"/>
  <c r="S7996" i="1"/>
  <c r="W7997" i="1" l="1"/>
  <c r="S7997" i="1"/>
  <c r="R7998" i="1"/>
  <c r="X7997" i="1"/>
  <c r="U7997" i="1"/>
  <c r="T7998" i="1"/>
  <c r="X7998" i="1" l="1"/>
  <c r="T7999" i="1"/>
  <c r="U7998" i="1"/>
  <c r="W7998" i="1"/>
  <c r="R7999" i="1"/>
  <c r="S7998" i="1"/>
  <c r="W7999" i="1" l="1"/>
  <c r="R8000" i="1"/>
  <c r="S7999" i="1"/>
  <c r="X7999" i="1"/>
  <c r="U7999" i="1"/>
  <c r="T8000" i="1"/>
  <c r="X8000" i="1" l="1"/>
  <c r="U8000" i="1"/>
  <c r="T8001" i="1"/>
  <c r="W8000" i="1"/>
  <c r="S8000" i="1"/>
  <c r="R8001" i="1"/>
  <c r="W8001" i="1" l="1"/>
  <c r="S8001" i="1"/>
  <c r="R8002" i="1"/>
  <c r="X8001" i="1"/>
  <c r="T8002" i="1"/>
  <c r="U8001" i="1"/>
  <c r="X8002" i="1" l="1"/>
  <c r="T8003" i="1"/>
  <c r="U8002" i="1"/>
  <c r="W8002" i="1"/>
  <c r="R8003" i="1"/>
  <c r="S8002" i="1"/>
  <c r="W8003" i="1" l="1"/>
  <c r="S8003" i="1"/>
  <c r="R8004" i="1"/>
  <c r="X8003" i="1"/>
  <c r="T8004" i="1"/>
  <c r="U8003" i="1"/>
  <c r="X8004" i="1" l="1"/>
  <c r="T8005" i="1"/>
  <c r="U8004" i="1"/>
  <c r="W8004" i="1"/>
  <c r="S8004" i="1"/>
  <c r="R8005" i="1"/>
  <c r="W8005" i="1" l="1"/>
  <c r="R8006" i="1"/>
  <c r="S8005" i="1"/>
  <c r="X8005" i="1"/>
  <c r="T8006" i="1"/>
  <c r="U8005" i="1"/>
  <c r="X8006" i="1" l="1"/>
  <c r="U8006" i="1"/>
  <c r="T8007" i="1"/>
  <c r="W8006" i="1"/>
  <c r="S8006" i="1"/>
  <c r="R8007" i="1"/>
  <c r="W8007" i="1" l="1"/>
  <c r="S8007" i="1"/>
  <c r="R8008" i="1"/>
  <c r="X8007" i="1"/>
  <c r="T8008" i="1"/>
  <c r="U8007" i="1"/>
  <c r="X8008" i="1" l="1"/>
  <c r="T8009" i="1"/>
  <c r="U8008" i="1"/>
  <c r="W8008" i="1"/>
  <c r="R8009" i="1"/>
  <c r="S8008" i="1"/>
  <c r="W8009" i="1" l="1"/>
  <c r="R8010" i="1"/>
  <c r="S8009" i="1"/>
  <c r="X8009" i="1"/>
  <c r="U8009" i="1"/>
  <c r="T8010" i="1"/>
  <c r="X8010" i="1" l="1"/>
  <c r="T8011" i="1"/>
  <c r="U8010" i="1"/>
  <c r="W8010" i="1"/>
  <c r="R8011" i="1"/>
  <c r="S8010" i="1"/>
  <c r="W8011" i="1" l="1"/>
  <c r="S8011" i="1"/>
  <c r="R8012" i="1"/>
  <c r="X8011" i="1"/>
  <c r="U8011" i="1"/>
  <c r="T8012" i="1"/>
  <c r="X8012" i="1" l="1"/>
  <c r="T8013" i="1"/>
  <c r="U8012" i="1"/>
  <c r="W8012" i="1"/>
  <c r="S8012" i="1"/>
  <c r="R8013" i="1"/>
  <c r="W8013" i="1" l="1"/>
  <c r="R8014" i="1"/>
  <c r="S8013" i="1"/>
  <c r="X8013" i="1"/>
  <c r="U8013" i="1"/>
  <c r="T8014" i="1"/>
  <c r="X8014" i="1" l="1"/>
  <c r="U8014" i="1"/>
  <c r="T8015" i="1"/>
  <c r="W8014" i="1"/>
  <c r="R8015" i="1"/>
  <c r="S8014" i="1"/>
  <c r="W8015" i="1" l="1"/>
  <c r="S8015" i="1"/>
  <c r="R8016" i="1"/>
  <c r="X8015" i="1"/>
  <c r="T8016" i="1"/>
  <c r="U8015" i="1"/>
  <c r="X8016" i="1" l="1"/>
  <c r="T8017" i="1"/>
  <c r="U8016" i="1"/>
  <c r="W8016" i="1"/>
  <c r="R8017" i="1"/>
  <c r="S8016" i="1"/>
  <c r="W8017" i="1" l="1"/>
  <c r="R8018" i="1"/>
  <c r="S8017" i="1"/>
  <c r="X8017" i="1"/>
  <c r="T8018" i="1"/>
  <c r="U8017" i="1"/>
  <c r="X8018" i="1" l="1"/>
  <c r="T8019" i="1"/>
  <c r="U8018" i="1"/>
  <c r="W8018" i="1"/>
  <c r="R8019" i="1"/>
  <c r="S8018" i="1"/>
  <c r="W8019" i="1" l="1"/>
  <c r="S8019" i="1"/>
  <c r="R8020" i="1"/>
  <c r="X8019" i="1"/>
  <c r="T8020" i="1"/>
  <c r="U8019" i="1"/>
  <c r="X8020" i="1" l="1"/>
  <c r="U8020" i="1"/>
  <c r="T8021" i="1"/>
  <c r="W8020" i="1"/>
  <c r="S8020" i="1"/>
  <c r="R8021" i="1"/>
  <c r="W8021" i="1" l="1"/>
  <c r="R8022" i="1"/>
  <c r="S8021" i="1"/>
  <c r="X8021" i="1"/>
  <c r="T8022" i="1"/>
  <c r="U8021" i="1"/>
  <c r="X8022" i="1" l="1"/>
  <c r="T8023" i="1"/>
  <c r="U8022" i="1"/>
  <c r="W8022" i="1"/>
  <c r="R8023" i="1"/>
  <c r="S8022" i="1"/>
  <c r="W8023" i="1" l="1"/>
  <c r="S8023" i="1"/>
  <c r="R8024" i="1"/>
  <c r="X8023" i="1"/>
  <c r="T8024" i="1"/>
  <c r="U8023" i="1"/>
  <c r="X8024" i="1" l="1"/>
  <c r="U8024" i="1"/>
  <c r="T8025" i="1"/>
  <c r="W8024" i="1"/>
  <c r="R8025" i="1"/>
  <c r="S8024" i="1"/>
  <c r="W8025" i="1" l="1"/>
  <c r="S8025" i="1"/>
  <c r="R8026" i="1"/>
  <c r="X8025" i="1"/>
  <c r="T8026" i="1"/>
  <c r="U8025" i="1"/>
  <c r="X8026" i="1" l="1"/>
  <c r="T8027" i="1"/>
  <c r="U8026" i="1"/>
  <c r="W8026" i="1"/>
  <c r="R8027" i="1"/>
  <c r="S8026" i="1"/>
  <c r="W8027" i="1" l="1"/>
  <c r="S8027" i="1"/>
  <c r="R8028" i="1"/>
  <c r="X8027" i="1"/>
  <c r="T8028" i="1"/>
  <c r="U8027" i="1"/>
  <c r="X8028" i="1" l="1"/>
  <c r="T8029" i="1"/>
  <c r="U8028" i="1"/>
  <c r="W8028" i="1"/>
  <c r="R8029" i="1"/>
  <c r="S8028" i="1"/>
  <c r="W8029" i="1" l="1"/>
  <c r="R8030" i="1"/>
  <c r="S8029" i="1"/>
  <c r="X8029" i="1"/>
  <c r="T8030" i="1"/>
  <c r="U8029" i="1"/>
  <c r="X8030" i="1" l="1"/>
  <c r="U8030" i="1"/>
  <c r="T8031" i="1"/>
  <c r="W8030" i="1"/>
  <c r="R8031" i="1"/>
  <c r="S8030" i="1"/>
  <c r="W8031" i="1" l="1"/>
  <c r="S8031" i="1"/>
  <c r="R8032" i="1"/>
  <c r="X8031" i="1"/>
  <c r="T8032" i="1"/>
  <c r="U8031" i="1"/>
  <c r="X8032" i="1" l="1"/>
  <c r="T8033" i="1"/>
  <c r="U8032" i="1"/>
  <c r="W8032" i="1"/>
  <c r="S8032" i="1"/>
  <c r="R8033" i="1"/>
  <c r="W8033" i="1" l="1"/>
  <c r="R8034" i="1"/>
  <c r="S8033" i="1"/>
  <c r="X8033" i="1"/>
  <c r="T8034" i="1"/>
  <c r="U8033" i="1"/>
  <c r="X8034" i="1" l="1"/>
  <c r="U8034" i="1"/>
  <c r="T8035" i="1"/>
  <c r="W8034" i="1"/>
  <c r="R8035" i="1"/>
  <c r="S8034" i="1"/>
  <c r="W8035" i="1" l="1"/>
  <c r="R8036" i="1"/>
  <c r="S8035" i="1"/>
  <c r="X8035" i="1"/>
  <c r="T8036" i="1"/>
  <c r="U8035" i="1"/>
  <c r="X8036" i="1" l="1"/>
  <c r="U8036" i="1"/>
  <c r="T8037" i="1"/>
  <c r="W8036" i="1"/>
  <c r="S8036" i="1"/>
  <c r="R8037" i="1"/>
  <c r="W8037" i="1" l="1"/>
  <c r="S8037" i="1"/>
  <c r="R8038" i="1"/>
  <c r="X8037" i="1"/>
  <c r="U8037" i="1"/>
  <c r="T8038" i="1"/>
  <c r="X8038" i="1" l="1"/>
  <c r="T8039" i="1"/>
  <c r="U8038" i="1"/>
  <c r="W8038" i="1"/>
  <c r="R8039" i="1"/>
  <c r="S8038" i="1"/>
  <c r="W8039" i="1" l="1"/>
  <c r="S8039" i="1"/>
  <c r="R8040" i="1"/>
  <c r="X8039" i="1"/>
  <c r="U8039" i="1"/>
  <c r="T8040" i="1"/>
  <c r="X8040" i="1" l="1"/>
  <c r="U8040" i="1"/>
  <c r="T8041" i="1"/>
  <c r="W8040" i="1"/>
  <c r="S8040" i="1"/>
  <c r="R8041" i="1"/>
  <c r="W8041" i="1" l="1"/>
  <c r="R8042" i="1"/>
  <c r="S8041" i="1"/>
  <c r="X8041" i="1"/>
  <c r="T8042" i="1"/>
  <c r="U8041" i="1"/>
  <c r="X8042" i="1" l="1"/>
  <c r="U8042" i="1"/>
  <c r="T8043" i="1"/>
  <c r="W8042" i="1"/>
  <c r="R8043" i="1"/>
  <c r="S8042" i="1"/>
  <c r="W8043" i="1" l="1"/>
  <c r="S8043" i="1"/>
  <c r="R8044" i="1"/>
  <c r="X8043" i="1"/>
  <c r="U8043" i="1"/>
  <c r="T8044" i="1"/>
  <c r="X8044" i="1" l="1"/>
  <c r="U8044" i="1"/>
  <c r="T8045" i="1"/>
  <c r="W8044" i="1"/>
  <c r="R8045" i="1"/>
  <c r="S8044" i="1"/>
  <c r="W8045" i="1" l="1"/>
  <c r="R8046" i="1"/>
  <c r="S8045" i="1"/>
  <c r="X8045" i="1"/>
  <c r="U8045" i="1"/>
  <c r="T8046" i="1"/>
  <c r="X8046" i="1" l="1"/>
  <c r="T8047" i="1"/>
  <c r="U8046" i="1"/>
  <c r="W8046" i="1"/>
  <c r="S8046" i="1"/>
  <c r="R8047" i="1"/>
  <c r="W8047" i="1" l="1"/>
  <c r="S8047" i="1"/>
  <c r="R8048" i="1"/>
  <c r="X8047" i="1"/>
  <c r="T8048" i="1"/>
  <c r="U8047" i="1"/>
  <c r="X8048" i="1" l="1"/>
  <c r="T8049" i="1"/>
  <c r="U8048" i="1"/>
  <c r="W8048" i="1"/>
  <c r="S8048" i="1"/>
  <c r="R8049" i="1"/>
  <c r="W8049" i="1" l="1"/>
  <c r="S8049" i="1"/>
  <c r="R8050" i="1"/>
  <c r="X8049" i="1"/>
  <c r="T8050" i="1"/>
  <c r="U8049" i="1"/>
  <c r="X8050" i="1" l="1"/>
  <c r="U8050" i="1"/>
  <c r="T8051" i="1"/>
  <c r="W8050" i="1"/>
  <c r="S8050" i="1"/>
  <c r="R8051" i="1"/>
  <c r="W8051" i="1" l="1"/>
  <c r="S8051" i="1"/>
  <c r="R8052" i="1"/>
  <c r="X8051" i="1"/>
  <c r="U8051" i="1"/>
  <c r="T8052" i="1"/>
  <c r="X8052" i="1" l="1"/>
  <c r="U8052" i="1"/>
  <c r="T8053" i="1"/>
  <c r="W8052" i="1"/>
  <c r="S8052" i="1"/>
  <c r="R8053" i="1"/>
  <c r="W8053" i="1" l="1"/>
  <c r="R8054" i="1"/>
  <c r="S8053" i="1"/>
  <c r="X8053" i="1"/>
  <c r="T8054" i="1"/>
  <c r="U8053" i="1"/>
  <c r="X8054" i="1" l="1"/>
  <c r="T8055" i="1"/>
  <c r="U8054" i="1"/>
  <c r="W8054" i="1"/>
  <c r="R8055" i="1"/>
  <c r="S8054" i="1"/>
  <c r="W8055" i="1" l="1"/>
  <c r="S8055" i="1"/>
  <c r="R8056" i="1"/>
  <c r="X8055" i="1"/>
  <c r="T8056" i="1"/>
  <c r="U8055" i="1"/>
  <c r="X8056" i="1" l="1"/>
  <c r="T8057" i="1"/>
  <c r="U8056" i="1"/>
  <c r="W8056" i="1"/>
  <c r="R8057" i="1"/>
  <c r="S8056" i="1"/>
  <c r="W8057" i="1" l="1"/>
  <c r="S8057" i="1"/>
  <c r="R8058" i="1"/>
  <c r="X8057" i="1"/>
  <c r="U8057" i="1"/>
  <c r="T8058" i="1"/>
  <c r="X8058" i="1" l="1"/>
  <c r="T8059" i="1"/>
  <c r="U8058" i="1"/>
  <c r="W8058" i="1"/>
  <c r="R8059" i="1"/>
  <c r="S8058" i="1"/>
  <c r="W8059" i="1" l="1"/>
  <c r="S8059" i="1"/>
  <c r="R8060" i="1"/>
  <c r="X8059" i="1"/>
  <c r="T8060" i="1"/>
  <c r="U8059" i="1"/>
  <c r="X8060" i="1" l="1"/>
  <c r="T8061" i="1"/>
  <c r="U8060" i="1"/>
  <c r="W8060" i="1"/>
  <c r="R8061" i="1"/>
  <c r="S8060" i="1"/>
  <c r="W8061" i="1" l="1"/>
  <c r="S8061" i="1"/>
  <c r="R8062" i="1"/>
  <c r="X8061" i="1"/>
  <c r="T8062" i="1"/>
  <c r="U8061" i="1"/>
  <c r="X8062" i="1" l="1"/>
  <c r="T8063" i="1"/>
  <c r="U8062" i="1"/>
  <c r="W8062" i="1"/>
  <c r="R8063" i="1"/>
  <c r="S8062" i="1"/>
  <c r="W8063" i="1" l="1"/>
  <c r="R8064" i="1"/>
  <c r="S8063" i="1"/>
  <c r="X8063" i="1"/>
  <c r="T8064" i="1"/>
  <c r="U8063" i="1"/>
  <c r="X8064" i="1" l="1"/>
  <c r="T8065" i="1"/>
  <c r="U8064" i="1"/>
  <c r="W8064" i="1"/>
  <c r="R8065" i="1"/>
  <c r="S8064" i="1"/>
  <c r="W8065" i="1" l="1"/>
  <c r="S8065" i="1"/>
  <c r="R8066" i="1"/>
  <c r="X8065" i="1"/>
  <c r="T8066" i="1"/>
  <c r="U8065" i="1"/>
  <c r="X8066" i="1" l="1"/>
  <c r="T8067" i="1"/>
  <c r="U8066" i="1"/>
  <c r="W8066" i="1"/>
  <c r="S8066" i="1"/>
  <c r="R8067" i="1"/>
  <c r="W8067" i="1" l="1"/>
  <c r="R8068" i="1"/>
  <c r="S8067" i="1"/>
  <c r="X8067" i="1"/>
  <c r="U8067" i="1"/>
  <c r="T8068" i="1"/>
  <c r="X8068" i="1" l="1"/>
  <c r="T8069" i="1"/>
  <c r="U8068" i="1"/>
  <c r="W8068" i="1"/>
  <c r="S8068" i="1"/>
  <c r="R8069" i="1"/>
  <c r="W8069" i="1" l="1"/>
  <c r="R8070" i="1"/>
  <c r="S8069" i="1"/>
  <c r="X8069" i="1"/>
  <c r="T8070" i="1"/>
  <c r="U8069" i="1"/>
  <c r="X8070" i="1" l="1"/>
  <c r="U8070" i="1"/>
  <c r="T8071" i="1"/>
  <c r="W8070" i="1"/>
  <c r="S8070" i="1"/>
  <c r="R8071" i="1"/>
  <c r="W8071" i="1" l="1"/>
  <c r="S8071" i="1"/>
  <c r="R8072" i="1"/>
  <c r="X8071" i="1"/>
  <c r="T8072" i="1"/>
  <c r="U8071" i="1"/>
  <c r="X8072" i="1" l="1"/>
  <c r="U8072" i="1"/>
  <c r="T8073" i="1"/>
  <c r="W8072" i="1"/>
  <c r="S8072" i="1"/>
  <c r="R8073" i="1"/>
  <c r="W8073" i="1" l="1"/>
  <c r="S8073" i="1"/>
  <c r="R8074" i="1"/>
  <c r="X8073" i="1"/>
  <c r="U8073" i="1"/>
  <c r="T8074" i="1"/>
  <c r="X8074" i="1" l="1"/>
  <c r="T8075" i="1"/>
  <c r="U8074" i="1"/>
  <c r="W8074" i="1"/>
  <c r="S8074" i="1"/>
  <c r="R8075" i="1"/>
  <c r="W8075" i="1" l="1"/>
  <c r="S8075" i="1"/>
  <c r="R8076" i="1"/>
  <c r="X8075" i="1"/>
  <c r="T8076" i="1"/>
  <c r="U8075" i="1"/>
  <c r="X8076" i="1" l="1"/>
  <c r="U8076" i="1"/>
  <c r="T8077" i="1"/>
  <c r="W8076" i="1"/>
  <c r="S8076" i="1"/>
  <c r="R8077" i="1"/>
  <c r="W8077" i="1" l="1"/>
  <c r="R8078" i="1"/>
  <c r="S8077" i="1"/>
  <c r="X8077" i="1"/>
  <c r="U8077" i="1"/>
  <c r="T8078" i="1"/>
  <c r="X8078" i="1" l="1"/>
  <c r="U8078" i="1"/>
  <c r="T8079" i="1"/>
  <c r="W8078" i="1"/>
  <c r="S8078" i="1"/>
  <c r="R8079" i="1"/>
  <c r="W8079" i="1" l="1"/>
  <c r="R8080" i="1"/>
  <c r="S8079" i="1"/>
  <c r="X8079" i="1"/>
  <c r="U8079" i="1"/>
  <c r="T8080" i="1"/>
  <c r="X8080" i="1" l="1"/>
  <c r="T8081" i="1"/>
  <c r="U8080" i="1"/>
  <c r="W8080" i="1"/>
  <c r="S8080" i="1"/>
  <c r="R8081" i="1"/>
  <c r="W8081" i="1" l="1"/>
  <c r="R8082" i="1"/>
  <c r="S8081" i="1"/>
  <c r="X8081" i="1"/>
  <c r="U8081" i="1"/>
  <c r="T8082" i="1"/>
  <c r="X8082" i="1" l="1"/>
  <c r="U8082" i="1"/>
  <c r="T8083" i="1"/>
  <c r="W8082" i="1"/>
  <c r="R8083" i="1"/>
  <c r="S8082" i="1"/>
  <c r="W8083" i="1" l="1"/>
  <c r="R8084" i="1"/>
  <c r="S8083" i="1"/>
  <c r="X8083" i="1"/>
  <c r="T8084" i="1"/>
  <c r="U8083" i="1"/>
  <c r="X8084" i="1" l="1"/>
  <c r="T8085" i="1"/>
  <c r="U8084" i="1"/>
  <c r="W8084" i="1"/>
  <c r="R8085" i="1"/>
  <c r="S8084" i="1"/>
  <c r="W8085" i="1" l="1"/>
  <c r="S8085" i="1"/>
  <c r="R8086" i="1"/>
  <c r="X8085" i="1"/>
  <c r="T8086" i="1"/>
  <c r="U8085" i="1"/>
  <c r="X8086" i="1" l="1"/>
  <c r="T8087" i="1"/>
  <c r="U8086" i="1"/>
  <c r="W8086" i="1"/>
  <c r="R8087" i="1"/>
  <c r="S8086" i="1"/>
  <c r="W8087" i="1" l="1"/>
  <c r="S8087" i="1"/>
  <c r="R8088" i="1"/>
  <c r="X8087" i="1"/>
  <c r="U8087" i="1"/>
  <c r="T8088" i="1"/>
  <c r="X8088" i="1" l="1"/>
  <c r="U8088" i="1"/>
  <c r="T8089" i="1"/>
  <c r="W8088" i="1"/>
  <c r="R8089" i="1"/>
  <c r="S8088" i="1"/>
  <c r="W8089" i="1" l="1"/>
  <c r="R8090" i="1"/>
  <c r="S8089" i="1"/>
  <c r="X8089" i="1"/>
  <c r="U8089" i="1"/>
  <c r="T8090" i="1"/>
  <c r="X8090" i="1" l="1"/>
  <c r="T8091" i="1"/>
  <c r="U8090" i="1"/>
  <c r="W8090" i="1"/>
  <c r="R8091" i="1"/>
  <c r="S8090" i="1"/>
  <c r="W8091" i="1" l="1"/>
  <c r="R8092" i="1"/>
  <c r="S8091" i="1"/>
  <c r="X8091" i="1"/>
  <c r="T8092" i="1"/>
  <c r="U8091" i="1"/>
  <c r="X8092" i="1" l="1"/>
  <c r="T8093" i="1"/>
  <c r="U8092" i="1"/>
  <c r="W8092" i="1"/>
  <c r="R8093" i="1"/>
  <c r="S8092" i="1"/>
  <c r="W8093" i="1" l="1"/>
  <c r="S8093" i="1"/>
  <c r="R8094" i="1"/>
  <c r="X8093" i="1"/>
  <c r="T8094" i="1"/>
  <c r="U8093" i="1"/>
  <c r="X8094" i="1" l="1"/>
  <c r="T8095" i="1"/>
  <c r="U8094" i="1"/>
  <c r="W8094" i="1"/>
  <c r="R8095" i="1"/>
  <c r="S8094" i="1"/>
  <c r="W8095" i="1" l="1"/>
  <c r="S8095" i="1"/>
  <c r="R8096" i="1"/>
  <c r="X8095" i="1"/>
  <c r="U8095" i="1"/>
  <c r="T8096" i="1"/>
  <c r="X8096" i="1" l="1"/>
  <c r="T8097" i="1"/>
  <c r="U8096" i="1"/>
  <c r="W8096" i="1"/>
  <c r="R8097" i="1"/>
  <c r="S8096" i="1"/>
  <c r="W8097" i="1" l="1"/>
  <c r="R8098" i="1"/>
  <c r="S8097" i="1"/>
  <c r="X8097" i="1"/>
  <c r="T8098" i="1"/>
  <c r="U8097" i="1"/>
  <c r="X8098" i="1" l="1"/>
  <c r="U8098" i="1"/>
  <c r="T8099" i="1"/>
  <c r="W8098" i="1"/>
  <c r="S8098" i="1"/>
  <c r="R8099" i="1"/>
  <c r="W8099" i="1" l="1"/>
  <c r="S8099" i="1"/>
  <c r="R8100" i="1"/>
  <c r="X8099" i="1"/>
  <c r="U8099" i="1"/>
  <c r="T8100" i="1"/>
  <c r="X8100" i="1" l="1"/>
  <c r="T8101" i="1"/>
  <c r="U8100" i="1"/>
  <c r="W8100" i="1"/>
  <c r="S8100" i="1"/>
  <c r="R8101" i="1"/>
  <c r="W8101" i="1" l="1"/>
  <c r="S8101" i="1"/>
  <c r="R8102" i="1"/>
  <c r="X8101" i="1"/>
  <c r="T8102" i="1"/>
  <c r="U8101" i="1"/>
  <c r="W8102" i="1" l="1"/>
  <c r="S8102" i="1"/>
  <c r="R8103" i="1"/>
  <c r="X8102" i="1"/>
  <c r="U8102" i="1"/>
  <c r="T8103" i="1"/>
  <c r="X8103" i="1" l="1"/>
  <c r="U8103" i="1"/>
  <c r="T8104" i="1"/>
  <c r="W8103" i="1"/>
  <c r="R8104" i="1"/>
  <c r="S8103" i="1"/>
  <c r="W8104" i="1" l="1"/>
  <c r="R8105" i="1"/>
  <c r="S8104" i="1"/>
  <c r="X8104" i="1"/>
  <c r="U8104" i="1"/>
  <c r="T8105" i="1"/>
  <c r="X8105" i="1" l="1"/>
  <c r="T8106" i="1"/>
  <c r="U8105" i="1"/>
  <c r="W8105" i="1"/>
  <c r="S8105" i="1"/>
  <c r="R8106" i="1"/>
  <c r="W8106" i="1" l="1"/>
  <c r="R8107" i="1"/>
  <c r="S8106" i="1"/>
  <c r="X8106" i="1"/>
  <c r="T8107" i="1"/>
  <c r="U8106" i="1"/>
  <c r="X8107" i="1" l="1"/>
  <c r="U8107" i="1"/>
  <c r="T8108" i="1"/>
  <c r="W8107" i="1"/>
  <c r="S8107" i="1"/>
  <c r="R8108" i="1"/>
  <c r="W8108" i="1" l="1"/>
  <c r="S8108" i="1"/>
  <c r="R8109" i="1"/>
  <c r="X8108" i="1"/>
  <c r="T8109" i="1"/>
  <c r="U8108" i="1"/>
  <c r="X8109" i="1" l="1"/>
  <c r="U8109" i="1"/>
  <c r="T8110" i="1"/>
  <c r="W8109" i="1"/>
  <c r="S8109" i="1"/>
  <c r="R8110" i="1"/>
  <c r="X8110" i="1" l="1"/>
  <c r="T8111" i="1"/>
  <c r="U8110" i="1"/>
  <c r="W8110" i="1"/>
  <c r="R8111" i="1"/>
  <c r="S8110" i="1"/>
  <c r="W8111" i="1" l="1"/>
  <c r="S8111" i="1"/>
  <c r="R8112" i="1"/>
  <c r="X8111" i="1"/>
  <c r="U8111" i="1"/>
  <c r="T8112" i="1"/>
  <c r="X8112" i="1" l="1"/>
  <c r="U8112" i="1"/>
  <c r="T8113" i="1"/>
  <c r="W8112" i="1"/>
  <c r="R8113" i="1"/>
  <c r="S8112" i="1"/>
  <c r="X8113" i="1" l="1"/>
  <c r="T8114" i="1"/>
  <c r="U8113" i="1"/>
  <c r="W8113" i="1"/>
  <c r="S8113" i="1"/>
  <c r="R8114" i="1"/>
  <c r="W8114" i="1" l="1"/>
  <c r="R8115" i="1"/>
  <c r="S8114" i="1"/>
  <c r="X8114" i="1"/>
  <c r="T8115" i="1"/>
  <c r="U8114" i="1"/>
  <c r="X8115" i="1" l="1"/>
  <c r="T8116" i="1"/>
  <c r="U8115" i="1"/>
  <c r="W8115" i="1"/>
  <c r="S8115" i="1"/>
  <c r="R8116" i="1"/>
  <c r="W8116" i="1" l="1"/>
  <c r="R8117" i="1"/>
  <c r="S8116" i="1"/>
  <c r="X8116" i="1"/>
  <c r="T8117" i="1"/>
  <c r="U8116" i="1"/>
  <c r="X8117" i="1" l="1"/>
  <c r="U8117" i="1"/>
  <c r="T8118" i="1"/>
  <c r="W8117" i="1"/>
  <c r="S8117" i="1"/>
  <c r="R8118" i="1"/>
  <c r="W8118" i="1" l="1"/>
  <c r="S8118" i="1"/>
  <c r="R8119" i="1"/>
  <c r="X8118" i="1"/>
  <c r="U8118" i="1"/>
  <c r="T8119" i="1"/>
  <c r="X8119" i="1" l="1"/>
  <c r="T8120" i="1"/>
  <c r="U8119" i="1"/>
  <c r="W8119" i="1"/>
  <c r="R8120" i="1"/>
  <c r="S8119" i="1"/>
  <c r="W8120" i="1" l="1"/>
  <c r="R8121" i="1"/>
  <c r="S8120" i="1"/>
  <c r="X8120" i="1"/>
  <c r="T8121" i="1"/>
  <c r="U8120" i="1"/>
  <c r="X8121" i="1" l="1"/>
  <c r="T8122" i="1"/>
  <c r="U8121" i="1"/>
  <c r="W8121" i="1"/>
  <c r="S8121" i="1"/>
  <c r="R8122" i="1"/>
  <c r="W8122" i="1" l="1"/>
  <c r="S8122" i="1"/>
  <c r="R8123" i="1"/>
  <c r="X8122" i="1"/>
  <c r="U8122" i="1"/>
  <c r="T8123" i="1"/>
  <c r="X8123" i="1" l="1"/>
  <c r="U8123" i="1"/>
  <c r="T8124" i="1"/>
  <c r="W8123" i="1"/>
  <c r="S8123" i="1"/>
  <c r="R8124" i="1"/>
  <c r="W8124" i="1" l="1"/>
  <c r="R8125" i="1"/>
  <c r="S8124" i="1"/>
  <c r="X8124" i="1"/>
  <c r="T8125" i="1"/>
  <c r="U8124" i="1"/>
  <c r="X8125" i="1" l="1"/>
  <c r="T8126" i="1"/>
  <c r="U8125" i="1"/>
  <c r="W8125" i="1"/>
  <c r="S8125" i="1"/>
  <c r="R8126" i="1"/>
  <c r="W8126" i="1" l="1"/>
  <c r="S8126" i="1"/>
  <c r="R8127" i="1"/>
  <c r="X8126" i="1"/>
  <c r="T8127" i="1"/>
  <c r="U8126" i="1"/>
  <c r="X8127" i="1" l="1"/>
  <c r="U8127" i="1"/>
  <c r="T8128" i="1"/>
  <c r="W8127" i="1"/>
  <c r="S8127" i="1"/>
  <c r="R8128" i="1"/>
  <c r="W8128" i="1" l="1"/>
  <c r="R8129" i="1"/>
  <c r="S8128" i="1"/>
  <c r="X8128" i="1"/>
  <c r="U8128" i="1"/>
  <c r="T8129" i="1"/>
  <c r="X8129" i="1" l="1"/>
  <c r="U8129" i="1"/>
  <c r="T8130" i="1"/>
  <c r="W8129" i="1"/>
  <c r="R8130" i="1"/>
  <c r="S8129" i="1"/>
  <c r="W8130" i="1" l="1"/>
  <c r="R8131" i="1"/>
  <c r="S8130" i="1"/>
  <c r="X8130" i="1"/>
  <c r="T8131" i="1"/>
  <c r="U8130" i="1"/>
  <c r="X8131" i="1" l="1"/>
  <c r="U8131" i="1"/>
  <c r="T8132" i="1"/>
  <c r="W8131" i="1"/>
  <c r="S8131" i="1"/>
  <c r="R8132" i="1"/>
  <c r="W8132" i="1" l="1"/>
  <c r="R8133" i="1"/>
  <c r="S8132" i="1"/>
  <c r="X8132" i="1"/>
  <c r="T8133" i="1"/>
  <c r="U8132" i="1"/>
  <c r="X8133" i="1" l="1"/>
  <c r="T8134" i="1"/>
  <c r="U8133" i="1"/>
  <c r="W8133" i="1"/>
  <c r="S8133" i="1"/>
  <c r="R8134" i="1"/>
  <c r="W8134" i="1" l="1"/>
  <c r="S8134" i="1"/>
  <c r="R8135" i="1"/>
  <c r="X8134" i="1"/>
  <c r="U8134" i="1"/>
  <c r="T8135" i="1"/>
  <c r="X8135" i="1" l="1"/>
  <c r="T8136" i="1"/>
  <c r="U8135" i="1"/>
  <c r="W8135" i="1"/>
  <c r="S8135" i="1"/>
  <c r="R8136" i="1"/>
  <c r="W8136" i="1" l="1"/>
  <c r="R8137" i="1"/>
  <c r="S8136" i="1"/>
  <c r="X8136" i="1"/>
  <c r="U8136" i="1"/>
  <c r="T8137" i="1"/>
  <c r="X8137" i="1" l="1"/>
  <c r="U8137" i="1"/>
  <c r="T8138" i="1"/>
  <c r="W8137" i="1"/>
  <c r="S8137" i="1"/>
  <c r="R8138" i="1"/>
  <c r="W8138" i="1" l="1"/>
  <c r="R8139" i="1"/>
  <c r="S8138" i="1"/>
  <c r="X8138" i="1"/>
  <c r="U8138" i="1"/>
  <c r="T8139" i="1"/>
  <c r="X8139" i="1" l="1"/>
  <c r="U8139" i="1"/>
  <c r="T8140" i="1"/>
  <c r="W8139" i="1"/>
  <c r="R8140" i="1"/>
  <c r="S8139" i="1"/>
  <c r="W8140" i="1" l="1"/>
  <c r="S8140" i="1"/>
  <c r="R8141" i="1"/>
  <c r="X8140" i="1"/>
  <c r="U8140" i="1"/>
  <c r="T8141" i="1"/>
  <c r="X8141" i="1" l="1"/>
  <c r="T8142" i="1"/>
  <c r="U8141" i="1"/>
  <c r="W8141" i="1"/>
  <c r="S8141" i="1"/>
  <c r="R8142" i="1"/>
  <c r="X8142" i="1" l="1"/>
  <c r="U8142" i="1"/>
  <c r="T8143" i="1"/>
  <c r="W8142" i="1"/>
  <c r="R8143" i="1"/>
  <c r="S8142" i="1"/>
  <c r="W8143" i="1" l="1"/>
  <c r="S8143" i="1"/>
  <c r="R8144" i="1"/>
  <c r="X8143" i="1"/>
  <c r="U8143" i="1"/>
  <c r="T8144" i="1"/>
  <c r="X8144" i="1" l="1"/>
  <c r="U8144" i="1"/>
  <c r="T8145" i="1"/>
  <c r="W8144" i="1"/>
  <c r="R8145" i="1"/>
  <c r="S8144" i="1"/>
  <c r="W8145" i="1" l="1"/>
  <c r="S8145" i="1"/>
  <c r="R8146" i="1"/>
  <c r="X8145" i="1"/>
  <c r="U8145" i="1"/>
  <c r="T8146" i="1"/>
  <c r="X8146" i="1" l="1"/>
  <c r="T8147" i="1"/>
  <c r="U8146" i="1"/>
  <c r="W8146" i="1"/>
  <c r="R8147" i="1"/>
  <c r="S8146" i="1"/>
  <c r="W8147" i="1" l="1"/>
  <c r="S8147" i="1"/>
  <c r="R8148" i="1"/>
  <c r="X8147" i="1"/>
  <c r="U8147" i="1"/>
  <c r="T8148" i="1"/>
  <c r="X8148" i="1" l="1"/>
  <c r="T8149" i="1"/>
  <c r="U8148" i="1"/>
  <c r="W8148" i="1"/>
  <c r="R8149" i="1"/>
  <c r="S8148" i="1"/>
  <c r="W8149" i="1" l="1"/>
  <c r="R8150" i="1"/>
  <c r="S8149" i="1"/>
  <c r="X8149" i="1"/>
  <c r="T8150" i="1"/>
  <c r="U8149" i="1"/>
  <c r="X8150" i="1" l="1"/>
  <c r="U8150" i="1"/>
  <c r="T8151" i="1"/>
  <c r="W8150" i="1"/>
  <c r="S8150" i="1"/>
  <c r="R8151" i="1"/>
  <c r="W8151" i="1" l="1"/>
  <c r="R8152" i="1"/>
  <c r="S8151" i="1"/>
  <c r="X8151" i="1"/>
  <c r="T8152" i="1"/>
  <c r="U8151" i="1"/>
  <c r="X8152" i="1" l="1"/>
  <c r="U8152" i="1"/>
  <c r="T8153" i="1"/>
  <c r="W8152" i="1"/>
  <c r="R8153" i="1"/>
  <c r="S8152" i="1"/>
  <c r="W8153" i="1" l="1"/>
  <c r="R8154" i="1"/>
  <c r="S8153" i="1"/>
  <c r="X8153" i="1"/>
  <c r="U8153" i="1"/>
  <c r="T8154" i="1"/>
  <c r="X8154" i="1" l="1"/>
  <c r="U8154" i="1"/>
  <c r="T8155" i="1"/>
  <c r="W8154" i="1"/>
  <c r="R8155" i="1"/>
  <c r="S8154" i="1"/>
  <c r="W8155" i="1" l="1"/>
  <c r="S8155" i="1"/>
  <c r="R8156" i="1"/>
  <c r="X8155" i="1"/>
  <c r="T8156" i="1"/>
  <c r="U8155" i="1"/>
  <c r="X8156" i="1" l="1"/>
  <c r="T8157" i="1"/>
  <c r="U8156" i="1"/>
  <c r="W8156" i="1"/>
  <c r="R8157" i="1"/>
  <c r="S8156" i="1"/>
  <c r="W8157" i="1" l="1"/>
  <c r="S8157" i="1"/>
  <c r="R8158" i="1"/>
  <c r="X8157" i="1"/>
  <c r="U8157" i="1"/>
  <c r="T8158" i="1"/>
  <c r="X8158" i="1" l="1"/>
  <c r="T8159" i="1"/>
  <c r="U8158" i="1"/>
  <c r="W8158" i="1"/>
  <c r="R8159" i="1"/>
  <c r="S8158" i="1"/>
  <c r="W8159" i="1" l="1"/>
  <c r="S8159" i="1"/>
  <c r="R8160" i="1"/>
  <c r="X8159" i="1"/>
  <c r="T8160" i="1"/>
  <c r="U8159" i="1"/>
  <c r="W8160" i="1" l="1"/>
  <c r="S8160" i="1"/>
  <c r="R8161" i="1"/>
  <c r="X8160" i="1"/>
  <c r="U8160" i="1"/>
  <c r="T8161" i="1"/>
  <c r="X8161" i="1" l="1"/>
  <c r="U8161" i="1"/>
  <c r="T8162" i="1"/>
  <c r="W8161" i="1"/>
  <c r="R8162" i="1"/>
  <c r="S8161" i="1"/>
  <c r="W8162" i="1" l="1"/>
  <c r="S8162" i="1"/>
  <c r="R8163" i="1"/>
  <c r="X8162" i="1"/>
  <c r="T8163" i="1"/>
  <c r="U8162" i="1"/>
  <c r="X8163" i="1" l="1"/>
  <c r="U8163" i="1"/>
  <c r="T8164" i="1"/>
  <c r="W8163" i="1"/>
  <c r="R8164" i="1"/>
  <c r="S8163" i="1"/>
  <c r="W8164" i="1" l="1"/>
  <c r="S8164" i="1"/>
  <c r="R8165" i="1"/>
  <c r="X8164" i="1"/>
  <c r="T8165" i="1"/>
  <c r="U8164" i="1"/>
  <c r="X8165" i="1" l="1"/>
  <c r="T8166" i="1"/>
  <c r="U8165" i="1"/>
  <c r="W8165" i="1"/>
  <c r="S8165" i="1"/>
  <c r="R8166" i="1"/>
  <c r="W8166" i="1" l="1"/>
  <c r="S8166" i="1"/>
  <c r="R8167" i="1"/>
  <c r="X8166" i="1"/>
  <c r="T8167" i="1"/>
  <c r="U8166" i="1"/>
  <c r="X8167" i="1" l="1"/>
  <c r="U8167" i="1"/>
  <c r="T8168" i="1"/>
  <c r="W8167" i="1"/>
  <c r="R8168" i="1"/>
  <c r="S8167" i="1"/>
  <c r="W8168" i="1" l="1"/>
  <c r="S8168" i="1"/>
  <c r="R8169" i="1"/>
  <c r="X8168" i="1"/>
  <c r="T8169" i="1"/>
  <c r="U8168" i="1"/>
  <c r="X8169" i="1" l="1"/>
  <c r="T8170" i="1"/>
  <c r="U8169" i="1"/>
  <c r="W8169" i="1"/>
  <c r="R8170" i="1"/>
  <c r="S8169" i="1"/>
  <c r="W8170" i="1" l="1"/>
  <c r="S8170" i="1"/>
  <c r="R8171" i="1"/>
  <c r="X8170" i="1"/>
  <c r="U8170" i="1"/>
  <c r="T8171" i="1"/>
  <c r="X8171" i="1" l="1"/>
  <c r="U8171" i="1"/>
  <c r="T8172" i="1"/>
  <c r="W8171" i="1"/>
  <c r="S8171" i="1"/>
  <c r="R8172" i="1"/>
  <c r="W8172" i="1" l="1"/>
  <c r="S8172" i="1"/>
  <c r="R8173" i="1"/>
  <c r="X8172" i="1"/>
  <c r="U8172" i="1"/>
  <c r="T8173" i="1"/>
  <c r="X8173" i="1" l="1"/>
  <c r="T8174" i="1"/>
  <c r="U8173" i="1"/>
  <c r="W8173" i="1"/>
  <c r="S8173" i="1"/>
  <c r="R8174" i="1"/>
  <c r="W8174" i="1" l="1"/>
  <c r="R8175" i="1"/>
  <c r="S8174" i="1"/>
  <c r="X8174" i="1"/>
  <c r="T8175" i="1"/>
  <c r="U8174" i="1"/>
  <c r="X8175" i="1" l="1"/>
  <c r="T8176" i="1"/>
  <c r="U8175" i="1"/>
  <c r="W8175" i="1"/>
  <c r="S8175" i="1"/>
  <c r="R8176" i="1"/>
  <c r="W8176" i="1" l="1"/>
  <c r="R8177" i="1"/>
  <c r="S8176" i="1"/>
  <c r="X8176" i="1"/>
  <c r="U8176" i="1"/>
  <c r="T8177" i="1"/>
  <c r="X8177" i="1" l="1"/>
  <c r="U8177" i="1"/>
  <c r="T8178" i="1"/>
  <c r="W8177" i="1"/>
  <c r="R8178" i="1"/>
  <c r="S8177" i="1"/>
  <c r="W8178" i="1" l="1"/>
  <c r="R8179" i="1"/>
  <c r="S8178" i="1"/>
  <c r="X8178" i="1"/>
  <c r="T8179" i="1"/>
  <c r="U8178" i="1"/>
  <c r="X8179" i="1" l="1"/>
  <c r="U8179" i="1"/>
  <c r="T8180" i="1"/>
  <c r="W8179" i="1"/>
  <c r="R8180" i="1"/>
  <c r="S8179" i="1"/>
  <c r="W8180" i="1" l="1"/>
  <c r="S8180" i="1"/>
  <c r="R8181" i="1"/>
  <c r="X8180" i="1"/>
  <c r="T8181" i="1"/>
  <c r="U8180" i="1"/>
  <c r="X8181" i="1" l="1"/>
  <c r="U8181" i="1"/>
  <c r="T8182" i="1"/>
  <c r="W8181" i="1"/>
  <c r="R8182" i="1"/>
  <c r="S8181" i="1"/>
  <c r="W8182" i="1" l="1"/>
  <c r="R8183" i="1"/>
  <c r="S8182" i="1"/>
  <c r="X8182" i="1"/>
  <c r="U8182" i="1"/>
  <c r="T8183" i="1"/>
  <c r="X8183" i="1" l="1"/>
  <c r="T8184" i="1"/>
  <c r="U8183" i="1"/>
  <c r="W8183" i="1"/>
  <c r="S8183" i="1"/>
  <c r="R8184" i="1"/>
  <c r="W8184" i="1" l="1"/>
  <c r="S8184" i="1"/>
  <c r="R8185" i="1"/>
  <c r="X8184" i="1"/>
  <c r="T8185" i="1"/>
  <c r="U8184" i="1"/>
  <c r="X8185" i="1" l="1"/>
  <c r="T8186" i="1"/>
  <c r="U8185" i="1"/>
  <c r="W8185" i="1"/>
  <c r="S8185" i="1"/>
  <c r="R8186" i="1"/>
  <c r="W8186" i="1" l="1"/>
  <c r="R8187" i="1"/>
  <c r="S8186" i="1"/>
  <c r="X8186" i="1"/>
  <c r="U8186" i="1"/>
  <c r="T8187" i="1"/>
  <c r="X8187" i="1" l="1"/>
  <c r="U8187" i="1"/>
  <c r="T8188" i="1"/>
  <c r="W8187" i="1"/>
  <c r="S8187" i="1"/>
  <c r="R8188" i="1"/>
  <c r="W8188" i="1" l="1"/>
  <c r="S8188" i="1"/>
  <c r="R8189" i="1"/>
  <c r="X8188" i="1"/>
  <c r="T8189" i="1"/>
  <c r="U8188" i="1"/>
  <c r="X8189" i="1" l="1"/>
  <c r="U8189" i="1"/>
  <c r="T8190" i="1"/>
  <c r="W8189" i="1"/>
  <c r="R8190" i="1"/>
  <c r="S8189" i="1"/>
  <c r="W8190" i="1" l="1"/>
  <c r="S8190" i="1"/>
  <c r="R8191" i="1"/>
  <c r="X8190" i="1"/>
  <c r="T8191" i="1"/>
  <c r="U8190" i="1"/>
  <c r="X8191" i="1" l="1"/>
  <c r="T8192" i="1"/>
  <c r="U8191" i="1"/>
  <c r="W8191" i="1"/>
  <c r="S8191" i="1"/>
  <c r="R8192" i="1"/>
  <c r="W8192" i="1" l="1"/>
  <c r="R8193" i="1"/>
  <c r="S8192" i="1"/>
  <c r="X8192" i="1"/>
  <c r="U8192" i="1"/>
  <c r="T8193" i="1"/>
  <c r="X8193" i="1" l="1"/>
  <c r="T8194" i="1"/>
  <c r="U8193" i="1"/>
  <c r="W8193" i="1"/>
  <c r="S8193" i="1"/>
  <c r="R8194" i="1"/>
  <c r="W8194" i="1" l="1"/>
  <c r="S8194" i="1"/>
  <c r="R8195" i="1"/>
  <c r="X8194" i="1"/>
  <c r="T8195" i="1"/>
  <c r="U8194" i="1"/>
  <c r="X8195" i="1" l="1"/>
  <c r="U8195" i="1"/>
  <c r="T8196" i="1"/>
  <c r="W8195" i="1"/>
  <c r="S8195" i="1"/>
  <c r="R8196" i="1"/>
  <c r="W8196" i="1" l="1"/>
  <c r="S8196" i="1"/>
  <c r="R8197" i="1"/>
  <c r="X8196" i="1"/>
  <c r="T8197" i="1"/>
  <c r="U8196" i="1"/>
  <c r="X8197" i="1" l="1"/>
  <c r="U8197" i="1"/>
  <c r="T8198" i="1"/>
  <c r="W8197" i="1"/>
  <c r="R8198" i="1"/>
  <c r="S8197" i="1"/>
  <c r="W8198" i="1" l="1"/>
  <c r="S8198" i="1"/>
  <c r="R8199" i="1"/>
  <c r="X8198" i="1"/>
  <c r="T8199" i="1"/>
  <c r="U8198" i="1"/>
  <c r="X8199" i="1" l="1"/>
  <c r="U8199" i="1"/>
  <c r="T8200" i="1"/>
  <c r="W8199" i="1"/>
  <c r="S8199" i="1"/>
  <c r="R8200" i="1"/>
  <c r="W8200" i="1" l="1"/>
  <c r="R8201" i="1"/>
  <c r="S8200" i="1"/>
  <c r="X8200" i="1"/>
  <c r="U8200" i="1"/>
  <c r="T8201" i="1"/>
  <c r="X8201" i="1" l="1"/>
  <c r="U8201" i="1"/>
  <c r="T8202" i="1"/>
  <c r="W8201" i="1"/>
  <c r="R8202" i="1"/>
  <c r="S8201" i="1"/>
  <c r="W8202" i="1" l="1"/>
  <c r="R8203" i="1"/>
  <c r="S8202" i="1"/>
  <c r="X8202" i="1"/>
  <c r="U8202" i="1"/>
  <c r="T8203" i="1"/>
  <c r="X8203" i="1" l="1"/>
  <c r="T8204" i="1"/>
  <c r="U8203" i="1"/>
  <c r="W8203" i="1"/>
  <c r="R8204" i="1"/>
  <c r="S8203" i="1"/>
  <c r="W8204" i="1" l="1"/>
  <c r="S8204" i="1"/>
  <c r="R8205" i="1"/>
  <c r="X8204" i="1"/>
  <c r="T8205" i="1"/>
  <c r="U8204" i="1"/>
  <c r="X8205" i="1" l="1"/>
  <c r="T8206" i="1"/>
  <c r="U8205" i="1"/>
  <c r="W8205" i="1"/>
  <c r="S8205" i="1"/>
  <c r="R8206" i="1"/>
  <c r="W8206" i="1" l="1"/>
  <c r="R8207" i="1"/>
  <c r="S8206" i="1"/>
  <c r="X8206" i="1"/>
  <c r="U8206" i="1"/>
  <c r="T8207" i="1"/>
  <c r="X8207" i="1" l="1"/>
  <c r="U8207" i="1"/>
  <c r="T8208" i="1"/>
  <c r="W8207" i="1"/>
  <c r="S8207" i="1"/>
  <c r="R8208" i="1"/>
  <c r="X8208" i="1" l="1"/>
  <c r="T8209" i="1"/>
  <c r="U8208" i="1"/>
  <c r="W8208" i="1"/>
  <c r="S8208" i="1"/>
  <c r="R8209" i="1"/>
  <c r="W8209" i="1" l="1"/>
  <c r="S8209" i="1"/>
  <c r="R8210" i="1"/>
  <c r="X8209" i="1"/>
  <c r="U8209" i="1"/>
  <c r="T8210" i="1"/>
  <c r="X8210" i="1" l="1"/>
  <c r="T8211" i="1"/>
  <c r="U8210" i="1"/>
  <c r="W8210" i="1"/>
  <c r="S8210" i="1"/>
  <c r="R8211" i="1"/>
  <c r="W8211" i="1" l="1"/>
  <c r="R8212" i="1"/>
  <c r="S8211" i="1"/>
  <c r="X8211" i="1"/>
  <c r="T8212" i="1"/>
  <c r="U8211" i="1"/>
  <c r="W8212" i="1" l="1"/>
  <c r="R8213" i="1"/>
  <c r="S8212" i="1"/>
  <c r="X8212" i="1"/>
  <c r="U8212" i="1"/>
  <c r="T8213" i="1"/>
  <c r="X8213" i="1" l="1"/>
  <c r="T8214" i="1"/>
  <c r="U8213" i="1"/>
  <c r="W8213" i="1"/>
  <c r="S8213" i="1"/>
  <c r="R8214" i="1"/>
  <c r="W8214" i="1" l="1"/>
  <c r="S8214" i="1"/>
  <c r="R8215" i="1"/>
  <c r="X8214" i="1"/>
  <c r="U8214" i="1"/>
  <c r="T8215" i="1"/>
  <c r="X8215" i="1" l="1"/>
  <c r="U8215" i="1"/>
  <c r="T8216" i="1"/>
  <c r="W8215" i="1"/>
  <c r="S8215" i="1"/>
  <c r="R8216" i="1"/>
  <c r="W8216" i="1" l="1"/>
  <c r="S8216" i="1"/>
  <c r="R8217" i="1"/>
  <c r="X8216" i="1"/>
  <c r="T8217" i="1"/>
  <c r="U8216" i="1"/>
  <c r="X8217" i="1" l="1"/>
  <c r="U8217" i="1"/>
  <c r="T8218" i="1"/>
  <c r="W8217" i="1"/>
  <c r="S8217" i="1"/>
  <c r="R8218" i="1"/>
  <c r="W8218" i="1" l="1"/>
  <c r="R8219" i="1"/>
  <c r="S8218" i="1"/>
  <c r="X8218" i="1"/>
  <c r="T8219" i="1"/>
  <c r="U8218" i="1"/>
  <c r="W8219" i="1" l="1"/>
  <c r="S8219" i="1"/>
  <c r="R8220" i="1"/>
  <c r="X8219" i="1"/>
  <c r="U8219" i="1"/>
  <c r="T8220" i="1"/>
  <c r="X8220" i="1" l="1"/>
  <c r="U8220" i="1"/>
  <c r="T8221" i="1"/>
  <c r="W8220" i="1"/>
  <c r="S8220" i="1"/>
  <c r="R8221" i="1"/>
  <c r="W8221" i="1" l="1"/>
  <c r="S8221" i="1"/>
  <c r="R8222" i="1"/>
  <c r="X8221" i="1"/>
  <c r="T8222" i="1"/>
  <c r="U8221" i="1"/>
  <c r="X8222" i="1" l="1"/>
  <c r="U8222" i="1"/>
  <c r="T8223" i="1"/>
  <c r="W8222" i="1"/>
  <c r="R8223" i="1"/>
  <c r="S8222" i="1"/>
  <c r="X8223" i="1" l="1"/>
  <c r="U8223" i="1"/>
  <c r="T8224" i="1"/>
  <c r="W8223" i="1"/>
  <c r="S8223" i="1"/>
  <c r="R8224" i="1"/>
  <c r="W8224" i="1" l="1"/>
  <c r="S8224" i="1"/>
  <c r="R8225" i="1"/>
  <c r="X8224" i="1"/>
  <c r="T8225" i="1"/>
  <c r="U8224" i="1"/>
  <c r="X8225" i="1" l="1"/>
  <c r="U8225" i="1"/>
  <c r="T8226" i="1"/>
  <c r="W8225" i="1"/>
  <c r="R8226" i="1"/>
  <c r="S8225" i="1"/>
  <c r="W8226" i="1" l="1"/>
  <c r="S8226" i="1"/>
  <c r="R8227" i="1"/>
  <c r="X8226" i="1"/>
  <c r="T8227" i="1"/>
  <c r="U8226" i="1"/>
  <c r="W8227" i="1" l="1"/>
  <c r="S8227" i="1"/>
  <c r="R8228" i="1"/>
  <c r="X8227" i="1"/>
  <c r="T8228" i="1"/>
  <c r="U8227" i="1"/>
  <c r="X8228" i="1" l="1"/>
  <c r="U8228" i="1"/>
  <c r="T8229" i="1"/>
  <c r="W8228" i="1"/>
  <c r="R8229" i="1"/>
  <c r="S8228" i="1"/>
  <c r="W8229" i="1" l="1"/>
  <c r="R8230" i="1"/>
  <c r="S8229" i="1"/>
  <c r="X8229" i="1"/>
  <c r="T8230" i="1"/>
  <c r="U8229" i="1"/>
  <c r="X8230" i="1" l="1"/>
  <c r="T8231" i="1"/>
  <c r="U8230" i="1"/>
  <c r="W8230" i="1"/>
  <c r="S8230" i="1"/>
  <c r="R8231" i="1"/>
  <c r="W8231" i="1" l="1"/>
  <c r="S8231" i="1"/>
  <c r="R8232" i="1"/>
  <c r="X8231" i="1"/>
  <c r="T8232" i="1"/>
  <c r="U8231" i="1"/>
  <c r="X8232" i="1" l="1"/>
  <c r="U8232" i="1"/>
  <c r="T8233" i="1"/>
  <c r="W8232" i="1"/>
  <c r="S8232" i="1"/>
  <c r="R8233" i="1"/>
  <c r="W8233" i="1" l="1"/>
  <c r="R8234" i="1"/>
  <c r="S8233" i="1"/>
  <c r="X8233" i="1"/>
  <c r="T8234" i="1"/>
  <c r="U8233" i="1"/>
  <c r="X8234" i="1" l="1"/>
  <c r="U8234" i="1"/>
  <c r="T8235" i="1"/>
  <c r="W8234" i="1"/>
  <c r="S8234" i="1"/>
  <c r="R8235" i="1"/>
  <c r="W8235" i="1" l="1"/>
  <c r="R8236" i="1"/>
  <c r="S8235" i="1"/>
  <c r="X8235" i="1"/>
  <c r="U8235" i="1"/>
  <c r="T8236" i="1"/>
  <c r="X8236" i="1" l="1"/>
  <c r="T8237" i="1"/>
  <c r="U8236" i="1"/>
  <c r="W8236" i="1"/>
  <c r="R8237" i="1"/>
  <c r="S8236" i="1"/>
  <c r="W8237" i="1" l="1"/>
  <c r="S8237" i="1"/>
  <c r="R8238" i="1"/>
  <c r="X8237" i="1"/>
  <c r="T8238" i="1"/>
  <c r="U8237" i="1"/>
  <c r="X8238" i="1" l="1"/>
  <c r="U8238" i="1"/>
  <c r="T8239" i="1"/>
  <c r="W8238" i="1"/>
  <c r="R8239" i="1"/>
  <c r="S8238" i="1"/>
  <c r="W8239" i="1" l="1"/>
  <c r="R8240" i="1"/>
  <c r="S8239" i="1"/>
  <c r="X8239" i="1"/>
  <c r="T8240" i="1"/>
  <c r="U8239" i="1"/>
  <c r="X8240" i="1" l="1"/>
  <c r="T8241" i="1"/>
  <c r="U8240" i="1"/>
  <c r="W8240" i="1"/>
  <c r="S8240" i="1"/>
  <c r="R8241" i="1"/>
  <c r="W8241" i="1" l="1"/>
  <c r="S8241" i="1"/>
  <c r="R8242" i="1"/>
  <c r="X8241" i="1"/>
  <c r="T8242" i="1"/>
  <c r="U8241" i="1"/>
  <c r="X8242" i="1" l="1"/>
  <c r="T8243" i="1"/>
  <c r="U8242" i="1"/>
  <c r="W8242" i="1"/>
  <c r="R8243" i="1"/>
  <c r="S8242" i="1"/>
  <c r="W8243" i="1" l="1"/>
  <c r="S8243" i="1"/>
  <c r="R8244" i="1"/>
  <c r="X8243" i="1"/>
  <c r="T8244" i="1"/>
  <c r="U8243" i="1"/>
  <c r="X8244" i="1" l="1"/>
  <c r="U8244" i="1"/>
  <c r="T8245" i="1"/>
  <c r="W8244" i="1"/>
  <c r="R8245" i="1"/>
  <c r="S8244" i="1"/>
  <c r="W8245" i="1" l="1"/>
  <c r="R8246" i="1"/>
  <c r="S8245" i="1"/>
  <c r="X8245" i="1"/>
  <c r="U8245" i="1"/>
  <c r="T8246" i="1"/>
  <c r="X8246" i="1" l="1"/>
  <c r="T8247" i="1"/>
  <c r="U8246" i="1"/>
  <c r="W8246" i="1"/>
  <c r="S8246" i="1"/>
  <c r="R8247" i="1"/>
  <c r="W8247" i="1" l="1"/>
  <c r="R8248" i="1"/>
  <c r="S8247" i="1"/>
  <c r="X8247" i="1"/>
  <c r="T8248" i="1"/>
  <c r="U8247" i="1"/>
  <c r="X8248" i="1" l="1"/>
  <c r="U8248" i="1"/>
  <c r="T8249" i="1"/>
  <c r="W8248" i="1"/>
  <c r="R8249" i="1"/>
  <c r="S8248" i="1"/>
  <c r="W8249" i="1" l="1"/>
  <c r="S8249" i="1"/>
  <c r="R8250" i="1"/>
  <c r="X8249" i="1"/>
  <c r="U8249" i="1"/>
  <c r="T8250" i="1"/>
  <c r="X8250" i="1" l="1"/>
  <c r="T8251" i="1"/>
  <c r="U8250" i="1"/>
  <c r="W8250" i="1"/>
  <c r="S8250" i="1"/>
  <c r="R8251" i="1"/>
  <c r="W8251" i="1" l="1"/>
  <c r="S8251" i="1"/>
  <c r="R8252" i="1"/>
  <c r="X8251" i="1"/>
  <c r="T8252" i="1"/>
  <c r="U8251" i="1"/>
  <c r="X8252" i="1" l="1"/>
  <c r="U8252" i="1"/>
  <c r="T8253" i="1"/>
  <c r="W8252" i="1"/>
  <c r="S8252" i="1"/>
  <c r="R8253" i="1"/>
  <c r="W8253" i="1" l="1"/>
  <c r="S8253" i="1"/>
  <c r="R8254" i="1"/>
  <c r="X8253" i="1"/>
  <c r="U8253" i="1"/>
  <c r="T8254" i="1"/>
  <c r="X8254" i="1" l="1"/>
  <c r="T8255" i="1"/>
  <c r="U8254" i="1"/>
  <c r="W8254" i="1"/>
  <c r="R8255" i="1"/>
  <c r="S8254" i="1"/>
  <c r="W8255" i="1" l="1"/>
  <c r="S8255" i="1"/>
  <c r="R8256" i="1"/>
  <c r="X8255" i="1"/>
  <c r="T8256" i="1"/>
  <c r="U8255" i="1"/>
  <c r="X8256" i="1" l="1"/>
  <c r="U8256" i="1"/>
  <c r="T8257" i="1"/>
  <c r="W8256" i="1"/>
  <c r="R8257" i="1"/>
  <c r="S8256" i="1"/>
  <c r="W8257" i="1" l="1"/>
  <c r="R8258" i="1"/>
  <c r="S8257" i="1"/>
  <c r="X8257" i="1"/>
  <c r="T8258" i="1"/>
  <c r="U8257" i="1"/>
  <c r="X8258" i="1" l="1"/>
  <c r="U8258" i="1"/>
  <c r="T8259" i="1"/>
  <c r="W8258" i="1"/>
  <c r="S8258" i="1"/>
  <c r="R8259" i="1"/>
  <c r="W8259" i="1" l="1"/>
  <c r="S8259" i="1"/>
  <c r="R8260" i="1"/>
  <c r="X8259" i="1"/>
  <c r="U8259" i="1"/>
  <c r="T8260" i="1"/>
  <c r="X8260" i="1" l="1"/>
  <c r="U8260" i="1"/>
  <c r="T8261" i="1"/>
  <c r="W8260" i="1"/>
  <c r="R8261" i="1"/>
  <c r="S8260" i="1"/>
  <c r="W8261" i="1" l="1"/>
  <c r="R8262" i="1"/>
  <c r="S8261" i="1"/>
  <c r="X8261" i="1"/>
  <c r="T8262" i="1"/>
  <c r="U8261" i="1"/>
  <c r="X8262" i="1" l="1"/>
  <c r="U8262" i="1"/>
  <c r="T8263" i="1"/>
  <c r="W8262" i="1"/>
  <c r="S8262" i="1"/>
  <c r="R8263" i="1"/>
  <c r="W8263" i="1" l="1"/>
  <c r="S8263" i="1"/>
  <c r="R8264" i="1"/>
  <c r="X8263" i="1"/>
  <c r="T8264" i="1"/>
  <c r="U8263" i="1"/>
  <c r="X8264" i="1" l="1"/>
  <c r="U8264" i="1"/>
  <c r="T8265" i="1"/>
  <c r="W8264" i="1"/>
  <c r="R8265" i="1"/>
  <c r="S8264" i="1"/>
  <c r="W8265" i="1" l="1"/>
  <c r="S8265" i="1"/>
  <c r="R8266" i="1"/>
  <c r="X8265" i="1"/>
  <c r="U8265" i="1"/>
  <c r="T8266" i="1"/>
  <c r="X8266" i="1" l="1"/>
  <c r="U8266" i="1"/>
  <c r="T8267" i="1"/>
  <c r="W8266" i="1"/>
  <c r="S8266" i="1"/>
  <c r="R8267" i="1"/>
  <c r="W8267" i="1" l="1"/>
  <c r="R8268" i="1"/>
  <c r="S8267" i="1"/>
  <c r="X8267" i="1"/>
  <c r="U8267" i="1"/>
  <c r="T8268" i="1"/>
  <c r="X8268" i="1" l="1"/>
  <c r="U8268" i="1"/>
  <c r="T8269" i="1"/>
  <c r="W8268" i="1"/>
  <c r="S8268" i="1"/>
  <c r="R8269" i="1"/>
  <c r="W8269" i="1" l="1"/>
  <c r="S8269" i="1"/>
  <c r="R8270" i="1"/>
  <c r="X8269" i="1"/>
  <c r="T8270" i="1"/>
  <c r="U8269" i="1"/>
  <c r="X8270" i="1" l="1"/>
  <c r="U8270" i="1"/>
  <c r="T8271" i="1"/>
  <c r="W8270" i="1"/>
  <c r="S8270" i="1"/>
  <c r="R8271" i="1"/>
  <c r="W8271" i="1" l="1"/>
  <c r="S8271" i="1"/>
  <c r="R8272" i="1"/>
  <c r="X8271" i="1"/>
  <c r="T8272" i="1"/>
  <c r="U8271" i="1"/>
  <c r="X8272" i="1" l="1"/>
  <c r="U8272" i="1"/>
  <c r="T8273" i="1"/>
  <c r="W8272" i="1"/>
  <c r="S8272" i="1"/>
  <c r="R8273" i="1"/>
  <c r="W8273" i="1" l="1"/>
  <c r="S8273" i="1"/>
  <c r="R8274" i="1"/>
  <c r="X8273" i="1"/>
  <c r="T8274" i="1"/>
  <c r="U8273" i="1"/>
  <c r="X8274" i="1" l="1"/>
  <c r="T8275" i="1"/>
  <c r="U8274" i="1"/>
  <c r="W8274" i="1"/>
  <c r="S8274" i="1"/>
  <c r="R8275" i="1"/>
  <c r="W8275" i="1" l="1"/>
  <c r="R8276" i="1"/>
  <c r="S8275" i="1"/>
  <c r="X8275" i="1"/>
  <c r="U8275" i="1"/>
  <c r="T8276" i="1"/>
  <c r="X8276" i="1" l="1"/>
  <c r="U8276" i="1"/>
  <c r="T8277" i="1"/>
  <c r="W8276" i="1"/>
  <c r="R8277" i="1"/>
  <c r="S8276" i="1"/>
  <c r="W8277" i="1" l="1"/>
  <c r="R8278" i="1"/>
  <c r="S8277" i="1"/>
  <c r="X8277" i="1"/>
  <c r="U8277" i="1"/>
  <c r="T8278" i="1"/>
  <c r="X8278" i="1" l="1"/>
  <c r="T8279" i="1"/>
  <c r="U8278" i="1"/>
  <c r="W8278" i="1"/>
  <c r="S8278" i="1"/>
  <c r="R8279" i="1"/>
  <c r="W8279" i="1" l="1"/>
  <c r="S8279" i="1"/>
  <c r="R8280" i="1"/>
  <c r="X8279" i="1"/>
  <c r="U8279" i="1"/>
  <c r="T8280" i="1"/>
  <c r="X8280" i="1" l="1"/>
  <c r="U8280" i="1"/>
  <c r="T8281" i="1"/>
  <c r="W8280" i="1"/>
  <c r="R8281" i="1"/>
  <c r="S8280" i="1"/>
  <c r="W8281" i="1" l="1"/>
  <c r="R8282" i="1"/>
  <c r="S8281" i="1"/>
  <c r="X8281" i="1"/>
  <c r="U8281" i="1"/>
  <c r="T8282" i="1"/>
  <c r="X8282" i="1" l="1"/>
  <c r="T8283" i="1"/>
  <c r="U8282" i="1"/>
  <c r="W8282" i="1"/>
  <c r="R8283" i="1"/>
  <c r="S8282" i="1"/>
  <c r="W8283" i="1" l="1"/>
  <c r="S8283" i="1"/>
  <c r="R8284" i="1"/>
  <c r="X8283" i="1"/>
  <c r="T8284" i="1"/>
  <c r="U8283" i="1"/>
  <c r="X8284" i="1" l="1"/>
  <c r="T8285" i="1"/>
  <c r="U8284" i="1"/>
  <c r="W8284" i="1"/>
  <c r="R8285" i="1"/>
  <c r="S8284" i="1"/>
  <c r="W8285" i="1" l="1"/>
  <c r="S8285" i="1"/>
  <c r="R8286" i="1"/>
  <c r="X8285" i="1"/>
  <c r="U8285" i="1"/>
  <c r="T8286" i="1"/>
  <c r="X8286" i="1" l="1"/>
  <c r="T8287" i="1"/>
  <c r="U8286" i="1"/>
  <c r="W8286" i="1"/>
  <c r="R8287" i="1"/>
  <c r="S8286" i="1"/>
  <c r="W8287" i="1" l="1"/>
  <c r="S8287" i="1"/>
  <c r="R8288" i="1"/>
  <c r="X8287" i="1"/>
  <c r="U8287" i="1"/>
  <c r="T8288" i="1"/>
  <c r="X8288" i="1" l="1"/>
  <c r="U8288" i="1"/>
  <c r="T8289" i="1"/>
  <c r="W8288" i="1"/>
  <c r="R8289" i="1"/>
  <c r="S8288" i="1"/>
  <c r="W8289" i="1" l="1"/>
  <c r="R8290" i="1"/>
  <c r="S8289" i="1"/>
  <c r="X8289" i="1"/>
  <c r="T8290" i="1"/>
  <c r="U8289" i="1"/>
  <c r="X8290" i="1" l="1"/>
  <c r="T8291" i="1"/>
  <c r="U8290" i="1"/>
  <c r="W8290" i="1"/>
  <c r="S8290" i="1"/>
  <c r="R8291" i="1"/>
  <c r="X8291" i="1" l="1"/>
  <c r="U8291" i="1"/>
  <c r="T8292" i="1"/>
  <c r="W8291" i="1"/>
  <c r="R8292" i="1"/>
  <c r="S8291" i="1"/>
  <c r="W8292" i="1" l="1"/>
  <c r="R8293" i="1"/>
  <c r="S8292" i="1"/>
  <c r="X8292" i="1"/>
  <c r="U8292" i="1"/>
  <c r="T8293" i="1"/>
  <c r="X8293" i="1" l="1"/>
  <c r="U8293" i="1"/>
  <c r="T8294" i="1"/>
  <c r="W8293" i="1"/>
  <c r="S8293" i="1"/>
  <c r="R8294" i="1"/>
  <c r="W8294" i="1" l="1"/>
  <c r="S8294" i="1"/>
  <c r="R8295" i="1"/>
  <c r="X8294" i="1"/>
  <c r="U8294" i="1"/>
  <c r="T8295" i="1"/>
  <c r="X8295" i="1" l="1"/>
  <c r="U8295" i="1"/>
  <c r="T8296" i="1"/>
  <c r="W8295" i="1"/>
  <c r="R8296" i="1"/>
  <c r="S8295" i="1"/>
  <c r="W8296" i="1" l="1"/>
  <c r="R8297" i="1"/>
  <c r="S8296" i="1"/>
  <c r="X8296" i="1"/>
  <c r="T8297" i="1"/>
  <c r="U8296" i="1"/>
  <c r="X8297" i="1" l="1"/>
  <c r="T8298" i="1"/>
  <c r="U8297" i="1"/>
  <c r="W8297" i="1"/>
  <c r="R8298" i="1"/>
  <c r="S8297" i="1"/>
  <c r="W8298" i="1" l="1"/>
  <c r="S8298" i="1"/>
  <c r="R8299" i="1"/>
  <c r="X8298" i="1"/>
  <c r="U8298" i="1"/>
  <c r="T8299" i="1"/>
  <c r="X8299" i="1" l="1"/>
  <c r="U8299" i="1"/>
  <c r="T8300" i="1"/>
  <c r="W8299" i="1"/>
  <c r="S8299" i="1"/>
  <c r="R8300" i="1"/>
  <c r="W8300" i="1" l="1"/>
  <c r="R8301" i="1"/>
  <c r="S8300" i="1"/>
  <c r="X8300" i="1"/>
  <c r="U8300" i="1"/>
  <c r="T8301" i="1"/>
  <c r="X8301" i="1" l="1"/>
  <c r="T8302" i="1"/>
  <c r="U8301" i="1"/>
  <c r="W8301" i="1"/>
  <c r="S8301" i="1"/>
  <c r="R8302" i="1"/>
  <c r="W8302" i="1" l="1"/>
  <c r="S8302" i="1"/>
  <c r="R8303" i="1"/>
  <c r="X8302" i="1"/>
  <c r="T8303" i="1"/>
  <c r="U8302" i="1"/>
  <c r="X8303" i="1" l="1"/>
  <c r="T8304" i="1"/>
  <c r="U8303" i="1"/>
  <c r="W8303" i="1"/>
  <c r="S8303" i="1"/>
  <c r="R8304" i="1"/>
  <c r="W8304" i="1" l="1"/>
  <c r="S8304" i="1"/>
  <c r="R8305" i="1"/>
  <c r="X8304" i="1"/>
  <c r="T8305" i="1"/>
  <c r="U8304" i="1"/>
  <c r="X8305" i="1" l="1"/>
  <c r="U8305" i="1"/>
  <c r="T8306" i="1"/>
  <c r="W8305" i="1"/>
  <c r="R8306" i="1"/>
  <c r="S8305" i="1"/>
  <c r="W8306" i="1" l="1"/>
  <c r="R8307" i="1"/>
  <c r="S8306" i="1"/>
  <c r="X8306" i="1"/>
  <c r="U8306" i="1"/>
  <c r="T8307" i="1"/>
  <c r="X8307" i="1" l="1"/>
  <c r="U8307" i="1"/>
  <c r="T8308" i="1"/>
  <c r="W8307" i="1"/>
  <c r="S8307" i="1"/>
  <c r="R8308" i="1"/>
  <c r="W8308" i="1" l="1"/>
  <c r="S8308" i="1"/>
  <c r="R8309" i="1"/>
  <c r="X8308" i="1"/>
  <c r="U8308" i="1"/>
  <c r="T8309" i="1"/>
  <c r="X8309" i="1" l="1"/>
  <c r="U8309" i="1"/>
  <c r="T8310" i="1"/>
  <c r="W8309" i="1"/>
  <c r="S8309" i="1"/>
  <c r="R8310" i="1"/>
  <c r="W8310" i="1" l="1"/>
  <c r="S8310" i="1"/>
  <c r="R8311" i="1"/>
  <c r="X8310" i="1"/>
  <c r="U8310" i="1"/>
  <c r="T8311" i="1"/>
  <c r="X8311" i="1" l="1"/>
  <c r="T8312" i="1"/>
  <c r="U8311" i="1"/>
  <c r="W8311" i="1"/>
  <c r="R8312" i="1"/>
  <c r="S8311" i="1"/>
  <c r="W8312" i="1" l="1"/>
  <c r="R8313" i="1"/>
  <c r="S8312" i="1"/>
  <c r="X8312" i="1"/>
  <c r="U8312" i="1"/>
  <c r="T8313" i="1"/>
  <c r="X8313" i="1" l="1"/>
  <c r="U8313" i="1"/>
  <c r="T8314" i="1"/>
  <c r="W8313" i="1"/>
  <c r="S8313" i="1"/>
  <c r="R8314" i="1"/>
  <c r="W8314" i="1" l="1"/>
  <c r="R8315" i="1"/>
  <c r="S8314" i="1"/>
  <c r="X8314" i="1"/>
  <c r="T8315" i="1"/>
  <c r="U8314" i="1"/>
  <c r="X8315" i="1" l="1"/>
  <c r="U8315" i="1"/>
  <c r="T8316" i="1"/>
  <c r="W8315" i="1"/>
  <c r="S8315" i="1"/>
  <c r="R8316" i="1"/>
  <c r="W8316" i="1" l="1"/>
  <c r="S8316" i="1"/>
  <c r="R8317" i="1"/>
  <c r="X8316" i="1"/>
  <c r="T8317" i="1"/>
  <c r="U8316" i="1"/>
  <c r="X8317" i="1" l="1"/>
  <c r="U8317" i="1"/>
  <c r="T8318" i="1"/>
  <c r="W8317" i="1"/>
  <c r="R8318" i="1"/>
  <c r="S8317" i="1"/>
  <c r="W8318" i="1" l="1"/>
  <c r="S8318" i="1"/>
  <c r="R8319" i="1"/>
  <c r="X8318" i="1"/>
  <c r="T8319" i="1"/>
  <c r="U8318" i="1"/>
  <c r="X8319" i="1" l="1"/>
  <c r="T8320" i="1"/>
  <c r="U8319" i="1"/>
  <c r="W8319" i="1"/>
  <c r="R8320" i="1"/>
  <c r="S8319" i="1"/>
  <c r="W8320" i="1" l="1"/>
  <c r="R8321" i="1"/>
  <c r="S8320" i="1"/>
  <c r="X8320" i="1"/>
  <c r="T8321" i="1"/>
  <c r="U8320" i="1"/>
  <c r="X8321" i="1" l="1"/>
  <c r="T8322" i="1"/>
  <c r="U8321" i="1"/>
  <c r="W8321" i="1"/>
  <c r="R8322" i="1"/>
  <c r="S8321" i="1"/>
  <c r="W8322" i="1" l="1"/>
  <c r="R8323" i="1"/>
  <c r="S8322" i="1"/>
  <c r="X8322" i="1"/>
  <c r="T8323" i="1"/>
  <c r="U8322" i="1"/>
  <c r="X8323" i="1" l="1"/>
  <c r="U8323" i="1"/>
  <c r="T8324" i="1"/>
  <c r="W8323" i="1"/>
  <c r="S8323" i="1"/>
  <c r="R8324" i="1"/>
  <c r="W8324" i="1" l="1"/>
  <c r="S8324" i="1"/>
  <c r="R8325" i="1"/>
  <c r="X8324" i="1"/>
  <c r="T8325" i="1"/>
  <c r="U8324" i="1"/>
  <c r="X8325" i="1" l="1"/>
  <c r="U8325" i="1"/>
  <c r="T8326" i="1"/>
  <c r="W8325" i="1"/>
  <c r="S8325" i="1"/>
  <c r="R8326" i="1"/>
  <c r="W8326" i="1" l="1"/>
  <c r="S8326" i="1"/>
  <c r="R8327" i="1"/>
  <c r="X8326" i="1"/>
  <c r="T8327" i="1"/>
  <c r="U8326" i="1"/>
  <c r="X8327" i="1" l="1"/>
  <c r="T8328" i="1"/>
  <c r="U8327" i="1"/>
  <c r="W8327" i="1"/>
  <c r="R8328" i="1"/>
  <c r="S8327" i="1"/>
  <c r="W8328" i="1" l="1"/>
  <c r="S8328" i="1"/>
  <c r="R8329" i="1"/>
  <c r="X8328" i="1"/>
  <c r="U8328" i="1"/>
  <c r="T8329" i="1"/>
  <c r="X8329" i="1" l="1"/>
  <c r="U8329" i="1"/>
  <c r="T8330" i="1"/>
  <c r="W8329" i="1"/>
  <c r="S8329" i="1"/>
  <c r="R8330" i="1"/>
  <c r="W8330" i="1" l="1"/>
  <c r="S8330" i="1"/>
  <c r="R8331" i="1"/>
  <c r="X8330" i="1"/>
  <c r="U8330" i="1"/>
  <c r="T8331" i="1"/>
  <c r="X8331" i="1" l="1"/>
  <c r="U8331" i="1"/>
  <c r="T8332" i="1"/>
  <c r="W8331" i="1"/>
  <c r="R8332" i="1"/>
  <c r="S8331" i="1"/>
  <c r="W8332" i="1" l="1"/>
  <c r="R8333" i="1"/>
  <c r="S8332" i="1"/>
  <c r="X8332" i="1"/>
  <c r="U8332" i="1"/>
  <c r="T8333" i="1"/>
  <c r="X8333" i="1" l="1"/>
  <c r="T8334" i="1"/>
  <c r="U8333" i="1"/>
  <c r="W8333" i="1"/>
  <c r="S8333" i="1"/>
  <c r="R8334" i="1"/>
  <c r="W8334" i="1" l="1"/>
  <c r="S8334" i="1"/>
  <c r="R8335" i="1"/>
  <c r="X8334" i="1"/>
  <c r="U8334" i="1"/>
  <c r="T8335" i="1"/>
  <c r="X8335" i="1" l="1"/>
  <c r="U8335" i="1"/>
  <c r="T8336" i="1"/>
  <c r="W8335" i="1"/>
  <c r="R8336" i="1"/>
  <c r="S8335" i="1"/>
  <c r="W8336" i="1" l="1"/>
  <c r="S8336" i="1"/>
  <c r="R8337" i="1"/>
  <c r="X8336" i="1"/>
  <c r="T8337" i="1"/>
  <c r="U8336" i="1"/>
  <c r="X8337" i="1" l="1"/>
  <c r="T8338" i="1"/>
  <c r="U8337" i="1"/>
  <c r="W8337" i="1"/>
  <c r="S8337" i="1"/>
  <c r="R8338" i="1"/>
  <c r="W8338" i="1" l="1"/>
  <c r="S8338" i="1"/>
  <c r="R8339" i="1"/>
  <c r="X8338" i="1"/>
  <c r="T8339" i="1"/>
  <c r="U8338" i="1"/>
  <c r="X8339" i="1" l="1"/>
  <c r="T8340" i="1"/>
  <c r="U8339" i="1"/>
  <c r="W8339" i="1"/>
  <c r="R8340" i="1"/>
  <c r="S8339" i="1"/>
  <c r="W8340" i="1" l="1"/>
  <c r="S8340" i="1"/>
  <c r="R8341" i="1"/>
  <c r="X8340" i="1"/>
  <c r="U8340" i="1"/>
  <c r="T8341" i="1"/>
  <c r="X8341" i="1" l="1"/>
  <c r="U8341" i="1"/>
  <c r="T8342" i="1"/>
  <c r="W8341" i="1"/>
  <c r="R8342" i="1"/>
  <c r="S8341" i="1"/>
  <c r="W8342" i="1" l="1"/>
  <c r="S8342" i="1"/>
  <c r="R8343" i="1"/>
  <c r="X8342" i="1"/>
  <c r="U8342" i="1"/>
  <c r="T8343" i="1"/>
  <c r="X8343" i="1" l="1"/>
  <c r="U8343" i="1"/>
  <c r="T8344" i="1"/>
  <c r="W8343" i="1"/>
  <c r="S8343" i="1"/>
  <c r="R8344" i="1"/>
  <c r="W8344" i="1" l="1"/>
  <c r="S8344" i="1"/>
  <c r="R8345" i="1"/>
  <c r="X8344" i="1"/>
  <c r="U8344" i="1"/>
  <c r="T8345" i="1"/>
  <c r="X8345" i="1" l="1"/>
  <c r="U8345" i="1"/>
  <c r="T8346" i="1"/>
  <c r="W8345" i="1"/>
  <c r="R8346" i="1"/>
  <c r="S8345" i="1"/>
  <c r="W8346" i="1" l="1"/>
  <c r="R8347" i="1"/>
  <c r="S8346" i="1"/>
  <c r="X8346" i="1"/>
  <c r="T8347" i="1"/>
  <c r="U8346" i="1"/>
  <c r="X8347" i="1" l="1"/>
  <c r="T8348" i="1"/>
  <c r="U8347" i="1"/>
  <c r="W8347" i="1"/>
  <c r="S8347" i="1"/>
  <c r="R8348" i="1"/>
  <c r="W8348" i="1" l="1"/>
  <c r="R8349" i="1"/>
  <c r="S8348" i="1"/>
  <c r="X8348" i="1"/>
  <c r="U8348" i="1"/>
  <c r="T8349" i="1"/>
  <c r="X8349" i="1" l="1"/>
  <c r="T8350" i="1"/>
  <c r="U8349" i="1"/>
  <c r="W8349" i="1"/>
  <c r="S8349" i="1"/>
  <c r="R8350" i="1"/>
  <c r="W8350" i="1" l="1"/>
  <c r="R8351" i="1"/>
  <c r="S8350" i="1"/>
  <c r="X8350" i="1"/>
  <c r="T8351" i="1"/>
  <c r="U8350" i="1"/>
  <c r="X8351" i="1" l="1"/>
  <c r="U8351" i="1"/>
  <c r="T8352" i="1"/>
  <c r="W8351" i="1"/>
  <c r="S8351" i="1"/>
  <c r="R8352" i="1"/>
  <c r="W8352" i="1" l="1"/>
  <c r="R8353" i="1"/>
  <c r="S8352" i="1"/>
  <c r="X8352" i="1"/>
  <c r="T8353" i="1"/>
  <c r="U8352" i="1"/>
  <c r="X8353" i="1" l="1"/>
  <c r="T8354" i="1"/>
  <c r="U8353" i="1"/>
  <c r="W8353" i="1"/>
  <c r="S8353" i="1"/>
  <c r="R8354" i="1"/>
  <c r="W8354" i="1" l="1"/>
  <c r="R8355" i="1"/>
  <c r="S8354" i="1"/>
  <c r="X8354" i="1"/>
  <c r="U8354" i="1"/>
  <c r="T8355" i="1"/>
  <c r="X8355" i="1" l="1"/>
  <c r="U8355" i="1"/>
  <c r="T8356" i="1"/>
  <c r="W8355" i="1"/>
  <c r="S8355" i="1"/>
  <c r="R8356" i="1"/>
  <c r="W8356" i="1" l="1"/>
  <c r="R8357" i="1"/>
  <c r="S8356" i="1"/>
  <c r="X8356" i="1"/>
  <c r="T8357" i="1"/>
  <c r="U8356" i="1"/>
  <c r="X8357" i="1" l="1"/>
  <c r="U8357" i="1"/>
  <c r="T8358" i="1"/>
  <c r="W8357" i="1"/>
  <c r="R8358" i="1"/>
  <c r="S8357" i="1"/>
  <c r="W8358" i="1" l="1"/>
  <c r="S8358" i="1"/>
  <c r="R8359" i="1"/>
  <c r="X8358" i="1"/>
  <c r="T8359" i="1"/>
  <c r="U8358" i="1"/>
  <c r="X8359" i="1" l="1"/>
  <c r="U8359" i="1"/>
  <c r="T8360" i="1"/>
  <c r="W8359" i="1"/>
  <c r="R8360" i="1"/>
  <c r="S8359" i="1"/>
  <c r="W8360" i="1" l="1"/>
  <c r="R8361" i="1"/>
  <c r="S8360" i="1"/>
  <c r="X8360" i="1"/>
  <c r="U8360" i="1"/>
  <c r="T8361" i="1"/>
  <c r="X8361" i="1" l="1"/>
  <c r="T8362" i="1"/>
  <c r="U8361" i="1"/>
  <c r="W8361" i="1"/>
  <c r="S8361" i="1"/>
  <c r="R8362" i="1"/>
  <c r="W8362" i="1" l="1"/>
  <c r="S8362" i="1"/>
  <c r="R8363" i="1"/>
  <c r="X8362" i="1"/>
  <c r="U8362" i="1"/>
  <c r="T8363" i="1"/>
  <c r="X8363" i="1" l="1"/>
  <c r="T8364" i="1"/>
  <c r="U8363" i="1"/>
  <c r="W8363" i="1"/>
  <c r="S8363" i="1"/>
  <c r="R8364" i="1"/>
  <c r="W8364" i="1" l="1"/>
  <c r="R8365" i="1"/>
  <c r="S8364" i="1"/>
  <c r="X8364" i="1"/>
  <c r="U8364" i="1"/>
  <c r="T8365" i="1"/>
  <c r="X8365" i="1" l="1"/>
  <c r="U8365" i="1"/>
  <c r="T8366" i="1"/>
  <c r="W8365" i="1"/>
  <c r="S8365" i="1"/>
  <c r="R8366" i="1"/>
  <c r="W8366" i="1" l="1"/>
  <c r="S8366" i="1"/>
  <c r="R8367" i="1"/>
  <c r="X8366" i="1"/>
  <c r="T8367" i="1"/>
  <c r="U8366" i="1"/>
  <c r="X8367" i="1" l="1"/>
  <c r="U8367" i="1"/>
  <c r="T8368" i="1"/>
  <c r="W8367" i="1"/>
  <c r="R8368" i="1"/>
  <c r="S8367" i="1"/>
  <c r="W8368" i="1" l="1"/>
  <c r="S8368" i="1"/>
  <c r="R8369" i="1"/>
  <c r="X8368" i="1"/>
  <c r="T8369" i="1"/>
  <c r="U8368" i="1"/>
  <c r="X8369" i="1" l="1"/>
  <c r="T8370" i="1"/>
  <c r="U8369" i="1"/>
  <c r="W8369" i="1"/>
  <c r="S8369" i="1"/>
  <c r="R8370" i="1"/>
  <c r="W8370" i="1" l="1"/>
  <c r="R8371" i="1"/>
  <c r="S8370" i="1"/>
  <c r="X8370" i="1"/>
  <c r="U8370" i="1"/>
  <c r="T8371" i="1"/>
  <c r="X8371" i="1" l="1"/>
  <c r="U8371" i="1"/>
  <c r="T8372" i="1"/>
  <c r="W8371" i="1"/>
  <c r="R8372" i="1"/>
  <c r="S8371" i="1"/>
  <c r="W8372" i="1" l="1"/>
  <c r="S8372" i="1"/>
  <c r="R8373" i="1"/>
  <c r="X8372" i="1"/>
  <c r="U8372" i="1"/>
  <c r="T8373" i="1"/>
  <c r="X8373" i="1" l="1"/>
  <c r="U8373" i="1"/>
  <c r="T8374" i="1"/>
  <c r="W8373" i="1"/>
  <c r="S8373" i="1"/>
  <c r="R8374" i="1"/>
  <c r="W8374" i="1" l="1"/>
  <c r="R8375" i="1"/>
  <c r="S8374" i="1"/>
  <c r="X8374" i="1"/>
  <c r="T8375" i="1"/>
  <c r="U8374" i="1"/>
  <c r="X8375" i="1" l="1"/>
  <c r="U8375" i="1"/>
  <c r="T8376" i="1"/>
  <c r="W8375" i="1"/>
  <c r="S8375" i="1"/>
  <c r="R8376" i="1"/>
  <c r="W8376" i="1" l="1"/>
  <c r="R8377" i="1"/>
  <c r="S8376" i="1"/>
  <c r="X8376" i="1"/>
  <c r="T8377" i="1"/>
  <c r="U8376" i="1"/>
  <c r="X8377" i="1" l="1"/>
  <c r="U8377" i="1"/>
  <c r="T8378" i="1"/>
  <c r="W8377" i="1"/>
  <c r="R8378" i="1"/>
  <c r="S8377" i="1"/>
  <c r="X8378" i="1" l="1"/>
  <c r="T8379" i="1"/>
  <c r="U8378" i="1"/>
  <c r="W8378" i="1"/>
  <c r="S8378" i="1"/>
  <c r="R8379" i="1"/>
  <c r="X8379" i="1" l="1"/>
  <c r="U8379" i="1"/>
  <c r="T8380" i="1"/>
  <c r="W8379" i="1"/>
  <c r="S8379" i="1"/>
  <c r="R8380" i="1"/>
  <c r="W8380" i="1" l="1"/>
  <c r="R8381" i="1"/>
  <c r="S8380" i="1"/>
  <c r="X8380" i="1"/>
  <c r="U8380" i="1"/>
  <c r="T8381" i="1"/>
  <c r="X8381" i="1" l="1"/>
  <c r="U8381" i="1"/>
  <c r="T8382" i="1"/>
  <c r="W8381" i="1"/>
  <c r="R8382" i="1"/>
  <c r="S8381" i="1"/>
  <c r="W8382" i="1" l="1"/>
  <c r="S8382" i="1"/>
  <c r="R8383" i="1"/>
  <c r="X8382" i="1"/>
  <c r="T8383" i="1"/>
  <c r="U8382" i="1"/>
  <c r="X8383" i="1" l="1"/>
  <c r="T8384" i="1"/>
  <c r="U8383" i="1"/>
  <c r="W8383" i="1"/>
  <c r="S8383" i="1"/>
  <c r="R8384" i="1"/>
  <c r="W8384" i="1" l="1"/>
  <c r="S8384" i="1"/>
  <c r="R8385" i="1"/>
  <c r="X8384" i="1"/>
  <c r="T8385" i="1"/>
  <c r="U8384" i="1"/>
  <c r="X8385" i="1" l="1"/>
  <c r="U8385" i="1"/>
  <c r="T8386" i="1"/>
  <c r="W8385" i="1"/>
  <c r="R8386" i="1"/>
  <c r="S8385" i="1"/>
  <c r="W8386" i="1" l="1"/>
  <c r="R8387" i="1"/>
  <c r="S8386" i="1"/>
  <c r="X8386" i="1"/>
  <c r="T8387" i="1"/>
  <c r="U8386" i="1"/>
  <c r="X8387" i="1" l="1"/>
  <c r="T8388" i="1"/>
  <c r="U8387" i="1"/>
  <c r="W8387" i="1"/>
  <c r="S8387" i="1"/>
  <c r="R8388" i="1"/>
  <c r="W8388" i="1" l="1"/>
  <c r="S8388" i="1"/>
  <c r="R8389" i="1"/>
  <c r="X8388" i="1"/>
  <c r="U8388" i="1"/>
  <c r="T8389" i="1"/>
  <c r="X8389" i="1" l="1"/>
  <c r="U8389" i="1"/>
  <c r="T8390" i="1"/>
  <c r="W8389" i="1"/>
  <c r="R8390" i="1"/>
  <c r="S8389" i="1"/>
  <c r="W8390" i="1" l="1"/>
  <c r="S8390" i="1"/>
  <c r="R8391" i="1"/>
  <c r="X8390" i="1"/>
  <c r="T8391" i="1"/>
  <c r="U8390" i="1"/>
  <c r="X8391" i="1" l="1"/>
  <c r="T8392" i="1"/>
  <c r="U8391" i="1"/>
  <c r="W8391" i="1"/>
  <c r="S8391" i="1"/>
  <c r="R8392" i="1"/>
  <c r="W8392" i="1" l="1"/>
  <c r="S8392" i="1"/>
  <c r="R8393" i="1"/>
  <c r="X8392" i="1"/>
  <c r="U8392" i="1"/>
  <c r="T8393" i="1"/>
  <c r="X8393" i="1" l="1"/>
  <c r="U8393" i="1"/>
  <c r="T8394" i="1"/>
  <c r="W8393" i="1"/>
  <c r="S8393" i="1"/>
  <c r="R8394" i="1"/>
  <c r="W8394" i="1" l="1"/>
  <c r="R8395" i="1"/>
  <c r="S8394" i="1"/>
  <c r="X8394" i="1"/>
  <c r="U8394" i="1"/>
  <c r="T8395" i="1"/>
  <c r="X8395" i="1" l="1"/>
  <c r="U8395" i="1"/>
  <c r="T8396" i="1"/>
  <c r="W8395" i="1"/>
  <c r="R8396" i="1"/>
  <c r="S8395" i="1"/>
  <c r="W8396" i="1" l="1"/>
  <c r="S8396" i="1"/>
  <c r="R8397" i="1"/>
  <c r="X8396" i="1"/>
  <c r="T8397" i="1"/>
  <c r="U8396" i="1"/>
  <c r="X8397" i="1" l="1"/>
  <c r="T8398" i="1"/>
  <c r="U8397" i="1"/>
  <c r="W8397" i="1"/>
  <c r="R8398" i="1"/>
  <c r="S8397" i="1"/>
  <c r="W8398" i="1" l="1"/>
  <c r="R8399" i="1"/>
  <c r="S8398" i="1"/>
  <c r="X8398" i="1"/>
  <c r="U8398" i="1"/>
  <c r="T8399" i="1"/>
  <c r="X8399" i="1" l="1"/>
  <c r="U8399" i="1"/>
  <c r="T8400" i="1"/>
  <c r="W8399" i="1"/>
  <c r="S8399" i="1"/>
  <c r="R8400" i="1"/>
  <c r="W8400" i="1" l="1"/>
  <c r="S8400" i="1"/>
  <c r="R8401" i="1"/>
  <c r="X8400" i="1"/>
  <c r="T8401" i="1"/>
  <c r="U8400" i="1"/>
  <c r="X8401" i="1" l="1"/>
  <c r="T8402" i="1"/>
  <c r="U8401" i="1"/>
  <c r="W8401" i="1"/>
  <c r="S8401" i="1"/>
  <c r="R8402" i="1"/>
  <c r="W8402" i="1" l="1"/>
  <c r="R8403" i="1"/>
  <c r="S8402" i="1"/>
  <c r="X8402" i="1"/>
  <c r="U8402" i="1"/>
  <c r="T8403" i="1"/>
  <c r="X8403" i="1" l="1"/>
  <c r="U8403" i="1"/>
  <c r="T8404" i="1"/>
  <c r="W8403" i="1"/>
  <c r="S8403" i="1"/>
  <c r="R8404" i="1"/>
  <c r="W8404" i="1" l="1"/>
  <c r="R8405" i="1"/>
  <c r="S8404" i="1"/>
  <c r="X8404" i="1"/>
  <c r="U8404" i="1"/>
  <c r="T8405" i="1"/>
  <c r="X8405" i="1" l="1"/>
  <c r="U8405" i="1"/>
  <c r="T8406" i="1"/>
  <c r="W8405" i="1"/>
  <c r="R8406" i="1"/>
  <c r="S8405" i="1"/>
  <c r="W8406" i="1" l="1"/>
  <c r="R8407" i="1"/>
  <c r="S8406" i="1"/>
  <c r="X8406" i="1"/>
  <c r="T8407" i="1"/>
  <c r="U8406" i="1"/>
  <c r="X8407" i="1" l="1"/>
  <c r="T8408" i="1"/>
  <c r="U8407" i="1"/>
  <c r="W8407" i="1"/>
  <c r="R8408" i="1"/>
  <c r="S8407" i="1"/>
  <c r="W8408" i="1" l="1"/>
  <c r="S8408" i="1"/>
  <c r="R8409" i="1"/>
  <c r="X8408" i="1"/>
  <c r="T8409" i="1"/>
  <c r="U8408" i="1"/>
  <c r="X8409" i="1" l="1"/>
  <c r="U8409" i="1"/>
  <c r="T8410" i="1"/>
  <c r="W8409" i="1"/>
  <c r="R8410" i="1"/>
  <c r="S8409" i="1"/>
  <c r="W8410" i="1" l="1"/>
  <c r="R8411" i="1"/>
  <c r="S8410" i="1"/>
  <c r="X8410" i="1"/>
  <c r="U8410" i="1"/>
  <c r="T8411" i="1"/>
  <c r="X8411" i="1" l="1"/>
  <c r="T8412" i="1"/>
  <c r="U8411" i="1"/>
  <c r="W8411" i="1"/>
  <c r="S8411" i="1"/>
  <c r="R8412" i="1"/>
  <c r="W8412" i="1" l="1"/>
  <c r="S8412" i="1"/>
  <c r="R8413" i="1"/>
  <c r="X8412" i="1"/>
  <c r="U8412" i="1"/>
  <c r="T8413" i="1"/>
  <c r="X8413" i="1" l="1"/>
  <c r="U8413" i="1"/>
  <c r="T8414" i="1"/>
  <c r="W8413" i="1"/>
  <c r="S8413" i="1"/>
  <c r="R8414" i="1"/>
  <c r="W8414" i="1" l="1"/>
  <c r="R8415" i="1"/>
  <c r="S8414" i="1"/>
  <c r="X8414" i="1"/>
  <c r="T8415" i="1"/>
  <c r="U8414" i="1"/>
  <c r="X8415" i="1" l="1"/>
  <c r="U8415" i="1"/>
  <c r="T8416" i="1"/>
  <c r="W8415" i="1"/>
  <c r="S8415" i="1"/>
  <c r="R8416" i="1"/>
  <c r="W8416" i="1" l="1"/>
  <c r="S8416" i="1"/>
  <c r="R8417" i="1"/>
  <c r="X8416" i="1"/>
  <c r="U8416" i="1"/>
  <c r="T8417" i="1"/>
  <c r="X8417" i="1" l="1"/>
  <c r="U8417" i="1"/>
  <c r="T8418" i="1"/>
  <c r="W8417" i="1"/>
  <c r="R8418" i="1"/>
  <c r="S8417" i="1"/>
  <c r="W8418" i="1" l="1"/>
  <c r="S8418" i="1"/>
  <c r="R8419" i="1"/>
  <c r="X8418" i="1"/>
  <c r="U8418" i="1"/>
  <c r="T8419" i="1"/>
  <c r="X8419" i="1" l="1"/>
  <c r="T8420" i="1"/>
  <c r="U8419" i="1"/>
  <c r="W8419" i="1"/>
  <c r="S8419" i="1"/>
  <c r="R8420" i="1"/>
  <c r="W8420" i="1" l="1"/>
  <c r="R8421" i="1"/>
  <c r="S8420" i="1"/>
  <c r="X8420" i="1"/>
  <c r="U8420" i="1"/>
  <c r="T8421" i="1"/>
  <c r="X8421" i="1" l="1"/>
  <c r="U8421" i="1"/>
  <c r="T8422" i="1"/>
  <c r="W8421" i="1"/>
  <c r="S8421" i="1"/>
  <c r="R8422" i="1"/>
  <c r="W8422" i="1" l="1"/>
  <c r="R8423" i="1"/>
  <c r="S8422" i="1"/>
  <c r="X8422" i="1"/>
  <c r="T8423" i="1"/>
  <c r="U8422" i="1"/>
  <c r="X8423" i="1" l="1"/>
  <c r="U8423" i="1"/>
  <c r="T8424" i="1"/>
  <c r="W8423" i="1"/>
  <c r="R8424" i="1"/>
  <c r="S8423" i="1"/>
  <c r="W8424" i="1" l="1"/>
  <c r="S8424" i="1"/>
  <c r="R8425" i="1"/>
  <c r="X8424" i="1"/>
  <c r="U8424" i="1"/>
  <c r="T8425" i="1"/>
  <c r="X8425" i="1" l="1"/>
  <c r="T8426" i="1"/>
  <c r="U8425" i="1"/>
  <c r="W8425" i="1"/>
  <c r="S8425" i="1"/>
  <c r="R8426" i="1"/>
  <c r="W8426" i="1" l="1"/>
  <c r="S8426" i="1"/>
  <c r="R8427" i="1"/>
  <c r="X8426" i="1"/>
  <c r="U8426" i="1"/>
  <c r="T8427" i="1"/>
  <c r="X8427" i="1" l="1"/>
  <c r="T8428" i="1"/>
  <c r="U8427" i="1"/>
  <c r="W8427" i="1"/>
  <c r="R8428" i="1"/>
  <c r="S8427" i="1"/>
  <c r="W8428" i="1" l="1"/>
  <c r="S8428" i="1"/>
  <c r="R8429" i="1"/>
  <c r="X8428" i="1"/>
  <c r="T8429" i="1"/>
  <c r="U8428" i="1"/>
  <c r="X8429" i="1" l="1"/>
  <c r="U8429" i="1"/>
  <c r="T8430" i="1"/>
  <c r="W8429" i="1"/>
  <c r="R8430" i="1"/>
  <c r="S8429" i="1"/>
  <c r="W8430" i="1" l="1"/>
  <c r="R8431" i="1"/>
  <c r="S8430" i="1"/>
  <c r="X8430" i="1"/>
  <c r="U8430" i="1"/>
  <c r="T8431" i="1"/>
  <c r="X8431" i="1" l="1"/>
  <c r="T8432" i="1"/>
  <c r="U8431" i="1"/>
  <c r="W8431" i="1"/>
  <c r="R8432" i="1"/>
  <c r="S8431" i="1"/>
  <c r="W8432" i="1" l="1"/>
  <c r="S8432" i="1"/>
  <c r="R8433" i="1"/>
  <c r="X8432" i="1"/>
  <c r="U8432" i="1"/>
  <c r="T8433" i="1"/>
  <c r="X8433" i="1" l="1"/>
  <c r="T8434" i="1"/>
  <c r="U8433" i="1"/>
  <c r="W8433" i="1"/>
  <c r="R8434" i="1"/>
  <c r="S8433" i="1"/>
  <c r="W8434" i="1" l="1"/>
  <c r="R8435" i="1"/>
  <c r="S8434" i="1"/>
  <c r="X8434" i="1"/>
  <c r="U8434" i="1"/>
  <c r="T8435" i="1"/>
  <c r="X8435" i="1" l="1"/>
  <c r="T8436" i="1"/>
  <c r="U8435" i="1"/>
  <c r="W8435" i="1"/>
  <c r="S8435" i="1"/>
  <c r="R8436" i="1"/>
  <c r="W8436" i="1" l="1"/>
  <c r="S8436" i="1"/>
  <c r="R8437" i="1"/>
  <c r="X8436" i="1"/>
  <c r="T8437" i="1"/>
  <c r="U8436" i="1"/>
  <c r="X8437" i="1" l="1"/>
  <c r="U8437" i="1"/>
  <c r="T8438" i="1"/>
  <c r="W8437" i="1"/>
  <c r="S8437" i="1"/>
  <c r="R8438" i="1"/>
  <c r="W8438" i="1" l="1"/>
  <c r="S8438" i="1"/>
  <c r="R8439" i="1"/>
  <c r="X8438" i="1"/>
  <c r="T8439" i="1"/>
  <c r="U8438" i="1"/>
  <c r="X8439" i="1" l="1"/>
  <c r="T8440" i="1"/>
  <c r="U8439" i="1"/>
  <c r="W8439" i="1"/>
  <c r="S8439" i="1"/>
  <c r="R8440" i="1"/>
  <c r="W8440" i="1" l="1"/>
  <c r="S8440" i="1"/>
  <c r="R8441" i="1"/>
  <c r="X8440" i="1"/>
  <c r="U8440" i="1"/>
  <c r="T8441" i="1"/>
  <c r="X8441" i="1" l="1"/>
  <c r="U8441" i="1"/>
  <c r="T8442" i="1"/>
  <c r="W8441" i="1"/>
  <c r="S8441" i="1"/>
  <c r="R8442" i="1"/>
  <c r="W8442" i="1" l="1"/>
  <c r="R8443" i="1"/>
  <c r="S8442" i="1"/>
  <c r="X8442" i="1"/>
  <c r="U8442" i="1"/>
  <c r="T8443" i="1"/>
  <c r="X8443" i="1" l="1"/>
  <c r="T8444" i="1"/>
  <c r="U8443" i="1"/>
  <c r="W8443" i="1"/>
  <c r="S8443" i="1"/>
  <c r="R8444" i="1"/>
  <c r="W8444" i="1" l="1"/>
  <c r="R8445" i="1"/>
  <c r="S8444" i="1"/>
  <c r="X8444" i="1"/>
  <c r="T8445" i="1"/>
  <c r="U8444" i="1"/>
  <c r="X8445" i="1" l="1"/>
  <c r="U8445" i="1"/>
  <c r="T8446" i="1"/>
  <c r="W8445" i="1"/>
  <c r="R8446" i="1"/>
  <c r="S8445" i="1"/>
  <c r="W8446" i="1" l="1"/>
  <c r="S8446" i="1"/>
  <c r="R8447" i="1"/>
  <c r="X8446" i="1"/>
  <c r="U8446" i="1"/>
  <c r="T8447" i="1"/>
  <c r="X8447" i="1" l="1"/>
  <c r="T8448" i="1"/>
  <c r="U8447" i="1"/>
  <c r="W8447" i="1"/>
  <c r="S8447" i="1"/>
  <c r="R8448" i="1"/>
  <c r="W8448" i="1" l="1"/>
  <c r="S8448" i="1"/>
  <c r="R8449" i="1"/>
  <c r="X8448" i="1"/>
  <c r="U8448" i="1"/>
  <c r="T8449" i="1"/>
  <c r="X8449" i="1" l="1"/>
  <c r="U8449" i="1"/>
  <c r="T8450" i="1"/>
  <c r="W8449" i="1"/>
  <c r="S8449" i="1"/>
  <c r="R8450" i="1"/>
  <c r="W8450" i="1" l="1"/>
  <c r="R8451" i="1"/>
  <c r="S8450" i="1"/>
  <c r="X8450" i="1"/>
  <c r="U8450" i="1"/>
  <c r="T8451" i="1"/>
  <c r="X8451" i="1" l="1"/>
  <c r="T8452" i="1"/>
  <c r="U8451" i="1"/>
  <c r="W8451" i="1"/>
  <c r="S8451" i="1"/>
  <c r="R8452" i="1"/>
  <c r="W8452" i="1" l="1"/>
  <c r="S8452" i="1"/>
  <c r="R8453" i="1"/>
  <c r="X8452" i="1"/>
  <c r="T8453" i="1"/>
  <c r="U8452" i="1"/>
  <c r="X8453" i="1" l="1"/>
  <c r="U8453" i="1"/>
  <c r="T8454" i="1"/>
  <c r="W8453" i="1"/>
  <c r="S8453" i="1"/>
  <c r="R8454" i="1"/>
  <c r="W8454" i="1" l="1"/>
  <c r="S8454" i="1"/>
  <c r="R8455" i="1"/>
  <c r="X8454" i="1"/>
  <c r="U8454" i="1"/>
  <c r="T8455" i="1"/>
  <c r="X8455" i="1" l="1"/>
  <c r="T8456" i="1"/>
  <c r="U8455" i="1"/>
  <c r="W8455" i="1"/>
  <c r="R8456" i="1"/>
  <c r="S8455" i="1"/>
  <c r="W8456" i="1" l="1"/>
  <c r="R8457" i="1"/>
  <c r="S8456" i="1"/>
  <c r="X8456" i="1"/>
  <c r="U8456" i="1"/>
  <c r="T8457" i="1"/>
  <c r="X8457" i="1" l="1"/>
  <c r="U8457" i="1"/>
  <c r="T8458" i="1"/>
  <c r="W8457" i="1"/>
  <c r="S8457" i="1"/>
  <c r="R8458" i="1"/>
  <c r="W8458" i="1" l="1"/>
  <c r="S8458" i="1"/>
  <c r="R8459" i="1"/>
  <c r="X8458" i="1"/>
  <c r="T8459" i="1"/>
  <c r="U8458" i="1"/>
  <c r="X8459" i="1" l="1"/>
  <c r="U8459" i="1"/>
  <c r="T8460" i="1"/>
  <c r="W8459" i="1"/>
  <c r="S8459" i="1"/>
  <c r="R8460" i="1"/>
  <c r="W8460" i="1" l="1"/>
  <c r="R8461" i="1"/>
  <c r="S8460" i="1"/>
  <c r="X8460" i="1"/>
  <c r="U8460" i="1"/>
  <c r="T8461" i="1"/>
  <c r="X8461" i="1" l="1"/>
  <c r="T8462" i="1"/>
  <c r="U8461" i="1"/>
  <c r="W8461" i="1"/>
  <c r="R8462" i="1"/>
  <c r="S8461" i="1"/>
  <c r="W8462" i="1" l="1"/>
  <c r="R8463" i="1"/>
  <c r="S8462" i="1"/>
  <c r="X8462" i="1"/>
  <c r="T8463" i="1"/>
  <c r="U8462" i="1"/>
  <c r="X8463" i="1" l="1"/>
  <c r="U8463" i="1"/>
  <c r="T8464" i="1"/>
  <c r="W8463" i="1"/>
  <c r="S8463" i="1"/>
  <c r="R8464" i="1"/>
  <c r="W8464" i="1" l="1"/>
  <c r="S8464" i="1"/>
  <c r="R8465" i="1"/>
  <c r="X8464" i="1"/>
  <c r="T8465" i="1"/>
  <c r="U8464" i="1"/>
  <c r="X8465" i="1" l="1"/>
  <c r="U8465" i="1"/>
  <c r="T8466" i="1"/>
  <c r="W8465" i="1"/>
  <c r="R8466" i="1"/>
  <c r="S8465" i="1"/>
  <c r="W8466" i="1" l="1"/>
  <c r="R8467" i="1"/>
  <c r="S8466" i="1"/>
  <c r="X8466" i="1"/>
  <c r="U8466" i="1"/>
  <c r="T8467" i="1"/>
  <c r="X8467" i="1" l="1"/>
  <c r="T8468" i="1"/>
  <c r="U8467" i="1"/>
  <c r="W8467" i="1"/>
  <c r="R8468" i="1"/>
  <c r="S8467" i="1"/>
  <c r="W8468" i="1" l="1"/>
  <c r="R8469" i="1"/>
  <c r="S8468" i="1"/>
  <c r="X8468" i="1"/>
  <c r="T8469" i="1"/>
  <c r="U8468" i="1"/>
  <c r="X8469" i="1" l="1"/>
  <c r="U8469" i="1"/>
  <c r="T8470" i="1"/>
  <c r="W8469" i="1"/>
  <c r="S8469" i="1"/>
  <c r="R8470" i="1"/>
  <c r="W8470" i="1" l="1"/>
  <c r="R8471" i="1"/>
  <c r="S8470" i="1"/>
  <c r="X8470" i="1"/>
  <c r="U8470" i="1"/>
  <c r="T8471" i="1"/>
  <c r="X8471" i="1" l="1"/>
  <c r="U8471" i="1"/>
  <c r="T8472" i="1"/>
  <c r="W8471" i="1"/>
  <c r="R8472" i="1"/>
  <c r="S8471" i="1"/>
  <c r="W8472" i="1" l="1"/>
  <c r="S8472" i="1"/>
  <c r="R8473" i="1"/>
  <c r="X8472" i="1"/>
  <c r="U8472" i="1"/>
  <c r="T8473" i="1"/>
  <c r="X8473" i="1" l="1"/>
  <c r="U8473" i="1"/>
  <c r="T8474" i="1"/>
  <c r="W8473" i="1"/>
  <c r="S8473" i="1"/>
  <c r="R8474" i="1"/>
  <c r="X8474" i="1" l="1"/>
  <c r="T8475" i="1"/>
  <c r="U8474" i="1"/>
  <c r="W8474" i="1"/>
  <c r="S8474" i="1"/>
  <c r="R8475" i="1"/>
  <c r="W8475" i="1" l="1"/>
  <c r="R8476" i="1"/>
  <c r="S8475" i="1"/>
  <c r="X8475" i="1"/>
  <c r="U8475" i="1"/>
  <c r="T8476" i="1"/>
  <c r="X8476" i="1" l="1"/>
  <c r="T8477" i="1"/>
  <c r="U8476" i="1"/>
  <c r="W8476" i="1"/>
  <c r="R8477" i="1"/>
  <c r="S8476" i="1"/>
  <c r="W8477" i="1" l="1"/>
  <c r="R8478" i="1"/>
  <c r="S8477" i="1"/>
  <c r="X8477" i="1"/>
  <c r="T8478" i="1"/>
  <c r="U8477" i="1"/>
  <c r="X8478" i="1" l="1"/>
  <c r="T8479" i="1"/>
  <c r="U8478" i="1"/>
  <c r="W8478" i="1"/>
  <c r="R8479" i="1"/>
  <c r="S8478" i="1"/>
  <c r="W8479" i="1" l="1"/>
  <c r="S8479" i="1"/>
  <c r="R8480" i="1"/>
  <c r="X8479" i="1"/>
  <c r="T8480" i="1"/>
  <c r="U8479" i="1"/>
  <c r="X8480" i="1" l="1"/>
  <c r="T8481" i="1"/>
  <c r="U8480" i="1"/>
  <c r="W8480" i="1"/>
  <c r="R8481" i="1"/>
  <c r="S8480" i="1"/>
  <c r="W8481" i="1" l="1"/>
  <c r="S8481" i="1"/>
  <c r="R8482" i="1"/>
  <c r="X8481" i="1"/>
  <c r="T8482" i="1"/>
  <c r="U8481" i="1"/>
  <c r="X8482" i="1" l="1"/>
  <c r="T8483" i="1"/>
  <c r="U8482" i="1"/>
  <c r="W8482" i="1"/>
  <c r="S8482" i="1"/>
  <c r="R8483" i="1"/>
  <c r="X8483" i="1" l="1"/>
  <c r="T8484" i="1"/>
  <c r="U8483" i="1"/>
  <c r="W8483" i="1"/>
  <c r="S8483" i="1"/>
  <c r="R8484" i="1"/>
  <c r="W8484" i="1" l="1"/>
  <c r="R8485" i="1"/>
  <c r="S8484" i="1"/>
  <c r="X8484" i="1"/>
  <c r="T8485" i="1"/>
  <c r="U8484" i="1"/>
  <c r="X8485" i="1" l="1"/>
  <c r="U8485" i="1"/>
  <c r="T8486" i="1"/>
  <c r="W8485" i="1"/>
  <c r="R8486" i="1"/>
  <c r="S8485" i="1"/>
  <c r="W8486" i="1" l="1"/>
  <c r="S8486" i="1"/>
  <c r="R8487" i="1"/>
  <c r="X8486" i="1"/>
  <c r="T8487" i="1"/>
  <c r="U8486" i="1"/>
  <c r="X8487" i="1" l="1"/>
  <c r="T8488" i="1"/>
  <c r="U8487" i="1"/>
  <c r="W8487" i="1"/>
  <c r="S8487" i="1"/>
  <c r="R8488" i="1"/>
  <c r="W8488" i="1" l="1"/>
  <c r="S8488" i="1"/>
  <c r="R8489" i="1"/>
  <c r="X8488" i="1"/>
  <c r="U8488" i="1"/>
  <c r="T8489" i="1"/>
  <c r="W8489" i="1" l="1"/>
  <c r="R8490" i="1"/>
  <c r="S8489" i="1"/>
  <c r="X8489" i="1"/>
  <c r="T8490" i="1"/>
  <c r="U8489" i="1"/>
  <c r="X8490" i="1" l="1"/>
  <c r="U8490" i="1"/>
  <c r="T8491" i="1"/>
  <c r="W8490" i="1"/>
  <c r="R8491" i="1"/>
  <c r="S8490" i="1"/>
  <c r="W8491" i="1" l="1"/>
  <c r="S8491" i="1"/>
  <c r="R8492" i="1"/>
  <c r="X8491" i="1"/>
  <c r="U8491" i="1"/>
  <c r="T8492" i="1"/>
  <c r="X8492" i="1" l="1"/>
  <c r="T8493" i="1"/>
  <c r="U8492" i="1"/>
  <c r="W8492" i="1"/>
  <c r="S8492" i="1"/>
  <c r="R8493" i="1"/>
  <c r="W8493" i="1" l="1"/>
  <c r="S8493" i="1"/>
  <c r="R8494" i="1"/>
  <c r="X8493" i="1"/>
  <c r="U8493" i="1"/>
  <c r="T8494" i="1"/>
  <c r="X8494" i="1" l="1"/>
  <c r="T8495" i="1"/>
  <c r="U8494" i="1"/>
  <c r="W8494" i="1"/>
  <c r="R8495" i="1"/>
  <c r="S8494" i="1"/>
  <c r="W8495" i="1" l="1"/>
  <c r="R8496" i="1"/>
  <c r="S8495" i="1"/>
  <c r="X8495" i="1"/>
  <c r="T8496" i="1"/>
  <c r="U8495" i="1"/>
  <c r="X8496" i="1" l="1"/>
  <c r="T8497" i="1"/>
  <c r="U8496" i="1"/>
  <c r="W8496" i="1"/>
  <c r="S8496" i="1"/>
  <c r="R8497" i="1"/>
  <c r="W8497" i="1" l="1"/>
  <c r="S8497" i="1"/>
  <c r="R8498" i="1"/>
  <c r="X8497" i="1"/>
  <c r="T8498" i="1"/>
  <c r="U8497" i="1"/>
  <c r="X8498" i="1" l="1"/>
  <c r="T8499" i="1"/>
  <c r="U8498" i="1"/>
  <c r="W8498" i="1"/>
  <c r="S8498" i="1"/>
  <c r="R8499" i="1"/>
  <c r="W8499" i="1" l="1"/>
  <c r="R8500" i="1"/>
  <c r="S8499" i="1"/>
  <c r="X8499" i="1"/>
  <c r="U8499" i="1"/>
  <c r="T8500" i="1"/>
  <c r="X8500" i="1" l="1"/>
  <c r="T8501" i="1"/>
  <c r="U8500" i="1"/>
  <c r="W8500" i="1"/>
  <c r="R8501" i="1"/>
  <c r="S8500" i="1"/>
  <c r="W8501" i="1" l="1"/>
  <c r="S8501" i="1"/>
  <c r="R8502" i="1"/>
  <c r="X8501" i="1"/>
  <c r="T8502" i="1"/>
  <c r="U8501" i="1"/>
  <c r="X8502" i="1" l="1"/>
  <c r="T8503" i="1"/>
  <c r="U8502" i="1"/>
  <c r="W8502" i="1"/>
  <c r="R8503" i="1"/>
  <c r="S8502" i="1"/>
  <c r="W8503" i="1" l="1"/>
  <c r="R8504" i="1"/>
  <c r="S8503" i="1"/>
  <c r="X8503" i="1"/>
  <c r="U8503" i="1"/>
  <c r="T8504" i="1"/>
  <c r="X8504" i="1" l="1"/>
  <c r="T8505" i="1"/>
  <c r="U8504" i="1"/>
  <c r="W8504" i="1"/>
  <c r="R8505" i="1"/>
  <c r="S8504" i="1"/>
  <c r="W8505" i="1" l="1"/>
  <c r="R8506" i="1"/>
  <c r="S8505" i="1"/>
  <c r="X8505" i="1"/>
  <c r="U8505" i="1"/>
  <c r="T8506" i="1"/>
  <c r="X8506" i="1" l="1"/>
  <c r="T8507" i="1"/>
  <c r="U8506" i="1"/>
  <c r="W8506" i="1"/>
  <c r="S8506" i="1"/>
  <c r="R8507" i="1"/>
  <c r="W8507" i="1" l="1"/>
  <c r="R8508" i="1"/>
  <c r="S8507" i="1"/>
  <c r="X8507" i="1"/>
  <c r="T8508" i="1"/>
  <c r="U8507" i="1"/>
  <c r="X8508" i="1" l="1"/>
  <c r="T8509" i="1"/>
  <c r="U8508" i="1"/>
  <c r="W8508" i="1"/>
  <c r="R8509" i="1"/>
  <c r="S8508" i="1"/>
  <c r="W8509" i="1" l="1"/>
  <c r="S8509" i="1"/>
  <c r="R8510" i="1"/>
  <c r="X8509" i="1"/>
  <c r="U8509" i="1"/>
  <c r="T8510" i="1"/>
  <c r="X8510" i="1" l="1"/>
  <c r="U8510" i="1"/>
  <c r="T8511" i="1"/>
  <c r="W8510" i="1"/>
  <c r="S8510" i="1"/>
  <c r="R8511" i="1"/>
  <c r="W8511" i="1" l="1"/>
  <c r="R8512" i="1"/>
  <c r="S8511" i="1"/>
  <c r="X8511" i="1"/>
  <c r="T8512" i="1"/>
  <c r="U8511" i="1"/>
  <c r="X8512" i="1" l="1"/>
  <c r="U8512" i="1"/>
  <c r="T8513" i="1"/>
  <c r="W8512" i="1"/>
  <c r="S8512" i="1"/>
  <c r="R8513" i="1"/>
  <c r="W8513" i="1" l="1"/>
  <c r="S8513" i="1"/>
  <c r="R8514" i="1"/>
  <c r="X8513" i="1"/>
  <c r="U8513" i="1"/>
  <c r="T8514" i="1"/>
  <c r="X8514" i="1" l="1"/>
  <c r="U8514" i="1"/>
  <c r="T8515" i="1"/>
  <c r="W8514" i="1"/>
  <c r="R8515" i="1"/>
  <c r="S8514" i="1"/>
  <c r="W8515" i="1" l="1"/>
  <c r="R8516" i="1"/>
  <c r="S8515" i="1"/>
  <c r="X8515" i="1"/>
  <c r="T8516" i="1"/>
  <c r="U8515" i="1"/>
  <c r="X8516" i="1" l="1"/>
  <c r="U8516" i="1"/>
  <c r="T8517" i="1"/>
  <c r="W8516" i="1"/>
  <c r="S8516" i="1"/>
  <c r="R8517" i="1"/>
  <c r="W8517" i="1" l="1"/>
  <c r="R8518" i="1"/>
  <c r="S8517" i="1"/>
  <c r="X8517" i="1"/>
  <c r="T8518" i="1"/>
  <c r="U8517" i="1"/>
  <c r="X8518" i="1" l="1"/>
  <c r="T8519" i="1"/>
  <c r="U8518" i="1"/>
  <c r="W8518" i="1"/>
  <c r="R8519" i="1"/>
  <c r="S8518" i="1"/>
  <c r="W8519" i="1" l="1"/>
  <c r="S8519" i="1"/>
  <c r="R8520" i="1"/>
  <c r="X8519" i="1"/>
  <c r="T8520" i="1"/>
  <c r="U8519" i="1"/>
  <c r="X8520" i="1" l="1"/>
  <c r="T8521" i="1"/>
  <c r="U8520" i="1"/>
  <c r="W8520" i="1"/>
  <c r="R8521" i="1"/>
  <c r="S8520" i="1"/>
  <c r="W8521" i="1" l="1"/>
  <c r="R8522" i="1"/>
  <c r="S8521" i="1"/>
  <c r="X8521" i="1"/>
  <c r="T8522" i="1"/>
  <c r="U8521" i="1"/>
  <c r="X8522" i="1" l="1"/>
  <c r="U8522" i="1"/>
  <c r="T8523" i="1"/>
  <c r="W8522" i="1"/>
  <c r="S8522" i="1"/>
  <c r="R8523" i="1"/>
  <c r="W8523" i="1" l="1"/>
  <c r="R8524" i="1"/>
  <c r="S8523" i="1"/>
  <c r="X8523" i="1"/>
  <c r="T8524" i="1"/>
  <c r="U8523" i="1"/>
  <c r="X8524" i="1" l="1"/>
  <c r="U8524" i="1"/>
  <c r="T8525" i="1"/>
  <c r="W8524" i="1"/>
  <c r="S8524" i="1"/>
  <c r="R8525" i="1"/>
  <c r="W8525" i="1" l="1"/>
  <c r="R8526" i="1"/>
  <c r="S8525" i="1"/>
  <c r="X8525" i="1"/>
  <c r="T8526" i="1"/>
  <c r="U8525" i="1"/>
  <c r="X8526" i="1" l="1"/>
  <c r="T8527" i="1"/>
  <c r="U8526" i="1"/>
  <c r="W8526" i="1"/>
  <c r="R8527" i="1"/>
  <c r="S8526" i="1"/>
  <c r="W8527" i="1" l="1"/>
  <c r="S8527" i="1"/>
  <c r="R8528" i="1"/>
  <c r="X8527" i="1"/>
  <c r="U8527" i="1"/>
  <c r="T8528" i="1"/>
  <c r="X8528" i="1" l="1"/>
  <c r="U8528" i="1"/>
  <c r="T8529" i="1"/>
  <c r="W8528" i="1"/>
  <c r="S8528" i="1"/>
  <c r="R8529" i="1"/>
  <c r="W8529" i="1" l="1"/>
  <c r="R8530" i="1"/>
  <c r="S8529" i="1"/>
  <c r="X8529" i="1"/>
  <c r="T8530" i="1"/>
  <c r="U8529" i="1"/>
  <c r="X8530" i="1" l="1"/>
  <c r="U8530" i="1"/>
  <c r="T8531" i="1"/>
  <c r="W8530" i="1"/>
  <c r="R8531" i="1"/>
  <c r="S8530" i="1"/>
  <c r="W8531" i="1" l="1"/>
  <c r="S8531" i="1"/>
  <c r="R8532" i="1"/>
  <c r="X8531" i="1"/>
  <c r="U8531" i="1"/>
  <c r="T8532" i="1"/>
  <c r="X8532" i="1" l="1"/>
  <c r="U8532" i="1"/>
  <c r="T8533" i="1"/>
  <c r="W8532" i="1"/>
  <c r="S8532" i="1"/>
  <c r="R8533" i="1"/>
  <c r="W8533" i="1" l="1"/>
  <c r="S8533" i="1"/>
  <c r="R8534" i="1"/>
  <c r="X8533" i="1"/>
  <c r="T8534" i="1"/>
  <c r="U8533" i="1"/>
  <c r="X8534" i="1" l="1"/>
  <c r="U8534" i="1"/>
  <c r="T8535" i="1"/>
  <c r="W8534" i="1"/>
  <c r="S8534" i="1"/>
  <c r="R8535" i="1"/>
  <c r="W8535" i="1" l="1"/>
  <c r="R8536" i="1"/>
  <c r="S8535" i="1"/>
  <c r="X8535" i="1"/>
  <c r="U8535" i="1"/>
  <c r="T8536" i="1"/>
  <c r="X8536" i="1" l="1"/>
  <c r="T8537" i="1"/>
  <c r="U8536" i="1"/>
  <c r="W8536" i="1"/>
  <c r="S8536" i="1"/>
  <c r="R8537" i="1"/>
  <c r="W8537" i="1" l="1"/>
  <c r="S8537" i="1"/>
  <c r="R8538" i="1"/>
  <c r="X8537" i="1"/>
  <c r="T8538" i="1"/>
  <c r="U8537" i="1"/>
  <c r="X8538" i="1" l="1"/>
  <c r="U8538" i="1"/>
  <c r="T8539" i="1"/>
  <c r="W8538" i="1"/>
  <c r="S8538" i="1"/>
  <c r="R8539" i="1"/>
  <c r="W8539" i="1" l="1"/>
  <c r="R8540" i="1"/>
  <c r="S8539" i="1"/>
  <c r="X8539" i="1"/>
  <c r="T8540" i="1"/>
  <c r="U8539" i="1"/>
  <c r="X8540" i="1" l="1"/>
  <c r="U8540" i="1"/>
  <c r="T8541" i="1"/>
  <c r="W8540" i="1"/>
  <c r="R8541" i="1"/>
  <c r="S8540" i="1"/>
  <c r="W8541" i="1" l="1"/>
  <c r="S8541" i="1"/>
  <c r="R8542" i="1"/>
  <c r="X8541" i="1"/>
  <c r="T8542" i="1"/>
  <c r="U8541" i="1"/>
  <c r="X8542" i="1" l="1"/>
  <c r="T8543" i="1"/>
  <c r="U8542" i="1"/>
  <c r="W8542" i="1"/>
  <c r="S8542" i="1"/>
  <c r="R8543" i="1"/>
  <c r="W8543" i="1" l="1"/>
  <c r="S8543" i="1"/>
  <c r="R8544" i="1"/>
  <c r="X8543" i="1"/>
  <c r="T8544" i="1"/>
  <c r="U8543" i="1"/>
  <c r="X8544" i="1" l="1"/>
  <c r="U8544" i="1"/>
  <c r="T8545" i="1"/>
  <c r="W8544" i="1"/>
  <c r="S8544" i="1"/>
  <c r="R8545" i="1"/>
  <c r="W8545" i="1" l="1"/>
  <c r="R8546" i="1"/>
  <c r="S8545" i="1"/>
  <c r="X8545" i="1"/>
  <c r="U8545" i="1"/>
  <c r="T8546" i="1"/>
  <c r="X8546" i="1" l="1"/>
  <c r="T8547" i="1"/>
  <c r="U8546" i="1"/>
  <c r="W8546" i="1"/>
  <c r="S8546" i="1"/>
  <c r="R8547" i="1"/>
  <c r="W8547" i="1" l="1"/>
  <c r="S8547" i="1"/>
  <c r="R8548" i="1"/>
  <c r="X8547" i="1"/>
  <c r="T8548" i="1"/>
  <c r="U8547" i="1"/>
  <c r="X8548" i="1" l="1"/>
  <c r="U8548" i="1"/>
  <c r="T8549" i="1"/>
  <c r="W8548" i="1"/>
  <c r="S8548" i="1"/>
  <c r="R8549" i="1"/>
  <c r="W8549" i="1" l="1"/>
  <c r="S8549" i="1"/>
  <c r="R8550" i="1"/>
  <c r="X8549" i="1"/>
  <c r="T8550" i="1"/>
  <c r="U8549" i="1"/>
  <c r="X8550" i="1" l="1"/>
  <c r="T8551" i="1"/>
  <c r="U8550" i="1"/>
  <c r="W8550" i="1"/>
  <c r="R8551" i="1"/>
  <c r="S8550" i="1"/>
  <c r="W8551" i="1" l="1"/>
  <c r="R8552" i="1"/>
  <c r="S8551" i="1"/>
  <c r="X8551" i="1"/>
  <c r="T8552" i="1"/>
  <c r="U8551" i="1"/>
  <c r="X8552" i="1" l="1"/>
  <c r="T8553" i="1"/>
  <c r="U8552" i="1"/>
  <c r="W8552" i="1"/>
  <c r="S8552" i="1"/>
  <c r="R8553" i="1"/>
  <c r="W8553" i="1" l="1"/>
  <c r="S8553" i="1"/>
  <c r="R8554" i="1"/>
  <c r="X8553" i="1"/>
  <c r="T8554" i="1"/>
  <c r="U8553" i="1"/>
  <c r="X8554" i="1" l="1"/>
  <c r="U8554" i="1"/>
  <c r="T8555" i="1"/>
  <c r="W8554" i="1"/>
  <c r="S8554" i="1"/>
  <c r="R8555" i="1"/>
  <c r="W8555" i="1" l="1"/>
  <c r="R8556" i="1"/>
  <c r="S8555" i="1"/>
  <c r="X8555" i="1"/>
  <c r="U8555" i="1"/>
  <c r="T8556" i="1"/>
  <c r="X8556" i="1" l="1"/>
  <c r="T8557" i="1"/>
  <c r="U8556" i="1"/>
  <c r="W8556" i="1"/>
  <c r="S8556" i="1"/>
  <c r="R8557" i="1"/>
  <c r="W8557" i="1" l="1"/>
  <c r="S8557" i="1"/>
  <c r="R8558" i="1"/>
  <c r="X8557" i="1"/>
  <c r="T8558" i="1"/>
  <c r="U8557" i="1"/>
  <c r="X8558" i="1" l="1"/>
  <c r="U8558" i="1"/>
  <c r="T8559" i="1"/>
  <c r="W8558" i="1"/>
  <c r="R8559" i="1"/>
  <c r="S8558" i="1"/>
  <c r="W8559" i="1" l="1"/>
  <c r="S8559" i="1"/>
  <c r="R8560" i="1"/>
  <c r="X8559" i="1"/>
  <c r="U8559" i="1"/>
  <c r="T8560" i="1"/>
  <c r="X8560" i="1" l="1"/>
  <c r="T8561" i="1"/>
  <c r="U8560" i="1"/>
  <c r="W8560" i="1"/>
  <c r="S8560" i="1"/>
  <c r="R8561" i="1"/>
  <c r="W8561" i="1" l="1"/>
  <c r="R8562" i="1"/>
  <c r="S8561" i="1"/>
  <c r="X8561" i="1"/>
  <c r="U8561" i="1"/>
  <c r="T8562" i="1"/>
  <c r="X8562" i="1" l="1"/>
  <c r="T8563" i="1"/>
  <c r="U8562" i="1"/>
  <c r="W8562" i="1"/>
  <c r="R8563" i="1"/>
  <c r="S8562" i="1"/>
  <c r="X8563" i="1" l="1"/>
  <c r="U8563" i="1"/>
  <c r="T8564" i="1"/>
  <c r="W8563" i="1"/>
  <c r="R8564" i="1"/>
  <c r="S8563" i="1"/>
  <c r="W8564" i="1" l="1"/>
  <c r="S8564" i="1"/>
  <c r="R8565" i="1"/>
  <c r="X8564" i="1"/>
  <c r="U8564" i="1"/>
  <c r="T8565" i="1"/>
  <c r="X8565" i="1" l="1"/>
  <c r="T8566" i="1"/>
  <c r="U8565" i="1"/>
  <c r="W8565" i="1"/>
  <c r="R8566" i="1"/>
  <c r="S8565" i="1"/>
  <c r="W8566" i="1" l="1"/>
  <c r="R8567" i="1"/>
  <c r="S8566" i="1"/>
  <c r="X8566" i="1"/>
  <c r="T8567" i="1"/>
  <c r="U8566" i="1"/>
  <c r="X8567" i="1" l="1"/>
  <c r="U8567" i="1"/>
  <c r="T8568" i="1"/>
  <c r="W8567" i="1"/>
  <c r="S8567" i="1"/>
  <c r="R8568" i="1"/>
  <c r="W8568" i="1" l="1"/>
  <c r="R8569" i="1"/>
  <c r="S8568" i="1"/>
  <c r="X8568" i="1"/>
  <c r="T8569" i="1"/>
  <c r="U8568" i="1"/>
  <c r="X8569" i="1" l="1"/>
  <c r="U8569" i="1"/>
  <c r="T8570" i="1"/>
  <c r="W8569" i="1"/>
  <c r="S8569" i="1"/>
  <c r="R8570" i="1"/>
  <c r="W8570" i="1" l="1"/>
  <c r="S8570" i="1"/>
  <c r="R8571" i="1"/>
  <c r="X8570" i="1"/>
  <c r="U8570" i="1"/>
  <c r="T8571" i="1"/>
  <c r="X8571" i="1" l="1"/>
  <c r="U8571" i="1"/>
  <c r="T8572" i="1"/>
  <c r="W8571" i="1"/>
  <c r="S8571" i="1"/>
  <c r="R8572" i="1"/>
  <c r="W8572" i="1" l="1"/>
  <c r="S8572" i="1"/>
  <c r="R8573" i="1"/>
  <c r="X8572" i="1"/>
  <c r="U8572" i="1"/>
  <c r="T8573" i="1"/>
  <c r="X8573" i="1" l="1"/>
  <c r="U8573" i="1"/>
  <c r="T8574" i="1"/>
  <c r="W8573" i="1"/>
  <c r="R8574" i="1"/>
  <c r="S8573" i="1"/>
  <c r="W8574" i="1" l="1"/>
  <c r="S8574" i="1"/>
  <c r="R8575" i="1"/>
  <c r="X8574" i="1"/>
  <c r="U8574" i="1"/>
  <c r="T8575" i="1"/>
  <c r="X8575" i="1" l="1"/>
  <c r="U8575" i="1"/>
  <c r="T8576" i="1"/>
  <c r="W8575" i="1"/>
  <c r="S8575" i="1"/>
  <c r="R8576" i="1"/>
  <c r="W8576" i="1" l="1"/>
  <c r="S8576" i="1"/>
  <c r="R8577" i="1"/>
  <c r="X8576" i="1"/>
  <c r="T8577" i="1"/>
  <c r="U8576" i="1"/>
  <c r="X8577" i="1" l="1"/>
  <c r="T8578" i="1"/>
  <c r="U8577" i="1"/>
  <c r="W8577" i="1"/>
  <c r="S8577" i="1"/>
  <c r="R8578" i="1"/>
  <c r="W8578" i="1" l="1"/>
  <c r="S8578" i="1"/>
  <c r="R8579" i="1"/>
  <c r="X8578" i="1"/>
  <c r="T8579" i="1"/>
  <c r="U8578" i="1"/>
  <c r="X8579" i="1" l="1"/>
  <c r="U8579" i="1"/>
  <c r="T8580" i="1"/>
  <c r="W8579" i="1"/>
  <c r="R8580" i="1"/>
  <c r="S8579" i="1"/>
  <c r="W8580" i="1" l="1"/>
  <c r="R8581" i="1"/>
  <c r="S8580" i="1"/>
  <c r="X8580" i="1"/>
  <c r="T8581" i="1"/>
  <c r="U8580" i="1"/>
  <c r="X8581" i="1" l="1"/>
  <c r="U8581" i="1"/>
  <c r="T8582" i="1"/>
  <c r="W8581" i="1"/>
  <c r="R8582" i="1"/>
  <c r="S8581" i="1"/>
  <c r="W8582" i="1" l="1"/>
  <c r="S8582" i="1"/>
  <c r="R8583" i="1"/>
  <c r="X8582" i="1"/>
  <c r="U8582" i="1"/>
  <c r="T8583" i="1"/>
  <c r="X8583" i="1" l="1"/>
  <c r="T8584" i="1"/>
  <c r="U8583" i="1"/>
  <c r="W8583" i="1"/>
  <c r="R8584" i="1"/>
  <c r="S8583" i="1"/>
  <c r="W8584" i="1" l="1"/>
  <c r="R8585" i="1"/>
  <c r="S8584" i="1"/>
  <c r="X8584" i="1"/>
  <c r="U8584" i="1"/>
  <c r="T8585" i="1"/>
  <c r="X8585" i="1" l="1"/>
  <c r="T8586" i="1"/>
  <c r="U8585" i="1"/>
  <c r="W8585" i="1"/>
  <c r="R8586" i="1"/>
  <c r="S8585" i="1"/>
  <c r="W8586" i="1" l="1"/>
  <c r="R8587" i="1"/>
  <c r="S8586" i="1"/>
  <c r="X8586" i="1"/>
  <c r="U8586" i="1"/>
  <c r="T8587" i="1"/>
  <c r="X8587" i="1" l="1"/>
  <c r="U8587" i="1"/>
  <c r="T8588" i="1"/>
  <c r="W8587" i="1"/>
  <c r="R8588" i="1"/>
  <c r="S8587" i="1"/>
  <c r="W8588" i="1" l="1"/>
  <c r="R8589" i="1"/>
  <c r="S8588" i="1"/>
  <c r="X8588" i="1"/>
  <c r="T8589" i="1"/>
  <c r="U8588" i="1"/>
  <c r="X8589" i="1" l="1"/>
  <c r="T8590" i="1"/>
  <c r="U8589" i="1"/>
  <c r="W8589" i="1"/>
  <c r="R8590" i="1"/>
  <c r="S8589" i="1"/>
  <c r="W8590" i="1" l="1"/>
  <c r="R8591" i="1"/>
  <c r="S8590" i="1"/>
  <c r="X8590" i="1"/>
  <c r="U8590" i="1"/>
  <c r="T8591" i="1"/>
  <c r="X8591" i="1" l="1"/>
  <c r="T8592" i="1"/>
  <c r="U8591" i="1"/>
  <c r="W8591" i="1"/>
  <c r="R8592" i="1"/>
  <c r="S8591" i="1"/>
  <c r="W8592" i="1" l="1"/>
  <c r="S8592" i="1"/>
  <c r="R8593" i="1"/>
  <c r="X8592" i="1"/>
  <c r="U8592" i="1"/>
  <c r="T8593" i="1"/>
  <c r="X8593" i="1" l="1"/>
  <c r="T8594" i="1"/>
  <c r="U8593" i="1"/>
  <c r="W8593" i="1"/>
  <c r="R8594" i="1"/>
  <c r="S8593" i="1"/>
  <c r="W8594" i="1" l="1"/>
  <c r="R8595" i="1"/>
  <c r="S8594" i="1"/>
  <c r="X8594" i="1"/>
  <c r="U8594" i="1"/>
  <c r="T8595" i="1"/>
  <c r="X8595" i="1" l="1"/>
  <c r="U8595" i="1"/>
  <c r="T8596" i="1"/>
  <c r="W8595" i="1"/>
  <c r="S8595" i="1"/>
  <c r="R8596" i="1"/>
  <c r="W8596" i="1" l="1"/>
  <c r="S8596" i="1"/>
  <c r="R8597" i="1"/>
  <c r="X8596" i="1"/>
  <c r="T8597" i="1"/>
  <c r="U8596" i="1"/>
  <c r="X8597" i="1" l="1"/>
  <c r="U8597" i="1"/>
  <c r="T8598" i="1"/>
  <c r="W8597" i="1"/>
  <c r="S8597" i="1"/>
  <c r="R8598" i="1"/>
  <c r="W8598" i="1" l="1"/>
  <c r="R8599" i="1"/>
  <c r="S8598" i="1"/>
  <c r="X8598" i="1"/>
  <c r="U8598" i="1"/>
  <c r="T8599" i="1"/>
  <c r="X8599" i="1" l="1"/>
  <c r="U8599" i="1"/>
  <c r="T8600" i="1"/>
  <c r="W8599" i="1"/>
  <c r="R8600" i="1"/>
  <c r="S8599" i="1"/>
  <c r="W8600" i="1" l="1"/>
  <c r="S8600" i="1"/>
  <c r="R8601" i="1"/>
  <c r="X8600" i="1"/>
  <c r="U8600" i="1"/>
  <c r="T8601" i="1"/>
  <c r="X8601" i="1" l="1"/>
  <c r="T8602" i="1"/>
  <c r="U8601" i="1"/>
  <c r="W8601" i="1"/>
  <c r="S8601" i="1"/>
  <c r="R8602" i="1"/>
  <c r="W8602" i="1" l="1"/>
  <c r="S8602" i="1"/>
  <c r="R8603" i="1"/>
  <c r="X8602" i="1"/>
  <c r="U8602" i="1"/>
  <c r="T8603" i="1"/>
  <c r="X8603" i="1" l="1"/>
  <c r="T8604" i="1"/>
  <c r="U8603" i="1"/>
  <c r="W8603" i="1"/>
  <c r="S8603" i="1"/>
  <c r="R8604" i="1"/>
  <c r="W8604" i="1" l="1"/>
  <c r="S8604" i="1"/>
  <c r="R8605" i="1"/>
  <c r="X8604" i="1"/>
  <c r="U8604" i="1"/>
  <c r="T8605" i="1"/>
  <c r="X8605" i="1" l="1"/>
  <c r="T8606" i="1"/>
  <c r="U8605" i="1"/>
  <c r="W8605" i="1"/>
  <c r="S8605" i="1"/>
  <c r="R8606" i="1"/>
  <c r="W8606" i="1" l="1"/>
  <c r="S8606" i="1"/>
  <c r="R8607" i="1"/>
  <c r="X8606" i="1"/>
  <c r="U8606" i="1"/>
  <c r="T8607" i="1"/>
  <c r="X8607" i="1" l="1"/>
  <c r="U8607" i="1"/>
  <c r="T8608" i="1"/>
  <c r="W8607" i="1"/>
  <c r="S8607" i="1"/>
  <c r="R8608" i="1"/>
  <c r="W8608" i="1" l="1"/>
  <c r="R8609" i="1"/>
  <c r="S8608" i="1"/>
  <c r="X8608" i="1"/>
  <c r="U8608" i="1"/>
  <c r="T8609" i="1"/>
  <c r="X8609" i="1" l="1"/>
  <c r="U8609" i="1"/>
  <c r="T8610" i="1"/>
  <c r="W8609" i="1"/>
  <c r="R8610" i="1"/>
  <c r="S8609" i="1"/>
  <c r="W8610" i="1" l="1"/>
  <c r="R8611" i="1"/>
  <c r="S8610" i="1"/>
  <c r="X8610" i="1"/>
  <c r="U8610" i="1"/>
  <c r="T8611" i="1"/>
  <c r="X8611" i="1" l="1"/>
  <c r="U8611" i="1"/>
  <c r="T8612" i="1"/>
  <c r="W8611" i="1"/>
  <c r="S8611" i="1"/>
  <c r="R8612" i="1"/>
  <c r="W8612" i="1" l="1"/>
  <c r="R8613" i="1"/>
  <c r="S8612" i="1"/>
  <c r="X8612" i="1"/>
  <c r="U8612" i="1"/>
  <c r="T8613" i="1"/>
  <c r="X8613" i="1" l="1"/>
  <c r="T8614" i="1"/>
  <c r="U8613" i="1"/>
  <c r="W8613" i="1"/>
  <c r="R8614" i="1"/>
  <c r="S8613" i="1"/>
  <c r="W8614" i="1" l="1"/>
  <c r="S8614" i="1"/>
  <c r="R8615" i="1"/>
  <c r="X8614" i="1"/>
  <c r="U8614" i="1"/>
  <c r="T8615" i="1"/>
  <c r="X8615" i="1" l="1"/>
  <c r="U8615" i="1"/>
  <c r="T8616" i="1"/>
  <c r="W8615" i="1"/>
  <c r="R8616" i="1"/>
  <c r="S8615" i="1"/>
  <c r="W8616" i="1" l="1"/>
  <c r="S8616" i="1"/>
  <c r="R8617" i="1"/>
  <c r="X8616" i="1"/>
  <c r="T8617" i="1"/>
  <c r="U8616" i="1"/>
  <c r="X8617" i="1" l="1"/>
  <c r="T8618" i="1"/>
  <c r="U8617" i="1"/>
  <c r="W8617" i="1"/>
  <c r="S8617" i="1"/>
  <c r="R8618" i="1"/>
  <c r="W8618" i="1" l="1"/>
  <c r="S8618" i="1"/>
  <c r="R8619" i="1"/>
  <c r="X8618" i="1"/>
  <c r="U8618" i="1"/>
  <c r="T8619" i="1"/>
  <c r="W8619" i="1" l="1"/>
  <c r="R8620" i="1"/>
  <c r="S8619" i="1"/>
  <c r="X8619" i="1"/>
  <c r="U8619" i="1"/>
  <c r="T8620" i="1"/>
  <c r="X8620" i="1" l="1"/>
  <c r="U8620" i="1"/>
  <c r="T8621" i="1"/>
  <c r="W8620" i="1"/>
  <c r="S8620" i="1"/>
  <c r="R8621" i="1"/>
  <c r="W8621" i="1" l="1"/>
  <c r="R8622" i="1"/>
  <c r="S8621" i="1"/>
  <c r="X8621" i="1"/>
  <c r="T8622" i="1"/>
  <c r="U8621" i="1"/>
  <c r="X8622" i="1" l="1"/>
  <c r="T8623" i="1"/>
  <c r="U8622" i="1"/>
  <c r="W8622" i="1"/>
  <c r="S8622" i="1"/>
  <c r="R8623" i="1"/>
  <c r="W8623" i="1" l="1"/>
  <c r="S8623" i="1"/>
  <c r="R8624" i="1"/>
  <c r="X8623" i="1"/>
  <c r="U8623" i="1"/>
  <c r="T8624" i="1"/>
  <c r="X8624" i="1" l="1"/>
  <c r="U8624" i="1"/>
  <c r="T8625" i="1"/>
  <c r="W8624" i="1"/>
  <c r="S8624" i="1"/>
  <c r="R8625" i="1"/>
  <c r="W8625" i="1" l="1"/>
  <c r="S8625" i="1"/>
  <c r="R8626" i="1"/>
  <c r="X8625" i="1"/>
  <c r="U8625" i="1"/>
  <c r="T8626" i="1"/>
  <c r="X8626" i="1" l="1"/>
  <c r="U8626" i="1"/>
  <c r="T8627" i="1"/>
  <c r="W8626" i="1"/>
  <c r="S8626" i="1"/>
  <c r="R8627" i="1"/>
  <c r="W8627" i="1" l="1"/>
  <c r="S8627" i="1"/>
  <c r="R8628" i="1"/>
  <c r="X8627" i="1"/>
  <c r="T8628" i="1"/>
  <c r="U8627" i="1"/>
  <c r="X8628" i="1" l="1"/>
  <c r="U8628" i="1"/>
  <c r="T8629" i="1"/>
  <c r="W8628" i="1"/>
  <c r="S8628" i="1"/>
  <c r="R8629" i="1"/>
  <c r="W8629" i="1" l="1"/>
  <c r="R8630" i="1"/>
  <c r="S8629" i="1"/>
  <c r="X8629" i="1"/>
  <c r="U8629" i="1"/>
  <c r="T8630" i="1"/>
  <c r="X8630" i="1" l="1"/>
  <c r="T8631" i="1"/>
  <c r="U8630" i="1"/>
  <c r="W8630" i="1"/>
  <c r="S8630" i="1"/>
  <c r="R8631" i="1"/>
  <c r="X8631" i="1" l="1"/>
  <c r="T8632" i="1"/>
  <c r="U8631" i="1"/>
  <c r="W8631" i="1"/>
  <c r="S8631" i="1"/>
  <c r="R8632" i="1"/>
  <c r="W8632" i="1" l="1"/>
  <c r="S8632" i="1"/>
  <c r="R8633" i="1"/>
  <c r="X8632" i="1"/>
  <c r="T8633" i="1"/>
  <c r="U8632" i="1"/>
  <c r="X8633" i="1" l="1"/>
  <c r="U8633" i="1"/>
  <c r="T8634" i="1"/>
  <c r="W8633" i="1"/>
  <c r="R8634" i="1"/>
  <c r="S8633" i="1"/>
  <c r="W8634" i="1" l="1"/>
  <c r="S8634" i="1"/>
  <c r="R8635" i="1"/>
  <c r="X8634" i="1"/>
  <c r="T8635" i="1"/>
  <c r="U8634" i="1"/>
  <c r="X8635" i="1" l="1"/>
  <c r="T8636" i="1"/>
  <c r="U8635" i="1"/>
  <c r="W8635" i="1"/>
  <c r="S8635" i="1"/>
  <c r="R8636" i="1"/>
  <c r="W8636" i="1" l="1"/>
  <c r="R8637" i="1"/>
  <c r="S8636" i="1"/>
  <c r="X8636" i="1"/>
  <c r="T8637" i="1"/>
  <c r="U8636" i="1"/>
  <c r="X8637" i="1" l="1"/>
  <c r="U8637" i="1"/>
  <c r="T8638" i="1"/>
  <c r="W8637" i="1"/>
  <c r="S8637" i="1"/>
  <c r="R8638" i="1"/>
  <c r="W8638" i="1" l="1"/>
  <c r="R8639" i="1"/>
  <c r="S8638" i="1"/>
  <c r="X8638" i="1"/>
  <c r="T8639" i="1"/>
  <c r="U8638" i="1"/>
  <c r="X8639" i="1" l="1"/>
  <c r="U8639" i="1"/>
  <c r="T8640" i="1"/>
  <c r="W8639" i="1"/>
  <c r="S8639" i="1"/>
  <c r="R8640" i="1"/>
  <c r="W8640" i="1" l="1"/>
  <c r="S8640" i="1"/>
  <c r="R8641" i="1"/>
  <c r="X8640" i="1"/>
  <c r="U8640" i="1"/>
  <c r="T8641" i="1"/>
  <c r="X8641" i="1" l="1"/>
  <c r="T8642" i="1"/>
  <c r="U8641" i="1"/>
  <c r="W8641" i="1"/>
  <c r="R8642" i="1"/>
  <c r="S8641" i="1"/>
  <c r="W8642" i="1" l="1"/>
  <c r="S8642" i="1"/>
  <c r="R8643" i="1"/>
  <c r="X8642" i="1"/>
  <c r="T8643" i="1"/>
  <c r="U8642" i="1"/>
  <c r="X8643" i="1" l="1"/>
  <c r="T8644" i="1"/>
  <c r="U8643" i="1"/>
  <c r="W8643" i="1"/>
  <c r="S8643" i="1"/>
  <c r="R8644" i="1"/>
  <c r="W8644" i="1" l="1"/>
  <c r="S8644" i="1"/>
  <c r="R8645" i="1"/>
  <c r="X8644" i="1"/>
  <c r="U8644" i="1"/>
  <c r="T8645" i="1"/>
  <c r="X8645" i="1" l="1"/>
  <c r="U8645" i="1"/>
  <c r="T8646" i="1"/>
  <c r="W8645" i="1"/>
  <c r="S8645" i="1"/>
  <c r="R8646" i="1"/>
  <c r="W8646" i="1" l="1"/>
  <c r="R8647" i="1"/>
  <c r="S8646" i="1"/>
  <c r="X8646" i="1"/>
  <c r="U8646" i="1"/>
  <c r="T8647" i="1"/>
  <c r="X8647" i="1" l="1"/>
  <c r="U8647" i="1"/>
  <c r="T8648" i="1"/>
  <c r="W8647" i="1"/>
  <c r="S8647" i="1"/>
  <c r="R8648" i="1"/>
  <c r="W8648" i="1" l="1"/>
  <c r="R8649" i="1"/>
  <c r="S8648" i="1"/>
  <c r="X8648" i="1"/>
  <c r="U8648" i="1"/>
  <c r="T8649" i="1"/>
  <c r="X8649" i="1" l="1"/>
  <c r="U8649" i="1"/>
  <c r="T8650" i="1"/>
  <c r="W8649" i="1"/>
  <c r="S8649" i="1"/>
  <c r="R8650" i="1"/>
  <c r="W8650" i="1" l="1"/>
  <c r="R8651" i="1"/>
  <c r="S8650" i="1"/>
  <c r="X8650" i="1"/>
  <c r="U8650" i="1"/>
  <c r="T8651" i="1"/>
  <c r="X8651" i="1" l="1"/>
  <c r="U8651" i="1"/>
  <c r="T8652" i="1"/>
  <c r="W8651" i="1"/>
  <c r="R8652" i="1"/>
  <c r="S8651" i="1"/>
  <c r="W8652" i="1" l="1"/>
  <c r="S8652" i="1"/>
  <c r="R8653" i="1"/>
  <c r="X8652" i="1"/>
  <c r="U8652" i="1"/>
  <c r="T8653" i="1"/>
  <c r="X8653" i="1" l="1"/>
  <c r="T8654" i="1"/>
  <c r="U8653" i="1"/>
  <c r="W8653" i="1"/>
  <c r="S8653" i="1"/>
  <c r="R8654" i="1"/>
  <c r="W8654" i="1" l="1"/>
  <c r="S8654" i="1"/>
  <c r="R8655" i="1"/>
  <c r="X8654" i="1"/>
  <c r="U8654" i="1"/>
  <c r="T8655" i="1"/>
  <c r="X8655" i="1" l="1"/>
  <c r="U8655" i="1"/>
  <c r="T8656" i="1"/>
  <c r="W8655" i="1"/>
  <c r="R8656" i="1"/>
  <c r="S8655" i="1"/>
  <c r="X8656" i="1" l="1"/>
  <c r="T8657" i="1"/>
  <c r="U8656" i="1"/>
  <c r="W8656" i="1"/>
  <c r="R8657" i="1"/>
  <c r="S8656" i="1"/>
  <c r="W8657" i="1" l="1"/>
  <c r="S8657" i="1"/>
  <c r="R8658" i="1"/>
  <c r="X8657" i="1"/>
  <c r="T8658" i="1"/>
  <c r="U8657" i="1"/>
  <c r="X8658" i="1" l="1"/>
  <c r="T8659" i="1"/>
  <c r="U8658" i="1"/>
  <c r="W8658" i="1"/>
  <c r="R8659" i="1"/>
  <c r="S8658" i="1"/>
  <c r="W8659" i="1" l="1"/>
  <c r="R8660" i="1"/>
  <c r="S8659" i="1"/>
  <c r="X8659" i="1"/>
  <c r="U8659" i="1"/>
  <c r="T8660" i="1"/>
  <c r="X8660" i="1" l="1"/>
  <c r="U8660" i="1"/>
  <c r="T8661" i="1"/>
  <c r="W8660" i="1"/>
  <c r="R8661" i="1"/>
  <c r="S8660" i="1"/>
  <c r="W8661" i="1" l="1"/>
  <c r="S8661" i="1"/>
  <c r="R8662" i="1"/>
  <c r="X8661" i="1"/>
  <c r="U8661" i="1"/>
  <c r="T8662" i="1"/>
  <c r="X8662" i="1" l="1"/>
  <c r="U8662" i="1"/>
  <c r="T8663" i="1"/>
  <c r="W8662" i="1"/>
  <c r="S8662" i="1"/>
  <c r="R8663" i="1"/>
  <c r="W8663" i="1" l="1"/>
  <c r="R8664" i="1"/>
  <c r="S8663" i="1"/>
  <c r="X8663" i="1"/>
  <c r="T8664" i="1"/>
  <c r="U8663" i="1"/>
  <c r="X8664" i="1" l="1"/>
  <c r="U8664" i="1"/>
  <c r="T8665" i="1"/>
  <c r="W8664" i="1"/>
  <c r="R8665" i="1"/>
  <c r="S8664" i="1"/>
  <c r="W8665" i="1" l="1"/>
  <c r="S8665" i="1"/>
  <c r="R8666" i="1"/>
  <c r="X8665" i="1"/>
  <c r="T8666" i="1"/>
  <c r="U8665" i="1"/>
  <c r="X8666" i="1" l="1"/>
  <c r="U8666" i="1"/>
  <c r="T8667" i="1"/>
  <c r="W8666" i="1"/>
  <c r="R8667" i="1"/>
  <c r="S8666" i="1"/>
  <c r="W8667" i="1" l="1"/>
  <c r="S8667" i="1"/>
  <c r="R8668" i="1"/>
  <c r="X8667" i="1"/>
  <c r="U8667" i="1"/>
  <c r="T8668" i="1"/>
  <c r="X8668" i="1" l="1"/>
  <c r="T8669" i="1"/>
  <c r="U8668" i="1"/>
  <c r="W8668" i="1"/>
  <c r="S8668" i="1"/>
  <c r="R8669" i="1"/>
  <c r="W8669" i="1" l="1"/>
  <c r="R8670" i="1"/>
  <c r="S8669" i="1"/>
  <c r="X8669" i="1"/>
  <c r="U8669" i="1"/>
  <c r="T8670" i="1"/>
  <c r="X8670" i="1" l="1"/>
  <c r="U8670" i="1"/>
  <c r="T8671" i="1"/>
  <c r="W8670" i="1"/>
  <c r="R8671" i="1"/>
  <c r="S8670" i="1"/>
  <c r="W8671" i="1" l="1"/>
  <c r="R8672" i="1"/>
  <c r="S8671" i="1"/>
  <c r="X8671" i="1"/>
  <c r="T8672" i="1"/>
  <c r="U8671" i="1"/>
  <c r="X8672" i="1" l="1"/>
  <c r="U8672" i="1"/>
  <c r="T8673" i="1"/>
  <c r="W8672" i="1"/>
  <c r="S8672" i="1"/>
  <c r="R8673" i="1"/>
  <c r="W8673" i="1" l="1"/>
  <c r="R8674" i="1"/>
  <c r="S8673" i="1"/>
  <c r="X8673" i="1"/>
  <c r="U8673" i="1"/>
  <c r="T8674" i="1"/>
  <c r="X8674" i="1" l="1"/>
  <c r="U8674" i="1"/>
  <c r="T8675" i="1"/>
  <c r="W8674" i="1"/>
  <c r="S8674" i="1"/>
  <c r="R8675" i="1"/>
  <c r="W8675" i="1" l="1"/>
  <c r="S8675" i="1"/>
  <c r="R8676" i="1"/>
  <c r="X8675" i="1"/>
  <c r="U8675" i="1"/>
  <c r="T8676" i="1"/>
  <c r="X8676" i="1" l="1"/>
  <c r="T8677" i="1"/>
  <c r="U8676" i="1"/>
  <c r="W8676" i="1"/>
  <c r="S8676" i="1"/>
  <c r="R8677" i="1"/>
  <c r="W8677" i="1" l="1"/>
  <c r="S8677" i="1"/>
  <c r="R8678" i="1"/>
  <c r="X8677" i="1"/>
  <c r="T8678" i="1"/>
  <c r="U8677" i="1"/>
  <c r="W8678" i="1" l="1"/>
  <c r="S8678" i="1"/>
  <c r="R8679" i="1"/>
  <c r="X8678" i="1"/>
  <c r="T8679" i="1"/>
  <c r="U8678" i="1"/>
  <c r="X8679" i="1" l="1"/>
  <c r="U8679" i="1"/>
  <c r="T8680" i="1"/>
  <c r="W8679" i="1"/>
  <c r="S8679" i="1"/>
  <c r="R8680" i="1"/>
  <c r="W8680" i="1" l="1"/>
  <c r="S8680" i="1"/>
  <c r="R8681" i="1"/>
  <c r="X8680" i="1"/>
  <c r="U8680" i="1"/>
  <c r="T8681" i="1"/>
  <c r="X8681" i="1" l="1"/>
  <c r="T8682" i="1"/>
  <c r="U8681" i="1"/>
  <c r="W8681" i="1"/>
  <c r="S8681" i="1"/>
  <c r="R8682" i="1"/>
  <c r="W8682" i="1" l="1"/>
  <c r="S8682" i="1"/>
  <c r="R8683" i="1"/>
  <c r="X8682" i="1"/>
  <c r="U8682" i="1"/>
  <c r="T8683" i="1"/>
  <c r="X8683" i="1" l="1"/>
  <c r="U8683" i="1"/>
  <c r="T8684" i="1"/>
  <c r="W8683" i="1"/>
  <c r="R8684" i="1"/>
  <c r="S8683" i="1"/>
  <c r="W8684" i="1" l="1"/>
  <c r="S8684" i="1"/>
  <c r="R8685" i="1"/>
  <c r="X8684" i="1"/>
  <c r="U8684" i="1"/>
  <c r="T8685" i="1"/>
  <c r="X8685" i="1" l="1"/>
  <c r="T8686" i="1"/>
  <c r="U8685" i="1"/>
  <c r="W8685" i="1"/>
  <c r="S8685" i="1"/>
  <c r="R8686" i="1"/>
  <c r="W8686" i="1" l="1"/>
  <c r="S8686" i="1"/>
  <c r="R8687" i="1"/>
  <c r="X8686" i="1"/>
  <c r="T8687" i="1"/>
  <c r="U8686" i="1"/>
  <c r="X8687" i="1" l="1"/>
  <c r="U8687" i="1"/>
  <c r="T8688" i="1"/>
  <c r="W8687" i="1"/>
  <c r="S8687" i="1"/>
  <c r="R8688" i="1"/>
  <c r="W8688" i="1" l="1"/>
  <c r="R8689" i="1"/>
  <c r="S8688" i="1"/>
  <c r="X8688" i="1"/>
  <c r="T8689" i="1"/>
  <c r="U8688" i="1"/>
  <c r="X8689" i="1" l="1"/>
  <c r="U8689" i="1"/>
  <c r="T8690" i="1"/>
  <c r="W8689" i="1"/>
  <c r="S8689" i="1"/>
  <c r="R8690" i="1"/>
  <c r="W8690" i="1" l="1"/>
  <c r="R8691" i="1"/>
  <c r="S8690" i="1"/>
  <c r="X8690" i="1"/>
  <c r="T8691" i="1"/>
  <c r="U8690" i="1"/>
  <c r="X8691" i="1" l="1"/>
  <c r="T8692" i="1"/>
  <c r="U8691" i="1"/>
  <c r="W8691" i="1"/>
  <c r="R8692" i="1"/>
  <c r="S8691" i="1"/>
  <c r="W8692" i="1" l="1"/>
  <c r="S8692" i="1"/>
  <c r="R8693" i="1"/>
  <c r="X8692" i="1"/>
  <c r="U8692" i="1"/>
  <c r="T8693" i="1"/>
  <c r="X8693" i="1" l="1"/>
  <c r="T8694" i="1"/>
  <c r="U8693" i="1"/>
  <c r="W8693" i="1"/>
  <c r="S8693" i="1"/>
  <c r="R8694" i="1"/>
  <c r="W8694" i="1" l="1"/>
  <c r="R8695" i="1"/>
  <c r="S8694" i="1"/>
  <c r="X8694" i="1"/>
  <c r="T8695" i="1"/>
  <c r="U8694" i="1"/>
  <c r="X8695" i="1" l="1"/>
  <c r="U8695" i="1"/>
  <c r="T8696" i="1"/>
  <c r="W8695" i="1"/>
  <c r="S8695" i="1"/>
  <c r="R8696" i="1"/>
  <c r="W8696" i="1" l="1"/>
  <c r="S8696" i="1"/>
  <c r="R8697" i="1"/>
  <c r="X8696" i="1"/>
  <c r="T8697" i="1"/>
  <c r="U8696" i="1"/>
  <c r="W8697" i="1" l="1"/>
  <c r="S8697" i="1"/>
  <c r="R8698" i="1"/>
  <c r="X8697" i="1"/>
  <c r="U8697" i="1"/>
  <c r="T8698" i="1"/>
  <c r="X8698" i="1" l="1"/>
  <c r="T8699" i="1"/>
  <c r="U8698" i="1"/>
  <c r="W8698" i="1"/>
  <c r="S8698" i="1"/>
  <c r="R8699" i="1"/>
  <c r="W8699" i="1" l="1"/>
  <c r="S8699" i="1"/>
  <c r="R8700" i="1"/>
  <c r="X8699" i="1"/>
  <c r="U8699" i="1"/>
  <c r="T8700" i="1"/>
  <c r="X8700" i="1" l="1"/>
  <c r="U8700" i="1"/>
  <c r="T8701" i="1"/>
  <c r="W8700" i="1"/>
  <c r="S8700" i="1"/>
  <c r="R8701" i="1"/>
  <c r="W8701" i="1" l="1"/>
  <c r="R8702" i="1"/>
  <c r="S8701" i="1"/>
  <c r="X8701" i="1"/>
  <c r="T8702" i="1"/>
  <c r="U8701" i="1"/>
  <c r="X8702" i="1" l="1"/>
  <c r="T8703" i="1"/>
  <c r="U8702" i="1"/>
  <c r="W8702" i="1"/>
  <c r="R8703" i="1"/>
  <c r="S8702" i="1"/>
  <c r="W8703" i="1" l="1"/>
  <c r="S8703" i="1"/>
  <c r="R8704" i="1"/>
  <c r="X8703" i="1"/>
  <c r="T8704" i="1"/>
  <c r="U8703" i="1"/>
  <c r="X8704" i="1" l="1"/>
  <c r="T8705" i="1"/>
  <c r="U8704" i="1"/>
  <c r="W8704" i="1"/>
  <c r="R8705" i="1"/>
  <c r="S8704" i="1"/>
  <c r="W8705" i="1" l="1"/>
  <c r="R8706" i="1"/>
  <c r="S8705" i="1"/>
  <c r="X8705" i="1"/>
  <c r="U8705" i="1"/>
  <c r="T8706" i="1"/>
  <c r="X8706" i="1" l="1"/>
  <c r="T8707" i="1"/>
  <c r="U8706" i="1"/>
  <c r="W8706" i="1"/>
  <c r="S8706" i="1"/>
  <c r="R8707" i="1"/>
  <c r="W8707" i="1" l="1"/>
  <c r="S8707" i="1"/>
  <c r="R8708" i="1"/>
  <c r="X8707" i="1"/>
  <c r="T8708" i="1"/>
  <c r="U8707" i="1"/>
  <c r="X8708" i="1" l="1"/>
  <c r="U8708" i="1"/>
  <c r="T8709" i="1"/>
  <c r="W8708" i="1"/>
  <c r="S8708" i="1"/>
  <c r="R8709" i="1"/>
  <c r="W8709" i="1" l="1"/>
  <c r="R8710" i="1"/>
  <c r="S8709" i="1"/>
  <c r="X8709" i="1"/>
  <c r="U8709" i="1"/>
  <c r="T8710" i="1"/>
  <c r="X8710" i="1" l="1"/>
  <c r="U8710" i="1"/>
  <c r="T8711" i="1"/>
  <c r="W8710" i="1"/>
  <c r="S8710" i="1"/>
  <c r="R8711" i="1"/>
  <c r="W8711" i="1" l="1"/>
  <c r="S8711" i="1"/>
  <c r="R8712" i="1"/>
  <c r="X8711" i="1"/>
  <c r="U8711" i="1"/>
  <c r="T8712" i="1"/>
  <c r="X8712" i="1" l="1"/>
  <c r="T8713" i="1"/>
  <c r="U8712" i="1"/>
  <c r="W8712" i="1"/>
  <c r="S8712" i="1"/>
  <c r="R8713" i="1"/>
  <c r="W8713" i="1" l="1"/>
  <c r="S8713" i="1"/>
  <c r="R8714" i="1"/>
  <c r="X8713" i="1"/>
  <c r="T8714" i="1"/>
  <c r="U8713" i="1"/>
  <c r="X8714" i="1" l="1"/>
  <c r="U8714" i="1"/>
  <c r="T8715" i="1"/>
  <c r="W8714" i="1"/>
  <c r="R8715" i="1"/>
  <c r="S8714" i="1"/>
  <c r="W8715" i="1" l="1"/>
  <c r="R8716" i="1"/>
  <c r="S8715" i="1"/>
  <c r="X8715" i="1"/>
  <c r="T8716" i="1"/>
  <c r="U8715" i="1"/>
  <c r="W8716" i="1" l="1"/>
  <c r="R8717" i="1"/>
  <c r="S8716" i="1"/>
  <c r="X8716" i="1"/>
  <c r="T8717" i="1"/>
  <c r="U8716" i="1"/>
  <c r="X8717" i="1" l="1"/>
  <c r="T8718" i="1"/>
  <c r="U8717" i="1"/>
  <c r="W8717" i="1"/>
  <c r="S8717" i="1"/>
  <c r="R8718" i="1"/>
  <c r="W8718" i="1" l="1"/>
  <c r="S8718" i="1"/>
  <c r="R8719" i="1"/>
  <c r="X8718" i="1"/>
  <c r="T8719" i="1"/>
  <c r="U8718" i="1"/>
  <c r="X8719" i="1" l="1"/>
  <c r="U8719" i="1"/>
  <c r="T8720" i="1"/>
  <c r="W8719" i="1"/>
  <c r="R8720" i="1"/>
  <c r="S8719" i="1"/>
  <c r="W8720" i="1" l="1"/>
  <c r="S8720" i="1"/>
  <c r="R8721" i="1"/>
  <c r="X8720" i="1"/>
  <c r="U8720" i="1"/>
  <c r="T8721" i="1"/>
  <c r="X8721" i="1" l="1"/>
  <c r="T8722" i="1"/>
  <c r="U8721" i="1"/>
  <c r="W8721" i="1"/>
  <c r="R8722" i="1"/>
  <c r="S8721" i="1"/>
  <c r="W8722" i="1" l="1"/>
  <c r="S8722" i="1"/>
  <c r="R8723" i="1"/>
  <c r="X8722" i="1"/>
  <c r="U8722" i="1"/>
  <c r="T8723" i="1"/>
  <c r="X8723" i="1" l="1"/>
  <c r="U8723" i="1"/>
  <c r="T8724" i="1"/>
  <c r="W8723" i="1"/>
  <c r="S8723" i="1"/>
  <c r="R8724" i="1"/>
  <c r="W8724" i="1" l="1"/>
  <c r="R8725" i="1"/>
  <c r="S8724" i="1"/>
  <c r="X8724" i="1"/>
  <c r="U8724" i="1"/>
  <c r="T8725" i="1"/>
  <c r="W8725" i="1" l="1"/>
  <c r="S8725" i="1"/>
  <c r="R8726" i="1"/>
  <c r="X8725" i="1"/>
  <c r="U8725" i="1"/>
  <c r="T8726" i="1"/>
  <c r="X8726" i="1" l="1"/>
  <c r="U8726" i="1"/>
  <c r="T8727" i="1"/>
  <c r="W8726" i="1"/>
  <c r="S8726" i="1"/>
  <c r="R8727" i="1"/>
  <c r="W8727" i="1" l="1"/>
  <c r="S8727" i="1"/>
  <c r="R8728" i="1"/>
  <c r="X8727" i="1"/>
  <c r="T8728" i="1"/>
  <c r="U8727" i="1"/>
  <c r="X8728" i="1" l="1"/>
  <c r="U8728" i="1"/>
  <c r="T8729" i="1"/>
  <c r="W8728" i="1"/>
  <c r="S8728" i="1"/>
  <c r="R8729" i="1"/>
  <c r="W8729" i="1" l="1"/>
  <c r="S8729" i="1"/>
  <c r="R8730" i="1"/>
  <c r="X8729" i="1"/>
  <c r="U8729" i="1"/>
  <c r="T8730" i="1"/>
  <c r="X8730" i="1" l="1"/>
  <c r="U8730" i="1"/>
  <c r="T8731" i="1"/>
  <c r="W8730" i="1"/>
  <c r="S8730" i="1"/>
  <c r="R8731" i="1"/>
  <c r="W8731" i="1" l="1"/>
  <c r="S8731" i="1"/>
  <c r="R8732" i="1"/>
  <c r="X8731" i="1"/>
  <c r="U8731" i="1"/>
  <c r="T8732" i="1"/>
  <c r="X8732" i="1" l="1"/>
  <c r="U8732" i="1"/>
  <c r="T8733" i="1"/>
  <c r="W8732" i="1"/>
  <c r="S8732" i="1"/>
  <c r="R8733" i="1"/>
  <c r="W8733" i="1" l="1"/>
  <c r="R8734" i="1"/>
  <c r="S8733" i="1"/>
  <c r="X8733" i="1"/>
  <c r="U8733" i="1"/>
  <c r="T8734" i="1"/>
  <c r="W8734" i="1" l="1"/>
  <c r="R8735" i="1"/>
  <c r="S8734" i="1"/>
  <c r="X8734" i="1"/>
  <c r="U8734" i="1"/>
  <c r="T8735" i="1"/>
  <c r="X8735" i="1" l="1"/>
  <c r="T8736" i="1"/>
  <c r="U8735" i="1"/>
  <c r="W8735" i="1"/>
  <c r="R8736" i="1"/>
  <c r="S8735" i="1"/>
  <c r="W8736" i="1" l="1"/>
  <c r="R8737" i="1"/>
  <c r="S8736" i="1"/>
  <c r="X8736" i="1"/>
  <c r="U8736" i="1"/>
  <c r="T8737" i="1"/>
  <c r="X8737" i="1" l="1"/>
  <c r="U8737" i="1"/>
  <c r="T8738" i="1"/>
  <c r="W8737" i="1"/>
  <c r="S8737" i="1"/>
  <c r="R8738" i="1"/>
  <c r="W8738" i="1" l="1"/>
  <c r="S8738" i="1"/>
  <c r="R8739" i="1"/>
  <c r="X8738" i="1"/>
  <c r="U8738" i="1"/>
  <c r="T8739" i="1"/>
  <c r="X8739" i="1" l="1"/>
  <c r="U8739" i="1"/>
  <c r="T8740" i="1"/>
  <c r="W8739" i="1"/>
  <c r="S8739" i="1"/>
  <c r="R8740" i="1"/>
  <c r="W8740" i="1" l="1"/>
  <c r="R8741" i="1"/>
  <c r="S8740" i="1"/>
  <c r="X8740" i="1"/>
  <c r="T8741" i="1"/>
  <c r="U8740" i="1"/>
  <c r="X8741" i="1" l="1"/>
  <c r="T8742" i="1"/>
  <c r="U8741" i="1"/>
  <c r="W8741" i="1"/>
  <c r="R8742" i="1"/>
  <c r="S8741" i="1"/>
  <c r="W8742" i="1" l="1"/>
  <c r="R8743" i="1"/>
  <c r="S8742" i="1"/>
  <c r="X8742" i="1"/>
  <c r="T8743" i="1"/>
  <c r="U8742" i="1"/>
  <c r="X8743" i="1" l="1"/>
  <c r="T8744" i="1"/>
  <c r="U8743" i="1"/>
  <c r="W8743" i="1"/>
  <c r="S8743" i="1"/>
  <c r="R8744" i="1"/>
  <c r="W8744" i="1" l="1"/>
  <c r="R8745" i="1"/>
  <c r="S8744" i="1"/>
  <c r="X8744" i="1"/>
  <c r="T8745" i="1"/>
  <c r="U8744" i="1"/>
  <c r="X8745" i="1" l="1"/>
  <c r="U8745" i="1"/>
  <c r="T8746" i="1"/>
  <c r="W8745" i="1"/>
  <c r="S8745" i="1"/>
  <c r="R8746" i="1"/>
  <c r="W8746" i="1" l="1"/>
  <c r="S8746" i="1"/>
  <c r="R8747" i="1"/>
  <c r="X8746" i="1"/>
  <c r="U8746" i="1"/>
  <c r="T8747" i="1"/>
  <c r="W8747" i="1" l="1"/>
  <c r="S8747" i="1"/>
  <c r="R8748" i="1"/>
  <c r="X8747" i="1"/>
  <c r="U8747" i="1"/>
  <c r="T8748" i="1"/>
  <c r="X8748" i="1" l="1"/>
  <c r="U8748" i="1"/>
  <c r="T8749" i="1"/>
  <c r="W8748" i="1"/>
  <c r="S8748" i="1"/>
  <c r="R8749" i="1"/>
  <c r="W8749" i="1" l="1"/>
  <c r="R8750" i="1"/>
  <c r="S8749" i="1"/>
  <c r="X8749" i="1"/>
  <c r="U8749" i="1"/>
  <c r="T8750" i="1"/>
  <c r="X8750" i="1" l="1"/>
  <c r="U8750" i="1"/>
  <c r="T8751" i="1"/>
  <c r="W8750" i="1"/>
  <c r="R8751" i="1"/>
  <c r="S8750" i="1"/>
  <c r="W8751" i="1" l="1"/>
  <c r="R8752" i="1"/>
  <c r="S8751" i="1"/>
  <c r="X8751" i="1"/>
  <c r="U8751" i="1"/>
  <c r="T8752" i="1"/>
  <c r="X8752" i="1" l="1"/>
  <c r="T8753" i="1"/>
  <c r="U8752" i="1"/>
  <c r="W8752" i="1"/>
  <c r="R8753" i="1"/>
  <c r="S8752" i="1"/>
  <c r="W8753" i="1" l="1"/>
  <c r="S8753" i="1"/>
  <c r="R8754" i="1"/>
  <c r="X8753" i="1"/>
  <c r="U8753" i="1"/>
  <c r="T8754" i="1"/>
  <c r="X8754" i="1" l="1"/>
  <c r="U8754" i="1"/>
  <c r="T8755" i="1"/>
  <c r="W8754" i="1"/>
  <c r="S8754" i="1"/>
  <c r="R8755" i="1"/>
  <c r="W8755" i="1" l="1"/>
  <c r="R8756" i="1"/>
  <c r="S8755" i="1"/>
  <c r="X8755" i="1"/>
  <c r="U8755" i="1"/>
  <c r="T8756" i="1"/>
  <c r="X8756" i="1" l="1"/>
  <c r="U8756" i="1"/>
  <c r="T8757" i="1"/>
  <c r="W8756" i="1"/>
  <c r="R8757" i="1"/>
  <c r="S8756" i="1"/>
  <c r="W8757" i="1" l="1"/>
  <c r="S8757" i="1"/>
  <c r="R8758" i="1"/>
  <c r="X8757" i="1"/>
  <c r="U8757" i="1"/>
  <c r="T8758" i="1"/>
  <c r="X8758" i="1" l="1"/>
  <c r="T8759" i="1"/>
  <c r="U8758" i="1"/>
  <c r="W8758" i="1"/>
  <c r="R8759" i="1"/>
  <c r="S8758" i="1"/>
  <c r="W8759" i="1" l="1"/>
  <c r="R8760" i="1"/>
  <c r="S8759" i="1"/>
  <c r="X8759" i="1"/>
  <c r="U8759" i="1"/>
  <c r="T8760" i="1"/>
  <c r="X8760" i="1" l="1"/>
  <c r="T8761" i="1"/>
  <c r="U8760" i="1"/>
  <c r="W8760" i="1"/>
  <c r="R8761" i="1"/>
  <c r="S8760" i="1"/>
  <c r="W8761" i="1" l="1"/>
  <c r="S8761" i="1"/>
  <c r="R8762" i="1"/>
  <c r="X8761" i="1"/>
  <c r="U8761" i="1"/>
  <c r="T8762" i="1"/>
  <c r="X8762" i="1" l="1"/>
  <c r="U8762" i="1"/>
  <c r="T8763" i="1"/>
  <c r="W8762" i="1"/>
  <c r="R8763" i="1"/>
  <c r="S8762" i="1"/>
  <c r="W8763" i="1" l="1"/>
  <c r="R8764" i="1"/>
  <c r="S8763" i="1"/>
  <c r="X8763" i="1"/>
  <c r="T8764" i="1"/>
  <c r="U8763" i="1"/>
  <c r="U8764" i="1" l="1"/>
  <c r="X8764" i="1"/>
  <c r="Z19" i="1" s="1"/>
  <c r="G30" i="5" s="1"/>
  <c r="G34" i="5" s="1"/>
  <c r="S8764" i="1"/>
  <c r="W8764" i="1"/>
  <c r="Z14" i="1" s="1"/>
  <c r="Z17" i="1" l="1"/>
  <c r="Z18" i="1"/>
  <c r="Z12" i="1"/>
  <c r="Z13" i="1"/>
  <c r="G33" i="5" l="1"/>
  <c r="G35" i="5" s="1"/>
  <c r="G52" i="5" s="1"/>
  <c r="G53" i="5" l="1"/>
  <c r="J53" i="5" s="1"/>
  <c r="G54" i="5"/>
  <c r="AZ13" i="5" s="1"/>
  <c r="G50" i="5"/>
  <c r="I50" i="5" s="1"/>
  <c r="I61" i="5" s="1"/>
  <c r="I62" i="5" s="1"/>
  <c r="H62" i="5" s="1"/>
  <c r="H63" i="5" s="1"/>
  <c r="G49" i="5"/>
  <c r="G51" i="5"/>
  <c r="H51" i="5" s="1"/>
  <c r="J52" i="5"/>
  <c r="AZ11" i="5"/>
  <c r="H52" i="5"/>
  <c r="AZ8" i="5" l="1"/>
  <c r="H49" i="5"/>
  <c r="J54" i="5"/>
  <c r="AZ9" i="5"/>
  <c r="H53" i="5"/>
  <c r="H54" i="5"/>
  <c r="I63" i="5"/>
  <c r="J49" i="5"/>
  <c r="J50" i="5"/>
  <c r="AZ10" i="5"/>
  <c r="AZ12" i="5"/>
  <c r="G55" i="5"/>
  <c r="J51" i="5"/>
  <c r="H50" i="5"/>
  <c r="H55" i="5" l="1"/>
  <c r="H3" i="5" l="1"/>
  <c r="F3" i="5" s="1"/>
  <c r="G3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tc={2D553DA9-6214-DA4B-B48B-4618105CA522}</author>
    <author>tc={2991745D-9DEE-0E4F-AA4F-E98C30EE1C7C}</author>
  </authors>
  <commentList>
    <comment ref="H13" authorId="0" shapeId="0" xr:uid="{2D553DA9-6214-DA4B-B48B-4618105CA522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based on current hourly demand of 450 GW</t>
      </text>
    </comment>
    <comment ref="I50" authorId="1" shapeId="0" xr:uid="{2991745D-9DEE-0E4F-AA4F-E98C30EE1C7C}">
      <text>
        <t>[Threaded comment]
Your version of Excel allows you to read this threaded comment; however, any edits to it will get removed if the file is opened in a newer version of Excel. Learn more: https://go.microsoft.com/fwlink/?linkid=870924
Comment:
    CCS does not capture 100% of emissions. With additional public investments in CCS, these emissions will decrease somewhat.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tc={BB6726B7-DD19-DE4A-A393-989F3ABC3494}</author>
    <author>tc={73469B19-AE6F-2440-8EB7-7A7BA955B4C1}</author>
    <author>tc={2175D673-EB97-BC47-AB58-D68445A3263D}</author>
    <author>tc={EE7E21A2-FB40-8E45-A533-EF6118B9F85B}</author>
    <author>tc={01B52CFC-DECB-3949-89FA-227251B3923E}</author>
    <author>tc={AFA989D7-8330-0F43-AC17-A92975725722}</author>
    <author>tc={218F7FBE-CA7B-8441-B1B4-36ABF4F4239C}</author>
    <author>tc={E8A0BBF5-DB32-994C-8931-CEEB17B93B56}</author>
    <author>tc={2BB5C881-CE86-C54E-8525-A7A4CB3B2D02}</author>
    <author>tc={B1AE6836-9EAE-E141-A48C-A1FD6F551FCF}</author>
  </authors>
  <commentList>
    <comment ref="C6" authorId="0" shapeId="0" xr:uid="{BB6726B7-DD19-DE4A-A393-989F3ABC3494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Table 1a in https://www.eia.gov/outlooks/aeo/pdf/electricity_generation.pdf</t>
      </text>
    </comment>
    <comment ref="C7" authorId="1" shapeId="0" xr:uid="{73469B19-AE6F-2440-8EB7-7A7BA955B4C1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Table 1a in https://www.eia.gov/outlooks/aeo/pdf/electricity_generation.pdf</t>
      </text>
    </comment>
    <comment ref="C9" authorId="2" shapeId="0" xr:uid="{2175D673-EB97-BC47-AB58-D68445A3263D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Table 1b in 2022 EIA doc</t>
      </text>
    </comment>
    <comment ref="C10" authorId="3" shapeId="0" xr:uid="{EE7E21A2-FB40-8E45-A533-EF6118B9F85B}">
      <text>
        <t>[Threaded comment]
Your version of Excel allows you to read this threaded comment; however, any edits to it will get removed if the file is opened in a newer version of Excel. Learn more: https://go.microsoft.com/fwlink/?linkid=870924
Comment:
    Table 1b here: https://www.eia.gov/outlooks/archive/aeo18/pdf/electricity_generation.pdf (more recent reports do not include)</t>
      </text>
    </comment>
    <comment ref="C11" authorId="4" shapeId="0" xr:uid="{01B52CFC-DECB-3949-89FA-227251B3923E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Table 1b in 2022 EIA doc</t>
      </text>
    </comment>
    <comment ref="C12" authorId="5" shapeId="0" xr:uid="{AFA989D7-8330-0F43-AC17-A92975725722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Table 1b in 2022 EIA doc</t>
      </text>
    </comment>
    <comment ref="C13" authorId="6" shapeId="0" xr:uid="{218F7FBE-CA7B-8441-B1B4-36ABF4F4239C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Table 1b in 2022 EIA doc</t>
      </text>
    </comment>
    <comment ref="C14" authorId="7" shapeId="0" xr:uid="{E8A0BBF5-DB32-994C-8931-CEEB17B93B56}">
      <text>
        <t>[Threaded comment]
Your version of Excel allows you to read this threaded comment; however, any edits to it will get removed if the file is opened in a newer version of Excel. Learn more: https://go.microsoft.com/fwlink/?linkid=870924
Comment:
    Made these numbers up, assuming cheap but limited</t>
      </text>
    </comment>
    <comment ref="B16" authorId="8" shapeId="0" xr:uid="{2BB5C881-CE86-C54E-8525-A7A4CB3B2D02}">
      <text>
        <t>[Threaded comment]
Your version of Excel allows you to read this threaded comment; however, any edits to it will get removed if the file is opened in a newer version of Excel. Learn more: https://go.microsoft.com/fwlink/?linkid=870924
Comment:
    Somewhat arbitrary</t>
      </text>
    </comment>
    <comment ref="C34" authorId="9" shapeId="0" xr:uid="{B1AE6836-9EAE-E141-A48C-A1FD6F551FCF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Table 1a in https://www.eia.gov/outlooks/aeo/pdf/electricity_generation.pdf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tc={83436479-D343-DB4B-9A55-E093665BC4A7}</author>
  </authors>
  <commentList>
    <comment ref="Q2" authorId="0" shapeId="0" xr:uid="{83436479-D343-DB4B-9A55-E093665BC4A7}">
      <text>
        <t>[Threaded comment]
Your version of Excel allows you to read this threaded comment; however, any edits to it will get removed if the file is opened in a newer version of Excel. Learn more: https://go.microsoft.com/fwlink/?linkid=870924
Comment:
    storage-related reductions in residuals are speculative - not modeled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tc={8AB6E83B-BA48-BA40-9E68-549B0BC33E17}</author>
    <author>tc={E4D2D692-5CAB-B04B-B707-443A43D9C6C3}</author>
    <author>tc={674C3A8F-7A47-6041-B307-654FF32C0741}</author>
    <author>tc={3D2F4706-BEEC-E242-AAA4-C661E70B2EF3}</author>
    <author>tc={2692D4CA-175F-4049-A515-F8A1893B518E}</author>
    <author>tc={75F3D0F1-7054-BE40-859A-B11BF293E603}</author>
    <author>tc={C07461FA-328F-8A45-A7B8-26BDE0C5383E}</author>
    <author>tc={C446AB2F-7E93-CC42-86D4-6F579FA674D4}</author>
  </authors>
  <commentList>
    <comment ref="J10" authorId="0" shapeId="0" xr:uid="{8AB6E83B-BA48-BA40-9E68-549B0BC33E1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https://www.eia.gov/energyexplained/us-energy-facts/#:~:text=In%202020%2C%20total%20U.S.%20primary,or%20about%2093%20quadrillion%20Btu.</t>
      </text>
    </comment>
    <comment ref="N10" authorId="1" shapeId="0" xr:uid="{E4D2D692-5CAB-B04B-B707-443A43D9C6C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https://www.eia.gov/energyexplained/us-energy-facts/#:~:text=In%202020%2C%20total%20U.S.%20primary,or%20about%2093%20quadrillion%20Btu.</t>
      </text>
    </comment>
    <comment ref="J17" authorId="2" shapeId="0" xr:uid="{674C3A8F-7A47-6041-B307-654FF32C074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https://www.eia.gov/energyexplained/biomass/</t>
      </text>
    </comment>
    <comment ref="M17" authorId="3" shapeId="0" xr:uid="{3D2F4706-BEEC-E242-AAA4-C661E70B2EF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https://www.eia.gov/energyexplained/biomass/</t>
      </text>
    </comment>
    <comment ref="D18" authorId="4" shapeId="0" xr:uid="{2692D4CA-175F-4049-A515-F8A1893B518E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https://www.eia.gov/energyexplained/geothermal/use-of-geothermal-energy.php</t>
      </text>
    </comment>
    <comment ref="F18" authorId="5" shapeId="0" xr:uid="{75F3D0F1-7054-BE40-859A-B11BF293E60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MIT report suggested we might expand to 100 GW of capacity, which—at 100% CF—would be 876,000 GWh of generation per year.</t>
      </text>
    </comment>
    <comment ref="D20" authorId="6" shapeId="0" xr:uid="{C07461FA-328F-8A45-A7B8-26BDE0C5383E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https://world-nuclear.org/information-library/country-profiles/countries-t-z/usa-nuclear-power.aspx#:~:text=The%20USA%20is%20the%20world's,19%25%20of%20total%20electrical%20output.</t>
      </text>
    </comment>
    <comment ref="D21" authorId="7" shapeId="0" xr:uid="{C446AB2F-7E93-CC42-86D4-6F579FA674D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ia.gov/energyexplained/hydropower/where-hydropower-is-generated.php#:~:text=Hydroelectricity%20generation%20varies%20with%20precipitation%20levels&amp;text=In%202021%2C%20total%20U.S.%20conventional%20hydroelectricity%20generation%20was%20about%20260,U.S.%20utility%2Dscale%20electricity%20generation.</t>
      </text>
    </comment>
  </commentList>
</comments>
</file>

<file path=xl/sharedStrings.xml><?xml version="1.0" encoding="utf-8"?>
<sst xmlns="http://schemas.openxmlformats.org/spreadsheetml/2006/main" count="9046" uniqueCount="165">
  <si>
    <t>Hour of year</t>
  </si>
  <si>
    <t>Month</t>
  </si>
  <si>
    <t>Jan</t>
  </si>
  <si>
    <t>Feb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</si>
  <si>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</si>
  <si>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</si>
  <si>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</si>
  <si>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</si>
  <si>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</si>
  <si>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</si>
  <si>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</si>
  <si>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</si>
  <si>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</si>
  <si>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</si>
  <si>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National Grid</t>
  </si>
  <si>
    <t>Regional Grids</t>
  </si>
  <si>
    <t>Local Grids</t>
  </si>
  <si>
    <t>Solar Resource</t>
  </si>
  <si>
    <t>Wind Resource</t>
  </si>
  <si>
    <t>Hour of day</t>
  </si>
  <si>
    <t>Day of year</t>
  </si>
  <si>
    <t>Buildings</t>
  </si>
  <si>
    <t>kWh</t>
  </si>
  <si>
    <t>Demand</t>
  </si>
  <si>
    <t>MWh / MW</t>
  </si>
  <si>
    <t>Transportation</t>
  </si>
  <si>
    <t>GWh</t>
  </si>
  <si>
    <t>Steel</t>
  </si>
  <si>
    <t>Cement</t>
  </si>
  <si>
    <t>current efficiency</t>
  </si>
  <si>
    <t>Some gains</t>
  </si>
  <si>
    <t>Big gains</t>
  </si>
  <si>
    <t>current intensity</t>
  </si>
  <si>
    <t>decreased intensity</t>
  </si>
  <si>
    <t>net-zero</t>
  </si>
  <si>
    <t>MtCO2 / Mt</t>
  </si>
  <si>
    <t>Materials</t>
  </si>
  <si>
    <t>Solar</t>
  </si>
  <si>
    <t>Wind</t>
  </si>
  <si>
    <t>Fixed cost</t>
  </si>
  <si>
    <t>Variable cost</t>
  </si>
  <si>
    <t>Assumed lifetime</t>
  </si>
  <si>
    <t>Yrs</t>
  </si>
  <si>
    <t>$/MW</t>
  </si>
  <si>
    <t>Geothermal</t>
  </si>
  <si>
    <t>Gas with CCS</t>
  </si>
  <si>
    <t>Capacity factor</t>
  </si>
  <si>
    <t>Nuclear</t>
  </si>
  <si>
    <t>Hydroelectric</t>
  </si>
  <si>
    <t>Transportation demand</t>
  </si>
  <si>
    <t>Materials demand</t>
  </si>
  <si>
    <t>Max energy generation</t>
  </si>
  <si>
    <t>Mt/yr</t>
  </si>
  <si>
    <t>current generation</t>
  </si>
  <si>
    <t>Some expansion</t>
  </si>
  <si>
    <t>Ambitious expansion</t>
  </si>
  <si>
    <t>Transmission</t>
  </si>
  <si>
    <t>Local</t>
  </si>
  <si>
    <t>Regional</t>
  </si>
  <si>
    <t>National</t>
  </si>
  <si>
    <t>Grid premiums (multiply by fixed costs above)</t>
  </si>
  <si>
    <t>Biomass</t>
  </si>
  <si>
    <t>%</t>
  </si>
  <si>
    <t>$/tCO2 removed</t>
  </si>
  <si>
    <t>Electricity sources</t>
  </si>
  <si>
    <t>Variable renewables</t>
  </si>
  <si>
    <t>Storage</t>
  </si>
  <si>
    <t>Batteries</t>
  </si>
  <si>
    <t>Pumped storage</t>
  </si>
  <si>
    <t>Compressed air</t>
  </si>
  <si>
    <t>n/a</t>
  </si>
  <si>
    <t>Hydrogen</t>
  </si>
  <si>
    <t>Total</t>
  </si>
  <si>
    <t>Solar Generation</t>
  </si>
  <si>
    <t>Wind Generation</t>
  </si>
  <si>
    <t>(based on system design)</t>
  </si>
  <si>
    <t>Residual Demand</t>
  </si>
  <si>
    <t>Surplus Generation</t>
  </si>
  <si>
    <t>annual residual</t>
  </si>
  <si>
    <t>annual surplus</t>
  </si>
  <si>
    <t>no storage</t>
  </si>
  <si>
    <t>12 hours storage</t>
  </si>
  <si>
    <t>(storage state)</t>
  </si>
  <si>
    <t>12 hrs storage</t>
  </si>
  <si>
    <t>48 hrs storage</t>
  </si>
  <si>
    <t>48 hours storage</t>
  </si>
  <si>
    <t>Demand Management</t>
  </si>
  <si>
    <t>annual demand</t>
  </si>
  <si>
    <t>quad BTU</t>
  </si>
  <si>
    <t>kWh per BTU</t>
  </si>
  <si>
    <t>GWh/yr</t>
  </si>
  <si>
    <t>Estimating Transportation Demand (current)</t>
  </si>
  <si>
    <t>Estimating Biomass Supply (current)</t>
  </si>
  <si>
    <t>Estimating Demand Management Supply (1% of total energy)</t>
  </si>
  <si>
    <t>Cost recovery period</t>
  </si>
  <si>
    <t>$/MWh</t>
  </si>
  <si>
    <t>Implied capacity costs</t>
  </si>
  <si>
    <t>EIA LCOE estimates</t>
  </si>
  <si>
    <t>$/GWh</t>
  </si>
  <si>
    <t>Implied costs</t>
  </si>
  <si>
    <t>System Summary</t>
  </si>
  <si>
    <t>Notes/Warnings</t>
  </si>
  <si>
    <t>Annual cost
($)</t>
  </si>
  <si>
    <t>Shares
(%)</t>
  </si>
  <si>
    <t>Annual Cost
($)</t>
  </si>
  <si>
    <t>Energy System Characteristics</t>
  </si>
  <si>
    <t>Energy Demands not met by the Variable renewables you built</t>
  </si>
  <si>
    <t>Capacity built
(GW)</t>
  </si>
  <si>
    <t>Storage Capacity
(GWh)</t>
  </si>
  <si>
    <t>Capacity factor (%)</t>
  </si>
  <si>
    <t>1=local,
2=regional,
3=national</t>
  </si>
  <si>
    <t>1=not electrified,
2=partially electrified,
3=fully electrified</t>
  </si>
  <si>
    <t>Annual Demand
(GWh)</t>
  </si>
  <si>
    <t>Grid, Storage and Variable Renewables</t>
  </si>
  <si>
    <t>Firm Generation and Demand Management</t>
  </si>
  <si>
    <t>Annual Generation (GWh)</t>
  </si>
  <si>
    <t>Public investments</t>
  </si>
  <si>
    <t>$/yr</t>
  </si>
  <si>
    <t>1=no public investments,
2=modest public investments,
3=big public investments</t>
  </si>
  <si>
    <t>Selected Limit (based on public investments)</t>
  </si>
  <si>
    <t>Efficiency and Demand Management</t>
  </si>
  <si>
    <t>need to adjust firm generation and storage costs depending on capacity factors / cycling</t>
  </si>
  <si>
    <t>Total LCOE or LCOS</t>
  </si>
  <si>
    <r>
      <t xml:space="preserve">Note: This is based on the </t>
    </r>
    <r>
      <rPr>
        <i/>
        <sz val="12"/>
        <color theme="1"/>
        <rFont val="Calibri"/>
        <family val="2"/>
        <scheme val="minor"/>
      </rPr>
      <t>peak</t>
    </r>
    <r>
      <rPr>
        <sz val="12"/>
        <color theme="1"/>
        <rFont val="Calibri"/>
        <family val="2"/>
        <scheme val="minor"/>
      </rPr>
      <t xml:space="preserve"> hourly demand which will need to be covered.</t>
    </r>
  </si>
  <si>
    <t>peak residual * 8760</t>
  </si>
  <si>
    <t>Annual Emissions
(Mt CO2)</t>
  </si>
  <si>
    <t>Total emissions
(Mt CO2)</t>
  </si>
  <si>
    <t>Materials and Carbon Dioxide Removal (CDR)</t>
  </si>
  <si>
    <t>CDR</t>
  </si>
  <si>
    <t xml:space="preserve">current </t>
  </si>
  <si>
    <t>Some improvements</t>
  </si>
  <si>
    <t>Ambitious improvements</t>
  </si>
  <si>
    <t>Totals for Variable Renewables</t>
  </si>
  <si>
    <t>Total Demand for Transportation</t>
  </si>
  <si>
    <t>Total Unmet Demand</t>
  </si>
  <si>
    <t>Total Public Investments</t>
  </si>
  <si>
    <t>Total Firm Generation and Demand Mgmt</t>
  </si>
  <si>
    <t>1=current demand for and emissions intensity of steel,
2=some decreases in demand for steel and improvements in intensity,
3=big decreases in demand for steel and big improvements in emissions intensity</t>
  </si>
  <si>
    <t>1=current demand for and emissions intensity of cement,
2=some decreases in demand for steel and improvements in cement,
3=big decreases in demand for cement and big improvements in emissions intensity</t>
  </si>
  <si>
    <t>Annual Demand for Material
(Mt)</t>
  </si>
  <si>
    <t>Annual cost ($)
($)</t>
  </si>
  <si>
    <t>Selected Demand (based on public investments)</t>
  </si>
  <si>
    <t>Selected Intensity (based on public investments)</t>
  </si>
  <si>
    <t>Steel Efficiency and Intensity</t>
  </si>
  <si>
    <t>Cement Efficiency and Intensity</t>
  </si>
  <si>
    <t>CDR costs</t>
  </si>
  <si>
    <t>1=current CDR costs,
2=modest decreases in CDR costs,
3=big decreases in CDR costs</t>
  </si>
  <si>
    <t>CDR Costs</t>
  </si>
  <si>
    <t>Selected cost (based on public investments)</t>
  </si>
  <si>
    <t>Energy or Materials
(GWh or Mt)</t>
  </si>
  <si>
    <t>Surplus Generation by Variable Renewables</t>
  </si>
  <si>
    <t>Annual Excess
(GWh)</t>
  </si>
  <si>
    <t>0=none,
1=12 hours,
2=2 days</t>
  </si>
  <si>
    <t>Gas w CCS</t>
  </si>
  <si>
    <t>tCO2/GWh</t>
  </si>
  <si>
    <t>Gas with CCS emissions</t>
  </si>
  <si>
    <t>Multiplier</t>
  </si>
  <si>
    <t>multipliers</t>
  </si>
  <si>
    <t>Share of costs for variable renewables, grid, and storage</t>
  </si>
  <si>
    <t>Share of costs for firm generation and carbon removal</t>
  </si>
  <si>
    <t>Total System Cost
($/kWh)</t>
  </si>
  <si>
    <t xml:space="preserve">Note: The costs of the transmission system you select are included in the costs of variable renewables below. </t>
  </si>
  <si>
    <t>Note: The transportation system you select affects the overall demand for energy (because of different efficiencies), but the costs of vehicles are not included in the system.</t>
  </si>
  <si>
    <t>Note: This assumes half of the surplus renewable generation can be used for transportation.</t>
  </si>
  <si>
    <t>Instructions: Adjust the values in BLUE cells only to design a net-zerro emissions energy system for the U.S. You can look at other tabs, but not make changes.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</si>
</sst>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%"/>
    <numFmt numFmtId="167" formatCode="_(&quot;$&quot;* #,##0_);_(&quot;$&quot;* \(#,##0\);_(&quot;$&quot;* &quot;-&quot;??_);_(@_)"/>
    <numFmt numFmtId="168" formatCode="_(* #,##0.0_);_(* \(#,##0.0\);_(* &quot;-&quot;??_);_(@_)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u/>
      <sz val="12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0000"/>
        <bgColor rgb="FF000000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9">
    <xf numFmtId="0" fontId="0" fillId="0" borderId="0" xfId="0"/>
    <xf numFmtId="0" fontId="0" fillId="0" borderId="1" xfId="0" applyBorder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2" borderId="0" xfId="0" applyFont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4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5" fontId="0" fillId="0" borderId="0" xfId="1" applyNumberFormat="1" applyFont="1"/>
    <xf numFmtId="164" fontId="0" fillId="0" borderId="0" xfId="0" applyNumberFormat="1" applyAlignment="1">
      <alignment horizontal="right" vertical="center" wrapText="1"/>
    </xf>
    <xf numFmtId="164" fontId="0" fillId="0" borderId="0" xfId="0" applyNumberFormat="1" applyAlignment="1">
      <alignment horizontal="right"/>
    </xf>
    <xf numFmtId="164" fontId="0" fillId="0" borderId="0" xfId="1" applyNumberFormat="1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0" fontId="3" fillId="4" borderId="0" xfId="0" applyFont="1" applyFill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0" fillId="0" borderId="0" xfId="0" applyAlignment="1"/>
    <xf numFmtId="0" fontId="5" fillId="0" borderId="0" xfId="0" applyFont="1"/>
    <xf numFmtId="0" fontId="4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2" xfId="0" applyBorder="1"/>
    <xf numFmtId="9" fontId="0" fillId="0" borderId="2" xfId="3" applyFont="1" applyBorder="1" applyAlignment="1">
      <alignment wrapText="1"/>
    </xf>
    <xf numFmtId="0" fontId="0" fillId="0" borderId="2" xfId="0" applyBorder="1" applyAlignment="1">
      <alignment horizontal="center"/>
    </xf>
    <xf numFmtId="2" fontId="0" fillId="0" borderId="0" xfId="0" applyNumberFormat="1"/>
    <xf numFmtId="165" fontId="2" fillId="0" borderId="0" xfId="1" applyNumberFormat="1" applyFont="1" applyAlignment="1">
      <alignment wrapText="1"/>
    </xf>
    <xf numFmtId="0" fontId="0" fillId="0" borderId="0" xfId="0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9" fontId="0" fillId="0" borderId="0" xfId="3" applyFont="1" applyBorder="1" applyAlignment="1">
      <alignment wrapText="1"/>
    </xf>
    <xf numFmtId="0" fontId="0" fillId="0" borderId="0" xfId="0" applyBorder="1" applyAlignment="1">
      <alignment horizontal="center"/>
    </xf>
    <xf numFmtId="0" fontId="7" fillId="0" borderId="0" xfId="0" applyFont="1"/>
    <xf numFmtId="0" fontId="0" fillId="0" borderId="0" xfId="0" applyFont="1" applyBorder="1"/>
    <xf numFmtId="0" fontId="5" fillId="0" borderId="0" xfId="0" applyFont="1" applyBorder="1"/>
    <xf numFmtId="0" fontId="0" fillId="0" borderId="0" xfId="0" applyBorder="1" applyAlignment="1">
      <alignment wrapText="1"/>
    </xf>
    <xf numFmtId="0" fontId="4" fillId="0" borderId="0" xfId="0" applyFont="1" applyBorder="1"/>
    <xf numFmtId="0" fontId="0" fillId="0" borderId="0" xfId="0" applyBorder="1" applyAlignment="1">
      <alignment horizontal="left"/>
    </xf>
    <xf numFmtId="0" fontId="4" fillId="0" borderId="0" xfId="0" applyFont="1" applyAlignment="1">
      <alignment wrapText="1"/>
    </xf>
    <xf numFmtId="0" fontId="0" fillId="0" borderId="2" xfId="0" applyBorder="1" applyAlignment="1">
      <alignment horizontal="left"/>
    </xf>
    <xf numFmtId="165" fontId="0" fillId="5" borderId="0" xfId="1" applyNumberFormat="1" applyFont="1" applyFill="1" applyAlignment="1">
      <alignment horizontal="right" vertical="center" wrapText="1"/>
    </xf>
    <xf numFmtId="165" fontId="0" fillId="0" borderId="0" xfId="1" applyNumberFormat="1" applyFont="1" applyFill="1" applyAlignment="1">
      <alignment horizontal="right" vertical="center"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66" fontId="0" fillId="0" borderId="2" xfId="3" applyNumberFormat="1" applyFont="1" applyBorder="1" applyAlignment="1">
      <alignment wrapText="1"/>
    </xf>
    <xf numFmtId="165" fontId="0" fillId="0" borderId="0" xfId="1" applyNumberFormat="1" applyFont="1" applyAlignment="1">
      <alignment horizontal="right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 wrapText="1"/>
    </xf>
    <xf numFmtId="165" fontId="0" fillId="0" borderId="0" xfId="1" applyNumberFormat="1" applyFont="1" applyBorder="1" applyAlignment="1">
      <alignment horizontal="right" vertical="center" wrapText="1"/>
    </xf>
    <xf numFmtId="165" fontId="0" fillId="0" borderId="0" xfId="1" applyNumberFormat="1" applyFont="1" applyBorder="1" applyAlignment="1">
      <alignment horizontal="right"/>
    </xf>
    <xf numFmtId="164" fontId="0" fillId="0" borderId="0" xfId="0" applyNumberFormat="1" applyBorder="1" applyAlignment="1">
      <alignment horizontal="right" vertical="center" wrapText="1"/>
    </xf>
    <xf numFmtId="164" fontId="0" fillId="0" borderId="0" xfId="1" applyNumberFormat="1" applyFont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165" fontId="0" fillId="0" borderId="0" xfId="1" applyNumberFormat="1" applyFont="1" applyFill="1" applyBorder="1" applyAlignment="1">
      <alignment horizontal="right" vertical="center" wrapText="1"/>
    </xf>
    <xf numFmtId="9" fontId="0" fillId="0" borderId="0" xfId="3" applyFont="1"/>
    <xf numFmtId="166" fontId="0" fillId="0" borderId="0" xfId="3" applyNumberFormat="1" applyFont="1"/>
    <xf numFmtId="165" fontId="1" fillId="0" borderId="0" xfId="1" applyNumberFormat="1" applyFont="1" applyAlignment="1">
      <alignment wrapText="1"/>
    </xf>
    <xf numFmtId="44" fontId="0" fillId="0" borderId="0" xfId="2" applyFont="1"/>
    <xf numFmtId="167" fontId="0" fillId="0" borderId="0" xfId="0" applyNumberFormat="1"/>
    <xf numFmtId="0" fontId="0" fillId="0" borderId="0" xfId="0" applyAlignment="1">
      <alignment horizontal="center"/>
    </xf>
    <xf numFmtId="167" fontId="0" fillId="0" borderId="2" xfId="0" applyNumberFormat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wrapText="1"/>
    </xf>
    <xf numFmtId="0" fontId="0" fillId="6" borderId="0" xfId="0" applyFill="1" applyAlignment="1">
      <alignment horizontal="center"/>
    </xf>
    <xf numFmtId="167" fontId="0" fillId="0" borderId="0" xfId="0" applyNumberForma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7" fontId="2" fillId="0" borderId="2" xfId="0" applyNumberFormat="1" applyFont="1" applyBorder="1" applyAlignment="1">
      <alignment horizontal="center"/>
    </xf>
    <xf numFmtId="167" fontId="1" fillId="0" borderId="0" xfId="2" applyNumberFormat="1" applyFont="1" applyAlignment="1">
      <alignment wrapText="1"/>
    </xf>
    <xf numFmtId="164" fontId="2" fillId="0" borderId="2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/>
    <xf numFmtId="165" fontId="2" fillId="0" borderId="2" xfId="0" applyNumberFormat="1" applyFont="1" applyBorder="1" applyAlignment="1">
      <alignment horizontal="center"/>
    </xf>
    <xf numFmtId="0" fontId="2" fillId="0" borderId="2" xfId="3" applyNumberFormat="1" applyFont="1" applyBorder="1" applyAlignment="1">
      <alignment wrapText="1"/>
    </xf>
    <xf numFmtId="9" fontId="2" fillId="0" borderId="2" xfId="3" applyFont="1" applyBorder="1" applyAlignment="1">
      <alignment wrapText="1"/>
    </xf>
    <xf numFmtId="1" fontId="2" fillId="0" borderId="2" xfId="0" applyNumberFormat="1" applyFont="1" applyBorder="1" applyAlignment="1">
      <alignment horizontal="center"/>
    </xf>
    <xf numFmtId="0" fontId="4" fillId="0" borderId="0" xfId="0" applyFont="1" applyAlignment="1">
      <alignment vertical="top" wrapText="1"/>
    </xf>
    <xf numFmtId="0" fontId="0" fillId="0" borderId="2" xfId="0" applyFill="1" applyBorder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0" fillId="7" borderId="0" xfId="0" applyFill="1" applyAlignment="1">
      <alignment wrapText="1"/>
    </xf>
    <xf numFmtId="166" fontId="0" fillId="7" borderId="0" xfId="3" applyNumberFormat="1" applyFont="1" applyFill="1" applyAlignment="1">
      <alignment wrapText="1"/>
    </xf>
    <xf numFmtId="165" fontId="0" fillId="0" borderId="0" xfId="0" applyNumberFormat="1" applyAlignment="1">
      <alignment horizontal="center"/>
    </xf>
    <xf numFmtId="9" fontId="0" fillId="0" borderId="0" xfId="3" applyFont="1" applyAlignment="1">
      <alignment horizontal="center"/>
    </xf>
    <xf numFmtId="0" fontId="0" fillId="0" borderId="0" xfId="0" applyAlignment="1">
      <alignment vertical="top"/>
    </xf>
    <xf numFmtId="0" fontId="9" fillId="8" borderId="0" xfId="0" applyFont="1" applyFill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9" fillId="10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66" fontId="0" fillId="7" borderId="0" xfId="0" applyNumberFormat="1" applyFill="1" applyAlignment="1">
      <alignment wrapText="1"/>
    </xf>
    <xf numFmtId="0" fontId="0" fillId="0" borderId="0" xfId="0" applyFill="1" applyAlignment="1">
      <alignment wrapText="1"/>
    </xf>
    <xf numFmtId="0" fontId="0" fillId="0" borderId="0" xfId="0" applyAlignment="1">
      <alignment horizontal="right" wrapText="1"/>
    </xf>
    <xf numFmtId="0" fontId="2" fillId="6" borderId="0" xfId="0" applyFont="1" applyFill="1" applyAlignment="1">
      <alignment horizontal="center" vertical="center" wrapText="1"/>
    </xf>
    <xf numFmtId="0" fontId="8" fillId="6" borderId="0" xfId="0" applyFont="1" applyFill="1"/>
    <xf numFmtId="0" fontId="8" fillId="6" borderId="0" xfId="0" applyFont="1" applyFill="1" applyAlignment="1">
      <alignment horizontal="center"/>
    </xf>
    <xf numFmtId="0" fontId="8" fillId="6" borderId="1" xfId="0" applyFont="1" applyFill="1" applyBorder="1"/>
    <xf numFmtId="0" fontId="8" fillId="6" borderId="1" xfId="0" applyFont="1" applyFill="1" applyBorder="1" applyAlignment="1">
      <alignment horizontal="center"/>
    </xf>
    <xf numFmtId="0" fontId="0" fillId="7" borderId="0" xfId="0" applyFill="1" applyAlignment="1">
      <alignment horizontal="center" vertical="center" wrapText="1"/>
    </xf>
    <xf numFmtId="165" fontId="0" fillId="0" borderId="0" xfId="0" applyNumberFormat="1" applyBorder="1"/>
    <xf numFmtId="168" fontId="0" fillId="0" borderId="3" xfId="1" applyNumberFormat="1" applyFont="1" applyBorder="1" applyAlignment="1">
      <alignment horizontal="right"/>
    </xf>
    <xf numFmtId="168" fontId="0" fillId="0" borderId="0" xfId="1" applyNumberFormat="1" applyFont="1" applyBorder="1" applyAlignment="1">
      <alignment horizontal="right"/>
    </xf>
    <xf numFmtId="0" fontId="0" fillId="0" borderId="0" xfId="0" applyFill="1" applyAlignment="1">
      <alignment horizontal="center" vertical="center" wrapText="1"/>
    </xf>
    <xf numFmtId="9" fontId="8" fillId="6" borderId="1" xfId="3" applyFont="1" applyFill="1" applyBorder="1" applyAlignment="1">
      <alignment wrapText="1"/>
    </xf>
    <xf numFmtId="44" fontId="8" fillId="6" borderId="1" xfId="2" applyFont="1" applyFill="1" applyBorder="1" applyAlignment="1">
      <alignment wrapText="1"/>
    </xf>
    <xf numFmtId="0" fontId="0" fillId="7" borderId="0" xfId="0" applyFill="1" applyAlignment="1">
      <alignment vertical="top" wrapText="1"/>
    </xf>
    <xf numFmtId="0" fontId="8" fillId="6" borderId="0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Sources</a:t>
            </a:r>
          </a:p>
        </c:rich>
      </c:tx>
      <c:layout>
        <c:manualLayout>
          <c:xMode val="edge"/>
          <c:yMode val="edge"/>
          <c:x val="0.37479855643044618"/>
          <c:y val="4.1095890410958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DB-6447-8AAA-33E0466EA6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EDB-6447-8AAA-33E0466EA6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AF-1A40-862A-F6A1C47772E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EDB-6447-8AAA-33E0466EA6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EDB-6447-8AAA-33E0466EA65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0AF-1A40-862A-F6A1C47772E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0AF-1A40-862A-F6A1C47772E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0AF-1A40-862A-F6A1C47772EE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9557522123893807E-2"/>
                      <c:h val="7.418952618453865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EDB-6447-8AAA-33E0466EA65A}"/>
                </c:ext>
              </c:extLst>
            </c:dLbl>
            <c:dLbl>
              <c:idx val="3"/>
              <c:layout>
                <c:manualLayout>
                  <c:x val="2.7379276705456059E-2"/>
                  <c:y val="8.642017004732263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EDB-6447-8AAA-33E0466EA65A}"/>
                </c:ext>
              </c:extLst>
            </c:dLbl>
            <c:dLbl>
              <c:idx val="4"/>
              <c:layout>
                <c:manualLayout>
                  <c:x val="8.7865479757508191E-2"/>
                  <c:y val="0.1731203487344630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DB-6447-8AAA-33E0466EA6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'System Design'!$AY$6:$AY$13</c:f>
              <c:strCache>
                <c:ptCount val="8"/>
                <c:pt idx="0">
                  <c:v> Solar </c:v>
                </c:pt>
                <c:pt idx="1">
                  <c:v> Wind </c:v>
                </c:pt>
                <c:pt idx="2">
                  <c:v> Geothermal </c:v>
                </c:pt>
                <c:pt idx="3">
                  <c:v> Gas with CCS </c:v>
                </c:pt>
                <c:pt idx="4">
                  <c:v> Nuclear </c:v>
                </c:pt>
                <c:pt idx="5">
                  <c:v> Hydroelectric </c:v>
                </c:pt>
                <c:pt idx="6">
                  <c:v> Biomass </c:v>
                </c:pt>
                <c:pt idx="7">
                  <c:v> Demand Management </c:v>
                </c:pt>
              </c:strCache>
            </c:strRef>
          </c:cat>
          <c:val>
            <c:numRef>
              <c:f>'System Design'!$AZ$6:$AZ$13</c:f>
              <c:numCache>
                <c:formatCode>_(* #,##0_);_(* \(#,##0\);_(* "-"??_);_(@_)</c:formatCode>
                <c:ptCount val="8"/>
                <c:pt idx="0">
                  <c:v>940180.24903822283</c:v>
                </c:pt>
                <c:pt idx="1">
                  <c:v>7637130.6523672733</c:v>
                </c:pt>
                <c:pt idx="2">
                  <c:v>0</c:v>
                </c:pt>
                <c:pt idx="3">
                  <c:v>925.97599289163009</c:v>
                </c:pt>
                <c:pt idx="4">
                  <c:v>16050.250543454924</c:v>
                </c:pt>
                <c:pt idx="5">
                  <c:v>7716.4666074302513</c:v>
                </c:pt>
                <c:pt idx="6">
                  <c:v>4629.8799644581504</c:v>
                </c:pt>
                <c:pt idx="7">
                  <c:v>1543.2933214860504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B-6447-8AAA-33E0466EA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203200</xdr:colOff>
      <xdr:row>4</xdr:row>
      <xdr:rowOff>139700</xdr:rowOff>
    </xdr:from>
    <xdr:to>
      <xdr:col>18</xdr:col>
      <xdr:colOff>215900</xdr:colOff>
      <xdr:row>19</xdr:row>
      <xdr:rowOff>381000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0B5C54-A6C1-8C45-2553-3869390A1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teven Davis" id="{DCCCF441-1BEA-C949-9FE9-1A35996EA096}" userId="2f654a8d4d6e2d1e" providerId="Windows Live"/>
</personList>
</file>

<file path=xl/theme/theme1.xml><?xml version="1.0" encoding="utf-8"?>
<a:theme xmlns:a="http://schemas.openxmlformats.org/drawingml/2006/main" name="Office Theme">
  <a:themeElements>
    <a:clrScheme name="Blue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3" dT="2022-05-04T19:37:01.25" personId="{DCCCF441-1BEA-C949-9FE9-1A35996EA096}" id="{2D553DA9-6214-DA4B-B48B-4618105CA522}">
    <text>Estimated based on current hourly demand of 450 GW</text>
  </threadedComment>
  <threadedComment ref="I50" dT="2022-05-04T21:39:08.55" personId="{DCCCF441-1BEA-C949-9FE9-1A35996EA096}" id="{2991745D-9DEE-0E4F-AA4F-E98C30EE1C7C}">
    <text>CCS does not capture 100% of emissions. With additional public investments in CCS, these emissions will decrease somewhat.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6" dT="2022-05-04T17:59:36.35" personId="{DCCCF441-1BEA-C949-9FE9-1A35996EA096}" id="{BB6726B7-DD19-DE4A-A393-989F3ABC3494}">
    <text>From Table 1a in https://www.eia.gov/outlooks/aeo/pdf/electricity_generation.pdf</text>
  </threadedComment>
  <threadedComment ref="C7" dT="2022-05-04T17:59:36.35" personId="{DCCCF441-1BEA-C949-9FE9-1A35996EA096}" id="{73469B19-AE6F-2440-8EB7-7A7BA955B4C1}">
    <text>From Table 1a in https://www.eia.gov/outlooks/aeo/pdf/electricity_generation.pdf</text>
  </threadedComment>
  <threadedComment ref="C9" dT="2022-05-04T17:57:18.20" personId="{DCCCF441-1BEA-C949-9FE9-1A35996EA096}" id="{2175D673-EB97-BC47-AB58-D68445A3263D}">
    <text>From Table 1b in 2022 EIA doc</text>
  </threadedComment>
  <threadedComment ref="C10" dT="2022-05-04T19:02:52.53" personId="{DCCCF441-1BEA-C949-9FE9-1A35996EA096}" id="{EE7E21A2-FB40-8E45-A533-EF6118B9F85B}">
    <text>Table 1b here: https://www.eia.gov/outlooks/archive/aeo18/pdf/electricity_generation.pdf (more recent reports do not include)</text>
  </threadedComment>
  <threadedComment ref="C11" dT="2022-05-04T17:57:18.20" personId="{DCCCF441-1BEA-C949-9FE9-1A35996EA096}" id="{01B52CFC-DECB-3949-89FA-227251B3923E}">
    <text>From Table 1b in 2022 EIA doc</text>
  </threadedComment>
  <threadedComment ref="C12" dT="2022-05-04T17:57:18.20" personId="{DCCCF441-1BEA-C949-9FE9-1A35996EA096}" id="{AFA989D7-8330-0F43-AC17-A92975725722}">
    <text>From Table 1b in 2022 EIA doc</text>
  </threadedComment>
  <threadedComment ref="C13" dT="2022-05-04T17:57:18.20" personId="{DCCCF441-1BEA-C949-9FE9-1A35996EA096}" id="{218F7FBE-CA7B-8441-B1B4-36ABF4F4239C}">
    <text>From Table 1b in 2022 EIA doc</text>
  </threadedComment>
  <threadedComment ref="C14" dT="2022-05-04T20:34:40.56" personId="{DCCCF441-1BEA-C949-9FE9-1A35996EA096}" id="{E8A0BBF5-DB32-994C-8931-CEEB17B93B56}">
    <text>Made these numbers up, assuming cheap but limited</text>
  </threadedComment>
  <threadedComment ref="B16" dT="2022-05-12T01:41:07.42" personId="{DCCCF441-1BEA-C949-9FE9-1A35996EA096}" id="{2BB5C881-CE86-C54E-8525-A7A4CB3B2D02}">
    <text>Somewhat arbitrary</text>
  </threadedComment>
  <threadedComment ref="C34" dT="2022-05-04T17:59:36.35" personId="{DCCCF441-1BEA-C949-9FE9-1A35996EA096}" id="{B1AE6836-9EAE-E141-A48C-A1FD6F551FCF}">
    <text>From Table 1a in https://www.eia.gov/outlooks/aeo/pdf/electricity_generation.pdf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Q2" dT="2022-05-03T00:06:20.32" personId="{DCCCF441-1BEA-C949-9FE9-1A35996EA096}" id="{83436479-D343-DB4B-9A55-E093665BC4A7}">
    <text>storage-related reductions in residuals are speculative - not modeled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J10" dT="2022-05-03T19:32:00.41" personId="{DCCCF441-1BEA-C949-9FE9-1A35996EA096}" id="{8AB6E83B-BA48-BA40-9E68-549B0BC33E17}">
    <text>https://www.eia.gov/energyexplained/us-energy-facts/#:~:text=In%202020%2C%20total%20U.S.%20primary,or%20about%2093%20quadrillion%20Btu.</text>
  </threadedComment>
  <threadedComment ref="N10" dT="2022-05-03T19:32:00.41" personId="{DCCCF441-1BEA-C949-9FE9-1A35996EA096}" id="{E4D2D692-5CAB-B04B-B707-443A43D9C6C3}">
    <text>https://www.eia.gov/energyexplained/us-energy-facts/#:~:text=In%202020%2C%20total%20U.S.%20primary,or%20about%2093%20quadrillion%20Btu.</text>
  </threadedComment>
  <threadedComment ref="J17" dT="2022-05-03T15:59:10.23" personId="{DCCCF441-1BEA-C949-9FE9-1A35996EA096}" id="{674C3A8F-7A47-6041-B307-654FF32C0741}">
    <text>https://www.eia.gov/energyexplained/biomass/</text>
  </threadedComment>
  <threadedComment ref="M17" dT="2022-05-03T15:59:10.23" personId="{DCCCF441-1BEA-C949-9FE9-1A35996EA096}" id="{3D2F4706-BEEC-E242-AAA4-C661E70B2EF3}">
    <text>https://www.eia.gov/energyexplained/biomass/</text>
  </threadedComment>
  <threadedComment ref="D18" dT="2022-05-03T15:56:42.68" personId="{DCCCF441-1BEA-C949-9FE9-1A35996EA096}" id="{2692D4CA-175F-4049-A515-F8A1893B518E}">
    <text>https://www.eia.gov/energyexplained/geothermal/use-of-geothermal-energy.php</text>
  </threadedComment>
  <threadedComment ref="F18" dT="2022-05-04T20:40:43.93" personId="{DCCCF441-1BEA-C949-9FE9-1A35996EA096}" id="{75F3D0F1-7054-BE40-859A-B11BF293E603}">
    <text>The MIT report suggested we might expand to 100 GW of capacity, which—at 100% CF—would be 876,000 GWh of generation per year.</text>
  </threadedComment>
  <threadedComment ref="D20" dT="2022-05-03T15:42:35.30" personId="{DCCCF441-1BEA-C949-9FE9-1A35996EA096}" id="{C07461FA-328F-8A45-A7B8-26BDE0C5383E}">
    <text>https://world-nuclear.org/information-library/country-profiles/countries-t-z/usa-nuclear-power.aspx#:~:text=The%20USA%20is%20the%20world's,19%25%20of%20total%20electrical%20output.</text>
  </threadedComment>
  <threadedComment ref="D21" dT="2022-05-03T15:46:19.76" personId="{DCCCF441-1BEA-C949-9FE9-1A35996EA096}" id="{C446AB2F-7E93-CC42-86D4-6F579FA674D4}">
    <text>https://www.eia.gov/energyexplained/hydropower/where-hydropower-is-generated.php#:~:text=Hydroelectricity%20generation%20varies%20with%20precipitation%20levels&amp;text=In%202021%2C%20total%20U.S.%20conventional%20hydroelectricity%20generation%20was%20about%20260,U.S.%20utility%2Dscale%20electricity%20generatio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F603-2D32-8548-AF62-201F9C3377A3}">
  <dimension ref="B1:AZ63"/>
  <sheetViews>
    <sheetView tabSelected="1" workbookViewId="0">
      <pane ySplit="5" topLeftCell="A39" activePane="bottomLeft" state="frozen"/>
      <selection pane="bottomLeft" activeCell="D13" sqref="D13"/>
    </sheetView>
  </sheetViews>
  <sheetFormatPr defaultColWidth="11" defaultRowHeight="15.75" x14ac:dyDescent="0.25"/>
  <cols>
    <col min="1" max="1" width="2.125" customWidth="1"/>
    <col min="2" max="2" width="3.625" customWidth="1"/>
    <col min="3" max="3" width="2" customWidth="1"/>
    <col min="4" max="4" width="47.5" customWidth="1"/>
    <col min="5" max="5" width="1.625" customWidth="1"/>
    <col min="6" max="6" width="19.875" style="26" customWidth="1"/>
    <col min="7" max="7" width="19.875" style="50" customWidth="1"/>
    <col min="8" max="9" width="19.875" style="16" customWidth="1"/>
    <col min="10" max="10" width="90.625" style="16" customWidth="1"/>
    <col min="13" max="13" width="10.125" customWidth="1"/>
  </cols>
  <sheetData>
    <row r="1" spans="2:52" s="69" customFormat="1" ht="3.95" customHeight="1" x14ac:dyDescent="0.25">
      <c r="F1" s="70"/>
      <c r="G1" s="71"/>
      <c r="H1" s="71"/>
      <c r="I1" s="71"/>
      <c r="J1" s="71"/>
    </row>
    <row r="2" spans="2:52" s="102" customFormat="1" ht="62.1" customHeight="1" x14ac:dyDescent="0.35">
      <c r="B2" s="114" t="s">
        <v>100</v>
      </c>
      <c r="C2" s="114"/>
      <c r="D2" s="114"/>
      <c r="F2" s="101" t="s">
        <v>158</v>
      </c>
      <c r="G2" s="101" t="s">
        <v>159</v>
      </c>
      <c r="H2" s="101" t="s">
        <v>160</v>
      </c>
      <c r="I2" s="101" t="s">
        <v>126</v>
      </c>
      <c r="J2" s="103"/>
    </row>
    <row r="3" spans="2:52" s="104" customFormat="1" ht="21" x14ac:dyDescent="0.35">
      <c r="B3" s="115"/>
      <c r="C3" s="115"/>
      <c r="D3" s="115"/>
      <c r="F3" s="111">
        <f>(SUM($H$18,$H$23)/(($G$27+'Hourly Demand and Generation'!$Z$22)*1000000))/$H$3</f>
        <v>0.60820866781712268</v>
      </c>
      <c r="G3" s="111">
        <f>(SUM($H$46,$H$55,$H$63)/(($G$27+'Hourly Demand and Generation'!$Z$22)*1000000)/$H$3)</f>
        <v>0.39179133218287754</v>
      </c>
      <c r="H3" s="112">
        <f>SUM($H$18,$H$23,$H$46,$H$55,$H$63)/(($G$27+'Hourly Demand and Generation'!$Z$22)*1000000)</f>
        <v>0.27442402032025537</v>
      </c>
      <c r="I3" s="105">
        <v>0</v>
      </c>
      <c r="J3" s="105"/>
    </row>
    <row r="4" spans="2:52" ht="6.95" customHeight="1" x14ac:dyDescent="0.25"/>
    <row r="5" spans="2:52" ht="50.1" customHeight="1" x14ac:dyDescent="0.25">
      <c r="D5" s="113" t="s">
        <v>164</v>
      </c>
      <c r="F5" s="49" t="s">
        <v>105</v>
      </c>
      <c r="G5" s="49" t="s">
        <v>149</v>
      </c>
      <c r="H5" s="73" t="s">
        <v>104</v>
      </c>
      <c r="I5" s="73" t="s">
        <v>125</v>
      </c>
      <c r="J5" s="74" t="s">
        <v>101</v>
      </c>
    </row>
    <row r="6" spans="2:52" s="18" customFormat="1" ht="32.1" customHeight="1" x14ac:dyDescent="0.25">
      <c r="B6" s="88" t="s">
        <v>113</v>
      </c>
      <c r="C6" s="41"/>
      <c r="F6" s="42"/>
      <c r="G6" s="38"/>
      <c r="H6" s="38"/>
      <c r="I6" s="38"/>
      <c r="J6" s="38"/>
      <c r="AY6" s="107" t="str">
        <f>D21</f>
        <v>Solar</v>
      </c>
      <c r="AZ6" s="107">
        <f>G21</f>
        <v>940180.24903822283</v>
      </c>
    </row>
    <row r="7" spans="2:52" s="18" customFormat="1" x14ac:dyDescent="0.25">
      <c r="C7" s="40" t="s">
        <v>56</v>
      </c>
      <c r="D7" s="43"/>
      <c r="F7" s="42"/>
      <c r="G7" s="38"/>
      <c r="H7" s="38"/>
      <c r="I7" s="38"/>
      <c r="J7" s="44"/>
      <c r="AY7" s="107" t="str">
        <f>D22</f>
        <v>Wind</v>
      </c>
      <c r="AZ7" s="107">
        <f>G22</f>
        <v>7637130.6523672733</v>
      </c>
    </row>
    <row r="8" spans="2:52" ht="48" thickBot="1" x14ac:dyDescent="0.3">
      <c r="D8" s="45" t="s">
        <v>110</v>
      </c>
      <c r="F8" s="106">
        <v>3</v>
      </c>
      <c r="J8" s="36" t="str">
        <f t="shared" ref="J8" si="0">IF(AND(F8&lt;&gt;1,F8&lt;&gt;2,F8&lt;&gt;3),"Warning: The value in column F must be 1, 2 or 3","")</f>
        <v/>
      </c>
      <c r="AY8" s="80" t="str">
        <f t="shared" ref="AY8:AY13" si="1">D49</f>
        <v>Geothermal</v>
      </c>
      <c r="AZ8" s="80">
        <f t="shared" ref="AZ8:AZ13" si="2">G49</f>
        <v>0</v>
      </c>
    </row>
    <row r="9" spans="2:52" ht="16.5" thickTop="1" x14ac:dyDescent="0.25">
      <c r="C9" s="23"/>
      <c r="D9" s="29"/>
      <c r="E9" s="29"/>
      <c r="F9" s="30"/>
      <c r="G9" s="31"/>
      <c r="H9" s="68">
        <f>SUM(H5:H8)</f>
        <v>0</v>
      </c>
      <c r="I9" s="31"/>
      <c r="J9" s="46" t="s">
        <v>161</v>
      </c>
      <c r="AY9" s="80" t="str">
        <f t="shared" si="1"/>
        <v>Gas with CCS</v>
      </c>
      <c r="AZ9" s="80">
        <f t="shared" si="2"/>
        <v>925.97599289163009</v>
      </c>
    </row>
    <row r="10" spans="2:52" x14ac:dyDescent="0.25">
      <c r="C10" s="23"/>
      <c r="D10" s="18"/>
      <c r="E10" s="18"/>
      <c r="F10" s="37"/>
      <c r="G10" s="38"/>
      <c r="H10" s="72"/>
      <c r="I10" s="38"/>
      <c r="J10" s="36"/>
      <c r="AY10" s="80" t="str">
        <f t="shared" si="1"/>
        <v>Nuclear</v>
      </c>
      <c r="AZ10" s="80">
        <f t="shared" si="2"/>
        <v>16050.250543454924</v>
      </c>
    </row>
    <row r="11" spans="2:52" x14ac:dyDescent="0.25">
      <c r="C11" s="25" t="s">
        <v>66</v>
      </c>
      <c r="F11" s="27"/>
      <c r="J11" s="34"/>
      <c r="AY11" s="80" t="str">
        <f t="shared" si="1"/>
        <v>Hydroelectric</v>
      </c>
      <c r="AZ11" s="80">
        <f t="shared" si="2"/>
        <v>7716.4666074302513</v>
      </c>
    </row>
    <row r="12" spans="2:52" ht="47.25" x14ac:dyDescent="0.25">
      <c r="C12" s="23"/>
      <c r="D12" s="26" t="s">
        <v>152</v>
      </c>
      <c r="F12" s="106">
        <v>1</v>
      </c>
      <c r="J12" s="36" t="str">
        <f>IF(AND(F12&lt;&gt;0,F12&lt;&gt;1,F12&lt;&gt;2),"Warning: The value in column F must be 0, 1 or 2","")</f>
        <v/>
      </c>
      <c r="AY12" s="80" t="str">
        <f t="shared" si="1"/>
        <v>Biomass</v>
      </c>
      <c r="AZ12" s="80">
        <f t="shared" si="2"/>
        <v>4629.8799644581504</v>
      </c>
    </row>
    <row r="13" spans="2:52" ht="31.5" x14ac:dyDescent="0.25">
      <c r="C13" s="23"/>
      <c r="F13" s="51" t="s">
        <v>103</v>
      </c>
      <c r="G13" s="51" t="s">
        <v>108</v>
      </c>
      <c r="H13" s="51" t="s">
        <v>102</v>
      </c>
      <c r="I13" s="51"/>
      <c r="J13" s="34"/>
      <c r="AY13" s="80" t="str">
        <f t="shared" si="1"/>
        <v>Demand Management</v>
      </c>
      <c r="AZ13" s="80">
        <f t="shared" si="2"/>
        <v>1543.2933214860504</v>
      </c>
    </row>
    <row r="14" spans="2:52" x14ac:dyDescent="0.25">
      <c r="C14" s="23"/>
      <c r="D14" t="s">
        <v>67</v>
      </c>
      <c r="F14" s="90">
        <v>0.1</v>
      </c>
      <c r="G14" s="79">
        <f>IF($F$12=0,0,IF($F$12=1,450*12*F14,IF($F$12=2,450*48*F14)))</f>
        <v>540</v>
      </c>
      <c r="H14" s="76">
        <f>G14*Costs!I34</f>
        <v>31995000000</v>
      </c>
      <c r="I14" s="78"/>
      <c r="J14" s="34"/>
      <c r="V14" s="80"/>
    </row>
    <row r="15" spans="2:52" x14ac:dyDescent="0.25">
      <c r="C15" s="23"/>
      <c r="D15" t="s">
        <v>68</v>
      </c>
      <c r="F15" s="90">
        <v>0.05</v>
      </c>
      <c r="G15" s="79">
        <f>IF($F$12=0,0,IF($F$12=1,450*12*F15,IF($F$12=2,450*48*F15)))</f>
        <v>270</v>
      </c>
      <c r="H15" s="76">
        <f>G15*Costs!I35</f>
        <v>8856000000</v>
      </c>
      <c r="I15" s="78"/>
      <c r="J15" s="34"/>
    </row>
    <row r="16" spans="2:52" x14ac:dyDescent="0.25">
      <c r="C16" s="23"/>
      <c r="D16" t="s">
        <v>69</v>
      </c>
      <c r="F16" s="90">
        <v>0.65</v>
      </c>
      <c r="G16" s="79">
        <f>IF($F$12=0,0,IF($F$12=1,450*12*F16,IF($F$12=2,450*48*F16)))</f>
        <v>3510</v>
      </c>
      <c r="H16" s="76">
        <f>G16*Costs!I36</f>
        <v>86346000000</v>
      </c>
      <c r="I16" s="78"/>
      <c r="J16" s="34"/>
    </row>
    <row r="17" spans="2:13" ht="16.5" thickBot="1" x14ac:dyDescent="0.3">
      <c r="C17" s="23"/>
      <c r="D17" t="s">
        <v>71</v>
      </c>
      <c r="F17" s="90">
        <v>0.2</v>
      </c>
      <c r="G17" s="79">
        <f>IF($F$12=0,0,IF($F$12=1,450*12*F17,IF($F$12=2,450*48*F17)))</f>
        <v>1080</v>
      </c>
      <c r="H17" s="76">
        <f>G17*Costs!I37</f>
        <v>22680000000</v>
      </c>
      <c r="I17" s="78"/>
      <c r="J17" s="34"/>
    </row>
    <row r="18" spans="2:13" ht="16.5" thickTop="1" x14ac:dyDescent="0.25">
      <c r="C18" s="23"/>
      <c r="D18" s="29"/>
      <c r="E18" s="29"/>
      <c r="F18" s="83">
        <f>SUM(F14:F17)</f>
        <v>1</v>
      </c>
      <c r="G18" s="84">
        <f>SUM(G14:G17)</f>
        <v>5400</v>
      </c>
      <c r="H18" s="75">
        <f>SUM(H14:H17)</f>
        <v>149877000000</v>
      </c>
      <c r="I18" s="77"/>
      <c r="J18" s="35" t="str">
        <f>IF(F18&lt;&gt;1,"Warning: The total of shares should be 100%","")</f>
        <v/>
      </c>
    </row>
    <row r="19" spans="2:13" x14ac:dyDescent="0.25">
      <c r="C19" s="23"/>
      <c r="D19" s="18"/>
      <c r="E19" s="18"/>
      <c r="F19" s="37"/>
      <c r="G19" s="38"/>
      <c r="H19" s="38"/>
      <c r="I19" s="38"/>
      <c r="J19" s="36"/>
    </row>
    <row r="20" spans="2:13" ht="31.5" x14ac:dyDescent="0.25">
      <c r="B20" s="23"/>
      <c r="C20" s="25" t="s">
        <v>65</v>
      </c>
      <c r="F20" s="27" t="s">
        <v>107</v>
      </c>
      <c r="G20" s="51" t="s">
        <v>115</v>
      </c>
      <c r="H20" s="27" t="s">
        <v>102</v>
      </c>
      <c r="J20" s="34"/>
      <c r="K20" s="5" t="s">
        <v>109</v>
      </c>
      <c r="L20" s="5"/>
      <c r="M20" s="5"/>
    </row>
    <row r="21" spans="2:13" x14ac:dyDescent="0.25">
      <c r="D21" s="24" t="s">
        <v>37</v>
      </c>
      <c r="F21" s="89">
        <v>500</v>
      </c>
      <c r="G21" s="64">
        <f>SUM('Hourly Demand and Generation'!N5:N8764)</f>
        <v>940180.24903822283</v>
      </c>
      <c r="H21" s="76">
        <f>IF($F$8=1,(F21*Costs!K6*1000/Costs!G6)*Costs!D$40,IF($F$8=2,(F21*Costs!K6*1000/Costs!G6)*Costs!D$41,IF($F$8=3,(F21*Costs!K6*1000/Costs!G6)*Costs!D$42)))</f>
        <v>124568514000</v>
      </c>
      <c r="I21" s="78"/>
      <c r="J21" s="34"/>
      <c r="K21" s="92">
        <f>G21/(8760*F21)</f>
        <v>0.21465302489457141</v>
      </c>
      <c r="M21" s="63"/>
    </row>
    <row r="22" spans="2:13" ht="16.5" thickBot="1" x14ac:dyDescent="0.3">
      <c r="D22" s="24" t="s">
        <v>38</v>
      </c>
      <c r="F22" s="89">
        <v>2500</v>
      </c>
      <c r="G22" s="64">
        <f>SUM('Hourly Demand and Generation'!O5:O8764)</f>
        <v>7637130.6523672733</v>
      </c>
      <c r="H22" s="76">
        <f>IF($F$8=1,(F22*Costs!K7*1000/Costs!G7)*Costs!D$40,IF($F$8=2,(F22*Costs!K7*1000/Costs!G7)*Costs!D$41,IF($F$8=3,(F22*Costs!K7*1000/Costs!G7)*Costs!D$42)))</f>
        <v>985677390000</v>
      </c>
      <c r="I22" s="78"/>
      <c r="J22" s="34"/>
      <c r="K22" s="92">
        <f>G22/(8760*F22)</f>
        <v>0.34872742704873394</v>
      </c>
      <c r="M22" s="63"/>
    </row>
    <row r="23" spans="2:13" ht="16.5" thickTop="1" x14ac:dyDescent="0.25">
      <c r="C23" s="23"/>
      <c r="D23" s="29" t="s">
        <v>132</v>
      </c>
      <c r="E23" s="29"/>
      <c r="F23" s="82">
        <f>SUM(F21:F22)</f>
        <v>3000</v>
      </c>
      <c r="G23" s="81">
        <f>SUM(G21:G22)</f>
        <v>8577310.9014054965</v>
      </c>
      <c r="H23" s="75">
        <f>SUM(H19:H22)</f>
        <v>1110245904000</v>
      </c>
      <c r="I23" s="77"/>
      <c r="J23" s="35"/>
    </row>
    <row r="24" spans="2:13" x14ac:dyDescent="0.25">
      <c r="D24" s="24"/>
      <c r="J24" s="34"/>
    </row>
    <row r="25" spans="2:13" ht="31.5" x14ac:dyDescent="0.25">
      <c r="B25" s="87" t="s">
        <v>25</v>
      </c>
      <c r="C25" s="23"/>
      <c r="G25" s="27" t="s">
        <v>112</v>
      </c>
      <c r="H25" s="27"/>
      <c r="I25" s="50"/>
    </row>
    <row r="26" spans="2:13" ht="50.1" customHeight="1" thickBot="1" x14ac:dyDescent="0.3">
      <c r="D26" s="85" t="s">
        <v>111</v>
      </c>
      <c r="F26" s="106">
        <v>2</v>
      </c>
      <c r="G26" s="64">
        <f>IF('System Design'!F26=1,'Annual Demand and Generation'!D11,IF('System Design'!F26=2,'Annual Demand and Generation'!E11,IF('System Design'!F26=3,'Annual Demand and Generation'!F11)))</f>
        <v>4264183.05</v>
      </c>
      <c r="I26" s="78"/>
      <c r="J26" s="36" t="str">
        <f t="shared" ref="J26" si="3">IF(AND(F26&lt;&gt;1,F26&lt;&gt;2,F26&lt;&gt;3),"Warning: The value in column F must be 1, 2 or 3","")</f>
        <v/>
      </c>
    </row>
    <row r="27" spans="2:13" ht="16.5" thickTop="1" x14ac:dyDescent="0.25">
      <c r="D27" s="29" t="s">
        <v>133</v>
      </c>
      <c r="E27" s="29"/>
      <c r="F27" s="30"/>
      <c r="G27" s="81">
        <f>SUM(G25:G26)</f>
        <v>4264183.05</v>
      </c>
      <c r="H27" s="86"/>
      <c r="I27" s="77"/>
      <c r="J27" s="46" t="s">
        <v>162</v>
      </c>
    </row>
    <row r="28" spans="2:13" x14ac:dyDescent="0.25">
      <c r="D28" s="18"/>
      <c r="E28" s="18"/>
      <c r="F28" s="37"/>
      <c r="G28" s="38"/>
      <c r="H28" s="38"/>
      <c r="I28" s="38"/>
      <c r="J28" s="36"/>
    </row>
    <row r="29" spans="2:13" ht="31.5" x14ac:dyDescent="0.25">
      <c r="D29" s="18"/>
      <c r="E29" s="18"/>
      <c r="F29" s="37"/>
      <c r="G29" s="27" t="s">
        <v>151</v>
      </c>
      <c r="H29" s="38"/>
      <c r="I29" s="38"/>
      <c r="J29" s="36"/>
    </row>
    <row r="30" spans="2:13" x14ac:dyDescent="0.25">
      <c r="B30" s="23" t="s">
        <v>150</v>
      </c>
      <c r="D30" s="18"/>
      <c r="E30" s="18"/>
      <c r="F30" s="37"/>
      <c r="G30" s="33">
        <f>IF('System Design'!$F$8=1,'Hourly Demand and Generation'!Z9,IF('System Design'!$F$8=2,'Hourly Demand and Generation'!Z14,IF('System Design'!$F$8=3,'Hourly Demand and Generation'!Z19)))</f>
        <v>5291646.479462848</v>
      </c>
      <c r="H30" s="38"/>
      <c r="I30" s="38"/>
      <c r="J30" s="36"/>
    </row>
    <row r="31" spans="2:13" x14ac:dyDescent="0.25">
      <c r="D31" s="18"/>
      <c r="E31" s="18"/>
      <c r="F31" s="37"/>
      <c r="G31" s="38"/>
      <c r="H31" s="38"/>
      <c r="I31" s="38"/>
      <c r="J31" s="36"/>
    </row>
    <row r="32" spans="2:13" ht="31.5" x14ac:dyDescent="0.25">
      <c r="B32" s="87" t="s">
        <v>106</v>
      </c>
      <c r="D32" s="24"/>
      <c r="G32" s="27" t="s">
        <v>112</v>
      </c>
      <c r="J32" s="34"/>
    </row>
    <row r="33" spans="2:10" x14ac:dyDescent="0.25">
      <c r="D33" s="24" t="s">
        <v>21</v>
      </c>
      <c r="G33" s="64">
        <f>IF(F12=0,'Hourly Demand and Generation'!Z8,IF(F12=1,'Hourly Demand and Generation'!Z13,IF(F12=2,'Hourly Demand and Generation'!Z18)))</f>
        <v>0</v>
      </c>
      <c r="J33" s="34" t="s">
        <v>123</v>
      </c>
    </row>
    <row r="34" spans="2:10" ht="16.5" thickBot="1" x14ac:dyDescent="0.3">
      <c r="C34" s="33"/>
      <c r="D34" s="24" t="s">
        <v>25</v>
      </c>
      <c r="F34" s="33"/>
      <c r="G34" s="64">
        <f>IF('System Design'!G30*0.8&gt;G26,0,G26-'System Design'!G30*0.8)</f>
        <v>30865.866429721005</v>
      </c>
      <c r="J34" s="34" t="s">
        <v>163</v>
      </c>
    </row>
    <row r="35" spans="2:10" ht="16.5" thickTop="1" x14ac:dyDescent="0.25">
      <c r="D35" s="29" t="s">
        <v>134</v>
      </c>
      <c r="E35" s="29"/>
      <c r="F35" s="29"/>
      <c r="G35" s="81">
        <f>SUM(G33:G34)</f>
        <v>30865.866429721005</v>
      </c>
      <c r="H35" s="31"/>
      <c r="I35" s="31"/>
      <c r="J35" s="35"/>
    </row>
    <row r="36" spans="2:10" x14ac:dyDescent="0.25">
      <c r="D36" s="18"/>
      <c r="E36" s="18"/>
      <c r="F36" s="37"/>
      <c r="G36" s="38"/>
      <c r="H36" s="38"/>
      <c r="I36" s="38"/>
      <c r="J36" s="36"/>
    </row>
    <row r="37" spans="2:10" x14ac:dyDescent="0.25">
      <c r="B37" s="23" t="s">
        <v>114</v>
      </c>
      <c r="D37" s="24"/>
      <c r="F37" s="27"/>
      <c r="J37" s="34"/>
    </row>
    <row r="38" spans="2:10" ht="47.25" x14ac:dyDescent="0.25">
      <c r="B38" s="23"/>
      <c r="C38" s="93"/>
      <c r="D38" s="85" t="s">
        <v>118</v>
      </c>
      <c r="F38" s="51"/>
      <c r="G38" s="51"/>
      <c r="H38" s="27" t="s">
        <v>102</v>
      </c>
      <c r="I38" s="50"/>
      <c r="J38" s="34"/>
    </row>
    <row r="39" spans="2:10" x14ac:dyDescent="0.25">
      <c r="B39" s="23"/>
      <c r="C39" s="93"/>
      <c r="F39" s="51"/>
      <c r="G39" s="51"/>
      <c r="H39" s="27"/>
      <c r="I39" s="50"/>
      <c r="J39" s="34"/>
    </row>
    <row r="40" spans="2:10" x14ac:dyDescent="0.25">
      <c r="B40" s="23"/>
      <c r="D40" s="24" t="s">
        <v>44</v>
      </c>
      <c r="F40" s="106">
        <v>1</v>
      </c>
      <c r="G40" s="91"/>
      <c r="H40" s="76">
        <f>IF(F40=1,Costs!D18,IF(F40=2,Costs!E18,IF(F40=3,Costs!F18)))</f>
        <v>0</v>
      </c>
      <c r="I40" s="50"/>
      <c r="J40" s="36" t="str">
        <f>IF(AND(F40&lt;&gt;1,F40&lt;&gt;2,F40&lt;&gt;3),"Warning: The value in column F must be 1, 2 or 3","")</f>
        <v/>
      </c>
    </row>
    <row r="41" spans="2:10" x14ac:dyDescent="0.25">
      <c r="B41" s="23"/>
      <c r="D41" s="24" t="s">
        <v>45</v>
      </c>
      <c r="F41" s="106">
        <v>1</v>
      </c>
      <c r="G41" s="91"/>
      <c r="H41" s="76">
        <f>IF(F41=1,Costs!D19,IF(F41=2,Costs!E19,IF(F41=3,Costs!F19)))</f>
        <v>0</v>
      </c>
      <c r="I41" s="50"/>
      <c r="J41" s="36" t="str">
        <f t="shared" ref="J41:J45" si="4">IF(AND(F41&lt;&gt;1,F41&lt;&gt;2,F41&lt;&gt;3),"Warning: The value in column F must be 1, 2 or 3","")</f>
        <v/>
      </c>
    </row>
    <row r="42" spans="2:10" x14ac:dyDescent="0.25">
      <c r="B42" s="23"/>
      <c r="D42" s="24" t="s">
        <v>47</v>
      </c>
      <c r="F42" s="106">
        <v>3</v>
      </c>
      <c r="G42" s="91"/>
      <c r="H42" s="76">
        <f>IF(F42=1,Costs!D20,IF(F42=2,Costs!E20,IF(F42=3,Costs!F20)))</f>
        <v>400000000000</v>
      </c>
      <c r="I42" s="50"/>
      <c r="J42" s="36" t="str">
        <f t="shared" si="4"/>
        <v/>
      </c>
    </row>
    <row r="43" spans="2:10" x14ac:dyDescent="0.25">
      <c r="B43" s="23"/>
      <c r="D43" s="24" t="s">
        <v>48</v>
      </c>
      <c r="F43" s="106">
        <v>3</v>
      </c>
      <c r="G43" s="91"/>
      <c r="H43" s="76">
        <f>IF(F43=1,Costs!D21,IF(F43=2,Costs!E21,IF(F43=3,Costs!F21)))</f>
        <v>200000000000</v>
      </c>
      <c r="I43" s="50"/>
      <c r="J43" s="36" t="str">
        <f t="shared" si="4"/>
        <v/>
      </c>
    </row>
    <row r="44" spans="2:10" x14ac:dyDescent="0.25">
      <c r="C44" s="23"/>
      <c r="D44" s="24" t="s">
        <v>61</v>
      </c>
      <c r="F44" s="106">
        <v>2</v>
      </c>
      <c r="G44" s="91"/>
      <c r="H44" s="76">
        <f>IF(F44=1,Costs!D22,IF(F44=2,Costs!E22,IF(F44=3,Costs!F22)))</f>
        <v>1700000000</v>
      </c>
      <c r="J44" s="36" t="str">
        <f t="shared" si="4"/>
        <v/>
      </c>
    </row>
    <row r="45" spans="2:10" ht="16.5" thickBot="1" x14ac:dyDescent="0.3">
      <c r="D45" s="24" t="s">
        <v>120</v>
      </c>
      <c r="F45" s="106">
        <v>1</v>
      </c>
      <c r="G45" s="91"/>
      <c r="H45" s="76">
        <f>IF(F45=1,Costs!D23,IF(F45=2,Costs!E23,IF(F45=3,Costs!F23)))</f>
        <v>0</v>
      </c>
      <c r="J45" s="36" t="str">
        <f t="shared" si="4"/>
        <v/>
      </c>
    </row>
    <row r="46" spans="2:10" ht="16.5" thickTop="1" x14ac:dyDescent="0.25">
      <c r="C46" s="23"/>
      <c r="D46" s="29" t="s">
        <v>135</v>
      </c>
      <c r="E46" s="29"/>
      <c r="F46" s="82"/>
      <c r="G46" s="81"/>
      <c r="H46" s="75">
        <f>SUM(H40:H45)</f>
        <v>601700000000</v>
      </c>
      <c r="I46" s="77"/>
      <c r="J46" s="35"/>
    </row>
    <row r="47" spans="2:10" x14ac:dyDescent="0.25">
      <c r="D47" s="24"/>
      <c r="F47" s="27"/>
      <c r="H47" s="50"/>
      <c r="J47" s="36"/>
    </row>
    <row r="48" spans="2:10" ht="31.5" x14ac:dyDescent="0.25">
      <c r="D48" s="39"/>
      <c r="F48" s="51" t="s">
        <v>103</v>
      </c>
      <c r="G48" s="51" t="s">
        <v>115</v>
      </c>
      <c r="H48" s="27" t="s">
        <v>102</v>
      </c>
    </row>
    <row r="49" spans="2:10" x14ac:dyDescent="0.25">
      <c r="D49" s="24" t="s">
        <v>44</v>
      </c>
      <c r="F49" s="90">
        <v>0</v>
      </c>
      <c r="G49" s="91">
        <f>$G$35*F49</f>
        <v>0</v>
      </c>
      <c r="H49" s="76">
        <f>G49*Costs!I9*1000</f>
        <v>0</v>
      </c>
      <c r="J49" s="36" t="str">
        <f>IF(G49&gt;'Annual Demand and Generation'!H18,"Warning: The selected share exceeds the maximum energy available. Increase public investments or lower share","")</f>
        <v/>
      </c>
    </row>
    <row r="50" spans="2:10" x14ac:dyDescent="0.25">
      <c r="D50" s="24" t="s">
        <v>45</v>
      </c>
      <c r="F50" s="98">
        <v>0.03</v>
      </c>
      <c r="G50" s="91">
        <f t="shared" ref="G50:G53" si="5">$G$35*F50</f>
        <v>925.97599289163009</v>
      </c>
      <c r="H50" s="76">
        <f>G50*Costs!I10*1000</f>
        <v>277422407.47033238</v>
      </c>
      <c r="I50" s="91">
        <f>G50*Emissions!G10/1000000</f>
        <v>7.4078079431330407E-2</v>
      </c>
      <c r="J50" s="36" t="str">
        <f>IF(G50&gt;'Annual Demand and Generation'!H19,"Warning: The selected share exceeds the maximum energy available. Increase public investments or lower share","")</f>
        <v/>
      </c>
    </row>
    <row r="51" spans="2:10" x14ac:dyDescent="0.25">
      <c r="D51" s="24" t="s">
        <v>47</v>
      </c>
      <c r="F51" s="90">
        <v>0.52</v>
      </c>
      <c r="G51" s="91">
        <f t="shared" si="5"/>
        <v>16050.250543454924</v>
      </c>
      <c r="H51" s="76">
        <f>G51*Costs!I11*1000</f>
        <v>5945012801.2957029</v>
      </c>
      <c r="J51" s="36" t="str">
        <f>IF(G51&gt;'Annual Demand and Generation'!H20,"Warning: The selected share exceeds the maximum energy available. Increase public investments or lower share","")</f>
        <v/>
      </c>
    </row>
    <row r="52" spans="2:10" x14ac:dyDescent="0.25">
      <c r="D52" s="24" t="s">
        <v>48</v>
      </c>
      <c r="F52" s="90">
        <v>0.25</v>
      </c>
      <c r="G52" s="91">
        <f t="shared" si="5"/>
        <v>7716.4666074302513</v>
      </c>
      <c r="H52" s="76">
        <f>G52*Costs!I12*1000</f>
        <v>1983749235.438169</v>
      </c>
      <c r="J52" s="36" t="str">
        <f>IF(G52&gt;'Annual Demand and Generation'!H21,"Warning: The selected share exceeds the maximum energy available. Increase public investments or lower share","")</f>
        <v/>
      </c>
    </row>
    <row r="53" spans="2:10" x14ac:dyDescent="0.25">
      <c r="D53" s="24" t="s">
        <v>61</v>
      </c>
      <c r="F53" s="90">
        <v>0.15</v>
      </c>
      <c r="G53" s="91">
        <f t="shared" si="5"/>
        <v>4629.8799644581504</v>
      </c>
      <c r="H53" s="76">
        <f>G53*Costs!I13*1000</f>
        <v>1669905105.5807657</v>
      </c>
      <c r="J53" s="36" t="str">
        <f>IF(G53&gt;'Annual Demand and Generation'!H22,"Warning: The selected share exceeds the maximum energy available. Increase public investments or lower share","")</f>
        <v/>
      </c>
    </row>
    <row r="54" spans="2:10" ht="16.5" thickBot="1" x14ac:dyDescent="0.3">
      <c r="D54" s="24" t="s">
        <v>86</v>
      </c>
      <c r="F54" s="90">
        <v>0.05</v>
      </c>
      <c r="G54" s="91">
        <f>$G$35*F54</f>
        <v>1543.2933214860504</v>
      </c>
      <c r="H54" s="76">
        <f>G54*Costs!I14*1000</f>
        <v>123463465.71888404</v>
      </c>
      <c r="J54" s="36" t="str">
        <f>IF(G54&gt;'Annual Demand and Generation'!H23,"Warning: The selected share exceeds the maximum energy available. Increase public investments or lower share","")</f>
        <v/>
      </c>
    </row>
    <row r="55" spans="2:10" s="18" customFormat="1" ht="16.5" thickTop="1" x14ac:dyDescent="0.25">
      <c r="C55" s="41"/>
      <c r="D55" s="29" t="s">
        <v>136</v>
      </c>
      <c r="E55" s="29"/>
      <c r="F55" s="52">
        <f>SUM(F49:F54)</f>
        <v>1</v>
      </c>
      <c r="G55" s="81">
        <f>SUM(G49:G54)</f>
        <v>30865.866429721009</v>
      </c>
      <c r="H55" s="75">
        <f>SUM(H49:H54)</f>
        <v>9999553015.5038528</v>
      </c>
      <c r="I55" s="31"/>
      <c r="J55" s="35" t="str">
        <f>IF(F55&lt;&gt;1,"Warning: The total of shares should be 100%","")</f>
        <v/>
      </c>
    </row>
    <row r="57" spans="2:10" ht="47.25" x14ac:dyDescent="0.25">
      <c r="B57" s="88" t="s">
        <v>127</v>
      </c>
      <c r="C57" s="23"/>
      <c r="G57" s="27" t="s">
        <v>139</v>
      </c>
      <c r="H57" s="27" t="s">
        <v>140</v>
      </c>
      <c r="I57" s="27" t="s">
        <v>125</v>
      </c>
      <c r="J57" s="50"/>
    </row>
    <row r="58" spans="2:10" ht="78.75" x14ac:dyDescent="0.25">
      <c r="B58" s="88"/>
      <c r="C58" s="23"/>
      <c r="D58" s="85" t="s">
        <v>137</v>
      </c>
      <c r="F58" s="106">
        <v>3</v>
      </c>
      <c r="G58" s="100">
        <f>'Annual Demand and Generation'!H5</f>
        <v>60</v>
      </c>
      <c r="H58" s="76">
        <f>IF(F58=1,Costs!D29,IF(F58=2,Costs!E29,IF(F58=3,Costs!F29)))</f>
        <v>100000000000</v>
      </c>
      <c r="I58" s="50">
        <f>G58*Emissions!G6</f>
        <v>0</v>
      </c>
      <c r="J58" s="36" t="str">
        <f t="shared" ref="J58:J60" si="6">IF(AND(F58&lt;&gt;1,F58&lt;&gt;2,F58&lt;&gt;3),"Warning: The value in column F must be 1, 2 or 3","")</f>
        <v/>
      </c>
    </row>
    <row r="59" spans="2:10" ht="94.5" x14ac:dyDescent="0.25">
      <c r="D59" s="85" t="s">
        <v>138</v>
      </c>
      <c r="F59" s="106">
        <v>3</v>
      </c>
      <c r="G59" s="64">
        <f>'Annual Demand and Generation'!H6</f>
        <v>70</v>
      </c>
      <c r="H59" s="76">
        <f>IF(F59=1,Costs!D30,IF(F59=2,Costs!E30,IF(F59=3,Costs!F30)))</f>
        <v>100000000000</v>
      </c>
      <c r="I59" s="50">
        <f>G59*Emissions!G7</f>
        <v>0</v>
      </c>
      <c r="J59" s="36" t="str">
        <f t="shared" si="6"/>
        <v/>
      </c>
    </row>
    <row r="60" spans="2:10" ht="47.25" x14ac:dyDescent="0.25">
      <c r="D60" s="85" t="s">
        <v>146</v>
      </c>
      <c r="F60" s="106">
        <v>1</v>
      </c>
      <c r="G60" s="64"/>
      <c r="H60" s="76">
        <f>IF(F60=1,Costs!D28,IF(F60=2,Costs!E28,IF(F60=3,Costs!F28)))</f>
        <v>0</v>
      </c>
      <c r="I60" s="78"/>
      <c r="J60" s="36" t="str">
        <f t="shared" si="6"/>
        <v/>
      </c>
    </row>
    <row r="61" spans="2:10" x14ac:dyDescent="0.25">
      <c r="D61" s="85" t="s">
        <v>155</v>
      </c>
      <c r="F61" s="110"/>
      <c r="G61" s="64"/>
      <c r="H61" s="76"/>
      <c r="I61" s="79">
        <f>I50</f>
        <v>7.4078079431330407E-2</v>
      </c>
      <c r="J61" s="36"/>
    </row>
    <row r="62" spans="2:10" ht="16.5" thickBot="1" x14ac:dyDescent="0.3">
      <c r="D62" s="85" t="s">
        <v>147</v>
      </c>
      <c r="F62" s="99"/>
      <c r="G62" s="64"/>
      <c r="H62" s="76">
        <f>SUM(I62)*-1*Costs!G46*1000000</f>
        <v>37039039.715665206</v>
      </c>
      <c r="I62" s="78">
        <f>SUM(I58:I61)*-1</f>
        <v>-7.4078079431330407E-2</v>
      </c>
      <c r="J62" s="50"/>
    </row>
    <row r="63" spans="2:10" ht="16.5" thickTop="1" x14ac:dyDescent="0.25">
      <c r="D63" s="29" t="s">
        <v>72</v>
      </c>
      <c r="E63" s="29"/>
      <c r="F63" s="30"/>
      <c r="G63" s="81">
        <f>SUM(G57:G59)</f>
        <v>130</v>
      </c>
      <c r="H63" s="75">
        <f>SUM(H58:H62)</f>
        <v>200037039039.71567</v>
      </c>
      <c r="I63" s="77">
        <f>SUM(I58:I62)</f>
        <v>0</v>
      </c>
      <c r="J63" s="46"/>
    </row>
  </sheetData>
  <mergeCells count="1">
    <mergeCell ref="B2:D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436CA-D272-B543-B7B4-B9FB076C73A7}">
  <dimension ref="A1:K47"/>
  <sheetViews>
    <sheetView topLeftCell="A15" workbookViewId="0">
      <selection activeCell="K34" sqref="K34"/>
    </sheetView>
  </sheetViews>
  <sheetFormatPr defaultColWidth="11" defaultRowHeight="15.75" x14ac:dyDescent="0.25"/>
  <cols>
    <col min="1" max="1" width="6" customWidth="1"/>
    <col min="2" max="2" width="2.875" customWidth="1"/>
    <col min="3" max="3" width="27.125" customWidth="1"/>
    <col min="4" max="7" width="15.625" customWidth="1"/>
    <col min="8" max="8" width="1" customWidth="1"/>
    <col min="9" max="9" width="15" customWidth="1"/>
    <col min="10" max="10" width="1.375" customWidth="1"/>
    <col min="11" max="11" width="15" customWidth="1"/>
  </cols>
  <sheetData>
    <row r="1" spans="1:11" x14ac:dyDescent="0.25">
      <c r="A1" t="s">
        <v>121</v>
      </c>
    </row>
    <row r="3" spans="1:11" x14ac:dyDescent="0.25">
      <c r="B3" s="23" t="s">
        <v>64</v>
      </c>
      <c r="D3" s="116" t="s">
        <v>97</v>
      </c>
      <c r="E3" s="116"/>
      <c r="F3" s="116"/>
      <c r="G3" s="116"/>
      <c r="H3" s="116"/>
      <c r="I3" s="116"/>
    </row>
    <row r="4" spans="1:11" ht="31.5" x14ac:dyDescent="0.25">
      <c r="D4" s="16" t="s">
        <v>39</v>
      </c>
      <c r="E4" s="16" t="s">
        <v>40</v>
      </c>
      <c r="F4" s="16" t="s">
        <v>46</v>
      </c>
      <c r="G4" s="27" t="s">
        <v>94</v>
      </c>
      <c r="H4" s="27"/>
      <c r="I4" s="27" t="s">
        <v>122</v>
      </c>
      <c r="J4" s="27"/>
      <c r="K4" s="27" t="s">
        <v>96</v>
      </c>
    </row>
    <row r="5" spans="1:11" x14ac:dyDescent="0.25">
      <c r="D5" s="16" t="s">
        <v>95</v>
      </c>
      <c r="E5" s="17" t="s">
        <v>95</v>
      </c>
      <c r="F5" s="16" t="s">
        <v>62</v>
      </c>
      <c r="G5" s="16" t="s">
        <v>42</v>
      </c>
      <c r="H5" s="50"/>
      <c r="I5" s="50" t="s">
        <v>95</v>
      </c>
      <c r="J5" s="50"/>
      <c r="K5" s="17" t="s">
        <v>43</v>
      </c>
    </row>
    <row r="6" spans="1:11" x14ac:dyDescent="0.25">
      <c r="C6" t="s">
        <v>37</v>
      </c>
      <c r="D6" s="65">
        <v>32.69</v>
      </c>
      <c r="E6" s="65">
        <v>0</v>
      </c>
      <c r="F6" s="62">
        <v>0.28999999999999998</v>
      </c>
      <c r="G6">
        <v>30</v>
      </c>
      <c r="I6" s="65">
        <v>36.090000000000003</v>
      </c>
      <c r="K6" s="66">
        <f>8760*G6*F6*D6</f>
        <v>2491370.2799999998</v>
      </c>
    </row>
    <row r="7" spans="1:11" x14ac:dyDescent="0.25">
      <c r="C7" t="s">
        <v>38</v>
      </c>
      <c r="D7" s="65">
        <v>34.89</v>
      </c>
      <c r="E7" s="65">
        <v>0</v>
      </c>
      <c r="F7" s="62">
        <v>0.43</v>
      </c>
      <c r="G7">
        <v>30</v>
      </c>
      <c r="I7" s="65">
        <v>37.799999999999997</v>
      </c>
      <c r="K7" s="66">
        <f>8760*G7*F7*D7</f>
        <v>3942709.56</v>
      </c>
    </row>
    <row r="8" spans="1:11" x14ac:dyDescent="0.25">
      <c r="D8" s="65"/>
      <c r="E8" s="65"/>
      <c r="F8" s="62"/>
      <c r="I8" s="65"/>
      <c r="K8" s="66" t="s">
        <v>157</v>
      </c>
    </row>
    <row r="9" spans="1:11" x14ac:dyDescent="0.25">
      <c r="C9" t="s">
        <v>44</v>
      </c>
      <c r="D9" s="65">
        <v>37</v>
      </c>
      <c r="E9" s="65">
        <v>1.21</v>
      </c>
      <c r="F9" s="62">
        <v>0.9</v>
      </c>
      <c r="G9">
        <v>30</v>
      </c>
      <c r="I9" s="65">
        <f>39.61*K9</f>
        <v>158.44</v>
      </c>
      <c r="K9">
        <v>4</v>
      </c>
    </row>
    <row r="10" spans="1:11" x14ac:dyDescent="0.25">
      <c r="C10" t="s">
        <v>45</v>
      </c>
      <c r="D10" s="65">
        <v>31.3</v>
      </c>
      <c r="E10" s="65">
        <v>42.5</v>
      </c>
      <c r="F10" s="62">
        <v>0.87</v>
      </c>
      <c r="G10">
        <v>30</v>
      </c>
      <c r="I10" s="65">
        <f>74.9*K10</f>
        <v>299.60000000000002</v>
      </c>
      <c r="K10">
        <v>4</v>
      </c>
    </row>
    <row r="11" spans="1:11" x14ac:dyDescent="0.25">
      <c r="C11" t="s">
        <v>47</v>
      </c>
      <c r="D11" s="65">
        <v>81</v>
      </c>
      <c r="E11" s="65">
        <v>12</v>
      </c>
      <c r="F11" s="62">
        <v>0.9</v>
      </c>
      <c r="G11">
        <v>30</v>
      </c>
      <c r="I11" s="65">
        <f>92.6*K11</f>
        <v>370.4</v>
      </c>
      <c r="K11">
        <v>4</v>
      </c>
    </row>
    <row r="12" spans="1:11" x14ac:dyDescent="0.25">
      <c r="C12" t="s">
        <v>48</v>
      </c>
      <c r="D12" s="65">
        <v>58</v>
      </c>
      <c r="E12" s="65">
        <v>3</v>
      </c>
      <c r="F12" s="62">
        <v>0.54</v>
      </c>
      <c r="G12">
        <v>30</v>
      </c>
      <c r="I12" s="65">
        <f>64.27*K12</f>
        <v>257.08</v>
      </c>
      <c r="K12">
        <v>4</v>
      </c>
    </row>
    <row r="13" spans="1:11" x14ac:dyDescent="0.25">
      <c r="C13" t="s">
        <v>61</v>
      </c>
      <c r="D13" s="65">
        <v>58.9</v>
      </c>
      <c r="E13" s="65">
        <v>30.07</v>
      </c>
      <c r="F13" s="62">
        <v>0.83</v>
      </c>
      <c r="G13">
        <v>30</v>
      </c>
      <c r="I13" s="65">
        <f>90.17*K13</f>
        <v>360.68</v>
      </c>
      <c r="K13">
        <v>4</v>
      </c>
    </row>
    <row r="14" spans="1:11" x14ac:dyDescent="0.25">
      <c r="C14" t="s">
        <v>86</v>
      </c>
      <c r="D14" s="65">
        <v>10</v>
      </c>
      <c r="E14" s="65">
        <v>10</v>
      </c>
      <c r="F14" s="62">
        <v>0.1</v>
      </c>
      <c r="G14">
        <v>30</v>
      </c>
      <c r="I14" s="65">
        <f>20*K14</f>
        <v>80</v>
      </c>
      <c r="K14">
        <v>4</v>
      </c>
    </row>
    <row r="16" spans="1:11" ht="31.5" x14ac:dyDescent="0.25">
      <c r="B16" t="s">
        <v>116</v>
      </c>
      <c r="D16" s="94" t="s">
        <v>53</v>
      </c>
      <c r="E16" s="95" t="s">
        <v>54</v>
      </c>
      <c r="F16" s="96" t="s">
        <v>55</v>
      </c>
    </row>
    <row r="17" spans="3:9" x14ac:dyDescent="0.25">
      <c r="D17" s="94" t="s">
        <v>117</v>
      </c>
      <c r="E17" s="95" t="s">
        <v>117</v>
      </c>
      <c r="F17" s="96" t="s">
        <v>117</v>
      </c>
    </row>
    <row r="18" spans="3:9" x14ac:dyDescent="0.25">
      <c r="C18" s="24" t="s">
        <v>44</v>
      </c>
      <c r="D18">
        <v>0</v>
      </c>
      <c r="E18" s="12">
        <v>1000000000</v>
      </c>
      <c r="F18" s="12">
        <v>120000000000</v>
      </c>
    </row>
    <row r="19" spans="3:9" x14ac:dyDescent="0.25">
      <c r="C19" s="24" t="s">
        <v>45</v>
      </c>
      <c r="D19">
        <v>0</v>
      </c>
      <c r="E19" s="12">
        <v>2000000000</v>
      </c>
      <c r="F19" s="12">
        <v>280000000000</v>
      </c>
    </row>
    <row r="20" spans="3:9" x14ac:dyDescent="0.25">
      <c r="C20" s="24" t="s">
        <v>47</v>
      </c>
      <c r="D20">
        <v>0</v>
      </c>
      <c r="E20" s="12">
        <v>3000000000</v>
      </c>
      <c r="F20" s="12">
        <v>400000000000</v>
      </c>
    </row>
    <row r="21" spans="3:9" x14ac:dyDescent="0.25">
      <c r="C21" s="24" t="s">
        <v>48</v>
      </c>
      <c r="D21">
        <v>0</v>
      </c>
      <c r="E21" s="12">
        <v>1500000000</v>
      </c>
      <c r="F21" s="12">
        <v>200000000000</v>
      </c>
    </row>
    <row r="22" spans="3:9" x14ac:dyDescent="0.25">
      <c r="C22" s="24" t="s">
        <v>61</v>
      </c>
      <c r="D22">
        <v>0</v>
      </c>
      <c r="E22" s="12">
        <v>1700000000</v>
      </c>
      <c r="F22" s="12">
        <v>250000000000</v>
      </c>
    </row>
    <row r="23" spans="3:9" x14ac:dyDescent="0.25">
      <c r="C23" s="24" t="s">
        <v>86</v>
      </c>
      <c r="D23">
        <v>0</v>
      </c>
      <c r="E23" s="12">
        <v>1000000000</v>
      </c>
      <c r="F23" s="12">
        <v>150000000000</v>
      </c>
    </row>
    <row r="24" spans="3:9" x14ac:dyDescent="0.25">
      <c r="C24" s="24"/>
      <c r="E24" s="12"/>
      <c r="F24" s="12"/>
    </row>
    <row r="25" spans="3:9" x14ac:dyDescent="0.25">
      <c r="C25" s="24"/>
      <c r="E25" s="12"/>
      <c r="F25" s="12"/>
    </row>
    <row r="26" spans="3:9" ht="31.5" x14ac:dyDescent="0.25">
      <c r="C26" s="24"/>
      <c r="D26" s="94" t="s">
        <v>129</v>
      </c>
      <c r="E26" s="95" t="s">
        <v>130</v>
      </c>
      <c r="F26" s="96" t="s">
        <v>131</v>
      </c>
    </row>
    <row r="27" spans="3:9" x14ac:dyDescent="0.25">
      <c r="C27" s="24"/>
      <c r="D27" s="94" t="s">
        <v>117</v>
      </c>
      <c r="E27" s="95" t="s">
        <v>117</v>
      </c>
      <c r="F27" s="96" t="s">
        <v>117</v>
      </c>
    </row>
    <row r="28" spans="3:9" x14ac:dyDescent="0.25">
      <c r="C28" s="24" t="s">
        <v>128</v>
      </c>
      <c r="D28">
        <v>0</v>
      </c>
      <c r="E28" s="12">
        <v>1000000000</v>
      </c>
      <c r="F28" s="12">
        <v>100000000000</v>
      </c>
    </row>
    <row r="29" spans="3:9" x14ac:dyDescent="0.25">
      <c r="C29" t="s">
        <v>143</v>
      </c>
      <c r="D29">
        <v>0</v>
      </c>
      <c r="E29" s="12">
        <v>1000000000</v>
      </c>
      <c r="F29" s="12">
        <v>100000000000</v>
      </c>
    </row>
    <row r="30" spans="3:9" x14ac:dyDescent="0.25">
      <c r="C30" t="s">
        <v>144</v>
      </c>
      <c r="D30">
        <v>0</v>
      </c>
      <c r="E30" s="12">
        <v>1000000000</v>
      </c>
      <c r="F30" s="12">
        <v>100000000000</v>
      </c>
    </row>
    <row r="31" spans="3:9" x14ac:dyDescent="0.25">
      <c r="C31" s="24"/>
    </row>
    <row r="32" spans="3:9" x14ac:dyDescent="0.25">
      <c r="D32" s="16" t="s">
        <v>39</v>
      </c>
      <c r="E32" s="16" t="s">
        <v>40</v>
      </c>
      <c r="F32" s="16" t="s">
        <v>46</v>
      </c>
      <c r="G32" s="16" t="s">
        <v>41</v>
      </c>
      <c r="I32" s="27" t="s">
        <v>99</v>
      </c>
    </row>
    <row r="33" spans="2:11" x14ac:dyDescent="0.25">
      <c r="B33" t="s">
        <v>66</v>
      </c>
      <c r="D33" s="17" t="s">
        <v>95</v>
      </c>
      <c r="E33" s="17" t="s">
        <v>95</v>
      </c>
      <c r="F33" s="16" t="s">
        <v>62</v>
      </c>
      <c r="G33" s="16" t="s">
        <v>42</v>
      </c>
      <c r="I33" s="50" t="s">
        <v>98</v>
      </c>
      <c r="K33" s="67" t="s">
        <v>156</v>
      </c>
    </row>
    <row r="34" spans="2:11" x14ac:dyDescent="0.25">
      <c r="C34" t="s">
        <v>67</v>
      </c>
      <c r="D34" s="65">
        <v>93.67</v>
      </c>
      <c r="E34" s="65">
        <v>24.83</v>
      </c>
      <c r="F34" s="62">
        <v>0.1</v>
      </c>
      <c r="G34">
        <v>20</v>
      </c>
      <c r="I34" s="66">
        <f>SUM(D34:E34)*1000*K34</f>
        <v>59250000</v>
      </c>
      <c r="K34">
        <v>500</v>
      </c>
    </row>
    <row r="35" spans="2:11" x14ac:dyDescent="0.25">
      <c r="C35" t="s">
        <v>68</v>
      </c>
      <c r="D35" s="65">
        <v>57</v>
      </c>
      <c r="E35" s="65">
        <v>25</v>
      </c>
      <c r="F35" s="62">
        <v>0.3</v>
      </c>
      <c r="G35">
        <v>20</v>
      </c>
      <c r="I35" s="66">
        <f>SUM(D35:E35)*1000*K35</f>
        <v>32800000</v>
      </c>
      <c r="K35">
        <v>400</v>
      </c>
    </row>
    <row r="36" spans="2:11" x14ac:dyDescent="0.25">
      <c r="C36" t="s">
        <v>69</v>
      </c>
      <c r="D36" s="65">
        <v>57</v>
      </c>
      <c r="E36" s="65">
        <v>25</v>
      </c>
      <c r="F36" s="62">
        <v>0.3</v>
      </c>
      <c r="G36">
        <v>20</v>
      </c>
      <c r="I36" s="66">
        <f>SUM(D36:E36)*1000*K36</f>
        <v>24600000</v>
      </c>
      <c r="K36">
        <v>300</v>
      </c>
    </row>
    <row r="37" spans="2:11" x14ac:dyDescent="0.25">
      <c r="C37" t="s">
        <v>71</v>
      </c>
      <c r="D37" s="65">
        <v>80</v>
      </c>
      <c r="E37" s="65">
        <v>25</v>
      </c>
      <c r="F37" s="62">
        <v>0.3</v>
      </c>
      <c r="G37">
        <v>20</v>
      </c>
      <c r="I37" s="66">
        <f>SUM(D37:E37)*1000*K37</f>
        <v>21000000</v>
      </c>
      <c r="K37">
        <v>200</v>
      </c>
    </row>
    <row r="39" spans="2:11" x14ac:dyDescent="0.25">
      <c r="B39" t="s">
        <v>60</v>
      </c>
    </row>
    <row r="40" spans="2:11" x14ac:dyDescent="0.25">
      <c r="C40" t="s">
        <v>57</v>
      </c>
      <c r="D40">
        <v>1</v>
      </c>
    </row>
    <row r="41" spans="2:11" x14ac:dyDescent="0.25">
      <c r="C41" t="s">
        <v>58</v>
      </c>
      <c r="D41">
        <v>1.5</v>
      </c>
    </row>
    <row r="42" spans="2:11" x14ac:dyDescent="0.25">
      <c r="C42" t="s">
        <v>59</v>
      </c>
      <c r="D42">
        <v>3</v>
      </c>
    </row>
    <row r="44" spans="2:11" ht="47.25" x14ac:dyDescent="0.25">
      <c r="D44" s="94" t="s">
        <v>129</v>
      </c>
      <c r="E44" s="95" t="s">
        <v>130</v>
      </c>
      <c r="F44" s="96" t="s">
        <v>131</v>
      </c>
      <c r="G44" s="97" t="s">
        <v>148</v>
      </c>
    </row>
    <row r="45" spans="2:11" x14ac:dyDescent="0.25">
      <c r="D45" s="94" t="s">
        <v>63</v>
      </c>
      <c r="E45" s="95" t="s">
        <v>63</v>
      </c>
      <c r="F45" s="96" t="s">
        <v>63</v>
      </c>
      <c r="G45" s="18"/>
    </row>
    <row r="46" spans="2:11" x14ac:dyDescent="0.25">
      <c r="C46" s="25" t="s">
        <v>145</v>
      </c>
      <c r="D46" s="65">
        <v>500</v>
      </c>
      <c r="E46" s="65">
        <v>300</v>
      </c>
      <c r="F46" s="65">
        <v>100</v>
      </c>
      <c r="G46" s="65">
        <f>IF('System Design'!F60=1,Costs!D46,IF('System Design'!F60=2,Costs!E46,IF('System Design'!F60=3,Costs!F46)))</f>
        <v>500</v>
      </c>
    </row>
    <row r="47" spans="2:11" x14ac:dyDescent="0.25">
      <c r="G47" s="57"/>
    </row>
  </sheetData>
  <mergeCells count="1">
    <mergeCell ref="D3:I3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148F2-3533-3445-882A-AAFDC0BE3014}">
  <dimension ref="A2:G11"/>
  <sheetViews>
    <sheetView workbookViewId="0">
      <selection activeCell="D11" sqref="D11"/>
    </sheetView>
  </sheetViews>
  <sheetFormatPr defaultColWidth="11" defaultRowHeight="15.75" x14ac:dyDescent="0.25"/>
  <cols>
    <col min="2" max="2" width="5.125" customWidth="1"/>
    <col min="3" max="5" width="13.5" customWidth="1"/>
    <col min="6" max="6" width="4.875" customWidth="1"/>
    <col min="7" max="7" width="18.375" customWidth="1"/>
  </cols>
  <sheetData>
    <row r="2" spans="1:7" ht="15.95" customHeight="1" x14ac:dyDescent="0.25"/>
    <row r="3" spans="1:7" x14ac:dyDescent="0.25">
      <c r="C3" s="117" t="s">
        <v>36</v>
      </c>
      <c r="D3" s="117"/>
      <c r="E3" s="117"/>
    </row>
    <row r="4" spans="1:7" s="18" customFormat="1" ht="47.25" x14ac:dyDescent="0.25">
      <c r="C4" s="19" t="s">
        <v>32</v>
      </c>
      <c r="D4" s="20" t="s">
        <v>33</v>
      </c>
      <c r="E4" s="21" t="s">
        <v>34</v>
      </c>
      <c r="G4" s="97" t="s">
        <v>142</v>
      </c>
    </row>
    <row r="5" spans="1:7" s="1" customFormat="1" x14ac:dyDescent="0.25">
      <c r="C5" s="3" t="s">
        <v>35</v>
      </c>
      <c r="D5" s="3" t="s">
        <v>35</v>
      </c>
      <c r="E5" s="3" t="s">
        <v>35</v>
      </c>
      <c r="G5" s="18"/>
    </row>
    <row r="6" spans="1:7" x14ac:dyDescent="0.25">
      <c r="A6" t="s">
        <v>27</v>
      </c>
      <c r="C6" s="13">
        <v>1.1000000000000001</v>
      </c>
      <c r="D6" s="15">
        <v>0.7</v>
      </c>
      <c r="E6" s="14">
        <v>0</v>
      </c>
      <c r="G6" s="108">
        <f>IF('System Design'!F58=1,C6,IF('System Design'!F58=2,D6,IF('System Design'!F58=3,E6)))</f>
        <v>0</v>
      </c>
    </row>
    <row r="7" spans="1:7" x14ac:dyDescent="0.25">
      <c r="A7" t="s">
        <v>28</v>
      </c>
      <c r="C7" s="13">
        <v>0.8</v>
      </c>
      <c r="D7" s="15">
        <v>0.6</v>
      </c>
      <c r="E7" s="14">
        <v>0</v>
      </c>
      <c r="G7" s="109">
        <f>IF('System Design'!F59=1,C7,IF('System Design'!F59=2,D7,IF('System Design'!F59=3,E7)))</f>
        <v>0</v>
      </c>
    </row>
    <row r="9" spans="1:7" x14ac:dyDescent="0.25">
      <c r="C9" t="s">
        <v>154</v>
      </c>
      <c r="D9" t="s">
        <v>154</v>
      </c>
      <c r="E9" t="s">
        <v>154</v>
      </c>
    </row>
    <row r="10" spans="1:7" x14ac:dyDescent="0.25">
      <c r="A10" t="s">
        <v>153</v>
      </c>
      <c r="C10">
        <v>80</v>
      </c>
      <c r="D10">
        <v>70</v>
      </c>
      <c r="E10">
        <v>20</v>
      </c>
      <c r="G10" s="109">
        <f>IF('System Design'!F41=1,C10,IF('System Design'!F41=2,D10,IF('System Design'!F41=3,E10)))</f>
        <v>80</v>
      </c>
    </row>
    <row r="11" spans="1:7" x14ac:dyDescent="0.25">
      <c r="G11" s="109"/>
    </row>
  </sheetData>
  <sheetProtection algorithmName="SHA-512" hashValue="LBw7TR385Etov8pV+w0NJL/aoyqHcdJexhBBSbDx2fNPcvjiNkevRjKw/H05gCHwudBMI7PXiWBdotCObmdb+w==" saltValue="RY6CcqGHy/k6ayAMxHVtnQ==" spinCount="100000" sheet="1" objects="1" scenarios="1"/>
  <mergeCells count="1">
    <mergeCell ref="C3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9F8F-BBE9-7044-AA15-88F2387EA1E9}">
  <dimension ref="A2:AB8772"/>
  <sheetViews>
    <sheetView topLeftCell="E1" workbookViewId="0">
      <pane ySplit="4" topLeftCell="A4509" activePane="bottomLeft" state="frozen"/>
      <selection activeCell="B1" sqref="B1"/>
      <selection pane="bottomLeft" activeCell="J4530" sqref="J4530"/>
    </sheetView>
  </sheetViews>
  <sheetFormatPr defaultColWidth="11" defaultRowHeight="15.75" x14ac:dyDescent="0.25"/>
  <cols>
    <col min="1" max="1" width="4.375" customWidth="1"/>
    <col min="6" max="6" width="13" customWidth="1"/>
    <col min="13" max="13" width="6.625" customWidth="1"/>
    <col min="14" max="15" width="11.375" customWidth="1"/>
    <col min="16" max="16" width="4.625" customWidth="1"/>
    <col min="17" max="21" width="11.375" customWidth="1"/>
    <col min="25" max="25" width="3.875" customWidth="1"/>
    <col min="26" max="26" width="13" bestFit="1" customWidth="1"/>
    <col min="27" max="27" width="19.625" customWidth="1"/>
  </cols>
  <sheetData>
    <row r="2" spans="1:28" ht="36" customHeight="1" x14ac:dyDescent="0.25">
      <c r="A2" s="2"/>
      <c r="B2" s="2"/>
      <c r="C2" s="2"/>
      <c r="D2" s="2"/>
      <c r="E2" s="2"/>
      <c r="F2" s="4" t="s">
        <v>23</v>
      </c>
      <c r="G2" s="118" t="s">
        <v>17</v>
      </c>
      <c r="H2" s="118"/>
      <c r="I2" s="118"/>
      <c r="J2" s="118" t="s">
        <v>18</v>
      </c>
      <c r="K2" s="118"/>
      <c r="L2" s="118"/>
      <c r="N2" s="4" t="s">
        <v>73</v>
      </c>
      <c r="O2" s="4" t="s">
        <v>74</v>
      </c>
      <c r="Q2" s="118" t="s">
        <v>76</v>
      </c>
      <c r="R2" s="118"/>
      <c r="S2" s="118"/>
      <c r="T2" s="118"/>
      <c r="U2" s="118"/>
      <c r="V2" s="118" t="s">
        <v>77</v>
      </c>
      <c r="W2" s="118"/>
      <c r="X2" s="118"/>
    </row>
    <row r="3" spans="1:28" ht="31.5" x14ac:dyDescent="0.25">
      <c r="A3" s="2"/>
      <c r="B3" s="2"/>
      <c r="C3" s="2"/>
      <c r="D3" s="2"/>
      <c r="E3" s="2"/>
      <c r="F3" s="4" t="s">
        <v>21</v>
      </c>
      <c r="G3" s="6" t="s">
        <v>16</v>
      </c>
      <c r="H3" s="8" t="s">
        <v>15</v>
      </c>
      <c r="I3" s="7" t="s">
        <v>14</v>
      </c>
      <c r="J3" s="6" t="s">
        <v>16</v>
      </c>
      <c r="K3" s="8" t="s">
        <v>15</v>
      </c>
      <c r="L3" s="7" t="s">
        <v>14</v>
      </c>
      <c r="N3" s="22" t="s">
        <v>75</v>
      </c>
      <c r="O3" s="22"/>
      <c r="P3" s="22"/>
      <c r="Q3" s="26" t="s">
        <v>80</v>
      </c>
      <c r="R3" s="4" t="s">
        <v>82</v>
      </c>
      <c r="S3" s="4" t="s">
        <v>81</v>
      </c>
      <c r="T3" s="4" t="s">
        <v>82</v>
      </c>
      <c r="U3" s="27" t="s">
        <v>85</v>
      </c>
      <c r="V3" s="4" t="s">
        <v>80</v>
      </c>
      <c r="W3" s="4" t="s">
        <v>81</v>
      </c>
      <c r="X3" s="27" t="s">
        <v>85</v>
      </c>
    </row>
    <row r="4" spans="1:28" s="1" customFormat="1" x14ac:dyDescent="0.25">
      <c r="A4" s="3"/>
      <c r="B4" s="3" t="s">
        <v>1</v>
      </c>
      <c r="C4" s="3" t="s">
        <v>20</v>
      </c>
      <c r="D4" s="3" t="s">
        <v>19</v>
      </c>
      <c r="E4" s="3" t="s">
        <v>0</v>
      </c>
      <c r="F4" s="3" t="s">
        <v>26</v>
      </c>
      <c r="G4" s="3" t="s">
        <v>24</v>
      </c>
      <c r="H4" s="3" t="s">
        <v>24</v>
      </c>
      <c r="I4" s="3" t="s">
        <v>24</v>
      </c>
      <c r="J4" s="3" t="s">
        <v>24</v>
      </c>
      <c r="K4" s="3" t="s">
        <v>24</v>
      </c>
      <c r="L4" s="3" t="s">
        <v>24</v>
      </c>
      <c r="N4" s="28" t="s">
        <v>26</v>
      </c>
      <c r="O4" s="28" t="s">
        <v>26</v>
      </c>
      <c r="Q4" s="28" t="s">
        <v>26</v>
      </c>
      <c r="R4" s="28" t="s">
        <v>26</v>
      </c>
      <c r="S4" s="28" t="s">
        <v>26</v>
      </c>
      <c r="T4" s="28" t="s">
        <v>26</v>
      </c>
      <c r="U4" s="28" t="s">
        <v>26</v>
      </c>
      <c r="V4" s="28" t="s">
        <v>26</v>
      </c>
      <c r="W4" s="28" t="s">
        <v>26</v>
      </c>
      <c r="X4" s="28" t="s">
        <v>26</v>
      </c>
    </row>
    <row r="5" spans="1:28" x14ac:dyDescent="0.25">
      <c r="A5" s="2"/>
      <c r="B5" s="2" t="s">
        <v>2</v>
      </c>
      <c r="C5" s="2">
        <v>1</v>
      </c>
      <c r="D5" s="2">
        <v>1</v>
      </c>
      <c r="E5" s="2">
        <v>1</v>
      </c>
      <c r="F5" s="11">
        <v>378</v>
      </c>
      <c r="G5" s="10">
        <v>0</v>
      </c>
      <c r="H5" s="10">
        <v>0</v>
      </c>
      <c r="I5" s="10">
        <v>0</v>
      </c>
      <c r="J5" s="9">
        <v>0.37959691867490902</v>
      </c>
      <c r="K5" s="9">
        <v>0.37959691867490902</v>
      </c>
      <c r="L5" s="9">
        <v>0.37959691867490902</v>
      </c>
      <c r="N5" s="32">
        <f>IF('System Design'!$F$8=1,'Hourly Demand and Generation'!G5*'System Design'!$F$21,IF('System Design'!$F$8=2,'Hourly Demand and Generation'!H5*'System Design'!$F$21,IF('System Design'!$F$8=3,'Hourly Demand and Generation'!I5*'System Design'!$F$21)))</f>
        <v>0</v>
      </c>
      <c r="O5" s="32">
        <f>IF('System Design'!$F$8=1,'Hourly Demand and Generation'!J5*'System Design'!$F$22,IF('System Design'!$F$8=2,'Hourly Demand and Generation'!K5*'System Design'!$F$22,IF('System Design'!$F$8=3,'Hourly Demand and Generation'!L5*'System Design'!$F$22)))</f>
        <v>948.99229668727253</v>
      </c>
      <c r="Q5" s="32">
        <f>IF(F5-N5-O5&gt;0,F5-N5-O5,0)</f>
        <v>0</v>
      </c>
      <c r="R5" s="32">
        <f>IF(Q5&lt;5400,5400-Q5,0)</f>
        <v>5400</v>
      </c>
      <c r="S5" s="32">
        <f>IF(R5&gt;0,0,Q5-5400)</f>
        <v>0</v>
      </c>
      <c r="T5" s="32">
        <f>IF(Q5&lt;21600,21600-Q5,0)</f>
        <v>21600</v>
      </c>
      <c r="U5" s="32">
        <f>IF(R5&gt;0,0,Q5-21600)</f>
        <v>0</v>
      </c>
      <c r="V5" s="32">
        <f>IF(F5-N5-O5&lt;0,N5+O5-F5,0)</f>
        <v>570.99229668727253</v>
      </c>
      <c r="W5" s="32">
        <f>IF(R5=5400,V5,0)</f>
        <v>570.99229668727253</v>
      </c>
      <c r="X5" s="32">
        <f>IF(T5=21600,V5,0)</f>
        <v>570.99229668727253</v>
      </c>
    </row>
    <row r="6" spans="1:28" x14ac:dyDescent="0.25">
      <c r="A6" s="2"/>
      <c r="B6" s="2" t="s">
        <v>2</v>
      </c>
      <c r="C6" s="2">
        <v>1</v>
      </c>
      <c r="D6" s="2">
        <f>D5+1</f>
        <v>2</v>
      </c>
      <c r="E6" s="2">
        <f>E5+1</f>
        <v>2</v>
      </c>
      <c r="F6" s="11">
        <v>346.5</v>
      </c>
      <c r="G6" s="10">
        <v>0</v>
      </c>
      <c r="H6" s="10">
        <v>0</v>
      </c>
      <c r="I6" s="10">
        <v>0</v>
      </c>
      <c r="J6" s="9">
        <v>0.34163722680741798</v>
      </c>
      <c r="K6" s="9">
        <v>0.34163722680741798</v>
      </c>
      <c r="L6" s="9">
        <v>0.34163722680741798</v>
      </c>
      <c r="N6" s="32">
        <f>IF('System Design'!$F$8=1,'Hourly Demand and Generation'!G6*'System Design'!$F$21,IF('System Design'!$F$8=2,'Hourly Demand and Generation'!H6*'System Design'!$F$21,IF('System Design'!$F$8=3,'Hourly Demand and Generation'!I6*'System Design'!$F$21)))</f>
        <v>0</v>
      </c>
      <c r="O6" s="32">
        <f>IF('System Design'!$F$8=1,'Hourly Demand and Generation'!J6*'System Design'!$F$22,IF('System Design'!$F$8=2,'Hourly Demand and Generation'!K6*'System Design'!$F$22,IF('System Design'!$F$8=3,'Hourly Demand and Generation'!L6*'System Design'!$F$22)))</f>
        <v>854.09306701854496</v>
      </c>
      <c r="Q6" s="32">
        <f t="shared" ref="Q6:Q69" si="0">IF(F6-N6-O6&gt;0,F6-N6-O6,0)</f>
        <v>0</v>
      </c>
      <c r="R6" s="32">
        <f>IF($Q6&lt;R5+$V6,IF(R5+$V6-$Q6&gt;5400,5400,R5+$V6-$Q6),0)</f>
        <v>5400</v>
      </c>
      <c r="S6" s="32">
        <f>IF(R6&gt;0,0,$Q6+$V6-R5)</f>
        <v>0</v>
      </c>
      <c r="T6" s="32">
        <f>IF($Q6&lt;T5+$V6,IF(T5+$V6-$Q6&gt;21600,21600,T5+$V6-$Q6),0)</f>
        <v>21600</v>
      </c>
      <c r="U6" s="32">
        <f>IF(T6&gt;0,0,$Q6+$V6-T5)</f>
        <v>0</v>
      </c>
      <c r="V6" s="32">
        <f>IF(F6-N6-O6&lt;0,N6+O6-F6,0)</f>
        <v>507.59306701854496</v>
      </c>
      <c r="W6" s="32">
        <f>IF(R6=5400,$V6-(R6-R5),0)</f>
        <v>507.59306701854496</v>
      </c>
      <c r="X6" s="32">
        <f>IF(T6=21600,$V6-(T6-T5),0)</f>
        <v>507.59306701854496</v>
      </c>
      <c r="Z6" s="23" t="s">
        <v>80</v>
      </c>
    </row>
    <row r="7" spans="1:28" x14ac:dyDescent="0.25">
      <c r="A7" s="2"/>
      <c r="B7" s="2" t="s">
        <v>2</v>
      </c>
      <c r="C7" s="2">
        <v>1</v>
      </c>
      <c r="D7" s="2">
        <f t="shared" ref="D7:D28" si="1">D6+1</f>
        <v>3</v>
      </c>
      <c r="E7" s="2">
        <f t="shared" ref="E7:E70" si="2">E6+1</f>
        <v>3</v>
      </c>
      <c r="F7" s="11">
        <v>315</v>
      </c>
      <c r="G7" s="10">
        <v>0</v>
      </c>
      <c r="H7" s="10">
        <v>0</v>
      </c>
      <c r="I7" s="10">
        <v>0</v>
      </c>
      <c r="J7" s="9">
        <v>0.34163722680741798</v>
      </c>
      <c r="K7" s="9">
        <v>0.34163722680741798</v>
      </c>
      <c r="L7" s="9">
        <v>0.34163722680741798</v>
      </c>
      <c r="N7" s="32">
        <f>IF('System Design'!$F$8=1,'Hourly Demand and Generation'!G7*'System Design'!$F$21,IF('System Design'!$F$8=2,'Hourly Demand and Generation'!H7*'System Design'!$F$21,IF('System Design'!$F$8=3,'Hourly Demand and Generation'!I7*'System Design'!$F$21)))</f>
        <v>0</v>
      </c>
      <c r="O7" s="32">
        <f>IF('System Design'!$F$8=1,'Hourly Demand and Generation'!J7*'System Design'!$F$22,IF('System Design'!$F$8=2,'Hourly Demand and Generation'!K7*'System Design'!$F$22,IF('System Design'!$F$8=3,'Hourly Demand and Generation'!L7*'System Design'!$F$22)))</f>
        <v>854.09306701854496</v>
      </c>
      <c r="Q7" s="32">
        <f t="shared" si="0"/>
        <v>0</v>
      </c>
      <c r="R7" s="32">
        <f t="shared" ref="R7:R70" si="3">IF($Q7&lt;R6+$V7,IF(R6+$V7-$Q7&gt;5400,5400,R6+$V7-$Q7),0)</f>
        <v>5400</v>
      </c>
      <c r="S7" s="32">
        <f t="shared" ref="S7:S70" si="4">IF(R7&gt;0,0,$Q7+$V7-R6)</f>
        <v>0</v>
      </c>
      <c r="T7" s="32">
        <f t="shared" ref="T7:T70" si="5">IF($Q7&lt;T6+$V7,IF(T6+$V7-$Q7&gt;21600,21600,T6+$V7-$Q7),0)</f>
        <v>21600</v>
      </c>
      <c r="U7" s="32">
        <f t="shared" ref="U7:U70" si="6">IF(T7&gt;0,0,$Q7+$V7-T6)</f>
        <v>0</v>
      </c>
      <c r="V7" s="32">
        <f t="shared" ref="V7:V69" si="7">IF(F7-N7-O7&lt;0,N7+O7-F7,0)</f>
        <v>539.09306701854496</v>
      </c>
      <c r="W7" s="32">
        <f t="shared" ref="W7:W70" si="8">IF(R7=5400,$V7-(R7-R6),0)</f>
        <v>539.09306701854496</v>
      </c>
      <c r="X7" s="32">
        <f t="shared" ref="X7:X70" si="9">IF(T7=21600,$V7-(T7-T6),0)</f>
        <v>539.09306701854496</v>
      </c>
      <c r="Z7" s="12">
        <f>SUM(Q5:Q8800)</f>
        <v>1414</v>
      </c>
      <c r="AA7" t="s">
        <v>78</v>
      </c>
      <c r="AB7" t="s">
        <v>26</v>
      </c>
    </row>
    <row r="8" spans="1:28" x14ac:dyDescent="0.25">
      <c r="A8" s="2"/>
      <c r="B8" s="2" t="s">
        <v>2</v>
      </c>
      <c r="C8" s="2">
        <v>1</v>
      </c>
      <c r="D8" s="2">
        <f t="shared" si="1"/>
        <v>4</v>
      </c>
      <c r="E8" s="2">
        <f t="shared" si="2"/>
        <v>4</v>
      </c>
      <c r="F8" s="11">
        <v>378</v>
      </c>
      <c r="G8" s="10">
        <v>0</v>
      </c>
      <c r="H8" s="10">
        <v>0</v>
      </c>
      <c r="I8" s="10">
        <v>0</v>
      </c>
      <c r="J8" s="9">
        <v>0.37959691867490902</v>
      </c>
      <c r="K8" s="9">
        <v>0.37959691867490902</v>
      </c>
      <c r="L8" s="9">
        <v>0.37959691867490902</v>
      </c>
      <c r="N8" s="32">
        <f>IF('System Design'!$F$8=1,'Hourly Demand and Generation'!G8*'System Design'!$F$21,IF('System Design'!$F$8=2,'Hourly Demand and Generation'!H8*'System Design'!$F$21,IF('System Design'!$F$8=3,'Hourly Demand and Generation'!I8*'System Design'!$F$21)))</f>
        <v>0</v>
      </c>
      <c r="O8" s="32">
        <f>IF('System Design'!$F$8=1,'Hourly Demand and Generation'!J8*'System Design'!$F$22,IF('System Design'!$F$8=2,'Hourly Demand and Generation'!K8*'System Design'!$F$22,IF('System Design'!$F$8=3,'Hourly Demand and Generation'!L8*'System Design'!$F$22)))</f>
        <v>948.99229668727253</v>
      </c>
      <c r="Q8" s="32">
        <f t="shared" si="0"/>
        <v>0</v>
      </c>
      <c r="R8" s="32">
        <f t="shared" si="3"/>
        <v>5400</v>
      </c>
      <c r="S8" s="32">
        <f t="shared" si="4"/>
        <v>0</v>
      </c>
      <c r="T8" s="32">
        <f t="shared" si="5"/>
        <v>21600</v>
      </c>
      <c r="U8" s="32">
        <f t="shared" si="6"/>
        <v>0</v>
      </c>
      <c r="V8" s="32">
        <f t="shared" si="7"/>
        <v>570.99229668727253</v>
      </c>
      <c r="W8" s="32">
        <f t="shared" si="8"/>
        <v>570.99229668727253</v>
      </c>
      <c r="X8" s="32">
        <f t="shared" si="9"/>
        <v>570.99229668727253</v>
      </c>
      <c r="Z8" s="12">
        <f>MAX(Q5:Q8800)*8760</f>
        <v>3035340</v>
      </c>
      <c r="AA8" t="s">
        <v>124</v>
      </c>
      <c r="AB8" t="s">
        <v>26</v>
      </c>
    </row>
    <row r="9" spans="1:28" x14ac:dyDescent="0.25">
      <c r="A9" s="2"/>
      <c r="B9" s="2" t="s">
        <v>2</v>
      </c>
      <c r="C9" s="2">
        <v>1</v>
      </c>
      <c r="D9" s="2">
        <f t="shared" si="1"/>
        <v>5</v>
      </c>
      <c r="E9" s="2">
        <f t="shared" si="2"/>
        <v>5</v>
      </c>
      <c r="F9" s="11">
        <v>409.5</v>
      </c>
      <c r="G9" s="10">
        <v>0</v>
      </c>
      <c r="H9" s="10">
        <v>1.44E-2</v>
      </c>
      <c r="I9" s="10">
        <v>2.8799999999999999E-2</v>
      </c>
      <c r="J9" s="9">
        <v>0.303677534939927</v>
      </c>
      <c r="K9" s="9">
        <v>0.303677534939927</v>
      </c>
      <c r="L9" s="9">
        <v>0.303677534939927</v>
      </c>
      <c r="N9" s="32">
        <f>IF('System Design'!$F$8=1,'Hourly Demand and Generation'!G9*'System Design'!$F$21,IF('System Design'!$F$8=2,'Hourly Demand and Generation'!H9*'System Design'!$F$21,IF('System Design'!$F$8=3,'Hourly Demand and Generation'!I9*'System Design'!$F$21)))</f>
        <v>14.4</v>
      </c>
      <c r="O9" s="32">
        <f>IF('System Design'!$F$8=1,'Hourly Demand and Generation'!J9*'System Design'!$F$22,IF('System Design'!$F$8=2,'Hourly Demand and Generation'!K9*'System Design'!$F$22,IF('System Design'!$F$8=3,'Hourly Demand and Generation'!L9*'System Design'!$F$22)))</f>
        <v>759.1938373498175</v>
      </c>
      <c r="Q9" s="32">
        <f t="shared" si="0"/>
        <v>0</v>
      </c>
      <c r="R9" s="32">
        <f t="shared" si="3"/>
        <v>5400</v>
      </c>
      <c r="S9" s="32">
        <f t="shared" si="4"/>
        <v>0</v>
      </c>
      <c r="T9" s="32">
        <f t="shared" si="5"/>
        <v>21600</v>
      </c>
      <c r="U9" s="32">
        <f t="shared" si="6"/>
        <v>0</v>
      </c>
      <c r="V9" s="32">
        <f t="shared" si="7"/>
        <v>364.09383734981748</v>
      </c>
      <c r="W9" s="32">
        <f t="shared" si="8"/>
        <v>364.09383734981748</v>
      </c>
      <c r="X9" s="32">
        <f t="shared" si="9"/>
        <v>364.09383734981748</v>
      </c>
      <c r="Z9" s="12">
        <f>SUM(V5:V8800)</f>
        <v>5293060.4794628471</v>
      </c>
      <c r="AA9" t="s">
        <v>79</v>
      </c>
      <c r="AB9" t="s">
        <v>26</v>
      </c>
    </row>
    <row r="10" spans="1:28" x14ac:dyDescent="0.25">
      <c r="A10" s="2"/>
      <c r="B10" s="2" t="s">
        <v>2</v>
      </c>
      <c r="C10" s="2">
        <v>1</v>
      </c>
      <c r="D10" s="2">
        <f t="shared" si="1"/>
        <v>6</v>
      </c>
      <c r="E10" s="2">
        <f t="shared" si="2"/>
        <v>6</v>
      </c>
      <c r="F10" s="11">
        <v>441</v>
      </c>
      <c r="G10" s="10">
        <v>2.8799999999999999E-2</v>
      </c>
      <c r="H10" s="10">
        <v>4.4999999999999998E-2</v>
      </c>
      <c r="I10" s="10">
        <v>6.1199999999999997E-2</v>
      </c>
      <c r="J10" s="9">
        <v>0.303677534939927</v>
      </c>
      <c r="K10" s="9">
        <v>0.303677534939927</v>
      </c>
      <c r="L10" s="9">
        <v>0.303677534939927</v>
      </c>
      <c r="N10" s="32">
        <f>IF('System Design'!$F$8=1,'Hourly Demand and Generation'!G10*'System Design'!$F$21,IF('System Design'!$F$8=2,'Hourly Demand and Generation'!H10*'System Design'!$F$21,IF('System Design'!$F$8=3,'Hourly Demand and Generation'!I10*'System Design'!$F$21)))</f>
        <v>30.599999999999998</v>
      </c>
      <c r="O10" s="32">
        <f>IF('System Design'!$F$8=1,'Hourly Demand and Generation'!J10*'System Design'!$F$22,IF('System Design'!$F$8=2,'Hourly Demand and Generation'!K10*'System Design'!$F$22,IF('System Design'!$F$8=3,'Hourly Demand and Generation'!L10*'System Design'!$F$22)))</f>
        <v>759.1938373498175</v>
      </c>
      <c r="Q10" s="32">
        <f t="shared" si="0"/>
        <v>0</v>
      </c>
      <c r="R10" s="32">
        <f t="shared" si="3"/>
        <v>5400</v>
      </c>
      <c r="S10" s="32">
        <f t="shared" si="4"/>
        <v>0</v>
      </c>
      <c r="T10" s="32">
        <f t="shared" si="5"/>
        <v>21600</v>
      </c>
      <c r="U10" s="32">
        <f t="shared" si="6"/>
        <v>0</v>
      </c>
      <c r="V10" s="32">
        <f t="shared" si="7"/>
        <v>348.79383734981752</v>
      </c>
      <c r="W10" s="32">
        <f t="shared" si="8"/>
        <v>348.79383734981752</v>
      </c>
      <c r="X10" s="32">
        <f t="shared" si="9"/>
        <v>348.79383734981752</v>
      </c>
    </row>
    <row r="11" spans="1:28" x14ac:dyDescent="0.25">
      <c r="A11" s="2"/>
      <c r="B11" s="2" t="s">
        <v>2</v>
      </c>
      <c r="C11" s="2">
        <v>1</v>
      </c>
      <c r="D11" s="2">
        <f t="shared" si="1"/>
        <v>7</v>
      </c>
      <c r="E11" s="2">
        <f t="shared" si="2"/>
        <v>7</v>
      </c>
      <c r="F11" s="11">
        <v>472.5</v>
      </c>
      <c r="G11" s="10">
        <v>6.1199999999999997E-2</v>
      </c>
      <c r="H11" s="10">
        <v>7.5600000000000001E-2</v>
      </c>
      <c r="I11" s="10">
        <v>0.09</v>
      </c>
      <c r="J11" s="9">
        <v>0.34163722680741798</v>
      </c>
      <c r="K11" s="9">
        <v>0.34163722680741798</v>
      </c>
      <c r="L11" s="9">
        <v>0.34163722680741798</v>
      </c>
      <c r="N11" s="32">
        <f>IF('System Design'!$F$8=1,'Hourly Demand and Generation'!G11*'System Design'!$F$21,IF('System Design'!$F$8=2,'Hourly Demand and Generation'!H11*'System Design'!$F$21,IF('System Design'!$F$8=3,'Hourly Demand and Generation'!I11*'System Design'!$F$21)))</f>
        <v>45</v>
      </c>
      <c r="O11" s="32">
        <f>IF('System Design'!$F$8=1,'Hourly Demand and Generation'!J11*'System Design'!$F$22,IF('System Design'!$F$8=2,'Hourly Demand and Generation'!K11*'System Design'!$F$22,IF('System Design'!$F$8=3,'Hourly Demand and Generation'!L11*'System Design'!$F$22)))</f>
        <v>854.09306701854496</v>
      </c>
      <c r="Q11" s="32">
        <f t="shared" si="0"/>
        <v>0</v>
      </c>
      <c r="R11" s="32">
        <f t="shared" si="3"/>
        <v>5400</v>
      </c>
      <c r="S11" s="32">
        <f t="shared" si="4"/>
        <v>0</v>
      </c>
      <c r="T11" s="32">
        <f t="shared" si="5"/>
        <v>21600</v>
      </c>
      <c r="U11" s="32">
        <f t="shared" si="6"/>
        <v>0</v>
      </c>
      <c r="V11" s="32">
        <f t="shared" si="7"/>
        <v>426.59306701854496</v>
      </c>
      <c r="W11" s="32">
        <f t="shared" si="8"/>
        <v>426.59306701854496</v>
      </c>
      <c r="X11" s="32">
        <f t="shared" si="9"/>
        <v>426.59306701854496</v>
      </c>
      <c r="Z11" s="23" t="s">
        <v>83</v>
      </c>
    </row>
    <row r="12" spans="1:28" x14ac:dyDescent="0.25">
      <c r="A12" s="2"/>
      <c r="B12" s="2" t="s">
        <v>2</v>
      </c>
      <c r="C12" s="2">
        <v>1</v>
      </c>
      <c r="D12" s="2">
        <f t="shared" si="1"/>
        <v>8</v>
      </c>
      <c r="E12" s="2">
        <f t="shared" si="2"/>
        <v>8</v>
      </c>
      <c r="F12" s="11">
        <v>504</v>
      </c>
      <c r="G12" s="10">
        <v>0.1188</v>
      </c>
      <c r="H12" s="10">
        <v>0.13500000000000001</v>
      </c>
      <c r="I12" s="10">
        <v>0.1512</v>
      </c>
      <c r="J12" s="9">
        <v>0.34163722680741798</v>
      </c>
      <c r="K12" s="9">
        <v>0.34163722680741798</v>
      </c>
      <c r="L12" s="9">
        <v>0.34163722680741798</v>
      </c>
      <c r="N12" s="32">
        <f>IF('System Design'!$F$8=1,'Hourly Demand and Generation'!G12*'System Design'!$F$21,IF('System Design'!$F$8=2,'Hourly Demand and Generation'!H12*'System Design'!$F$21,IF('System Design'!$F$8=3,'Hourly Demand and Generation'!I12*'System Design'!$F$21)))</f>
        <v>75.599999999999994</v>
      </c>
      <c r="O12" s="32">
        <f>IF('System Design'!$F$8=1,'Hourly Demand and Generation'!J12*'System Design'!$F$22,IF('System Design'!$F$8=2,'Hourly Demand and Generation'!K12*'System Design'!$F$22,IF('System Design'!$F$8=3,'Hourly Demand and Generation'!L12*'System Design'!$F$22)))</f>
        <v>854.09306701854496</v>
      </c>
      <c r="Q12" s="32">
        <f t="shared" si="0"/>
        <v>0</v>
      </c>
      <c r="R12" s="32">
        <f t="shared" si="3"/>
        <v>5400</v>
      </c>
      <c r="S12" s="32">
        <f t="shared" si="4"/>
        <v>0</v>
      </c>
      <c r="T12" s="32">
        <f t="shared" si="5"/>
        <v>21600</v>
      </c>
      <c r="U12" s="32">
        <f t="shared" si="6"/>
        <v>0</v>
      </c>
      <c r="V12" s="32">
        <f t="shared" si="7"/>
        <v>425.69306701854498</v>
      </c>
      <c r="W12" s="32">
        <f t="shared" si="8"/>
        <v>425.69306701854498</v>
      </c>
      <c r="X12" s="32">
        <f t="shared" si="9"/>
        <v>425.69306701854498</v>
      </c>
      <c r="Z12" s="12">
        <f>SUM(S5:S8800)</f>
        <v>0</v>
      </c>
      <c r="AA12" t="s">
        <v>78</v>
      </c>
      <c r="AB12" t="s">
        <v>26</v>
      </c>
    </row>
    <row r="13" spans="1:28" x14ac:dyDescent="0.25">
      <c r="A13" s="2"/>
      <c r="B13" s="2" t="s">
        <v>2</v>
      </c>
      <c r="C13" s="2">
        <v>1</v>
      </c>
      <c r="D13" s="2">
        <f t="shared" si="1"/>
        <v>9</v>
      </c>
      <c r="E13" s="2">
        <f t="shared" si="2"/>
        <v>9</v>
      </c>
      <c r="F13" s="11">
        <v>504</v>
      </c>
      <c r="G13" s="10">
        <v>0.18</v>
      </c>
      <c r="H13" s="10">
        <v>0.19439999999999999</v>
      </c>
      <c r="I13" s="10">
        <v>0.20880000000000001</v>
      </c>
      <c r="J13" s="9">
        <v>0.303677534939927</v>
      </c>
      <c r="K13" s="9">
        <v>0.303677534939927</v>
      </c>
      <c r="L13" s="9">
        <v>0.303677534939927</v>
      </c>
      <c r="N13" s="32">
        <f>IF('System Design'!$F$8=1,'Hourly Demand and Generation'!G13*'System Design'!$F$21,IF('System Design'!$F$8=2,'Hourly Demand and Generation'!H13*'System Design'!$F$21,IF('System Design'!$F$8=3,'Hourly Demand and Generation'!I13*'System Design'!$F$21)))</f>
        <v>104.4</v>
      </c>
      <c r="O13" s="32">
        <f>IF('System Design'!$F$8=1,'Hourly Demand and Generation'!J13*'System Design'!$F$22,IF('System Design'!$F$8=2,'Hourly Demand and Generation'!K13*'System Design'!$F$22,IF('System Design'!$F$8=3,'Hourly Demand and Generation'!L13*'System Design'!$F$22)))</f>
        <v>759.1938373498175</v>
      </c>
      <c r="Q13" s="32">
        <f t="shared" si="0"/>
        <v>0</v>
      </c>
      <c r="R13" s="32">
        <f t="shared" si="3"/>
        <v>5400</v>
      </c>
      <c r="S13" s="32">
        <f t="shared" si="4"/>
        <v>0</v>
      </c>
      <c r="T13" s="32">
        <f t="shared" si="5"/>
        <v>21600</v>
      </c>
      <c r="U13" s="32">
        <f t="shared" si="6"/>
        <v>0</v>
      </c>
      <c r="V13" s="32">
        <f t="shared" si="7"/>
        <v>359.59383734981748</v>
      </c>
      <c r="W13" s="32">
        <f t="shared" si="8"/>
        <v>359.59383734981748</v>
      </c>
      <c r="X13" s="32">
        <f t="shared" si="9"/>
        <v>359.59383734981748</v>
      </c>
      <c r="Z13" s="12">
        <f>MAX(S5:S8800)*8760</f>
        <v>0</v>
      </c>
      <c r="AA13" t="s">
        <v>124</v>
      </c>
      <c r="AB13" t="s">
        <v>26</v>
      </c>
    </row>
    <row r="14" spans="1:28" x14ac:dyDescent="0.25">
      <c r="A14" s="2"/>
      <c r="B14" s="2" t="s">
        <v>2</v>
      </c>
      <c r="C14" s="2">
        <v>1</v>
      </c>
      <c r="D14" s="2">
        <f t="shared" si="1"/>
        <v>10</v>
      </c>
      <c r="E14" s="2">
        <f t="shared" si="2"/>
        <v>10</v>
      </c>
      <c r="F14" s="11">
        <v>491.4</v>
      </c>
      <c r="G14" s="10">
        <v>0.2412</v>
      </c>
      <c r="H14" s="10">
        <v>0.25559999999999999</v>
      </c>
      <c r="I14" s="10">
        <v>0.27</v>
      </c>
      <c r="J14" s="9">
        <v>0.34163722680741798</v>
      </c>
      <c r="K14" s="9">
        <v>0.34163722680741798</v>
      </c>
      <c r="L14" s="9">
        <v>0.34163722680741798</v>
      </c>
      <c r="N14" s="32">
        <f>IF('System Design'!$F$8=1,'Hourly Demand and Generation'!G14*'System Design'!$F$21,IF('System Design'!$F$8=2,'Hourly Demand and Generation'!H14*'System Design'!$F$21,IF('System Design'!$F$8=3,'Hourly Demand and Generation'!I14*'System Design'!$F$21)))</f>
        <v>135</v>
      </c>
      <c r="O14" s="32">
        <f>IF('System Design'!$F$8=1,'Hourly Demand and Generation'!J14*'System Design'!$F$22,IF('System Design'!$F$8=2,'Hourly Demand and Generation'!K14*'System Design'!$F$22,IF('System Design'!$F$8=3,'Hourly Demand and Generation'!L14*'System Design'!$F$22)))</f>
        <v>854.09306701854496</v>
      </c>
      <c r="Q14" s="32">
        <f t="shared" si="0"/>
        <v>0</v>
      </c>
      <c r="R14" s="32">
        <f t="shared" si="3"/>
        <v>5400</v>
      </c>
      <c r="S14" s="32">
        <f t="shared" si="4"/>
        <v>0</v>
      </c>
      <c r="T14" s="32">
        <f t="shared" si="5"/>
        <v>21600</v>
      </c>
      <c r="U14" s="32">
        <f t="shared" si="6"/>
        <v>0</v>
      </c>
      <c r="V14" s="32">
        <f t="shared" si="7"/>
        <v>497.69306701854498</v>
      </c>
      <c r="W14" s="32">
        <f t="shared" si="8"/>
        <v>497.69306701854498</v>
      </c>
      <c r="X14" s="32">
        <f t="shared" si="9"/>
        <v>497.69306701854498</v>
      </c>
      <c r="Z14" s="12">
        <f>SUM(W5:W8800)</f>
        <v>5291646.479462848</v>
      </c>
      <c r="AA14" t="s">
        <v>79</v>
      </c>
      <c r="AB14" t="s">
        <v>26</v>
      </c>
    </row>
    <row r="15" spans="1:28" x14ac:dyDescent="0.25">
      <c r="A15" s="2"/>
      <c r="B15" s="2" t="s">
        <v>2</v>
      </c>
      <c r="C15" s="2">
        <v>1</v>
      </c>
      <c r="D15" s="2">
        <f t="shared" si="1"/>
        <v>11</v>
      </c>
      <c r="E15" s="2">
        <f t="shared" si="2"/>
        <v>11</v>
      </c>
      <c r="F15" s="11">
        <v>485.1</v>
      </c>
      <c r="G15" s="10">
        <v>0.29880000000000001</v>
      </c>
      <c r="H15" s="10">
        <v>0.315</v>
      </c>
      <c r="I15" s="10">
        <v>0.33119999999999999</v>
      </c>
      <c r="J15" s="9">
        <v>0.303677534939927</v>
      </c>
      <c r="K15" s="9">
        <v>0.303677534939927</v>
      </c>
      <c r="L15" s="9">
        <v>0.303677534939927</v>
      </c>
      <c r="N15" s="32">
        <f>IF('System Design'!$F$8=1,'Hourly Demand and Generation'!G15*'System Design'!$F$21,IF('System Design'!$F$8=2,'Hourly Demand and Generation'!H15*'System Design'!$F$21,IF('System Design'!$F$8=3,'Hourly Demand and Generation'!I15*'System Design'!$F$21)))</f>
        <v>165.6</v>
      </c>
      <c r="O15" s="32">
        <f>IF('System Design'!$F$8=1,'Hourly Demand and Generation'!J15*'System Design'!$F$22,IF('System Design'!$F$8=2,'Hourly Demand and Generation'!K15*'System Design'!$F$22,IF('System Design'!$F$8=3,'Hourly Demand and Generation'!L15*'System Design'!$F$22)))</f>
        <v>759.1938373498175</v>
      </c>
      <c r="Q15" s="32">
        <f t="shared" si="0"/>
        <v>0</v>
      </c>
      <c r="R15" s="32">
        <f t="shared" si="3"/>
        <v>5400</v>
      </c>
      <c r="S15" s="32">
        <f t="shared" si="4"/>
        <v>0</v>
      </c>
      <c r="T15" s="32">
        <f t="shared" si="5"/>
        <v>21600</v>
      </c>
      <c r="U15" s="32">
        <f t="shared" si="6"/>
        <v>0</v>
      </c>
      <c r="V15" s="32">
        <f t="shared" si="7"/>
        <v>439.6938373498175</v>
      </c>
      <c r="W15" s="32">
        <f t="shared" si="8"/>
        <v>439.6938373498175</v>
      </c>
      <c r="X15" s="32">
        <f t="shared" si="9"/>
        <v>439.6938373498175</v>
      </c>
      <c r="Z15" s="12"/>
    </row>
    <row r="16" spans="1:28" x14ac:dyDescent="0.25">
      <c r="A16" s="2"/>
      <c r="B16" s="2" t="s">
        <v>2</v>
      </c>
      <c r="C16" s="2">
        <v>1</v>
      </c>
      <c r="D16" s="2">
        <f t="shared" si="1"/>
        <v>12</v>
      </c>
      <c r="E16" s="2">
        <f t="shared" si="2"/>
        <v>12</v>
      </c>
      <c r="F16" s="11">
        <v>485.1</v>
      </c>
      <c r="G16" s="10">
        <v>0.36</v>
      </c>
      <c r="H16" s="10">
        <v>0.36</v>
      </c>
      <c r="I16" s="10">
        <v>0.36</v>
      </c>
      <c r="J16" s="9">
        <v>0.28469768900618198</v>
      </c>
      <c r="K16" s="9">
        <v>0.28469768900618198</v>
      </c>
      <c r="L16" s="9">
        <v>0.28469768900618198</v>
      </c>
      <c r="N16" s="32">
        <f>IF('System Design'!$F$8=1,'Hourly Demand and Generation'!G16*'System Design'!$F$21,IF('System Design'!$F$8=2,'Hourly Demand and Generation'!H16*'System Design'!$F$21,IF('System Design'!$F$8=3,'Hourly Demand and Generation'!I16*'System Design'!$F$21)))</f>
        <v>180</v>
      </c>
      <c r="O16" s="32">
        <f>IF('System Design'!$F$8=1,'Hourly Demand and Generation'!J16*'System Design'!$F$22,IF('System Design'!$F$8=2,'Hourly Demand and Generation'!K16*'System Design'!$F$22,IF('System Design'!$F$8=3,'Hourly Demand and Generation'!L16*'System Design'!$F$22)))</f>
        <v>711.74422251545491</v>
      </c>
      <c r="Q16" s="32">
        <f t="shared" si="0"/>
        <v>0</v>
      </c>
      <c r="R16" s="32">
        <f t="shared" si="3"/>
        <v>5400</v>
      </c>
      <c r="S16" s="32">
        <f t="shared" si="4"/>
        <v>0</v>
      </c>
      <c r="T16" s="32">
        <f t="shared" si="5"/>
        <v>21600</v>
      </c>
      <c r="U16" s="32">
        <f t="shared" si="6"/>
        <v>0</v>
      </c>
      <c r="V16" s="32">
        <f t="shared" si="7"/>
        <v>406.64422251545489</v>
      </c>
      <c r="W16" s="32">
        <f t="shared" si="8"/>
        <v>406.64422251545489</v>
      </c>
      <c r="X16" s="32">
        <f t="shared" si="9"/>
        <v>406.64422251545489</v>
      </c>
      <c r="Z16" s="23" t="s">
        <v>84</v>
      </c>
    </row>
    <row r="17" spans="1:28" x14ac:dyDescent="0.25">
      <c r="A17" s="2"/>
      <c r="B17" s="2" t="s">
        <v>2</v>
      </c>
      <c r="C17" s="2">
        <v>1</v>
      </c>
      <c r="D17" s="2">
        <f t="shared" si="1"/>
        <v>13</v>
      </c>
      <c r="E17" s="2">
        <f t="shared" si="2"/>
        <v>13</v>
      </c>
      <c r="F17" s="11">
        <v>504</v>
      </c>
      <c r="G17" s="10">
        <v>0.29880000000000001</v>
      </c>
      <c r="H17" s="10">
        <v>0.315</v>
      </c>
      <c r="I17" s="10">
        <v>0.33119999999999999</v>
      </c>
      <c r="J17" s="9">
        <v>0.303677534939927</v>
      </c>
      <c r="K17" s="9">
        <v>0.303677534939927</v>
      </c>
      <c r="L17" s="9">
        <v>0.303677534939927</v>
      </c>
      <c r="N17" s="32">
        <f>IF('System Design'!$F$8=1,'Hourly Demand and Generation'!G17*'System Design'!$F$21,IF('System Design'!$F$8=2,'Hourly Demand and Generation'!H17*'System Design'!$F$21,IF('System Design'!$F$8=3,'Hourly Demand and Generation'!I17*'System Design'!$F$21)))</f>
        <v>165.6</v>
      </c>
      <c r="O17" s="32">
        <f>IF('System Design'!$F$8=1,'Hourly Demand and Generation'!J17*'System Design'!$F$22,IF('System Design'!$F$8=2,'Hourly Demand and Generation'!K17*'System Design'!$F$22,IF('System Design'!$F$8=3,'Hourly Demand and Generation'!L17*'System Design'!$F$22)))</f>
        <v>759.1938373498175</v>
      </c>
      <c r="Q17" s="32">
        <f t="shared" si="0"/>
        <v>0</v>
      </c>
      <c r="R17" s="32">
        <f t="shared" si="3"/>
        <v>5400</v>
      </c>
      <c r="S17" s="32">
        <f t="shared" si="4"/>
        <v>0</v>
      </c>
      <c r="T17" s="32">
        <f t="shared" si="5"/>
        <v>21600</v>
      </c>
      <c r="U17" s="32">
        <f t="shared" si="6"/>
        <v>0</v>
      </c>
      <c r="V17" s="32">
        <f t="shared" si="7"/>
        <v>420.79383734981752</v>
      </c>
      <c r="W17" s="32">
        <f t="shared" si="8"/>
        <v>420.79383734981752</v>
      </c>
      <c r="X17" s="32">
        <f t="shared" si="9"/>
        <v>420.79383734981752</v>
      </c>
      <c r="Z17" s="12">
        <f>SUM(U5:U8800)</f>
        <v>0</v>
      </c>
      <c r="AA17" t="s">
        <v>78</v>
      </c>
      <c r="AB17" t="s">
        <v>26</v>
      </c>
    </row>
    <row r="18" spans="1:28" x14ac:dyDescent="0.25">
      <c r="A18" s="2"/>
      <c r="B18" s="2" t="s">
        <v>2</v>
      </c>
      <c r="C18" s="2">
        <v>1</v>
      </c>
      <c r="D18" s="2">
        <f t="shared" si="1"/>
        <v>14</v>
      </c>
      <c r="E18" s="2">
        <f t="shared" si="2"/>
        <v>14</v>
      </c>
      <c r="F18" s="11">
        <v>504</v>
      </c>
      <c r="G18" s="10">
        <v>0.2412</v>
      </c>
      <c r="H18" s="10">
        <v>0.25559999999999999</v>
      </c>
      <c r="I18" s="10">
        <v>0.27</v>
      </c>
      <c r="J18" s="9">
        <v>0.32265738087367302</v>
      </c>
      <c r="K18" s="9">
        <v>0.32265738087367302</v>
      </c>
      <c r="L18" s="9">
        <v>0.32265738087367302</v>
      </c>
      <c r="N18" s="32">
        <f>IF('System Design'!$F$8=1,'Hourly Demand and Generation'!G18*'System Design'!$F$21,IF('System Design'!$F$8=2,'Hourly Demand and Generation'!H18*'System Design'!$F$21,IF('System Design'!$F$8=3,'Hourly Demand and Generation'!I18*'System Design'!$F$21)))</f>
        <v>135</v>
      </c>
      <c r="O18" s="32">
        <f>IF('System Design'!$F$8=1,'Hourly Demand and Generation'!J18*'System Design'!$F$22,IF('System Design'!$F$8=2,'Hourly Demand and Generation'!K18*'System Design'!$F$22,IF('System Design'!$F$8=3,'Hourly Demand and Generation'!L18*'System Design'!$F$22)))</f>
        <v>806.64345218418259</v>
      </c>
      <c r="Q18" s="32">
        <f t="shared" si="0"/>
        <v>0</v>
      </c>
      <c r="R18" s="32">
        <f t="shared" si="3"/>
        <v>5400</v>
      </c>
      <c r="S18" s="32">
        <f t="shared" si="4"/>
        <v>0</v>
      </c>
      <c r="T18" s="32">
        <f t="shared" si="5"/>
        <v>21600</v>
      </c>
      <c r="U18" s="32">
        <f t="shared" si="6"/>
        <v>0</v>
      </c>
      <c r="V18" s="32">
        <f t="shared" si="7"/>
        <v>437.64345218418259</v>
      </c>
      <c r="W18" s="32">
        <f t="shared" si="8"/>
        <v>437.64345218418259</v>
      </c>
      <c r="X18" s="32">
        <f t="shared" si="9"/>
        <v>437.64345218418259</v>
      </c>
      <c r="Z18" s="12">
        <f>MAX(U5:U8800)*8760</f>
        <v>0</v>
      </c>
      <c r="AA18" t="s">
        <v>124</v>
      </c>
      <c r="AB18" t="s">
        <v>26</v>
      </c>
    </row>
    <row r="19" spans="1:28" x14ac:dyDescent="0.25">
      <c r="A19" s="2"/>
      <c r="B19" s="2" t="s">
        <v>2</v>
      </c>
      <c r="C19" s="2">
        <v>1</v>
      </c>
      <c r="D19" s="2">
        <f t="shared" si="1"/>
        <v>15</v>
      </c>
      <c r="E19" s="2">
        <f t="shared" si="2"/>
        <v>15</v>
      </c>
      <c r="F19" s="11">
        <v>535.5</v>
      </c>
      <c r="G19" s="10">
        <v>0.18</v>
      </c>
      <c r="H19" s="10">
        <v>0.19439999999999999</v>
      </c>
      <c r="I19" s="10">
        <v>0.20880000000000001</v>
      </c>
      <c r="J19" s="9">
        <v>0.34163722680741798</v>
      </c>
      <c r="K19" s="9">
        <v>0.34163722680741798</v>
      </c>
      <c r="L19" s="9">
        <v>0.34163722680741798</v>
      </c>
      <c r="N19" s="32">
        <f>IF('System Design'!$F$8=1,'Hourly Demand and Generation'!G19*'System Design'!$F$21,IF('System Design'!$F$8=2,'Hourly Demand and Generation'!H19*'System Design'!$F$21,IF('System Design'!$F$8=3,'Hourly Demand and Generation'!I19*'System Design'!$F$21)))</f>
        <v>104.4</v>
      </c>
      <c r="O19" s="32">
        <f>IF('System Design'!$F$8=1,'Hourly Demand and Generation'!J19*'System Design'!$F$22,IF('System Design'!$F$8=2,'Hourly Demand and Generation'!K19*'System Design'!$F$22,IF('System Design'!$F$8=3,'Hourly Demand and Generation'!L19*'System Design'!$F$22)))</f>
        <v>854.09306701854496</v>
      </c>
      <c r="Q19" s="32">
        <f t="shared" si="0"/>
        <v>0</v>
      </c>
      <c r="R19" s="32">
        <f t="shared" si="3"/>
        <v>5400</v>
      </c>
      <c r="S19" s="32">
        <f t="shared" si="4"/>
        <v>0</v>
      </c>
      <c r="T19" s="32">
        <f t="shared" si="5"/>
        <v>21600</v>
      </c>
      <c r="U19" s="32">
        <f t="shared" si="6"/>
        <v>0</v>
      </c>
      <c r="V19" s="32">
        <f t="shared" si="7"/>
        <v>422.99306701854493</v>
      </c>
      <c r="W19" s="32">
        <f t="shared" si="8"/>
        <v>422.99306701854493</v>
      </c>
      <c r="X19" s="32">
        <f t="shared" si="9"/>
        <v>422.99306701854493</v>
      </c>
      <c r="Z19" s="12">
        <f>SUM(X5:X8800)</f>
        <v>5291646.479462848</v>
      </c>
      <c r="AA19" t="s">
        <v>79</v>
      </c>
      <c r="AB19" t="s">
        <v>26</v>
      </c>
    </row>
    <row r="20" spans="1:28" x14ac:dyDescent="0.25">
      <c r="A20" s="2"/>
      <c r="B20" s="2" t="s">
        <v>2</v>
      </c>
      <c r="C20" s="2">
        <v>1</v>
      </c>
      <c r="D20" s="2">
        <f t="shared" si="1"/>
        <v>16</v>
      </c>
      <c r="E20" s="2">
        <f t="shared" si="2"/>
        <v>16</v>
      </c>
      <c r="F20" s="11">
        <v>567</v>
      </c>
      <c r="G20" s="10">
        <v>0.1188</v>
      </c>
      <c r="H20" s="10">
        <v>0.13500000000000001</v>
      </c>
      <c r="I20" s="10">
        <v>0.1512</v>
      </c>
      <c r="J20" s="9">
        <v>0.34163722680741798</v>
      </c>
      <c r="K20" s="9">
        <v>0.34163722680741798</v>
      </c>
      <c r="L20" s="9">
        <v>0.34163722680741798</v>
      </c>
      <c r="N20" s="32">
        <f>IF('System Design'!$F$8=1,'Hourly Demand and Generation'!G20*'System Design'!$F$21,IF('System Design'!$F$8=2,'Hourly Demand and Generation'!H20*'System Design'!$F$21,IF('System Design'!$F$8=3,'Hourly Demand and Generation'!I20*'System Design'!$F$21)))</f>
        <v>75.599999999999994</v>
      </c>
      <c r="O20" s="32">
        <f>IF('System Design'!$F$8=1,'Hourly Demand and Generation'!J20*'System Design'!$F$22,IF('System Design'!$F$8=2,'Hourly Demand and Generation'!K20*'System Design'!$F$22,IF('System Design'!$F$8=3,'Hourly Demand and Generation'!L20*'System Design'!$F$22)))</f>
        <v>854.09306701854496</v>
      </c>
      <c r="Q20" s="32">
        <f t="shared" si="0"/>
        <v>0</v>
      </c>
      <c r="R20" s="32">
        <f t="shared" si="3"/>
        <v>5400</v>
      </c>
      <c r="S20" s="32">
        <f t="shared" si="4"/>
        <v>0</v>
      </c>
      <c r="T20" s="32">
        <f t="shared" si="5"/>
        <v>21600</v>
      </c>
      <c r="U20" s="32">
        <f t="shared" si="6"/>
        <v>0</v>
      </c>
      <c r="V20" s="32">
        <f t="shared" si="7"/>
        <v>362.69306701854498</v>
      </c>
      <c r="W20" s="32">
        <f t="shared" si="8"/>
        <v>362.69306701854498</v>
      </c>
      <c r="X20" s="32">
        <f t="shared" si="9"/>
        <v>362.69306701854498</v>
      </c>
    </row>
    <row r="21" spans="1:28" x14ac:dyDescent="0.25">
      <c r="A21" s="2"/>
      <c r="B21" s="2" t="s">
        <v>2</v>
      </c>
      <c r="C21" s="2">
        <v>1</v>
      </c>
      <c r="D21" s="2">
        <f t="shared" si="1"/>
        <v>17</v>
      </c>
      <c r="E21" s="2">
        <f t="shared" si="2"/>
        <v>17</v>
      </c>
      <c r="F21" s="11">
        <v>598.5</v>
      </c>
      <c r="G21" s="10">
        <v>6.1199999999999997E-2</v>
      </c>
      <c r="H21" s="10">
        <v>7.5600000000000001E-2</v>
      </c>
      <c r="I21" s="10">
        <v>0.09</v>
      </c>
      <c r="J21" s="9">
        <v>0.37959691867490902</v>
      </c>
      <c r="K21" s="9">
        <v>0.37959691867490902</v>
      </c>
      <c r="L21" s="9">
        <v>0.37959691867490902</v>
      </c>
      <c r="N21" s="32">
        <f>IF('System Design'!$F$8=1,'Hourly Demand and Generation'!G21*'System Design'!$F$21,IF('System Design'!$F$8=2,'Hourly Demand and Generation'!H21*'System Design'!$F$21,IF('System Design'!$F$8=3,'Hourly Demand and Generation'!I21*'System Design'!$F$21)))</f>
        <v>45</v>
      </c>
      <c r="O21" s="32">
        <f>IF('System Design'!$F$8=1,'Hourly Demand and Generation'!J21*'System Design'!$F$22,IF('System Design'!$F$8=2,'Hourly Demand and Generation'!K21*'System Design'!$F$22,IF('System Design'!$F$8=3,'Hourly Demand and Generation'!L21*'System Design'!$F$22)))</f>
        <v>948.99229668727253</v>
      </c>
      <c r="Q21" s="32">
        <f t="shared" si="0"/>
        <v>0</v>
      </c>
      <c r="R21" s="32">
        <f t="shared" si="3"/>
        <v>5400</v>
      </c>
      <c r="S21" s="32">
        <f t="shared" si="4"/>
        <v>0</v>
      </c>
      <c r="T21" s="32">
        <f t="shared" si="5"/>
        <v>21600</v>
      </c>
      <c r="U21" s="32">
        <f t="shared" si="6"/>
        <v>0</v>
      </c>
      <c r="V21" s="32">
        <f t="shared" si="7"/>
        <v>395.49229668727253</v>
      </c>
      <c r="W21" s="32">
        <f t="shared" si="8"/>
        <v>395.49229668727253</v>
      </c>
      <c r="X21" s="32">
        <f t="shared" si="9"/>
        <v>395.49229668727253</v>
      </c>
      <c r="Z21" s="23" t="s">
        <v>87</v>
      </c>
    </row>
    <row r="22" spans="1:28" x14ac:dyDescent="0.25">
      <c r="A22" s="2"/>
      <c r="B22" s="2" t="s">
        <v>2</v>
      </c>
      <c r="C22" s="2">
        <v>1</v>
      </c>
      <c r="D22" s="2">
        <f t="shared" si="1"/>
        <v>18</v>
      </c>
      <c r="E22" s="2">
        <f t="shared" si="2"/>
        <v>18</v>
      </c>
      <c r="F22" s="11">
        <v>630</v>
      </c>
      <c r="G22" s="9">
        <v>2.8799999999999999E-2</v>
      </c>
      <c r="H22" s="9">
        <v>4.4999999999999998E-2</v>
      </c>
      <c r="I22" s="9">
        <v>6.1199999999999997E-2</v>
      </c>
      <c r="J22" s="9">
        <v>0.360617072741164</v>
      </c>
      <c r="K22" s="9">
        <v>0.360617072741164</v>
      </c>
      <c r="L22" s="9">
        <v>0.360617072741164</v>
      </c>
      <c r="N22" s="32">
        <f>IF('System Design'!$F$8=1,'Hourly Demand and Generation'!G22*'System Design'!$F$21,IF('System Design'!$F$8=2,'Hourly Demand and Generation'!H22*'System Design'!$F$21,IF('System Design'!$F$8=3,'Hourly Demand and Generation'!I22*'System Design'!$F$21)))</f>
        <v>30.599999999999998</v>
      </c>
      <c r="O22" s="32">
        <f>IF('System Design'!$F$8=1,'Hourly Demand and Generation'!J22*'System Design'!$F$22,IF('System Design'!$F$8=2,'Hourly Demand and Generation'!K22*'System Design'!$F$22,IF('System Design'!$F$8=3,'Hourly Demand and Generation'!L22*'System Design'!$F$22)))</f>
        <v>901.54268185291005</v>
      </c>
      <c r="Q22" s="32">
        <f t="shared" si="0"/>
        <v>0</v>
      </c>
      <c r="R22" s="32">
        <f t="shared" si="3"/>
        <v>5400</v>
      </c>
      <c r="S22" s="32">
        <f t="shared" si="4"/>
        <v>0</v>
      </c>
      <c r="T22" s="32">
        <f t="shared" si="5"/>
        <v>21600</v>
      </c>
      <c r="U22" s="32">
        <f t="shared" si="6"/>
        <v>0</v>
      </c>
      <c r="V22" s="32">
        <f t="shared" si="7"/>
        <v>302.14268185291007</v>
      </c>
      <c r="W22" s="32">
        <f t="shared" si="8"/>
        <v>302.14268185291007</v>
      </c>
      <c r="X22" s="32">
        <f t="shared" si="9"/>
        <v>302.14268185291007</v>
      </c>
      <c r="Z22" s="12">
        <f>SUM(F5:F8800)</f>
        <v>3285664.4219426531</v>
      </c>
      <c r="AA22" t="s">
        <v>26</v>
      </c>
    </row>
    <row r="23" spans="1:28" x14ac:dyDescent="0.25">
      <c r="A23" s="2"/>
      <c r="B23" s="2" t="s">
        <v>2</v>
      </c>
      <c r="C23" s="2">
        <v>1</v>
      </c>
      <c r="D23" s="2">
        <f t="shared" si="1"/>
        <v>19</v>
      </c>
      <c r="E23" s="2">
        <f t="shared" si="2"/>
        <v>19</v>
      </c>
      <c r="F23" s="11">
        <v>611.1</v>
      </c>
      <c r="G23" s="9">
        <v>0</v>
      </c>
      <c r="H23" s="9">
        <v>1.44E-2</v>
      </c>
      <c r="I23" s="9">
        <v>2.8799999999999999E-2</v>
      </c>
      <c r="J23" s="9">
        <v>0.34163722680741798</v>
      </c>
      <c r="K23" s="9">
        <v>0.34163722680741798</v>
      </c>
      <c r="L23" s="9">
        <v>0.34163722680741798</v>
      </c>
      <c r="N23" s="32">
        <f>IF('System Design'!$F$8=1,'Hourly Demand and Generation'!G23*'System Design'!$F$21,IF('System Design'!$F$8=2,'Hourly Demand and Generation'!H23*'System Design'!$F$21,IF('System Design'!$F$8=3,'Hourly Demand and Generation'!I23*'System Design'!$F$21)))</f>
        <v>14.4</v>
      </c>
      <c r="O23" s="32">
        <f>IF('System Design'!$F$8=1,'Hourly Demand and Generation'!J23*'System Design'!$F$22,IF('System Design'!$F$8=2,'Hourly Demand and Generation'!K23*'System Design'!$F$22,IF('System Design'!$F$8=3,'Hourly Demand and Generation'!L23*'System Design'!$F$22)))</f>
        <v>854.09306701854496</v>
      </c>
      <c r="Q23" s="32">
        <f t="shared" si="0"/>
        <v>0</v>
      </c>
      <c r="R23" s="32">
        <f t="shared" si="3"/>
        <v>5400</v>
      </c>
      <c r="S23" s="32">
        <f t="shared" si="4"/>
        <v>0</v>
      </c>
      <c r="T23" s="32">
        <f t="shared" si="5"/>
        <v>21600</v>
      </c>
      <c r="U23" s="32">
        <f t="shared" si="6"/>
        <v>0</v>
      </c>
      <c r="V23" s="32">
        <f t="shared" si="7"/>
        <v>257.39306701854491</v>
      </c>
      <c r="W23" s="32">
        <f t="shared" si="8"/>
        <v>257.39306701854491</v>
      </c>
      <c r="X23" s="32">
        <f t="shared" si="9"/>
        <v>257.39306701854491</v>
      </c>
    </row>
    <row r="24" spans="1:28" x14ac:dyDescent="0.25">
      <c r="A24" s="2"/>
      <c r="B24" s="2" t="s">
        <v>2</v>
      </c>
      <c r="C24" s="2">
        <v>1</v>
      </c>
      <c r="D24" s="2">
        <f t="shared" si="1"/>
        <v>20</v>
      </c>
      <c r="E24" s="2">
        <f t="shared" si="2"/>
        <v>20</v>
      </c>
      <c r="F24" s="11">
        <v>598.5</v>
      </c>
      <c r="G24" s="9">
        <v>0</v>
      </c>
      <c r="H24" s="9">
        <v>0</v>
      </c>
      <c r="I24" s="9">
        <v>0</v>
      </c>
      <c r="J24" s="9">
        <v>0.34163722680741798</v>
      </c>
      <c r="K24" s="9">
        <v>0.34163722680741798</v>
      </c>
      <c r="L24" s="9">
        <v>0.34163722680741798</v>
      </c>
      <c r="N24" s="32">
        <f>IF('System Design'!$F$8=1,'Hourly Demand and Generation'!G24*'System Design'!$F$21,IF('System Design'!$F$8=2,'Hourly Demand and Generation'!H24*'System Design'!$F$21,IF('System Design'!$F$8=3,'Hourly Demand and Generation'!I24*'System Design'!$F$21)))</f>
        <v>0</v>
      </c>
      <c r="O24" s="32">
        <f>IF('System Design'!$F$8=1,'Hourly Demand and Generation'!J24*'System Design'!$F$22,IF('System Design'!$F$8=2,'Hourly Demand and Generation'!K24*'System Design'!$F$22,IF('System Design'!$F$8=3,'Hourly Demand and Generation'!L24*'System Design'!$F$22)))</f>
        <v>854.09306701854496</v>
      </c>
      <c r="Q24" s="32">
        <f t="shared" si="0"/>
        <v>0</v>
      </c>
      <c r="R24" s="32">
        <f t="shared" si="3"/>
        <v>5400</v>
      </c>
      <c r="S24" s="32">
        <f t="shared" si="4"/>
        <v>0</v>
      </c>
      <c r="T24" s="32">
        <f t="shared" si="5"/>
        <v>21600</v>
      </c>
      <c r="U24" s="32">
        <f t="shared" si="6"/>
        <v>0</v>
      </c>
      <c r="V24" s="32">
        <f t="shared" si="7"/>
        <v>255.59306701854496</v>
      </c>
      <c r="W24" s="32">
        <f t="shared" si="8"/>
        <v>255.59306701854496</v>
      </c>
      <c r="X24" s="32">
        <f t="shared" si="9"/>
        <v>255.59306701854496</v>
      </c>
      <c r="Z24" s="23"/>
    </row>
    <row r="25" spans="1:28" x14ac:dyDescent="0.25">
      <c r="A25" s="2"/>
      <c r="B25" s="2" t="s">
        <v>2</v>
      </c>
      <c r="C25" s="2">
        <v>1</v>
      </c>
      <c r="D25" s="2">
        <f t="shared" si="1"/>
        <v>21</v>
      </c>
      <c r="E25" s="2">
        <f t="shared" si="2"/>
        <v>21</v>
      </c>
      <c r="F25" s="11">
        <v>567</v>
      </c>
      <c r="G25" s="9">
        <v>0</v>
      </c>
      <c r="H25" s="9">
        <v>0</v>
      </c>
      <c r="I25" s="9">
        <v>0</v>
      </c>
      <c r="J25" s="9">
        <v>0.34163722680741798</v>
      </c>
      <c r="K25" s="9">
        <v>0.34163722680741798</v>
      </c>
      <c r="L25" s="9">
        <v>0.34163722680741798</v>
      </c>
      <c r="N25" s="32">
        <f>IF('System Design'!$F$8=1,'Hourly Demand and Generation'!G25*'System Design'!$F$21,IF('System Design'!$F$8=2,'Hourly Demand and Generation'!H25*'System Design'!$F$21,IF('System Design'!$F$8=3,'Hourly Demand and Generation'!I25*'System Design'!$F$21)))</f>
        <v>0</v>
      </c>
      <c r="O25" s="32">
        <f>IF('System Design'!$F$8=1,'Hourly Demand and Generation'!J25*'System Design'!$F$22,IF('System Design'!$F$8=2,'Hourly Demand and Generation'!K25*'System Design'!$F$22,IF('System Design'!$F$8=3,'Hourly Demand and Generation'!L25*'System Design'!$F$22)))</f>
        <v>854.09306701854496</v>
      </c>
      <c r="Q25" s="32">
        <f t="shared" si="0"/>
        <v>0</v>
      </c>
      <c r="R25" s="32">
        <f t="shared" si="3"/>
        <v>5400</v>
      </c>
      <c r="S25" s="32">
        <f t="shared" si="4"/>
        <v>0</v>
      </c>
      <c r="T25" s="32">
        <f t="shared" si="5"/>
        <v>21600</v>
      </c>
      <c r="U25" s="32">
        <f t="shared" si="6"/>
        <v>0</v>
      </c>
      <c r="V25" s="32">
        <f t="shared" si="7"/>
        <v>287.09306701854496</v>
      </c>
      <c r="W25" s="32">
        <f t="shared" si="8"/>
        <v>287.09306701854496</v>
      </c>
      <c r="X25" s="32">
        <f t="shared" si="9"/>
        <v>287.09306701854496</v>
      </c>
    </row>
    <row r="26" spans="1:28" x14ac:dyDescent="0.25">
      <c r="A26" s="2"/>
      <c r="B26" s="2" t="s">
        <v>2</v>
      </c>
      <c r="C26" s="2">
        <v>1</v>
      </c>
      <c r="D26" s="2">
        <f t="shared" si="1"/>
        <v>22</v>
      </c>
      <c r="E26" s="2">
        <f t="shared" si="2"/>
        <v>22</v>
      </c>
      <c r="F26" s="11">
        <v>535.5</v>
      </c>
      <c r="G26" s="9">
        <v>0</v>
      </c>
      <c r="H26" s="9">
        <v>0</v>
      </c>
      <c r="I26" s="9">
        <v>0</v>
      </c>
      <c r="J26" s="9">
        <v>0.360617072741164</v>
      </c>
      <c r="K26" s="9">
        <v>0.360617072741164</v>
      </c>
      <c r="L26" s="9">
        <v>0.360617072741164</v>
      </c>
      <c r="N26" s="32">
        <f>IF('System Design'!$F$8=1,'Hourly Demand and Generation'!G26*'System Design'!$F$21,IF('System Design'!$F$8=2,'Hourly Demand and Generation'!H26*'System Design'!$F$21,IF('System Design'!$F$8=3,'Hourly Demand and Generation'!I26*'System Design'!$F$21)))</f>
        <v>0</v>
      </c>
      <c r="O26" s="32">
        <f>IF('System Design'!$F$8=1,'Hourly Demand and Generation'!J26*'System Design'!$F$22,IF('System Design'!$F$8=2,'Hourly Demand and Generation'!K26*'System Design'!$F$22,IF('System Design'!$F$8=3,'Hourly Demand and Generation'!L26*'System Design'!$F$22)))</f>
        <v>901.54268185291005</v>
      </c>
      <c r="Q26" s="32">
        <f t="shared" si="0"/>
        <v>0</v>
      </c>
      <c r="R26" s="32">
        <f t="shared" si="3"/>
        <v>5400</v>
      </c>
      <c r="S26" s="32">
        <f t="shared" si="4"/>
        <v>0</v>
      </c>
      <c r="T26" s="32">
        <f t="shared" si="5"/>
        <v>21600</v>
      </c>
      <c r="U26" s="32">
        <f t="shared" si="6"/>
        <v>0</v>
      </c>
      <c r="V26" s="32">
        <f t="shared" si="7"/>
        <v>366.04268185291005</v>
      </c>
      <c r="W26" s="32">
        <f t="shared" si="8"/>
        <v>366.04268185291005</v>
      </c>
      <c r="X26" s="32">
        <f t="shared" si="9"/>
        <v>366.04268185291005</v>
      </c>
    </row>
    <row r="27" spans="1:28" x14ac:dyDescent="0.25">
      <c r="A27" s="2"/>
      <c r="B27" s="2" t="s">
        <v>2</v>
      </c>
      <c r="C27" s="2">
        <v>1</v>
      </c>
      <c r="D27" s="2">
        <f t="shared" si="1"/>
        <v>23</v>
      </c>
      <c r="E27" s="2">
        <f t="shared" si="2"/>
        <v>23</v>
      </c>
      <c r="F27" s="11">
        <v>504</v>
      </c>
      <c r="G27" s="9">
        <v>0</v>
      </c>
      <c r="H27" s="9">
        <v>0</v>
      </c>
      <c r="I27" s="9">
        <v>0</v>
      </c>
      <c r="J27" s="9">
        <v>0.303677534939927</v>
      </c>
      <c r="K27" s="9">
        <v>0.303677534939927</v>
      </c>
      <c r="L27" s="9">
        <v>0.303677534939927</v>
      </c>
      <c r="N27" s="32">
        <f>IF('System Design'!$F$8=1,'Hourly Demand and Generation'!G27*'System Design'!$F$21,IF('System Design'!$F$8=2,'Hourly Demand and Generation'!H27*'System Design'!$F$21,IF('System Design'!$F$8=3,'Hourly Demand and Generation'!I27*'System Design'!$F$21)))</f>
        <v>0</v>
      </c>
      <c r="O27" s="32">
        <f>IF('System Design'!$F$8=1,'Hourly Demand and Generation'!J27*'System Design'!$F$22,IF('System Design'!$F$8=2,'Hourly Demand and Generation'!K27*'System Design'!$F$22,IF('System Design'!$F$8=3,'Hourly Demand and Generation'!L27*'System Design'!$F$22)))</f>
        <v>759.1938373498175</v>
      </c>
      <c r="Q27" s="32">
        <f t="shared" si="0"/>
        <v>0</v>
      </c>
      <c r="R27" s="32">
        <f t="shared" si="3"/>
        <v>5400</v>
      </c>
      <c r="S27" s="32">
        <f t="shared" si="4"/>
        <v>0</v>
      </c>
      <c r="T27" s="32">
        <f t="shared" si="5"/>
        <v>21600</v>
      </c>
      <c r="U27" s="32">
        <f t="shared" si="6"/>
        <v>0</v>
      </c>
      <c r="V27" s="32">
        <f t="shared" si="7"/>
        <v>255.1938373498175</v>
      </c>
      <c r="W27" s="32">
        <f t="shared" si="8"/>
        <v>255.1938373498175</v>
      </c>
      <c r="X27" s="32">
        <f t="shared" si="9"/>
        <v>255.1938373498175</v>
      </c>
    </row>
    <row r="28" spans="1:28" x14ac:dyDescent="0.25">
      <c r="A28" s="2"/>
      <c r="B28" s="2" t="s">
        <v>2</v>
      </c>
      <c r="C28" s="2">
        <v>1</v>
      </c>
      <c r="D28" s="2">
        <f t="shared" si="1"/>
        <v>24</v>
      </c>
      <c r="E28" s="2">
        <f t="shared" si="2"/>
        <v>24</v>
      </c>
      <c r="F28" s="11">
        <v>441</v>
      </c>
      <c r="G28" s="9">
        <v>0</v>
      </c>
      <c r="H28" s="9">
        <v>0</v>
      </c>
      <c r="I28" s="9">
        <v>0</v>
      </c>
      <c r="J28" s="9">
        <v>0.303677534939927</v>
      </c>
      <c r="K28" s="9">
        <v>0.303677534939927</v>
      </c>
      <c r="L28" s="9">
        <v>0.303677534939927</v>
      </c>
      <c r="N28" s="32">
        <f>IF('System Design'!$F$8=1,'Hourly Demand and Generation'!G28*'System Design'!$F$21,IF('System Design'!$F$8=2,'Hourly Demand and Generation'!H28*'System Design'!$F$21,IF('System Design'!$F$8=3,'Hourly Demand and Generation'!I28*'System Design'!$F$21)))</f>
        <v>0</v>
      </c>
      <c r="O28" s="32">
        <f>IF('System Design'!$F$8=1,'Hourly Demand and Generation'!J28*'System Design'!$F$22,IF('System Design'!$F$8=2,'Hourly Demand and Generation'!K28*'System Design'!$F$22,IF('System Design'!$F$8=3,'Hourly Demand and Generation'!L28*'System Design'!$F$22)))</f>
        <v>759.1938373498175</v>
      </c>
      <c r="Q28" s="32">
        <f t="shared" si="0"/>
        <v>0</v>
      </c>
      <c r="R28" s="32">
        <f t="shared" si="3"/>
        <v>5400</v>
      </c>
      <c r="S28" s="32">
        <f t="shared" si="4"/>
        <v>0</v>
      </c>
      <c r="T28" s="32">
        <f t="shared" si="5"/>
        <v>21600</v>
      </c>
      <c r="U28" s="32">
        <f t="shared" si="6"/>
        <v>0</v>
      </c>
      <c r="V28" s="32">
        <f t="shared" si="7"/>
        <v>318.1938373498175</v>
      </c>
      <c r="W28" s="32">
        <f t="shared" si="8"/>
        <v>318.1938373498175</v>
      </c>
      <c r="X28" s="32">
        <f t="shared" si="9"/>
        <v>318.1938373498175</v>
      </c>
    </row>
    <row r="29" spans="1:28" x14ac:dyDescent="0.25">
      <c r="A29" s="2"/>
      <c r="B29" s="2" t="s">
        <v>2</v>
      </c>
      <c r="C29" s="2">
        <f>C28+1</f>
        <v>2</v>
      </c>
      <c r="D29" s="2">
        <v>1</v>
      </c>
      <c r="E29" s="2">
        <f t="shared" si="2"/>
        <v>25</v>
      </c>
      <c r="F29" s="11">
        <v>378</v>
      </c>
      <c r="G29" s="10">
        <v>0</v>
      </c>
      <c r="H29" s="10">
        <v>0</v>
      </c>
      <c r="I29" s="10">
        <v>0</v>
      </c>
      <c r="J29" s="9">
        <v>0.32116957854148198</v>
      </c>
      <c r="K29" s="9">
        <v>0.32116957854148198</v>
      </c>
      <c r="L29" s="9">
        <v>0.5</v>
      </c>
      <c r="N29" s="32">
        <f>IF('System Design'!$F$8=1,'Hourly Demand and Generation'!G29*'System Design'!$F$21,IF('System Design'!$F$8=2,'Hourly Demand and Generation'!H29*'System Design'!$F$21,IF('System Design'!$F$8=3,'Hourly Demand and Generation'!I29*'System Design'!$F$21)))</f>
        <v>0</v>
      </c>
      <c r="O29" s="32">
        <f>IF('System Design'!$F$8=1,'Hourly Demand and Generation'!J29*'System Design'!$F$22,IF('System Design'!$F$8=2,'Hourly Demand and Generation'!K29*'System Design'!$F$22,IF('System Design'!$F$8=3,'Hourly Demand and Generation'!L29*'System Design'!$F$22)))</f>
        <v>1250</v>
      </c>
      <c r="Q29" s="32">
        <f t="shared" si="0"/>
        <v>0</v>
      </c>
      <c r="R29" s="32">
        <f t="shared" si="3"/>
        <v>5400</v>
      </c>
      <c r="S29" s="32">
        <f t="shared" si="4"/>
        <v>0</v>
      </c>
      <c r="T29" s="32">
        <f t="shared" si="5"/>
        <v>21600</v>
      </c>
      <c r="U29" s="32">
        <f t="shared" si="6"/>
        <v>0</v>
      </c>
      <c r="V29" s="32">
        <f t="shared" si="7"/>
        <v>872</v>
      </c>
      <c r="W29" s="32">
        <f t="shared" si="8"/>
        <v>872</v>
      </c>
      <c r="X29" s="32">
        <f t="shared" si="9"/>
        <v>872</v>
      </c>
    </row>
    <row r="30" spans="1:28" x14ac:dyDescent="0.25">
      <c r="A30" s="2"/>
      <c r="B30" s="2" t="s">
        <v>2</v>
      </c>
      <c r="C30" s="2">
        <f>C29</f>
        <v>2</v>
      </c>
      <c r="D30" s="2">
        <f>D29+1</f>
        <v>2</v>
      </c>
      <c r="E30" s="2">
        <f t="shared" si="2"/>
        <v>26</v>
      </c>
      <c r="F30" s="11">
        <v>346.5</v>
      </c>
      <c r="G30" s="10">
        <v>0</v>
      </c>
      <c r="H30" s="10">
        <v>0</v>
      </c>
      <c r="I30" s="10">
        <v>0</v>
      </c>
      <c r="J30" s="9">
        <v>0.28905262068733401</v>
      </c>
      <c r="K30" s="9">
        <v>0.28905262068733401</v>
      </c>
      <c r="L30" s="9">
        <v>0.45</v>
      </c>
      <c r="N30" s="32">
        <f>IF('System Design'!$F$8=1,'Hourly Demand and Generation'!G30*'System Design'!$F$21,IF('System Design'!$F$8=2,'Hourly Demand and Generation'!H30*'System Design'!$F$21,IF('System Design'!$F$8=3,'Hourly Demand and Generation'!I30*'System Design'!$F$21)))</f>
        <v>0</v>
      </c>
      <c r="O30" s="32">
        <f>IF('System Design'!$F$8=1,'Hourly Demand and Generation'!J30*'System Design'!$F$22,IF('System Design'!$F$8=2,'Hourly Demand and Generation'!K30*'System Design'!$F$22,IF('System Design'!$F$8=3,'Hourly Demand and Generation'!L30*'System Design'!$F$22)))</f>
        <v>1125</v>
      </c>
      <c r="Q30" s="32">
        <f t="shared" si="0"/>
        <v>0</v>
      </c>
      <c r="R30" s="32">
        <f t="shared" si="3"/>
        <v>5400</v>
      </c>
      <c r="S30" s="32">
        <f t="shared" si="4"/>
        <v>0</v>
      </c>
      <c r="T30" s="32">
        <f t="shared" si="5"/>
        <v>21600</v>
      </c>
      <c r="U30" s="32">
        <f t="shared" si="6"/>
        <v>0</v>
      </c>
      <c r="V30" s="32">
        <f t="shared" si="7"/>
        <v>778.5</v>
      </c>
      <c r="W30" s="32">
        <f t="shared" si="8"/>
        <v>778.5</v>
      </c>
      <c r="X30" s="32">
        <f t="shared" si="9"/>
        <v>778.5</v>
      </c>
    </row>
    <row r="31" spans="1:28" x14ac:dyDescent="0.25">
      <c r="A31" s="2"/>
      <c r="B31" s="2" t="s">
        <v>2</v>
      </c>
      <c r="C31" s="2">
        <f t="shared" ref="C31:C52" si="10">C30</f>
        <v>2</v>
      </c>
      <c r="D31" s="2">
        <f t="shared" ref="D31:D52" si="11">D30+1</f>
        <v>3</v>
      </c>
      <c r="E31" s="2">
        <f t="shared" si="2"/>
        <v>27</v>
      </c>
      <c r="F31" s="11">
        <v>315</v>
      </c>
      <c r="G31" s="10">
        <v>0</v>
      </c>
      <c r="H31" s="10">
        <v>0</v>
      </c>
      <c r="I31" s="10">
        <v>0</v>
      </c>
      <c r="J31" s="9">
        <v>0.28905262068733401</v>
      </c>
      <c r="K31" s="9">
        <v>0.28905262068733401</v>
      </c>
      <c r="L31" s="9">
        <v>0.45</v>
      </c>
      <c r="N31" s="32">
        <f>IF('System Design'!$F$8=1,'Hourly Demand and Generation'!G31*'System Design'!$F$21,IF('System Design'!$F$8=2,'Hourly Demand and Generation'!H31*'System Design'!$F$21,IF('System Design'!$F$8=3,'Hourly Demand and Generation'!I31*'System Design'!$F$21)))</f>
        <v>0</v>
      </c>
      <c r="O31" s="32">
        <f>IF('System Design'!$F$8=1,'Hourly Demand and Generation'!J31*'System Design'!$F$22,IF('System Design'!$F$8=2,'Hourly Demand and Generation'!K31*'System Design'!$F$22,IF('System Design'!$F$8=3,'Hourly Demand and Generation'!L31*'System Design'!$F$22)))</f>
        <v>1125</v>
      </c>
      <c r="Q31" s="32">
        <f t="shared" si="0"/>
        <v>0</v>
      </c>
      <c r="R31" s="32">
        <f t="shared" si="3"/>
        <v>5400</v>
      </c>
      <c r="S31" s="32">
        <f t="shared" si="4"/>
        <v>0</v>
      </c>
      <c r="T31" s="32">
        <f t="shared" si="5"/>
        <v>21600</v>
      </c>
      <c r="U31" s="32">
        <f t="shared" si="6"/>
        <v>0</v>
      </c>
      <c r="V31" s="32">
        <f t="shared" si="7"/>
        <v>810</v>
      </c>
      <c r="W31" s="32">
        <f t="shared" si="8"/>
        <v>810</v>
      </c>
      <c r="X31" s="32">
        <f t="shared" si="9"/>
        <v>810</v>
      </c>
    </row>
    <row r="32" spans="1:28" x14ac:dyDescent="0.25">
      <c r="A32" s="2"/>
      <c r="B32" s="2" t="s">
        <v>2</v>
      </c>
      <c r="C32" s="2">
        <f t="shared" si="10"/>
        <v>2</v>
      </c>
      <c r="D32" s="2">
        <f t="shared" si="11"/>
        <v>4</v>
      </c>
      <c r="E32" s="2">
        <f t="shared" si="2"/>
        <v>28</v>
      </c>
      <c r="F32" s="11">
        <v>378</v>
      </c>
      <c r="G32" s="10">
        <v>0</v>
      </c>
      <c r="H32" s="10">
        <v>0</v>
      </c>
      <c r="I32" s="10">
        <v>0</v>
      </c>
      <c r="J32" s="9">
        <v>0.32116957854148198</v>
      </c>
      <c r="K32" s="9">
        <v>0.32116957854148198</v>
      </c>
      <c r="L32" s="9">
        <v>0.5</v>
      </c>
      <c r="N32" s="32">
        <f>IF('System Design'!$F$8=1,'Hourly Demand and Generation'!G32*'System Design'!$F$21,IF('System Design'!$F$8=2,'Hourly Demand and Generation'!H32*'System Design'!$F$21,IF('System Design'!$F$8=3,'Hourly Demand and Generation'!I32*'System Design'!$F$21)))</f>
        <v>0</v>
      </c>
      <c r="O32" s="32">
        <f>IF('System Design'!$F$8=1,'Hourly Demand and Generation'!J32*'System Design'!$F$22,IF('System Design'!$F$8=2,'Hourly Demand and Generation'!K32*'System Design'!$F$22,IF('System Design'!$F$8=3,'Hourly Demand and Generation'!L32*'System Design'!$F$22)))</f>
        <v>1250</v>
      </c>
      <c r="Q32" s="32">
        <f t="shared" si="0"/>
        <v>0</v>
      </c>
      <c r="R32" s="32">
        <f t="shared" si="3"/>
        <v>5400</v>
      </c>
      <c r="S32" s="32">
        <f t="shared" si="4"/>
        <v>0</v>
      </c>
      <c r="T32" s="32">
        <f t="shared" si="5"/>
        <v>21600</v>
      </c>
      <c r="U32" s="32">
        <f t="shared" si="6"/>
        <v>0</v>
      </c>
      <c r="V32" s="32">
        <f t="shared" si="7"/>
        <v>872</v>
      </c>
      <c r="W32" s="32">
        <f t="shared" si="8"/>
        <v>872</v>
      </c>
      <c r="X32" s="32">
        <f t="shared" si="9"/>
        <v>872</v>
      </c>
    </row>
    <row r="33" spans="1:24" x14ac:dyDescent="0.25">
      <c r="A33" s="2"/>
      <c r="B33" s="2" t="s">
        <v>2</v>
      </c>
      <c r="C33" s="2">
        <f t="shared" si="10"/>
        <v>2</v>
      </c>
      <c r="D33" s="2">
        <f t="shared" si="11"/>
        <v>5</v>
      </c>
      <c r="E33" s="2">
        <f t="shared" si="2"/>
        <v>29</v>
      </c>
      <c r="F33" s="11">
        <v>409.5</v>
      </c>
      <c r="G33" s="10">
        <v>0</v>
      </c>
      <c r="H33" s="10">
        <v>1.44E-2</v>
      </c>
      <c r="I33" s="10">
        <v>2.8799999999999999E-2</v>
      </c>
      <c r="J33" s="9">
        <v>0.25693566283318597</v>
      </c>
      <c r="K33" s="9">
        <v>0.25693566283318597</v>
      </c>
      <c r="L33" s="9">
        <v>0.4</v>
      </c>
      <c r="N33" s="32">
        <f>IF('System Design'!$F$8=1,'Hourly Demand and Generation'!G33*'System Design'!$F$21,IF('System Design'!$F$8=2,'Hourly Demand and Generation'!H33*'System Design'!$F$21,IF('System Design'!$F$8=3,'Hourly Demand and Generation'!I33*'System Design'!$F$21)))</f>
        <v>14.4</v>
      </c>
      <c r="O33" s="32">
        <f>IF('System Design'!$F$8=1,'Hourly Demand and Generation'!J33*'System Design'!$F$22,IF('System Design'!$F$8=2,'Hourly Demand and Generation'!K33*'System Design'!$F$22,IF('System Design'!$F$8=3,'Hourly Demand and Generation'!L33*'System Design'!$F$22)))</f>
        <v>1000</v>
      </c>
      <c r="Q33" s="32">
        <f t="shared" si="0"/>
        <v>0</v>
      </c>
      <c r="R33" s="32">
        <f t="shared" si="3"/>
        <v>5400</v>
      </c>
      <c r="S33" s="32">
        <f t="shared" si="4"/>
        <v>0</v>
      </c>
      <c r="T33" s="32">
        <f t="shared" si="5"/>
        <v>21600</v>
      </c>
      <c r="U33" s="32">
        <f t="shared" si="6"/>
        <v>0</v>
      </c>
      <c r="V33" s="32">
        <f t="shared" si="7"/>
        <v>604.9</v>
      </c>
      <c r="W33" s="32">
        <f t="shared" si="8"/>
        <v>604.9</v>
      </c>
      <c r="X33" s="32">
        <f t="shared" si="9"/>
        <v>604.9</v>
      </c>
    </row>
    <row r="34" spans="1:24" x14ac:dyDescent="0.25">
      <c r="A34" s="2"/>
      <c r="B34" s="2" t="s">
        <v>2</v>
      </c>
      <c r="C34" s="2">
        <f t="shared" si="10"/>
        <v>2</v>
      </c>
      <c r="D34" s="2">
        <f t="shared" si="11"/>
        <v>6</v>
      </c>
      <c r="E34" s="2">
        <f t="shared" si="2"/>
        <v>30</v>
      </c>
      <c r="F34" s="11">
        <v>441</v>
      </c>
      <c r="G34" s="10">
        <v>2.8799999999999999E-2</v>
      </c>
      <c r="H34" s="10">
        <v>4.4999999999999998E-2</v>
      </c>
      <c r="I34" s="10">
        <v>6.1199999999999997E-2</v>
      </c>
      <c r="J34" s="9">
        <v>0.25693566283318597</v>
      </c>
      <c r="K34" s="9">
        <v>0.25693566283318597</v>
      </c>
      <c r="L34" s="9">
        <v>0.4</v>
      </c>
      <c r="N34" s="32">
        <f>IF('System Design'!$F$8=1,'Hourly Demand and Generation'!G34*'System Design'!$F$21,IF('System Design'!$F$8=2,'Hourly Demand and Generation'!H34*'System Design'!$F$21,IF('System Design'!$F$8=3,'Hourly Demand and Generation'!I34*'System Design'!$F$21)))</f>
        <v>30.599999999999998</v>
      </c>
      <c r="O34" s="32">
        <f>IF('System Design'!$F$8=1,'Hourly Demand and Generation'!J34*'System Design'!$F$22,IF('System Design'!$F$8=2,'Hourly Demand and Generation'!K34*'System Design'!$F$22,IF('System Design'!$F$8=3,'Hourly Demand and Generation'!L34*'System Design'!$F$22)))</f>
        <v>1000</v>
      </c>
      <c r="Q34" s="32">
        <f t="shared" si="0"/>
        <v>0</v>
      </c>
      <c r="R34" s="32">
        <f t="shared" si="3"/>
        <v>5400</v>
      </c>
      <c r="S34" s="32">
        <f t="shared" si="4"/>
        <v>0</v>
      </c>
      <c r="T34" s="32">
        <f t="shared" si="5"/>
        <v>21600</v>
      </c>
      <c r="U34" s="32">
        <f t="shared" si="6"/>
        <v>0</v>
      </c>
      <c r="V34" s="32">
        <f t="shared" si="7"/>
        <v>589.59999999999991</v>
      </c>
      <c r="W34" s="32">
        <f t="shared" si="8"/>
        <v>589.59999999999991</v>
      </c>
      <c r="X34" s="32">
        <f t="shared" si="9"/>
        <v>589.59999999999991</v>
      </c>
    </row>
    <row r="35" spans="1:24" x14ac:dyDescent="0.25">
      <c r="A35" s="2"/>
      <c r="B35" s="2" t="s">
        <v>2</v>
      </c>
      <c r="C35" s="2">
        <f t="shared" si="10"/>
        <v>2</v>
      </c>
      <c r="D35" s="2">
        <f t="shared" si="11"/>
        <v>7</v>
      </c>
      <c r="E35" s="2">
        <f t="shared" si="2"/>
        <v>31</v>
      </c>
      <c r="F35" s="11">
        <v>472.5</v>
      </c>
      <c r="G35" s="10">
        <v>6.1199999999999997E-2</v>
      </c>
      <c r="H35" s="10">
        <v>7.5600000000000001E-2</v>
      </c>
      <c r="I35" s="10">
        <v>0.09</v>
      </c>
      <c r="J35" s="9">
        <v>0.28905262068733401</v>
      </c>
      <c r="K35" s="9">
        <v>0.28905262068733401</v>
      </c>
      <c r="L35" s="9">
        <v>0.45</v>
      </c>
      <c r="N35" s="32">
        <f>IF('System Design'!$F$8=1,'Hourly Demand and Generation'!G35*'System Design'!$F$21,IF('System Design'!$F$8=2,'Hourly Demand and Generation'!H35*'System Design'!$F$21,IF('System Design'!$F$8=3,'Hourly Demand and Generation'!I35*'System Design'!$F$21)))</f>
        <v>45</v>
      </c>
      <c r="O35" s="32">
        <f>IF('System Design'!$F$8=1,'Hourly Demand and Generation'!J35*'System Design'!$F$22,IF('System Design'!$F$8=2,'Hourly Demand and Generation'!K35*'System Design'!$F$22,IF('System Design'!$F$8=3,'Hourly Demand and Generation'!L35*'System Design'!$F$22)))</f>
        <v>1125</v>
      </c>
      <c r="Q35" s="32">
        <f t="shared" si="0"/>
        <v>0</v>
      </c>
      <c r="R35" s="32">
        <f t="shared" si="3"/>
        <v>5400</v>
      </c>
      <c r="S35" s="32">
        <f t="shared" si="4"/>
        <v>0</v>
      </c>
      <c r="T35" s="32">
        <f t="shared" si="5"/>
        <v>21600</v>
      </c>
      <c r="U35" s="32">
        <f t="shared" si="6"/>
        <v>0</v>
      </c>
      <c r="V35" s="32">
        <f t="shared" si="7"/>
        <v>697.5</v>
      </c>
      <c r="W35" s="32">
        <f t="shared" si="8"/>
        <v>697.5</v>
      </c>
      <c r="X35" s="32">
        <f t="shared" si="9"/>
        <v>697.5</v>
      </c>
    </row>
    <row r="36" spans="1:24" x14ac:dyDescent="0.25">
      <c r="A36" s="2"/>
      <c r="B36" s="2" t="s">
        <v>2</v>
      </c>
      <c r="C36" s="2">
        <f t="shared" si="10"/>
        <v>2</v>
      </c>
      <c r="D36" s="2">
        <f t="shared" si="11"/>
        <v>8</v>
      </c>
      <c r="E36" s="2">
        <f t="shared" si="2"/>
        <v>32</v>
      </c>
      <c r="F36" s="11">
        <v>504</v>
      </c>
      <c r="G36" s="10">
        <v>0.1188</v>
      </c>
      <c r="H36" s="10">
        <v>0.13500000000000001</v>
      </c>
      <c r="I36" s="10">
        <v>0.1512</v>
      </c>
      <c r="J36" s="9">
        <v>0.28905262068733401</v>
      </c>
      <c r="K36" s="9">
        <v>0.28905262068733401</v>
      </c>
      <c r="L36" s="9">
        <v>0.45</v>
      </c>
      <c r="N36" s="32">
        <f>IF('System Design'!$F$8=1,'Hourly Demand and Generation'!G36*'System Design'!$F$21,IF('System Design'!$F$8=2,'Hourly Demand and Generation'!H36*'System Design'!$F$21,IF('System Design'!$F$8=3,'Hourly Demand and Generation'!I36*'System Design'!$F$21)))</f>
        <v>75.599999999999994</v>
      </c>
      <c r="O36" s="32">
        <f>IF('System Design'!$F$8=1,'Hourly Demand and Generation'!J36*'System Design'!$F$22,IF('System Design'!$F$8=2,'Hourly Demand and Generation'!K36*'System Design'!$F$22,IF('System Design'!$F$8=3,'Hourly Demand and Generation'!L36*'System Design'!$F$22)))</f>
        <v>1125</v>
      </c>
      <c r="Q36" s="32">
        <f t="shared" si="0"/>
        <v>0</v>
      </c>
      <c r="R36" s="32">
        <f t="shared" si="3"/>
        <v>5400</v>
      </c>
      <c r="S36" s="32">
        <f t="shared" si="4"/>
        <v>0</v>
      </c>
      <c r="T36" s="32">
        <f t="shared" si="5"/>
        <v>21600</v>
      </c>
      <c r="U36" s="32">
        <f t="shared" si="6"/>
        <v>0</v>
      </c>
      <c r="V36" s="32">
        <f t="shared" si="7"/>
        <v>696.59999999999991</v>
      </c>
      <c r="W36" s="32">
        <f t="shared" si="8"/>
        <v>696.59999999999991</v>
      </c>
      <c r="X36" s="32">
        <f t="shared" si="9"/>
        <v>696.59999999999991</v>
      </c>
    </row>
    <row r="37" spans="1:24" x14ac:dyDescent="0.25">
      <c r="A37" s="2"/>
      <c r="B37" s="2" t="s">
        <v>2</v>
      </c>
      <c r="C37" s="2">
        <f t="shared" si="10"/>
        <v>2</v>
      </c>
      <c r="D37" s="2">
        <f t="shared" si="11"/>
        <v>9</v>
      </c>
      <c r="E37" s="2">
        <f t="shared" si="2"/>
        <v>33</v>
      </c>
      <c r="F37" s="11">
        <v>504</v>
      </c>
      <c r="G37" s="10">
        <v>0.18</v>
      </c>
      <c r="H37" s="10">
        <v>0.19439999999999999</v>
      </c>
      <c r="I37" s="10">
        <v>0.20880000000000001</v>
      </c>
      <c r="J37" s="9">
        <v>0.25693566283318597</v>
      </c>
      <c r="K37" s="9">
        <v>0.25693566283318597</v>
      </c>
      <c r="L37" s="9">
        <v>0.4</v>
      </c>
      <c r="N37" s="32">
        <f>IF('System Design'!$F$8=1,'Hourly Demand and Generation'!G37*'System Design'!$F$21,IF('System Design'!$F$8=2,'Hourly Demand and Generation'!H37*'System Design'!$F$21,IF('System Design'!$F$8=3,'Hourly Demand and Generation'!I37*'System Design'!$F$21)))</f>
        <v>104.4</v>
      </c>
      <c r="O37" s="32">
        <f>IF('System Design'!$F$8=1,'Hourly Demand and Generation'!J37*'System Design'!$F$22,IF('System Design'!$F$8=2,'Hourly Demand and Generation'!K37*'System Design'!$F$22,IF('System Design'!$F$8=3,'Hourly Demand and Generation'!L37*'System Design'!$F$22)))</f>
        <v>1000</v>
      </c>
      <c r="Q37" s="32">
        <f t="shared" si="0"/>
        <v>0</v>
      </c>
      <c r="R37" s="32">
        <f t="shared" si="3"/>
        <v>5400</v>
      </c>
      <c r="S37" s="32">
        <f t="shared" si="4"/>
        <v>0</v>
      </c>
      <c r="T37" s="32">
        <f t="shared" si="5"/>
        <v>21600</v>
      </c>
      <c r="U37" s="32">
        <f t="shared" si="6"/>
        <v>0</v>
      </c>
      <c r="V37" s="32">
        <f t="shared" si="7"/>
        <v>600.40000000000009</v>
      </c>
      <c r="W37" s="32">
        <f t="shared" si="8"/>
        <v>600.40000000000009</v>
      </c>
      <c r="X37" s="32">
        <f t="shared" si="9"/>
        <v>600.40000000000009</v>
      </c>
    </row>
    <row r="38" spans="1:24" x14ac:dyDescent="0.25">
      <c r="A38" s="2"/>
      <c r="B38" s="2" t="s">
        <v>2</v>
      </c>
      <c r="C38" s="2">
        <f t="shared" si="10"/>
        <v>2</v>
      </c>
      <c r="D38" s="2">
        <f t="shared" si="11"/>
        <v>10</v>
      </c>
      <c r="E38" s="2">
        <f t="shared" si="2"/>
        <v>34</v>
      </c>
      <c r="F38" s="11">
        <v>491.4</v>
      </c>
      <c r="G38" s="10">
        <v>0.2412</v>
      </c>
      <c r="H38" s="10">
        <v>0.25559999999999999</v>
      </c>
      <c r="I38" s="10">
        <v>0.27</v>
      </c>
      <c r="J38" s="9">
        <v>0.28905262068733401</v>
      </c>
      <c r="K38" s="9">
        <v>0.28905262068733401</v>
      </c>
      <c r="L38" s="9">
        <v>0.45</v>
      </c>
      <c r="N38" s="32">
        <f>IF('System Design'!$F$8=1,'Hourly Demand and Generation'!G38*'System Design'!$F$21,IF('System Design'!$F$8=2,'Hourly Demand and Generation'!H38*'System Design'!$F$21,IF('System Design'!$F$8=3,'Hourly Demand and Generation'!I38*'System Design'!$F$21)))</f>
        <v>135</v>
      </c>
      <c r="O38" s="32">
        <f>IF('System Design'!$F$8=1,'Hourly Demand and Generation'!J38*'System Design'!$F$22,IF('System Design'!$F$8=2,'Hourly Demand and Generation'!K38*'System Design'!$F$22,IF('System Design'!$F$8=3,'Hourly Demand and Generation'!L38*'System Design'!$F$22)))</f>
        <v>1125</v>
      </c>
      <c r="Q38" s="32">
        <f t="shared" si="0"/>
        <v>0</v>
      </c>
      <c r="R38" s="32">
        <f t="shared" si="3"/>
        <v>5400</v>
      </c>
      <c r="S38" s="32">
        <f t="shared" si="4"/>
        <v>0</v>
      </c>
      <c r="T38" s="32">
        <f t="shared" si="5"/>
        <v>21600</v>
      </c>
      <c r="U38" s="32">
        <f t="shared" si="6"/>
        <v>0</v>
      </c>
      <c r="V38" s="32">
        <f t="shared" si="7"/>
        <v>768.6</v>
      </c>
      <c r="W38" s="32">
        <f t="shared" si="8"/>
        <v>768.6</v>
      </c>
      <c r="X38" s="32">
        <f t="shared" si="9"/>
        <v>768.6</v>
      </c>
    </row>
    <row r="39" spans="1:24" x14ac:dyDescent="0.25">
      <c r="A39" s="2"/>
      <c r="B39" s="2" t="s">
        <v>2</v>
      </c>
      <c r="C39" s="2">
        <f t="shared" si="10"/>
        <v>2</v>
      </c>
      <c r="D39" s="2">
        <f t="shared" si="11"/>
        <v>11</v>
      </c>
      <c r="E39" s="2">
        <f t="shared" si="2"/>
        <v>35</v>
      </c>
      <c r="F39" s="11">
        <v>485.1</v>
      </c>
      <c r="G39" s="10">
        <v>0.29880000000000001</v>
      </c>
      <c r="H39" s="10">
        <v>0.315</v>
      </c>
      <c r="I39" s="10">
        <v>0.33119999999999999</v>
      </c>
      <c r="J39" s="9">
        <v>0.25693566283318597</v>
      </c>
      <c r="K39" s="9">
        <v>0.25693566283318597</v>
      </c>
      <c r="L39" s="9">
        <v>0.4</v>
      </c>
      <c r="N39" s="32">
        <f>IF('System Design'!$F$8=1,'Hourly Demand and Generation'!G39*'System Design'!$F$21,IF('System Design'!$F$8=2,'Hourly Demand and Generation'!H39*'System Design'!$F$21,IF('System Design'!$F$8=3,'Hourly Demand and Generation'!I39*'System Design'!$F$21)))</f>
        <v>165.6</v>
      </c>
      <c r="O39" s="32">
        <f>IF('System Design'!$F$8=1,'Hourly Demand and Generation'!J39*'System Design'!$F$22,IF('System Design'!$F$8=2,'Hourly Demand and Generation'!K39*'System Design'!$F$22,IF('System Design'!$F$8=3,'Hourly Demand and Generation'!L39*'System Design'!$F$22)))</f>
        <v>1000</v>
      </c>
      <c r="Q39" s="32">
        <f t="shared" si="0"/>
        <v>0</v>
      </c>
      <c r="R39" s="32">
        <f t="shared" si="3"/>
        <v>5400</v>
      </c>
      <c r="S39" s="32">
        <f t="shared" si="4"/>
        <v>0</v>
      </c>
      <c r="T39" s="32">
        <f t="shared" si="5"/>
        <v>21600</v>
      </c>
      <c r="U39" s="32">
        <f t="shared" si="6"/>
        <v>0</v>
      </c>
      <c r="V39" s="32">
        <f t="shared" si="7"/>
        <v>680.49999999999989</v>
      </c>
      <c r="W39" s="32">
        <f t="shared" si="8"/>
        <v>680.49999999999989</v>
      </c>
      <c r="X39" s="32">
        <f t="shared" si="9"/>
        <v>680.49999999999989</v>
      </c>
    </row>
    <row r="40" spans="1:24" x14ac:dyDescent="0.25">
      <c r="A40" s="2"/>
      <c r="B40" s="2" t="s">
        <v>2</v>
      </c>
      <c r="C40" s="2">
        <f t="shared" si="10"/>
        <v>2</v>
      </c>
      <c r="D40" s="2">
        <f t="shared" si="11"/>
        <v>12</v>
      </c>
      <c r="E40" s="2">
        <f t="shared" si="2"/>
        <v>36</v>
      </c>
      <c r="F40" s="11">
        <v>485.1</v>
      </c>
      <c r="G40" s="10">
        <v>0.36</v>
      </c>
      <c r="H40" s="10">
        <v>0.36</v>
      </c>
      <c r="I40" s="10">
        <v>0.36</v>
      </c>
      <c r="J40" s="9">
        <v>0.24087718390611201</v>
      </c>
      <c r="K40" s="9">
        <v>0.24087718390611201</v>
      </c>
      <c r="L40" s="9">
        <v>0.375</v>
      </c>
      <c r="N40" s="32">
        <f>IF('System Design'!$F$8=1,'Hourly Demand and Generation'!G40*'System Design'!$F$21,IF('System Design'!$F$8=2,'Hourly Demand and Generation'!H40*'System Design'!$F$21,IF('System Design'!$F$8=3,'Hourly Demand and Generation'!I40*'System Design'!$F$21)))</f>
        <v>180</v>
      </c>
      <c r="O40" s="32">
        <f>IF('System Design'!$F$8=1,'Hourly Demand and Generation'!J40*'System Design'!$F$22,IF('System Design'!$F$8=2,'Hourly Demand and Generation'!K40*'System Design'!$F$22,IF('System Design'!$F$8=3,'Hourly Demand and Generation'!L40*'System Design'!$F$22)))</f>
        <v>937.5</v>
      </c>
      <c r="Q40" s="32">
        <f t="shared" si="0"/>
        <v>0</v>
      </c>
      <c r="R40" s="32">
        <f t="shared" si="3"/>
        <v>5400</v>
      </c>
      <c r="S40" s="32">
        <f t="shared" si="4"/>
        <v>0</v>
      </c>
      <c r="T40" s="32">
        <f t="shared" si="5"/>
        <v>21600</v>
      </c>
      <c r="U40" s="32">
        <f t="shared" si="6"/>
        <v>0</v>
      </c>
      <c r="V40" s="32">
        <f t="shared" si="7"/>
        <v>632.4</v>
      </c>
      <c r="W40" s="32">
        <f t="shared" si="8"/>
        <v>632.4</v>
      </c>
      <c r="X40" s="32">
        <f t="shared" si="9"/>
        <v>632.4</v>
      </c>
    </row>
    <row r="41" spans="1:24" x14ac:dyDescent="0.25">
      <c r="A41" s="2"/>
      <c r="B41" s="2" t="s">
        <v>2</v>
      </c>
      <c r="C41" s="2">
        <f t="shared" si="10"/>
        <v>2</v>
      </c>
      <c r="D41" s="2">
        <f t="shared" si="11"/>
        <v>13</v>
      </c>
      <c r="E41" s="2">
        <f t="shared" si="2"/>
        <v>37</v>
      </c>
      <c r="F41" s="11">
        <v>504</v>
      </c>
      <c r="G41" s="10">
        <v>0.29880000000000001</v>
      </c>
      <c r="H41" s="10">
        <v>0.315</v>
      </c>
      <c r="I41" s="10">
        <v>0.33119999999999999</v>
      </c>
      <c r="J41" s="9">
        <v>0.25693566283318597</v>
      </c>
      <c r="K41" s="9">
        <v>0.25693566283318597</v>
      </c>
      <c r="L41" s="9">
        <v>0.4</v>
      </c>
      <c r="N41" s="32">
        <f>IF('System Design'!$F$8=1,'Hourly Demand and Generation'!G41*'System Design'!$F$21,IF('System Design'!$F$8=2,'Hourly Demand and Generation'!H41*'System Design'!$F$21,IF('System Design'!$F$8=3,'Hourly Demand and Generation'!I41*'System Design'!$F$21)))</f>
        <v>165.6</v>
      </c>
      <c r="O41" s="32">
        <f>IF('System Design'!$F$8=1,'Hourly Demand and Generation'!J41*'System Design'!$F$22,IF('System Design'!$F$8=2,'Hourly Demand and Generation'!K41*'System Design'!$F$22,IF('System Design'!$F$8=3,'Hourly Demand and Generation'!L41*'System Design'!$F$22)))</f>
        <v>1000</v>
      </c>
      <c r="Q41" s="32">
        <f t="shared" si="0"/>
        <v>0</v>
      </c>
      <c r="R41" s="32">
        <f t="shared" si="3"/>
        <v>5400</v>
      </c>
      <c r="S41" s="32">
        <f t="shared" si="4"/>
        <v>0</v>
      </c>
      <c r="T41" s="32">
        <f t="shared" si="5"/>
        <v>21600</v>
      </c>
      <c r="U41" s="32">
        <f t="shared" si="6"/>
        <v>0</v>
      </c>
      <c r="V41" s="32">
        <f t="shared" si="7"/>
        <v>661.59999999999991</v>
      </c>
      <c r="W41" s="32">
        <f t="shared" si="8"/>
        <v>661.59999999999991</v>
      </c>
      <c r="X41" s="32">
        <f t="shared" si="9"/>
        <v>661.59999999999991</v>
      </c>
    </row>
    <row r="42" spans="1:24" x14ac:dyDescent="0.25">
      <c r="A42" s="2"/>
      <c r="B42" s="2" t="s">
        <v>2</v>
      </c>
      <c r="C42" s="2">
        <f t="shared" si="10"/>
        <v>2</v>
      </c>
      <c r="D42" s="2">
        <f t="shared" si="11"/>
        <v>14</v>
      </c>
      <c r="E42" s="2">
        <f t="shared" si="2"/>
        <v>38</v>
      </c>
      <c r="F42" s="11">
        <v>504</v>
      </c>
      <c r="G42" s="10">
        <v>0.2412</v>
      </c>
      <c r="H42" s="10">
        <v>0.25559999999999999</v>
      </c>
      <c r="I42" s="10">
        <v>0.27</v>
      </c>
      <c r="J42" s="9">
        <v>0.27299414176025999</v>
      </c>
      <c r="K42" s="9">
        <v>0.27299414176025999</v>
      </c>
      <c r="L42" s="9">
        <v>0.42499999999999999</v>
      </c>
      <c r="N42" s="32">
        <f>IF('System Design'!$F$8=1,'Hourly Demand and Generation'!G42*'System Design'!$F$21,IF('System Design'!$F$8=2,'Hourly Demand and Generation'!H42*'System Design'!$F$21,IF('System Design'!$F$8=3,'Hourly Demand and Generation'!I42*'System Design'!$F$21)))</f>
        <v>135</v>
      </c>
      <c r="O42" s="32">
        <f>IF('System Design'!$F$8=1,'Hourly Demand and Generation'!J42*'System Design'!$F$22,IF('System Design'!$F$8=2,'Hourly Demand and Generation'!K42*'System Design'!$F$22,IF('System Design'!$F$8=3,'Hourly Demand and Generation'!L42*'System Design'!$F$22)))</f>
        <v>1062.5</v>
      </c>
      <c r="Q42" s="32">
        <f t="shared" si="0"/>
        <v>0</v>
      </c>
      <c r="R42" s="32">
        <f t="shared" si="3"/>
        <v>5400</v>
      </c>
      <c r="S42" s="32">
        <f t="shared" si="4"/>
        <v>0</v>
      </c>
      <c r="T42" s="32">
        <f t="shared" si="5"/>
        <v>21600</v>
      </c>
      <c r="U42" s="32">
        <f t="shared" si="6"/>
        <v>0</v>
      </c>
      <c r="V42" s="32">
        <f t="shared" si="7"/>
        <v>693.5</v>
      </c>
      <c r="W42" s="32">
        <f t="shared" si="8"/>
        <v>693.5</v>
      </c>
      <c r="X42" s="32">
        <f t="shared" si="9"/>
        <v>693.5</v>
      </c>
    </row>
    <row r="43" spans="1:24" x14ac:dyDescent="0.25">
      <c r="A43" s="2"/>
      <c r="B43" s="2" t="s">
        <v>2</v>
      </c>
      <c r="C43" s="2">
        <f t="shared" si="10"/>
        <v>2</v>
      </c>
      <c r="D43" s="2">
        <f t="shared" si="11"/>
        <v>15</v>
      </c>
      <c r="E43" s="2">
        <f t="shared" si="2"/>
        <v>39</v>
      </c>
      <c r="F43" s="11">
        <v>535.5</v>
      </c>
      <c r="G43" s="10">
        <v>0.18</v>
      </c>
      <c r="H43" s="10">
        <v>0.19439999999999999</v>
      </c>
      <c r="I43" s="10">
        <v>0.20880000000000001</v>
      </c>
      <c r="J43" s="9">
        <v>0.28905262068733401</v>
      </c>
      <c r="K43" s="9">
        <v>0.28905262068733401</v>
      </c>
      <c r="L43" s="9">
        <v>0.45</v>
      </c>
      <c r="N43" s="32">
        <f>IF('System Design'!$F$8=1,'Hourly Demand and Generation'!G43*'System Design'!$F$21,IF('System Design'!$F$8=2,'Hourly Demand and Generation'!H43*'System Design'!$F$21,IF('System Design'!$F$8=3,'Hourly Demand and Generation'!I43*'System Design'!$F$21)))</f>
        <v>104.4</v>
      </c>
      <c r="O43" s="32">
        <f>IF('System Design'!$F$8=1,'Hourly Demand and Generation'!J43*'System Design'!$F$22,IF('System Design'!$F$8=2,'Hourly Demand and Generation'!K43*'System Design'!$F$22,IF('System Design'!$F$8=3,'Hourly Demand and Generation'!L43*'System Design'!$F$22)))</f>
        <v>1125</v>
      </c>
      <c r="Q43" s="32">
        <f t="shared" si="0"/>
        <v>0</v>
      </c>
      <c r="R43" s="32">
        <f t="shared" si="3"/>
        <v>5400</v>
      </c>
      <c r="S43" s="32">
        <f t="shared" si="4"/>
        <v>0</v>
      </c>
      <c r="T43" s="32">
        <f t="shared" si="5"/>
        <v>21600</v>
      </c>
      <c r="U43" s="32">
        <f t="shared" si="6"/>
        <v>0</v>
      </c>
      <c r="V43" s="32">
        <f t="shared" si="7"/>
        <v>693.90000000000009</v>
      </c>
      <c r="W43" s="32">
        <f t="shared" si="8"/>
        <v>693.90000000000009</v>
      </c>
      <c r="X43" s="32">
        <f t="shared" si="9"/>
        <v>693.90000000000009</v>
      </c>
    </row>
    <row r="44" spans="1:24" x14ac:dyDescent="0.25">
      <c r="A44" s="2"/>
      <c r="B44" s="2" t="s">
        <v>2</v>
      </c>
      <c r="C44" s="2">
        <f t="shared" si="10"/>
        <v>2</v>
      </c>
      <c r="D44" s="2">
        <f t="shared" si="11"/>
        <v>16</v>
      </c>
      <c r="E44" s="2">
        <f t="shared" si="2"/>
        <v>40</v>
      </c>
      <c r="F44" s="11">
        <v>567</v>
      </c>
      <c r="G44" s="10">
        <v>0.1188</v>
      </c>
      <c r="H44" s="10">
        <v>0.13500000000000001</v>
      </c>
      <c r="I44" s="10">
        <v>0.1512</v>
      </c>
      <c r="J44" s="9">
        <v>0.28905262068733401</v>
      </c>
      <c r="K44" s="9">
        <v>0.28905262068733401</v>
      </c>
      <c r="L44" s="9">
        <v>0.45</v>
      </c>
      <c r="N44" s="32">
        <f>IF('System Design'!$F$8=1,'Hourly Demand and Generation'!G44*'System Design'!$F$21,IF('System Design'!$F$8=2,'Hourly Demand and Generation'!H44*'System Design'!$F$21,IF('System Design'!$F$8=3,'Hourly Demand and Generation'!I44*'System Design'!$F$21)))</f>
        <v>75.599999999999994</v>
      </c>
      <c r="O44" s="32">
        <f>IF('System Design'!$F$8=1,'Hourly Demand and Generation'!J44*'System Design'!$F$22,IF('System Design'!$F$8=2,'Hourly Demand and Generation'!K44*'System Design'!$F$22,IF('System Design'!$F$8=3,'Hourly Demand and Generation'!L44*'System Design'!$F$22)))</f>
        <v>1125</v>
      </c>
      <c r="Q44" s="32">
        <f t="shared" si="0"/>
        <v>0</v>
      </c>
      <c r="R44" s="32">
        <f t="shared" si="3"/>
        <v>5400</v>
      </c>
      <c r="S44" s="32">
        <f t="shared" si="4"/>
        <v>0</v>
      </c>
      <c r="T44" s="32">
        <f t="shared" si="5"/>
        <v>21600</v>
      </c>
      <c r="U44" s="32">
        <f t="shared" si="6"/>
        <v>0</v>
      </c>
      <c r="V44" s="32">
        <f t="shared" si="7"/>
        <v>633.59999999999991</v>
      </c>
      <c r="W44" s="32">
        <f t="shared" si="8"/>
        <v>633.59999999999991</v>
      </c>
      <c r="X44" s="32">
        <f t="shared" si="9"/>
        <v>633.59999999999991</v>
      </c>
    </row>
    <row r="45" spans="1:24" x14ac:dyDescent="0.25">
      <c r="A45" s="2"/>
      <c r="B45" s="2" t="s">
        <v>2</v>
      </c>
      <c r="C45" s="2">
        <f t="shared" si="10"/>
        <v>2</v>
      </c>
      <c r="D45" s="2">
        <f t="shared" si="11"/>
        <v>17</v>
      </c>
      <c r="E45" s="2">
        <f t="shared" si="2"/>
        <v>41</v>
      </c>
      <c r="F45" s="11">
        <v>598.5</v>
      </c>
      <c r="G45" s="10">
        <v>6.1199999999999997E-2</v>
      </c>
      <c r="H45" s="10">
        <v>7.5600000000000001E-2</v>
      </c>
      <c r="I45" s="10">
        <v>0.09</v>
      </c>
      <c r="J45" s="9">
        <v>0.32116957854148198</v>
      </c>
      <c r="K45" s="9">
        <v>0.32116957854148198</v>
      </c>
      <c r="L45" s="9">
        <v>0.5</v>
      </c>
      <c r="N45" s="32">
        <f>IF('System Design'!$F$8=1,'Hourly Demand and Generation'!G45*'System Design'!$F$21,IF('System Design'!$F$8=2,'Hourly Demand and Generation'!H45*'System Design'!$F$21,IF('System Design'!$F$8=3,'Hourly Demand and Generation'!I45*'System Design'!$F$21)))</f>
        <v>45</v>
      </c>
      <c r="O45" s="32">
        <f>IF('System Design'!$F$8=1,'Hourly Demand and Generation'!J45*'System Design'!$F$22,IF('System Design'!$F$8=2,'Hourly Demand and Generation'!K45*'System Design'!$F$22,IF('System Design'!$F$8=3,'Hourly Demand and Generation'!L45*'System Design'!$F$22)))</f>
        <v>1250</v>
      </c>
      <c r="Q45" s="32">
        <f t="shared" si="0"/>
        <v>0</v>
      </c>
      <c r="R45" s="32">
        <f t="shared" si="3"/>
        <v>5400</v>
      </c>
      <c r="S45" s="32">
        <f t="shared" si="4"/>
        <v>0</v>
      </c>
      <c r="T45" s="32">
        <f t="shared" si="5"/>
        <v>21600</v>
      </c>
      <c r="U45" s="32">
        <f t="shared" si="6"/>
        <v>0</v>
      </c>
      <c r="V45" s="32">
        <f t="shared" si="7"/>
        <v>696.5</v>
      </c>
      <c r="W45" s="32">
        <f t="shared" si="8"/>
        <v>696.5</v>
      </c>
      <c r="X45" s="32">
        <f t="shared" si="9"/>
        <v>696.5</v>
      </c>
    </row>
    <row r="46" spans="1:24" x14ac:dyDescent="0.25">
      <c r="A46" s="2"/>
      <c r="B46" s="2" t="s">
        <v>2</v>
      </c>
      <c r="C46" s="2">
        <f t="shared" si="10"/>
        <v>2</v>
      </c>
      <c r="D46" s="2">
        <f t="shared" si="11"/>
        <v>18</v>
      </c>
      <c r="E46" s="2">
        <f t="shared" si="2"/>
        <v>42</v>
      </c>
      <c r="F46" s="11">
        <v>630</v>
      </c>
      <c r="G46" s="9">
        <v>2.8799999999999999E-2</v>
      </c>
      <c r="H46" s="9">
        <v>4.4999999999999998E-2</v>
      </c>
      <c r="I46" s="9">
        <v>6.1199999999999997E-2</v>
      </c>
      <c r="J46" s="9">
        <v>0.30511109961440802</v>
      </c>
      <c r="K46" s="9">
        <v>0.30511109961440802</v>
      </c>
      <c r="L46" s="9">
        <v>0.47499999999999998</v>
      </c>
      <c r="N46" s="32">
        <f>IF('System Design'!$F$8=1,'Hourly Demand and Generation'!G46*'System Design'!$F$21,IF('System Design'!$F$8=2,'Hourly Demand and Generation'!H46*'System Design'!$F$21,IF('System Design'!$F$8=3,'Hourly Demand and Generation'!I46*'System Design'!$F$21)))</f>
        <v>30.599999999999998</v>
      </c>
      <c r="O46" s="32">
        <f>IF('System Design'!$F$8=1,'Hourly Demand and Generation'!J46*'System Design'!$F$22,IF('System Design'!$F$8=2,'Hourly Demand and Generation'!K46*'System Design'!$F$22,IF('System Design'!$F$8=3,'Hourly Demand and Generation'!L46*'System Design'!$F$22)))</f>
        <v>1187.5</v>
      </c>
      <c r="Q46" s="32">
        <f t="shared" si="0"/>
        <v>0</v>
      </c>
      <c r="R46" s="32">
        <f t="shared" si="3"/>
        <v>5400</v>
      </c>
      <c r="S46" s="32">
        <f t="shared" si="4"/>
        <v>0</v>
      </c>
      <c r="T46" s="32">
        <f t="shared" si="5"/>
        <v>21600</v>
      </c>
      <c r="U46" s="32">
        <f t="shared" si="6"/>
        <v>0</v>
      </c>
      <c r="V46" s="32">
        <f t="shared" si="7"/>
        <v>588.09999999999991</v>
      </c>
      <c r="W46" s="32">
        <f t="shared" si="8"/>
        <v>588.09999999999991</v>
      </c>
      <c r="X46" s="32">
        <f t="shared" si="9"/>
        <v>588.09999999999991</v>
      </c>
    </row>
    <row r="47" spans="1:24" x14ac:dyDescent="0.25">
      <c r="A47" s="2"/>
      <c r="B47" s="2" t="s">
        <v>2</v>
      </c>
      <c r="C47" s="2">
        <f t="shared" si="10"/>
        <v>2</v>
      </c>
      <c r="D47" s="2">
        <f t="shared" si="11"/>
        <v>19</v>
      </c>
      <c r="E47" s="2">
        <f t="shared" si="2"/>
        <v>43</v>
      </c>
      <c r="F47" s="11">
        <v>611.1</v>
      </c>
      <c r="G47" s="9">
        <v>0</v>
      </c>
      <c r="H47" s="9">
        <v>1.44E-2</v>
      </c>
      <c r="I47" s="9">
        <v>2.8799999999999999E-2</v>
      </c>
      <c r="J47" s="9">
        <v>0.28905262068733401</v>
      </c>
      <c r="K47" s="9">
        <v>0.28905262068733401</v>
      </c>
      <c r="L47" s="9">
        <v>0.45</v>
      </c>
      <c r="N47" s="32">
        <f>IF('System Design'!$F$8=1,'Hourly Demand and Generation'!G47*'System Design'!$F$21,IF('System Design'!$F$8=2,'Hourly Demand and Generation'!H47*'System Design'!$F$21,IF('System Design'!$F$8=3,'Hourly Demand and Generation'!I47*'System Design'!$F$21)))</f>
        <v>14.4</v>
      </c>
      <c r="O47" s="32">
        <f>IF('System Design'!$F$8=1,'Hourly Demand and Generation'!J47*'System Design'!$F$22,IF('System Design'!$F$8=2,'Hourly Demand and Generation'!K47*'System Design'!$F$22,IF('System Design'!$F$8=3,'Hourly Demand and Generation'!L47*'System Design'!$F$22)))</f>
        <v>1125</v>
      </c>
      <c r="Q47" s="32">
        <f t="shared" si="0"/>
        <v>0</v>
      </c>
      <c r="R47" s="32">
        <f t="shared" si="3"/>
        <v>5400</v>
      </c>
      <c r="S47" s="32">
        <f t="shared" si="4"/>
        <v>0</v>
      </c>
      <c r="T47" s="32">
        <f t="shared" si="5"/>
        <v>21600</v>
      </c>
      <c r="U47" s="32">
        <f t="shared" si="6"/>
        <v>0</v>
      </c>
      <c r="V47" s="32">
        <f t="shared" si="7"/>
        <v>528.30000000000007</v>
      </c>
      <c r="W47" s="32">
        <f t="shared" si="8"/>
        <v>528.30000000000007</v>
      </c>
      <c r="X47" s="32">
        <f t="shared" si="9"/>
        <v>528.30000000000007</v>
      </c>
    </row>
    <row r="48" spans="1:24" x14ac:dyDescent="0.25">
      <c r="A48" s="2"/>
      <c r="B48" s="2" t="s">
        <v>2</v>
      </c>
      <c r="C48" s="2">
        <f t="shared" si="10"/>
        <v>2</v>
      </c>
      <c r="D48" s="2">
        <f t="shared" si="11"/>
        <v>20</v>
      </c>
      <c r="E48" s="2">
        <f t="shared" si="2"/>
        <v>44</v>
      </c>
      <c r="F48" s="11">
        <v>598.5</v>
      </c>
      <c r="G48" s="9">
        <v>0</v>
      </c>
      <c r="H48" s="9">
        <v>0</v>
      </c>
      <c r="I48" s="9">
        <v>0</v>
      </c>
      <c r="J48" s="9">
        <v>0.28905262068733401</v>
      </c>
      <c r="K48" s="9">
        <v>0.28905262068733401</v>
      </c>
      <c r="L48" s="9">
        <v>0.45</v>
      </c>
      <c r="N48" s="32">
        <f>IF('System Design'!$F$8=1,'Hourly Demand and Generation'!G48*'System Design'!$F$21,IF('System Design'!$F$8=2,'Hourly Demand and Generation'!H48*'System Design'!$F$21,IF('System Design'!$F$8=3,'Hourly Demand and Generation'!I48*'System Design'!$F$21)))</f>
        <v>0</v>
      </c>
      <c r="O48" s="32">
        <f>IF('System Design'!$F$8=1,'Hourly Demand and Generation'!J48*'System Design'!$F$22,IF('System Design'!$F$8=2,'Hourly Demand and Generation'!K48*'System Design'!$F$22,IF('System Design'!$F$8=3,'Hourly Demand and Generation'!L48*'System Design'!$F$22)))</f>
        <v>1125</v>
      </c>
      <c r="Q48" s="32">
        <f t="shared" si="0"/>
        <v>0</v>
      </c>
      <c r="R48" s="32">
        <f t="shared" si="3"/>
        <v>5400</v>
      </c>
      <c r="S48" s="32">
        <f t="shared" si="4"/>
        <v>0</v>
      </c>
      <c r="T48" s="32">
        <f t="shared" si="5"/>
        <v>21600</v>
      </c>
      <c r="U48" s="32">
        <f t="shared" si="6"/>
        <v>0</v>
      </c>
      <c r="V48" s="32">
        <f t="shared" si="7"/>
        <v>526.5</v>
      </c>
      <c r="W48" s="32">
        <f t="shared" si="8"/>
        <v>526.5</v>
      </c>
      <c r="X48" s="32">
        <f t="shared" si="9"/>
        <v>526.5</v>
      </c>
    </row>
    <row r="49" spans="1:24" x14ac:dyDescent="0.25">
      <c r="A49" s="2"/>
      <c r="B49" s="2" t="s">
        <v>2</v>
      </c>
      <c r="C49" s="2">
        <f t="shared" si="10"/>
        <v>2</v>
      </c>
      <c r="D49" s="2">
        <f t="shared" si="11"/>
        <v>21</v>
      </c>
      <c r="E49" s="2">
        <f t="shared" si="2"/>
        <v>45</v>
      </c>
      <c r="F49" s="11">
        <v>567</v>
      </c>
      <c r="G49" s="9">
        <v>0</v>
      </c>
      <c r="H49" s="9">
        <v>0</v>
      </c>
      <c r="I49" s="9">
        <v>0</v>
      </c>
      <c r="J49" s="9">
        <v>0.28905262068733401</v>
      </c>
      <c r="K49" s="9">
        <v>0.28905262068733401</v>
      </c>
      <c r="L49" s="9">
        <v>0.45</v>
      </c>
      <c r="N49" s="32">
        <f>IF('System Design'!$F$8=1,'Hourly Demand and Generation'!G49*'System Design'!$F$21,IF('System Design'!$F$8=2,'Hourly Demand and Generation'!H49*'System Design'!$F$21,IF('System Design'!$F$8=3,'Hourly Demand and Generation'!I49*'System Design'!$F$21)))</f>
        <v>0</v>
      </c>
      <c r="O49" s="32">
        <f>IF('System Design'!$F$8=1,'Hourly Demand and Generation'!J49*'System Design'!$F$22,IF('System Design'!$F$8=2,'Hourly Demand and Generation'!K49*'System Design'!$F$22,IF('System Design'!$F$8=3,'Hourly Demand and Generation'!L49*'System Design'!$F$22)))</f>
        <v>1125</v>
      </c>
      <c r="Q49" s="32">
        <f t="shared" si="0"/>
        <v>0</v>
      </c>
      <c r="R49" s="32">
        <f t="shared" si="3"/>
        <v>5400</v>
      </c>
      <c r="S49" s="32">
        <f t="shared" si="4"/>
        <v>0</v>
      </c>
      <c r="T49" s="32">
        <f t="shared" si="5"/>
        <v>21600</v>
      </c>
      <c r="U49" s="32">
        <f t="shared" si="6"/>
        <v>0</v>
      </c>
      <c r="V49" s="32">
        <f t="shared" si="7"/>
        <v>558</v>
      </c>
      <c r="W49" s="32">
        <f t="shared" si="8"/>
        <v>558</v>
      </c>
      <c r="X49" s="32">
        <f t="shared" si="9"/>
        <v>558</v>
      </c>
    </row>
    <row r="50" spans="1:24" x14ac:dyDescent="0.25">
      <c r="A50" s="2"/>
      <c r="B50" s="2" t="s">
        <v>2</v>
      </c>
      <c r="C50" s="2">
        <f t="shared" si="10"/>
        <v>2</v>
      </c>
      <c r="D50" s="2">
        <f t="shared" si="11"/>
        <v>22</v>
      </c>
      <c r="E50" s="2">
        <f t="shared" si="2"/>
        <v>46</v>
      </c>
      <c r="F50" s="11">
        <v>535.5</v>
      </c>
      <c r="G50" s="9">
        <v>0</v>
      </c>
      <c r="H50" s="9">
        <v>0</v>
      </c>
      <c r="I50" s="9">
        <v>0</v>
      </c>
      <c r="J50" s="9">
        <v>0.30511109961440802</v>
      </c>
      <c r="K50" s="9">
        <v>0.30511109961440802</v>
      </c>
      <c r="L50" s="9">
        <v>0.47499999999999998</v>
      </c>
      <c r="N50" s="32">
        <f>IF('System Design'!$F$8=1,'Hourly Demand and Generation'!G50*'System Design'!$F$21,IF('System Design'!$F$8=2,'Hourly Demand and Generation'!H50*'System Design'!$F$21,IF('System Design'!$F$8=3,'Hourly Demand and Generation'!I50*'System Design'!$F$21)))</f>
        <v>0</v>
      </c>
      <c r="O50" s="32">
        <f>IF('System Design'!$F$8=1,'Hourly Demand and Generation'!J50*'System Design'!$F$22,IF('System Design'!$F$8=2,'Hourly Demand and Generation'!K50*'System Design'!$F$22,IF('System Design'!$F$8=3,'Hourly Demand and Generation'!L50*'System Design'!$F$22)))</f>
        <v>1187.5</v>
      </c>
      <c r="Q50" s="32">
        <f t="shared" si="0"/>
        <v>0</v>
      </c>
      <c r="R50" s="32">
        <f t="shared" si="3"/>
        <v>5400</v>
      </c>
      <c r="S50" s="32">
        <f t="shared" si="4"/>
        <v>0</v>
      </c>
      <c r="T50" s="32">
        <f t="shared" si="5"/>
        <v>21600</v>
      </c>
      <c r="U50" s="32">
        <f t="shared" si="6"/>
        <v>0</v>
      </c>
      <c r="V50" s="32">
        <f t="shared" si="7"/>
        <v>652</v>
      </c>
      <c r="W50" s="32">
        <f t="shared" si="8"/>
        <v>652</v>
      </c>
      <c r="X50" s="32">
        <f t="shared" si="9"/>
        <v>652</v>
      </c>
    </row>
    <row r="51" spans="1:24" x14ac:dyDescent="0.25">
      <c r="A51" s="2"/>
      <c r="B51" s="2" t="s">
        <v>2</v>
      </c>
      <c r="C51" s="2">
        <f t="shared" si="10"/>
        <v>2</v>
      </c>
      <c r="D51" s="2">
        <f t="shared" si="11"/>
        <v>23</v>
      </c>
      <c r="E51" s="2">
        <f t="shared" si="2"/>
        <v>47</v>
      </c>
      <c r="F51" s="11">
        <v>504</v>
      </c>
      <c r="G51" s="9">
        <v>0</v>
      </c>
      <c r="H51" s="9">
        <v>0</v>
      </c>
      <c r="I51" s="9">
        <v>0</v>
      </c>
      <c r="J51" s="9">
        <v>0.25693566283318597</v>
      </c>
      <c r="K51" s="9">
        <v>0.25693566283318597</v>
      </c>
      <c r="L51" s="9">
        <v>0.4</v>
      </c>
      <c r="N51" s="32">
        <f>IF('System Design'!$F$8=1,'Hourly Demand and Generation'!G51*'System Design'!$F$21,IF('System Design'!$F$8=2,'Hourly Demand and Generation'!H51*'System Design'!$F$21,IF('System Design'!$F$8=3,'Hourly Demand and Generation'!I51*'System Design'!$F$21)))</f>
        <v>0</v>
      </c>
      <c r="O51" s="32">
        <f>IF('System Design'!$F$8=1,'Hourly Demand and Generation'!J51*'System Design'!$F$22,IF('System Design'!$F$8=2,'Hourly Demand and Generation'!K51*'System Design'!$F$22,IF('System Design'!$F$8=3,'Hourly Demand and Generation'!L51*'System Design'!$F$22)))</f>
        <v>1000</v>
      </c>
      <c r="Q51" s="32">
        <f t="shared" si="0"/>
        <v>0</v>
      </c>
      <c r="R51" s="32">
        <f t="shared" si="3"/>
        <v>5400</v>
      </c>
      <c r="S51" s="32">
        <f t="shared" si="4"/>
        <v>0</v>
      </c>
      <c r="T51" s="32">
        <f t="shared" si="5"/>
        <v>21600</v>
      </c>
      <c r="U51" s="32">
        <f t="shared" si="6"/>
        <v>0</v>
      </c>
      <c r="V51" s="32">
        <f t="shared" si="7"/>
        <v>496</v>
      </c>
      <c r="W51" s="32">
        <f t="shared" si="8"/>
        <v>496</v>
      </c>
      <c r="X51" s="32">
        <f t="shared" si="9"/>
        <v>496</v>
      </c>
    </row>
    <row r="52" spans="1:24" x14ac:dyDescent="0.25">
      <c r="A52" s="2"/>
      <c r="B52" s="2" t="s">
        <v>2</v>
      </c>
      <c r="C52" s="2">
        <f t="shared" si="10"/>
        <v>2</v>
      </c>
      <c r="D52" s="2">
        <f t="shared" si="11"/>
        <v>24</v>
      </c>
      <c r="E52" s="2">
        <f t="shared" si="2"/>
        <v>48</v>
      </c>
      <c r="F52" s="11">
        <v>441</v>
      </c>
      <c r="G52" s="9">
        <v>0</v>
      </c>
      <c r="H52" s="9">
        <v>0</v>
      </c>
      <c r="I52" s="9">
        <v>0</v>
      </c>
      <c r="J52" s="9">
        <v>0.25693566283318597</v>
      </c>
      <c r="K52" s="9">
        <v>0.25693566283318597</v>
      </c>
      <c r="L52" s="9">
        <v>0.4</v>
      </c>
      <c r="N52" s="32">
        <f>IF('System Design'!$F$8=1,'Hourly Demand and Generation'!G52*'System Design'!$F$21,IF('System Design'!$F$8=2,'Hourly Demand and Generation'!H52*'System Design'!$F$21,IF('System Design'!$F$8=3,'Hourly Demand and Generation'!I52*'System Design'!$F$21)))</f>
        <v>0</v>
      </c>
      <c r="O52" s="32">
        <f>IF('System Design'!$F$8=1,'Hourly Demand and Generation'!J52*'System Design'!$F$22,IF('System Design'!$F$8=2,'Hourly Demand and Generation'!K52*'System Design'!$F$22,IF('System Design'!$F$8=3,'Hourly Demand and Generation'!L52*'System Design'!$F$22)))</f>
        <v>1000</v>
      </c>
      <c r="Q52" s="32">
        <f t="shared" si="0"/>
        <v>0</v>
      </c>
      <c r="R52" s="32">
        <f t="shared" si="3"/>
        <v>5400</v>
      </c>
      <c r="S52" s="32">
        <f t="shared" si="4"/>
        <v>0</v>
      </c>
      <c r="T52" s="32">
        <f t="shared" si="5"/>
        <v>21600</v>
      </c>
      <c r="U52" s="32">
        <f t="shared" si="6"/>
        <v>0</v>
      </c>
      <c r="V52" s="32">
        <f t="shared" si="7"/>
        <v>559</v>
      </c>
      <c r="W52" s="32">
        <f t="shared" si="8"/>
        <v>559</v>
      </c>
      <c r="X52" s="32">
        <f t="shared" si="9"/>
        <v>559</v>
      </c>
    </row>
    <row r="53" spans="1:24" x14ac:dyDescent="0.25">
      <c r="A53" s="2"/>
      <c r="B53" s="2" t="s">
        <v>2</v>
      </c>
      <c r="C53" s="2">
        <f>C52+1</f>
        <v>3</v>
      </c>
      <c r="D53" s="2">
        <v>1</v>
      </c>
      <c r="E53" s="2">
        <f t="shared" si="2"/>
        <v>49</v>
      </c>
      <c r="F53" s="11">
        <v>378</v>
      </c>
      <c r="G53" s="10">
        <v>0</v>
      </c>
      <c r="H53" s="10">
        <v>0</v>
      </c>
      <c r="I53" s="10">
        <v>0</v>
      </c>
      <c r="J53" s="9">
        <v>0.188204772725033</v>
      </c>
      <c r="K53" s="9">
        <v>0.5</v>
      </c>
      <c r="L53" s="9">
        <v>0.5</v>
      </c>
      <c r="N53" s="32">
        <f>IF('System Design'!$F$8=1,'Hourly Demand and Generation'!G53*'System Design'!$F$21,IF('System Design'!$F$8=2,'Hourly Demand and Generation'!H53*'System Design'!$F$21,IF('System Design'!$F$8=3,'Hourly Demand and Generation'!I53*'System Design'!$F$21)))</f>
        <v>0</v>
      </c>
      <c r="O53" s="32">
        <f>IF('System Design'!$F$8=1,'Hourly Demand and Generation'!J53*'System Design'!$F$22,IF('System Design'!$F$8=2,'Hourly Demand and Generation'!K53*'System Design'!$F$22,IF('System Design'!$F$8=3,'Hourly Demand and Generation'!L53*'System Design'!$F$22)))</f>
        <v>1250</v>
      </c>
      <c r="Q53" s="32">
        <f t="shared" si="0"/>
        <v>0</v>
      </c>
      <c r="R53" s="32">
        <f t="shared" si="3"/>
        <v>5400</v>
      </c>
      <c r="S53" s="32">
        <f t="shared" si="4"/>
        <v>0</v>
      </c>
      <c r="T53" s="32">
        <f t="shared" si="5"/>
        <v>21600</v>
      </c>
      <c r="U53" s="32">
        <f t="shared" si="6"/>
        <v>0</v>
      </c>
      <c r="V53" s="32">
        <f t="shared" si="7"/>
        <v>872</v>
      </c>
      <c r="W53" s="32">
        <f t="shared" si="8"/>
        <v>872</v>
      </c>
      <c r="X53" s="32">
        <f t="shared" si="9"/>
        <v>872</v>
      </c>
    </row>
    <row r="54" spans="1:24" x14ac:dyDescent="0.25">
      <c r="A54" s="2"/>
      <c r="B54" s="2" t="s">
        <v>2</v>
      </c>
      <c r="C54" s="2">
        <f>C53</f>
        <v>3</v>
      </c>
      <c r="D54" s="2">
        <f>D53+1</f>
        <v>2</v>
      </c>
      <c r="E54" s="2">
        <f t="shared" si="2"/>
        <v>50</v>
      </c>
      <c r="F54" s="11">
        <v>346.5</v>
      </c>
      <c r="G54" s="10">
        <v>0</v>
      </c>
      <c r="H54" s="10">
        <v>0</v>
      </c>
      <c r="I54" s="10">
        <v>0</v>
      </c>
      <c r="J54" s="9">
        <v>0.16938429545253</v>
      </c>
      <c r="K54" s="9">
        <v>0.45</v>
      </c>
      <c r="L54" s="9">
        <v>0.45</v>
      </c>
      <c r="N54" s="32">
        <f>IF('System Design'!$F$8=1,'Hourly Demand and Generation'!G54*'System Design'!$F$21,IF('System Design'!$F$8=2,'Hourly Demand and Generation'!H54*'System Design'!$F$21,IF('System Design'!$F$8=3,'Hourly Demand and Generation'!I54*'System Design'!$F$21)))</f>
        <v>0</v>
      </c>
      <c r="O54" s="32">
        <f>IF('System Design'!$F$8=1,'Hourly Demand and Generation'!J54*'System Design'!$F$22,IF('System Design'!$F$8=2,'Hourly Demand and Generation'!K54*'System Design'!$F$22,IF('System Design'!$F$8=3,'Hourly Demand and Generation'!L54*'System Design'!$F$22)))</f>
        <v>1125</v>
      </c>
      <c r="Q54" s="32">
        <f t="shared" si="0"/>
        <v>0</v>
      </c>
      <c r="R54" s="32">
        <f t="shared" si="3"/>
        <v>5400</v>
      </c>
      <c r="S54" s="32">
        <f t="shared" si="4"/>
        <v>0</v>
      </c>
      <c r="T54" s="32">
        <f t="shared" si="5"/>
        <v>21600</v>
      </c>
      <c r="U54" s="32">
        <f t="shared" si="6"/>
        <v>0</v>
      </c>
      <c r="V54" s="32">
        <f t="shared" si="7"/>
        <v>778.5</v>
      </c>
      <c r="W54" s="32">
        <f t="shared" si="8"/>
        <v>778.5</v>
      </c>
      <c r="X54" s="32">
        <f t="shared" si="9"/>
        <v>778.5</v>
      </c>
    </row>
    <row r="55" spans="1:24" x14ac:dyDescent="0.25">
      <c r="A55" s="2"/>
      <c r="B55" s="2" t="s">
        <v>2</v>
      </c>
      <c r="C55" s="2">
        <f t="shared" ref="C55:C76" si="12">C54</f>
        <v>3</v>
      </c>
      <c r="D55" s="2">
        <f t="shared" ref="D55:D76" si="13">D54+1</f>
        <v>3</v>
      </c>
      <c r="E55" s="2">
        <f t="shared" si="2"/>
        <v>51</v>
      </c>
      <c r="F55" s="11">
        <v>315</v>
      </c>
      <c r="G55" s="10">
        <v>0</v>
      </c>
      <c r="H55" s="10">
        <v>0</v>
      </c>
      <c r="I55" s="10">
        <v>0</v>
      </c>
      <c r="J55" s="9">
        <v>0.16938429545253</v>
      </c>
      <c r="K55" s="9">
        <v>0.45</v>
      </c>
      <c r="L55" s="9">
        <v>0.45</v>
      </c>
      <c r="N55" s="32">
        <f>IF('System Design'!$F$8=1,'Hourly Demand and Generation'!G55*'System Design'!$F$21,IF('System Design'!$F$8=2,'Hourly Demand and Generation'!H55*'System Design'!$F$21,IF('System Design'!$F$8=3,'Hourly Demand and Generation'!I55*'System Design'!$F$21)))</f>
        <v>0</v>
      </c>
      <c r="O55" s="32">
        <f>IF('System Design'!$F$8=1,'Hourly Demand and Generation'!J55*'System Design'!$F$22,IF('System Design'!$F$8=2,'Hourly Demand and Generation'!K55*'System Design'!$F$22,IF('System Design'!$F$8=3,'Hourly Demand and Generation'!L55*'System Design'!$F$22)))</f>
        <v>1125</v>
      </c>
      <c r="Q55" s="32">
        <f t="shared" si="0"/>
        <v>0</v>
      </c>
      <c r="R55" s="32">
        <f t="shared" si="3"/>
        <v>5400</v>
      </c>
      <c r="S55" s="32">
        <f t="shared" si="4"/>
        <v>0</v>
      </c>
      <c r="T55" s="32">
        <f t="shared" si="5"/>
        <v>21600</v>
      </c>
      <c r="U55" s="32">
        <f t="shared" si="6"/>
        <v>0</v>
      </c>
      <c r="V55" s="32">
        <f t="shared" si="7"/>
        <v>810</v>
      </c>
      <c r="W55" s="32">
        <f t="shared" si="8"/>
        <v>810</v>
      </c>
      <c r="X55" s="32">
        <f t="shared" si="9"/>
        <v>810</v>
      </c>
    </row>
    <row r="56" spans="1:24" x14ac:dyDescent="0.25">
      <c r="A56" s="2"/>
      <c r="B56" s="2" t="s">
        <v>2</v>
      </c>
      <c r="C56" s="2">
        <f t="shared" si="12"/>
        <v>3</v>
      </c>
      <c r="D56" s="2">
        <f t="shared" si="13"/>
        <v>4</v>
      </c>
      <c r="E56" s="2">
        <f t="shared" si="2"/>
        <v>52</v>
      </c>
      <c r="F56" s="11">
        <v>378</v>
      </c>
      <c r="G56" s="10">
        <v>0</v>
      </c>
      <c r="H56" s="10">
        <v>0</v>
      </c>
      <c r="I56" s="10">
        <v>0</v>
      </c>
      <c r="J56" s="9">
        <v>0.188204772725033</v>
      </c>
      <c r="K56" s="9">
        <v>0.5</v>
      </c>
      <c r="L56" s="9">
        <v>0.5</v>
      </c>
      <c r="N56" s="32">
        <f>IF('System Design'!$F$8=1,'Hourly Demand and Generation'!G56*'System Design'!$F$21,IF('System Design'!$F$8=2,'Hourly Demand and Generation'!H56*'System Design'!$F$21,IF('System Design'!$F$8=3,'Hourly Demand and Generation'!I56*'System Design'!$F$21)))</f>
        <v>0</v>
      </c>
      <c r="O56" s="32">
        <f>IF('System Design'!$F$8=1,'Hourly Demand and Generation'!J56*'System Design'!$F$22,IF('System Design'!$F$8=2,'Hourly Demand and Generation'!K56*'System Design'!$F$22,IF('System Design'!$F$8=3,'Hourly Demand and Generation'!L56*'System Design'!$F$22)))</f>
        <v>1250</v>
      </c>
      <c r="Q56" s="32">
        <f t="shared" si="0"/>
        <v>0</v>
      </c>
      <c r="R56" s="32">
        <f t="shared" si="3"/>
        <v>5400</v>
      </c>
      <c r="S56" s="32">
        <f t="shared" si="4"/>
        <v>0</v>
      </c>
      <c r="T56" s="32">
        <f t="shared" si="5"/>
        <v>21600</v>
      </c>
      <c r="U56" s="32">
        <f t="shared" si="6"/>
        <v>0</v>
      </c>
      <c r="V56" s="32">
        <f t="shared" si="7"/>
        <v>872</v>
      </c>
      <c r="W56" s="32">
        <f t="shared" si="8"/>
        <v>872</v>
      </c>
      <c r="X56" s="32">
        <f t="shared" si="9"/>
        <v>872</v>
      </c>
    </row>
    <row r="57" spans="1:24" x14ac:dyDescent="0.25">
      <c r="A57" s="2"/>
      <c r="B57" s="2" t="s">
        <v>2</v>
      </c>
      <c r="C57" s="2">
        <f t="shared" si="12"/>
        <v>3</v>
      </c>
      <c r="D57" s="2">
        <f t="shared" si="13"/>
        <v>5</v>
      </c>
      <c r="E57" s="2">
        <f t="shared" si="2"/>
        <v>53</v>
      </c>
      <c r="F57" s="11">
        <v>409.5</v>
      </c>
      <c r="G57" s="10">
        <v>0</v>
      </c>
      <c r="H57" s="10">
        <v>1.44E-2</v>
      </c>
      <c r="I57" s="10">
        <v>2.8799999999999999E-2</v>
      </c>
      <c r="J57" s="9">
        <v>0.15056381818002701</v>
      </c>
      <c r="K57" s="9">
        <v>0.4</v>
      </c>
      <c r="L57" s="9">
        <v>0.4</v>
      </c>
      <c r="N57" s="32">
        <f>IF('System Design'!$F$8=1,'Hourly Demand and Generation'!G57*'System Design'!$F$21,IF('System Design'!$F$8=2,'Hourly Demand and Generation'!H57*'System Design'!$F$21,IF('System Design'!$F$8=3,'Hourly Demand and Generation'!I57*'System Design'!$F$21)))</f>
        <v>14.4</v>
      </c>
      <c r="O57" s="32">
        <f>IF('System Design'!$F$8=1,'Hourly Demand and Generation'!J57*'System Design'!$F$22,IF('System Design'!$F$8=2,'Hourly Demand and Generation'!K57*'System Design'!$F$22,IF('System Design'!$F$8=3,'Hourly Demand and Generation'!L57*'System Design'!$F$22)))</f>
        <v>1000</v>
      </c>
      <c r="Q57" s="32">
        <f t="shared" si="0"/>
        <v>0</v>
      </c>
      <c r="R57" s="32">
        <f t="shared" si="3"/>
        <v>5400</v>
      </c>
      <c r="S57" s="32">
        <f t="shared" si="4"/>
        <v>0</v>
      </c>
      <c r="T57" s="32">
        <f t="shared" si="5"/>
        <v>21600</v>
      </c>
      <c r="U57" s="32">
        <f t="shared" si="6"/>
        <v>0</v>
      </c>
      <c r="V57" s="32">
        <f t="shared" si="7"/>
        <v>604.9</v>
      </c>
      <c r="W57" s="32">
        <f t="shared" si="8"/>
        <v>604.9</v>
      </c>
      <c r="X57" s="32">
        <f t="shared" si="9"/>
        <v>604.9</v>
      </c>
    </row>
    <row r="58" spans="1:24" x14ac:dyDescent="0.25">
      <c r="A58" s="2"/>
      <c r="B58" s="2" t="s">
        <v>2</v>
      </c>
      <c r="C58" s="2">
        <f t="shared" si="12"/>
        <v>3</v>
      </c>
      <c r="D58" s="2">
        <f t="shared" si="13"/>
        <v>6</v>
      </c>
      <c r="E58" s="2">
        <f t="shared" si="2"/>
        <v>54</v>
      </c>
      <c r="F58" s="11">
        <v>441</v>
      </c>
      <c r="G58" s="10">
        <v>2.8799999999999999E-2</v>
      </c>
      <c r="H58" s="10">
        <v>4.4999999999999998E-2</v>
      </c>
      <c r="I58" s="10">
        <v>6.1199999999999997E-2</v>
      </c>
      <c r="J58" s="9">
        <v>0.15056381818002701</v>
      </c>
      <c r="K58" s="9">
        <v>0.4</v>
      </c>
      <c r="L58" s="9">
        <v>0.4</v>
      </c>
      <c r="N58" s="32">
        <f>IF('System Design'!$F$8=1,'Hourly Demand and Generation'!G58*'System Design'!$F$21,IF('System Design'!$F$8=2,'Hourly Demand and Generation'!H58*'System Design'!$F$21,IF('System Design'!$F$8=3,'Hourly Demand and Generation'!I58*'System Design'!$F$21)))</f>
        <v>30.599999999999998</v>
      </c>
      <c r="O58" s="32">
        <f>IF('System Design'!$F$8=1,'Hourly Demand and Generation'!J58*'System Design'!$F$22,IF('System Design'!$F$8=2,'Hourly Demand and Generation'!K58*'System Design'!$F$22,IF('System Design'!$F$8=3,'Hourly Demand and Generation'!L58*'System Design'!$F$22)))</f>
        <v>1000</v>
      </c>
      <c r="Q58" s="32">
        <f t="shared" si="0"/>
        <v>0</v>
      </c>
      <c r="R58" s="32">
        <f t="shared" si="3"/>
        <v>5400</v>
      </c>
      <c r="S58" s="32">
        <f t="shared" si="4"/>
        <v>0</v>
      </c>
      <c r="T58" s="32">
        <f t="shared" si="5"/>
        <v>21600</v>
      </c>
      <c r="U58" s="32">
        <f t="shared" si="6"/>
        <v>0</v>
      </c>
      <c r="V58" s="32">
        <f t="shared" si="7"/>
        <v>589.59999999999991</v>
      </c>
      <c r="W58" s="32">
        <f t="shared" si="8"/>
        <v>589.59999999999991</v>
      </c>
      <c r="X58" s="32">
        <f t="shared" si="9"/>
        <v>589.59999999999991</v>
      </c>
    </row>
    <row r="59" spans="1:24" x14ac:dyDescent="0.25">
      <c r="A59" s="2"/>
      <c r="B59" s="2" t="s">
        <v>2</v>
      </c>
      <c r="C59" s="2">
        <f t="shared" si="12"/>
        <v>3</v>
      </c>
      <c r="D59" s="2">
        <f t="shared" si="13"/>
        <v>7</v>
      </c>
      <c r="E59" s="2">
        <f t="shared" si="2"/>
        <v>55</v>
      </c>
      <c r="F59" s="11">
        <v>472.5</v>
      </c>
      <c r="G59" s="10">
        <v>6.1199999999999997E-2</v>
      </c>
      <c r="H59" s="10">
        <v>7.5600000000000001E-2</v>
      </c>
      <c r="I59" s="10">
        <v>0.09</v>
      </c>
      <c r="J59" s="9">
        <v>0.16938429545253</v>
      </c>
      <c r="K59" s="9">
        <v>0.45</v>
      </c>
      <c r="L59" s="9">
        <v>0.45</v>
      </c>
      <c r="N59" s="32">
        <f>IF('System Design'!$F$8=1,'Hourly Demand and Generation'!G59*'System Design'!$F$21,IF('System Design'!$F$8=2,'Hourly Demand and Generation'!H59*'System Design'!$F$21,IF('System Design'!$F$8=3,'Hourly Demand and Generation'!I59*'System Design'!$F$21)))</f>
        <v>45</v>
      </c>
      <c r="O59" s="32">
        <f>IF('System Design'!$F$8=1,'Hourly Demand and Generation'!J59*'System Design'!$F$22,IF('System Design'!$F$8=2,'Hourly Demand and Generation'!K59*'System Design'!$F$22,IF('System Design'!$F$8=3,'Hourly Demand and Generation'!L59*'System Design'!$F$22)))</f>
        <v>1125</v>
      </c>
      <c r="Q59" s="32">
        <f t="shared" si="0"/>
        <v>0</v>
      </c>
      <c r="R59" s="32">
        <f t="shared" si="3"/>
        <v>5400</v>
      </c>
      <c r="S59" s="32">
        <f t="shared" si="4"/>
        <v>0</v>
      </c>
      <c r="T59" s="32">
        <f t="shared" si="5"/>
        <v>21600</v>
      </c>
      <c r="U59" s="32">
        <f t="shared" si="6"/>
        <v>0</v>
      </c>
      <c r="V59" s="32">
        <f t="shared" si="7"/>
        <v>697.5</v>
      </c>
      <c r="W59" s="32">
        <f t="shared" si="8"/>
        <v>697.5</v>
      </c>
      <c r="X59" s="32">
        <f t="shared" si="9"/>
        <v>697.5</v>
      </c>
    </row>
    <row r="60" spans="1:24" x14ac:dyDescent="0.25">
      <c r="A60" s="2"/>
      <c r="B60" s="2" t="s">
        <v>2</v>
      </c>
      <c r="C60" s="2">
        <f t="shared" si="12"/>
        <v>3</v>
      </c>
      <c r="D60" s="2">
        <f t="shared" si="13"/>
        <v>8</v>
      </c>
      <c r="E60" s="2">
        <f t="shared" si="2"/>
        <v>56</v>
      </c>
      <c r="F60" s="11">
        <v>504</v>
      </c>
      <c r="G60" s="10">
        <v>0.1188</v>
      </c>
      <c r="H60" s="10">
        <v>0.13500000000000001</v>
      </c>
      <c r="I60" s="10">
        <v>0.1512</v>
      </c>
      <c r="J60" s="9">
        <v>0.16938429545253</v>
      </c>
      <c r="K60" s="9">
        <v>0.45</v>
      </c>
      <c r="L60" s="9">
        <v>0.45</v>
      </c>
      <c r="N60" s="32">
        <f>IF('System Design'!$F$8=1,'Hourly Demand and Generation'!G60*'System Design'!$F$21,IF('System Design'!$F$8=2,'Hourly Demand and Generation'!H60*'System Design'!$F$21,IF('System Design'!$F$8=3,'Hourly Demand and Generation'!I60*'System Design'!$F$21)))</f>
        <v>75.599999999999994</v>
      </c>
      <c r="O60" s="32">
        <f>IF('System Design'!$F$8=1,'Hourly Demand and Generation'!J60*'System Design'!$F$22,IF('System Design'!$F$8=2,'Hourly Demand and Generation'!K60*'System Design'!$F$22,IF('System Design'!$F$8=3,'Hourly Demand and Generation'!L60*'System Design'!$F$22)))</f>
        <v>1125</v>
      </c>
      <c r="Q60" s="32">
        <f t="shared" si="0"/>
        <v>0</v>
      </c>
      <c r="R60" s="32">
        <f t="shared" si="3"/>
        <v>5400</v>
      </c>
      <c r="S60" s="32">
        <f t="shared" si="4"/>
        <v>0</v>
      </c>
      <c r="T60" s="32">
        <f t="shared" si="5"/>
        <v>21600</v>
      </c>
      <c r="U60" s="32">
        <f t="shared" si="6"/>
        <v>0</v>
      </c>
      <c r="V60" s="32">
        <f t="shared" si="7"/>
        <v>696.59999999999991</v>
      </c>
      <c r="W60" s="32">
        <f t="shared" si="8"/>
        <v>696.59999999999991</v>
      </c>
      <c r="X60" s="32">
        <f t="shared" si="9"/>
        <v>696.59999999999991</v>
      </c>
    </row>
    <row r="61" spans="1:24" x14ac:dyDescent="0.25">
      <c r="A61" s="2"/>
      <c r="B61" s="2" t="s">
        <v>2</v>
      </c>
      <c r="C61" s="2">
        <f t="shared" si="12"/>
        <v>3</v>
      </c>
      <c r="D61" s="2">
        <f t="shared" si="13"/>
        <v>9</v>
      </c>
      <c r="E61" s="2">
        <f t="shared" si="2"/>
        <v>57</v>
      </c>
      <c r="F61" s="11">
        <v>504</v>
      </c>
      <c r="G61" s="10">
        <v>0.18</v>
      </c>
      <c r="H61" s="10">
        <v>0.19439999999999999</v>
      </c>
      <c r="I61" s="10">
        <v>0.20880000000000001</v>
      </c>
      <c r="J61" s="9">
        <v>0.15056381818002701</v>
      </c>
      <c r="K61" s="9">
        <v>0.4</v>
      </c>
      <c r="L61" s="9">
        <v>0.4</v>
      </c>
      <c r="N61" s="32">
        <f>IF('System Design'!$F$8=1,'Hourly Demand and Generation'!G61*'System Design'!$F$21,IF('System Design'!$F$8=2,'Hourly Demand and Generation'!H61*'System Design'!$F$21,IF('System Design'!$F$8=3,'Hourly Demand and Generation'!I61*'System Design'!$F$21)))</f>
        <v>104.4</v>
      </c>
      <c r="O61" s="32">
        <f>IF('System Design'!$F$8=1,'Hourly Demand and Generation'!J61*'System Design'!$F$22,IF('System Design'!$F$8=2,'Hourly Demand and Generation'!K61*'System Design'!$F$22,IF('System Design'!$F$8=3,'Hourly Demand and Generation'!L61*'System Design'!$F$22)))</f>
        <v>1000</v>
      </c>
      <c r="Q61" s="32">
        <f t="shared" si="0"/>
        <v>0</v>
      </c>
      <c r="R61" s="32">
        <f t="shared" si="3"/>
        <v>5400</v>
      </c>
      <c r="S61" s="32">
        <f t="shared" si="4"/>
        <v>0</v>
      </c>
      <c r="T61" s="32">
        <f t="shared" si="5"/>
        <v>21600</v>
      </c>
      <c r="U61" s="32">
        <f t="shared" si="6"/>
        <v>0</v>
      </c>
      <c r="V61" s="32">
        <f t="shared" si="7"/>
        <v>600.40000000000009</v>
      </c>
      <c r="W61" s="32">
        <f t="shared" si="8"/>
        <v>600.40000000000009</v>
      </c>
      <c r="X61" s="32">
        <f t="shared" si="9"/>
        <v>600.40000000000009</v>
      </c>
    </row>
    <row r="62" spans="1:24" x14ac:dyDescent="0.25">
      <c r="A62" s="2"/>
      <c r="B62" s="2" t="s">
        <v>2</v>
      </c>
      <c r="C62" s="2">
        <f t="shared" si="12"/>
        <v>3</v>
      </c>
      <c r="D62" s="2">
        <f t="shared" si="13"/>
        <v>10</v>
      </c>
      <c r="E62" s="2">
        <f t="shared" si="2"/>
        <v>58</v>
      </c>
      <c r="F62" s="11">
        <v>491.4</v>
      </c>
      <c r="G62" s="10">
        <v>0.2412</v>
      </c>
      <c r="H62" s="10">
        <v>0.25559999999999999</v>
      </c>
      <c r="I62" s="10">
        <v>0.27</v>
      </c>
      <c r="J62" s="9">
        <v>0.16938429545253</v>
      </c>
      <c r="K62" s="9">
        <v>0.45</v>
      </c>
      <c r="L62" s="9">
        <v>0.45</v>
      </c>
      <c r="N62" s="32">
        <f>IF('System Design'!$F$8=1,'Hourly Demand and Generation'!G62*'System Design'!$F$21,IF('System Design'!$F$8=2,'Hourly Demand and Generation'!H62*'System Design'!$F$21,IF('System Design'!$F$8=3,'Hourly Demand and Generation'!I62*'System Design'!$F$21)))</f>
        <v>135</v>
      </c>
      <c r="O62" s="32">
        <f>IF('System Design'!$F$8=1,'Hourly Demand and Generation'!J62*'System Design'!$F$22,IF('System Design'!$F$8=2,'Hourly Demand and Generation'!K62*'System Design'!$F$22,IF('System Design'!$F$8=3,'Hourly Demand and Generation'!L62*'System Design'!$F$22)))</f>
        <v>1125</v>
      </c>
      <c r="Q62" s="32">
        <f t="shared" si="0"/>
        <v>0</v>
      </c>
      <c r="R62" s="32">
        <f t="shared" si="3"/>
        <v>5400</v>
      </c>
      <c r="S62" s="32">
        <f t="shared" si="4"/>
        <v>0</v>
      </c>
      <c r="T62" s="32">
        <f t="shared" si="5"/>
        <v>21600</v>
      </c>
      <c r="U62" s="32">
        <f t="shared" si="6"/>
        <v>0</v>
      </c>
      <c r="V62" s="32">
        <f t="shared" si="7"/>
        <v>768.6</v>
      </c>
      <c r="W62" s="32">
        <f t="shared" si="8"/>
        <v>768.6</v>
      </c>
      <c r="X62" s="32">
        <f t="shared" si="9"/>
        <v>768.6</v>
      </c>
    </row>
    <row r="63" spans="1:24" x14ac:dyDescent="0.25">
      <c r="A63" s="2"/>
      <c r="B63" s="2" t="s">
        <v>2</v>
      </c>
      <c r="C63" s="2">
        <f t="shared" si="12"/>
        <v>3</v>
      </c>
      <c r="D63" s="2">
        <f t="shared" si="13"/>
        <v>11</v>
      </c>
      <c r="E63" s="2">
        <f t="shared" si="2"/>
        <v>59</v>
      </c>
      <c r="F63" s="11">
        <v>485.1</v>
      </c>
      <c r="G63" s="10">
        <v>0.29880000000000001</v>
      </c>
      <c r="H63" s="10">
        <v>0.315</v>
      </c>
      <c r="I63" s="10">
        <v>0.33119999999999999</v>
      </c>
      <c r="J63" s="9">
        <v>0.15056381818002701</v>
      </c>
      <c r="K63" s="9">
        <v>0.4</v>
      </c>
      <c r="L63" s="9">
        <v>0.4</v>
      </c>
      <c r="N63" s="32">
        <f>IF('System Design'!$F$8=1,'Hourly Demand and Generation'!G63*'System Design'!$F$21,IF('System Design'!$F$8=2,'Hourly Demand and Generation'!H63*'System Design'!$F$21,IF('System Design'!$F$8=3,'Hourly Demand and Generation'!I63*'System Design'!$F$21)))</f>
        <v>165.6</v>
      </c>
      <c r="O63" s="32">
        <f>IF('System Design'!$F$8=1,'Hourly Demand and Generation'!J63*'System Design'!$F$22,IF('System Design'!$F$8=2,'Hourly Demand and Generation'!K63*'System Design'!$F$22,IF('System Design'!$F$8=3,'Hourly Demand and Generation'!L63*'System Design'!$F$22)))</f>
        <v>1000</v>
      </c>
      <c r="Q63" s="32">
        <f t="shared" si="0"/>
        <v>0</v>
      </c>
      <c r="R63" s="32">
        <f t="shared" si="3"/>
        <v>5400</v>
      </c>
      <c r="S63" s="32">
        <f t="shared" si="4"/>
        <v>0</v>
      </c>
      <c r="T63" s="32">
        <f t="shared" si="5"/>
        <v>21600</v>
      </c>
      <c r="U63" s="32">
        <f t="shared" si="6"/>
        <v>0</v>
      </c>
      <c r="V63" s="32">
        <f t="shared" si="7"/>
        <v>680.49999999999989</v>
      </c>
      <c r="W63" s="32">
        <f t="shared" si="8"/>
        <v>680.49999999999989</v>
      </c>
      <c r="X63" s="32">
        <f t="shared" si="9"/>
        <v>680.49999999999989</v>
      </c>
    </row>
    <row r="64" spans="1:24" x14ac:dyDescent="0.25">
      <c r="A64" s="2"/>
      <c r="B64" s="2" t="s">
        <v>2</v>
      </c>
      <c r="C64" s="2">
        <f t="shared" si="12"/>
        <v>3</v>
      </c>
      <c r="D64" s="2">
        <f t="shared" si="13"/>
        <v>12</v>
      </c>
      <c r="E64" s="2">
        <f t="shared" si="2"/>
        <v>60</v>
      </c>
      <c r="F64" s="11">
        <v>485.1</v>
      </c>
      <c r="G64" s="10">
        <v>0.36</v>
      </c>
      <c r="H64" s="10">
        <v>0.36</v>
      </c>
      <c r="I64" s="10">
        <v>0.36</v>
      </c>
      <c r="J64" s="9">
        <v>0.141153579543775</v>
      </c>
      <c r="K64" s="9">
        <v>0.375</v>
      </c>
      <c r="L64" s="9">
        <v>0.375</v>
      </c>
      <c r="N64" s="32">
        <f>IF('System Design'!$F$8=1,'Hourly Demand and Generation'!G64*'System Design'!$F$21,IF('System Design'!$F$8=2,'Hourly Demand and Generation'!H64*'System Design'!$F$21,IF('System Design'!$F$8=3,'Hourly Demand and Generation'!I64*'System Design'!$F$21)))</f>
        <v>180</v>
      </c>
      <c r="O64" s="32">
        <f>IF('System Design'!$F$8=1,'Hourly Demand and Generation'!J64*'System Design'!$F$22,IF('System Design'!$F$8=2,'Hourly Demand and Generation'!K64*'System Design'!$F$22,IF('System Design'!$F$8=3,'Hourly Demand and Generation'!L64*'System Design'!$F$22)))</f>
        <v>937.5</v>
      </c>
      <c r="Q64" s="32">
        <f t="shared" si="0"/>
        <v>0</v>
      </c>
      <c r="R64" s="32">
        <f t="shared" si="3"/>
        <v>5400</v>
      </c>
      <c r="S64" s="32">
        <f t="shared" si="4"/>
        <v>0</v>
      </c>
      <c r="T64" s="32">
        <f t="shared" si="5"/>
        <v>21600</v>
      </c>
      <c r="U64" s="32">
        <f t="shared" si="6"/>
        <v>0</v>
      </c>
      <c r="V64" s="32">
        <f t="shared" si="7"/>
        <v>632.4</v>
      </c>
      <c r="W64" s="32">
        <f t="shared" si="8"/>
        <v>632.4</v>
      </c>
      <c r="X64" s="32">
        <f t="shared" si="9"/>
        <v>632.4</v>
      </c>
    </row>
    <row r="65" spans="1:24" x14ac:dyDescent="0.25">
      <c r="A65" s="2"/>
      <c r="B65" s="2" t="s">
        <v>2</v>
      </c>
      <c r="C65" s="2">
        <f t="shared" si="12"/>
        <v>3</v>
      </c>
      <c r="D65" s="2">
        <f t="shared" si="13"/>
        <v>13</v>
      </c>
      <c r="E65" s="2">
        <f t="shared" si="2"/>
        <v>61</v>
      </c>
      <c r="F65" s="11">
        <v>504</v>
      </c>
      <c r="G65" s="10">
        <v>0.29880000000000001</v>
      </c>
      <c r="H65" s="10">
        <v>0.315</v>
      </c>
      <c r="I65" s="10">
        <v>0.33119999999999999</v>
      </c>
      <c r="J65" s="9">
        <v>0.15056381818002701</v>
      </c>
      <c r="K65" s="9">
        <v>0.4</v>
      </c>
      <c r="L65" s="9">
        <v>0.4</v>
      </c>
      <c r="N65" s="32">
        <f>IF('System Design'!$F$8=1,'Hourly Demand and Generation'!G65*'System Design'!$F$21,IF('System Design'!$F$8=2,'Hourly Demand and Generation'!H65*'System Design'!$F$21,IF('System Design'!$F$8=3,'Hourly Demand and Generation'!I65*'System Design'!$F$21)))</f>
        <v>165.6</v>
      </c>
      <c r="O65" s="32">
        <f>IF('System Design'!$F$8=1,'Hourly Demand and Generation'!J65*'System Design'!$F$22,IF('System Design'!$F$8=2,'Hourly Demand and Generation'!K65*'System Design'!$F$22,IF('System Design'!$F$8=3,'Hourly Demand and Generation'!L65*'System Design'!$F$22)))</f>
        <v>1000</v>
      </c>
      <c r="Q65" s="32">
        <f t="shared" si="0"/>
        <v>0</v>
      </c>
      <c r="R65" s="32">
        <f t="shared" si="3"/>
        <v>5400</v>
      </c>
      <c r="S65" s="32">
        <f t="shared" si="4"/>
        <v>0</v>
      </c>
      <c r="T65" s="32">
        <f t="shared" si="5"/>
        <v>21600</v>
      </c>
      <c r="U65" s="32">
        <f t="shared" si="6"/>
        <v>0</v>
      </c>
      <c r="V65" s="32">
        <f t="shared" si="7"/>
        <v>661.59999999999991</v>
      </c>
      <c r="W65" s="32">
        <f t="shared" si="8"/>
        <v>661.59999999999991</v>
      </c>
      <c r="X65" s="32">
        <f t="shared" si="9"/>
        <v>661.59999999999991</v>
      </c>
    </row>
    <row r="66" spans="1:24" x14ac:dyDescent="0.25">
      <c r="A66" s="2"/>
      <c r="B66" s="2" t="s">
        <v>2</v>
      </c>
      <c r="C66" s="2">
        <f t="shared" si="12"/>
        <v>3</v>
      </c>
      <c r="D66" s="2">
        <f t="shared" si="13"/>
        <v>14</v>
      </c>
      <c r="E66" s="2">
        <f t="shared" si="2"/>
        <v>62</v>
      </c>
      <c r="F66" s="11">
        <v>504</v>
      </c>
      <c r="G66" s="10">
        <v>0.2412</v>
      </c>
      <c r="H66" s="10">
        <v>0.25559999999999999</v>
      </c>
      <c r="I66" s="10">
        <v>0.27</v>
      </c>
      <c r="J66" s="9">
        <v>0.15997405681627799</v>
      </c>
      <c r="K66" s="9">
        <v>0.42499999999999999</v>
      </c>
      <c r="L66" s="9">
        <v>0.42499999999999999</v>
      </c>
      <c r="N66" s="32">
        <f>IF('System Design'!$F$8=1,'Hourly Demand and Generation'!G66*'System Design'!$F$21,IF('System Design'!$F$8=2,'Hourly Demand and Generation'!H66*'System Design'!$F$21,IF('System Design'!$F$8=3,'Hourly Demand and Generation'!I66*'System Design'!$F$21)))</f>
        <v>135</v>
      </c>
      <c r="O66" s="32">
        <f>IF('System Design'!$F$8=1,'Hourly Demand and Generation'!J66*'System Design'!$F$22,IF('System Design'!$F$8=2,'Hourly Demand and Generation'!K66*'System Design'!$F$22,IF('System Design'!$F$8=3,'Hourly Demand and Generation'!L66*'System Design'!$F$22)))</f>
        <v>1062.5</v>
      </c>
      <c r="Q66" s="32">
        <f t="shared" si="0"/>
        <v>0</v>
      </c>
      <c r="R66" s="32">
        <f t="shared" si="3"/>
        <v>5400</v>
      </c>
      <c r="S66" s="32">
        <f t="shared" si="4"/>
        <v>0</v>
      </c>
      <c r="T66" s="32">
        <f t="shared" si="5"/>
        <v>21600</v>
      </c>
      <c r="U66" s="32">
        <f t="shared" si="6"/>
        <v>0</v>
      </c>
      <c r="V66" s="32">
        <f t="shared" si="7"/>
        <v>693.5</v>
      </c>
      <c r="W66" s="32">
        <f t="shared" si="8"/>
        <v>693.5</v>
      </c>
      <c r="X66" s="32">
        <f t="shared" si="9"/>
        <v>693.5</v>
      </c>
    </row>
    <row r="67" spans="1:24" x14ac:dyDescent="0.25">
      <c r="A67" s="2"/>
      <c r="B67" s="2" t="s">
        <v>2</v>
      </c>
      <c r="C67" s="2">
        <f t="shared" si="12"/>
        <v>3</v>
      </c>
      <c r="D67" s="2">
        <f t="shared" si="13"/>
        <v>15</v>
      </c>
      <c r="E67" s="2">
        <f t="shared" si="2"/>
        <v>63</v>
      </c>
      <c r="F67" s="11">
        <v>535.5</v>
      </c>
      <c r="G67" s="10">
        <v>0.18</v>
      </c>
      <c r="H67" s="10">
        <v>0.19439999999999999</v>
      </c>
      <c r="I67" s="10">
        <v>0.20880000000000001</v>
      </c>
      <c r="J67" s="9">
        <v>0.16938429545253</v>
      </c>
      <c r="K67" s="9">
        <v>0.45</v>
      </c>
      <c r="L67" s="9">
        <v>0.45</v>
      </c>
      <c r="N67" s="32">
        <f>IF('System Design'!$F$8=1,'Hourly Demand and Generation'!G67*'System Design'!$F$21,IF('System Design'!$F$8=2,'Hourly Demand and Generation'!H67*'System Design'!$F$21,IF('System Design'!$F$8=3,'Hourly Demand and Generation'!I67*'System Design'!$F$21)))</f>
        <v>104.4</v>
      </c>
      <c r="O67" s="32">
        <f>IF('System Design'!$F$8=1,'Hourly Demand and Generation'!J67*'System Design'!$F$22,IF('System Design'!$F$8=2,'Hourly Demand and Generation'!K67*'System Design'!$F$22,IF('System Design'!$F$8=3,'Hourly Demand and Generation'!L67*'System Design'!$F$22)))</f>
        <v>1125</v>
      </c>
      <c r="Q67" s="32">
        <f t="shared" si="0"/>
        <v>0</v>
      </c>
      <c r="R67" s="32">
        <f t="shared" si="3"/>
        <v>5400</v>
      </c>
      <c r="S67" s="32">
        <f t="shared" si="4"/>
        <v>0</v>
      </c>
      <c r="T67" s="32">
        <f t="shared" si="5"/>
        <v>21600</v>
      </c>
      <c r="U67" s="32">
        <f t="shared" si="6"/>
        <v>0</v>
      </c>
      <c r="V67" s="32">
        <f t="shared" si="7"/>
        <v>693.90000000000009</v>
      </c>
      <c r="W67" s="32">
        <f t="shared" si="8"/>
        <v>693.90000000000009</v>
      </c>
      <c r="X67" s="32">
        <f t="shared" si="9"/>
        <v>693.90000000000009</v>
      </c>
    </row>
    <row r="68" spans="1:24" x14ac:dyDescent="0.25">
      <c r="A68" s="2"/>
      <c r="B68" s="2" t="s">
        <v>2</v>
      </c>
      <c r="C68" s="2">
        <f t="shared" si="12"/>
        <v>3</v>
      </c>
      <c r="D68" s="2">
        <f t="shared" si="13"/>
        <v>16</v>
      </c>
      <c r="E68" s="2">
        <f t="shared" si="2"/>
        <v>64</v>
      </c>
      <c r="F68" s="11">
        <v>567</v>
      </c>
      <c r="G68" s="10">
        <v>0.1188</v>
      </c>
      <c r="H68" s="10">
        <v>0.13500000000000001</v>
      </c>
      <c r="I68" s="10">
        <v>0.1512</v>
      </c>
      <c r="J68" s="9">
        <v>0.16938429545253</v>
      </c>
      <c r="K68" s="9">
        <v>0.45</v>
      </c>
      <c r="L68" s="9">
        <v>0.45</v>
      </c>
      <c r="N68" s="32">
        <f>IF('System Design'!$F$8=1,'Hourly Demand and Generation'!G68*'System Design'!$F$21,IF('System Design'!$F$8=2,'Hourly Demand and Generation'!H68*'System Design'!$F$21,IF('System Design'!$F$8=3,'Hourly Demand and Generation'!I68*'System Design'!$F$21)))</f>
        <v>75.599999999999994</v>
      </c>
      <c r="O68" s="32">
        <f>IF('System Design'!$F$8=1,'Hourly Demand and Generation'!J68*'System Design'!$F$22,IF('System Design'!$F$8=2,'Hourly Demand and Generation'!K68*'System Design'!$F$22,IF('System Design'!$F$8=3,'Hourly Demand and Generation'!L68*'System Design'!$F$22)))</f>
        <v>1125</v>
      </c>
      <c r="Q68" s="32">
        <f t="shared" si="0"/>
        <v>0</v>
      </c>
      <c r="R68" s="32">
        <f t="shared" si="3"/>
        <v>5400</v>
      </c>
      <c r="S68" s="32">
        <f t="shared" si="4"/>
        <v>0</v>
      </c>
      <c r="T68" s="32">
        <f t="shared" si="5"/>
        <v>21600</v>
      </c>
      <c r="U68" s="32">
        <f t="shared" si="6"/>
        <v>0</v>
      </c>
      <c r="V68" s="32">
        <f t="shared" si="7"/>
        <v>633.59999999999991</v>
      </c>
      <c r="W68" s="32">
        <f t="shared" si="8"/>
        <v>633.59999999999991</v>
      </c>
      <c r="X68" s="32">
        <f t="shared" si="9"/>
        <v>633.59999999999991</v>
      </c>
    </row>
    <row r="69" spans="1:24" x14ac:dyDescent="0.25">
      <c r="A69" s="2"/>
      <c r="B69" s="2" t="s">
        <v>2</v>
      </c>
      <c r="C69" s="2">
        <f t="shared" si="12"/>
        <v>3</v>
      </c>
      <c r="D69" s="2">
        <f t="shared" si="13"/>
        <v>17</v>
      </c>
      <c r="E69" s="2">
        <f t="shared" si="2"/>
        <v>65</v>
      </c>
      <c r="F69" s="11">
        <v>598.5</v>
      </c>
      <c r="G69" s="10">
        <v>6.1199999999999997E-2</v>
      </c>
      <c r="H69" s="10">
        <v>7.5600000000000001E-2</v>
      </c>
      <c r="I69" s="10">
        <v>0.09</v>
      </c>
      <c r="J69" s="9">
        <v>0.188204772725033</v>
      </c>
      <c r="K69" s="9">
        <v>0.5</v>
      </c>
      <c r="L69" s="9">
        <v>0.5</v>
      </c>
      <c r="N69" s="32">
        <f>IF('System Design'!$F$8=1,'Hourly Demand and Generation'!G69*'System Design'!$F$21,IF('System Design'!$F$8=2,'Hourly Demand and Generation'!H69*'System Design'!$F$21,IF('System Design'!$F$8=3,'Hourly Demand and Generation'!I69*'System Design'!$F$21)))</f>
        <v>45</v>
      </c>
      <c r="O69" s="32">
        <f>IF('System Design'!$F$8=1,'Hourly Demand and Generation'!J69*'System Design'!$F$22,IF('System Design'!$F$8=2,'Hourly Demand and Generation'!K69*'System Design'!$F$22,IF('System Design'!$F$8=3,'Hourly Demand and Generation'!L69*'System Design'!$F$22)))</f>
        <v>1250</v>
      </c>
      <c r="Q69" s="32">
        <f t="shared" si="0"/>
        <v>0</v>
      </c>
      <c r="R69" s="32">
        <f t="shared" si="3"/>
        <v>5400</v>
      </c>
      <c r="S69" s="32">
        <f t="shared" si="4"/>
        <v>0</v>
      </c>
      <c r="T69" s="32">
        <f t="shared" si="5"/>
        <v>21600</v>
      </c>
      <c r="U69" s="32">
        <f t="shared" si="6"/>
        <v>0</v>
      </c>
      <c r="V69" s="32">
        <f t="shared" si="7"/>
        <v>696.5</v>
      </c>
      <c r="W69" s="32">
        <f t="shared" si="8"/>
        <v>696.5</v>
      </c>
      <c r="X69" s="32">
        <f t="shared" si="9"/>
        <v>696.5</v>
      </c>
    </row>
    <row r="70" spans="1:24" x14ac:dyDescent="0.25">
      <c r="A70" s="2"/>
      <c r="B70" s="2" t="s">
        <v>2</v>
      </c>
      <c r="C70" s="2">
        <f t="shared" si="12"/>
        <v>3</v>
      </c>
      <c r="D70" s="2">
        <f t="shared" si="13"/>
        <v>18</v>
      </c>
      <c r="E70" s="2">
        <f t="shared" si="2"/>
        <v>66</v>
      </c>
      <c r="F70" s="11">
        <v>630</v>
      </c>
      <c r="G70" s="9">
        <v>2.8799999999999999E-2</v>
      </c>
      <c r="H70" s="9">
        <v>4.4999999999999998E-2</v>
      </c>
      <c r="I70" s="9">
        <v>6.1199999999999997E-2</v>
      </c>
      <c r="J70" s="9">
        <v>0.17879453408878199</v>
      </c>
      <c r="K70" s="9">
        <v>0.47499999999999998</v>
      </c>
      <c r="L70" s="9">
        <v>0.47499999999999998</v>
      </c>
      <c r="N70" s="32">
        <f>IF('System Design'!$F$8=1,'Hourly Demand and Generation'!G70*'System Design'!$F$21,IF('System Design'!$F$8=2,'Hourly Demand and Generation'!H70*'System Design'!$F$21,IF('System Design'!$F$8=3,'Hourly Demand and Generation'!I70*'System Design'!$F$21)))</f>
        <v>30.599999999999998</v>
      </c>
      <c r="O70" s="32">
        <f>IF('System Design'!$F$8=1,'Hourly Demand and Generation'!J70*'System Design'!$F$22,IF('System Design'!$F$8=2,'Hourly Demand and Generation'!K70*'System Design'!$F$22,IF('System Design'!$F$8=3,'Hourly Demand and Generation'!L70*'System Design'!$F$22)))</f>
        <v>1187.5</v>
      </c>
      <c r="Q70" s="32">
        <f t="shared" ref="Q70:Q133" si="14">IF(F70-N70-O70&gt;0,F70-N70-O70,0)</f>
        <v>0</v>
      </c>
      <c r="R70" s="32">
        <f t="shared" si="3"/>
        <v>5400</v>
      </c>
      <c r="S70" s="32">
        <f t="shared" si="4"/>
        <v>0</v>
      </c>
      <c r="T70" s="32">
        <f t="shared" si="5"/>
        <v>21600</v>
      </c>
      <c r="U70" s="32">
        <f t="shared" si="6"/>
        <v>0</v>
      </c>
      <c r="V70" s="32">
        <f t="shared" ref="V70:V133" si="15">IF(F70-N70-O70&lt;0,N70+O70-F70,0)</f>
        <v>588.09999999999991</v>
      </c>
      <c r="W70" s="32">
        <f t="shared" si="8"/>
        <v>588.09999999999991</v>
      </c>
      <c r="X70" s="32">
        <f t="shared" si="9"/>
        <v>588.09999999999991</v>
      </c>
    </row>
    <row r="71" spans="1:24" x14ac:dyDescent="0.25">
      <c r="A71" s="2"/>
      <c r="B71" s="2" t="s">
        <v>2</v>
      </c>
      <c r="C71" s="2">
        <f t="shared" si="12"/>
        <v>3</v>
      </c>
      <c r="D71" s="2">
        <f t="shared" si="13"/>
        <v>19</v>
      </c>
      <c r="E71" s="2">
        <f t="shared" ref="E71:E134" si="16">E70+1</f>
        <v>67</v>
      </c>
      <c r="F71" s="11">
        <v>611.1</v>
      </c>
      <c r="G71" s="9">
        <v>0</v>
      </c>
      <c r="H71" s="9">
        <v>1.44E-2</v>
      </c>
      <c r="I71" s="9">
        <v>2.8799999999999999E-2</v>
      </c>
      <c r="J71" s="9">
        <v>0.16938429545253</v>
      </c>
      <c r="K71" s="9">
        <v>0.45</v>
      </c>
      <c r="L71" s="9">
        <v>0.45</v>
      </c>
      <c r="N71" s="32">
        <f>IF('System Design'!$F$8=1,'Hourly Demand and Generation'!G71*'System Design'!$F$21,IF('System Design'!$F$8=2,'Hourly Demand and Generation'!H71*'System Design'!$F$21,IF('System Design'!$F$8=3,'Hourly Demand and Generation'!I71*'System Design'!$F$21)))</f>
        <v>14.4</v>
      </c>
      <c r="O71" s="32">
        <f>IF('System Design'!$F$8=1,'Hourly Demand and Generation'!J71*'System Design'!$F$22,IF('System Design'!$F$8=2,'Hourly Demand and Generation'!K71*'System Design'!$F$22,IF('System Design'!$F$8=3,'Hourly Demand and Generation'!L71*'System Design'!$F$22)))</f>
        <v>1125</v>
      </c>
      <c r="Q71" s="32">
        <f t="shared" si="14"/>
        <v>0</v>
      </c>
      <c r="R71" s="32">
        <f t="shared" ref="R71:R134" si="17">IF($Q71&lt;R70+$V71,IF(R70+$V71-$Q71&gt;5400,5400,R70+$V71-$Q71),0)</f>
        <v>5400</v>
      </c>
      <c r="S71" s="32">
        <f t="shared" ref="S71:S134" si="18">IF(R71&gt;0,0,$Q71+$V71-R70)</f>
        <v>0</v>
      </c>
      <c r="T71" s="32">
        <f t="shared" ref="T71:T134" si="19">IF($Q71&lt;T70+$V71,IF(T70+$V71-$Q71&gt;21600,21600,T70+$V71-$Q71),0)</f>
        <v>21600</v>
      </c>
      <c r="U71" s="32">
        <f t="shared" ref="U71:U134" si="20">IF(T71&gt;0,0,$Q71+$V71-T70)</f>
        <v>0</v>
      </c>
      <c r="V71" s="32">
        <f t="shared" si="15"/>
        <v>528.30000000000007</v>
      </c>
      <c r="W71" s="32">
        <f t="shared" ref="W71:W134" si="21">IF(R71=5400,$V71-(R71-R70),0)</f>
        <v>528.30000000000007</v>
      </c>
      <c r="X71" s="32">
        <f t="shared" ref="X71:X134" si="22">IF(T71=21600,$V71-(T71-T70),0)</f>
        <v>528.30000000000007</v>
      </c>
    </row>
    <row r="72" spans="1:24" x14ac:dyDescent="0.25">
      <c r="A72" s="2"/>
      <c r="B72" s="2" t="s">
        <v>2</v>
      </c>
      <c r="C72" s="2">
        <f t="shared" si="12"/>
        <v>3</v>
      </c>
      <c r="D72" s="2">
        <f t="shared" si="13"/>
        <v>20</v>
      </c>
      <c r="E72" s="2">
        <f t="shared" si="16"/>
        <v>68</v>
      </c>
      <c r="F72" s="11">
        <v>598.5</v>
      </c>
      <c r="G72" s="9">
        <v>0</v>
      </c>
      <c r="H72" s="9">
        <v>0</v>
      </c>
      <c r="I72" s="9">
        <v>0</v>
      </c>
      <c r="J72" s="9">
        <v>0.16938429545253</v>
      </c>
      <c r="K72" s="9">
        <v>0.45</v>
      </c>
      <c r="L72" s="9">
        <v>0.45</v>
      </c>
      <c r="N72" s="32">
        <f>IF('System Design'!$F$8=1,'Hourly Demand and Generation'!G72*'System Design'!$F$21,IF('System Design'!$F$8=2,'Hourly Demand and Generation'!H72*'System Design'!$F$21,IF('System Design'!$F$8=3,'Hourly Demand and Generation'!I72*'System Design'!$F$21)))</f>
        <v>0</v>
      </c>
      <c r="O72" s="32">
        <f>IF('System Design'!$F$8=1,'Hourly Demand and Generation'!J72*'System Design'!$F$22,IF('System Design'!$F$8=2,'Hourly Demand and Generation'!K72*'System Design'!$F$22,IF('System Design'!$F$8=3,'Hourly Demand and Generation'!L72*'System Design'!$F$22)))</f>
        <v>1125</v>
      </c>
      <c r="Q72" s="32">
        <f t="shared" si="14"/>
        <v>0</v>
      </c>
      <c r="R72" s="32">
        <f t="shared" si="17"/>
        <v>5400</v>
      </c>
      <c r="S72" s="32">
        <f t="shared" si="18"/>
        <v>0</v>
      </c>
      <c r="T72" s="32">
        <f t="shared" si="19"/>
        <v>21600</v>
      </c>
      <c r="U72" s="32">
        <f t="shared" si="20"/>
        <v>0</v>
      </c>
      <c r="V72" s="32">
        <f t="shared" si="15"/>
        <v>526.5</v>
      </c>
      <c r="W72" s="32">
        <f t="shared" si="21"/>
        <v>526.5</v>
      </c>
      <c r="X72" s="32">
        <f t="shared" si="22"/>
        <v>526.5</v>
      </c>
    </row>
    <row r="73" spans="1:24" x14ac:dyDescent="0.25">
      <c r="A73" s="2"/>
      <c r="B73" s="2" t="s">
        <v>2</v>
      </c>
      <c r="C73" s="2">
        <f t="shared" si="12"/>
        <v>3</v>
      </c>
      <c r="D73" s="2">
        <f t="shared" si="13"/>
        <v>21</v>
      </c>
      <c r="E73" s="2">
        <f t="shared" si="16"/>
        <v>69</v>
      </c>
      <c r="F73" s="11">
        <v>567</v>
      </c>
      <c r="G73" s="9">
        <v>0</v>
      </c>
      <c r="H73" s="9">
        <v>0</v>
      </c>
      <c r="I73" s="9">
        <v>0</v>
      </c>
      <c r="J73" s="9">
        <v>0.16938429545253</v>
      </c>
      <c r="K73" s="9">
        <v>0.45</v>
      </c>
      <c r="L73" s="9">
        <v>0.45</v>
      </c>
      <c r="N73" s="32">
        <f>IF('System Design'!$F$8=1,'Hourly Demand and Generation'!G73*'System Design'!$F$21,IF('System Design'!$F$8=2,'Hourly Demand and Generation'!H73*'System Design'!$F$21,IF('System Design'!$F$8=3,'Hourly Demand and Generation'!I73*'System Design'!$F$21)))</f>
        <v>0</v>
      </c>
      <c r="O73" s="32">
        <f>IF('System Design'!$F$8=1,'Hourly Demand and Generation'!J73*'System Design'!$F$22,IF('System Design'!$F$8=2,'Hourly Demand and Generation'!K73*'System Design'!$F$22,IF('System Design'!$F$8=3,'Hourly Demand and Generation'!L73*'System Design'!$F$22)))</f>
        <v>1125</v>
      </c>
      <c r="Q73" s="32">
        <f t="shared" si="14"/>
        <v>0</v>
      </c>
      <c r="R73" s="32">
        <f t="shared" si="17"/>
        <v>5400</v>
      </c>
      <c r="S73" s="32">
        <f t="shared" si="18"/>
        <v>0</v>
      </c>
      <c r="T73" s="32">
        <f t="shared" si="19"/>
        <v>21600</v>
      </c>
      <c r="U73" s="32">
        <f t="shared" si="20"/>
        <v>0</v>
      </c>
      <c r="V73" s="32">
        <f t="shared" si="15"/>
        <v>558</v>
      </c>
      <c r="W73" s="32">
        <f t="shared" si="21"/>
        <v>558</v>
      </c>
      <c r="X73" s="32">
        <f t="shared" si="22"/>
        <v>558</v>
      </c>
    </row>
    <row r="74" spans="1:24" x14ac:dyDescent="0.25">
      <c r="A74" s="2"/>
      <c r="B74" s="2" t="s">
        <v>2</v>
      </c>
      <c r="C74" s="2">
        <f t="shared" si="12"/>
        <v>3</v>
      </c>
      <c r="D74" s="2">
        <f t="shared" si="13"/>
        <v>22</v>
      </c>
      <c r="E74" s="2">
        <f t="shared" si="16"/>
        <v>70</v>
      </c>
      <c r="F74" s="11">
        <v>535.5</v>
      </c>
      <c r="G74" s="9">
        <v>0</v>
      </c>
      <c r="H74" s="9">
        <v>0</v>
      </c>
      <c r="I74" s="9">
        <v>0</v>
      </c>
      <c r="J74" s="9">
        <v>0.17879453408878199</v>
      </c>
      <c r="K74" s="9">
        <v>0.47499999999999998</v>
      </c>
      <c r="L74" s="9">
        <v>0.47499999999999998</v>
      </c>
      <c r="N74" s="32">
        <f>IF('System Design'!$F$8=1,'Hourly Demand and Generation'!G74*'System Design'!$F$21,IF('System Design'!$F$8=2,'Hourly Demand and Generation'!H74*'System Design'!$F$21,IF('System Design'!$F$8=3,'Hourly Demand and Generation'!I74*'System Design'!$F$21)))</f>
        <v>0</v>
      </c>
      <c r="O74" s="32">
        <f>IF('System Design'!$F$8=1,'Hourly Demand and Generation'!J74*'System Design'!$F$22,IF('System Design'!$F$8=2,'Hourly Demand and Generation'!K74*'System Design'!$F$22,IF('System Design'!$F$8=3,'Hourly Demand and Generation'!L74*'System Design'!$F$22)))</f>
        <v>1187.5</v>
      </c>
      <c r="Q74" s="32">
        <f t="shared" si="14"/>
        <v>0</v>
      </c>
      <c r="R74" s="32">
        <f t="shared" si="17"/>
        <v>5400</v>
      </c>
      <c r="S74" s="32">
        <f t="shared" si="18"/>
        <v>0</v>
      </c>
      <c r="T74" s="32">
        <f t="shared" si="19"/>
        <v>21600</v>
      </c>
      <c r="U74" s="32">
        <f t="shared" si="20"/>
        <v>0</v>
      </c>
      <c r="V74" s="32">
        <f t="shared" si="15"/>
        <v>652</v>
      </c>
      <c r="W74" s="32">
        <f t="shared" si="21"/>
        <v>652</v>
      </c>
      <c r="X74" s="32">
        <f t="shared" si="22"/>
        <v>652</v>
      </c>
    </row>
    <row r="75" spans="1:24" x14ac:dyDescent="0.25">
      <c r="A75" s="2"/>
      <c r="B75" s="2" t="s">
        <v>2</v>
      </c>
      <c r="C75" s="2">
        <f t="shared" si="12"/>
        <v>3</v>
      </c>
      <c r="D75" s="2">
        <f t="shared" si="13"/>
        <v>23</v>
      </c>
      <c r="E75" s="2">
        <f t="shared" si="16"/>
        <v>71</v>
      </c>
      <c r="F75" s="11">
        <v>504</v>
      </c>
      <c r="G75" s="9">
        <v>0</v>
      </c>
      <c r="H75" s="9">
        <v>0</v>
      </c>
      <c r="I75" s="9">
        <v>0</v>
      </c>
      <c r="J75" s="9">
        <v>0.15056381818002701</v>
      </c>
      <c r="K75" s="9">
        <v>0.4</v>
      </c>
      <c r="L75" s="9">
        <v>0.4</v>
      </c>
      <c r="N75" s="32">
        <f>IF('System Design'!$F$8=1,'Hourly Demand and Generation'!G75*'System Design'!$F$21,IF('System Design'!$F$8=2,'Hourly Demand and Generation'!H75*'System Design'!$F$21,IF('System Design'!$F$8=3,'Hourly Demand and Generation'!I75*'System Design'!$F$21)))</f>
        <v>0</v>
      </c>
      <c r="O75" s="32">
        <f>IF('System Design'!$F$8=1,'Hourly Demand and Generation'!J75*'System Design'!$F$22,IF('System Design'!$F$8=2,'Hourly Demand and Generation'!K75*'System Design'!$F$22,IF('System Design'!$F$8=3,'Hourly Demand and Generation'!L75*'System Design'!$F$22)))</f>
        <v>1000</v>
      </c>
      <c r="Q75" s="32">
        <f t="shared" si="14"/>
        <v>0</v>
      </c>
      <c r="R75" s="32">
        <f t="shared" si="17"/>
        <v>5400</v>
      </c>
      <c r="S75" s="32">
        <f t="shared" si="18"/>
        <v>0</v>
      </c>
      <c r="T75" s="32">
        <f t="shared" si="19"/>
        <v>21600</v>
      </c>
      <c r="U75" s="32">
        <f t="shared" si="20"/>
        <v>0</v>
      </c>
      <c r="V75" s="32">
        <f t="shared" si="15"/>
        <v>496</v>
      </c>
      <c r="W75" s="32">
        <f t="shared" si="21"/>
        <v>496</v>
      </c>
      <c r="X75" s="32">
        <f t="shared" si="22"/>
        <v>496</v>
      </c>
    </row>
    <row r="76" spans="1:24" x14ac:dyDescent="0.25">
      <c r="A76" s="2"/>
      <c r="B76" s="2" t="s">
        <v>2</v>
      </c>
      <c r="C76" s="2">
        <f t="shared" si="12"/>
        <v>3</v>
      </c>
      <c r="D76" s="2">
        <f t="shared" si="13"/>
        <v>24</v>
      </c>
      <c r="E76" s="2">
        <f t="shared" si="16"/>
        <v>72</v>
      </c>
      <c r="F76" s="11">
        <v>441</v>
      </c>
      <c r="G76" s="9">
        <v>0</v>
      </c>
      <c r="H76" s="9">
        <v>0</v>
      </c>
      <c r="I76" s="9">
        <v>0</v>
      </c>
      <c r="J76" s="9">
        <v>0.15056381818002701</v>
      </c>
      <c r="K76" s="9">
        <v>0.4</v>
      </c>
      <c r="L76" s="9">
        <v>0.4</v>
      </c>
      <c r="N76" s="32">
        <f>IF('System Design'!$F$8=1,'Hourly Demand and Generation'!G76*'System Design'!$F$21,IF('System Design'!$F$8=2,'Hourly Demand and Generation'!H76*'System Design'!$F$21,IF('System Design'!$F$8=3,'Hourly Demand and Generation'!I76*'System Design'!$F$21)))</f>
        <v>0</v>
      </c>
      <c r="O76" s="32">
        <f>IF('System Design'!$F$8=1,'Hourly Demand and Generation'!J76*'System Design'!$F$22,IF('System Design'!$F$8=2,'Hourly Demand and Generation'!K76*'System Design'!$F$22,IF('System Design'!$F$8=3,'Hourly Demand and Generation'!L76*'System Design'!$F$22)))</f>
        <v>1000</v>
      </c>
      <c r="Q76" s="32">
        <f t="shared" si="14"/>
        <v>0</v>
      </c>
      <c r="R76" s="32">
        <f t="shared" si="17"/>
        <v>5400</v>
      </c>
      <c r="S76" s="32">
        <f t="shared" si="18"/>
        <v>0</v>
      </c>
      <c r="T76" s="32">
        <f t="shared" si="19"/>
        <v>21600</v>
      </c>
      <c r="U76" s="32">
        <f t="shared" si="20"/>
        <v>0</v>
      </c>
      <c r="V76" s="32">
        <f t="shared" si="15"/>
        <v>559</v>
      </c>
      <c r="W76" s="32">
        <f t="shared" si="21"/>
        <v>559</v>
      </c>
      <c r="X76" s="32">
        <f t="shared" si="22"/>
        <v>559</v>
      </c>
    </row>
    <row r="77" spans="1:24" x14ac:dyDescent="0.25">
      <c r="A77" s="2"/>
      <c r="B77" s="2" t="s">
        <v>2</v>
      </c>
      <c r="C77" s="2">
        <f>C76+1</f>
        <v>4</v>
      </c>
      <c r="D77" s="2">
        <v>1</v>
      </c>
      <c r="E77" s="2">
        <f t="shared" si="16"/>
        <v>73</v>
      </c>
      <c r="F77" s="11">
        <v>378</v>
      </c>
      <c r="G77" s="10">
        <v>0</v>
      </c>
      <c r="H77" s="10">
        <v>0</v>
      </c>
      <c r="I77" s="10">
        <v>0</v>
      </c>
      <c r="J77" s="9">
        <v>0.39607841976629499</v>
      </c>
      <c r="K77" s="9">
        <v>0.39607841976629499</v>
      </c>
      <c r="L77" s="9">
        <v>0.39607841976629499</v>
      </c>
      <c r="N77" s="32">
        <f>IF('System Design'!$F$8=1,'Hourly Demand and Generation'!G77*'System Design'!$F$21,IF('System Design'!$F$8=2,'Hourly Demand and Generation'!H77*'System Design'!$F$21,IF('System Design'!$F$8=3,'Hourly Demand and Generation'!I77*'System Design'!$F$21)))</f>
        <v>0</v>
      </c>
      <c r="O77" s="32">
        <f>IF('System Design'!$F$8=1,'Hourly Demand and Generation'!J77*'System Design'!$F$22,IF('System Design'!$F$8=2,'Hourly Demand and Generation'!K77*'System Design'!$F$22,IF('System Design'!$F$8=3,'Hourly Demand and Generation'!L77*'System Design'!$F$22)))</f>
        <v>990.19604941573743</v>
      </c>
      <c r="Q77" s="32">
        <f t="shared" si="14"/>
        <v>0</v>
      </c>
      <c r="R77" s="32">
        <f t="shared" si="17"/>
        <v>5400</v>
      </c>
      <c r="S77" s="32">
        <f t="shared" si="18"/>
        <v>0</v>
      </c>
      <c r="T77" s="32">
        <f t="shared" si="19"/>
        <v>21600</v>
      </c>
      <c r="U77" s="32">
        <f t="shared" si="20"/>
        <v>0</v>
      </c>
      <c r="V77" s="32">
        <f t="shared" si="15"/>
        <v>612.19604941573743</v>
      </c>
      <c r="W77" s="32">
        <f t="shared" si="21"/>
        <v>612.19604941573743</v>
      </c>
      <c r="X77" s="32">
        <f t="shared" si="22"/>
        <v>612.19604941573743</v>
      </c>
    </row>
    <row r="78" spans="1:24" x14ac:dyDescent="0.25">
      <c r="A78" s="2"/>
      <c r="B78" s="2" t="s">
        <v>2</v>
      </c>
      <c r="C78" s="2">
        <f>C77</f>
        <v>4</v>
      </c>
      <c r="D78" s="2">
        <f>D77+1</f>
        <v>2</v>
      </c>
      <c r="E78" s="2">
        <f t="shared" si="16"/>
        <v>74</v>
      </c>
      <c r="F78" s="11">
        <v>346.5</v>
      </c>
      <c r="G78" s="10">
        <v>0</v>
      </c>
      <c r="H78" s="10">
        <v>0</v>
      </c>
      <c r="I78" s="10">
        <v>0</v>
      </c>
      <c r="J78" s="9">
        <v>0.35647057778966501</v>
      </c>
      <c r="K78" s="9">
        <v>0.35647057778966501</v>
      </c>
      <c r="L78" s="9">
        <v>0.35647057778966501</v>
      </c>
      <c r="N78" s="32">
        <f>IF('System Design'!$F$8=1,'Hourly Demand and Generation'!G78*'System Design'!$F$21,IF('System Design'!$F$8=2,'Hourly Demand and Generation'!H78*'System Design'!$F$21,IF('System Design'!$F$8=3,'Hourly Demand and Generation'!I78*'System Design'!$F$21)))</f>
        <v>0</v>
      </c>
      <c r="O78" s="32">
        <f>IF('System Design'!$F$8=1,'Hourly Demand and Generation'!J78*'System Design'!$F$22,IF('System Design'!$F$8=2,'Hourly Demand and Generation'!K78*'System Design'!$F$22,IF('System Design'!$F$8=3,'Hourly Demand and Generation'!L78*'System Design'!$F$22)))</f>
        <v>891.17644447416251</v>
      </c>
      <c r="Q78" s="32">
        <f t="shared" si="14"/>
        <v>0</v>
      </c>
      <c r="R78" s="32">
        <f t="shared" si="17"/>
        <v>5400</v>
      </c>
      <c r="S78" s="32">
        <f t="shared" si="18"/>
        <v>0</v>
      </c>
      <c r="T78" s="32">
        <f t="shared" si="19"/>
        <v>21600</v>
      </c>
      <c r="U78" s="32">
        <f t="shared" si="20"/>
        <v>0</v>
      </c>
      <c r="V78" s="32">
        <f t="shared" si="15"/>
        <v>544.67644447416251</v>
      </c>
      <c r="W78" s="32">
        <f t="shared" si="21"/>
        <v>544.67644447416251</v>
      </c>
      <c r="X78" s="32">
        <f t="shared" si="22"/>
        <v>544.67644447416251</v>
      </c>
    </row>
    <row r="79" spans="1:24" x14ac:dyDescent="0.25">
      <c r="A79" s="2"/>
      <c r="B79" s="2" t="s">
        <v>2</v>
      </c>
      <c r="C79" s="2">
        <f t="shared" ref="C79:C100" si="23">C78</f>
        <v>4</v>
      </c>
      <c r="D79" s="2">
        <f t="shared" ref="D79:D100" si="24">D78+1</f>
        <v>3</v>
      </c>
      <c r="E79" s="2">
        <f t="shared" si="16"/>
        <v>75</v>
      </c>
      <c r="F79" s="11">
        <v>315</v>
      </c>
      <c r="G79" s="10">
        <v>0</v>
      </c>
      <c r="H79" s="10">
        <v>0</v>
      </c>
      <c r="I79" s="10">
        <v>0</v>
      </c>
      <c r="J79" s="9">
        <v>0.35647057778966501</v>
      </c>
      <c r="K79" s="9">
        <v>0.35647057778966501</v>
      </c>
      <c r="L79" s="9">
        <v>0.35647057778966501</v>
      </c>
      <c r="N79" s="32">
        <f>IF('System Design'!$F$8=1,'Hourly Demand and Generation'!G79*'System Design'!$F$21,IF('System Design'!$F$8=2,'Hourly Demand and Generation'!H79*'System Design'!$F$21,IF('System Design'!$F$8=3,'Hourly Demand and Generation'!I79*'System Design'!$F$21)))</f>
        <v>0</v>
      </c>
      <c r="O79" s="32">
        <f>IF('System Design'!$F$8=1,'Hourly Demand and Generation'!J79*'System Design'!$F$22,IF('System Design'!$F$8=2,'Hourly Demand and Generation'!K79*'System Design'!$F$22,IF('System Design'!$F$8=3,'Hourly Demand and Generation'!L79*'System Design'!$F$22)))</f>
        <v>891.17644447416251</v>
      </c>
      <c r="Q79" s="32">
        <f t="shared" si="14"/>
        <v>0</v>
      </c>
      <c r="R79" s="32">
        <f t="shared" si="17"/>
        <v>5400</v>
      </c>
      <c r="S79" s="32">
        <f t="shared" si="18"/>
        <v>0</v>
      </c>
      <c r="T79" s="32">
        <f t="shared" si="19"/>
        <v>21600</v>
      </c>
      <c r="U79" s="32">
        <f t="shared" si="20"/>
        <v>0</v>
      </c>
      <c r="V79" s="32">
        <f t="shared" si="15"/>
        <v>576.17644447416251</v>
      </c>
      <c r="W79" s="32">
        <f t="shared" si="21"/>
        <v>576.17644447416251</v>
      </c>
      <c r="X79" s="32">
        <f t="shared" si="22"/>
        <v>576.17644447416251</v>
      </c>
    </row>
    <row r="80" spans="1:24" x14ac:dyDescent="0.25">
      <c r="A80" s="2"/>
      <c r="B80" s="2" t="s">
        <v>2</v>
      </c>
      <c r="C80" s="2">
        <f t="shared" si="23"/>
        <v>4</v>
      </c>
      <c r="D80" s="2">
        <f t="shared" si="24"/>
        <v>4</v>
      </c>
      <c r="E80" s="2">
        <f t="shared" si="16"/>
        <v>76</v>
      </c>
      <c r="F80" s="11">
        <v>378</v>
      </c>
      <c r="G80" s="10">
        <v>0</v>
      </c>
      <c r="H80" s="10">
        <v>0</v>
      </c>
      <c r="I80" s="10">
        <v>0</v>
      </c>
      <c r="J80" s="9">
        <v>0.39607841976629499</v>
      </c>
      <c r="K80" s="9">
        <v>0.39607841976629499</v>
      </c>
      <c r="L80" s="9">
        <v>0.39607841976629499</v>
      </c>
      <c r="N80" s="32">
        <f>IF('System Design'!$F$8=1,'Hourly Demand and Generation'!G80*'System Design'!$F$21,IF('System Design'!$F$8=2,'Hourly Demand and Generation'!H80*'System Design'!$F$21,IF('System Design'!$F$8=3,'Hourly Demand and Generation'!I80*'System Design'!$F$21)))</f>
        <v>0</v>
      </c>
      <c r="O80" s="32">
        <f>IF('System Design'!$F$8=1,'Hourly Demand and Generation'!J80*'System Design'!$F$22,IF('System Design'!$F$8=2,'Hourly Demand and Generation'!K80*'System Design'!$F$22,IF('System Design'!$F$8=3,'Hourly Demand and Generation'!L80*'System Design'!$F$22)))</f>
        <v>990.19604941573743</v>
      </c>
      <c r="Q80" s="32">
        <f t="shared" si="14"/>
        <v>0</v>
      </c>
      <c r="R80" s="32">
        <f t="shared" si="17"/>
        <v>5400</v>
      </c>
      <c r="S80" s="32">
        <f t="shared" si="18"/>
        <v>0</v>
      </c>
      <c r="T80" s="32">
        <f t="shared" si="19"/>
        <v>21600</v>
      </c>
      <c r="U80" s="32">
        <f t="shared" si="20"/>
        <v>0</v>
      </c>
      <c r="V80" s="32">
        <f t="shared" si="15"/>
        <v>612.19604941573743</v>
      </c>
      <c r="W80" s="32">
        <f t="shared" si="21"/>
        <v>612.19604941573743</v>
      </c>
      <c r="X80" s="32">
        <f t="shared" si="22"/>
        <v>612.19604941573743</v>
      </c>
    </row>
    <row r="81" spans="1:24" x14ac:dyDescent="0.25">
      <c r="A81" s="2"/>
      <c r="B81" s="2" t="s">
        <v>2</v>
      </c>
      <c r="C81" s="2">
        <f t="shared" si="23"/>
        <v>4</v>
      </c>
      <c r="D81" s="2">
        <f t="shared" si="24"/>
        <v>5</v>
      </c>
      <c r="E81" s="2">
        <f t="shared" si="16"/>
        <v>77</v>
      </c>
      <c r="F81" s="11">
        <v>409.5</v>
      </c>
      <c r="G81" s="10">
        <v>0</v>
      </c>
      <c r="H81" s="10">
        <v>1.44E-2</v>
      </c>
      <c r="I81" s="10">
        <v>2.8799999999999999E-2</v>
      </c>
      <c r="J81" s="9">
        <v>0.31686273581303598</v>
      </c>
      <c r="K81" s="9">
        <v>0.31686273581303598</v>
      </c>
      <c r="L81" s="9">
        <v>0.31686273581303598</v>
      </c>
      <c r="N81" s="32">
        <f>IF('System Design'!$F$8=1,'Hourly Demand and Generation'!G81*'System Design'!$F$21,IF('System Design'!$F$8=2,'Hourly Demand and Generation'!H81*'System Design'!$F$21,IF('System Design'!$F$8=3,'Hourly Demand and Generation'!I81*'System Design'!$F$21)))</f>
        <v>14.4</v>
      </c>
      <c r="O81" s="32">
        <f>IF('System Design'!$F$8=1,'Hourly Demand and Generation'!J81*'System Design'!$F$22,IF('System Design'!$F$8=2,'Hourly Demand and Generation'!K81*'System Design'!$F$22,IF('System Design'!$F$8=3,'Hourly Demand and Generation'!L81*'System Design'!$F$22)))</f>
        <v>792.15683953258997</v>
      </c>
      <c r="Q81" s="32">
        <f t="shared" si="14"/>
        <v>0</v>
      </c>
      <c r="R81" s="32">
        <f t="shared" si="17"/>
        <v>5400</v>
      </c>
      <c r="S81" s="32">
        <f t="shared" si="18"/>
        <v>0</v>
      </c>
      <c r="T81" s="32">
        <f t="shared" si="19"/>
        <v>21600</v>
      </c>
      <c r="U81" s="32">
        <f t="shared" si="20"/>
        <v>0</v>
      </c>
      <c r="V81" s="32">
        <f t="shared" si="15"/>
        <v>397.05683953258995</v>
      </c>
      <c r="W81" s="32">
        <f t="shared" si="21"/>
        <v>397.05683953258995</v>
      </c>
      <c r="X81" s="32">
        <f t="shared" si="22"/>
        <v>397.05683953258995</v>
      </c>
    </row>
    <row r="82" spans="1:24" x14ac:dyDescent="0.25">
      <c r="A82" s="2"/>
      <c r="B82" s="2" t="s">
        <v>2</v>
      </c>
      <c r="C82" s="2">
        <f t="shared" si="23"/>
        <v>4</v>
      </c>
      <c r="D82" s="2">
        <f t="shared" si="24"/>
        <v>6</v>
      </c>
      <c r="E82" s="2">
        <f t="shared" si="16"/>
        <v>78</v>
      </c>
      <c r="F82" s="11">
        <v>441</v>
      </c>
      <c r="G82" s="10">
        <v>2.8799999999999999E-2</v>
      </c>
      <c r="H82" s="10">
        <v>4.4999999999999998E-2</v>
      </c>
      <c r="I82" s="10">
        <v>6.1199999999999997E-2</v>
      </c>
      <c r="J82" s="9">
        <v>0.31686273581303598</v>
      </c>
      <c r="K82" s="9">
        <v>0.31686273581303598</v>
      </c>
      <c r="L82" s="9">
        <v>0.31686273581303598</v>
      </c>
      <c r="N82" s="32">
        <f>IF('System Design'!$F$8=1,'Hourly Demand and Generation'!G82*'System Design'!$F$21,IF('System Design'!$F$8=2,'Hourly Demand and Generation'!H82*'System Design'!$F$21,IF('System Design'!$F$8=3,'Hourly Demand and Generation'!I82*'System Design'!$F$21)))</f>
        <v>30.599999999999998</v>
      </c>
      <c r="O82" s="32">
        <f>IF('System Design'!$F$8=1,'Hourly Demand and Generation'!J82*'System Design'!$F$22,IF('System Design'!$F$8=2,'Hourly Demand and Generation'!K82*'System Design'!$F$22,IF('System Design'!$F$8=3,'Hourly Demand and Generation'!L82*'System Design'!$F$22)))</f>
        <v>792.15683953258997</v>
      </c>
      <c r="Q82" s="32">
        <f t="shared" si="14"/>
        <v>0</v>
      </c>
      <c r="R82" s="32">
        <f t="shared" si="17"/>
        <v>5400</v>
      </c>
      <c r="S82" s="32">
        <f t="shared" si="18"/>
        <v>0</v>
      </c>
      <c r="T82" s="32">
        <f t="shared" si="19"/>
        <v>21600</v>
      </c>
      <c r="U82" s="32">
        <f t="shared" si="20"/>
        <v>0</v>
      </c>
      <c r="V82" s="32">
        <f t="shared" si="15"/>
        <v>381.75683953258999</v>
      </c>
      <c r="W82" s="32">
        <f t="shared" si="21"/>
        <v>381.75683953258999</v>
      </c>
      <c r="X82" s="32">
        <f t="shared" si="22"/>
        <v>381.75683953258999</v>
      </c>
    </row>
    <row r="83" spans="1:24" x14ac:dyDescent="0.25">
      <c r="A83" s="2"/>
      <c r="B83" s="2" t="s">
        <v>2</v>
      </c>
      <c r="C83" s="2">
        <f t="shared" si="23"/>
        <v>4</v>
      </c>
      <c r="D83" s="2">
        <f t="shared" si="24"/>
        <v>7</v>
      </c>
      <c r="E83" s="2">
        <f t="shared" si="16"/>
        <v>79</v>
      </c>
      <c r="F83" s="11">
        <v>472.5</v>
      </c>
      <c r="G83" s="10">
        <v>6.1199999999999997E-2</v>
      </c>
      <c r="H83" s="10">
        <v>7.5600000000000001E-2</v>
      </c>
      <c r="I83" s="10">
        <v>0.09</v>
      </c>
      <c r="J83" s="9">
        <v>0.35647057778966501</v>
      </c>
      <c r="K83" s="9">
        <v>0.35647057778966501</v>
      </c>
      <c r="L83" s="9">
        <v>0.35647057778966501</v>
      </c>
      <c r="N83" s="32">
        <f>IF('System Design'!$F$8=1,'Hourly Demand and Generation'!G83*'System Design'!$F$21,IF('System Design'!$F$8=2,'Hourly Demand and Generation'!H83*'System Design'!$F$21,IF('System Design'!$F$8=3,'Hourly Demand and Generation'!I83*'System Design'!$F$21)))</f>
        <v>45</v>
      </c>
      <c r="O83" s="32">
        <f>IF('System Design'!$F$8=1,'Hourly Demand and Generation'!J83*'System Design'!$F$22,IF('System Design'!$F$8=2,'Hourly Demand and Generation'!K83*'System Design'!$F$22,IF('System Design'!$F$8=3,'Hourly Demand and Generation'!L83*'System Design'!$F$22)))</f>
        <v>891.17644447416251</v>
      </c>
      <c r="Q83" s="32">
        <f t="shared" si="14"/>
        <v>0</v>
      </c>
      <c r="R83" s="32">
        <f t="shared" si="17"/>
        <v>5400</v>
      </c>
      <c r="S83" s="32">
        <f t="shared" si="18"/>
        <v>0</v>
      </c>
      <c r="T83" s="32">
        <f t="shared" si="19"/>
        <v>21600</v>
      </c>
      <c r="U83" s="32">
        <f t="shared" si="20"/>
        <v>0</v>
      </c>
      <c r="V83" s="32">
        <f t="shared" si="15"/>
        <v>463.67644447416251</v>
      </c>
      <c r="W83" s="32">
        <f t="shared" si="21"/>
        <v>463.67644447416251</v>
      </c>
      <c r="X83" s="32">
        <f t="shared" si="22"/>
        <v>463.67644447416251</v>
      </c>
    </row>
    <row r="84" spans="1:24" x14ac:dyDescent="0.25">
      <c r="A84" s="2"/>
      <c r="B84" s="2" t="s">
        <v>2</v>
      </c>
      <c r="C84" s="2">
        <f t="shared" si="23"/>
        <v>4</v>
      </c>
      <c r="D84" s="2">
        <f t="shared" si="24"/>
        <v>8</v>
      </c>
      <c r="E84" s="2">
        <f t="shared" si="16"/>
        <v>80</v>
      </c>
      <c r="F84" s="11">
        <v>504</v>
      </c>
      <c r="G84" s="10">
        <v>0.1188</v>
      </c>
      <c r="H84" s="10">
        <v>0.13500000000000001</v>
      </c>
      <c r="I84" s="10">
        <v>0.1512</v>
      </c>
      <c r="J84" s="9">
        <v>0.35647057778966501</v>
      </c>
      <c r="K84" s="9">
        <v>0.35647057778966501</v>
      </c>
      <c r="L84" s="9">
        <v>0.35647057778966501</v>
      </c>
      <c r="N84" s="32">
        <f>IF('System Design'!$F$8=1,'Hourly Demand and Generation'!G84*'System Design'!$F$21,IF('System Design'!$F$8=2,'Hourly Demand and Generation'!H84*'System Design'!$F$21,IF('System Design'!$F$8=3,'Hourly Demand and Generation'!I84*'System Design'!$F$21)))</f>
        <v>75.599999999999994</v>
      </c>
      <c r="O84" s="32">
        <f>IF('System Design'!$F$8=1,'Hourly Demand and Generation'!J84*'System Design'!$F$22,IF('System Design'!$F$8=2,'Hourly Demand and Generation'!K84*'System Design'!$F$22,IF('System Design'!$F$8=3,'Hourly Demand and Generation'!L84*'System Design'!$F$22)))</f>
        <v>891.17644447416251</v>
      </c>
      <c r="Q84" s="32">
        <f t="shared" si="14"/>
        <v>0</v>
      </c>
      <c r="R84" s="32">
        <f t="shared" si="17"/>
        <v>5400</v>
      </c>
      <c r="S84" s="32">
        <f t="shared" si="18"/>
        <v>0</v>
      </c>
      <c r="T84" s="32">
        <f t="shared" si="19"/>
        <v>21600</v>
      </c>
      <c r="U84" s="32">
        <f t="shared" si="20"/>
        <v>0</v>
      </c>
      <c r="V84" s="32">
        <f t="shared" si="15"/>
        <v>462.77644447416253</v>
      </c>
      <c r="W84" s="32">
        <f t="shared" si="21"/>
        <v>462.77644447416253</v>
      </c>
      <c r="X84" s="32">
        <f t="shared" si="22"/>
        <v>462.77644447416253</v>
      </c>
    </row>
    <row r="85" spans="1:24" x14ac:dyDescent="0.25">
      <c r="A85" s="2"/>
      <c r="B85" s="2" t="s">
        <v>2</v>
      </c>
      <c r="C85" s="2">
        <f t="shared" si="23"/>
        <v>4</v>
      </c>
      <c r="D85" s="2">
        <f t="shared" si="24"/>
        <v>9</v>
      </c>
      <c r="E85" s="2">
        <f t="shared" si="16"/>
        <v>81</v>
      </c>
      <c r="F85" s="11">
        <v>504</v>
      </c>
      <c r="G85" s="10">
        <v>0.18</v>
      </c>
      <c r="H85" s="10">
        <v>0.19439999999999999</v>
      </c>
      <c r="I85" s="10">
        <v>0.20880000000000001</v>
      </c>
      <c r="J85" s="9">
        <v>0.31686273581303598</v>
      </c>
      <c r="K85" s="9">
        <v>0.31686273581303598</v>
      </c>
      <c r="L85" s="9">
        <v>0.31686273581303598</v>
      </c>
      <c r="N85" s="32">
        <f>IF('System Design'!$F$8=1,'Hourly Demand and Generation'!G85*'System Design'!$F$21,IF('System Design'!$F$8=2,'Hourly Demand and Generation'!H85*'System Design'!$F$21,IF('System Design'!$F$8=3,'Hourly Demand and Generation'!I85*'System Design'!$F$21)))</f>
        <v>104.4</v>
      </c>
      <c r="O85" s="32">
        <f>IF('System Design'!$F$8=1,'Hourly Demand and Generation'!J85*'System Design'!$F$22,IF('System Design'!$F$8=2,'Hourly Demand and Generation'!K85*'System Design'!$F$22,IF('System Design'!$F$8=3,'Hourly Demand and Generation'!L85*'System Design'!$F$22)))</f>
        <v>792.15683953258997</v>
      </c>
      <c r="Q85" s="32">
        <f t="shared" si="14"/>
        <v>0</v>
      </c>
      <c r="R85" s="32">
        <f t="shared" si="17"/>
        <v>5400</v>
      </c>
      <c r="S85" s="32">
        <f t="shared" si="18"/>
        <v>0</v>
      </c>
      <c r="T85" s="32">
        <f t="shared" si="19"/>
        <v>21600</v>
      </c>
      <c r="U85" s="32">
        <f t="shared" si="20"/>
        <v>0</v>
      </c>
      <c r="V85" s="32">
        <f t="shared" si="15"/>
        <v>392.55683953258995</v>
      </c>
      <c r="W85" s="32">
        <f t="shared" si="21"/>
        <v>392.55683953258995</v>
      </c>
      <c r="X85" s="32">
        <f t="shared" si="22"/>
        <v>392.55683953258995</v>
      </c>
    </row>
    <row r="86" spans="1:24" x14ac:dyDescent="0.25">
      <c r="A86" s="2"/>
      <c r="B86" s="2" t="s">
        <v>2</v>
      </c>
      <c r="C86" s="2">
        <f t="shared" si="23"/>
        <v>4</v>
      </c>
      <c r="D86" s="2">
        <f t="shared" si="24"/>
        <v>10</v>
      </c>
      <c r="E86" s="2">
        <f t="shared" si="16"/>
        <v>82</v>
      </c>
      <c r="F86" s="11">
        <v>491.4</v>
      </c>
      <c r="G86" s="10">
        <v>0.2412</v>
      </c>
      <c r="H86" s="10">
        <v>0.25559999999999999</v>
      </c>
      <c r="I86" s="10">
        <v>0.27</v>
      </c>
      <c r="J86" s="9">
        <v>0.35647057778966501</v>
      </c>
      <c r="K86" s="9">
        <v>0.35647057778966501</v>
      </c>
      <c r="L86" s="9">
        <v>0.35647057778966501</v>
      </c>
      <c r="N86" s="32">
        <f>IF('System Design'!$F$8=1,'Hourly Demand and Generation'!G86*'System Design'!$F$21,IF('System Design'!$F$8=2,'Hourly Demand and Generation'!H86*'System Design'!$F$21,IF('System Design'!$F$8=3,'Hourly Demand and Generation'!I86*'System Design'!$F$21)))</f>
        <v>135</v>
      </c>
      <c r="O86" s="32">
        <f>IF('System Design'!$F$8=1,'Hourly Demand and Generation'!J86*'System Design'!$F$22,IF('System Design'!$F$8=2,'Hourly Demand and Generation'!K86*'System Design'!$F$22,IF('System Design'!$F$8=3,'Hourly Demand and Generation'!L86*'System Design'!$F$22)))</f>
        <v>891.17644447416251</v>
      </c>
      <c r="Q86" s="32">
        <f t="shared" si="14"/>
        <v>0</v>
      </c>
      <c r="R86" s="32">
        <f t="shared" si="17"/>
        <v>5400</v>
      </c>
      <c r="S86" s="32">
        <f t="shared" si="18"/>
        <v>0</v>
      </c>
      <c r="T86" s="32">
        <f t="shared" si="19"/>
        <v>21600</v>
      </c>
      <c r="U86" s="32">
        <f t="shared" si="20"/>
        <v>0</v>
      </c>
      <c r="V86" s="32">
        <f t="shared" si="15"/>
        <v>534.77644447416253</v>
      </c>
      <c r="W86" s="32">
        <f t="shared" si="21"/>
        <v>534.77644447416253</v>
      </c>
      <c r="X86" s="32">
        <f t="shared" si="22"/>
        <v>534.77644447416253</v>
      </c>
    </row>
    <row r="87" spans="1:24" x14ac:dyDescent="0.25">
      <c r="A87" s="2"/>
      <c r="B87" s="2" t="s">
        <v>2</v>
      </c>
      <c r="C87" s="2">
        <f t="shared" si="23"/>
        <v>4</v>
      </c>
      <c r="D87" s="2">
        <f t="shared" si="24"/>
        <v>11</v>
      </c>
      <c r="E87" s="2">
        <f t="shared" si="16"/>
        <v>83</v>
      </c>
      <c r="F87" s="11">
        <v>485.1</v>
      </c>
      <c r="G87" s="10">
        <v>0.29880000000000001</v>
      </c>
      <c r="H87" s="10">
        <v>0.315</v>
      </c>
      <c r="I87" s="10">
        <v>0.33119999999999999</v>
      </c>
      <c r="J87" s="9">
        <v>0.31686273581303598</v>
      </c>
      <c r="K87" s="9">
        <v>0.31686273581303598</v>
      </c>
      <c r="L87" s="9">
        <v>0.31686273581303598</v>
      </c>
      <c r="N87" s="32">
        <f>IF('System Design'!$F$8=1,'Hourly Demand and Generation'!G87*'System Design'!$F$21,IF('System Design'!$F$8=2,'Hourly Demand and Generation'!H87*'System Design'!$F$21,IF('System Design'!$F$8=3,'Hourly Demand and Generation'!I87*'System Design'!$F$21)))</f>
        <v>165.6</v>
      </c>
      <c r="O87" s="32">
        <f>IF('System Design'!$F$8=1,'Hourly Demand and Generation'!J87*'System Design'!$F$22,IF('System Design'!$F$8=2,'Hourly Demand and Generation'!K87*'System Design'!$F$22,IF('System Design'!$F$8=3,'Hourly Demand and Generation'!L87*'System Design'!$F$22)))</f>
        <v>792.15683953258997</v>
      </c>
      <c r="Q87" s="32">
        <f t="shared" si="14"/>
        <v>0</v>
      </c>
      <c r="R87" s="32">
        <f t="shared" si="17"/>
        <v>5400</v>
      </c>
      <c r="S87" s="32">
        <f t="shared" si="18"/>
        <v>0</v>
      </c>
      <c r="T87" s="32">
        <f t="shared" si="19"/>
        <v>21600</v>
      </c>
      <c r="U87" s="32">
        <f t="shared" si="20"/>
        <v>0</v>
      </c>
      <c r="V87" s="32">
        <f t="shared" si="15"/>
        <v>472.65683953258997</v>
      </c>
      <c r="W87" s="32">
        <f t="shared" si="21"/>
        <v>472.65683953258997</v>
      </c>
      <c r="X87" s="32">
        <f t="shared" si="22"/>
        <v>472.65683953258997</v>
      </c>
    </row>
    <row r="88" spans="1:24" x14ac:dyDescent="0.25">
      <c r="A88" s="2"/>
      <c r="B88" s="2" t="s">
        <v>2</v>
      </c>
      <c r="C88" s="2">
        <f t="shared" si="23"/>
        <v>4</v>
      </c>
      <c r="D88" s="2">
        <f t="shared" si="24"/>
        <v>12</v>
      </c>
      <c r="E88" s="2">
        <f t="shared" si="16"/>
        <v>84</v>
      </c>
      <c r="F88" s="11">
        <v>485.1</v>
      </c>
      <c r="G88" s="10">
        <v>0.36</v>
      </c>
      <c r="H88" s="10">
        <v>0.36</v>
      </c>
      <c r="I88" s="10">
        <v>0.36</v>
      </c>
      <c r="J88" s="9">
        <v>0.29705881482472102</v>
      </c>
      <c r="K88" s="9">
        <v>0.29705881482472102</v>
      </c>
      <c r="L88" s="9">
        <v>0.29705881482472102</v>
      </c>
      <c r="N88" s="32">
        <f>IF('System Design'!$F$8=1,'Hourly Demand and Generation'!G88*'System Design'!$F$21,IF('System Design'!$F$8=2,'Hourly Demand and Generation'!H88*'System Design'!$F$21,IF('System Design'!$F$8=3,'Hourly Demand and Generation'!I88*'System Design'!$F$21)))</f>
        <v>180</v>
      </c>
      <c r="O88" s="32">
        <f>IF('System Design'!$F$8=1,'Hourly Demand and Generation'!J88*'System Design'!$F$22,IF('System Design'!$F$8=2,'Hourly Demand and Generation'!K88*'System Design'!$F$22,IF('System Design'!$F$8=3,'Hourly Demand and Generation'!L88*'System Design'!$F$22)))</f>
        <v>742.64703706180251</v>
      </c>
      <c r="Q88" s="32">
        <f t="shared" si="14"/>
        <v>0</v>
      </c>
      <c r="R88" s="32">
        <f t="shared" si="17"/>
        <v>5400</v>
      </c>
      <c r="S88" s="32">
        <f t="shared" si="18"/>
        <v>0</v>
      </c>
      <c r="T88" s="32">
        <f t="shared" si="19"/>
        <v>21600</v>
      </c>
      <c r="U88" s="32">
        <f t="shared" si="20"/>
        <v>0</v>
      </c>
      <c r="V88" s="32">
        <f t="shared" si="15"/>
        <v>437.54703706180248</v>
      </c>
      <c r="W88" s="32">
        <f t="shared" si="21"/>
        <v>437.54703706180248</v>
      </c>
      <c r="X88" s="32">
        <f t="shared" si="22"/>
        <v>437.54703706180248</v>
      </c>
    </row>
    <row r="89" spans="1:24" x14ac:dyDescent="0.25">
      <c r="A89" s="2"/>
      <c r="B89" s="2" t="s">
        <v>2</v>
      </c>
      <c r="C89" s="2">
        <f t="shared" si="23"/>
        <v>4</v>
      </c>
      <c r="D89" s="2">
        <f t="shared" si="24"/>
        <v>13</v>
      </c>
      <c r="E89" s="2">
        <f t="shared" si="16"/>
        <v>85</v>
      </c>
      <c r="F89" s="11">
        <v>504</v>
      </c>
      <c r="G89" s="10">
        <v>0.29880000000000001</v>
      </c>
      <c r="H89" s="10">
        <v>0.315</v>
      </c>
      <c r="I89" s="10">
        <v>0.33119999999999999</v>
      </c>
      <c r="J89" s="9">
        <v>0.31686273581303598</v>
      </c>
      <c r="K89" s="9">
        <v>0.31686273581303598</v>
      </c>
      <c r="L89" s="9">
        <v>0.31686273581303598</v>
      </c>
      <c r="N89" s="32">
        <f>IF('System Design'!$F$8=1,'Hourly Demand and Generation'!G89*'System Design'!$F$21,IF('System Design'!$F$8=2,'Hourly Demand and Generation'!H89*'System Design'!$F$21,IF('System Design'!$F$8=3,'Hourly Demand and Generation'!I89*'System Design'!$F$21)))</f>
        <v>165.6</v>
      </c>
      <c r="O89" s="32">
        <f>IF('System Design'!$F$8=1,'Hourly Demand and Generation'!J89*'System Design'!$F$22,IF('System Design'!$F$8=2,'Hourly Demand and Generation'!K89*'System Design'!$F$22,IF('System Design'!$F$8=3,'Hourly Demand and Generation'!L89*'System Design'!$F$22)))</f>
        <v>792.15683953258997</v>
      </c>
      <c r="Q89" s="32">
        <f t="shared" si="14"/>
        <v>0</v>
      </c>
      <c r="R89" s="32">
        <f t="shared" si="17"/>
        <v>5400</v>
      </c>
      <c r="S89" s="32">
        <f t="shared" si="18"/>
        <v>0</v>
      </c>
      <c r="T89" s="32">
        <f t="shared" si="19"/>
        <v>21600</v>
      </c>
      <c r="U89" s="32">
        <f t="shared" si="20"/>
        <v>0</v>
      </c>
      <c r="V89" s="32">
        <f t="shared" si="15"/>
        <v>453.75683953258999</v>
      </c>
      <c r="W89" s="32">
        <f t="shared" si="21"/>
        <v>453.75683953258999</v>
      </c>
      <c r="X89" s="32">
        <f t="shared" si="22"/>
        <v>453.75683953258999</v>
      </c>
    </row>
    <row r="90" spans="1:24" x14ac:dyDescent="0.25">
      <c r="A90" s="2"/>
      <c r="B90" s="2" t="s">
        <v>2</v>
      </c>
      <c r="C90" s="2">
        <f t="shared" si="23"/>
        <v>4</v>
      </c>
      <c r="D90" s="2">
        <f t="shared" si="24"/>
        <v>14</v>
      </c>
      <c r="E90" s="2">
        <f t="shared" si="16"/>
        <v>86</v>
      </c>
      <c r="F90" s="11">
        <v>504</v>
      </c>
      <c r="G90" s="10">
        <v>0.2412</v>
      </c>
      <c r="H90" s="10">
        <v>0.25559999999999999</v>
      </c>
      <c r="I90" s="10">
        <v>0.27</v>
      </c>
      <c r="J90" s="9">
        <v>0.33666665680134999</v>
      </c>
      <c r="K90" s="9">
        <v>0.33666665680134999</v>
      </c>
      <c r="L90" s="9">
        <v>0.33666665680134999</v>
      </c>
      <c r="N90" s="32">
        <f>IF('System Design'!$F$8=1,'Hourly Demand and Generation'!G90*'System Design'!$F$21,IF('System Design'!$F$8=2,'Hourly Demand and Generation'!H90*'System Design'!$F$21,IF('System Design'!$F$8=3,'Hourly Demand and Generation'!I90*'System Design'!$F$21)))</f>
        <v>135</v>
      </c>
      <c r="O90" s="32">
        <f>IF('System Design'!$F$8=1,'Hourly Demand and Generation'!J90*'System Design'!$F$22,IF('System Design'!$F$8=2,'Hourly Demand and Generation'!K90*'System Design'!$F$22,IF('System Design'!$F$8=3,'Hourly Demand and Generation'!L90*'System Design'!$F$22)))</f>
        <v>841.66664200337493</v>
      </c>
      <c r="Q90" s="32">
        <f t="shared" si="14"/>
        <v>0</v>
      </c>
      <c r="R90" s="32">
        <f t="shared" si="17"/>
        <v>5400</v>
      </c>
      <c r="S90" s="32">
        <f t="shared" si="18"/>
        <v>0</v>
      </c>
      <c r="T90" s="32">
        <f t="shared" si="19"/>
        <v>21600</v>
      </c>
      <c r="U90" s="32">
        <f t="shared" si="20"/>
        <v>0</v>
      </c>
      <c r="V90" s="32">
        <f t="shared" si="15"/>
        <v>472.66664200337493</v>
      </c>
      <c r="W90" s="32">
        <f t="shared" si="21"/>
        <v>472.66664200337493</v>
      </c>
      <c r="X90" s="32">
        <f t="shared" si="22"/>
        <v>472.66664200337493</v>
      </c>
    </row>
    <row r="91" spans="1:24" x14ac:dyDescent="0.25">
      <c r="A91" s="2"/>
      <c r="B91" s="2" t="s">
        <v>2</v>
      </c>
      <c r="C91" s="2">
        <f t="shared" si="23"/>
        <v>4</v>
      </c>
      <c r="D91" s="2">
        <f t="shared" si="24"/>
        <v>15</v>
      </c>
      <c r="E91" s="2">
        <f t="shared" si="16"/>
        <v>87</v>
      </c>
      <c r="F91" s="11">
        <v>535.5</v>
      </c>
      <c r="G91" s="10">
        <v>0.18</v>
      </c>
      <c r="H91" s="10">
        <v>0.19439999999999999</v>
      </c>
      <c r="I91" s="10">
        <v>0.20880000000000001</v>
      </c>
      <c r="J91" s="9">
        <v>0.35647057778966501</v>
      </c>
      <c r="K91" s="9">
        <v>0.35647057778966501</v>
      </c>
      <c r="L91" s="9">
        <v>0.35647057778966501</v>
      </c>
      <c r="N91" s="32">
        <f>IF('System Design'!$F$8=1,'Hourly Demand and Generation'!G91*'System Design'!$F$21,IF('System Design'!$F$8=2,'Hourly Demand and Generation'!H91*'System Design'!$F$21,IF('System Design'!$F$8=3,'Hourly Demand and Generation'!I91*'System Design'!$F$21)))</f>
        <v>104.4</v>
      </c>
      <c r="O91" s="32">
        <f>IF('System Design'!$F$8=1,'Hourly Demand and Generation'!J91*'System Design'!$F$22,IF('System Design'!$F$8=2,'Hourly Demand and Generation'!K91*'System Design'!$F$22,IF('System Design'!$F$8=3,'Hourly Demand and Generation'!L91*'System Design'!$F$22)))</f>
        <v>891.17644447416251</v>
      </c>
      <c r="Q91" s="32">
        <f t="shared" si="14"/>
        <v>0</v>
      </c>
      <c r="R91" s="32">
        <f t="shared" si="17"/>
        <v>5400</v>
      </c>
      <c r="S91" s="32">
        <f t="shared" si="18"/>
        <v>0</v>
      </c>
      <c r="T91" s="32">
        <f t="shared" si="19"/>
        <v>21600</v>
      </c>
      <c r="U91" s="32">
        <f t="shared" si="20"/>
        <v>0</v>
      </c>
      <c r="V91" s="32">
        <f t="shared" si="15"/>
        <v>460.07644447416249</v>
      </c>
      <c r="W91" s="32">
        <f t="shared" si="21"/>
        <v>460.07644447416249</v>
      </c>
      <c r="X91" s="32">
        <f t="shared" si="22"/>
        <v>460.07644447416249</v>
      </c>
    </row>
    <row r="92" spans="1:24" x14ac:dyDescent="0.25">
      <c r="A92" s="2"/>
      <c r="B92" s="2" t="s">
        <v>2</v>
      </c>
      <c r="C92" s="2">
        <f t="shared" si="23"/>
        <v>4</v>
      </c>
      <c r="D92" s="2">
        <f t="shared" si="24"/>
        <v>16</v>
      </c>
      <c r="E92" s="2">
        <f t="shared" si="16"/>
        <v>88</v>
      </c>
      <c r="F92" s="11">
        <v>567</v>
      </c>
      <c r="G92" s="10">
        <v>0.1188</v>
      </c>
      <c r="H92" s="10">
        <v>0.13500000000000001</v>
      </c>
      <c r="I92" s="10">
        <v>0.1512</v>
      </c>
      <c r="J92" s="9">
        <v>0.35647057778966501</v>
      </c>
      <c r="K92" s="9">
        <v>0.35647057778966501</v>
      </c>
      <c r="L92" s="9">
        <v>0.35647057778966501</v>
      </c>
      <c r="N92" s="32">
        <f>IF('System Design'!$F$8=1,'Hourly Demand and Generation'!G92*'System Design'!$F$21,IF('System Design'!$F$8=2,'Hourly Demand and Generation'!H92*'System Design'!$F$21,IF('System Design'!$F$8=3,'Hourly Demand and Generation'!I92*'System Design'!$F$21)))</f>
        <v>75.599999999999994</v>
      </c>
      <c r="O92" s="32">
        <f>IF('System Design'!$F$8=1,'Hourly Demand and Generation'!J92*'System Design'!$F$22,IF('System Design'!$F$8=2,'Hourly Demand and Generation'!K92*'System Design'!$F$22,IF('System Design'!$F$8=3,'Hourly Demand and Generation'!L92*'System Design'!$F$22)))</f>
        <v>891.17644447416251</v>
      </c>
      <c r="Q92" s="32">
        <f t="shared" si="14"/>
        <v>0</v>
      </c>
      <c r="R92" s="32">
        <f t="shared" si="17"/>
        <v>5400</v>
      </c>
      <c r="S92" s="32">
        <f t="shared" si="18"/>
        <v>0</v>
      </c>
      <c r="T92" s="32">
        <f t="shared" si="19"/>
        <v>21600</v>
      </c>
      <c r="U92" s="32">
        <f t="shared" si="20"/>
        <v>0</v>
      </c>
      <c r="V92" s="32">
        <f t="shared" si="15"/>
        <v>399.77644447416253</v>
      </c>
      <c r="W92" s="32">
        <f t="shared" si="21"/>
        <v>399.77644447416253</v>
      </c>
      <c r="X92" s="32">
        <f t="shared" si="22"/>
        <v>399.77644447416253</v>
      </c>
    </row>
    <row r="93" spans="1:24" x14ac:dyDescent="0.25">
      <c r="A93" s="2"/>
      <c r="B93" s="2" t="s">
        <v>2</v>
      </c>
      <c r="C93" s="2">
        <f t="shared" si="23"/>
        <v>4</v>
      </c>
      <c r="D93" s="2">
        <f t="shared" si="24"/>
        <v>17</v>
      </c>
      <c r="E93" s="2">
        <f t="shared" si="16"/>
        <v>89</v>
      </c>
      <c r="F93" s="11">
        <v>598.5</v>
      </c>
      <c r="G93" s="10">
        <v>6.1199999999999997E-2</v>
      </c>
      <c r="H93" s="10">
        <v>7.5600000000000001E-2</v>
      </c>
      <c r="I93" s="10">
        <v>0.09</v>
      </c>
      <c r="J93" s="9">
        <v>0.39607841976629499</v>
      </c>
      <c r="K93" s="9">
        <v>0.39607841976629499</v>
      </c>
      <c r="L93" s="9">
        <v>0.39607841976629499</v>
      </c>
      <c r="N93" s="32">
        <f>IF('System Design'!$F$8=1,'Hourly Demand and Generation'!G93*'System Design'!$F$21,IF('System Design'!$F$8=2,'Hourly Demand and Generation'!H93*'System Design'!$F$21,IF('System Design'!$F$8=3,'Hourly Demand and Generation'!I93*'System Design'!$F$21)))</f>
        <v>45</v>
      </c>
      <c r="O93" s="32">
        <f>IF('System Design'!$F$8=1,'Hourly Demand and Generation'!J93*'System Design'!$F$22,IF('System Design'!$F$8=2,'Hourly Demand and Generation'!K93*'System Design'!$F$22,IF('System Design'!$F$8=3,'Hourly Demand and Generation'!L93*'System Design'!$F$22)))</f>
        <v>990.19604941573743</v>
      </c>
      <c r="Q93" s="32">
        <f t="shared" si="14"/>
        <v>0</v>
      </c>
      <c r="R93" s="32">
        <f t="shared" si="17"/>
        <v>5400</v>
      </c>
      <c r="S93" s="32">
        <f t="shared" si="18"/>
        <v>0</v>
      </c>
      <c r="T93" s="32">
        <f t="shared" si="19"/>
        <v>21600</v>
      </c>
      <c r="U93" s="32">
        <f t="shared" si="20"/>
        <v>0</v>
      </c>
      <c r="V93" s="32">
        <f t="shared" si="15"/>
        <v>436.69604941573743</v>
      </c>
      <c r="W93" s="32">
        <f t="shared" si="21"/>
        <v>436.69604941573743</v>
      </c>
      <c r="X93" s="32">
        <f t="shared" si="22"/>
        <v>436.69604941573743</v>
      </c>
    </row>
    <row r="94" spans="1:24" x14ac:dyDescent="0.25">
      <c r="A94" s="2"/>
      <c r="B94" s="2" t="s">
        <v>2</v>
      </c>
      <c r="C94" s="2">
        <f t="shared" si="23"/>
        <v>4</v>
      </c>
      <c r="D94" s="2">
        <f t="shared" si="24"/>
        <v>18</v>
      </c>
      <c r="E94" s="2">
        <f t="shared" si="16"/>
        <v>90</v>
      </c>
      <c r="F94" s="11">
        <v>630</v>
      </c>
      <c r="G94" s="9">
        <v>2.8799999999999999E-2</v>
      </c>
      <c r="H94" s="9">
        <v>4.4999999999999998E-2</v>
      </c>
      <c r="I94" s="9">
        <v>6.1199999999999997E-2</v>
      </c>
      <c r="J94" s="9">
        <v>0.37627449877798003</v>
      </c>
      <c r="K94" s="9">
        <v>0.37627449877798003</v>
      </c>
      <c r="L94" s="9">
        <v>0.37627449877798003</v>
      </c>
      <c r="N94" s="32">
        <f>IF('System Design'!$F$8=1,'Hourly Demand and Generation'!G94*'System Design'!$F$21,IF('System Design'!$F$8=2,'Hourly Demand and Generation'!H94*'System Design'!$F$21,IF('System Design'!$F$8=3,'Hourly Demand and Generation'!I94*'System Design'!$F$21)))</f>
        <v>30.599999999999998</v>
      </c>
      <c r="O94" s="32">
        <f>IF('System Design'!$F$8=1,'Hourly Demand and Generation'!J94*'System Design'!$F$22,IF('System Design'!$F$8=2,'Hourly Demand and Generation'!K94*'System Design'!$F$22,IF('System Design'!$F$8=3,'Hourly Demand and Generation'!L94*'System Design'!$F$22)))</f>
        <v>940.68624694495008</v>
      </c>
      <c r="Q94" s="32">
        <f t="shared" si="14"/>
        <v>0</v>
      </c>
      <c r="R94" s="32">
        <f t="shared" si="17"/>
        <v>5400</v>
      </c>
      <c r="S94" s="32">
        <f t="shared" si="18"/>
        <v>0</v>
      </c>
      <c r="T94" s="32">
        <f t="shared" si="19"/>
        <v>21600</v>
      </c>
      <c r="U94" s="32">
        <f t="shared" si="20"/>
        <v>0</v>
      </c>
      <c r="V94" s="32">
        <f t="shared" si="15"/>
        <v>341.28624694495011</v>
      </c>
      <c r="W94" s="32">
        <f t="shared" si="21"/>
        <v>341.28624694495011</v>
      </c>
      <c r="X94" s="32">
        <f t="shared" si="22"/>
        <v>341.28624694495011</v>
      </c>
    </row>
    <row r="95" spans="1:24" x14ac:dyDescent="0.25">
      <c r="A95" s="2"/>
      <c r="B95" s="2" t="s">
        <v>2</v>
      </c>
      <c r="C95" s="2">
        <f t="shared" si="23"/>
        <v>4</v>
      </c>
      <c r="D95" s="2">
        <f t="shared" si="24"/>
        <v>19</v>
      </c>
      <c r="E95" s="2">
        <f t="shared" si="16"/>
        <v>91</v>
      </c>
      <c r="F95" s="11">
        <v>611.1</v>
      </c>
      <c r="G95" s="9">
        <v>0</v>
      </c>
      <c r="H95" s="9">
        <v>1.44E-2</v>
      </c>
      <c r="I95" s="9">
        <v>2.8799999999999999E-2</v>
      </c>
      <c r="J95" s="9">
        <v>0.35647057778966501</v>
      </c>
      <c r="K95" s="9">
        <v>0.35647057778966501</v>
      </c>
      <c r="L95" s="9">
        <v>0.35647057778966501</v>
      </c>
      <c r="N95" s="32">
        <f>IF('System Design'!$F$8=1,'Hourly Demand and Generation'!G95*'System Design'!$F$21,IF('System Design'!$F$8=2,'Hourly Demand and Generation'!H95*'System Design'!$F$21,IF('System Design'!$F$8=3,'Hourly Demand and Generation'!I95*'System Design'!$F$21)))</f>
        <v>14.4</v>
      </c>
      <c r="O95" s="32">
        <f>IF('System Design'!$F$8=1,'Hourly Demand and Generation'!J95*'System Design'!$F$22,IF('System Design'!$F$8=2,'Hourly Demand and Generation'!K95*'System Design'!$F$22,IF('System Design'!$F$8=3,'Hourly Demand and Generation'!L95*'System Design'!$F$22)))</f>
        <v>891.17644447416251</v>
      </c>
      <c r="Q95" s="32">
        <f t="shared" si="14"/>
        <v>0</v>
      </c>
      <c r="R95" s="32">
        <f t="shared" si="17"/>
        <v>5400</v>
      </c>
      <c r="S95" s="32">
        <f t="shared" si="18"/>
        <v>0</v>
      </c>
      <c r="T95" s="32">
        <f t="shared" si="19"/>
        <v>21600</v>
      </c>
      <c r="U95" s="32">
        <f t="shared" si="20"/>
        <v>0</v>
      </c>
      <c r="V95" s="32">
        <f t="shared" si="15"/>
        <v>294.47644447416246</v>
      </c>
      <c r="W95" s="32">
        <f t="shared" si="21"/>
        <v>294.47644447416246</v>
      </c>
      <c r="X95" s="32">
        <f t="shared" si="22"/>
        <v>294.47644447416246</v>
      </c>
    </row>
    <row r="96" spans="1:24" x14ac:dyDescent="0.25">
      <c r="A96" s="2"/>
      <c r="B96" s="2" t="s">
        <v>2</v>
      </c>
      <c r="C96" s="2">
        <f t="shared" si="23"/>
        <v>4</v>
      </c>
      <c r="D96" s="2">
        <f t="shared" si="24"/>
        <v>20</v>
      </c>
      <c r="E96" s="2">
        <f t="shared" si="16"/>
        <v>92</v>
      </c>
      <c r="F96" s="11">
        <v>598.5</v>
      </c>
      <c r="G96" s="9">
        <v>0</v>
      </c>
      <c r="H96" s="9">
        <v>0</v>
      </c>
      <c r="I96" s="9">
        <v>0</v>
      </c>
      <c r="J96" s="9">
        <v>0.35647057778966501</v>
      </c>
      <c r="K96" s="9">
        <v>0.35647057778966501</v>
      </c>
      <c r="L96" s="9">
        <v>0.35647057778966501</v>
      </c>
      <c r="N96" s="32">
        <f>IF('System Design'!$F$8=1,'Hourly Demand and Generation'!G96*'System Design'!$F$21,IF('System Design'!$F$8=2,'Hourly Demand and Generation'!H96*'System Design'!$F$21,IF('System Design'!$F$8=3,'Hourly Demand and Generation'!I96*'System Design'!$F$21)))</f>
        <v>0</v>
      </c>
      <c r="O96" s="32">
        <f>IF('System Design'!$F$8=1,'Hourly Demand and Generation'!J96*'System Design'!$F$22,IF('System Design'!$F$8=2,'Hourly Demand and Generation'!K96*'System Design'!$F$22,IF('System Design'!$F$8=3,'Hourly Demand and Generation'!L96*'System Design'!$F$22)))</f>
        <v>891.17644447416251</v>
      </c>
      <c r="Q96" s="32">
        <f t="shared" si="14"/>
        <v>0</v>
      </c>
      <c r="R96" s="32">
        <f t="shared" si="17"/>
        <v>5400</v>
      </c>
      <c r="S96" s="32">
        <f t="shared" si="18"/>
        <v>0</v>
      </c>
      <c r="T96" s="32">
        <f t="shared" si="19"/>
        <v>21600</v>
      </c>
      <c r="U96" s="32">
        <f t="shared" si="20"/>
        <v>0</v>
      </c>
      <c r="V96" s="32">
        <f t="shared" si="15"/>
        <v>292.67644447416251</v>
      </c>
      <c r="W96" s="32">
        <f t="shared" si="21"/>
        <v>292.67644447416251</v>
      </c>
      <c r="X96" s="32">
        <f t="shared" si="22"/>
        <v>292.67644447416251</v>
      </c>
    </row>
    <row r="97" spans="1:24" x14ac:dyDescent="0.25">
      <c r="A97" s="2"/>
      <c r="B97" s="2" t="s">
        <v>2</v>
      </c>
      <c r="C97" s="2">
        <f t="shared" si="23"/>
        <v>4</v>
      </c>
      <c r="D97" s="2">
        <f t="shared" si="24"/>
        <v>21</v>
      </c>
      <c r="E97" s="2">
        <f t="shared" si="16"/>
        <v>93</v>
      </c>
      <c r="F97" s="11">
        <v>567</v>
      </c>
      <c r="G97" s="9">
        <v>0</v>
      </c>
      <c r="H97" s="9">
        <v>0</v>
      </c>
      <c r="I97" s="9">
        <v>0</v>
      </c>
      <c r="J97" s="9">
        <v>0.35647057778966501</v>
      </c>
      <c r="K97" s="9">
        <v>0.35647057778966501</v>
      </c>
      <c r="L97" s="9">
        <v>0.35647057778966501</v>
      </c>
      <c r="N97" s="32">
        <f>IF('System Design'!$F$8=1,'Hourly Demand and Generation'!G97*'System Design'!$F$21,IF('System Design'!$F$8=2,'Hourly Demand and Generation'!H97*'System Design'!$F$21,IF('System Design'!$F$8=3,'Hourly Demand and Generation'!I97*'System Design'!$F$21)))</f>
        <v>0</v>
      </c>
      <c r="O97" s="32">
        <f>IF('System Design'!$F$8=1,'Hourly Demand and Generation'!J97*'System Design'!$F$22,IF('System Design'!$F$8=2,'Hourly Demand and Generation'!K97*'System Design'!$F$22,IF('System Design'!$F$8=3,'Hourly Demand and Generation'!L97*'System Design'!$F$22)))</f>
        <v>891.17644447416251</v>
      </c>
      <c r="Q97" s="32">
        <f t="shared" si="14"/>
        <v>0</v>
      </c>
      <c r="R97" s="32">
        <f t="shared" si="17"/>
        <v>5400</v>
      </c>
      <c r="S97" s="32">
        <f t="shared" si="18"/>
        <v>0</v>
      </c>
      <c r="T97" s="32">
        <f t="shared" si="19"/>
        <v>21600</v>
      </c>
      <c r="U97" s="32">
        <f t="shared" si="20"/>
        <v>0</v>
      </c>
      <c r="V97" s="32">
        <f t="shared" si="15"/>
        <v>324.17644447416251</v>
      </c>
      <c r="W97" s="32">
        <f t="shared" si="21"/>
        <v>324.17644447416251</v>
      </c>
      <c r="X97" s="32">
        <f t="shared" si="22"/>
        <v>324.17644447416251</v>
      </c>
    </row>
    <row r="98" spans="1:24" x14ac:dyDescent="0.25">
      <c r="A98" s="2"/>
      <c r="B98" s="2" t="s">
        <v>2</v>
      </c>
      <c r="C98" s="2">
        <f t="shared" si="23"/>
        <v>4</v>
      </c>
      <c r="D98" s="2">
        <f t="shared" si="24"/>
        <v>22</v>
      </c>
      <c r="E98" s="2">
        <f t="shared" si="16"/>
        <v>94</v>
      </c>
      <c r="F98" s="11">
        <v>535.5</v>
      </c>
      <c r="G98" s="9">
        <v>0</v>
      </c>
      <c r="H98" s="9">
        <v>0</v>
      </c>
      <c r="I98" s="9">
        <v>0</v>
      </c>
      <c r="J98" s="9">
        <v>0.37627449877798003</v>
      </c>
      <c r="K98" s="9">
        <v>0.37627449877798003</v>
      </c>
      <c r="L98" s="9">
        <v>0.37627449877798003</v>
      </c>
      <c r="N98" s="32">
        <f>IF('System Design'!$F$8=1,'Hourly Demand and Generation'!G98*'System Design'!$F$21,IF('System Design'!$F$8=2,'Hourly Demand and Generation'!H98*'System Design'!$F$21,IF('System Design'!$F$8=3,'Hourly Demand and Generation'!I98*'System Design'!$F$21)))</f>
        <v>0</v>
      </c>
      <c r="O98" s="32">
        <f>IF('System Design'!$F$8=1,'Hourly Demand and Generation'!J98*'System Design'!$F$22,IF('System Design'!$F$8=2,'Hourly Demand and Generation'!K98*'System Design'!$F$22,IF('System Design'!$F$8=3,'Hourly Demand and Generation'!L98*'System Design'!$F$22)))</f>
        <v>940.68624694495008</v>
      </c>
      <c r="Q98" s="32">
        <f t="shared" si="14"/>
        <v>0</v>
      </c>
      <c r="R98" s="32">
        <f t="shared" si="17"/>
        <v>5400</v>
      </c>
      <c r="S98" s="32">
        <f t="shared" si="18"/>
        <v>0</v>
      </c>
      <c r="T98" s="32">
        <f t="shared" si="19"/>
        <v>21600</v>
      </c>
      <c r="U98" s="32">
        <f t="shared" si="20"/>
        <v>0</v>
      </c>
      <c r="V98" s="32">
        <f t="shared" si="15"/>
        <v>405.18624694495008</v>
      </c>
      <c r="W98" s="32">
        <f t="shared" si="21"/>
        <v>405.18624694495008</v>
      </c>
      <c r="X98" s="32">
        <f t="shared" si="22"/>
        <v>405.18624694495008</v>
      </c>
    </row>
    <row r="99" spans="1:24" x14ac:dyDescent="0.25">
      <c r="A99" s="2"/>
      <c r="B99" s="2" t="s">
        <v>2</v>
      </c>
      <c r="C99" s="2">
        <f t="shared" si="23"/>
        <v>4</v>
      </c>
      <c r="D99" s="2">
        <f t="shared" si="24"/>
        <v>23</v>
      </c>
      <c r="E99" s="2">
        <f t="shared" si="16"/>
        <v>95</v>
      </c>
      <c r="F99" s="11">
        <v>504</v>
      </c>
      <c r="G99" s="9">
        <v>0</v>
      </c>
      <c r="H99" s="9">
        <v>0</v>
      </c>
      <c r="I99" s="9">
        <v>0</v>
      </c>
      <c r="J99" s="9">
        <v>0.31686273581303598</v>
      </c>
      <c r="K99" s="9">
        <v>0.31686273581303598</v>
      </c>
      <c r="L99" s="9">
        <v>0.31686273581303598</v>
      </c>
      <c r="N99" s="32">
        <f>IF('System Design'!$F$8=1,'Hourly Demand and Generation'!G99*'System Design'!$F$21,IF('System Design'!$F$8=2,'Hourly Demand and Generation'!H99*'System Design'!$F$21,IF('System Design'!$F$8=3,'Hourly Demand and Generation'!I99*'System Design'!$F$21)))</f>
        <v>0</v>
      </c>
      <c r="O99" s="32">
        <f>IF('System Design'!$F$8=1,'Hourly Demand and Generation'!J99*'System Design'!$F$22,IF('System Design'!$F$8=2,'Hourly Demand and Generation'!K99*'System Design'!$F$22,IF('System Design'!$F$8=3,'Hourly Demand and Generation'!L99*'System Design'!$F$22)))</f>
        <v>792.15683953258997</v>
      </c>
      <c r="Q99" s="32">
        <f t="shared" si="14"/>
        <v>0</v>
      </c>
      <c r="R99" s="32">
        <f t="shared" si="17"/>
        <v>5400</v>
      </c>
      <c r="S99" s="32">
        <f t="shared" si="18"/>
        <v>0</v>
      </c>
      <c r="T99" s="32">
        <f t="shared" si="19"/>
        <v>21600</v>
      </c>
      <c r="U99" s="32">
        <f t="shared" si="20"/>
        <v>0</v>
      </c>
      <c r="V99" s="32">
        <f t="shared" si="15"/>
        <v>288.15683953258997</v>
      </c>
      <c r="W99" s="32">
        <f t="shared" si="21"/>
        <v>288.15683953258997</v>
      </c>
      <c r="X99" s="32">
        <f t="shared" si="22"/>
        <v>288.15683953258997</v>
      </c>
    </row>
    <row r="100" spans="1:24" x14ac:dyDescent="0.25">
      <c r="A100" s="2"/>
      <c r="B100" s="2" t="s">
        <v>2</v>
      </c>
      <c r="C100" s="2">
        <f t="shared" si="23"/>
        <v>4</v>
      </c>
      <c r="D100" s="2">
        <f t="shared" si="24"/>
        <v>24</v>
      </c>
      <c r="E100" s="2">
        <f t="shared" si="16"/>
        <v>96</v>
      </c>
      <c r="F100" s="11">
        <v>441</v>
      </c>
      <c r="G100" s="9">
        <v>0</v>
      </c>
      <c r="H100" s="9">
        <v>0</v>
      </c>
      <c r="I100" s="9">
        <v>0</v>
      </c>
      <c r="J100" s="9">
        <v>0.31686273581303598</v>
      </c>
      <c r="K100" s="9">
        <v>0.31686273581303598</v>
      </c>
      <c r="L100" s="9">
        <v>0.31686273581303598</v>
      </c>
      <c r="N100" s="32">
        <f>IF('System Design'!$F$8=1,'Hourly Demand and Generation'!G100*'System Design'!$F$21,IF('System Design'!$F$8=2,'Hourly Demand and Generation'!H100*'System Design'!$F$21,IF('System Design'!$F$8=3,'Hourly Demand and Generation'!I100*'System Design'!$F$21)))</f>
        <v>0</v>
      </c>
      <c r="O100" s="32">
        <f>IF('System Design'!$F$8=1,'Hourly Demand and Generation'!J100*'System Design'!$F$22,IF('System Design'!$F$8=2,'Hourly Demand and Generation'!K100*'System Design'!$F$22,IF('System Design'!$F$8=3,'Hourly Demand and Generation'!L100*'System Design'!$F$22)))</f>
        <v>792.15683953258997</v>
      </c>
      <c r="Q100" s="32">
        <f t="shared" si="14"/>
        <v>0</v>
      </c>
      <c r="R100" s="32">
        <f t="shared" si="17"/>
        <v>5400</v>
      </c>
      <c r="S100" s="32">
        <f t="shared" si="18"/>
        <v>0</v>
      </c>
      <c r="T100" s="32">
        <f t="shared" si="19"/>
        <v>21600</v>
      </c>
      <c r="U100" s="32">
        <f t="shared" si="20"/>
        <v>0</v>
      </c>
      <c r="V100" s="32">
        <f t="shared" si="15"/>
        <v>351.15683953258997</v>
      </c>
      <c r="W100" s="32">
        <f t="shared" si="21"/>
        <v>351.15683953258997</v>
      </c>
      <c r="X100" s="32">
        <f t="shared" si="22"/>
        <v>351.15683953258997</v>
      </c>
    </row>
    <row r="101" spans="1:24" x14ac:dyDescent="0.25">
      <c r="A101" s="2"/>
      <c r="B101" s="2" t="s">
        <v>2</v>
      </c>
      <c r="C101" s="2">
        <f>C100+1</f>
        <v>5</v>
      </c>
      <c r="D101" s="2">
        <v>1</v>
      </c>
      <c r="E101" s="2">
        <f t="shared" si="16"/>
        <v>97</v>
      </c>
      <c r="F101" s="11">
        <v>378</v>
      </c>
      <c r="G101" s="10">
        <v>0</v>
      </c>
      <c r="H101" s="10">
        <v>0</v>
      </c>
      <c r="I101" s="10">
        <v>0</v>
      </c>
      <c r="J101" s="9">
        <v>0.24457122519532801</v>
      </c>
      <c r="K101" s="9">
        <v>0.5</v>
      </c>
      <c r="L101" s="9">
        <v>0.5</v>
      </c>
      <c r="N101" s="32">
        <f>IF('System Design'!$F$8=1,'Hourly Demand and Generation'!G101*'System Design'!$F$21,IF('System Design'!$F$8=2,'Hourly Demand and Generation'!H101*'System Design'!$F$21,IF('System Design'!$F$8=3,'Hourly Demand and Generation'!I101*'System Design'!$F$21)))</f>
        <v>0</v>
      </c>
      <c r="O101" s="32">
        <f>IF('System Design'!$F$8=1,'Hourly Demand and Generation'!J101*'System Design'!$F$22,IF('System Design'!$F$8=2,'Hourly Demand and Generation'!K101*'System Design'!$F$22,IF('System Design'!$F$8=3,'Hourly Demand and Generation'!L101*'System Design'!$F$22)))</f>
        <v>1250</v>
      </c>
      <c r="Q101" s="32">
        <f t="shared" si="14"/>
        <v>0</v>
      </c>
      <c r="R101" s="32">
        <f t="shared" si="17"/>
        <v>5400</v>
      </c>
      <c r="S101" s="32">
        <f t="shared" si="18"/>
        <v>0</v>
      </c>
      <c r="T101" s="32">
        <f t="shared" si="19"/>
        <v>21600</v>
      </c>
      <c r="U101" s="32">
        <f t="shared" si="20"/>
        <v>0</v>
      </c>
      <c r="V101" s="32">
        <f t="shared" si="15"/>
        <v>872</v>
      </c>
      <c r="W101" s="32">
        <f t="shared" si="21"/>
        <v>872</v>
      </c>
      <c r="X101" s="32">
        <f t="shared" si="22"/>
        <v>872</v>
      </c>
    </row>
    <row r="102" spans="1:24" x14ac:dyDescent="0.25">
      <c r="A102" s="2"/>
      <c r="B102" s="2" t="s">
        <v>2</v>
      </c>
      <c r="C102" s="2">
        <f>C101</f>
        <v>5</v>
      </c>
      <c r="D102" s="2">
        <f>D101+1</f>
        <v>2</v>
      </c>
      <c r="E102" s="2">
        <f t="shared" si="16"/>
        <v>98</v>
      </c>
      <c r="F102" s="11">
        <v>346.5</v>
      </c>
      <c r="G102" s="10">
        <v>0</v>
      </c>
      <c r="H102" s="10">
        <v>0</v>
      </c>
      <c r="I102" s="10">
        <v>0</v>
      </c>
      <c r="J102" s="9">
        <v>0.22011410267579501</v>
      </c>
      <c r="K102" s="9">
        <v>0.45</v>
      </c>
      <c r="L102" s="9">
        <v>0.45</v>
      </c>
      <c r="N102" s="32">
        <f>IF('System Design'!$F$8=1,'Hourly Demand and Generation'!G102*'System Design'!$F$21,IF('System Design'!$F$8=2,'Hourly Demand and Generation'!H102*'System Design'!$F$21,IF('System Design'!$F$8=3,'Hourly Demand and Generation'!I102*'System Design'!$F$21)))</f>
        <v>0</v>
      </c>
      <c r="O102" s="32">
        <f>IF('System Design'!$F$8=1,'Hourly Demand and Generation'!J102*'System Design'!$F$22,IF('System Design'!$F$8=2,'Hourly Demand and Generation'!K102*'System Design'!$F$22,IF('System Design'!$F$8=3,'Hourly Demand and Generation'!L102*'System Design'!$F$22)))</f>
        <v>1125</v>
      </c>
      <c r="Q102" s="32">
        <f t="shared" si="14"/>
        <v>0</v>
      </c>
      <c r="R102" s="32">
        <f t="shared" si="17"/>
        <v>5400</v>
      </c>
      <c r="S102" s="32">
        <f t="shared" si="18"/>
        <v>0</v>
      </c>
      <c r="T102" s="32">
        <f t="shared" si="19"/>
        <v>21600</v>
      </c>
      <c r="U102" s="32">
        <f t="shared" si="20"/>
        <v>0</v>
      </c>
      <c r="V102" s="32">
        <f t="shared" si="15"/>
        <v>778.5</v>
      </c>
      <c r="W102" s="32">
        <f t="shared" si="21"/>
        <v>778.5</v>
      </c>
      <c r="X102" s="32">
        <f t="shared" si="22"/>
        <v>778.5</v>
      </c>
    </row>
    <row r="103" spans="1:24" x14ac:dyDescent="0.25">
      <c r="A103" s="2"/>
      <c r="B103" s="2" t="s">
        <v>2</v>
      </c>
      <c r="C103" s="2">
        <f t="shared" ref="C103:C124" si="25">C102</f>
        <v>5</v>
      </c>
      <c r="D103" s="2">
        <f t="shared" ref="D103:D124" si="26">D102+1</f>
        <v>3</v>
      </c>
      <c r="E103" s="2">
        <f t="shared" si="16"/>
        <v>99</v>
      </c>
      <c r="F103" s="11">
        <v>315</v>
      </c>
      <c r="G103" s="10">
        <v>0</v>
      </c>
      <c r="H103" s="10">
        <v>0</v>
      </c>
      <c r="I103" s="10">
        <v>0</v>
      </c>
      <c r="J103" s="9">
        <v>0.22011410267579501</v>
      </c>
      <c r="K103" s="9">
        <v>0.45</v>
      </c>
      <c r="L103" s="9">
        <v>0.45</v>
      </c>
      <c r="N103" s="32">
        <f>IF('System Design'!$F$8=1,'Hourly Demand and Generation'!G103*'System Design'!$F$21,IF('System Design'!$F$8=2,'Hourly Demand and Generation'!H103*'System Design'!$F$21,IF('System Design'!$F$8=3,'Hourly Demand and Generation'!I103*'System Design'!$F$21)))</f>
        <v>0</v>
      </c>
      <c r="O103" s="32">
        <f>IF('System Design'!$F$8=1,'Hourly Demand and Generation'!J103*'System Design'!$F$22,IF('System Design'!$F$8=2,'Hourly Demand and Generation'!K103*'System Design'!$F$22,IF('System Design'!$F$8=3,'Hourly Demand and Generation'!L103*'System Design'!$F$22)))</f>
        <v>1125</v>
      </c>
      <c r="Q103" s="32">
        <f t="shared" si="14"/>
        <v>0</v>
      </c>
      <c r="R103" s="32">
        <f t="shared" si="17"/>
        <v>5400</v>
      </c>
      <c r="S103" s="32">
        <f t="shared" si="18"/>
        <v>0</v>
      </c>
      <c r="T103" s="32">
        <f t="shared" si="19"/>
        <v>21600</v>
      </c>
      <c r="U103" s="32">
        <f t="shared" si="20"/>
        <v>0</v>
      </c>
      <c r="V103" s="32">
        <f t="shared" si="15"/>
        <v>810</v>
      </c>
      <c r="W103" s="32">
        <f t="shared" si="21"/>
        <v>810</v>
      </c>
      <c r="X103" s="32">
        <f t="shared" si="22"/>
        <v>810</v>
      </c>
    </row>
    <row r="104" spans="1:24" x14ac:dyDescent="0.25">
      <c r="A104" s="2"/>
      <c r="B104" s="2" t="s">
        <v>2</v>
      </c>
      <c r="C104" s="2">
        <f t="shared" si="25"/>
        <v>5</v>
      </c>
      <c r="D104" s="2">
        <f t="shared" si="26"/>
        <v>4</v>
      </c>
      <c r="E104" s="2">
        <f t="shared" si="16"/>
        <v>100</v>
      </c>
      <c r="F104" s="11">
        <v>378</v>
      </c>
      <c r="G104" s="10">
        <v>0</v>
      </c>
      <c r="H104" s="10">
        <v>0</v>
      </c>
      <c r="I104" s="10">
        <v>0</v>
      </c>
      <c r="J104" s="9">
        <v>0.24457122519532801</v>
      </c>
      <c r="K104" s="9">
        <v>0.5</v>
      </c>
      <c r="L104" s="9">
        <v>0.5</v>
      </c>
      <c r="N104" s="32">
        <f>IF('System Design'!$F$8=1,'Hourly Demand and Generation'!G104*'System Design'!$F$21,IF('System Design'!$F$8=2,'Hourly Demand and Generation'!H104*'System Design'!$F$21,IF('System Design'!$F$8=3,'Hourly Demand and Generation'!I104*'System Design'!$F$21)))</f>
        <v>0</v>
      </c>
      <c r="O104" s="32">
        <f>IF('System Design'!$F$8=1,'Hourly Demand and Generation'!J104*'System Design'!$F$22,IF('System Design'!$F$8=2,'Hourly Demand and Generation'!K104*'System Design'!$F$22,IF('System Design'!$F$8=3,'Hourly Demand and Generation'!L104*'System Design'!$F$22)))</f>
        <v>1250</v>
      </c>
      <c r="Q104" s="32">
        <f t="shared" si="14"/>
        <v>0</v>
      </c>
      <c r="R104" s="32">
        <f t="shared" si="17"/>
        <v>5400</v>
      </c>
      <c r="S104" s="32">
        <f t="shared" si="18"/>
        <v>0</v>
      </c>
      <c r="T104" s="32">
        <f t="shared" si="19"/>
        <v>21600</v>
      </c>
      <c r="U104" s="32">
        <f t="shared" si="20"/>
        <v>0</v>
      </c>
      <c r="V104" s="32">
        <f t="shared" si="15"/>
        <v>872</v>
      </c>
      <c r="W104" s="32">
        <f t="shared" si="21"/>
        <v>872</v>
      </c>
      <c r="X104" s="32">
        <f t="shared" si="22"/>
        <v>872</v>
      </c>
    </row>
    <row r="105" spans="1:24" x14ac:dyDescent="0.25">
      <c r="A105" s="2"/>
      <c r="B105" s="2" t="s">
        <v>2</v>
      </c>
      <c r="C105" s="2">
        <f t="shared" si="25"/>
        <v>5</v>
      </c>
      <c r="D105" s="2">
        <f t="shared" si="26"/>
        <v>5</v>
      </c>
      <c r="E105" s="2">
        <f t="shared" si="16"/>
        <v>101</v>
      </c>
      <c r="F105" s="11">
        <v>409.5</v>
      </c>
      <c r="G105" s="10">
        <v>0</v>
      </c>
      <c r="H105" s="10">
        <v>1.44E-2</v>
      </c>
      <c r="I105" s="10">
        <v>2.8799999999999999E-2</v>
      </c>
      <c r="J105" s="9">
        <v>0.19565698015626201</v>
      </c>
      <c r="K105" s="9">
        <v>0.4</v>
      </c>
      <c r="L105" s="9">
        <v>0.4</v>
      </c>
      <c r="N105" s="32">
        <f>IF('System Design'!$F$8=1,'Hourly Demand and Generation'!G105*'System Design'!$F$21,IF('System Design'!$F$8=2,'Hourly Demand and Generation'!H105*'System Design'!$F$21,IF('System Design'!$F$8=3,'Hourly Demand and Generation'!I105*'System Design'!$F$21)))</f>
        <v>14.4</v>
      </c>
      <c r="O105" s="32">
        <f>IF('System Design'!$F$8=1,'Hourly Demand and Generation'!J105*'System Design'!$F$22,IF('System Design'!$F$8=2,'Hourly Demand and Generation'!K105*'System Design'!$F$22,IF('System Design'!$F$8=3,'Hourly Demand and Generation'!L105*'System Design'!$F$22)))</f>
        <v>1000</v>
      </c>
      <c r="Q105" s="32">
        <f t="shared" si="14"/>
        <v>0</v>
      </c>
      <c r="R105" s="32">
        <f t="shared" si="17"/>
        <v>5400</v>
      </c>
      <c r="S105" s="32">
        <f t="shared" si="18"/>
        <v>0</v>
      </c>
      <c r="T105" s="32">
        <f t="shared" si="19"/>
        <v>21600</v>
      </c>
      <c r="U105" s="32">
        <f t="shared" si="20"/>
        <v>0</v>
      </c>
      <c r="V105" s="32">
        <f t="shared" si="15"/>
        <v>604.9</v>
      </c>
      <c r="W105" s="32">
        <f t="shared" si="21"/>
        <v>604.9</v>
      </c>
      <c r="X105" s="32">
        <f t="shared" si="22"/>
        <v>604.9</v>
      </c>
    </row>
    <row r="106" spans="1:24" x14ac:dyDescent="0.25">
      <c r="A106" s="2"/>
      <c r="B106" s="2" t="s">
        <v>2</v>
      </c>
      <c r="C106" s="2">
        <f t="shared" si="25"/>
        <v>5</v>
      </c>
      <c r="D106" s="2">
        <f t="shared" si="26"/>
        <v>6</v>
      </c>
      <c r="E106" s="2">
        <f t="shared" si="16"/>
        <v>102</v>
      </c>
      <c r="F106" s="11">
        <v>441</v>
      </c>
      <c r="G106" s="10">
        <v>2.8799999999999999E-2</v>
      </c>
      <c r="H106" s="10">
        <v>4.4999999999999998E-2</v>
      </c>
      <c r="I106" s="10">
        <v>6.1199999999999997E-2</v>
      </c>
      <c r="J106" s="9">
        <v>0.19565698015626201</v>
      </c>
      <c r="K106" s="9">
        <v>0.4</v>
      </c>
      <c r="L106" s="9">
        <v>0.4</v>
      </c>
      <c r="N106" s="32">
        <f>IF('System Design'!$F$8=1,'Hourly Demand and Generation'!G106*'System Design'!$F$21,IF('System Design'!$F$8=2,'Hourly Demand and Generation'!H106*'System Design'!$F$21,IF('System Design'!$F$8=3,'Hourly Demand and Generation'!I106*'System Design'!$F$21)))</f>
        <v>30.599999999999998</v>
      </c>
      <c r="O106" s="32">
        <f>IF('System Design'!$F$8=1,'Hourly Demand and Generation'!J106*'System Design'!$F$22,IF('System Design'!$F$8=2,'Hourly Demand and Generation'!K106*'System Design'!$F$22,IF('System Design'!$F$8=3,'Hourly Demand and Generation'!L106*'System Design'!$F$22)))</f>
        <v>1000</v>
      </c>
      <c r="Q106" s="32">
        <f t="shared" si="14"/>
        <v>0</v>
      </c>
      <c r="R106" s="32">
        <f t="shared" si="17"/>
        <v>5400</v>
      </c>
      <c r="S106" s="32">
        <f t="shared" si="18"/>
        <v>0</v>
      </c>
      <c r="T106" s="32">
        <f t="shared" si="19"/>
        <v>21600</v>
      </c>
      <c r="U106" s="32">
        <f t="shared" si="20"/>
        <v>0</v>
      </c>
      <c r="V106" s="32">
        <f t="shared" si="15"/>
        <v>589.59999999999991</v>
      </c>
      <c r="W106" s="32">
        <f t="shared" si="21"/>
        <v>589.59999999999991</v>
      </c>
      <c r="X106" s="32">
        <f t="shared" si="22"/>
        <v>589.59999999999991</v>
      </c>
    </row>
    <row r="107" spans="1:24" x14ac:dyDescent="0.25">
      <c r="A107" s="2"/>
      <c r="B107" s="2" t="s">
        <v>2</v>
      </c>
      <c r="C107" s="2">
        <f t="shared" si="25"/>
        <v>5</v>
      </c>
      <c r="D107" s="2">
        <f t="shared" si="26"/>
        <v>7</v>
      </c>
      <c r="E107" s="2">
        <f t="shared" si="16"/>
        <v>103</v>
      </c>
      <c r="F107" s="11">
        <v>472.5</v>
      </c>
      <c r="G107" s="10">
        <v>6.1199999999999997E-2</v>
      </c>
      <c r="H107" s="10">
        <v>7.5600000000000001E-2</v>
      </c>
      <c r="I107" s="10">
        <v>0.09</v>
      </c>
      <c r="J107" s="9">
        <v>0.22011410267579501</v>
      </c>
      <c r="K107" s="9">
        <v>0.45</v>
      </c>
      <c r="L107" s="9">
        <v>0.45</v>
      </c>
      <c r="N107" s="32">
        <f>IF('System Design'!$F$8=1,'Hourly Demand and Generation'!G107*'System Design'!$F$21,IF('System Design'!$F$8=2,'Hourly Demand and Generation'!H107*'System Design'!$F$21,IF('System Design'!$F$8=3,'Hourly Demand and Generation'!I107*'System Design'!$F$21)))</f>
        <v>45</v>
      </c>
      <c r="O107" s="32">
        <f>IF('System Design'!$F$8=1,'Hourly Demand and Generation'!J107*'System Design'!$F$22,IF('System Design'!$F$8=2,'Hourly Demand and Generation'!K107*'System Design'!$F$22,IF('System Design'!$F$8=3,'Hourly Demand and Generation'!L107*'System Design'!$F$22)))</f>
        <v>1125</v>
      </c>
      <c r="Q107" s="32">
        <f t="shared" si="14"/>
        <v>0</v>
      </c>
      <c r="R107" s="32">
        <f t="shared" si="17"/>
        <v>5400</v>
      </c>
      <c r="S107" s="32">
        <f t="shared" si="18"/>
        <v>0</v>
      </c>
      <c r="T107" s="32">
        <f t="shared" si="19"/>
        <v>21600</v>
      </c>
      <c r="U107" s="32">
        <f t="shared" si="20"/>
        <v>0</v>
      </c>
      <c r="V107" s="32">
        <f t="shared" si="15"/>
        <v>697.5</v>
      </c>
      <c r="W107" s="32">
        <f t="shared" si="21"/>
        <v>697.5</v>
      </c>
      <c r="X107" s="32">
        <f t="shared" si="22"/>
        <v>697.5</v>
      </c>
    </row>
    <row r="108" spans="1:24" x14ac:dyDescent="0.25">
      <c r="A108" s="2"/>
      <c r="B108" s="2" t="s">
        <v>2</v>
      </c>
      <c r="C108" s="2">
        <f t="shared" si="25"/>
        <v>5</v>
      </c>
      <c r="D108" s="2">
        <f t="shared" si="26"/>
        <v>8</v>
      </c>
      <c r="E108" s="2">
        <f t="shared" si="16"/>
        <v>104</v>
      </c>
      <c r="F108" s="11">
        <v>504</v>
      </c>
      <c r="G108" s="10">
        <v>0.1188</v>
      </c>
      <c r="H108" s="10">
        <v>0.13500000000000001</v>
      </c>
      <c r="I108" s="10">
        <v>0.1512</v>
      </c>
      <c r="J108" s="9">
        <v>0.22011410267579501</v>
      </c>
      <c r="K108" s="9">
        <v>0.45</v>
      </c>
      <c r="L108" s="9">
        <v>0.45</v>
      </c>
      <c r="N108" s="32">
        <f>IF('System Design'!$F$8=1,'Hourly Demand and Generation'!G108*'System Design'!$F$21,IF('System Design'!$F$8=2,'Hourly Demand and Generation'!H108*'System Design'!$F$21,IF('System Design'!$F$8=3,'Hourly Demand and Generation'!I108*'System Design'!$F$21)))</f>
        <v>75.599999999999994</v>
      </c>
      <c r="O108" s="32">
        <f>IF('System Design'!$F$8=1,'Hourly Demand and Generation'!J108*'System Design'!$F$22,IF('System Design'!$F$8=2,'Hourly Demand and Generation'!K108*'System Design'!$F$22,IF('System Design'!$F$8=3,'Hourly Demand and Generation'!L108*'System Design'!$F$22)))</f>
        <v>1125</v>
      </c>
      <c r="Q108" s="32">
        <f t="shared" si="14"/>
        <v>0</v>
      </c>
      <c r="R108" s="32">
        <f t="shared" si="17"/>
        <v>5400</v>
      </c>
      <c r="S108" s="32">
        <f t="shared" si="18"/>
        <v>0</v>
      </c>
      <c r="T108" s="32">
        <f t="shared" si="19"/>
        <v>21600</v>
      </c>
      <c r="U108" s="32">
        <f t="shared" si="20"/>
        <v>0</v>
      </c>
      <c r="V108" s="32">
        <f t="shared" si="15"/>
        <v>696.59999999999991</v>
      </c>
      <c r="W108" s="32">
        <f t="shared" si="21"/>
        <v>696.59999999999991</v>
      </c>
      <c r="X108" s="32">
        <f t="shared" si="22"/>
        <v>696.59999999999991</v>
      </c>
    </row>
    <row r="109" spans="1:24" x14ac:dyDescent="0.25">
      <c r="A109" s="2"/>
      <c r="B109" s="2" t="s">
        <v>2</v>
      </c>
      <c r="C109" s="2">
        <f t="shared" si="25"/>
        <v>5</v>
      </c>
      <c r="D109" s="2">
        <f t="shared" si="26"/>
        <v>9</v>
      </c>
      <c r="E109" s="2">
        <f t="shared" si="16"/>
        <v>105</v>
      </c>
      <c r="F109" s="11">
        <v>504</v>
      </c>
      <c r="G109" s="10">
        <v>0.18</v>
      </c>
      <c r="H109" s="10">
        <v>0.19439999999999999</v>
      </c>
      <c r="I109" s="10">
        <v>0.20880000000000001</v>
      </c>
      <c r="J109" s="9">
        <v>0.19565698015626201</v>
      </c>
      <c r="K109" s="9">
        <v>0.4</v>
      </c>
      <c r="L109" s="9">
        <v>0.4</v>
      </c>
      <c r="N109" s="32">
        <f>IF('System Design'!$F$8=1,'Hourly Demand and Generation'!G109*'System Design'!$F$21,IF('System Design'!$F$8=2,'Hourly Demand and Generation'!H109*'System Design'!$F$21,IF('System Design'!$F$8=3,'Hourly Demand and Generation'!I109*'System Design'!$F$21)))</f>
        <v>104.4</v>
      </c>
      <c r="O109" s="32">
        <f>IF('System Design'!$F$8=1,'Hourly Demand and Generation'!J109*'System Design'!$F$22,IF('System Design'!$F$8=2,'Hourly Demand and Generation'!K109*'System Design'!$F$22,IF('System Design'!$F$8=3,'Hourly Demand and Generation'!L109*'System Design'!$F$22)))</f>
        <v>1000</v>
      </c>
      <c r="Q109" s="32">
        <f t="shared" si="14"/>
        <v>0</v>
      </c>
      <c r="R109" s="32">
        <f t="shared" si="17"/>
        <v>5400</v>
      </c>
      <c r="S109" s="32">
        <f t="shared" si="18"/>
        <v>0</v>
      </c>
      <c r="T109" s="32">
        <f t="shared" si="19"/>
        <v>21600</v>
      </c>
      <c r="U109" s="32">
        <f t="shared" si="20"/>
        <v>0</v>
      </c>
      <c r="V109" s="32">
        <f t="shared" si="15"/>
        <v>600.40000000000009</v>
      </c>
      <c r="W109" s="32">
        <f t="shared" si="21"/>
        <v>600.40000000000009</v>
      </c>
      <c r="X109" s="32">
        <f t="shared" si="22"/>
        <v>600.40000000000009</v>
      </c>
    </row>
    <row r="110" spans="1:24" x14ac:dyDescent="0.25">
      <c r="A110" s="2"/>
      <c r="B110" s="2" t="s">
        <v>2</v>
      </c>
      <c r="C110" s="2">
        <f t="shared" si="25"/>
        <v>5</v>
      </c>
      <c r="D110" s="2">
        <f t="shared" si="26"/>
        <v>10</v>
      </c>
      <c r="E110" s="2">
        <f t="shared" si="16"/>
        <v>106</v>
      </c>
      <c r="F110" s="11">
        <v>491.4</v>
      </c>
      <c r="G110" s="10">
        <v>0.2412</v>
      </c>
      <c r="H110" s="10">
        <v>0.25559999999999999</v>
      </c>
      <c r="I110" s="10">
        <v>0.27</v>
      </c>
      <c r="J110" s="9">
        <v>0.22011410267579501</v>
      </c>
      <c r="K110" s="9">
        <v>0.45</v>
      </c>
      <c r="L110" s="9">
        <v>0.45</v>
      </c>
      <c r="N110" s="32">
        <f>IF('System Design'!$F$8=1,'Hourly Demand and Generation'!G110*'System Design'!$F$21,IF('System Design'!$F$8=2,'Hourly Demand and Generation'!H110*'System Design'!$F$21,IF('System Design'!$F$8=3,'Hourly Demand and Generation'!I110*'System Design'!$F$21)))</f>
        <v>135</v>
      </c>
      <c r="O110" s="32">
        <f>IF('System Design'!$F$8=1,'Hourly Demand and Generation'!J110*'System Design'!$F$22,IF('System Design'!$F$8=2,'Hourly Demand and Generation'!K110*'System Design'!$F$22,IF('System Design'!$F$8=3,'Hourly Demand and Generation'!L110*'System Design'!$F$22)))</f>
        <v>1125</v>
      </c>
      <c r="Q110" s="32">
        <f t="shared" si="14"/>
        <v>0</v>
      </c>
      <c r="R110" s="32">
        <f t="shared" si="17"/>
        <v>5400</v>
      </c>
      <c r="S110" s="32">
        <f t="shared" si="18"/>
        <v>0</v>
      </c>
      <c r="T110" s="32">
        <f t="shared" si="19"/>
        <v>21600</v>
      </c>
      <c r="U110" s="32">
        <f t="shared" si="20"/>
        <v>0</v>
      </c>
      <c r="V110" s="32">
        <f t="shared" si="15"/>
        <v>768.6</v>
      </c>
      <c r="W110" s="32">
        <f t="shared" si="21"/>
        <v>768.6</v>
      </c>
      <c r="X110" s="32">
        <f t="shared" si="22"/>
        <v>768.6</v>
      </c>
    </row>
    <row r="111" spans="1:24" x14ac:dyDescent="0.25">
      <c r="A111" s="2"/>
      <c r="B111" s="2" t="s">
        <v>2</v>
      </c>
      <c r="C111" s="2">
        <f t="shared" si="25"/>
        <v>5</v>
      </c>
      <c r="D111" s="2">
        <f t="shared" si="26"/>
        <v>11</v>
      </c>
      <c r="E111" s="2">
        <f t="shared" si="16"/>
        <v>107</v>
      </c>
      <c r="F111" s="11">
        <v>485.1</v>
      </c>
      <c r="G111" s="10">
        <v>0.29880000000000001</v>
      </c>
      <c r="H111" s="10">
        <v>0.315</v>
      </c>
      <c r="I111" s="10">
        <v>0.33119999999999999</v>
      </c>
      <c r="J111" s="9">
        <v>0.19565698015626201</v>
      </c>
      <c r="K111" s="9">
        <v>0.4</v>
      </c>
      <c r="L111" s="9">
        <v>0.4</v>
      </c>
      <c r="N111" s="32">
        <f>IF('System Design'!$F$8=1,'Hourly Demand and Generation'!G111*'System Design'!$F$21,IF('System Design'!$F$8=2,'Hourly Demand and Generation'!H111*'System Design'!$F$21,IF('System Design'!$F$8=3,'Hourly Demand and Generation'!I111*'System Design'!$F$21)))</f>
        <v>165.6</v>
      </c>
      <c r="O111" s="32">
        <f>IF('System Design'!$F$8=1,'Hourly Demand and Generation'!J111*'System Design'!$F$22,IF('System Design'!$F$8=2,'Hourly Demand and Generation'!K111*'System Design'!$F$22,IF('System Design'!$F$8=3,'Hourly Demand and Generation'!L111*'System Design'!$F$22)))</f>
        <v>1000</v>
      </c>
      <c r="Q111" s="32">
        <f t="shared" si="14"/>
        <v>0</v>
      </c>
      <c r="R111" s="32">
        <f t="shared" si="17"/>
        <v>5400</v>
      </c>
      <c r="S111" s="32">
        <f t="shared" si="18"/>
        <v>0</v>
      </c>
      <c r="T111" s="32">
        <f t="shared" si="19"/>
        <v>21600</v>
      </c>
      <c r="U111" s="32">
        <f t="shared" si="20"/>
        <v>0</v>
      </c>
      <c r="V111" s="32">
        <f t="shared" si="15"/>
        <v>680.49999999999989</v>
      </c>
      <c r="W111" s="32">
        <f t="shared" si="21"/>
        <v>680.49999999999989</v>
      </c>
      <c r="X111" s="32">
        <f t="shared" si="22"/>
        <v>680.49999999999989</v>
      </c>
    </row>
    <row r="112" spans="1:24" x14ac:dyDescent="0.25">
      <c r="A112" s="2"/>
      <c r="B112" s="2" t="s">
        <v>2</v>
      </c>
      <c r="C112" s="2">
        <f t="shared" si="25"/>
        <v>5</v>
      </c>
      <c r="D112" s="2">
        <f t="shared" si="26"/>
        <v>12</v>
      </c>
      <c r="E112" s="2">
        <f t="shared" si="16"/>
        <v>108</v>
      </c>
      <c r="F112" s="11">
        <v>485.1</v>
      </c>
      <c r="G112" s="10">
        <v>0.36</v>
      </c>
      <c r="H112" s="10">
        <v>0.36</v>
      </c>
      <c r="I112" s="10">
        <v>0.36</v>
      </c>
      <c r="J112" s="9">
        <v>0.183428418896496</v>
      </c>
      <c r="K112" s="9">
        <v>0.375</v>
      </c>
      <c r="L112" s="9">
        <v>0.375</v>
      </c>
      <c r="N112" s="32">
        <f>IF('System Design'!$F$8=1,'Hourly Demand and Generation'!G112*'System Design'!$F$21,IF('System Design'!$F$8=2,'Hourly Demand and Generation'!H112*'System Design'!$F$21,IF('System Design'!$F$8=3,'Hourly Demand and Generation'!I112*'System Design'!$F$21)))</f>
        <v>180</v>
      </c>
      <c r="O112" s="32">
        <f>IF('System Design'!$F$8=1,'Hourly Demand and Generation'!J112*'System Design'!$F$22,IF('System Design'!$F$8=2,'Hourly Demand and Generation'!K112*'System Design'!$F$22,IF('System Design'!$F$8=3,'Hourly Demand and Generation'!L112*'System Design'!$F$22)))</f>
        <v>937.5</v>
      </c>
      <c r="Q112" s="32">
        <f t="shared" si="14"/>
        <v>0</v>
      </c>
      <c r="R112" s="32">
        <f t="shared" si="17"/>
        <v>5400</v>
      </c>
      <c r="S112" s="32">
        <f t="shared" si="18"/>
        <v>0</v>
      </c>
      <c r="T112" s="32">
        <f t="shared" si="19"/>
        <v>21600</v>
      </c>
      <c r="U112" s="32">
        <f t="shared" si="20"/>
        <v>0</v>
      </c>
      <c r="V112" s="32">
        <f t="shared" si="15"/>
        <v>632.4</v>
      </c>
      <c r="W112" s="32">
        <f t="shared" si="21"/>
        <v>632.4</v>
      </c>
      <c r="X112" s="32">
        <f t="shared" si="22"/>
        <v>632.4</v>
      </c>
    </row>
    <row r="113" spans="1:24" x14ac:dyDescent="0.25">
      <c r="A113" s="2"/>
      <c r="B113" s="2" t="s">
        <v>2</v>
      </c>
      <c r="C113" s="2">
        <f t="shared" si="25"/>
        <v>5</v>
      </c>
      <c r="D113" s="2">
        <f t="shared" si="26"/>
        <v>13</v>
      </c>
      <c r="E113" s="2">
        <f t="shared" si="16"/>
        <v>109</v>
      </c>
      <c r="F113" s="11">
        <v>504</v>
      </c>
      <c r="G113" s="10">
        <v>0.29880000000000001</v>
      </c>
      <c r="H113" s="10">
        <v>0.315</v>
      </c>
      <c r="I113" s="10">
        <v>0.33119999999999999</v>
      </c>
      <c r="J113" s="9">
        <v>0.19565698015626201</v>
      </c>
      <c r="K113" s="9">
        <v>0.4</v>
      </c>
      <c r="L113" s="9">
        <v>0.4</v>
      </c>
      <c r="N113" s="32">
        <f>IF('System Design'!$F$8=1,'Hourly Demand and Generation'!G113*'System Design'!$F$21,IF('System Design'!$F$8=2,'Hourly Demand and Generation'!H113*'System Design'!$F$21,IF('System Design'!$F$8=3,'Hourly Demand and Generation'!I113*'System Design'!$F$21)))</f>
        <v>165.6</v>
      </c>
      <c r="O113" s="32">
        <f>IF('System Design'!$F$8=1,'Hourly Demand and Generation'!J113*'System Design'!$F$22,IF('System Design'!$F$8=2,'Hourly Demand and Generation'!K113*'System Design'!$F$22,IF('System Design'!$F$8=3,'Hourly Demand and Generation'!L113*'System Design'!$F$22)))</f>
        <v>1000</v>
      </c>
      <c r="Q113" s="32">
        <f t="shared" si="14"/>
        <v>0</v>
      </c>
      <c r="R113" s="32">
        <f t="shared" si="17"/>
        <v>5400</v>
      </c>
      <c r="S113" s="32">
        <f t="shared" si="18"/>
        <v>0</v>
      </c>
      <c r="T113" s="32">
        <f t="shared" si="19"/>
        <v>21600</v>
      </c>
      <c r="U113" s="32">
        <f t="shared" si="20"/>
        <v>0</v>
      </c>
      <c r="V113" s="32">
        <f t="shared" si="15"/>
        <v>661.59999999999991</v>
      </c>
      <c r="W113" s="32">
        <f t="shared" si="21"/>
        <v>661.59999999999991</v>
      </c>
      <c r="X113" s="32">
        <f t="shared" si="22"/>
        <v>661.59999999999991</v>
      </c>
    </row>
    <row r="114" spans="1:24" x14ac:dyDescent="0.25">
      <c r="A114" s="2"/>
      <c r="B114" s="2" t="s">
        <v>2</v>
      </c>
      <c r="C114" s="2">
        <f t="shared" si="25"/>
        <v>5</v>
      </c>
      <c r="D114" s="2">
        <f t="shared" si="26"/>
        <v>14</v>
      </c>
      <c r="E114" s="2">
        <f t="shared" si="16"/>
        <v>110</v>
      </c>
      <c r="F114" s="11">
        <v>504</v>
      </c>
      <c r="G114" s="10">
        <v>0.2412</v>
      </c>
      <c r="H114" s="10">
        <v>0.25559999999999999</v>
      </c>
      <c r="I114" s="10">
        <v>0.27</v>
      </c>
      <c r="J114" s="9">
        <v>0.207885541416029</v>
      </c>
      <c r="K114" s="9">
        <v>0.42499999999999999</v>
      </c>
      <c r="L114" s="9">
        <v>0.42499999999999999</v>
      </c>
      <c r="N114" s="32">
        <f>IF('System Design'!$F$8=1,'Hourly Demand and Generation'!G114*'System Design'!$F$21,IF('System Design'!$F$8=2,'Hourly Demand and Generation'!H114*'System Design'!$F$21,IF('System Design'!$F$8=3,'Hourly Demand and Generation'!I114*'System Design'!$F$21)))</f>
        <v>135</v>
      </c>
      <c r="O114" s="32">
        <f>IF('System Design'!$F$8=1,'Hourly Demand and Generation'!J114*'System Design'!$F$22,IF('System Design'!$F$8=2,'Hourly Demand and Generation'!K114*'System Design'!$F$22,IF('System Design'!$F$8=3,'Hourly Demand and Generation'!L114*'System Design'!$F$22)))</f>
        <v>1062.5</v>
      </c>
      <c r="Q114" s="32">
        <f t="shared" si="14"/>
        <v>0</v>
      </c>
      <c r="R114" s="32">
        <f t="shared" si="17"/>
        <v>5400</v>
      </c>
      <c r="S114" s="32">
        <f t="shared" si="18"/>
        <v>0</v>
      </c>
      <c r="T114" s="32">
        <f t="shared" si="19"/>
        <v>21600</v>
      </c>
      <c r="U114" s="32">
        <f t="shared" si="20"/>
        <v>0</v>
      </c>
      <c r="V114" s="32">
        <f t="shared" si="15"/>
        <v>693.5</v>
      </c>
      <c r="W114" s="32">
        <f t="shared" si="21"/>
        <v>693.5</v>
      </c>
      <c r="X114" s="32">
        <f t="shared" si="22"/>
        <v>693.5</v>
      </c>
    </row>
    <row r="115" spans="1:24" x14ac:dyDescent="0.25">
      <c r="A115" s="2"/>
      <c r="B115" s="2" t="s">
        <v>2</v>
      </c>
      <c r="C115" s="2">
        <f t="shared" si="25"/>
        <v>5</v>
      </c>
      <c r="D115" s="2">
        <f t="shared" si="26"/>
        <v>15</v>
      </c>
      <c r="E115" s="2">
        <f t="shared" si="16"/>
        <v>111</v>
      </c>
      <c r="F115" s="11">
        <v>535.5</v>
      </c>
      <c r="G115" s="10">
        <v>0.18</v>
      </c>
      <c r="H115" s="10">
        <v>0.19439999999999999</v>
      </c>
      <c r="I115" s="10">
        <v>0.20880000000000001</v>
      </c>
      <c r="J115" s="9">
        <v>0.22011410267579501</v>
      </c>
      <c r="K115" s="9">
        <v>0.45</v>
      </c>
      <c r="L115" s="9">
        <v>0.45</v>
      </c>
      <c r="N115" s="32">
        <f>IF('System Design'!$F$8=1,'Hourly Demand and Generation'!G115*'System Design'!$F$21,IF('System Design'!$F$8=2,'Hourly Demand and Generation'!H115*'System Design'!$F$21,IF('System Design'!$F$8=3,'Hourly Demand and Generation'!I115*'System Design'!$F$21)))</f>
        <v>104.4</v>
      </c>
      <c r="O115" s="32">
        <f>IF('System Design'!$F$8=1,'Hourly Demand and Generation'!J115*'System Design'!$F$22,IF('System Design'!$F$8=2,'Hourly Demand and Generation'!K115*'System Design'!$F$22,IF('System Design'!$F$8=3,'Hourly Demand and Generation'!L115*'System Design'!$F$22)))</f>
        <v>1125</v>
      </c>
      <c r="Q115" s="32">
        <f t="shared" si="14"/>
        <v>0</v>
      </c>
      <c r="R115" s="32">
        <f t="shared" si="17"/>
        <v>5400</v>
      </c>
      <c r="S115" s="32">
        <f t="shared" si="18"/>
        <v>0</v>
      </c>
      <c r="T115" s="32">
        <f t="shared" si="19"/>
        <v>21600</v>
      </c>
      <c r="U115" s="32">
        <f t="shared" si="20"/>
        <v>0</v>
      </c>
      <c r="V115" s="32">
        <f t="shared" si="15"/>
        <v>693.90000000000009</v>
      </c>
      <c r="W115" s="32">
        <f t="shared" si="21"/>
        <v>693.90000000000009</v>
      </c>
      <c r="X115" s="32">
        <f t="shared" si="22"/>
        <v>693.90000000000009</v>
      </c>
    </row>
    <row r="116" spans="1:24" x14ac:dyDescent="0.25">
      <c r="A116" s="2"/>
      <c r="B116" s="2" t="s">
        <v>2</v>
      </c>
      <c r="C116" s="2">
        <f t="shared" si="25"/>
        <v>5</v>
      </c>
      <c r="D116" s="2">
        <f t="shared" si="26"/>
        <v>16</v>
      </c>
      <c r="E116" s="2">
        <f t="shared" si="16"/>
        <v>112</v>
      </c>
      <c r="F116" s="11">
        <v>567</v>
      </c>
      <c r="G116" s="10">
        <v>0.1188</v>
      </c>
      <c r="H116" s="10">
        <v>0.13500000000000001</v>
      </c>
      <c r="I116" s="10">
        <v>0.1512</v>
      </c>
      <c r="J116" s="9">
        <v>0.22011410267579501</v>
      </c>
      <c r="K116" s="9">
        <v>0.45</v>
      </c>
      <c r="L116" s="9">
        <v>0.45</v>
      </c>
      <c r="N116" s="32">
        <f>IF('System Design'!$F$8=1,'Hourly Demand and Generation'!G116*'System Design'!$F$21,IF('System Design'!$F$8=2,'Hourly Demand and Generation'!H116*'System Design'!$F$21,IF('System Design'!$F$8=3,'Hourly Demand and Generation'!I116*'System Design'!$F$21)))</f>
        <v>75.599999999999994</v>
      </c>
      <c r="O116" s="32">
        <f>IF('System Design'!$F$8=1,'Hourly Demand and Generation'!J116*'System Design'!$F$22,IF('System Design'!$F$8=2,'Hourly Demand and Generation'!K116*'System Design'!$F$22,IF('System Design'!$F$8=3,'Hourly Demand and Generation'!L116*'System Design'!$F$22)))</f>
        <v>1125</v>
      </c>
      <c r="Q116" s="32">
        <f t="shared" si="14"/>
        <v>0</v>
      </c>
      <c r="R116" s="32">
        <f t="shared" si="17"/>
        <v>5400</v>
      </c>
      <c r="S116" s="32">
        <f t="shared" si="18"/>
        <v>0</v>
      </c>
      <c r="T116" s="32">
        <f t="shared" si="19"/>
        <v>21600</v>
      </c>
      <c r="U116" s="32">
        <f t="shared" si="20"/>
        <v>0</v>
      </c>
      <c r="V116" s="32">
        <f t="shared" si="15"/>
        <v>633.59999999999991</v>
      </c>
      <c r="W116" s="32">
        <f t="shared" si="21"/>
        <v>633.59999999999991</v>
      </c>
      <c r="X116" s="32">
        <f t="shared" si="22"/>
        <v>633.59999999999991</v>
      </c>
    </row>
    <row r="117" spans="1:24" x14ac:dyDescent="0.25">
      <c r="A117" s="2"/>
      <c r="B117" s="2" t="s">
        <v>2</v>
      </c>
      <c r="C117" s="2">
        <f t="shared" si="25"/>
        <v>5</v>
      </c>
      <c r="D117" s="2">
        <f t="shared" si="26"/>
        <v>17</v>
      </c>
      <c r="E117" s="2">
        <f t="shared" si="16"/>
        <v>113</v>
      </c>
      <c r="F117" s="11">
        <v>598.5</v>
      </c>
      <c r="G117" s="10">
        <v>6.1199999999999997E-2</v>
      </c>
      <c r="H117" s="10">
        <v>7.5600000000000001E-2</v>
      </c>
      <c r="I117" s="10">
        <v>0.09</v>
      </c>
      <c r="J117" s="9">
        <v>0.24457122519532801</v>
      </c>
      <c r="K117" s="9">
        <v>0.5</v>
      </c>
      <c r="L117" s="9">
        <v>0.5</v>
      </c>
      <c r="N117" s="32">
        <f>IF('System Design'!$F$8=1,'Hourly Demand and Generation'!G117*'System Design'!$F$21,IF('System Design'!$F$8=2,'Hourly Demand and Generation'!H117*'System Design'!$F$21,IF('System Design'!$F$8=3,'Hourly Demand and Generation'!I117*'System Design'!$F$21)))</f>
        <v>45</v>
      </c>
      <c r="O117" s="32">
        <f>IF('System Design'!$F$8=1,'Hourly Demand and Generation'!J117*'System Design'!$F$22,IF('System Design'!$F$8=2,'Hourly Demand and Generation'!K117*'System Design'!$F$22,IF('System Design'!$F$8=3,'Hourly Demand and Generation'!L117*'System Design'!$F$22)))</f>
        <v>1250</v>
      </c>
      <c r="Q117" s="32">
        <f t="shared" si="14"/>
        <v>0</v>
      </c>
      <c r="R117" s="32">
        <f t="shared" si="17"/>
        <v>5400</v>
      </c>
      <c r="S117" s="32">
        <f t="shared" si="18"/>
        <v>0</v>
      </c>
      <c r="T117" s="32">
        <f t="shared" si="19"/>
        <v>21600</v>
      </c>
      <c r="U117" s="32">
        <f t="shared" si="20"/>
        <v>0</v>
      </c>
      <c r="V117" s="32">
        <f t="shared" si="15"/>
        <v>696.5</v>
      </c>
      <c r="W117" s="32">
        <f t="shared" si="21"/>
        <v>696.5</v>
      </c>
      <c r="X117" s="32">
        <f t="shared" si="22"/>
        <v>696.5</v>
      </c>
    </row>
    <row r="118" spans="1:24" x14ac:dyDescent="0.25">
      <c r="A118" s="2"/>
      <c r="B118" s="2" t="s">
        <v>2</v>
      </c>
      <c r="C118" s="2">
        <f t="shared" si="25"/>
        <v>5</v>
      </c>
      <c r="D118" s="2">
        <f t="shared" si="26"/>
        <v>18</v>
      </c>
      <c r="E118" s="2">
        <f t="shared" si="16"/>
        <v>114</v>
      </c>
      <c r="F118" s="11">
        <v>630</v>
      </c>
      <c r="G118" s="9">
        <v>2.8799999999999999E-2</v>
      </c>
      <c r="H118" s="9">
        <v>4.4999999999999998E-2</v>
      </c>
      <c r="I118" s="9">
        <v>6.1199999999999997E-2</v>
      </c>
      <c r="J118" s="9">
        <v>0.23234266393556199</v>
      </c>
      <c r="K118" s="9">
        <v>0.47499999999999998</v>
      </c>
      <c r="L118" s="9">
        <v>0.47499999999999998</v>
      </c>
      <c r="N118" s="32">
        <f>IF('System Design'!$F$8=1,'Hourly Demand and Generation'!G118*'System Design'!$F$21,IF('System Design'!$F$8=2,'Hourly Demand and Generation'!H118*'System Design'!$F$21,IF('System Design'!$F$8=3,'Hourly Demand and Generation'!I118*'System Design'!$F$21)))</f>
        <v>30.599999999999998</v>
      </c>
      <c r="O118" s="32">
        <f>IF('System Design'!$F$8=1,'Hourly Demand and Generation'!J118*'System Design'!$F$22,IF('System Design'!$F$8=2,'Hourly Demand and Generation'!K118*'System Design'!$F$22,IF('System Design'!$F$8=3,'Hourly Demand and Generation'!L118*'System Design'!$F$22)))</f>
        <v>1187.5</v>
      </c>
      <c r="Q118" s="32">
        <f t="shared" si="14"/>
        <v>0</v>
      </c>
      <c r="R118" s="32">
        <f t="shared" si="17"/>
        <v>5400</v>
      </c>
      <c r="S118" s="32">
        <f t="shared" si="18"/>
        <v>0</v>
      </c>
      <c r="T118" s="32">
        <f t="shared" si="19"/>
        <v>21600</v>
      </c>
      <c r="U118" s="32">
        <f t="shared" si="20"/>
        <v>0</v>
      </c>
      <c r="V118" s="32">
        <f t="shared" si="15"/>
        <v>588.09999999999991</v>
      </c>
      <c r="W118" s="32">
        <f t="shared" si="21"/>
        <v>588.09999999999991</v>
      </c>
      <c r="X118" s="32">
        <f t="shared" si="22"/>
        <v>588.09999999999991</v>
      </c>
    </row>
    <row r="119" spans="1:24" x14ac:dyDescent="0.25">
      <c r="A119" s="2"/>
      <c r="B119" s="2" t="s">
        <v>2</v>
      </c>
      <c r="C119" s="2">
        <f t="shared" si="25"/>
        <v>5</v>
      </c>
      <c r="D119" s="2">
        <f t="shared" si="26"/>
        <v>19</v>
      </c>
      <c r="E119" s="2">
        <f t="shared" si="16"/>
        <v>115</v>
      </c>
      <c r="F119" s="11">
        <v>611.1</v>
      </c>
      <c r="G119" s="9">
        <v>0</v>
      </c>
      <c r="H119" s="9">
        <v>1.44E-2</v>
      </c>
      <c r="I119" s="9">
        <v>2.8799999999999999E-2</v>
      </c>
      <c r="J119" s="9">
        <v>0.22011410267579501</v>
      </c>
      <c r="K119" s="9">
        <v>0.45</v>
      </c>
      <c r="L119" s="9">
        <v>0.45</v>
      </c>
      <c r="N119" s="32">
        <f>IF('System Design'!$F$8=1,'Hourly Demand and Generation'!G119*'System Design'!$F$21,IF('System Design'!$F$8=2,'Hourly Demand and Generation'!H119*'System Design'!$F$21,IF('System Design'!$F$8=3,'Hourly Demand and Generation'!I119*'System Design'!$F$21)))</f>
        <v>14.4</v>
      </c>
      <c r="O119" s="32">
        <f>IF('System Design'!$F$8=1,'Hourly Demand and Generation'!J119*'System Design'!$F$22,IF('System Design'!$F$8=2,'Hourly Demand and Generation'!K119*'System Design'!$F$22,IF('System Design'!$F$8=3,'Hourly Demand and Generation'!L119*'System Design'!$F$22)))</f>
        <v>1125</v>
      </c>
      <c r="Q119" s="32">
        <f t="shared" si="14"/>
        <v>0</v>
      </c>
      <c r="R119" s="32">
        <f t="shared" si="17"/>
        <v>5400</v>
      </c>
      <c r="S119" s="32">
        <f t="shared" si="18"/>
        <v>0</v>
      </c>
      <c r="T119" s="32">
        <f t="shared" si="19"/>
        <v>21600</v>
      </c>
      <c r="U119" s="32">
        <f t="shared" si="20"/>
        <v>0</v>
      </c>
      <c r="V119" s="32">
        <f t="shared" si="15"/>
        <v>528.30000000000007</v>
      </c>
      <c r="W119" s="32">
        <f t="shared" si="21"/>
        <v>528.30000000000007</v>
      </c>
      <c r="X119" s="32">
        <f t="shared" si="22"/>
        <v>528.30000000000007</v>
      </c>
    </row>
    <row r="120" spans="1:24" x14ac:dyDescent="0.25">
      <c r="A120" s="2"/>
      <c r="B120" s="2" t="s">
        <v>2</v>
      </c>
      <c r="C120" s="2">
        <f t="shared" si="25"/>
        <v>5</v>
      </c>
      <c r="D120" s="2">
        <f t="shared" si="26"/>
        <v>20</v>
      </c>
      <c r="E120" s="2">
        <f t="shared" si="16"/>
        <v>116</v>
      </c>
      <c r="F120" s="11">
        <v>598.5</v>
      </c>
      <c r="G120" s="9">
        <v>0</v>
      </c>
      <c r="H120" s="9">
        <v>0</v>
      </c>
      <c r="I120" s="9">
        <v>0</v>
      </c>
      <c r="J120" s="9">
        <v>0.22011410267579501</v>
      </c>
      <c r="K120" s="9">
        <v>0.45</v>
      </c>
      <c r="L120" s="9">
        <v>0.45</v>
      </c>
      <c r="N120" s="32">
        <f>IF('System Design'!$F$8=1,'Hourly Demand and Generation'!G120*'System Design'!$F$21,IF('System Design'!$F$8=2,'Hourly Demand and Generation'!H120*'System Design'!$F$21,IF('System Design'!$F$8=3,'Hourly Demand and Generation'!I120*'System Design'!$F$21)))</f>
        <v>0</v>
      </c>
      <c r="O120" s="32">
        <f>IF('System Design'!$F$8=1,'Hourly Demand and Generation'!J120*'System Design'!$F$22,IF('System Design'!$F$8=2,'Hourly Demand and Generation'!K120*'System Design'!$F$22,IF('System Design'!$F$8=3,'Hourly Demand and Generation'!L120*'System Design'!$F$22)))</f>
        <v>1125</v>
      </c>
      <c r="Q120" s="32">
        <f t="shared" si="14"/>
        <v>0</v>
      </c>
      <c r="R120" s="32">
        <f t="shared" si="17"/>
        <v>5400</v>
      </c>
      <c r="S120" s="32">
        <f t="shared" si="18"/>
        <v>0</v>
      </c>
      <c r="T120" s="32">
        <f t="shared" si="19"/>
        <v>21600</v>
      </c>
      <c r="U120" s="32">
        <f t="shared" si="20"/>
        <v>0</v>
      </c>
      <c r="V120" s="32">
        <f t="shared" si="15"/>
        <v>526.5</v>
      </c>
      <c r="W120" s="32">
        <f t="shared" si="21"/>
        <v>526.5</v>
      </c>
      <c r="X120" s="32">
        <f t="shared" si="22"/>
        <v>526.5</v>
      </c>
    </row>
    <row r="121" spans="1:24" x14ac:dyDescent="0.25">
      <c r="A121" s="2"/>
      <c r="B121" s="2" t="s">
        <v>2</v>
      </c>
      <c r="C121" s="2">
        <f t="shared" si="25"/>
        <v>5</v>
      </c>
      <c r="D121" s="2">
        <f t="shared" si="26"/>
        <v>21</v>
      </c>
      <c r="E121" s="2">
        <f t="shared" si="16"/>
        <v>117</v>
      </c>
      <c r="F121" s="11">
        <v>567</v>
      </c>
      <c r="G121" s="9">
        <v>0</v>
      </c>
      <c r="H121" s="9">
        <v>0</v>
      </c>
      <c r="I121" s="9">
        <v>0</v>
      </c>
      <c r="J121" s="9">
        <v>0.22011410267579501</v>
      </c>
      <c r="K121" s="9">
        <v>0.45</v>
      </c>
      <c r="L121" s="9">
        <v>0.45</v>
      </c>
      <c r="N121" s="32">
        <f>IF('System Design'!$F$8=1,'Hourly Demand and Generation'!G121*'System Design'!$F$21,IF('System Design'!$F$8=2,'Hourly Demand and Generation'!H121*'System Design'!$F$21,IF('System Design'!$F$8=3,'Hourly Demand and Generation'!I121*'System Design'!$F$21)))</f>
        <v>0</v>
      </c>
      <c r="O121" s="32">
        <f>IF('System Design'!$F$8=1,'Hourly Demand and Generation'!J121*'System Design'!$F$22,IF('System Design'!$F$8=2,'Hourly Demand and Generation'!K121*'System Design'!$F$22,IF('System Design'!$F$8=3,'Hourly Demand and Generation'!L121*'System Design'!$F$22)))</f>
        <v>1125</v>
      </c>
      <c r="Q121" s="32">
        <f t="shared" si="14"/>
        <v>0</v>
      </c>
      <c r="R121" s="32">
        <f t="shared" si="17"/>
        <v>5400</v>
      </c>
      <c r="S121" s="32">
        <f t="shared" si="18"/>
        <v>0</v>
      </c>
      <c r="T121" s="32">
        <f t="shared" si="19"/>
        <v>21600</v>
      </c>
      <c r="U121" s="32">
        <f t="shared" si="20"/>
        <v>0</v>
      </c>
      <c r="V121" s="32">
        <f t="shared" si="15"/>
        <v>558</v>
      </c>
      <c r="W121" s="32">
        <f t="shared" si="21"/>
        <v>558</v>
      </c>
      <c r="X121" s="32">
        <f t="shared" si="22"/>
        <v>558</v>
      </c>
    </row>
    <row r="122" spans="1:24" x14ac:dyDescent="0.25">
      <c r="A122" s="2"/>
      <c r="B122" s="2" t="s">
        <v>2</v>
      </c>
      <c r="C122" s="2">
        <f t="shared" si="25"/>
        <v>5</v>
      </c>
      <c r="D122" s="2">
        <f t="shared" si="26"/>
        <v>22</v>
      </c>
      <c r="E122" s="2">
        <f t="shared" si="16"/>
        <v>118</v>
      </c>
      <c r="F122" s="11">
        <v>535.5</v>
      </c>
      <c r="G122" s="9">
        <v>0</v>
      </c>
      <c r="H122" s="9">
        <v>0</v>
      </c>
      <c r="I122" s="9">
        <v>0</v>
      </c>
      <c r="J122" s="9">
        <v>0.23234266393556199</v>
      </c>
      <c r="K122" s="9">
        <v>0.47499999999999998</v>
      </c>
      <c r="L122" s="9">
        <v>0.47499999999999998</v>
      </c>
      <c r="N122" s="32">
        <f>IF('System Design'!$F$8=1,'Hourly Demand and Generation'!G122*'System Design'!$F$21,IF('System Design'!$F$8=2,'Hourly Demand and Generation'!H122*'System Design'!$F$21,IF('System Design'!$F$8=3,'Hourly Demand and Generation'!I122*'System Design'!$F$21)))</f>
        <v>0</v>
      </c>
      <c r="O122" s="32">
        <f>IF('System Design'!$F$8=1,'Hourly Demand and Generation'!J122*'System Design'!$F$22,IF('System Design'!$F$8=2,'Hourly Demand and Generation'!K122*'System Design'!$F$22,IF('System Design'!$F$8=3,'Hourly Demand and Generation'!L122*'System Design'!$F$22)))</f>
        <v>1187.5</v>
      </c>
      <c r="Q122" s="32">
        <f t="shared" si="14"/>
        <v>0</v>
      </c>
      <c r="R122" s="32">
        <f t="shared" si="17"/>
        <v>5400</v>
      </c>
      <c r="S122" s="32">
        <f t="shared" si="18"/>
        <v>0</v>
      </c>
      <c r="T122" s="32">
        <f t="shared" si="19"/>
        <v>21600</v>
      </c>
      <c r="U122" s="32">
        <f t="shared" si="20"/>
        <v>0</v>
      </c>
      <c r="V122" s="32">
        <f t="shared" si="15"/>
        <v>652</v>
      </c>
      <c r="W122" s="32">
        <f t="shared" si="21"/>
        <v>652</v>
      </c>
      <c r="X122" s="32">
        <f t="shared" si="22"/>
        <v>652</v>
      </c>
    </row>
    <row r="123" spans="1:24" x14ac:dyDescent="0.25">
      <c r="A123" s="2"/>
      <c r="B123" s="2" t="s">
        <v>2</v>
      </c>
      <c r="C123" s="2">
        <f t="shared" si="25"/>
        <v>5</v>
      </c>
      <c r="D123" s="2">
        <f t="shared" si="26"/>
        <v>23</v>
      </c>
      <c r="E123" s="2">
        <f t="shared" si="16"/>
        <v>119</v>
      </c>
      <c r="F123" s="11">
        <v>504</v>
      </c>
      <c r="G123" s="9">
        <v>0</v>
      </c>
      <c r="H123" s="9">
        <v>0</v>
      </c>
      <c r="I123" s="9">
        <v>0</v>
      </c>
      <c r="J123" s="9">
        <v>0.19565698015626201</v>
      </c>
      <c r="K123" s="9">
        <v>0.4</v>
      </c>
      <c r="L123" s="9">
        <v>0.4</v>
      </c>
      <c r="N123" s="32">
        <f>IF('System Design'!$F$8=1,'Hourly Demand and Generation'!G123*'System Design'!$F$21,IF('System Design'!$F$8=2,'Hourly Demand and Generation'!H123*'System Design'!$F$21,IF('System Design'!$F$8=3,'Hourly Demand and Generation'!I123*'System Design'!$F$21)))</f>
        <v>0</v>
      </c>
      <c r="O123" s="32">
        <f>IF('System Design'!$F$8=1,'Hourly Demand and Generation'!J123*'System Design'!$F$22,IF('System Design'!$F$8=2,'Hourly Demand and Generation'!K123*'System Design'!$F$22,IF('System Design'!$F$8=3,'Hourly Demand and Generation'!L123*'System Design'!$F$22)))</f>
        <v>1000</v>
      </c>
      <c r="Q123" s="32">
        <f t="shared" si="14"/>
        <v>0</v>
      </c>
      <c r="R123" s="32">
        <f t="shared" si="17"/>
        <v>5400</v>
      </c>
      <c r="S123" s="32">
        <f t="shared" si="18"/>
        <v>0</v>
      </c>
      <c r="T123" s="32">
        <f t="shared" si="19"/>
        <v>21600</v>
      </c>
      <c r="U123" s="32">
        <f t="shared" si="20"/>
        <v>0</v>
      </c>
      <c r="V123" s="32">
        <f t="shared" si="15"/>
        <v>496</v>
      </c>
      <c r="W123" s="32">
        <f t="shared" si="21"/>
        <v>496</v>
      </c>
      <c r="X123" s="32">
        <f t="shared" si="22"/>
        <v>496</v>
      </c>
    </row>
    <row r="124" spans="1:24" x14ac:dyDescent="0.25">
      <c r="A124" s="2"/>
      <c r="B124" s="2" t="s">
        <v>2</v>
      </c>
      <c r="C124" s="2">
        <f t="shared" si="25"/>
        <v>5</v>
      </c>
      <c r="D124" s="2">
        <f t="shared" si="26"/>
        <v>24</v>
      </c>
      <c r="E124" s="2">
        <f t="shared" si="16"/>
        <v>120</v>
      </c>
      <c r="F124" s="11">
        <v>441</v>
      </c>
      <c r="G124" s="9">
        <v>0</v>
      </c>
      <c r="H124" s="9">
        <v>0</v>
      </c>
      <c r="I124" s="9">
        <v>0</v>
      </c>
      <c r="J124" s="9">
        <v>0.19565698015626201</v>
      </c>
      <c r="K124" s="9">
        <v>0.4</v>
      </c>
      <c r="L124" s="9">
        <v>0.4</v>
      </c>
      <c r="N124" s="32">
        <f>IF('System Design'!$F$8=1,'Hourly Demand and Generation'!G124*'System Design'!$F$21,IF('System Design'!$F$8=2,'Hourly Demand and Generation'!H124*'System Design'!$F$21,IF('System Design'!$F$8=3,'Hourly Demand and Generation'!I124*'System Design'!$F$21)))</f>
        <v>0</v>
      </c>
      <c r="O124" s="32">
        <f>IF('System Design'!$F$8=1,'Hourly Demand and Generation'!J124*'System Design'!$F$22,IF('System Design'!$F$8=2,'Hourly Demand and Generation'!K124*'System Design'!$F$22,IF('System Design'!$F$8=3,'Hourly Demand and Generation'!L124*'System Design'!$F$22)))</f>
        <v>1000</v>
      </c>
      <c r="Q124" s="32">
        <f t="shared" si="14"/>
        <v>0</v>
      </c>
      <c r="R124" s="32">
        <f t="shared" si="17"/>
        <v>5400</v>
      </c>
      <c r="S124" s="32">
        <f t="shared" si="18"/>
        <v>0</v>
      </c>
      <c r="T124" s="32">
        <f t="shared" si="19"/>
        <v>21600</v>
      </c>
      <c r="U124" s="32">
        <f t="shared" si="20"/>
        <v>0</v>
      </c>
      <c r="V124" s="32">
        <f t="shared" si="15"/>
        <v>559</v>
      </c>
      <c r="W124" s="32">
        <f t="shared" si="21"/>
        <v>559</v>
      </c>
      <c r="X124" s="32">
        <f t="shared" si="22"/>
        <v>559</v>
      </c>
    </row>
    <row r="125" spans="1:24" x14ac:dyDescent="0.25">
      <c r="A125" s="2"/>
      <c r="B125" s="2" t="s">
        <v>2</v>
      </c>
      <c r="C125" s="2">
        <f>C124+1</f>
        <v>6</v>
      </c>
      <c r="D125" s="2">
        <v>1</v>
      </c>
      <c r="E125" s="2">
        <f t="shared" si="16"/>
        <v>121</v>
      </c>
      <c r="F125" s="11">
        <v>378</v>
      </c>
      <c r="G125" s="10">
        <v>0</v>
      </c>
      <c r="H125" s="10">
        <v>0</v>
      </c>
      <c r="I125" s="10">
        <v>0</v>
      </c>
      <c r="J125" s="9">
        <v>0.5</v>
      </c>
      <c r="K125" s="9">
        <v>0.5</v>
      </c>
      <c r="L125" s="9">
        <v>0.5</v>
      </c>
      <c r="N125" s="32">
        <f>IF('System Design'!$F$8=1,'Hourly Demand and Generation'!G125*'System Design'!$F$21,IF('System Design'!$F$8=2,'Hourly Demand and Generation'!H125*'System Design'!$F$21,IF('System Design'!$F$8=3,'Hourly Demand and Generation'!I125*'System Design'!$F$21)))</f>
        <v>0</v>
      </c>
      <c r="O125" s="32">
        <f>IF('System Design'!$F$8=1,'Hourly Demand and Generation'!J125*'System Design'!$F$22,IF('System Design'!$F$8=2,'Hourly Demand and Generation'!K125*'System Design'!$F$22,IF('System Design'!$F$8=3,'Hourly Demand and Generation'!L125*'System Design'!$F$22)))</f>
        <v>1250</v>
      </c>
      <c r="Q125" s="32">
        <f t="shared" si="14"/>
        <v>0</v>
      </c>
      <c r="R125" s="32">
        <f t="shared" si="17"/>
        <v>5400</v>
      </c>
      <c r="S125" s="32">
        <f t="shared" si="18"/>
        <v>0</v>
      </c>
      <c r="T125" s="32">
        <f t="shared" si="19"/>
        <v>21600</v>
      </c>
      <c r="U125" s="32">
        <f t="shared" si="20"/>
        <v>0</v>
      </c>
      <c r="V125" s="32">
        <f t="shared" si="15"/>
        <v>872</v>
      </c>
      <c r="W125" s="32">
        <f t="shared" si="21"/>
        <v>872</v>
      </c>
      <c r="X125" s="32">
        <f t="shared" si="22"/>
        <v>872</v>
      </c>
    </row>
    <row r="126" spans="1:24" x14ac:dyDescent="0.25">
      <c r="A126" s="2"/>
      <c r="B126" s="2" t="s">
        <v>2</v>
      </c>
      <c r="C126" s="2">
        <f>C125</f>
        <v>6</v>
      </c>
      <c r="D126" s="2">
        <f>D125+1</f>
        <v>2</v>
      </c>
      <c r="E126" s="2">
        <f t="shared" si="16"/>
        <v>122</v>
      </c>
      <c r="F126" s="11">
        <v>346.5</v>
      </c>
      <c r="G126" s="10">
        <v>0</v>
      </c>
      <c r="H126" s="10">
        <v>0</v>
      </c>
      <c r="I126" s="10">
        <v>0</v>
      </c>
      <c r="J126" s="9">
        <v>0.45</v>
      </c>
      <c r="K126" s="9">
        <v>0.45</v>
      </c>
      <c r="L126" s="9">
        <v>0.45</v>
      </c>
      <c r="N126" s="32">
        <f>IF('System Design'!$F$8=1,'Hourly Demand and Generation'!G126*'System Design'!$F$21,IF('System Design'!$F$8=2,'Hourly Demand and Generation'!H126*'System Design'!$F$21,IF('System Design'!$F$8=3,'Hourly Demand and Generation'!I126*'System Design'!$F$21)))</f>
        <v>0</v>
      </c>
      <c r="O126" s="32">
        <f>IF('System Design'!$F$8=1,'Hourly Demand and Generation'!J126*'System Design'!$F$22,IF('System Design'!$F$8=2,'Hourly Demand and Generation'!K126*'System Design'!$F$22,IF('System Design'!$F$8=3,'Hourly Demand and Generation'!L126*'System Design'!$F$22)))</f>
        <v>1125</v>
      </c>
      <c r="Q126" s="32">
        <f t="shared" si="14"/>
        <v>0</v>
      </c>
      <c r="R126" s="32">
        <f t="shared" si="17"/>
        <v>5400</v>
      </c>
      <c r="S126" s="32">
        <f t="shared" si="18"/>
        <v>0</v>
      </c>
      <c r="T126" s="32">
        <f t="shared" si="19"/>
        <v>21600</v>
      </c>
      <c r="U126" s="32">
        <f t="shared" si="20"/>
        <v>0</v>
      </c>
      <c r="V126" s="32">
        <f t="shared" si="15"/>
        <v>778.5</v>
      </c>
      <c r="W126" s="32">
        <f t="shared" si="21"/>
        <v>778.5</v>
      </c>
      <c r="X126" s="32">
        <f t="shared" si="22"/>
        <v>778.5</v>
      </c>
    </row>
    <row r="127" spans="1:24" x14ac:dyDescent="0.25">
      <c r="A127" s="2"/>
      <c r="B127" s="2" t="s">
        <v>2</v>
      </c>
      <c r="C127" s="2">
        <f t="shared" ref="C127:C148" si="27">C126</f>
        <v>6</v>
      </c>
      <c r="D127" s="2">
        <f t="shared" ref="D127:D148" si="28">D126+1</f>
        <v>3</v>
      </c>
      <c r="E127" s="2">
        <f t="shared" si="16"/>
        <v>123</v>
      </c>
      <c r="F127" s="11">
        <v>315</v>
      </c>
      <c r="G127" s="10">
        <v>0</v>
      </c>
      <c r="H127" s="10">
        <v>0</v>
      </c>
      <c r="I127" s="10">
        <v>0</v>
      </c>
      <c r="J127" s="9">
        <v>0.45</v>
      </c>
      <c r="K127" s="9">
        <v>0.45</v>
      </c>
      <c r="L127" s="9">
        <v>0.45</v>
      </c>
      <c r="N127" s="32">
        <f>IF('System Design'!$F$8=1,'Hourly Demand and Generation'!G127*'System Design'!$F$21,IF('System Design'!$F$8=2,'Hourly Demand and Generation'!H127*'System Design'!$F$21,IF('System Design'!$F$8=3,'Hourly Demand and Generation'!I127*'System Design'!$F$21)))</f>
        <v>0</v>
      </c>
      <c r="O127" s="32">
        <f>IF('System Design'!$F$8=1,'Hourly Demand and Generation'!J127*'System Design'!$F$22,IF('System Design'!$F$8=2,'Hourly Demand and Generation'!K127*'System Design'!$F$22,IF('System Design'!$F$8=3,'Hourly Demand and Generation'!L127*'System Design'!$F$22)))</f>
        <v>1125</v>
      </c>
      <c r="Q127" s="32">
        <f t="shared" si="14"/>
        <v>0</v>
      </c>
      <c r="R127" s="32">
        <f t="shared" si="17"/>
        <v>5400</v>
      </c>
      <c r="S127" s="32">
        <f t="shared" si="18"/>
        <v>0</v>
      </c>
      <c r="T127" s="32">
        <f t="shared" si="19"/>
        <v>21600</v>
      </c>
      <c r="U127" s="32">
        <f t="shared" si="20"/>
        <v>0</v>
      </c>
      <c r="V127" s="32">
        <f t="shared" si="15"/>
        <v>810</v>
      </c>
      <c r="W127" s="32">
        <f t="shared" si="21"/>
        <v>810</v>
      </c>
      <c r="X127" s="32">
        <f t="shared" si="22"/>
        <v>810</v>
      </c>
    </row>
    <row r="128" spans="1:24" x14ac:dyDescent="0.25">
      <c r="A128" s="2"/>
      <c r="B128" s="2" t="s">
        <v>2</v>
      </c>
      <c r="C128" s="2">
        <f t="shared" si="27"/>
        <v>6</v>
      </c>
      <c r="D128" s="2">
        <f t="shared" si="28"/>
        <v>4</v>
      </c>
      <c r="E128" s="2">
        <f t="shared" si="16"/>
        <v>124</v>
      </c>
      <c r="F128" s="11">
        <v>378</v>
      </c>
      <c r="G128" s="10">
        <v>0</v>
      </c>
      <c r="H128" s="10">
        <v>0</v>
      </c>
      <c r="I128" s="10">
        <v>0</v>
      </c>
      <c r="J128" s="9">
        <v>0.5</v>
      </c>
      <c r="K128" s="9">
        <v>0.5</v>
      </c>
      <c r="L128" s="9">
        <v>0.5</v>
      </c>
      <c r="N128" s="32">
        <f>IF('System Design'!$F$8=1,'Hourly Demand and Generation'!G128*'System Design'!$F$21,IF('System Design'!$F$8=2,'Hourly Demand and Generation'!H128*'System Design'!$F$21,IF('System Design'!$F$8=3,'Hourly Demand and Generation'!I128*'System Design'!$F$21)))</f>
        <v>0</v>
      </c>
      <c r="O128" s="32">
        <f>IF('System Design'!$F$8=1,'Hourly Demand and Generation'!J128*'System Design'!$F$22,IF('System Design'!$F$8=2,'Hourly Demand and Generation'!K128*'System Design'!$F$22,IF('System Design'!$F$8=3,'Hourly Demand and Generation'!L128*'System Design'!$F$22)))</f>
        <v>1250</v>
      </c>
      <c r="Q128" s="32">
        <f t="shared" si="14"/>
        <v>0</v>
      </c>
      <c r="R128" s="32">
        <f t="shared" si="17"/>
        <v>5400</v>
      </c>
      <c r="S128" s="32">
        <f t="shared" si="18"/>
        <v>0</v>
      </c>
      <c r="T128" s="32">
        <f t="shared" si="19"/>
        <v>21600</v>
      </c>
      <c r="U128" s="32">
        <f t="shared" si="20"/>
        <v>0</v>
      </c>
      <c r="V128" s="32">
        <f t="shared" si="15"/>
        <v>872</v>
      </c>
      <c r="W128" s="32">
        <f t="shared" si="21"/>
        <v>872</v>
      </c>
      <c r="X128" s="32">
        <f t="shared" si="22"/>
        <v>872</v>
      </c>
    </row>
    <row r="129" spans="1:24" x14ac:dyDescent="0.25">
      <c r="A129" s="2"/>
      <c r="B129" s="2" t="s">
        <v>2</v>
      </c>
      <c r="C129" s="2">
        <f t="shared" si="27"/>
        <v>6</v>
      </c>
      <c r="D129" s="2">
        <f t="shared" si="28"/>
        <v>5</v>
      </c>
      <c r="E129" s="2">
        <f t="shared" si="16"/>
        <v>125</v>
      </c>
      <c r="F129" s="11">
        <v>409.5</v>
      </c>
      <c r="G129" s="10">
        <v>0</v>
      </c>
      <c r="H129" s="10">
        <v>1.44E-2</v>
      </c>
      <c r="I129" s="10">
        <v>2.8799999999999999E-2</v>
      </c>
      <c r="J129" s="9">
        <v>0.4</v>
      </c>
      <c r="K129" s="9">
        <v>0.4</v>
      </c>
      <c r="L129" s="9">
        <v>0.4</v>
      </c>
      <c r="N129" s="32">
        <f>IF('System Design'!$F$8=1,'Hourly Demand and Generation'!G129*'System Design'!$F$21,IF('System Design'!$F$8=2,'Hourly Demand and Generation'!H129*'System Design'!$F$21,IF('System Design'!$F$8=3,'Hourly Demand and Generation'!I129*'System Design'!$F$21)))</f>
        <v>14.4</v>
      </c>
      <c r="O129" s="32">
        <f>IF('System Design'!$F$8=1,'Hourly Demand and Generation'!J129*'System Design'!$F$22,IF('System Design'!$F$8=2,'Hourly Demand and Generation'!K129*'System Design'!$F$22,IF('System Design'!$F$8=3,'Hourly Demand and Generation'!L129*'System Design'!$F$22)))</f>
        <v>1000</v>
      </c>
      <c r="Q129" s="32">
        <f t="shared" si="14"/>
        <v>0</v>
      </c>
      <c r="R129" s="32">
        <f t="shared" si="17"/>
        <v>5400</v>
      </c>
      <c r="S129" s="32">
        <f t="shared" si="18"/>
        <v>0</v>
      </c>
      <c r="T129" s="32">
        <f t="shared" si="19"/>
        <v>21600</v>
      </c>
      <c r="U129" s="32">
        <f t="shared" si="20"/>
        <v>0</v>
      </c>
      <c r="V129" s="32">
        <f t="shared" si="15"/>
        <v>604.9</v>
      </c>
      <c r="W129" s="32">
        <f t="shared" si="21"/>
        <v>604.9</v>
      </c>
      <c r="X129" s="32">
        <f t="shared" si="22"/>
        <v>604.9</v>
      </c>
    </row>
    <row r="130" spans="1:24" x14ac:dyDescent="0.25">
      <c r="A130" s="2"/>
      <c r="B130" s="2" t="s">
        <v>2</v>
      </c>
      <c r="C130" s="2">
        <f t="shared" si="27"/>
        <v>6</v>
      </c>
      <c r="D130" s="2">
        <f t="shared" si="28"/>
        <v>6</v>
      </c>
      <c r="E130" s="2">
        <f t="shared" si="16"/>
        <v>126</v>
      </c>
      <c r="F130" s="11">
        <v>441</v>
      </c>
      <c r="G130" s="10">
        <v>2.8799999999999999E-2</v>
      </c>
      <c r="H130" s="10">
        <v>4.4999999999999998E-2</v>
      </c>
      <c r="I130" s="10">
        <v>6.1199999999999997E-2</v>
      </c>
      <c r="J130" s="9">
        <v>0.4</v>
      </c>
      <c r="K130" s="9">
        <v>0.4</v>
      </c>
      <c r="L130" s="9">
        <v>0.4</v>
      </c>
      <c r="N130" s="32">
        <f>IF('System Design'!$F$8=1,'Hourly Demand and Generation'!G130*'System Design'!$F$21,IF('System Design'!$F$8=2,'Hourly Demand and Generation'!H130*'System Design'!$F$21,IF('System Design'!$F$8=3,'Hourly Demand and Generation'!I130*'System Design'!$F$21)))</f>
        <v>30.599999999999998</v>
      </c>
      <c r="O130" s="32">
        <f>IF('System Design'!$F$8=1,'Hourly Demand and Generation'!J130*'System Design'!$F$22,IF('System Design'!$F$8=2,'Hourly Demand and Generation'!K130*'System Design'!$F$22,IF('System Design'!$F$8=3,'Hourly Demand and Generation'!L130*'System Design'!$F$22)))</f>
        <v>1000</v>
      </c>
      <c r="Q130" s="32">
        <f t="shared" si="14"/>
        <v>0</v>
      </c>
      <c r="R130" s="32">
        <f t="shared" si="17"/>
        <v>5400</v>
      </c>
      <c r="S130" s="32">
        <f t="shared" si="18"/>
        <v>0</v>
      </c>
      <c r="T130" s="32">
        <f t="shared" si="19"/>
        <v>21600</v>
      </c>
      <c r="U130" s="32">
        <f t="shared" si="20"/>
        <v>0</v>
      </c>
      <c r="V130" s="32">
        <f t="shared" si="15"/>
        <v>589.59999999999991</v>
      </c>
      <c r="W130" s="32">
        <f t="shared" si="21"/>
        <v>589.59999999999991</v>
      </c>
      <c r="X130" s="32">
        <f t="shared" si="22"/>
        <v>589.59999999999991</v>
      </c>
    </row>
    <row r="131" spans="1:24" x14ac:dyDescent="0.25">
      <c r="A131" s="2"/>
      <c r="B131" s="2" t="s">
        <v>2</v>
      </c>
      <c r="C131" s="2">
        <f t="shared" si="27"/>
        <v>6</v>
      </c>
      <c r="D131" s="2">
        <f t="shared" si="28"/>
        <v>7</v>
      </c>
      <c r="E131" s="2">
        <f t="shared" si="16"/>
        <v>127</v>
      </c>
      <c r="F131" s="11">
        <v>472.5</v>
      </c>
      <c r="G131" s="10">
        <v>6.1199999999999997E-2</v>
      </c>
      <c r="H131" s="10">
        <v>7.5600000000000001E-2</v>
      </c>
      <c r="I131" s="10">
        <v>0.09</v>
      </c>
      <c r="J131" s="9">
        <v>0.45</v>
      </c>
      <c r="K131" s="9">
        <v>0.45</v>
      </c>
      <c r="L131" s="9">
        <v>0.45</v>
      </c>
      <c r="N131" s="32">
        <f>IF('System Design'!$F$8=1,'Hourly Demand and Generation'!G131*'System Design'!$F$21,IF('System Design'!$F$8=2,'Hourly Demand and Generation'!H131*'System Design'!$F$21,IF('System Design'!$F$8=3,'Hourly Demand and Generation'!I131*'System Design'!$F$21)))</f>
        <v>45</v>
      </c>
      <c r="O131" s="32">
        <f>IF('System Design'!$F$8=1,'Hourly Demand and Generation'!J131*'System Design'!$F$22,IF('System Design'!$F$8=2,'Hourly Demand and Generation'!K131*'System Design'!$F$22,IF('System Design'!$F$8=3,'Hourly Demand and Generation'!L131*'System Design'!$F$22)))</f>
        <v>1125</v>
      </c>
      <c r="Q131" s="32">
        <f t="shared" si="14"/>
        <v>0</v>
      </c>
      <c r="R131" s="32">
        <f t="shared" si="17"/>
        <v>5400</v>
      </c>
      <c r="S131" s="32">
        <f t="shared" si="18"/>
        <v>0</v>
      </c>
      <c r="T131" s="32">
        <f t="shared" si="19"/>
        <v>21600</v>
      </c>
      <c r="U131" s="32">
        <f t="shared" si="20"/>
        <v>0</v>
      </c>
      <c r="V131" s="32">
        <f t="shared" si="15"/>
        <v>697.5</v>
      </c>
      <c r="W131" s="32">
        <f t="shared" si="21"/>
        <v>697.5</v>
      </c>
      <c r="X131" s="32">
        <f t="shared" si="22"/>
        <v>697.5</v>
      </c>
    </row>
    <row r="132" spans="1:24" x14ac:dyDescent="0.25">
      <c r="A132" s="2"/>
      <c r="B132" s="2" t="s">
        <v>2</v>
      </c>
      <c r="C132" s="2">
        <f t="shared" si="27"/>
        <v>6</v>
      </c>
      <c r="D132" s="2">
        <f t="shared" si="28"/>
        <v>8</v>
      </c>
      <c r="E132" s="2">
        <f t="shared" si="16"/>
        <v>128</v>
      </c>
      <c r="F132" s="11">
        <v>504</v>
      </c>
      <c r="G132" s="10">
        <v>0.1188</v>
      </c>
      <c r="H132" s="10">
        <v>0.13500000000000001</v>
      </c>
      <c r="I132" s="10">
        <v>0.1512</v>
      </c>
      <c r="J132" s="9">
        <v>0.45</v>
      </c>
      <c r="K132" s="9">
        <v>0.45</v>
      </c>
      <c r="L132" s="9">
        <v>0.45</v>
      </c>
      <c r="N132" s="32">
        <f>IF('System Design'!$F$8=1,'Hourly Demand and Generation'!G132*'System Design'!$F$21,IF('System Design'!$F$8=2,'Hourly Demand and Generation'!H132*'System Design'!$F$21,IF('System Design'!$F$8=3,'Hourly Demand and Generation'!I132*'System Design'!$F$21)))</f>
        <v>75.599999999999994</v>
      </c>
      <c r="O132" s="32">
        <f>IF('System Design'!$F$8=1,'Hourly Demand and Generation'!J132*'System Design'!$F$22,IF('System Design'!$F$8=2,'Hourly Demand and Generation'!K132*'System Design'!$F$22,IF('System Design'!$F$8=3,'Hourly Demand and Generation'!L132*'System Design'!$F$22)))</f>
        <v>1125</v>
      </c>
      <c r="Q132" s="32">
        <f t="shared" si="14"/>
        <v>0</v>
      </c>
      <c r="R132" s="32">
        <f t="shared" si="17"/>
        <v>5400</v>
      </c>
      <c r="S132" s="32">
        <f t="shared" si="18"/>
        <v>0</v>
      </c>
      <c r="T132" s="32">
        <f t="shared" si="19"/>
        <v>21600</v>
      </c>
      <c r="U132" s="32">
        <f t="shared" si="20"/>
        <v>0</v>
      </c>
      <c r="V132" s="32">
        <f t="shared" si="15"/>
        <v>696.59999999999991</v>
      </c>
      <c r="W132" s="32">
        <f t="shared" si="21"/>
        <v>696.59999999999991</v>
      </c>
      <c r="X132" s="32">
        <f t="shared" si="22"/>
        <v>696.59999999999991</v>
      </c>
    </row>
    <row r="133" spans="1:24" x14ac:dyDescent="0.25">
      <c r="A133" s="2"/>
      <c r="B133" s="2" t="s">
        <v>2</v>
      </c>
      <c r="C133" s="2">
        <f t="shared" si="27"/>
        <v>6</v>
      </c>
      <c r="D133" s="2">
        <f t="shared" si="28"/>
        <v>9</v>
      </c>
      <c r="E133" s="2">
        <f t="shared" si="16"/>
        <v>129</v>
      </c>
      <c r="F133" s="11">
        <v>504</v>
      </c>
      <c r="G133" s="10">
        <v>0.18</v>
      </c>
      <c r="H133" s="10">
        <v>0.19439999999999999</v>
      </c>
      <c r="I133" s="10">
        <v>0.20880000000000001</v>
      </c>
      <c r="J133" s="9">
        <v>0.4</v>
      </c>
      <c r="K133" s="9">
        <v>0.4</v>
      </c>
      <c r="L133" s="9">
        <v>0.4</v>
      </c>
      <c r="N133" s="32">
        <f>IF('System Design'!$F$8=1,'Hourly Demand and Generation'!G133*'System Design'!$F$21,IF('System Design'!$F$8=2,'Hourly Demand and Generation'!H133*'System Design'!$F$21,IF('System Design'!$F$8=3,'Hourly Demand and Generation'!I133*'System Design'!$F$21)))</f>
        <v>104.4</v>
      </c>
      <c r="O133" s="32">
        <f>IF('System Design'!$F$8=1,'Hourly Demand and Generation'!J133*'System Design'!$F$22,IF('System Design'!$F$8=2,'Hourly Demand and Generation'!K133*'System Design'!$F$22,IF('System Design'!$F$8=3,'Hourly Demand and Generation'!L133*'System Design'!$F$22)))</f>
        <v>1000</v>
      </c>
      <c r="Q133" s="32">
        <f t="shared" si="14"/>
        <v>0</v>
      </c>
      <c r="R133" s="32">
        <f t="shared" si="17"/>
        <v>5400</v>
      </c>
      <c r="S133" s="32">
        <f t="shared" si="18"/>
        <v>0</v>
      </c>
      <c r="T133" s="32">
        <f t="shared" si="19"/>
        <v>21600</v>
      </c>
      <c r="U133" s="32">
        <f t="shared" si="20"/>
        <v>0</v>
      </c>
      <c r="V133" s="32">
        <f t="shared" si="15"/>
        <v>600.40000000000009</v>
      </c>
      <c r="W133" s="32">
        <f t="shared" si="21"/>
        <v>600.40000000000009</v>
      </c>
      <c r="X133" s="32">
        <f t="shared" si="22"/>
        <v>600.40000000000009</v>
      </c>
    </row>
    <row r="134" spans="1:24" x14ac:dyDescent="0.25">
      <c r="A134" s="2"/>
      <c r="B134" s="2" t="s">
        <v>2</v>
      </c>
      <c r="C134" s="2">
        <f t="shared" si="27"/>
        <v>6</v>
      </c>
      <c r="D134" s="2">
        <f t="shared" si="28"/>
        <v>10</v>
      </c>
      <c r="E134" s="2">
        <f t="shared" si="16"/>
        <v>130</v>
      </c>
      <c r="F134" s="11">
        <v>491.4</v>
      </c>
      <c r="G134" s="10">
        <v>0.2412</v>
      </c>
      <c r="H134" s="10">
        <v>0.25559999999999999</v>
      </c>
      <c r="I134" s="10">
        <v>0.27</v>
      </c>
      <c r="J134" s="9">
        <v>0.45</v>
      </c>
      <c r="K134" s="9">
        <v>0.45</v>
      </c>
      <c r="L134" s="9">
        <v>0.45</v>
      </c>
      <c r="N134" s="32">
        <f>IF('System Design'!$F$8=1,'Hourly Demand and Generation'!G134*'System Design'!$F$21,IF('System Design'!$F$8=2,'Hourly Demand and Generation'!H134*'System Design'!$F$21,IF('System Design'!$F$8=3,'Hourly Demand and Generation'!I134*'System Design'!$F$21)))</f>
        <v>135</v>
      </c>
      <c r="O134" s="32">
        <f>IF('System Design'!$F$8=1,'Hourly Demand and Generation'!J134*'System Design'!$F$22,IF('System Design'!$F$8=2,'Hourly Demand and Generation'!K134*'System Design'!$F$22,IF('System Design'!$F$8=3,'Hourly Demand and Generation'!L134*'System Design'!$F$22)))</f>
        <v>1125</v>
      </c>
      <c r="Q134" s="32">
        <f t="shared" ref="Q134:Q197" si="29">IF(F134-N134-O134&gt;0,F134-N134-O134,0)</f>
        <v>0</v>
      </c>
      <c r="R134" s="32">
        <f t="shared" si="17"/>
        <v>5400</v>
      </c>
      <c r="S134" s="32">
        <f t="shared" si="18"/>
        <v>0</v>
      </c>
      <c r="T134" s="32">
        <f t="shared" si="19"/>
        <v>21600</v>
      </c>
      <c r="U134" s="32">
        <f t="shared" si="20"/>
        <v>0</v>
      </c>
      <c r="V134" s="32">
        <f t="shared" ref="V134:V197" si="30">IF(F134-N134-O134&lt;0,N134+O134-F134,0)</f>
        <v>768.6</v>
      </c>
      <c r="W134" s="32">
        <f t="shared" si="21"/>
        <v>768.6</v>
      </c>
      <c r="X134" s="32">
        <f t="shared" si="22"/>
        <v>768.6</v>
      </c>
    </row>
    <row r="135" spans="1:24" x14ac:dyDescent="0.25">
      <c r="A135" s="2"/>
      <c r="B135" s="2" t="s">
        <v>2</v>
      </c>
      <c r="C135" s="2">
        <f t="shared" si="27"/>
        <v>6</v>
      </c>
      <c r="D135" s="2">
        <f t="shared" si="28"/>
        <v>11</v>
      </c>
      <c r="E135" s="2">
        <f t="shared" ref="E135:E198" si="31">E134+1</f>
        <v>131</v>
      </c>
      <c r="F135" s="11">
        <v>485.1</v>
      </c>
      <c r="G135" s="10">
        <v>0.29880000000000001</v>
      </c>
      <c r="H135" s="10">
        <v>0.315</v>
      </c>
      <c r="I135" s="10">
        <v>0.33119999999999999</v>
      </c>
      <c r="J135" s="9">
        <v>0.4</v>
      </c>
      <c r="K135" s="9">
        <v>0.4</v>
      </c>
      <c r="L135" s="9">
        <v>0.4</v>
      </c>
      <c r="N135" s="32">
        <f>IF('System Design'!$F$8=1,'Hourly Demand and Generation'!G135*'System Design'!$F$21,IF('System Design'!$F$8=2,'Hourly Demand and Generation'!H135*'System Design'!$F$21,IF('System Design'!$F$8=3,'Hourly Demand and Generation'!I135*'System Design'!$F$21)))</f>
        <v>165.6</v>
      </c>
      <c r="O135" s="32">
        <f>IF('System Design'!$F$8=1,'Hourly Demand and Generation'!J135*'System Design'!$F$22,IF('System Design'!$F$8=2,'Hourly Demand and Generation'!K135*'System Design'!$F$22,IF('System Design'!$F$8=3,'Hourly Demand and Generation'!L135*'System Design'!$F$22)))</f>
        <v>1000</v>
      </c>
      <c r="Q135" s="32">
        <f t="shared" si="29"/>
        <v>0</v>
      </c>
      <c r="R135" s="32">
        <f t="shared" ref="R135:R198" si="32">IF($Q135&lt;R134+$V135,IF(R134+$V135-$Q135&gt;5400,5400,R134+$V135-$Q135),0)</f>
        <v>5400</v>
      </c>
      <c r="S135" s="32">
        <f t="shared" ref="S135:S198" si="33">IF(R135&gt;0,0,$Q135+$V135-R134)</f>
        <v>0</v>
      </c>
      <c r="T135" s="32">
        <f t="shared" ref="T135:T198" si="34">IF($Q135&lt;T134+$V135,IF(T134+$V135-$Q135&gt;21600,21600,T134+$V135-$Q135),0)</f>
        <v>21600</v>
      </c>
      <c r="U135" s="32">
        <f t="shared" ref="U135:U198" si="35">IF(T135&gt;0,0,$Q135+$V135-T134)</f>
        <v>0</v>
      </c>
      <c r="V135" s="32">
        <f t="shared" si="30"/>
        <v>680.49999999999989</v>
      </c>
      <c r="W135" s="32">
        <f t="shared" ref="W135:W198" si="36">IF(R135=5400,$V135-(R135-R134),0)</f>
        <v>680.49999999999989</v>
      </c>
      <c r="X135" s="32">
        <f t="shared" ref="X135:X198" si="37">IF(T135=21600,$V135-(T135-T134),0)</f>
        <v>680.49999999999989</v>
      </c>
    </row>
    <row r="136" spans="1:24" x14ac:dyDescent="0.25">
      <c r="A136" s="2"/>
      <c r="B136" s="2" t="s">
        <v>2</v>
      </c>
      <c r="C136" s="2">
        <f t="shared" si="27"/>
        <v>6</v>
      </c>
      <c r="D136" s="2">
        <f t="shared" si="28"/>
        <v>12</v>
      </c>
      <c r="E136" s="2">
        <f t="shared" si="31"/>
        <v>132</v>
      </c>
      <c r="F136" s="11">
        <v>485.1</v>
      </c>
      <c r="G136" s="10">
        <v>0.36</v>
      </c>
      <c r="H136" s="10">
        <v>0.36</v>
      </c>
      <c r="I136" s="10">
        <v>0.36</v>
      </c>
      <c r="J136" s="9">
        <v>0.375</v>
      </c>
      <c r="K136" s="9">
        <v>0.375</v>
      </c>
      <c r="L136" s="9">
        <v>0.375</v>
      </c>
      <c r="N136" s="32">
        <f>IF('System Design'!$F$8=1,'Hourly Demand and Generation'!G136*'System Design'!$F$21,IF('System Design'!$F$8=2,'Hourly Demand and Generation'!H136*'System Design'!$F$21,IF('System Design'!$F$8=3,'Hourly Demand and Generation'!I136*'System Design'!$F$21)))</f>
        <v>180</v>
      </c>
      <c r="O136" s="32">
        <f>IF('System Design'!$F$8=1,'Hourly Demand and Generation'!J136*'System Design'!$F$22,IF('System Design'!$F$8=2,'Hourly Demand and Generation'!K136*'System Design'!$F$22,IF('System Design'!$F$8=3,'Hourly Demand and Generation'!L136*'System Design'!$F$22)))</f>
        <v>937.5</v>
      </c>
      <c r="Q136" s="32">
        <f t="shared" si="29"/>
        <v>0</v>
      </c>
      <c r="R136" s="32">
        <f t="shared" si="32"/>
        <v>5400</v>
      </c>
      <c r="S136" s="32">
        <f t="shared" si="33"/>
        <v>0</v>
      </c>
      <c r="T136" s="32">
        <f t="shared" si="34"/>
        <v>21600</v>
      </c>
      <c r="U136" s="32">
        <f t="shared" si="35"/>
        <v>0</v>
      </c>
      <c r="V136" s="32">
        <f t="shared" si="30"/>
        <v>632.4</v>
      </c>
      <c r="W136" s="32">
        <f t="shared" si="36"/>
        <v>632.4</v>
      </c>
      <c r="X136" s="32">
        <f t="shared" si="37"/>
        <v>632.4</v>
      </c>
    </row>
    <row r="137" spans="1:24" x14ac:dyDescent="0.25">
      <c r="A137" s="2"/>
      <c r="B137" s="2" t="s">
        <v>2</v>
      </c>
      <c r="C137" s="2">
        <f t="shared" si="27"/>
        <v>6</v>
      </c>
      <c r="D137" s="2">
        <f t="shared" si="28"/>
        <v>13</v>
      </c>
      <c r="E137" s="2">
        <f t="shared" si="31"/>
        <v>133</v>
      </c>
      <c r="F137" s="11">
        <v>504</v>
      </c>
      <c r="G137" s="10">
        <v>0.29880000000000001</v>
      </c>
      <c r="H137" s="10">
        <v>0.315</v>
      </c>
      <c r="I137" s="10">
        <v>0.33119999999999999</v>
      </c>
      <c r="J137" s="9">
        <v>0.4</v>
      </c>
      <c r="K137" s="9">
        <v>0.4</v>
      </c>
      <c r="L137" s="9">
        <v>0.4</v>
      </c>
      <c r="N137" s="32">
        <f>IF('System Design'!$F$8=1,'Hourly Demand and Generation'!G137*'System Design'!$F$21,IF('System Design'!$F$8=2,'Hourly Demand and Generation'!H137*'System Design'!$F$21,IF('System Design'!$F$8=3,'Hourly Demand and Generation'!I137*'System Design'!$F$21)))</f>
        <v>165.6</v>
      </c>
      <c r="O137" s="32">
        <f>IF('System Design'!$F$8=1,'Hourly Demand and Generation'!J137*'System Design'!$F$22,IF('System Design'!$F$8=2,'Hourly Demand and Generation'!K137*'System Design'!$F$22,IF('System Design'!$F$8=3,'Hourly Demand and Generation'!L137*'System Design'!$F$22)))</f>
        <v>1000</v>
      </c>
      <c r="Q137" s="32">
        <f t="shared" si="29"/>
        <v>0</v>
      </c>
      <c r="R137" s="32">
        <f t="shared" si="32"/>
        <v>5400</v>
      </c>
      <c r="S137" s="32">
        <f t="shared" si="33"/>
        <v>0</v>
      </c>
      <c r="T137" s="32">
        <f t="shared" si="34"/>
        <v>21600</v>
      </c>
      <c r="U137" s="32">
        <f t="shared" si="35"/>
        <v>0</v>
      </c>
      <c r="V137" s="32">
        <f t="shared" si="30"/>
        <v>661.59999999999991</v>
      </c>
      <c r="W137" s="32">
        <f t="shared" si="36"/>
        <v>661.59999999999991</v>
      </c>
      <c r="X137" s="32">
        <f t="shared" si="37"/>
        <v>661.59999999999991</v>
      </c>
    </row>
    <row r="138" spans="1:24" x14ac:dyDescent="0.25">
      <c r="A138" s="2"/>
      <c r="B138" s="2" t="s">
        <v>2</v>
      </c>
      <c r="C138" s="2">
        <f t="shared" si="27"/>
        <v>6</v>
      </c>
      <c r="D138" s="2">
        <f t="shared" si="28"/>
        <v>14</v>
      </c>
      <c r="E138" s="2">
        <f t="shared" si="31"/>
        <v>134</v>
      </c>
      <c r="F138" s="11">
        <v>504</v>
      </c>
      <c r="G138" s="10">
        <v>0.2412</v>
      </c>
      <c r="H138" s="10">
        <v>0.25559999999999999</v>
      </c>
      <c r="I138" s="10">
        <v>0.27</v>
      </c>
      <c r="J138" s="9">
        <v>0.42499999999999999</v>
      </c>
      <c r="K138" s="9">
        <v>0.42499999999999999</v>
      </c>
      <c r="L138" s="9">
        <v>0.42499999999999999</v>
      </c>
      <c r="N138" s="32">
        <f>IF('System Design'!$F$8=1,'Hourly Demand and Generation'!G138*'System Design'!$F$21,IF('System Design'!$F$8=2,'Hourly Demand and Generation'!H138*'System Design'!$F$21,IF('System Design'!$F$8=3,'Hourly Demand and Generation'!I138*'System Design'!$F$21)))</f>
        <v>135</v>
      </c>
      <c r="O138" s="32">
        <f>IF('System Design'!$F$8=1,'Hourly Demand and Generation'!J138*'System Design'!$F$22,IF('System Design'!$F$8=2,'Hourly Demand and Generation'!K138*'System Design'!$F$22,IF('System Design'!$F$8=3,'Hourly Demand and Generation'!L138*'System Design'!$F$22)))</f>
        <v>1062.5</v>
      </c>
      <c r="Q138" s="32">
        <f t="shared" si="29"/>
        <v>0</v>
      </c>
      <c r="R138" s="32">
        <f t="shared" si="32"/>
        <v>5400</v>
      </c>
      <c r="S138" s="32">
        <f t="shared" si="33"/>
        <v>0</v>
      </c>
      <c r="T138" s="32">
        <f t="shared" si="34"/>
        <v>21600</v>
      </c>
      <c r="U138" s="32">
        <f t="shared" si="35"/>
        <v>0</v>
      </c>
      <c r="V138" s="32">
        <f t="shared" si="30"/>
        <v>693.5</v>
      </c>
      <c r="W138" s="32">
        <f t="shared" si="36"/>
        <v>693.5</v>
      </c>
      <c r="X138" s="32">
        <f t="shared" si="37"/>
        <v>693.5</v>
      </c>
    </row>
    <row r="139" spans="1:24" x14ac:dyDescent="0.25">
      <c r="A139" s="2"/>
      <c r="B139" s="2" t="s">
        <v>2</v>
      </c>
      <c r="C139" s="2">
        <f t="shared" si="27"/>
        <v>6</v>
      </c>
      <c r="D139" s="2">
        <f t="shared" si="28"/>
        <v>15</v>
      </c>
      <c r="E139" s="2">
        <f t="shared" si="31"/>
        <v>135</v>
      </c>
      <c r="F139" s="11">
        <v>535.5</v>
      </c>
      <c r="G139" s="10">
        <v>0.18</v>
      </c>
      <c r="H139" s="10">
        <v>0.19439999999999999</v>
      </c>
      <c r="I139" s="10">
        <v>0.20880000000000001</v>
      </c>
      <c r="J139" s="9">
        <v>0.45</v>
      </c>
      <c r="K139" s="9">
        <v>0.45</v>
      </c>
      <c r="L139" s="9">
        <v>0.45</v>
      </c>
      <c r="N139" s="32">
        <f>IF('System Design'!$F$8=1,'Hourly Demand and Generation'!G139*'System Design'!$F$21,IF('System Design'!$F$8=2,'Hourly Demand and Generation'!H139*'System Design'!$F$21,IF('System Design'!$F$8=3,'Hourly Demand and Generation'!I139*'System Design'!$F$21)))</f>
        <v>104.4</v>
      </c>
      <c r="O139" s="32">
        <f>IF('System Design'!$F$8=1,'Hourly Demand and Generation'!J139*'System Design'!$F$22,IF('System Design'!$F$8=2,'Hourly Demand and Generation'!K139*'System Design'!$F$22,IF('System Design'!$F$8=3,'Hourly Demand and Generation'!L139*'System Design'!$F$22)))</f>
        <v>1125</v>
      </c>
      <c r="Q139" s="32">
        <f t="shared" si="29"/>
        <v>0</v>
      </c>
      <c r="R139" s="32">
        <f t="shared" si="32"/>
        <v>5400</v>
      </c>
      <c r="S139" s="32">
        <f t="shared" si="33"/>
        <v>0</v>
      </c>
      <c r="T139" s="32">
        <f t="shared" si="34"/>
        <v>21600</v>
      </c>
      <c r="U139" s="32">
        <f t="shared" si="35"/>
        <v>0</v>
      </c>
      <c r="V139" s="32">
        <f t="shared" si="30"/>
        <v>693.90000000000009</v>
      </c>
      <c r="W139" s="32">
        <f t="shared" si="36"/>
        <v>693.90000000000009</v>
      </c>
      <c r="X139" s="32">
        <f t="shared" si="37"/>
        <v>693.90000000000009</v>
      </c>
    </row>
    <row r="140" spans="1:24" x14ac:dyDescent="0.25">
      <c r="A140" s="2"/>
      <c r="B140" s="2" t="s">
        <v>2</v>
      </c>
      <c r="C140" s="2">
        <f t="shared" si="27"/>
        <v>6</v>
      </c>
      <c r="D140" s="2">
        <f t="shared" si="28"/>
        <v>16</v>
      </c>
      <c r="E140" s="2">
        <f t="shared" si="31"/>
        <v>136</v>
      </c>
      <c r="F140" s="11">
        <v>567</v>
      </c>
      <c r="G140" s="10">
        <v>0.1188</v>
      </c>
      <c r="H140" s="10">
        <v>0.13500000000000001</v>
      </c>
      <c r="I140" s="10">
        <v>0.1512</v>
      </c>
      <c r="J140" s="9">
        <v>0.45</v>
      </c>
      <c r="K140" s="9">
        <v>0.45</v>
      </c>
      <c r="L140" s="9">
        <v>0.45</v>
      </c>
      <c r="N140" s="32">
        <f>IF('System Design'!$F$8=1,'Hourly Demand and Generation'!G140*'System Design'!$F$21,IF('System Design'!$F$8=2,'Hourly Demand and Generation'!H140*'System Design'!$F$21,IF('System Design'!$F$8=3,'Hourly Demand and Generation'!I140*'System Design'!$F$21)))</f>
        <v>75.599999999999994</v>
      </c>
      <c r="O140" s="32">
        <f>IF('System Design'!$F$8=1,'Hourly Demand and Generation'!J140*'System Design'!$F$22,IF('System Design'!$F$8=2,'Hourly Demand and Generation'!K140*'System Design'!$F$22,IF('System Design'!$F$8=3,'Hourly Demand and Generation'!L140*'System Design'!$F$22)))</f>
        <v>1125</v>
      </c>
      <c r="Q140" s="32">
        <f t="shared" si="29"/>
        <v>0</v>
      </c>
      <c r="R140" s="32">
        <f t="shared" si="32"/>
        <v>5400</v>
      </c>
      <c r="S140" s="32">
        <f t="shared" si="33"/>
        <v>0</v>
      </c>
      <c r="T140" s="32">
        <f t="shared" si="34"/>
        <v>21600</v>
      </c>
      <c r="U140" s="32">
        <f t="shared" si="35"/>
        <v>0</v>
      </c>
      <c r="V140" s="32">
        <f t="shared" si="30"/>
        <v>633.59999999999991</v>
      </c>
      <c r="W140" s="32">
        <f t="shared" si="36"/>
        <v>633.59999999999991</v>
      </c>
      <c r="X140" s="32">
        <f t="shared" si="37"/>
        <v>633.59999999999991</v>
      </c>
    </row>
    <row r="141" spans="1:24" x14ac:dyDescent="0.25">
      <c r="A141" s="2"/>
      <c r="B141" s="2" t="s">
        <v>2</v>
      </c>
      <c r="C141" s="2">
        <f t="shared" si="27"/>
        <v>6</v>
      </c>
      <c r="D141" s="2">
        <f t="shared" si="28"/>
        <v>17</v>
      </c>
      <c r="E141" s="2">
        <f t="shared" si="31"/>
        <v>137</v>
      </c>
      <c r="F141" s="11">
        <v>598.5</v>
      </c>
      <c r="G141" s="10">
        <v>6.1199999999999997E-2</v>
      </c>
      <c r="H141" s="10">
        <v>7.5600000000000001E-2</v>
      </c>
      <c r="I141" s="10">
        <v>0.09</v>
      </c>
      <c r="J141" s="9">
        <v>0.5</v>
      </c>
      <c r="K141" s="9">
        <v>0.5</v>
      </c>
      <c r="L141" s="9">
        <v>0.5</v>
      </c>
      <c r="N141" s="32">
        <f>IF('System Design'!$F$8=1,'Hourly Demand and Generation'!G141*'System Design'!$F$21,IF('System Design'!$F$8=2,'Hourly Demand and Generation'!H141*'System Design'!$F$21,IF('System Design'!$F$8=3,'Hourly Demand and Generation'!I141*'System Design'!$F$21)))</f>
        <v>45</v>
      </c>
      <c r="O141" s="32">
        <f>IF('System Design'!$F$8=1,'Hourly Demand and Generation'!J141*'System Design'!$F$22,IF('System Design'!$F$8=2,'Hourly Demand and Generation'!K141*'System Design'!$F$22,IF('System Design'!$F$8=3,'Hourly Demand and Generation'!L141*'System Design'!$F$22)))</f>
        <v>1250</v>
      </c>
      <c r="Q141" s="32">
        <f t="shared" si="29"/>
        <v>0</v>
      </c>
      <c r="R141" s="32">
        <f t="shared" si="32"/>
        <v>5400</v>
      </c>
      <c r="S141" s="32">
        <f t="shared" si="33"/>
        <v>0</v>
      </c>
      <c r="T141" s="32">
        <f t="shared" si="34"/>
        <v>21600</v>
      </c>
      <c r="U141" s="32">
        <f t="shared" si="35"/>
        <v>0</v>
      </c>
      <c r="V141" s="32">
        <f t="shared" si="30"/>
        <v>696.5</v>
      </c>
      <c r="W141" s="32">
        <f t="shared" si="36"/>
        <v>696.5</v>
      </c>
      <c r="X141" s="32">
        <f t="shared" si="37"/>
        <v>696.5</v>
      </c>
    </row>
    <row r="142" spans="1:24" x14ac:dyDescent="0.25">
      <c r="A142" s="2"/>
      <c r="B142" s="2" t="s">
        <v>2</v>
      </c>
      <c r="C142" s="2">
        <f t="shared" si="27"/>
        <v>6</v>
      </c>
      <c r="D142" s="2">
        <f t="shared" si="28"/>
        <v>18</v>
      </c>
      <c r="E142" s="2">
        <f t="shared" si="31"/>
        <v>138</v>
      </c>
      <c r="F142" s="11">
        <v>630</v>
      </c>
      <c r="G142" s="9">
        <v>2.8799999999999999E-2</v>
      </c>
      <c r="H142" s="9">
        <v>4.4999999999999998E-2</v>
      </c>
      <c r="I142" s="9">
        <v>6.1199999999999997E-2</v>
      </c>
      <c r="J142" s="9">
        <v>0.47499999999999998</v>
      </c>
      <c r="K142" s="9">
        <v>0.47499999999999998</v>
      </c>
      <c r="L142" s="9">
        <v>0.47499999999999998</v>
      </c>
      <c r="N142" s="32">
        <f>IF('System Design'!$F$8=1,'Hourly Demand and Generation'!G142*'System Design'!$F$21,IF('System Design'!$F$8=2,'Hourly Demand and Generation'!H142*'System Design'!$F$21,IF('System Design'!$F$8=3,'Hourly Demand and Generation'!I142*'System Design'!$F$21)))</f>
        <v>30.599999999999998</v>
      </c>
      <c r="O142" s="32">
        <f>IF('System Design'!$F$8=1,'Hourly Demand and Generation'!J142*'System Design'!$F$22,IF('System Design'!$F$8=2,'Hourly Demand and Generation'!K142*'System Design'!$F$22,IF('System Design'!$F$8=3,'Hourly Demand and Generation'!L142*'System Design'!$F$22)))</f>
        <v>1187.5</v>
      </c>
      <c r="Q142" s="32">
        <f t="shared" si="29"/>
        <v>0</v>
      </c>
      <c r="R142" s="32">
        <f t="shared" si="32"/>
        <v>5400</v>
      </c>
      <c r="S142" s="32">
        <f t="shared" si="33"/>
        <v>0</v>
      </c>
      <c r="T142" s="32">
        <f t="shared" si="34"/>
        <v>21600</v>
      </c>
      <c r="U142" s="32">
        <f t="shared" si="35"/>
        <v>0</v>
      </c>
      <c r="V142" s="32">
        <f t="shared" si="30"/>
        <v>588.09999999999991</v>
      </c>
      <c r="W142" s="32">
        <f t="shared" si="36"/>
        <v>588.09999999999991</v>
      </c>
      <c r="X142" s="32">
        <f t="shared" si="37"/>
        <v>588.09999999999991</v>
      </c>
    </row>
    <row r="143" spans="1:24" x14ac:dyDescent="0.25">
      <c r="A143" s="2"/>
      <c r="B143" s="2" t="s">
        <v>2</v>
      </c>
      <c r="C143" s="2">
        <f t="shared" si="27"/>
        <v>6</v>
      </c>
      <c r="D143" s="2">
        <f t="shared" si="28"/>
        <v>19</v>
      </c>
      <c r="E143" s="2">
        <f t="shared" si="31"/>
        <v>139</v>
      </c>
      <c r="F143" s="11">
        <v>611.1</v>
      </c>
      <c r="G143" s="9">
        <v>0</v>
      </c>
      <c r="H143" s="9">
        <v>1.44E-2</v>
      </c>
      <c r="I143" s="9">
        <v>2.8799999999999999E-2</v>
      </c>
      <c r="J143" s="9">
        <v>0.45</v>
      </c>
      <c r="K143" s="9">
        <v>0.45</v>
      </c>
      <c r="L143" s="9">
        <v>0.45</v>
      </c>
      <c r="N143" s="32">
        <f>IF('System Design'!$F$8=1,'Hourly Demand and Generation'!G143*'System Design'!$F$21,IF('System Design'!$F$8=2,'Hourly Demand and Generation'!H143*'System Design'!$F$21,IF('System Design'!$F$8=3,'Hourly Demand and Generation'!I143*'System Design'!$F$21)))</f>
        <v>14.4</v>
      </c>
      <c r="O143" s="32">
        <f>IF('System Design'!$F$8=1,'Hourly Demand and Generation'!J143*'System Design'!$F$22,IF('System Design'!$F$8=2,'Hourly Demand and Generation'!K143*'System Design'!$F$22,IF('System Design'!$F$8=3,'Hourly Demand and Generation'!L143*'System Design'!$F$22)))</f>
        <v>1125</v>
      </c>
      <c r="Q143" s="32">
        <f t="shared" si="29"/>
        <v>0</v>
      </c>
      <c r="R143" s="32">
        <f t="shared" si="32"/>
        <v>5400</v>
      </c>
      <c r="S143" s="32">
        <f t="shared" si="33"/>
        <v>0</v>
      </c>
      <c r="T143" s="32">
        <f t="shared" si="34"/>
        <v>21600</v>
      </c>
      <c r="U143" s="32">
        <f t="shared" si="35"/>
        <v>0</v>
      </c>
      <c r="V143" s="32">
        <f t="shared" si="30"/>
        <v>528.30000000000007</v>
      </c>
      <c r="W143" s="32">
        <f t="shared" si="36"/>
        <v>528.30000000000007</v>
      </c>
      <c r="X143" s="32">
        <f t="shared" si="37"/>
        <v>528.30000000000007</v>
      </c>
    </row>
    <row r="144" spans="1:24" x14ac:dyDescent="0.25">
      <c r="A144" s="2"/>
      <c r="B144" s="2" t="s">
        <v>2</v>
      </c>
      <c r="C144" s="2">
        <f t="shared" si="27"/>
        <v>6</v>
      </c>
      <c r="D144" s="2">
        <f t="shared" si="28"/>
        <v>20</v>
      </c>
      <c r="E144" s="2">
        <f t="shared" si="31"/>
        <v>140</v>
      </c>
      <c r="F144" s="11">
        <v>598.5</v>
      </c>
      <c r="G144" s="9">
        <v>0</v>
      </c>
      <c r="H144" s="9">
        <v>0</v>
      </c>
      <c r="I144" s="9">
        <v>0</v>
      </c>
      <c r="J144" s="9">
        <v>0.45</v>
      </c>
      <c r="K144" s="9">
        <v>0.45</v>
      </c>
      <c r="L144" s="9">
        <v>0.45</v>
      </c>
      <c r="N144" s="32">
        <f>IF('System Design'!$F$8=1,'Hourly Demand and Generation'!G144*'System Design'!$F$21,IF('System Design'!$F$8=2,'Hourly Demand and Generation'!H144*'System Design'!$F$21,IF('System Design'!$F$8=3,'Hourly Demand and Generation'!I144*'System Design'!$F$21)))</f>
        <v>0</v>
      </c>
      <c r="O144" s="32">
        <f>IF('System Design'!$F$8=1,'Hourly Demand and Generation'!J144*'System Design'!$F$22,IF('System Design'!$F$8=2,'Hourly Demand and Generation'!K144*'System Design'!$F$22,IF('System Design'!$F$8=3,'Hourly Demand and Generation'!L144*'System Design'!$F$22)))</f>
        <v>1125</v>
      </c>
      <c r="Q144" s="32">
        <f t="shared" si="29"/>
        <v>0</v>
      </c>
      <c r="R144" s="32">
        <f t="shared" si="32"/>
        <v>5400</v>
      </c>
      <c r="S144" s="32">
        <f t="shared" si="33"/>
        <v>0</v>
      </c>
      <c r="T144" s="32">
        <f t="shared" si="34"/>
        <v>21600</v>
      </c>
      <c r="U144" s="32">
        <f t="shared" si="35"/>
        <v>0</v>
      </c>
      <c r="V144" s="32">
        <f t="shared" si="30"/>
        <v>526.5</v>
      </c>
      <c r="W144" s="32">
        <f t="shared" si="36"/>
        <v>526.5</v>
      </c>
      <c r="X144" s="32">
        <f t="shared" si="37"/>
        <v>526.5</v>
      </c>
    </row>
    <row r="145" spans="1:24" x14ac:dyDescent="0.25">
      <c r="A145" s="2"/>
      <c r="B145" s="2" t="s">
        <v>2</v>
      </c>
      <c r="C145" s="2">
        <f t="shared" si="27"/>
        <v>6</v>
      </c>
      <c r="D145" s="2">
        <f t="shared" si="28"/>
        <v>21</v>
      </c>
      <c r="E145" s="2">
        <f t="shared" si="31"/>
        <v>141</v>
      </c>
      <c r="F145" s="11">
        <v>567</v>
      </c>
      <c r="G145" s="9">
        <v>0</v>
      </c>
      <c r="H145" s="9">
        <v>0</v>
      </c>
      <c r="I145" s="9">
        <v>0</v>
      </c>
      <c r="J145" s="9">
        <v>0.45</v>
      </c>
      <c r="K145" s="9">
        <v>0.45</v>
      </c>
      <c r="L145" s="9">
        <v>0.45</v>
      </c>
      <c r="N145" s="32">
        <f>IF('System Design'!$F$8=1,'Hourly Demand and Generation'!G145*'System Design'!$F$21,IF('System Design'!$F$8=2,'Hourly Demand and Generation'!H145*'System Design'!$F$21,IF('System Design'!$F$8=3,'Hourly Demand and Generation'!I145*'System Design'!$F$21)))</f>
        <v>0</v>
      </c>
      <c r="O145" s="32">
        <f>IF('System Design'!$F$8=1,'Hourly Demand and Generation'!J145*'System Design'!$F$22,IF('System Design'!$F$8=2,'Hourly Demand and Generation'!K145*'System Design'!$F$22,IF('System Design'!$F$8=3,'Hourly Demand and Generation'!L145*'System Design'!$F$22)))</f>
        <v>1125</v>
      </c>
      <c r="Q145" s="32">
        <f t="shared" si="29"/>
        <v>0</v>
      </c>
      <c r="R145" s="32">
        <f t="shared" si="32"/>
        <v>5400</v>
      </c>
      <c r="S145" s="32">
        <f t="shared" si="33"/>
        <v>0</v>
      </c>
      <c r="T145" s="32">
        <f t="shared" si="34"/>
        <v>21600</v>
      </c>
      <c r="U145" s="32">
        <f t="shared" si="35"/>
        <v>0</v>
      </c>
      <c r="V145" s="32">
        <f t="shared" si="30"/>
        <v>558</v>
      </c>
      <c r="W145" s="32">
        <f t="shared" si="36"/>
        <v>558</v>
      </c>
      <c r="X145" s="32">
        <f t="shared" si="37"/>
        <v>558</v>
      </c>
    </row>
    <row r="146" spans="1:24" x14ac:dyDescent="0.25">
      <c r="A146" s="2"/>
      <c r="B146" s="2" t="s">
        <v>2</v>
      </c>
      <c r="C146" s="2">
        <f t="shared" si="27"/>
        <v>6</v>
      </c>
      <c r="D146" s="2">
        <f t="shared" si="28"/>
        <v>22</v>
      </c>
      <c r="E146" s="2">
        <f t="shared" si="31"/>
        <v>142</v>
      </c>
      <c r="F146" s="11">
        <v>535.5</v>
      </c>
      <c r="G146" s="9">
        <v>0</v>
      </c>
      <c r="H146" s="9">
        <v>0</v>
      </c>
      <c r="I146" s="9">
        <v>0</v>
      </c>
      <c r="J146" s="9">
        <v>0.47499999999999998</v>
      </c>
      <c r="K146" s="9">
        <v>0.47499999999999998</v>
      </c>
      <c r="L146" s="9">
        <v>0.47499999999999998</v>
      </c>
      <c r="N146" s="32">
        <f>IF('System Design'!$F$8=1,'Hourly Demand and Generation'!G146*'System Design'!$F$21,IF('System Design'!$F$8=2,'Hourly Demand and Generation'!H146*'System Design'!$F$21,IF('System Design'!$F$8=3,'Hourly Demand and Generation'!I146*'System Design'!$F$21)))</f>
        <v>0</v>
      </c>
      <c r="O146" s="32">
        <f>IF('System Design'!$F$8=1,'Hourly Demand and Generation'!J146*'System Design'!$F$22,IF('System Design'!$F$8=2,'Hourly Demand and Generation'!K146*'System Design'!$F$22,IF('System Design'!$F$8=3,'Hourly Demand and Generation'!L146*'System Design'!$F$22)))</f>
        <v>1187.5</v>
      </c>
      <c r="Q146" s="32">
        <f t="shared" si="29"/>
        <v>0</v>
      </c>
      <c r="R146" s="32">
        <f t="shared" si="32"/>
        <v>5400</v>
      </c>
      <c r="S146" s="32">
        <f t="shared" si="33"/>
        <v>0</v>
      </c>
      <c r="T146" s="32">
        <f t="shared" si="34"/>
        <v>21600</v>
      </c>
      <c r="U146" s="32">
        <f t="shared" si="35"/>
        <v>0</v>
      </c>
      <c r="V146" s="32">
        <f t="shared" si="30"/>
        <v>652</v>
      </c>
      <c r="W146" s="32">
        <f t="shared" si="36"/>
        <v>652</v>
      </c>
      <c r="X146" s="32">
        <f t="shared" si="37"/>
        <v>652</v>
      </c>
    </row>
    <row r="147" spans="1:24" x14ac:dyDescent="0.25">
      <c r="A147" s="2"/>
      <c r="B147" s="2" t="s">
        <v>2</v>
      </c>
      <c r="C147" s="2">
        <f t="shared" si="27"/>
        <v>6</v>
      </c>
      <c r="D147" s="2">
        <f t="shared" si="28"/>
        <v>23</v>
      </c>
      <c r="E147" s="2">
        <f t="shared" si="31"/>
        <v>143</v>
      </c>
      <c r="F147" s="11">
        <v>504</v>
      </c>
      <c r="G147" s="9">
        <v>0</v>
      </c>
      <c r="H147" s="9">
        <v>0</v>
      </c>
      <c r="I147" s="9">
        <v>0</v>
      </c>
      <c r="J147" s="9">
        <v>0.4</v>
      </c>
      <c r="K147" s="9">
        <v>0.4</v>
      </c>
      <c r="L147" s="9">
        <v>0.4</v>
      </c>
      <c r="N147" s="32">
        <f>IF('System Design'!$F$8=1,'Hourly Demand and Generation'!G147*'System Design'!$F$21,IF('System Design'!$F$8=2,'Hourly Demand and Generation'!H147*'System Design'!$F$21,IF('System Design'!$F$8=3,'Hourly Demand and Generation'!I147*'System Design'!$F$21)))</f>
        <v>0</v>
      </c>
      <c r="O147" s="32">
        <f>IF('System Design'!$F$8=1,'Hourly Demand and Generation'!J147*'System Design'!$F$22,IF('System Design'!$F$8=2,'Hourly Demand and Generation'!K147*'System Design'!$F$22,IF('System Design'!$F$8=3,'Hourly Demand and Generation'!L147*'System Design'!$F$22)))</f>
        <v>1000</v>
      </c>
      <c r="Q147" s="32">
        <f t="shared" si="29"/>
        <v>0</v>
      </c>
      <c r="R147" s="32">
        <f t="shared" si="32"/>
        <v>5400</v>
      </c>
      <c r="S147" s="32">
        <f t="shared" si="33"/>
        <v>0</v>
      </c>
      <c r="T147" s="32">
        <f t="shared" si="34"/>
        <v>21600</v>
      </c>
      <c r="U147" s="32">
        <f t="shared" si="35"/>
        <v>0</v>
      </c>
      <c r="V147" s="32">
        <f t="shared" si="30"/>
        <v>496</v>
      </c>
      <c r="W147" s="32">
        <f t="shared" si="36"/>
        <v>496</v>
      </c>
      <c r="X147" s="32">
        <f t="shared" si="37"/>
        <v>496</v>
      </c>
    </row>
    <row r="148" spans="1:24" x14ac:dyDescent="0.25">
      <c r="A148" s="2"/>
      <c r="B148" s="2" t="s">
        <v>2</v>
      </c>
      <c r="C148" s="2">
        <f t="shared" si="27"/>
        <v>6</v>
      </c>
      <c r="D148" s="2">
        <f t="shared" si="28"/>
        <v>24</v>
      </c>
      <c r="E148" s="2">
        <f t="shared" si="31"/>
        <v>144</v>
      </c>
      <c r="F148" s="11">
        <v>441</v>
      </c>
      <c r="G148" s="9">
        <v>0</v>
      </c>
      <c r="H148" s="9">
        <v>0</v>
      </c>
      <c r="I148" s="9">
        <v>0</v>
      </c>
      <c r="J148" s="9">
        <v>0.4</v>
      </c>
      <c r="K148" s="9">
        <v>0.4</v>
      </c>
      <c r="L148" s="9">
        <v>0.4</v>
      </c>
      <c r="N148" s="32">
        <f>IF('System Design'!$F$8=1,'Hourly Demand and Generation'!G148*'System Design'!$F$21,IF('System Design'!$F$8=2,'Hourly Demand and Generation'!H148*'System Design'!$F$21,IF('System Design'!$F$8=3,'Hourly Demand and Generation'!I148*'System Design'!$F$21)))</f>
        <v>0</v>
      </c>
      <c r="O148" s="32">
        <f>IF('System Design'!$F$8=1,'Hourly Demand and Generation'!J148*'System Design'!$F$22,IF('System Design'!$F$8=2,'Hourly Demand and Generation'!K148*'System Design'!$F$22,IF('System Design'!$F$8=3,'Hourly Demand and Generation'!L148*'System Design'!$F$22)))</f>
        <v>1000</v>
      </c>
      <c r="Q148" s="32">
        <f t="shared" si="29"/>
        <v>0</v>
      </c>
      <c r="R148" s="32">
        <f t="shared" si="32"/>
        <v>5400</v>
      </c>
      <c r="S148" s="32">
        <f t="shared" si="33"/>
        <v>0</v>
      </c>
      <c r="T148" s="32">
        <f t="shared" si="34"/>
        <v>21600</v>
      </c>
      <c r="U148" s="32">
        <f t="shared" si="35"/>
        <v>0</v>
      </c>
      <c r="V148" s="32">
        <f t="shared" si="30"/>
        <v>559</v>
      </c>
      <c r="W148" s="32">
        <f t="shared" si="36"/>
        <v>559</v>
      </c>
      <c r="X148" s="32">
        <f t="shared" si="37"/>
        <v>559</v>
      </c>
    </row>
    <row r="149" spans="1:24" x14ac:dyDescent="0.25">
      <c r="A149" s="2"/>
      <c r="B149" s="2" t="s">
        <v>2</v>
      </c>
      <c r="C149" s="2">
        <f>C148+1</f>
        <v>7</v>
      </c>
      <c r="D149" s="2">
        <v>1</v>
      </c>
      <c r="E149" s="2">
        <f t="shared" si="31"/>
        <v>145</v>
      </c>
      <c r="F149" s="11">
        <v>378</v>
      </c>
      <c r="G149" s="10">
        <v>0</v>
      </c>
      <c r="H149" s="10">
        <v>0</v>
      </c>
      <c r="I149" s="10">
        <v>0</v>
      </c>
      <c r="J149" s="9">
        <v>0.41911303835014801</v>
      </c>
      <c r="K149" s="9">
        <v>0.41911303835014801</v>
      </c>
      <c r="L149" s="9">
        <v>0.41911303835014801</v>
      </c>
      <c r="N149" s="32">
        <f>IF('System Design'!$F$8=1,'Hourly Demand and Generation'!G149*'System Design'!$F$21,IF('System Design'!$F$8=2,'Hourly Demand and Generation'!H149*'System Design'!$F$21,IF('System Design'!$F$8=3,'Hourly Demand and Generation'!I149*'System Design'!$F$21)))</f>
        <v>0</v>
      </c>
      <c r="O149" s="32">
        <f>IF('System Design'!$F$8=1,'Hourly Demand and Generation'!J149*'System Design'!$F$22,IF('System Design'!$F$8=2,'Hourly Demand and Generation'!K149*'System Design'!$F$22,IF('System Design'!$F$8=3,'Hourly Demand and Generation'!L149*'System Design'!$F$22)))</f>
        <v>1047.7825958753701</v>
      </c>
      <c r="Q149" s="32">
        <f t="shared" si="29"/>
        <v>0</v>
      </c>
      <c r="R149" s="32">
        <f t="shared" si="32"/>
        <v>5400</v>
      </c>
      <c r="S149" s="32">
        <f t="shared" si="33"/>
        <v>0</v>
      </c>
      <c r="T149" s="32">
        <f t="shared" si="34"/>
        <v>21600</v>
      </c>
      <c r="U149" s="32">
        <f t="shared" si="35"/>
        <v>0</v>
      </c>
      <c r="V149" s="32">
        <f t="shared" si="30"/>
        <v>669.78259587537013</v>
      </c>
      <c r="W149" s="32">
        <f t="shared" si="36"/>
        <v>669.78259587537013</v>
      </c>
      <c r="X149" s="32">
        <f t="shared" si="37"/>
        <v>669.78259587537013</v>
      </c>
    </row>
    <row r="150" spans="1:24" x14ac:dyDescent="0.25">
      <c r="A150" s="2"/>
      <c r="B150" s="2" t="s">
        <v>2</v>
      </c>
      <c r="C150" s="2">
        <f>C149</f>
        <v>7</v>
      </c>
      <c r="D150" s="2">
        <f>D149+1</f>
        <v>2</v>
      </c>
      <c r="E150" s="2">
        <f t="shared" si="31"/>
        <v>146</v>
      </c>
      <c r="F150" s="11">
        <v>346.5</v>
      </c>
      <c r="G150" s="10">
        <v>0</v>
      </c>
      <c r="H150" s="10">
        <v>0</v>
      </c>
      <c r="I150" s="10">
        <v>0</v>
      </c>
      <c r="J150" s="9">
        <v>0.377201734515133</v>
      </c>
      <c r="K150" s="9">
        <v>0.377201734515133</v>
      </c>
      <c r="L150" s="9">
        <v>0.377201734515133</v>
      </c>
      <c r="N150" s="32">
        <f>IF('System Design'!$F$8=1,'Hourly Demand and Generation'!G150*'System Design'!$F$21,IF('System Design'!$F$8=2,'Hourly Demand and Generation'!H150*'System Design'!$F$21,IF('System Design'!$F$8=3,'Hourly Demand and Generation'!I150*'System Design'!$F$21)))</f>
        <v>0</v>
      </c>
      <c r="O150" s="32">
        <f>IF('System Design'!$F$8=1,'Hourly Demand and Generation'!J150*'System Design'!$F$22,IF('System Design'!$F$8=2,'Hourly Demand and Generation'!K150*'System Design'!$F$22,IF('System Design'!$F$8=3,'Hourly Demand and Generation'!L150*'System Design'!$F$22)))</f>
        <v>943.00433628783253</v>
      </c>
      <c r="Q150" s="32">
        <f t="shared" si="29"/>
        <v>0</v>
      </c>
      <c r="R150" s="32">
        <f t="shared" si="32"/>
        <v>5400</v>
      </c>
      <c r="S150" s="32">
        <f t="shared" si="33"/>
        <v>0</v>
      </c>
      <c r="T150" s="32">
        <f t="shared" si="34"/>
        <v>21600</v>
      </c>
      <c r="U150" s="32">
        <f t="shared" si="35"/>
        <v>0</v>
      </c>
      <c r="V150" s="32">
        <f t="shared" si="30"/>
        <v>596.50433628783253</v>
      </c>
      <c r="W150" s="32">
        <f t="shared" si="36"/>
        <v>596.50433628783253</v>
      </c>
      <c r="X150" s="32">
        <f t="shared" si="37"/>
        <v>596.50433628783253</v>
      </c>
    </row>
    <row r="151" spans="1:24" x14ac:dyDescent="0.25">
      <c r="A151" s="2"/>
      <c r="B151" s="2" t="s">
        <v>2</v>
      </c>
      <c r="C151" s="2">
        <f t="shared" ref="C151:C172" si="38">C150</f>
        <v>7</v>
      </c>
      <c r="D151" s="2">
        <f t="shared" ref="D151:D172" si="39">D150+1</f>
        <v>3</v>
      </c>
      <c r="E151" s="2">
        <f t="shared" si="31"/>
        <v>147</v>
      </c>
      <c r="F151" s="11">
        <v>315</v>
      </c>
      <c r="G151" s="10">
        <v>0</v>
      </c>
      <c r="H151" s="10">
        <v>0</v>
      </c>
      <c r="I151" s="10">
        <v>0</v>
      </c>
      <c r="J151" s="9">
        <v>0.377201734515133</v>
      </c>
      <c r="K151" s="9">
        <v>0.377201734515133</v>
      </c>
      <c r="L151" s="9">
        <v>0.377201734515133</v>
      </c>
      <c r="N151" s="32">
        <f>IF('System Design'!$F$8=1,'Hourly Demand and Generation'!G151*'System Design'!$F$21,IF('System Design'!$F$8=2,'Hourly Demand and Generation'!H151*'System Design'!$F$21,IF('System Design'!$F$8=3,'Hourly Demand and Generation'!I151*'System Design'!$F$21)))</f>
        <v>0</v>
      </c>
      <c r="O151" s="32">
        <f>IF('System Design'!$F$8=1,'Hourly Demand and Generation'!J151*'System Design'!$F$22,IF('System Design'!$F$8=2,'Hourly Demand and Generation'!K151*'System Design'!$F$22,IF('System Design'!$F$8=3,'Hourly Demand and Generation'!L151*'System Design'!$F$22)))</f>
        <v>943.00433628783253</v>
      </c>
      <c r="Q151" s="32">
        <f t="shared" si="29"/>
        <v>0</v>
      </c>
      <c r="R151" s="32">
        <f t="shared" si="32"/>
        <v>5400</v>
      </c>
      <c r="S151" s="32">
        <f t="shared" si="33"/>
        <v>0</v>
      </c>
      <c r="T151" s="32">
        <f t="shared" si="34"/>
        <v>21600</v>
      </c>
      <c r="U151" s="32">
        <f t="shared" si="35"/>
        <v>0</v>
      </c>
      <c r="V151" s="32">
        <f t="shared" si="30"/>
        <v>628.00433628783253</v>
      </c>
      <c r="W151" s="32">
        <f t="shared" si="36"/>
        <v>628.00433628783253</v>
      </c>
      <c r="X151" s="32">
        <f t="shared" si="37"/>
        <v>628.00433628783253</v>
      </c>
    </row>
    <row r="152" spans="1:24" x14ac:dyDescent="0.25">
      <c r="A152" s="2"/>
      <c r="B152" s="2" t="s">
        <v>2</v>
      </c>
      <c r="C152" s="2">
        <f t="shared" si="38"/>
        <v>7</v>
      </c>
      <c r="D152" s="2">
        <f t="shared" si="39"/>
        <v>4</v>
      </c>
      <c r="E152" s="2">
        <f t="shared" si="31"/>
        <v>148</v>
      </c>
      <c r="F152" s="11">
        <v>378</v>
      </c>
      <c r="G152" s="10">
        <v>0</v>
      </c>
      <c r="H152" s="10">
        <v>0</v>
      </c>
      <c r="I152" s="10">
        <v>0</v>
      </c>
      <c r="J152" s="9">
        <v>0.41911303835014801</v>
      </c>
      <c r="K152" s="9">
        <v>0.41911303835014801</v>
      </c>
      <c r="L152" s="9">
        <v>0.41911303835014801</v>
      </c>
      <c r="N152" s="32">
        <f>IF('System Design'!$F$8=1,'Hourly Demand and Generation'!G152*'System Design'!$F$21,IF('System Design'!$F$8=2,'Hourly Demand and Generation'!H152*'System Design'!$F$21,IF('System Design'!$F$8=3,'Hourly Demand and Generation'!I152*'System Design'!$F$21)))</f>
        <v>0</v>
      </c>
      <c r="O152" s="32">
        <f>IF('System Design'!$F$8=1,'Hourly Demand and Generation'!J152*'System Design'!$F$22,IF('System Design'!$F$8=2,'Hourly Demand and Generation'!K152*'System Design'!$F$22,IF('System Design'!$F$8=3,'Hourly Demand and Generation'!L152*'System Design'!$F$22)))</f>
        <v>1047.7825958753701</v>
      </c>
      <c r="Q152" s="32">
        <f t="shared" si="29"/>
        <v>0</v>
      </c>
      <c r="R152" s="32">
        <f t="shared" si="32"/>
        <v>5400</v>
      </c>
      <c r="S152" s="32">
        <f t="shared" si="33"/>
        <v>0</v>
      </c>
      <c r="T152" s="32">
        <f t="shared" si="34"/>
        <v>21600</v>
      </c>
      <c r="U152" s="32">
        <f t="shared" si="35"/>
        <v>0</v>
      </c>
      <c r="V152" s="32">
        <f t="shared" si="30"/>
        <v>669.78259587537013</v>
      </c>
      <c r="W152" s="32">
        <f t="shared" si="36"/>
        <v>669.78259587537013</v>
      </c>
      <c r="X152" s="32">
        <f t="shared" si="37"/>
        <v>669.78259587537013</v>
      </c>
    </row>
    <row r="153" spans="1:24" x14ac:dyDescent="0.25">
      <c r="A153" s="2"/>
      <c r="B153" s="2" t="s">
        <v>2</v>
      </c>
      <c r="C153" s="2">
        <f t="shared" si="38"/>
        <v>7</v>
      </c>
      <c r="D153" s="2">
        <f t="shared" si="39"/>
        <v>5</v>
      </c>
      <c r="E153" s="2">
        <f t="shared" si="31"/>
        <v>149</v>
      </c>
      <c r="F153" s="11">
        <v>409.5</v>
      </c>
      <c r="G153" s="10">
        <v>0</v>
      </c>
      <c r="H153" s="10">
        <v>1.44E-2</v>
      </c>
      <c r="I153" s="10">
        <v>2.8799999999999999E-2</v>
      </c>
      <c r="J153" s="9">
        <v>0.33529043068011799</v>
      </c>
      <c r="K153" s="9">
        <v>0.33529043068011799</v>
      </c>
      <c r="L153" s="9">
        <v>0.33529043068011799</v>
      </c>
      <c r="N153" s="32">
        <f>IF('System Design'!$F$8=1,'Hourly Demand and Generation'!G153*'System Design'!$F$21,IF('System Design'!$F$8=2,'Hourly Demand and Generation'!H153*'System Design'!$F$21,IF('System Design'!$F$8=3,'Hourly Demand and Generation'!I153*'System Design'!$F$21)))</f>
        <v>14.4</v>
      </c>
      <c r="O153" s="32">
        <f>IF('System Design'!$F$8=1,'Hourly Demand and Generation'!J153*'System Design'!$F$22,IF('System Design'!$F$8=2,'Hourly Demand and Generation'!K153*'System Design'!$F$22,IF('System Design'!$F$8=3,'Hourly Demand and Generation'!L153*'System Design'!$F$22)))</f>
        <v>838.22607670029493</v>
      </c>
      <c r="Q153" s="32">
        <f t="shared" si="29"/>
        <v>0</v>
      </c>
      <c r="R153" s="32">
        <f t="shared" si="32"/>
        <v>5400</v>
      </c>
      <c r="S153" s="32">
        <f t="shared" si="33"/>
        <v>0</v>
      </c>
      <c r="T153" s="32">
        <f t="shared" si="34"/>
        <v>21600</v>
      </c>
      <c r="U153" s="32">
        <f t="shared" si="35"/>
        <v>0</v>
      </c>
      <c r="V153" s="32">
        <f t="shared" si="30"/>
        <v>443.1260767002949</v>
      </c>
      <c r="W153" s="32">
        <f t="shared" si="36"/>
        <v>443.1260767002949</v>
      </c>
      <c r="X153" s="32">
        <f t="shared" si="37"/>
        <v>443.1260767002949</v>
      </c>
    </row>
    <row r="154" spans="1:24" x14ac:dyDescent="0.25">
      <c r="A154" s="2"/>
      <c r="B154" s="2" t="s">
        <v>2</v>
      </c>
      <c r="C154" s="2">
        <f t="shared" si="38"/>
        <v>7</v>
      </c>
      <c r="D154" s="2">
        <f t="shared" si="39"/>
        <v>6</v>
      </c>
      <c r="E154" s="2">
        <f t="shared" si="31"/>
        <v>150</v>
      </c>
      <c r="F154" s="11">
        <v>441</v>
      </c>
      <c r="G154" s="10">
        <v>2.8799999999999999E-2</v>
      </c>
      <c r="H154" s="10">
        <v>4.4999999999999998E-2</v>
      </c>
      <c r="I154" s="10">
        <v>6.1199999999999997E-2</v>
      </c>
      <c r="J154" s="9">
        <v>0.33529043068011799</v>
      </c>
      <c r="K154" s="9">
        <v>0.33529043068011799</v>
      </c>
      <c r="L154" s="9">
        <v>0.33529043068011799</v>
      </c>
      <c r="N154" s="32">
        <f>IF('System Design'!$F$8=1,'Hourly Demand and Generation'!G154*'System Design'!$F$21,IF('System Design'!$F$8=2,'Hourly Demand and Generation'!H154*'System Design'!$F$21,IF('System Design'!$F$8=3,'Hourly Demand and Generation'!I154*'System Design'!$F$21)))</f>
        <v>30.599999999999998</v>
      </c>
      <c r="O154" s="32">
        <f>IF('System Design'!$F$8=1,'Hourly Demand and Generation'!J154*'System Design'!$F$22,IF('System Design'!$F$8=2,'Hourly Demand and Generation'!K154*'System Design'!$F$22,IF('System Design'!$F$8=3,'Hourly Demand and Generation'!L154*'System Design'!$F$22)))</f>
        <v>838.22607670029493</v>
      </c>
      <c r="Q154" s="32">
        <f t="shared" si="29"/>
        <v>0</v>
      </c>
      <c r="R154" s="32">
        <f t="shared" si="32"/>
        <v>5400</v>
      </c>
      <c r="S154" s="32">
        <f t="shared" si="33"/>
        <v>0</v>
      </c>
      <c r="T154" s="32">
        <f t="shared" si="34"/>
        <v>21600</v>
      </c>
      <c r="U154" s="32">
        <f t="shared" si="35"/>
        <v>0</v>
      </c>
      <c r="V154" s="32">
        <f t="shared" si="30"/>
        <v>427.82607670029495</v>
      </c>
      <c r="W154" s="32">
        <f t="shared" si="36"/>
        <v>427.82607670029495</v>
      </c>
      <c r="X154" s="32">
        <f t="shared" si="37"/>
        <v>427.82607670029495</v>
      </c>
    </row>
    <row r="155" spans="1:24" x14ac:dyDescent="0.25">
      <c r="A155" s="2"/>
      <c r="B155" s="2" t="s">
        <v>2</v>
      </c>
      <c r="C155" s="2">
        <f t="shared" si="38"/>
        <v>7</v>
      </c>
      <c r="D155" s="2">
        <f t="shared" si="39"/>
        <v>7</v>
      </c>
      <c r="E155" s="2">
        <f t="shared" si="31"/>
        <v>151</v>
      </c>
      <c r="F155" s="11">
        <v>472.5</v>
      </c>
      <c r="G155" s="10">
        <v>6.1199999999999997E-2</v>
      </c>
      <c r="H155" s="10">
        <v>7.5600000000000001E-2</v>
      </c>
      <c r="I155" s="10">
        <v>0.09</v>
      </c>
      <c r="J155" s="9">
        <v>0.377201734515133</v>
      </c>
      <c r="K155" s="9">
        <v>0.377201734515133</v>
      </c>
      <c r="L155" s="9">
        <v>0.377201734515133</v>
      </c>
      <c r="N155" s="32">
        <f>IF('System Design'!$F$8=1,'Hourly Demand and Generation'!G155*'System Design'!$F$21,IF('System Design'!$F$8=2,'Hourly Demand and Generation'!H155*'System Design'!$F$21,IF('System Design'!$F$8=3,'Hourly Demand and Generation'!I155*'System Design'!$F$21)))</f>
        <v>45</v>
      </c>
      <c r="O155" s="32">
        <f>IF('System Design'!$F$8=1,'Hourly Demand and Generation'!J155*'System Design'!$F$22,IF('System Design'!$F$8=2,'Hourly Demand and Generation'!K155*'System Design'!$F$22,IF('System Design'!$F$8=3,'Hourly Demand and Generation'!L155*'System Design'!$F$22)))</f>
        <v>943.00433628783253</v>
      </c>
      <c r="Q155" s="32">
        <f t="shared" si="29"/>
        <v>0</v>
      </c>
      <c r="R155" s="32">
        <f t="shared" si="32"/>
        <v>5400</v>
      </c>
      <c r="S155" s="32">
        <f t="shared" si="33"/>
        <v>0</v>
      </c>
      <c r="T155" s="32">
        <f t="shared" si="34"/>
        <v>21600</v>
      </c>
      <c r="U155" s="32">
        <f t="shared" si="35"/>
        <v>0</v>
      </c>
      <c r="V155" s="32">
        <f t="shared" si="30"/>
        <v>515.50433628783253</v>
      </c>
      <c r="W155" s="32">
        <f t="shared" si="36"/>
        <v>515.50433628783253</v>
      </c>
      <c r="X155" s="32">
        <f t="shared" si="37"/>
        <v>515.50433628783253</v>
      </c>
    </row>
    <row r="156" spans="1:24" x14ac:dyDescent="0.25">
      <c r="A156" s="2"/>
      <c r="B156" s="2" t="s">
        <v>2</v>
      </c>
      <c r="C156" s="2">
        <f t="shared" si="38"/>
        <v>7</v>
      </c>
      <c r="D156" s="2">
        <f t="shared" si="39"/>
        <v>8</v>
      </c>
      <c r="E156" s="2">
        <f t="shared" si="31"/>
        <v>152</v>
      </c>
      <c r="F156" s="11">
        <v>504</v>
      </c>
      <c r="G156" s="10">
        <v>0.1188</v>
      </c>
      <c r="H156" s="10">
        <v>0.13500000000000001</v>
      </c>
      <c r="I156" s="10">
        <v>0.1512</v>
      </c>
      <c r="J156" s="9">
        <v>0.377201734515133</v>
      </c>
      <c r="K156" s="9">
        <v>0.377201734515133</v>
      </c>
      <c r="L156" s="9">
        <v>0.377201734515133</v>
      </c>
      <c r="N156" s="32">
        <f>IF('System Design'!$F$8=1,'Hourly Demand and Generation'!G156*'System Design'!$F$21,IF('System Design'!$F$8=2,'Hourly Demand and Generation'!H156*'System Design'!$F$21,IF('System Design'!$F$8=3,'Hourly Demand and Generation'!I156*'System Design'!$F$21)))</f>
        <v>75.599999999999994</v>
      </c>
      <c r="O156" s="32">
        <f>IF('System Design'!$F$8=1,'Hourly Demand and Generation'!J156*'System Design'!$F$22,IF('System Design'!$F$8=2,'Hourly Demand and Generation'!K156*'System Design'!$F$22,IF('System Design'!$F$8=3,'Hourly Demand and Generation'!L156*'System Design'!$F$22)))</f>
        <v>943.00433628783253</v>
      </c>
      <c r="Q156" s="32">
        <f t="shared" si="29"/>
        <v>0</v>
      </c>
      <c r="R156" s="32">
        <f t="shared" si="32"/>
        <v>5400</v>
      </c>
      <c r="S156" s="32">
        <f t="shared" si="33"/>
        <v>0</v>
      </c>
      <c r="T156" s="32">
        <f t="shared" si="34"/>
        <v>21600</v>
      </c>
      <c r="U156" s="32">
        <f t="shared" si="35"/>
        <v>0</v>
      </c>
      <c r="V156" s="32">
        <f t="shared" si="30"/>
        <v>514.60433628783255</v>
      </c>
      <c r="W156" s="32">
        <f t="shared" si="36"/>
        <v>514.60433628783255</v>
      </c>
      <c r="X156" s="32">
        <f t="shared" si="37"/>
        <v>514.60433628783255</v>
      </c>
    </row>
    <row r="157" spans="1:24" x14ac:dyDescent="0.25">
      <c r="A157" s="2"/>
      <c r="B157" s="2" t="s">
        <v>2</v>
      </c>
      <c r="C157" s="2">
        <f t="shared" si="38"/>
        <v>7</v>
      </c>
      <c r="D157" s="2">
        <f t="shared" si="39"/>
        <v>9</v>
      </c>
      <c r="E157" s="2">
        <f t="shared" si="31"/>
        <v>153</v>
      </c>
      <c r="F157" s="11">
        <v>504</v>
      </c>
      <c r="G157" s="10">
        <v>0.18</v>
      </c>
      <c r="H157" s="10">
        <v>0.19439999999999999</v>
      </c>
      <c r="I157" s="10">
        <v>0.20880000000000001</v>
      </c>
      <c r="J157" s="9">
        <v>0.33529043068011799</v>
      </c>
      <c r="K157" s="9">
        <v>0.33529043068011799</v>
      </c>
      <c r="L157" s="9">
        <v>0.33529043068011799</v>
      </c>
      <c r="N157" s="32">
        <f>IF('System Design'!$F$8=1,'Hourly Demand and Generation'!G157*'System Design'!$F$21,IF('System Design'!$F$8=2,'Hourly Demand and Generation'!H157*'System Design'!$F$21,IF('System Design'!$F$8=3,'Hourly Demand and Generation'!I157*'System Design'!$F$21)))</f>
        <v>104.4</v>
      </c>
      <c r="O157" s="32">
        <f>IF('System Design'!$F$8=1,'Hourly Demand and Generation'!J157*'System Design'!$F$22,IF('System Design'!$F$8=2,'Hourly Demand and Generation'!K157*'System Design'!$F$22,IF('System Design'!$F$8=3,'Hourly Demand and Generation'!L157*'System Design'!$F$22)))</f>
        <v>838.22607670029493</v>
      </c>
      <c r="Q157" s="32">
        <f t="shared" si="29"/>
        <v>0</v>
      </c>
      <c r="R157" s="32">
        <f t="shared" si="32"/>
        <v>5400</v>
      </c>
      <c r="S157" s="32">
        <f t="shared" si="33"/>
        <v>0</v>
      </c>
      <c r="T157" s="32">
        <f t="shared" si="34"/>
        <v>21600</v>
      </c>
      <c r="U157" s="32">
        <f t="shared" si="35"/>
        <v>0</v>
      </c>
      <c r="V157" s="32">
        <f t="shared" si="30"/>
        <v>438.6260767002949</v>
      </c>
      <c r="W157" s="32">
        <f t="shared" si="36"/>
        <v>438.6260767002949</v>
      </c>
      <c r="X157" s="32">
        <f t="shared" si="37"/>
        <v>438.6260767002949</v>
      </c>
    </row>
    <row r="158" spans="1:24" x14ac:dyDescent="0.25">
      <c r="A158" s="2"/>
      <c r="B158" s="2" t="s">
        <v>2</v>
      </c>
      <c r="C158" s="2">
        <f t="shared" si="38"/>
        <v>7</v>
      </c>
      <c r="D158" s="2">
        <f t="shared" si="39"/>
        <v>10</v>
      </c>
      <c r="E158" s="2">
        <f t="shared" si="31"/>
        <v>154</v>
      </c>
      <c r="F158" s="11">
        <v>491.4</v>
      </c>
      <c r="G158" s="10">
        <v>0.2412</v>
      </c>
      <c r="H158" s="10">
        <v>0.25559999999999999</v>
      </c>
      <c r="I158" s="10">
        <v>0.27</v>
      </c>
      <c r="J158" s="9">
        <v>0.377201734515133</v>
      </c>
      <c r="K158" s="9">
        <v>0.377201734515133</v>
      </c>
      <c r="L158" s="9">
        <v>0.377201734515133</v>
      </c>
      <c r="N158" s="32">
        <f>IF('System Design'!$F$8=1,'Hourly Demand and Generation'!G158*'System Design'!$F$21,IF('System Design'!$F$8=2,'Hourly Demand and Generation'!H158*'System Design'!$F$21,IF('System Design'!$F$8=3,'Hourly Demand and Generation'!I158*'System Design'!$F$21)))</f>
        <v>135</v>
      </c>
      <c r="O158" s="32">
        <f>IF('System Design'!$F$8=1,'Hourly Demand and Generation'!J158*'System Design'!$F$22,IF('System Design'!$F$8=2,'Hourly Demand and Generation'!K158*'System Design'!$F$22,IF('System Design'!$F$8=3,'Hourly Demand and Generation'!L158*'System Design'!$F$22)))</f>
        <v>943.00433628783253</v>
      </c>
      <c r="Q158" s="32">
        <f t="shared" si="29"/>
        <v>0</v>
      </c>
      <c r="R158" s="32">
        <f t="shared" si="32"/>
        <v>5400</v>
      </c>
      <c r="S158" s="32">
        <f t="shared" si="33"/>
        <v>0</v>
      </c>
      <c r="T158" s="32">
        <f t="shared" si="34"/>
        <v>21600</v>
      </c>
      <c r="U158" s="32">
        <f t="shared" si="35"/>
        <v>0</v>
      </c>
      <c r="V158" s="32">
        <f t="shared" si="30"/>
        <v>586.60433628783255</v>
      </c>
      <c r="W158" s="32">
        <f t="shared" si="36"/>
        <v>586.60433628783255</v>
      </c>
      <c r="X158" s="32">
        <f t="shared" si="37"/>
        <v>586.60433628783255</v>
      </c>
    </row>
    <row r="159" spans="1:24" x14ac:dyDescent="0.25">
      <c r="A159" s="2"/>
      <c r="B159" s="2" t="s">
        <v>2</v>
      </c>
      <c r="C159" s="2">
        <f t="shared" si="38"/>
        <v>7</v>
      </c>
      <c r="D159" s="2">
        <f t="shared" si="39"/>
        <v>11</v>
      </c>
      <c r="E159" s="2">
        <f t="shared" si="31"/>
        <v>155</v>
      </c>
      <c r="F159" s="11">
        <v>485.1</v>
      </c>
      <c r="G159" s="10">
        <v>0.29880000000000001</v>
      </c>
      <c r="H159" s="10">
        <v>0.315</v>
      </c>
      <c r="I159" s="10">
        <v>0.33119999999999999</v>
      </c>
      <c r="J159" s="9">
        <v>0.33529043068011799</v>
      </c>
      <c r="K159" s="9">
        <v>0.33529043068011799</v>
      </c>
      <c r="L159" s="9">
        <v>0.33529043068011799</v>
      </c>
      <c r="N159" s="32">
        <f>IF('System Design'!$F$8=1,'Hourly Demand and Generation'!G159*'System Design'!$F$21,IF('System Design'!$F$8=2,'Hourly Demand and Generation'!H159*'System Design'!$F$21,IF('System Design'!$F$8=3,'Hourly Demand and Generation'!I159*'System Design'!$F$21)))</f>
        <v>165.6</v>
      </c>
      <c r="O159" s="32">
        <f>IF('System Design'!$F$8=1,'Hourly Demand and Generation'!J159*'System Design'!$F$22,IF('System Design'!$F$8=2,'Hourly Demand and Generation'!K159*'System Design'!$F$22,IF('System Design'!$F$8=3,'Hourly Demand and Generation'!L159*'System Design'!$F$22)))</f>
        <v>838.22607670029493</v>
      </c>
      <c r="Q159" s="32">
        <f t="shared" si="29"/>
        <v>0</v>
      </c>
      <c r="R159" s="32">
        <f t="shared" si="32"/>
        <v>5400</v>
      </c>
      <c r="S159" s="32">
        <f t="shared" si="33"/>
        <v>0</v>
      </c>
      <c r="T159" s="32">
        <f t="shared" si="34"/>
        <v>21600</v>
      </c>
      <c r="U159" s="32">
        <f t="shared" si="35"/>
        <v>0</v>
      </c>
      <c r="V159" s="32">
        <f t="shared" si="30"/>
        <v>518.72607670029493</v>
      </c>
      <c r="W159" s="32">
        <f t="shared" si="36"/>
        <v>518.72607670029493</v>
      </c>
      <c r="X159" s="32">
        <f t="shared" si="37"/>
        <v>518.72607670029493</v>
      </c>
    </row>
    <row r="160" spans="1:24" x14ac:dyDescent="0.25">
      <c r="A160" s="2"/>
      <c r="B160" s="2" t="s">
        <v>2</v>
      </c>
      <c r="C160" s="2">
        <f t="shared" si="38"/>
        <v>7</v>
      </c>
      <c r="D160" s="2">
        <f t="shared" si="39"/>
        <v>12</v>
      </c>
      <c r="E160" s="2">
        <f t="shared" si="31"/>
        <v>156</v>
      </c>
      <c r="F160" s="11">
        <v>485.1</v>
      </c>
      <c r="G160" s="10">
        <v>0.36</v>
      </c>
      <c r="H160" s="10">
        <v>0.36</v>
      </c>
      <c r="I160" s="10">
        <v>0.36</v>
      </c>
      <c r="J160" s="9">
        <v>0.31433477876261101</v>
      </c>
      <c r="K160" s="9">
        <v>0.31433477876261101</v>
      </c>
      <c r="L160" s="9">
        <v>0.31433477876261101</v>
      </c>
      <c r="N160" s="32">
        <f>IF('System Design'!$F$8=1,'Hourly Demand and Generation'!G160*'System Design'!$F$21,IF('System Design'!$F$8=2,'Hourly Demand and Generation'!H160*'System Design'!$F$21,IF('System Design'!$F$8=3,'Hourly Demand and Generation'!I160*'System Design'!$F$21)))</f>
        <v>180</v>
      </c>
      <c r="O160" s="32">
        <f>IF('System Design'!$F$8=1,'Hourly Demand and Generation'!J160*'System Design'!$F$22,IF('System Design'!$F$8=2,'Hourly Demand and Generation'!K160*'System Design'!$F$22,IF('System Design'!$F$8=3,'Hourly Demand and Generation'!L160*'System Design'!$F$22)))</f>
        <v>785.83694690652749</v>
      </c>
      <c r="Q160" s="32">
        <f t="shared" si="29"/>
        <v>0</v>
      </c>
      <c r="R160" s="32">
        <f t="shared" si="32"/>
        <v>5400</v>
      </c>
      <c r="S160" s="32">
        <f t="shared" si="33"/>
        <v>0</v>
      </c>
      <c r="T160" s="32">
        <f t="shared" si="34"/>
        <v>21600</v>
      </c>
      <c r="U160" s="32">
        <f t="shared" si="35"/>
        <v>0</v>
      </c>
      <c r="V160" s="32">
        <f t="shared" si="30"/>
        <v>480.73694690652746</v>
      </c>
      <c r="W160" s="32">
        <f t="shared" si="36"/>
        <v>480.73694690652746</v>
      </c>
      <c r="X160" s="32">
        <f t="shared" si="37"/>
        <v>480.73694690652746</v>
      </c>
    </row>
    <row r="161" spans="1:24" x14ac:dyDescent="0.25">
      <c r="A161" s="2"/>
      <c r="B161" s="2" t="s">
        <v>2</v>
      </c>
      <c r="C161" s="2">
        <f t="shared" si="38"/>
        <v>7</v>
      </c>
      <c r="D161" s="2">
        <f t="shared" si="39"/>
        <v>13</v>
      </c>
      <c r="E161" s="2">
        <f t="shared" si="31"/>
        <v>157</v>
      </c>
      <c r="F161" s="11">
        <v>504</v>
      </c>
      <c r="G161" s="10">
        <v>0.29880000000000001</v>
      </c>
      <c r="H161" s="10">
        <v>0.315</v>
      </c>
      <c r="I161" s="10">
        <v>0.33119999999999999</v>
      </c>
      <c r="J161" s="9">
        <v>0.33529043068011799</v>
      </c>
      <c r="K161" s="9">
        <v>0.33529043068011799</v>
      </c>
      <c r="L161" s="9">
        <v>0.33529043068011799</v>
      </c>
      <c r="N161" s="32">
        <f>IF('System Design'!$F$8=1,'Hourly Demand and Generation'!G161*'System Design'!$F$21,IF('System Design'!$F$8=2,'Hourly Demand and Generation'!H161*'System Design'!$F$21,IF('System Design'!$F$8=3,'Hourly Demand and Generation'!I161*'System Design'!$F$21)))</f>
        <v>165.6</v>
      </c>
      <c r="O161" s="32">
        <f>IF('System Design'!$F$8=1,'Hourly Demand and Generation'!J161*'System Design'!$F$22,IF('System Design'!$F$8=2,'Hourly Demand and Generation'!K161*'System Design'!$F$22,IF('System Design'!$F$8=3,'Hourly Demand and Generation'!L161*'System Design'!$F$22)))</f>
        <v>838.22607670029493</v>
      </c>
      <c r="Q161" s="32">
        <f t="shared" si="29"/>
        <v>0</v>
      </c>
      <c r="R161" s="32">
        <f t="shared" si="32"/>
        <v>5400</v>
      </c>
      <c r="S161" s="32">
        <f t="shared" si="33"/>
        <v>0</v>
      </c>
      <c r="T161" s="32">
        <f t="shared" si="34"/>
        <v>21600</v>
      </c>
      <c r="U161" s="32">
        <f t="shared" si="35"/>
        <v>0</v>
      </c>
      <c r="V161" s="32">
        <f t="shared" si="30"/>
        <v>499.82607670029495</v>
      </c>
      <c r="W161" s="32">
        <f t="shared" si="36"/>
        <v>499.82607670029495</v>
      </c>
      <c r="X161" s="32">
        <f t="shared" si="37"/>
        <v>499.82607670029495</v>
      </c>
    </row>
    <row r="162" spans="1:24" x14ac:dyDescent="0.25">
      <c r="A162" s="2"/>
      <c r="B162" s="2" t="s">
        <v>2</v>
      </c>
      <c r="C162" s="2">
        <f t="shared" si="38"/>
        <v>7</v>
      </c>
      <c r="D162" s="2">
        <f t="shared" si="39"/>
        <v>14</v>
      </c>
      <c r="E162" s="2">
        <f t="shared" si="31"/>
        <v>158</v>
      </c>
      <c r="F162" s="11">
        <v>504</v>
      </c>
      <c r="G162" s="10">
        <v>0.2412</v>
      </c>
      <c r="H162" s="10">
        <v>0.25559999999999999</v>
      </c>
      <c r="I162" s="10">
        <v>0.27</v>
      </c>
      <c r="J162" s="9">
        <v>0.35624608259762602</v>
      </c>
      <c r="K162" s="9">
        <v>0.35624608259762602</v>
      </c>
      <c r="L162" s="9">
        <v>0.35624608259762602</v>
      </c>
      <c r="N162" s="32">
        <f>IF('System Design'!$F$8=1,'Hourly Demand and Generation'!G162*'System Design'!$F$21,IF('System Design'!$F$8=2,'Hourly Demand and Generation'!H162*'System Design'!$F$21,IF('System Design'!$F$8=3,'Hourly Demand and Generation'!I162*'System Design'!$F$21)))</f>
        <v>135</v>
      </c>
      <c r="O162" s="32">
        <f>IF('System Design'!$F$8=1,'Hourly Demand and Generation'!J162*'System Design'!$F$22,IF('System Design'!$F$8=2,'Hourly Demand and Generation'!K162*'System Design'!$F$22,IF('System Design'!$F$8=3,'Hourly Demand and Generation'!L162*'System Design'!$F$22)))</f>
        <v>890.61520649406509</v>
      </c>
      <c r="Q162" s="32">
        <f t="shared" si="29"/>
        <v>0</v>
      </c>
      <c r="R162" s="32">
        <f t="shared" si="32"/>
        <v>5400</v>
      </c>
      <c r="S162" s="32">
        <f t="shared" si="33"/>
        <v>0</v>
      </c>
      <c r="T162" s="32">
        <f t="shared" si="34"/>
        <v>21600</v>
      </c>
      <c r="U162" s="32">
        <f t="shared" si="35"/>
        <v>0</v>
      </c>
      <c r="V162" s="32">
        <f t="shared" si="30"/>
        <v>521.61520649406521</v>
      </c>
      <c r="W162" s="32">
        <f t="shared" si="36"/>
        <v>521.61520649406521</v>
      </c>
      <c r="X162" s="32">
        <f t="shared" si="37"/>
        <v>521.61520649406521</v>
      </c>
    </row>
    <row r="163" spans="1:24" x14ac:dyDescent="0.25">
      <c r="A163" s="2"/>
      <c r="B163" s="2" t="s">
        <v>2</v>
      </c>
      <c r="C163" s="2">
        <f t="shared" si="38"/>
        <v>7</v>
      </c>
      <c r="D163" s="2">
        <f t="shared" si="39"/>
        <v>15</v>
      </c>
      <c r="E163" s="2">
        <f t="shared" si="31"/>
        <v>159</v>
      </c>
      <c r="F163" s="11">
        <v>535.5</v>
      </c>
      <c r="G163" s="10">
        <v>0.18</v>
      </c>
      <c r="H163" s="10">
        <v>0.19439999999999999</v>
      </c>
      <c r="I163" s="10">
        <v>0.20880000000000001</v>
      </c>
      <c r="J163" s="9">
        <v>0.377201734515133</v>
      </c>
      <c r="K163" s="9">
        <v>0.377201734515133</v>
      </c>
      <c r="L163" s="9">
        <v>0.377201734515133</v>
      </c>
      <c r="N163" s="32">
        <f>IF('System Design'!$F$8=1,'Hourly Demand and Generation'!G163*'System Design'!$F$21,IF('System Design'!$F$8=2,'Hourly Demand and Generation'!H163*'System Design'!$F$21,IF('System Design'!$F$8=3,'Hourly Demand and Generation'!I163*'System Design'!$F$21)))</f>
        <v>104.4</v>
      </c>
      <c r="O163" s="32">
        <f>IF('System Design'!$F$8=1,'Hourly Demand and Generation'!J163*'System Design'!$F$22,IF('System Design'!$F$8=2,'Hourly Demand and Generation'!K163*'System Design'!$F$22,IF('System Design'!$F$8=3,'Hourly Demand and Generation'!L163*'System Design'!$F$22)))</f>
        <v>943.00433628783253</v>
      </c>
      <c r="Q163" s="32">
        <f t="shared" si="29"/>
        <v>0</v>
      </c>
      <c r="R163" s="32">
        <f t="shared" si="32"/>
        <v>5400</v>
      </c>
      <c r="S163" s="32">
        <f t="shared" si="33"/>
        <v>0</v>
      </c>
      <c r="T163" s="32">
        <f t="shared" si="34"/>
        <v>21600</v>
      </c>
      <c r="U163" s="32">
        <f t="shared" si="35"/>
        <v>0</v>
      </c>
      <c r="V163" s="32">
        <f t="shared" si="30"/>
        <v>511.90433628783262</v>
      </c>
      <c r="W163" s="32">
        <f t="shared" si="36"/>
        <v>511.90433628783262</v>
      </c>
      <c r="X163" s="32">
        <f t="shared" si="37"/>
        <v>511.90433628783262</v>
      </c>
    </row>
    <row r="164" spans="1:24" x14ac:dyDescent="0.25">
      <c r="A164" s="2"/>
      <c r="B164" s="2" t="s">
        <v>2</v>
      </c>
      <c r="C164" s="2">
        <f t="shared" si="38"/>
        <v>7</v>
      </c>
      <c r="D164" s="2">
        <f t="shared" si="39"/>
        <v>16</v>
      </c>
      <c r="E164" s="2">
        <f t="shared" si="31"/>
        <v>160</v>
      </c>
      <c r="F164" s="11">
        <v>567</v>
      </c>
      <c r="G164" s="10">
        <v>0.1188</v>
      </c>
      <c r="H164" s="10">
        <v>0.13500000000000001</v>
      </c>
      <c r="I164" s="10">
        <v>0.1512</v>
      </c>
      <c r="J164" s="9">
        <v>0.377201734515133</v>
      </c>
      <c r="K164" s="9">
        <v>0.377201734515133</v>
      </c>
      <c r="L164" s="9">
        <v>0.377201734515133</v>
      </c>
      <c r="N164" s="32">
        <f>IF('System Design'!$F$8=1,'Hourly Demand and Generation'!G164*'System Design'!$F$21,IF('System Design'!$F$8=2,'Hourly Demand and Generation'!H164*'System Design'!$F$21,IF('System Design'!$F$8=3,'Hourly Demand and Generation'!I164*'System Design'!$F$21)))</f>
        <v>75.599999999999994</v>
      </c>
      <c r="O164" s="32">
        <f>IF('System Design'!$F$8=1,'Hourly Demand and Generation'!J164*'System Design'!$F$22,IF('System Design'!$F$8=2,'Hourly Demand and Generation'!K164*'System Design'!$F$22,IF('System Design'!$F$8=3,'Hourly Demand and Generation'!L164*'System Design'!$F$22)))</f>
        <v>943.00433628783253</v>
      </c>
      <c r="Q164" s="32">
        <f t="shared" si="29"/>
        <v>0</v>
      </c>
      <c r="R164" s="32">
        <f t="shared" si="32"/>
        <v>5400</v>
      </c>
      <c r="S164" s="32">
        <f t="shared" si="33"/>
        <v>0</v>
      </c>
      <c r="T164" s="32">
        <f t="shared" si="34"/>
        <v>21600</v>
      </c>
      <c r="U164" s="32">
        <f t="shared" si="35"/>
        <v>0</v>
      </c>
      <c r="V164" s="32">
        <f t="shared" si="30"/>
        <v>451.60433628783255</v>
      </c>
      <c r="W164" s="32">
        <f t="shared" si="36"/>
        <v>451.60433628783255</v>
      </c>
      <c r="X164" s="32">
        <f t="shared" si="37"/>
        <v>451.60433628783255</v>
      </c>
    </row>
    <row r="165" spans="1:24" x14ac:dyDescent="0.25">
      <c r="A165" s="2"/>
      <c r="B165" s="2" t="s">
        <v>2</v>
      </c>
      <c r="C165" s="2">
        <f t="shared" si="38"/>
        <v>7</v>
      </c>
      <c r="D165" s="2">
        <f t="shared" si="39"/>
        <v>17</v>
      </c>
      <c r="E165" s="2">
        <f t="shared" si="31"/>
        <v>161</v>
      </c>
      <c r="F165" s="11">
        <v>598.5</v>
      </c>
      <c r="G165" s="10">
        <v>6.1199999999999997E-2</v>
      </c>
      <c r="H165" s="10">
        <v>7.5600000000000001E-2</v>
      </c>
      <c r="I165" s="10">
        <v>0.09</v>
      </c>
      <c r="J165" s="9">
        <v>0.41911303835014801</v>
      </c>
      <c r="K165" s="9">
        <v>0.41911303835014801</v>
      </c>
      <c r="L165" s="9">
        <v>0.41911303835014801</v>
      </c>
      <c r="N165" s="32">
        <f>IF('System Design'!$F$8=1,'Hourly Demand and Generation'!G165*'System Design'!$F$21,IF('System Design'!$F$8=2,'Hourly Demand and Generation'!H165*'System Design'!$F$21,IF('System Design'!$F$8=3,'Hourly Demand and Generation'!I165*'System Design'!$F$21)))</f>
        <v>45</v>
      </c>
      <c r="O165" s="32">
        <f>IF('System Design'!$F$8=1,'Hourly Demand and Generation'!J165*'System Design'!$F$22,IF('System Design'!$F$8=2,'Hourly Demand and Generation'!K165*'System Design'!$F$22,IF('System Design'!$F$8=3,'Hourly Demand and Generation'!L165*'System Design'!$F$22)))</f>
        <v>1047.7825958753701</v>
      </c>
      <c r="Q165" s="32">
        <f t="shared" si="29"/>
        <v>0</v>
      </c>
      <c r="R165" s="32">
        <f t="shared" si="32"/>
        <v>5400</v>
      </c>
      <c r="S165" s="32">
        <f t="shared" si="33"/>
        <v>0</v>
      </c>
      <c r="T165" s="32">
        <f t="shared" si="34"/>
        <v>21600</v>
      </c>
      <c r="U165" s="32">
        <f t="shared" si="35"/>
        <v>0</v>
      </c>
      <c r="V165" s="32">
        <f t="shared" si="30"/>
        <v>494.28259587537013</v>
      </c>
      <c r="W165" s="32">
        <f t="shared" si="36"/>
        <v>494.28259587537013</v>
      </c>
      <c r="X165" s="32">
        <f t="shared" si="37"/>
        <v>494.28259587537013</v>
      </c>
    </row>
    <row r="166" spans="1:24" x14ac:dyDescent="0.25">
      <c r="A166" s="2"/>
      <c r="B166" s="2" t="s">
        <v>2</v>
      </c>
      <c r="C166" s="2">
        <f t="shared" si="38"/>
        <v>7</v>
      </c>
      <c r="D166" s="2">
        <f t="shared" si="39"/>
        <v>18</v>
      </c>
      <c r="E166" s="2">
        <f t="shared" si="31"/>
        <v>162</v>
      </c>
      <c r="F166" s="11">
        <v>630</v>
      </c>
      <c r="G166" s="9">
        <v>2.8799999999999999E-2</v>
      </c>
      <c r="H166" s="9">
        <v>4.4999999999999998E-2</v>
      </c>
      <c r="I166" s="9">
        <v>6.1199999999999997E-2</v>
      </c>
      <c r="J166" s="9">
        <v>0.39815738643263998</v>
      </c>
      <c r="K166" s="9">
        <v>0.39815738643263998</v>
      </c>
      <c r="L166" s="9">
        <v>0.39815738643263998</v>
      </c>
      <c r="N166" s="32">
        <f>IF('System Design'!$F$8=1,'Hourly Demand and Generation'!G166*'System Design'!$F$21,IF('System Design'!$F$8=2,'Hourly Demand and Generation'!H166*'System Design'!$F$21,IF('System Design'!$F$8=3,'Hourly Demand and Generation'!I166*'System Design'!$F$21)))</f>
        <v>30.599999999999998</v>
      </c>
      <c r="O166" s="32">
        <f>IF('System Design'!$F$8=1,'Hourly Demand and Generation'!J166*'System Design'!$F$22,IF('System Design'!$F$8=2,'Hourly Demand and Generation'!K166*'System Design'!$F$22,IF('System Design'!$F$8=3,'Hourly Demand and Generation'!L166*'System Design'!$F$22)))</f>
        <v>995.39346608159997</v>
      </c>
      <c r="Q166" s="32">
        <f t="shared" si="29"/>
        <v>0</v>
      </c>
      <c r="R166" s="32">
        <f t="shared" si="32"/>
        <v>5400</v>
      </c>
      <c r="S166" s="32">
        <f t="shared" si="33"/>
        <v>0</v>
      </c>
      <c r="T166" s="32">
        <f t="shared" si="34"/>
        <v>21600</v>
      </c>
      <c r="U166" s="32">
        <f t="shared" si="35"/>
        <v>0</v>
      </c>
      <c r="V166" s="32">
        <f t="shared" si="30"/>
        <v>395.99346608159999</v>
      </c>
      <c r="W166" s="32">
        <f t="shared" si="36"/>
        <v>395.99346608159999</v>
      </c>
      <c r="X166" s="32">
        <f t="shared" si="37"/>
        <v>395.99346608159999</v>
      </c>
    </row>
    <row r="167" spans="1:24" x14ac:dyDescent="0.25">
      <c r="A167" s="2"/>
      <c r="B167" s="2" t="s">
        <v>2</v>
      </c>
      <c r="C167" s="2">
        <f t="shared" si="38"/>
        <v>7</v>
      </c>
      <c r="D167" s="2">
        <f t="shared" si="39"/>
        <v>19</v>
      </c>
      <c r="E167" s="2">
        <f t="shared" si="31"/>
        <v>163</v>
      </c>
      <c r="F167" s="11">
        <v>611.1</v>
      </c>
      <c r="G167" s="9">
        <v>0</v>
      </c>
      <c r="H167" s="9">
        <v>1.44E-2</v>
      </c>
      <c r="I167" s="9">
        <v>2.8799999999999999E-2</v>
      </c>
      <c r="J167" s="9">
        <v>0.377201734515133</v>
      </c>
      <c r="K167" s="9">
        <v>0.377201734515133</v>
      </c>
      <c r="L167" s="9">
        <v>0.377201734515133</v>
      </c>
      <c r="N167" s="32">
        <f>IF('System Design'!$F$8=1,'Hourly Demand and Generation'!G167*'System Design'!$F$21,IF('System Design'!$F$8=2,'Hourly Demand and Generation'!H167*'System Design'!$F$21,IF('System Design'!$F$8=3,'Hourly Demand and Generation'!I167*'System Design'!$F$21)))</f>
        <v>14.4</v>
      </c>
      <c r="O167" s="32">
        <f>IF('System Design'!$F$8=1,'Hourly Demand and Generation'!J167*'System Design'!$F$22,IF('System Design'!$F$8=2,'Hourly Demand and Generation'!K167*'System Design'!$F$22,IF('System Design'!$F$8=3,'Hourly Demand and Generation'!L167*'System Design'!$F$22)))</f>
        <v>943.00433628783253</v>
      </c>
      <c r="Q167" s="32">
        <f t="shared" si="29"/>
        <v>0</v>
      </c>
      <c r="R167" s="32">
        <f t="shared" si="32"/>
        <v>5400</v>
      </c>
      <c r="S167" s="32">
        <f t="shared" si="33"/>
        <v>0</v>
      </c>
      <c r="T167" s="32">
        <f t="shared" si="34"/>
        <v>21600</v>
      </c>
      <c r="U167" s="32">
        <f t="shared" si="35"/>
        <v>0</v>
      </c>
      <c r="V167" s="32">
        <f t="shared" si="30"/>
        <v>346.30433628783248</v>
      </c>
      <c r="W167" s="32">
        <f t="shared" si="36"/>
        <v>346.30433628783248</v>
      </c>
      <c r="X167" s="32">
        <f t="shared" si="37"/>
        <v>346.30433628783248</v>
      </c>
    </row>
    <row r="168" spans="1:24" x14ac:dyDescent="0.25">
      <c r="A168" s="2"/>
      <c r="B168" s="2" t="s">
        <v>2</v>
      </c>
      <c r="C168" s="2">
        <f t="shared" si="38"/>
        <v>7</v>
      </c>
      <c r="D168" s="2">
        <f t="shared" si="39"/>
        <v>20</v>
      </c>
      <c r="E168" s="2">
        <f t="shared" si="31"/>
        <v>164</v>
      </c>
      <c r="F168" s="11">
        <v>598.5</v>
      </c>
      <c r="G168" s="9">
        <v>0</v>
      </c>
      <c r="H168" s="9">
        <v>0</v>
      </c>
      <c r="I168" s="9">
        <v>0</v>
      </c>
      <c r="J168" s="9">
        <v>0.377201734515133</v>
      </c>
      <c r="K168" s="9">
        <v>0.377201734515133</v>
      </c>
      <c r="L168" s="9">
        <v>0.377201734515133</v>
      </c>
      <c r="N168" s="32">
        <f>IF('System Design'!$F$8=1,'Hourly Demand and Generation'!G168*'System Design'!$F$21,IF('System Design'!$F$8=2,'Hourly Demand and Generation'!H168*'System Design'!$F$21,IF('System Design'!$F$8=3,'Hourly Demand and Generation'!I168*'System Design'!$F$21)))</f>
        <v>0</v>
      </c>
      <c r="O168" s="32">
        <f>IF('System Design'!$F$8=1,'Hourly Demand and Generation'!J168*'System Design'!$F$22,IF('System Design'!$F$8=2,'Hourly Demand and Generation'!K168*'System Design'!$F$22,IF('System Design'!$F$8=3,'Hourly Demand and Generation'!L168*'System Design'!$F$22)))</f>
        <v>943.00433628783253</v>
      </c>
      <c r="Q168" s="32">
        <f t="shared" si="29"/>
        <v>0</v>
      </c>
      <c r="R168" s="32">
        <f t="shared" si="32"/>
        <v>5400</v>
      </c>
      <c r="S168" s="32">
        <f t="shared" si="33"/>
        <v>0</v>
      </c>
      <c r="T168" s="32">
        <f t="shared" si="34"/>
        <v>21600</v>
      </c>
      <c r="U168" s="32">
        <f t="shared" si="35"/>
        <v>0</v>
      </c>
      <c r="V168" s="32">
        <f t="shared" si="30"/>
        <v>344.50433628783253</v>
      </c>
      <c r="W168" s="32">
        <f t="shared" si="36"/>
        <v>344.50433628783253</v>
      </c>
      <c r="X168" s="32">
        <f t="shared" si="37"/>
        <v>344.50433628783253</v>
      </c>
    </row>
    <row r="169" spans="1:24" x14ac:dyDescent="0.25">
      <c r="A169" s="2"/>
      <c r="B169" s="2" t="s">
        <v>2</v>
      </c>
      <c r="C169" s="2">
        <f t="shared" si="38"/>
        <v>7</v>
      </c>
      <c r="D169" s="2">
        <f t="shared" si="39"/>
        <v>21</v>
      </c>
      <c r="E169" s="2">
        <f t="shared" si="31"/>
        <v>165</v>
      </c>
      <c r="F169" s="11">
        <v>567</v>
      </c>
      <c r="G169" s="9">
        <v>0</v>
      </c>
      <c r="H169" s="9">
        <v>0</v>
      </c>
      <c r="I169" s="9">
        <v>0</v>
      </c>
      <c r="J169" s="9">
        <v>0.377201734515133</v>
      </c>
      <c r="K169" s="9">
        <v>0.377201734515133</v>
      </c>
      <c r="L169" s="9">
        <v>0.377201734515133</v>
      </c>
      <c r="N169" s="32">
        <f>IF('System Design'!$F$8=1,'Hourly Demand and Generation'!G169*'System Design'!$F$21,IF('System Design'!$F$8=2,'Hourly Demand and Generation'!H169*'System Design'!$F$21,IF('System Design'!$F$8=3,'Hourly Demand and Generation'!I169*'System Design'!$F$21)))</f>
        <v>0</v>
      </c>
      <c r="O169" s="32">
        <f>IF('System Design'!$F$8=1,'Hourly Demand and Generation'!J169*'System Design'!$F$22,IF('System Design'!$F$8=2,'Hourly Demand and Generation'!K169*'System Design'!$F$22,IF('System Design'!$F$8=3,'Hourly Demand and Generation'!L169*'System Design'!$F$22)))</f>
        <v>943.00433628783253</v>
      </c>
      <c r="Q169" s="32">
        <f t="shared" si="29"/>
        <v>0</v>
      </c>
      <c r="R169" s="32">
        <f t="shared" si="32"/>
        <v>5400</v>
      </c>
      <c r="S169" s="32">
        <f t="shared" si="33"/>
        <v>0</v>
      </c>
      <c r="T169" s="32">
        <f t="shared" si="34"/>
        <v>21600</v>
      </c>
      <c r="U169" s="32">
        <f t="shared" si="35"/>
        <v>0</v>
      </c>
      <c r="V169" s="32">
        <f t="shared" si="30"/>
        <v>376.00433628783253</v>
      </c>
      <c r="W169" s="32">
        <f t="shared" si="36"/>
        <v>376.00433628783253</v>
      </c>
      <c r="X169" s="32">
        <f t="shared" si="37"/>
        <v>376.00433628783253</v>
      </c>
    </row>
    <row r="170" spans="1:24" x14ac:dyDescent="0.25">
      <c r="A170" s="2"/>
      <c r="B170" s="2" t="s">
        <v>2</v>
      </c>
      <c r="C170" s="2">
        <f t="shared" si="38"/>
        <v>7</v>
      </c>
      <c r="D170" s="2">
        <f t="shared" si="39"/>
        <v>22</v>
      </c>
      <c r="E170" s="2">
        <f t="shared" si="31"/>
        <v>166</v>
      </c>
      <c r="F170" s="11">
        <v>535.5</v>
      </c>
      <c r="G170" s="9">
        <v>0</v>
      </c>
      <c r="H170" s="9">
        <v>0</v>
      </c>
      <c r="I170" s="9">
        <v>0</v>
      </c>
      <c r="J170" s="9">
        <v>0.39815738643263998</v>
      </c>
      <c r="K170" s="9">
        <v>0.39815738643263998</v>
      </c>
      <c r="L170" s="9">
        <v>0.39815738643263998</v>
      </c>
      <c r="N170" s="32">
        <f>IF('System Design'!$F$8=1,'Hourly Demand and Generation'!G170*'System Design'!$F$21,IF('System Design'!$F$8=2,'Hourly Demand and Generation'!H170*'System Design'!$F$21,IF('System Design'!$F$8=3,'Hourly Demand and Generation'!I170*'System Design'!$F$21)))</f>
        <v>0</v>
      </c>
      <c r="O170" s="32">
        <f>IF('System Design'!$F$8=1,'Hourly Demand and Generation'!J170*'System Design'!$F$22,IF('System Design'!$F$8=2,'Hourly Demand and Generation'!K170*'System Design'!$F$22,IF('System Design'!$F$8=3,'Hourly Demand and Generation'!L170*'System Design'!$F$22)))</f>
        <v>995.39346608159997</v>
      </c>
      <c r="Q170" s="32">
        <f t="shared" si="29"/>
        <v>0</v>
      </c>
      <c r="R170" s="32">
        <f t="shared" si="32"/>
        <v>5400</v>
      </c>
      <c r="S170" s="32">
        <f t="shared" si="33"/>
        <v>0</v>
      </c>
      <c r="T170" s="32">
        <f t="shared" si="34"/>
        <v>21600</v>
      </c>
      <c r="U170" s="32">
        <f t="shared" si="35"/>
        <v>0</v>
      </c>
      <c r="V170" s="32">
        <f t="shared" si="30"/>
        <v>459.89346608159997</v>
      </c>
      <c r="W170" s="32">
        <f t="shared" si="36"/>
        <v>459.89346608159997</v>
      </c>
      <c r="X170" s="32">
        <f t="shared" si="37"/>
        <v>459.89346608159997</v>
      </c>
    </row>
    <row r="171" spans="1:24" x14ac:dyDescent="0.25">
      <c r="A171" s="2"/>
      <c r="B171" s="2" t="s">
        <v>2</v>
      </c>
      <c r="C171" s="2">
        <f t="shared" si="38"/>
        <v>7</v>
      </c>
      <c r="D171" s="2">
        <f t="shared" si="39"/>
        <v>23</v>
      </c>
      <c r="E171" s="2">
        <f t="shared" si="31"/>
        <v>167</v>
      </c>
      <c r="F171" s="11">
        <v>504</v>
      </c>
      <c r="G171" s="9">
        <v>0</v>
      </c>
      <c r="H171" s="9">
        <v>0</v>
      </c>
      <c r="I171" s="9">
        <v>0</v>
      </c>
      <c r="J171" s="9">
        <v>0.33529043068011799</v>
      </c>
      <c r="K171" s="9">
        <v>0.33529043068011799</v>
      </c>
      <c r="L171" s="9">
        <v>0.33529043068011799</v>
      </c>
      <c r="N171" s="32">
        <f>IF('System Design'!$F$8=1,'Hourly Demand and Generation'!G171*'System Design'!$F$21,IF('System Design'!$F$8=2,'Hourly Demand and Generation'!H171*'System Design'!$F$21,IF('System Design'!$F$8=3,'Hourly Demand and Generation'!I171*'System Design'!$F$21)))</f>
        <v>0</v>
      </c>
      <c r="O171" s="32">
        <f>IF('System Design'!$F$8=1,'Hourly Demand and Generation'!J171*'System Design'!$F$22,IF('System Design'!$F$8=2,'Hourly Demand and Generation'!K171*'System Design'!$F$22,IF('System Design'!$F$8=3,'Hourly Demand and Generation'!L171*'System Design'!$F$22)))</f>
        <v>838.22607670029493</v>
      </c>
      <c r="Q171" s="32">
        <f t="shared" si="29"/>
        <v>0</v>
      </c>
      <c r="R171" s="32">
        <f t="shared" si="32"/>
        <v>5400</v>
      </c>
      <c r="S171" s="32">
        <f t="shared" si="33"/>
        <v>0</v>
      </c>
      <c r="T171" s="32">
        <f t="shared" si="34"/>
        <v>21600</v>
      </c>
      <c r="U171" s="32">
        <f t="shared" si="35"/>
        <v>0</v>
      </c>
      <c r="V171" s="32">
        <f t="shared" si="30"/>
        <v>334.22607670029493</v>
      </c>
      <c r="W171" s="32">
        <f t="shared" si="36"/>
        <v>334.22607670029493</v>
      </c>
      <c r="X171" s="32">
        <f t="shared" si="37"/>
        <v>334.22607670029493</v>
      </c>
    </row>
    <row r="172" spans="1:24" x14ac:dyDescent="0.25">
      <c r="A172" s="2"/>
      <c r="B172" s="2" t="s">
        <v>2</v>
      </c>
      <c r="C172" s="2">
        <f t="shared" si="38"/>
        <v>7</v>
      </c>
      <c r="D172" s="2">
        <f t="shared" si="39"/>
        <v>24</v>
      </c>
      <c r="E172" s="2">
        <f t="shared" si="31"/>
        <v>168</v>
      </c>
      <c r="F172" s="11">
        <v>441</v>
      </c>
      <c r="G172" s="9">
        <v>0</v>
      </c>
      <c r="H172" s="9">
        <v>0</v>
      </c>
      <c r="I172" s="9">
        <v>0</v>
      </c>
      <c r="J172" s="9">
        <v>0.33529043068011799</v>
      </c>
      <c r="K172" s="9">
        <v>0.33529043068011799</v>
      </c>
      <c r="L172" s="9">
        <v>0.33529043068011799</v>
      </c>
      <c r="N172" s="32">
        <f>IF('System Design'!$F$8=1,'Hourly Demand and Generation'!G172*'System Design'!$F$21,IF('System Design'!$F$8=2,'Hourly Demand and Generation'!H172*'System Design'!$F$21,IF('System Design'!$F$8=3,'Hourly Demand and Generation'!I172*'System Design'!$F$21)))</f>
        <v>0</v>
      </c>
      <c r="O172" s="32">
        <f>IF('System Design'!$F$8=1,'Hourly Demand and Generation'!J172*'System Design'!$F$22,IF('System Design'!$F$8=2,'Hourly Demand and Generation'!K172*'System Design'!$F$22,IF('System Design'!$F$8=3,'Hourly Demand and Generation'!L172*'System Design'!$F$22)))</f>
        <v>838.22607670029493</v>
      </c>
      <c r="Q172" s="32">
        <f t="shared" si="29"/>
        <v>0</v>
      </c>
      <c r="R172" s="32">
        <f t="shared" si="32"/>
        <v>5400</v>
      </c>
      <c r="S172" s="32">
        <f t="shared" si="33"/>
        <v>0</v>
      </c>
      <c r="T172" s="32">
        <f t="shared" si="34"/>
        <v>21600</v>
      </c>
      <c r="U172" s="32">
        <f t="shared" si="35"/>
        <v>0</v>
      </c>
      <c r="V172" s="32">
        <f t="shared" si="30"/>
        <v>397.22607670029493</v>
      </c>
      <c r="W172" s="32">
        <f t="shared" si="36"/>
        <v>397.22607670029493</v>
      </c>
      <c r="X172" s="32">
        <f t="shared" si="37"/>
        <v>397.22607670029493</v>
      </c>
    </row>
    <row r="173" spans="1:24" x14ac:dyDescent="0.25">
      <c r="A173" s="2"/>
      <c r="B173" s="2" t="s">
        <v>2</v>
      </c>
      <c r="C173" s="2">
        <f>C172+1</f>
        <v>8</v>
      </c>
      <c r="D173" s="2">
        <v>1</v>
      </c>
      <c r="E173" s="2">
        <f t="shared" si="31"/>
        <v>169</v>
      </c>
      <c r="F173" s="11">
        <v>378</v>
      </c>
      <c r="G173" s="9">
        <v>0</v>
      </c>
      <c r="H173" s="9">
        <v>0</v>
      </c>
      <c r="I173" s="9">
        <v>0</v>
      </c>
      <c r="J173" s="9">
        <v>0.366108493705875</v>
      </c>
      <c r="K173" s="9">
        <v>0.366108493705875</v>
      </c>
      <c r="L173" s="9">
        <v>0.366108493705875</v>
      </c>
      <c r="N173" s="32">
        <f>IF('System Design'!$F$8=1,'Hourly Demand and Generation'!G173*'System Design'!$F$21,IF('System Design'!$F$8=2,'Hourly Demand and Generation'!H173*'System Design'!$F$21,IF('System Design'!$F$8=3,'Hourly Demand and Generation'!I173*'System Design'!$F$21)))</f>
        <v>0</v>
      </c>
      <c r="O173" s="32">
        <f>IF('System Design'!$F$8=1,'Hourly Demand and Generation'!J173*'System Design'!$F$22,IF('System Design'!$F$8=2,'Hourly Demand and Generation'!K173*'System Design'!$F$22,IF('System Design'!$F$8=3,'Hourly Demand and Generation'!L173*'System Design'!$F$22)))</f>
        <v>915.27123426468756</v>
      </c>
      <c r="Q173" s="32">
        <f t="shared" si="29"/>
        <v>0</v>
      </c>
      <c r="R173" s="32">
        <f t="shared" si="32"/>
        <v>5400</v>
      </c>
      <c r="S173" s="32">
        <f t="shared" si="33"/>
        <v>0</v>
      </c>
      <c r="T173" s="32">
        <f t="shared" si="34"/>
        <v>21600</v>
      </c>
      <c r="U173" s="32">
        <f t="shared" si="35"/>
        <v>0</v>
      </c>
      <c r="V173" s="32">
        <f t="shared" si="30"/>
        <v>537.27123426468756</v>
      </c>
      <c r="W173" s="32">
        <f t="shared" si="36"/>
        <v>537.27123426468756</v>
      </c>
      <c r="X173" s="32">
        <f t="shared" si="37"/>
        <v>537.27123426468756</v>
      </c>
    </row>
    <row r="174" spans="1:24" x14ac:dyDescent="0.25">
      <c r="A174" s="2"/>
      <c r="B174" s="2" t="s">
        <v>2</v>
      </c>
      <c r="C174" s="2">
        <f>C173</f>
        <v>8</v>
      </c>
      <c r="D174" s="2">
        <f>D173+1</f>
        <v>2</v>
      </c>
      <c r="E174" s="2">
        <f t="shared" si="31"/>
        <v>170</v>
      </c>
      <c r="F174" s="11">
        <v>346.5</v>
      </c>
      <c r="G174" s="10">
        <v>0</v>
      </c>
      <c r="H174" s="10">
        <v>0</v>
      </c>
      <c r="I174" s="10">
        <v>0</v>
      </c>
      <c r="J174" s="9">
        <v>0.329497644335287</v>
      </c>
      <c r="K174" s="9">
        <v>0.329497644335287</v>
      </c>
      <c r="L174" s="9">
        <v>0.329497644335287</v>
      </c>
      <c r="N174" s="32">
        <f>IF('System Design'!$F$8=1,'Hourly Demand and Generation'!G174*'System Design'!$F$21,IF('System Design'!$F$8=2,'Hourly Demand and Generation'!H174*'System Design'!$F$21,IF('System Design'!$F$8=3,'Hourly Demand and Generation'!I174*'System Design'!$F$21)))</f>
        <v>0</v>
      </c>
      <c r="O174" s="32">
        <f>IF('System Design'!$F$8=1,'Hourly Demand and Generation'!J174*'System Design'!$F$22,IF('System Design'!$F$8=2,'Hourly Demand and Generation'!K174*'System Design'!$F$22,IF('System Design'!$F$8=3,'Hourly Demand and Generation'!L174*'System Design'!$F$22)))</f>
        <v>823.74411083821747</v>
      </c>
      <c r="Q174" s="32">
        <f t="shared" si="29"/>
        <v>0</v>
      </c>
      <c r="R174" s="32">
        <f t="shared" si="32"/>
        <v>5400</v>
      </c>
      <c r="S174" s="32">
        <f t="shared" si="33"/>
        <v>0</v>
      </c>
      <c r="T174" s="32">
        <f t="shared" si="34"/>
        <v>21600</v>
      </c>
      <c r="U174" s="32">
        <f t="shared" si="35"/>
        <v>0</v>
      </c>
      <c r="V174" s="32">
        <f t="shared" si="30"/>
        <v>477.24411083821747</v>
      </c>
      <c r="W174" s="32">
        <f t="shared" si="36"/>
        <v>477.24411083821747</v>
      </c>
      <c r="X174" s="32">
        <f t="shared" si="37"/>
        <v>477.24411083821747</v>
      </c>
    </row>
    <row r="175" spans="1:24" x14ac:dyDescent="0.25">
      <c r="A175" s="2"/>
      <c r="B175" s="2" t="s">
        <v>2</v>
      </c>
      <c r="C175" s="2">
        <f t="shared" ref="C175:C196" si="40">C174</f>
        <v>8</v>
      </c>
      <c r="D175" s="2">
        <f t="shared" ref="D175:D196" si="41">D174+1</f>
        <v>3</v>
      </c>
      <c r="E175" s="2">
        <f t="shared" si="31"/>
        <v>171</v>
      </c>
      <c r="F175" s="11">
        <v>315</v>
      </c>
      <c r="G175" s="10">
        <v>0</v>
      </c>
      <c r="H175" s="10">
        <v>0</v>
      </c>
      <c r="I175" s="10">
        <v>0</v>
      </c>
      <c r="J175" s="9">
        <v>0.329497644335287</v>
      </c>
      <c r="K175" s="9">
        <v>0.329497644335287</v>
      </c>
      <c r="L175" s="9">
        <v>0.329497644335287</v>
      </c>
      <c r="N175" s="32">
        <f>IF('System Design'!$F$8=1,'Hourly Demand and Generation'!G175*'System Design'!$F$21,IF('System Design'!$F$8=2,'Hourly Demand and Generation'!H175*'System Design'!$F$21,IF('System Design'!$F$8=3,'Hourly Demand and Generation'!I175*'System Design'!$F$21)))</f>
        <v>0</v>
      </c>
      <c r="O175" s="32">
        <f>IF('System Design'!$F$8=1,'Hourly Demand and Generation'!J175*'System Design'!$F$22,IF('System Design'!$F$8=2,'Hourly Demand and Generation'!K175*'System Design'!$F$22,IF('System Design'!$F$8=3,'Hourly Demand and Generation'!L175*'System Design'!$F$22)))</f>
        <v>823.74411083821747</v>
      </c>
      <c r="Q175" s="32">
        <f t="shared" si="29"/>
        <v>0</v>
      </c>
      <c r="R175" s="32">
        <f t="shared" si="32"/>
        <v>5400</v>
      </c>
      <c r="S175" s="32">
        <f t="shared" si="33"/>
        <v>0</v>
      </c>
      <c r="T175" s="32">
        <f t="shared" si="34"/>
        <v>21600</v>
      </c>
      <c r="U175" s="32">
        <f t="shared" si="35"/>
        <v>0</v>
      </c>
      <c r="V175" s="32">
        <f t="shared" si="30"/>
        <v>508.74411083821747</v>
      </c>
      <c r="W175" s="32">
        <f t="shared" si="36"/>
        <v>508.74411083821747</v>
      </c>
      <c r="X175" s="32">
        <f t="shared" si="37"/>
        <v>508.74411083821747</v>
      </c>
    </row>
    <row r="176" spans="1:24" x14ac:dyDescent="0.25">
      <c r="A176" s="2"/>
      <c r="B176" s="2" t="s">
        <v>2</v>
      </c>
      <c r="C176" s="2">
        <f t="shared" si="40"/>
        <v>8</v>
      </c>
      <c r="D176" s="2">
        <f t="shared" si="41"/>
        <v>4</v>
      </c>
      <c r="E176" s="2">
        <f t="shared" si="31"/>
        <v>172</v>
      </c>
      <c r="F176" s="11">
        <v>378</v>
      </c>
      <c r="G176" s="10">
        <v>0</v>
      </c>
      <c r="H176" s="10">
        <v>0</v>
      </c>
      <c r="I176" s="10">
        <v>0</v>
      </c>
      <c r="J176" s="9">
        <v>0.366108493705875</v>
      </c>
      <c r="K176" s="9">
        <v>0.366108493705875</v>
      </c>
      <c r="L176" s="9">
        <v>0.366108493705875</v>
      </c>
      <c r="N176" s="32">
        <f>IF('System Design'!$F$8=1,'Hourly Demand and Generation'!G176*'System Design'!$F$21,IF('System Design'!$F$8=2,'Hourly Demand and Generation'!H176*'System Design'!$F$21,IF('System Design'!$F$8=3,'Hourly Demand and Generation'!I176*'System Design'!$F$21)))</f>
        <v>0</v>
      </c>
      <c r="O176" s="32">
        <f>IF('System Design'!$F$8=1,'Hourly Demand and Generation'!J176*'System Design'!$F$22,IF('System Design'!$F$8=2,'Hourly Demand and Generation'!K176*'System Design'!$F$22,IF('System Design'!$F$8=3,'Hourly Demand and Generation'!L176*'System Design'!$F$22)))</f>
        <v>915.27123426468756</v>
      </c>
      <c r="Q176" s="32">
        <f t="shared" si="29"/>
        <v>0</v>
      </c>
      <c r="R176" s="32">
        <f t="shared" si="32"/>
        <v>5400</v>
      </c>
      <c r="S176" s="32">
        <f t="shared" si="33"/>
        <v>0</v>
      </c>
      <c r="T176" s="32">
        <f t="shared" si="34"/>
        <v>21600</v>
      </c>
      <c r="U176" s="32">
        <f t="shared" si="35"/>
        <v>0</v>
      </c>
      <c r="V176" s="32">
        <f t="shared" si="30"/>
        <v>537.27123426468756</v>
      </c>
      <c r="W176" s="32">
        <f t="shared" si="36"/>
        <v>537.27123426468756</v>
      </c>
      <c r="X176" s="32">
        <f t="shared" si="37"/>
        <v>537.27123426468756</v>
      </c>
    </row>
    <row r="177" spans="1:24" x14ac:dyDescent="0.25">
      <c r="A177" s="2"/>
      <c r="B177" s="2" t="s">
        <v>2</v>
      </c>
      <c r="C177" s="2">
        <f t="shared" si="40"/>
        <v>8</v>
      </c>
      <c r="D177" s="2">
        <f t="shared" si="41"/>
        <v>5</v>
      </c>
      <c r="E177" s="2">
        <f t="shared" si="31"/>
        <v>173</v>
      </c>
      <c r="F177" s="11">
        <v>409.5</v>
      </c>
      <c r="G177" s="10">
        <v>0</v>
      </c>
      <c r="H177" s="10">
        <v>1.44E-2</v>
      </c>
      <c r="I177" s="10">
        <v>2.8799999999999999E-2</v>
      </c>
      <c r="J177" s="9">
        <v>0.29288679496469999</v>
      </c>
      <c r="K177" s="9">
        <v>0.29288679496469999</v>
      </c>
      <c r="L177" s="9">
        <v>0.29288679496469999</v>
      </c>
      <c r="N177" s="32">
        <f>IF('System Design'!$F$8=1,'Hourly Demand and Generation'!G177*'System Design'!$F$21,IF('System Design'!$F$8=2,'Hourly Demand and Generation'!H177*'System Design'!$F$21,IF('System Design'!$F$8=3,'Hourly Demand and Generation'!I177*'System Design'!$F$21)))</f>
        <v>14.4</v>
      </c>
      <c r="O177" s="32">
        <f>IF('System Design'!$F$8=1,'Hourly Demand and Generation'!J177*'System Design'!$F$22,IF('System Design'!$F$8=2,'Hourly Demand and Generation'!K177*'System Design'!$F$22,IF('System Design'!$F$8=3,'Hourly Demand and Generation'!L177*'System Design'!$F$22)))</f>
        <v>732.21698741174998</v>
      </c>
      <c r="Q177" s="32">
        <f t="shared" si="29"/>
        <v>0</v>
      </c>
      <c r="R177" s="32">
        <f t="shared" si="32"/>
        <v>5400</v>
      </c>
      <c r="S177" s="32">
        <f t="shared" si="33"/>
        <v>0</v>
      </c>
      <c r="T177" s="32">
        <f t="shared" si="34"/>
        <v>21600</v>
      </c>
      <c r="U177" s="32">
        <f t="shared" si="35"/>
        <v>0</v>
      </c>
      <c r="V177" s="32">
        <f t="shared" si="30"/>
        <v>337.11698741174996</v>
      </c>
      <c r="W177" s="32">
        <f t="shared" si="36"/>
        <v>337.11698741174996</v>
      </c>
      <c r="X177" s="32">
        <f t="shared" si="37"/>
        <v>337.11698741174996</v>
      </c>
    </row>
    <row r="178" spans="1:24" x14ac:dyDescent="0.25">
      <c r="A178" s="2"/>
      <c r="B178" s="2" t="s">
        <v>2</v>
      </c>
      <c r="C178" s="2">
        <f t="shared" si="40"/>
        <v>8</v>
      </c>
      <c r="D178" s="2">
        <f t="shared" si="41"/>
        <v>6</v>
      </c>
      <c r="E178" s="2">
        <f t="shared" si="31"/>
        <v>174</v>
      </c>
      <c r="F178" s="11">
        <v>441</v>
      </c>
      <c r="G178" s="10">
        <v>2.8799999999999999E-2</v>
      </c>
      <c r="H178" s="10">
        <v>4.4999999999999998E-2</v>
      </c>
      <c r="I178" s="10">
        <v>6.1199999999999997E-2</v>
      </c>
      <c r="J178" s="9">
        <v>0.29288679496469999</v>
      </c>
      <c r="K178" s="9">
        <v>0.29288679496469999</v>
      </c>
      <c r="L178" s="9">
        <v>0.29288679496469999</v>
      </c>
      <c r="N178" s="32">
        <f>IF('System Design'!$F$8=1,'Hourly Demand and Generation'!G178*'System Design'!$F$21,IF('System Design'!$F$8=2,'Hourly Demand and Generation'!H178*'System Design'!$F$21,IF('System Design'!$F$8=3,'Hourly Demand and Generation'!I178*'System Design'!$F$21)))</f>
        <v>30.599999999999998</v>
      </c>
      <c r="O178" s="32">
        <f>IF('System Design'!$F$8=1,'Hourly Demand and Generation'!J178*'System Design'!$F$22,IF('System Design'!$F$8=2,'Hourly Demand and Generation'!K178*'System Design'!$F$22,IF('System Design'!$F$8=3,'Hourly Demand and Generation'!L178*'System Design'!$F$22)))</f>
        <v>732.21698741174998</v>
      </c>
      <c r="Q178" s="32">
        <f t="shared" si="29"/>
        <v>0</v>
      </c>
      <c r="R178" s="32">
        <f t="shared" si="32"/>
        <v>5400</v>
      </c>
      <c r="S178" s="32">
        <f t="shared" si="33"/>
        <v>0</v>
      </c>
      <c r="T178" s="32">
        <f t="shared" si="34"/>
        <v>21600</v>
      </c>
      <c r="U178" s="32">
        <f t="shared" si="35"/>
        <v>0</v>
      </c>
      <c r="V178" s="32">
        <f t="shared" si="30"/>
        <v>321.81698741175001</v>
      </c>
      <c r="W178" s="32">
        <f t="shared" si="36"/>
        <v>321.81698741175001</v>
      </c>
      <c r="X178" s="32">
        <f t="shared" si="37"/>
        <v>321.81698741175001</v>
      </c>
    </row>
    <row r="179" spans="1:24" x14ac:dyDescent="0.25">
      <c r="A179" s="2"/>
      <c r="B179" s="2" t="s">
        <v>2</v>
      </c>
      <c r="C179" s="2">
        <f t="shared" si="40"/>
        <v>8</v>
      </c>
      <c r="D179" s="2">
        <f t="shared" si="41"/>
        <v>7</v>
      </c>
      <c r="E179" s="2">
        <f t="shared" si="31"/>
        <v>175</v>
      </c>
      <c r="F179" s="11">
        <v>472.5</v>
      </c>
      <c r="G179" s="10">
        <v>6.1199999999999997E-2</v>
      </c>
      <c r="H179" s="10">
        <v>7.5600000000000001E-2</v>
      </c>
      <c r="I179" s="10">
        <v>0.09</v>
      </c>
      <c r="J179" s="9">
        <v>0.329497644335287</v>
      </c>
      <c r="K179" s="9">
        <v>0.329497644335287</v>
      </c>
      <c r="L179" s="9">
        <v>0.329497644335287</v>
      </c>
      <c r="N179" s="32">
        <f>IF('System Design'!$F$8=1,'Hourly Demand and Generation'!G179*'System Design'!$F$21,IF('System Design'!$F$8=2,'Hourly Demand and Generation'!H179*'System Design'!$F$21,IF('System Design'!$F$8=3,'Hourly Demand and Generation'!I179*'System Design'!$F$21)))</f>
        <v>45</v>
      </c>
      <c r="O179" s="32">
        <f>IF('System Design'!$F$8=1,'Hourly Demand and Generation'!J179*'System Design'!$F$22,IF('System Design'!$F$8=2,'Hourly Demand and Generation'!K179*'System Design'!$F$22,IF('System Design'!$F$8=3,'Hourly Demand and Generation'!L179*'System Design'!$F$22)))</f>
        <v>823.74411083821747</v>
      </c>
      <c r="Q179" s="32">
        <f t="shared" si="29"/>
        <v>0</v>
      </c>
      <c r="R179" s="32">
        <f t="shared" si="32"/>
        <v>5400</v>
      </c>
      <c r="S179" s="32">
        <f t="shared" si="33"/>
        <v>0</v>
      </c>
      <c r="T179" s="32">
        <f t="shared" si="34"/>
        <v>21600</v>
      </c>
      <c r="U179" s="32">
        <f t="shared" si="35"/>
        <v>0</v>
      </c>
      <c r="V179" s="32">
        <f t="shared" si="30"/>
        <v>396.24411083821747</v>
      </c>
      <c r="W179" s="32">
        <f t="shared" si="36"/>
        <v>396.24411083821747</v>
      </c>
      <c r="X179" s="32">
        <f t="shared" si="37"/>
        <v>396.24411083821747</v>
      </c>
    </row>
    <row r="180" spans="1:24" x14ac:dyDescent="0.25">
      <c r="A180" s="2"/>
      <c r="B180" s="2" t="s">
        <v>2</v>
      </c>
      <c r="C180" s="2">
        <f t="shared" si="40"/>
        <v>8</v>
      </c>
      <c r="D180" s="2">
        <f t="shared" si="41"/>
        <v>8</v>
      </c>
      <c r="E180" s="2">
        <f t="shared" si="31"/>
        <v>176</v>
      </c>
      <c r="F180" s="11">
        <v>504</v>
      </c>
      <c r="G180" s="10">
        <v>0.1188</v>
      </c>
      <c r="H180" s="10">
        <v>0.13500000000000001</v>
      </c>
      <c r="I180" s="10">
        <v>0.1512</v>
      </c>
      <c r="J180" s="9">
        <v>0.329497644335287</v>
      </c>
      <c r="K180" s="9">
        <v>0.329497644335287</v>
      </c>
      <c r="L180" s="9">
        <v>0.329497644335287</v>
      </c>
      <c r="N180" s="32">
        <f>IF('System Design'!$F$8=1,'Hourly Demand and Generation'!G180*'System Design'!$F$21,IF('System Design'!$F$8=2,'Hourly Demand and Generation'!H180*'System Design'!$F$21,IF('System Design'!$F$8=3,'Hourly Demand and Generation'!I180*'System Design'!$F$21)))</f>
        <v>75.599999999999994</v>
      </c>
      <c r="O180" s="32">
        <f>IF('System Design'!$F$8=1,'Hourly Demand and Generation'!J180*'System Design'!$F$22,IF('System Design'!$F$8=2,'Hourly Demand and Generation'!K180*'System Design'!$F$22,IF('System Design'!$F$8=3,'Hourly Demand and Generation'!L180*'System Design'!$F$22)))</f>
        <v>823.74411083821747</v>
      </c>
      <c r="Q180" s="32">
        <f t="shared" si="29"/>
        <v>0</v>
      </c>
      <c r="R180" s="32">
        <f t="shared" si="32"/>
        <v>5400</v>
      </c>
      <c r="S180" s="32">
        <f t="shared" si="33"/>
        <v>0</v>
      </c>
      <c r="T180" s="32">
        <f t="shared" si="34"/>
        <v>21600</v>
      </c>
      <c r="U180" s="32">
        <f t="shared" si="35"/>
        <v>0</v>
      </c>
      <c r="V180" s="32">
        <f t="shared" si="30"/>
        <v>395.34411083821749</v>
      </c>
      <c r="W180" s="32">
        <f t="shared" si="36"/>
        <v>395.34411083821749</v>
      </c>
      <c r="X180" s="32">
        <f t="shared" si="37"/>
        <v>395.34411083821749</v>
      </c>
    </row>
    <row r="181" spans="1:24" x14ac:dyDescent="0.25">
      <c r="A181" s="2"/>
      <c r="B181" s="2" t="s">
        <v>2</v>
      </c>
      <c r="C181" s="2">
        <f t="shared" si="40"/>
        <v>8</v>
      </c>
      <c r="D181" s="2">
        <f t="shared" si="41"/>
        <v>9</v>
      </c>
      <c r="E181" s="2">
        <f t="shared" si="31"/>
        <v>177</v>
      </c>
      <c r="F181" s="11">
        <v>504</v>
      </c>
      <c r="G181" s="10">
        <v>0.18</v>
      </c>
      <c r="H181" s="10">
        <v>0.19439999999999999</v>
      </c>
      <c r="I181" s="10">
        <v>0.20880000000000001</v>
      </c>
      <c r="J181" s="9">
        <v>0.29288679496469999</v>
      </c>
      <c r="K181" s="9">
        <v>0.29288679496469999</v>
      </c>
      <c r="L181" s="9">
        <v>0.29288679496469999</v>
      </c>
      <c r="N181" s="32">
        <f>IF('System Design'!$F$8=1,'Hourly Demand and Generation'!G181*'System Design'!$F$21,IF('System Design'!$F$8=2,'Hourly Demand and Generation'!H181*'System Design'!$F$21,IF('System Design'!$F$8=3,'Hourly Demand and Generation'!I181*'System Design'!$F$21)))</f>
        <v>104.4</v>
      </c>
      <c r="O181" s="32">
        <f>IF('System Design'!$F$8=1,'Hourly Demand and Generation'!J181*'System Design'!$F$22,IF('System Design'!$F$8=2,'Hourly Demand and Generation'!K181*'System Design'!$F$22,IF('System Design'!$F$8=3,'Hourly Demand and Generation'!L181*'System Design'!$F$22)))</f>
        <v>732.21698741174998</v>
      </c>
      <c r="Q181" s="32">
        <f t="shared" si="29"/>
        <v>0</v>
      </c>
      <c r="R181" s="32">
        <f t="shared" si="32"/>
        <v>5400</v>
      </c>
      <c r="S181" s="32">
        <f t="shared" si="33"/>
        <v>0</v>
      </c>
      <c r="T181" s="32">
        <f t="shared" si="34"/>
        <v>21600</v>
      </c>
      <c r="U181" s="32">
        <f t="shared" si="35"/>
        <v>0</v>
      </c>
      <c r="V181" s="32">
        <f t="shared" si="30"/>
        <v>332.61698741174996</v>
      </c>
      <c r="W181" s="32">
        <f t="shared" si="36"/>
        <v>332.61698741174996</v>
      </c>
      <c r="X181" s="32">
        <f t="shared" si="37"/>
        <v>332.61698741174996</v>
      </c>
    </row>
    <row r="182" spans="1:24" x14ac:dyDescent="0.25">
      <c r="A182" s="2"/>
      <c r="B182" s="2" t="s">
        <v>2</v>
      </c>
      <c r="C182" s="2">
        <f t="shared" si="40"/>
        <v>8</v>
      </c>
      <c r="D182" s="2">
        <f t="shared" si="41"/>
        <v>10</v>
      </c>
      <c r="E182" s="2">
        <f t="shared" si="31"/>
        <v>178</v>
      </c>
      <c r="F182" s="11">
        <v>491.4</v>
      </c>
      <c r="G182" s="10">
        <v>0.2412</v>
      </c>
      <c r="H182" s="10">
        <v>0.25559999999999999</v>
      </c>
      <c r="I182" s="10">
        <v>0.27</v>
      </c>
      <c r="J182" s="9">
        <v>0.329497644335287</v>
      </c>
      <c r="K182" s="9">
        <v>0.329497644335287</v>
      </c>
      <c r="L182" s="9">
        <v>0.329497644335287</v>
      </c>
      <c r="N182" s="32">
        <f>IF('System Design'!$F$8=1,'Hourly Demand and Generation'!G182*'System Design'!$F$21,IF('System Design'!$F$8=2,'Hourly Demand and Generation'!H182*'System Design'!$F$21,IF('System Design'!$F$8=3,'Hourly Demand and Generation'!I182*'System Design'!$F$21)))</f>
        <v>135</v>
      </c>
      <c r="O182" s="32">
        <f>IF('System Design'!$F$8=1,'Hourly Demand and Generation'!J182*'System Design'!$F$22,IF('System Design'!$F$8=2,'Hourly Demand and Generation'!K182*'System Design'!$F$22,IF('System Design'!$F$8=3,'Hourly Demand and Generation'!L182*'System Design'!$F$22)))</f>
        <v>823.74411083821747</v>
      </c>
      <c r="Q182" s="32">
        <f t="shared" si="29"/>
        <v>0</v>
      </c>
      <c r="R182" s="32">
        <f t="shared" si="32"/>
        <v>5400</v>
      </c>
      <c r="S182" s="32">
        <f t="shared" si="33"/>
        <v>0</v>
      </c>
      <c r="T182" s="32">
        <f t="shared" si="34"/>
        <v>21600</v>
      </c>
      <c r="U182" s="32">
        <f t="shared" si="35"/>
        <v>0</v>
      </c>
      <c r="V182" s="32">
        <f t="shared" si="30"/>
        <v>467.34411083821749</v>
      </c>
      <c r="W182" s="32">
        <f t="shared" si="36"/>
        <v>467.34411083821749</v>
      </c>
      <c r="X182" s="32">
        <f t="shared" si="37"/>
        <v>467.34411083821749</v>
      </c>
    </row>
    <row r="183" spans="1:24" x14ac:dyDescent="0.25">
      <c r="A183" s="2"/>
      <c r="B183" s="2" t="s">
        <v>2</v>
      </c>
      <c r="C183" s="2">
        <f t="shared" si="40"/>
        <v>8</v>
      </c>
      <c r="D183" s="2">
        <f t="shared" si="41"/>
        <v>11</v>
      </c>
      <c r="E183" s="2">
        <f t="shared" si="31"/>
        <v>179</v>
      </c>
      <c r="F183" s="11">
        <v>485.1</v>
      </c>
      <c r="G183" s="10">
        <v>0.29880000000000001</v>
      </c>
      <c r="H183" s="10">
        <v>0.315</v>
      </c>
      <c r="I183" s="10">
        <v>0.33119999999999999</v>
      </c>
      <c r="J183" s="9">
        <v>0.29288679496469999</v>
      </c>
      <c r="K183" s="9">
        <v>0.29288679496469999</v>
      </c>
      <c r="L183" s="9">
        <v>0.29288679496469999</v>
      </c>
      <c r="N183" s="32">
        <f>IF('System Design'!$F$8=1,'Hourly Demand and Generation'!G183*'System Design'!$F$21,IF('System Design'!$F$8=2,'Hourly Demand and Generation'!H183*'System Design'!$F$21,IF('System Design'!$F$8=3,'Hourly Demand and Generation'!I183*'System Design'!$F$21)))</f>
        <v>165.6</v>
      </c>
      <c r="O183" s="32">
        <f>IF('System Design'!$F$8=1,'Hourly Demand and Generation'!J183*'System Design'!$F$22,IF('System Design'!$F$8=2,'Hourly Demand and Generation'!K183*'System Design'!$F$22,IF('System Design'!$F$8=3,'Hourly Demand and Generation'!L183*'System Design'!$F$22)))</f>
        <v>732.21698741174998</v>
      </c>
      <c r="Q183" s="32">
        <f t="shared" si="29"/>
        <v>0</v>
      </c>
      <c r="R183" s="32">
        <f t="shared" si="32"/>
        <v>5400</v>
      </c>
      <c r="S183" s="32">
        <f t="shared" si="33"/>
        <v>0</v>
      </c>
      <c r="T183" s="32">
        <f t="shared" si="34"/>
        <v>21600</v>
      </c>
      <c r="U183" s="32">
        <f t="shared" si="35"/>
        <v>0</v>
      </c>
      <c r="V183" s="32">
        <f t="shared" si="30"/>
        <v>412.71698741174998</v>
      </c>
      <c r="W183" s="32">
        <f t="shared" si="36"/>
        <v>412.71698741174998</v>
      </c>
      <c r="X183" s="32">
        <f t="shared" si="37"/>
        <v>412.71698741174998</v>
      </c>
    </row>
    <row r="184" spans="1:24" x14ac:dyDescent="0.25">
      <c r="A184" s="2"/>
      <c r="B184" s="2" t="s">
        <v>2</v>
      </c>
      <c r="C184" s="2">
        <f t="shared" si="40"/>
        <v>8</v>
      </c>
      <c r="D184" s="2">
        <f t="shared" si="41"/>
        <v>12</v>
      </c>
      <c r="E184" s="2">
        <f t="shared" si="31"/>
        <v>180</v>
      </c>
      <c r="F184" s="11">
        <v>485.1</v>
      </c>
      <c r="G184" s="10">
        <v>0.36</v>
      </c>
      <c r="H184" s="10">
        <v>0.36</v>
      </c>
      <c r="I184" s="10">
        <v>0.36</v>
      </c>
      <c r="J184" s="9">
        <v>0.27458137027940599</v>
      </c>
      <c r="K184" s="9">
        <v>0.27458137027940599</v>
      </c>
      <c r="L184" s="9">
        <v>0.27458137027940599</v>
      </c>
      <c r="N184" s="32">
        <f>IF('System Design'!$F$8=1,'Hourly Demand and Generation'!G184*'System Design'!$F$21,IF('System Design'!$F$8=2,'Hourly Demand and Generation'!H184*'System Design'!$F$21,IF('System Design'!$F$8=3,'Hourly Demand and Generation'!I184*'System Design'!$F$21)))</f>
        <v>180</v>
      </c>
      <c r="O184" s="32">
        <f>IF('System Design'!$F$8=1,'Hourly Demand and Generation'!J184*'System Design'!$F$22,IF('System Design'!$F$8=2,'Hourly Demand and Generation'!K184*'System Design'!$F$22,IF('System Design'!$F$8=3,'Hourly Demand and Generation'!L184*'System Design'!$F$22)))</f>
        <v>686.45342569851493</v>
      </c>
      <c r="Q184" s="32">
        <f t="shared" si="29"/>
        <v>0</v>
      </c>
      <c r="R184" s="32">
        <f t="shared" si="32"/>
        <v>5400</v>
      </c>
      <c r="S184" s="32">
        <f t="shared" si="33"/>
        <v>0</v>
      </c>
      <c r="T184" s="32">
        <f t="shared" si="34"/>
        <v>21600</v>
      </c>
      <c r="U184" s="32">
        <f t="shared" si="35"/>
        <v>0</v>
      </c>
      <c r="V184" s="32">
        <f t="shared" si="30"/>
        <v>381.35342569851491</v>
      </c>
      <c r="W184" s="32">
        <f t="shared" si="36"/>
        <v>381.35342569851491</v>
      </c>
      <c r="X184" s="32">
        <f t="shared" si="37"/>
        <v>381.35342569851491</v>
      </c>
    </row>
    <row r="185" spans="1:24" x14ac:dyDescent="0.25">
      <c r="A185" s="2"/>
      <c r="B185" s="2" t="s">
        <v>2</v>
      </c>
      <c r="C185" s="2">
        <f t="shared" si="40"/>
        <v>8</v>
      </c>
      <c r="D185" s="2">
        <f t="shared" si="41"/>
        <v>13</v>
      </c>
      <c r="E185" s="2">
        <f t="shared" si="31"/>
        <v>181</v>
      </c>
      <c r="F185" s="11">
        <v>504</v>
      </c>
      <c r="G185" s="10">
        <v>0.29880000000000001</v>
      </c>
      <c r="H185" s="10">
        <v>0.315</v>
      </c>
      <c r="I185" s="10">
        <v>0.33119999999999999</v>
      </c>
      <c r="J185" s="9">
        <v>0.29288679496469999</v>
      </c>
      <c r="K185" s="9">
        <v>0.29288679496469999</v>
      </c>
      <c r="L185" s="9">
        <v>0.29288679496469999</v>
      </c>
      <c r="N185" s="32">
        <f>IF('System Design'!$F$8=1,'Hourly Demand and Generation'!G185*'System Design'!$F$21,IF('System Design'!$F$8=2,'Hourly Demand and Generation'!H185*'System Design'!$F$21,IF('System Design'!$F$8=3,'Hourly Demand and Generation'!I185*'System Design'!$F$21)))</f>
        <v>165.6</v>
      </c>
      <c r="O185" s="32">
        <f>IF('System Design'!$F$8=1,'Hourly Demand and Generation'!J185*'System Design'!$F$22,IF('System Design'!$F$8=2,'Hourly Demand and Generation'!K185*'System Design'!$F$22,IF('System Design'!$F$8=3,'Hourly Demand and Generation'!L185*'System Design'!$F$22)))</f>
        <v>732.21698741174998</v>
      </c>
      <c r="Q185" s="32">
        <f t="shared" si="29"/>
        <v>0</v>
      </c>
      <c r="R185" s="32">
        <f t="shared" si="32"/>
        <v>5400</v>
      </c>
      <c r="S185" s="32">
        <f t="shared" si="33"/>
        <v>0</v>
      </c>
      <c r="T185" s="32">
        <f t="shared" si="34"/>
        <v>21600</v>
      </c>
      <c r="U185" s="32">
        <f t="shared" si="35"/>
        <v>0</v>
      </c>
      <c r="V185" s="32">
        <f t="shared" si="30"/>
        <v>393.81698741175001</v>
      </c>
      <c r="W185" s="32">
        <f t="shared" si="36"/>
        <v>393.81698741175001</v>
      </c>
      <c r="X185" s="32">
        <f t="shared" si="37"/>
        <v>393.81698741175001</v>
      </c>
    </row>
    <row r="186" spans="1:24" x14ac:dyDescent="0.25">
      <c r="A186" s="2"/>
      <c r="B186" s="2" t="s">
        <v>2</v>
      </c>
      <c r="C186" s="2">
        <f t="shared" si="40"/>
        <v>8</v>
      </c>
      <c r="D186" s="2">
        <f t="shared" si="41"/>
        <v>14</v>
      </c>
      <c r="E186" s="2">
        <f t="shared" si="31"/>
        <v>182</v>
      </c>
      <c r="F186" s="11">
        <v>504</v>
      </c>
      <c r="G186" s="10">
        <v>0.2412</v>
      </c>
      <c r="H186" s="10">
        <v>0.25559999999999999</v>
      </c>
      <c r="I186" s="10">
        <v>0.27</v>
      </c>
      <c r="J186" s="9">
        <v>0.311192219649994</v>
      </c>
      <c r="K186" s="9">
        <v>0.311192219649994</v>
      </c>
      <c r="L186" s="9">
        <v>0.311192219649994</v>
      </c>
      <c r="N186" s="32">
        <f>IF('System Design'!$F$8=1,'Hourly Demand and Generation'!G186*'System Design'!$F$21,IF('System Design'!$F$8=2,'Hourly Demand and Generation'!H186*'System Design'!$F$21,IF('System Design'!$F$8=3,'Hourly Demand and Generation'!I186*'System Design'!$F$21)))</f>
        <v>135</v>
      </c>
      <c r="O186" s="32">
        <f>IF('System Design'!$F$8=1,'Hourly Demand and Generation'!J186*'System Design'!$F$22,IF('System Design'!$F$8=2,'Hourly Demand and Generation'!K186*'System Design'!$F$22,IF('System Design'!$F$8=3,'Hourly Demand and Generation'!L186*'System Design'!$F$22)))</f>
        <v>777.98054912498503</v>
      </c>
      <c r="Q186" s="32">
        <f t="shared" si="29"/>
        <v>0</v>
      </c>
      <c r="R186" s="32">
        <f t="shared" si="32"/>
        <v>5400</v>
      </c>
      <c r="S186" s="32">
        <f t="shared" si="33"/>
        <v>0</v>
      </c>
      <c r="T186" s="32">
        <f t="shared" si="34"/>
        <v>21600</v>
      </c>
      <c r="U186" s="32">
        <f t="shared" si="35"/>
        <v>0</v>
      </c>
      <c r="V186" s="32">
        <f t="shared" si="30"/>
        <v>408.98054912498503</v>
      </c>
      <c r="W186" s="32">
        <f t="shared" si="36"/>
        <v>408.98054912498503</v>
      </c>
      <c r="X186" s="32">
        <f t="shared" si="37"/>
        <v>408.98054912498503</v>
      </c>
    </row>
    <row r="187" spans="1:24" x14ac:dyDescent="0.25">
      <c r="A187" s="2"/>
      <c r="B187" s="2" t="s">
        <v>2</v>
      </c>
      <c r="C187" s="2">
        <f t="shared" si="40"/>
        <v>8</v>
      </c>
      <c r="D187" s="2">
        <f t="shared" si="41"/>
        <v>15</v>
      </c>
      <c r="E187" s="2">
        <f t="shared" si="31"/>
        <v>183</v>
      </c>
      <c r="F187" s="11">
        <v>535.5</v>
      </c>
      <c r="G187" s="10">
        <v>0.18</v>
      </c>
      <c r="H187" s="10">
        <v>0.19439999999999999</v>
      </c>
      <c r="I187" s="10">
        <v>0.20880000000000001</v>
      </c>
      <c r="J187" s="9">
        <v>0.329497644335287</v>
      </c>
      <c r="K187" s="9">
        <v>0.329497644335287</v>
      </c>
      <c r="L187" s="9">
        <v>0.329497644335287</v>
      </c>
      <c r="N187" s="32">
        <f>IF('System Design'!$F$8=1,'Hourly Demand and Generation'!G187*'System Design'!$F$21,IF('System Design'!$F$8=2,'Hourly Demand and Generation'!H187*'System Design'!$F$21,IF('System Design'!$F$8=3,'Hourly Demand and Generation'!I187*'System Design'!$F$21)))</f>
        <v>104.4</v>
      </c>
      <c r="O187" s="32">
        <f>IF('System Design'!$F$8=1,'Hourly Demand and Generation'!J187*'System Design'!$F$22,IF('System Design'!$F$8=2,'Hourly Demand and Generation'!K187*'System Design'!$F$22,IF('System Design'!$F$8=3,'Hourly Demand and Generation'!L187*'System Design'!$F$22)))</f>
        <v>823.74411083821747</v>
      </c>
      <c r="Q187" s="32">
        <f t="shared" si="29"/>
        <v>0</v>
      </c>
      <c r="R187" s="32">
        <f t="shared" si="32"/>
        <v>5400</v>
      </c>
      <c r="S187" s="32">
        <f t="shared" si="33"/>
        <v>0</v>
      </c>
      <c r="T187" s="32">
        <f t="shared" si="34"/>
        <v>21600</v>
      </c>
      <c r="U187" s="32">
        <f t="shared" si="35"/>
        <v>0</v>
      </c>
      <c r="V187" s="32">
        <f t="shared" si="30"/>
        <v>392.64411083821744</v>
      </c>
      <c r="W187" s="32">
        <f t="shared" si="36"/>
        <v>392.64411083821744</v>
      </c>
      <c r="X187" s="32">
        <f t="shared" si="37"/>
        <v>392.64411083821744</v>
      </c>
    </row>
    <row r="188" spans="1:24" x14ac:dyDescent="0.25">
      <c r="A188" s="2"/>
      <c r="B188" s="2" t="s">
        <v>2</v>
      </c>
      <c r="C188" s="2">
        <f t="shared" si="40"/>
        <v>8</v>
      </c>
      <c r="D188" s="2">
        <f t="shared" si="41"/>
        <v>16</v>
      </c>
      <c r="E188" s="2">
        <f t="shared" si="31"/>
        <v>184</v>
      </c>
      <c r="F188" s="11">
        <v>567</v>
      </c>
      <c r="G188" s="10">
        <v>0.1188</v>
      </c>
      <c r="H188" s="10">
        <v>0.13500000000000001</v>
      </c>
      <c r="I188" s="10">
        <v>0.1512</v>
      </c>
      <c r="J188" s="9">
        <v>0.329497644335287</v>
      </c>
      <c r="K188" s="9">
        <v>0.329497644335287</v>
      </c>
      <c r="L188" s="9">
        <v>0.329497644335287</v>
      </c>
      <c r="N188" s="32">
        <f>IF('System Design'!$F$8=1,'Hourly Demand and Generation'!G188*'System Design'!$F$21,IF('System Design'!$F$8=2,'Hourly Demand and Generation'!H188*'System Design'!$F$21,IF('System Design'!$F$8=3,'Hourly Demand and Generation'!I188*'System Design'!$F$21)))</f>
        <v>75.599999999999994</v>
      </c>
      <c r="O188" s="32">
        <f>IF('System Design'!$F$8=1,'Hourly Demand and Generation'!J188*'System Design'!$F$22,IF('System Design'!$F$8=2,'Hourly Demand and Generation'!K188*'System Design'!$F$22,IF('System Design'!$F$8=3,'Hourly Demand and Generation'!L188*'System Design'!$F$22)))</f>
        <v>823.74411083821747</v>
      </c>
      <c r="Q188" s="32">
        <f t="shared" si="29"/>
        <v>0</v>
      </c>
      <c r="R188" s="32">
        <f t="shared" si="32"/>
        <v>5400</v>
      </c>
      <c r="S188" s="32">
        <f t="shared" si="33"/>
        <v>0</v>
      </c>
      <c r="T188" s="32">
        <f t="shared" si="34"/>
        <v>21600</v>
      </c>
      <c r="U188" s="32">
        <f t="shared" si="35"/>
        <v>0</v>
      </c>
      <c r="V188" s="32">
        <f t="shared" si="30"/>
        <v>332.34411083821749</v>
      </c>
      <c r="W188" s="32">
        <f t="shared" si="36"/>
        <v>332.34411083821749</v>
      </c>
      <c r="X188" s="32">
        <f t="shared" si="37"/>
        <v>332.34411083821749</v>
      </c>
    </row>
    <row r="189" spans="1:24" x14ac:dyDescent="0.25">
      <c r="A189" s="2"/>
      <c r="B189" s="2" t="s">
        <v>2</v>
      </c>
      <c r="C189" s="2">
        <f t="shared" si="40"/>
        <v>8</v>
      </c>
      <c r="D189" s="2">
        <f t="shared" si="41"/>
        <v>17</v>
      </c>
      <c r="E189" s="2">
        <f t="shared" si="31"/>
        <v>185</v>
      </c>
      <c r="F189" s="11">
        <v>598.5</v>
      </c>
      <c r="G189" s="10">
        <v>6.1199999999999997E-2</v>
      </c>
      <c r="H189" s="10">
        <v>7.5600000000000001E-2</v>
      </c>
      <c r="I189" s="10">
        <v>0.09</v>
      </c>
      <c r="J189" s="9">
        <v>0.366108493705875</v>
      </c>
      <c r="K189" s="9">
        <v>0.366108493705875</v>
      </c>
      <c r="L189" s="9">
        <v>0.366108493705875</v>
      </c>
      <c r="N189" s="32">
        <f>IF('System Design'!$F$8=1,'Hourly Demand and Generation'!G189*'System Design'!$F$21,IF('System Design'!$F$8=2,'Hourly Demand and Generation'!H189*'System Design'!$F$21,IF('System Design'!$F$8=3,'Hourly Demand and Generation'!I189*'System Design'!$F$21)))</f>
        <v>45</v>
      </c>
      <c r="O189" s="32">
        <f>IF('System Design'!$F$8=1,'Hourly Demand and Generation'!J189*'System Design'!$F$22,IF('System Design'!$F$8=2,'Hourly Demand and Generation'!K189*'System Design'!$F$22,IF('System Design'!$F$8=3,'Hourly Demand and Generation'!L189*'System Design'!$F$22)))</f>
        <v>915.27123426468756</v>
      </c>
      <c r="Q189" s="32">
        <f t="shared" si="29"/>
        <v>0</v>
      </c>
      <c r="R189" s="32">
        <f t="shared" si="32"/>
        <v>5400</v>
      </c>
      <c r="S189" s="32">
        <f t="shared" si="33"/>
        <v>0</v>
      </c>
      <c r="T189" s="32">
        <f t="shared" si="34"/>
        <v>21600</v>
      </c>
      <c r="U189" s="32">
        <f t="shared" si="35"/>
        <v>0</v>
      </c>
      <c r="V189" s="32">
        <f t="shared" si="30"/>
        <v>361.77123426468756</v>
      </c>
      <c r="W189" s="32">
        <f t="shared" si="36"/>
        <v>361.77123426468756</v>
      </c>
      <c r="X189" s="32">
        <f t="shared" si="37"/>
        <v>361.77123426468756</v>
      </c>
    </row>
    <row r="190" spans="1:24" x14ac:dyDescent="0.25">
      <c r="A190" s="2"/>
      <c r="B190" s="2" t="s">
        <v>2</v>
      </c>
      <c r="C190" s="2">
        <f t="shared" si="40"/>
        <v>8</v>
      </c>
      <c r="D190" s="2">
        <f t="shared" si="41"/>
        <v>18</v>
      </c>
      <c r="E190" s="2">
        <f t="shared" si="31"/>
        <v>186</v>
      </c>
      <c r="F190" s="11">
        <v>630</v>
      </c>
      <c r="G190" s="10">
        <v>2.8799999999999999E-2</v>
      </c>
      <c r="H190" s="10">
        <v>4.4999999999999998E-2</v>
      </c>
      <c r="I190" s="10">
        <v>6.1199999999999997E-2</v>
      </c>
      <c r="J190" s="9">
        <v>0.347803069020581</v>
      </c>
      <c r="K190" s="9">
        <v>0.347803069020581</v>
      </c>
      <c r="L190" s="9">
        <v>0.347803069020581</v>
      </c>
      <c r="N190" s="32">
        <f>IF('System Design'!$F$8=1,'Hourly Demand and Generation'!G190*'System Design'!$F$21,IF('System Design'!$F$8=2,'Hourly Demand and Generation'!H190*'System Design'!$F$21,IF('System Design'!$F$8=3,'Hourly Demand and Generation'!I190*'System Design'!$F$21)))</f>
        <v>30.599999999999998</v>
      </c>
      <c r="O190" s="32">
        <f>IF('System Design'!$F$8=1,'Hourly Demand and Generation'!J190*'System Design'!$F$22,IF('System Design'!$F$8=2,'Hourly Demand and Generation'!K190*'System Design'!$F$22,IF('System Design'!$F$8=3,'Hourly Demand and Generation'!L190*'System Design'!$F$22)))</f>
        <v>869.50767255145252</v>
      </c>
      <c r="Q190" s="32">
        <f t="shared" si="29"/>
        <v>0</v>
      </c>
      <c r="R190" s="32">
        <f t="shared" si="32"/>
        <v>5400</v>
      </c>
      <c r="S190" s="32">
        <f t="shared" si="33"/>
        <v>0</v>
      </c>
      <c r="T190" s="32">
        <f t="shared" si="34"/>
        <v>21600</v>
      </c>
      <c r="U190" s="32">
        <f t="shared" si="35"/>
        <v>0</v>
      </c>
      <c r="V190" s="32">
        <f t="shared" si="30"/>
        <v>270.10767255145254</v>
      </c>
      <c r="W190" s="32">
        <f t="shared" si="36"/>
        <v>270.10767255145254</v>
      </c>
      <c r="X190" s="32">
        <f t="shared" si="37"/>
        <v>270.10767255145254</v>
      </c>
    </row>
    <row r="191" spans="1:24" x14ac:dyDescent="0.25">
      <c r="A191" s="2"/>
      <c r="B191" s="2" t="s">
        <v>2</v>
      </c>
      <c r="C191" s="2">
        <f t="shared" si="40"/>
        <v>8</v>
      </c>
      <c r="D191" s="2">
        <f t="shared" si="41"/>
        <v>19</v>
      </c>
      <c r="E191" s="2">
        <f t="shared" si="31"/>
        <v>187</v>
      </c>
      <c r="F191" s="11">
        <v>611.1</v>
      </c>
      <c r="G191" s="9">
        <v>0</v>
      </c>
      <c r="H191" s="9">
        <v>1.44E-2</v>
      </c>
      <c r="I191" s="10">
        <v>2.8799999999999999E-2</v>
      </c>
      <c r="J191" s="9">
        <v>0.329497644335287</v>
      </c>
      <c r="K191" s="9">
        <v>0.329497644335287</v>
      </c>
      <c r="L191" s="9">
        <v>0.329497644335287</v>
      </c>
      <c r="N191" s="32">
        <f>IF('System Design'!$F$8=1,'Hourly Demand and Generation'!G191*'System Design'!$F$21,IF('System Design'!$F$8=2,'Hourly Demand and Generation'!H191*'System Design'!$F$21,IF('System Design'!$F$8=3,'Hourly Demand and Generation'!I191*'System Design'!$F$21)))</f>
        <v>14.4</v>
      </c>
      <c r="O191" s="32">
        <f>IF('System Design'!$F$8=1,'Hourly Demand and Generation'!J191*'System Design'!$F$22,IF('System Design'!$F$8=2,'Hourly Demand and Generation'!K191*'System Design'!$F$22,IF('System Design'!$F$8=3,'Hourly Demand and Generation'!L191*'System Design'!$F$22)))</f>
        <v>823.74411083821747</v>
      </c>
      <c r="Q191" s="32">
        <f t="shared" si="29"/>
        <v>0</v>
      </c>
      <c r="R191" s="32">
        <f t="shared" si="32"/>
        <v>5400</v>
      </c>
      <c r="S191" s="32">
        <f t="shared" si="33"/>
        <v>0</v>
      </c>
      <c r="T191" s="32">
        <f t="shared" si="34"/>
        <v>21600</v>
      </c>
      <c r="U191" s="32">
        <f t="shared" si="35"/>
        <v>0</v>
      </c>
      <c r="V191" s="32">
        <f t="shared" si="30"/>
        <v>227.04411083821742</v>
      </c>
      <c r="W191" s="32">
        <f t="shared" si="36"/>
        <v>227.04411083821742</v>
      </c>
      <c r="X191" s="32">
        <f t="shared" si="37"/>
        <v>227.04411083821742</v>
      </c>
    </row>
    <row r="192" spans="1:24" x14ac:dyDescent="0.25">
      <c r="A192" s="2"/>
      <c r="B192" s="2" t="s">
        <v>2</v>
      </c>
      <c r="C192" s="2">
        <f t="shared" si="40"/>
        <v>8</v>
      </c>
      <c r="D192" s="2">
        <f t="shared" si="41"/>
        <v>20</v>
      </c>
      <c r="E192" s="2">
        <f t="shared" si="31"/>
        <v>188</v>
      </c>
      <c r="F192" s="11">
        <v>598.5</v>
      </c>
      <c r="G192" s="10">
        <v>0</v>
      </c>
      <c r="H192" s="10">
        <v>0</v>
      </c>
      <c r="I192" s="10">
        <v>0</v>
      </c>
      <c r="J192" s="9">
        <v>0.329497644335287</v>
      </c>
      <c r="K192" s="9">
        <v>0.329497644335287</v>
      </c>
      <c r="L192" s="9">
        <v>0.329497644335287</v>
      </c>
      <c r="N192" s="32">
        <f>IF('System Design'!$F$8=1,'Hourly Demand and Generation'!G192*'System Design'!$F$21,IF('System Design'!$F$8=2,'Hourly Demand and Generation'!H192*'System Design'!$F$21,IF('System Design'!$F$8=3,'Hourly Demand and Generation'!I192*'System Design'!$F$21)))</f>
        <v>0</v>
      </c>
      <c r="O192" s="32">
        <f>IF('System Design'!$F$8=1,'Hourly Demand and Generation'!J192*'System Design'!$F$22,IF('System Design'!$F$8=2,'Hourly Demand and Generation'!K192*'System Design'!$F$22,IF('System Design'!$F$8=3,'Hourly Demand and Generation'!L192*'System Design'!$F$22)))</f>
        <v>823.74411083821747</v>
      </c>
      <c r="Q192" s="32">
        <f t="shared" si="29"/>
        <v>0</v>
      </c>
      <c r="R192" s="32">
        <f t="shared" si="32"/>
        <v>5400</v>
      </c>
      <c r="S192" s="32">
        <f t="shared" si="33"/>
        <v>0</v>
      </c>
      <c r="T192" s="32">
        <f t="shared" si="34"/>
        <v>21600</v>
      </c>
      <c r="U192" s="32">
        <f t="shared" si="35"/>
        <v>0</v>
      </c>
      <c r="V192" s="32">
        <f t="shared" si="30"/>
        <v>225.24411083821747</v>
      </c>
      <c r="W192" s="32">
        <f t="shared" si="36"/>
        <v>225.24411083821747</v>
      </c>
      <c r="X192" s="32">
        <f t="shared" si="37"/>
        <v>225.24411083821747</v>
      </c>
    </row>
    <row r="193" spans="1:24" x14ac:dyDescent="0.25">
      <c r="A193" s="2"/>
      <c r="B193" s="2" t="s">
        <v>2</v>
      </c>
      <c r="C193" s="2">
        <f t="shared" si="40"/>
        <v>8</v>
      </c>
      <c r="D193" s="2">
        <f t="shared" si="41"/>
        <v>21</v>
      </c>
      <c r="E193" s="2">
        <f t="shared" si="31"/>
        <v>189</v>
      </c>
      <c r="F193" s="11">
        <v>567</v>
      </c>
      <c r="G193" s="10">
        <v>0</v>
      </c>
      <c r="H193" s="10">
        <v>0</v>
      </c>
      <c r="I193" s="10">
        <v>0</v>
      </c>
      <c r="J193" s="9">
        <v>0.329497644335287</v>
      </c>
      <c r="K193" s="9">
        <v>0.329497644335287</v>
      </c>
      <c r="L193" s="9">
        <v>0.329497644335287</v>
      </c>
      <c r="N193" s="32">
        <f>IF('System Design'!$F$8=1,'Hourly Demand and Generation'!G193*'System Design'!$F$21,IF('System Design'!$F$8=2,'Hourly Demand and Generation'!H193*'System Design'!$F$21,IF('System Design'!$F$8=3,'Hourly Demand and Generation'!I193*'System Design'!$F$21)))</f>
        <v>0</v>
      </c>
      <c r="O193" s="32">
        <f>IF('System Design'!$F$8=1,'Hourly Demand and Generation'!J193*'System Design'!$F$22,IF('System Design'!$F$8=2,'Hourly Demand and Generation'!K193*'System Design'!$F$22,IF('System Design'!$F$8=3,'Hourly Demand and Generation'!L193*'System Design'!$F$22)))</f>
        <v>823.74411083821747</v>
      </c>
      <c r="Q193" s="32">
        <f t="shared" si="29"/>
        <v>0</v>
      </c>
      <c r="R193" s="32">
        <f t="shared" si="32"/>
        <v>5400</v>
      </c>
      <c r="S193" s="32">
        <f t="shared" si="33"/>
        <v>0</v>
      </c>
      <c r="T193" s="32">
        <f t="shared" si="34"/>
        <v>21600</v>
      </c>
      <c r="U193" s="32">
        <f t="shared" si="35"/>
        <v>0</v>
      </c>
      <c r="V193" s="32">
        <f t="shared" si="30"/>
        <v>256.74411083821747</v>
      </c>
      <c r="W193" s="32">
        <f t="shared" si="36"/>
        <v>256.74411083821747</v>
      </c>
      <c r="X193" s="32">
        <f t="shared" si="37"/>
        <v>256.74411083821747</v>
      </c>
    </row>
    <row r="194" spans="1:24" x14ac:dyDescent="0.25">
      <c r="A194" s="2"/>
      <c r="B194" s="2" t="s">
        <v>2</v>
      </c>
      <c r="C194" s="2">
        <f t="shared" si="40"/>
        <v>8</v>
      </c>
      <c r="D194" s="2">
        <f t="shared" si="41"/>
        <v>22</v>
      </c>
      <c r="E194" s="2">
        <f t="shared" si="31"/>
        <v>190</v>
      </c>
      <c r="F194" s="11">
        <v>535.5</v>
      </c>
      <c r="G194" s="10">
        <v>0</v>
      </c>
      <c r="H194" s="10">
        <v>0</v>
      </c>
      <c r="I194" s="10">
        <v>0</v>
      </c>
      <c r="J194" s="9">
        <v>0.347803069020581</v>
      </c>
      <c r="K194" s="9">
        <v>0.347803069020581</v>
      </c>
      <c r="L194" s="9">
        <v>0.347803069020581</v>
      </c>
      <c r="N194" s="32">
        <f>IF('System Design'!$F$8=1,'Hourly Demand and Generation'!G194*'System Design'!$F$21,IF('System Design'!$F$8=2,'Hourly Demand and Generation'!H194*'System Design'!$F$21,IF('System Design'!$F$8=3,'Hourly Demand and Generation'!I194*'System Design'!$F$21)))</f>
        <v>0</v>
      </c>
      <c r="O194" s="32">
        <f>IF('System Design'!$F$8=1,'Hourly Demand and Generation'!J194*'System Design'!$F$22,IF('System Design'!$F$8=2,'Hourly Demand and Generation'!K194*'System Design'!$F$22,IF('System Design'!$F$8=3,'Hourly Demand and Generation'!L194*'System Design'!$F$22)))</f>
        <v>869.50767255145252</v>
      </c>
      <c r="Q194" s="32">
        <f t="shared" si="29"/>
        <v>0</v>
      </c>
      <c r="R194" s="32">
        <f t="shared" si="32"/>
        <v>5400</v>
      </c>
      <c r="S194" s="32">
        <f t="shared" si="33"/>
        <v>0</v>
      </c>
      <c r="T194" s="32">
        <f t="shared" si="34"/>
        <v>21600</v>
      </c>
      <c r="U194" s="32">
        <f t="shared" si="35"/>
        <v>0</v>
      </c>
      <c r="V194" s="32">
        <f t="shared" si="30"/>
        <v>334.00767255145252</v>
      </c>
      <c r="W194" s="32">
        <f t="shared" si="36"/>
        <v>334.00767255145252</v>
      </c>
      <c r="X194" s="32">
        <f t="shared" si="37"/>
        <v>334.00767255145252</v>
      </c>
    </row>
    <row r="195" spans="1:24" x14ac:dyDescent="0.25">
      <c r="A195" s="2"/>
      <c r="B195" s="2" t="s">
        <v>2</v>
      </c>
      <c r="C195" s="2">
        <f t="shared" si="40"/>
        <v>8</v>
      </c>
      <c r="D195" s="2">
        <f t="shared" si="41"/>
        <v>23</v>
      </c>
      <c r="E195" s="2">
        <f t="shared" si="31"/>
        <v>191</v>
      </c>
      <c r="F195" s="11">
        <v>504</v>
      </c>
      <c r="G195" s="10">
        <v>0</v>
      </c>
      <c r="H195" s="10">
        <v>0</v>
      </c>
      <c r="I195" s="10">
        <v>0</v>
      </c>
      <c r="J195" s="9">
        <v>0.29288679496469999</v>
      </c>
      <c r="K195" s="9">
        <v>0.29288679496469999</v>
      </c>
      <c r="L195" s="9">
        <v>0.29288679496469999</v>
      </c>
      <c r="N195" s="32">
        <f>IF('System Design'!$F$8=1,'Hourly Demand and Generation'!G195*'System Design'!$F$21,IF('System Design'!$F$8=2,'Hourly Demand and Generation'!H195*'System Design'!$F$21,IF('System Design'!$F$8=3,'Hourly Demand and Generation'!I195*'System Design'!$F$21)))</f>
        <v>0</v>
      </c>
      <c r="O195" s="32">
        <f>IF('System Design'!$F$8=1,'Hourly Demand and Generation'!J195*'System Design'!$F$22,IF('System Design'!$F$8=2,'Hourly Demand and Generation'!K195*'System Design'!$F$22,IF('System Design'!$F$8=3,'Hourly Demand and Generation'!L195*'System Design'!$F$22)))</f>
        <v>732.21698741174998</v>
      </c>
      <c r="Q195" s="32">
        <f t="shared" si="29"/>
        <v>0</v>
      </c>
      <c r="R195" s="32">
        <f t="shared" si="32"/>
        <v>5400</v>
      </c>
      <c r="S195" s="32">
        <f t="shared" si="33"/>
        <v>0</v>
      </c>
      <c r="T195" s="32">
        <f t="shared" si="34"/>
        <v>21600</v>
      </c>
      <c r="U195" s="32">
        <f t="shared" si="35"/>
        <v>0</v>
      </c>
      <c r="V195" s="32">
        <f t="shared" si="30"/>
        <v>228.21698741174998</v>
      </c>
      <c r="W195" s="32">
        <f t="shared" si="36"/>
        <v>228.21698741174998</v>
      </c>
      <c r="X195" s="32">
        <f t="shared" si="37"/>
        <v>228.21698741174998</v>
      </c>
    </row>
    <row r="196" spans="1:24" x14ac:dyDescent="0.25">
      <c r="A196" s="2"/>
      <c r="B196" s="2" t="s">
        <v>2</v>
      </c>
      <c r="C196" s="2">
        <f t="shared" si="40"/>
        <v>8</v>
      </c>
      <c r="D196" s="2">
        <f t="shared" si="41"/>
        <v>24</v>
      </c>
      <c r="E196" s="2">
        <f t="shared" si="31"/>
        <v>192</v>
      </c>
      <c r="F196" s="11">
        <v>441</v>
      </c>
      <c r="G196" s="10">
        <v>0</v>
      </c>
      <c r="H196" s="10">
        <v>0</v>
      </c>
      <c r="I196" s="10">
        <v>0</v>
      </c>
      <c r="J196" s="9">
        <v>0.29288679496469999</v>
      </c>
      <c r="K196" s="9">
        <v>0.29288679496469999</v>
      </c>
      <c r="L196" s="9">
        <v>0.29288679496469999</v>
      </c>
      <c r="N196" s="32">
        <f>IF('System Design'!$F$8=1,'Hourly Demand and Generation'!G196*'System Design'!$F$21,IF('System Design'!$F$8=2,'Hourly Demand and Generation'!H196*'System Design'!$F$21,IF('System Design'!$F$8=3,'Hourly Demand and Generation'!I196*'System Design'!$F$21)))</f>
        <v>0</v>
      </c>
      <c r="O196" s="32">
        <f>IF('System Design'!$F$8=1,'Hourly Demand and Generation'!J196*'System Design'!$F$22,IF('System Design'!$F$8=2,'Hourly Demand and Generation'!K196*'System Design'!$F$22,IF('System Design'!$F$8=3,'Hourly Demand and Generation'!L196*'System Design'!$F$22)))</f>
        <v>732.21698741174998</v>
      </c>
      <c r="Q196" s="32">
        <f t="shared" si="29"/>
        <v>0</v>
      </c>
      <c r="R196" s="32">
        <f t="shared" si="32"/>
        <v>5400</v>
      </c>
      <c r="S196" s="32">
        <f t="shared" si="33"/>
        <v>0</v>
      </c>
      <c r="T196" s="32">
        <f t="shared" si="34"/>
        <v>21600</v>
      </c>
      <c r="U196" s="32">
        <f t="shared" si="35"/>
        <v>0</v>
      </c>
      <c r="V196" s="32">
        <f t="shared" si="30"/>
        <v>291.21698741174998</v>
      </c>
      <c r="W196" s="32">
        <f t="shared" si="36"/>
        <v>291.21698741174998</v>
      </c>
      <c r="X196" s="32">
        <f t="shared" si="37"/>
        <v>291.21698741174998</v>
      </c>
    </row>
    <row r="197" spans="1:24" x14ac:dyDescent="0.25">
      <c r="A197" s="2"/>
      <c r="B197" s="2" t="s">
        <v>2</v>
      </c>
      <c r="C197" s="2">
        <f>C196+1</f>
        <v>9</v>
      </c>
      <c r="D197" s="2">
        <v>1</v>
      </c>
      <c r="E197" s="2">
        <f t="shared" si="31"/>
        <v>193</v>
      </c>
      <c r="F197" s="11">
        <v>378</v>
      </c>
      <c r="G197" s="9">
        <v>0</v>
      </c>
      <c r="H197" s="9">
        <v>0</v>
      </c>
      <c r="I197" s="9">
        <v>0</v>
      </c>
      <c r="J197" s="9">
        <v>0.5</v>
      </c>
      <c r="K197" s="9">
        <v>0.5</v>
      </c>
      <c r="L197" s="9">
        <v>0.5</v>
      </c>
      <c r="N197" s="32">
        <f>IF('System Design'!$F$8=1,'Hourly Demand and Generation'!G197*'System Design'!$F$21,IF('System Design'!$F$8=2,'Hourly Demand and Generation'!H197*'System Design'!$F$21,IF('System Design'!$F$8=3,'Hourly Demand and Generation'!I197*'System Design'!$F$21)))</f>
        <v>0</v>
      </c>
      <c r="O197" s="32">
        <f>IF('System Design'!$F$8=1,'Hourly Demand and Generation'!J197*'System Design'!$F$22,IF('System Design'!$F$8=2,'Hourly Demand and Generation'!K197*'System Design'!$F$22,IF('System Design'!$F$8=3,'Hourly Demand and Generation'!L197*'System Design'!$F$22)))</f>
        <v>1250</v>
      </c>
      <c r="Q197" s="32">
        <f t="shared" si="29"/>
        <v>0</v>
      </c>
      <c r="R197" s="32">
        <f t="shared" si="32"/>
        <v>5400</v>
      </c>
      <c r="S197" s="32">
        <f t="shared" si="33"/>
        <v>0</v>
      </c>
      <c r="T197" s="32">
        <f t="shared" si="34"/>
        <v>21600</v>
      </c>
      <c r="U197" s="32">
        <f t="shared" si="35"/>
        <v>0</v>
      </c>
      <c r="V197" s="32">
        <f t="shared" si="30"/>
        <v>872</v>
      </c>
      <c r="W197" s="32">
        <f t="shared" si="36"/>
        <v>872</v>
      </c>
      <c r="X197" s="32">
        <f t="shared" si="37"/>
        <v>872</v>
      </c>
    </row>
    <row r="198" spans="1:24" x14ac:dyDescent="0.25">
      <c r="A198" s="2"/>
      <c r="B198" s="2" t="s">
        <v>2</v>
      </c>
      <c r="C198" s="2">
        <f>C197</f>
        <v>9</v>
      </c>
      <c r="D198" s="2">
        <f>D197+1</f>
        <v>2</v>
      </c>
      <c r="E198" s="2">
        <f t="shared" si="31"/>
        <v>194</v>
      </c>
      <c r="F198" s="11">
        <v>346.5</v>
      </c>
      <c r="G198" s="10">
        <v>0</v>
      </c>
      <c r="H198" s="10">
        <v>0</v>
      </c>
      <c r="I198" s="10">
        <v>0</v>
      </c>
      <c r="J198" s="9">
        <v>0.45</v>
      </c>
      <c r="K198" s="9">
        <v>0.45</v>
      </c>
      <c r="L198" s="9">
        <v>0.45</v>
      </c>
      <c r="N198" s="32">
        <f>IF('System Design'!$F$8=1,'Hourly Demand and Generation'!G198*'System Design'!$F$21,IF('System Design'!$F$8=2,'Hourly Demand and Generation'!H198*'System Design'!$F$21,IF('System Design'!$F$8=3,'Hourly Demand and Generation'!I198*'System Design'!$F$21)))</f>
        <v>0</v>
      </c>
      <c r="O198" s="32">
        <f>IF('System Design'!$F$8=1,'Hourly Demand and Generation'!J198*'System Design'!$F$22,IF('System Design'!$F$8=2,'Hourly Demand and Generation'!K198*'System Design'!$F$22,IF('System Design'!$F$8=3,'Hourly Demand and Generation'!L198*'System Design'!$F$22)))</f>
        <v>1125</v>
      </c>
      <c r="Q198" s="32">
        <f t="shared" ref="Q198:Q261" si="42">IF(F198-N198-O198&gt;0,F198-N198-O198,0)</f>
        <v>0</v>
      </c>
      <c r="R198" s="32">
        <f t="shared" si="32"/>
        <v>5400</v>
      </c>
      <c r="S198" s="32">
        <f t="shared" si="33"/>
        <v>0</v>
      </c>
      <c r="T198" s="32">
        <f t="shared" si="34"/>
        <v>21600</v>
      </c>
      <c r="U198" s="32">
        <f t="shared" si="35"/>
        <v>0</v>
      </c>
      <c r="V198" s="32">
        <f t="shared" ref="V198:V261" si="43">IF(F198-N198-O198&lt;0,N198+O198-F198,0)</f>
        <v>778.5</v>
      </c>
      <c r="W198" s="32">
        <f t="shared" si="36"/>
        <v>778.5</v>
      </c>
      <c r="X198" s="32">
        <f t="shared" si="37"/>
        <v>778.5</v>
      </c>
    </row>
    <row r="199" spans="1:24" x14ac:dyDescent="0.25">
      <c r="A199" s="2"/>
      <c r="B199" s="2" t="s">
        <v>2</v>
      </c>
      <c r="C199" s="2">
        <f t="shared" ref="C199:C220" si="44">C198</f>
        <v>9</v>
      </c>
      <c r="D199" s="2">
        <f t="shared" ref="D199:D220" si="45">D198+1</f>
        <v>3</v>
      </c>
      <c r="E199" s="2">
        <f t="shared" ref="E199:E262" si="46">E198+1</f>
        <v>195</v>
      </c>
      <c r="F199" s="11">
        <v>315</v>
      </c>
      <c r="G199" s="10">
        <v>0</v>
      </c>
      <c r="H199" s="10">
        <v>0</v>
      </c>
      <c r="I199" s="10">
        <v>0</v>
      </c>
      <c r="J199" s="9">
        <v>0.45</v>
      </c>
      <c r="K199" s="9">
        <v>0.45</v>
      </c>
      <c r="L199" s="9">
        <v>0.45</v>
      </c>
      <c r="N199" s="32">
        <f>IF('System Design'!$F$8=1,'Hourly Demand and Generation'!G199*'System Design'!$F$21,IF('System Design'!$F$8=2,'Hourly Demand and Generation'!H199*'System Design'!$F$21,IF('System Design'!$F$8=3,'Hourly Demand and Generation'!I199*'System Design'!$F$21)))</f>
        <v>0</v>
      </c>
      <c r="O199" s="32">
        <f>IF('System Design'!$F$8=1,'Hourly Demand and Generation'!J199*'System Design'!$F$22,IF('System Design'!$F$8=2,'Hourly Demand and Generation'!K199*'System Design'!$F$22,IF('System Design'!$F$8=3,'Hourly Demand and Generation'!L199*'System Design'!$F$22)))</f>
        <v>1125</v>
      </c>
      <c r="Q199" s="32">
        <f t="shared" si="42"/>
        <v>0</v>
      </c>
      <c r="R199" s="32">
        <f t="shared" ref="R199:R262" si="47">IF($Q199&lt;R198+$V199,IF(R198+$V199-$Q199&gt;5400,5400,R198+$V199-$Q199),0)</f>
        <v>5400</v>
      </c>
      <c r="S199" s="32">
        <f t="shared" ref="S199:S262" si="48">IF(R199&gt;0,0,$Q199+$V199-R198)</f>
        <v>0</v>
      </c>
      <c r="T199" s="32">
        <f t="shared" ref="T199:T262" si="49">IF($Q199&lt;T198+$V199,IF(T198+$V199-$Q199&gt;21600,21600,T198+$V199-$Q199),0)</f>
        <v>21600</v>
      </c>
      <c r="U199" s="32">
        <f t="shared" ref="U199:U262" si="50">IF(T199&gt;0,0,$Q199+$V199-T198)</f>
        <v>0</v>
      </c>
      <c r="V199" s="32">
        <f t="shared" si="43"/>
        <v>810</v>
      </c>
      <c r="W199" s="32">
        <f t="shared" ref="W199:W262" si="51">IF(R199=5400,$V199-(R199-R198),0)</f>
        <v>810</v>
      </c>
      <c r="X199" s="32">
        <f t="shared" ref="X199:X262" si="52">IF(T199=21600,$V199-(T199-T198),0)</f>
        <v>810</v>
      </c>
    </row>
    <row r="200" spans="1:24" x14ac:dyDescent="0.25">
      <c r="A200" s="2"/>
      <c r="B200" s="2" t="s">
        <v>2</v>
      </c>
      <c r="C200" s="2">
        <f t="shared" si="44"/>
        <v>9</v>
      </c>
      <c r="D200" s="2">
        <f t="shared" si="45"/>
        <v>4</v>
      </c>
      <c r="E200" s="2">
        <f t="shared" si="46"/>
        <v>196</v>
      </c>
      <c r="F200" s="11">
        <v>378</v>
      </c>
      <c r="G200" s="10">
        <v>0</v>
      </c>
      <c r="H200" s="10">
        <v>0</v>
      </c>
      <c r="I200" s="10">
        <v>0</v>
      </c>
      <c r="J200" s="9">
        <v>0.5</v>
      </c>
      <c r="K200" s="9">
        <v>0.5</v>
      </c>
      <c r="L200" s="9">
        <v>0.5</v>
      </c>
      <c r="N200" s="32">
        <f>IF('System Design'!$F$8=1,'Hourly Demand and Generation'!G200*'System Design'!$F$21,IF('System Design'!$F$8=2,'Hourly Demand and Generation'!H200*'System Design'!$F$21,IF('System Design'!$F$8=3,'Hourly Demand and Generation'!I200*'System Design'!$F$21)))</f>
        <v>0</v>
      </c>
      <c r="O200" s="32">
        <f>IF('System Design'!$F$8=1,'Hourly Demand and Generation'!J200*'System Design'!$F$22,IF('System Design'!$F$8=2,'Hourly Demand and Generation'!K200*'System Design'!$F$22,IF('System Design'!$F$8=3,'Hourly Demand and Generation'!L200*'System Design'!$F$22)))</f>
        <v>1250</v>
      </c>
      <c r="Q200" s="32">
        <f t="shared" si="42"/>
        <v>0</v>
      </c>
      <c r="R200" s="32">
        <f t="shared" si="47"/>
        <v>5400</v>
      </c>
      <c r="S200" s="32">
        <f t="shared" si="48"/>
        <v>0</v>
      </c>
      <c r="T200" s="32">
        <f t="shared" si="49"/>
        <v>21600</v>
      </c>
      <c r="U200" s="32">
        <f t="shared" si="50"/>
        <v>0</v>
      </c>
      <c r="V200" s="32">
        <f t="shared" si="43"/>
        <v>872</v>
      </c>
      <c r="W200" s="32">
        <f t="shared" si="51"/>
        <v>872</v>
      </c>
      <c r="X200" s="32">
        <f t="shared" si="52"/>
        <v>872</v>
      </c>
    </row>
    <row r="201" spans="1:24" x14ac:dyDescent="0.25">
      <c r="A201" s="2"/>
      <c r="B201" s="2" t="s">
        <v>2</v>
      </c>
      <c r="C201" s="2">
        <f t="shared" si="44"/>
        <v>9</v>
      </c>
      <c r="D201" s="2">
        <f t="shared" si="45"/>
        <v>5</v>
      </c>
      <c r="E201" s="2">
        <f t="shared" si="46"/>
        <v>197</v>
      </c>
      <c r="F201" s="11">
        <v>409.5</v>
      </c>
      <c r="G201" s="10">
        <v>0</v>
      </c>
      <c r="H201" s="10">
        <v>1.44E-2</v>
      </c>
      <c r="I201" s="10">
        <v>2.8799999999999999E-2</v>
      </c>
      <c r="J201" s="9">
        <v>0.4</v>
      </c>
      <c r="K201" s="9">
        <v>0.4</v>
      </c>
      <c r="L201" s="9">
        <v>0.4</v>
      </c>
      <c r="N201" s="32">
        <f>IF('System Design'!$F$8=1,'Hourly Demand and Generation'!G201*'System Design'!$F$21,IF('System Design'!$F$8=2,'Hourly Demand and Generation'!H201*'System Design'!$F$21,IF('System Design'!$F$8=3,'Hourly Demand and Generation'!I201*'System Design'!$F$21)))</f>
        <v>14.4</v>
      </c>
      <c r="O201" s="32">
        <f>IF('System Design'!$F$8=1,'Hourly Demand and Generation'!J201*'System Design'!$F$22,IF('System Design'!$F$8=2,'Hourly Demand and Generation'!K201*'System Design'!$F$22,IF('System Design'!$F$8=3,'Hourly Demand and Generation'!L201*'System Design'!$F$22)))</f>
        <v>1000</v>
      </c>
      <c r="Q201" s="32">
        <f t="shared" si="42"/>
        <v>0</v>
      </c>
      <c r="R201" s="32">
        <f t="shared" si="47"/>
        <v>5400</v>
      </c>
      <c r="S201" s="32">
        <f t="shared" si="48"/>
        <v>0</v>
      </c>
      <c r="T201" s="32">
        <f t="shared" si="49"/>
        <v>21600</v>
      </c>
      <c r="U201" s="32">
        <f t="shared" si="50"/>
        <v>0</v>
      </c>
      <c r="V201" s="32">
        <f t="shared" si="43"/>
        <v>604.9</v>
      </c>
      <c r="W201" s="32">
        <f t="shared" si="51"/>
        <v>604.9</v>
      </c>
      <c r="X201" s="32">
        <f t="shared" si="52"/>
        <v>604.9</v>
      </c>
    </row>
    <row r="202" spans="1:24" x14ac:dyDescent="0.25">
      <c r="A202" s="2"/>
      <c r="B202" s="2" t="s">
        <v>2</v>
      </c>
      <c r="C202" s="2">
        <f t="shared" si="44"/>
        <v>9</v>
      </c>
      <c r="D202" s="2">
        <f t="shared" si="45"/>
        <v>6</v>
      </c>
      <c r="E202" s="2">
        <f t="shared" si="46"/>
        <v>198</v>
      </c>
      <c r="F202" s="11">
        <v>441</v>
      </c>
      <c r="G202" s="10">
        <v>2.8799999999999999E-2</v>
      </c>
      <c r="H202" s="10">
        <v>4.4999999999999998E-2</v>
      </c>
      <c r="I202" s="10">
        <v>6.1199999999999997E-2</v>
      </c>
      <c r="J202" s="9">
        <v>0.4</v>
      </c>
      <c r="K202" s="9">
        <v>0.4</v>
      </c>
      <c r="L202" s="9">
        <v>0.4</v>
      </c>
      <c r="N202" s="32">
        <f>IF('System Design'!$F$8=1,'Hourly Demand and Generation'!G202*'System Design'!$F$21,IF('System Design'!$F$8=2,'Hourly Demand and Generation'!H202*'System Design'!$F$21,IF('System Design'!$F$8=3,'Hourly Demand and Generation'!I202*'System Design'!$F$21)))</f>
        <v>30.599999999999998</v>
      </c>
      <c r="O202" s="32">
        <f>IF('System Design'!$F$8=1,'Hourly Demand and Generation'!J202*'System Design'!$F$22,IF('System Design'!$F$8=2,'Hourly Demand and Generation'!K202*'System Design'!$F$22,IF('System Design'!$F$8=3,'Hourly Demand and Generation'!L202*'System Design'!$F$22)))</f>
        <v>1000</v>
      </c>
      <c r="Q202" s="32">
        <f t="shared" si="42"/>
        <v>0</v>
      </c>
      <c r="R202" s="32">
        <f t="shared" si="47"/>
        <v>5400</v>
      </c>
      <c r="S202" s="32">
        <f t="shared" si="48"/>
        <v>0</v>
      </c>
      <c r="T202" s="32">
        <f t="shared" si="49"/>
        <v>21600</v>
      </c>
      <c r="U202" s="32">
        <f t="shared" si="50"/>
        <v>0</v>
      </c>
      <c r="V202" s="32">
        <f t="shared" si="43"/>
        <v>589.59999999999991</v>
      </c>
      <c r="W202" s="32">
        <f t="shared" si="51"/>
        <v>589.59999999999991</v>
      </c>
      <c r="X202" s="32">
        <f t="shared" si="52"/>
        <v>589.59999999999991</v>
      </c>
    </row>
    <row r="203" spans="1:24" x14ac:dyDescent="0.25">
      <c r="A203" s="2"/>
      <c r="B203" s="2" t="s">
        <v>2</v>
      </c>
      <c r="C203" s="2">
        <f t="shared" si="44"/>
        <v>9</v>
      </c>
      <c r="D203" s="2">
        <f t="shared" si="45"/>
        <v>7</v>
      </c>
      <c r="E203" s="2">
        <f t="shared" si="46"/>
        <v>199</v>
      </c>
      <c r="F203" s="11">
        <v>472.5</v>
      </c>
      <c r="G203" s="10">
        <v>6.1199999999999997E-2</v>
      </c>
      <c r="H203" s="10">
        <v>7.5600000000000001E-2</v>
      </c>
      <c r="I203" s="10">
        <v>0.09</v>
      </c>
      <c r="J203" s="9">
        <v>0.45</v>
      </c>
      <c r="K203" s="9">
        <v>0.45</v>
      </c>
      <c r="L203" s="9">
        <v>0.45</v>
      </c>
      <c r="N203" s="32">
        <f>IF('System Design'!$F$8=1,'Hourly Demand and Generation'!G203*'System Design'!$F$21,IF('System Design'!$F$8=2,'Hourly Demand and Generation'!H203*'System Design'!$F$21,IF('System Design'!$F$8=3,'Hourly Demand and Generation'!I203*'System Design'!$F$21)))</f>
        <v>45</v>
      </c>
      <c r="O203" s="32">
        <f>IF('System Design'!$F$8=1,'Hourly Demand and Generation'!J203*'System Design'!$F$22,IF('System Design'!$F$8=2,'Hourly Demand and Generation'!K203*'System Design'!$F$22,IF('System Design'!$F$8=3,'Hourly Demand and Generation'!L203*'System Design'!$F$22)))</f>
        <v>1125</v>
      </c>
      <c r="Q203" s="32">
        <f t="shared" si="42"/>
        <v>0</v>
      </c>
      <c r="R203" s="32">
        <f t="shared" si="47"/>
        <v>5400</v>
      </c>
      <c r="S203" s="32">
        <f t="shared" si="48"/>
        <v>0</v>
      </c>
      <c r="T203" s="32">
        <f t="shared" si="49"/>
        <v>21600</v>
      </c>
      <c r="U203" s="32">
        <f t="shared" si="50"/>
        <v>0</v>
      </c>
      <c r="V203" s="32">
        <f t="shared" si="43"/>
        <v>697.5</v>
      </c>
      <c r="W203" s="32">
        <f t="shared" si="51"/>
        <v>697.5</v>
      </c>
      <c r="X203" s="32">
        <f t="shared" si="52"/>
        <v>697.5</v>
      </c>
    </row>
    <row r="204" spans="1:24" x14ac:dyDescent="0.25">
      <c r="A204" s="2"/>
      <c r="B204" s="2" t="s">
        <v>2</v>
      </c>
      <c r="C204" s="2">
        <f t="shared" si="44"/>
        <v>9</v>
      </c>
      <c r="D204" s="2">
        <f t="shared" si="45"/>
        <v>8</v>
      </c>
      <c r="E204" s="2">
        <f t="shared" si="46"/>
        <v>200</v>
      </c>
      <c r="F204" s="11">
        <v>504</v>
      </c>
      <c r="G204" s="10">
        <v>0.1188</v>
      </c>
      <c r="H204" s="10">
        <v>0.13500000000000001</v>
      </c>
      <c r="I204" s="10">
        <v>0.1512</v>
      </c>
      <c r="J204" s="9">
        <v>0.45</v>
      </c>
      <c r="K204" s="9">
        <v>0.45</v>
      </c>
      <c r="L204" s="9">
        <v>0.45</v>
      </c>
      <c r="N204" s="32">
        <f>IF('System Design'!$F$8=1,'Hourly Demand and Generation'!G204*'System Design'!$F$21,IF('System Design'!$F$8=2,'Hourly Demand and Generation'!H204*'System Design'!$F$21,IF('System Design'!$F$8=3,'Hourly Demand and Generation'!I204*'System Design'!$F$21)))</f>
        <v>75.599999999999994</v>
      </c>
      <c r="O204" s="32">
        <f>IF('System Design'!$F$8=1,'Hourly Demand and Generation'!J204*'System Design'!$F$22,IF('System Design'!$F$8=2,'Hourly Demand and Generation'!K204*'System Design'!$F$22,IF('System Design'!$F$8=3,'Hourly Demand and Generation'!L204*'System Design'!$F$22)))</f>
        <v>1125</v>
      </c>
      <c r="Q204" s="32">
        <f t="shared" si="42"/>
        <v>0</v>
      </c>
      <c r="R204" s="32">
        <f t="shared" si="47"/>
        <v>5400</v>
      </c>
      <c r="S204" s="32">
        <f t="shared" si="48"/>
        <v>0</v>
      </c>
      <c r="T204" s="32">
        <f t="shared" si="49"/>
        <v>21600</v>
      </c>
      <c r="U204" s="32">
        <f t="shared" si="50"/>
        <v>0</v>
      </c>
      <c r="V204" s="32">
        <f t="shared" si="43"/>
        <v>696.59999999999991</v>
      </c>
      <c r="W204" s="32">
        <f t="shared" si="51"/>
        <v>696.59999999999991</v>
      </c>
      <c r="X204" s="32">
        <f t="shared" si="52"/>
        <v>696.59999999999991</v>
      </c>
    </row>
    <row r="205" spans="1:24" x14ac:dyDescent="0.25">
      <c r="A205" s="2"/>
      <c r="B205" s="2" t="s">
        <v>2</v>
      </c>
      <c r="C205" s="2">
        <f t="shared" si="44"/>
        <v>9</v>
      </c>
      <c r="D205" s="2">
        <f t="shared" si="45"/>
        <v>9</v>
      </c>
      <c r="E205" s="2">
        <f t="shared" si="46"/>
        <v>201</v>
      </c>
      <c r="F205" s="11">
        <v>504</v>
      </c>
      <c r="G205" s="10">
        <v>0.18</v>
      </c>
      <c r="H205" s="10">
        <v>0.19439999999999999</v>
      </c>
      <c r="I205" s="10">
        <v>0.20880000000000001</v>
      </c>
      <c r="J205" s="9">
        <v>0.4</v>
      </c>
      <c r="K205" s="9">
        <v>0.4</v>
      </c>
      <c r="L205" s="9">
        <v>0.4</v>
      </c>
      <c r="N205" s="32">
        <f>IF('System Design'!$F$8=1,'Hourly Demand and Generation'!G205*'System Design'!$F$21,IF('System Design'!$F$8=2,'Hourly Demand and Generation'!H205*'System Design'!$F$21,IF('System Design'!$F$8=3,'Hourly Demand and Generation'!I205*'System Design'!$F$21)))</f>
        <v>104.4</v>
      </c>
      <c r="O205" s="32">
        <f>IF('System Design'!$F$8=1,'Hourly Demand and Generation'!J205*'System Design'!$F$22,IF('System Design'!$F$8=2,'Hourly Demand and Generation'!K205*'System Design'!$F$22,IF('System Design'!$F$8=3,'Hourly Demand and Generation'!L205*'System Design'!$F$22)))</f>
        <v>1000</v>
      </c>
      <c r="Q205" s="32">
        <f t="shared" si="42"/>
        <v>0</v>
      </c>
      <c r="R205" s="32">
        <f t="shared" si="47"/>
        <v>5400</v>
      </c>
      <c r="S205" s="32">
        <f t="shared" si="48"/>
        <v>0</v>
      </c>
      <c r="T205" s="32">
        <f t="shared" si="49"/>
        <v>21600</v>
      </c>
      <c r="U205" s="32">
        <f t="shared" si="50"/>
        <v>0</v>
      </c>
      <c r="V205" s="32">
        <f t="shared" si="43"/>
        <v>600.40000000000009</v>
      </c>
      <c r="W205" s="32">
        <f t="shared" si="51"/>
        <v>600.40000000000009</v>
      </c>
      <c r="X205" s="32">
        <f t="shared" si="52"/>
        <v>600.40000000000009</v>
      </c>
    </row>
    <row r="206" spans="1:24" x14ac:dyDescent="0.25">
      <c r="A206" s="2"/>
      <c r="B206" s="2" t="s">
        <v>2</v>
      </c>
      <c r="C206" s="2">
        <f t="shared" si="44"/>
        <v>9</v>
      </c>
      <c r="D206" s="2">
        <f t="shared" si="45"/>
        <v>10</v>
      </c>
      <c r="E206" s="2">
        <f t="shared" si="46"/>
        <v>202</v>
      </c>
      <c r="F206" s="11">
        <v>491.4</v>
      </c>
      <c r="G206" s="10">
        <v>0.2412</v>
      </c>
      <c r="H206" s="10">
        <v>0.25559999999999999</v>
      </c>
      <c r="I206" s="10">
        <v>0.27</v>
      </c>
      <c r="J206" s="9">
        <v>0.45</v>
      </c>
      <c r="K206" s="9">
        <v>0.45</v>
      </c>
      <c r="L206" s="9">
        <v>0.45</v>
      </c>
      <c r="N206" s="32">
        <f>IF('System Design'!$F$8=1,'Hourly Demand and Generation'!G206*'System Design'!$F$21,IF('System Design'!$F$8=2,'Hourly Demand and Generation'!H206*'System Design'!$F$21,IF('System Design'!$F$8=3,'Hourly Demand and Generation'!I206*'System Design'!$F$21)))</f>
        <v>135</v>
      </c>
      <c r="O206" s="32">
        <f>IF('System Design'!$F$8=1,'Hourly Demand and Generation'!J206*'System Design'!$F$22,IF('System Design'!$F$8=2,'Hourly Demand and Generation'!K206*'System Design'!$F$22,IF('System Design'!$F$8=3,'Hourly Demand and Generation'!L206*'System Design'!$F$22)))</f>
        <v>1125</v>
      </c>
      <c r="Q206" s="32">
        <f t="shared" si="42"/>
        <v>0</v>
      </c>
      <c r="R206" s="32">
        <f t="shared" si="47"/>
        <v>5400</v>
      </c>
      <c r="S206" s="32">
        <f t="shared" si="48"/>
        <v>0</v>
      </c>
      <c r="T206" s="32">
        <f t="shared" si="49"/>
        <v>21600</v>
      </c>
      <c r="U206" s="32">
        <f t="shared" si="50"/>
        <v>0</v>
      </c>
      <c r="V206" s="32">
        <f t="shared" si="43"/>
        <v>768.6</v>
      </c>
      <c r="W206" s="32">
        <f t="shared" si="51"/>
        <v>768.6</v>
      </c>
      <c r="X206" s="32">
        <f t="shared" si="52"/>
        <v>768.6</v>
      </c>
    </row>
    <row r="207" spans="1:24" x14ac:dyDescent="0.25">
      <c r="A207" s="2"/>
      <c r="B207" s="2" t="s">
        <v>2</v>
      </c>
      <c r="C207" s="2">
        <f t="shared" si="44"/>
        <v>9</v>
      </c>
      <c r="D207" s="2">
        <f t="shared" si="45"/>
        <v>11</v>
      </c>
      <c r="E207" s="2">
        <f t="shared" si="46"/>
        <v>203</v>
      </c>
      <c r="F207" s="11">
        <v>485.1</v>
      </c>
      <c r="G207" s="10">
        <v>0.29880000000000001</v>
      </c>
      <c r="H207" s="10">
        <v>0.315</v>
      </c>
      <c r="I207" s="10">
        <v>0.33119999999999999</v>
      </c>
      <c r="J207" s="9">
        <v>0.4</v>
      </c>
      <c r="K207" s="9">
        <v>0.4</v>
      </c>
      <c r="L207" s="9">
        <v>0.4</v>
      </c>
      <c r="N207" s="32">
        <f>IF('System Design'!$F$8=1,'Hourly Demand and Generation'!G207*'System Design'!$F$21,IF('System Design'!$F$8=2,'Hourly Demand and Generation'!H207*'System Design'!$F$21,IF('System Design'!$F$8=3,'Hourly Demand and Generation'!I207*'System Design'!$F$21)))</f>
        <v>165.6</v>
      </c>
      <c r="O207" s="32">
        <f>IF('System Design'!$F$8=1,'Hourly Demand and Generation'!J207*'System Design'!$F$22,IF('System Design'!$F$8=2,'Hourly Demand and Generation'!K207*'System Design'!$F$22,IF('System Design'!$F$8=3,'Hourly Demand and Generation'!L207*'System Design'!$F$22)))</f>
        <v>1000</v>
      </c>
      <c r="Q207" s="32">
        <f t="shared" si="42"/>
        <v>0</v>
      </c>
      <c r="R207" s="32">
        <f t="shared" si="47"/>
        <v>5400</v>
      </c>
      <c r="S207" s="32">
        <f t="shared" si="48"/>
        <v>0</v>
      </c>
      <c r="T207" s="32">
        <f t="shared" si="49"/>
        <v>21600</v>
      </c>
      <c r="U207" s="32">
        <f t="shared" si="50"/>
        <v>0</v>
      </c>
      <c r="V207" s="32">
        <f t="shared" si="43"/>
        <v>680.49999999999989</v>
      </c>
      <c r="W207" s="32">
        <f t="shared" si="51"/>
        <v>680.49999999999989</v>
      </c>
      <c r="X207" s="32">
        <f t="shared" si="52"/>
        <v>680.49999999999989</v>
      </c>
    </row>
    <row r="208" spans="1:24" x14ac:dyDescent="0.25">
      <c r="A208" s="2"/>
      <c r="B208" s="2" t="s">
        <v>2</v>
      </c>
      <c r="C208" s="2">
        <f t="shared" si="44"/>
        <v>9</v>
      </c>
      <c r="D208" s="2">
        <f t="shared" si="45"/>
        <v>12</v>
      </c>
      <c r="E208" s="2">
        <f t="shared" si="46"/>
        <v>204</v>
      </c>
      <c r="F208" s="11">
        <v>485.1</v>
      </c>
      <c r="G208" s="10">
        <v>0.36</v>
      </c>
      <c r="H208" s="10">
        <v>0.36</v>
      </c>
      <c r="I208" s="10">
        <v>0.36</v>
      </c>
      <c r="J208" s="9">
        <v>0.375</v>
      </c>
      <c r="K208" s="9">
        <v>0.375</v>
      </c>
      <c r="L208" s="9">
        <v>0.375</v>
      </c>
      <c r="N208" s="32">
        <f>IF('System Design'!$F$8=1,'Hourly Demand and Generation'!G208*'System Design'!$F$21,IF('System Design'!$F$8=2,'Hourly Demand and Generation'!H208*'System Design'!$F$21,IF('System Design'!$F$8=3,'Hourly Demand and Generation'!I208*'System Design'!$F$21)))</f>
        <v>180</v>
      </c>
      <c r="O208" s="32">
        <f>IF('System Design'!$F$8=1,'Hourly Demand and Generation'!J208*'System Design'!$F$22,IF('System Design'!$F$8=2,'Hourly Demand and Generation'!K208*'System Design'!$F$22,IF('System Design'!$F$8=3,'Hourly Demand and Generation'!L208*'System Design'!$F$22)))</f>
        <v>937.5</v>
      </c>
      <c r="Q208" s="32">
        <f t="shared" si="42"/>
        <v>0</v>
      </c>
      <c r="R208" s="32">
        <f t="shared" si="47"/>
        <v>5400</v>
      </c>
      <c r="S208" s="32">
        <f t="shared" si="48"/>
        <v>0</v>
      </c>
      <c r="T208" s="32">
        <f t="shared" si="49"/>
        <v>21600</v>
      </c>
      <c r="U208" s="32">
        <f t="shared" si="50"/>
        <v>0</v>
      </c>
      <c r="V208" s="32">
        <f t="shared" si="43"/>
        <v>632.4</v>
      </c>
      <c r="W208" s="32">
        <f t="shared" si="51"/>
        <v>632.4</v>
      </c>
      <c r="X208" s="32">
        <f t="shared" si="52"/>
        <v>632.4</v>
      </c>
    </row>
    <row r="209" spans="1:24" x14ac:dyDescent="0.25">
      <c r="A209" s="2"/>
      <c r="B209" s="2" t="s">
        <v>2</v>
      </c>
      <c r="C209" s="2">
        <f t="shared" si="44"/>
        <v>9</v>
      </c>
      <c r="D209" s="2">
        <f t="shared" si="45"/>
        <v>13</v>
      </c>
      <c r="E209" s="2">
        <f t="shared" si="46"/>
        <v>205</v>
      </c>
      <c r="F209" s="11">
        <v>504</v>
      </c>
      <c r="G209" s="10">
        <v>0.29880000000000001</v>
      </c>
      <c r="H209" s="10">
        <v>0.315</v>
      </c>
      <c r="I209" s="10">
        <v>0.33119999999999999</v>
      </c>
      <c r="J209" s="9">
        <v>0.4</v>
      </c>
      <c r="K209" s="9">
        <v>0.4</v>
      </c>
      <c r="L209" s="9">
        <v>0.4</v>
      </c>
      <c r="N209" s="32">
        <f>IF('System Design'!$F$8=1,'Hourly Demand and Generation'!G209*'System Design'!$F$21,IF('System Design'!$F$8=2,'Hourly Demand and Generation'!H209*'System Design'!$F$21,IF('System Design'!$F$8=3,'Hourly Demand and Generation'!I209*'System Design'!$F$21)))</f>
        <v>165.6</v>
      </c>
      <c r="O209" s="32">
        <f>IF('System Design'!$F$8=1,'Hourly Demand and Generation'!J209*'System Design'!$F$22,IF('System Design'!$F$8=2,'Hourly Demand and Generation'!K209*'System Design'!$F$22,IF('System Design'!$F$8=3,'Hourly Demand and Generation'!L209*'System Design'!$F$22)))</f>
        <v>1000</v>
      </c>
      <c r="Q209" s="32">
        <f t="shared" si="42"/>
        <v>0</v>
      </c>
      <c r="R209" s="32">
        <f t="shared" si="47"/>
        <v>5400</v>
      </c>
      <c r="S209" s="32">
        <f t="shared" si="48"/>
        <v>0</v>
      </c>
      <c r="T209" s="32">
        <f t="shared" si="49"/>
        <v>21600</v>
      </c>
      <c r="U209" s="32">
        <f t="shared" si="50"/>
        <v>0</v>
      </c>
      <c r="V209" s="32">
        <f t="shared" si="43"/>
        <v>661.59999999999991</v>
      </c>
      <c r="W209" s="32">
        <f t="shared" si="51"/>
        <v>661.59999999999991</v>
      </c>
      <c r="X209" s="32">
        <f t="shared" si="52"/>
        <v>661.59999999999991</v>
      </c>
    </row>
    <row r="210" spans="1:24" x14ac:dyDescent="0.25">
      <c r="A210" s="2"/>
      <c r="B210" s="2" t="s">
        <v>2</v>
      </c>
      <c r="C210" s="2">
        <f t="shared" si="44"/>
        <v>9</v>
      </c>
      <c r="D210" s="2">
        <f t="shared" si="45"/>
        <v>14</v>
      </c>
      <c r="E210" s="2">
        <f t="shared" si="46"/>
        <v>206</v>
      </c>
      <c r="F210" s="11">
        <v>504</v>
      </c>
      <c r="G210" s="10">
        <v>0.2412</v>
      </c>
      <c r="H210" s="10">
        <v>0.25559999999999999</v>
      </c>
      <c r="I210" s="10">
        <v>0.27</v>
      </c>
      <c r="J210" s="9">
        <v>0.42499999999999999</v>
      </c>
      <c r="K210" s="9">
        <v>0.42499999999999999</v>
      </c>
      <c r="L210" s="9">
        <v>0.42499999999999999</v>
      </c>
      <c r="N210" s="32">
        <f>IF('System Design'!$F$8=1,'Hourly Demand and Generation'!G210*'System Design'!$F$21,IF('System Design'!$F$8=2,'Hourly Demand and Generation'!H210*'System Design'!$F$21,IF('System Design'!$F$8=3,'Hourly Demand and Generation'!I210*'System Design'!$F$21)))</f>
        <v>135</v>
      </c>
      <c r="O210" s="32">
        <f>IF('System Design'!$F$8=1,'Hourly Demand and Generation'!J210*'System Design'!$F$22,IF('System Design'!$F$8=2,'Hourly Demand and Generation'!K210*'System Design'!$F$22,IF('System Design'!$F$8=3,'Hourly Demand and Generation'!L210*'System Design'!$F$22)))</f>
        <v>1062.5</v>
      </c>
      <c r="Q210" s="32">
        <f t="shared" si="42"/>
        <v>0</v>
      </c>
      <c r="R210" s="32">
        <f t="shared" si="47"/>
        <v>5400</v>
      </c>
      <c r="S210" s="32">
        <f t="shared" si="48"/>
        <v>0</v>
      </c>
      <c r="T210" s="32">
        <f t="shared" si="49"/>
        <v>21600</v>
      </c>
      <c r="U210" s="32">
        <f t="shared" si="50"/>
        <v>0</v>
      </c>
      <c r="V210" s="32">
        <f t="shared" si="43"/>
        <v>693.5</v>
      </c>
      <c r="W210" s="32">
        <f t="shared" si="51"/>
        <v>693.5</v>
      </c>
      <c r="X210" s="32">
        <f t="shared" si="52"/>
        <v>693.5</v>
      </c>
    </row>
    <row r="211" spans="1:24" x14ac:dyDescent="0.25">
      <c r="A211" s="2"/>
      <c r="B211" s="2" t="s">
        <v>2</v>
      </c>
      <c r="C211" s="2">
        <f t="shared" si="44"/>
        <v>9</v>
      </c>
      <c r="D211" s="2">
        <f t="shared" si="45"/>
        <v>15</v>
      </c>
      <c r="E211" s="2">
        <f t="shared" si="46"/>
        <v>207</v>
      </c>
      <c r="F211" s="11">
        <v>535.5</v>
      </c>
      <c r="G211" s="10">
        <v>0.18</v>
      </c>
      <c r="H211" s="10">
        <v>0.19439999999999999</v>
      </c>
      <c r="I211" s="10">
        <v>0.20880000000000001</v>
      </c>
      <c r="J211" s="9">
        <v>0.45</v>
      </c>
      <c r="K211" s="9">
        <v>0.45</v>
      </c>
      <c r="L211" s="9">
        <v>0.45</v>
      </c>
      <c r="N211" s="32">
        <f>IF('System Design'!$F$8=1,'Hourly Demand and Generation'!G211*'System Design'!$F$21,IF('System Design'!$F$8=2,'Hourly Demand and Generation'!H211*'System Design'!$F$21,IF('System Design'!$F$8=3,'Hourly Demand and Generation'!I211*'System Design'!$F$21)))</f>
        <v>104.4</v>
      </c>
      <c r="O211" s="32">
        <f>IF('System Design'!$F$8=1,'Hourly Demand and Generation'!J211*'System Design'!$F$22,IF('System Design'!$F$8=2,'Hourly Demand and Generation'!K211*'System Design'!$F$22,IF('System Design'!$F$8=3,'Hourly Demand and Generation'!L211*'System Design'!$F$22)))</f>
        <v>1125</v>
      </c>
      <c r="Q211" s="32">
        <f t="shared" si="42"/>
        <v>0</v>
      </c>
      <c r="R211" s="32">
        <f t="shared" si="47"/>
        <v>5400</v>
      </c>
      <c r="S211" s="32">
        <f t="shared" si="48"/>
        <v>0</v>
      </c>
      <c r="T211" s="32">
        <f t="shared" si="49"/>
        <v>21600</v>
      </c>
      <c r="U211" s="32">
        <f t="shared" si="50"/>
        <v>0</v>
      </c>
      <c r="V211" s="32">
        <f t="shared" si="43"/>
        <v>693.90000000000009</v>
      </c>
      <c r="W211" s="32">
        <f t="shared" si="51"/>
        <v>693.90000000000009</v>
      </c>
      <c r="X211" s="32">
        <f t="shared" si="52"/>
        <v>693.90000000000009</v>
      </c>
    </row>
    <row r="212" spans="1:24" x14ac:dyDescent="0.25">
      <c r="A212" s="2"/>
      <c r="B212" s="2" t="s">
        <v>2</v>
      </c>
      <c r="C212" s="2">
        <f t="shared" si="44"/>
        <v>9</v>
      </c>
      <c r="D212" s="2">
        <f t="shared" si="45"/>
        <v>16</v>
      </c>
      <c r="E212" s="2">
        <f t="shared" si="46"/>
        <v>208</v>
      </c>
      <c r="F212" s="11">
        <v>567</v>
      </c>
      <c r="G212" s="10">
        <v>0.1188</v>
      </c>
      <c r="H212" s="10">
        <v>0.13500000000000001</v>
      </c>
      <c r="I212" s="10">
        <v>0.1512</v>
      </c>
      <c r="J212" s="9">
        <v>0.45</v>
      </c>
      <c r="K212" s="9">
        <v>0.45</v>
      </c>
      <c r="L212" s="9">
        <v>0.45</v>
      </c>
      <c r="N212" s="32">
        <f>IF('System Design'!$F$8=1,'Hourly Demand and Generation'!G212*'System Design'!$F$21,IF('System Design'!$F$8=2,'Hourly Demand and Generation'!H212*'System Design'!$F$21,IF('System Design'!$F$8=3,'Hourly Demand and Generation'!I212*'System Design'!$F$21)))</f>
        <v>75.599999999999994</v>
      </c>
      <c r="O212" s="32">
        <f>IF('System Design'!$F$8=1,'Hourly Demand and Generation'!J212*'System Design'!$F$22,IF('System Design'!$F$8=2,'Hourly Demand and Generation'!K212*'System Design'!$F$22,IF('System Design'!$F$8=3,'Hourly Demand and Generation'!L212*'System Design'!$F$22)))</f>
        <v>1125</v>
      </c>
      <c r="Q212" s="32">
        <f t="shared" si="42"/>
        <v>0</v>
      </c>
      <c r="R212" s="32">
        <f t="shared" si="47"/>
        <v>5400</v>
      </c>
      <c r="S212" s="32">
        <f t="shared" si="48"/>
        <v>0</v>
      </c>
      <c r="T212" s="32">
        <f t="shared" si="49"/>
        <v>21600</v>
      </c>
      <c r="U212" s="32">
        <f t="shared" si="50"/>
        <v>0</v>
      </c>
      <c r="V212" s="32">
        <f t="shared" si="43"/>
        <v>633.59999999999991</v>
      </c>
      <c r="W212" s="32">
        <f t="shared" si="51"/>
        <v>633.59999999999991</v>
      </c>
      <c r="X212" s="32">
        <f t="shared" si="52"/>
        <v>633.59999999999991</v>
      </c>
    </row>
    <row r="213" spans="1:24" x14ac:dyDescent="0.25">
      <c r="A213" s="2"/>
      <c r="B213" s="2" t="s">
        <v>2</v>
      </c>
      <c r="C213" s="2">
        <f t="shared" si="44"/>
        <v>9</v>
      </c>
      <c r="D213" s="2">
        <f t="shared" si="45"/>
        <v>17</v>
      </c>
      <c r="E213" s="2">
        <f t="shared" si="46"/>
        <v>209</v>
      </c>
      <c r="F213" s="11">
        <v>598.5</v>
      </c>
      <c r="G213" s="10">
        <v>6.1199999999999997E-2</v>
      </c>
      <c r="H213" s="10">
        <v>7.5600000000000001E-2</v>
      </c>
      <c r="I213" s="10">
        <v>0.09</v>
      </c>
      <c r="J213" s="9">
        <v>0.5</v>
      </c>
      <c r="K213" s="9">
        <v>0.5</v>
      </c>
      <c r="L213" s="9">
        <v>0.5</v>
      </c>
      <c r="N213" s="32">
        <f>IF('System Design'!$F$8=1,'Hourly Demand and Generation'!G213*'System Design'!$F$21,IF('System Design'!$F$8=2,'Hourly Demand and Generation'!H213*'System Design'!$F$21,IF('System Design'!$F$8=3,'Hourly Demand and Generation'!I213*'System Design'!$F$21)))</f>
        <v>45</v>
      </c>
      <c r="O213" s="32">
        <f>IF('System Design'!$F$8=1,'Hourly Demand and Generation'!J213*'System Design'!$F$22,IF('System Design'!$F$8=2,'Hourly Demand and Generation'!K213*'System Design'!$F$22,IF('System Design'!$F$8=3,'Hourly Demand and Generation'!L213*'System Design'!$F$22)))</f>
        <v>1250</v>
      </c>
      <c r="Q213" s="32">
        <f t="shared" si="42"/>
        <v>0</v>
      </c>
      <c r="R213" s="32">
        <f t="shared" si="47"/>
        <v>5400</v>
      </c>
      <c r="S213" s="32">
        <f t="shared" si="48"/>
        <v>0</v>
      </c>
      <c r="T213" s="32">
        <f t="shared" si="49"/>
        <v>21600</v>
      </c>
      <c r="U213" s="32">
        <f t="shared" si="50"/>
        <v>0</v>
      </c>
      <c r="V213" s="32">
        <f t="shared" si="43"/>
        <v>696.5</v>
      </c>
      <c r="W213" s="32">
        <f t="shared" si="51"/>
        <v>696.5</v>
      </c>
      <c r="X213" s="32">
        <f t="shared" si="52"/>
        <v>696.5</v>
      </c>
    </row>
    <row r="214" spans="1:24" x14ac:dyDescent="0.25">
      <c r="A214" s="2"/>
      <c r="B214" s="2" t="s">
        <v>2</v>
      </c>
      <c r="C214" s="2">
        <f t="shared" si="44"/>
        <v>9</v>
      </c>
      <c r="D214" s="2">
        <f t="shared" si="45"/>
        <v>18</v>
      </c>
      <c r="E214" s="2">
        <f t="shared" si="46"/>
        <v>210</v>
      </c>
      <c r="F214" s="11">
        <v>630</v>
      </c>
      <c r="G214" s="10">
        <v>2.8799999999999999E-2</v>
      </c>
      <c r="H214" s="10">
        <v>4.4999999999999998E-2</v>
      </c>
      <c r="I214" s="10">
        <v>6.1199999999999997E-2</v>
      </c>
      <c r="J214" s="9">
        <v>0.47499999999999998</v>
      </c>
      <c r="K214" s="9">
        <v>0.47499999999999998</v>
      </c>
      <c r="L214" s="9">
        <v>0.47499999999999998</v>
      </c>
      <c r="N214" s="32">
        <f>IF('System Design'!$F$8=1,'Hourly Demand and Generation'!G214*'System Design'!$F$21,IF('System Design'!$F$8=2,'Hourly Demand and Generation'!H214*'System Design'!$F$21,IF('System Design'!$F$8=3,'Hourly Demand and Generation'!I214*'System Design'!$F$21)))</f>
        <v>30.599999999999998</v>
      </c>
      <c r="O214" s="32">
        <f>IF('System Design'!$F$8=1,'Hourly Demand and Generation'!J214*'System Design'!$F$22,IF('System Design'!$F$8=2,'Hourly Demand and Generation'!K214*'System Design'!$F$22,IF('System Design'!$F$8=3,'Hourly Demand and Generation'!L214*'System Design'!$F$22)))</f>
        <v>1187.5</v>
      </c>
      <c r="Q214" s="32">
        <f t="shared" si="42"/>
        <v>0</v>
      </c>
      <c r="R214" s="32">
        <f t="shared" si="47"/>
        <v>5400</v>
      </c>
      <c r="S214" s="32">
        <f t="shared" si="48"/>
        <v>0</v>
      </c>
      <c r="T214" s="32">
        <f t="shared" si="49"/>
        <v>21600</v>
      </c>
      <c r="U214" s="32">
        <f t="shared" si="50"/>
        <v>0</v>
      </c>
      <c r="V214" s="32">
        <f t="shared" si="43"/>
        <v>588.09999999999991</v>
      </c>
      <c r="W214" s="32">
        <f t="shared" si="51"/>
        <v>588.09999999999991</v>
      </c>
      <c r="X214" s="32">
        <f t="shared" si="52"/>
        <v>588.09999999999991</v>
      </c>
    </row>
    <row r="215" spans="1:24" x14ac:dyDescent="0.25">
      <c r="A215" s="2"/>
      <c r="B215" s="2" t="s">
        <v>2</v>
      </c>
      <c r="C215" s="2">
        <f t="shared" si="44"/>
        <v>9</v>
      </c>
      <c r="D215" s="2">
        <f t="shared" si="45"/>
        <v>19</v>
      </c>
      <c r="E215" s="2">
        <f t="shared" si="46"/>
        <v>211</v>
      </c>
      <c r="F215" s="11">
        <v>611.1</v>
      </c>
      <c r="G215" s="9">
        <v>0</v>
      </c>
      <c r="H215" s="9">
        <v>1.44E-2</v>
      </c>
      <c r="I215" s="10">
        <v>2.8799999999999999E-2</v>
      </c>
      <c r="J215" s="9">
        <v>0.45</v>
      </c>
      <c r="K215" s="9">
        <v>0.45</v>
      </c>
      <c r="L215" s="9">
        <v>0.45</v>
      </c>
      <c r="N215" s="32">
        <f>IF('System Design'!$F$8=1,'Hourly Demand and Generation'!G215*'System Design'!$F$21,IF('System Design'!$F$8=2,'Hourly Demand and Generation'!H215*'System Design'!$F$21,IF('System Design'!$F$8=3,'Hourly Demand and Generation'!I215*'System Design'!$F$21)))</f>
        <v>14.4</v>
      </c>
      <c r="O215" s="32">
        <f>IF('System Design'!$F$8=1,'Hourly Demand and Generation'!J215*'System Design'!$F$22,IF('System Design'!$F$8=2,'Hourly Demand and Generation'!K215*'System Design'!$F$22,IF('System Design'!$F$8=3,'Hourly Demand and Generation'!L215*'System Design'!$F$22)))</f>
        <v>1125</v>
      </c>
      <c r="Q215" s="32">
        <f t="shared" si="42"/>
        <v>0</v>
      </c>
      <c r="R215" s="32">
        <f t="shared" si="47"/>
        <v>5400</v>
      </c>
      <c r="S215" s="32">
        <f t="shared" si="48"/>
        <v>0</v>
      </c>
      <c r="T215" s="32">
        <f t="shared" si="49"/>
        <v>21600</v>
      </c>
      <c r="U215" s="32">
        <f t="shared" si="50"/>
        <v>0</v>
      </c>
      <c r="V215" s="32">
        <f t="shared" si="43"/>
        <v>528.30000000000007</v>
      </c>
      <c r="W215" s="32">
        <f t="shared" si="51"/>
        <v>528.30000000000007</v>
      </c>
      <c r="X215" s="32">
        <f t="shared" si="52"/>
        <v>528.30000000000007</v>
      </c>
    </row>
    <row r="216" spans="1:24" x14ac:dyDescent="0.25">
      <c r="A216" s="2"/>
      <c r="B216" s="2" t="s">
        <v>2</v>
      </c>
      <c r="C216" s="2">
        <f t="shared" si="44"/>
        <v>9</v>
      </c>
      <c r="D216" s="2">
        <f t="shared" si="45"/>
        <v>20</v>
      </c>
      <c r="E216" s="2">
        <f t="shared" si="46"/>
        <v>212</v>
      </c>
      <c r="F216" s="11">
        <v>598.5</v>
      </c>
      <c r="G216" s="10">
        <v>0</v>
      </c>
      <c r="H216" s="10">
        <v>0</v>
      </c>
      <c r="I216" s="10">
        <v>0</v>
      </c>
      <c r="J216" s="9">
        <v>0.45</v>
      </c>
      <c r="K216" s="9">
        <v>0.45</v>
      </c>
      <c r="L216" s="9">
        <v>0.45</v>
      </c>
      <c r="N216" s="32">
        <f>IF('System Design'!$F$8=1,'Hourly Demand and Generation'!G216*'System Design'!$F$21,IF('System Design'!$F$8=2,'Hourly Demand and Generation'!H216*'System Design'!$F$21,IF('System Design'!$F$8=3,'Hourly Demand and Generation'!I216*'System Design'!$F$21)))</f>
        <v>0</v>
      </c>
      <c r="O216" s="32">
        <f>IF('System Design'!$F$8=1,'Hourly Demand and Generation'!J216*'System Design'!$F$22,IF('System Design'!$F$8=2,'Hourly Demand and Generation'!K216*'System Design'!$F$22,IF('System Design'!$F$8=3,'Hourly Demand and Generation'!L216*'System Design'!$F$22)))</f>
        <v>1125</v>
      </c>
      <c r="Q216" s="32">
        <f t="shared" si="42"/>
        <v>0</v>
      </c>
      <c r="R216" s="32">
        <f t="shared" si="47"/>
        <v>5400</v>
      </c>
      <c r="S216" s="32">
        <f t="shared" si="48"/>
        <v>0</v>
      </c>
      <c r="T216" s="32">
        <f t="shared" si="49"/>
        <v>21600</v>
      </c>
      <c r="U216" s="32">
        <f t="shared" si="50"/>
        <v>0</v>
      </c>
      <c r="V216" s="32">
        <f t="shared" si="43"/>
        <v>526.5</v>
      </c>
      <c r="W216" s="32">
        <f t="shared" si="51"/>
        <v>526.5</v>
      </c>
      <c r="X216" s="32">
        <f t="shared" si="52"/>
        <v>526.5</v>
      </c>
    </row>
    <row r="217" spans="1:24" x14ac:dyDescent="0.25">
      <c r="A217" s="2"/>
      <c r="B217" s="2" t="s">
        <v>2</v>
      </c>
      <c r="C217" s="2">
        <f t="shared" si="44"/>
        <v>9</v>
      </c>
      <c r="D217" s="2">
        <f t="shared" si="45"/>
        <v>21</v>
      </c>
      <c r="E217" s="2">
        <f t="shared" si="46"/>
        <v>213</v>
      </c>
      <c r="F217" s="11">
        <v>567</v>
      </c>
      <c r="G217" s="10">
        <v>0</v>
      </c>
      <c r="H217" s="10">
        <v>0</v>
      </c>
      <c r="I217" s="10">
        <v>0</v>
      </c>
      <c r="J217" s="9">
        <v>0.45</v>
      </c>
      <c r="K217" s="9">
        <v>0.45</v>
      </c>
      <c r="L217" s="9">
        <v>0.45</v>
      </c>
      <c r="N217" s="32">
        <f>IF('System Design'!$F$8=1,'Hourly Demand and Generation'!G217*'System Design'!$F$21,IF('System Design'!$F$8=2,'Hourly Demand and Generation'!H217*'System Design'!$F$21,IF('System Design'!$F$8=3,'Hourly Demand and Generation'!I217*'System Design'!$F$21)))</f>
        <v>0</v>
      </c>
      <c r="O217" s="32">
        <f>IF('System Design'!$F$8=1,'Hourly Demand and Generation'!J217*'System Design'!$F$22,IF('System Design'!$F$8=2,'Hourly Demand and Generation'!K217*'System Design'!$F$22,IF('System Design'!$F$8=3,'Hourly Demand and Generation'!L217*'System Design'!$F$22)))</f>
        <v>1125</v>
      </c>
      <c r="Q217" s="32">
        <f t="shared" si="42"/>
        <v>0</v>
      </c>
      <c r="R217" s="32">
        <f t="shared" si="47"/>
        <v>5400</v>
      </c>
      <c r="S217" s="32">
        <f t="shared" si="48"/>
        <v>0</v>
      </c>
      <c r="T217" s="32">
        <f t="shared" si="49"/>
        <v>21600</v>
      </c>
      <c r="U217" s="32">
        <f t="shared" si="50"/>
        <v>0</v>
      </c>
      <c r="V217" s="32">
        <f t="shared" si="43"/>
        <v>558</v>
      </c>
      <c r="W217" s="32">
        <f t="shared" si="51"/>
        <v>558</v>
      </c>
      <c r="X217" s="32">
        <f t="shared" si="52"/>
        <v>558</v>
      </c>
    </row>
    <row r="218" spans="1:24" x14ac:dyDescent="0.25">
      <c r="A218" s="2"/>
      <c r="B218" s="2" t="s">
        <v>2</v>
      </c>
      <c r="C218" s="2">
        <f t="shared" si="44"/>
        <v>9</v>
      </c>
      <c r="D218" s="2">
        <f t="shared" si="45"/>
        <v>22</v>
      </c>
      <c r="E218" s="2">
        <f t="shared" si="46"/>
        <v>214</v>
      </c>
      <c r="F218" s="11">
        <v>535.5</v>
      </c>
      <c r="G218" s="10">
        <v>0</v>
      </c>
      <c r="H218" s="10">
        <v>0</v>
      </c>
      <c r="I218" s="10">
        <v>0</v>
      </c>
      <c r="J218" s="9">
        <v>0.47499999999999998</v>
      </c>
      <c r="K218" s="9">
        <v>0.47499999999999998</v>
      </c>
      <c r="L218" s="9">
        <v>0.47499999999999998</v>
      </c>
      <c r="N218" s="32">
        <f>IF('System Design'!$F$8=1,'Hourly Demand and Generation'!G218*'System Design'!$F$21,IF('System Design'!$F$8=2,'Hourly Demand and Generation'!H218*'System Design'!$F$21,IF('System Design'!$F$8=3,'Hourly Demand and Generation'!I218*'System Design'!$F$21)))</f>
        <v>0</v>
      </c>
      <c r="O218" s="32">
        <f>IF('System Design'!$F$8=1,'Hourly Demand and Generation'!J218*'System Design'!$F$22,IF('System Design'!$F$8=2,'Hourly Demand and Generation'!K218*'System Design'!$F$22,IF('System Design'!$F$8=3,'Hourly Demand and Generation'!L218*'System Design'!$F$22)))</f>
        <v>1187.5</v>
      </c>
      <c r="Q218" s="32">
        <f t="shared" si="42"/>
        <v>0</v>
      </c>
      <c r="R218" s="32">
        <f t="shared" si="47"/>
        <v>5400</v>
      </c>
      <c r="S218" s="32">
        <f t="shared" si="48"/>
        <v>0</v>
      </c>
      <c r="T218" s="32">
        <f t="shared" si="49"/>
        <v>21600</v>
      </c>
      <c r="U218" s="32">
        <f t="shared" si="50"/>
        <v>0</v>
      </c>
      <c r="V218" s="32">
        <f t="shared" si="43"/>
        <v>652</v>
      </c>
      <c r="W218" s="32">
        <f t="shared" si="51"/>
        <v>652</v>
      </c>
      <c r="X218" s="32">
        <f t="shared" si="52"/>
        <v>652</v>
      </c>
    </row>
    <row r="219" spans="1:24" x14ac:dyDescent="0.25">
      <c r="A219" s="2"/>
      <c r="B219" s="2" t="s">
        <v>2</v>
      </c>
      <c r="C219" s="2">
        <f t="shared" si="44"/>
        <v>9</v>
      </c>
      <c r="D219" s="2">
        <f t="shared" si="45"/>
        <v>23</v>
      </c>
      <c r="E219" s="2">
        <f t="shared" si="46"/>
        <v>215</v>
      </c>
      <c r="F219" s="11">
        <v>504</v>
      </c>
      <c r="G219" s="10">
        <v>0</v>
      </c>
      <c r="H219" s="10">
        <v>0</v>
      </c>
      <c r="I219" s="10">
        <v>0</v>
      </c>
      <c r="J219" s="9">
        <v>0.4</v>
      </c>
      <c r="K219" s="9">
        <v>0.4</v>
      </c>
      <c r="L219" s="9">
        <v>0.4</v>
      </c>
      <c r="N219" s="32">
        <f>IF('System Design'!$F$8=1,'Hourly Demand and Generation'!G219*'System Design'!$F$21,IF('System Design'!$F$8=2,'Hourly Demand and Generation'!H219*'System Design'!$F$21,IF('System Design'!$F$8=3,'Hourly Demand and Generation'!I219*'System Design'!$F$21)))</f>
        <v>0</v>
      </c>
      <c r="O219" s="32">
        <f>IF('System Design'!$F$8=1,'Hourly Demand and Generation'!J219*'System Design'!$F$22,IF('System Design'!$F$8=2,'Hourly Demand and Generation'!K219*'System Design'!$F$22,IF('System Design'!$F$8=3,'Hourly Demand and Generation'!L219*'System Design'!$F$22)))</f>
        <v>1000</v>
      </c>
      <c r="Q219" s="32">
        <f t="shared" si="42"/>
        <v>0</v>
      </c>
      <c r="R219" s="32">
        <f t="shared" si="47"/>
        <v>5400</v>
      </c>
      <c r="S219" s="32">
        <f t="shared" si="48"/>
        <v>0</v>
      </c>
      <c r="T219" s="32">
        <f t="shared" si="49"/>
        <v>21600</v>
      </c>
      <c r="U219" s="32">
        <f t="shared" si="50"/>
        <v>0</v>
      </c>
      <c r="V219" s="32">
        <f t="shared" si="43"/>
        <v>496</v>
      </c>
      <c r="W219" s="32">
        <f t="shared" si="51"/>
        <v>496</v>
      </c>
      <c r="X219" s="32">
        <f t="shared" si="52"/>
        <v>496</v>
      </c>
    </row>
    <row r="220" spans="1:24" x14ac:dyDescent="0.25">
      <c r="A220" s="2"/>
      <c r="B220" s="2" t="s">
        <v>2</v>
      </c>
      <c r="C220" s="2">
        <f t="shared" si="44"/>
        <v>9</v>
      </c>
      <c r="D220" s="2">
        <f t="shared" si="45"/>
        <v>24</v>
      </c>
      <c r="E220" s="2">
        <f t="shared" si="46"/>
        <v>216</v>
      </c>
      <c r="F220" s="11">
        <v>441</v>
      </c>
      <c r="G220" s="10">
        <v>0</v>
      </c>
      <c r="H220" s="10">
        <v>0</v>
      </c>
      <c r="I220" s="10">
        <v>0</v>
      </c>
      <c r="J220" s="9">
        <v>0.4</v>
      </c>
      <c r="K220" s="9">
        <v>0.4</v>
      </c>
      <c r="L220" s="9">
        <v>0.4</v>
      </c>
      <c r="N220" s="32">
        <f>IF('System Design'!$F$8=1,'Hourly Demand and Generation'!G220*'System Design'!$F$21,IF('System Design'!$F$8=2,'Hourly Demand and Generation'!H220*'System Design'!$F$21,IF('System Design'!$F$8=3,'Hourly Demand and Generation'!I220*'System Design'!$F$21)))</f>
        <v>0</v>
      </c>
      <c r="O220" s="32">
        <f>IF('System Design'!$F$8=1,'Hourly Demand and Generation'!J220*'System Design'!$F$22,IF('System Design'!$F$8=2,'Hourly Demand and Generation'!K220*'System Design'!$F$22,IF('System Design'!$F$8=3,'Hourly Demand and Generation'!L220*'System Design'!$F$22)))</f>
        <v>1000</v>
      </c>
      <c r="Q220" s="32">
        <f t="shared" si="42"/>
        <v>0</v>
      </c>
      <c r="R220" s="32">
        <f t="shared" si="47"/>
        <v>5400</v>
      </c>
      <c r="S220" s="32">
        <f t="shared" si="48"/>
        <v>0</v>
      </c>
      <c r="T220" s="32">
        <f t="shared" si="49"/>
        <v>21600</v>
      </c>
      <c r="U220" s="32">
        <f t="shared" si="50"/>
        <v>0</v>
      </c>
      <c r="V220" s="32">
        <f t="shared" si="43"/>
        <v>559</v>
      </c>
      <c r="W220" s="32">
        <f t="shared" si="51"/>
        <v>559</v>
      </c>
      <c r="X220" s="32">
        <f t="shared" si="52"/>
        <v>559</v>
      </c>
    </row>
    <row r="221" spans="1:24" x14ac:dyDescent="0.25">
      <c r="A221" s="2"/>
      <c r="B221" s="2" t="s">
        <v>2</v>
      </c>
      <c r="C221" s="2">
        <f>C220+1</f>
        <v>10</v>
      </c>
      <c r="D221" s="2">
        <v>1</v>
      </c>
      <c r="E221" s="2">
        <f t="shared" si="46"/>
        <v>217</v>
      </c>
      <c r="F221" s="11">
        <v>378</v>
      </c>
      <c r="G221" s="9">
        <v>0</v>
      </c>
      <c r="H221" s="9">
        <v>0</v>
      </c>
      <c r="I221" s="9">
        <v>0</v>
      </c>
      <c r="J221" s="9">
        <v>0.48569520507825398</v>
      </c>
      <c r="K221" s="9">
        <v>0.48569520507825398</v>
      </c>
      <c r="L221" s="9">
        <v>0.48569520507825398</v>
      </c>
      <c r="N221" s="32">
        <f>IF('System Design'!$F$8=1,'Hourly Demand and Generation'!G221*'System Design'!$F$21,IF('System Design'!$F$8=2,'Hourly Demand and Generation'!H221*'System Design'!$F$21,IF('System Design'!$F$8=3,'Hourly Demand and Generation'!I221*'System Design'!$F$21)))</f>
        <v>0</v>
      </c>
      <c r="O221" s="32">
        <f>IF('System Design'!$F$8=1,'Hourly Demand and Generation'!J221*'System Design'!$F$22,IF('System Design'!$F$8=2,'Hourly Demand and Generation'!K221*'System Design'!$F$22,IF('System Design'!$F$8=3,'Hourly Demand and Generation'!L221*'System Design'!$F$22)))</f>
        <v>1214.238012695635</v>
      </c>
      <c r="Q221" s="32">
        <f t="shared" si="42"/>
        <v>0</v>
      </c>
      <c r="R221" s="32">
        <f t="shared" si="47"/>
        <v>5400</v>
      </c>
      <c r="S221" s="32">
        <f t="shared" si="48"/>
        <v>0</v>
      </c>
      <c r="T221" s="32">
        <f t="shared" si="49"/>
        <v>21600</v>
      </c>
      <c r="U221" s="32">
        <f t="shared" si="50"/>
        <v>0</v>
      </c>
      <c r="V221" s="32">
        <f t="shared" si="43"/>
        <v>836.23801269563501</v>
      </c>
      <c r="W221" s="32">
        <f t="shared" si="51"/>
        <v>836.23801269563501</v>
      </c>
      <c r="X221" s="32">
        <f t="shared" si="52"/>
        <v>836.23801269563501</v>
      </c>
    </row>
    <row r="222" spans="1:24" x14ac:dyDescent="0.25">
      <c r="A222" s="2"/>
      <c r="B222" s="2" t="s">
        <v>2</v>
      </c>
      <c r="C222" s="2">
        <f>C221</f>
        <v>10</v>
      </c>
      <c r="D222" s="2">
        <f>D221+1</f>
        <v>2</v>
      </c>
      <c r="E222" s="2">
        <f t="shared" si="46"/>
        <v>218</v>
      </c>
      <c r="F222" s="11">
        <v>346.5</v>
      </c>
      <c r="G222" s="10">
        <v>0</v>
      </c>
      <c r="H222" s="10">
        <v>0</v>
      </c>
      <c r="I222" s="10">
        <v>0</v>
      </c>
      <c r="J222" s="9">
        <v>0.437125684570429</v>
      </c>
      <c r="K222" s="9">
        <v>0.437125684570429</v>
      </c>
      <c r="L222" s="9">
        <v>0.437125684570429</v>
      </c>
      <c r="N222" s="32">
        <f>IF('System Design'!$F$8=1,'Hourly Demand and Generation'!G222*'System Design'!$F$21,IF('System Design'!$F$8=2,'Hourly Demand and Generation'!H222*'System Design'!$F$21,IF('System Design'!$F$8=3,'Hourly Demand and Generation'!I222*'System Design'!$F$21)))</f>
        <v>0</v>
      </c>
      <c r="O222" s="32">
        <f>IF('System Design'!$F$8=1,'Hourly Demand and Generation'!J222*'System Design'!$F$22,IF('System Design'!$F$8=2,'Hourly Demand and Generation'!K222*'System Design'!$F$22,IF('System Design'!$F$8=3,'Hourly Demand and Generation'!L222*'System Design'!$F$22)))</f>
        <v>1092.8142114260725</v>
      </c>
      <c r="Q222" s="32">
        <f t="shared" si="42"/>
        <v>0</v>
      </c>
      <c r="R222" s="32">
        <f t="shared" si="47"/>
        <v>5400</v>
      </c>
      <c r="S222" s="32">
        <f t="shared" si="48"/>
        <v>0</v>
      </c>
      <c r="T222" s="32">
        <f t="shared" si="49"/>
        <v>21600</v>
      </c>
      <c r="U222" s="32">
        <f t="shared" si="50"/>
        <v>0</v>
      </c>
      <c r="V222" s="32">
        <f t="shared" si="43"/>
        <v>746.31421142607246</v>
      </c>
      <c r="W222" s="32">
        <f t="shared" si="51"/>
        <v>746.31421142607246</v>
      </c>
      <c r="X222" s="32">
        <f t="shared" si="52"/>
        <v>746.31421142607246</v>
      </c>
    </row>
    <row r="223" spans="1:24" x14ac:dyDescent="0.25">
      <c r="A223" s="2"/>
      <c r="B223" s="2" t="s">
        <v>2</v>
      </c>
      <c r="C223" s="2">
        <f t="shared" ref="C223:C244" si="53">C222</f>
        <v>10</v>
      </c>
      <c r="D223" s="2">
        <f t="shared" ref="D223:D244" si="54">D222+1</f>
        <v>3</v>
      </c>
      <c r="E223" s="2">
        <f t="shared" si="46"/>
        <v>219</v>
      </c>
      <c r="F223" s="11">
        <v>315</v>
      </c>
      <c r="G223" s="10">
        <v>0</v>
      </c>
      <c r="H223" s="10">
        <v>0</v>
      </c>
      <c r="I223" s="10">
        <v>0</v>
      </c>
      <c r="J223" s="9">
        <v>0.437125684570429</v>
      </c>
      <c r="K223" s="9">
        <v>0.437125684570429</v>
      </c>
      <c r="L223" s="9">
        <v>0.437125684570429</v>
      </c>
      <c r="N223" s="32">
        <f>IF('System Design'!$F$8=1,'Hourly Demand and Generation'!G223*'System Design'!$F$21,IF('System Design'!$F$8=2,'Hourly Demand and Generation'!H223*'System Design'!$F$21,IF('System Design'!$F$8=3,'Hourly Demand and Generation'!I223*'System Design'!$F$21)))</f>
        <v>0</v>
      </c>
      <c r="O223" s="32">
        <f>IF('System Design'!$F$8=1,'Hourly Demand and Generation'!J223*'System Design'!$F$22,IF('System Design'!$F$8=2,'Hourly Demand and Generation'!K223*'System Design'!$F$22,IF('System Design'!$F$8=3,'Hourly Demand and Generation'!L223*'System Design'!$F$22)))</f>
        <v>1092.8142114260725</v>
      </c>
      <c r="Q223" s="32">
        <f t="shared" si="42"/>
        <v>0</v>
      </c>
      <c r="R223" s="32">
        <f t="shared" si="47"/>
        <v>5400</v>
      </c>
      <c r="S223" s="32">
        <f t="shared" si="48"/>
        <v>0</v>
      </c>
      <c r="T223" s="32">
        <f t="shared" si="49"/>
        <v>21600</v>
      </c>
      <c r="U223" s="32">
        <f t="shared" si="50"/>
        <v>0</v>
      </c>
      <c r="V223" s="32">
        <f t="shared" si="43"/>
        <v>777.81421142607246</v>
      </c>
      <c r="W223" s="32">
        <f t="shared" si="51"/>
        <v>777.81421142607246</v>
      </c>
      <c r="X223" s="32">
        <f t="shared" si="52"/>
        <v>777.81421142607246</v>
      </c>
    </row>
    <row r="224" spans="1:24" x14ac:dyDescent="0.25">
      <c r="A224" s="2"/>
      <c r="B224" s="2" t="s">
        <v>2</v>
      </c>
      <c r="C224" s="2">
        <f t="shared" si="53"/>
        <v>10</v>
      </c>
      <c r="D224" s="2">
        <f t="shared" si="54"/>
        <v>4</v>
      </c>
      <c r="E224" s="2">
        <f t="shared" si="46"/>
        <v>220</v>
      </c>
      <c r="F224" s="11">
        <v>378</v>
      </c>
      <c r="G224" s="10">
        <v>0</v>
      </c>
      <c r="H224" s="10">
        <v>0</v>
      </c>
      <c r="I224" s="10">
        <v>0</v>
      </c>
      <c r="J224" s="9">
        <v>0.48569520507825398</v>
      </c>
      <c r="K224" s="9">
        <v>0.48569520507825398</v>
      </c>
      <c r="L224" s="9">
        <v>0.48569520507825398</v>
      </c>
      <c r="N224" s="32">
        <f>IF('System Design'!$F$8=1,'Hourly Demand and Generation'!G224*'System Design'!$F$21,IF('System Design'!$F$8=2,'Hourly Demand and Generation'!H224*'System Design'!$F$21,IF('System Design'!$F$8=3,'Hourly Demand and Generation'!I224*'System Design'!$F$21)))</f>
        <v>0</v>
      </c>
      <c r="O224" s="32">
        <f>IF('System Design'!$F$8=1,'Hourly Demand and Generation'!J224*'System Design'!$F$22,IF('System Design'!$F$8=2,'Hourly Demand and Generation'!K224*'System Design'!$F$22,IF('System Design'!$F$8=3,'Hourly Demand and Generation'!L224*'System Design'!$F$22)))</f>
        <v>1214.238012695635</v>
      </c>
      <c r="Q224" s="32">
        <f t="shared" si="42"/>
        <v>0</v>
      </c>
      <c r="R224" s="32">
        <f t="shared" si="47"/>
        <v>5400</v>
      </c>
      <c r="S224" s="32">
        <f t="shared" si="48"/>
        <v>0</v>
      </c>
      <c r="T224" s="32">
        <f t="shared" si="49"/>
        <v>21600</v>
      </c>
      <c r="U224" s="32">
        <f t="shared" si="50"/>
        <v>0</v>
      </c>
      <c r="V224" s="32">
        <f t="shared" si="43"/>
        <v>836.23801269563501</v>
      </c>
      <c r="W224" s="32">
        <f t="shared" si="51"/>
        <v>836.23801269563501</v>
      </c>
      <c r="X224" s="32">
        <f t="shared" si="52"/>
        <v>836.23801269563501</v>
      </c>
    </row>
    <row r="225" spans="1:24" x14ac:dyDescent="0.25">
      <c r="A225" s="2"/>
      <c r="B225" s="2" t="s">
        <v>2</v>
      </c>
      <c r="C225" s="2">
        <f t="shared" si="53"/>
        <v>10</v>
      </c>
      <c r="D225" s="2">
        <f t="shared" si="54"/>
        <v>5</v>
      </c>
      <c r="E225" s="2">
        <f t="shared" si="46"/>
        <v>221</v>
      </c>
      <c r="F225" s="11">
        <v>409.5</v>
      </c>
      <c r="G225" s="10">
        <v>0</v>
      </c>
      <c r="H225" s="10">
        <v>1.44E-2</v>
      </c>
      <c r="I225" s="10">
        <v>2.8799999999999999E-2</v>
      </c>
      <c r="J225" s="9">
        <v>0.38855616406260401</v>
      </c>
      <c r="K225" s="9">
        <v>0.38855616406260401</v>
      </c>
      <c r="L225" s="9">
        <v>0.38855616406260401</v>
      </c>
      <c r="N225" s="32">
        <f>IF('System Design'!$F$8=1,'Hourly Demand and Generation'!G225*'System Design'!$F$21,IF('System Design'!$F$8=2,'Hourly Demand and Generation'!H225*'System Design'!$F$21,IF('System Design'!$F$8=3,'Hourly Demand and Generation'!I225*'System Design'!$F$21)))</f>
        <v>14.4</v>
      </c>
      <c r="O225" s="32">
        <f>IF('System Design'!$F$8=1,'Hourly Demand and Generation'!J225*'System Design'!$F$22,IF('System Design'!$F$8=2,'Hourly Demand and Generation'!K225*'System Design'!$F$22,IF('System Design'!$F$8=3,'Hourly Demand and Generation'!L225*'System Design'!$F$22)))</f>
        <v>971.39041015651003</v>
      </c>
      <c r="Q225" s="32">
        <f t="shared" si="42"/>
        <v>0</v>
      </c>
      <c r="R225" s="32">
        <f t="shared" si="47"/>
        <v>5400</v>
      </c>
      <c r="S225" s="32">
        <f t="shared" si="48"/>
        <v>0</v>
      </c>
      <c r="T225" s="32">
        <f t="shared" si="49"/>
        <v>21600</v>
      </c>
      <c r="U225" s="32">
        <f t="shared" si="50"/>
        <v>0</v>
      </c>
      <c r="V225" s="32">
        <f t="shared" si="43"/>
        <v>576.29041015651001</v>
      </c>
      <c r="W225" s="32">
        <f t="shared" si="51"/>
        <v>576.29041015651001</v>
      </c>
      <c r="X225" s="32">
        <f t="shared" si="52"/>
        <v>576.29041015651001</v>
      </c>
    </row>
    <row r="226" spans="1:24" x14ac:dyDescent="0.25">
      <c r="A226" s="2"/>
      <c r="B226" s="2" t="s">
        <v>2</v>
      </c>
      <c r="C226" s="2">
        <f t="shared" si="53"/>
        <v>10</v>
      </c>
      <c r="D226" s="2">
        <f t="shared" si="54"/>
        <v>6</v>
      </c>
      <c r="E226" s="2">
        <f t="shared" si="46"/>
        <v>222</v>
      </c>
      <c r="F226" s="11">
        <v>441</v>
      </c>
      <c r="G226" s="10">
        <v>2.8799999999999999E-2</v>
      </c>
      <c r="H226" s="10">
        <v>4.4999999999999998E-2</v>
      </c>
      <c r="I226" s="10">
        <v>6.1199999999999997E-2</v>
      </c>
      <c r="J226" s="9">
        <v>0.38855616406260401</v>
      </c>
      <c r="K226" s="9">
        <v>0.38855616406260401</v>
      </c>
      <c r="L226" s="9">
        <v>0.38855616406260401</v>
      </c>
      <c r="N226" s="32">
        <f>IF('System Design'!$F$8=1,'Hourly Demand and Generation'!G226*'System Design'!$F$21,IF('System Design'!$F$8=2,'Hourly Demand and Generation'!H226*'System Design'!$F$21,IF('System Design'!$F$8=3,'Hourly Demand and Generation'!I226*'System Design'!$F$21)))</f>
        <v>30.599999999999998</v>
      </c>
      <c r="O226" s="32">
        <f>IF('System Design'!$F$8=1,'Hourly Demand and Generation'!J226*'System Design'!$F$22,IF('System Design'!$F$8=2,'Hourly Demand and Generation'!K226*'System Design'!$F$22,IF('System Design'!$F$8=3,'Hourly Demand and Generation'!L226*'System Design'!$F$22)))</f>
        <v>971.39041015651003</v>
      </c>
      <c r="Q226" s="32">
        <f t="shared" si="42"/>
        <v>0</v>
      </c>
      <c r="R226" s="32">
        <f t="shared" si="47"/>
        <v>5400</v>
      </c>
      <c r="S226" s="32">
        <f t="shared" si="48"/>
        <v>0</v>
      </c>
      <c r="T226" s="32">
        <f t="shared" si="49"/>
        <v>21600</v>
      </c>
      <c r="U226" s="32">
        <f t="shared" si="50"/>
        <v>0</v>
      </c>
      <c r="V226" s="32">
        <f t="shared" si="43"/>
        <v>560.99041015651005</v>
      </c>
      <c r="W226" s="32">
        <f t="shared" si="51"/>
        <v>560.99041015651005</v>
      </c>
      <c r="X226" s="32">
        <f t="shared" si="52"/>
        <v>560.99041015651005</v>
      </c>
    </row>
    <row r="227" spans="1:24" x14ac:dyDescent="0.25">
      <c r="A227" s="2"/>
      <c r="B227" s="2" t="s">
        <v>2</v>
      </c>
      <c r="C227" s="2">
        <f t="shared" si="53"/>
        <v>10</v>
      </c>
      <c r="D227" s="2">
        <f t="shared" si="54"/>
        <v>7</v>
      </c>
      <c r="E227" s="2">
        <f t="shared" si="46"/>
        <v>223</v>
      </c>
      <c r="F227" s="11">
        <v>472.5</v>
      </c>
      <c r="G227" s="10">
        <v>6.1199999999999997E-2</v>
      </c>
      <c r="H227" s="10">
        <v>7.5600000000000001E-2</v>
      </c>
      <c r="I227" s="10">
        <v>0.09</v>
      </c>
      <c r="J227" s="9">
        <v>0.437125684570429</v>
      </c>
      <c r="K227" s="9">
        <v>0.437125684570429</v>
      </c>
      <c r="L227" s="9">
        <v>0.437125684570429</v>
      </c>
      <c r="N227" s="32">
        <f>IF('System Design'!$F$8=1,'Hourly Demand and Generation'!G227*'System Design'!$F$21,IF('System Design'!$F$8=2,'Hourly Demand and Generation'!H227*'System Design'!$F$21,IF('System Design'!$F$8=3,'Hourly Demand and Generation'!I227*'System Design'!$F$21)))</f>
        <v>45</v>
      </c>
      <c r="O227" s="32">
        <f>IF('System Design'!$F$8=1,'Hourly Demand and Generation'!J227*'System Design'!$F$22,IF('System Design'!$F$8=2,'Hourly Demand and Generation'!K227*'System Design'!$F$22,IF('System Design'!$F$8=3,'Hourly Demand and Generation'!L227*'System Design'!$F$22)))</f>
        <v>1092.8142114260725</v>
      </c>
      <c r="Q227" s="32">
        <f t="shared" si="42"/>
        <v>0</v>
      </c>
      <c r="R227" s="32">
        <f t="shared" si="47"/>
        <v>5400</v>
      </c>
      <c r="S227" s="32">
        <f t="shared" si="48"/>
        <v>0</v>
      </c>
      <c r="T227" s="32">
        <f t="shared" si="49"/>
        <v>21600</v>
      </c>
      <c r="U227" s="32">
        <f t="shared" si="50"/>
        <v>0</v>
      </c>
      <c r="V227" s="32">
        <f t="shared" si="43"/>
        <v>665.31421142607246</v>
      </c>
      <c r="W227" s="32">
        <f t="shared" si="51"/>
        <v>665.31421142607246</v>
      </c>
      <c r="X227" s="32">
        <f t="shared" si="52"/>
        <v>665.31421142607246</v>
      </c>
    </row>
    <row r="228" spans="1:24" x14ac:dyDescent="0.25">
      <c r="A228" s="2"/>
      <c r="B228" s="2" t="s">
        <v>2</v>
      </c>
      <c r="C228" s="2">
        <f t="shared" si="53"/>
        <v>10</v>
      </c>
      <c r="D228" s="2">
        <f t="shared" si="54"/>
        <v>8</v>
      </c>
      <c r="E228" s="2">
        <f t="shared" si="46"/>
        <v>224</v>
      </c>
      <c r="F228" s="11">
        <v>504</v>
      </c>
      <c r="G228" s="10">
        <v>0.1188</v>
      </c>
      <c r="H228" s="10">
        <v>0.13500000000000001</v>
      </c>
      <c r="I228" s="10">
        <v>0.1512</v>
      </c>
      <c r="J228" s="9">
        <v>0.437125684570429</v>
      </c>
      <c r="K228" s="9">
        <v>0.437125684570429</v>
      </c>
      <c r="L228" s="9">
        <v>0.437125684570429</v>
      </c>
      <c r="N228" s="32">
        <f>IF('System Design'!$F$8=1,'Hourly Demand and Generation'!G228*'System Design'!$F$21,IF('System Design'!$F$8=2,'Hourly Demand and Generation'!H228*'System Design'!$F$21,IF('System Design'!$F$8=3,'Hourly Demand and Generation'!I228*'System Design'!$F$21)))</f>
        <v>75.599999999999994</v>
      </c>
      <c r="O228" s="32">
        <f>IF('System Design'!$F$8=1,'Hourly Demand and Generation'!J228*'System Design'!$F$22,IF('System Design'!$F$8=2,'Hourly Demand and Generation'!K228*'System Design'!$F$22,IF('System Design'!$F$8=3,'Hourly Demand and Generation'!L228*'System Design'!$F$22)))</f>
        <v>1092.8142114260725</v>
      </c>
      <c r="Q228" s="32">
        <f t="shared" si="42"/>
        <v>0</v>
      </c>
      <c r="R228" s="32">
        <f t="shared" si="47"/>
        <v>5400</v>
      </c>
      <c r="S228" s="32">
        <f t="shared" si="48"/>
        <v>0</v>
      </c>
      <c r="T228" s="32">
        <f t="shared" si="49"/>
        <v>21600</v>
      </c>
      <c r="U228" s="32">
        <f t="shared" si="50"/>
        <v>0</v>
      </c>
      <c r="V228" s="32">
        <f t="shared" si="43"/>
        <v>664.41421142607237</v>
      </c>
      <c r="W228" s="32">
        <f t="shared" si="51"/>
        <v>664.41421142607237</v>
      </c>
      <c r="X228" s="32">
        <f t="shared" si="52"/>
        <v>664.41421142607237</v>
      </c>
    </row>
    <row r="229" spans="1:24" x14ac:dyDescent="0.25">
      <c r="A229" s="2"/>
      <c r="B229" s="2" t="s">
        <v>2</v>
      </c>
      <c r="C229" s="2">
        <f t="shared" si="53"/>
        <v>10</v>
      </c>
      <c r="D229" s="2">
        <f t="shared" si="54"/>
        <v>9</v>
      </c>
      <c r="E229" s="2">
        <f t="shared" si="46"/>
        <v>225</v>
      </c>
      <c r="F229" s="11">
        <v>504</v>
      </c>
      <c r="G229" s="10">
        <v>0.18</v>
      </c>
      <c r="H229" s="10">
        <v>0.19439999999999999</v>
      </c>
      <c r="I229" s="10">
        <v>0.20880000000000001</v>
      </c>
      <c r="J229" s="9">
        <v>0.38855616406260401</v>
      </c>
      <c r="K229" s="9">
        <v>0.38855616406260401</v>
      </c>
      <c r="L229" s="9">
        <v>0.38855616406260401</v>
      </c>
      <c r="N229" s="32">
        <f>IF('System Design'!$F$8=1,'Hourly Demand and Generation'!G229*'System Design'!$F$21,IF('System Design'!$F$8=2,'Hourly Demand and Generation'!H229*'System Design'!$F$21,IF('System Design'!$F$8=3,'Hourly Demand and Generation'!I229*'System Design'!$F$21)))</f>
        <v>104.4</v>
      </c>
      <c r="O229" s="32">
        <f>IF('System Design'!$F$8=1,'Hourly Demand and Generation'!J229*'System Design'!$F$22,IF('System Design'!$F$8=2,'Hourly Demand and Generation'!K229*'System Design'!$F$22,IF('System Design'!$F$8=3,'Hourly Demand and Generation'!L229*'System Design'!$F$22)))</f>
        <v>971.39041015651003</v>
      </c>
      <c r="Q229" s="32">
        <f t="shared" si="42"/>
        <v>0</v>
      </c>
      <c r="R229" s="32">
        <f t="shared" si="47"/>
        <v>5400</v>
      </c>
      <c r="S229" s="32">
        <f t="shared" si="48"/>
        <v>0</v>
      </c>
      <c r="T229" s="32">
        <f t="shared" si="49"/>
        <v>21600</v>
      </c>
      <c r="U229" s="32">
        <f t="shared" si="50"/>
        <v>0</v>
      </c>
      <c r="V229" s="32">
        <f t="shared" si="43"/>
        <v>571.79041015651001</v>
      </c>
      <c r="W229" s="32">
        <f t="shared" si="51"/>
        <v>571.79041015651001</v>
      </c>
      <c r="X229" s="32">
        <f t="shared" si="52"/>
        <v>571.79041015651001</v>
      </c>
    </row>
    <row r="230" spans="1:24" x14ac:dyDescent="0.25">
      <c r="A230" s="2"/>
      <c r="B230" s="2" t="s">
        <v>2</v>
      </c>
      <c r="C230" s="2">
        <f t="shared" si="53"/>
        <v>10</v>
      </c>
      <c r="D230" s="2">
        <f t="shared" si="54"/>
        <v>10</v>
      </c>
      <c r="E230" s="2">
        <f t="shared" si="46"/>
        <v>226</v>
      </c>
      <c r="F230" s="11">
        <v>491.4</v>
      </c>
      <c r="G230" s="10">
        <v>0.2412</v>
      </c>
      <c r="H230" s="10">
        <v>0.25559999999999999</v>
      </c>
      <c r="I230" s="10">
        <v>0.27</v>
      </c>
      <c r="J230" s="9">
        <v>0.437125684570429</v>
      </c>
      <c r="K230" s="9">
        <v>0.437125684570429</v>
      </c>
      <c r="L230" s="9">
        <v>0.437125684570429</v>
      </c>
      <c r="N230" s="32">
        <f>IF('System Design'!$F$8=1,'Hourly Demand and Generation'!G230*'System Design'!$F$21,IF('System Design'!$F$8=2,'Hourly Demand and Generation'!H230*'System Design'!$F$21,IF('System Design'!$F$8=3,'Hourly Demand and Generation'!I230*'System Design'!$F$21)))</f>
        <v>135</v>
      </c>
      <c r="O230" s="32">
        <f>IF('System Design'!$F$8=1,'Hourly Demand and Generation'!J230*'System Design'!$F$22,IF('System Design'!$F$8=2,'Hourly Demand and Generation'!K230*'System Design'!$F$22,IF('System Design'!$F$8=3,'Hourly Demand and Generation'!L230*'System Design'!$F$22)))</f>
        <v>1092.8142114260725</v>
      </c>
      <c r="Q230" s="32">
        <f t="shared" si="42"/>
        <v>0</v>
      </c>
      <c r="R230" s="32">
        <f t="shared" si="47"/>
        <v>5400</v>
      </c>
      <c r="S230" s="32">
        <f t="shared" si="48"/>
        <v>0</v>
      </c>
      <c r="T230" s="32">
        <f t="shared" si="49"/>
        <v>21600</v>
      </c>
      <c r="U230" s="32">
        <f t="shared" si="50"/>
        <v>0</v>
      </c>
      <c r="V230" s="32">
        <f t="shared" si="43"/>
        <v>736.41421142607248</v>
      </c>
      <c r="W230" s="32">
        <f t="shared" si="51"/>
        <v>736.41421142607248</v>
      </c>
      <c r="X230" s="32">
        <f t="shared" si="52"/>
        <v>736.41421142607248</v>
      </c>
    </row>
    <row r="231" spans="1:24" x14ac:dyDescent="0.25">
      <c r="A231" s="2"/>
      <c r="B231" s="2" t="s">
        <v>2</v>
      </c>
      <c r="C231" s="2">
        <f t="shared" si="53"/>
        <v>10</v>
      </c>
      <c r="D231" s="2">
        <f t="shared" si="54"/>
        <v>11</v>
      </c>
      <c r="E231" s="2">
        <f t="shared" si="46"/>
        <v>227</v>
      </c>
      <c r="F231" s="11">
        <v>485.1</v>
      </c>
      <c r="G231" s="10">
        <v>0.29880000000000001</v>
      </c>
      <c r="H231" s="10">
        <v>0.315</v>
      </c>
      <c r="I231" s="10">
        <v>0.33119999999999999</v>
      </c>
      <c r="J231" s="9">
        <v>0.38855616406260401</v>
      </c>
      <c r="K231" s="9">
        <v>0.38855616406260401</v>
      </c>
      <c r="L231" s="9">
        <v>0.38855616406260401</v>
      </c>
      <c r="N231" s="32">
        <f>IF('System Design'!$F$8=1,'Hourly Demand and Generation'!G231*'System Design'!$F$21,IF('System Design'!$F$8=2,'Hourly Demand and Generation'!H231*'System Design'!$F$21,IF('System Design'!$F$8=3,'Hourly Demand and Generation'!I231*'System Design'!$F$21)))</f>
        <v>165.6</v>
      </c>
      <c r="O231" s="32">
        <f>IF('System Design'!$F$8=1,'Hourly Demand and Generation'!J231*'System Design'!$F$22,IF('System Design'!$F$8=2,'Hourly Demand and Generation'!K231*'System Design'!$F$22,IF('System Design'!$F$8=3,'Hourly Demand and Generation'!L231*'System Design'!$F$22)))</f>
        <v>971.39041015651003</v>
      </c>
      <c r="Q231" s="32">
        <f t="shared" si="42"/>
        <v>0</v>
      </c>
      <c r="R231" s="32">
        <f t="shared" si="47"/>
        <v>5400</v>
      </c>
      <c r="S231" s="32">
        <f t="shared" si="48"/>
        <v>0</v>
      </c>
      <c r="T231" s="32">
        <f t="shared" si="49"/>
        <v>21600</v>
      </c>
      <c r="U231" s="32">
        <f t="shared" si="50"/>
        <v>0</v>
      </c>
      <c r="V231" s="32">
        <f t="shared" si="43"/>
        <v>651.89041015651003</v>
      </c>
      <c r="W231" s="32">
        <f t="shared" si="51"/>
        <v>651.89041015651003</v>
      </c>
      <c r="X231" s="32">
        <f t="shared" si="52"/>
        <v>651.89041015651003</v>
      </c>
    </row>
    <row r="232" spans="1:24" x14ac:dyDescent="0.25">
      <c r="A232" s="2"/>
      <c r="B232" s="2" t="s">
        <v>2</v>
      </c>
      <c r="C232" s="2">
        <f t="shared" si="53"/>
        <v>10</v>
      </c>
      <c r="D232" s="2">
        <f t="shared" si="54"/>
        <v>12</v>
      </c>
      <c r="E232" s="2">
        <f t="shared" si="46"/>
        <v>228</v>
      </c>
      <c r="F232" s="11">
        <v>485.1</v>
      </c>
      <c r="G232" s="10">
        <v>0.36</v>
      </c>
      <c r="H232" s="10">
        <v>0.36</v>
      </c>
      <c r="I232" s="10">
        <v>0.36</v>
      </c>
      <c r="J232" s="9">
        <v>0.364271403808691</v>
      </c>
      <c r="K232" s="9">
        <v>0.364271403808691</v>
      </c>
      <c r="L232" s="9">
        <v>0.364271403808691</v>
      </c>
      <c r="N232" s="32">
        <f>IF('System Design'!$F$8=1,'Hourly Demand and Generation'!G232*'System Design'!$F$21,IF('System Design'!$F$8=2,'Hourly Demand and Generation'!H232*'System Design'!$F$21,IF('System Design'!$F$8=3,'Hourly Demand and Generation'!I232*'System Design'!$F$21)))</f>
        <v>180</v>
      </c>
      <c r="O232" s="32">
        <f>IF('System Design'!$F$8=1,'Hourly Demand and Generation'!J232*'System Design'!$F$22,IF('System Design'!$F$8=2,'Hourly Demand and Generation'!K232*'System Design'!$F$22,IF('System Design'!$F$8=3,'Hourly Demand and Generation'!L232*'System Design'!$F$22)))</f>
        <v>910.67850952172751</v>
      </c>
      <c r="Q232" s="32">
        <f t="shared" si="42"/>
        <v>0</v>
      </c>
      <c r="R232" s="32">
        <f t="shared" si="47"/>
        <v>5400</v>
      </c>
      <c r="S232" s="32">
        <f t="shared" si="48"/>
        <v>0</v>
      </c>
      <c r="T232" s="32">
        <f t="shared" si="49"/>
        <v>21600</v>
      </c>
      <c r="U232" s="32">
        <f t="shared" si="50"/>
        <v>0</v>
      </c>
      <c r="V232" s="32">
        <f t="shared" si="43"/>
        <v>605.57850952172737</v>
      </c>
      <c r="W232" s="32">
        <f t="shared" si="51"/>
        <v>605.57850952172737</v>
      </c>
      <c r="X232" s="32">
        <f t="shared" si="52"/>
        <v>605.57850952172737</v>
      </c>
    </row>
    <row r="233" spans="1:24" x14ac:dyDescent="0.25">
      <c r="A233" s="2"/>
      <c r="B233" s="2" t="s">
        <v>2</v>
      </c>
      <c r="C233" s="2">
        <f t="shared" si="53"/>
        <v>10</v>
      </c>
      <c r="D233" s="2">
        <f t="shared" si="54"/>
        <v>13</v>
      </c>
      <c r="E233" s="2">
        <f t="shared" si="46"/>
        <v>229</v>
      </c>
      <c r="F233" s="11">
        <v>504</v>
      </c>
      <c r="G233" s="10">
        <v>0.29880000000000001</v>
      </c>
      <c r="H233" s="10">
        <v>0.315</v>
      </c>
      <c r="I233" s="10">
        <v>0.33119999999999999</v>
      </c>
      <c r="J233" s="9">
        <v>0.38855616406260401</v>
      </c>
      <c r="K233" s="9">
        <v>0.38855616406260401</v>
      </c>
      <c r="L233" s="9">
        <v>0.38855616406260401</v>
      </c>
      <c r="N233" s="32">
        <f>IF('System Design'!$F$8=1,'Hourly Demand and Generation'!G233*'System Design'!$F$21,IF('System Design'!$F$8=2,'Hourly Demand and Generation'!H233*'System Design'!$F$21,IF('System Design'!$F$8=3,'Hourly Demand and Generation'!I233*'System Design'!$F$21)))</f>
        <v>165.6</v>
      </c>
      <c r="O233" s="32">
        <f>IF('System Design'!$F$8=1,'Hourly Demand and Generation'!J233*'System Design'!$F$22,IF('System Design'!$F$8=2,'Hourly Demand and Generation'!K233*'System Design'!$F$22,IF('System Design'!$F$8=3,'Hourly Demand and Generation'!L233*'System Design'!$F$22)))</f>
        <v>971.39041015651003</v>
      </c>
      <c r="Q233" s="32">
        <f t="shared" si="42"/>
        <v>0</v>
      </c>
      <c r="R233" s="32">
        <f t="shared" si="47"/>
        <v>5400</v>
      </c>
      <c r="S233" s="32">
        <f t="shared" si="48"/>
        <v>0</v>
      </c>
      <c r="T233" s="32">
        <f t="shared" si="49"/>
        <v>21600</v>
      </c>
      <c r="U233" s="32">
        <f t="shared" si="50"/>
        <v>0</v>
      </c>
      <c r="V233" s="32">
        <f t="shared" si="43"/>
        <v>632.99041015651005</v>
      </c>
      <c r="W233" s="32">
        <f t="shared" si="51"/>
        <v>632.99041015651005</v>
      </c>
      <c r="X233" s="32">
        <f t="shared" si="52"/>
        <v>632.99041015651005</v>
      </c>
    </row>
    <row r="234" spans="1:24" x14ac:dyDescent="0.25">
      <c r="A234" s="2"/>
      <c r="B234" s="2" t="s">
        <v>2</v>
      </c>
      <c r="C234" s="2">
        <f t="shared" si="53"/>
        <v>10</v>
      </c>
      <c r="D234" s="2">
        <f t="shared" si="54"/>
        <v>14</v>
      </c>
      <c r="E234" s="2">
        <f t="shared" si="46"/>
        <v>230</v>
      </c>
      <c r="F234" s="11">
        <v>504</v>
      </c>
      <c r="G234" s="10">
        <v>0.2412</v>
      </c>
      <c r="H234" s="10">
        <v>0.25559999999999999</v>
      </c>
      <c r="I234" s="10">
        <v>0.27</v>
      </c>
      <c r="J234" s="9">
        <v>0.41284092431651598</v>
      </c>
      <c r="K234" s="9">
        <v>0.41284092431651598</v>
      </c>
      <c r="L234" s="9">
        <v>0.41284092431651598</v>
      </c>
      <c r="N234" s="32">
        <f>IF('System Design'!$F$8=1,'Hourly Demand and Generation'!G234*'System Design'!$F$21,IF('System Design'!$F$8=2,'Hourly Demand and Generation'!H234*'System Design'!$F$21,IF('System Design'!$F$8=3,'Hourly Demand and Generation'!I234*'System Design'!$F$21)))</f>
        <v>135</v>
      </c>
      <c r="O234" s="32">
        <f>IF('System Design'!$F$8=1,'Hourly Demand and Generation'!J234*'System Design'!$F$22,IF('System Design'!$F$8=2,'Hourly Demand and Generation'!K234*'System Design'!$F$22,IF('System Design'!$F$8=3,'Hourly Demand and Generation'!L234*'System Design'!$F$22)))</f>
        <v>1032.1023107912899</v>
      </c>
      <c r="Q234" s="32">
        <f t="shared" si="42"/>
        <v>0</v>
      </c>
      <c r="R234" s="32">
        <f t="shared" si="47"/>
        <v>5400</v>
      </c>
      <c r="S234" s="32">
        <f t="shared" si="48"/>
        <v>0</v>
      </c>
      <c r="T234" s="32">
        <f t="shared" si="49"/>
        <v>21600</v>
      </c>
      <c r="U234" s="32">
        <f t="shared" si="50"/>
        <v>0</v>
      </c>
      <c r="V234" s="32">
        <f t="shared" si="43"/>
        <v>663.10231079128994</v>
      </c>
      <c r="W234" s="32">
        <f t="shared" si="51"/>
        <v>663.10231079128994</v>
      </c>
      <c r="X234" s="32">
        <f t="shared" si="52"/>
        <v>663.10231079128994</v>
      </c>
    </row>
    <row r="235" spans="1:24" x14ac:dyDescent="0.25">
      <c r="A235" s="2"/>
      <c r="B235" s="2" t="s">
        <v>2</v>
      </c>
      <c r="C235" s="2">
        <f t="shared" si="53"/>
        <v>10</v>
      </c>
      <c r="D235" s="2">
        <f t="shared" si="54"/>
        <v>15</v>
      </c>
      <c r="E235" s="2">
        <f t="shared" si="46"/>
        <v>231</v>
      </c>
      <c r="F235" s="11">
        <v>535.5</v>
      </c>
      <c r="G235" s="10">
        <v>0.18</v>
      </c>
      <c r="H235" s="10">
        <v>0.19439999999999999</v>
      </c>
      <c r="I235" s="10">
        <v>0.20880000000000001</v>
      </c>
      <c r="J235" s="9">
        <v>0.437125684570429</v>
      </c>
      <c r="K235" s="9">
        <v>0.437125684570429</v>
      </c>
      <c r="L235" s="9">
        <v>0.437125684570429</v>
      </c>
      <c r="N235" s="32">
        <f>IF('System Design'!$F$8=1,'Hourly Demand and Generation'!G235*'System Design'!$F$21,IF('System Design'!$F$8=2,'Hourly Demand and Generation'!H235*'System Design'!$F$21,IF('System Design'!$F$8=3,'Hourly Demand and Generation'!I235*'System Design'!$F$21)))</f>
        <v>104.4</v>
      </c>
      <c r="O235" s="32">
        <f>IF('System Design'!$F$8=1,'Hourly Demand and Generation'!J235*'System Design'!$F$22,IF('System Design'!$F$8=2,'Hourly Demand and Generation'!K235*'System Design'!$F$22,IF('System Design'!$F$8=3,'Hourly Demand and Generation'!L235*'System Design'!$F$22)))</f>
        <v>1092.8142114260725</v>
      </c>
      <c r="Q235" s="32">
        <f t="shared" si="42"/>
        <v>0</v>
      </c>
      <c r="R235" s="32">
        <f t="shared" si="47"/>
        <v>5400</v>
      </c>
      <c r="S235" s="32">
        <f t="shared" si="48"/>
        <v>0</v>
      </c>
      <c r="T235" s="32">
        <f t="shared" si="49"/>
        <v>21600</v>
      </c>
      <c r="U235" s="32">
        <f t="shared" si="50"/>
        <v>0</v>
      </c>
      <c r="V235" s="32">
        <f t="shared" si="43"/>
        <v>661.71421142607255</v>
      </c>
      <c r="W235" s="32">
        <f t="shared" si="51"/>
        <v>661.71421142607255</v>
      </c>
      <c r="X235" s="32">
        <f t="shared" si="52"/>
        <v>661.71421142607255</v>
      </c>
    </row>
    <row r="236" spans="1:24" x14ac:dyDescent="0.25">
      <c r="A236" s="2"/>
      <c r="B236" s="2" t="s">
        <v>2</v>
      </c>
      <c r="C236" s="2">
        <f t="shared" si="53"/>
        <v>10</v>
      </c>
      <c r="D236" s="2">
        <f t="shared" si="54"/>
        <v>16</v>
      </c>
      <c r="E236" s="2">
        <f t="shared" si="46"/>
        <v>232</v>
      </c>
      <c r="F236" s="11">
        <v>567</v>
      </c>
      <c r="G236" s="10">
        <v>0.1188</v>
      </c>
      <c r="H236" s="10">
        <v>0.13500000000000001</v>
      </c>
      <c r="I236" s="10">
        <v>0.1512</v>
      </c>
      <c r="J236" s="9">
        <v>0.437125684570429</v>
      </c>
      <c r="K236" s="9">
        <v>0.437125684570429</v>
      </c>
      <c r="L236" s="9">
        <v>0.437125684570429</v>
      </c>
      <c r="N236" s="32">
        <f>IF('System Design'!$F$8=1,'Hourly Demand and Generation'!G236*'System Design'!$F$21,IF('System Design'!$F$8=2,'Hourly Demand and Generation'!H236*'System Design'!$F$21,IF('System Design'!$F$8=3,'Hourly Demand and Generation'!I236*'System Design'!$F$21)))</f>
        <v>75.599999999999994</v>
      </c>
      <c r="O236" s="32">
        <f>IF('System Design'!$F$8=1,'Hourly Demand and Generation'!J236*'System Design'!$F$22,IF('System Design'!$F$8=2,'Hourly Demand and Generation'!K236*'System Design'!$F$22,IF('System Design'!$F$8=3,'Hourly Demand and Generation'!L236*'System Design'!$F$22)))</f>
        <v>1092.8142114260725</v>
      </c>
      <c r="Q236" s="32">
        <f t="shared" si="42"/>
        <v>0</v>
      </c>
      <c r="R236" s="32">
        <f t="shared" si="47"/>
        <v>5400</v>
      </c>
      <c r="S236" s="32">
        <f t="shared" si="48"/>
        <v>0</v>
      </c>
      <c r="T236" s="32">
        <f t="shared" si="49"/>
        <v>21600</v>
      </c>
      <c r="U236" s="32">
        <f t="shared" si="50"/>
        <v>0</v>
      </c>
      <c r="V236" s="32">
        <f t="shared" si="43"/>
        <v>601.41421142607237</v>
      </c>
      <c r="W236" s="32">
        <f t="shared" si="51"/>
        <v>601.41421142607237</v>
      </c>
      <c r="X236" s="32">
        <f t="shared" si="52"/>
        <v>601.41421142607237</v>
      </c>
    </row>
    <row r="237" spans="1:24" x14ac:dyDescent="0.25">
      <c r="A237" s="2"/>
      <c r="B237" s="2" t="s">
        <v>2</v>
      </c>
      <c r="C237" s="2">
        <f t="shared" si="53"/>
        <v>10</v>
      </c>
      <c r="D237" s="2">
        <f t="shared" si="54"/>
        <v>17</v>
      </c>
      <c r="E237" s="2">
        <f t="shared" si="46"/>
        <v>233</v>
      </c>
      <c r="F237" s="11">
        <v>598.5</v>
      </c>
      <c r="G237" s="10">
        <v>6.1199999999999997E-2</v>
      </c>
      <c r="H237" s="10">
        <v>7.5600000000000001E-2</v>
      </c>
      <c r="I237" s="10">
        <v>0.09</v>
      </c>
      <c r="J237" s="9">
        <v>0.48569520507825398</v>
      </c>
      <c r="K237" s="9">
        <v>0.48569520507825398</v>
      </c>
      <c r="L237" s="9">
        <v>0.48569520507825398</v>
      </c>
      <c r="N237" s="32">
        <f>IF('System Design'!$F$8=1,'Hourly Demand and Generation'!G237*'System Design'!$F$21,IF('System Design'!$F$8=2,'Hourly Demand and Generation'!H237*'System Design'!$F$21,IF('System Design'!$F$8=3,'Hourly Demand and Generation'!I237*'System Design'!$F$21)))</f>
        <v>45</v>
      </c>
      <c r="O237" s="32">
        <f>IF('System Design'!$F$8=1,'Hourly Demand and Generation'!J237*'System Design'!$F$22,IF('System Design'!$F$8=2,'Hourly Demand and Generation'!K237*'System Design'!$F$22,IF('System Design'!$F$8=3,'Hourly Demand and Generation'!L237*'System Design'!$F$22)))</f>
        <v>1214.238012695635</v>
      </c>
      <c r="Q237" s="32">
        <f t="shared" si="42"/>
        <v>0</v>
      </c>
      <c r="R237" s="32">
        <f t="shared" si="47"/>
        <v>5400</v>
      </c>
      <c r="S237" s="32">
        <f t="shared" si="48"/>
        <v>0</v>
      </c>
      <c r="T237" s="32">
        <f t="shared" si="49"/>
        <v>21600</v>
      </c>
      <c r="U237" s="32">
        <f t="shared" si="50"/>
        <v>0</v>
      </c>
      <c r="V237" s="32">
        <f t="shared" si="43"/>
        <v>660.73801269563501</v>
      </c>
      <c r="W237" s="32">
        <f t="shared" si="51"/>
        <v>660.73801269563501</v>
      </c>
      <c r="X237" s="32">
        <f t="shared" si="52"/>
        <v>660.73801269563501</v>
      </c>
    </row>
    <row r="238" spans="1:24" x14ac:dyDescent="0.25">
      <c r="A238" s="2"/>
      <c r="B238" s="2" t="s">
        <v>2</v>
      </c>
      <c r="C238" s="2">
        <f t="shared" si="53"/>
        <v>10</v>
      </c>
      <c r="D238" s="2">
        <f t="shared" si="54"/>
        <v>18</v>
      </c>
      <c r="E238" s="2">
        <f t="shared" si="46"/>
        <v>234</v>
      </c>
      <c r="F238" s="11">
        <v>630</v>
      </c>
      <c r="G238" s="10">
        <v>2.8799999999999999E-2</v>
      </c>
      <c r="H238" s="10">
        <v>4.4999999999999998E-2</v>
      </c>
      <c r="I238" s="10">
        <v>6.1199999999999997E-2</v>
      </c>
      <c r="J238" s="9">
        <v>0.46141044482434201</v>
      </c>
      <c r="K238" s="9">
        <v>0.46141044482434201</v>
      </c>
      <c r="L238" s="9">
        <v>0.46141044482434201</v>
      </c>
      <c r="N238" s="32">
        <f>IF('System Design'!$F$8=1,'Hourly Demand and Generation'!G238*'System Design'!$F$21,IF('System Design'!$F$8=2,'Hourly Demand and Generation'!H238*'System Design'!$F$21,IF('System Design'!$F$8=3,'Hourly Demand and Generation'!I238*'System Design'!$F$21)))</f>
        <v>30.599999999999998</v>
      </c>
      <c r="O238" s="32">
        <f>IF('System Design'!$F$8=1,'Hourly Demand and Generation'!J238*'System Design'!$F$22,IF('System Design'!$F$8=2,'Hourly Demand and Generation'!K238*'System Design'!$F$22,IF('System Design'!$F$8=3,'Hourly Demand and Generation'!L238*'System Design'!$F$22)))</f>
        <v>1153.526112060855</v>
      </c>
      <c r="Q238" s="32">
        <f t="shared" si="42"/>
        <v>0</v>
      </c>
      <c r="R238" s="32">
        <f t="shared" si="47"/>
        <v>5400</v>
      </c>
      <c r="S238" s="32">
        <f t="shared" si="48"/>
        <v>0</v>
      </c>
      <c r="T238" s="32">
        <f t="shared" si="49"/>
        <v>21600</v>
      </c>
      <c r="U238" s="32">
        <f t="shared" si="50"/>
        <v>0</v>
      </c>
      <c r="V238" s="32">
        <f t="shared" si="43"/>
        <v>554.12611206085489</v>
      </c>
      <c r="W238" s="32">
        <f t="shared" si="51"/>
        <v>554.12611206085489</v>
      </c>
      <c r="X238" s="32">
        <f t="shared" si="52"/>
        <v>554.12611206085489</v>
      </c>
    </row>
    <row r="239" spans="1:24" x14ac:dyDescent="0.25">
      <c r="A239" s="2"/>
      <c r="B239" s="2" t="s">
        <v>2</v>
      </c>
      <c r="C239" s="2">
        <f t="shared" si="53"/>
        <v>10</v>
      </c>
      <c r="D239" s="2">
        <f t="shared" si="54"/>
        <v>19</v>
      </c>
      <c r="E239" s="2">
        <f t="shared" si="46"/>
        <v>235</v>
      </c>
      <c r="F239" s="11">
        <v>611.1</v>
      </c>
      <c r="G239" s="9">
        <v>0</v>
      </c>
      <c r="H239" s="9">
        <v>1.44E-2</v>
      </c>
      <c r="I239" s="10">
        <v>2.8799999999999999E-2</v>
      </c>
      <c r="J239" s="9">
        <v>0.437125684570429</v>
      </c>
      <c r="K239" s="9">
        <v>0.437125684570429</v>
      </c>
      <c r="L239" s="9">
        <v>0.437125684570429</v>
      </c>
      <c r="N239" s="32">
        <f>IF('System Design'!$F$8=1,'Hourly Demand and Generation'!G239*'System Design'!$F$21,IF('System Design'!$F$8=2,'Hourly Demand and Generation'!H239*'System Design'!$F$21,IF('System Design'!$F$8=3,'Hourly Demand and Generation'!I239*'System Design'!$F$21)))</f>
        <v>14.4</v>
      </c>
      <c r="O239" s="32">
        <f>IF('System Design'!$F$8=1,'Hourly Demand and Generation'!J239*'System Design'!$F$22,IF('System Design'!$F$8=2,'Hourly Demand and Generation'!K239*'System Design'!$F$22,IF('System Design'!$F$8=3,'Hourly Demand and Generation'!L239*'System Design'!$F$22)))</f>
        <v>1092.8142114260725</v>
      </c>
      <c r="Q239" s="32">
        <f t="shared" si="42"/>
        <v>0</v>
      </c>
      <c r="R239" s="32">
        <f t="shared" si="47"/>
        <v>5400</v>
      </c>
      <c r="S239" s="32">
        <f t="shared" si="48"/>
        <v>0</v>
      </c>
      <c r="T239" s="32">
        <f t="shared" si="49"/>
        <v>21600</v>
      </c>
      <c r="U239" s="32">
        <f t="shared" si="50"/>
        <v>0</v>
      </c>
      <c r="V239" s="32">
        <f t="shared" si="43"/>
        <v>496.11421142607253</v>
      </c>
      <c r="W239" s="32">
        <f t="shared" si="51"/>
        <v>496.11421142607253</v>
      </c>
      <c r="X239" s="32">
        <f t="shared" si="52"/>
        <v>496.11421142607253</v>
      </c>
    </row>
    <row r="240" spans="1:24" x14ac:dyDescent="0.25">
      <c r="A240" s="2"/>
      <c r="B240" s="2" t="s">
        <v>2</v>
      </c>
      <c r="C240" s="2">
        <f t="shared" si="53"/>
        <v>10</v>
      </c>
      <c r="D240" s="2">
        <f t="shared" si="54"/>
        <v>20</v>
      </c>
      <c r="E240" s="2">
        <f t="shared" si="46"/>
        <v>236</v>
      </c>
      <c r="F240" s="11">
        <v>598.5</v>
      </c>
      <c r="G240" s="10">
        <v>0</v>
      </c>
      <c r="H240" s="10">
        <v>0</v>
      </c>
      <c r="I240" s="10">
        <v>0</v>
      </c>
      <c r="J240" s="9">
        <v>0.437125684570429</v>
      </c>
      <c r="K240" s="9">
        <v>0.437125684570429</v>
      </c>
      <c r="L240" s="9">
        <v>0.437125684570429</v>
      </c>
      <c r="N240" s="32">
        <f>IF('System Design'!$F$8=1,'Hourly Demand and Generation'!G240*'System Design'!$F$21,IF('System Design'!$F$8=2,'Hourly Demand and Generation'!H240*'System Design'!$F$21,IF('System Design'!$F$8=3,'Hourly Demand and Generation'!I240*'System Design'!$F$21)))</f>
        <v>0</v>
      </c>
      <c r="O240" s="32">
        <f>IF('System Design'!$F$8=1,'Hourly Demand and Generation'!J240*'System Design'!$F$22,IF('System Design'!$F$8=2,'Hourly Demand and Generation'!K240*'System Design'!$F$22,IF('System Design'!$F$8=3,'Hourly Demand and Generation'!L240*'System Design'!$F$22)))</f>
        <v>1092.8142114260725</v>
      </c>
      <c r="Q240" s="32">
        <f t="shared" si="42"/>
        <v>0</v>
      </c>
      <c r="R240" s="32">
        <f t="shared" si="47"/>
        <v>5400</v>
      </c>
      <c r="S240" s="32">
        <f t="shared" si="48"/>
        <v>0</v>
      </c>
      <c r="T240" s="32">
        <f t="shared" si="49"/>
        <v>21600</v>
      </c>
      <c r="U240" s="32">
        <f t="shared" si="50"/>
        <v>0</v>
      </c>
      <c r="V240" s="32">
        <f t="shared" si="43"/>
        <v>494.31421142607246</v>
      </c>
      <c r="W240" s="32">
        <f t="shared" si="51"/>
        <v>494.31421142607246</v>
      </c>
      <c r="X240" s="32">
        <f t="shared" si="52"/>
        <v>494.31421142607246</v>
      </c>
    </row>
    <row r="241" spans="1:24" x14ac:dyDescent="0.25">
      <c r="A241" s="2"/>
      <c r="B241" s="2" t="s">
        <v>2</v>
      </c>
      <c r="C241" s="2">
        <f t="shared" si="53"/>
        <v>10</v>
      </c>
      <c r="D241" s="2">
        <f t="shared" si="54"/>
        <v>21</v>
      </c>
      <c r="E241" s="2">
        <f t="shared" si="46"/>
        <v>237</v>
      </c>
      <c r="F241" s="11">
        <v>567</v>
      </c>
      <c r="G241" s="10">
        <v>0</v>
      </c>
      <c r="H241" s="10">
        <v>0</v>
      </c>
      <c r="I241" s="10">
        <v>0</v>
      </c>
      <c r="J241" s="9">
        <v>0.437125684570429</v>
      </c>
      <c r="K241" s="9">
        <v>0.437125684570429</v>
      </c>
      <c r="L241" s="9">
        <v>0.437125684570429</v>
      </c>
      <c r="N241" s="32">
        <f>IF('System Design'!$F$8=1,'Hourly Demand and Generation'!G241*'System Design'!$F$21,IF('System Design'!$F$8=2,'Hourly Demand and Generation'!H241*'System Design'!$F$21,IF('System Design'!$F$8=3,'Hourly Demand and Generation'!I241*'System Design'!$F$21)))</f>
        <v>0</v>
      </c>
      <c r="O241" s="32">
        <f>IF('System Design'!$F$8=1,'Hourly Demand and Generation'!J241*'System Design'!$F$22,IF('System Design'!$F$8=2,'Hourly Demand and Generation'!K241*'System Design'!$F$22,IF('System Design'!$F$8=3,'Hourly Demand and Generation'!L241*'System Design'!$F$22)))</f>
        <v>1092.8142114260725</v>
      </c>
      <c r="Q241" s="32">
        <f t="shared" si="42"/>
        <v>0</v>
      </c>
      <c r="R241" s="32">
        <f t="shared" si="47"/>
        <v>5400</v>
      </c>
      <c r="S241" s="32">
        <f t="shared" si="48"/>
        <v>0</v>
      </c>
      <c r="T241" s="32">
        <f t="shared" si="49"/>
        <v>21600</v>
      </c>
      <c r="U241" s="32">
        <f t="shared" si="50"/>
        <v>0</v>
      </c>
      <c r="V241" s="32">
        <f t="shared" si="43"/>
        <v>525.81421142607246</v>
      </c>
      <c r="W241" s="32">
        <f t="shared" si="51"/>
        <v>525.81421142607246</v>
      </c>
      <c r="X241" s="32">
        <f t="shared" si="52"/>
        <v>525.81421142607246</v>
      </c>
    </row>
    <row r="242" spans="1:24" x14ac:dyDescent="0.25">
      <c r="A242" s="2"/>
      <c r="B242" s="2" t="s">
        <v>2</v>
      </c>
      <c r="C242" s="2">
        <f t="shared" si="53"/>
        <v>10</v>
      </c>
      <c r="D242" s="2">
        <f t="shared" si="54"/>
        <v>22</v>
      </c>
      <c r="E242" s="2">
        <f t="shared" si="46"/>
        <v>238</v>
      </c>
      <c r="F242" s="11">
        <v>535.5</v>
      </c>
      <c r="G242" s="10">
        <v>0</v>
      </c>
      <c r="H242" s="10">
        <v>0</v>
      </c>
      <c r="I242" s="10">
        <v>0</v>
      </c>
      <c r="J242" s="9">
        <v>0.46141044482434201</v>
      </c>
      <c r="K242" s="9">
        <v>0.46141044482434201</v>
      </c>
      <c r="L242" s="9">
        <v>0.46141044482434201</v>
      </c>
      <c r="N242" s="32">
        <f>IF('System Design'!$F$8=1,'Hourly Demand and Generation'!G242*'System Design'!$F$21,IF('System Design'!$F$8=2,'Hourly Demand and Generation'!H242*'System Design'!$F$21,IF('System Design'!$F$8=3,'Hourly Demand and Generation'!I242*'System Design'!$F$21)))</f>
        <v>0</v>
      </c>
      <c r="O242" s="32">
        <f>IF('System Design'!$F$8=1,'Hourly Demand and Generation'!J242*'System Design'!$F$22,IF('System Design'!$F$8=2,'Hourly Demand and Generation'!K242*'System Design'!$F$22,IF('System Design'!$F$8=3,'Hourly Demand and Generation'!L242*'System Design'!$F$22)))</f>
        <v>1153.526112060855</v>
      </c>
      <c r="Q242" s="32">
        <f t="shared" si="42"/>
        <v>0</v>
      </c>
      <c r="R242" s="32">
        <f t="shared" si="47"/>
        <v>5400</v>
      </c>
      <c r="S242" s="32">
        <f t="shared" si="48"/>
        <v>0</v>
      </c>
      <c r="T242" s="32">
        <f t="shared" si="49"/>
        <v>21600</v>
      </c>
      <c r="U242" s="32">
        <f t="shared" si="50"/>
        <v>0</v>
      </c>
      <c r="V242" s="32">
        <f t="shared" si="43"/>
        <v>618.02611206085498</v>
      </c>
      <c r="W242" s="32">
        <f t="shared" si="51"/>
        <v>618.02611206085498</v>
      </c>
      <c r="X242" s="32">
        <f t="shared" si="52"/>
        <v>618.02611206085498</v>
      </c>
    </row>
    <row r="243" spans="1:24" x14ac:dyDescent="0.25">
      <c r="A243" s="2"/>
      <c r="B243" s="2" t="s">
        <v>2</v>
      </c>
      <c r="C243" s="2">
        <f t="shared" si="53"/>
        <v>10</v>
      </c>
      <c r="D243" s="2">
        <f t="shared" si="54"/>
        <v>23</v>
      </c>
      <c r="E243" s="2">
        <f t="shared" si="46"/>
        <v>239</v>
      </c>
      <c r="F243" s="11">
        <v>504</v>
      </c>
      <c r="G243" s="10">
        <v>0</v>
      </c>
      <c r="H243" s="10">
        <v>0</v>
      </c>
      <c r="I243" s="10">
        <v>0</v>
      </c>
      <c r="J243" s="9">
        <v>0.38855616406260401</v>
      </c>
      <c r="K243" s="9">
        <v>0.38855616406260401</v>
      </c>
      <c r="L243" s="9">
        <v>0.38855616406260401</v>
      </c>
      <c r="N243" s="32">
        <f>IF('System Design'!$F$8=1,'Hourly Demand and Generation'!G243*'System Design'!$F$21,IF('System Design'!$F$8=2,'Hourly Demand and Generation'!H243*'System Design'!$F$21,IF('System Design'!$F$8=3,'Hourly Demand and Generation'!I243*'System Design'!$F$21)))</f>
        <v>0</v>
      </c>
      <c r="O243" s="32">
        <f>IF('System Design'!$F$8=1,'Hourly Demand and Generation'!J243*'System Design'!$F$22,IF('System Design'!$F$8=2,'Hourly Demand and Generation'!K243*'System Design'!$F$22,IF('System Design'!$F$8=3,'Hourly Demand and Generation'!L243*'System Design'!$F$22)))</f>
        <v>971.39041015651003</v>
      </c>
      <c r="Q243" s="32">
        <f t="shared" si="42"/>
        <v>0</v>
      </c>
      <c r="R243" s="32">
        <f t="shared" si="47"/>
        <v>5400</v>
      </c>
      <c r="S243" s="32">
        <f t="shared" si="48"/>
        <v>0</v>
      </c>
      <c r="T243" s="32">
        <f t="shared" si="49"/>
        <v>21600</v>
      </c>
      <c r="U243" s="32">
        <f t="shared" si="50"/>
        <v>0</v>
      </c>
      <c r="V243" s="32">
        <f t="shared" si="43"/>
        <v>467.39041015651003</v>
      </c>
      <c r="W243" s="32">
        <f t="shared" si="51"/>
        <v>467.39041015651003</v>
      </c>
      <c r="X243" s="32">
        <f t="shared" si="52"/>
        <v>467.39041015651003</v>
      </c>
    </row>
    <row r="244" spans="1:24" x14ac:dyDescent="0.25">
      <c r="A244" s="2"/>
      <c r="B244" s="2" t="s">
        <v>2</v>
      </c>
      <c r="C244" s="2">
        <f t="shared" si="53"/>
        <v>10</v>
      </c>
      <c r="D244" s="2">
        <f t="shared" si="54"/>
        <v>24</v>
      </c>
      <c r="E244" s="2">
        <f t="shared" si="46"/>
        <v>240</v>
      </c>
      <c r="F244" s="11">
        <v>441</v>
      </c>
      <c r="G244" s="10">
        <v>0</v>
      </c>
      <c r="H244" s="10">
        <v>0</v>
      </c>
      <c r="I244" s="10">
        <v>0</v>
      </c>
      <c r="J244" s="9">
        <v>0.38855616406260401</v>
      </c>
      <c r="K244" s="9">
        <v>0.38855616406260401</v>
      </c>
      <c r="L244" s="9">
        <v>0.38855616406260401</v>
      </c>
      <c r="N244" s="32">
        <f>IF('System Design'!$F$8=1,'Hourly Demand and Generation'!G244*'System Design'!$F$21,IF('System Design'!$F$8=2,'Hourly Demand and Generation'!H244*'System Design'!$F$21,IF('System Design'!$F$8=3,'Hourly Demand and Generation'!I244*'System Design'!$F$21)))</f>
        <v>0</v>
      </c>
      <c r="O244" s="32">
        <f>IF('System Design'!$F$8=1,'Hourly Demand and Generation'!J244*'System Design'!$F$22,IF('System Design'!$F$8=2,'Hourly Demand and Generation'!K244*'System Design'!$F$22,IF('System Design'!$F$8=3,'Hourly Demand and Generation'!L244*'System Design'!$F$22)))</f>
        <v>971.39041015651003</v>
      </c>
      <c r="Q244" s="32">
        <f t="shared" si="42"/>
        <v>0</v>
      </c>
      <c r="R244" s="32">
        <f t="shared" si="47"/>
        <v>5400</v>
      </c>
      <c r="S244" s="32">
        <f t="shared" si="48"/>
        <v>0</v>
      </c>
      <c r="T244" s="32">
        <f t="shared" si="49"/>
        <v>21600</v>
      </c>
      <c r="U244" s="32">
        <f t="shared" si="50"/>
        <v>0</v>
      </c>
      <c r="V244" s="32">
        <f t="shared" si="43"/>
        <v>530.39041015651003</v>
      </c>
      <c r="W244" s="32">
        <f t="shared" si="51"/>
        <v>530.39041015651003</v>
      </c>
      <c r="X244" s="32">
        <f t="shared" si="52"/>
        <v>530.39041015651003</v>
      </c>
    </row>
    <row r="245" spans="1:24" x14ac:dyDescent="0.25">
      <c r="A245" s="2"/>
      <c r="B245" s="2" t="s">
        <v>2</v>
      </c>
      <c r="C245" s="2">
        <f>C244+1</f>
        <v>11</v>
      </c>
      <c r="D245" s="2">
        <v>1</v>
      </c>
      <c r="E245" s="2">
        <f t="shared" si="46"/>
        <v>241</v>
      </c>
      <c r="F245" s="11">
        <v>378</v>
      </c>
      <c r="G245" s="9">
        <v>0</v>
      </c>
      <c r="H245" s="9">
        <v>0</v>
      </c>
      <c r="I245" s="9">
        <v>0</v>
      </c>
      <c r="J245" s="9">
        <v>0.37160688710040901</v>
      </c>
      <c r="K245" s="9">
        <v>0.37160688710040901</v>
      </c>
      <c r="L245" s="9">
        <v>0.37160688710040901</v>
      </c>
      <c r="N245" s="32">
        <f>IF('System Design'!$F$8=1,'Hourly Demand and Generation'!G245*'System Design'!$F$21,IF('System Design'!$F$8=2,'Hourly Demand and Generation'!H245*'System Design'!$F$21,IF('System Design'!$F$8=3,'Hourly Demand and Generation'!I245*'System Design'!$F$21)))</f>
        <v>0</v>
      </c>
      <c r="O245" s="32">
        <f>IF('System Design'!$F$8=1,'Hourly Demand and Generation'!J245*'System Design'!$F$22,IF('System Design'!$F$8=2,'Hourly Demand and Generation'!K245*'System Design'!$F$22,IF('System Design'!$F$8=3,'Hourly Demand and Generation'!L245*'System Design'!$F$22)))</f>
        <v>929.01721775102249</v>
      </c>
      <c r="Q245" s="32">
        <f t="shared" si="42"/>
        <v>0</v>
      </c>
      <c r="R245" s="32">
        <f t="shared" si="47"/>
        <v>5400</v>
      </c>
      <c r="S245" s="32">
        <f t="shared" si="48"/>
        <v>0</v>
      </c>
      <c r="T245" s="32">
        <f t="shared" si="49"/>
        <v>21600</v>
      </c>
      <c r="U245" s="32">
        <f t="shared" si="50"/>
        <v>0</v>
      </c>
      <c r="V245" s="32">
        <f t="shared" si="43"/>
        <v>551.01721775102249</v>
      </c>
      <c r="W245" s="32">
        <f t="shared" si="51"/>
        <v>551.01721775102249</v>
      </c>
      <c r="X245" s="32">
        <f t="shared" si="52"/>
        <v>551.01721775102249</v>
      </c>
    </row>
    <row r="246" spans="1:24" x14ac:dyDescent="0.25">
      <c r="A246" s="2"/>
      <c r="B246" s="2" t="s">
        <v>2</v>
      </c>
      <c r="C246" s="2">
        <f>C245</f>
        <v>11</v>
      </c>
      <c r="D246" s="2">
        <f>D245+1</f>
        <v>2</v>
      </c>
      <c r="E246" s="2">
        <f t="shared" si="46"/>
        <v>242</v>
      </c>
      <c r="F246" s="11">
        <v>346.5</v>
      </c>
      <c r="G246" s="10">
        <v>0</v>
      </c>
      <c r="H246" s="10">
        <v>0</v>
      </c>
      <c r="I246" s="10">
        <v>0</v>
      </c>
      <c r="J246" s="9">
        <v>0.33444619839036799</v>
      </c>
      <c r="K246" s="9">
        <v>0.33444619839036799</v>
      </c>
      <c r="L246" s="9">
        <v>0.33444619839036799</v>
      </c>
      <c r="N246" s="32">
        <f>IF('System Design'!$F$8=1,'Hourly Demand and Generation'!G246*'System Design'!$F$21,IF('System Design'!$F$8=2,'Hourly Demand and Generation'!H246*'System Design'!$F$21,IF('System Design'!$F$8=3,'Hourly Demand and Generation'!I246*'System Design'!$F$21)))</f>
        <v>0</v>
      </c>
      <c r="O246" s="32">
        <f>IF('System Design'!$F$8=1,'Hourly Demand and Generation'!J246*'System Design'!$F$22,IF('System Design'!$F$8=2,'Hourly Demand and Generation'!K246*'System Design'!$F$22,IF('System Design'!$F$8=3,'Hourly Demand and Generation'!L246*'System Design'!$F$22)))</f>
        <v>836.11549597592</v>
      </c>
      <c r="Q246" s="32">
        <f t="shared" si="42"/>
        <v>0</v>
      </c>
      <c r="R246" s="32">
        <f t="shared" si="47"/>
        <v>5400</v>
      </c>
      <c r="S246" s="32">
        <f t="shared" si="48"/>
        <v>0</v>
      </c>
      <c r="T246" s="32">
        <f t="shared" si="49"/>
        <v>21600</v>
      </c>
      <c r="U246" s="32">
        <f t="shared" si="50"/>
        <v>0</v>
      </c>
      <c r="V246" s="32">
        <f t="shared" si="43"/>
        <v>489.61549597592</v>
      </c>
      <c r="W246" s="32">
        <f t="shared" si="51"/>
        <v>489.61549597592</v>
      </c>
      <c r="X246" s="32">
        <f t="shared" si="52"/>
        <v>489.61549597592</v>
      </c>
    </row>
    <row r="247" spans="1:24" x14ac:dyDescent="0.25">
      <c r="A247" s="2"/>
      <c r="B247" s="2" t="s">
        <v>2</v>
      </c>
      <c r="C247" s="2">
        <f t="shared" ref="C247:C268" si="55">C246</f>
        <v>11</v>
      </c>
      <c r="D247" s="2">
        <f t="shared" ref="D247:D268" si="56">D246+1</f>
        <v>3</v>
      </c>
      <c r="E247" s="2">
        <f t="shared" si="46"/>
        <v>243</v>
      </c>
      <c r="F247" s="11">
        <v>315</v>
      </c>
      <c r="G247" s="10">
        <v>0</v>
      </c>
      <c r="H247" s="10">
        <v>0</v>
      </c>
      <c r="I247" s="10">
        <v>0</v>
      </c>
      <c r="J247" s="9">
        <v>0.33444619839036799</v>
      </c>
      <c r="K247" s="9">
        <v>0.33444619839036799</v>
      </c>
      <c r="L247" s="9">
        <v>0.33444619839036799</v>
      </c>
      <c r="N247" s="32">
        <f>IF('System Design'!$F$8=1,'Hourly Demand and Generation'!G247*'System Design'!$F$21,IF('System Design'!$F$8=2,'Hourly Demand and Generation'!H247*'System Design'!$F$21,IF('System Design'!$F$8=3,'Hourly Demand and Generation'!I247*'System Design'!$F$21)))</f>
        <v>0</v>
      </c>
      <c r="O247" s="32">
        <f>IF('System Design'!$F$8=1,'Hourly Demand and Generation'!J247*'System Design'!$F$22,IF('System Design'!$F$8=2,'Hourly Demand and Generation'!K247*'System Design'!$F$22,IF('System Design'!$F$8=3,'Hourly Demand and Generation'!L247*'System Design'!$F$22)))</f>
        <v>836.11549597592</v>
      </c>
      <c r="Q247" s="32">
        <f t="shared" si="42"/>
        <v>0</v>
      </c>
      <c r="R247" s="32">
        <f t="shared" si="47"/>
        <v>5400</v>
      </c>
      <c r="S247" s="32">
        <f t="shared" si="48"/>
        <v>0</v>
      </c>
      <c r="T247" s="32">
        <f t="shared" si="49"/>
        <v>21600</v>
      </c>
      <c r="U247" s="32">
        <f t="shared" si="50"/>
        <v>0</v>
      </c>
      <c r="V247" s="32">
        <f t="shared" si="43"/>
        <v>521.11549597592</v>
      </c>
      <c r="W247" s="32">
        <f t="shared" si="51"/>
        <v>521.11549597592</v>
      </c>
      <c r="X247" s="32">
        <f t="shared" si="52"/>
        <v>521.11549597592</v>
      </c>
    </row>
    <row r="248" spans="1:24" x14ac:dyDescent="0.25">
      <c r="A248" s="2"/>
      <c r="B248" s="2" t="s">
        <v>2</v>
      </c>
      <c r="C248" s="2">
        <f t="shared" si="55"/>
        <v>11</v>
      </c>
      <c r="D248" s="2">
        <f t="shared" si="56"/>
        <v>4</v>
      </c>
      <c r="E248" s="2">
        <f t="shared" si="46"/>
        <v>244</v>
      </c>
      <c r="F248" s="11">
        <v>378</v>
      </c>
      <c r="G248" s="10">
        <v>0</v>
      </c>
      <c r="H248" s="10">
        <v>0</v>
      </c>
      <c r="I248" s="10">
        <v>0</v>
      </c>
      <c r="J248" s="9">
        <v>0.37160688710040901</v>
      </c>
      <c r="K248" s="9">
        <v>0.37160688710040901</v>
      </c>
      <c r="L248" s="9">
        <v>0.37160688710040901</v>
      </c>
      <c r="N248" s="32">
        <f>IF('System Design'!$F$8=1,'Hourly Demand and Generation'!G248*'System Design'!$F$21,IF('System Design'!$F$8=2,'Hourly Demand and Generation'!H248*'System Design'!$F$21,IF('System Design'!$F$8=3,'Hourly Demand and Generation'!I248*'System Design'!$F$21)))</f>
        <v>0</v>
      </c>
      <c r="O248" s="32">
        <f>IF('System Design'!$F$8=1,'Hourly Demand and Generation'!J248*'System Design'!$F$22,IF('System Design'!$F$8=2,'Hourly Demand and Generation'!K248*'System Design'!$F$22,IF('System Design'!$F$8=3,'Hourly Demand and Generation'!L248*'System Design'!$F$22)))</f>
        <v>929.01721775102249</v>
      </c>
      <c r="Q248" s="32">
        <f t="shared" si="42"/>
        <v>0</v>
      </c>
      <c r="R248" s="32">
        <f t="shared" si="47"/>
        <v>5400</v>
      </c>
      <c r="S248" s="32">
        <f t="shared" si="48"/>
        <v>0</v>
      </c>
      <c r="T248" s="32">
        <f t="shared" si="49"/>
        <v>21600</v>
      </c>
      <c r="U248" s="32">
        <f t="shared" si="50"/>
        <v>0</v>
      </c>
      <c r="V248" s="32">
        <f t="shared" si="43"/>
        <v>551.01721775102249</v>
      </c>
      <c r="W248" s="32">
        <f t="shared" si="51"/>
        <v>551.01721775102249</v>
      </c>
      <c r="X248" s="32">
        <f t="shared" si="52"/>
        <v>551.01721775102249</v>
      </c>
    </row>
    <row r="249" spans="1:24" x14ac:dyDescent="0.25">
      <c r="A249" s="2"/>
      <c r="B249" s="2" t="s">
        <v>2</v>
      </c>
      <c r="C249" s="2">
        <f t="shared" si="55"/>
        <v>11</v>
      </c>
      <c r="D249" s="2">
        <f t="shared" si="56"/>
        <v>5</v>
      </c>
      <c r="E249" s="2">
        <f t="shared" si="46"/>
        <v>245</v>
      </c>
      <c r="F249" s="11">
        <v>409.5</v>
      </c>
      <c r="G249" s="10">
        <v>0</v>
      </c>
      <c r="H249" s="10">
        <v>1.44E-2</v>
      </c>
      <c r="I249" s="10">
        <v>2.8799999999999999E-2</v>
      </c>
      <c r="J249" s="9">
        <v>0.29728550968032702</v>
      </c>
      <c r="K249" s="9">
        <v>0.29728550968032702</v>
      </c>
      <c r="L249" s="9">
        <v>0.29728550968032702</v>
      </c>
      <c r="N249" s="32">
        <f>IF('System Design'!$F$8=1,'Hourly Demand and Generation'!G249*'System Design'!$F$21,IF('System Design'!$F$8=2,'Hourly Demand and Generation'!H249*'System Design'!$F$21,IF('System Design'!$F$8=3,'Hourly Demand and Generation'!I249*'System Design'!$F$21)))</f>
        <v>14.4</v>
      </c>
      <c r="O249" s="32">
        <f>IF('System Design'!$F$8=1,'Hourly Demand and Generation'!J249*'System Design'!$F$22,IF('System Design'!$F$8=2,'Hourly Demand and Generation'!K249*'System Design'!$F$22,IF('System Design'!$F$8=3,'Hourly Demand and Generation'!L249*'System Design'!$F$22)))</f>
        <v>743.21377420081751</v>
      </c>
      <c r="Q249" s="32">
        <f t="shared" si="42"/>
        <v>0</v>
      </c>
      <c r="R249" s="32">
        <f t="shared" si="47"/>
        <v>5400</v>
      </c>
      <c r="S249" s="32">
        <f t="shared" si="48"/>
        <v>0</v>
      </c>
      <c r="T249" s="32">
        <f t="shared" si="49"/>
        <v>21600</v>
      </c>
      <c r="U249" s="32">
        <f t="shared" si="50"/>
        <v>0</v>
      </c>
      <c r="V249" s="32">
        <f t="shared" si="43"/>
        <v>348.11377420081749</v>
      </c>
      <c r="W249" s="32">
        <f t="shared" si="51"/>
        <v>348.11377420081749</v>
      </c>
      <c r="X249" s="32">
        <f t="shared" si="52"/>
        <v>348.11377420081749</v>
      </c>
    </row>
    <row r="250" spans="1:24" x14ac:dyDescent="0.25">
      <c r="A250" s="2"/>
      <c r="B250" s="2" t="s">
        <v>2</v>
      </c>
      <c r="C250" s="2">
        <f t="shared" si="55"/>
        <v>11</v>
      </c>
      <c r="D250" s="2">
        <f t="shared" si="56"/>
        <v>6</v>
      </c>
      <c r="E250" s="2">
        <f t="shared" si="46"/>
        <v>246</v>
      </c>
      <c r="F250" s="11">
        <v>441</v>
      </c>
      <c r="G250" s="10">
        <v>2.8799999999999999E-2</v>
      </c>
      <c r="H250" s="10">
        <v>4.4999999999999998E-2</v>
      </c>
      <c r="I250" s="10">
        <v>6.1199999999999997E-2</v>
      </c>
      <c r="J250" s="9">
        <v>0.29728550968032702</v>
      </c>
      <c r="K250" s="9">
        <v>0.29728550968032702</v>
      </c>
      <c r="L250" s="9">
        <v>0.29728550968032702</v>
      </c>
      <c r="N250" s="32">
        <f>IF('System Design'!$F$8=1,'Hourly Demand and Generation'!G250*'System Design'!$F$21,IF('System Design'!$F$8=2,'Hourly Demand and Generation'!H250*'System Design'!$F$21,IF('System Design'!$F$8=3,'Hourly Demand and Generation'!I250*'System Design'!$F$21)))</f>
        <v>30.599999999999998</v>
      </c>
      <c r="O250" s="32">
        <f>IF('System Design'!$F$8=1,'Hourly Demand and Generation'!J250*'System Design'!$F$22,IF('System Design'!$F$8=2,'Hourly Demand and Generation'!K250*'System Design'!$F$22,IF('System Design'!$F$8=3,'Hourly Demand and Generation'!L250*'System Design'!$F$22)))</f>
        <v>743.21377420081751</v>
      </c>
      <c r="Q250" s="32">
        <f t="shared" si="42"/>
        <v>0</v>
      </c>
      <c r="R250" s="32">
        <f t="shared" si="47"/>
        <v>5400</v>
      </c>
      <c r="S250" s="32">
        <f t="shared" si="48"/>
        <v>0</v>
      </c>
      <c r="T250" s="32">
        <f t="shared" si="49"/>
        <v>21600</v>
      </c>
      <c r="U250" s="32">
        <f t="shared" si="50"/>
        <v>0</v>
      </c>
      <c r="V250" s="32">
        <f t="shared" si="43"/>
        <v>332.81377420081753</v>
      </c>
      <c r="W250" s="32">
        <f t="shared" si="51"/>
        <v>332.81377420081753</v>
      </c>
      <c r="X250" s="32">
        <f t="shared" si="52"/>
        <v>332.81377420081753</v>
      </c>
    </row>
    <row r="251" spans="1:24" x14ac:dyDescent="0.25">
      <c r="A251" s="2"/>
      <c r="B251" s="2" t="s">
        <v>2</v>
      </c>
      <c r="C251" s="2">
        <f t="shared" si="55"/>
        <v>11</v>
      </c>
      <c r="D251" s="2">
        <f t="shared" si="56"/>
        <v>7</v>
      </c>
      <c r="E251" s="2">
        <f t="shared" si="46"/>
        <v>247</v>
      </c>
      <c r="F251" s="11">
        <v>472.5</v>
      </c>
      <c r="G251" s="10">
        <v>6.1199999999999997E-2</v>
      </c>
      <c r="H251" s="10">
        <v>7.5600000000000001E-2</v>
      </c>
      <c r="I251" s="10">
        <v>0.09</v>
      </c>
      <c r="J251" s="9">
        <v>0.33444619839036799</v>
      </c>
      <c r="K251" s="9">
        <v>0.33444619839036799</v>
      </c>
      <c r="L251" s="9">
        <v>0.33444619839036799</v>
      </c>
      <c r="N251" s="32">
        <f>IF('System Design'!$F$8=1,'Hourly Demand and Generation'!G251*'System Design'!$F$21,IF('System Design'!$F$8=2,'Hourly Demand and Generation'!H251*'System Design'!$F$21,IF('System Design'!$F$8=3,'Hourly Demand and Generation'!I251*'System Design'!$F$21)))</f>
        <v>45</v>
      </c>
      <c r="O251" s="32">
        <f>IF('System Design'!$F$8=1,'Hourly Demand and Generation'!J251*'System Design'!$F$22,IF('System Design'!$F$8=2,'Hourly Demand and Generation'!K251*'System Design'!$F$22,IF('System Design'!$F$8=3,'Hourly Demand and Generation'!L251*'System Design'!$F$22)))</f>
        <v>836.11549597592</v>
      </c>
      <c r="Q251" s="32">
        <f t="shared" si="42"/>
        <v>0</v>
      </c>
      <c r="R251" s="32">
        <f t="shared" si="47"/>
        <v>5400</v>
      </c>
      <c r="S251" s="32">
        <f t="shared" si="48"/>
        <v>0</v>
      </c>
      <c r="T251" s="32">
        <f t="shared" si="49"/>
        <v>21600</v>
      </c>
      <c r="U251" s="32">
        <f t="shared" si="50"/>
        <v>0</v>
      </c>
      <c r="V251" s="32">
        <f t="shared" si="43"/>
        <v>408.61549597592</v>
      </c>
      <c r="W251" s="32">
        <f t="shared" si="51"/>
        <v>408.61549597592</v>
      </c>
      <c r="X251" s="32">
        <f t="shared" si="52"/>
        <v>408.61549597592</v>
      </c>
    </row>
    <row r="252" spans="1:24" x14ac:dyDescent="0.25">
      <c r="A252" s="2"/>
      <c r="B252" s="2" t="s">
        <v>2</v>
      </c>
      <c r="C252" s="2">
        <f t="shared" si="55"/>
        <v>11</v>
      </c>
      <c r="D252" s="2">
        <f t="shared" si="56"/>
        <v>8</v>
      </c>
      <c r="E252" s="2">
        <f t="shared" si="46"/>
        <v>248</v>
      </c>
      <c r="F252" s="11">
        <v>504</v>
      </c>
      <c r="G252" s="10">
        <v>0.1188</v>
      </c>
      <c r="H252" s="10">
        <v>0.13500000000000001</v>
      </c>
      <c r="I252" s="10">
        <v>0.1512</v>
      </c>
      <c r="J252" s="9">
        <v>0.33444619839036799</v>
      </c>
      <c r="K252" s="9">
        <v>0.33444619839036799</v>
      </c>
      <c r="L252" s="9">
        <v>0.33444619839036799</v>
      </c>
      <c r="N252" s="32">
        <f>IF('System Design'!$F$8=1,'Hourly Demand and Generation'!G252*'System Design'!$F$21,IF('System Design'!$F$8=2,'Hourly Demand and Generation'!H252*'System Design'!$F$21,IF('System Design'!$F$8=3,'Hourly Demand and Generation'!I252*'System Design'!$F$21)))</f>
        <v>75.599999999999994</v>
      </c>
      <c r="O252" s="32">
        <f>IF('System Design'!$F$8=1,'Hourly Demand and Generation'!J252*'System Design'!$F$22,IF('System Design'!$F$8=2,'Hourly Demand and Generation'!K252*'System Design'!$F$22,IF('System Design'!$F$8=3,'Hourly Demand and Generation'!L252*'System Design'!$F$22)))</f>
        <v>836.11549597592</v>
      </c>
      <c r="Q252" s="32">
        <f t="shared" si="42"/>
        <v>0</v>
      </c>
      <c r="R252" s="32">
        <f t="shared" si="47"/>
        <v>5400</v>
      </c>
      <c r="S252" s="32">
        <f t="shared" si="48"/>
        <v>0</v>
      </c>
      <c r="T252" s="32">
        <f t="shared" si="49"/>
        <v>21600</v>
      </c>
      <c r="U252" s="32">
        <f t="shared" si="50"/>
        <v>0</v>
      </c>
      <c r="V252" s="32">
        <f t="shared" si="43"/>
        <v>407.71549597592002</v>
      </c>
      <c r="W252" s="32">
        <f t="shared" si="51"/>
        <v>407.71549597592002</v>
      </c>
      <c r="X252" s="32">
        <f t="shared" si="52"/>
        <v>407.71549597592002</v>
      </c>
    </row>
    <row r="253" spans="1:24" x14ac:dyDescent="0.25">
      <c r="A253" s="2"/>
      <c r="B253" s="2" t="s">
        <v>2</v>
      </c>
      <c r="C253" s="2">
        <f t="shared" si="55"/>
        <v>11</v>
      </c>
      <c r="D253" s="2">
        <f t="shared" si="56"/>
        <v>9</v>
      </c>
      <c r="E253" s="2">
        <f t="shared" si="46"/>
        <v>249</v>
      </c>
      <c r="F253" s="11">
        <v>504</v>
      </c>
      <c r="G253" s="10">
        <v>0.18</v>
      </c>
      <c r="H253" s="10">
        <v>0.19439999999999999</v>
      </c>
      <c r="I253" s="10">
        <v>0.20880000000000001</v>
      </c>
      <c r="J253" s="9">
        <v>0.29728550968032702</v>
      </c>
      <c r="K253" s="9">
        <v>0.29728550968032702</v>
      </c>
      <c r="L253" s="9">
        <v>0.29728550968032702</v>
      </c>
      <c r="N253" s="32">
        <f>IF('System Design'!$F$8=1,'Hourly Demand and Generation'!G253*'System Design'!$F$21,IF('System Design'!$F$8=2,'Hourly Demand and Generation'!H253*'System Design'!$F$21,IF('System Design'!$F$8=3,'Hourly Demand and Generation'!I253*'System Design'!$F$21)))</f>
        <v>104.4</v>
      </c>
      <c r="O253" s="32">
        <f>IF('System Design'!$F$8=1,'Hourly Demand and Generation'!J253*'System Design'!$F$22,IF('System Design'!$F$8=2,'Hourly Demand and Generation'!K253*'System Design'!$F$22,IF('System Design'!$F$8=3,'Hourly Demand and Generation'!L253*'System Design'!$F$22)))</f>
        <v>743.21377420081751</v>
      </c>
      <c r="Q253" s="32">
        <f t="shared" si="42"/>
        <v>0</v>
      </c>
      <c r="R253" s="32">
        <f t="shared" si="47"/>
        <v>5400</v>
      </c>
      <c r="S253" s="32">
        <f t="shared" si="48"/>
        <v>0</v>
      </c>
      <c r="T253" s="32">
        <f t="shared" si="49"/>
        <v>21600</v>
      </c>
      <c r="U253" s="32">
        <f t="shared" si="50"/>
        <v>0</v>
      </c>
      <c r="V253" s="32">
        <f t="shared" si="43"/>
        <v>343.61377420081749</v>
      </c>
      <c r="W253" s="32">
        <f t="shared" si="51"/>
        <v>343.61377420081749</v>
      </c>
      <c r="X253" s="32">
        <f t="shared" si="52"/>
        <v>343.61377420081749</v>
      </c>
    </row>
    <row r="254" spans="1:24" x14ac:dyDescent="0.25">
      <c r="A254" s="2"/>
      <c r="B254" s="2" t="s">
        <v>2</v>
      </c>
      <c r="C254" s="2">
        <f t="shared" si="55"/>
        <v>11</v>
      </c>
      <c r="D254" s="2">
        <f t="shared" si="56"/>
        <v>10</v>
      </c>
      <c r="E254" s="2">
        <f t="shared" si="46"/>
        <v>250</v>
      </c>
      <c r="F254" s="11">
        <v>491.4</v>
      </c>
      <c r="G254" s="10">
        <v>0.2412</v>
      </c>
      <c r="H254" s="10">
        <v>0.25559999999999999</v>
      </c>
      <c r="I254" s="10">
        <v>0.27</v>
      </c>
      <c r="J254" s="9">
        <v>0.33444619839036799</v>
      </c>
      <c r="K254" s="9">
        <v>0.33444619839036799</v>
      </c>
      <c r="L254" s="9">
        <v>0.33444619839036799</v>
      </c>
      <c r="N254" s="32">
        <f>IF('System Design'!$F$8=1,'Hourly Demand and Generation'!G254*'System Design'!$F$21,IF('System Design'!$F$8=2,'Hourly Demand and Generation'!H254*'System Design'!$F$21,IF('System Design'!$F$8=3,'Hourly Demand and Generation'!I254*'System Design'!$F$21)))</f>
        <v>135</v>
      </c>
      <c r="O254" s="32">
        <f>IF('System Design'!$F$8=1,'Hourly Demand and Generation'!J254*'System Design'!$F$22,IF('System Design'!$F$8=2,'Hourly Demand and Generation'!K254*'System Design'!$F$22,IF('System Design'!$F$8=3,'Hourly Demand and Generation'!L254*'System Design'!$F$22)))</f>
        <v>836.11549597592</v>
      </c>
      <c r="Q254" s="32">
        <f t="shared" si="42"/>
        <v>0</v>
      </c>
      <c r="R254" s="32">
        <f t="shared" si="47"/>
        <v>5400</v>
      </c>
      <c r="S254" s="32">
        <f t="shared" si="48"/>
        <v>0</v>
      </c>
      <c r="T254" s="32">
        <f t="shared" si="49"/>
        <v>21600</v>
      </c>
      <c r="U254" s="32">
        <f t="shared" si="50"/>
        <v>0</v>
      </c>
      <c r="V254" s="32">
        <f t="shared" si="43"/>
        <v>479.71549597592002</v>
      </c>
      <c r="W254" s="32">
        <f t="shared" si="51"/>
        <v>479.71549597592002</v>
      </c>
      <c r="X254" s="32">
        <f t="shared" si="52"/>
        <v>479.71549597592002</v>
      </c>
    </row>
    <row r="255" spans="1:24" x14ac:dyDescent="0.25">
      <c r="A255" s="2"/>
      <c r="B255" s="2" t="s">
        <v>2</v>
      </c>
      <c r="C255" s="2">
        <f t="shared" si="55"/>
        <v>11</v>
      </c>
      <c r="D255" s="2">
        <f t="shared" si="56"/>
        <v>11</v>
      </c>
      <c r="E255" s="2">
        <f t="shared" si="46"/>
        <v>251</v>
      </c>
      <c r="F255" s="11">
        <v>485.1</v>
      </c>
      <c r="G255" s="10">
        <v>0.29880000000000001</v>
      </c>
      <c r="H255" s="10">
        <v>0.315</v>
      </c>
      <c r="I255" s="10">
        <v>0.33119999999999999</v>
      </c>
      <c r="J255" s="9">
        <v>0.29728550968032702</v>
      </c>
      <c r="K255" s="9">
        <v>0.29728550968032702</v>
      </c>
      <c r="L255" s="9">
        <v>0.29728550968032702</v>
      </c>
      <c r="N255" s="32">
        <f>IF('System Design'!$F$8=1,'Hourly Demand and Generation'!G255*'System Design'!$F$21,IF('System Design'!$F$8=2,'Hourly Demand and Generation'!H255*'System Design'!$F$21,IF('System Design'!$F$8=3,'Hourly Demand and Generation'!I255*'System Design'!$F$21)))</f>
        <v>165.6</v>
      </c>
      <c r="O255" s="32">
        <f>IF('System Design'!$F$8=1,'Hourly Demand and Generation'!J255*'System Design'!$F$22,IF('System Design'!$F$8=2,'Hourly Demand and Generation'!K255*'System Design'!$F$22,IF('System Design'!$F$8=3,'Hourly Demand and Generation'!L255*'System Design'!$F$22)))</f>
        <v>743.21377420081751</v>
      </c>
      <c r="Q255" s="32">
        <f t="shared" si="42"/>
        <v>0</v>
      </c>
      <c r="R255" s="32">
        <f t="shared" si="47"/>
        <v>5400</v>
      </c>
      <c r="S255" s="32">
        <f t="shared" si="48"/>
        <v>0</v>
      </c>
      <c r="T255" s="32">
        <f t="shared" si="49"/>
        <v>21600</v>
      </c>
      <c r="U255" s="32">
        <f t="shared" si="50"/>
        <v>0</v>
      </c>
      <c r="V255" s="32">
        <f t="shared" si="43"/>
        <v>423.71377420081751</v>
      </c>
      <c r="W255" s="32">
        <f t="shared" si="51"/>
        <v>423.71377420081751</v>
      </c>
      <c r="X255" s="32">
        <f t="shared" si="52"/>
        <v>423.71377420081751</v>
      </c>
    </row>
    <row r="256" spans="1:24" x14ac:dyDescent="0.25">
      <c r="A256" s="2"/>
      <c r="B256" s="2" t="s">
        <v>2</v>
      </c>
      <c r="C256" s="2">
        <f t="shared" si="55"/>
        <v>11</v>
      </c>
      <c r="D256" s="2">
        <f t="shared" si="56"/>
        <v>12</v>
      </c>
      <c r="E256" s="2">
        <f t="shared" si="46"/>
        <v>252</v>
      </c>
      <c r="F256" s="11">
        <v>485.1</v>
      </c>
      <c r="G256" s="10">
        <v>0.36</v>
      </c>
      <c r="H256" s="10">
        <v>0.36</v>
      </c>
      <c r="I256" s="10">
        <v>0.36</v>
      </c>
      <c r="J256" s="9">
        <v>0.27870516532530698</v>
      </c>
      <c r="K256" s="9">
        <v>0.27870516532530698</v>
      </c>
      <c r="L256" s="9">
        <v>0.27870516532530698</v>
      </c>
      <c r="N256" s="32">
        <f>IF('System Design'!$F$8=1,'Hourly Demand and Generation'!G256*'System Design'!$F$21,IF('System Design'!$F$8=2,'Hourly Demand and Generation'!H256*'System Design'!$F$21,IF('System Design'!$F$8=3,'Hourly Demand and Generation'!I256*'System Design'!$F$21)))</f>
        <v>180</v>
      </c>
      <c r="O256" s="32">
        <f>IF('System Design'!$F$8=1,'Hourly Demand and Generation'!J256*'System Design'!$F$22,IF('System Design'!$F$8=2,'Hourly Demand and Generation'!K256*'System Design'!$F$22,IF('System Design'!$F$8=3,'Hourly Demand and Generation'!L256*'System Design'!$F$22)))</f>
        <v>696.7629133132674</v>
      </c>
      <c r="Q256" s="32">
        <f t="shared" si="42"/>
        <v>0</v>
      </c>
      <c r="R256" s="32">
        <f t="shared" si="47"/>
        <v>5400</v>
      </c>
      <c r="S256" s="32">
        <f t="shared" si="48"/>
        <v>0</v>
      </c>
      <c r="T256" s="32">
        <f t="shared" si="49"/>
        <v>21600</v>
      </c>
      <c r="U256" s="32">
        <f t="shared" si="50"/>
        <v>0</v>
      </c>
      <c r="V256" s="32">
        <f t="shared" si="43"/>
        <v>391.66291331326738</v>
      </c>
      <c r="W256" s="32">
        <f t="shared" si="51"/>
        <v>391.66291331326738</v>
      </c>
      <c r="X256" s="32">
        <f t="shared" si="52"/>
        <v>391.66291331326738</v>
      </c>
    </row>
    <row r="257" spans="1:24" x14ac:dyDescent="0.25">
      <c r="A257" s="2"/>
      <c r="B257" s="2" t="s">
        <v>2</v>
      </c>
      <c r="C257" s="2">
        <f t="shared" si="55"/>
        <v>11</v>
      </c>
      <c r="D257" s="2">
        <f t="shared" si="56"/>
        <v>13</v>
      </c>
      <c r="E257" s="2">
        <f t="shared" si="46"/>
        <v>253</v>
      </c>
      <c r="F257" s="11">
        <v>504</v>
      </c>
      <c r="G257" s="10">
        <v>0.29880000000000001</v>
      </c>
      <c r="H257" s="10">
        <v>0.315</v>
      </c>
      <c r="I257" s="10">
        <v>0.33119999999999999</v>
      </c>
      <c r="J257" s="9">
        <v>0.29728550968032702</v>
      </c>
      <c r="K257" s="9">
        <v>0.29728550968032702</v>
      </c>
      <c r="L257" s="9">
        <v>0.29728550968032702</v>
      </c>
      <c r="N257" s="32">
        <f>IF('System Design'!$F$8=1,'Hourly Demand and Generation'!G257*'System Design'!$F$21,IF('System Design'!$F$8=2,'Hourly Demand and Generation'!H257*'System Design'!$F$21,IF('System Design'!$F$8=3,'Hourly Demand and Generation'!I257*'System Design'!$F$21)))</f>
        <v>165.6</v>
      </c>
      <c r="O257" s="32">
        <f>IF('System Design'!$F$8=1,'Hourly Demand and Generation'!J257*'System Design'!$F$22,IF('System Design'!$F$8=2,'Hourly Demand and Generation'!K257*'System Design'!$F$22,IF('System Design'!$F$8=3,'Hourly Demand and Generation'!L257*'System Design'!$F$22)))</f>
        <v>743.21377420081751</v>
      </c>
      <c r="Q257" s="32">
        <f t="shared" si="42"/>
        <v>0</v>
      </c>
      <c r="R257" s="32">
        <f t="shared" si="47"/>
        <v>5400</v>
      </c>
      <c r="S257" s="32">
        <f t="shared" si="48"/>
        <v>0</v>
      </c>
      <c r="T257" s="32">
        <f t="shared" si="49"/>
        <v>21600</v>
      </c>
      <c r="U257" s="32">
        <f t="shared" si="50"/>
        <v>0</v>
      </c>
      <c r="V257" s="32">
        <f t="shared" si="43"/>
        <v>404.81377420081753</v>
      </c>
      <c r="W257" s="32">
        <f t="shared" si="51"/>
        <v>404.81377420081753</v>
      </c>
      <c r="X257" s="32">
        <f t="shared" si="52"/>
        <v>404.81377420081753</v>
      </c>
    </row>
    <row r="258" spans="1:24" x14ac:dyDescent="0.25">
      <c r="A258" s="2"/>
      <c r="B258" s="2" t="s">
        <v>2</v>
      </c>
      <c r="C258" s="2">
        <f t="shared" si="55"/>
        <v>11</v>
      </c>
      <c r="D258" s="2">
        <f t="shared" si="56"/>
        <v>14</v>
      </c>
      <c r="E258" s="2">
        <f t="shared" si="46"/>
        <v>254</v>
      </c>
      <c r="F258" s="11">
        <v>504</v>
      </c>
      <c r="G258" s="10">
        <v>0.2412</v>
      </c>
      <c r="H258" s="10">
        <v>0.25559999999999999</v>
      </c>
      <c r="I258" s="10">
        <v>0.27</v>
      </c>
      <c r="J258" s="9">
        <v>0.315865854035347</v>
      </c>
      <c r="K258" s="9">
        <v>0.315865854035347</v>
      </c>
      <c r="L258" s="9">
        <v>0.315865854035347</v>
      </c>
      <c r="N258" s="32">
        <f>IF('System Design'!$F$8=1,'Hourly Demand and Generation'!G258*'System Design'!$F$21,IF('System Design'!$F$8=2,'Hourly Demand and Generation'!H258*'System Design'!$F$21,IF('System Design'!$F$8=3,'Hourly Demand and Generation'!I258*'System Design'!$F$21)))</f>
        <v>135</v>
      </c>
      <c r="O258" s="32">
        <f>IF('System Design'!$F$8=1,'Hourly Demand and Generation'!J258*'System Design'!$F$22,IF('System Design'!$F$8=2,'Hourly Demand and Generation'!K258*'System Design'!$F$22,IF('System Design'!$F$8=3,'Hourly Demand and Generation'!L258*'System Design'!$F$22)))</f>
        <v>789.6646350883675</v>
      </c>
      <c r="Q258" s="32">
        <f t="shared" si="42"/>
        <v>0</v>
      </c>
      <c r="R258" s="32">
        <f t="shared" si="47"/>
        <v>5400</v>
      </c>
      <c r="S258" s="32">
        <f t="shared" si="48"/>
        <v>0</v>
      </c>
      <c r="T258" s="32">
        <f t="shared" si="49"/>
        <v>21600</v>
      </c>
      <c r="U258" s="32">
        <f t="shared" si="50"/>
        <v>0</v>
      </c>
      <c r="V258" s="32">
        <f t="shared" si="43"/>
        <v>420.6646350883675</v>
      </c>
      <c r="W258" s="32">
        <f t="shared" si="51"/>
        <v>420.6646350883675</v>
      </c>
      <c r="X258" s="32">
        <f t="shared" si="52"/>
        <v>420.6646350883675</v>
      </c>
    </row>
    <row r="259" spans="1:24" x14ac:dyDescent="0.25">
      <c r="A259" s="2"/>
      <c r="B259" s="2" t="s">
        <v>2</v>
      </c>
      <c r="C259" s="2">
        <f t="shared" si="55"/>
        <v>11</v>
      </c>
      <c r="D259" s="2">
        <f t="shared" si="56"/>
        <v>15</v>
      </c>
      <c r="E259" s="2">
        <f t="shared" si="46"/>
        <v>255</v>
      </c>
      <c r="F259" s="11">
        <v>535.5</v>
      </c>
      <c r="G259" s="10">
        <v>0.18</v>
      </c>
      <c r="H259" s="10">
        <v>0.19439999999999999</v>
      </c>
      <c r="I259" s="10">
        <v>0.20880000000000001</v>
      </c>
      <c r="J259" s="9">
        <v>0.33444619839036799</v>
      </c>
      <c r="K259" s="9">
        <v>0.33444619839036799</v>
      </c>
      <c r="L259" s="9">
        <v>0.33444619839036799</v>
      </c>
      <c r="N259" s="32">
        <f>IF('System Design'!$F$8=1,'Hourly Demand and Generation'!G259*'System Design'!$F$21,IF('System Design'!$F$8=2,'Hourly Demand and Generation'!H259*'System Design'!$F$21,IF('System Design'!$F$8=3,'Hourly Demand and Generation'!I259*'System Design'!$F$21)))</f>
        <v>104.4</v>
      </c>
      <c r="O259" s="32">
        <f>IF('System Design'!$F$8=1,'Hourly Demand and Generation'!J259*'System Design'!$F$22,IF('System Design'!$F$8=2,'Hourly Demand and Generation'!K259*'System Design'!$F$22,IF('System Design'!$F$8=3,'Hourly Demand and Generation'!L259*'System Design'!$F$22)))</f>
        <v>836.11549597592</v>
      </c>
      <c r="Q259" s="32">
        <f t="shared" si="42"/>
        <v>0</v>
      </c>
      <c r="R259" s="32">
        <f t="shared" si="47"/>
        <v>5400</v>
      </c>
      <c r="S259" s="32">
        <f t="shared" si="48"/>
        <v>0</v>
      </c>
      <c r="T259" s="32">
        <f t="shared" si="49"/>
        <v>21600</v>
      </c>
      <c r="U259" s="32">
        <f t="shared" si="50"/>
        <v>0</v>
      </c>
      <c r="V259" s="32">
        <f t="shared" si="43"/>
        <v>405.01549597591998</v>
      </c>
      <c r="W259" s="32">
        <f t="shared" si="51"/>
        <v>405.01549597591998</v>
      </c>
      <c r="X259" s="32">
        <f t="shared" si="52"/>
        <v>405.01549597591998</v>
      </c>
    </row>
    <row r="260" spans="1:24" x14ac:dyDescent="0.25">
      <c r="A260" s="2"/>
      <c r="B260" s="2" t="s">
        <v>2</v>
      </c>
      <c r="C260" s="2">
        <f t="shared" si="55"/>
        <v>11</v>
      </c>
      <c r="D260" s="2">
        <f t="shared" si="56"/>
        <v>16</v>
      </c>
      <c r="E260" s="2">
        <f t="shared" si="46"/>
        <v>256</v>
      </c>
      <c r="F260" s="11">
        <v>567</v>
      </c>
      <c r="G260" s="10">
        <v>0.1188</v>
      </c>
      <c r="H260" s="10">
        <v>0.13500000000000001</v>
      </c>
      <c r="I260" s="10">
        <v>0.1512</v>
      </c>
      <c r="J260" s="9">
        <v>0.33444619839036799</v>
      </c>
      <c r="K260" s="9">
        <v>0.33444619839036799</v>
      </c>
      <c r="L260" s="9">
        <v>0.33444619839036799</v>
      </c>
      <c r="N260" s="32">
        <f>IF('System Design'!$F$8=1,'Hourly Demand and Generation'!G260*'System Design'!$F$21,IF('System Design'!$F$8=2,'Hourly Demand and Generation'!H260*'System Design'!$F$21,IF('System Design'!$F$8=3,'Hourly Demand and Generation'!I260*'System Design'!$F$21)))</f>
        <v>75.599999999999994</v>
      </c>
      <c r="O260" s="32">
        <f>IF('System Design'!$F$8=1,'Hourly Demand and Generation'!J260*'System Design'!$F$22,IF('System Design'!$F$8=2,'Hourly Demand and Generation'!K260*'System Design'!$F$22,IF('System Design'!$F$8=3,'Hourly Demand and Generation'!L260*'System Design'!$F$22)))</f>
        <v>836.11549597592</v>
      </c>
      <c r="Q260" s="32">
        <f t="shared" si="42"/>
        <v>0</v>
      </c>
      <c r="R260" s="32">
        <f t="shared" si="47"/>
        <v>5400</v>
      </c>
      <c r="S260" s="32">
        <f t="shared" si="48"/>
        <v>0</v>
      </c>
      <c r="T260" s="32">
        <f t="shared" si="49"/>
        <v>21600</v>
      </c>
      <c r="U260" s="32">
        <f t="shared" si="50"/>
        <v>0</v>
      </c>
      <c r="V260" s="32">
        <f t="shared" si="43"/>
        <v>344.71549597592002</v>
      </c>
      <c r="W260" s="32">
        <f t="shared" si="51"/>
        <v>344.71549597592002</v>
      </c>
      <c r="X260" s="32">
        <f t="shared" si="52"/>
        <v>344.71549597592002</v>
      </c>
    </row>
    <row r="261" spans="1:24" x14ac:dyDescent="0.25">
      <c r="A261" s="2"/>
      <c r="B261" s="2" t="s">
        <v>2</v>
      </c>
      <c r="C261" s="2">
        <f t="shared" si="55"/>
        <v>11</v>
      </c>
      <c r="D261" s="2">
        <f t="shared" si="56"/>
        <v>17</v>
      </c>
      <c r="E261" s="2">
        <f t="shared" si="46"/>
        <v>257</v>
      </c>
      <c r="F261" s="11">
        <v>598.5</v>
      </c>
      <c r="G261" s="10">
        <v>6.1199999999999997E-2</v>
      </c>
      <c r="H261" s="10">
        <v>7.5600000000000001E-2</v>
      </c>
      <c r="I261" s="10">
        <v>0.09</v>
      </c>
      <c r="J261" s="9">
        <v>0.37160688710040901</v>
      </c>
      <c r="K261" s="9">
        <v>0.37160688710040901</v>
      </c>
      <c r="L261" s="9">
        <v>0.37160688710040901</v>
      </c>
      <c r="N261" s="32">
        <f>IF('System Design'!$F$8=1,'Hourly Demand and Generation'!G261*'System Design'!$F$21,IF('System Design'!$F$8=2,'Hourly Demand and Generation'!H261*'System Design'!$F$21,IF('System Design'!$F$8=3,'Hourly Demand and Generation'!I261*'System Design'!$F$21)))</f>
        <v>45</v>
      </c>
      <c r="O261" s="32">
        <f>IF('System Design'!$F$8=1,'Hourly Demand and Generation'!J261*'System Design'!$F$22,IF('System Design'!$F$8=2,'Hourly Demand and Generation'!K261*'System Design'!$F$22,IF('System Design'!$F$8=3,'Hourly Demand and Generation'!L261*'System Design'!$F$22)))</f>
        <v>929.01721775102249</v>
      </c>
      <c r="Q261" s="32">
        <f t="shared" si="42"/>
        <v>0</v>
      </c>
      <c r="R261" s="32">
        <f t="shared" si="47"/>
        <v>5400</v>
      </c>
      <c r="S261" s="32">
        <f t="shared" si="48"/>
        <v>0</v>
      </c>
      <c r="T261" s="32">
        <f t="shared" si="49"/>
        <v>21600</v>
      </c>
      <c r="U261" s="32">
        <f t="shared" si="50"/>
        <v>0</v>
      </c>
      <c r="V261" s="32">
        <f t="shared" si="43"/>
        <v>375.51721775102249</v>
      </c>
      <c r="W261" s="32">
        <f t="shared" si="51"/>
        <v>375.51721775102249</v>
      </c>
      <c r="X261" s="32">
        <f t="shared" si="52"/>
        <v>375.51721775102249</v>
      </c>
    </row>
    <row r="262" spans="1:24" x14ac:dyDescent="0.25">
      <c r="A262" s="2"/>
      <c r="B262" s="2" t="s">
        <v>2</v>
      </c>
      <c r="C262" s="2">
        <f t="shared" si="55"/>
        <v>11</v>
      </c>
      <c r="D262" s="2">
        <f t="shared" si="56"/>
        <v>18</v>
      </c>
      <c r="E262" s="2">
        <f t="shared" si="46"/>
        <v>258</v>
      </c>
      <c r="F262" s="11">
        <v>630</v>
      </c>
      <c r="G262" s="10">
        <v>2.8799999999999999E-2</v>
      </c>
      <c r="H262" s="10">
        <v>4.4999999999999998E-2</v>
      </c>
      <c r="I262" s="10">
        <v>6.1199999999999997E-2</v>
      </c>
      <c r="J262" s="9">
        <v>0.35302654274538797</v>
      </c>
      <c r="K262" s="9">
        <v>0.35302654274538797</v>
      </c>
      <c r="L262" s="9">
        <v>0.35302654274538797</v>
      </c>
      <c r="N262" s="32">
        <f>IF('System Design'!$F$8=1,'Hourly Demand and Generation'!G262*'System Design'!$F$21,IF('System Design'!$F$8=2,'Hourly Demand and Generation'!H262*'System Design'!$F$21,IF('System Design'!$F$8=3,'Hourly Demand and Generation'!I262*'System Design'!$F$21)))</f>
        <v>30.599999999999998</v>
      </c>
      <c r="O262" s="32">
        <f>IF('System Design'!$F$8=1,'Hourly Demand and Generation'!J262*'System Design'!$F$22,IF('System Design'!$F$8=2,'Hourly Demand and Generation'!K262*'System Design'!$F$22,IF('System Design'!$F$8=3,'Hourly Demand and Generation'!L262*'System Design'!$F$22)))</f>
        <v>882.56635686346988</v>
      </c>
      <c r="Q262" s="32">
        <f t="shared" ref="Q262:Q325" si="57">IF(F262-N262-O262&gt;0,F262-N262-O262,0)</f>
        <v>0</v>
      </c>
      <c r="R262" s="32">
        <f t="shared" si="47"/>
        <v>5400</v>
      </c>
      <c r="S262" s="32">
        <f t="shared" si="48"/>
        <v>0</v>
      </c>
      <c r="T262" s="32">
        <f t="shared" si="49"/>
        <v>21600</v>
      </c>
      <c r="U262" s="32">
        <f t="shared" si="50"/>
        <v>0</v>
      </c>
      <c r="V262" s="32">
        <f t="shared" ref="V262:V325" si="58">IF(F262-N262-O262&lt;0,N262+O262-F262,0)</f>
        <v>283.1663568634699</v>
      </c>
      <c r="W262" s="32">
        <f t="shared" si="51"/>
        <v>283.1663568634699</v>
      </c>
      <c r="X262" s="32">
        <f t="shared" si="52"/>
        <v>283.1663568634699</v>
      </c>
    </row>
    <row r="263" spans="1:24" x14ac:dyDescent="0.25">
      <c r="A263" s="2"/>
      <c r="B263" s="2" t="s">
        <v>2</v>
      </c>
      <c r="C263" s="2">
        <f t="shared" si="55"/>
        <v>11</v>
      </c>
      <c r="D263" s="2">
        <f t="shared" si="56"/>
        <v>19</v>
      </c>
      <c r="E263" s="2">
        <f t="shared" ref="E263:E326" si="59">E262+1</f>
        <v>259</v>
      </c>
      <c r="F263" s="11">
        <v>611.1</v>
      </c>
      <c r="G263" s="9">
        <v>0</v>
      </c>
      <c r="H263" s="9">
        <v>1.44E-2</v>
      </c>
      <c r="I263" s="10">
        <v>2.8799999999999999E-2</v>
      </c>
      <c r="J263" s="9">
        <v>0.33444619839036799</v>
      </c>
      <c r="K263" s="9">
        <v>0.33444619839036799</v>
      </c>
      <c r="L263" s="9">
        <v>0.33444619839036799</v>
      </c>
      <c r="N263" s="32">
        <f>IF('System Design'!$F$8=1,'Hourly Demand and Generation'!G263*'System Design'!$F$21,IF('System Design'!$F$8=2,'Hourly Demand and Generation'!H263*'System Design'!$F$21,IF('System Design'!$F$8=3,'Hourly Demand and Generation'!I263*'System Design'!$F$21)))</f>
        <v>14.4</v>
      </c>
      <c r="O263" s="32">
        <f>IF('System Design'!$F$8=1,'Hourly Demand and Generation'!J263*'System Design'!$F$22,IF('System Design'!$F$8=2,'Hourly Demand and Generation'!K263*'System Design'!$F$22,IF('System Design'!$F$8=3,'Hourly Demand and Generation'!L263*'System Design'!$F$22)))</f>
        <v>836.11549597592</v>
      </c>
      <c r="Q263" s="32">
        <f t="shared" si="57"/>
        <v>0</v>
      </c>
      <c r="R263" s="32">
        <f t="shared" ref="R263:R326" si="60">IF($Q263&lt;R262+$V263,IF(R262+$V263-$Q263&gt;5400,5400,R262+$V263-$Q263),0)</f>
        <v>5400</v>
      </c>
      <c r="S263" s="32">
        <f t="shared" ref="S263:S326" si="61">IF(R263&gt;0,0,$Q263+$V263-R262)</f>
        <v>0</v>
      </c>
      <c r="T263" s="32">
        <f t="shared" ref="T263:T326" si="62">IF($Q263&lt;T262+$V263,IF(T262+$V263-$Q263&gt;21600,21600,T262+$V263-$Q263),0)</f>
        <v>21600</v>
      </c>
      <c r="U263" s="32">
        <f t="shared" ref="U263:U326" si="63">IF(T263&gt;0,0,$Q263+$V263-T262)</f>
        <v>0</v>
      </c>
      <c r="V263" s="32">
        <f t="shared" si="58"/>
        <v>239.41549597591995</v>
      </c>
      <c r="W263" s="32">
        <f t="shared" ref="W263:W326" si="64">IF(R263=5400,$V263-(R263-R262),0)</f>
        <v>239.41549597591995</v>
      </c>
      <c r="X263" s="32">
        <f t="shared" ref="X263:X326" si="65">IF(T263=21600,$V263-(T263-T262),0)</f>
        <v>239.41549597591995</v>
      </c>
    </row>
    <row r="264" spans="1:24" x14ac:dyDescent="0.25">
      <c r="A264" s="2"/>
      <c r="B264" s="2" t="s">
        <v>2</v>
      </c>
      <c r="C264" s="2">
        <f t="shared" si="55"/>
        <v>11</v>
      </c>
      <c r="D264" s="2">
        <f t="shared" si="56"/>
        <v>20</v>
      </c>
      <c r="E264" s="2">
        <f t="shared" si="59"/>
        <v>260</v>
      </c>
      <c r="F264" s="11">
        <v>598.5</v>
      </c>
      <c r="G264" s="10">
        <v>0</v>
      </c>
      <c r="H264" s="10">
        <v>0</v>
      </c>
      <c r="I264" s="10">
        <v>0</v>
      </c>
      <c r="J264" s="9">
        <v>0.33444619839036799</v>
      </c>
      <c r="K264" s="9">
        <v>0.33444619839036799</v>
      </c>
      <c r="L264" s="9">
        <v>0.33444619839036799</v>
      </c>
      <c r="N264" s="32">
        <f>IF('System Design'!$F$8=1,'Hourly Demand and Generation'!G264*'System Design'!$F$21,IF('System Design'!$F$8=2,'Hourly Demand and Generation'!H264*'System Design'!$F$21,IF('System Design'!$F$8=3,'Hourly Demand and Generation'!I264*'System Design'!$F$21)))</f>
        <v>0</v>
      </c>
      <c r="O264" s="32">
        <f>IF('System Design'!$F$8=1,'Hourly Demand and Generation'!J264*'System Design'!$F$22,IF('System Design'!$F$8=2,'Hourly Demand and Generation'!K264*'System Design'!$F$22,IF('System Design'!$F$8=3,'Hourly Demand and Generation'!L264*'System Design'!$F$22)))</f>
        <v>836.11549597592</v>
      </c>
      <c r="Q264" s="32">
        <f t="shared" si="57"/>
        <v>0</v>
      </c>
      <c r="R264" s="32">
        <f t="shared" si="60"/>
        <v>5400</v>
      </c>
      <c r="S264" s="32">
        <f t="shared" si="61"/>
        <v>0</v>
      </c>
      <c r="T264" s="32">
        <f t="shared" si="62"/>
        <v>21600</v>
      </c>
      <c r="U264" s="32">
        <f t="shared" si="63"/>
        <v>0</v>
      </c>
      <c r="V264" s="32">
        <f t="shared" si="58"/>
        <v>237.61549597592</v>
      </c>
      <c r="W264" s="32">
        <f t="shared" si="64"/>
        <v>237.61549597592</v>
      </c>
      <c r="X264" s="32">
        <f t="shared" si="65"/>
        <v>237.61549597592</v>
      </c>
    </row>
    <row r="265" spans="1:24" x14ac:dyDescent="0.25">
      <c r="A265" s="2"/>
      <c r="B265" s="2" t="s">
        <v>2</v>
      </c>
      <c r="C265" s="2">
        <f t="shared" si="55"/>
        <v>11</v>
      </c>
      <c r="D265" s="2">
        <f t="shared" si="56"/>
        <v>21</v>
      </c>
      <c r="E265" s="2">
        <f t="shared" si="59"/>
        <v>261</v>
      </c>
      <c r="F265" s="11">
        <v>567</v>
      </c>
      <c r="G265" s="10">
        <v>0</v>
      </c>
      <c r="H265" s="10">
        <v>0</v>
      </c>
      <c r="I265" s="10">
        <v>0</v>
      </c>
      <c r="J265" s="9">
        <v>0.33444619839036799</v>
      </c>
      <c r="K265" s="9">
        <v>0.33444619839036799</v>
      </c>
      <c r="L265" s="9">
        <v>0.33444619839036799</v>
      </c>
      <c r="N265" s="32">
        <f>IF('System Design'!$F$8=1,'Hourly Demand and Generation'!G265*'System Design'!$F$21,IF('System Design'!$F$8=2,'Hourly Demand and Generation'!H265*'System Design'!$F$21,IF('System Design'!$F$8=3,'Hourly Demand and Generation'!I265*'System Design'!$F$21)))</f>
        <v>0</v>
      </c>
      <c r="O265" s="32">
        <f>IF('System Design'!$F$8=1,'Hourly Demand and Generation'!J265*'System Design'!$F$22,IF('System Design'!$F$8=2,'Hourly Demand and Generation'!K265*'System Design'!$F$22,IF('System Design'!$F$8=3,'Hourly Demand and Generation'!L265*'System Design'!$F$22)))</f>
        <v>836.11549597592</v>
      </c>
      <c r="Q265" s="32">
        <f t="shared" si="57"/>
        <v>0</v>
      </c>
      <c r="R265" s="32">
        <f t="shared" si="60"/>
        <v>5400</v>
      </c>
      <c r="S265" s="32">
        <f t="shared" si="61"/>
        <v>0</v>
      </c>
      <c r="T265" s="32">
        <f t="shared" si="62"/>
        <v>21600</v>
      </c>
      <c r="U265" s="32">
        <f t="shared" si="63"/>
        <v>0</v>
      </c>
      <c r="V265" s="32">
        <f t="shared" si="58"/>
        <v>269.11549597592</v>
      </c>
      <c r="W265" s="32">
        <f t="shared" si="64"/>
        <v>269.11549597592</v>
      </c>
      <c r="X265" s="32">
        <f t="shared" si="65"/>
        <v>269.11549597592</v>
      </c>
    </row>
    <row r="266" spans="1:24" x14ac:dyDescent="0.25">
      <c r="A266" s="2"/>
      <c r="B266" s="2" t="s">
        <v>2</v>
      </c>
      <c r="C266" s="2">
        <f t="shared" si="55"/>
        <v>11</v>
      </c>
      <c r="D266" s="2">
        <f t="shared" si="56"/>
        <v>22</v>
      </c>
      <c r="E266" s="2">
        <f t="shared" si="59"/>
        <v>262</v>
      </c>
      <c r="F266" s="11">
        <v>535.5</v>
      </c>
      <c r="G266" s="10">
        <v>0</v>
      </c>
      <c r="H266" s="10">
        <v>0</v>
      </c>
      <c r="I266" s="10">
        <v>0</v>
      </c>
      <c r="J266" s="9">
        <v>0.35302654274538797</v>
      </c>
      <c r="K266" s="9">
        <v>0.35302654274538797</v>
      </c>
      <c r="L266" s="9">
        <v>0.35302654274538797</v>
      </c>
      <c r="N266" s="32">
        <f>IF('System Design'!$F$8=1,'Hourly Demand and Generation'!G266*'System Design'!$F$21,IF('System Design'!$F$8=2,'Hourly Demand and Generation'!H266*'System Design'!$F$21,IF('System Design'!$F$8=3,'Hourly Demand and Generation'!I266*'System Design'!$F$21)))</f>
        <v>0</v>
      </c>
      <c r="O266" s="32">
        <f>IF('System Design'!$F$8=1,'Hourly Demand and Generation'!J266*'System Design'!$F$22,IF('System Design'!$F$8=2,'Hourly Demand and Generation'!K266*'System Design'!$F$22,IF('System Design'!$F$8=3,'Hourly Demand and Generation'!L266*'System Design'!$F$22)))</f>
        <v>882.56635686346988</v>
      </c>
      <c r="Q266" s="32">
        <f t="shared" si="57"/>
        <v>0</v>
      </c>
      <c r="R266" s="32">
        <f t="shared" si="60"/>
        <v>5400</v>
      </c>
      <c r="S266" s="32">
        <f t="shared" si="61"/>
        <v>0</v>
      </c>
      <c r="T266" s="32">
        <f t="shared" si="62"/>
        <v>21600</v>
      </c>
      <c r="U266" s="32">
        <f t="shared" si="63"/>
        <v>0</v>
      </c>
      <c r="V266" s="32">
        <f t="shared" si="58"/>
        <v>347.06635686346988</v>
      </c>
      <c r="W266" s="32">
        <f t="shared" si="64"/>
        <v>347.06635686346988</v>
      </c>
      <c r="X266" s="32">
        <f t="shared" si="65"/>
        <v>347.06635686346988</v>
      </c>
    </row>
    <row r="267" spans="1:24" x14ac:dyDescent="0.25">
      <c r="A267" s="2"/>
      <c r="B267" s="2" t="s">
        <v>2</v>
      </c>
      <c r="C267" s="2">
        <f t="shared" si="55"/>
        <v>11</v>
      </c>
      <c r="D267" s="2">
        <f t="shared" si="56"/>
        <v>23</v>
      </c>
      <c r="E267" s="2">
        <f t="shared" si="59"/>
        <v>263</v>
      </c>
      <c r="F267" s="11">
        <v>504</v>
      </c>
      <c r="G267" s="10">
        <v>0</v>
      </c>
      <c r="H267" s="10">
        <v>0</v>
      </c>
      <c r="I267" s="10">
        <v>0</v>
      </c>
      <c r="J267" s="9">
        <v>0.29728550968032702</v>
      </c>
      <c r="K267" s="9">
        <v>0.29728550968032702</v>
      </c>
      <c r="L267" s="9">
        <v>0.29728550968032702</v>
      </c>
      <c r="N267" s="32">
        <f>IF('System Design'!$F$8=1,'Hourly Demand and Generation'!G267*'System Design'!$F$21,IF('System Design'!$F$8=2,'Hourly Demand and Generation'!H267*'System Design'!$F$21,IF('System Design'!$F$8=3,'Hourly Demand and Generation'!I267*'System Design'!$F$21)))</f>
        <v>0</v>
      </c>
      <c r="O267" s="32">
        <f>IF('System Design'!$F$8=1,'Hourly Demand and Generation'!J267*'System Design'!$F$22,IF('System Design'!$F$8=2,'Hourly Demand and Generation'!K267*'System Design'!$F$22,IF('System Design'!$F$8=3,'Hourly Demand and Generation'!L267*'System Design'!$F$22)))</f>
        <v>743.21377420081751</v>
      </c>
      <c r="Q267" s="32">
        <f t="shared" si="57"/>
        <v>0</v>
      </c>
      <c r="R267" s="32">
        <f t="shared" si="60"/>
        <v>5400</v>
      </c>
      <c r="S267" s="32">
        <f t="shared" si="61"/>
        <v>0</v>
      </c>
      <c r="T267" s="32">
        <f t="shared" si="62"/>
        <v>21600</v>
      </c>
      <c r="U267" s="32">
        <f t="shared" si="63"/>
        <v>0</v>
      </c>
      <c r="V267" s="32">
        <f t="shared" si="58"/>
        <v>239.21377420081751</v>
      </c>
      <c r="W267" s="32">
        <f t="shared" si="64"/>
        <v>239.21377420081751</v>
      </c>
      <c r="X267" s="32">
        <f t="shared" si="65"/>
        <v>239.21377420081751</v>
      </c>
    </row>
    <row r="268" spans="1:24" x14ac:dyDescent="0.25">
      <c r="A268" s="2"/>
      <c r="B268" s="2" t="s">
        <v>2</v>
      </c>
      <c r="C268" s="2">
        <f t="shared" si="55"/>
        <v>11</v>
      </c>
      <c r="D268" s="2">
        <f t="shared" si="56"/>
        <v>24</v>
      </c>
      <c r="E268" s="2">
        <f t="shared" si="59"/>
        <v>264</v>
      </c>
      <c r="F268" s="11">
        <v>441</v>
      </c>
      <c r="G268" s="10">
        <v>0</v>
      </c>
      <c r="H268" s="10">
        <v>0</v>
      </c>
      <c r="I268" s="10">
        <v>0</v>
      </c>
      <c r="J268" s="9">
        <v>0.29728550968032702</v>
      </c>
      <c r="K268" s="9">
        <v>0.29728550968032702</v>
      </c>
      <c r="L268" s="9">
        <v>0.29728550968032702</v>
      </c>
      <c r="N268" s="32">
        <f>IF('System Design'!$F$8=1,'Hourly Demand and Generation'!G268*'System Design'!$F$21,IF('System Design'!$F$8=2,'Hourly Demand and Generation'!H268*'System Design'!$F$21,IF('System Design'!$F$8=3,'Hourly Demand and Generation'!I268*'System Design'!$F$21)))</f>
        <v>0</v>
      </c>
      <c r="O268" s="32">
        <f>IF('System Design'!$F$8=1,'Hourly Demand and Generation'!J268*'System Design'!$F$22,IF('System Design'!$F$8=2,'Hourly Demand and Generation'!K268*'System Design'!$F$22,IF('System Design'!$F$8=3,'Hourly Demand and Generation'!L268*'System Design'!$F$22)))</f>
        <v>743.21377420081751</v>
      </c>
      <c r="Q268" s="32">
        <f t="shared" si="57"/>
        <v>0</v>
      </c>
      <c r="R268" s="32">
        <f t="shared" si="60"/>
        <v>5400</v>
      </c>
      <c r="S268" s="32">
        <f t="shared" si="61"/>
        <v>0</v>
      </c>
      <c r="T268" s="32">
        <f t="shared" si="62"/>
        <v>21600</v>
      </c>
      <c r="U268" s="32">
        <f t="shared" si="63"/>
        <v>0</v>
      </c>
      <c r="V268" s="32">
        <f t="shared" si="58"/>
        <v>302.21377420081751</v>
      </c>
      <c r="W268" s="32">
        <f t="shared" si="64"/>
        <v>302.21377420081751</v>
      </c>
      <c r="X268" s="32">
        <f t="shared" si="65"/>
        <v>302.21377420081751</v>
      </c>
    </row>
    <row r="269" spans="1:24" x14ac:dyDescent="0.25">
      <c r="A269" s="2"/>
      <c r="B269" s="2" t="s">
        <v>2</v>
      </c>
      <c r="C269" s="2">
        <f>C268+1</f>
        <v>12</v>
      </c>
      <c r="D269" s="2">
        <v>1</v>
      </c>
      <c r="E269" s="2">
        <f t="shared" si="59"/>
        <v>265</v>
      </c>
      <c r="F269" s="11">
        <v>378</v>
      </c>
      <c r="G269" s="9">
        <v>0</v>
      </c>
      <c r="H269" s="9">
        <v>0</v>
      </c>
      <c r="I269" s="9">
        <v>0</v>
      </c>
      <c r="J269" s="9">
        <v>0.29709145648497198</v>
      </c>
      <c r="K269" s="9">
        <v>0.29709145648497198</v>
      </c>
      <c r="L269" s="9">
        <v>0.5</v>
      </c>
      <c r="N269" s="32">
        <f>IF('System Design'!$F$8=1,'Hourly Demand and Generation'!G269*'System Design'!$F$21,IF('System Design'!$F$8=2,'Hourly Demand and Generation'!H269*'System Design'!$F$21,IF('System Design'!$F$8=3,'Hourly Demand and Generation'!I269*'System Design'!$F$21)))</f>
        <v>0</v>
      </c>
      <c r="O269" s="32">
        <f>IF('System Design'!$F$8=1,'Hourly Demand and Generation'!J269*'System Design'!$F$22,IF('System Design'!$F$8=2,'Hourly Demand and Generation'!K269*'System Design'!$F$22,IF('System Design'!$F$8=3,'Hourly Demand and Generation'!L269*'System Design'!$F$22)))</f>
        <v>1250</v>
      </c>
      <c r="Q269" s="32">
        <f t="shared" si="57"/>
        <v>0</v>
      </c>
      <c r="R269" s="32">
        <f t="shared" si="60"/>
        <v>5400</v>
      </c>
      <c r="S269" s="32">
        <f t="shared" si="61"/>
        <v>0</v>
      </c>
      <c r="T269" s="32">
        <f t="shared" si="62"/>
        <v>21600</v>
      </c>
      <c r="U269" s="32">
        <f t="shared" si="63"/>
        <v>0</v>
      </c>
      <c r="V269" s="32">
        <f t="shared" si="58"/>
        <v>872</v>
      </c>
      <c r="W269" s="32">
        <f t="shared" si="64"/>
        <v>872</v>
      </c>
      <c r="X269" s="32">
        <f t="shared" si="65"/>
        <v>872</v>
      </c>
    </row>
    <row r="270" spans="1:24" x14ac:dyDescent="0.25">
      <c r="A270" s="2"/>
      <c r="B270" s="2" t="s">
        <v>2</v>
      </c>
      <c r="C270" s="2">
        <f>C269</f>
        <v>12</v>
      </c>
      <c r="D270" s="2">
        <f>D269+1</f>
        <v>2</v>
      </c>
      <c r="E270" s="2">
        <f t="shared" si="59"/>
        <v>266</v>
      </c>
      <c r="F270" s="11">
        <v>346.5</v>
      </c>
      <c r="G270" s="10">
        <v>0</v>
      </c>
      <c r="H270" s="10">
        <v>0</v>
      </c>
      <c r="I270" s="10">
        <v>0</v>
      </c>
      <c r="J270" s="9">
        <v>0.26738231083647501</v>
      </c>
      <c r="K270" s="9">
        <v>0.26738231083647501</v>
      </c>
      <c r="L270" s="9">
        <v>0.45</v>
      </c>
      <c r="N270" s="32">
        <f>IF('System Design'!$F$8=1,'Hourly Demand and Generation'!G270*'System Design'!$F$21,IF('System Design'!$F$8=2,'Hourly Demand and Generation'!H270*'System Design'!$F$21,IF('System Design'!$F$8=3,'Hourly Demand and Generation'!I270*'System Design'!$F$21)))</f>
        <v>0</v>
      </c>
      <c r="O270" s="32">
        <f>IF('System Design'!$F$8=1,'Hourly Demand and Generation'!J270*'System Design'!$F$22,IF('System Design'!$F$8=2,'Hourly Demand and Generation'!K270*'System Design'!$F$22,IF('System Design'!$F$8=3,'Hourly Demand and Generation'!L270*'System Design'!$F$22)))</f>
        <v>1125</v>
      </c>
      <c r="Q270" s="32">
        <f t="shared" si="57"/>
        <v>0</v>
      </c>
      <c r="R270" s="32">
        <f t="shared" si="60"/>
        <v>5400</v>
      </c>
      <c r="S270" s="32">
        <f t="shared" si="61"/>
        <v>0</v>
      </c>
      <c r="T270" s="32">
        <f t="shared" si="62"/>
        <v>21600</v>
      </c>
      <c r="U270" s="32">
        <f t="shared" si="63"/>
        <v>0</v>
      </c>
      <c r="V270" s="32">
        <f t="shared" si="58"/>
        <v>778.5</v>
      </c>
      <c r="W270" s="32">
        <f t="shared" si="64"/>
        <v>778.5</v>
      </c>
      <c r="X270" s="32">
        <f t="shared" si="65"/>
        <v>778.5</v>
      </c>
    </row>
    <row r="271" spans="1:24" x14ac:dyDescent="0.25">
      <c r="A271" s="2"/>
      <c r="B271" s="2" t="s">
        <v>2</v>
      </c>
      <c r="C271" s="2">
        <f t="shared" ref="C271:C292" si="66">C270</f>
        <v>12</v>
      </c>
      <c r="D271" s="2">
        <f t="shared" ref="D271:D292" si="67">D270+1</f>
        <v>3</v>
      </c>
      <c r="E271" s="2">
        <f t="shared" si="59"/>
        <v>267</v>
      </c>
      <c r="F271" s="11">
        <v>315</v>
      </c>
      <c r="G271" s="10">
        <v>0</v>
      </c>
      <c r="H271" s="10">
        <v>0</v>
      </c>
      <c r="I271" s="10">
        <v>0</v>
      </c>
      <c r="J271" s="9">
        <v>0.26738231083647501</v>
      </c>
      <c r="K271" s="9">
        <v>0.26738231083647501</v>
      </c>
      <c r="L271" s="9">
        <v>0.45</v>
      </c>
      <c r="N271" s="32">
        <f>IF('System Design'!$F$8=1,'Hourly Demand and Generation'!G271*'System Design'!$F$21,IF('System Design'!$F$8=2,'Hourly Demand and Generation'!H271*'System Design'!$F$21,IF('System Design'!$F$8=3,'Hourly Demand and Generation'!I271*'System Design'!$F$21)))</f>
        <v>0</v>
      </c>
      <c r="O271" s="32">
        <f>IF('System Design'!$F$8=1,'Hourly Demand and Generation'!J271*'System Design'!$F$22,IF('System Design'!$F$8=2,'Hourly Demand and Generation'!K271*'System Design'!$F$22,IF('System Design'!$F$8=3,'Hourly Demand and Generation'!L271*'System Design'!$F$22)))</f>
        <v>1125</v>
      </c>
      <c r="Q271" s="32">
        <f t="shared" si="57"/>
        <v>0</v>
      </c>
      <c r="R271" s="32">
        <f t="shared" si="60"/>
        <v>5400</v>
      </c>
      <c r="S271" s="32">
        <f t="shared" si="61"/>
        <v>0</v>
      </c>
      <c r="T271" s="32">
        <f t="shared" si="62"/>
        <v>21600</v>
      </c>
      <c r="U271" s="32">
        <f t="shared" si="63"/>
        <v>0</v>
      </c>
      <c r="V271" s="32">
        <f t="shared" si="58"/>
        <v>810</v>
      </c>
      <c r="W271" s="32">
        <f t="shared" si="64"/>
        <v>810</v>
      </c>
      <c r="X271" s="32">
        <f t="shared" si="65"/>
        <v>810</v>
      </c>
    </row>
    <row r="272" spans="1:24" x14ac:dyDescent="0.25">
      <c r="A272" s="2"/>
      <c r="B272" s="2" t="s">
        <v>2</v>
      </c>
      <c r="C272" s="2">
        <f t="shared" si="66"/>
        <v>12</v>
      </c>
      <c r="D272" s="2">
        <f t="shared" si="67"/>
        <v>4</v>
      </c>
      <c r="E272" s="2">
        <f t="shared" si="59"/>
        <v>268</v>
      </c>
      <c r="F272" s="11">
        <v>378</v>
      </c>
      <c r="G272" s="10">
        <v>0</v>
      </c>
      <c r="H272" s="10">
        <v>0</v>
      </c>
      <c r="I272" s="10">
        <v>0</v>
      </c>
      <c r="J272" s="9">
        <v>0.29709145648497198</v>
      </c>
      <c r="K272" s="9">
        <v>0.29709145648497198</v>
      </c>
      <c r="L272" s="9">
        <v>0.5</v>
      </c>
      <c r="N272" s="32">
        <f>IF('System Design'!$F$8=1,'Hourly Demand and Generation'!G272*'System Design'!$F$21,IF('System Design'!$F$8=2,'Hourly Demand and Generation'!H272*'System Design'!$F$21,IF('System Design'!$F$8=3,'Hourly Demand and Generation'!I272*'System Design'!$F$21)))</f>
        <v>0</v>
      </c>
      <c r="O272" s="32">
        <f>IF('System Design'!$F$8=1,'Hourly Demand and Generation'!J272*'System Design'!$F$22,IF('System Design'!$F$8=2,'Hourly Demand and Generation'!K272*'System Design'!$F$22,IF('System Design'!$F$8=3,'Hourly Demand and Generation'!L272*'System Design'!$F$22)))</f>
        <v>1250</v>
      </c>
      <c r="Q272" s="32">
        <f t="shared" si="57"/>
        <v>0</v>
      </c>
      <c r="R272" s="32">
        <f t="shared" si="60"/>
        <v>5400</v>
      </c>
      <c r="S272" s="32">
        <f t="shared" si="61"/>
        <v>0</v>
      </c>
      <c r="T272" s="32">
        <f t="shared" si="62"/>
        <v>21600</v>
      </c>
      <c r="U272" s="32">
        <f t="shared" si="63"/>
        <v>0</v>
      </c>
      <c r="V272" s="32">
        <f t="shared" si="58"/>
        <v>872</v>
      </c>
      <c r="W272" s="32">
        <f t="shared" si="64"/>
        <v>872</v>
      </c>
      <c r="X272" s="32">
        <f t="shared" si="65"/>
        <v>872</v>
      </c>
    </row>
    <row r="273" spans="1:24" x14ac:dyDescent="0.25">
      <c r="A273" s="2"/>
      <c r="B273" s="2" t="s">
        <v>2</v>
      </c>
      <c r="C273" s="2">
        <f t="shared" si="66"/>
        <v>12</v>
      </c>
      <c r="D273" s="2">
        <f t="shared" si="67"/>
        <v>5</v>
      </c>
      <c r="E273" s="2">
        <f t="shared" si="59"/>
        <v>269</v>
      </c>
      <c r="F273" s="11">
        <v>409.5</v>
      </c>
      <c r="G273" s="10">
        <v>0</v>
      </c>
      <c r="H273" s="10">
        <v>1.44E-2</v>
      </c>
      <c r="I273" s="10">
        <v>2.8799999999999999E-2</v>
      </c>
      <c r="J273" s="9">
        <v>0.23767316518797699</v>
      </c>
      <c r="K273" s="9">
        <v>0.23767316518797699</v>
      </c>
      <c r="L273" s="9">
        <v>0.4</v>
      </c>
      <c r="N273" s="32">
        <f>IF('System Design'!$F$8=1,'Hourly Demand and Generation'!G273*'System Design'!$F$21,IF('System Design'!$F$8=2,'Hourly Demand and Generation'!H273*'System Design'!$F$21,IF('System Design'!$F$8=3,'Hourly Demand and Generation'!I273*'System Design'!$F$21)))</f>
        <v>14.4</v>
      </c>
      <c r="O273" s="32">
        <f>IF('System Design'!$F$8=1,'Hourly Demand and Generation'!J273*'System Design'!$F$22,IF('System Design'!$F$8=2,'Hourly Demand and Generation'!K273*'System Design'!$F$22,IF('System Design'!$F$8=3,'Hourly Demand and Generation'!L273*'System Design'!$F$22)))</f>
        <v>1000</v>
      </c>
      <c r="Q273" s="32">
        <f t="shared" si="57"/>
        <v>0</v>
      </c>
      <c r="R273" s="32">
        <f t="shared" si="60"/>
        <v>5400</v>
      </c>
      <c r="S273" s="32">
        <f t="shared" si="61"/>
        <v>0</v>
      </c>
      <c r="T273" s="32">
        <f t="shared" si="62"/>
        <v>21600</v>
      </c>
      <c r="U273" s="32">
        <f t="shared" si="63"/>
        <v>0</v>
      </c>
      <c r="V273" s="32">
        <f t="shared" si="58"/>
        <v>604.9</v>
      </c>
      <c r="W273" s="32">
        <f t="shared" si="64"/>
        <v>604.9</v>
      </c>
      <c r="X273" s="32">
        <f t="shared" si="65"/>
        <v>604.9</v>
      </c>
    </row>
    <row r="274" spans="1:24" x14ac:dyDescent="0.25">
      <c r="A274" s="2"/>
      <c r="B274" s="2" t="s">
        <v>2</v>
      </c>
      <c r="C274" s="2">
        <f t="shared" si="66"/>
        <v>12</v>
      </c>
      <c r="D274" s="2">
        <f t="shared" si="67"/>
        <v>6</v>
      </c>
      <c r="E274" s="2">
        <f t="shared" si="59"/>
        <v>270</v>
      </c>
      <c r="F274" s="11">
        <v>441</v>
      </c>
      <c r="G274" s="10">
        <v>2.8799999999999999E-2</v>
      </c>
      <c r="H274" s="10">
        <v>4.4999999999999998E-2</v>
      </c>
      <c r="I274" s="10">
        <v>6.1199999999999997E-2</v>
      </c>
      <c r="J274" s="9">
        <v>0.23767316518797699</v>
      </c>
      <c r="K274" s="9">
        <v>0.23767316518797699</v>
      </c>
      <c r="L274" s="9">
        <v>0.4</v>
      </c>
      <c r="N274" s="32">
        <f>IF('System Design'!$F$8=1,'Hourly Demand and Generation'!G274*'System Design'!$F$21,IF('System Design'!$F$8=2,'Hourly Demand and Generation'!H274*'System Design'!$F$21,IF('System Design'!$F$8=3,'Hourly Demand and Generation'!I274*'System Design'!$F$21)))</f>
        <v>30.599999999999998</v>
      </c>
      <c r="O274" s="32">
        <f>IF('System Design'!$F$8=1,'Hourly Demand and Generation'!J274*'System Design'!$F$22,IF('System Design'!$F$8=2,'Hourly Demand and Generation'!K274*'System Design'!$F$22,IF('System Design'!$F$8=3,'Hourly Demand and Generation'!L274*'System Design'!$F$22)))</f>
        <v>1000</v>
      </c>
      <c r="Q274" s="32">
        <f t="shared" si="57"/>
        <v>0</v>
      </c>
      <c r="R274" s="32">
        <f t="shared" si="60"/>
        <v>5400</v>
      </c>
      <c r="S274" s="32">
        <f t="shared" si="61"/>
        <v>0</v>
      </c>
      <c r="T274" s="32">
        <f t="shared" si="62"/>
        <v>21600</v>
      </c>
      <c r="U274" s="32">
        <f t="shared" si="63"/>
        <v>0</v>
      </c>
      <c r="V274" s="32">
        <f t="shared" si="58"/>
        <v>589.59999999999991</v>
      </c>
      <c r="W274" s="32">
        <f t="shared" si="64"/>
        <v>589.59999999999991</v>
      </c>
      <c r="X274" s="32">
        <f t="shared" si="65"/>
        <v>589.59999999999991</v>
      </c>
    </row>
    <row r="275" spans="1:24" x14ac:dyDescent="0.25">
      <c r="A275" s="2"/>
      <c r="B275" s="2" t="s">
        <v>2</v>
      </c>
      <c r="C275" s="2">
        <f t="shared" si="66"/>
        <v>12</v>
      </c>
      <c r="D275" s="2">
        <f t="shared" si="67"/>
        <v>7</v>
      </c>
      <c r="E275" s="2">
        <f t="shared" si="59"/>
        <v>271</v>
      </c>
      <c r="F275" s="11">
        <v>472.5</v>
      </c>
      <c r="G275" s="10">
        <v>6.1199999999999997E-2</v>
      </c>
      <c r="H275" s="10">
        <v>7.5600000000000001E-2</v>
      </c>
      <c r="I275" s="10">
        <v>0.09</v>
      </c>
      <c r="J275" s="9">
        <v>0.26738231083647501</v>
      </c>
      <c r="K275" s="9">
        <v>0.26738231083647501</v>
      </c>
      <c r="L275" s="9">
        <v>0.45</v>
      </c>
      <c r="N275" s="32">
        <f>IF('System Design'!$F$8=1,'Hourly Demand and Generation'!G275*'System Design'!$F$21,IF('System Design'!$F$8=2,'Hourly Demand and Generation'!H275*'System Design'!$F$21,IF('System Design'!$F$8=3,'Hourly Demand and Generation'!I275*'System Design'!$F$21)))</f>
        <v>45</v>
      </c>
      <c r="O275" s="32">
        <f>IF('System Design'!$F$8=1,'Hourly Demand and Generation'!J275*'System Design'!$F$22,IF('System Design'!$F$8=2,'Hourly Demand and Generation'!K275*'System Design'!$F$22,IF('System Design'!$F$8=3,'Hourly Demand and Generation'!L275*'System Design'!$F$22)))</f>
        <v>1125</v>
      </c>
      <c r="Q275" s="32">
        <f t="shared" si="57"/>
        <v>0</v>
      </c>
      <c r="R275" s="32">
        <f t="shared" si="60"/>
        <v>5400</v>
      </c>
      <c r="S275" s="32">
        <f t="shared" si="61"/>
        <v>0</v>
      </c>
      <c r="T275" s="32">
        <f t="shared" si="62"/>
        <v>21600</v>
      </c>
      <c r="U275" s="32">
        <f t="shared" si="63"/>
        <v>0</v>
      </c>
      <c r="V275" s="32">
        <f t="shared" si="58"/>
        <v>697.5</v>
      </c>
      <c r="W275" s="32">
        <f t="shared" si="64"/>
        <v>697.5</v>
      </c>
      <c r="X275" s="32">
        <f t="shared" si="65"/>
        <v>697.5</v>
      </c>
    </row>
    <row r="276" spans="1:24" x14ac:dyDescent="0.25">
      <c r="A276" s="2"/>
      <c r="B276" s="2" t="s">
        <v>2</v>
      </c>
      <c r="C276" s="2">
        <f t="shared" si="66"/>
        <v>12</v>
      </c>
      <c r="D276" s="2">
        <f t="shared" si="67"/>
        <v>8</v>
      </c>
      <c r="E276" s="2">
        <f t="shared" si="59"/>
        <v>272</v>
      </c>
      <c r="F276" s="11">
        <v>504</v>
      </c>
      <c r="G276" s="10">
        <v>0.1188</v>
      </c>
      <c r="H276" s="10">
        <v>0.13500000000000001</v>
      </c>
      <c r="I276" s="10">
        <v>0.1512</v>
      </c>
      <c r="J276" s="9">
        <v>0.26738231083647501</v>
      </c>
      <c r="K276" s="9">
        <v>0.26738231083647501</v>
      </c>
      <c r="L276" s="9">
        <v>0.45</v>
      </c>
      <c r="N276" s="32">
        <f>IF('System Design'!$F$8=1,'Hourly Demand and Generation'!G276*'System Design'!$F$21,IF('System Design'!$F$8=2,'Hourly Demand and Generation'!H276*'System Design'!$F$21,IF('System Design'!$F$8=3,'Hourly Demand and Generation'!I276*'System Design'!$F$21)))</f>
        <v>75.599999999999994</v>
      </c>
      <c r="O276" s="32">
        <f>IF('System Design'!$F$8=1,'Hourly Demand and Generation'!J276*'System Design'!$F$22,IF('System Design'!$F$8=2,'Hourly Demand and Generation'!K276*'System Design'!$F$22,IF('System Design'!$F$8=3,'Hourly Demand and Generation'!L276*'System Design'!$F$22)))</f>
        <v>1125</v>
      </c>
      <c r="Q276" s="32">
        <f t="shared" si="57"/>
        <v>0</v>
      </c>
      <c r="R276" s="32">
        <f t="shared" si="60"/>
        <v>5400</v>
      </c>
      <c r="S276" s="32">
        <f t="shared" si="61"/>
        <v>0</v>
      </c>
      <c r="T276" s="32">
        <f t="shared" si="62"/>
        <v>21600</v>
      </c>
      <c r="U276" s="32">
        <f t="shared" si="63"/>
        <v>0</v>
      </c>
      <c r="V276" s="32">
        <f t="shared" si="58"/>
        <v>696.59999999999991</v>
      </c>
      <c r="W276" s="32">
        <f t="shared" si="64"/>
        <v>696.59999999999991</v>
      </c>
      <c r="X276" s="32">
        <f t="shared" si="65"/>
        <v>696.59999999999991</v>
      </c>
    </row>
    <row r="277" spans="1:24" x14ac:dyDescent="0.25">
      <c r="A277" s="2"/>
      <c r="B277" s="2" t="s">
        <v>2</v>
      </c>
      <c r="C277" s="2">
        <f t="shared" si="66"/>
        <v>12</v>
      </c>
      <c r="D277" s="2">
        <f t="shared" si="67"/>
        <v>9</v>
      </c>
      <c r="E277" s="2">
        <f t="shared" si="59"/>
        <v>273</v>
      </c>
      <c r="F277" s="11">
        <v>504</v>
      </c>
      <c r="G277" s="10">
        <v>0.18</v>
      </c>
      <c r="H277" s="10">
        <v>0.19439999999999999</v>
      </c>
      <c r="I277" s="10">
        <v>0.20880000000000001</v>
      </c>
      <c r="J277" s="9">
        <v>0.23767316518797699</v>
      </c>
      <c r="K277" s="9">
        <v>0.23767316518797699</v>
      </c>
      <c r="L277" s="9">
        <v>0.4</v>
      </c>
      <c r="N277" s="32">
        <f>IF('System Design'!$F$8=1,'Hourly Demand and Generation'!G277*'System Design'!$F$21,IF('System Design'!$F$8=2,'Hourly Demand and Generation'!H277*'System Design'!$F$21,IF('System Design'!$F$8=3,'Hourly Demand and Generation'!I277*'System Design'!$F$21)))</f>
        <v>104.4</v>
      </c>
      <c r="O277" s="32">
        <f>IF('System Design'!$F$8=1,'Hourly Demand and Generation'!J277*'System Design'!$F$22,IF('System Design'!$F$8=2,'Hourly Demand and Generation'!K277*'System Design'!$F$22,IF('System Design'!$F$8=3,'Hourly Demand and Generation'!L277*'System Design'!$F$22)))</f>
        <v>1000</v>
      </c>
      <c r="Q277" s="32">
        <f t="shared" si="57"/>
        <v>0</v>
      </c>
      <c r="R277" s="32">
        <f t="shared" si="60"/>
        <v>5400</v>
      </c>
      <c r="S277" s="32">
        <f t="shared" si="61"/>
        <v>0</v>
      </c>
      <c r="T277" s="32">
        <f t="shared" si="62"/>
        <v>21600</v>
      </c>
      <c r="U277" s="32">
        <f t="shared" si="63"/>
        <v>0</v>
      </c>
      <c r="V277" s="32">
        <f t="shared" si="58"/>
        <v>600.40000000000009</v>
      </c>
      <c r="W277" s="32">
        <f t="shared" si="64"/>
        <v>600.40000000000009</v>
      </c>
      <c r="X277" s="32">
        <f t="shared" si="65"/>
        <v>600.40000000000009</v>
      </c>
    </row>
    <row r="278" spans="1:24" x14ac:dyDescent="0.25">
      <c r="A278" s="2"/>
      <c r="B278" s="2" t="s">
        <v>2</v>
      </c>
      <c r="C278" s="2">
        <f t="shared" si="66"/>
        <v>12</v>
      </c>
      <c r="D278" s="2">
        <f t="shared" si="67"/>
        <v>10</v>
      </c>
      <c r="E278" s="2">
        <f t="shared" si="59"/>
        <v>274</v>
      </c>
      <c r="F278" s="11">
        <v>491.4</v>
      </c>
      <c r="G278" s="10">
        <v>0.2412</v>
      </c>
      <c r="H278" s="10">
        <v>0.25559999999999999</v>
      </c>
      <c r="I278" s="10">
        <v>0.27</v>
      </c>
      <c r="J278" s="9">
        <v>0.26738231083647501</v>
      </c>
      <c r="K278" s="9">
        <v>0.26738231083647501</v>
      </c>
      <c r="L278" s="9">
        <v>0.45</v>
      </c>
      <c r="N278" s="32">
        <f>IF('System Design'!$F$8=1,'Hourly Demand and Generation'!G278*'System Design'!$F$21,IF('System Design'!$F$8=2,'Hourly Demand and Generation'!H278*'System Design'!$F$21,IF('System Design'!$F$8=3,'Hourly Demand and Generation'!I278*'System Design'!$F$21)))</f>
        <v>135</v>
      </c>
      <c r="O278" s="32">
        <f>IF('System Design'!$F$8=1,'Hourly Demand and Generation'!J278*'System Design'!$F$22,IF('System Design'!$F$8=2,'Hourly Demand and Generation'!K278*'System Design'!$F$22,IF('System Design'!$F$8=3,'Hourly Demand and Generation'!L278*'System Design'!$F$22)))</f>
        <v>1125</v>
      </c>
      <c r="Q278" s="32">
        <f t="shared" si="57"/>
        <v>0</v>
      </c>
      <c r="R278" s="32">
        <f t="shared" si="60"/>
        <v>5400</v>
      </c>
      <c r="S278" s="32">
        <f t="shared" si="61"/>
        <v>0</v>
      </c>
      <c r="T278" s="32">
        <f t="shared" si="62"/>
        <v>21600</v>
      </c>
      <c r="U278" s="32">
        <f t="shared" si="63"/>
        <v>0</v>
      </c>
      <c r="V278" s="32">
        <f t="shared" si="58"/>
        <v>768.6</v>
      </c>
      <c r="W278" s="32">
        <f t="shared" si="64"/>
        <v>768.6</v>
      </c>
      <c r="X278" s="32">
        <f t="shared" si="65"/>
        <v>768.6</v>
      </c>
    </row>
    <row r="279" spans="1:24" x14ac:dyDescent="0.25">
      <c r="A279" s="2"/>
      <c r="B279" s="2" t="s">
        <v>2</v>
      </c>
      <c r="C279" s="2">
        <f t="shared" si="66"/>
        <v>12</v>
      </c>
      <c r="D279" s="2">
        <f t="shared" si="67"/>
        <v>11</v>
      </c>
      <c r="E279" s="2">
        <f t="shared" si="59"/>
        <v>275</v>
      </c>
      <c r="F279" s="11">
        <v>485.1</v>
      </c>
      <c r="G279" s="10">
        <v>0.29880000000000001</v>
      </c>
      <c r="H279" s="10">
        <v>0.315</v>
      </c>
      <c r="I279" s="10">
        <v>0.33119999999999999</v>
      </c>
      <c r="J279" s="9">
        <v>0.23767316518797699</v>
      </c>
      <c r="K279" s="9">
        <v>0.23767316518797699</v>
      </c>
      <c r="L279" s="9">
        <v>0.4</v>
      </c>
      <c r="N279" s="32">
        <f>IF('System Design'!$F$8=1,'Hourly Demand and Generation'!G279*'System Design'!$F$21,IF('System Design'!$F$8=2,'Hourly Demand and Generation'!H279*'System Design'!$F$21,IF('System Design'!$F$8=3,'Hourly Demand and Generation'!I279*'System Design'!$F$21)))</f>
        <v>165.6</v>
      </c>
      <c r="O279" s="32">
        <f>IF('System Design'!$F$8=1,'Hourly Demand and Generation'!J279*'System Design'!$F$22,IF('System Design'!$F$8=2,'Hourly Demand and Generation'!K279*'System Design'!$F$22,IF('System Design'!$F$8=3,'Hourly Demand and Generation'!L279*'System Design'!$F$22)))</f>
        <v>1000</v>
      </c>
      <c r="Q279" s="32">
        <f t="shared" si="57"/>
        <v>0</v>
      </c>
      <c r="R279" s="32">
        <f t="shared" si="60"/>
        <v>5400</v>
      </c>
      <c r="S279" s="32">
        <f t="shared" si="61"/>
        <v>0</v>
      </c>
      <c r="T279" s="32">
        <f t="shared" si="62"/>
        <v>21600</v>
      </c>
      <c r="U279" s="32">
        <f t="shared" si="63"/>
        <v>0</v>
      </c>
      <c r="V279" s="32">
        <f t="shared" si="58"/>
        <v>680.49999999999989</v>
      </c>
      <c r="W279" s="32">
        <f t="shared" si="64"/>
        <v>680.49999999999989</v>
      </c>
      <c r="X279" s="32">
        <f t="shared" si="65"/>
        <v>680.49999999999989</v>
      </c>
    </row>
    <row r="280" spans="1:24" x14ac:dyDescent="0.25">
      <c r="A280" s="2"/>
      <c r="B280" s="2" t="s">
        <v>2</v>
      </c>
      <c r="C280" s="2">
        <f t="shared" si="66"/>
        <v>12</v>
      </c>
      <c r="D280" s="2">
        <f t="shared" si="67"/>
        <v>12</v>
      </c>
      <c r="E280" s="2">
        <f t="shared" si="59"/>
        <v>276</v>
      </c>
      <c r="F280" s="11">
        <v>485.1</v>
      </c>
      <c r="G280" s="10">
        <v>0.36</v>
      </c>
      <c r="H280" s="10">
        <v>0.36</v>
      </c>
      <c r="I280" s="10">
        <v>0.36</v>
      </c>
      <c r="J280" s="9">
        <v>0.222818592363729</v>
      </c>
      <c r="K280" s="9">
        <v>0.222818592363729</v>
      </c>
      <c r="L280" s="9">
        <v>0.375</v>
      </c>
      <c r="N280" s="32">
        <f>IF('System Design'!$F$8=1,'Hourly Demand and Generation'!G280*'System Design'!$F$21,IF('System Design'!$F$8=2,'Hourly Demand and Generation'!H280*'System Design'!$F$21,IF('System Design'!$F$8=3,'Hourly Demand and Generation'!I280*'System Design'!$F$21)))</f>
        <v>180</v>
      </c>
      <c r="O280" s="32">
        <f>IF('System Design'!$F$8=1,'Hourly Demand and Generation'!J280*'System Design'!$F$22,IF('System Design'!$F$8=2,'Hourly Demand and Generation'!K280*'System Design'!$F$22,IF('System Design'!$F$8=3,'Hourly Demand and Generation'!L280*'System Design'!$F$22)))</f>
        <v>937.5</v>
      </c>
      <c r="Q280" s="32">
        <f t="shared" si="57"/>
        <v>0</v>
      </c>
      <c r="R280" s="32">
        <f t="shared" si="60"/>
        <v>5400</v>
      </c>
      <c r="S280" s="32">
        <f t="shared" si="61"/>
        <v>0</v>
      </c>
      <c r="T280" s="32">
        <f t="shared" si="62"/>
        <v>21600</v>
      </c>
      <c r="U280" s="32">
        <f t="shared" si="63"/>
        <v>0</v>
      </c>
      <c r="V280" s="32">
        <f t="shared" si="58"/>
        <v>632.4</v>
      </c>
      <c r="W280" s="32">
        <f t="shared" si="64"/>
        <v>632.4</v>
      </c>
      <c r="X280" s="32">
        <f t="shared" si="65"/>
        <v>632.4</v>
      </c>
    </row>
    <row r="281" spans="1:24" x14ac:dyDescent="0.25">
      <c r="A281" s="2"/>
      <c r="B281" s="2" t="s">
        <v>2</v>
      </c>
      <c r="C281" s="2">
        <f t="shared" si="66"/>
        <v>12</v>
      </c>
      <c r="D281" s="2">
        <f t="shared" si="67"/>
        <v>13</v>
      </c>
      <c r="E281" s="2">
        <f t="shared" si="59"/>
        <v>277</v>
      </c>
      <c r="F281" s="11">
        <v>504</v>
      </c>
      <c r="G281" s="10">
        <v>0.29880000000000001</v>
      </c>
      <c r="H281" s="10">
        <v>0.315</v>
      </c>
      <c r="I281" s="10">
        <v>0.33119999999999999</v>
      </c>
      <c r="J281" s="9">
        <v>0.23767316518797699</v>
      </c>
      <c r="K281" s="9">
        <v>0.23767316518797699</v>
      </c>
      <c r="L281" s="9">
        <v>0.4</v>
      </c>
      <c r="N281" s="32">
        <f>IF('System Design'!$F$8=1,'Hourly Demand and Generation'!G281*'System Design'!$F$21,IF('System Design'!$F$8=2,'Hourly Demand and Generation'!H281*'System Design'!$F$21,IF('System Design'!$F$8=3,'Hourly Demand and Generation'!I281*'System Design'!$F$21)))</f>
        <v>165.6</v>
      </c>
      <c r="O281" s="32">
        <f>IF('System Design'!$F$8=1,'Hourly Demand and Generation'!J281*'System Design'!$F$22,IF('System Design'!$F$8=2,'Hourly Demand and Generation'!K281*'System Design'!$F$22,IF('System Design'!$F$8=3,'Hourly Demand and Generation'!L281*'System Design'!$F$22)))</f>
        <v>1000</v>
      </c>
      <c r="Q281" s="32">
        <f t="shared" si="57"/>
        <v>0</v>
      </c>
      <c r="R281" s="32">
        <f t="shared" si="60"/>
        <v>5400</v>
      </c>
      <c r="S281" s="32">
        <f t="shared" si="61"/>
        <v>0</v>
      </c>
      <c r="T281" s="32">
        <f t="shared" si="62"/>
        <v>21600</v>
      </c>
      <c r="U281" s="32">
        <f t="shared" si="63"/>
        <v>0</v>
      </c>
      <c r="V281" s="32">
        <f t="shared" si="58"/>
        <v>661.59999999999991</v>
      </c>
      <c r="W281" s="32">
        <f t="shared" si="64"/>
        <v>661.59999999999991</v>
      </c>
      <c r="X281" s="32">
        <f t="shared" si="65"/>
        <v>661.59999999999991</v>
      </c>
    </row>
    <row r="282" spans="1:24" x14ac:dyDescent="0.25">
      <c r="A282" s="2"/>
      <c r="B282" s="2" t="s">
        <v>2</v>
      </c>
      <c r="C282" s="2">
        <f t="shared" si="66"/>
        <v>12</v>
      </c>
      <c r="D282" s="2">
        <f t="shared" si="67"/>
        <v>14</v>
      </c>
      <c r="E282" s="2">
        <f t="shared" si="59"/>
        <v>278</v>
      </c>
      <c r="F282" s="11">
        <v>504</v>
      </c>
      <c r="G282" s="10">
        <v>0.2412</v>
      </c>
      <c r="H282" s="10">
        <v>0.25559999999999999</v>
      </c>
      <c r="I282" s="10">
        <v>0.27</v>
      </c>
      <c r="J282" s="9">
        <v>0.252527738012226</v>
      </c>
      <c r="K282" s="9">
        <v>0.252527738012226</v>
      </c>
      <c r="L282" s="9">
        <v>0.42499999999999999</v>
      </c>
      <c r="N282" s="32">
        <f>IF('System Design'!$F$8=1,'Hourly Demand and Generation'!G282*'System Design'!$F$21,IF('System Design'!$F$8=2,'Hourly Demand and Generation'!H282*'System Design'!$F$21,IF('System Design'!$F$8=3,'Hourly Demand and Generation'!I282*'System Design'!$F$21)))</f>
        <v>135</v>
      </c>
      <c r="O282" s="32">
        <f>IF('System Design'!$F$8=1,'Hourly Demand and Generation'!J282*'System Design'!$F$22,IF('System Design'!$F$8=2,'Hourly Demand and Generation'!K282*'System Design'!$F$22,IF('System Design'!$F$8=3,'Hourly Demand and Generation'!L282*'System Design'!$F$22)))</f>
        <v>1062.5</v>
      </c>
      <c r="Q282" s="32">
        <f t="shared" si="57"/>
        <v>0</v>
      </c>
      <c r="R282" s="32">
        <f t="shared" si="60"/>
        <v>5400</v>
      </c>
      <c r="S282" s="32">
        <f t="shared" si="61"/>
        <v>0</v>
      </c>
      <c r="T282" s="32">
        <f t="shared" si="62"/>
        <v>21600</v>
      </c>
      <c r="U282" s="32">
        <f t="shared" si="63"/>
        <v>0</v>
      </c>
      <c r="V282" s="32">
        <f t="shared" si="58"/>
        <v>693.5</v>
      </c>
      <c r="W282" s="32">
        <f t="shared" si="64"/>
        <v>693.5</v>
      </c>
      <c r="X282" s="32">
        <f t="shared" si="65"/>
        <v>693.5</v>
      </c>
    </row>
    <row r="283" spans="1:24" x14ac:dyDescent="0.25">
      <c r="A283" s="2"/>
      <c r="B283" s="2" t="s">
        <v>2</v>
      </c>
      <c r="C283" s="2">
        <f t="shared" si="66"/>
        <v>12</v>
      </c>
      <c r="D283" s="2">
        <f t="shared" si="67"/>
        <v>15</v>
      </c>
      <c r="E283" s="2">
        <f t="shared" si="59"/>
        <v>279</v>
      </c>
      <c r="F283" s="11">
        <v>535.5</v>
      </c>
      <c r="G283" s="10">
        <v>0.18</v>
      </c>
      <c r="H283" s="10">
        <v>0.19439999999999999</v>
      </c>
      <c r="I283" s="10">
        <v>0.20880000000000001</v>
      </c>
      <c r="J283" s="9">
        <v>0.26738231083647501</v>
      </c>
      <c r="K283" s="9">
        <v>0.26738231083647501</v>
      </c>
      <c r="L283" s="9">
        <v>0.45</v>
      </c>
      <c r="N283" s="32">
        <f>IF('System Design'!$F$8=1,'Hourly Demand and Generation'!G283*'System Design'!$F$21,IF('System Design'!$F$8=2,'Hourly Demand and Generation'!H283*'System Design'!$F$21,IF('System Design'!$F$8=3,'Hourly Demand and Generation'!I283*'System Design'!$F$21)))</f>
        <v>104.4</v>
      </c>
      <c r="O283" s="32">
        <f>IF('System Design'!$F$8=1,'Hourly Demand and Generation'!J283*'System Design'!$F$22,IF('System Design'!$F$8=2,'Hourly Demand and Generation'!K283*'System Design'!$F$22,IF('System Design'!$F$8=3,'Hourly Demand and Generation'!L283*'System Design'!$F$22)))</f>
        <v>1125</v>
      </c>
      <c r="Q283" s="32">
        <f t="shared" si="57"/>
        <v>0</v>
      </c>
      <c r="R283" s="32">
        <f t="shared" si="60"/>
        <v>5400</v>
      </c>
      <c r="S283" s="32">
        <f t="shared" si="61"/>
        <v>0</v>
      </c>
      <c r="T283" s="32">
        <f t="shared" si="62"/>
        <v>21600</v>
      </c>
      <c r="U283" s="32">
        <f t="shared" si="63"/>
        <v>0</v>
      </c>
      <c r="V283" s="32">
        <f t="shared" si="58"/>
        <v>693.90000000000009</v>
      </c>
      <c r="W283" s="32">
        <f t="shared" si="64"/>
        <v>693.90000000000009</v>
      </c>
      <c r="X283" s="32">
        <f t="shared" si="65"/>
        <v>693.90000000000009</v>
      </c>
    </row>
    <row r="284" spans="1:24" x14ac:dyDescent="0.25">
      <c r="A284" s="2"/>
      <c r="B284" s="2" t="s">
        <v>2</v>
      </c>
      <c r="C284" s="2">
        <f t="shared" si="66"/>
        <v>12</v>
      </c>
      <c r="D284" s="2">
        <f t="shared" si="67"/>
        <v>16</v>
      </c>
      <c r="E284" s="2">
        <f t="shared" si="59"/>
        <v>280</v>
      </c>
      <c r="F284" s="11">
        <v>567</v>
      </c>
      <c r="G284" s="10">
        <v>0.1188</v>
      </c>
      <c r="H284" s="10">
        <v>0.13500000000000001</v>
      </c>
      <c r="I284" s="10">
        <v>0.1512</v>
      </c>
      <c r="J284" s="9">
        <v>0.26738231083647501</v>
      </c>
      <c r="K284" s="9">
        <v>0.26738231083647501</v>
      </c>
      <c r="L284" s="9">
        <v>0.45</v>
      </c>
      <c r="N284" s="32">
        <f>IF('System Design'!$F$8=1,'Hourly Demand and Generation'!G284*'System Design'!$F$21,IF('System Design'!$F$8=2,'Hourly Demand and Generation'!H284*'System Design'!$F$21,IF('System Design'!$F$8=3,'Hourly Demand and Generation'!I284*'System Design'!$F$21)))</f>
        <v>75.599999999999994</v>
      </c>
      <c r="O284" s="32">
        <f>IF('System Design'!$F$8=1,'Hourly Demand and Generation'!J284*'System Design'!$F$22,IF('System Design'!$F$8=2,'Hourly Demand and Generation'!K284*'System Design'!$F$22,IF('System Design'!$F$8=3,'Hourly Demand and Generation'!L284*'System Design'!$F$22)))</f>
        <v>1125</v>
      </c>
      <c r="Q284" s="32">
        <f t="shared" si="57"/>
        <v>0</v>
      </c>
      <c r="R284" s="32">
        <f t="shared" si="60"/>
        <v>5400</v>
      </c>
      <c r="S284" s="32">
        <f t="shared" si="61"/>
        <v>0</v>
      </c>
      <c r="T284" s="32">
        <f t="shared" si="62"/>
        <v>21600</v>
      </c>
      <c r="U284" s="32">
        <f t="shared" si="63"/>
        <v>0</v>
      </c>
      <c r="V284" s="32">
        <f t="shared" si="58"/>
        <v>633.59999999999991</v>
      </c>
      <c r="W284" s="32">
        <f t="shared" si="64"/>
        <v>633.59999999999991</v>
      </c>
      <c r="X284" s="32">
        <f t="shared" si="65"/>
        <v>633.59999999999991</v>
      </c>
    </row>
    <row r="285" spans="1:24" x14ac:dyDescent="0.25">
      <c r="A285" s="2"/>
      <c r="B285" s="2" t="s">
        <v>2</v>
      </c>
      <c r="C285" s="2">
        <f t="shared" si="66"/>
        <v>12</v>
      </c>
      <c r="D285" s="2">
        <f t="shared" si="67"/>
        <v>17</v>
      </c>
      <c r="E285" s="2">
        <f t="shared" si="59"/>
        <v>281</v>
      </c>
      <c r="F285" s="11">
        <v>598.5</v>
      </c>
      <c r="G285" s="10">
        <v>6.1199999999999997E-2</v>
      </c>
      <c r="H285" s="10">
        <v>7.5600000000000001E-2</v>
      </c>
      <c r="I285" s="10">
        <v>0.09</v>
      </c>
      <c r="J285" s="9">
        <v>0.29709145648497198</v>
      </c>
      <c r="K285" s="9">
        <v>0.29709145648497198</v>
      </c>
      <c r="L285" s="9">
        <v>0.5</v>
      </c>
      <c r="N285" s="32">
        <f>IF('System Design'!$F$8=1,'Hourly Demand and Generation'!G285*'System Design'!$F$21,IF('System Design'!$F$8=2,'Hourly Demand and Generation'!H285*'System Design'!$F$21,IF('System Design'!$F$8=3,'Hourly Demand and Generation'!I285*'System Design'!$F$21)))</f>
        <v>45</v>
      </c>
      <c r="O285" s="32">
        <f>IF('System Design'!$F$8=1,'Hourly Demand and Generation'!J285*'System Design'!$F$22,IF('System Design'!$F$8=2,'Hourly Demand and Generation'!K285*'System Design'!$F$22,IF('System Design'!$F$8=3,'Hourly Demand and Generation'!L285*'System Design'!$F$22)))</f>
        <v>1250</v>
      </c>
      <c r="Q285" s="32">
        <f t="shared" si="57"/>
        <v>0</v>
      </c>
      <c r="R285" s="32">
        <f t="shared" si="60"/>
        <v>5400</v>
      </c>
      <c r="S285" s="32">
        <f t="shared" si="61"/>
        <v>0</v>
      </c>
      <c r="T285" s="32">
        <f t="shared" si="62"/>
        <v>21600</v>
      </c>
      <c r="U285" s="32">
        <f t="shared" si="63"/>
        <v>0</v>
      </c>
      <c r="V285" s="32">
        <f t="shared" si="58"/>
        <v>696.5</v>
      </c>
      <c r="W285" s="32">
        <f t="shared" si="64"/>
        <v>696.5</v>
      </c>
      <c r="X285" s="32">
        <f t="shared" si="65"/>
        <v>696.5</v>
      </c>
    </row>
    <row r="286" spans="1:24" x14ac:dyDescent="0.25">
      <c r="A286" s="2"/>
      <c r="B286" s="2" t="s">
        <v>2</v>
      </c>
      <c r="C286" s="2">
        <f t="shared" si="66"/>
        <v>12</v>
      </c>
      <c r="D286" s="2">
        <f t="shared" si="67"/>
        <v>18</v>
      </c>
      <c r="E286" s="2">
        <f t="shared" si="59"/>
        <v>282</v>
      </c>
      <c r="F286" s="11">
        <v>630</v>
      </c>
      <c r="G286" s="10">
        <v>2.8799999999999999E-2</v>
      </c>
      <c r="H286" s="10">
        <v>4.4999999999999998E-2</v>
      </c>
      <c r="I286" s="10">
        <v>6.1199999999999997E-2</v>
      </c>
      <c r="J286" s="9">
        <v>0.28223688366072303</v>
      </c>
      <c r="K286" s="9">
        <v>0.28223688366072303</v>
      </c>
      <c r="L286" s="9">
        <v>0.47499999999999998</v>
      </c>
      <c r="N286" s="32">
        <f>IF('System Design'!$F$8=1,'Hourly Demand and Generation'!G286*'System Design'!$F$21,IF('System Design'!$F$8=2,'Hourly Demand and Generation'!H286*'System Design'!$F$21,IF('System Design'!$F$8=3,'Hourly Demand and Generation'!I286*'System Design'!$F$21)))</f>
        <v>30.599999999999998</v>
      </c>
      <c r="O286" s="32">
        <f>IF('System Design'!$F$8=1,'Hourly Demand and Generation'!J286*'System Design'!$F$22,IF('System Design'!$F$8=2,'Hourly Demand and Generation'!K286*'System Design'!$F$22,IF('System Design'!$F$8=3,'Hourly Demand and Generation'!L286*'System Design'!$F$22)))</f>
        <v>1187.5</v>
      </c>
      <c r="Q286" s="32">
        <f t="shared" si="57"/>
        <v>0</v>
      </c>
      <c r="R286" s="32">
        <f t="shared" si="60"/>
        <v>5400</v>
      </c>
      <c r="S286" s="32">
        <f t="shared" si="61"/>
        <v>0</v>
      </c>
      <c r="T286" s="32">
        <f t="shared" si="62"/>
        <v>21600</v>
      </c>
      <c r="U286" s="32">
        <f t="shared" si="63"/>
        <v>0</v>
      </c>
      <c r="V286" s="32">
        <f t="shared" si="58"/>
        <v>588.09999999999991</v>
      </c>
      <c r="W286" s="32">
        <f t="shared" si="64"/>
        <v>588.09999999999991</v>
      </c>
      <c r="X286" s="32">
        <f t="shared" si="65"/>
        <v>588.09999999999991</v>
      </c>
    </row>
    <row r="287" spans="1:24" x14ac:dyDescent="0.25">
      <c r="A287" s="2"/>
      <c r="B287" s="2" t="s">
        <v>2</v>
      </c>
      <c r="C287" s="2">
        <f t="shared" si="66"/>
        <v>12</v>
      </c>
      <c r="D287" s="2">
        <f t="shared" si="67"/>
        <v>19</v>
      </c>
      <c r="E287" s="2">
        <f t="shared" si="59"/>
        <v>283</v>
      </c>
      <c r="F287" s="11">
        <v>611.1</v>
      </c>
      <c r="G287" s="9">
        <v>0</v>
      </c>
      <c r="H287" s="9">
        <v>1.44E-2</v>
      </c>
      <c r="I287" s="10">
        <v>2.8799999999999999E-2</v>
      </c>
      <c r="J287" s="9">
        <v>0.26738231083647501</v>
      </c>
      <c r="K287" s="9">
        <v>0.26738231083647501</v>
      </c>
      <c r="L287" s="9">
        <v>0.45</v>
      </c>
      <c r="N287" s="32">
        <f>IF('System Design'!$F$8=1,'Hourly Demand and Generation'!G287*'System Design'!$F$21,IF('System Design'!$F$8=2,'Hourly Demand and Generation'!H287*'System Design'!$F$21,IF('System Design'!$F$8=3,'Hourly Demand and Generation'!I287*'System Design'!$F$21)))</f>
        <v>14.4</v>
      </c>
      <c r="O287" s="32">
        <f>IF('System Design'!$F$8=1,'Hourly Demand and Generation'!J287*'System Design'!$F$22,IF('System Design'!$F$8=2,'Hourly Demand and Generation'!K287*'System Design'!$F$22,IF('System Design'!$F$8=3,'Hourly Demand and Generation'!L287*'System Design'!$F$22)))</f>
        <v>1125</v>
      </c>
      <c r="Q287" s="32">
        <f t="shared" si="57"/>
        <v>0</v>
      </c>
      <c r="R287" s="32">
        <f t="shared" si="60"/>
        <v>5400</v>
      </c>
      <c r="S287" s="32">
        <f t="shared" si="61"/>
        <v>0</v>
      </c>
      <c r="T287" s="32">
        <f t="shared" si="62"/>
        <v>21600</v>
      </c>
      <c r="U287" s="32">
        <f t="shared" si="63"/>
        <v>0</v>
      </c>
      <c r="V287" s="32">
        <f t="shared" si="58"/>
        <v>528.30000000000007</v>
      </c>
      <c r="W287" s="32">
        <f t="shared" si="64"/>
        <v>528.30000000000007</v>
      </c>
      <c r="X287" s="32">
        <f t="shared" si="65"/>
        <v>528.30000000000007</v>
      </c>
    </row>
    <row r="288" spans="1:24" x14ac:dyDescent="0.25">
      <c r="A288" s="2"/>
      <c r="B288" s="2" t="s">
        <v>2</v>
      </c>
      <c r="C288" s="2">
        <f t="shared" si="66"/>
        <v>12</v>
      </c>
      <c r="D288" s="2">
        <f t="shared" si="67"/>
        <v>20</v>
      </c>
      <c r="E288" s="2">
        <f t="shared" si="59"/>
        <v>284</v>
      </c>
      <c r="F288" s="11">
        <v>598.5</v>
      </c>
      <c r="G288" s="10">
        <v>0</v>
      </c>
      <c r="H288" s="10">
        <v>0</v>
      </c>
      <c r="I288" s="10">
        <v>0</v>
      </c>
      <c r="J288" s="9">
        <v>0.26738231083647501</v>
      </c>
      <c r="K288" s="9">
        <v>0.26738231083647501</v>
      </c>
      <c r="L288" s="9">
        <v>0.45</v>
      </c>
      <c r="N288" s="32">
        <f>IF('System Design'!$F$8=1,'Hourly Demand and Generation'!G288*'System Design'!$F$21,IF('System Design'!$F$8=2,'Hourly Demand and Generation'!H288*'System Design'!$F$21,IF('System Design'!$F$8=3,'Hourly Demand and Generation'!I288*'System Design'!$F$21)))</f>
        <v>0</v>
      </c>
      <c r="O288" s="32">
        <f>IF('System Design'!$F$8=1,'Hourly Demand and Generation'!J288*'System Design'!$F$22,IF('System Design'!$F$8=2,'Hourly Demand and Generation'!K288*'System Design'!$F$22,IF('System Design'!$F$8=3,'Hourly Demand and Generation'!L288*'System Design'!$F$22)))</f>
        <v>1125</v>
      </c>
      <c r="Q288" s="32">
        <f t="shared" si="57"/>
        <v>0</v>
      </c>
      <c r="R288" s="32">
        <f t="shared" si="60"/>
        <v>5400</v>
      </c>
      <c r="S288" s="32">
        <f t="shared" si="61"/>
        <v>0</v>
      </c>
      <c r="T288" s="32">
        <f t="shared" si="62"/>
        <v>21600</v>
      </c>
      <c r="U288" s="32">
        <f t="shared" si="63"/>
        <v>0</v>
      </c>
      <c r="V288" s="32">
        <f t="shared" si="58"/>
        <v>526.5</v>
      </c>
      <c r="W288" s="32">
        <f t="shared" si="64"/>
        <v>526.5</v>
      </c>
      <c r="X288" s="32">
        <f t="shared" si="65"/>
        <v>526.5</v>
      </c>
    </row>
    <row r="289" spans="1:24" x14ac:dyDescent="0.25">
      <c r="A289" s="2"/>
      <c r="B289" s="2" t="s">
        <v>2</v>
      </c>
      <c r="C289" s="2">
        <f t="shared" si="66"/>
        <v>12</v>
      </c>
      <c r="D289" s="2">
        <f t="shared" si="67"/>
        <v>21</v>
      </c>
      <c r="E289" s="2">
        <f t="shared" si="59"/>
        <v>285</v>
      </c>
      <c r="F289" s="11">
        <v>567</v>
      </c>
      <c r="G289" s="10">
        <v>0</v>
      </c>
      <c r="H289" s="10">
        <v>0</v>
      </c>
      <c r="I289" s="10">
        <v>0</v>
      </c>
      <c r="J289" s="9">
        <v>0.26738231083647501</v>
      </c>
      <c r="K289" s="9">
        <v>0.26738231083647501</v>
      </c>
      <c r="L289" s="9">
        <v>0.45</v>
      </c>
      <c r="N289" s="32">
        <f>IF('System Design'!$F$8=1,'Hourly Demand and Generation'!G289*'System Design'!$F$21,IF('System Design'!$F$8=2,'Hourly Demand and Generation'!H289*'System Design'!$F$21,IF('System Design'!$F$8=3,'Hourly Demand and Generation'!I289*'System Design'!$F$21)))</f>
        <v>0</v>
      </c>
      <c r="O289" s="32">
        <f>IF('System Design'!$F$8=1,'Hourly Demand and Generation'!J289*'System Design'!$F$22,IF('System Design'!$F$8=2,'Hourly Demand and Generation'!K289*'System Design'!$F$22,IF('System Design'!$F$8=3,'Hourly Demand and Generation'!L289*'System Design'!$F$22)))</f>
        <v>1125</v>
      </c>
      <c r="Q289" s="32">
        <f t="shared" si="57"/>
        <v>0</v>
      </c>
      <c r="R289" s="32">
        <f t="shared" si="60"/>
        <v>5400</v>
      </c>
      <c r="S289" s="32">
        <f t="shared" si="61"/>
        <v>0</v>
      </c>
      <c r="T289" s="32">
        <f t="shared" si="62"/>
        <v>21600</v>
      </c>
      <c r="U289" s="32">
        <f t="shared" si="63"/>
        <v>0</v>
      </c>
      <c r="V289" s="32">
        <f t="shared" si="58"/>
        <v>558</v>
      </c>
      <c r="W289" s="32">
        <f t="shared" si="64"/>
        <v>558</v>
      </c>
      <c r="X289" s="32">
        <f t="shared" si="65"/>
        <v>558</v>
      </c>
    </row>
    <row r="290" spans="1:24" x14ac:dyDescent="0.25">
      <c r="A290" s="2"/>
      <c r="B290" s="2" t="s">
        <v>2</v>
      </c>
      <c r="C290" s="2">
        <f t="shared" si="66"/>
        <v>12</v>
      </c>
      <c r="D290" s="2">
        <f t="shared" si="67"/>
        <v>22</v>
      </c>
      <c r="E290" s="2">
        <f t="shared" si="59"/>
        <v>286</v>
      </c>
      <c r="F290" s="11">
        <v>535.5</v>
      </c>
      <c r="G290" s="10">
        <v>0</v>
      </c>
      <c r="H290" s="10">
        <v>0</v>
      </c>
      <c r="I290" s="10">
        <v>0</v>
      </c>
      <c r="J290" s="9">
        <v>0.28223688366072303</v>
      </c>
      <c r="K290" s="9">
        <v>0.28223688366072303</v>
      </c>
      <c r="L290" s="9">
        <v>0.47499999999999998</v>
      </c>
      <c r="N290" s="32">
        <f>IF('System Design'!$F$8=1,'Hourly Demand and Generation'!G290*'System Design'!$F$21,IF('System Design'!$F$8=2,'Hourly Demand and Generation'!H290*'System Design'!$F$21,IF('System Design'!$F$8=3,'Hourly Demand and Generation'!I290*'System Design'!$F$21)))</f>
        <v>0</v>
      </c>
      <c r="O290" s="32">
        <f>IF('System Design'!$F$8=1,'Hourly Demand and Generation'!J290*'System Design'!$F$22,IF('System Design'!$F$8=2,'Hourly Demand and Generation'!K290*'System Design'!$F$22,IF('System Design'!$F$8=3,'Hourly Demand and Generation'!L290*'System Design'!$F$22)))</f>
        <v>1187.5</v>
      </c>
      <c r="Q290" s="32">
        <f t="shared" si="57"/>
        <v>0</v>
      </c>
      <c r="R290" s="32">
        <f t="shared" si="60"/>
        <v>5400</v>
      </c>
      <c r="S290" s="32">
        <f t="shared" si="61"/>
        <v>0</v>
      </c>
      <c r="T290" s="32">
        <f t="shared" si="62"/>
        <v>21600</v>
      </c>
      <c r="U290" s="32">
        <f t="shared" si="63"/>
        <v>0</v>
      </c>
      <c r="V290" s="32">
        <f t="shared" si="58"/>
        <v>652</v>
      </c>
      <c r="W290" s="32">
        <f t="shared" si="64"/>
        <v>652</v>
      </c>
      <c r="X290" s="32">
        <f t="shared" si="65"/>
        <v>652</v>
      </c>
    </row>
    <row r="291" spans="1:24" x14ac:dyDescent="0.25">
      <c r="A291" s="2"/>
      <c r="B291" s="2" t="s">
        <v>2</v>
      </c>
      <c r="C291" s="2">
        <f t="shared" si="66"/>
        <v>12</v>
      </c>
      <c r="D291" s="2">
        <f t="shared" si="67"/>
        <v>23</v>
      </c>
      <c r="E291" s="2">
        <f t="shared" si="59"/>
        <v>287</v>
      </c>
      <c r="F291" s="11">
        <v>504</v>
      </c>
      <c r="G291" s="10">
        <v>0</v>
      </c>
      <c r="H291" s="10">
        <v>0</v>
      </c>
      <c r="I291" s="10">
        <v>0</v>
      </c>
      <c r="J291" s="9">
        <v>0.23767316518797699</v>
      </c>
      <c r="K291" s="9">
        <v>0.23767316518797699</v>
      </c>
      <c r="L291" s="9">
        <v>0.4</v>
      </c>
      <c r="N291" s="32">
        <f>IF('System Design'!$F$8=1,'Hourly Demand and Generation'!G291*'System Design'!$F$21,IF('System Design'!$F$8=2,'Hourly Demand and Generation'!H291*'System Design'!$F$21,IF('System Design'!$F$8=3,'Hourly Demand and Generation'!I291*'System Design'!$F$21)))</f>
        <v>0</v>
      </c>
      <c r="O291" s="32">
        <f>IF('System Design'!$F$8=1,'Hourly Demand and Generation'!J291*'System Design'!$F$22,IF('System Design'!$F$8=2,'Hourly Demand and Generation'!K291*'System Design'!$F$22,IF('System Design'!$F$8=3,'Hourly Demand and Generation'!L291*'System Design'!$F$22)))</f>
        <v>1000</v>
      </c>
      <c r="Q291" s="32">
        <f t="shared" si="57"/>
        <v>0</v>
      </c>
      <c r="R291" s="32">
        <f t="shared" si="60"/>
        <v>5400</v>
      </c>
      <c r="S291" s="32">
        <f t="shared" si="61"/>
        <v>0</v>
      </c>
      <c r="T291" s="32">
        <f t="shared" si="62"/>
        <v>21600</v>
      </c>
      <c r="U291" s="32">
        <f t="shared" si="63"/>
        <v>0</v>
      </c>
      <c r="V291" s="32">
        <f t="shared" si="58"/>
        <v>496</v>
      </c>
      <c r="W291" s="32">
        <f t="shared" si="64"/>
        <v>496</v>
      </c>
      <c r="X291" s="32">
        <f t="shared" si="65"/>
        <v>496</v>
      </c>
    </row>
    <row r="292" spans="1:24" x14ac:dyDescent="0.25">
      <c r="A292" s="2"/>
      <c r="B292" s="2" t="s">
        <v>2</v>
      </c>
      <c r="C292" s="2">
        <f t="shared" si="66"/>
        <v>12</v>
      </c>
      <c r="D292" s="2">
        <f t="shared" si="67"/>
        <v>24</v>
      </c>
      <c r="E292" s="2">
        <f t="shared" si="59"/>
        <v>288</v>
      </c>
      <c r="F292" s="11">
        <v>441</v>
      </c>
      <c r="G292" s="10">
        <v>0</v>
      </c>
      <c r="H292" s="10">
        <v>0</v>
      </c>
      <c r="I292" s="10">
        <v>0</v>
      </c>
      <c r="J292" s="9">
        <v>0.23767316518797699</v>
      </c>
      <c r="K292" s="9">
        <v>0.23767316518797699</v>
      </c>
      <c r="L292" s="9">
        <v>0.4</v>
      </c>
      <c r="N292" s="32">
        <f>IF('System Design'!$F$8=1,'Hourly Demand and Generation'!G292*'System Design'!$F$21,IF('System Design'!$F$8=2,'Hourly Demand and Generation'!H292*'System Design'!$F$21,IF('System Design'!$F$8=3,'Hourly Demand and Generation'!I292*'System Design'!$F$21)))</f>
        <v>0</v>
      </c>
      <c r="O292" s="32">
        <f>IF('System Design'!$F$8=1,'Hourly Demand and Generation'!J292*'System Design'!$F$22,IF('System Design'!$F$8=2,'Hourly Demand and Generation'!K292*'System Design'!$F$22,IF('System Design'!$F$8=3,'Hourly Demand and Generation'!L292*'System Design'!$F$22)))</f>
        <v>1000</v>
      </c>
      <c r="Q292" s="32">
        <f t="shared" si="57"/>
        <v>0</v>
      </c>
      <c r="R292" s="32">
        <f t="shared" si="60"/>
        <v>5400</v>
      </c>
      <c r="S292" s="32">
        <f t="shared" si="61"/>
        <v>0</v>
      </c>
      <c r="T292" s="32">
        <f t="shared" si="62"/>
        <v>21600</v>
      </c>
      <c r="U292" s="32">
        <f t="shared" si="63"/>
        <v>0</v>
      </c>
      <c r="V292" s="32">
        <f t="shared" si="58"/>
        <v>559</v>
      </c>
      <c r="W292" s="32">
        <f t="shared" si="64"/>
        <v>559</v>
      </c>
      <c r="X292" s="32">
        <f t="shared" si="65"/>
        <v>559</v>
      </c>
    </row>
    <row r="293" spans="1:24" x14ac:dyDescent="0.25">
      <c r="A293" s="2"/>
      <c r="B293" s="2" t="s">
        <v>2</v>
      </c>
      <c r="C293" s="2">
        <f>C292+1</f>
        <v>13</v>
      </c>
      <c r="D293" s="2">
        <v>1</v>
      </c>
      <c r="E293" s="2">
        <f t="shared" si="59"/>
        <v>289</v>
      </c>
      <c r="F293" s="11">
        <v>378</v>
      </c>
      <c r="G293" s="9">
        <v>0</v>
      </c>
      <c r="H293" s="9">
        <v>0</v>
      </c>
      <c r="I293" s="9">
        <v>0</v>
      </c>
      <c r="J293" s="9">
        <v>0.28392632964389403</v>
      </c>
      <c r="K293" s="9">
        <v>0.28392632964389403</v>
      </c>
      <c r="L293" s="9">
        <v>0.5</v>
      </c>
      <c r="N293" s="32">
        <f>IF('System Design'!$F$8=1,'Hourly Demand and Generation'!G293*'System Design'!$F$21,IF('System Design'!$F$8=2,'Hourly Demand and Generation'!H293*'System Design'!$F$21,IF('System Design'!$F$8=3,'Hourly Demand and Generation'!I293*'System Design'!$F$21)))</f>
        <v>0</v>
      </c>
      <c r="O293" s="32">
        <f>IF('System Design'!$F$8=1,'Hourly Demand and Generation'!J293*'System Design'!$F$22,IF('System Design'!$F$8=2,'Hourly Demand and Generation'!K293*'System Design'!$F$22,IF('System Design'!$F$8=3,'Hourly Demand and Generation'!L293*'System Design'!$F$22)))</f>
        <v>1250</v>
      </c>
      <c r="Q293" s="32">
        <f t="shared" si="57"/>
        <v>0</v>
      </c>
      <c r="R293" s="32">
        <f t="shared" si="60"/>
        <v>5400</v>
      </c>
      <c r="S293" s="32">
        <f t="shared" si="61"/>
        <v>0</v>
      </c>
      <c r="T293" s="32">
        <f t="shared" si="62"/>
        <v>21600</v>
      </c>
      <c r="U293" s="32">
        <f t="shared" si="63"/>
        <v>0</v>
      </c>
      <c r="V293" s="32">
        <f t="shared" si="58"/>
        <v>872</v>
      </c>
      <c r="W293" s="32">
        <f t="shared" si="64"/>
        <v>872</v>
      </c>
      <c r="X293" s="32">
        <f t="shared" si="65"/>
        <v>872</v>
      </c>
    </row>
    <row r="294" spans="1:24" x14ac:dyDescent="0.25">
      <c r="A294" s="2"/>
      <c r="B294" s="2" t="s">
        <v>2</v>
      </c>
      <c r="C294" s="2">
        <f>C293</f>
        <v>13</v>
      </c>
      <c r="D294" s="2">
        <f>D293+1</f>
        <v>2</v>
      </c>
      <c r="E294" s="2">
        <f t="shared" si="59"/>
        <v>290</v>
      </c>
      <c r="F294" s="11">
        <v>346.5</v>
      </c>
      <c r="G294" s="10">
        <v>0</v>
      </c>
      <c r="H294" s="10">
        <v>0</v>
      </c>
      <c r="I294" s="10">
        <v>0</v>
      </c>
      <c r="J294" s="9">
        <v>0.25553369667950498</v>
      </c>
      <c r="K294" s="9">
        <v>0.25553369667950498</v>
      </c>
      <c r="L294" s="9">
        <v>0.45</v>
      </c>
      <c r="N294" s="32">
        <f>IF('System Design'!$F$8=1,'Hourly Demand and Generation'!G294*'System Design'!$F$21,IF('System Design'!$F$8=2,'Hourly Demand and Generation'!H294*'System Design'!$F$21,IF('System Design'!$F$8=3,'Hourly Demand and Generation'!I294*'System Design'!$F$21)))</f>
        <v>0</v>
      </c>
      <c r="O294" s="32">
        <f>IF('System Design'!$F$8=1,'Hourly Demand and Generation'!J294*'System Design'!$F$22,IF('System Design'!$F$8=2,'Hourly Demand and Generation'!K294*'System Design'!$F$22,IF('System Design'!$F$8=3,'Hourly Demand and Generation'!L294*'System Design'!$F$22)))</f>
        <v>1125</v>
      </c>
      <c r="Q294" s="32">
        <f t="shared" si="57"/>
        <v>0</v>
      </c>
      <c r="R294" s="32">
        <f t="shared" si="60"/>
        <v>5400</v>
      </c>
      <c r="S294" s="32">
        <f t="shared" si="61"/>
        <v>0</v>
      </c>
      <c r="T294" s="32">
        <f t="shared" si="62"/>
        <v>21600</v>
      </c>
      <c r="U294" s="32">
        <f t="shared" si="63"/>
        <v>0</v>
      </c>
      <c r="V294" s="32">
        <f t="shared" si="58"/>
        <v>778.5</v>
      </c>
      <c r="W294" s="32">
        <f t="shared" si="64"/>
        <v>778.5</v>
      </c>
      <c r="X294" s="32">
        <f t="shared" si="65"/>
        <v>778.5</v>
      </c>
    </row>
    <row r="295" spans="1:24" x14ac:dyDescent="0.25">
      <c r="A295" s="2"/>
      <c r="B295" s="2" t="s">
        <v>2</v>
      </c>
      <c r="C295" s="2">
        <f t="shared" ref="C295:C316" si="68">C294</f>
        <v>13</v>
      </c>
      <c r="D295" s="2">
        <f t="shared" ref="D295:D316" si="69">D294+1</f>
        <v>3</v>
      </c>
      <c r="E295" s="2">
        <f t="shared" si="59"/>
        <v>291</v>
      </c>
      <c r="F295" s="11">
        <v>315</v>
      </c>
      <c r="G295" s="10">
        <v>0</v>
      </c>
      <c r="H295" s="10">
        <v>0</v>
      </c>
      <c r="I295" s="10">
        <v>0</v>
      </c>
      <c r="J295" s="9">
        <v>0.25553369667950498</v>
      </c>
      <c r="K295" s="9">
        <v>0.25553369667950498</v>
      </c>
      <c r="L295" s="9">
        <v>0.45</v>
      </c>
      <c r="N295" s="32">
        <f>IF('System Design'!$F$8=1,'Hourly Demand and Generation'!G295*'System Design'!$F$21,IF('System Design'!$F$8=2,'Hourly Demand and Generation'!H295*'System Design'!$F$21,IF('System Design'!$F$8=3,'Hourly Demand and Generation'!I295*'System Design'!$F$21)))</f>
        <v>0</v>
      </c>
      <c r="O295" s="32">
        <f>IF('System Design'!$F$8=1,'Hourly Demand and Generation'!J295*'System Design'!$F$22,IF('System Design'!$F$8=2,'Hourly Demand and Generation'!K295*'System Design'!$F$22,IF('System Design'!$F$8=3,'Hourly Demand and Generation'!L295*'System Design'!$F$22)))</f>
        <v>1125</v>
      </c>
      <c r="Q295" s="32">
        <f t="shared" si="57"/>
        <v>0</v>
      </c>
      <c r="R295" s="32">
        <f t="shared" si="60"/>
        <v>5400</v>
      </c>
      <c r="S295" s="32">
        <f t="shared" si="61"/>
        <v>0</v>
      </c>
      <c r="T295" s="32">
        <f t="shared" si="62"/>
        <v>21600</v>
      </c>
      <c r="U295" s="32">
        <f t="shared" si="63"/>
        <v>0</v>
      </c>
      <c r="V295" s="32">
        <f t="shared" si="58"/>
        <v>810</v>
      </c>
      <c r="W295" s="32">
        <f t="shared" si="64"/>
        <v>810</v>
      </c>
      <c r="X295" s="32">
        <f t="shared" si="65"/>
        <v>810</v>
      </c>
    </row>
    <row r="296" spans="1:24" x14ac:dyDescent="0.25">
      <c r="A296" s="2"/>
      <c r="B296" s="2" t="s">
        <v>2</v>
      </c>
      <c r="C296" s="2">
        <f t="shared" si="68"/>
        <v>13</v>
      </c>
      <c r="D296" s="2">
        <f t="shared" si="69"/>
        <v>4</v>
      </c>
      <c r="E296" s="2">
        <f t="shared" si="59"/>
        <v>292</v>
      </c>
      <c r="F296" s="11">
        <v>378</v>
      </c>
      <c r="G296" s="10">
        <v>0</v>
      </c>
      <c r="H296" s="10">
        <v>0</v>
      </c>
      <c r="I296" s="10">
        <v>0</v>
      </c>
      <c r="J296" s="9">
        <v>0.28392632964389403</v>
      </c>
      <c r="K296" s="9">
        <v>0.28392632964389403</v>
      </c>
      <c r="L296" s="9">
        <v>0.5</v>
      </c>
      <c r="N296" s="32">
        <f>IF('System Design'!$F$8=1,'Hourly Demand and Generation'!G296*'System Design'!$F$21,IF('System Design'!$F$8=2,'Hourly Demand and Generation'!H296*'System Design'!$F$21,IF('System Design'!$F$8=3,'Hourly Demand and Generation'!I296*'System Design'!$F$21)))</f>
        <v>0</v>
      </c>
      <c r="O296" s="32">
        <f>IF('System Design'!$F$8=1,'Hourly Demand and Generation'!J296*'System Design'!$F$22,IF('System Design'!$F$8=2,'Hourly Demand and Generation'!K296*'System Design'!$F$22,IF('System Design'!$F$8=3,'Hourly Demand and Generation'!L296*'System Design'!$F$22)))</f>
        <v>1250</v>
      </c>
      <c r="Q296" s="32">
        <f t="shared" si="57"/>
        <v>0</v>
      </c>
      <c r="R296" s="32">
        <f t="shared" si="60"/>
        <v>5400</v>
      </c>
      <c r="S296" s="32">
        <f t="shared" si="61"/>
        <v>0</v>
      </c>
      <c r="T296" s="32">
        <f t="shared" si="62"/>
        <v>21600</v>
      </c>
      <c r="U296" s="32">
        <f t="shared" si="63"/>
        <v>0</v>
      </c>
      <c r="V296" s="32">
        <f t="shared" si="58"/>
        <v>872</v>
      </c>
      <c r="W296" s="32">
        <f t="shared" si="64"/>
        <v>872</v>
      </c>
      <c r="X296" s="32">
        <f t="shared" si="65"/>
        <v>872</v>
      </c>
    </row>
    <row r="297" spans="1:24" x14ac:dyDescent="0.25">
      <c r="A297" s="2"/>
      <c r="B297" s="2" t="s">
        <v>2</v>
      </c>
      <c r="C297" s="2">
        <f t="shared" si="68"/>
        <v>13</v>
      </c>
      <c r="D297" s="2">
        <f t="shared" si="69"/>
        <v>5</v>
      </c>
      <c r="E297" s="2">
        <f t="shared" si="59"/>
        <v>293</v>
      </c>
      <c r="F297" s="11">
        <v>409.5</v>
      </c>
      <c r="G297" s="10">
        <v>0</v>
      </c>
      <c r="H297" s="10">
        <v>1.44E-2</v>
      </c>
      <c r="I297" s="10">
        <v>2.8799999999999999E-2</v>
      </c>
      <c r="J297" s="9">
        <v>0.227141063715115</v>
      </c>
      <c r="K297" s="9">
        <v>0.227141063715115</v>
      </c>
      <c r="L297" s="9">
        <v>0.4</v>
      </c>
      <c r="N297" s="32">
        <f>IF('System Design'!$F$8=1,'Hourly Demand and Generation'!G297*'System Design'!$F$21,IF('System Design'!$F$8=2,'Hourly Demand and Generation'!H297*'System Design'!$F$21,IF('System Design'!$F$8=3,'Hourly Demand and Generation'!I297*'System Design'!$F$21)))</f>
        <v>14.4</v>
      </c>
      <c r="O297" s="32">
        <f>IF('System Design'!$F$8=1,'Hourly Demand and Generation'!J297*'System Design'!$F$22,IF('System Design'!$F$8=2,'Hourly Demand and Generation'!K297*'System Design'!$F$22,IF('System Design'!$F$8=3,'Hourly Demand and Generation'!L297*'System Design'!$F$22)))</f>
        <v>1000</v>
      </c>
      <c r="Q297" s="32">
        <f t="shared" si="57"/>
        <v>0</v>
      </c>
      <c r="R297" s="32">
        <f t="shared" si="60"/>
        <v>5400</v>
      </c>
      <c r="S297" s="32">
        <f t="shared" si="61"/>
        <v>0</v>
      </c>
      <c r="T297" s="32">
        <f t="shared" si="62"/>
        <v>21600</v>
      </c>
      <c r="U297" s="32">
        <f t="shared" si="63"/>
        <v>0</v>
      </c>
      <c r="V297" s="32">
        <f t="shared" si="58"/>
        <v>604.9</v>
      </c>
      <c r="W297" s="32">
        <f t="shared" si="64"/>
        <v>604.9</v>
      </c>
      <c r="X297" s="32">
        <f t="shared" si="65"/>
        <v>604.9</v>
      </c>
    </row>
    <row r="298" spans="1:24" x14ac:dyDescent="0.25">
      <c r="A298" s="2"/>
      <c r="B298" s="2" t="s">
        <v>2</v>
      </c>
      <c r="C298" s="2">
        <f t="shared" si="68"/>
        <v>13</v>
      </c>
      <c r="D298" s="2">
        <f t="shared" si="69"/>
        <v>6</v>
      </c>
      <c r="E298" s="2">
        <f t="shared" si="59"/>
        <v>294</v>
      </c>
      <c r="F298" s="11">
        <v>441</v>
      </c>
      <c r="G298" s="10">
        <v>2.8799999999999999E-2</v>
      </c>
      <c r="H298" s="10">
        <v>4.4999999999999998E-2</v>
      </c>
      <c r="I298" s="10">
        <v>6.1199999999999997E-2</v>
      </c>
      <c r="J298" s="9">
        <v>0.227141063715115</v>
      </c>
      <c r="K298" s="9">
        <v>0.227141063715115</v>
      </c>
      <c r="L298" s="9">
        <v>0.4</v>
      </c>
      <c r="N298" s="32">
        <f>IF('System Design'!$F$8=1,'Hourly Demand and Generation'!G298*'System Design'!$F$21,IF('System Design'!$F$8=2,'Hourly Demand and Generation'!H298*'System Design'!$F$21,IF('System Design'!$F$8=3,'Hourly Demand and Generation'!I298*'System Design'!$F$21)))</f>
        <v>30.599999999999998</v>
      </c>
      <c r="O298" s="32">
        <f>IF('System Design'!$F$8=1,'Hourly Demand and Generation'!J298*'System Design'!$F$22,IF('System Design'!$F$8=2,'Hourly Demand and Generation'!K298*'System Design'!$F$22,IF('System Design'!$F$8=3,'Hourly Demand and Generation'!L298*'System Design'!$F$22)))</f>
        <v>1000</v>
      </c>
      <c r="Q298" s="32">
        <f t="shared" si="57"/>
        <v>0</v>
      </c>
      <c r="R298" s="32">
        <f t="shared" si="60"/>
        <v>5400</v>
      </c>
      <c r="S298" s="32">
        <f t="shared" si="61"/>
        <v>0</v>
      </c>
      <c r="T298" s="32">
        <f t="shared" si="62"/>
        <v>21600</v>
      </c>
      <c r="U298" s="32">
        <f t="shared" si="63"/>
        <v>0</v>
      </c>
      <c r="V298" s="32">
        <f t="shared" si="58"/>
        <v>589.59999999999991</v>
      </c>
      <c r="W298" s="32">
        <f t="shared" si="64"/>
        <v>589.59999999999991</v>
      </c>
      <c r="X298" s="32">
        <f t="shared" si="65"/>
        <v>589.59999999999991</v>
      </c>
    </row>
    <row r="299" spans="1:24" x14ac:dyDescent="0.25">
      <c r="A299" s="2"/>
      <c r="B299" s="2" t="s">
        <v>2</v>
      </c>
      <c r="C299" s="2">
        <f t="shared" si="68"/>
        <v>13</v>
      </c>
      <c r="D299" s="2">
        <f t="shared" si="69"/>
        <v>7</v>
      </c>
      <c r="E299" s="2">
        <f t="shared" si="59"/>
        <v>295</v>
      </c>
      <c r="F299" s="11">
        <v>472.5</v>
      </c>
      <c r="G299" s="10">
        <v>6.1199999999999997E-2</v>
      </c>
      <c r="H299" s="10">
        <v>7.5600000000000001E-2</v>
      </c>
      <c r="I299" s="10">
        <v>0.09</v>
      </c>
      <c r="J299" s="9">
        <v>0.25553369667950498</v>
      </c>
      <c r="K299" s="9">
        <v>0.25553369667950498</v>
      </c>
      <c r="L299" s="9">
        <v>0.45</v>
      </c>
      <c r="N299" s="32">
        <f>IF('System Design'!$F$8=1,'Hourly Demand and Generation'!G299*'System Design'!$F$21,IF('System Design'!$F$8=2,'Hourly Demand and Generation'!H299*'System Design'!$F$21,IF('System Design'!$F$8=3,'Hourly Demand and Generation'!I299*'System Design'!$F$21)))</f>
        <v>45</v>
      </c>
      <c r="O299" s="32">
        <f>IF('System Design'!$F$8=1,'Hourly Demand and Generation'!J299*'System Design'!$F$22,IF('System Design'!$F$8=2,'Hourly Demand and Generation'!K299*'System Design'!$F$22,IF('System Design'!$F$8=3,'Hourly Demand and Generation'!L299*'System Design'!$F$22)))</f>
        <v>1125</v>
      </c>
      <c r="Q299" s="32">
        <f t="shared" si="57"/>
        <v>0</v>
      </c>
      <c r="R299" s="32">
        <f t="shared" si="60"/>
        <v>5400</v>
      </c>
      <c r="S299" s="32">
        <f t="shared" si="61"/>
        <v>0</v>
      </c>
      <c r="T299" s="32">
        <f t="shared" si="62"/>
        <v>21600</v>
      </c>
      <c r="U299" s="32">
        <f t="shared" si="63"/>
        <v>0</v>
      </c>
      <c r="V299" s="32">
        <f t="shared" si="58"/>
        <v>697.5</v>
      </c>
      <c r="W299" s="32">
        <f t="shared" si="64"/>
        <v>697.5</v>
      </c>
      <c r="X299" s="32">
        <f t="shared" si="65"/>
        <v>697.5</v>
      </c>
    </row>
    <row r="300" spans="1:24" x14ac:dyDescent="0.25">
      <c r="A300" s="2"/>
      <c r="B300" s="2" t="s">
        <v>2</v>
      </c>
      <c r="C300" s="2">
        <f t="shared" si="68"/>
        <v>13</v>
      </c>
      <c r="D300" s="2">
        <f t="shared" si="69"/>
        <v>8</v>
      </c>
      <c r="E300" s="2">
        <f t="shared" si="59"/>
        <v>296</v>
      </c>
      <c r="F300" s="11">
        <v>504</v>
      </c>
      <c r="G300" s="10">
        <v>0.1188</v>
      </c>
      <c r="H300" s="10">
        <v>0.13500000000000001</v>
      </c>
      <c r="I300" s="10">
        <v>0.1512</v>
      </c>
      <c r="J300" s="9">
        <v>0.25553369667950498</v>
      </c>
      <c r="K300" s="9">
        <v>0.25553369667950498</v>
      </c>
      <c r="L300" s="9">
        <v>0.45</v>
      </c>
      <c r="N300" s="32">
        <f>IF('System Design'!$F$8=1,'Hourly Demand and Generation'!G300*'System Design'!$F$21,IF('System Design'!$F$8=2,'Hourly Demand and Generation'!H300*'System Design'!$F$21,IF('System Design'!$F$8=3,'Hourly Demand and Generation'!I300*'System Design'!$F$21)))</f>
        <v>75.599999999999994</v>
      </c>
      <c r="O300" s="32">
        <f>IF('System Design'!$F$8=1,'Hourly Demand and Generation'!J300*'System Design'!$F$22,IF('System Design'!$F$8=2,'Hourly Demand and Generation'!K300*'System Design'!$F$22,IF('System Design'!$F$8=3,'Hourly Demand and Generation'!L300*'System Design'!$F$22)))</f>
        <v>1125</v>
      </c>
      <c r="Q300" s="32">
        <f t="shared" si="57"/>
        <v>0</v>
      </c>
      <c r="R300" s="32">
        <f t="shared" si="60"/>
        <v>5400</v>
      </c>
      <c r="S300" s="32">
        <f t="shared" si="61"/>
        <v>0</v>
      </c>
      <c r="T300" s="32">
        <f t="shared" si="62"/>
        <v>21600</v>
      </c>
      <c r="U300" s="32">
        <f t="shared" si="63"/>
        <v>0</v>
      </c>
      <c r="V300" s="32">
        <f t="shared" si="58"/>
        <v>696.59999999999991</v>
      </c>
      <c r="W300" s="32">
        <f t="shared" si="64"/>
        <v>696.59999999999991</v>
      </c>
      <c r="X300" s="32">
        <f t="shared" si="65"/>
        <v>696.59999999999991</v>
      </c>
    </row>
    <row r="301" spans="1:24" x14ac:dyDescent="0.25">
      <c r="A301" s="2"/>
      <c r="B301" s="2" t="s">
        <v>2</v>
      </c>
      <c r="C301" s="2">
        <f t="shared" si="68"/>
        <v>13</v>
      </c>
      <c r="D301" s="2">
        <f t="shared" si="69"/>
        <v>9</v>
      </c>
      <c r="E301" s="2">
        <f t="shared" si="59"/>
        <v>297</v>
      </c>
      <c r="F301" s="11">
        <v>504</v>
      </c>
      <c r="G301" s="10">
        <v>0.18</v>
      </c>
      <c r="H301" s="10">
        <v>0.19439999999999999</v>
      </c>
      <c r="I301" s="10">
        <v>0.20880000000000001</v>
      </c>
      <c r="J301" s="9">
        <v>0.227141063715115</v>
      </c>
      <c r="K301" s="9">
        <v>0.227141063715115</v>
      </c>
      <c r="L301" s="9">
        <v>0.4</v>
      </c>
      <c r="N301" s="32">
        <f>IF('System Design'!$F$8=1,'Hourly Demand and Generation'!G301*'System Design'!$F$21,IF('System Design'!$F$8=2,'Hourly Demand and Generation'!H301*'System Design'!$F$21,IF('System Design'!$F$8=3,'Hourly Demand and Generation'!I301*'System Design'!$F$21)))</f>
        <v>104.4</v>
      </c>
      <c r="O301" s="32">
        <f>IF('System Design'!$F$8=1,'Hourly Demand and Generation'!J301*'System Design'!$F$22,IF('System Design'!$F$8=2,'Hourly Demand and Generation'!K301*'System Design'!$F$22,IF('System Design'!$F$8=3,'Hourly Demand and Generation'!L301*'System Design'!$F$22)))</f>
        <v>1000</v>
      </c>
      <c r="Q301" s="32">
        <f t="shared" si="57"/>
        <v>0</v>
      </c>
      <c r="R301" s="32">
        <f t="shared" si="60"/>
        <v>5400</v>
      </c>
      <c r="S301" s="32">
        <f t="shared" si="61"/>
        <v>0</v>
      </c>
      <c r="T301" s="32">
        <f t="shared" si="62"/>
        <v>21600</v>
      </c>
      <c r="U301" s="32">
        <f t="shared" si="63"/>
        <v>0</v>
      </c>
      <c r="V301" s="32">
        <f t="shared" si="58"/>
        <v>600.40000000000009</v>
      </c>
      <c r="W301" s="32">
        <f t="shared" si="64"/>
        <v>600.40000000000009</v>
      </c>
      <c r="X301" s="32">
        <f t="shared" si="65"/>
        <v>600.40000000000009</v>
      </c>
    </row>
    <row r="302" spans="1:24" x14ac:dyDescent="0.25">
      <c r="A302" s="2"/>
      <c r="B302" s="2" t="s">
        <v>2</v>
      </c>
      <c r="C302" s="2">
        <f t="shared" si="68"/>
        <v>13</v>
      </c>
      <c r="D302" s="2">
        <f t="shared" si="69"/>
        <v>10</v>
      </c>
      <c r="E302" s="2">
        <f t="shared" si="59"/>
        <v>298</v>
      </c>
      <c r="F302" s="11">
        <v>491.4</v>
      </c>
      <c r="G302" s="10">
        <v>0.2412</v>
      </c>
      <c r="H302" s="10">
        <v>0.25559999999999999</v>
      </c>
      <c r="I302" s="10">
        <v>0.27</v>
      </c>
      <c r="J302" s="9">
        <v>0.25553369667950498</v>
      </c>
      <c r="K302" s="9">
        <v>0.25553369667950498</v>
      </c>
      <c r="L302" s="9">
        <v>0.45</v>
      </c>
      <c r="N302" s="32">
        <f>IF('System Design'!$F$8=1,'Hourly Demand and Generation'!G302*'System Design'!$F$21,IF('System Design'!$F$8=2,'Hourly Demand and Generation'!H302*'System Design'!$F$21,IF('System Design'!$F$8=3,'Hourly Demand and Generation'!I302*'System Design'!$F$21)))</f>
        <v>135</v>
      </c>
      <c r="O302" s="32">
        <f>IF('System Design'!$F$8=1,'Hourly Demand and Generation'!J302*'System Design'!$F$22,IF('System Design'!$F$8=2,'Hourly Demand and Generation'!K302*'System Design'!$F$22,IF('System Design'!$F$8=3,'Hourly Demand and Generation'!L302*'System Design'!$F$22)))</f>
        <v>1125</v>
      </c>
      <c r="Q302" s="32">
        <f t="shared" si="57"/>
        <v>0</v>
      </c>
      <c r="R302" s="32">
        <f t="shared" si="60"/>
        <v>5400</v>
      </c>
      <c r="S302" s="32">
        <f t="shared" si="61"/>
        <v>0</v>
      </c>
      <c r="T302" s="32">
        <f t="shared" si="62"/>
        <v>21600</v>
      </c>
      <c r="U302" s="32">
        <f t="shared" si="63"/>
        <v>0</v>
      </c>
      <c r="V302" s="32">
        <f t="shared" si="58"/>
        <v>768.6</v>
      </c>
      <c r="W302" s="32">
        <f t="shared" si="64"/>
        <v>768.6</v>
      </c>
      <c r="X302" s="32">
        <f t="shared" si="65"/>
        <v>768.6</v>
      </c>
    </row>
    <row r="303" spans="1:24" x14ac:dyDescent="0.25">
      <c r="A303" s="2"/>
      <c r="B303" s="2" t="s">
        <v>2</v>
      </c>
      <c r="C303" s="2">
        <f t="shared" si="68"/>
        <v>13</v>
      </c>
      <c r="D303" s="2">
        <f t="shared" si="69"/>
        <v>11</v>
      </c>
      <c r="E303" s="2">
        <f t="shared" si="59"/>
        <v>299</v>
      </c>
      <c r="F303" s="11">
        <v>485.1</v>
      </c>
      <c r="G303" s="10">
        <v>0.29880000000000001</v>
      </c>
      <c r="H303" s="10">
        <v>0.315</v>
      </c>
      <c r="I303" s="10">
        <v>0.33119999999999999</v>
      </c>
      <c r="J303" s="9">
        <v>0.227141063715115</v>
      </c>
      <c r="K303" s="9">
        <v>0.227141063715115</v>
      </c>
      <c r="L303" s="9">
        <v>0.4</v>
      </c>
      <c r="N303" s="32">
        <f>IF('System Design'!$F$8=1,'Hourly Demand and Generation'!G303*'System Design'!$F$21,IF('System Design'!$F$8=2,'Hourly Demand and Generation'!H303*'System Design'!$F$21,IF('System Design'!$F$8=3,'Hourly Demand and Generation'!I303*'System Design'!$F$21)))</f>
        <v>165.6</v>
      </c>
      <c r="O303" s="32">
        <f>IF('System Design'!$F$8=1,'Hourly Demand and Generation'!J303*'System Design'!$F$22,IF('System Design'!$F$8=2,'Hourly Demand and Generation'!K303*'System Design'!$F$22,IF('System Design'!$F$8=3,'Hourly Demand and Generation'!L303*'System Design'!$F$22)))</f>
        <v>1000</v>
      </c>
      <c r="Q303" s="32">
        <f t="shared" si="57"/>
        <v>0</v>
      </c>
      <c r="R303" s="32">
        <f t="shared" si="60"/>
        <v>5400</v>
      </c>
      <c r="S303" s="32">
        <f t="shared" si="61"/>
        <v>0</v>
      </c>
      <c r="T303" s="32">
        <f t="shared" si="62"/>
        <v>21600</v>
      </c>
      <c r="U303" s="32">
        <f t="shared" si="63"/>
        <v>0</v>
      </c>
      <c r="V303" s="32">
        <f t="shared" si="58"/>
        <v>680.49999999999989</v>
      </c>
      <c r="W303" s="32">
        <f t="shared" si="64"/>
        <v>680.49999999999989</v>
      </c>
      <c r="X303" s="32">
        <f t="shared" si="65"/>
        <v>680.49999999999989</v>
      </c>
    </row>
    <row r="304" spans="1:24" x14ac:dyDescent="0.25">
      <c r="A304" s="2"/>
      <c r="B304" s="2" t="s">
        <v>2</v>
      </c>
      <c r="C304" s="2">
        <f t="shared" si="68"/>
        <v>13</v>
      </c>
      <c r="D304" s="2">
        <f t="shared" si="69"/>
        <v>12</v>
      </c>
      <c r="E304" s="2">
        <f t="shared" si="59"/>
        <v>300</v>
      </c>
      <c r="F304" s="11">
        <v>485.1</v>
      </c>
      <c r="G304" s="10">
        <v>0.36</v>
      </c>
      <c r="H304" s="10">
        <v>0.36</v>
      </c>
      <c r="I304" s="10">
        <v>0.36</v>
      </c>
      <c r="J304" s="9">
        <v>0.21294474723292101</v>
      </c>
      <c r="K304" s="9">
        <v>0.21294474723292101</v>
      </c>
      <c r="L304" s="9">
        <v>0.375</v>
      </c>
      <c r="N304" s="32">
        <f>IF('System Design'!$F$8=1,'Hourly Demand and Generation'!G304*'System Design'!$F$21,IF('System Design'!$F$8=2,'Hourly Demand and Generation'!H304*'System Design'!$F$21,IF('System Design'!$F$8=3,'Hourly Demand and Generation'!I304*'System Design'!$F$21)))</f>
        <v>180</v>
      </c>
      <c r="O304" s="32">
        <f>IF('System Design'!$F$8=1,'Hourly Demand and Generation'!J304*'System Design'!$F$22,IF('System Design'!$F$8=2,'Hourly Demand and Generation'!K304*'System Design'!$F$22,IF('System Design'!$F$8=3,'Hourly Demand and Generation'!L304*'System Design'!$F$22)))</f>
        <v>937.5</v>
      </c>
      <c r="Q304" s="32">
        <f t="shared" si="57"/>
        <v>0</v>
      </c>
      <c r="R304" s="32">
        <f t="shared" si="60"/>
        <v>5400</v>
      </c>
      <c r="S304" s="32">
        <f t="shared" si="61"/>
        <v>0</v>
      </c>
      <c r="T304" s="32">
        <f t="shared" si="62"/>
        <v>21600</v>
      </c>
      <c r="U304" s="32">
        <f t="shared" si="63"/>
        <v>0</v>
      </c>
      <c r="V304" s="32">
        <f t="shared" si="58"/>
        <v>632.4</v>
      </c>
      <c r="W304" s="32">
        <f t="shared" si="64"/>
        <v>632.4</v>
      </c>
      <c r="X304" s="32">
        <f t="shared" si="65"/>
        <v>632.4</v>
      </c>
    </row>
    <row r="305" spans="1:24" x14ac:dyDescent="0.25">
      <c r="A305" s="2"/>
      <c r="B305" s="2" t="s">
        <v>2</v>
      </c>
      <c r="C305" s="2">
        <f t="shared" si="68"/>
        <v>13</v>
      </c>
      <c r="D305" s="2">
        <f t="shared" si="69"/>
        <v>13</v>
      </c>
      <c r="E305" s="2">
        <f t="shared" si="59"/>
        <v>301</v>
      </c>
      <c r="F305" s="11">
        <v>504</v>
      </c>
      <c r="G305" s="10">
        <v>0.29880000000000001</v>
      </c>
      <c r="H305" s="10">
        <v>0.315</v>
      </c>
      <c r="I305" s="10">
        <v>0.33119999999999999</v>
      </c>
      <c r="J305" s="9">
        <v>0.227141063715115</v>
      </c>
      <c r="K305" s="9">
        <v>0.227141063715115</v>
      </c>
      <c r="L305" s="9">
        <v>0.4</v>
      </c>
      <c r="N305" s="32">
        <f>IF('System Design'!$F$8=1,'Hourly Demand and Generation'!G305*'System Design'!$F$21,IF('System Design'!$F$8=2,'Hourly Demand and Generation'!H305*'System Design'!$F$21,IF('System Design'!$F$8=3,'Hourly Demand and Generation'!I305*'System Design'!$F$21)))</f>
        <v>165.6</v>
      </c>
      <c r="O305" s="32">
        <f>IF('System Design'!$F$8=1,'Hourly Demand and Generation'!J305*'System Design'!$F$22,IF('System Design'!$F$8=2,'Hourly Demand and Generation'!K305*'System Design'!$F$22,IF('System Design'!$F$8=3,'Hourly Demand and Generation'!L305*'System Design'!$F$22)))</f>
        <v>1000</v>
      </c>
      <c r="Q305" s="32">
        <f t="shared" si="57"/>
        <v>0</v>
      </c>
      <c r="R305" s="32">
        <f t="shared" si="60"/>
        <v>5400</v>
      </c>
      <c r="S305" s="32">
        <f t="shared" si="61"/>
        <v>0</v>
      </c>
      <c r="T305" s="32">
        <f t="shared" si="62"/>
        <v>21600</v>
      </c>
      <c r="U305" s="32">
        <f t="shared" si="63"/>
        <v>0</v>
      </c>
      <c r="V305" s="32">
        <f t="shared" si="58"/>
        <v>661.59999999999991</v>
      </c>
      <c r="W305" s="32">
        <f t="shared" si="64"/>
        <v>661.59999999999991</v>
      </c>
      <c r="X305" s="32">
        <f t="shared" si="65"/>
        <v>661.59999999999991</v>
      </c>
    </row>
    <row r="306" spans="1:24" x14ac:dyDescent="0.25">
      <c r="A306" s="2"/>
      <c r="B306" s="2" t="s">
        <v>2</v>
      </c>
      <c r="C306" s="2">
        <f t="shared" si="68"/>
        <v>13</v>
      </c>
      <c r="D306" s="2">
        <f t="shared" si="69"/>
        <v>14</v>
      </c>
      <c r="E306" s="2">
        <f t="shared" si="59"/>
        <v>302</v>
      </c>
      <c r="F306" s="11">
        <v>504</v>
      </c>
      <c r="G306" s="10">
        <v>0.2412</v>
      </c>
      <c r="H306" s="10">
        <v>0.25559999999999999</v>
      </c>
      <c r="I306" s="10">
        <v>0.27</v>
      </c>
      <c r="J306" s="9">
        <v>0.24133738019730999</v>
      </c>
      <c r="K306" s="9">
        <v>0.24133738019730999</v>
      </c>
      <c r="L306" s="9">
        <v>0.42499999999999999</v>
      </c>
      <c r="N306" s="32">
        <f>IF('System Design'!$F$8=1,'Hourly Demand and Generation'!G306*'System Design'!$F$21,IF('System Design'!$F$8=2,'Hourly Demand and Generation'!H306*'System Design'!$F$21,IF('System Design'!$F$8=3,'Hourly Demand and Generation'!I306*'System Design'!$F$21)))</f>
        <v>135</v>
      </c>
      <c r="O306" s="32">
        <f>IF('System Design'!$F$8=1,'Hourly Demand and Generation'!J306*'System Design'!$F$22,IF('System Design'!$F$8=2,'Hourly Demand and Generation'!K306*'System Design'!$F$22,IF('System Design'!$F$8=3,'Hourly Demand and Generation'!L306*'System Design'!$F$22)))</f>
        <v>1062.5</v>
      </c>
      <c r="Q306" s="32">
        <f t="shared" si="57"/>
        <v>0</v>
      </c>
      <c r="R306" s="32">
        <f t="shared" si="60"/>
        <v>5400</v>
      </c>
      <c r="S306" s="32">
        <f t="shared" si="61"/>
        <v>0</v>
      </c>
      <c r="T306" s="32">
        <f t="shared" si="62"/>
        <v>21600</v>
      </c>
      <c r="U306" s="32">
        <f t="shared" si="63"/>
        <v>0</v>
      </c>
      <c r="V306" s="32">
        <f t="shared" si="58"/>
        <v>693.5</v>
      </c>
      <c r="W306" s="32">
        <f t="shared" si="64"/>
        <v>693.5</v>
      </c>
      <c r="X306" s="32">
        <f t="shared" si="65"/>
        <v>693.5</v>
      </c>
    </row>
    <row r="307" spans="1:24" x14ac:dyDescent="0.25">
      <c r="A307" s="2"/>
      <c r="B307" s="2" t="s">
        <v>2</v>
      </c>
      <c r="C307" s="2">
        <f t="shared" si="68"/>
        <v>13</v>
      </c>
      <c r="D307" s="2">
        <f t="shared" si="69"/>
        <v>15</v>
      </c>
      <c r="E307" s="2">
        <f t="shared" si="59"/>
        <v>303</v>
      </c>
      <c r="F307" s="11">
        <v>535.5</v>
      </c>
      <c r="G307" s="10">
        <v>0.18</v>
      </c>
      <c r="H307" s="10">
        <v>0.19439999999999999</v>
      </c>
      <c r="I307" s="10">
        <v>0.20880000000000001</v>
      </c>
      <c r="J307" s="9">
        <v>0.25553369667950498</v>
      </c>
      <c r="K307" s="9">
        <v>0.25553369667950498</v>
      </c>
      <c r="L307" s="9">
        <v>0.45</v>
      </c>
      <c r="N307" s="32">
        <f>IF('System Design'!$F$8=1,'Hourly Demand and Generation'!G307*'System Design'!$F$21,IF('System Design'!$F$8=2,'Hourly Demand and Generation'!H307*'System Design'!$F$21,IF('System Design'!$F$8=3,'Hourly Demand and Generation'!I307*'System Design'!$F$21)))</f>
        <v>104.4</v>
      </c>
      <c r="O307" s="32">
        <f>IF('System Design'!$F$8=1,'Hourly Demand and Generation'!J307*'System Design'!$F$22,IF('System Design'!$F$8=2,'Hourly Demand and Generation'!K307*'System Design'!$F$22,IF('System Design'!$F$8=3,'Hourly Demand and Generation'!L307*'System Design'!$F$22)))</f>
        <v>1125</v>
      </c>
      <c r="Q307" s="32">
        <f t="shared" si="57"/>
        <v>0</v>
      </c>
      <c r="R307" s="32">
        <f t="shared" si="60"/>
        <v>5400</v>
      </c>
      <c r="S307" s="32">
        <f t="shared" si="61"/>
        <v>0</v>
      </c>
      <c r="T307" s="32">
        <f t="shared" si="62"/>
        <v>21600</v>
      </c>
      <c r="U307" s="32">
        <f t="shared" si="63"/>
        <v>0</v>
      </c>
      <c r="V307" s="32">
        <f t="shared" si="58"/>
        <v>693.90000000000009</v>
      </c>
      <c r="W307" s="32">
        <f t="shared" si="64"/>
        <v>693.90000000000009</v>
      </c>
      <c r="X307" s="32">
        <f t="shared" si="65"/>
        <v>693.90000000000009</v>
      </c>
    </row>
    <row r="308" spans="1:24" x14ac:dyDescent="0.25">
      <c r="A308" s="2"/>
      <c r="B308" s="2" t="s">
        <v>2</v>
      </c>
      <c r="C308" s="2">
        <f t="shared" si="68"/>
        <v>13</v>
      </c>
      <c r="D308" s="2">
        <f t="shared" si="69"/>
        <v>16</v>
      </c>
      <c r="E308" s="2">
        <f t="shared" si="59"/>
        <v>304</v>
      </c>
      <c r="F308" s="11">
        <v>567</v>
      </c>
      <c r="G308" s="10">
        <v>0.1188</v>
      </c>
      <c r="H308" s="10">
        <v>0.13500000000000001</v>
      </c>
      <c r="I308" s="10">
        <v>0.1512</v>
      </c>
      <c r="J308" s="9">
        <v>0.25553369667950498</v>
      </c>
      <c r="K308" s="9">
        <v>0.25553369667950498</v>
      </c>
      <c r="L308" s="9">
        <v>0.45</v>
      </c>
      <c r="N308" s="32">
        <f>IF('System Design'!$F$8=1,'Hourly Demand and Generation'!G308*'System Design'!$F$21,IF('System Design'!$F$8=2,'Hourly Demand and Generation'!H308*'System Design'!$F$21,IF('System Design'!$F$8=3,'Hourly Demand and Generation'!I308*'System Design'!$F$21)))</f>
        <v>75.599999999999994</v>
      </c>
      <c r="O308" s="32">
        <f>IF('System Design'!$F$8=1,'Hourly Demand and Generation'!J308*'System Design'!$F$22,IF('System Design'!$F$8=2,'Hourly Demand and Generation'!K308*'System Design'!$F$22,IF('System Design'!$F$8=3,'Hourly Demand and Generation'!L308*'System Design'!$F$22)))</f>
        <v>1125</v>
      </c>
      <c r="Q308" s="32">
        <f t="shared" si="57"/>
        <v>0</v>
      </c>
      <c r="R308" s="32">
        <f t="shared" si="60"/>
        <v>5400</v>
      </c>
      <c r="S308" s="32">
        <f t="shared" si="61"/>
        <v>0</v>
      </c>
      <c r="T308" s="32">
        <f t="shared" si="62"/>
        <v>21600</v>
      </c>
      <c r="U308" s="32">
        <f t="shared" si="63"/>
        <v>0</v>
      </c>
      <c r="V308" s="32">
        <f t="shared" si="58"/>
        <v>633.59999999999991</v>
      </c>
      <c r="W308" s="32">
        <f t="shared" si="64"/>
        <v>633.59999999999991</v>
      </c>
      <c r="X308" s="32">
        <f t="shared" si="65"/>
        <v>633.59999999999991</v>
      </c>
    </row>
    <row r="309" spans="1:24" x14ac:dyDescent="0.25">
      <c r="A309" s="2"/>
      <c r="B309" s="2" t="s">
        <v>2</v>
      </c>
      <c r="C309" s="2">
        <f t="shared" si="68"/>
        <v>13</v>
      </c>
      <c r="D309" s="2">
        <f t="shared" si="69"/>
        <v>17</v>
      </c>
      <c r="E309" s="2">
        <f t="shared" si="59"/>
        <v>305</v>
      </c>
      <c r="F309" s="11">
        <v>598.5</v>
      </c>
      <c r="G309" s="10">
        <v>6.1199999999999997E-2</v>
      </c>
      <c r="H309" s="10">
        <v>7.5600000000000001E-2</v>
      </c>
      <c r="I309" s="10">
        <v>0.09</v>
      </c>
      <c r="J309" s="9">
        <v>0.28392632964389403</v>
      </c>
      <c r="K309" s="9">
        <v>0.28392632964389403</v>
      </c>
      <c r="L309" s="9">
        <v>0.5</v>
      </c>
      <c r="N309" s="32">
        <f>IF('System Design'!$F$8=1,'Hourly Demand and Generation'!G309*'System Design'!$F$21,IF('System Design'!$F$8=2,'Hourly Demand and Generation'!H309*'System Design'!$F$21,IF('System Design'!$F$8=3,'Hourly Demand and Generation'!I309*'System Design'!$F$21)))</f>
        <v>45</v>
      </c>
      <c r="O309" s="32">
        <f>IF('System Design'!$F$8=1,'Hourly Demand and Generation'!J309*'System Design'!$F$22,IF('System Design'!$F$8=2,'Hourly Demand and Generation'!K309*'System Design'!$F$22,IF('System Design'!$F$8=3,'Hourly Demand and Generation'!L309*'System Design'!$F$22)))</f>
        <v>1250</v>
      </c>
      <c r="Q309" s="32">
        <f t="shared" si="57"/>
        <v>0</v>
      </c>
      <c r="R309" s="32">
        <f t="shared" si="60"/>
        <v>5400</v>
      </c>
      <c r="S309" s="32">
        <f t="shared" si="61"/>
        <v>0</v>
      </c>
      <c r="T309" s="32">
        <f t="shared" si="62"/>
        <v>21600</v>
      </c>
      <c r="U309" s="32">
        <f t="shared" si="63"/>
        <v>0</v>
      </c>
      <c r="V309" s="32">
        <f t="shared" si="58"/>
        <v>696.5</v>
      </c>
      <c r="W309" s="32">
        <f t="shared" si="64"/>
        <v>696.5</v>
      </c>
      <c r="X309" s="32">
        <f t="shared" si="65"/>
        <v>696.5</v>
      </c>
    </row>
    <row r="310" spans="1:24" x14ac:dyDescent="0.25">
      <c r="A310" s="2"/>
      <c r="B310" s="2" t="s">
        <v>2</v>
      </c>
      <c r="C310" s="2">
        <f t="shared" si="68"/>
        <v>13</v>
      </c>
      <c r="D310" s="2">
        <f t="shared" si="69"/>
        <v>18</v>
      </c>
      <c r="E310" s="2">
        <f t="shared" si="59"/>
        <v>306</v>
      </c>
      <c r="F310" s="11">
        <v>630</v>
      </c>
      <c r="G310" s="10">
        <v>2.8799999999999999E-2</v>
      </c>
      <c r="H310" s="10">
        <v>4.4999999999999998E-2</v>
      </c>
      <c r="I310" s="10">
        <v>6.1199999999999997E-2</v>
      </c>
      <c r="J310" s="9">
        <v>0.26973001316169898</v>
      </c>
      <c r="K310" s="9">
        <v>0.26973001316169898</v>
      </c>
      <c r="L310" s="9">
        <v>0.47499999999999998</v>
      </c>
      <c r="N310" s="32">
        <f>IF('System Design'!$F$8=1,'Hourly Demand and Generation'!G310*'System Design'!$F$21,IF('System Design'!$F$8=2,'Hourly Demand and Generation'!H310*'System Design'!$F$21,IF('System Design'!$F$8=3,'Hourly Demand and Generation'!I310*'System Design'!$F$21)))</f>
        <v>30.599999999999998</v>
      </c>
      <c r="O310" s="32">
        <f>IF('System Design'!$F$8=1,'Hourly Demand and Generation'!J310*'System Design'!$F$22,IF('System Design'!$F$8=2,'Hourly Demand and Generation'!K310*'System Design'!$F$22,IF('System Design'!$F$8=3,'Hourly Demand and Generation'!L310*'System Design'!$F$22)))</f>
        <v>1187.5</v>
      </c>
      <c r="Q310" s="32">
        <f t="shared" si="57"/>
        <v>0</v>
      </c>
      <c r="R310" s="32">
        <f t="shared" si="60"/>
        <v>5400</v>
      </c>
      <c r="S310" s="32">
        <f t="shared" si="61"/>
        <v>0</v>
      </c>
      <c r="T310" s="32">
        <f t="shared" si="62"/>
        <v>21600</v>
      </c>
      <c r="U310" s="32">
        <f t="shared" si="63"/>
        <v>0</v>
      </c>
      <c r="V310" s="32">
        <f t="shared" si="58"/>
        <v>588.09999999999991</v>
      </c>
      <c r="W310" s="32">
        <f t="shared" si="64"/>
        <v>588.09999999999991</v>
      </c>
      <c r="X310" s="32">
        <f t="shared" si="65"/>
        <v>588.09999999999991</v>
      </c>
    </row>
    <row r="311" spans="1:24" x14ac:dyDescent="0.25">
      <c r="A311" s="2"/>
      <c r="B311" s="2" t="s">
        <v>2</v>
      </c>
      <c r="C311" s="2">
        <f t="shared" si="68"/>
        <v>13</v>
      </c>
      <c r="D311" s="2">
        <f t="shared" si="69"/>
        <v>19</v>
      </c>
      <c r="E311" s="2">
        <f t="shared" si="59"/>
        <v>307</v>
      </c>
      <c r="F311" s="11">
        <v>611.1</v>
      </c>
      <c r="G311" s="9">
        <v>0</v>
      </c>
      <c r="H311" s="9">
        <v>1.44E-2</v>
      </c>
      <c r="I311" s="10">
        <v>2.8799999999999999E-2</v>
      </c>
      <c r="J311" s="9">
        <v>0.25553369667950498</v>
      </c>
      <c r="K311" s="9">
        <v>0.25553369667950498</v>
      </c>
      <c r="L311" s="9">
        <v>0.45</v>
      </c>
      <c r="N311" s="32">
        <f>IF('System Design'!$F$8=1,'Hourly Demand and Generation'!G311*'System Design'!$F$21,IF('System Design'!$F$8=2,'Hourly Demand and Generation'!H311*'System Design'!$F$21,IF('System Design'!$F$8=3,'Hourly Demand and Generation'!I311*'System Design'!$F$21)))</f>
        <v>14.4</v>
      </c>
      <c r="O311" s="32">
        <f>IF('System Design'!$F$8=1,'Hourly Demand and Generation'!J311*'System Design'!$F$22,IF('System Design'!$F$8=2,'Hourly Demand and Generation'!K311*'System Design'!$F$22,IF('System Design'!$F$8=3,'Hourly Demand and Generation'!L311*'System Design'!$F$22)))</f>
        <v>1125</v>
      </c>
      <c r="Q311" s="32">
        <f t="shared" si="57"/>
        <v>0</v>
      </c>
      <c r="R311" s="32">
        <f t="shared" si="60"/>
        <v>5400</v>
      </c>
      <c r="S311" s="32">
        <f t="shared" si="61"/>
        <v>0</v>
      </c>
      <c r="T311" s="32">
        <f t="shared" si="62"/>
        <v>21600</v>
      </c>
      <c r="U311" s="32">
        <f t="shared" si="63"/>
        <v>0</v>
      </c>
      <c r="V311" s="32">
        <f t="shared" si="58"/>
        <v>528.30000000000007</v>
      </c>
      <c r="W311" s="32">
        <f t="shared" si="64"/>
        <v>528.30000000000007</v>
      </c>
      <c r="X311" s="32">
        <f t="shared" si="65"/>
        <v>528.30000000000007</v>
      </c>
    </row>
    <row r="312" spans="1:24" x14ac:dyDescent="0.25">
      <c r="A312" s="2"/>
      <c r="B312" s="2" t="s">
        <v>2</v>
      </c>
      <c r="C312" s="2">
        <f t="shared" si="68"/>
        <v>13</v>
      </c>
      <c r="D312" s="2">
        <f t="shared" si="69"/>
        <v>20</v>
      </c>
      <c r="E312" s="2">
        <f t="shared" si="59"/>
        <v>308</v>
      </c>
      <c r="F312" s="11">
        <v>598.5</v>
      </c>
      <c r="G312" s="10">
        <v>0</v>
      </c>
      <c r="H312" s="10">
        <v>0</v>
      </c>
      <c r="I312" s="10">
        <v>0</v>
      </c>
      <c r="J312" s="9">
        <v>0.25553369667950498</v>
      </c>
      <c r="K312" s="9">
        <v>0.25553369667950498</v>
      </c>
      <c r="L312" s="9">
        <v>0.45</v>
      </c>
      <c r="N312" s="32">
        <f>IF('System Design'!$F$8=1,'Hourly Demand and Generation'!G312*'System Design'!$F$21,IF('System Design'!$F$8=2,'Hourly Demand and Generation'!H312*'System Design'!$F$21,IF('System Design'!$F$8=3,'Hourly Demand and Generation'!I312*'System Design'!$F$21)))</f>
        <v>0</v>
      </c>
      <c r="O312" s="32">
        <f>IF('System Design'!$F$8=1,'Hourly Demand and Generation'!J312*'System Design'!$F$22,IF('System Design'!$F$8=2,'Hourly Demand and Generation'!K312*'System Design'!$F$22,IF('System Design'!$F$8=3,'Hourly Demand and Generation'!L312*'System Design'!$F$22)))</f>
        <v>1125</v>
      </c>
      <c r="Q312" s="32">
        <f t="shared" si="57"/>
        <v>0</v>
      </c>
      <c r="R312" s="32">
        <f t="shared" si="60"/>
        <v>5400</v>
      </c>
      <c r="S312" s="32">
        <f t="shared" si="61"/>
        <v>0</v>
      </c>
      <c r="T312" s="32">
        <f t="shared" si="62"/>
        <v>21600</v>
      </c>
      <c r="U312" s="32">
        <f t="shared" si="63"/>
        <v>0</v>
      </c>
      <c r="V312" s="32">
        <f t="shared" si="58"/>
        <v>526.5</v>
      </c>
      <c r="W312" s="32">
        <f t="shared" si="64"/>
        <v>526.5</v>
      </c>
      <c r="X312" s="32">
        <f t="shared" si="65"/>
        <v>526.5</v>
      </c>
    </row>
    <row r="313" spans="1:24" x14ac:dyDescent="0.25">
      <c r="A313" s="2"/>
      <c r="B313" s="2" t="s">
        <v>2</v>
      </c>
      <c r="C313" s="2">
        <f t="shared" si="68"/>
        <v>13</v>
      </c>
      <c r="D313" s="2">
        <f t="shared" si="69"/>
        <v>21</v>
      </c>
      <c r="E313" s="2">
        <f t="shared" si="59"/>
        <v>309</v>
      </c>
      <c r="F313" s="11">
        <v>567</v>
      </c>
      <c r="G313" s="10">
        <v>0</v>
      </c>
      <c r="H313" s="10">
        <v>0</v>
      </c>
      <c r="I313" s="10">
        <v>0</v>
      </c>
      <c r="J313" s="9">
        <v>0.25553369667950498</v>
      </c>
      <c r="K313" s="9">
        <v>0.25553369667950498</v>
      </c>
      <c r="L313" s="9">
        <v>0.45</v>
      </c>
      <c r="N313" s="32">
        <f>IF('System Design'!$F$8=1,'Hourly Demand and Generation'!G313*'System Design'!$F$21,IF('System Design'!$F$8=2,'Hourly Demand and Generation'!H313*'System Design'!$F$21,IF('System Design'!$F$8=3,'Hourly Demand and Generation'!I313*'System Design'!$F$21)))</f>
        <v>0</v>
      </c>
      <c r="O313" s="32">
        <f>IF('System Design'!$F$8=1,'Hourly Demand and Generation'!J313*'System Design'!$F$22,IF('System Design'!$F$8=2,'Hourly Demand and Generation'!K313*'System Design'!$F$22,IF('System Design'!$F$8=3,'Hourly Demand and Generation'!L313*'System Design'!$F$22)))</f>
        <v>1125</v>
      </c>
      <c r="Q313" s="32">
        <f t="shared" si="57"/>
        <v>0</v>
      </c>
      <c r="R313" s="32">
        <f t="shared" si="60"/>
        <v>5400</v>
      </c>
      <c r="S313" s="32">
        <f t="shared" si="61"/>
        <v>0</v>
      </c>
      <c r="T313" s="32">
        <f t="shared" si="62"/>
        <v>21600</v>
      </c>
      <c r="U313" s="32">
        <f t="shared" si="63"/>
        <v>0</v>
      </c>
      <c r="V313" s="32">
        <f t="shared" si="58"/>
        <v>558</v>
      </c>
      <c r="W313" s="32">
        <f t="shared" si="64"/>
        <v>558</v>
      </c>
      <c r="X313" s="32">
        <f t="shared" si="65"/>
        <v>558</v>
      </c>
    </row>
    <row r="314" spans="1:24" x14ac:dyDescent="0.25">
      <c r="A314" s="2"/>
      <c r="B314" s="2" t="s">
        <v>2</v>
      </c>
      <c r="C314" s="2">
        <f t="shared" si="68"/>
        <v>13</v>
      </c>
      <c r="D314" s="2">
        <f t="shared" si="69"/>
        <v>22</v>
      </c>
      <c r="E314" s="2">
        <f t="shared" si="59"/>
        <v>310</v>
      </c>
      <c r="F314" s="11">
        <v>535.5</v>
      </c>
      <c r="G314" s="10">
        <v>0</v>
      </c>
      <c r="H314" s="10">
        <v>0</v>
      </c>
      <c r="I314" s="10">
        <v>0</v>
      </c>
      <c r="J314" s="9">
        <v>0.26973001316169898</v>
      </c>
      <c r="K314" s="9">
        <v>0.26973001316169898</v>
      </c>
      <c r="L314" s="9">
        <v>0.47499999999999998</v>
      </c>
      <c r="N314" s="32">
        <f>IF('System Design'!$F$8=1,'Hourly Demand and Generation'!G314*'System Design'!$F$21,IF('System Design'!$F$8=2,'Hourly Demand and Generation'!H314*'System Design'!$F$21,IF('System Design'!$F$8=3,'Hourly Demand and Generation'!I314*'System Design'!$F$21)))</f>
        <v>0</v>
      </c>
      <c r="O314" s="32">
        <f>IF('System Design'!$F$8=1,'Hourly Demand and Generation'!J314*'System Design'!$F$22,IF('System Design'!$F$8=2,'Hourly Demand and Generation'!K314*'System Design'!$F$22,IF('System Design'!$F$8=3,'Hourly Demand and Generation'!L314*'System Design'!$F$22)))</f>
        <v>1187.5</v>
      </c>
      <c r="Q314" s="32">
        <f t="shared" si="57"/>
        <v>0</v>
      </c>
      <c r="R314" s="32">
        <f t="shared" si="60"/>
        <v>5400</v>
      </c>
      <c r="S314" s="32">
        <f t="shared" si="61"/>
        <v>0</v>
      </c>
      <c r="T314" s="32">
        <f t="shared" si="62"/>
        <v>21600</v>
      </c>
      <c r="U314" s="32">
        <f t="shared" si="63"/>
        <v>0</v>
      </c>
      <c r="V314" s="32">
        <f t="shared" si="58"/>
        <v>652</v>
      </c>
      <c r="W314" s="32">
        <f t="shared" si="64"/>
        <v>652</v>
      </c>
      <c r="X314" s="32">
        <f t="shared" si="65"/>
        <v>652</v>
      </c>
    </row>
    <row r="315" spans="1:24" x14ac:dyDescent="0.25">
      <c r="A315" s="2"/>
      <c r="B315" s="2" t="s">
        <v>2</v>
      </c>
      <c r="C315" s="2">
        <f t="shared" si="68"/>
        <v>13</v>
      </c>
      <c r="D315" s="2">
        <f t="shared" si="69"/>
        <v>23</v>
      </c>
      <c r="E315" s="2">
        <f t="shared" si="59"/>
        <v>311</v>
      </c>
      <c r="F315" s="11">
        <v>504</v>
      </c>
      <c r="G315" s="10">
        <v>0</v>
      </c>
      <c r="H315" s="10">
        <v>0</v>
      </c>
      <c r="I315" s="10">
        <v>0</v>
      </c>
      <c r="J315" s="9">
        <v>0.227141063715115</v>
      </c>
      <c r="K315" s="9">
        <v>0.227141063715115</v>
      </c>
      <c r="L315" s="9">
        <v>0.4</v>
      </c>
      <c r="N315" s="32">
        <f>IF('System Design'!$F$8=1,'Hourly Demand and Generation'!G315*'System Design'!$F$21,IF('System Design'!$F$8=2,'Hourly Demand and Generation'!H315*'System Design'!$F$21,IF('System Design'!$F$8=3,'Hourly Demand and Generation'!I315*'System Design'!$F$21)))</f>
        <v>0</v>
      </c>
      <c r="O315" s="32">
        <f>IF('System Design'!$F$8=1,'Hourly Demand and Generation'!J315*'System Design'!$F$22,IF('System Design'!$F$8=2,'Hourly Demand and Generation'!K315*'System Design'!$F$22,IF('System Design'!$F$8=3,'Hourly Demand and Generation'!L315*'System Design'!$F$22)))</f>
        <v>1000</v>
      </c>
      <c r="Q315" s="32">
        <f t="shared" si="57"/>
        <v>0</v>
      </c>
      <c r="R315" s="32">
        <f t="shared" si="60"/>
        <v>5400</v>
      </c>
      <c r="S315" s="32">
        <f t="shared" si="61"/>
        <v>0</v>
      </c>
      <c r="T315" s="32">
        <f t="shared" si="62"/>
        <v>21600</v>
      </c>
      <c r="U315" s="32">
        <f t="shared" si="63"/>
        <v>0</v>
      </c>
      <c r="V315" s="32">
        <f t="shared" si="58"/>
        <v>496</v>
      </c>
      <c r="W315" s="32">
        <f t="shared" si="64"/>
        <v>496</v>
      </c>
      <c r="X315" s="32">
        <f t="shared" si="65"/>
        <v>496</v>
      </c>
    </row>
    <row r="316" spans="1:24" x14ac:dyDescent="0.25">
      <c r="A316" s="2"/>
      <c r="B316" s="2" t="s">
        <v>2</v>
      </c>
      <c r="C316" s="2">
        <f t="shared" si="68"/>
        <v>13</v>
      </c>
      <c r="D316" s="2">
        <f t="shared" si="69"/>
        <v>24</v>
      </c>
      <c r="E316" s="2">
        <f t="shared" si="59"/>
        <v>312</v>
      </c>
      <c r="F316" s="11">
        <v>441</v>
      </c>
      <c r="G316" s="10">
        <v>0</v>
      </c>
      <c r="H316" s="10">
        <v>0</v>
      </c>
      <c r="I316" s="10">
        <v>0</v>
      </c>
      <c r="J316" s="9">
        <v>0.227141063715115</v>
      </c>
      <c r="K316" s="9">
        <v>0.227141063715115</v>
      </c>
      <c r="L316" s="9">
        <v>0.4</v>
      </c>
      <c r="N316" s="32">
        <f>IF('System Design'!$F$8=1,'Hourly Demand and Generation'!G316*'System Design'!$F$21,IF('System Design'!$F$8=2,'Hourly Demand and Generation'!H316*'System Design'!$F$21,IF('System Design'!$F$8=3,'Hourly Demand and Generation'!I316*'System Design'!$F$21)))</f>
        <v>0</v>
      </c>
      <c r="O316" s="32">
        <f>IF('System Design'!$F$8=1,'Hourly Demand and Generation'!J316*'System Design'!$F$22,IF('System Design'!$F$8=2,'Hourly Demand and Generation'!K316*'System Design'!$F$22,IF('System Design'!$F$8=3,'Hourly Demand and Generation'!L316*'System Design'!$F$22)))</f>
        <v>1000</v>
      </c>
      <c r="Q316" s="32">
        <f t="shared" si="57"/>
        <v>0</v>
      </c>
      <c r="R316" s="32">
        <f t="shared" si="60"/>
        <v>5400</v>
      </c>
      <c r="S316" s="32">
        <f t="shared" si="61"/>
        <v>0</v>
      </c>
      <c r="T316" s="32">
        <f t="shared" si="62"/>
        <v>21600</v>
      </c>
      <c r="U316" s="32">
        <f t="shared" si="63"/>
        <v>0</v>
      </c>
      <c r="V316" s="32">
        <f t="shared" si="58"/>
        <v>559</v>
      </c>
      <c r="W316" s="32">
        <f t="shared" si="64"/>
        <v>559</v>
      </c>
      <c r="X316" s="32">
        <f t="shared" si="65"/>
        <v>559</v>
      </c>
    </row>
    <row r="317" spans="1:24" x14ac:dyDescent="0.25">
      <c r="A317" s="2"/>
      <c r="B317" s="2" t="s">
        <v>2</v>
      </c>
      <c r="C317" s="2">
        <f>C316+1</f>
        <v>14</v>
      </c>
      <c r="D317" s="2">
        <v>1</v>
      </c>
      <c r="E317" s="2">
        <f t="shared" si="59"/>
        <v>313</v>
      </c>
      <c r="F317" s="11">
        <v>378</v>
      </c>
      <c r="G317" s="9">
        <v>0</v>
      </c>
      <c r="H317" s="9">
        <v>0</v>
      </c>
      <c r="I317" s="9">
        <v>0</v>
      </c>
      <c r="J317" s="9">
        <v>0.5</v>
      </c>
      <c r="K317" s="9">
        <v>0.5</v>
      </c>
      <c r="L317" s="9">
        <v>0.5</v>
      </c>
      <c r="N317" s="32">
        <f>IF('System Design'!$F$8=1,'Hourly Demand and Generation'!G317*'System Design'!$F$21,IF('System Design'!$F$8=2,'Hourly Demand and Generation'!H317*'System Design'!$F$21,IF('System Design'!$F$8=3,'Hourly Demand and Generation'!I317*'System Design'!$F$21)))</f>
        <v>0</v>
      </c>
      <c r="O317" s="32">
        <f>IF('System Design'!$F$8=1,'Hourly Demand and Generation'!J317*'System Design'!$F$22,IF('System Design'!$F$8=2,'Hourly Demand and Generation'!K317*'System Design'!$F$22,IF('System Design'!$F$8=3,'Hourly Demand and Generation'!L317*'System Design'!$F$22)))</f>
        <v>1250</v>
      </c>
      <c r="Q317" s="32">
        <f t="shared" si="57"/>
        <v>0</v>
      </c>
      <c r="R317" s="32">
        <f t="shared" si="60"/>
        <v>5400</v>
      </c>
      <c r="S317" s="32">
        <f t="shared" si="61"/>
        <v>0</v>
      </c>
      <c r="T317" s="32">
        <f t="shared" si="62"/>
        <v>21600</v>
      </c>
      <c r="U317" s="32">
        <f t="shared" si="63"/>
        <v>0</v>
      </c>
      <c r="V317" s="32">
        <f t="shared" si="58"/>
        <v>872</v>
      </c>
      <c r="W317" s="32">
        <f t="shared" si="64"/>
        <v>872</v>
      </c>
      <c r="X317" s="32">
        <f t="shared" si="65"/>
        <v>872</v>
      </c>
    </row>
    <row r="318" spans="1:24" x14ac:dyDescent="0.25">
      <c r="A318" s="2"/>
      <c r="B318" s="2" t="s">
        <v>2</v>
      </c>
      <c r="C318" s="2">
        <f>C317</f>
        <v>14</v>
      </c>
      <c r="D318" s="2">
        <f>D317+1</f>
        <v>2</v>
      </c>
      <c r="E318" s="2">
        <f t="shared" si="59"/>
        <v>314</v>
      </c>
      <c r="F318" s="11">
        <v>346.5</v>
      </c>
      <c r="G318" s="10">
        <v>0</v>
      </c>
      <c r="H318" s="10">
        <v>0</v>
      </c>
      <c r="I318" s="10">
        <v>0</v>
      </c>
      <c r="J318" s="9">
        <v>0.45</v>
      </c>
      <c r="K318" s="9">
        <v>0.45</v>
      </c>
      <c r="L318" s="9">
        <v>0.45</v>
      </c>
      <c r="N318" s="32">
        <f>IF('System Design'!$F$8=1,'Hourly Demand and Generation'!G318*'System Design'!$F$21,IF('System Design'!$F$8=2,'Hourly Demand and Generation'!H318*'System Design'!$F$21,IF('System Design'!$F$8=3,'Hourly Demand and Generation'!I318*'System Design'!$F$21)))</f>
        <v>0</v>
      </c>
      <c r="O318" s="32">
        <f>IF('System Design'!$F$8=1,'Hourly Demand and Generation'!J318*'System Design'!$F$22,IF('System Design'!$F$8=2,'Hourly Demand and Generation'!K318*'System Design'!$F$22,IF('System Design'!$F$8=3,'Hourly Demand and Generation'!L318*'System Design'!$F$22)))</f>
        <v>1125</v>
      </c>
      <c r="Q318" s="32">
        <f t="shared" si="57"/>
        <v>0</v>
      </c>
      <c r="R318" s="32">
        <f t="shared" si="60"/>
        <v>5400</v>
      </c>
      <c r="S318" s="32">
        <f t="shared" si="61"/>
        <v>0</v>
      </c>
      <c r="T318" s="32">
        <f t="shared" si="62"/>
        <v>21600</v>
      </c>
      <c r="U318" s="32">
        <f t="shared" si="63"/>
        <v>0</v>
      </c>
      <c r="V318" s="32">
        <f t="shared" si="58"/>
        <v>778.5</v>
      </c>
      <c r="W318" s="32">
        <f t="shared" si="64"/>
        <v>778.5</v>
      </c>
      <c r="X318" s="32">
        <f t="shared" si="65"/>
        <v>778.5</v>
      </c>
    </row>
    <row r="319" spans="1:24" x14ac:dyDescent="0.25">
      <c r="A319" s="2"/>
      <c r="B319" s="2" t="s">
        <v>2</v>
      </c>
      <c r="C319" s="2">
        <f t="shared" ref="C319:C340" si="70">C318</f>
        <v>14</v>
      </c>
      <c r="D319" s="2">
        <f t="shared" ref="D319:D340" si="71">D318+1</f>
        <v>3</v>
      </c>
      <c r="E319" s="2">
        <f t="shared" si="59"/>
        <v>315</v>
      </c>
      <c r="F319" s="11">
        <v>315</v>
      </c>
      <c r="G319" s="10">
        <v>0</v>
      </c>
      <c r="H319" s="10">
        <v>0</v>
      </c>
      <c r="I319" s="10">
        <v>0</v>
      </c>
      <c r="J319" s="9">
        <v>0.45</v>
      </c>
      <c r="K319" s="9">
        <v>0.45</v>
      </c>
      <c r="L319" s="9">
        <v>0.45</v>
      </c>
      <c r="N319" s="32">
        <f>IF('System Design'!$F$8=1,'Hourly Demand and Generation'!G319*'System Design'!$F$21,IF('System Design'!$F$8=2,'Hourly Demand and Generation'!H319*'System Design'!$F$21,IF('System Design'!$F$8=3,'Hourly Demand and Generation'!I319*'System Design'!$F$21)))</f>
        <v>0</v>
      </c>
      <c r="O319" s="32">
        <f>IF('System Design'!$F$8=1,'Hourly Demand and Generation'!J319*'System Design'!$F$22,IF('System Design'!$F$8=2,'Hourly Demand and Generation'!K319*'System Design'!$F$22,IF('System Design'!$F$8=3,'Hourly Demand and Generation'!L319*'System Design'!$F$22)))</f>
        <v>1125</v>
      </c>
      <c r="Q319" s="32">
        <f t="shared" si="57"/>
        <v>0</v>
      </c>
      <c r="R319" s="32">
        <f t="shared" si="60"/>
        <v>5400</v>
      </c>
      <c r="S319" s="32">
        <f t="shared" si="61"/>
        <v>0</v>
      </c>
      <c r="T319" s="32">
        <f t="shared" si="62"/>
        <v>21600</v>
      </c>
      <c r="U319" s="32">
        <f t="shared" si="63"/>
        <v>0</v>
      </c>
      <c r="V319" s="32">
        <f t="shared" si="58"/>
        <v>810</v>
      </c>
      <c r="W319" s="32">
        <f t="shared" si="64"/>
        <v>810</v>
      </c>
      <c r="X319" s="32">
        <f t="shared" si="65"/>
        <v>810</v>
      </c>
    </row>
    <row r="320" spans="1:24" x14ac:dyDescent="0.25">
      <c r="A320" s="2"/>
      <c r="B320" s="2" t="s">
        <v>2</v>
      </c>
      <c r="C320" s="2">
        <f t="shared" si="70"/>
        <v>14</v>
      </c>
      <c r="D320" s="2">
        <f t="shared" si="71"/>
        <v>4</v>
      </c>
      <c r="E320" s="2">
        <f t="shared" si="59"/>
        <v>316</v>
      </c>
      <c r="F320" s="11">
        <v>378</v>
      </c>
      <c r="G320" s="10">
        <v>0</v>
      </c>
      <c r="H320" s="10">
        <v>0</v>
      </c>
      <c r="I320" s="10">
        <v>0</v>
      </c>
      <c r="J320" s="9">
        <v>0.5</v>
      </c>
      <c r="K320" s="9">
        <v>0.5</v>
      </c>
      <c r="L320" s="9">
        <v>0.5</v>
      </c>
      <c r="N320" s="32">
        <f>IF('System Design'!$F$8=1,'Hourly Demand and Generation'!G320*'System Design'!$F$21,IF('System Design'!$F$8=2,'Hourly Demand and Generation'!H320*'System Design'!$F$21,IF('System Design'!$F$8=3,'Hourly Demand and Generation'!I320*'System Design'!$F$21)))</f>
        <v>0</v>
      </c>
      <c r="O320" s="32">
        <f>IF('System Design'!$F$8=1,'Hourly Demand and Generation'!J320*'System Design'!$F$22,IF('System Design'!$F$8=2,'Hourly Demand and Generation'!K320*'System Design'!$F$22,IF('System Design'!$F$8=3,'Hourly Demand and Generation'!L320*'System Design'!$F$22)))</f>
        <v>1250</v>
      </c>
      <c r="Q320" s="32">
        <f t="shared" si="57"/>
        <v>0</v>
      </c>
      <c r="R320" s="32">
        <f t="shared" si="60"/>
        <v>5400</v>
      </c>
      <c r="S320" s="32">
        <f t="shared" si="61"/>
        <v>0</v>
      </c>
      <c r="T320" s="32">
        <f t="shared" si="62"/>
        <v>21600</v>
      </c>
      <c r="U320" s="32">
        <f t="shared" si="63"/>
        <v>0</v>
      </c>
      <c r="V320" s="32">
        <f t="shared" si="58"/>
        <v>872</v>
      </c>
      <c r="W320" s="32">
        <f t="shared" si="64"/>
        <v>872</v>
      </c>
      <c r="X320" s="32">
        <f t="shared" si="65"/>
        <v>872</v>
      </c>
    </row>
    <row r="321" spans="1:24" x14ac:dyDescent="0.25">
      <c r="A321" s="2"/>
      <c r="B321" s="2" t="s">
        <v>2</v>
      </c>
      <c r="C321" s="2">
        <f t="shared" si="70"/>
        <v>14</v>
      </c>
      <c r="D321" s="2">
        <f t="shared" si="71"/>
        <v>5</v>
      </c>
      <c r="E321" s="2">
        <f t="shared" si="59"/>
        <v>317</v>
      </c>
      <c r="F321" s="11">
        <v>409.5</v>
      </c>
      <c r="G321" s="10">
        <v>0</v>
      </c>
      <c r="H321" s="10">
        <v>1.44E-2</v>
      </c>
      <c r="I321" s="10">
        <v>2.8799999999999999E-2</v>
      </c>
      <c r="J321" s="9">
        <v>0.4</v>
      </c>
      <c r="K321" s="9">
        <v>0.4</v>
      </c>
      <c r="L321" s="9">
        <v>0.4</v>
      </c>
      <c r="N321" s="32">
        <f>IF('System Design'!$F$8=1,'Hourly Demand and Generation'!G321*'System Design'!$F$21,IF('System Design'!$F$8=2,'Hourly Demand and Generation'!H321*'System Design'!$F$21,IF('System Design'!$F$8=3,'Hourly Demand and Generation'!I321*'System Design'!$F$21)))</f>
        <v>14.4</v>
      </c>
      <c r="O321" s="32">
        <f>IF('System Design'!$F$8=1,'Hourly Demand and Generation'!J321*'System Design'!$F$22,IF('System Design'!$F$8=2,'Hourly Demand and Generation'!K321*'System Design'!$F$22,IF('System Design'!$F$8=3,'Hourly Demand and Generation'!L321*'System Design'!$F$22)))</f>
        <v>1000</v>
      </c>
      <c r="Q321" s="32">
        <f t="shared" si="57"/>
        <v>0</v>
      </c>
      <c r="R321" s="32">
        <f t="shared" si="60"/>
        <v>5400</v>
      </c>
      <c r="S321" s="32">
        <f t="shared" si="61"/>
        <v>0</v>
      </c>
      <c r="T321" s="32">
        <f t="shared" si="62"/>
        <v>21600</v>
      </c>
      <c r="U321" s="32">
        <f t="shared" si="63"/>
        <v>0</v>
      </c>
      <c r="V321" s="32">
        <f t="shared" si="58"/>
        <v>604.9</v>
      </c>
      <c r="W321" s="32">
        <f t="shared" si="64"/>
        <v>604.9</v>
      </c>
      <c r="X321" s="32">
        <f t="shared" si="65"/>
        <v>604.9</v>
      </c>
    </row>
    <row r="322" spans="1:24" x14ac:dyDescent="0.25">
      <c r="A322" s="2"/>
      <c r="B322" s="2" t="s">
        <v>2</v>
      </c>
      <c r="C322" s="2">
        <f t="shared" si="70"/>
        <v>14</v>
      </c>
      <c r="D322" s="2">
        <f t="shared" si="71"/>
        <v>6</v>
      </c>
      <c r="E322" s="2">
        <f t="shared" si="59"/>
        <v>318</v>
      </c>
      <c r="F322" s="11">
        <v>441</v>
      </c>
      <c r="G322" s="10">
        <v>2.8799999999999999E-2</v>
      </c>
      <c r="H322" s="10">
        <v>4.4999999999999998E-2</v>
      </c>
      <c r="I322" s="10">
        <v>6.1199999999999997E-2</v>
      </c>
      <c r="J322" s="9">
        <v>0.4</v>
      </c>
      <c r="K322" s="9">
        <v>0.4</v>
      </c>
      <c r="L322" s="9">
        <v>0.4</v>
      </c>
      <c r="N322" s="32">
        <f>IF('System Design'!$F$8=1,'Hourly Demand and Generation'!G322*'System Design'!$F$21,IF('System Design'!$F$8=2,'Hourly Demand and Generation'!H322*'System Design'!$F$21,IF('System Design'!$F$8=3,'Hourly Demand and Generation'!I322*'System Design'!$F$21)))</f>
        <v>30.599999999999998</v>
      </c>
      <c r="O322" s="32">
        <f>IF('System Design'!$F$8=1,'Hourly Demand and Generation'!J322*'System Design'!$F$22,IF('System Design'!$F$8=2,'Hourly Demand and Generation'!K322*'System Design'!$F$22,IF('System Design'!$F$8=3,'Hourly Demand and Generation'!L322*'System Design'!$F$22)))</f>
        <v>1000</v>
      </c>
      <c r="Q322" s="32">
        <f t="shared" si="57"/>
        <v>0</v>
      </c>
      <c r="R322" s="32">
        <f t="shared" si="60"/>
        <v>5400</v>
      </c>
      <c r="S322" s="32">
        <f t="shared" si="61"/>
        <v>0</v>
      </c>
      <c r="T322" s="32">
        <f t="shared" si="62"/>
        <v>21600</v>
      </c>
      <c r="U322" s="32">
        <f t="shared" si="63"/>
        <v>0</v>
      </c>
      <c r="V322" s="32">
        <f t="shared" si="58"/>
        <v>589.59999999999991</v>
      </c>
      <c r="W322" s="32">
        <f t="shared" si="64"/>
        <v>589.59999999999991</v>
      </c>
      <c r="X322" s="32">
        <f t="shared" si="65"/>
        <v>589.59999999999991</v>
      </c>
    </row>
    <row r="323" spans="1:24" x14ac:dyDescent="0.25">
      <c r="A323" s="2"/>
      <c r="B323" s="2" t="s">
        <v>2</v>
      </c>
      <c r="C323" s="2">
        <f t="shared" si="70"/>
        <v>14</v>
      </c>
      <c r="D323" s="2">
        <f t="shared" si="71"/>
        <v>7</v>
      </c>
      <c r="E323" s="2">
        <f t="shared" si="59"/>
        <v>319</v>
      </c>
      <c r="F323" s="11">
        <v>472.5</v>
      </c>
      <c r="G323" s="10">
        <v>6.1199999999999997E-2</v>
      </c>
      <c r="H323" s="10">
        <v>7.5600000000000001E-2</v>
      </c>
      <c r="I323" s="10">
        <v>0.09</v>
      </c>
      <c r="J323" s="9">
        <v>0.45</v>
      </c>
      <c r="K323" s="9">
        <v>0.45</v>
      </c>
      <c r="L323" s="9">
        <v>0.45</v>
      </c>
      <c r="N323" s="32">
        <f>IF('System Design'!$F$8=1,'Hourly Demand and Generation'!G323*'System Design'!$F$21,IF('System Design'!$F$8=2,'Hourly Demand and Generation'!H323*'System Design'!$F$21,IF('System Design'!$F$8=3,'Hourly Demand and Generation'!I323*'System Design'!$F$21)))</f>
        <v>45</v>
      </c>
      <c r="O323" s="32">
        <f>IF('System Design'!$F$8=1,'Hourly Demand and Generation'!J323*'System Design'!$F$22,IF('System Design'!$F$8=2,'Hourly Demand and Generation'!K323*'System Design'!$F$22,IF('System Design'!$F$8=3,'Hourly Demand and Generation'!L323*'System Design'!$F$22)))</f>
        <v>1125</v>
      </c>
      <c r="Q323" s="32">
        <f t="shared" si="57"/>
        <v>0</v>
      </c>
      <c r="R323" s="32">
        <f t="shared" si="60"/>
        <v>5400</v>
      </c>
      <c r="S323" s="32">
        <f t="shared" si="61"/>
        <v>0</v>
      </c>
      <c r="T323" s="32">
        <f t="shared" si="62"/>
        <v>21600</v>
      </c>
      <c r="U323" s="32">
        <f t="shared" si="63"/>
        <v>0</v>
      </c>
      <c r="V323" s="32">
        <f t="shared" si="58"/>
        <v>697.5</v>
      </c>
      <c r="W323" s="32">
        <f t="shared" si="64"/>
        <v>697.5</v>
      </c>
      <c r="X323" s="32">
        <f t="shared" si="65"/>
        <v>697.5</v>
      </c>
    </row>
    <row r="324" spans="1:24" x14ac:dyDescent="0.25">
      <c r="A324" s="2"/>
      <c r="B324" s="2" t="s">
        <v>2</v>
      </c>
      <c r="C324" s="2">
        <f t="shared" si="70"/>
        <v>14</v>
      </c>
      <c r="D324" s="2">
        <f t="shared" si="71"/>
        <v>8</v>
      </c>
      <c r="E324" s="2">
        <f t="shared" si="59"/>
        <v>320</v>
      </c>
      <c r="F324" s="11">
        <v>504</v>
      </c>
      <c r="G324" s="10">
        <v>0.1188</v>
      </c>
      <c r="H324" s="10">
        <v>0.13500000000000001</v>
      </c>
      <c r="I324" s="10">
        <v>0.1512</v>
      </c>
      <c r="J324" s="9">
        <v>0.45</v>
      </c>
      <c r="K324" s="9">
        <v>0.45</v>
      </c>
      <c r="L324" s="9">
        <v>0.45</v>
      </c>
      <c r="N324" s="32">
        <f>IF('System Design'!$F$8=1,'Hourly Demand and Generation'!G324*'System Design'!$F$21,IF('System Design'!$F$8=2,'Hourly Demand and Generation'!H324*'System Design'!$F$21,IF('System Design'!$F$8=3,'Hourly Demand and Generation'!I324*'System Design'!$F$21)))</f>
        <v>75.599999999999994</v>
      </c>
      <c r="O324" s="32">
        <f>IF('System Design'!$F$8=1,'Hourly Demand and Generation'!J324*'System Design'!$F$22,IF('System Design'!$F$8=2,'Hourly Demand and Generation'!K324*'System Design'!$F$22,IF('System Design'!$F$8=3,'Hourly Demand and Generation'!L324*'System Design'!$F$22)))</f>
        <v>1125</v>
      </c>
      <c r="Q324" s="32">
        <f t="shared" si="57"/>
        <v>0</v>
      </c>
      <c r="R324" s="32">
        <f t="shared" si="60"/>
        <v>5400</v>
      </c>
      <c r="S324" s="32">
        <f t="shared" si="61"/>
        <v>0</v>
      </c>
      <c r="T324" s="32">
        <f t="shared" si="62"/>
        <v>21600</v>
      </c>
      <c r="U324" s="32">
        <f t="shared" si="63"/>
        <v>0</v>
      </c>
      <c r="V324" s="32">
        <f t="shared" si="58"/>
        <v>696.59999999999991</v>
      </c>
      <c r="W324" s="32">
        <f t="shared" si="64"/>
        <v>696.59999999999991</v>
      </c>
      <c r="X324" s="32">
        <f t="shared" si="65"/>
        <v>696.59999999999991</v>
      </c>
    </row>
    <row r="325" spans="1:24" x14ac:dyDescent="0.25">
      <c r="A325" s="2"/>
      <c r="B325" s="2" t="s">
        <v>2</v>
      </c>
      <c r="C325" s="2">
        <f t="shared" si="70"/>
        <v>14</v>
      </c>
      <c r="D325" s="2">
        <f t="shared" si="71"/>
        <v>9</v>
      </c>
      <c r="E325" s="2">
        <f t="shared" si="59"/>
        <v>321</v>
      </c>
      <c r="F325" s="11">
        <v>504</v>
      </c>
      <c r="G325" s="10">
        <v>0.18</v>
      </c>
      <c r="H325" s="10">
        <v>0.19439999999999999</v>
      </c>
      <c r="I325" s="10">
        <v>0.20880000000000001</v>
      </c>
      <c r="J325" s="9">
        <v>0.4</v>
      </c>
      <c r="K325" s="9">
        <v>0.4</v>
      </c>
      <c r="L325" s="9">
        <v>0.4</v>
      </c>
      <c r="N325" s="32">
        <f>IF('System Design'!$F$8=1,'Hourly Demand and Generation'!G325*'System Design'!$F$21,IF('System Design'!$F$8=2,'Hourly Demand and Generation'!H325*'System Design'!$F$21,IF('System Design'!$F$8=3,'Hourly Demand and Generation'!I325*'System Design'!$F$21)))</f>
        <v>104.4</v>
      </c>
      <c r="O325" s="32">
        <f>IF('System Design'!$F$8=1,'Hourly Demand and Generation'!J325*'System Design'!$F$22,IF('System Design'!$F$8=2,'Hourly Demand and Generation'!K325*'System Design'!$F$22,IF('System Design'!$F$8=3,'Hourly Demand and Generation'!L325*'System Design'!$F$22)))</f>
        <v>1000</v>
      </c>
      <c r="Q325" s="32">
        <f t="shared" si="57"/>
        <v>0</v>
      </c>
      <c r="R325" s="32">
        <f t="shared" si="60"/>
        <v>5400</v>
      </c>
      <c r="S325" s="32">
        <f t="shared" si="61"/>
        <v>0</v>
      </c>
      <c r="T325" s="32">
        <f t="shared" si="62"/>
        <v>21600</v>
      </c>
      <c r="U325" s="32">
        <f t="shared" si="63"/>
        <v>0</v>
      </c>
      <c r="V325" s="32">
        <f t="shared" si="58"/>
        <v>600.40000000000009</v>
      </c>
      <c r="W325" s="32">
        <f t="shared" si="64"/>
        <v>600.40000000000009</v>
      </c>
      <c r="X325" s="32">
        <f t="shared" si="65"/>
        <v>600.40000000000009</v>
      </c>
    </row>
    <row r="326" spans="1:24" x14ac:dyDescent="0.25">
      <c r="A326" s="2"/>
      <c r="B326" s="2" t="s">
        <v>2</v>
      </c>
      <c r="C326" s="2">
        <f t="shared" si="70"/>
        <v>14</v>
      </c>
      <c r="D326" s="2">
        <f t="shared" si="71"/>
        <v>10</v>
      </c>
      <c r="E326" s="2">
        <f t="shared" si="59"/>
        <v>322</v>
      </c>
      <c r="F326" s="11">
        <v>491.4</v>
      </c>
      <c r="G326" s="10">
        <v>0.2412</v>
      </c>
      <c r="H326" s="10">
        <v>0.25559999999999999</v>
      </c>
      <c r="I326" s="10">
        <v>0.27</v>
      </c>
      <c r="J326" s="9">
        <v>0.45</v>
      </c>
      <c r="K326" s="9">
        <v>0.45</v>
      </c>
      <c r="L326" s="9">
        <v>0.45</v>
      </c>
      <c r="N326" s="32">
        <f>IF('System Design'!$F$8=1,'Hourly Demand and Generation'!G326*'System Design'!$F$21,IF('System Design'!$F$8=2,'Hourly Demand and Generation'!H326*'System Design'!$F$21,IF('System Design'!$F$8=3,'Hourly Demand and Generation'!I326*'System Design'!$F$21)))</f>
        <v>135</v>
      </c>
      <c r="O326" s="32">
        <f>IF('System Design'!$F$8=1,'Hourly Demand and Generation'!J326*'System Design'!$F$22,IF('System Design'!$F$8=2,'Hourly Demand and Generation'!K326*'System Design'!$F$22,IF('System Design'!$F$8=3,'Hourly Demand and Generation'!L326*'System Design'!$F$22)))</f>
        <v>1125</v>
      </c>
      <c r="Q326" s="32">
        <f t="shared" ref="Q326:Q389" si="72">IF(F326-N326-O326&gt;0,F326-N326-O326,0)</f>
        <v>0</v>
      </c>
      <c r="R326" s="32">
        <f t="shared" si="60"/>
        <v>5400</v>
      </c>
      <c r="S326" s="32">
        <f t="shared" si="61"/>
        <v>0</v>
      </c>
      <c r="T326" s="32">
        <f t="shared" si="62"/>
        <v>21600</v>
      </c>
      <c r="U326" s="32">
        <f t="shared" si="63"/>
        <v>0</v>
      </c>
      <c r="V326" s="32">
        <f t="shared" ref="V326:V389" si="73">IF(F326-N326-O326&lt;0,N326+O326-F326,0)</f>
        <v>768.6</v>
      </c>
      <c r="W326" s="32">
        <f t="shared" si="64"/>
        <v>768.6</v>
      </c>
      <c r="X326" s="32">
        <f t="shared" si="65"/>
        <v>768.6</v>
      </c>
    </row>
    <row r="327" spans="1:24" x14ac:dyDescent="0.25">
      <c r="A327" s="2"/>
      <c r="B327" s="2" t="s">
        <v>2</v>
      </c>
      <c r="C327" s="2">
        <f t="shared" si="70"/>
        <v>14</v>
      </c>
      <c r="D327" s="2">
        <f t="shared" si="71"/>
        <v>11</v>
      </c>
      <c r="E327" s="2">
        <f t="shared" ref="E327:E390" si="74">E326+1</f>
        <v>323</v>
      </c>
      <c r="F327" s="11">
        <v>485.1</v>
      </c>
      <c r="G327" s="10">
        <v>0.29880000000000001</v>
      </c>
      <c r="H327" s="10">
        <v>0.315</v>
      </c>
      <c r="I327" s="10">
        <v>0.33119999999999999</v>
      </c>
      <c r="J327" s="9">
        <v>0.4</v>
      </c>
      <c r="K327" s="9">
        <v>0.4</v>
      </c>
      <c r="L327" s="9">
        <v>0.4</v>
      </c>
      <c r="N327" s="32">
        <f>IF('System Design'!$F$8=1,'Hourly Demand and Generation'!G327*'System Design'!$F$21,IF('System Design'!$F$8=2,'Hourly Demand and Generation'!H327*'System Design'!$F$21,IF('System Design'!$F$8=3,'Hourly Demand and Generation'!I327*'System Design'!$F$21)))</f>
        <v>165.6</v>
      </c>
      <c r="O327" s="32">
        <f>IF('System Design'!$F$8=1,'Hourly Demand and Generation'!J327*'System Design'!$F$22,IF('System Design'!$F$8=2,'Hourly Demand and Generation'!K327*'System Design'!$F$22,IF('System Design'!$F$8=3,'Hourly Demand and Generation'!L327*'System Design'!$F$22)))</f>
        <v>1000</v>
      </c>
      <c r="Q327" s="32">
        <f t="shared" si="72"/>
        <v>0</v>
      </c>
      <c r="R327" s="32">
        <f t="shared" ref="R327:R390" si="75">IF($Q327&lt;R326+$V327,IF(R326+$V327-$Q327&gt;5400,5400,R326+$V327-$Q327),0)</f>
        <v>5400</v>
      </c>
      <c r="S327" s="32">
        <f t="shared" ref="S327:S390" si="76">IF(R327&gt;0,0,$Q327+$V327-R326)</f>
        <v>0</v>
      </c>
      <c r="T327" s="32">
        <f t="shared" ref="T327:T390" si="77">IF($Q327&lt;T326+$V327,IF(T326+$V327-$Q327&gt;21600,21600,T326+$V327-$Q327),0)</f>
        <v>21600</v>
      </c>
      <c r="U327" s="32">
        <f t="shared" ref="U327:U390" si="78">IF(T327&gt;0,0,$Q327+$V327-T326)</f>
        <v>0</v>
      </c>
      <c r="V327" s="32">
        <f t="shared" si="73"/>
        <v>680.49999999999989</v>
      </c>
      <c r="W327" s="32">
        <f t="shared" ref="W327:W390" si="79">IF(R327=5400,$V327-(R327-R326),0)</f>
        <v>680.49999999999989</v>
      </c>
      <c r="X327" s="32">
        <f t="shared" ref="X327:X390" si="80">IF(T327=21600,$V327-(T327-T326),0)</f>
        <v>680.49999999999989</v>
      </c>
    </row>
    <row r="328" spans="1:24" x14ac:dyDescent="0.25">
      <c r="A328" s="2"/>
      <c r="B328" s="2" t="s">
        <v>2</v>
      </c>
      <c r="C328" s="2">
        <f t="shared" si="70"/>
        <v>14</v>
      </c>
      <c r="D328" s="2">
        <f t="shared" si="71"/>
        <v>12</v>
      </c>
      <c r="E328" s="2">
        <f t="shared" si="74"/>
        <v>324</v>
      </c>
      <c r="F328" s="11">
        <v>485.1</v>
      </c>
      <c r="G328" s="10">
        <v>0.36</v>
      </c>
      <c r="H328" s="10">
        <v>0.36</v>
      </c>
      <c r="I328" s="10">
        <v>0.36</v>
      </c>
      <c r="J328" s="9">
        <v>0.375</v>
      </c>
      <c r="K328" s="9">
        <v>0.375</v>
      </c>
      <c r="L328" s="9">
        <v>0.375</v>
      </c>
      <c r="N328" s="32">
        <f>IF('System Design'!$F$8=1,'Hourly Demand and Generation'!G328*'System Design'!$F$21,IF('System Design'!$F$8=2,'Hourly Demand and Generation'!H328*'System Design'!$F$21,IF('System Design'!$F$8=3,'Hourly Demand and Generation'!I328*'System Design'!$F$21)))</f>
        <v>180</v>
      </c>
      <c r="O328" s="32">
        <f>IF('System Design'!$F$8=1,'Hourly Demand and Generation'!J328*'System Design'!$F$22,IF('System Design'!$F$8=2,'Hourly Demand and Generation'!K328*'System Design'!$F$22,IF('System Design'!$F$8=3,'Hourly Demand and Generation'!L328*'System Design'!$F$22)))</f>
        <v>937.5</v>
      </c>
      <c r="Q328" s="32">
        <f t="shared" si="72"/>
        <v>0</v>
      </c>
      <c r="R328" s="32">
        <f t="shared" si="75"/>
        <v>5400</v>
      </c>
      <c r="S328" s="32">
        <f t="shared" si="76"/>
        <v>0</v>
      </c>
      <c r="T328" s="32">
        <f t="shared" si="77"/>
        <v>21600</v>
      </c>
      <c r="U328" s="32">
        <f t="shared" si="78"/>
        <v>0</v>
      </c>
      <c r="V328" s="32">
        <f t="shared" si="73"/>
        <v>632.4</v>
      </c>
      <c r="W328" s="32">
        <f t="shared" si="79"/>
        <v>632.4</v>
      </c>
      <c r="X328" s="32">
        <f t="shared" si="80"/>
        <v>632.4</v>
      </c>
    </row>
    <row r="329" spans="1:24" x14ac:dyDescent="0.25">
      <c r="A329" s="2"/>
      <c r="B329" s="2" t="s">
        <v>2</v>
      </c>
      <c r="C329" s="2">
        <f t="shared" si="70"/>
        <v>14</v>
      </c>
      <c r="D329" s="2">
        <f t="shared" si="71"/>
        <v>13</v>
      </c>
      <c r="E329" s="2">
        <f t="shared" si="74"/>
        <v>325</v>
      </c>
      <c r="F329" s="11">
        <v>504</v>
      </c>
      <c r="G329" s="10">
        <v>0.29880000000000001</v>
      </c>
      <c r="H329" s="10">
        <v>0.315</v>
      </c>
      <c r="I329" s="10">
        <v>0.33119999999999999</v>
      </c>
      <c r="J329" s="9">
        <v>0.4</v>
      </c>
      <c r="K329" s="9">
        <v>0.4</v>
      </c>
      <c r="L329" s="9">
        <v>0.4</v>
      </c>
      <c r="N329" s="32">
        <f>IF('System Design'!$F$8=1,'Hourly Demand and Generation'!G329*'System Design'!$F$21,IF('System Design'!$F$8=2,'Hourly Demand and Generation'!H329*'System Design'!$F$21,IF('System Design'!$F$8=3,'Hourly Demand and Generation'!I329*'System Design'!$F$21)))</f>
        <v>165.6</v>
      </c>
      <c r="O329" s="32">
        <f>IF('System Design'!$F$8=1,'Hourly Demand and Generation'!J329*'System Design'!$F$22,IF('System Design'!$F$8=2,'Hourly Demand and Generation'!K329*'System Design'!$F$22,IF('System Design'!$F$8=3,'Hourly Demand and Generation'!L329*'System Design'!$F$22)))</f>
        <v>1000</v>
      </c>
      <c r="Q329" s="32">
        <f t="shared" si="72"/>
        <v>0</v>
      </c>
      <c r="R329" s="32">
        <f t="shared" si="75"/>
        <v>5400</v>
      </c>
      <c r="S329" s="32">
        <f t="shared" si="76"/>
        <v>0</v>
      </c>
      <c r="T329" s="32">
        <f t="shared" si="77"/>
        <v>21600</v>
      </c>
      <c r="U329" s="32">
        <f t="shared" si="78"/>
        <v>0</v>
      </c>
      <c r="V329" s="32">
        <f t="shared" si="73"/>
        <v>661.59999999999991</v>
      </c>
      <c r="W329" s="32">
        <f t="shared" si="79"/>
        <v>661.59999999999991</v>
      </c>
      <c r="X329" s="32">
        <f t="shared" si="80"/>
        <v>661.59999999999991</v>
      </c>
    </row>
    <row r="330" spans="1:24" x14ac:dyDescent="0.25">
      <c r="A330" s="2"/>
      <c r="B330" s="2" t="s">
        <v>2</v>
      </c>
      <c r="C330" s="2">
        <f t="shared" si="70"/>
        <v>14</v>
      </c>
      <c r="D330" s="2">
        <f t="shared" si="71"/>
        <v>14</v>
      </c>
      <c r="E330" s="2">
        <f t="shared" si="74"/>
        <v>326</v>
      </c>
      <c r="F330" s="11">
        <v>504</v>
      </c>
      <c r="G330" s="10">
        <v>0.2412</v>
      </c>
      <c r="H330" s="10">
        <v>0.25559999999999999</v>
      </c>
      <c r="I330" s="10">
        <v>0.27</v>
      </c>
      <c r="J330" s="9">
        <v>0.42499999999999999</v>
      </c>
      <c r="K330" s="9">
        <v>0.42499999999999999</v>
      </c>
      <c r="L330" s="9">
        <v>0.42499999999999999</v>
      </c>
      <c r="N330" s="32">
        <f>IF('System Design'!$F$8=1,'Hourly Demand and Generation'!G330*'System Design'!$F$21,IF('System Design'!$F$8=2,'Hourly Demand and Generation'!H330*'System Design'!$F$21,IF('System Design'!$F$8=3,'Hourly Demand and Generation'!I330*'System Design'!$F$21)))</f>
        <v>135</v>
      </c>
      <c r="O330" s="32">
        <f>IF('System Design'!$F$8=1,'Hourly Demand and Generation'!J330*'System Design'!$F$22,IF('System Design'!$F$8=2,'Hourly Demand and Generation'!K330*'System Design'!$F$22,IF('System Design'!$F$8=3,'Hourly Demand and Generation'!L330*'System Design'!$F$22)))</f>
        <v>1062.5</v>
      </c>
      <c r="Q330" s="32">
        <f t="shared" si="72"/>
        <v>0</v>
      </c>
      <c r="R330" s="32">
        <f t="shared" si="75"/>
        <v>5400</v>
      </c>
      <c r="S330" s="32">
        <f t="shared" si="76"/>
        <v>0</v>
      </c>
      <c r="T330" s="32">
        <f t="shared" si="77"/>
        <v>21600</v>
      </c>
      <c r="U330" s="32">
        <f t="shared" si="78"/>
        <v>0</v>
      </c>
      <c r="V330" s="32">
        <f t="shared" si="73"/>
        <v>693.5</v>
      </c>
      <c r="W330" s="32">
        <f t="shared" si="79"/>
        <v>693.5</v>
      </c>
      <c r="X330" s="32">
        <f t="shared" si="80"/>
        <v>693.5</v>
      </c>
    </row>
    <row r="331" spans="1:24" x14ac:dyDescent="0.25">
      <c r="A331" s="2"/>
      <c r="B331" s="2" t="s">
        <v>2</v>
      </c>
      <c r="C331" s="2">
        <f t="shared" si="70"/>
        <v>14</v>
      </c>
      <c r="D331" s="2">
        <f t="shared" si="71"/>
        <v>15</v>
      </c>
      <c r="E331" s="2">
        <f t="shared" si="74"/>
        <v>327</v>
      </c>
      <c r="F331" s="11">
        <v>535.5</v>
      </c>
      <c r="G331" s="10">
        <v>0.18</v>
      </c>
      <c r="H331" s="10">
        <v>0.19439999999999999</v>
      </c>
      <c r="I331" s="10">
        <v>0.20880000000000001</v>
      </c>
      <c r="J331" s="9">
        <v>0.45</v>
      </c>
      <c r="K331" s="9">
        <v>0.45</v>
      </c>
      <c r="L331" s="9">
        <v>0.45</v>
      </c>
      <c r="N331" s="32">
        <f>IF('System Design'!$F$8=1,'Hourly Demand and Generation'!G331*'System Design'!$F$21,IF('System Design'!$F$8=2,'Hourly Demand and Generation'!H331*'System Design'!$F$21,IF('System Design'!$F$8=3,'Hourly Demand and Generation'!I331*'System Design'!$F$21)))</f>
        <v>104.4</v>
      </c>
      <c r="O331" s="32">
        <f>IF('System Design'!$F$8=1,'Hourly Demand and Generation'!J331*'System Design'!$F$22,IF('System Design'!$F$8=2,'Hourly Demand and Generation'!K331*'System Design'!$F$22,IF('System Design'!$F$8=3,'Hourly Demand and Generation'!L331*'System Design'!$F$22)))</f>
        <v>1125</v>
      </c>
      <c r="Q331" s="32">
        <f t="shared" si="72"/>
        <v>0</v>
      </c>
      <c r="R331" s="32">
        <f t="shared" si="75"/>
        <v>5400</v>
      </c>
      <c r="S331" s="32">
        <f t="shared" si="76"/>
        <v>0</v>
      </c>
      <c r="T331" s="32">
        <f t="shared" si="77"/>
        <v>21600</v>
      </c>
      <c r="U331" s="32">
        <f t="shared" si="78"/>
        <v>0</v>
      </c>
      <c r="V331" s="32">
        <f t="shared" si="73"/>
        <v>693.90000000000009</v>
      </c>
      <c r="W331" s="32">
        <f t="shared" si="79"/>
        <v>693.90000000000009</v>
      </c>
      <c r="X331" s="32">
        <f t="shared" si="80"/>
        <v>693.90000000000009</v>
      </c>
    </row>
    <row r="332" spans="1:24" x14ac:dyDescent="0.25">
      <c r="A332" s="2"/>
      <c r="B332" s="2" t="s">
        <v>2</v>
      </c>
      <c r="C332" s="2">
        <f t="shared" si="70"/>
        <v>14</v>
      </c>
      <c r="D332" s="2">
        <f t="shared" si="71"/>
        <v>16</v>
      </c>
      <c r="E332" s="2">
        <f t="shared" si="74"/>
        <v>328</v>
      </c>
      <c r="F332" s="11">
        <v>567</v>
      </c>
      <c r="G332" s="10">
        <v>0.1188</v>
      </c>
      <c r="H332" s="10">
        <v>0.13500000000000001</v>
      </c>
      <c r="I332" s="10">
        <v>0.1512</v>
      </c>
      <c r="J332" s="9">
        <v>0.45</v>
      </c>
      <c r="K332" s="9">
        <v>0.45</v>
      </c>
      <c r="L332" s="9">
        <v>0.45</v>
      </c>
      <c r="N332" s="32">
        <f>IF('System Design'!$F$8=1,'Hourly Demand and Generation'!G332*'System Design'!$F$21,IF('System Design'!$F$8=2,'Hourly Demand and Generation'!H332*'System Design'!$F$21,IF('System Design'!$F$8=3,'Hourly Demand and Generation'!I332*'System Design'!$F$21)))</f>
        <v>75.599999999999994</v>
      </c>
      <c r="O332" s="32">
        <f>IF('System Design'!$F$8=1,'Hourly Demand and Generation'!J332*'System Design'!$F$22,IF('System Design'!$F$8=2,'Hourly Demand and Generation'!K332*'System Design'!$F$22,IF('System Design'!$F$8=3,'Hourly Demand and Generation'!L332*'System Design'!$F$22)))</f>
        <v>1125</v>
      </c>
      <c r="Q332" s="32">
        <f t="shared" si="72"/>
        <v>0</v>
      </c>
      <c r="R332" s="32">
        <f t="shared" si="75"/>
        <v>5400</v>
      </c>
      <c r="S332" s="32">
        <f t="shared" si="76"/>
        <v>0</v>
      </c>
      <c r="T332" s="32">
        <f t="shared" si="77"/>
        <v>21600</v>
      </c>
      <c r="U332" s="32">
        <f t="shared" si="78"/>
        <v>0</v>
      </c>
      <c r="V332" s="32">
        <f t="shared" si="73"/>
        <v>633.59999999999991</v>
      </c>
      <c r="W332" s="32">
        <f t="shared" si="79"/>
        <v>633.59999999999991</v>
      </c>
      <c r="X332" s="32">
        <f t="shared" si="80"/>
        <v>633.59999999999991</v>
      </c>
    </row>
    <row r="333" spans="1:24" x14ac:dyDescent="0.25">
      <c r="A333" s="2"/>
      <c r="B333" s="2" t="s">
        <v>2</v>
      </c>
      <c r="C333" s="2">
        <f t="shared" si="70"/>
        <v>14</v>
      </c>
      <c r="D333" s="2">
        <f t="shared" si="71"/>
        <v>17</v>
      </c>
      <c r="E333" s="2">
        <f t="shared" si="74"/>
        <v>329</v>
      </c>
      <c r="F333" s="11">
        <v>598.5</v>
      </c>
      <c r="G333" s="10">
        <v>6.1199999999999997E-2</v>
      </c>
      <c r="H333" s="10">
        <v>7.5600000000000001E-2</v>
      </c>
      <c r="I333" s="10">
        <v>0.09</v>
      </c>
      <c r="J333" s="9">
        <v>0.5</v>
      </c>
      <c r="K333" s="9">
        <v>0.5</v>
      </c>
      <c r="L333" s="9">
        <v>0.5</v>
      </c>
      <c r="N333" s="32">
        <f>IF('System Design'!$F$8=1,'Hourly Demand and Generation'!G333*'System Design'!$F$21,IF('System Design'!$F$8=2,'Hourly Demand and Generation'!H333*'System Design'!$F$21,IF('System Design'!$F$8=3,'Hourly Demand and Generation'!I333*'System Design'!$F$21)))</f>
        <v>45</v>
      </c>
      <c r="O333" s="32">
        <f>IF('System Design'!$F$8=1,'Hourly Demand and Generation'!J333*'System Design'!$F$22,IF('System Design'!$F$8=2,'Hourly Demand and Generation'!K333*'System Design'!$F$22,IF('System Design'!$F$8=3,'Hourly Demand and Generation'!L333*'System Design'!$F$22)))</f>
        <v>1250</v>
      </c>
      <c r="Q333" s="32">
        <f t="shared" si="72"/>
        <v>0</v>
      </c>
      <c r="R333" s="32">
        <f t="shared" si="75"/>
        <v>5400</v>
      </c>
      <c r="S333" s="32">
        <f t="shared" si="76"/>
        <v>0</v>
      </c>
      <c r="T333" s="32">
        <f t="shared" si="77"/>
        <v>21600</v>
      </c>
      <c r="U333" s="32">
        <f t="shared" si="78"/>
        <v>0</v>
      </c>
      <c r="V333" s="32">
        <f t="shared" si="73"/>
        <v>696.5</v>
      </c>
      <c r="W333" s="32">
        <f t="shared" si="79"/>
        <v>696.5</v>
      </c>
      <c r="X333" s="32">
        <f t="shared" si="80"/>
        <v>696.5</v>
      </c>
    </row>
    <row r="334" spans="1:24" x14ac:dyDescent="0.25">
      <c r="A334" s="2"/>
      <c r="B334" s="2" t="s">
        <v>2</v>
      </c>
      <c r="C334" s="2">
        <f t="shared" si="70"/>
        <v>14</v>
      </c>
      <c r="D334" s="2">
        <f t="shared" si="71"/>
        <v>18</v>
      </c>
      <c r="E334" s="2">
        <f t="shared" si="74"/>
        <v>330</v>
      </c>
      <c r="F334" s="11">
        <v>630</v>
      </c>
      <c r="G334" s="10">
        <v>2.8799999999999999E-2</v>
      </c>
      <c r="H334" s="10">
        <v>4.4999999999999998E-2</v>
      </c>
      <c r="I334" s="10">
        <v>6.1199999999999997E-2</v>
      </c>
      <c r="J334" s="9">
        <v>0.47499999999999998</v>
      </c>
      <c r="K334" s="9">
        <v>0.47499999999999998</v>
      </c>
      <c r="L334" s="9">
        <v>0.47499999999999998</v>
      </c>
      <c r="N334" s="32">
        <f>IF('System Design'!$F$8=1,'Hourly Demand and Generation'!G334*'System Design'!$F$21,IF('System Design'!$F$8=2,'Hourly Demand and Generation'!H334*'System Design'!$F$21,IF('System Design'!$F$8=3,'Hourly Demand and Generation'!I334*'System Design'!$F$21)))</f>
        <v>30.599999999999998</v>
      </c>
      <c r="O334" s="32">
        <f>IF('System Design'!$F$8=1,'Hourly Demand and Generation'!J334*'System Design'!$F$22,IF('System Design'!$F$8=2,'Hourly Demand and Generation'!K334*'System Design'!$F$22,IF('System Design'!$F$8=3,'Hourly Demand and Generation'!L334*'System Design'!$F$22)))</f>
        <v>1187.5</v>
      </c>
      <c r="Q334" s="32">
        <f t="shared" si="72"/>
        <v>0</v>
      </c>
      <c r="R334" s="32">
        <f t="shared" si="75"/>
        <v>5400</v>
      </c>
      <c r="S334" s="32">
        <f t="shared" si="76"/>
        <v>0</v>
      </c>
      <c r="T334" s="32">
        <f t="shared" si="77"/>
        <v>21600</v>
      </c>
      <c r="U334" s="32">
        <f t="shared" si="78"/>
        <v>0</v>
      </c>
      <c r="V334" s="32">
        <f t="shared" si="73"/>
        <v>588.09999999999991</v>
      </c>
      <c r="W334" s="32">
        <f t="shared" si="79"/>
        <v>588.09999999999991</v>
      </c>
      <c r="X334" s="32">
        <f t="shared" si="80"/>
        <v>588.09999999999991</v>
      </c>
    </row>
    <row r="335" spans="1:24" x14ac:dyDescent="0.25">
      <c r="A335" s="2"/>
      <c r="B335" s="2" t="s">
        <v>2</v>
      </c>
      <c r="C335" s="2">
        <f t="shared" si="70"/>
        <v>14</v>
      </c>
      <c r="D335" s="2">
        <f t="shared" si="71"/>
        <v>19</v>
      </c>
      <c r="E335" s="2">
        <f t="shared" si="74"/>
        <v>331</v>
      </c>
      <c r="F335" s="11">
        <v>611.1</v>
      </c>
      <c r="G335" s="9">
        <v>0</v>
      </c>
      <c r="H335" s="9">
        <v>1.44E-2</v>
      </c>
      <c r="I335" s="10">
        <v>2.8799999999999999E-2</v>
      </c>
      <c r="J335" s="9">
        <v>0.45</v>
      </c>
      <c r="K335" s="9">
        <v>0.45</v>
      </c>
      <c r="L335" s="9">
        <v>0.45</v>
      </c>
      <c r="N335" s="32">
        <f>IF('System Design'!$F$8=1,'Hourly Demand and Generation'!G335*'System Design'!$F$21,IF('System Design'!$F$8=2,'Hourly Demand and Generation'!H335*'System Design'!$F$21,IF('System Design'!$F$8=3,'Hourly Demand and Generation'!I335*'System Design'!$F$21)))</f>
        <v>14.4</v>
      </c>
      <c r="O335" s="32">
        <f>IF('System Design'!$F$8=1,'Hourly Demand and Generation'!J335*'System Design'!$F$22,IF('System Design'!$F$8=2,'Hourly Demand and Generation'!K335*'System Design'!$F$22,IF('System Design'!$F$8=3,'Hourly Demand and Generation'!L335*'System Design'!$F$22)))</f>
        <v>1125</v>
      </c>
      <c r="Q335" s="32">
        <f t="shared" si="72"/>
        <v>0</v>
      </c>
      <c r="R335" s="32">
        <f t="shared" si="75"/>
        <v>5400</v>
      </c>
      <c r="S335" s="32">
        <f t="shared" si="76"/>
        <v>0</v>
      </c>
      <c r="T335" s="32">
        <f t="shared" si="77"/>
        <v>21600</v>
      </c>
      <c r="U335" s="32">
        <f t="shared" si="78"/>
        <v>0</v>
      </c>
      <c r="V335" s="32">
        <f t="shared" si="73"/>
        <v>528.30000000000007</v>
      </c>
      <c r="W335" s="32">
        <f t="shared" si="79"/>
        <v>528.30000000000007</v>
      </c>
      <c r="X335" s="32">
        <f t="shared" si="80"/>
        <v>528.30000000000007</v>
      </c>
    </row>
    <row r="336" spans="1:24" x14ac:dyDescent="0.25">
      <c r="A336" s="2"/>
      <c r="B336" s="2" t="s">
        <v>2</v>
      </c>
      <c r="C336" s="2">
        <f t="shared" si="70"/>
        <v>14</v>
      </c>
      <c r="D336" s="2">
        <f t="shared" si="71"/>
        <v>20</v>
      </c>
      <c r="E336" s="2">
        <f t="shared" si="74"/>
        <v>332</v>
      </c>
      <c r="F336" s="11">
        <v>598.5</v>
      </c>
      <c r="G336" s="10">
        <v>0</v>
      </c>
      <c r="H336" s="10">
        <v>0</v>
      </c>
      <c r="I336" s="10">
        <v>0</v>
      </c>
      <c r="J336" s="9">
        <v>0.45</v>
      </c>
      <c r="K336" s="9">
        <v>0.45</v>
      </c>
      <c r="L336" s="9">
        <v>0.45</v>
      </c>
      <c r="N336" s="32">
        <f>IF('System Design'!$F$8=1,'Hourly Demand and Generation'!G336*'System Design'!$F$21,IF('System Design'!$F$8=2,'Hourly Demand and Generation'!H336*'System Design'!$F$21,IF('System Design'!$F$8=3,'Hourly Demand and Generation'!I336*'System Design'!$F$21)))</f>
        <v>0</v>
      </c>
      <c r="O336" s="32">
        <f>IF('System Design'!$F$8=1,'Hourly Demand and Generation'!J336*'System Design'!$F$22,IF('System Design'!$F$8=2,'Hourly Demand and Generation'!K336*'System Design'!$F$22,IF('System Design'!$F$8=3,'Hourly Demand and Generation'!L336*'System Design'!$F$22)))</f>
        <v>1125</v>
      </c>
      <c r="Q336" s="32">
        <f t="shared" si="72"/>
        <v>0</v>
      </c>
      <c r="R336" s="32">
        <f t="shared" si="75"/>
        <v>5400</v>
      </c>
      <c r="S336" s="32">
        <f t="shared" si="76"/>
        <v>0</v>
      </c>
      <c r="T336" s="32">
        <f t="shared" si="77"/>
        <v>21600</v>
      </c>
      <c r="U336" s="32">
        <f t="shared" si="78"/>
        <v>0</v>
      </c>
      <c r="V336" s="32">
        <f t="shared" si="73"/>
        <v>526.5</v>
      </c>
      <c r="W336" s="32">
        <f t="shared" si="79"/>
        <v>526.5</v>
      </c>
      <c r="X336" s="32">
        <f t="shared" si="80"/>
        <v>526.5</v>
      </c>
    </row>
    <row r="337" spans="1:24" x14ac:dyDescent="0.25">
      <c r="A337" s="2"/>
      <c r="B337" s="2" t="s">
        <v>2</v>
      </c>
      <c r="C337" s="2">
        <f t="shared" si="70"/>
        <v>14</v>
      </c>
      <c r="D337" s="2">
        <f t="shared" si="71"/>
        <v>21</v>
      </c>
      <c r="E337" s="2">
        <f t="shared" si="74"/>
        <v>333</v>
      </c>
      <c r="F337" s="11">
        <v>567</v>
      </c>
      <c r="G337" s="10">
        <v>0</v>
      </c>
      <c r="H337" s="10">
        <v>0</v>
      </c>
      <c r="I337" s="10">
        <v>0</v>
      </c>
      <c r="J337" s="9">
        <v>0.45</v>
      </c>
      <c r="K337" s="9">
        <v>0.45</v>
      </c>
      <c r="L337" s="9">
        <v>0.45</v>
      </c>
      <c r="N337" s="32">
        <f>IF('System Design'!$F$8=1,'Hourly Demand and Generation'!G337*'System Design'!$F$21,IF('System Design'!$F$8=2,'Hourly Demand and Generation'!H337*'System Design'!$F$21,IF('System Design'!$F$8=3,'Hourly Demand and Generation'!I337*'System Design'!$F$21)))</f>
        <v>0</v>
      </c>
      <c r="O337" s="32">
        <f>IF('System Design'!$F$8=1,'Hourly Demand and Generation'!J337*'System Design'!$F$22,IF('System Design'!$F$8=2,'Hourly Demand and Generation'!K337*'System Design'!$F$22,IF('System Design'!$F$8=3,'Hourly Demand and Generation'!L337*'System Design'!$F$22)))</f>
        <v>1125</v>
      </c>
      <c r="Q337" s="32">
        <f t="shared" si="72"/>
        <v>0</v>
      </c>
      <c r="R337" s="32">
        <f t="shared" si="75"/>
        <v>5400</v>
      </c>
      <c r="S337" s="32">
        <f t="shared" si="76"/>
        <v>0</v>
      </c>
      <c r="T337" s="32">
        <f t="shared" si="77"/>
        <v>21600</v>
      </c>
      <c r="U337" s="32">
        <f t="shared" si="78"/>
        <v>0</v>
      </c>
      <c r="V337" s="32">
        <f t="shared" si="73"/>
        <v>558</v>
      </c>
      <c r="W337" s="32">
        <f t="shared" si="79"/>
        <v>558</v>
      </c>
      <c r="X337" s="32">
        <f t="shared" si="80"/>
        <v>558</v>
      </c>
    </row>
    <row r="338" spans="1:24" x14ac:dyDescent="0.25">
      <c r="A338" s="2"/>
      <c r="B338" s="2" t="s">
        <v>2</v>
      </c>
      <c r="C338" s="2">
        <f t="shared" si="70"/>
        <v>14</v>
      </c>
      <c r="D338" s="2">
        <f t="shared" si="71"/>
        <v>22</v>
      </c>
      <c r="E338" s="2">
        <f t="shared" si="74"/>
        <v>334</v>
      </c>
      <c r="F338" s="11">
        <v>535.5</v>
      </c>
      <c r="G338" s="10">
        <v>0</v>
      </c>
      <c r="H338" s="10">
        <v>0</v>
      </c>
      <c r="I338" s="10">
        <v>0</v>
      </c>
      <c r="J338" s="9">
        <v>0.47499999999999998</v>
      </c>
      <c r="K338" s="9">
        <v>0.47499999999999998</v>
      </c>
      <c r="L338" s="9">
        <v>0.47499999999999998</v>
      </c>
      <c r="N338" s="32">
        <f>IF('System Design'!$F$8=1,'Hourly Demand and Generation'!G338*'System Design'!$F$21,IF('System Design'!$F$8=2,'Hourly Demand and Generation'!H338*'System Design'!$F$21,IF('System Design'!$F$8=3,'Hourly Demand and Generation'!I338*'System Design'!$F$21)))</f>
        <v>0</v>
      </c>
      <c r="O338" s="32">
        <f>IF('System Design'!$F$8=1,'Hourly Demand and Generation'!J338*'System Design'!$F$22,IF('System Design'!$F$8=2,'Hourly Demand and Generation'!K338*'System Design'!$F$22,IF('System Design'!$F$8=3,'Hourly Demand and Generation'!L338*'System Design'!$F$22)))</f>
        <v>1187.5</v>
      </c>
      <c r="Q338" s="32">
        <f t="shared" si="72"/>
        <v>0</v>
      </c>
      <c r="R338" s="32">
        <f t="shared" si="75"/>
        <v>5400</v>
      </c>
      <c r="S338" s="32">
        <f t="shared" si="76"/>
        <v>0</v>
      </c>
      <c r="T338" s="32">
        <f t="shared" si="77"/>
        <v>21600</v>
      </c>
      <c r="U338" s="32">
        <f t="shared" si="78"/>
        <v>0</v>
      </c>
      <c r="V338" s="32">
        <f t="shared" si="73"/>
        <v>652</v>
      </c>
      <c r="W338" s="32">
        <f t="shared" si="79"/>
        <v>652</v>
      </c>
      <c r="X338" s="32">
        <f t="shared" si="80"/>
        <v>652</v>
      </c>
    </row>
    <row r="339" spans="1:24" x14ac:dyDescent="0.25">
      <c r="A339" s="2"/>
      <c r="B339" s="2" t="s">
        <v>2</v>
      </c>
      <c r="C339" s="2">
        <f t="shared" si="70"/>
        <v>14</v>
      </c>
      <c r="D339" s="2">
        <f t="shared" si="71"/>
        <v>23</v>
      </c>
      <c r="E339" s="2">
        <f t="shared" si="74"/>
        <v>335</v>
      </c>
      <c r="F339" s="11">
        <v>504</v>
      </c>
      <c r="G339" s="10">
        <v>0</v>
      </c>
      <c r="H339" s="10">
        <v>0</v>
      </c>
      <c r="I339" s="10">
        <v>0</v>
      </c>
      <c r="J339" s="9">
        <v>0.4</v>
      </c>
      <c r="K339" s="9">
        <v>0.4</v>
      </c>
      <c r="L339" s="9">
        <v>0.4</v>
      </c>
      <c r="N339" s="32">
        <f>IF('System Design'!$F$8=1,'Hourly Demand and Generation'!G339*'System Design'!$F$21,IF('System Design'!$F$8=2,'Hourly Demand and Generation'!H339*'System Design'!$F$21,IF('System Design'!$F$8=3,'Hourly Demand and Generation'!I339*'System Design'!$F$21)))</f>
        <v>0</v>
      </c>
      <c r="O339" s="32">
        <f>IF('System Design'!$F$8=1,'Hourly Demand and Generation'!J339*'System Design'!$F$22,IF('System Design'!$F$8=2,'Hourly Demand and Generation'!K339*'System Design'!$F$22,IF('System Design'!$F$8=3,'Hourly Demand and Generation'!L339*'System Design'!$F$22)))</f>
        <v>1000</v>
      </c>
      <c r="Q339" s="32">
        <f t="shared" si="72"/>
        <v>0</v>
      </c>
      <c r="R339" s="32">
        <f t="shared" si="75"/>
        <v>5400</v>
      </c>
      <c r="S339" s="32">
        <f t="shared" si="76"/>
        <v>0</v>
      </c>
      <c r="T339" s="32">
        <f t="shared" si="77"/>
        <v>21600</v>
      </c>
      <c r="U339" s="32">
        <f t="shared" si="78"/>
        <v>0</v>
      </c>
      <c r="V339" s="32">
        <f t="shared" si="73"/>
        <v>496</v>
      </c>
      <c r="W339" s="32">
        <f t="shared" si="79"/>
        <v>496</v>
      </c>
      <c r="X339" s="32">
        <f t="shared" si="80"/>
        <v>496</v>
      </c>
    </row>
    <row r="340" spans="1:24" x14ac:dyDescent="0.25">
      <c r="A340" s="2"/>
      <c r="B340" s="2" t="s">
        <v>2</v>
      </c>
      <c r="C340" s="2">
        <f t="shared" si="70"/>
        <v>14</v>
      </c>
      <c r="D340" s="2">
        <f t="shared" si="71"/>
        <v>24</v>
      </c>
      <c r="E340" s="2">
        <f t="shared" si="74"/>
        <v>336</v>
      </c>
      <c r="F340" s="11">
        <v>441</v>
      </c>
      <c r="G340" s="10">
        <v>0</v>
      </c>
      <c r="H340" s="10">
        <v>0</v>
      </c>
      <c r="I340" s="10">
        <v>0</v>
      </c>
      <c r="J340" s="9">
        <v>0.4</v>
      </c>
      <c r="K340" s="9">
        <v>0.4</v>
      </c>
      <c r="L340" s="9">
        <v>0.4</v>
      </c>
      <c r="N340" s="32">
        <f>IF('System Design'!$F$8=1,'Hourly Demand and Generation'!G340*'System Design'!$F$21,IF('System Design'!$F$8=2,'Hourly Demand and Generation'!H340*'System Design'!$F$21,IF('System Design'!$F$8=3,'Hourly Demand and Generation'!I340*'System Design'!$F$21)))</f>
        <v>0</v>
      </c>
      <c r="O340" s="32">
        <f>IF('System Design'!$F$8=1,'Hourly Demand and Generation'!J340*'System Design'!$F$22,IF('System Design'!$F$8=2,'Hourly Demand and Generation'!K340*'System Design'!$F$22,IF('System Design'!$F$8=3,'Hourly Demand and Generation'!L340*'System Design'!$F$22)))</f>
        <v>1000</v>
      </c>
      <c r="Q340" s="32">
        <f t="shared" si="72"/>
        <v>0</v>
      </c>
      <c r="R340" s="32">
        <f t="shared" si="75"/>
        <v>5400</v>
      </c>
      <c r="S340" s="32">
        <f t="shared" si="76"/>
        <v>0</v>
      </c>
      <c r="T340" s="32">
        <f t="shared" si="77"/>
        <v>21600</v>
      </c>
      <c r="U340" s="32">
        <f t="shared" si="78"/>
        <v>0</v>
      </c>
      <c r="V340" s="32">
        <f t="shared" si="73"/>
        <v>559</v>
      </c>
      <c r="W340" s="32">
        <f t="shared" si="79"/>
        <v>559</v>
      </c>
      <c r="X340" s="32">
        <f t="shared" si="80"/>
        <v>559</v>
      </c>
    </row>
    <row r="341" spans="1:24" x14ac:dyDescent="0.25">
      <c r="A341" s="2"/>
      <c r="B341" s="2" t="s">
        <v>2</v>
      </c>
      <c r="C341" s="2">
        <f>C340+1</f>
        <v>15</v>
      </c>
      <c r="D341" s="2">
        <v>1</v>
      </c>
      <c r="E341" s="2">
        <f t="shared" si="74"/>
        <v>337</v>
      </c>
      <c r="F341" s="11">
        <v>378</v>
      </c>
      <c r="G341" s="9">
        <v>0</v>
      </c>
      <c r="H341" s="9">
        <v>0</v>
      </c>
      <c r="I341" s="9">
        <v>0</v>
      </c>
      <c r="J341" s="9">
        <v>0.28066752366139702</v>
      </c>
      <c r="K341" s="9">
        <v>0.28066752366139702</v>
      </c>
      <c r="L341" s="9">
        <v>0.5</v>
      </c>
      <c r="N341" s="32">
        <f>IF('System Design'!$F$8=1,'Hourly Demand and Generation'!G341*'System Design'!$F$21,IF('System Design'!$F$8=2,'Hourly Demand and Generation'!H341*'System Design'!$F$21,IF('System Design'!$F$8=3,'Hourly Demand and Generation'!I341*'System Design'!$F$21)))</f>
        <v>0</v>
      </c>
      <c r="O341" s="32">
        <f>IF('System Design'!$F$8=1,'Hourly Demand and Generation'!J341*'System Design'!$F$22,IF('System Design'!$F$8=2,'Hourly Demand and Generation'!K341*'System Design'!$F$22,IF('System Design'!$F$8=3,'Hourly Demand and Generation'!L341*'System Design'!$F$22)))</f>
        <v>1250</v>
      </c>
      <c r="Q341" s="32">
        <f t="shared" si="72"/>
        <v>0</v>
      </c>
      <c r="R341" s="32">
        <f t="shared" si="75"/>
        <v>5400</v>
      </c>
      <c r="S341" s="32">
        <f t="shared" si="76"/>
        <v>0</v>
      </c>
      <c r="T341" s="32">
        <f t="shared" si="77"/>
        <v>21600</v>
      </c>
      <c r="U341" s="32">
        <f t="shared" si="78"/>
        <v>0</v>
      </c>
      <c r="V341" s="32">
        <f t="shared" si="73"/>
        <v>872</v>
      </c>
      <c r="W341" s="32">
        <f t="shared" si="79"/>
        <v>872</v>
      </c>
      <c r="X341" s="32">
        <f t="shared" si="80"/>
        <v>872</v>
      </c>
    </row>
    <row r="342" spans="1:24" x14ac:dyDescent="0.25">
      <c r="A342" s="2"/>
      <c r="B342" s="2" t="s">
        <v>2</v>
      </c>
      <c r="C342" s="2">
        <f>C341</f>
        <v>15</v>
      </c>
      <c r="D342" s="2">
        <f>D341+1</f>
        <v>2</v>
      </c>
      <c r="E342" s="2">
        <f t="shared" si="74"/>
        <v>338</v>
      </c>
      <c r="F342" s="11">
        <v>346.5</v>
      </c>
      <c r="G342" s="10">
        <v>0</v>
      </c>
      <c r="H342" s="10">
        <v>0</v>
      </c>
      <c r="I342" s="10">
        <v>0</v>
      </c>
      <c r="J342" s="9">
        <v>0.25260077129525799</v>
      </c>
      <c r="K342" s="9">
        <v>0.25260077129525799</v>
      </c>
      <c r="L342" s="9">
        <v>0.45</v>
      </c>
      <c r="N342" s="32">
        <f>IF('System Design'!$F$8=1,'Hourly Demand and Generation'!G342*'System Design'!$F$21,IF('System Design'!$F$8=2,'Hourly Demand and Generation'!H342*'System Design'!$F$21,IF('System Design'!$F$8=3,'Hourly Demand and Generation'!I342*'System Design'!$F$21)))</f>
        <v>0</v>
      </c>
      <c r="O342" s="32">
        <f>IF('System Design'!$F$8=1,'Hourly Demand and Generation'!J342*'System Design'!$F$22,IF('System Design'!$F$8=2,'Hourly Demand and Generation'!K342*'System Design'!$F$22,IF('System Design'!$F$8=3,'Hourly Demand and Generation'!L342*'System Design'!$F$22)))</f>
        <v>1125</v>
      </c>
      <c r="Q342" s="32">
        <f t="shared" si="72"/>
        <v>0</v>
      </c>
      <c r="R342" s="32">
        <f t="shared" si="75"/>
        <v>5400</v>
      </c>
      <c r="S342" s="32">
        <f t="shared" si="76"/>
        <v>0</v>
      </c>
      <c r="T342" s="32">
        <f t="shared" si="77"/>
        <v>21600</v>
      </c>
      <c r="U342" s="32">
        <f t="shared" si="78"/>
        <v>0</v>
      </c>
      <c r="V342" s="32">
        <f t="shared" si="73"/>
        <v>778.5</v>
      </c>
      <c r="W342" s="32">
        <f t="shared" si="79"/>
        <v>778.5</v>
      </c>
      <c r="X342" s="32">
        <f t="shared" si="80"/>
        <v>778.5</v>
      </c>
    </row>
    <row r="343" spans="1:24" x14ac:dyDescent="0.25">
      <c r="A343" s="2"/>
      <c r="B343" s="2" t="s">
        <v>2</v>
      </c>
      <c r="C343" s="2">
        <f t="shared" ref="C343:C364" si="81">C342</f>
        <v>15</v>
      </c>
      <c r="D343" s="2">
        <f t="shared" ref="D343:D364" si="82">D342+1</f>
        <v>3</v>
      </c>
      <c r="E343" s="2">
        <f t="shared" si="74"/>
        <v>339</v>
      </c>
      <c r="F343" s="11">
        <v>315</v>
      </c>
      <c r="G343" s="10">
        <v>0</v>
      </c>
      <c r="H343" s="10">
        <v>0</v>
      </c>
      <c r="I343" s="10">
        <v>0</v>
      </c>
      <c r="J343" s="9">
        <v>0.25260077129525799</v>
      </c>
      <c r="K343" s="9">
        <v>0.25260077129525799</v>
      </c>
      <c r="L343" s="9">
        <v>0.45</v>
      </c>
      <c r="N343" s="32">
        <f>IF('System Design'!$F$8=1,'Hourly Demand and Generation'!G343*'System Design'!$F$21,IF('System Design'!$F$8=2,'Hourly Demand and Generation'!H343*'System Design'!$F$21,IF('System Design'!$F$8=3,'Hourly Demand and Generation'!I343*'System Design'!$F$21)))</f>
        <v>0</v>
      </c>
      <c r="O343" s="32">
        <f>IF('System Design'!$F$8=1,'Hourly Demand and Generation'!J343*'System Design'!$F$22,IF('System Design'!$F$8=2,'Hourly Demand and Generation'!K343*'System Design'!$F$22,IF('System Design'!$F$8=3,'Hourly Demand and Generation'!L343*'System Design'!$F$22)))</f>
        <v>1125</v>
      </c>
      <c r="Q343" s="32">
        <f t="shared" si="72"/>
        <v>0</v>
      </c>
      <c r="R343" s="32">
        <f t="shared" si="75"/>
        <v>5400</v>
      </c>
      <c r="S343" s="32">
        <f t="shared" si="76"/>
        <v>0</v>
      </c>
      <c r="T343" s="32">
        <f t="shared" si="77"/>
        <v>21600</v>
      </c>
      <c r="U343" s="32">
        <f t="shared" si="78"/>
        <v>0</v>
      </c>
      <c r="V343" s="32">
        <f t="shared" si="73"/>
        <v>810</v>
      </c>
      <c r="W343" s="32">
        <f t="shared" si="79"/>
        <v>810</v>
      </c>
      <c r="X343" s="32">
        <f t="shared" si="80"/>
        <v>810</v>
      </c>
    </row>
    <row r="344" spans="1:24" x14ac:dyDescent="0.25">
      <c r="A344" s="2"/>
      <c r="B344" s="2" t="s">
        <v>2</v>
      </c>
      <c r="C344" s="2">
        <f t="shared" si="81"/>
        <v>15</v>
      </c>
      <c r="D344" s="2">
        <f t="shared" si="82"/>
        <v>4</v>
      </c>
      <c r="E344" s="2">
        <f t="shared" si="74"/>
        <v>340</v>
      </c>
      <c r="F344" s="11">
        <v>378</v>
      </c>
      <c r="G344" s="10">
        <v>0</v>
      </c>
      <c r="H344" s="10">
        <v>0</v>
      </c>
      <c r="I344" s="10">
        <v>0</v>
      </c>
      <c r="J344" s="9">
        <v>0.28066752366139702</v>
      </c>
      <c r="K344" s="9">
        <v>0.28066752366139702</v>
      </c>
      <c r="L344" s="9">
        <v>0.5</v>
      </c>
      <c r="N344" s="32">
        <f>IF('System Design'!$F$8=1,'Hourly Demand and Generation'!G344*'System Design'!$F$21,IF('System Design'!$F$8=2,'Hourly Demand and Generation'!H344*'System Design'!$F$21,IF('System Design'!$F$8=3,'Hourly Demand and Generation'!I344*'System Design'!$F$21)))</f>
        <v>0</v>
      </c>
      <c r="O344" s="32">
        <f>IF('System Design'!$F$8=1,'Hourly Demand and Generation'!J344*'System Design'!$F$22,IF('System Design'!$F$8=2,'Hourly Demand and Generation'!K344*'System Design'!$F$22,IF('System Design'!$F$8=3,'Hourly Demand and Generation'!L344*'System Design'!$F$22)))</f>
        <v>1250</v>
      </c>
      <c r="Q344" s="32">
        <f t="shared" si="72"/>
        <v>0</v>
      </c>
      <c r="R344" s="32">
        <f t="shared" si="75"/>
        <v>5400</v>
      </c>
      <c r="S344" s="32">
        <f t="shared" si="76"/>
        <v>0</v>
      </c>
      <c r="T344" s="32">
        <f t="shared" si="77"/>
        <v>21600</v>
      </c>
      <c r="U344" s="32">
        <f t="shared" si="78"/>
        <v>0</v>
      </c>
      <c r="V344" s="32">
        <f t="shared" si="73"/>
        <v>872</v>
      </c>
      <c r="W344" s="32">
        <f t="shared" si="79"/>
        <v>872</v>
      </c>
      <c r="X344" s="32">
        <f t="shared" si="80"/>
        <v>872</v>
      </c>
    </row>
    <row r="345" spans="1:24" x14ac:dyDescent="0.25">
      <c r="A345" s="2"/>
      <c r="B345" s="2" t="s">
        <v>2</v>
      </c>
      <c r="C345" s="2">
        <f t="shared" si="81"/>
        <v>15</v>
      </c>
      <c r="D345" s="2">
        <f t="shared" si="82"/>
        <v>5</v>
      </c>
      <c r="E345" s="2">
        <f t="shared" si="74"/>
        <v>341</v>
      </c>
      <c r="F345" s="11">
        <v>409.5</v>
      </c>
      <c r="G345" s="10">
        <v>0</v>
      </c>
      <c r="H345" s="10">
        <v>1.44E-2</v>
      </c>
      <c r="I345" s="10">
        <v>2.8799999999999999E-2</v>
      </c>
      <c r="J345" s="9">
        <v>0.22453401892911801</v>
      </c>
      <c r="K345" s="9">
        <v>0.22453401892911801</v>
      </c>
      <c r="L345" s="9">
        <v>0.4</v>
      </c>
      <c r="N345" s="32">
        <f>IF('System Design'!$F$8=1,'Hourly Demand and Generation'!G345*'System Design'!$F$21,IF('System Design'!$F$8=2,'Hourly Demand and Generation'!H345*'System Design'!$F$21,IF('System Design'!$F$8=3,'Hourly Demand and Generation'!I345*'System Design'!$F$21)))</f>
        <v>14.4</v>
      </c>
      <c r="O345" s="32">
        <f>IF('System Design'!$F$8=1,'Hourly Demand and Generation'!J345*'System Design'!$F$22,IF('System Design'!$F$8=2,'Hourly Demand and Generation'!K345*'System Design'!$F$22,IF('System Design'!$F$8=3,'Hourly Demand and Generation'!L345*'System Design'!$F$22)))</f>
        <v>1000</v>
      </c>
      <c r="Q345" s="32">
        <f t="shared" si="72"/>
        <v>0</v>
      </c>
      <c r="R345" s="32">
        <f t="shared" si="75"/>
        <v>5400</v>
      </c>
      <c r="S345" s="32">
        <f t="shared" si="76"/>
        <v>0</v>
      </c>
      <c r="T345" s="32">
        <f t="shared" si="77"/>
        <v>21600</v>
      </c>
      <c r="U345" s="32">
        <f t="shared" si="78"/>
        <v>0</v>
      </c>
      <c r="V345" s="32">
        <f t="shared" si="73"/>
        <v>604.9</v>
      </c>
      <c r="W345" s="32">
        <f t="shared" si="79"/>
        <v>604.9</v>
      </c>
      <c r="X345" s="32">
        <f t="shared" si="80"/>
        <v>604.9</v>
      </c>
    </row>
    <row r="346" spans="1:24" x14ac:dyDescent="0.25">
      <c r="A346" s="2"/>
      <c r="B346" s="2" t="s">
        <v>2</v>
      </c>
      <c r="C346" s="2">
        <f t="shared" si="81"/>
        <v>15</v>
      </c>
      <c r="D346" s="2">
        <f t="shared" si="82"/>
        <v>6</v>
      </c>
      <c r="E346" s="2">
        <f t="shared" si="74"/>
        <v>342</v>
      </c>
      <c r="F346" s="11">
        <v>441</v>
      </c>
      <c r="G346" s="10">
        <v>2.8799999999999999E-2</v>
      </c>
      <c r="H346" s="10">
        <v>4.4999999999999998E-2</v>
      </c>
      <c r="I346" s="10">
        <v>6.1199999999999997E-2</v>
      </c>
      <c r="J346" s="9">
        <v>0.22453401892911801</v>
      </c>
      <c r="K346" s="9">
        <v>0.22453401892911801</v>
      </c>
      <c r="L346" s="9">
        <v>0.4</v>
      </c>
      <c r="N346" s="32">
        <f>IF('System Design'!$F$8=1,'Hourly Demand and Generation'!G346*'System Design'!$F$21,IF('System Design'!$F$8=2,'Hourly Demand and Generation'!H346*'System Design'!$F$21,IF('System Design'!$F$8=3,'Hourly Demand and Generation'!I346*'System Design'!$F$21)))</f>
        <v>30.599999999999998</v>
      </c>
      <c r="O346" s="32">
        <f>IF('System Design'!$F$8=1,'Hourly Demand and Generation'!J346*'System Design'!$F$22,IF('System Design'!$F$8=2,'Hourly Demand and Generation'!K346*'System Design'!$F$22,IF('System Design'!$F$8=3,'Hourly Demand and Generation'!L346*'System Design'!$F$22)))</f>
        <v>1000</v>
      </c>
      <c r="Q346" s="32">
        <f t="shared" si="72"/>
        <v>0</v>
      </c>
      <c r="R346" s="32">
        <f t="shared" si="75"/>
        <v>5400</v>
      </c>
      <c r="S346" s="32">
        <f t="shared" si="76"/>
        <v>0</v>
      </c>
      <c r="T346" s="32">
        <f t="shared" si="77"/>
        <v>21600</v>
      </c>
      <c r="U346" s="32">
        <f t="shared" si="78"/>
        <v>0</v>
      </c>
      <c r="V346" s="32">
        <f t="shared" si="73"/>
        <v>589.59999999999991</v>
      </c>
      <c r="W346" s="32">
        <f t="shared" si="79"/>
        <v>589.59999999999991</v>
      </c>
      <c r="X346" s="32">
        <f t="shared" si="80"/>
        <v>589.59999999999991</v>
      </c>
    </row>
    <row r="347" spans="1:24" x14ac:dyDescent="0.25">
      <c r="A347" s="2"/>
      <c r="B347" s="2" t="s">
        <v>2</v>
      </c>
      <c r="C347" s="2">
        <f t="shared" si="81"/>
        <v>15</v>
      </c>
      <c r="D347" s="2">
        <f t="shared" si="82"/>
        <v>7</v>
      </c>
      <c r="E347" s="2">
        <f t="shared" si="74"/>
        <v>343</v>
      </c>
      <c r="F347" s="11">
        <v>472.5</v>
      </c>
      <c r="G347" s="10">
        <v>6.1199999999999997E-2</v>
      </c>
      <c r="H347" s="10">
        <v>7.5600000000000001E-2</v>
      </c>
      <c r="I347" s="10">
        <v>0.09</v>
      </c>
      <c r="J347" s="9">
        <v>0.25260077129525799</v>
      </c>
      <c r="K347" s="9">
        <v>0.25260077129525799</v>
      </c>
      <c r="L347" s="9">
        <v>0.45</v>
      </c>
      <c r="N347" s="32">
        <f>IF('System Design'!$F$8=1,'Hourly Demand and Generation'!G347*'System Design'!$F$21,IF('System Design'!$F$8=2,'Hourly Demand and Generation'!H347*'System Design'!$F$21,IF('System Design'!$F$8=3,'Hourly Demand and Generation'!I347*'System Design'!$F$21)))</f>
        <v>45</v>
      </c>
      <c r="O347" s="32">
        <f>IF('System Design'!$F$8=1,'Hourly Demand and Generation'!J347*'System Design'!$F$22,IF('System Design'!$F$8=2,'Hourly Demand and Generation'!K347*'System Design'!$F$22,IF('System Design'!$F$8=3,'Hourly Demand and Generation'!L347*'System Design'!$F$22)))</f>
        <v>1125</v>
      </c>
      <c r="Q347" s="32">
        <f t="shared" si="72"/>
        <v>0</v>
      </c>
      <c r="R347" s="32">
        <f t="shared" si="75"/>
        <v>5400</v>
      </c>
      <c r="S347" s="32">
        <f t="shared" si="76"/>
        <v>0</v>
      </c>
      <c r="T347" s="32">
        <f t="shared" si="77"/>
        <v>21600</v>
      </c>
      <c r="U347" s="32">
        <f t="shared" si="78"/>
        <v>0</v>
      </c>
      <c r="V347" s="32">
        <f t="shared" si="73"/>
        <v>697.5</v>
      </c>
      <c r="W347" s="32">
        <f t="shared" si="79"/>
        <v>697.5</v>
      </c>
      <c r="X347" s="32">
        <f t="shared" si="80"/>
        <v>697.5</v>
      </c>
    </row>
    <row r="348" spans="1:24" x14ac:dyDescent="0.25">
      <c r="A348" s="2"/>
      <c r="B348" s="2" t="s">
        <v>2</v>
      </c>
      <c r="C348" s="2">
        <f t="shared" si="81"/>
        <v>15</v>
      </c>
      <c r="D348" s="2">
        <f t="shared" si="82"/>
        <v>8</v>
      </c>
      <c r="E348" s="2">
        <f t="shared" si="74"/>
        <v>344</v>
      </c>
      <c r="F348" s="11">
        <v>504</v>
      </c>
      <c r="G348" s="10">
        <v>0.1188</v>
      </c>
      <c r="H348" s="10">
        <v>0.13500000000000001</v>
      </c>
      <c r="I348" s="10">
        <v>0.1512</v>
      </c>
      <c r="J348" s="9">
        <v>0.25260077129525799</v>
      </c>
      <c r="K348" s="9">
        <v>0.25260077129525799</v>
      </c>
      <c r="L348" s="9">
        <v>0.45</v>
      </c>
      <c r="N348" s="32">
        <f>IF('System Design'!$F$8=1,'Hourly Demand and Generation'!G348*'System Design'!$F$21,IF('System Design'!$F$8=2,'Hourly Demand and Generation'!H348*'System Design'!$F$21,IF('System Design'!$F$8=3,'Hourly Demand and Generation'!I348*'System Design'!$F$21)))</f>
        <v>75.599999999999994</v>
      </c>
      <c r="O348" s="32">
        <f>IF('System Design'!$F$8=1,'Hourly Demand and Generation'!J348*'System Design'!$F$22,IF('System Design'!$F$8=2,'Hourly Demand and Generation'!K348*'System Design'!$F$22,IF('System Design'!$F$8=3,'Hourly Demand and Generation'!L348*'System Design'!$F$22)))</f>
        <v>1125</v>
      </c>
      <c r="Q348" s="32">
        <f t="shared" si="72"/>
        <v>0</v>
      </c>
      <c r="R348" s="32">
        <f t="shared" si="75"/>
        <v>5400</v>
      </c>
      <c r="S348" s="32">
        <f t="shared" si="76"/>
        <v>0</v>
      </c>
      <c r="T348" s="32">
        <f t="shared" si="77"/>
        <v>21600</v>
      </c>
      <c r="U348" s="32">
        <f t="shared" si="78"/>
        <v>0</v>
      </c>
      <c r="V348" s="32">
        <f t="shared" si="73"/>
        <v>696.59999999999991</v>
      </c>
      <c r="W348" s="32">
        <f t="shared" si="79"/>
        <v>696.59999999999991</v>
      </c>
      <c r="X348" s="32">
        <f t="shared" si="80"/>
        <v>696.59999999999991</v>
      </c>
    </row>
    <row r="349" spans="1:24" x14ac:dyDescent="0.25">
      <c r="A349" s="2"/>
      <c r="B349" s="2" t="s">
        <v>2</v>
      </c>
      <c r="C349" s="2">
        <f t="shared" si="81"/>
        <v>15</v>
      </c>
      <c r="D349" s="2">
        <f t="shared" si="82"/>
        <v>9</v>
      </c>
      <c r="E349" s="2">
        <f t="shared" si="74"/>
        <v>345</v>
      </c>
      <c r="F349" s="11">
        <v>504</v>
      </c>
      <c r="G349" s="10">
        <v>0.18</v>
      </c>
      <c r="H349" s="10">
        <v>0.19439999999999999</v>
      </c>
      <c r="I349" s="10">
        <v>0.20880000000000001</v>
      </c>
      <c r="J349" s="9">
        <v>0.22453401892911801</v>
      </c>
      <c r="K349" s="9">
        <v>0.22453401892911801</v>
      </c>
      <c r="L349" s="9">
        <v>0.4</v>
      </c>
      <c r="N349" s="32">
        <f>IF('System Design'!$F$8=1,'Hourly Demand and Generation'!G349*'System Design'!$F$21,IF('System Design'!$F$8=2,'Hourly Demand and Generation'!H349*'System Design'!$F$21,IF('System Design'!$F$8=3,'Hourly Demand and Generation'!I349*'System Design'!$F$21)))</f>
        <v>104.4</v>
      </c>
      <c r="O349" s="32">
        <f>IF('System Design'!$F$8=1,'Hourly Demand and Generation'!J349*'System Design'!$F$22,IF('System Design'!$F$8=2,'Hourly Demand and Generation'!K349*'System Design'!$F$22,IF('System Design'!$F$8=3,'Hourly Demand and Generation'!L349*'System Design'!$F$22)))</f>
        <v>1000</v>
      </c>
      <c r="Q349" s="32">
        <f t="shared" si="72"/>
        <v>0</v>
      </c>
      <c r="R349" s="32">
        <f t="shared" si="75"/>
        <v>5400</v>
      </c>
      <c r="S349" s="32">
        <f t="shared" si="76"/>
        <v>0</v>
      </c>
      <c r="T349" s="32">
        <f t="shared" si="77"/>
        <v>21600</v>
      </c>
      <c r="U349" s="32">
        <f t="shared" si="78"/>
        <v>0</v>
      </c>
      <c r="V349" s="32">
        <f t="shared" si="73"/>
        <v>600.40000000000009</v>
      </c>
      <c r="W349" s="32">
        <f t="shared" si="79"/>
        <v>600.40000000000009</v>
      </c>
      <c r="X349" s="32">
        <f t="shared" si="80"/>
        <v>600.40000000000009</v>
      </c>
    </row>
    <row r="350" spans="1:24" x14ac:dyDescent="0.25">
      <c r="A350" s="2"/>
      <c r="B350" s="2" t="s">
        <v>2</v>
      </c>
      <c r="C350" s="2">
        <f t="shared" si="81"/>
        <v>15</v>
      </c>
      <c r="D350" s="2">
        <f t="shared" si="82"/>
        <v>10</v>
      </c>
      <c r="E350" s="2">
        <f t="shared" si="74"/>
        <v>346</v>
      </c>
      <c r="F350" s="11">
        <v>491.4</v>
      </c>
      <c r="G350" s="10">
        <v>0.2412</v>
      </c>
      <c r="H350" s="10">
        <v>0.25559999999999999</v>
      </c>
      <c r="I350" s="10">
        <v>0.27</v>
      </c>
      <c r="J350" s="9">
        <v>0.25260077129525799</v>
      </c>
      <c r="K350" s="9">
        <v>0.25260077129525799</v>
      </c>
      <c r="L350" s="9">
        <v>0.45</v>
      </c>
      <c r="N350" s="32">
        <f>IF('System Design'!$F$8=1,'Hourly Demand and Generation'!G350*'System Design'!$F$21,IF('System Design'!$F$8=2,'Hourly Demand and Generation'!H350*'System Design'!$F$21,IF('System Design'!$F$8=3,'Hourly Demand and Generation'!I350*'System Design'!$F$21)))</f>
        <v>135</v>
      </c>
      <c r="O350" s="32">
        <f>IF('System Design'!$F$8=1,'Hourly Demand and Generation'!J350*'System Design'!$F$22,IF('System Design'!$F$8=2,'Hourly Demand and Generation'!K350*'System Design'!$F$22,IF('System Design'!$F$8=3,'Hourly Demand and Generation'!L350*'System Design'!$F$22)))</f>
        <v>1125</v>
      </c>
      <c r="Q350" s="32">
        <f t="shared" si="72"/>
        <v>0</v>
      </c>
      <c r="R350" s="32">
        <f t="shared" si="75"/>
        <v>5400</v>
      </c>
      <c r="S350" s="32">
        <f t="shared" si="76"/>
        <v>0</v>
      </c>
      <c r="T350" s="32">
        <f t="shared" si="77"/>
        <v>21600</v>
      </c>
      <c r="U350" s="32">
        <f t="shared" si="78"/>
        <v>0</v>
      </c>
      <c r="V350" s="32">
        <f t="shared" si="73"/>
        <v>768.6</v>
      </c>
      <c r="W350" s="32">
        <f t="shared" si="79"/>
        <v>768.6</v>
      </c>
      <c r="X350" s="32">
        <f t="shared" si="80"/>
        <v>768.6</v>
      </c>
    </row>
    <row r="351" spans="1:24" x14ac:dyDescent="0.25">
      <c r="A351" s="2"/>
      <c r="B351" s="2" t="s">
        <v>2</v>
      </c>
      <c r="C351" s="2">
        <f t="shared" si="81"/>
        <v>15</v>
      </c>
      <c r="D351" s="2">
        <f t="shared" si="82"/>
        <v>11</v>
      </c>
      <c r="E351" s="2">
        <f t="shared" si="74"/>
        <v>347</v>
      </c>
      <c r="F351" s="11">
        <v>485.1</v>
      </c>
      <c r="G351" s="10">
        <v>0.29880000000000001</v>
      </c>
      <c r="H351" s="10">
        <v>0.315</v>
      </c>
      <c r="I351" s="10">
        <v>0.33119999999999999</v>
      </c>
      <c r="J351" s="9">
        <v>0.22453401892911801</v>
      </c>
      <c r="K351" s="9">
        <v>0.22453401892911801</v>
      </c>
      <c r="L351" s="9">
        <v>0.4</v>
      </c>
      <c r="N351" s="32">
        <f>IF('System Design'!$F$8=1,'Hourly Demand and Generation'!G351*'System Design'!$F$21,IF('System Design'!$F$8=2,'Hourly Demand and Generation'!H351*'System Design'!$F$21,IF('System Design'!$F$8=3,'Hourly Demand and Generation'!I351*'System Design'!$F$21)))</f>
        <v>165.6</v>
      </c>
      <c r="O351" s="32">
        <f>IF('System Design'!$F$8=1,'Hourly Demand and Generation'!J351*'System Design'!$F$22,IF('System Design'!$F$8=2,'Hourly Demand and Generation'!K351*'System Design'!$F$22,IF('System Design'!$F$8=3,'Hourly Demand and Generation'!L351*'System Design'!$F$22)))</f>
        <v>1000</v>
      </c>
      <c r="Q351" s="32">
        <f t="shared" si="72"/>
        <v>0</v>
      </c>
      <c r="R351" s="32">
        <f t="shared" si="75"/>
        <v>5400</v>
      </c>
      <c r="S351" s="32">
        <f t="shared" si="76"/>
        <v>0</v>
      </c>
      <c r="T351" s="32">
        <f t="shared" si="77"/>
        <v>21600</v>
      </c>
      <c r="U351" s="32">
        <f t="shared" si="78"/>
        <v>0</v>
      </c>
      <c r="V351" s="32">
        <f t="shared" si="73"/>
        <v>680.49999999999989</v>
      </c>
      <c r="W351" s="32">
        <f t="shared" si="79"/>
        <v>680.49999999999989</v>
      </c>
      <c r="X351" s="32">
        <f t="shared" si="80"/>
        <v>680.49999999999989</v>
      </c>
    </row>
    <row r="352" spans="1:24" x14ac:dyDescent="0.25">
      <c r="A352" s="2"/>
      <c r="B352" s="2" t="s">
        <v>2</v>
      </c>
      <c r="C352" s="2">
        <f t="shared" si="81"/>
        <v>15</v>
      </c>
      <c r="D352" s="2">
        <f t="shared" si="82"/>
        <v>12</v>
      </c>
      <c r="E352" s="2">
        <f t="shared" si="74"/>
        <v>348</v>
      </c>
      <c r="F352" s="11">
        <v>485.1</v>
      </c>
      <c r="G352" s="10">
        <v>0.36</v>
      </c>
      <c r="H352" s="10">
        <v>0.36</v>
      </c>
      <c r="I352" s="10">
        <v>0.36</v>
      </c>
      <c r="J352" s="9">
        <v>0.21050064274604799</v>
      </c>
      <c r="K352" s="9">
        <v>0.21050064274604799</v>
      </c>
      <c r="L352" s="9">
        <v>0.375</v>
      </c>
      <c r="N352" s="32">
        <f>IF('System Design'!$F$8=1,'Hourly Demand and Generation'!G352*'System Design'!$F$21,IF('System Design'!$F$8=2,'Hourly Demand and Generation'!H352*'System Design'!$F$21,IF('System Design'!$F$8=3,'Hourly Demand and Generation'!I352*'System Design'!$F$21)))</f>
        <v>180</v>
      </c>
      <c r="O352" s="32">
        <f>IF('System Design'!$F$8=1,'Hourly Demand and Generation'!J352*'System Design'!$F$22,IF('System Design'!$F$8=2,'Hourly Demand and Generation'!K352*'System Design'!$F$22,IF('System Design'!$F$8=3,'Hourly Demand and Generation'!L352*'System Design'!$F$22)))</f>
        <v>937.5</v>
      </c>
      <c r="Q352" s="32">
        <f t="shared" si="72"/>
        <v>0</v>
      </c>
      <c r="R352" s="32">
        <f t="shared" si="75"/>
        <v>5400</v>
      </c>
      <c r="S352" s="32">
        <f t="shared" si="76"/>
        <v>0</v>
      </c>
      <c r="T352" s="32">
        <f t="shared" si="77"/>
        <v>21600</v>
      </c>
      <c r="U352" s="32">
        <f t="shared" si="78"/>
        <v>0</v>
      </c>
      <c r="V352" s="32">
        <f t="shared" si="73"/>
        <v>632.4</v>
      </c>
      <c r="W352" s="32">
        <f t="shared" si="79"/>
        <v>632.4</v>
      </c>
      <c r="X352" s="32">
        <f t="shared" si="80"/>
        <v>632.4</v>
      </c>
    </row>
    <row r="353" spans="1:24" x14ac:dyDescent="0.25">
      <c r="A353" s="2"/>
      <c r="B353" s="2" t="s">
        <v>2</v>
      </c>
      <c r="C353" s="2">
        <f t="shared" si="81"/>
        <v>15</v>
      </c>
      <c r="D353" s="2">
        <f t="shared" si="82"/>
        <v>13</v>
      </c>
      <c r="E353" s="2">
        <f t="shared" si="74"/>
        <v>349</v>
      </c>
      <c r="F353" s="11">
        <v>504</v>
      </c>
      <c r="G353" s="10">
        <v>0.29880000000000001</v>
      </c>
      <c r="H353" s="10">
        <v>0.315</v>
      </c>
      <c r="I353" s="10">
        <v>0.33119999999999999</v>
      </c>
      <c r="J353" s="9">
        <v>0.22453401892911801</v>
      </c>
      <c r="K353" s="9">
        <v>0.22453401892911801</v>
      </c>
      <c r="L353" s="9">
        <v>0.4</v>
      </c>
      <c r="N353" s="32">
        <f>IF('System Design'!$F$8=1,'Hourly Demand and Generation'!G353*'System Design'!$F$21,IF('System Design'!$F$8=2,'Hourly Demand and Generation'!H353*'System Design'!$F$21,IF('System Design'!$F$8=3,'Hourly Demand and Generation'!I353*'System Design'!$F$21)))</f>
        <v>165.6</v>
      </c>
      <c r="O353" s="32">
        <f>IF('System Design'!$F$8=1,'Hourly Demand and Generation'!J353*'System Design'!$F$22,IF('System Design'!$F$8=2,'Hourly Demand and Generation'!K353*'System Design'!$F$22,IF('System Design'!$F$8=3,'Hourly Demand and Generation'!L353*'System Design'!$F$22)))</f>
        <v>1000</v>
      </c>
      <c r="Q353" s="32">
        <f t="shared" si="72"/>
        <v>0</v>
      </c>
      <c r="R353" s="32">
        <f t="shared" si="75"/>
        <v>5400</v>
      </c>
      <c r="S353" s="32">
        <f t="shared" si="76"/>
        <v>0</v>
      </c>
      <c r="T353" s="32">
        <f t="shared" si="77"/>
        <v>21600</v>
      </c>
      <c r="U353" s="32">
        <f t="shared" si="78"/>
        <v>0</v>
      </c>
      <c r="V353" s="32">
        <f t="shared" si="73"/>
        <v>661.59999999999991</v>
      </c>
      <c r="W353" s="32">
        <f t="shared" si="79"/>
        <v>661.59999999999991</v>
      </c>
      <c r="X353" s="32">
        <f t="shared" si="80"/>
        <v>661.59999999999991</v>
      </c>
    </row>
    <row r="354" spans="1:24" x14ac:dyDescent="0.25">
      <c r="A354" s="2"/>
      <c r="B354" s="2" t="s">
        <v>2</v>
      </c>
      <c r="C354" s="2">
        <f t="shared" si="81"/>
        <v>15</v>
      </c>
      <c r="D354" s="2">
        <f t="shared" si="82"/>
        <v>14</v>
      </c>
      <c r="E354" s="2">
        <f t="shared" si="74"/>
        <v>350</v>
      </c>
      <c r="F354" s="11">
        <v>504</v>
      </c>
      <c r="G354" s="10">
        <v>0.2412</v>
      </c>
      <c r="H354" s="10">
        <v>0.25559999999999999</v>
      </c>
      <c r="I354" s="10">
        <v>0.27</v>
      </c>
      <c r="J354" s="9">
        <v>0.238567395112188</v>
      </c>
      <c r="K354" s="9">
        <v>0.238567395112188</v>
      </c>
      <c r="L354" s="9">
        <v>0.42499999999999999</v>
      </c>
      <c r="N354" s="32">
        <f>IF('System Design'!$F$8=1,'Hourly Demand and Generation'!G354*'System Design'!$F$21,IF('System Design'!$F$8=2,'Hourly Demand and Generation'!H354*'System Design'!$F$21,IF('System Design'!$F$8=3,'Hourly Demand and Generation'!I354*'System Design'!$F$21)))</f>
        <v>135</v>
      </c>
      <c r="O354" s="32">
        <f>IF('System Design'!$F$8=1,'Hourly Demand and Generation'!J354*'System Design'!$F$22,IF('System Design'!$F$8=2,'Hourly Demand and Generation'!K354*'System Design'!$F$22,IF('System Design'!$F$8=3,'Hourly Demand and Generation'!L354*'System Design'!$F$22)))</f>
        <v>1062.5</v>
      </c>
      <c r="Q354" s="32">
        <f t="shared" si="72"/>
        <v>0</v>
      </c>
      <c r="R354" s="32">
        <f t="shared" si="75"/>
        <v>5400</v>
      </c>
      <c r="S354" s="32">
        <f t="shared" si="76"/>
        <v>0</v>
      </c>
      <c r="T354" s="32">
        <f t="shared" si="77"/>
        <v>21600</v>
      </c>
      <c r="U354" s="32">
        <f t="shared" si="78"/>
        <v>0</v>
      </c>
      <c r="V354" s="32">
        <f t="shared" si="73"/>
        <v>693.5</v>
      </c>
      <c r="W354" s="32">
        <f t="shared" si="79"/>
        <v>693.5</v>
      </c>
      <c r="X354" s="32">
        <f t="shared" si="80"/>
        <v>693.5</v>
      </c>
    </row>
    <row r="355" spans="1:24" x14ac:dyDescent="0.25">
      <c r="A355" s="2"/>
      <c r="B355" s="2" t="s">
        <v>2</v>
      </c>
      <c r="C355" s="2">
        <f t="shared" si="81"/>
        <v>15</v>
      </c>
      <c r="D355" s="2">
        <f t="shared" si="82"/>
        <v>15</v>
      </c>
      <c r="E355" s="2">
        <f t="shared" si="74"/>
        <v>351</v>
      </c>
      <c r="F355" s="11">
        <v>535.5</v>
      </c>
      <c r="G355" s="10">
        <v>0.18</v>
      </c>
      <c r="H355" s="10">
        <v>0.19439999999999999</v>
      </c>
      <c r="I355" s="10">
        <v>0.20880000000000001</v>
      </c>
      <c r="J355" s="9">
        <v>0.25260077129525799</v>
      </c>
      <c r="K355" s="9">
        <v>0.25260077129525799</v>
      </c>
      <c r="L355" s="9">
        <v>0.45</v>
      </c>
      <c r="N355" s="32">
        <f>IF('System Design'!$F$8=1,'Hourly Demand and Generation'!G355*'System Design'!$F$21,IF('System Design'!$F$8=2,'Hourly Demand and Generation'!H355*'System Design'!$F$21,IF('System Design'!$F$8=3,'Hourly Demand and Generation'!I355*'System Design'!$F$21)))</f>
        <v>104.4</v>
      </c>
      <c r="O355" s="32">
        <f>IF('System Design'!$F$8=1,'Hourly Demand and Generation'!J355*'System Design'!$F$22,IF('System Design'!$F$8=2,'Hourly Demand and Generation'!K355*'System Design'!$F$22,IF('System Design'!$F$8=3,'Hourly Demand and Generation'!L355*'System Design'!$F$22)))</f>
        <v>1125</v>
      </c>
      <c r="Q355" s="32">
        <f t="shared" si="72"/>
        <v>0</v>
      </c>
      <c r="R355" s="32">
        <f t="shared" si="75"/>
        <v>5400</v>
      </c>
      <c r="S355" s="32">
        <f t="shared" si="76"/>
        <v>0</v>
      </c>
      <c r="T355" s="32">
        <f t="shared" si="77"/>
        <v>21600</v>
      </c>
      <c r="U355" s="32">
        <f t="shared" si="78"/>
        <v>0</v>
      </c>
      <c r="V355" s="32">
        <f t="shared" si="73"/>
        <v>693.90000000000009</v>
      </c>
      <c r="W355" s="32">
        <f t="shared" si="79"/>
        <v>693.90000000000009</v>
      </c>
      <c r="X355" s="32">
        <f t="shared" si="80"/>
        <v>693.90000000000009</v>
      </c>
    </row>
    <row r="356" spans="1:24" x14ac:dyDescent="0.25">
      <c r="A356" s="2"/>
      <c r="B356" s="2" t="s">
        <v>2</v>
      </c>
      <c r="C356" s="2">
        <f t="shared" si="81"/>
        <v>15</v>
      </c>
      <c r="D356" s="2">
        <f t="shared" si="82"/>
        <v>16</v>
      </c>
      <c r="E356" s="2">
        <f t="shared" si="74"/>
        <v>352</v>
      </c>
      <c r="F356" s="11">
        <v>567</v>
      </c>
      <c r="G356" s="10">
        <v>0.1188</v>
      </c>
      <c r="H356" s="10">
        <v>0.13500000000000001</v>
      </c>
      <c r="I356" s="10">
        <v>0.1512</v>
      </c>
      <c r="J356" s="9">
        <v>0.25260077129525799</v>
      </c>
      <c r="K356" s="9">
        <v>0.25260077129525799</v>
      </c>
      <c r="L356" s="9">
        <v>0.45</v>
      </c>
      <c r="N356" s="32">
        <f>IF('System Design'!$F$8=1,'Hourly Demand and Generation'!G356*'System Design'!$F$21,IF('System Design'!$F$8=2,'Hourly Demand and Generation'!H356*'System Design'!$F$21,IF('System Design'!$F$8=3,'Hourly Demand and Generation'!I356*'System Design'!$F$21)))</f>
        <v>75.599999999999994</v>
      </c>
      <c r="O356" s="32">
        <f>IF('System Design'!$F$8=1,'Hourly Demand and Generation'!J356*'System Design'!$F$22,IF('System Design'!$F$8=2,'Hourly Demand and Generation'!K356*'System Design'!$F$22,IF('System Design'!$F$8=3,'Hourly Demand and Generation'!L356*'System Design'!$F$22)))</f>
        <v>1125</v>
      </c>
      <c r="Q356" s="32">
        <f t="shared" si="72"/>
        <v>0</v>
      </c>
      <c r="R356" s="32">
        <f t="shared" si="75"/>
        <v>5400</v>
      </c>
      <c r="S356" s="32">
        <f t="shared" si="76"/>
        <v>0</v>
      </c>
      <c r="T356" s="32">
        <f t="shared" si="77"/>
        <v>21600</v>
      </c>
      <c r="U356" s="32">
        <f t="shared" si="78"/>
        <v>0</v>
      </c>
      <c r="V356" s="32">
        <f t="shared" si="73"/>
        <v>633.59999999999991</v>
      </c>
      <c r="W356" s="32">
        <f t="shared" si="79"/>
        <v>633.59999999999991</v>
      </c>
      <c r="X356" s="32">
        <f t="shared" si="80"/>
        <v>633.59999999999991</v>
      </c>
    </row>
    <row r="357" spans="1:24" x14ac:dyDescent="0.25">
      <c r="A357" s="2"/>
      <c r="B357" s="2" t="s">
        <v>2</v>
      </c>
      <c r="C357" s="2">
        <f t="shared" si="81"/>
        <v>15</v>
      </c>
      <c r="D357" s="2">
        <f t="shared" si="82"/>
        <v>17</v>
      </c>
      <c r="E357" s="2">
        <f t="shared" si="74"/>
        <v>353</v>
      </c>
      <c r="F357" s="11">
        <v>598.5</v>
      </c>
      <c r="G357" s="10">
        <v>6.1199999999999997E-2</v>
      </c>
      <c r="H357" s="10">
        <v>7.5600000000000001E-2</v>
      </c>
      <c r="I357" s="10">
        <v>0.09</v>
      </c>
      <c r="J357" s="9">
        <v>0.28066752366139702</v>
      </c>
      <c r="K357" s="9">
        <v>0.28066752366139702</v>
      </c>
      <c r="L357" s="9">
        <v>0.5</v>
      </c>
      <c r="N357" s="32">
        <f>IF('System Design'!$F$8=1,'Hourly Demand and Generation'!G357*'System Design'!$F$21,IF('System Design'!$F$8=2,'Hourly Demand and Generation'!H357*'System Design'!$F$21,IF('System Design'!$F$8=3,'Hourly Demand and Generation'!I357*'System Design'!$F$21)))</f>
        <v>45</v>
      </c>
      <c r="O357" s="32">
        <f>IF('System Design'!$F$8=1,'Hourly Demand and Generation'!J357*'System Design'!$F$22,IF('System Design'!$F$8=2,'Hourly Demand and Generation'!K357*'System Design'!$F$22,IF('System Design'!$F$8=3,'Hourly Demand and Generation'!L357*'System Design'!$F$22)))</f>
        <v>1250</v>
      </c>
      <c r="Q357" s="32">
        <f t="shared" si="72"/>
        <v>0</v>
      </c>
      <c r="R357" s="32">
        <f t="shared" si="75"/>
        <v>5400</v>
      </c>
      <c r="S357" s="32">
        <f t="shared" si="76"/>
        <v>0</v>
      </c>
      <c r="T357" s="32">
        <f t="shared" si="77"/>
        <v>21600</v>
      </c>
      <c r="U357" s="32">
        <f t="shared" si="78"/>
        <v>0</v>
      </c>
      <c r="V357" s="32">
        <f t="shared" si="73"/>
        <v>696.5</v>
      </c>
      <c r="W357" s="32">
        <f t="shared" si="79"/>
        <v>696.5</v>
      </c>
      <c r="X357" s="32">
        <f t="shared" si="80"/>
        <v>696.5</v>
      </c>
    </row>
    <row r="358" spans="1:24" x14ac:dyDescent="0.25">
      <c r="A358" s="2"/>
      <c r="B358" s="2" t="s">
        <v>2</v>
      </c>
      <c r="C358" s="2">
        <f t="shared" si="81"/>
        <v>15</v>
      </c>
      <c r="D358" s="2">
        <f t="shared" si="82"/>
        <v>18</v>
      </c>
      <c r="E358" s="2">
        <f t="shared" si="74"/>
        <v>354</v>
      </c>
      <c r="F358" s="11">
        <v>630</v>
      </c>
      <c r="G358" s="10">
        <v>2.8799999999999999E-2</v>
      </c>
      <c r="H358" s="10">
        <v>4.4999999999999998E-2</v>
      </c>
      <c r="I358" s="10">
        <v>6.1199999999999997E-2</v>
      </c>
      <c r="J358" s="9">
        <v>0.26663414747832698</v>
      </c>
      <c r="K358" s="9">
        <v>0.26663414747832698</v>
      </c>
      <c r="L358" s="9">
        <v>0.47499999999999998</v>
      </c>
      <c r="N358" s="32">
        <f>IF('System Design'!$F$8=1,'Hourly Demand and Generation'!G358*'System Design'!$F$21,IF('System Design'!$F$8=2,'Hourly Demand and Generation'!H358*'System Design'!$F$21,IF('System Design'!$F$8=3,'Hourly Demand and Generation'!I358*'System Design'!$F$21)))</f>
        <v>30.599999999999998</v>
      </c>
      <c r="O358" s="32">
        <f>IF('System Design'!$F$8=1,'Hourly Demand and Generation'!J358*'System Design'!$F$22,IF('System Design'!$F$8=2,'Hourly Demand and Generation'!K358*'System Design'!$F$22,IF('System Design'!$F$8=3,'Hourly Demand and Generation'!L358*'System Design'!$F$22)))</f>
        <v>1187.5</v>
      </c>
      <c r="Q358" s="32">
        <f t="shared" si="72"/>
        <v>0</v>
      </c>
      <c r="R358" s="32">
        <f t="shared" si="75"/>
        <v>5400</v>
      </c>
      <c r="S358" s="32">
        <f t="shared" si="76"/>
        <v>0</v>
      </c>
      <c r="T358" s="32">
        <f t="shared" si="77"/>
        <v>21600</v>
      </c>
      <c r="U358" s="32">
        <f t="shared" si="78"/>
        <v>0</v>
      </c>
      <c r="V358" s="32">
        <f t="shared" si="73"/>
        <v>588.09999999999991</v>
      </c>
      <c r="W358" s="32">
        <f t="shared" si="79"/>
        <v>588.09999999999991</v>
      </c>
      <c r="X358" s="32">
        <f t="shared" si="80"/>
        <v>588.09999999999991</v>
      </c>
    </row>
    <row r="359" spans="1:24" x14ac:dyDescent="0.25">
      <c r="A359" s="2"/>
      <c r="B359" s="2" t="s">
        <v>2</v>
      </c>
      <c r="C359" s="2">
        <f t="shared" si="81"/>
        <v>15</v>
      </c>
      <c r="D359" s="2">
        <f t="shared" si="82"/>
        <v>19</v>
      </c>
      <c r="E359" s="2">
        <f t="shared" si="74"/>
        <v>355</v>
      </c>
      <c r="F359" s="11">
        <v>611.1</v>
      </c>
      <c r="G359" s="9">
        <v>0</v>
      </c>
      <c r="H359" s="9">
        <v>1.44E-2</v>
      </c>
      <c r="I359" s="10">
        <v>2.8799999999999999E-2</v>
      </c>
      <c r="J359" s="9">
        <v>0.25260077129525799</v>
      </c>
      <c r="K359" s="9">
        <v>0.25260077129525799</v>
      </c>
      <c r="L359" s="9">
        <v>0.45</v>
      </c>
      <c r="N359" s="32">
        <f>IF('System Design'!$F$8=1,'Hourly Demand and Generation'!G359*'System Design'!$F$21,IF('System Design'!$F$8=2,'Hourly Demand and Generation'!H359*'System Design'!$F$21,IF('System Design'!$F$8=3,'Hourly Demand and Generation'!I359*'System Design'!$F$21)))</f>
        <v>14.4</v>
      </c>
      <c r="O359" s="32">
        <f>IF('System Design'!$F$8=1,'Hourly Demand and Generation'!J359*'System Design'!$F$22,IF('System Design'!$F$8=2,'Hourly Demand and Generation'!K359*'System Design'!$F$22,IF('System Design'!$F$8=3,'Hourly Demand and Generation'!L359*'System Design'!$F$22)))</f>
        <v>1125</v>
      </c>
      <c r="Q359" s="32">
        <f t="shared" si="72"/>
        <v>0</v>
      </c>
      <c r="R359" s="32">
        <f t="shared" si="75"/>
        <v>5400</v>
      </c>
      <c r="S359" s="32">
        <f t="shared" si="76"/>
        <v>0</v>
      </c>
      <c r="T359" s="32">
        <f t="shared" si="77"/>
        <v>21600</v>
      </c>
      <c r="U359" s="32">
        <f t="shared" si="78"/>
        <v>0</v>
      </c>
      <c r="V359" s="32">
        <f t="shared" si="73"/>
        <v>528.30000000000007</v>
      </c>
      <c r="W359" s="32">
        <f t="shared" si="79"/>
        <v>528.30000000000007</v>
      </c>
      <c r="X359" s="32">
        <f t="shared" si="80"/>
        <v>528.30000000000007</v>
      </c>
    </row>
    <row r="360" spans="1:24" x14ac:dyDescent="0.25">
      <c r="A360" s="2"/>
      <c r="B360" s="2" t="s">
        <v>2</v>
      </c>
      <c r="C360" s="2">
        <f t="shared" si="81"/>
        <v>15</v>
      </c>
      <c r="D360" s="2">
        <f t="shared" si="82"/>
        <v>20</v>
      </c>
      <c r="E360" s="2">
        <f t="shared" si="74"/>
        <v>356</v>
      </c>
      <c r="F360" s="11">
        <v>598.5</v>
      </c>
      <c r="G360" s="10">
        <v>0</v>
      </c>
      <c r="H360" s="10">
        <v>0</v>
      </c>
      <c r="I360" s="10">
        <v>0</v>
      </c>
      <c r="J360" s="9">
        <v>0.25260077129525799</v>
      </c>
      <c r="K360" s="9">
        <v>0.25260077129525799</v>
      </c>
      <c r="L360" s="9">
        <v>0.45</v>
      </c>
      <c r="N360" s="32">
        <f>IF('System Design'!$F$8=1,'Hourly Demand and Generation'!G360*'System Design'!$F$21,IF('System Design'!$F$8=2,'Hourly Demand and Generation'!H360*'System Design'!$F$21,IF('System Design'!$F$8=3,'Hourly Demand and Generation'!I360*'System Design'!$F$21)))</f>
        <v>0</v>
      </c>
      <c r="O360" s="32">
        <f>IF('System Design'!$F$8=1,'Hourly Demand and Generation'!J360*'System Design'!$F$22,IF('System Design'!$F$8=2,'Hourly Demand and Generation'!K360*'System Design'!$F$22,IF('System Design'!$F$8=3,'Hourly Demand and Generation'!L360*'System Design'!$F$22)))</f>
        <v>1125</v>
      </c>
      <c r="Q360" s="32">
        <f t="shared" si="72"/>
        <v>0</v>
      </c>
      <c r="R360" s="32">
        <f t="shared" si="75"/>
        <v>5400</v>
      </c>
      <c r="S360" s="32">
        <f t="shared" si="76"/>
        <v>0</v>
      </c>
      <c r="T360" s="32">
        <f t="shared" si="77"/>
        <v>21600</v>
      </c>
      <c r="U360" s="32">
        <f t="shared" si="78"/>
        <v>0</v>
      </c>
      <c r="V360" s="32">
        <f t="shared" si="73"/>
        <v>526.5</v>
      </c>
      <c r="W360" s="32">
        <f t="shared" si="79"/>
        <v>526.5</v>
      </c>
      <c r="X360" s="32">
        <f t="shared" si="80"/>
        <v>526.5</v>
      </c>
    </row>
    <row r="361" spans="1:24" x14ac:dyDescent="0.25">
      <c r="A361" s="2"/>
      <c r="B361" s="2" t="s">
        <v>2</v>
      </c>
      <c r="C361" s="2">
        <f t="shared" si="81"/>
        <v>15</v>
      </c>
      <c r="D361" s="2">
        <f t="shared" si="82"/>
        <v>21</v>
      </c>
      <c r="E361" s="2">
        <f t="shared" si="74"/>
        <v>357</v>
      </c>
      <c r="F361" s="11">
        <v>567</v>
      </c>
      <c r="G361" s="10">
        <v>0</v>
      </c>
      <c r="H361" s="10">
        <v>0</v>
      </c>
      <c r="I361" s="10">
        <v>0</v>
      </c>
      <c r="J361" s="9">
        <v>0.25260077129525799</v>
      </c>
      <c r="K361" s="9">
        <v>0.25260077129525799</v>
      </c>
      <c r="L361" s="9">
        <v>0.45</v>
      </c>
      <c r="N361" s="32">
        <f>IF('System Design'!$F$8=1,'Hourly Demand and Generation'!G361*'System Design'!$F$21,IF('System Design'!$F$8=2,'Hourly Demand and Generation'!H361*'System Design'!$F$21,IF('System Design'!$F$8=3,'Hourly Demand and Generation'!I361*'System Design'!$F$21)))</f>
        <v>0</v>
      </c>
      <c r="O361" s="32">
        <f>IF('System Design'!$F$8=1,'Hourly Demand and Generation'!J361*'System Design'!$F$22,IF('System Design'!$F$8=2,'Hourly Demand and Generation'!K361*'System Design'!$F$22,IF('System Design'!$F$8=3,'Hourly Demand and Generation'!L361*'System Design'!$F$22)))</f>
        <v>1125</v>
      </c>
      <c r="Q361" s="32">
        <f t="shared" si="72"/>
        <v>0</v>
      </c>
      <c r="R361" s="32">
        <f t="shared" si="75"/>
        <v>5400</v>
      </c>
      <c r="S361" s="32">
        <f t="shared" si="76"/>
        <v>0</v>
      </c>
      <c r="T361" s="32">
        <f t="shared" si="77"/>
        <v>21600</v>
      </c>
      <c r="U361" s="32">
        <f t="shared" si="78"/>
        <v>0</v>
      </c>
      <c r="V361" s="32">
        <f t="shared" si="73"/>
        <v>558</v>
      </c>
      <c r="W361" s="32">
        <f t="shared" si="79"/>
        <v>558</v>
      </c>
      <c r="X361" s="32">
        <f t="shared" si="80"/>
        <v>558</v>
      </c>
    </row>
    <row r="362" spans="1:24" x14ac:dyDescent="0.25">
      <c r="A362" s="2"/>
      <c r="B362" s="2" t="s">
        <v>2</v>
      </c>
      <c r="C362" s="2">
        <f t="shared" si="81"/>
        <v>15</v>
      </c>
      <c r="D362" s="2">
        <f t="shared" si="82"/>
        <v>22</v>
      </c>
      <c r="E362" s="2">
        <f t="shared" si="74"/>
        <v>358</v>
      </c>
      <c r="F362" s="11">
        <v>535.5</v>
      </c>
      <c r="G362" s="10">
        <v>0</v>
      </c>
      <c r="H362" s="10">
        <v>0</v>
      </c>
      <c r="I362" s="10">
        <v>0</v>
      </c>
      <c r="J362" s="9">
        <v>0.26663414747832698</v>
      </c>
      <c r="K362" s="9">
        <v>0.26663414747832698</v>
      </c>
      <c r="L362" s="9">
        <v>0.47499999999999998</v>
      </c>
      <c r="N362" s="32">
        <f>IF('System Design'!$F$8=1,'Hourly Demand and Generation'!G362*'System Design'!$F$21,IF('System Design'!$F$8=2,'Hourly Demand and Generation'!H362*'System Design'!$F$21,IF('System Design'!$F$8=3,'Hourly Demand and Generation'!I362*'System Design'!$F$21)))</f>
        <v>0</v>
      </c>
      <c r="O362" s="32">
        <f>IF('System Design'!$F$8=1,'Hourly Demand and Generation'!J362*'System Design'!$F$22,IF('System Design'!$F$8=2,'Hourly Demand and Generation'!K362*'System Design'!$F$22,IF('System Design'!$F$8=3,'Hourly Demand and Generation'!L362*'System Design'!$F$22)))</f>
        <v>1187.5</v>
      </c>
      <c r="Q362" s="32">
        <f t="shared" si="72"/>
        <v>0</v>
      </c>
      <c r="R362" s="32">
        <f t="shared" si="75"/>
        <v>5400</v>
      </c>
      <c r="S362" s="32">
        <f t="shared" si="76"/>
        <v>0</v>
      </c>
      <c r="T362" s="32">
        <f t="shared" si="77"/>
        <v>21600</v>
      </c>
      <c r="U362" s="32">
        <f t="shared" si="78"/>
        <v>0</v>
      </c>
      <c r="V362" s="32">
        <f t="shared" si="73"/>
        <v>652</v>
      </c>
      <c r="W362" s="32">
        <f t="shared" si="79"/>
        <v>652</v>
      </c>
      <c r="X362" s="32">
        <f t="shared" si="80"/>
        <v>652</v>
      </c>
    </row>
    <row r="363" spans="1:24" x14ac:dyDescent="0.25">
      <c r="A363" s="2"/>
      <c r="B363" s="2" t="s">
        <v>2</v>
      </c>
      <c r="C363" s="2">
        <f t="shared" si="81"/>
        <v>15</v>
      </c>
      <c r="D363" s="2">
        <f t="shared" si="82"/>
        <v>23</v>
      </c>
      <c r="E363" s="2">
        <f t="shared" si="74"/>
        <v>359</v>
      </c>
      <c r="F363" s="11">
        <v>504</v>
      </c>
      <c r="G363" s="10">
        <v>0</v>
      </c>
      <c r="H363" s="10">
        <v>0</v>
      </c>
      <c r="I363" s="10">
        <v>0</v>
      </c>
      <c r="J363" s="9">
        <v>0.22453401892911801</v>
      </c>
      <c r="K363" s="9">
        <v>0.22453401892911801</v>
      </c>
      <c r="L363" s="9">
        <v>0.4</v>
      </c>
      <c r="N363" s="32">
        <f>IF('System Design'!$F$8=1,'Hourly Demand and Generation'!G363*'System Design'!$F$21,IF('System Design'!$F$8=2,'Hourly Demand and Generation'!H363*'System Design'!$F$21,IF('System Design'!$F$8=3,'Hourly Demand and Generation'!I363*'System Design'!$F$21)))</f>
        <v>0</v>
      </c>
      <c r="O363" s="32">
        <f>IF('System Design'!$F$8=1,'Hourly Demand and Generation'!J363*'System Design'!$F$22,IF('System Design'!$F$8=2,'Hourly Demand and Generation'!K363*'System Design'!$F$22,IF('System Design'!$F$8=3,'Hourly Demand and Generation'!L363*'System Design'!$F$22)))</f>
        <v>1000</v>
      </c>
      <c r="Q363" s="32">
        <f t="shared" si="72"/>
        <v>0</v>
      </c>
      <c r="R363" s="32">
        <f t="shared" si="75"/>
        <v>5400</v>
      </c>
      <c r="S363" s="32">
        <f t="shared" si="76"/>
        <v>0</v>
      </c>
      <c r="T363" s="32">
        <f t="shared" si="77"/>
        <v>21600</v>
      </c>
      <c r="U363" s="32">
        <f t="shared" si="78"/>
        <v>0</v>
      </c>
      <c r="V363" s="32">
        <f t="shared" si="73"/>
        <v>496</v>
      </c>
      <c r="W363" s="32">
        <f t="shared" si="79"/>
        <v>496</v>
      </c>
      <c r="X363" s="32">
        <f t="shared" si="80"/>
        <v>496</v>
      </c>
    </row>
    <row r="364" spans="1:24" x14ac:dyDescent="0.25">
      <c r="A364" s="2"/>
      <c r="B364" s="2" t="s">
        <v>2</v>
      </c>
      <c r="C364" s="2">
        <f t="shared" si="81"/>
        <v>15</v>
      </c>
      <c r="D364" s="2">
        <f t="shared" si="82"/>
        <v>24</v>
      </c>
      <c r="E364" s="2">
        <f t="shared" si="74"/>
        <v>360</v>
      </c>
      <c r="F364" s="11">
        <v>441</v>
      </c>
      <c r="G364" s="10">
        <v>0</v>
      </c>
      <c r="H364" s="10">
        <v>0</v>
      </c>
      <c r="I364" s="10">
        <v>0</v>
      </c>
      <c r="J364" s="9">
        <v>0.22453401892911801</v>
      </c>
      <c r="K364" s="9">
        <v>0.22453401892911801</v>
      </c>
      <c r="L364" s="9">
        <v>0.4</v>
      </c>
      <c r="N364" s="32">
        <f>IF('System Design'!$F$8=1,'Hourly Demand and Generation'!G364*'System Design'!$F$21,IF('System Design'!$F$8=2,'Hourly Demand and Generation'!H364*'System Design'!$F$21,IF('System Design'!$F$8=3,'Hourly Demand and Generation'!I364*'System Design'!$F$21)))</f>
        <v>0</v>
      </c>
      <c r="O364" s="32">
        <f>IF('System Design'!$F$8=1,'Hourly Demand and Generation'!J364*'System Design'!$F$22,IF('System Design'!$F$8=2,'Hourly Demand and Generation'!K364*'System Design'!$F$22,IF('System Design'!$F$8=3,'Hourly Demand and Generation'!L364*'System Design'!$F$22)))</f>
        <v>1000</v>
      </c>
      <c r="Q364" s="32">
        <f t="shared" si="72"/>
        <v>0</v>
      </c>
      <c r="R364" s="32">
        <f t="shared" si="75"/>
        <v>5400</v>
      </c>
      <c r="S364" s="32">
        <f t="shared" si="76"/>
        <v>0</v>
      </c>
      <c r="T364" s="32">
        <f t="shared" si="77"/>
        <v>21600</v>
      </c>
      <c r="U364" s="32">
        <f t="shared" si="78"/>
        <v>0</v>
      </c>
      <c r="V364" s="32">
        <f t="shared" si="73"/>
        <v>559</v>
      </c>
      <c r="W364" s="32">
        <f t="shared" si="79"/>
        <v>559</v>
      </c>
      <c r="X364" s="32">
        <f t="shared" si="80"/>
        <v>559</v>
      </c>
    </row>
    <row r="365" spans="1:24" x14ac:dyDescent="0.25">
      <c r="A365" s="2"/>
      <c r="B365" s="2" t="s">
        <v>2</v>
      </c>
      <c r="C365" s="2">
        <f>C364+1</f>
        <v>16</v>
      </c>
      <c r="D365" s="2">
        <v>1</v>
      </c>
      <c r="E365" s="2">
        <f t="shared" si="74"/>
        <v>361</v>
      </c>
      <c r="F365" s="11">
        <v>378</v>
      </c>
      <c r="G365" s="9">
        <v>0</v>
      </c>
      <c r="H365" s="9">
        <v>0</v>
      </c>
      <c r="I365" s="9">
        <v>0</v>
      </c>
      <c r="J365" s="9">
        <v>0.46538792952406199</v>
      </c>
      <c r="K365" s="9">
        <v>0.46538792952406199</v>
      </c>
      <c r="L365" s="9">
        <v>0.46538792952406199</v>
      </c>
      <c r="N365" s="32">
        <f>IF('System Design'!$F$8=1,'Hourly Demand and Generation'!G365*'System Design'!$F$21,IF('System Design'!$F$8=2,'Hourly Demand and Generation'!H365*'System Design'!$F$21,IF('System Design'!$F$8=3,'Hourly Demand and Generation'!I365*'System Design'!$F$21)))</f>
        <v>0</v>
      </c>
      <c r="O365" s="32">
        <f>IF('System Design'!$F$8=1,'Hourly Demand and Generation'!J365*'System Design'!$F$22,IF('System Design'!$F$8=2,'Hourly Demand and Generation'!K365*'System Design'!$F$22,IF('System Design'!$F$8=3,'Hourly Demand and Generation'!L365*'System Design'!$F$22)))</f>
        <v>1163.469823810155</v>
      </c>
      <c r="Q365" s="32">
        <f t="shared" si="72"/>
        <v>0</v>
      </c>
      <c r="R365" s="32">
        <f t="shared" si="75"/>
        <v>5400</v>
      </c>
      <c r="S365" s="32">
        <f t="shared" si="76"/>
        <v>0</v>
      </c>
      <c r="T365" s="32">
        <f t="shared" si="77"/>
        <v>21600</v>
      </c>
      <c r="U365" s="32">
        <f t="shared" si="78"/>
        <v>0</v>
      </c>
      <c r="V365" s="32">
        <f t="shared" si="73"/>
        <v>785.46982381015505</v>
      </c>
      <c r="W365" s="32">
        <f t="shared" si="79"/>
        <v>785.46982381015505</v>
      </c>
      <c r="X365" s="32">
        <f t="shared" si="80"/>
        <v>785.46982381015505</v>
      </c>
    </row>
    <row r="366" spans="1:24" x14ac:dyDescent="0.25">
      <c r="A366" s="2"/>
      <c r="B366" s="2" t="s">
        <v>2</v>
      </c>
      <c r="C366" s="2">
        <f>C365</f>
        <v>16</v>
      </c>
      <c r="D366" s="2">
        <f>D365+1</f>
        <v>2</v>
      </c>
      <c r="E366" s="2">
        <f t="shared" si="74"/>
        <v>362</v>
      </c>
      <c r="F366" s="11">
        <v>346.5</v>
      </c>
      <c r="G366" s="10">
        <v>0</v>
      </c>
      <c r="H366" s="10">
        <v>0</v>
      </c>
      <c r="I366" s="10">
        <v>0</v>
      </c>
      <c r="J366" s="9">
        <v>0.41884913657165601</v>
      </c>
      <c r="K366" s="9">
        <v>0.41884913657165601</v>
      </c>
      <c r="L366" s="9">
        <v>0.41884913657165601</v>
      </c>
      <c r="N366" s="32">
        <f>IF('System Design'!$F$8=1,'Hourly Demand and Generation'!G366*'System Design'!$F$21,IF('System Design'!$F$8=2,'Hourly Demand and Generation'!H366*'System Design'!$F$21,IF('System Design'!$F$8=3,'Hourly Demand and Generation'!I366*'System Design'!$F$21)))</f>
        <v>0</v>
      </c>
      <c r="O366" s="32">
        <f>IF('System Design'!$F$8=1,'Hourly Demand and Generation'!J366*'System Design'!$F$22,IF('System Design'!$F$8=2,'Hourly Demand and Generation'!K366*'System Design'!$F$22,IF('System Design'!$F$8=3,'Hourly Demand and Generation'!L366*'System Design'!$F$22)))</f>
        <v>1047.12284142914</v>
      </c>
      <c r="Q366" s="32">
        <f t="shared" si="72"/>
        <v>0</v>
      </c>
      <c r="R366" s="32">
        <f t="shared" si="75"/>
        <v>5400</v>
      </c>
      <c r="S366" s="32">
        <f t="shared" si="76"/>
        <v>0</v>
      </c>
      <c r="T366" s="32">
        <f t="shared" si="77"/>
        <v>21600</v>
      </c>
      <c r="U366" s="32">
        <f t="shared" si="78"/>
        <v>0</v>
      </c>
      <c r="V366" s="32">
        <f t="shared" si="73"/>
        <v>700.62284142913995</v>
      </c>
      <c r="W366" s="32">
        <f t="shared" si="79"/>
        <v>700.62284142913995</v>
      </c>
      <c r="X366" s="32">
        <f t="shared" si="80"/>
        <v>700.62284142913995</v>
      </c>
    </row>
    <row r="367" spans="1:24" x14ac:dyDescent="0.25">
      <c r="A367" s="2"/>
      <c r="B367" s="2" t="s">
        <v>2</v>
      </c>
      <c r="C367" s="2">
        <f t="shared" ref="C367:C388" si="83">C366</f>
        <v>16</v>
      </c>
      <c r="D367" s="2">
        <f t="shared" ref="D367:D388" si="84">D366+1</f>
        <v>3</v>
      </c>
      <c r="E367" s="2">
        <f t="shared" si="74"/>
        <v>363</v>
      </c>
      <c r="F367" s="11">
        <v>315</v>
      </c>
      <c r="G367" s="10">
        <v>0</v>
      </c>
      <c r="H367" s="10">
        <v>0</v>
      </c>
      <c r="I367" s="10">
        <v>0</v>
      </c>
      <c r="J367" s="9">
        <v>0.41884913657165601</v>
      </c>
      <c r="K367" s="9">
        <v>0.41884913657165601</v>
      </c>
      <c r="L367" s="9">
        <v>0.41884913657165601</v>
      </c>
      <c r="N367" s="32">
        <f>IF('System Design'!$F$8=1,'Hourly Demand and Generation'!G367*'System Design'!$F$21,IF('System Design'!$F$8=2,'Hourly Demand and Generation'!H367*'System Design'!$F$21,IF('System Design'!$F$8=3,'Hourly Demand and Generation'!I367*'System Design'!$F$21)))</f>
        <v>0</v>
      </c>
      <c r="O367" s="32">
        <f>IF('System Design'!$F$8=1,'Hourly Demand and Generation'!J367*'System Design'!$F$22,IF('System Design'!$F$8=2,'Hourly Demand and Generation'!K367*'System Design'!$F$22,IF('System Design'!$F$8=3,'Hourly Demand and Generation'!L367*'System Design'!$F$22)))</f>
        <v>1047.12284142914</v>
      </c>
      <c r="Q367" s="32">
        <f t="shared" si="72"/>
        <v>0</v>
      </c>
      <c r="R367" s="32">
        <f t="shared" si="75"/>
        <v>5400</v>
      </c>
      <c r="S367" s="32">
        <f t="shared" si="76"/>
        <v>0</v>
      </c>
      <c r="T367" s="32">
        <f t="shared" si="77"/>
        <v>21600</v>
      </c>
      <c r="U367" s="32">
        <f t="shared" si="78"/>
        <v>0</v>
      </c>
      <c r="V367" s="32">
        <f t="shared" si="73"/>
        <v>732.12284142913995</v>
      </c>
      <c r="W367" s="32">
        <f t="shared" si="79"/>
        <v>732.12284142913995</v>
      </c>
      <c r="X367" s="32">
        <f t="shared" si="80"/>
        <v>732.12284142913995</v>
      </c>
    </row>
    <row r="368" spans="1:24" x14ac:dyDescent="0.25">
      <c r="A368" s="2"/>
      <c r="B368" s="2" t="s">
        <v>2</v>
      </c>
      <c r="C368" s="2">
        <f t="shared" si="83"/>
        <v>16</v>
      </c>
      <c r="D368" s="2">
        <f t="shared" si="84"/>
        <v>4</v>
      </c>
      <c r="E368" s="2">
        <f t="shared" si="74"/>
        <v>364</v>
      </c>
      <c r="F368" s="11">
        <v>378</v>
      </c>
      <c r="G368" s="10">
        <v>0</v>
      </c>
      <c r="H368" s="10">
        <v>0</v>
      </c>
      <c r="I368" s="10">
        <v>0</v>
      </c>
      <c r="J368" s="9">
        <v>0.46538792952406199</v>
      </c>
      <c r="K368" s="9">
        <v>0.46538792952406199</v>
      </c>
      <c r="L368" s="9">
        <v>0.46538792952406199</v>
      </c>
      <c r="N368" s="32">
        <f>IF('System Design'!$F$8=1,'Hourly Demand and Generation'!G368*'System Design'!$F$21,IF('System Design'!$F$8=2,'Hourly Demand and Generation'!H368*'System Design'!$F$21,IF('System Design'!$F$8=3,'Hourly Demand and Generation'!I368*'System Design'!$F$21)))</f>
        <v>0</v>
      </c>
      <c r="O368" s="32">
        <f>IF('System Design'!$F$8=1,'Hourly Demand and Generation'!J368*'System Design'!$F$22,IF('System Design'!$F$8=2,'Hourly Demand and Generation'!K368*'System Design'!$F$22,IF('System Design'!$F$8=3,'Hourly Demand and Generation'!L368*'System Design'!$F$22)))</f>
        <v>1163.469823810155</v>
      </c>
      <c r="Q368" s="32">
        <f t="shared" si="72"/>
        <v>0</v>
      </c>
      <c r="R368" s="32">
        <f t="shared" si="75"/>
        <v>5400</v>
      </c>
      <c r="S368" s="32">
        <f t="shared" si="76"/>
        <v>0</v>
      </c>
      <c r="T368" s="32">
        <f t="shared" si="77"/>
        <v>21600</v>
      </c>
      <c r="U368" s="32">
        <f t="shared" si="78"/>
        <v>0</v>
      </c>
      <c r="V368" s="32">
        <f t="shared" si="73"/>
        <v>785.46982381015505</v>
      </c>
      <c r="W368" s="32">
        <f t="shared" si="79"/>
        <v>785.46982381015505</v>
      </c>
      <c r="X368" s="32">
        <f t="shared" si="80"/>
        <v>785.46982381015505</v>
      </c>
    </row>
    <row r="369" spans="1:24" x14ac:dyDescent="0.25">
      <c r="A369" s="2"/>
      <c r="B369" s="2" t="s">
        <v>2</v>
      </c>
      <c r="C369" s="2">
        <f t="shared" si="83"/>
        <v>16</v>
      </c>
      <c r="D369" s="2">
        <f t="shared" si="84"/>
        <v>5</v>
      </c>
      <c r="E369" s="2">
        <f t="shared" si="74"/>
        <v>365</v>
      </c>
      <c r="F369" s="11">
        <v>409.5</v>
      </c>
      <c r="G369" s="10">
        <v>0</v>
      </c>
      <c r="H369" s="10">
        <v>1.44E-2</v>
      </c>
      <c r="I369" s="10">
        <v>2.8799999999999999E-2</v>
      </c>
      <c r="J369" s="9">
        <v>0.37231034361924897</v>
      </c>
      <c r="K369" s="9">
        <v>0.37231034361924897</v>
      </c>
      <c r="L369" s="9">
        <v>0.37231034361924897</v>
      </c>
      <c r="N369" s="32">
        <f>IF('System Design'!$F$8=1,'Hourly Demand and Generation'!G369*'System Design'!$F$21,IF('System Design'!$F$8=2,'Hourly Demand and Generation'!H369*'System Design'!$F$21,IF('System Design'!$F$8=3,'Hourly Demand and Generation'!I369*'System Design'!$F$21)))</f>
        <v>14.4</v>
      </c>
      <c r="O369" s="32">
        <f>IF('System Design'!$F$8=1,'Hourly Demand and Generation'!J369*'System Design'!$F$22,IF('System Design'!$F$8=2,'Hourly Demand and Generation'!K369*'System Design'!$F$22,IF('System Design'!$F$8=3,'Hourly Demand and Generation'!L369*'System Design'!$F$22)))</f>
        <v>930.77585904812247</v>
      </c>
      <c r="Q369" s="32">
        <f t="shared" si="72"/>
        <v>0</v>
      </c>
      <c r="R369" s="32">
        <f t="shared" si="75"/>
        <v>5400</v>
      </c>
      <c r="S369" s="32">
        <f t="shared" si="76"/>
        <v>0</v>
      </c>
      <c r="T369" s="32">
        <f t="shared" si="77"/>
        <v>21600</v>
      </c>
      <c r="U369" s="32">
        <f t="shared" si="78"/>
        <v>0</v>
      </c>
      <c r="V369" s="32">
        <f t="shared" si="73"/>
        <v>535.67585904812245</v>
      </c>
      <c r="W369" s="32">
        <f t="shared" si="79"/>
        <v>535.67585904812245</v>
      </c>
      <c r="X369" s="32">
        <f t="shared" si="80"/>
        <v>535.67585904812245</v>
      </c>
    </row>
    <row r="370" spans="1:24" x14ac:dyDescent="0.25">
      <c r="A370" s="2"/>
      <c r="B370" s="2" t="s">
        <v>2</v>
      </c>
      <c r="C370" s="2">
        <f t="shared" si="83"/>
        <v>16</v>
      </c>
      <c r="D370" s="2">
        <f t="shared" si="84"/>
        <v>6</v>
      </c>
      <c r="E370" s="2">
        <f t="shared" si="74"/>
        <v>366</v>
      </c>
      <c r="F370" s="11">
        <v>441</v>
      </c>
      <c r="G370" s="10">
        <v>2.8799999999999999E-2</v>
      </c>
      <c r="H370" s="10">
        <v>4.4999999999999998E-2</v>
      </c>
      <c r="I370" s="10">
        <v>6.1199999999999997E-2</v>
      </c>
      <c r="J370" s="9">
        <v>0.37231034361924897</v>
      </c>
      <c r="K370" s="9">
        <v>0.37231034361924897</v>
      </c>
      <c r="L370" s="9">
        <v>0.37231034361924897</v>
      </c>
      <c r="N370" s="32">
        <f>IF('System Design'!$F$8=1,'Hourly Demand and Generation'!G370*'System Design'!$F$21,IF('System Design'!$F$8=2,'Hourly Demand and Generation'!H370*'System Design'!$F$21,IF('System Design'!$F$8=3,'Hourly Demand and Generation'!I370*'System Design'!$F$21)))</f>
        <v>30.599999999999998</v>
      </c>
      <c r="O370" s="32">
        <f>IF('System Design'!$F$8=1,'Hourly Demand and Generation'!J370*'System Design'!$F$22,IF('System Design'!$F$8=2,'Hourly Demand and Generation'!K370*'System Design'!$F$22,IF('System Design'!$F$8=3,'Hourly Demand and Generation'!L370*'System Design'!$F$22)))</f>
        <v>930.77585904812247</v>
      </c>
      <c r="Q370" s="32">
        <f t="shared" si="72"/>
        <v>0</v>
      </c>
      <c r="R370" s="32">
        <f t="shared" si="75"/>
        <v>5400</v>
      </c>
      <c r="S370" s="32">
        <f t="shared" si="76"/>
        <v>0</v>
      </c>
      <c r="T370" s="32">
        <f t="shared" si="77"/>
        <v>21600</v>
      </c>
      <c r="U370" s="32">
        <f t="shared" si="78"/>
        <v>0</v>
      </c>
      <c r="V370" s="32">
        <f t="shared" si="73"/>
        <v>520.37585904812249</v>
      </c>
      <c r="W370" s="32">
        <f t="shared" si="79"/>
        <v>520.37585904812249</v>
      </c>
      <c r="X370" s="32">
        <f t="shared" si="80"/>
        <v>520.37585904812249</v>
      </c>
    </row>
    <row r="371" spans="1:24" x14ac:dyDescent="0.25">
      <c r="A371" s="2"/>
      <c r="B371" s="2" t="s">
        <v>2</v>
      </c>
      <c r="C371" s="2">
        <f t="shared" si="83"/>
        <v>16</v>
      </c>
      <c r="D371" s="2">
        <f t="shared" si="84"/>
        <v>7</v>
      </c>
      <c r="E371" s="2">
        <f t="shared" si="74"/>
        <v>367</v>
      </c>
      <c r="F371" s="11">
        <v>472.5</v>
      </c>
      <c r="G371" s="10">
        <v>6.1199999999999997E-2</v>
      </c>
      <c r="H371" s="10">
        <v>7.5600000000000001E-2</v>
      </c>
      <c r="I371" s="10">
        <v>0.09</v>
      </c>
      <c r="J371" s="9">
        <v>0.41884913657165601</v>
      </c>
      <c r="K371" s="9">
        <v>0.41884913657165601</v>
      </c>
      <c r="L371" s="9">
        <v>0.41884913657165601</v>
      </c>
      <c r="N371" s="32">
        <f>IF('System Design'!$F$8=1,'Hourly Demand and Generation'!G371*'System Design'!$F$21,IF('System Design'!$F$8=2,'Hourly Demand and Generation'!H371*'System Design'!$F$21,IF('System Design'!$F$8=3,'Hourly Demand and Generation'!I371*'System Design'!$F$21)))</f>
        <v>45</v>
      </c>
      <c r="O371" s="32">
        <f>IF('System Design'!$F$8=1,'Hourly Demand and Generation'!J371*'System Design'!$F$22,IF('System Design'!$F$8=2,'Hourly Demand and Generation'!K371*'System Design'!$F$22,IF('System Design'!$F$8=3,'Hourly Demand and Generation'!L371*'System Design'!$F$22)))</f>
        <v>1047.12284142914</v>
      </c>
      <c r="Q371" s="32">
        <f t="shared" si="72"/>
        <v>0</v>
      </c>
      <c r="R371" s="32">
        <f t="shared" si="75"/>
        <v>5400</v>
      </c>
      <c r="S371" s="32">
        <f t="shared" si="76"/>
        <v>0</v>
      </c>
      <c r="T371" s="32">
        <f t="shared" si="77"/>
        <v>21600</v>
      </c>
      <c r="U371" s="32">
        <f t="shared" si="78"/>
        <v>0</v>
      </c>
      <c r="V371" s="32">
        <f t="shared" si="73"/>
        <v>619.62284142913995</v>
      </c>
      <c r="W371" s="32">
        <f t="shared" si="79"/>
        <v>619.62284142913995</v>
      </c>
      <c r="X371" s="32">
        <f t="shared" si="80"/>
        <v>619.62284142913995</v>
      </c>
    </row>
    <row r="372" spans="1:24" x14ac:dyDescent="0.25">
      <c r="A372" s="2"/>
      <c r="B372" s="2" t="s">
        <v>2</v>
      </c>
      <c r="C372" s="2">
        <f t="shared" si="83"/>
        <v>16</v>
      </c>
      <c r="D372" s="2">
        <f t="shared" si="84"/>
        <v>8</v>
      </c>
      <c r="E372" s="2">
        <f t="shared" si="74"/>
        <v>368</v>
      </c>
      <c r="F372" s="11">
        <v>504</v>
      </c>
      <c r="G372" s="10">
        <v>0.1188</v>
      </c>
      <c r="H372" s="10">
        <v>0.13500000000000001</v>
      </c>
      <c r="I372" s="10">
        <v>0.1512</v>
      </c>
      <c r="J372" s="9">
        <v>0.41884913657165601</v>
      </c>
      <c r="K372" s="9">
        <v>0.41884913657165601</v>
      </c>
      <c r="L372" s="9">
        <v>0.41884913657165601</v>
      </c>
      <c r="N372" s="32">
        <f>IF('System Design'!$F$8=1,'Hourly Demand and Generation'!G372*'System Design'!$F$21,IF('System Design'!$F$8=2,'Hourly Demand and Generation'!H372*'System Design'!$F$21,IF('System Design'!$F$8=3,'Hourly Demand and Generation'!I372*'System Design'!$F$21)))</f>
        <v>75.599999999999994</v>
      </c>
      <c r="O372" s="32">
        <f>IF('System Design'!$F$8=1,'Hourly Demand and Generation'!J372*'System Design'!$F$22,IF('System Design'!$F$8=2,'Hourly Demand and Generation'!K372*'System Design'!$F$22,IF('System Design'!$F$8=3,'Hourly Demand and Generation'!L372*'System Design'!$F$22)))</f>
        <v>1047.12284142914</v>
      </c>
      <c r="Q372" s="32">
        <f t="shared" si="72"/>
        <v>0</v>
      </c>
      <c r="R372" s="32">
        <f t="shared" si="75"/>
        <v>5400</v>
      </c>
      <c r="S372" s="32">
        <f t="shared" si="76"/>
        <v>0</v>
      </c>
      <c r="T372" s="32">
        <f t="shared" si="77"/>
        <v>21600</v>
      </c>
      <c r="U372" s="32">
        <f t="shared" si="78"/>
        <v>0</v>
      </c>
      <c r="V372" s="32">
        <f t="shared" si="73"/>
        <v>618.72284142913986</v>
      </c>
      <c r="W372" s="32">
        <f t="shared" si="79"/>
        <v>618.72284142913986</v>
      </c>
      <c r="X372" s="32">
        <f t="shared" si="80"/>
        <v>618.72284142913986</v>
      </c>
    </row>
    <row r="373" spans="1:24" x14ac:dyDescent="0.25">
      <c r="A373" s="2"/>
      <c r="B373" s="2" t="s">
        <v>2</v>
      </c>
      <c r="C373" s="2">
        <f t="shared" si="83"/>
        <v>16</v>
      </c>
      <c r="D373" s="2">
        <f t="shared" si="84"/>
        <v>9</v>
      </c>
      <c r="E373" s="2">
        <f t="shared" si="74"/>
        <v>369</v>
      </c>
      <c r="F373" s="11">
        <v>504</v>
      </c>
      <c r="G373" s="10">
        <v>0.18</v>
      </c>
      <c r="H373" s="10">
        <v>0.19439999999999999</v>
      </c>
      <c r="I373" s="10">
        <v>0.20880000000000001</v>
      </c>
      <c r="J373" s="9">
        <v>0.37231034361924897</v>
      </c>
      <c r="K373" s="9">
        <v>0.37231034361924897</v>
      </c>
      <c r="L373" s="9">
        <v>0.37231034361924897</v>
      </c>
      <c r="N373" s="32">
        <f>IF('System Design'!$F$8=1,'Hourly Demand and Generation'!G373*'System Design'!$F$21,IF('System Design'!$F$8=2,'Hourly Demand and Generation'!H373*'System Design'!$F$21,IF('System Design'!$F$8=3,'Hourly Demand and Generation'!I373*'System Design'!$F$21)))</f>
        <v>104.4</v>
      </c>
      <c r="O373" s="32">
        <f>IF('System Design'!$F$8=1,'Hourly Demand and Generation'!J373*'System Design'!$F$22,IF('System Design'!$F$8=2,'Hourly Demand and Generation'!K373*'System Design'!$F$22,IF('System Design'!$F$8=3,'Hourly Demand and Generation'!L373*'System Design'!$F$22)))</f>
        <v>930.77585904812247</v>
      </c>
      <c r="Q373" s="32">
        <f t="shared" si="72"/>
        <v>0</v>
      </c>
      <c r="R373" s="32">
        <f t="shared" si="75"/>
        <v>5400</v>
      </c>
      <c r="S373" s="32">
        <f t="shared" si="76"/>
        <v>0</v>
      </c>
      <c r="T373" s="32">
        <f t="shared" si="77"/>
        <v>21600</v>
      </c>
      <c r="U373" s="32">
        <f t="shared" si="78"/>
        <v>0</v>
      </c>
      <c r="V373" s="32">
        <f t="shared" si="73"/>
        <v>531.17585904812245</v>
      </c>
      <c r="W373" s="32">
        <f t="shared" si="79"/>
        <v>531.17585904812245</v>
      </c>
      <c r="X373" s="32">
        <f t="shared" si="80"/>
        <v>531.17585904812245</v>
      </c>
    </row>
    <row r="374" spans="1:24" x14ac:dyDescent="0.25">
      <c r="A374" s="2"/>
      <c r="B374" s="2" t="s">
        <v>2</v>
      </c>
      <c r="C374" s="2">
        <f t="shared" si="83"/>
        <v>16</v>
      </c>
      <c r="D374" s="2">
        <f t="shared" si="84"/>
        <v>10</v>
      </c>
      <c r="E374" s="2">
        <f t="shared" si="74"/>
        <v>370</v>
      </c>
      <c r="F374" s="11">
        <v>491.4</v>
      </c>
      <c r="G374" s="10">
        <v>0.2412</v>
      </c>
      <c r="H374" s="10">
        <v>0.25559999999999999</v>
      </c>
      <c r="I374" s="10">
        <v>0.27</v>
      </c>
      <c r="J374" s="9">
        <v>0.41884913657165601</v>
      </c>
      <c r="K374" s="9">
        <v>0.41884913657165601</v>
      </c>
      <c r="L374" s="9">
        <v>0.41884913657165601</v>
      </c>
      <c r="N374" s="32">
        <f>IF('System Design'!$F$8=1,'Hourly Demand and Generation'!G374*'System Design'!$F$21,IF('System Design'!$F$8=2,'Hourly Demand and Generation'!H374*'System Design'!$F$21,IF('System Design'!$F$8=3,'Hourly Demand and Generation'!I374*'System Design'!$F$21)))</f>
        <v>135</v>
      </c>
      <c r="O374" s="32">
        <f>IF('System Design'!$F$8=1,'Hourly Demand and Generation'!J374*'System Design'!$F$22,IF('System Design'!$F$8=2,'Hourly Demand and Generation'!K374*'System Design'!$F$22,IF('System Design'!$F$8=3,'Hourly Demand and Generation'!L374*'System Design'!$F$22)))</f>
        <v>1047.12284142914</v>
      </c>
      <c r="Q374" s="32">
        <f t="shared" si="72"/>
        <v>0</v>
      </c>
      <c r="R374" s="32">
        <f t="shared" si="75"/>
        <v>5400</v>
      </c>
      <c r="S374" s="32">
        <f t="shared" si="76"/>
        <v>0</v>
      </c>
      <c r="T374" s="32">
        <f t="shared" si="77"/>
        <v>21600</v>
      </c>
      <c r="U374" s="32">
        <f t="shared" si="78"/>
        <v>0</v>
      </c>
      <c r="V374" s="32">
        <f t="shared" si="73"/>
        <v>690.72284142913998</v>
      </c>
      <c r="W374" s="32">
        <f t="shared" si="79"/>
        <v>690.72284142913998</v>
      </c>
      <c r="X374" s="32">
        <f t="shared" si="80"/>
        <v>690.72284142913998</v>
      </c>
    </row>
    <row r="375" spans="1:24" x14ac:dyDescent="0.25">
      <c r="A375" s="2"/>
      <c r="B375" s="2" t="s">
        <v>2</v>
      </c>
      <c r="C375" s="2">
        <f t="shared" si="83"/>
        <v>16</v>
      </c>
      <c r="D375" s="2">
        <f t="shared" si="84"/>
        <v>11</v>
      </c>
      <c r="E375" s="2">
        <f t="shared" si="74"/>
        <v>371</v>
      </c>
      <c r="F375" s="11">
        <v>485.1</v>
      </c>
      <c r="G375" s="10">
        <v>0.29880000000000001</v>
      </c>
      <c r="H375" s="10">
        <v>0.315</v>
      </c>
      <c r="I375" s="10">
        <v>0.33119999999999999</v>
      </c>
      <c r="J375" s="9">
        <v>0.37231034361924897</v>
      </c>
      <c r="K375" s="9">
        <v>0.37231034361924897</v>
      </c>
      <c r="L375" s="9">
        <v>0.37231034361924897</v>
      </c>
      <c r="N375" s="32">
        <f>IF('System Design'!$F$8=1,'Hourly Demand and Generation'!G375*'System Design'!$F$21,IF('System Design'!$F$8=2,'Hourly Demand and Generation'!H375*'System Design'!$F$21,IF('System Design'!$F$8=3,'Hourly Demand and Generation'!I375*'System Design'!$F$21)))</f>
        <v>165.6</v>
      </c>
      <c r="O375" s="32">
        <f>IF('System Design'!$F$8=1,'Hourly Demand and Generation'!J375*'System Design'!$F$22,IF('System Design'!$F$8=2,'Hourly Demand and Generation'!K375*'System Design'!$F$22,IF('System Design'!$F$8=3,'Hourly Demand and Generation'!L375*'System Design'!$F$22)))</f>
        <v>930.77585904812247</v>
      </c>
      <c r="Q375" s="32">
        <f t="shared" si="72"/>
        <v>0</v>
      </c>
      <c r="R375" s="32">
        <f t="shared" si="75"/>
        <v>5400</v>
      </c>
      <c r="S375" s="32">
        <f t="shared" si="76"/>
        <v>0</v>
      </c>
      <c r="T375" s="32">
        <f t="shared" si="77"/>
        <v>21600</v>
      </c>
      <c r="U375" s="32">
        <f t="shared" si="78"/>
        <v>0</v>
      </c>
      <c r="V375" s="32">
        <f t="shared" si="73"/>
        <v>611.27585904812247</v>
      </c>
      <c r="W375" s="32">
        <f t="shared" si="79"/>
        <v>611.27585904812247</v>
      </c>
      <c r="X375" s="32">
        <f t="shared" si="80"/>
        <v>611.27585904812247</v>
      </c>
    </row>
    <row r="376" spans="1:24" x14ac:dyDescent="0.25">
      <c r="A376" s="2"/>
      <c r="B376" s="2" t="s">
        <v>2</v>
      </c>
      <c r="C376" s="2">
        <f t="shared" si="83"/>
        <v>16</v>
      </c>
      <c r="D376" s="2">
        <f t="shared" si="84"/>
        <v>12</v>
      </c>
      <c r="E376" s="2">
        <f t="shared" si="74"/>
        <v>372</v>
      </c>
      <c r="F376" s="11">
        <v>485.1</v>
      </c>
      <c r="G376" s="10">
        <v>0.36</v>
      </c>
      <c r="H376" s="10">
        <v>0.36</v>
      </c>
      <c r="I376" s="10">
        <v>0.36</v>
      </c>
      <c r="J376" s="9">
        <v>0.34904094714304601</v>
      </c>
      <c r="K376" s="9">
        <v>0.34904094714304601</v>
      </c>
      <c r="L376" s="9">
        <v>0.34904094714304601</v>
      </c>
      <c r="N376" s="32">
        <f>IF('System Design'!$F$8=1,'Hourly Demand and Generation'!G376*'System Design'!$F$21,IF('System Design'!$F$8=2,'Hourly Demand and Generation'!H376*'System Design'!$F$21,IF('System Design'!$F$8=3,'Hourly Demand and Generation'!I376*'System Design'!$F$21)))</f>
        <v>180</v>
      </c>
      <c r="O376" s="32">
        <f>IF('System Design'!$F$8=1,'Hourly Demand and Generation'!J376*'System Design'!$F$22,IF('System Design'!$F$8=2,'Hourly Demand and Generation'!K376*'System Design'!$F$22,IF('System Design'!$F$8=3,'Hourly Demand and Generation'!L376*'System Design'!$F$22)))</f>
        <v>872.60236785761504</v>
      </c>
      <c r="Q376" s="32">
        <f t="shared" si="72"/>
        <v>0</v>
      </c>
      <c r="R376" s="32">
        <f t="shared" si="75"/>
        <v>5400</v>
      </c>
      <c r="S376" s="32">
        <f t="shared" si="76"/>
        <v>0</v>
      </c>
      <c r="T376" s="32">
        <f t="shared" si="77"/>
        <v>21600</v>
      </c>
      <c r="U376" s="32">
        <f t="shared" si="78"/>
        <v>0</v>
      </c>
      <c r="V376" s="32">
        <f t="shared" si="73"/>
        <v>567.50236785761501</v>
      </c>
      <c r="W376" s="32">
        <f t="shared" si="79"/>
        <v>567.50236785761501</v>
      </c>
      <c r="X376" s="32">
        <f t="shared" si="80"/>
        <v>567.50236785761501</v>
      </c>
    </row>
    <row r="377" spans="1:24" x14ac:dyDescent="0.25">
      <c r="A377" s="2"/>
      <c r="B377" s="2" t="s">
        <v>2</v>
      </c>
      <c r="C377" s="2">
        <f t="shared" si="83"/>
        <v>16</v>
      </c>
      <c r="D377" s="2">
        <f t="shared" si="84"/>
        <v>13</v>
      </c>
      <c r="E377" s="2">
        <f t="shared" si="74"/>
        <v>373</v>
      </c>
      <c r="F377" s="11">
        <v>504</v>
      </c>
      <c r="G377" s="10">
        <v>0.29880000000000001</v>
      </c>
      <c r="H377" s="10">
        <v>0.315</v>
      </c>
      <c r="I377" s="10">
        <v>0.33119999999999999</v>
      </c>
      <c r="J377" s="9">
        <v>0.37231034361924897</v>
      </c>
      <c r="K377" s="9">
        <v>0.37231034361924897</v>
      </c>
      <c r="L377" s="9">
        <v>0.37231034361924897</v>
      </c>
      <c r="N377" s="32">
        <f>IF('System Design'!$F$8=1,'Hourly Demand and Generation'!G377*'System Design'!$F$21,IF('System Design'!$F$8=2,'Hourly Demand and Generation'!H377*'System Design'!$F$21,IF('System Design'!$F$8=3,'Hourly Demand and Generation'!I377*'System Design'!$F$21)))</f>
        <v>165.6</v>
      </c>
      <c r="O377" s="32">
        <f>IF('System Design'!$F$8=1,'Hourly Demand and Generation'!J377*'System Design'!$F$22,IF('System Design'!$F$8=2,'Hourly Demand and Generation'!K377*'System Design'!$F$22,IF('System Design'!$F$8=3,'Hourly Demand and Generation'!L377*'System Design'!$F$22)))</f>
        <v>930.77585904812247</v>
      </c>
      <c r="Q377" s="32">
        <f t="shared" si="72"/>
        <v>0</v>
      </c>
      <c r="R377" s="32">
        <f t="shared" si="75"/>
        <v>5400</v>
      </c>
      <c r="S377" s="32">
        <f t="shared" si="76"/>
        <v>0</v>
      </c>
      <c r="T377" s="32">
        <f t="shared" si="77"/>
        <v>21600</v>
      </c>
      <c r="U377" s="32">
        <f t="shared" si="78"/>
        <v>0</v>
      </c>
      <c r="V377" s="32">
        <f t="shared" si="73"/>
        <v>592.37585904812249</v>
      </c>
      <c r="W377" s="32">
        <f t="shared" si="79"/>
        <v>592.37585904812249</v>
      </c>
      <c r="X377" s="32">
        <f t="shared" si="80"/>
        <v>592.37585904812249</v>
      </c>
    </row>
    <row r="378" spans="1:24" x14ac:dyDescent="0.25">
      <c r="A378" s="2"/>
      <c r="B378" s="2" t="s">
        <v>2</v>
      </c>
      <c r="C378" s="2">
        <f t="shared" si="83"/>
        <v>16</v>
      </c>
      <c r="D378" s="2">
        <f t="shared" si="84"/>
        <v>14</v>
      </c>
      <c r="E378" s="2">
        <f t="shared" si="74"/>
        <v>374</v>
      </c>
      <c r="F378" s="11">
        <v>504</v>
      </c>
      <c r="G378" s="10">
        <v>0.2412</v>
      </c>
      <c r="H378" s="10">
        <v>0.25559999999999999</v>
      </c>
      <c r="I378" s="10">
        <v>0.27</v>
      </c>
      <c r="J378" s="9">
        <v>0.39557974009545199</v>
      </c>
      <c r="K378" s="9">
        <v>0.39557974009545199</v>
      </c>
      <c r="L378" s="9">
        <v>0.39557974009545199</v>
      </c>
      <c r="N378" s="32">
        <f>IF('System Design'!$F$8=1,'Hourly Demand and Generation'!G378*'System Design'!$F$21,IF('System Design'!$F$8=2,'Hourly Demand and Generation'!H378*'System Design'!$F$21,IF('System Design'!$F$8=3,'Hourly Demand and Generation'!I378*'System Design'!$F$21)))</f>
        <v>135</v>
      </c>
      <c r="O378" s="32">
        <f>IF('System Design'!$F$8=1,'Hourly Demand and Generation'!J378*'System Design'!$F$22,IF('System Design'!$F$8=2,'Hourly Demand and Generation'!K378*'System Design'!$F$22,IF('System Design'!$F$8=3,'Hourly Demand and Generation'!L378*'System Design'!$F$22)))</f>
        <v>988.94935023863002</v>
      </c>
      <c r="Q378" s="32">
        <f t="shared" si="72"/>
        <v>0</v>
      </c>
      <c r="R378" s="32">
        <f t="shared" si="75"/>
        <v>5400</v>
      </c>
      <c r="S378" s="32">
        <f t="shared" si="76"/>
        <v>0</v>
      </c>
      <c r="T378" s="32">
        <f t="shared" si="77"/>
        <v>21600</v>
      </c>
      <c r="U378" s="32">
        <f t="shared" si="78"/>
        <v>0</v>
      </c>
      <c r="V378" s="32">
        <f t="shared" si="73"/>
        <v>619.9493502386299</v>
      </c>
      <c r="W378" s="32">
        <f t="shared" si="79"/>
        <v>619.9493502386299</v>
      </c>
      <c r="X378" s="32">
        <f t="shared" si="80"/>
        <v>619.9493502386299</v>
      </c>
    </row>
    <row r="379" spans="1:24" x14ac:dyDescent="0.25">
      <c r="A379" s="2"/>
      <c r="B379" s="2" t="s">
        <v>2</v>
      </c>
      <c r="C379" s="2">
        <f t="shared" si="83"/>
        <v>16</v>
      </c>
      <c r="D379" s="2">
        <f t="shared" si="84"/>
        <v>15</v>
      </c>
      <c r="E379" s="2">
        <f t="shared" si="74"/>
        <v>375</v>
      </c>
      <c r="F379" s="11">
        <v>535.5</v>
      </c>
      <c r="G379" s="10">
        <v>0.18</v>
      </c>
      <c r="H379" s="10">
        <v>0.19439999999999999</v>
      </c>
      <c r="I379" s="10">
        <v>0.20880000000000001</v>
      </c>
      <c r="J379" s="9">
        <v>0.41884913657165601</v>
      </c>
      <c r="K379" s="9">
        <v>0.41884913657165601</v>
      </c>
      <c r="L379" s="9">
        <v>0.41884913657165601</v>
      </c>
      <c r="N379" s="32">
        <f>IF('System Design'!$F$8=1,'Hourly Demand and Generation'!G379*'System Design'!$F$21,IF('System Design'!$F$8=2,'Hourly Demand and Generation'!H379*'System Design'!$F$21,IF('System Design'!$F$8=3,'Hourly Demand and Generation'!I379*'System Design'!$F$21)))</f>
        <v>104.4</v>
      </c>
      <c r="O379" s="32">
        <f>IF('System Design'!$F$8=1,'Hourly Demand and Generation'!J379*'System Design'!$F$22,IF('System Design'!$F$8=2,'Hourly Demand and Generation'!K379*'System Design'!$F$22,IF('System Design'!$F$8=3,'Hourly Demand and Generation'!L379*'System Design'!$F$22)))</f>
        <v>1047.12284142914</v>
      </c>
      <c r="Q379" s="32">
        <f t="shared" si="72"/>
        <v>0</v>
      </c>
      <c r="R379" s="32">
        <f t="shared" si="75"/>
        <v>5400</v>
      </c>
      <c r="S379" s="32">
        <f t="shared" si="76"/>
        <v>0</v>
      </c>
      <c r="T379" s="32">
        <f t="shared" si="77"/>
        <v>21600</v>
      </c>
      <c r="U379" s="32">
        <f t="shared" si="78"/>
        <v>0</v>
      </c>
      <c r="V379" s="32">
        <f t="shared" si="73"/>
        <v>616.02284142914004</v>
      </c>
      <c r="W379" s="32">
        <f t="shared" si="79"/>
        <v>616.02284142914004</v>
      </c>
      <c r="X379" s="32">
        <f t="shared" si="80"/>
        <v>616.02284142914004</v>
      </c>
    </row>
    <row r="380" spans="1:24" x14ac:dyDescent="0.25">
      <c r="A380" s="2"/>
      <c r="B380" s="2" t="s">
        <v>2</v>
      </c>
      <c r="C380" s="2">
        <f t="shared" si="83"/>
        <v>16</v>
      </c>
      <c r="D380" s="2">
        <f t="shared" si="84"/>
        <v>16</v>
      </c>
      <c r="E380" s="2">
        <f t="shared" si="74"/>
        <v>376</v>
      </c>
      <c r="F380" s="11">
        <v>567</v>
      </c>
      <c r="G380" s="10">
        <v>0.1188</v>
      </c>
      <c r="H380" s="10">
        <v>0.13500000000000001</v>
      </c>
      <c r="I380" s="10">
        <v>0.1512</v>
      </c>
      <c r="J380" s="9">
        <v>0.41884913657165601</v>
      </c>
      <c r="K380" s="9">
        <v>0.41884913657165601</v>
      </c>
      <c r="L380" s="9">
        <v>0.41884913657165601</v>
      </c>
      <c r="N380" s="32">
        <f>IF('System Design'!$F$8=1,'Hourly Demand and Generation'!G380*'System Design'!$F$21,IF('System Design'!$F$8=2,'Hourly Demand and Generation'!H380*'System Design'!$F$21,IF('System Design'!$F$8=3,'Hourly Demand and Generation'!I380*'System Design'!$F$21)))</f>
        <v>75.599999999999994</v>
      </c>
      <c r="O380" s="32">
        <f>IF('System Design'!$F$8=1,'Hourly Demand and Generation'!J380*'System Design'!$F$22,IF('System Design'!$F$8=2,'Hourly Demand and Generation'!K380*'System Design'!$F$22,IF('System Design'!$F$8=3,'Hourly Demand and Generation'!L380*'System Design'!$F$22)))</f>
        <v>1047.12284142914</v>
      </c>
      <c r="Q380" s="32">
        <f t="shared" si="72"/>
        <v>0</v>
      </c>
      <c r="R380" s="32">
        <f t="shared" si="75"/>
        <v>5400</v>
      </c>
      <c r="S380" s="32">
        <f t="shared" si="76"/>
        <v>0</v>
      </c>
      <c r="T380" s="32">
        <f t="shared" si="77"/>
        <v>21600</v>
      </c>
      <c r="U380" s="32">
        <f t="shared" si="78"/>
        <v>0</v>
      </c>
      <c r="V380" s="32">
        <f t="shared" si="73"/>
        <v>555.72284142913986</v>
      </c>
      <c r="W380" s="32">
        <f t="shared" si="79"/>
        <v>555.72284142913986</v>
      </c>
      <c r="X380" s="32">
        <f t="shared" si="80"/>
        <v>555.72284142913986</v>
      </c>
    </row>
    <row r="381" spans="1:24" x14ac:dyDescent="0.25">
      <c r="A381" s="2"/>
      <c r="B381" s="2" t="s">
        <v>2</v>
      </c>
      <c r="C381" s="2">
        <f t="shared" si="83"/>
        <v>16</v>
      </c>
      <c r="D381" s="2">
        <f t="shared" si="84"/>
        <v>17</v>
      </c>
      <c r="E381" s="2">
        <f t="shared" si="74"/>
        <v>377</v>
      </c>
      <c r="F381" s="11">
        <v>598.5</v>
      </c>
      <c r="G381" s="10">
        <v>6.1199999999999997E-2</v>
      </c>
      <c r="H381" s="10">
        <v>7.5600000000000001E-2</v>
      </c>
      <c r="I381" s="10">
        <v>0.09</v>
      </c>
      <c r="J381" s="9">
        <v>0.46538792952406199</v>
      </c>
      <c r="K381" s="9">
        <v>0.46538792952406199</v>
      </c>
      <c r="L381" s="9">
        <v>0.46538792952406199</v>
      </c>
      <c r="N381" s="32">
        <f>IF('System Design'!$F$8=1,'Hourly Demand and Generation'!G381*'System Design'!$F$21,IF('System Design'!$F$8=2,'Hourly Demand and Generation'!H381*'System Design'!$F$21,IF('System Design'!$F$8=3,'Hourly Demand and Generation'!I381*'System Design'!$F$21)))</f>
        <v>45</v>
      </c>
      <c r="O381" s="32">
        <f>IF('System Design'!$F$8=1,'Hourly Demand and Generation'!J381*'System Design'!$F$22,IF('System Design'!$F$8=2,'Hourly Demand and Generation'!K381*'System Design'!$F$22,IF('System Design'!$F$8=3,'Hourly Demand and Generation'!L381*'System Design'!$F$22)))</f>
        <v>1163.469823810155</v>
      </c>
      <c r="Q381" s="32">
        <f t="shared" si="72"/>
        <v>0</v>
      </c>
      <c r="R381" s="32">
        <f t="shared" si="75"/>
        <v>5400</v>
      </c>
      <c r="S381" s="32">
        <f t="shared" si="76"/>
        <v>0</v>
      </c>
      <c r="T381" s="32">
        <f t="shared" si="77"/>
        <v>21600</v>
      </c>
      <c r="U381" s="32">
        <f t="shared" si="78"/>
        <v>0</v>
      </c>
      <c r="V381" s="32">
        <f t="shared" si="73"/>
        <v>609.96982381015505</v>
      </c>
      <c r="W381" s="32">
        <f t="shared" si="79"/>
        <v>609.96982381015505</v>
      </c>
      <c r="X381" s="32">
        <f t="shared" si="80"/>
        <v>609.96982381015505</v>
      </c>
    </row>
    <row r="382" spans="1:24" x14ac:dyDescent="0.25">
      <c r="A382" s="2"/>
      <c r="B382" s="2" t="s">
        <v>2</v>
      </c>
      <c r="C382" s="2">
        <f t="shared" si="83"/>
        <v>16</v>
      </c>
      <c r="D382" s="2">
        <f t="shared" si="84"/>
        <v>18</v>
      </c>
      <c r="E382" s="2">
        <f t="shared" si="74"/>
        <v>378</v>
      </c>
      <c r="F382" s="11">
        <v>630</v>
      </c>
      <c r="G382" s="10">
        <v>2.8799999999999999E-2</v>
      </c>
      <c r="H382" s="10">
        <v>4.4999999999999998E-2</v>
      </c>
      <c r="I382" s="10">
        <v>6.1199999999999997E-2</v>
      </c>
      <c r="J382" s="9">
        <v>0.44211853304785897</v>
      </c>
      <c r="K382" s="9">
        <v>0.44211853304785897</v>
      </c>
      <c r="L382" s="9">
        <v>0.44211853304785897</v>
      </c>
      <c r="N382" s="32">
        <f>IF('System Design'!$F$8=1,'Hourly Demand and Generation'!G382*'System Design'!$F$21,IF('System Design'!$F$8=2,'Hourly Demand and Generation'!H382*'System Design'!$F$21,IF('System Design'!$F$8=3,'Hourly Demand and Generation'!I382*'System Design'!$F$21)))</f>
        <v>30.599999999999998</v>
      </c>
      <c r="O382" s="32">
        <f>IF('System Design'!$F$8=1,'Hourly Demand and Generation'!J382*'System Design'!$F$22,IF('System Design'!$F$8=2,'Hourly Demand and Generation'!K382*'System Design'!$F$22,IF('System Design'!$F$8=3,'Hourly Demand and Generation'!L382*'System Design'!$F$22)))</f>
        <v>1105.2963326196475</v>
      </c>
      <c r="Q382" s="32">
        <f t="shared" si="72"/>
        <v>0</v>
      </c>
      <c r="R382" s="32">
        <f t="shared" si="75"/>
        <v>5400</v>
      </c>
      <c r="S382" s="32">
        <f t="shared" si="76"/>
        <v>0</v>
      </c>
      <c r="T382" s="32">
        <f t="shared" si="77"/>
        <v>21600</v>
      </c>
      <c r="U382" s="32">
        <f t="shared" si="78"/>
        <v>0</v>
      </c>
      <c r="V382" s="32">
        <f t="shared" si="73"/>
        <v>505.89633261964741</v>
      </c>
      <c r="W382" s="32">
        <f t="shared" si="79"/>
        <v>505.89633261964741</v>
      </c>
      <c r="X382" s="32">
        <f t="shared" si="80"/>
        <v>505.89633261964741</v>
      </c>
    </row>
    <row r="383" spans="1:24" x14ac:dyDescent="0.25">
      <c r="A383" s="2"/>
      <c r="B383" s="2" t="s">
        <v>2</v>
      </c>
      <c r="C383" s="2">
        <f t="shared" si="83"/>
        <v>16</v>
      </c>
      <c r="D383" s="2">
        <f t="shared" si="84"/>
        <v>19</v>
      </c>
      <c r="E383" s="2">
        <f t="shared" si="74"/>
        <v>379</v>
      </c>
      <c r="F383" s="11">
        <v>611.1</v>
      </c>
      <c r="G383" s="9">
        <v>0</v>
      </c>
      <c r="H383" s="9">
        <v>1.44E-2</v>
      </c>
      <c r="I383" s="10">
        <v>2.8799999999999999E-2</v>
      </c>
      <c r="J383" s="9">
        <v>0.41884913657165601</v>
      </c>
      <c r="K383" s="9">
        <v>0.41884913657165601</v>
      </c>
      <c r="L383" s="9">
        <v>0.41884913657165601</v>
      </c>
      <c r="N383" s="32">
        <f>IF('System Design'!$F$8=1,'Hourly Demand and Generation'!G383*'System Design'!$F$21,IF('System Design'!$F$8=2,'Hourly Demand and Generation'!H383*'System Design'!$F$21,IF('System Design'!$F$8=3,'Hourly Demand and Generation'!I383*'System Design'!$F$21)))</f>
        <v>14.4</v>
      </c>
      <c r="O383" s="32">
        <f>IF('System Design'!$F$8=1,'Hourly Demand and Generation'!J383*'System Design'!$F$22,IF('System Design'!$F$8=2,'Hourly Demand and Generation'!K383*'System Design'!$F$22,IF('System Design'!$F$8=3,'Hourly Demand and Generation'!L383*'System Design'!$F$22)))</f>
        <v>1047.12284142914</v>
      </c>
      <c r="Q383" s="32">
        <f t="shared" si="72"/>
        <v>0</v>
      </c>
      <c r="R383" s="32">
        <f t="shared" si="75"/>
        <v>5400</v>
      </c>
      <c r="S383" s="32">
        <f t="shared" si="76"/>
        <v>0</v>
      </c>
      <c r="T383" s="32">
        <f t="shared" si="77"/>
        <v>21600</v>
      </c>
      <c r="U383" s="32">
        <f t="shared" si="78"/>
        <v>0</v>
      </c>
      <c r="V383" s="32">
        <f t="shared" si="73"/>
        <v>450.42284142914002</v>
      </c>
      <c r="W383" s="32">
        <f t="shared" si="79"/>
        <v>450.42284142914002</v>
      </c>
      <c r="X383" s="32">
        <f t="shared" si="80"/>
        <v>450.42284142914002</v>
      </c>
    </row>
    <row r="384" spans="1:24" x14ac:dyDescent="0.25">
      <c r="A384" s="2"/>
      <c r="B384" s="2" t="s">
        <v>2</v>
      </c>
      <c r="C384" s="2">
        <f t="shared" si="83"/>
        <v>16</v>
      </c>
      <c r="D384" s="2">
        <f t="shared" si="84"/>
        <v>20</v>
      </c>
      <c r="E384" s="2">
        <f t="shared" si="74"/>
        <v>380</v>
      </c>
      <c r="F384" s="11">
        <v>598.5</v>
      </c>
      <c r="G384" s="10">
        <v>0</v>
      </c>
      <c r="H384" s="10">
        <v>0</v>
      </c>
      <c r="I384" s="10">
        <v>0</v>
      </c>
      <c r="J384" s="9">
        <v>0.41884913657165601</v>
      </c>
      <c r="K384" s="9">
        <v>0.41884913657165601</v>
      </c>
      <c r="L384" s="9">
        <v>0.41884913657165601</v>
      </c>
      <c r="N384" s="32">
        <f>IF('System Design'!$F$8=1,'Hourly Demand and Generation'!G384*'System Design'!$F$21,IF('System Design'!$F$8=2,'Hourly Demand and Generation'!H384*'System Design'!$F$21,IF('System Design'!$F$8=3,'Hourly Demand and Generation'!I384*'System Design'!$F$21)))</f>
        <v>0</v>
      </c>
      <c r="O384" s="32">
        <f>IF('System Design'!$F$8=1,'Hourly Demand and Generation'!J384*'System Design'!$F$22,IF('System Design'!$F$8=2,'Hourly Demand and Generation'!K384*'System Design'!$F$22,IF('System Design'!$F$8=3,'Hourly Demand and Generation'!L384*'System Design'!$F$22)))</f>
        <v>1047.12284142914</v>
      </c>
      <c r="Q384" s="32">
        <f t="shared" si="72"/>
        <v>0</v>
      </c>
      <c r="R384" s="32">
        <f t="shared" si="75"/>
        <v>5400</v>
      </c>
      <c r="S384" s="32">
        <f t="shared" si="76"/>
        <v>0</v>
      </c>
      <c r="T384" s="32">
        <f t="shared" si="77"/>
        <v>21600</v>
      </c>
      <c r="U384" s="32">
        <f t="shared" si="78"/>
        <v>0</v>
      </c>
      <c r="V384" s="32">
        <f t="shared" si="73"/>
        <v>448.62284142913995</v>
      </c>
      <c r="W384" s="32">
        <f t="shared" si="79"/>
        <v>448.62284142913995</v>
      </c>
      <c r="X384" s="32">
        <f t="shared" si="80"/>
        <v>448.62284142913995</v>
      </c>
    </row>
    <row r="385" spans="1:24" x14ac:dyDescent="0.25">
      <c r="A385" s="2"/>
      <c r="B385" s="2" t="s">
        <v>2</v>
      </c>
      <c r="C385" s="2">
        <f t="shared" si="83"/>
        <v>16</v>
      </c>
      <c r="D385" s="2">
        <f t="shared" si="84"/>
        <v>21</v>
      </c>
      <c r="E385" s="2">
        <f t="shared" si="74"/>
        <v>381</v>
      </c>
      <c r="F385" s="11">
        <v>567</v>
      </c>
      <c r="G385" s="10">
        <v>0</v>
      </c>
      <c r="H385" s="10">
        <v>0</v>
      </c>
      <c r="I385" s="10">
        <v>0</v>
      </c>
      <c r="J385" s="9">
        <v>0.41884913657165601</v>
      </c>
      <c r="K385" s="9">
        <v>0.41884913657165601</v>
      </c>
      <c r="L385" s="9">
        <v>0.41884913657165601</v>
      </c>
      <c r="N385" s="32">
        <f>IF('System Design'!$F$8=1,'Hourly Demand and Generation'!G385*'System Design'!$F$21,IF('System Design'!$F$8=2,'Hourly Demand and Generation'!H385*'System Design'!$F$21,IF('System Design'!$F$8=3,'Hourly Demand and Generation'!I385*'System Design'!$F$21)))</f>
        <v>0</v>
      </c>
      <c r="O385" s="32">
        <f>IF('System Design'!$F$8=1,'Hourly Demand and Generation'!J385*'System Design'!$F$22,IF('System Design'!$F$8=2,'Hourly Demand and Generation'!K385*'System Design'!$F$22,IF('System Design'!$F$8=3,'Hourly Demand and Generation'!L385*'System Design'!$F$22)))</f>
        <v>1047.12284142914</v>
      </c>
      <c r="Q385" s="32">
        <f t="shared" si="72"/>
        <v>0</v>
      </c>
      <c r="R385" s="32">
        <f t="shared" si="75"/>
        <v>5400</v>
      </c>
      <c r="S385" s="32">
        <f t="shared" si="76"/>
        <v>0</v>
      </c>
      <c r="T385" s="32">
        <f t="shared" si="77"/>
        <v>21600</v>
      </c>
      <c r="U385" s="32">
        <f t="shared" si="78"/>
        <v>0</v>
      </c>
      <c r="V385" s="32">
        <f t="shared" si="73"/>
        <v>480.12284142913995</v>
      </c>
      <c r="W385" s="32">
        <f t="shared" si="79"/>
        <v>480.12284142913995</v>
      </c>
      <c r="X385" s="32">
        <f t="shared" si="80"/>
        <v>480.12284142913995</v>
      </c>
    </row>
    <row r="386" spans="1:24" x14ac:dyDescent="0.25">
      <c r="A386" s="2"/>
      <c r="B386" s="2" t="s">
        <v>2</v>
      </c>
      <c r="C386" s="2">
        <f t="shared" si="83"/>
        <v>16</v>
      </c>
      <c r="D386" s="2">
        <f t="shared" si="84"/>
        <v>22</v>
      </c>
      <c r="E386" s="2">
        <f t="shared" si="74"/>
        <v>382</v>
      </c>
      <c r="F386" s="11">
        <v>535.5</v>
      </c>
      <c r="G386" s="10">
        <v>0</v>
      </c>
      <c r="H386" s="10">
        <v>0</v>
      </c>
      <c r="I386" s="10">
        <v>0</v>
      </c>
      <c r="J386" s="9">
        <v>0.44211853304785897</v>
      </c>
      <c r="K386" s="9">
        <v>0.44211853304785897</v>
      </c>
      <c r="L386" s="9">
        <v>0.44211853304785897</v>
      </c>
      <c r="N386" s="32">
        <f>IF('System Design'!$F$8=1,'Hourly Demand and Generation'!G386*'System Design'!$F$21,IF('System Design'!$F$8=2,'Hourly Demand and Generation'!H386*'System Design'!$F$21,IF('System Design'!$F$8=3,'Hourly Demand and Generation'!I386*'System Design'!$F$21)))</f>
        <v>0</v>
      </c>
      <c r="O386" s="32">
        <f>IF('System Design'!$F$8=1,'Hourly Demand and Generation'!J386*'System Design'!$F$22,IF('System Design'!$F$8=2,'Hourly Demand and Generation'!K386*'System Design'!$F$22,IF('System Design'!$F$8=3,'Hourly Demand and Generation'!L386*'System Design'!$F$22)))</f>
        <v>1105.2963326196475</v>
      </c>
      <c r="Q386" s="32">
        <f t="shared" si="72"/>
        <v>0</v>
      </c>
      <c r="R386" s="32">
        <f t="shared" si="75"/>
        <v>5400</v>
      </c>
      <c r="S386" s="32">
        <f t="shared" si="76"/>
        <v>0</v>
      </c>
      <c r="T386" s="32">
        <f t="shared" si="77"/>
        <v>21600</v>
      </c>
      <c r="U386" s="32">
        <f t="shared" si="78"/>
        <v>0</v>
      </c>
      <c r="V386" s="32">
        <f t="shared" si="73"/>
        <v>569.7963326196475</v>
      </c>
      <c r="W386" s="32">
        <f t="shared" si="79"/>
        <v>569.7963326196475</v>
      </c>
      <c r="X386" s="32">
        <f t="shared" si="80"/>
        <v>569.7963326196475</v>
      </c>
    </row>
    <row r="387" spans="1:24" x14ac:dyDescent="0.25">
      <c r="A387" s="2"/>
      <c r="B387" s="2" t="s">
        <v>2</v>
      </c>
      <c r="C387" s="2">
        <f t="shared" si="83"/>
        <v>16</v>
      </c>
      <c r="D387" s="2">
        <f t="shared" si="84"/>
        <v>23</v>
      </c>
      <c r="E387" s="2">
        <f t="shared" si="74"/>
        <v>383</v>
      </c>
      <c r="F387" s="11">
        <v>504</v>
      </c>
      <c r="G387" s="10">
        <v>0</v>
      </c>
      <c r="H387" s="10">
        <v>0</v>
      </c>
      <c r="I387" s="10">
        <v>0</v>
      </c>
      <c r="J387" s="9">
        <v>0.37231034361924897</v>
      </c>
      <c r="K387" s="9">
        <v>0.37231034361924897</v>
      </c>
      <c r="L387" s="9">
        <v>0.37231034361924897</v>
      </c>
      <c r="N387" s="32">
        <f>IF('System Design'!$F$8=1,'Hourly Demand and Generation'!G387*'System Design'!$F$21,IF('System Design'!$F$8=2,'Hourly Demand and Generation'!H387*'System Design'!$F$21,IF('System Design'!$F$8=3,'Hourly Demand and Generation'!I387*'System Design'!$F$21)))</f>
        <v>0</v>
      </c>
      <c r="O387" s="32">
        <f>IF('System Design'!$F$8=1,'Hourly Demand and Generation'!J387*'System Design'!$F$22,IF('System Design'!$F$8=2,'Hourly Demand and Generation'!K387*'System Design'!$F$22,IF('System Design'!$F$8=3,'Hourly Demand and Generation'!L387*'System Design'!$F$22)))</f>
        <v>930.77585904812247</v>
      </c>
      <c r="Q387" s="32">
        <f t="shared" si="72"/>
        <v>0</v>
      </c>
      <c r="R387" s="32">
        <f t="shared" si="75"/>
        <v>5400</v>
      </c>
      <c r="S387" s="32">
        <f t="shared" si="76"/>
        <v>0</v>
      </c>
      <c r="T387" s="32">
        <f t="shared" si="77"/>
        <v>21600</v>
      </c>
      <c r="U387" s="32">
        <f t="shared" si="78"/>
        <v>0</v>
      </c>
      <c r="V387" s="32">
        <f t="shared" si="73"/>
        <v>426.77585904812247</v>
      </c>
      <c r="W387" s="32">
        <f t="shared" si="79"/>
        <v>426.77585904812247</v>
      </c>
      <c r="X387" s="32">
        <f t="shared" si="80"/>
        <v>426.77585904812247</v>
      </c>
    </row>
    <row r="388" spans="1:24" x14ac:dyDescent="0.25">
      <c r="A388" s="2"/>
      <c r="B388" s="2" t="s">
        <v>2</v>
      </c>
      <c r="C388" s="2">
        <f t="shared" si="83"/>
        <v>16</v>
      </c>
      <c r="D388" s="2">
        <f t="shared" si="84"/>
        <v>24</v>
      </c>
      <c r="E388" s="2">
        <f t="shared" si="74"/>
        <v>384</v>
      </c>
      <c r="F388" s="11">
        <v>441</v>
      </c>
      <c r="G388" s="10">
        <v>0</v>
      </c>
      <c r="H388" s="10">
        <v>0</v>
      </c>
      <c r="I388" s="10">
        <v>0</v>
      </c>
      <c r="J388" s="9">
        <v>0.37231034361924897</v>
      </c>
      <c r="K388" s="9">
        <v>0.37231034361924897</v>
      </c>
      <c r="L388" s="9">
        <v>0.37231034361924897</v>
      </c>
      <c r="N388" s="32">
        <f>IF('System Design'!$F$8=1,'Hourly Demand and Generation'!G388*'System Design'!$F$21,IF('System Design'!$F$8=2,'Hourly Demand and Generation'!H388*'System Design'!$F$21,IF('System Design'!$F$8=3,'Hourly Demand and Generation'!I388*'System Design'!$F$21)))</f>
        <v>0</v>
      </c>
      <c r="O388" s="32">
        <f>IF('System Design'!$F$8=1,'Hourly Demand and Generation'!J388*'System Design'!$F$22,IF('System Design'!$F$8=2,'Hourly Demand and Generation'!K388*'System Design'!$F$22,IF('System Design'!$F$8=3,'Hourly Demand and Generation'!L388*'System Design'!$F$22)))</f>
        <v>930.77585904812247</v>
      </c>
      <c r="Q388" s="32">
        <f t="shared" si="72"/>
        <v>0</v>
      </c>
      <c r="R388" s="32">
        <f t="shared" si="75"/>
        <v>5400</v>
      </c>
      <c r="S388" s="32">
        <f t="shared" si="76"/>
        <v>0</v>
      </c>
      <c r="T388" s="32">
        <f t="shared" si="77"/>
        <v>21600</v>
      </c>
      <c r="U388" s="32">
        <f t="shared" si="78"/>
        <v>0</v>
      </c>
      <c r="V388" s="32">
        <f t="shared" si="73"/>
        <v>489.77585904812247</v>
      </c>
      <c r="W388" s="32">
        <f t="shared" si="79"/>
        <v>489.77585904812247</v>
      </c>
      <c r="X388" s="32">
        <f t="shared" si="80"/>
        <v>489.77585904812247</v>
      </c>
    </row>
    <row r="389" spans="1:24" x14ac:dyDescent="0.25">
      <c r="A389" s="2"/>
      <c r="B389" s="2" t="s">
        <v>2</v>
      </c>
      <c r="C389" s="2">
        <f>C388+1</f>
        <v>17</v>
      </c>
      <c r="D389" s="2">
        <v>1</v>
      </c>
      <c r="E389" s="2">
        <f t="shared" si="74"/>
        <v>385</v>
      </c>
      <c r="F389" s="11">
        <v>378</v>
      </c>
      <c r="G389" s="9">
        <v>0</v>
      </c>
      <c r="H389" s="9">
        <v>0</v>
      </c>
      <c r="I389" s="9">
        <v>0</v>
      </c>
      <c r="J389" s="9">
        <v>0.5</v>
      </c>
      <c r="K389" s="9">
        <v>0.5</v>
      </c>
      <c r="L389" s="9">
        <v>0.5</v>
      </c>
      <c r="N389" s="32">
        <f>IF('System Design'!$F$8=1,'Hourly Demand and Generation'!G389*'System Design'!$F$21,IF('System Design'!$F$8=2,'Hourly Demand and Generation'!H389*'System Design'!$F$21,IF('System Design'!$F$8=3,'Hourly Demand and Generation'!I389*'System Design'!$F$21)))</f>
        <v>0</v>
      </c>
      <c r="O389" s="32">
        <f>IF('System Design'!$F$8=1,'Hourly Demand and Generation'!J389*'System Design'!$F$22,IF('System Design'!$F$8=2,'Hourly Demand and Generation'!K389*'System Design'!$F$22,IF('System Design'!$F$8=3,'Hourly Demand and Generation'!L389*'System Design'!$F$22)))</f>
        <v>1250</v>
      </c>
      <c r="Q389" s="32">
        <f t="shared" si="72"/>
        <v>0</v>
      </c>
      <c r="R389" s="32">
        <f t="shared" si="75"/>
        <v>5400</v>
      </c>
      <c r="S389" s="32">
        <f t="shared" si="76"/>
        <v>0</v>
      </c>
      <c r="T389" s="32">
        <f t="shared" si="77"/>
        <v>21600</v>
      </c>
      <c r="U389" s="32">
        <f t="shared" si="78"/>
        <v>0</v>
      </c>
      <c r="V389" s="32">
        <f t="shared" si="73"/>
        <v>872</v>
      </c>
      <c r="W389" s="32">
        <f t="shared" si="79"/>
        <v>872</v>
      </c>
      <c r="X389" s="32">
        <f t="shared" si="80"/>
        <v>872</v>
      </c>
    </row>
    <row r="390" spans="1:24" x14ac:dyDescent="0.25">
      <c r="A390" s="2"/>
      <c r="B390" s="2" t="s">
        <v>2</v>
      </c>
      <c r="C390" s="2">
        <f>C389</f>
        <v>17</v>
      </c>
      <c r="D390" s="2">
        <f>D389+1</f>
        <v>2</v>
      </c>
      <c r="E390" s="2">
        <f t="shared" si="74"/>
        <v>386</v>
      </c>
      <c r="F390" s="11">
        <v>346.5</v>
      </c>
      <c r="G390" s="10">
        <v>0</v>
      </c>
      <c r="H390" s="10">
        <v>0</v>
      </c>
      <c r="I390" s="10">
        <v>0</v>
      </c>
      <c r="J390" s="9">
        <v>0.45</v>
      </c>
      <c r="K390" s="9">
        <v>0.45</v>
      </c>
      <c r="L390" s="9">
        <v>0.45</v>
      </c>
      <c r="N390" s="32">
        <f>IF('System Design'!$F$8=1,'Hourly Demand and Generation'!G390*'System Design'!$F$21,IF('System Design'!$F$8=2,'Hourly Demand and Generation'!H390*'System Design'!$F$21,IF('System Design'!$F$8=3,'Hourly Demand and Generation'!I390*'System Design'!$F$21)))</f>
        <v>0</v>
      </c>
      <c r="O390" s="32">
        <f>IF('System Design'!$F$8=1,'Hourly Demand and Generation'!J390*'System Design'!$F$22,IF('System Design'!$F$8=2,'Hourly Demand and Generation'!K390*'System Design'!$F$22,IF('System Design'!$F$8=3,'Hourly Demand and Generation'!L390*'System Design'!$F$22)))</f>
        <v>1125</v>
      </c>
      <c r="Q390" s="32">
        <f t="shared" ref="Q390:Q453" si="85">IF(F390-N390-O390&gt;0,F390-N390-O390,0)</f>
        <v>0</v>
      </c>
      <c r="R390" s="32">
        <f t="shared" si="75"/>
        <v>5400</v>
      </c>
      <c r="S390" s="32">
        <f t="shared" si="76"/>
        <v>0</v>
      </c>
      <c r="T390" s="32">
        <f t="shared" si="77"/>
        <v>21600</v>
      </c>
      <c r="U390" s="32">
        <f t="shared" si="78"/>
        <v>0</v>
      </c>
      <c r="V390" s="32">
        <f t="shared" ref="V390:V453" si="86">IF(F390-N390-O390&lt;0,N390+O390-F390,0)</f>
        <v>778.5</v>
      </c>
      <c r="W390" s="32">
        <f t="shared" si="79"/>
        <v>778.5</v>
      </c>
      <c r="X390" s="32">
        <f t="shared" si="80"/>
        <v>778.5</v>
      </c>
    </row>
    <row r="391" spans="1:24" x14ac:dyDescent="0.25">
      <c r="A391" s="2"/>
      <c r="B391" s="2" t="s">
        <v>2</v>
      </c>
      <c r="C391" s="2">
        <f t="shared" ref="C391:C412" si="87">C390</f>
        <v>17</v>
      </c>
      <c r="D391" s="2">
        <f t="shared" ref="D391:D412" si="88">D390+1</f>
        <v>3</v>
      </c>
      <c r="E391" s="2">
        <f t="shared" ref="E391:E454" si="89">E390+1</f>
        <v>387</v>
      </c>
      <c r="F391" s="11">
        <v>315</v>
      </c>
      <c r="G391" s="10">
        <v>0</v>
      </c>
      <c r="H391" s="10">
        <v>0</v>
      </c>
      <c r="I391" s="10">
        <v>0</v>
      </c>
      <c r="J391" s="9">
        <v>0.45</v>
      </c>
      <c r="K391" s="9">
        <v>0.45</v>
      </c>
      <c r="L391" s="9">
        <v>0.45</v>
      </c>
      <c r="N391" s="32">
        <f>IF('System Design'!$F$8=1,'Hourly Demand and Generation'!G391*'System Design'!$F$21,IF('System Design'!$F$8=2,'Hourly Demand and Generation'!H391*'System Design'!$F$21,IF('System Design'!$F$8=3,'Hourly Demand and Generation'!I391*'System Design'!$F$21)))</f>
        <v>0</v>
      </c>
      <c r="O391" s="32">
        <f>IF('System Design'!$F$8=1,'Hourly Demand and Generation'!J391*'System Design'!$F$22,IF('System Design'!$F$8=2,'Hourly Demand and Generation'!K391*'System Design'!$F$22,IF('System Design'!$F$8=3,'Hourly Demand and Generation'!L391*'System Design'!$F$22)))</f>
        <v>1125</v>
      </c>
      <c r="Q391" s="32">
        <f t="shared" si="85"/>
        <v>0</v>
      </c>
      <c r="R391" s="32">
        <f t="shared" ref="R391:R454" si="90">IF($Q391&lt;R390+$V391,IF(R390+$V391-$Q391&gt;5400,5400,R390+$V391-$Q391),0)</f>
        <v>5400</v>
      </c>
      <c r="S391" s="32">
        <f t="shared" ref="S391:S454" si="91">IF(R391&gt;0,0,$Q391+$V391-R390)</f>
        <v>0</v>
      </c>
      <c r="T391" s="32">
        <f t="shared" ref="T391:T454" si="92">IF($Q391&lt;T390+$V391,IF(T390+$V391-$Q391&gt;21600,21600,T390+$V391-$Q391),0)</f>
        <v>21600</v>
      </c>
      <c r="U391" s="32">
        <f t="shared" ref="U391:U454" si="93">IF(T391&gt;0,0,$Q391+$V391-T390)</f>
        <v>0</v>
      </c>
      <c r="V391" s="32">
        <f t="shared" si="86"/>
        <v>810</v>
      </c>
      <c r="W391" s="32">
        <f t="shared" ref="W391:W454" si="94">IF(R391=5400,$V391-(R391-R390),0)</f>
        <v>810</v>
      </c>
      <c r="X391" s="32">
        <f t="shared" ref="X391:X454" si="95">IF(T391=21600,$V391-(T391-T390),0)</f>
        <v>810</v>
      </c>
    </row>
    <row r="392" spans="1:24" x14ac:dyDescent="0.25">
      <c r="A392" s="2"/>
      <c r="B392" s="2" t="s">
        <v>2</v>
      </c>
      <c r="C392" s="2">
        <f t="shared" si="87"/>
        <v>17</v>
      </c>
      <c r="D392" s="2">
        <f t="shared" si="88"/>
        <v>4</v>
      </c>
      <c r="E392" s="2">
        <f t="shared" si="89"/>
        <v>388</v>
      </c>
      <c r="F392" s="11">
        <v>378</v>
      </c>
      <c r="G392" s="10">
        <v>0</v>
      </c>
      <c r="H392" s="10">
        <v>0</v>
      </c>
      <c r="I392" s="10">
        <v>0</v>
      </c>
      <c r="J392" s="9">
        <v>0.5</v>
      </c>
      <c r="K392" s="9">
        <v>0.5</v>
      </c>
      <c r="L392" s="9">
        <v>0.5</v>
      </c>
      <c r="N392" s="32">
        <f>IF('System Design'!$F$8=1,'Hourly Demand and Generation'!G392*'System Design'!$F$21,IF('System Design'!$F$8=2,'Hourly Demand and Generation'!H392*'System Design'!$F$21,IF('System Design'!$F$8=3,'Hourly Demand and Generation'!I392*'System Design'!$F$21)))</f>
        <v>0</v>
      </c>
      <c r="O392" s="32">
        <f>IF('System Design'!$F$8=1,'Hourly Demand and Generation'!J392*'System Design'!$F$22,IF('System Design'!$F$8=2,'Hourly Demand and Generation'!K392*'System Design'!$F$22,IF('System Design'!$F$8=3,'Hourly Demand and Generation'!L392*'System Design'!$F$22)))</f>
        <v>1250</v>
      </c>
      <c r="Q392" s="32">
        <f t="shared" si="85"/>
        <v>0</v>
      </c>
      <c r="R392" s="32">
        <f t="shared" si="90"/>
        <v>5400</v>
      </c>
      <c r="S392" s="32">
        <f t="shared" si="91"/>
        <v>0</v>
      </c>
      <c r="T392" s="32">
        <f t="shared" si="92"/>
        <v>21600</v>
      </c>
      <c r="U392" s="32">
        <f t="shared" si="93"/>
        <v>0</v>
      </c>
      <c r="V392" s="32">
        <f t="shared" si="86"/>
        <v>872</v>
      </c>
      <c r="W392" s="32">
        <f t="shared" si="94"/>
        <v>872</v>
      </c>
      <c r="X392" s="32">
        <f t="shared" si="95"/>
        <v>872</v>
      </c>
    </row>
    <row r="393" spans="1:24" x14ac:dyDescent="0.25">
      <c r="A393" s="2"/>
      <c r="B393" s="2" t="s">
        <v>2</v>
      </c>
      <c r="C393" s="2">
        <f t="shared" si="87"/>
        <v>17</v>
      </c>
      <c r="D393" s="2">
        <f t="shared" si="88"/>
        <v>5</v>
      </c>
      <c r="E393" s="2">
        <f t="shared" si="89"/>
        <v>389</v>
      </c>
      <c r="F393" s="11">
        <v>409.5</v>
      </c>
      <c r="G393" s="10">
        <v>0</v>
      </c>
      <c r="H393" s="10">
        <v>1.40798758709122E-2</v>
      </c>
      <c r="I393" s="10">
        <v>2.81597517418243E-2</v>
      </c>
      <c r="J393" s="9">
        <v>0.4</v>
      </c>
      <c r="K393" s="9">
        <v>0.4</v>
      </c>
      <c r="L393" s="9">
        <v>0.4</v>
      </c>
      <c r="N393" s="32">
        <f>IF('System Design'!$F$8=1,'Hourly Demand and Generation'!G393*'System Design'!$F$21,IF('System Design'!$F$8=2,'Hourly Demand and Generation'!H393*'System Design'!$F$21,IF('System Design'!$F$8=3,'Hourly Demand and Generation'!I393*'System Design'!$F$21)))</f>
        <v>14.079875870912151</v>
      </c>
      <c r="O393" s="32">
        <f>IF('System Design'!$F$8=1,'Hourly Demand and Generation'!J393*'System Design'!$F$22,IF('System Design'!$F$8=2,'Hourly Demand and Generation'!K393*'System Design'!$F$22,IF('System Design'!$F$8=3,'Hourly Demand and Generation'!L393*'System Design'!$F$22)))</f>
        <v>1000</v>
      </c>
      <c r="Q393" s="32">
        <f t="shared" si="85"/>
        <v>0</v>
      </c>
      <c r="R393" s="32">
        <f t="shared" si="90"/>
        <v>5400</v>
      </c>
      <c r="S393" s="32">
        <f t="shared" si="91"/>
        <v>0</v>
      </c>
      <c r="T393" s="32">
        <f t="shared" si="92"/>
        <v>21600</v>
      </c>
      <c r="U393" s="32">
        <f t="shared" si="93"/>
        <v>0</v>
      </c>
      <c r="V393" s="32">
        <f t="shared" si="86"/>
        <v>604.57987587091213</v>
      </c>
      <c r="W393" s="32">
        <f t="shared" si="94"/>
        <v>604.57987587091213</v>
      </c>
      <c r="X393" s="32">
        <f t="shared" si="95"/>
        <v>604.57987587091213</v>
      </c>
    </row>
    <row r="394" spans="1:24" x14ac:dyDescent="0.25">
      <c r="A394" s="2"/>
      <c r="B394" s="2" t="s">
        <v>2</v>
      </c>
      <c r="C394" s="2">
        <f t="shared" si="87"/>
        <v>17</v>
      </c>
      <c r="D394" s="2">
        <f t="shared" si="88"/>
        <v>6</v>
      </c>
      <c r="E394" s="2">
        <f t="shared" si="89"/>
        <v>390</v>
      </c>
      <c r="F394" s="11">
        <v>441</v>
      </c>
      <c r="G394" s="10">
        <v>2.81597517418243E-2</v>
      </c>
      <c r="H394" s="10">
        <v>4.3999612096600499E-2</v>
      </c>
      <c r="I394" s="10">
        <v>5.9839472451376698E-2</v>
      </c>
      <c r="J394" s="9">
        <v>0.4</v>
      </c>
      <c r="K394" s="9">
        <v>0.4</v>
      </c>
      <c r="L394" s="9">
        <v>0.4</v>
      </c>
      <c r="N394" s="32">
        <f>IF('System Design'!$F$8=1,'Hourly Demand and Generation'!G394*'System Design'!$F$21,IF('System Design'!$F$8=2,'Hourly Demand and Generation'!H394*'System Design'!$F$21,IF('System Design'!$F$8=3,'Hourly Demand and Generation'!I394*'System Design'!$F$21)))</f>
        <v>29.91973622568835</v>
      </c>
      <c r="O394" s="32">
        <f>IF('System Design'!$F$8=1,'Hourly Demand and Generation'!J394*'System Design'!$F$22,IF('System Design'!$F$8=2,'Hourly Demand and Generation'!K394*'System Design'!$F$22,IF('System Design'!$F$8=3,'Hourly Demand and Generation'!L394*'System Design'!$F$22)))</f>
        <v>1000</v>
      </c>
      <c r="Q394" s="32">
        <f t="shared" si="85"/>
        <v>0</v>
      </c>
      <c r="R394" s="32">
        <f t="shared" si="90"/>
        <v>5400</v>
      </c>
      <c r="S394" s="32">
        <f t="shared" si="91"/>
        <v>0</v>
      </c>
      <c r="T394" s="32">
        <f t="shared" si="92"/>
        <v>21600</v>
      </c>
      <c r="U394" s="32">
        <f t="shared" si="93"/>
        <v>0</v>
      </c>
      <c r="V394" s="32">
        <f t="shared" si="86"/>
        <v>588.91973622568844</v>
      </c>
      <c r="W394" s="32">
        <f t="shared" si="94"/>
        <v>588.91973622568844</v>
      </c>
      <c r="X394" s="32">
        <f t="shared" si="95"/>
        <v>588.91973622568844</v>
      </c>
    </row>
    <row r="395" spans="1:24" x14ac:dyDescent="0.25">
      <c r="A395" s="2"/>
      <c r="B395" s="2" t="s">
        <v>2</v>
      </c>
      <c r="C395" s="2">
        <f t="shared" si="87"/>
        <v>17</v>
      </c>
      <c r="D395" s="2">
        <f t="shared" si="88"/>
        <v>7</v>
      </c>
      <c r="E395" s="2">
        <f t="shared" si="89"/>
        <v>391</v>
      </c>
      <c r="F395" s="11">
        <v>472.5</v>
      </c>
      <c r="G395" s="10">
        <v>5.9839472451376698E-2</v>
      </c>
      <c r="H395" s="10">
        <v>7.39193483222889E-2</v>
      </c>
      <c r="I395" s="10">
        <v>8.7999224193200998E-2</v>
      </c>
      <c r="J395" s="9">
        <v>0.45</v>
      </c>
      <c r="K395" s="9">
        <v>0.45</v>
      </c>
      <c r="L395" s="9">
        <v>0.45</v>
      </c>
      <c r="N395" s="32">
        <f>IF('System Design'!$F$8=1,'Hourly Demand and Generation'!G395*'System Design'!$F$21,IF('System Design'!$F$8=2,'Hourly Demand and Generation'!H395*'System Design'!$F$21,IF('System Design'!$F$8=3,'Hourly Demand and Generation'!I395*'System Design'!$F$21)))</f>
        <v>43.999612096600501</v>
      </c>
      <c r="O395" s="32">
        <f>IF('System Design'!$F$8=1,'Hourly Demand and Generation'!J395*'System Design'!$F$22,IF('System Design'!$F$8=2,'Hourly Demand and Generation'!K395*'System Design'!$F$22,IF('System Design'!$F$8=3,'Hourly Demand and Generation'!L395*'System Design'!$F$22)))</f>
        <v>1125</v>
      </c>
      <c r="Q395" s="32">
        <f t="shared" si="85"/>
        <v>0</v>
      </c>
      <c r="R395" s="32">
        <f t="shared" si="90"/>
        <v>5400</v>
      </c>
      <c r="S395" s="32">
        <f t="shared" si="91"/>
        <v>0</v>
      </c>
      <c r="T395" s="32">
        <f t="shared" si="92"/>
        <v>21600</v>
      </c>
      <c r="U395" s="32">
        <f t="shared" si="93"/>
        <v>0</v>
      </c>
      <c r="V395" s="32">
        <f t="shared" si="86"/>
        <v>696.49961209660046</v>
      </c>
      <c r="W395" s="32">
        <f t="shared" si="94"/>
        <v>696.49961209660046</v>
      </c>
      <c r="X395" s="32">
        <f t="shared" si="95"/>
        <v>696.49961209660046</v>
      </c>
    </row>
    <row r="396" spans="1:24" x14ac:dyDescent="0.25">
      <c r="A396" s="2"/>
      <c r="B396" s="2" t="s">
        <v>2</v>
      </c>
      <c r="C396" s="2">
        <f t="shared" si="87"/>
        <v>17</v>
      </c>
      <c r="D396" s="2">
        <f t="shared" si="88"/>
        <v>8</v>
      </c>
      <c r="E396" s="2">
        <f t="shared" si="89"/>
        <v>392</v>
      </c>
      <c r="F396" s="11">
        <v>504</v>
      </c>
      <c r="G396" s="10">
        <v>0.116158975935025</v>
      </c>
      <c r="H396" s="10">
        <v>0.131998836289802</v>
      </c>
      <c r="I396" s="10">
        <v>0.14783869664457799</v>
      </c>
      <c r="J396" s="9">
        <v>0.45</v>
      </c>
      <c r="K396" s="9">
        <v>0.45</v>
      </c>
      <c r="L396" s="9">
        <v>0.45</v>
      </c>
      <c r="N396" s="32">
        <f>IF('System Design'!$F$8=1,'Hourly Demand and Generation'!G396*'System Design'!$F$21,IF('System Design'!$F$8=2,'Hourly Demand and Generation'!H396*'System Design'!$F$21,IF('System Design'!$F$8=3,'Hourly Demand and Generation'!I396*'System Design'!$F$21)))</f>
        <v>73.919348322288997</v>
      </c>
      <c r="O396" s="32">
        <f>IF('System Design'!$F$8=1,'Hourly Demand and Generation'!J396*'System Design'!$F$22,IF('System Design'!$F$8=2,'Hourly Demand and Generation'!K396*'System Design'!$F$22,IF('System Design'!$F$8=3,'Hourly Demand and Generation'!L396*'System Design'!$F$22)))</f>
        <v>1125</v>
      </c>
      <c r="Q396" s="32">
        <f t="shared" si="85"/>
        <v>0</v>
      </c>
      <c r="R396" s="32">
        <f t="shared" si="90"/>
        <v>5400</v>
      </c>
      <c r="S396" s="32">
        <f t="shared" si="91"/>
        <v>0</v>
      </c>
      <c r="T396" s="32">
        <f t="shared" si="92"/>
        <v>21600</v>
      </c>
      <c r="U396" s="32">
        <f t="shared" si="93"/>
        <v>0</v>
      </c>
      <c r="V396" s="32">
        <f t="shared" si="86"/>
        <v>694.9193483222889</v>
      </c>
      <c r="W396" s="32">
        <f t="shared" si="94"/>
        <v>694.9193483222889</v>
      </c>
      <c r="X396" s="32">
        <f t="shared" si="95"/>
        <v>694.9193483222889</v>
      </c>
    </row>
    <row r="397" spans="1:24" x14ac:dyDescent="0.25">
      <c r="A397" s="2"/>
      <c r="B397" s="2" t="s">
        <v>2</v>
      </c>
      <c r="C397" s="2">
        <f t="shared" si="87"/>
        <v>17</v>
      </c>
      <c r="D397" s="2">
        <f t="shared" si="88"/>
        <v>9</v>
      </c>
      <c r="E397" s="2">
        <f t="shared" si="89"/>
        <v>393</v>
      </c>
      <c r="F397" s="11">
        <v>504</v>
      </c>
      <c r="G397" s="10">
        <v>0.175998448386402</v>
      </c>
      <c r="H397" s="10">
        <v>0.190078324257314</v>
      </c>
      <c r="I397" s="10">
        <v>0.204158200128226</v>
      </c>
      <c r="J397" s="9">
        <v>0.4</v>
      </c>
      <c r="K397" s="9">
        <v>0.4</v>
      </c>
      <c r="L397" s="9">
        <v>0.4</v>
      </c>
      <c r="N397" s="32">
        <f>IF('System Design'!$F$8=1,'Hourly Demand and Generation'!G397*'System Design'!$F$21,IF('System Design'!$F$8=2,'Hourly Demand and Generation'!H397*'System Design'!$F$21,IF('System Design'!$F$8=3,'Hourly Demand and Generation'!I397*'System Design'!$F$21)))</f>
        <v>102.07910006411299</v>
      </c>
      <c r="O397" s="32">
        <f>IF('System Design'!$F$8=1,'Hourly Demand and Generation'!J397*'System Design'!$F$22,IF('System Design'!$F$8=2,'Hourly Demand and Generation'!K397*'System Design'!$F$22,IF('System Design'!$F$8=3,'Hourly Demand and Generation'!L397*'System Design'!$F$22)))</f>
        <v>1000</v>
      </c>
      <c r="Q397" s="32">
        <f t="shared" si="85"/>
        <v>0</v>
      </c>
      <c r="R397" s="32">
        <f t="shared" si="90"/>
        <v>5400</v>
      </c>
      <c r="S397" s="32">
        <f t="shared" si="91"/>
        <v>0</v>
      </c>
      <c r="T397" s="32">
        <f t="shared" si="92"/>
        <v>21600</v>
      </c>
      <c r="U397" s="32">
        <f t="shared" si="93"/>
        <v>0</v>
      </c>
      <c r="V397" s="32">
        <f t="shared" si="86"/>
        <v>598.07910006411294</v>
      </c>
      <c r="W397" s="32">
        <f t="shared" si="94"/>
        <v>598.07910006411294</v>
      </c>
      <c r="X397" s="32">
        <f t="shared" si="95"/>
        <v>598.07910006411294</v>
      </c>
    </row>
    <row r="398" spans="1:24" x14ac:dyDescent="0.25">
      <c r="A398" s="2"/>
      <c r="B398" s="2" t="s">
        <v>2</v>
      </c>
      <c r="C398" s="2">
        <f t="shared" si="87"/>
        <v>17</v>
      </c>
      <c r="D398" s="2">
        <f t="shared" si="88"/>
        <v>10</v>
      </c>
      <c r="E398" s="2">
        <f t="shared" si="89"/>
        <v>394</v>
      </c>
      <c r="F398" s="11">
        <v>491.4</v>
      </c>
      <c r="G398" s="10">
        <v>0.23583792083777899</v>
      </c>
      <c r="H398" s="10">
        <v>0.24991779670869099</v>
      </c>
      <c r="I398" s="10">
        <v>0.26399767257960299</v>
      </c>
      <c r="J398" s="9">
        <v>0.45</v>
      </c>
      <c r="K398" s="9">
        <v>0.45</v>
      </c>
      <c r="L398" s="9">
        <v>0.45</v>
      </c>
      <c r="N398" s="32">
        <f>IF('System Design'!$F$8=1,'Hourly Demand and Generation'!G398*'System Design'!$F$21,IF('System Design'!$F$8=2,'Hourly Demand and Generation'!H398*'System Design'!$F$21,IF('System Design'!$F$8=3,'Hourly Demand and Generation'!I398*'System Design'!$F$21)))</f>
        <v>131.99883628980149</v>
      </c>
      <c r="O398" s="32">
        <f>IF('System Design'!$F$8=1,'Hourly Demand and Generation'!J398*'System Design'!$F$22,IF('System Design'!$F$8=2,'Hourly Demand and Generation'!K398*'System Design'!$F$22,IF('System Design'!$F$8=3,'Hourly Demand and Generation'!L398*'System Design'!$F$22)))</f>
        <v>1125</v>
      </c>
      <c r="Q398" s="32">
        <f t="shared" si="85"/>
        <v>0</v>
      </c>
      <c r="R398" s="32">
        <f t="shared" si="90"/>
        <v>5400</v>
      </c>
      <c r="S398" s="32">
        <f t="shared" si="91"/>
        <v>0</v>
      </c>
      <c r="T398" s="32">
        <f t="shared" si="92"/>
        <v>21600</v>
      </c>
      <c r="U398" s="32">
        <f t="shared" si="93"/>
        <v>0</v>
      </c>
      <c r="V398" s="32">
        <f t="shared" si="86"/>
        <v>765.59883628980162</v>
      </c>
      <c r="W398" s="32">
        <f t="shared" si="94"/>
        <v>765.59883628980162</v>
      </c>
      <c r="X398" s="32">
        <f t="shared" si="95"/>
        <v>765.59883628980162</v>
      </c>
    </row>
    <row r="399" spans="1:24" x14ac:dyDescent="0.25">
      <c r="A399" s="2"/>
      <c r="B399" s="2" t="s">
        <v>2</v>
      </c>
      <c r="C399" s="2">
        <f t="shared" si="87"/>
        <v>17</v>
      </c>
      <c r="D399" s="2">
        <f t="shared" si="88"/>
        <v>11</v>
      </c>
      <c r="E399" s="2">
        <f t="shared" si="89"/>
        <v>395</v>
      </c>
      <c r="F399" s="11">
        <v>485.1</v>
      </c>
      <c r="G399" s="10">
        <v>0.292157424321427</v>
      </c>
      <c r="H399" s="10">
        <v>0.30799728467620402</v>
      </c>
      <c r="I399" s="10">
        <v>0.32383714503097999</v>
      </c>
      <c r="J399" s="9">
        <v>0.4</v>
      </c>
      <c r="K399" s="9">
        <v>0.4</v>
      </c>
      <c r="L399" s="9">
        <v>0.4</v>
      </c>
      <c r="N399" s="32">
        <f>IF('System Design'!$F$8=1,'Hourly Demand and Generation'!G399*'System Design'!$F$21,IF('System Design'!$F$8=2,'Hourly Demand and Generation'!H399*'System Design'!$F$21,IF('System Design'!$F$8=3,'Hourly Demand and Generation'!I399*'System Design'!$F$21)))</f>
        <v>161.91857251548998</v>
      </c>
      <c r="O399" s="32">
        <f>IF('System Design'!$F$8=1,'Hourly Demand and Generation'!J399*'System Design'!$F$22,IF('System Design'!$F$8=2,'Hourly Demand and Generation'!K399*'System Design'!$F$22,IF('System Design'!$F$8=3,'Hourly Demand and Generation'!L399*'System Design'!$F$22)))</f>
        <v>1000</v>
      </c>
      <c r="Q399" s="32">
        <f t="shared" si="85"/>
        <v>0</v>
      </c>
      <c r="R399" s="32">
        <f t="shared" si="90"/>
        <v>5400</v>
      </c>
      <c r="S399" s="32">
        <f t="shared" si="91"/>
        <v>0</v>
      </c>
      <c r="T399" s="32">
        <f t="shared" si="92"/>
        <v>21600</v>
      </c>
      <c r="U399" s="32">
        <f t="shared" si="93"/>
        <v>0</v>
      </c>
      <c r="V399" s="32">
        <f t="shared" si="86"/>
        <v>676.81857251549002</v>
      </c>
      <c r="W399" s="32">
        <f t="shared" si="94"/>
        <v>676.81857251549002</v>
      </c>
      <c r="X399" s="32">
        <f t="shared" si="95"/>
        <v>676.81857251549002</v>
      </c>
    </row>
    <row r="400" spans="1:24" x14ac:dyDescent="0.25">
      <c r="A400" s="2"/>
      <c r="B400" s="2" t="s">
        <v>2</v>
      </c>
      <c r="C400" s="2">
        <f t="shared" si="87"/>
        <v>17</v>
      </c>
      <c r="D400" s="2">
        <f t="shared" si="88"/>
        <v>12</v>
      </c>
      <c r="E400" s="2">
        <f t="shared" si="89"/>
        <v>396</v>
      </c>
      <c r="F400" s="11">
        <v>485.1</v>
      </c>
      <c r="G400" s="10">
        <v>0.35199689677280399</v>
      </c>
      <c r="H400" s="10">
        <v>0.35199689677280399</v>
      </c>
      <c r="I400" s="10">
        <v>0.35199689677280399</v>
      </c>
      <c r="J400" s="9">
        <v>0.375</v>
      </c>
      <c r="K400" s="9">
        <v>0.375</v>
      </c>
      <c r="L400" s="9">
        <v>0.375</v>
      </c>
      <c r="N400" s="32">
        <f>IF('System Design'!$F$8=1,'Hourly Demand and Generation'!G400*'System Design'!$F$21,IF('System Design'!$F$8=2,'Hourly Demand and Generation'!H400*'System Design'!$F$21,IF('System Design'!$F$8=3,'Hourly Demand and Generation'!I400*'System Design'!$F$21)))</f>
        <v>175.998448386402</v>
      </c>
      <c r="O400" s="32">
        <f>IF('System Design'!$F$8=1,'Hourly Demand and Generation'!J400*'System Design'!$F$22,IF('System Design'!$F$8=2,'Hourly Demand and Generation'!K400*'System Design'!$F$22,IF('System Design'!$F$8=3,'Hourly Demand and Generation'!L400*'System Design'!$F$22)))</f>
        <v>937.5</v>
      </c>
      <c r="Q400" s="32">
        <f t="shared" si="85"/>
        <v>0</v>
      </c>
      <c r="R400" s="32">
        <f t="shared" si="90"/>
        <v>5400</v>
      </c>
      <c r="S400" s="32">
        <f t="shared" si="91"/>
        <v>0</v>
      </c>
      <c r="T400" s="32">
        <f t="shared" si="92"/>
        <v>21600</v>
      </c>
      <c r="U400" s="32">
        <f t="shared" si="93"/>
        <v>0</v>
      </c>
      <c r="V400" s="32">
        <f t="shared" si="86"/>
        <v>628.39844838640204</v>
      </c>
      <c r="W400" s="32">
        <f t="shared" si="94"/>
        <v>628.39844838640204</v>
      </c>
      <c r="X400" s="32">
        <f t="shared" si="95"/>
        <v>628.39844838640204</v>
      </c>
    </row>
    <row r="401" spans="1:24" x14ac:dyDescent="0.25">
      <c r="A401" s="2"/>
      <c r="B401" s="2" t="s">
        <v>2</v>
      </c>
      <c r="C401" s="2">
        <f t="shared" si="87"/>
        <v>17</v>
      </c>
      <c r="D401" s="2">
        <f t="shared" si="88"/>
        <v>13</v>
      </c>
      <c r="E401" s="2">
        <f t="shared" si="89"/>
        <v>397</v>
      </c>
      <c r="F401" s="11">
        <v>504</v>
      </c>
      <c r="G401" s="10">
        <v>0.292157424321427</v>
      </c>
      <c r="H401" s="10">
        <v>0.30799728467620402</v>
      </c>
      <c r="I401" s="10">
        <v>0.32383714503097999</v>
      </c>
      <c r="J401" s="9">
        <v>0.4</v>
      </c>
      <c r="K401" s="9">
        <v>0.4</v>
      </c>
      <c r="L401" s="9">
        <v>0.4</v>
      </c>
      <c r="N401" s="32">
        <f>IF('System Design'!$F$8=1,'Hourly Demand and Generation'!G401*'System Design'!$F$21,IF('System Design'!$F$8=2,'Hourly Demand and Generation'!H401*'System Design'!$F$21,IF('System Design'!$F$8=3,'Hourly Demand and Generation'!I401*'System Design'!$F$21)))</f>
        <v>161.91857251548998</v>
      </c>
      <c r="O401" s="32">
        <f>IF('System Design'!$F$8=1,'Hourly Demand and Generation'!J401*'System Design'!$F$22,IF('System Design'!$F$8=2,'Hourly Demand and Generation'!K401*'System Design'!$F$22,IF('System Design'!$F$8=3,'Hourly Demand and Generation'!L401*'System Design'!$F$22)))</f>
        <v>1000</v>
      </c>
      <c r="Q401" s="32">
        <f t="shared" si="85"/>
        <v>0</v>
      </c>
      <c r="R401" s="32">
        <f t="shared" si="90"/>
        <v>5400</v>
      </c>
      <c r="S401" s="32">
        <f t="shared" si="91"/>
        <v>0</v>
      </c>
      <c r="T401" s="32">
        <f t="shared" si="92"/>
        <v>21600</v>
      </c>
      <c r="U401" s="32">
        <f t="shared" si="93"/>
        <v>0</v>
      </c>
      <c r="V401" s="32">
        <f t="shared" si="86"/>
        <v>657.91857251549004</v>
      </c>
      <c r="W401" s="32">
        <f t="shared" si="94"/>
        <v>657.91857251549004</v>
      </c>
      <c r="X401" s="32">
        <f t="shared" si="95"/>
        <v>657.91857251549004</v>
      </c>
    </row>
    <row r="402" spans="1:24" x14ac:dyDescent="0.25">
      <c r="A402" s="2"/>
      <c r="B402" s="2" t="s">
        <v>2</v>
      </c>
      <c r="C402" s="2">
        <f t="shared" si="87"/>
        <v>17</v>
      </c>
      <c r="D402" s="2">
        <f t="shared" si="88"/>
        <v>14</v>
      </c>
      <c r="E402" s="2">
        <f t="shared" si="89"/>
        <v>398</v>
      </c>
      <c r="F402" s="11">
        <v>504</v>
      </c>
      <c r="G402" s="10">
        <v>0.23583792083777899</v>
      </c>
      <c r="H402" s="10">
        <v>0.24991779670869099</v>
      </c>
      <c r="I402" s="10">
        <v>0.26399767257960299</v>
      </c>
      <c r="J402" s="9">
        <v>0.42499999999999999</v>
      </c>
      <c r="K402" s="9">
        <v>0.42499999999999999</v>
      </c>
      <c r="L402" s="9">
        <v>0.42499999999999999</v>
      </c>
      <c r="N402" s="32">
        <f>IF('System Design'!$F$8=1,'Hourly Demand and Generation'!G402*'System Design'!$F$21,IF('System Design'!$F$8=2,'Hourly Demand and Generation'!H402*'System Design'!$F$21,IF('System Design'!$F$8=3,'Hourly Demand and Generation'!I402*'System Design'!$F$21)))</f>
        <v>131.99883628980149</v>
      </c>
      <c r="O402" s="32">
        <f>IF('System Design'!$F$8=1,'Hourly Demand and Generation'!J402*'System Design'!$F$22,IF('System Design'!$F$8=2,'Hourly Demand and Generation'!K402*'System Design'!$F$22,IF('System Design'!$F$8=3,'Hourly Demand and Generation'!L402*'System Design'!$F$22)))</f>
        <v>1062.5</v>
      </c>
      <c r="Q402" s="32">
        <f t="shared" si="85"/>
        <v>0</v>
      </c>
      <c r="R402" s="32">
        <f t="shared" si="90"/>
        <v>5400</v>
      </c>
      <c r="S402" s="32">
        <f t="shared" si="91"/>
        <v>0</v>
      </c>
      <c r="T402" s="32">
        <f t="shared" si="92"/>
        <v>21600</v>
      </c>
      <c r="U402" s="32">
        <f t="shared" si="93"/>
        <v>0</v>
      </c>
      <c r="V402" s="32">
        <f t="shared" si="86"/>
        <v>690.4988362898016</v>
      </c>
      <c r="W402" s="32">
        <f t="shared" si="94"/>
        <v>690.4988362898016</v>
      </c>
      <c r="X402" s="32">
        <f t="shared" si="95"/>
        <v>690.4988362898016</v>
      </c>
    </row>
    <row r="403" spans="1:24" x14ac:dyDescent="0.25">
      <c r="A403" s="2"/>
      <c r="B403" s="2" t="s">
        <v>2</v>
      </c>
      <c r="C403" s="2">
        <f t="shared" si="87"/>
        <v>17</v>
      </c>
      <c r="D403" s="2">
        <f t="shared" si="88"/>
        <v>15</v>
      </c>
      <c r="E403" s="2">
        <f t="shared" si="89"/>
        <v>399</v>
      </c>
      <c r="F403" s="11">
        <v>535.5</v>
      </c>
      <c r="G403" s="10">
        <v>0.175998448386402</v>
      </c>
      <c r="H403" s="10">
        <v>0.190078324257314</v>
      </c>
      <c r="I403" s="10">
        <v>0.204158200128226</v>
      </c>
      <c r="J403" s="9">
        <v>0.45</v>
      </c>
      <c r="K403" s="9">
        <v>0.45</v>
      </c>
      <c r="L403" s="9">
        <v>0.45</v>
      </c>
      <c r="N403" s="32">
        <f>IF('System Design'!$F$8=1,'Hourly Demand and Generation'!G403*'System Design'!$F$21,IF('System Design'!$F$8=2,'Hourly Demand and Generation'!H403*'System Design'!$F$21,IF('System Design'!$F$8=3,'Hourly Demand and Generation'!I403*'System Design'!$F$21)))</f>
        <v>102.07910006411299</v>
      </c>
      <c r="O403" s="32">
        <f>IF('System Design'!$F$8=1,'Hourly Demand and Generation'!J403*'System Design'!$F$22,IF('System Design'!$F$8=2,'Hourly Demand and Generation'!K403*'System Design'!$F$22,IF('System Design'!$F$8=3,'Hourly Demand and Generation'!L403*'System Design'!$F$22)))</f>
        <v>1125</v>
      </c>
      <c r="Q403" s="32">
        <f t="shared" si="85"/>
        <v>0</v>
      </c>
      <c r="R403" s="32">
        <f t="shared" si="90"/>
        <v>5400</v>
      </c>
      <c r="S403" s="32">
        <f t="shared" si="91"/>
        <v>0</v>
      </c>
      <c r="T403" s="32">
        <f t="shared" si="92"/>
        <v>21600</v>
      </c>
      <c r="U403" s="32">
        <f t="shared" si="93"/>
        <v>0</v>
      </c>
      <c r="V403" s="32">
        <f t="shared" si="86"/>
        <v>691.57910006411294</v>
      </c>
      <c r="W403" s="32">
        <f t="shared" si="94"/>
        <v>691.57910006411294</v>
      </c>
      <c r="X403" s="32">
        <f t="shared" si="95"/>
        <v>691.57910006411294</v>
      </c>
    </row>
    <row r="404" spans="1:24" x14ac:dyDescent="0.25">
      <c r="A404" s="2"/>
      <c r="B404" s="2" t="s">
        <v>2</v>
      </c>
      <c r="C404" s="2">
        <f t="shared" si="87"/>
        <v>17</v>
      </c>
      <c r="D404" s="2">
        <f t="shared" si="88"/>
        <v>16</v>
      </c>
      <c r="E404" s="2">
        <f t="shared" si="89"/>
        <v>400</v>
      </c>
      <c r="F404" s="11">
        <v>567</v>
      </c>
      <c r="G404" s="10">
        <v>0.116158975935025</v>
      </c>
      <c r="H404" s="10">
        <v>0.131998836289802</v>
      </c>
      <c r="I404" s="10">
        <v>0.14783869664457799</v>
      </c>
      <c r="J404" s="9">
        <v>0.45</v>
      </c>
      <c r="K404" s="9">
        <v>0.45</v>
      </c>
      <c r="L404" s="9">
        <v>0.45</v>
      </c>
      <c r="N404" s="32">
        <f>IF('System Design'!$F$8=1,'Hourly Demand and Generation'!G404*'System Design'!$F$21,IF('System Design'!$F$8=2,'Hourly Demand and Generation'!H404*'System Design'!$F$21,IF('System Design'!$F$8=3,'Hourly Demand and Generation'!I404*'System Design'!$F$21)))</f>
        <v>73.919348322288997</v>
      </c>
      <c r="O404" s="32">
        <f>IF('System Design'!$F$8=1,'Hourly Demand and Generation'!J404*'System Design'!$F$22,IF('System Design'!$F$8=2,'Hourly Demand and Generation'!K404*'System Design'!$F$22,IF('System Design'!$F$8=3,'Hourly Demand and Generation'!L404*'System Design'!$F$22)))</f>
        <v>1125</v>
      </c>
      <c r="Q404" s="32">
        <f t="shared" si="85"/>
        <v>0</v>
      </c>
      <c r="R404" s="32">
        <f t="shared" si="90"/>
        <v>5400</v>
      </c>
      <c r="S404" s="32">
        <f t="shared" si="91"/>
        <v>0</v>
      </c>
      <c r="T404" s="32">
        <f t="shared" si="92"/>
        <v>21600</v>
      </c>
      <c r="U404" s="32">
        <f t="shared" si="93"/>
        <v>0</v>
      </c>
      <c r="V404" s="32">
        <f t="shared" si="86"/>
        <v>631.9193483222889</v>
      </c>
      <c r="W404" s="32">
        <f t="shared" si="94"/>
        <v>631.9193483222889</v>
      </c>
      <c r="X404" s="32">
        <f t="shared" si="95"/>
        <v>631.9193483222889</v>
      </c>
    </row>
    <row r="405" spans="1:24" x14ac:dyDescent="0.25">
      <c r="A405" s="2"/>
      <c r="B405" s="2" t="s">
        <v>2</v>
      </c>
      <c r="C405" s="2">
        <f t="shared" si="87"/>
        <v>17</v>
      </c>
      <c r="D405" s="2">
        <f t="shared" si="88"/>
        <v>17</v>
      </c>
      <c r="E405" s="2">
        <f t="shared" si="89"/>
        <v>401</v>
      </c>
      <c r="F405" s="11">
        <v>598.5</v>
      </c>
      <c r="G405" s="10">
        <v>5.9839472451376698E-2</v>
      </c>
      <c r="H405" s="10">
        <v>7.39193483222889E-2</v>
      </c>
      <c r="I405" s="10">
        <v>8.7999224193200998E-2</v>
      </c>
      <c r="J405" s="9">
        <v>0.5</v>
      </c>
      <c r="K405" s="9">
        <v>0.5</v>
      </c>
      <c r="L405" s="9">
        <v>0.5</v>
      </c>
      <c r="N405" s="32">
        <f>IF('System Design'!$F$8=1,'Hourly Demand and Generation'!G405*'System Design'!$F$21,IF('System Design'!$F$8=2,'Hourly Demand and Generation'!H405*'System Design'!$F$21,IF('System Design'!$F$8=3,'Hourly Demand and Generation'!I405*'System Design'!$F$21)))</f>
        <v>43.999612096600501</v>
      </c>
      <c r="O405" s="32">
        <f>IF('System Design'!$F$8=1,'Hourly Demand and Generation'!J405*'System Design'!$F$22,IF('System Design'!$F$8=2,'Hourly Demand and Generation'!K405*'System Design'!$F$22,IF('System Design'!$F$8=3,'Hourly Demand and Generation'!L405*'System Design'!$F$22)))</f>
        <v>1250</v>
      </c>
      <c r="Q405" s="32">
        <f t="shared" si="85"/>
        <v>0</v>
      </c>
      <c r="R405" s="32">
        <f t="shared" si="90"/>
        <v>5400</v>
      </c>
      <c r="S405" s="32">
        <f t="shared" si="91"/>
        <v>0</v>
      </c>
      <c r="T405" s="32">
        <f t="shared" si="92"/>
        <v>21600</v>
      </c>
      <c r="U405" s="32">
        <f t="shared" si="93"/>
        <v>0</v>
      </c>
      <c r="V405" s="32">
        <f t="shared" si="86"/>
        <v>695.49961209660046</v>
      </c>
      <c r="W405" s="32">
        <f t="shared" si="94"/>
        <v>695.49961209660046</v>
      </c>
      <c r="X405" s="32">
        <f t="shared" si="95"/>
        <v>695.49961209660046</v>
      </c>
    </row>
    <row r="406" spans="1:24" x14ac:dyDescent="0.25">
      <c r="A406" s="2"/>
      <c r="B406" s="2" t="s">
        <v>2</v>
      </c>
      <c r="C406" s="2">
        <f t="shared" si="87"/>
        <v>17</v>
      </c>
      <c r="D406" s="2">
        <f t="shared" si="88"/>
        <v>18</v>
      </c>
      <c r="E406" s="2">
        <f t="shared" si="89"/>
        <v>402</v>
      </c>
      <c r="F406" s="11">
        <v>630</v>
      </c>
      <c r="G406" s="10">
        <v>2.81597517418243E-2</v>
      </c>
      <c r="H406" s="10">
        <v>4.3999612096600499E-2</v>
      </c>
      <c r="I406" s="10">
        <v>5.9839472451376698E-2</v>
      </c>
      <c r="J406" s="9">
        <v>0.47499999999999998</v>
      </c>
      <c r="K406" s="9">
        <v>0.47499999999999998</v>
      </c>
      <c r="L406" s="9">
        <v>0.47499999999999998</v>
      </c>
      <c r="N406" s="32">
        <f>IF('System Design'!$F$8=1,'Hourly Demand and Generation'!G406*'System Design'!$F$21,IF('System Design'!$F$8=2,'Hourly Demand and Generation'!H406*'System Design'!$F$21,IF('System Design'!$F$8=3,'Hourly Demand and Generation'!I406*'System Design'!$F$21)))</f>
        <v>29.91973622568835</v>
      </c>
      <c r="O406" s="32">
        <f>IF('System Design'!$F$8=1,'Hourly Demand and Generation'!J406*'System Design'!$F$22,IF('System Design'!$F$8=2,'Hourly Demand and Generation'!K406*'System Design'!$F$22,IF('System Design'!$F$8=3,'Hourly Demand and Generation'!L406*'System Design'!$F$22)))</f>
        <v>1187.5</v>
      </c>
      <c r="Q406" s="32">
        <f t="shared" si="85"/>
        <v>0</v>
      </c>
      <c r="R406" s="32">
        <f t="shared" si="90"/>
        <v>5400</v>
      </c>
      <c r="S406" s="32">
        <f t="shared" si="91"/>
        <v>0</v>
      </c>
      <c r="T406" s="32">
        <f t="shared" si="92"/>
        <v>21600</v>
      </c>
      <c r="U406" s="32">
        <f t="shared" si="93"/>
        <v>0</v>
      </c>
      <c r="V406" s="32">
        <f t="shared" si="86"/>
        <v>587.41973622568844</v>
      </c>
      <c r="W406" s="32">
        <f t="shared" si="94"/>
        <v>587.41973622568844</v>
      </c>
      <c r="X406" s="32">
        <f t="shared" si="95"/>
        <v>587.41973622568844</v>
      </c>
    </row>
    <row r="407" spans="1:24" x14ac:dyDescent="0.25">
      <c r="A407" s="2"/>
      <c r="B407" s="2" t="s">
        <v>2</v>
      </c>
      <c r="C407" s="2">
        <f t="shared" si="87"/>
        <v>17</v>
      </c>
      <c r="D407" s="2">
        <f t="shared" si="88"/>
        <v>19</v>
      </c>
      <c r="E407" s="2">
        <f t="shared" si="89"/>
        <v>403</v>
      </c>
      <c r="F407" s="11">
        <v>611.1</v>
      </c>
      <c r="G407" s="9">
        <v>0</v>
      </c>
      <c r="H407" s="9">
        <v>1.40798758709122E-2</v>
      </c>
      <c r="I407" s="10">
        <v>2.81597517418243E-2</v>
      </c>
      <c r="J407" s="9">
        <v>0.45</v>
      </c>
      <c r="K407" s="9">
        <v>0.45</v>
      </c>
      <c r="L407" s="9">
        <v>0.45</v>
      </c>
      <c r="N407" s="32">
        <f>IF('System Design'!$F$8=1,'Hourly Demand and Generation'!G407*'System Design'!$F$21,IF('System Design'!$F$8=2,'Hourly Demand and Generation'!H407*'System Design'!$F$21,IF('System Design'!$F$8=3,'Hourly Demand and Generation'!I407*'System Design'!$F$21)))</f>
        <v>14.079875870912151</v>
      </c>
      <c r="O407" s="32">
        <f>IF('System Design'!$F$8=1,'Hourly Demand and Generation'!J407*'System Design'!$F$22,IF('System Design'!$F$8=2,'Hourly Demand and Generation'!K407*'System Design'!$F$22,IF('System Design'!$F$8=3,'Hourly Demand and Generation'!L407*'System Design'!$F$22)))</f>
        <v>1125</v>
      </c>
      <c r="Q407" s="32">
        <f t="shared" si="85"/>
        <v>0</v>
      </c>
      <c r="R407" s="32">
        <f t="shared" si="90"/>
        <v>5400</v>
      </c>
      <c r="S407" s="32">
        <f t="shared" si="91"/>
        <v>0</v>
      </c>
      <c r="T407" s="32">
        <f t="shared" si="92"/>
        <v>21600</v>
      </c>
      <c r="U407" s="32">
        <f t="shared" si="93"/>
        <v>0</v>
      </c>
      <c r="V407" s="32">
        <f t="shared" si="86"/>
        <v>527.97987587091222</v>
      </c>
      <c r="W407" s="32">
        <f t="shared" si="94"/>
        <v>527.97987587091222</v>
      </c>
      <c r="X407" s="32">
        <f t="shared" si="95"/>
        <v>527.97987587091222</v>
      </c>
    </row>
    <row r="408" spans="1:24" x14ac:dyDescent="0.25">
      <c r="A408" s="2"/>
      <c r="B408" s="2" t="s">
        <v>2</v>
      </c>
      <c r="C408" s="2">
        <f t="shared" si="87"/>
        <v>17</v>
      </c>
      <c r="D408" s="2">
        <f t="shared" si="88"/>
        <v>20</v>
      </c>
      <c r="E408" s="2">
        <f t="shared" si="89"/>
        <v>404</v>
      </c>
      <c r="F408" s="11">
        <v>598.5</v>
      </c>
      <c r="G408" s="10">
        <v>0</v>
      </c>
      <c r="H408" s="10">
        <v>0</v>
      </c>
      <c r="I408" s="10">
        <v>0</v>
      </c>
      <c r="J408" s="9">
        <v>0.45</v>
      </c>
      <c r="K408" s="9">
        <v>0.45</v>
      </c>
      <c r="L408" s="9">
        <v>0.45</v>
      </c>
      <c r="N408" s="32">
        <f>IF('System Design'!$F$8=1,'Hourly Demand and Generation'!G408*'System Design'!$F$21,IF('System Design'!$F$8=2,'Hourly Demand and Generation'!H408*'System Design'!$F$21,IF('System Design'!$F$8=3,'Hourly Demand and Generation'!I408*'System Design'!$F$21)))</f>
        <v>0</v>
      </c>
      <c r="O408" s="32">
        <f>IF('System Design'!$F$8=1,'Hourly Demand and Generation'!J408*'System Design'!$F$22,IF('System Design'!$F$8=2,'Hourly Demand and Generation'!K408*'System Design'!$F$22,IF('System Design'!$F$8=3,'Hourly Demand and Generation'!L408*'System Design'!$F$22)))</f>
        <v>1125</v>
      </c>
      <c r="Q408" s="32">
        <f t="shared" si="85"/>
        <v>0</v>
      </c>
      <c r="R408" s="32">
        <f t="shared" si="90"/>
        <v>5400</v>
      </c>
      <c r="S408" s="32">
        <f t="shared" si="91"/>
        <v>0</v>
      </c>
      <c r="T408" s="32">
        <f t="shared" si="92"/>
        <v>21600</v>
      </c>
      <c r="U408" s="32">
        <f t="shared" si="93"/>
        <v>0</v>
      </c>
      <c r="V408" s="32">
        <f t="shared" si="86"/>
        <v>526.5</v>
      </c>
      <c r="W408" s="32">
        <f t="shared" si="94"/>
        <v>526.5</v>
      </c>
      <c r="X408" s="32">
        <f t="shared" si="95"/>
        <v>526.5</v>
      </c>
    </row>
    <row r="409" spans="1:24" x14ac:dyDescent="0.25">
      <c r="A409" s="2"/>
      <c r="B409" s="2" t="s">
        <v>2</v>
      </c>
      <c r="C409" s="2">
        <f t="shared" si="87"/>
        <v>17</v>
      </c>
      <c r="D409" s="2">
        <f t="shared" si="88"/>
        <v>21</v>
      </c>
      <c r="E409" s="2">
        <f t="shared" si="89"/>
        <v>405</v>
      </c>
      <c r="F409" s="11">
        <v>567</v>
      </c>
      <c r="G409" s="10">
        <v>0</v>
      </c>
      <c r="H409" s="10">
        <v>0</v>
      </c>
      <c r="I409" s="10">
        <v>0</v>
      </c>
      <c r="J409" s="9">
        <v>0.45</v>
      </c>
      <c r="K409" s="9">
        <v>0.45</v>
      </c>
      <c r="L409" s="9">
        <v>0.45</v>
      </c>
      <c r="N409" s="32">
        <f>IF('System Design'!$F$8=1,'Hourly Demand and Generation'!G409*'System Design'!$F$21,IF('System Design'!$F$8=2,'Hourly Demand and Generation'!H409*'System Design'!$F$21,IF('System Design'!$F$8=3,'Hourly Demand and Generation'!I409*'System Design'!$F$21)))</f>
        <v>0</v>
      </c>
      <c r="O409" s="32">
        <f>IF('System Design'!$F$8=1,'Hourly Demand and Generation'!J409*'System Design'!$F$22,IF('System Design'!$F$8=2,'Hourly Demand and Generation'!K409*'System Design'!$F$22,IF('System Design'!$F$8=3,'Hourly Demand and Generation'!L409*'System Design'!$F$22)))</f>
        <v>1125</v>
      </c>
      <c r="Q409" s="32">
        <f t="shared" si="85"/>
        <v>0</v>
      </c>
      <c r="R409" s="32">
        <f t="shared" si="90"/>
        <v>5400</v>
      </c>
      <c r="S409" s="32">
        <f t="shared" si="91"/>
        <v>0</v>
      </c>
      <c r="T409" s="32">
        <f t="shared" si="92"/>
        <v>21600</v>
      </c>
      <c r="U409" s="32">
        <f t="shared" si="93"/>
        <v>0</v>
      </c>
      <c r="V409" s="32">
        <f t="shared" si="86"/>
        <v>558</v>
      </c>
      <c r="W409" s="32">
        <f t="shared" si="94"/>
        <v>558</v>
      </c>
      <c r="X409" s="32">
        <f t="shared" si="95"/>
        <v>558</v>
      </c>
    </row>
    <row r="410" spans="1:24" x14ac:dyDescent="0.25">
      <c r="A410" s="2"/>
      <c r="B410" s="2" t="s">
        <v>2</v>
      </c>
      <c r="C410" s="2">
        <f t="shared" si="87"/>
        <v>17</v>
      </c>
      <c r="D410" s="2">
        <f t="shared" si="88"/>
        <v>22</v>
      </c>
      <c r="E410" s="2">
        <f t="shared" si="89"/>
        <v>406</v>
      </c>
      <c r="F410" s="11">
        <v>535.5</v>
      </c>
      <c r="G410" s="10">
        <v>0</v>
      </c>
      <c r="H410" s="10">
        <v>0</v>
      </c>
      <c r="I410" s="10">
        <v>0</v>
      </c>
      <c r="J410" s="9">
        <v>0.47499999999999998</v>
      </c>
      <c r="K410" s="9">
        <v>0.47499999999999998</v>
      </c>
      <c r="L410" s="9">
        <v>0.47499999999999998</v>
      </c>
      <c r="N410" s="32">
        <f>IF('System Design'!$F$8=1,'Hourly Demand and Generation'!G410*'System Design'!$F$21,IF('System Design'!$F$8=2,'Hourly Demand and Generation'!H410*'System Design'!$F$21,IF('System Design'!$F$8=3,'Hourly Demand and Generation'!I410*'System Design'!$F$21)))</f>
        <v>0</v>
      </c>
      <c r="O410" s="32">
        <f>IF('System Design'!$F$8=1,'Hourly Demand and Generation'!J410*'System Design'!$F$22,IF('System Design'!$F$8=2,'Hourly Demand and Generation'!K410*'System Design'!$F$22,IF('System Design'!$F$8=3,'Hourly Demand and Generation'!L410*'System Design'!$F$22)))</f>
        <v>1187.5</v>
      </c>
      <c r="Q410" s="32">
        <f t="shared" si="85"/>
        <v>0</v>
      </c>
      <c r="R410" s="32">
        <f t="shared" si="90"/>
        <v>5400</v>
      </c>
      <c r="S410" s="32">
        <f t="shared" si="91"/>
        <v>0</v>
      </c>
      <c r="T410" s="32">
        <f t="shared" si="92"/>
        <v>21600</v>
      </c>
      <c r="U410" s="32">
        <f t="shared" si="93"/>
        <v>0</v>
      </c>
      <c r="V410" s="32">
        <f t="shared" si="86"/>
        <v>652</v>
      </c>
      <c r="W410" s="32">
        <f t="shared" si="94"/>
        <v>652</v>
      </c>
      <c r="X410" s="32">
        <f t="shared" si="95"/>
        <v>652</v>
      </c>
    </row>
    <row r="411" spans="1:24" x14ac:dyDescent="0.25">
      <c r="A411" s="2"/>
      <c r="B411" s="2" t="s">
        <v>2</v>
      </c>
      <c r="C411" s="2">
        <f t="shared" si="87"/>
        <v>17</v>
      </c>
      <c r="D411" s="2">
        <f t="shared" si="88"/>
        <v>23</v>
      </c>
      <c r="E411" s="2">
        <f t="shared" si="89"/>
        <v>407</v>
      </c>
      <c r="F411" s="11">
        <v>504</v>
      </c>
      <c r="G411" s="10">
        <v>0</v>
      </c>
      <c r="H411" s="10">
        <v>0</v>
      </c>
      <c r="I411" s="10">
        <v>0</v>
      </c>
      <c r="J411" s="9">
        <v>0.4</v>
      </c>
      <c r="K411" s="9">
        <v>0.4</v>
      </c>
      <c r="L411" s="9">
        <v>0.4</v>
      </c>
      <c r="N411" s="32">
        <f>IF('System Design'!$F$8=1,'Hourly Demand and Generation'!G411*'System Design'!$F$21,IF('System Design'!$F$8=2,'Hourly Demand and Generation'!H411*'System Design'!$F$21,IF('System Design'!$F$8=3,'Hourly Demand and Generation'!I411*'System Design'!$F$21)))</f>
        <v>0</v>
      </c>
      <c r="O411" s="32">
        <f>IF('System Design'!$F$8=1,'Hourly Demand and Generation'!J411*'System Design'!$F$22,IF('System Design'!$F$8=2,'Hourly Demand and Generation'!K411*'System Design'!$F$22,IF('System Design'!$F$8=3,'Hourly Demand and Generation'!L411*'System Design'!$F$22)))</f>
        <v>1000</v>
      </c>
      <c r="Q411" s="32">
        <f t="shared" si="85"/>
        <v>0</v>
      </c>
      <c r="R411" s="32">
        <f t="shared" si="90"/>
        <v>5400</v>
      </c>
      <c r="S411" s="32">
        <f t="shared" si="91"/>
        <v>0</v>
      </c>
      <c r="T411" s="32">
        <f t="shared" si="92"/>
        <v>21600</v>
      </c>
      <c r="U411" s="32">
        <f t="shared" si="93"/>
        <v>0</v>
      </c>
      <c r="V411" s="32">
        <f t="shared" si="86"/>
        <v>496</v>
      </c>
      <c r="W411" s="32">
        <f t="shared" si="94"/>
        <v>496</v>
      </c>
      <c r="X411" s="32">
        <f t="shared" si="95"/>
        <v>496</v>
      </c>
    </row>
    <row r="412" spans="1:24" x14ac:dyDescent="0.25">
      <c r="A412" s="2"/>
      <c r="B412" s="2" t="s">
        <v>2</v>
      </c>
      <c r="C412" s="2">
        <f t="shared" si="87"/>
        <v>17</v>
      </c>
      <c r="D412" s="2">
        <f t="shared" si="88"/>
        <v>24</v>
      </c>
      <c r="E412" s="2">
        <f t="shared" si="89"/>
        <v>408</v>
      </c>
      <c r="F412" s="11">
        <v>441</v>
      </c>
      <c r="G412" s="10">
        <v>0</v>
      </c>
      <c r="H412" s="10">
        <v>0</v>
      </c>
      <c r="I412" s="10">
        <v>0</v>
      </c>
      <c r="J412" s="9">
        <v>0.4</v>
      </c>
      <c r="K412" s="9">
        <v>0.4</v>
      </c>
      <c r="L412" s="9">
        <v>0.4</v>
      </c>
      <c r="N412" s="32">
        <f>IF('System Design'!$F$8=1,'Hourly Demand and Generation'!G412*'System Design'!$F$21,IF('System Design'!$F$8=2,'Hourly Demand and Generation'!H412*'System Design'!$F$21,IF('System Design'!$F$8=3,'Hourly Demand and Generation'!I412*'System Design'!$F$21)))</f>
        <v>0</v>
      </c>
      <c r="O412" s="32">
        <f>IF('System Design'!$F$8=1,'Hourly Demand and Generation'!J412*'System Design'!$F$22,IF('System Design'!$F$8=2,'Hourly Demand and Generation'!K412*'System Design'!$F$22,IF('System Design'!$F$8=3,'Hourly Demand and Generation'!L412*'System Design'!$F$22)))</f>
        <v>1000</v>
      </c>
      <c r="Q412" s="32">
        <f t="shared" si="85"/>
        <v>0</v>
      </c>
      <c r="R412" s="32">
        <f t="shared" si="90"/>
        <v>5400</v>
      </c>
      <c r="S412" s="32">
        <f t="shared" si="91"/>
        <v>0</v>
      </c>
      <c r="T412" s="32">
        <f t="shared" si="92"/>
        <v>21600</v>
      </c>
      <c r="U412" s="32">
        <f t="shared" si="93"/>
        <v>0</v>
      </c>
      <c r="V412" s="32">
        <f t="shared" si="86"/>
        <v>559</v>
      </c>
      <c r="W412" s="32">
        <f t="shared" si="94"/>
        <v>559</v>
      </c>
      <c r="X412" s="32">
        <f t="shared" si="95"/>
        <v>559</v>
      </c>
    </row>
    <row r="413" spans="1:24" x14ac:dyDescent="0.25">
      <c r="A413" s="2"/>
      <c r="B413" s="2" t="s">
        <v>2</v>
      </c>
      <c r="C413" s="2">
        <f>C412+1</f>
        <v>18</v>
      </c>
      <c r="D413" s="2">
        <v>1</v>
      </c>
      <c r="E413" s="2">
        <f t="shared" si="89"/>
        <v>409</v>
      </c>
      <c r="F413" s="11">
        <v>378</v>
      </c>
      <c r="G413" s="9">
        <v>0</v>
      </c>
      <c r="H413" s="9">
        <v>0</v>
      </c>
      <c r="I413" s="9">
        <v>0</v>
      </c>
      <c r="J413" s="9">
        <v>0.301386449742719</v>
      </c>
      <c r="K413" s="9">
        <v>0.301386449742719</v>
      </c>
      <c r="L413" s="9">
        <v>0.5</v>
      </c>
      <c r="N413" s="32">
        <f>IF('System Design'!$F$8=1,'Hourly Demand and Generation'!G413*'System Design'!$F$21,IF('System Design'!$F$8=2,'Hourly Demand and Generation'!H413*'System Design'!$F$21,IF('System Design'!$F$8=3,'Hourly Demand and Generation'!I413*'System Design'!$F$21)))</f>
        <v>0</v>
      </c>
      <c r="O413" s="32">
        <f>IF('System Design'!$F$8=1,'Hourly Demand and Generation'!J413*'System Design'!$F$22,IF('System Design'!$F$8=2,'Hourly Demand and Generation'!K413*'System Design'!$F$22,IF('System Design'!$F$8=3,'Hourly Demand and Generation'!L413*'System Design'!$F$22)))</f>
        <v>1250</v>
      </c>
      <c r="Q413" s="32">
        <f t="shared" si="85"/>
        <v>0</v>
      </c>
      <c r="R413" s="32">
        <f t="shared" si="90"/>
        <v>5400</v>
      </c>
      <c r="S413" s="32">
        <f t="shared" si="91"/>
        <v>0</v>
      </c>
      <c r="T413" s="32">
        <f t="shared" si="92"/>
        <v>21600</v>
      </c>
      <c r="U413" s="32">
        <f t="shared" si="93"/>
        <v>0</v>
      </c>
      <c r="V413" s="32">
        <f t="shared" si="86"/>
        <v>872</v>
      </c>
      <c r="W413" s="32">
        <f t="shared" si="94"/>
        <v>872</v>
      </c>
      <c r="X413" s="32">
        <f t="shared" si="95"/>
        <v>872</v>
      </c>
    </row>
    <row r="414" spans="1:24" x14ac:dyDescent="0.25">
      <c r="A414" s="2"/>
      <c r="B414" s="2" t="s">
        <v>2</v>
      </c>
      <c r="C414" s="2">
        <f>C413</f>
        <v>18</v>
      </c>
      <c r="D414" s="2">
        <f>D413+1</f>
        <v>2</v>
      </c>
      <c r="E414" s="2">
        <f t="shared" si="89"/>
        <v>410</v>
      </c>
      <c r="F414" s="11">
        <v>346.5</v>
      </c>
      <c r="G414" s="10">
        <v>0</v>
      </c>
      <c r="H414" s="10">
        <v>0</v>
      </c>
      <c r="I414" s="10">
        <v>0</v>
      </c>
      <c r="J414" s="9">
        <v>0.27124780476844701</v>
      </c>
      <c r="K414" s="9">
        <v>0.27124780476844701</v>
      </c>
      <c r="L414" s="9">
        <v>0.45</v>
      </c>
      <c r="N414" s="32">
        <f>IF('System Design'!$F$8=1,'Hourly Demand and Generation'!G414*'System Design'!$F$21,IF('System Design'!$F$8=2,'Hourly Demand and Generation'!H414*'System Design'!$F$21,IF('System Design'!$F$8=3,'Hourly Demand and Generation'!I414*'System Design'!$F$21)))</f>
        <v>0</v>
      </c>
      <c r="O414" s="32">
        <f>IF('System Design'!$F$8=1,'Hourly Demand and Generation'!J414*'System Design'!$F$22,IF('System Design'!$F$8=2,'Hourly Demand and Generation'!K414*'System Design'!$F$22,IF('System Design'!$F$8=3,'Hourly Demand and Generation'!L414*'System Design'!$F$22)))</f>
        <v>1125</v>
      </c>
      <c r="Q414" s="32">
        <f t="shared" si="85"/>
        <v>0</v>
      </c>
      <c r="R414" s="32">
        <f t="shared" si="90"/>
        <v>5400</v>
      </c>
      <c r="S414" s="32">
        <f t="shared" si="91"/>
        <v>0</v>
      </c>
      <c r="T414" s="32">
        <f t="shared" si="92"/>
        <v>21600</v>
      </c>
      <c r="U414" s="32">
        <f t="shared" si="93"/>
        <v>0</v>
      </c>
      <c r="V414" s="32">
        <f t="shared" si="86"/>
        <v>778.5</v>
      </c>
      <c r="W414" s="32">
        <f t="shared" si="94"/>
        <v>778.5</v>
      </c>
      <c r="X414" s="32">
        <f t="shared" si="95"/>
        <v>778.5</v>
      </c>
    </row>
    <row r="415" spans="1:24" x14ac:dyDescent="0.25">
      <c r="A415" s="2"/>
      <c r="B415" s="2" t="s">
        <v>2</v>
      </c>
      <c r="C415" s="2">
        <f t="shared" ref="C415:C436" si="96">C414</f>
        <v>18</v>
      </c>
      <c r="D415" s="2">
        <f t="shared" ref="D415:D436" si="97">D414+1</f>
        <v>3</v>
      </c>
      <c r="E415" s="2">
        <f t="shared" si="89"/>
        <v>411</v>
      </c>
      <c r="F415" s="11">
        <v>315</v>
      </c>
      <c r="G415" s="10">
        <v>0</v>
      </c>
      <c r="H415" s="10">
        <v>0</v>
      </c>
      <c r="I415" s="10">
        <v>0</v>
      </c>
      <c r="J415" s="9">
        <v>0.27124780476844701</v>
      </c>
      <c r="K415" s="9">
        <v>0.27124780476844701</v>
      </c>
      <c r="L415" s="9">
        <v>0.45</v>
      </c>
      <c r="N415" s="32">
        <f>IF('System Design'!$F$8=1,'Hourly Demand and Generation'!G415*'System Design'!$F$21,IF('System Design'!$F$8=2,'Hourly Demand and Generation'!H415*'System Design'!$F$21,IF('System Design'!$F$8=3,'Hourly Demand and Generation'!I415*'System Design'!$F$21)))</f>
        <v>0</v>
      </c>
      <c r="O415" s="32">
        <f>IF('System Design'!$F$8=1,'Hourly Demand and Generation'!J415*'System Design'!$F$22,IF('System Design'!$F$8=2,'Hourly Demand and Generation'!K415*'System Design'!$F$22,IF('System Design'!$F$8=3,'Hourly Demand and Generation'!L415*'System Design'!$F$22)))</f>
        <v>1125</v>
      </c>
      <c r="Q415" s="32">
        <f t="shared" si="85"/>
        <v>0</v>
      </c>
      <c r="R415" s="32">
        <f t="shared" si="90"/>
        <v>5400</v>
      </c>
      <c r="S415" s="32">
        <f t="shared" si="91"/>
        <v>0</v>
      </c>
      <c r="T415" s="32">
        <f t="shared" si="92"/>
        <v>21600</v>
      </c>
      <c r="U415" s="32">
        <f t="shared" si="93"/>
        <v>0</v>
      </c>
      <c r="V415" s="32">
        <f t="shared" si="86"/>
        <v>810</v>
      </c>
      <c r="W415" s="32">
        <f t="shared" si="94"/>
        <v>810</v>
      </c>
      <c r="X415" s="32">
        <f t="shared" si="95"/>
        <v>810</v>
      </c>
    </row>
    <row r="416" spans="1:24" x14ac:dyDescent="0.25">
      <c r="A416" s="2"/>
      <c r="B416" s="2" t="s">
        <v>2</v>
      </c>
      <c r="C416" s="2">
        <f t="shared" si="96"/>
        <v>18</v>
      </c>
      <c r="D416" s="2">
        <f t="shared" si="97"/>
        <v>4</v>
      </c>
      <c r="E416" s="2">
        <f t="shared" si="89"/>
        <v>412</v>
      </c>
      <c r="F416" s="11">
        <v>378</v>
      </c>
      <c r="G416" s="10">
        <v>0</v>
      </c>
      <c r="H416" s="10">
        <v>0</v>
      </c>
      <c r="I416" s="10">
        <v>0</v>
      </c>
      <c r="J416" s="9">
        <v>0.301386449742719</v>
      </c>
      <c r="K416" s="9">
        <v>0.301386449742719</v>
      </c>
      <c r="L416" s="9">
        <v>0.5</v>
      </c>
      <c r="N416" s="32">
        <f>IF('System Design'!$F$8=1,'Hourly Demand and Generation'!G416*'System Design'!$F$21,IF('System Design'!$F$8=2,'Hourly Demand and Generation'!H416*'System Design'!$F$21,IF('System Design'!$F$8=3,'Hourly Demand and Generation'!I416*'System Design'!$F$21)))</f>
        <v>0</v>
      </c>
      <c r="O416" s="32">
        <f>IF('System Design'!$F$8=1,'Hourly Demand and Generation'!J416*'System Design'!$F$22,IF('System Design'!$F$8=2,'Hourly Demand and Generation'!K416*'System Design'!$F$22,IF('System Design'!$F$8=3,'Hourly Demand and Generation'!L416*'System Design'!$F$22)))</f>
        <v>1250</v>
      </c>
      <c r="Q416" s="32">
        <f t="shared" si="85"/>
        <v>0</v>
      </c>
      <c r="R416" s="32">
        <f t="shared" si="90"/>
        <v>5400</v>
      </c>
      <c r="S416" s="32">
        <f t="shared" si="91"/>
        <v>0</v>
      </c>
      <c r="T416" s="32">
        <f t="shared" si="92"/>
        <v>21600</v>
      </c>
      <c r="U416" s="32">
        <f t="shared" si="93"/>
        <v>0</v>
      </c>
      <c r="V416" s="32">
        <f t="shared" si="86"/>
        <v>872</v>
      </c>
      <c r="W416" s="32">
        <f t="shared" si="94"/>
        <v>872</v>
      </c>
      <c r="X416" s="32">
        <f t="shared" si="95"/>
        <v>872</v>
      </c>
    </row>
    <row r="417" spans="1:24" x14ac:dyDescent="0.25">
      <c r="A417" s="2"/>
      <c r="B417" s="2" t="s">
        <v>2</v>
      </c>
      <c r="C417" s="2">
        <f t="shared" si="96"/>
        <v>18</v>
      </c>
      <c r="D417" s="2">
        <f t="shared" si="97"/>
        <v>5</v>
      </c>
      <c r="E417" s="2">
        <f t="shared" si="89"/>
        <v>413</v>
      </c>
      <c r="F417" s="11">
        <v>409.5</v>
      </c>
      <c r="G417" s="10">
        <v>0</v>
      </c>
      <c r="H417" s="10">
        <v>1.44E-2</v>
      </c>
      <c r="I417" s="10">
        <v>2.8799999999999999E-2</v>
      </c>
      <c r="J417" s="9">
        <v>0.24110915979417599</v>
      </c>
      <c r="K417" s="9">
        <v>0.24110915979417599</v>
      </c>
      <c r="L417" s="9">
        <v>0.4</v>
      </c>
      <c r="N417" s="32">
        <f>IF('System Design'!$F$8=1,'Hourly Demand and Generation'!G417*'System Design'!$F$21,IF('System Design'!$F$8=2,'Hourly Demand and Generation'!H417*'System Design'!$F$21,IF('System Design'!$F$8=3,'Hourly Demand and Generation'!I417*'System Design'!$F$21)))</f>
        <v>14.4</v>
      </c>
      <c r="O417" s="32">
        <f>IF('System Design'!$F$8=1,'Hourly Demand and Generation'!J417*'System Design'!$F$22,IF('System Design'!$F$8=2,'Hourly Demand and Generation'!K417*'System Design'!$F$22,IF('System Design'!$F$8=3,'Hourly Demand and Generation'!L417*'System Design'!$F$22)))</f>
        <v>1000</v>
      </c>
      <c r="Q417" s="32">
        <f t="shared" si="85"/>
        <v>0</v>
      </c>
      <c r="R417" s="32">
        <f t="shared" si="90"/>
        <v>5400</v>
      </c>
      <c r="S417" s="32">
        <f t="shared" si="91"/>
        <v>0</v>
      </c>
      <c r="T417" s="32">
        <f t="shared" si="92"/>
        <v>21600</v>
      </c>
      <c r="U417" s="32">
        <f t="shared" si="93"/>
        <v>0</v>
      </c>
      <c r="V417" s="32">
        <f t="shared" si="86"/>
        <v>604.9</v>
      </c>
      <c r="W417" s="32">
        <f t="shared" si="94"/>
        <v>604.9</v>
      </c>
      <c r="X417" s="32">
        <f t="shared" si="95"/>
        <v>604.9</v>
      </c>
    </row>
    <row r="418" spans="1:24" x14ac:dyDescent="0.25">
      <c r="A418" s="2"/>
      <c r="B418" s="2" t="s">
        <v>2</v>
      </c>
      <c r="C418" s="2">
        <f t="shared" si="96"/>
        <v>18</v>
      </c>
      <c r="D418" s="2">
        <f t="shared" si="97"/>
        <v>6</v>
      </c>
      <c r="E418" s="2">
        <f t="shared" si="89"/>
        <v>414</v>
      </c>
      <c r="F418" s="11">
        <v>441</v>
      </c>
      <c r="G418" s="10">
        <v>2.8799999999999999E-2</v>
      </c>
      <c r="H418" s="10">
        <v>4.4999999999999998E-2</v>
      </c>
      <c r="I418" s="10">
        <v>6.1199999999999997E-2</v>
      </c>
      <c r="J418" s="9">
        <v>0.24110915979417599</v>
      </c>
      <c r="K418" s="9">
        <v>0.24110915979417599</v>
      </c>
      <c r="L418" s="9">
        <v>0.4</v>
      </c>
      <c r="N418" s="32">
        <f>IF('System Design'!$F$8=1,'Hourly Demand and Generation'!G418*'System Design'!$F$21,IF('System Design'!$F$8=2,'Hourly Demand and Generation'!H418*'System Design'!$F$21,IF('System Design'!$F$8=3,'Hourly Demand and Generation'!I418*'System Design'!$F$21)))</f>
        <v>30.599999999999998</v>
      </c>
      <c r="O418" s="32">
        <f>IF('System Design'!$F$8=1,'Hourly Demand and Generation'!J418*'System Design'!$F$22,IF('System Design'!$F$8=2,'Hourly Demand and Generation'!K418*'System Design'!$F$22,IF('System Design'!$F$8=3,'Hourly Demand and Generation'!L418*'System Design'!$F$22)))</f>
        <v>1000</v>
      </c>
      <c r="Q418" s="32">
        <f t="shared" si="85"/>
        <v>0</v>
      </c>
      <c r="R418" s="32">
        <f t="shared" si="90"/>
        <v>5400</v>
      </c>
      <c r="S418" s="32">
        <f t="shared" si="91"/>
        <v>0</v>
      </c>
      <c r="T418" s="32">
        <f t="shared" si="92"/>
        <v>21600</v>
      </c>
      <c r="U418" s="32">
        <f t="shared" si="93"/>
        <v>0</v>
      </c>
      <c r="V418" s="32">
        <f t="shared" si="86"/>
        <v>589.59999999999991</v>
      </c>
      <c r="W418" s="32">
        <f t="shared" si="94"/>
        <v>589.59999999999991</v>
      </c>
      <c r="X418" s="32">
        <f t="shared" si="95"/>
        <v>589.59999999999991</v>
      </c>
    </row>
    <row r="419" spans="1:24" x14ac:dyDescent="0.25">
      <c r="A419" s="2"/>
      <c r="B419" s="2" t="s">
        <v>2</v>
      </c>
      <c r="C419" s="2">
        <f t="shared" si="96"/>
        <v>18</v>
      </c>
      <c r="D419" s="2">
        <f t="shared" si="97"/>
        <v>7</v>
      </c>
      <c r="E419" s="2">
        <f t="shared" si="89"/>
        <v>415</v>
      </c>
      <c r="F419" s="11">
        <v>472.5</v>
      </c>
      <c r="G419" s="10">
        <v>6.1199999999999997E-2</v>
      </c>
      <c r="H419" s="10">
        <v>7.5600000000000001E-2</v>
      </c>
      <c r="I419" s="10">
        <v>0.09</v>
      </c>
      <c r="J419" s="9">
        <v>0.27124780476844701</v>
      </c>
      <c r="K419" s="9">
        <v>0.27124780476844701</v>
      </c>
      <c r="L419" s="9">
        <v>0.45</v>
      </c>
      <c r="N419" s="32">
        <f>IF('System Design'!$F$8=1,'Hourly Demand and Generation'!G419*'System Design'!$F$21,IF('System Design'!$F$8=2,'Hourly Demand and Generation'!H419*'System Design'!$F$21,IF('System Design'!$F$8=3,'Hourly Demand and Generation'!I419*'System Design'!$F$21)))</f>
        <v>45</v>
      </c>
      <c r="O419" s="32">
        <f>IF('System Design'!$F$8=1,'Hourly Demand and Generation'!J419*'System Design'!$F$22,IF('System Design'!$F$8=2,'Hourly Demand and Generation'!K419*'System Design'!$F$22,IF('System Design'!$F$8=3,'Hourly Demand and Generation'!L419*'System Design'!$F$22)))</f>
        <v>1125</v>
      </c>
      <c r="Q419" s="32">
        <f t="shared" si="85"/>
        <v>0</v>
      </c>
      <c r="R419" s="32">
        <f t="shared" si="90"/>
        <v>5400</v>
      </c>
      <c r="S419" s="32">
        <f t="shared" si="91"/>
        <v>0</v>
      </c>
      <c r="T419" s="32">
        <f t="shared" si="92"/>
        <v>21600</v>
      </c>
      <c r="U419" s="32">
        <f t="shared" si="93"/>
        <v>0</v>
      </c>
      <c r="V419" s="32">
        <f t="shared" si="86"/>
        <v>697.5</v>
      </c>
      <c r="W419" s="32">
        <f t="shared" si="94"/>
        <v>697.5</v>
      </c>
      <c r="X419" s="32">
        <f t="shared" si="95"/>
        <v>697.5</v>
      </c>
    </row>
    <row r="420" spans="1:24" x14ac:dyDescent="0.25">
      <c r="A420" s="2"/>
      <c r="B420" s="2" t="s">
        <v>2</v>
      </c>
      <c r="C420" s="2">
        <f t="shared" si="96"/>
        <v>18</v>
      </c>
      <c r="D420" s="2">
        <f t="shared" si="97"/>
        <v>8</v>
      </c>
      <c r="E420" s="2">
        <f t="shared" si="89"/>
        <v>416</v>
      </c>
      <c r="F420" s="11">
        <v>504</v>
      </c>
      <c r="G420" s="10">
        <v>0.1188</v>
      </c>
      <c r="H420" s="10">
        <v>0.13500000000000001</v>
      </c>
      <c r="I420" s="10">
        <v>0.1512</v>
      </c>
      <c r="J420" s="9">
        <v>0.27124780476844701</v>
      </c>
      <c r="K420" s="9">
        <v>0.27124780476844701</v>
      </c>
      <c r="L420" s="9">
        <v>0.45</v>
      </c>
      <c r="N420" s="32">
        <f>IF('System Design'!$F$8=1,'Hourly Demand and Generation'!G420*'System Design'!$F$21,IF('System Design'!$F$8=2,'Hourly Demand and Generation'!H420*'System Design'!$F$21,IF('System Design'!$F$8=3,'Hourly Demand and Generation'!I420*'System Design'!$F$21)))</f>
        <v>75.599999999999994</v>
      </c>
      <c r="O420" s="32">
        <f>IF('System Design'!$F$8=1,'Hourly Demand and Generation'!J420*'System Design'!$F$22,IF('System Design'!$F$8=2,'Hourly Demand and Generation'!K420*'System Design'!$F$22,IF('System Design'!$F$8=3,'Hourly Demand and Generation'!L420*'System Design'!$F$22)))</f>
        <v>1125</v>
      </c>
      <c r="Q420" s="32">
        <f t="shared" si="85"/>
        <v>0</v>
      </c>
      <c r="R420" s="32">
        <f t="shared" si="90"/>
        <v>5400</v>
      </c>
      <c r="S420" s="32">
        <f t="shared" si="91"/>
        <v>0</v>
      </c>
      <c r="T420" s="32">
        <f t="shared" si="92"/>
        <v>21600</v>
      </c>
      <c r="U420" s="32">
        <f t="shared" si="93"/>
        <v>0</v>
      </c>
      <c r="V420" s="32">
        <f t="shared" si="86"/>
        <v>696.59999999999991</v>
      </c>
      <c r="W420" s="32">
        <f t="shared" si="94"/>
        <v>696.59999999999991</v>
      </c>
      <c r="X420" s="32">
        <f t="shared" si="95"/>
        <v>696.59999999999991</v>
      </c>
    </row>
    <row r="421" spans="1:24" x14ac:dyDescent="0.25">
      <c r="A421" s="2"/>
      <c r="B421" s="2" t="s">
        <v>2</v>
      </c>
      <c r="C421" s="2">
        <f t="shared" si="96"/>
        <v>18</v>
      </c>
      <c r="D421" s="2">
        <f t="shared" si="97"/>
        <v>9</v>
      </c>
      <c r="E421" s="2">
        <f t="shared" si="89"/>
        <v>417</v>
      </c>
      <c r="F421" s="11">
        <v>504</v>
      </c>
      <c r="G421" s="10">
        <v>0.18</v>
      </c>
      <c r="H421" s="10">
        <v>0.19439999999999999</v>
      </c>
      <c r="I421" s="10">
        <v>0.20880000000000001</v>
      </c>
      <c r="J421" s="9">
        <v>0.24110915979417599</v>
      </c>
      <c r="K421" s="9">
        <v>0.24110915979417599</v>
      </c>
      <c r="L421" s="9">
        <v>0.4</v>
      </c>
      <c r="N421" s="32">
        <f>IF('System Design'!$F$8=1,'Hourly Demand and Generation'!G421*'System Design'!$F$21,IF('System Design'!$F$8=2,'Hourly Demand and Generation'!H421*'System Design'!$F$21,IF('System Design'!$F$8=3,'Hourly Demand and Generation'!I421*'System Design'!$F$21)))</f>
        <v>104.4</v>
      </c>
      <c r="O421" s="32">
        <f>IF('System Design'!$F$8=1,'Hourly Demand and Generation'!J421*'System Design'!$F$22,IF('System Design'!$F$8=2,'Hourly Demand and Generation'!K421*'System Design'!$F$22,IF('System Design'!$F$8=3,'Hourly Demand and Generation'!L421*'System Design'!$F$22)))</f>
        <v>1000</v>
      </c>
      <c r="Q421" s="32">
        <f t="shared" si="85"/>
        <v>0</v>
      </c>
      <c r="R421" s="32">
        <f t="shared" si="90"/>
        <v>5400</v>
      </c>
      <c r="S421" s="32">
        <f t="shared" si="91"/>
        <v>0</v>
      </c>
      <c r="T421" s="32">
        <f t="shared" si="92"/>
        <v>21600</v>
      </c>
      <c r="U421" s="32">
        <f t="shared" si="93"/>
        <v>0</v>
      </c>
      <c r="V421" s="32">
        <f t="shared" si="86"/>
        <v>600.40000000000009</v>
      </c>
      <c r="W421" s="32">
        <f t="shared" si="94"/>
        <v>600.40000000000009</v>
      </c>
      <c r="X421" s="32">
        <f t="shared" si="95"/>
        <v>600.40000000000009</v>
      </c>
    </row>
    <row r="422" spans="1:24" x14ac:dyDescent="0.25">
      <c r="A422" s="2"/>
      <c r="B422" s="2" t="s">
        <v>2</v>
      </c>
      <c r="C422" s="2">
        <f t="shared" si="96"/>
        <v>18</v>
      </c>
      <c r="D422" s="2">
        <f t="shared" si="97"/>
        <v>10</v>
      </c>
      <c r="E422" s="2">
        <f t="shared" si="89"/>
        <v>418</v>
      </c>
      <c r="F422" s="11">
        <v>491.4</v>
      </c>
      <c r="G422" s="10">
        <v>0.2412</v>
      </c>
      <c r="H422" s="10">
        <v>0.25559999999999999</v>
      </c>
      <c r="I422" s="10">
        <v>0.27</v>
      </c>
      <c r="J422" s="9">
        <v>0.27124780476844701</v>
      </c>
      <c r="K422" s="9">
        <v>0.27124780476844701</v>
      </c>
      <c r="L422" s="9">
        <v>0.45</v>
      </c>
      <c r="N422" s="32">
        <f>IF('System Design'!$F$8=1,'Hourly Demand and Generation'!G422*'System Design'!$F$21,IF('System Design'!$F$8=2,'Hourly Demand and Generation'!H422*'System Design'!$F$21,IF('System Design'!$F$8=3,'Hourly Demand and Generation'!I422*'System Design'!$F$21)))</f>
        <v>135</v>
      </c>
      <c r="O422" s="32">
        <f>IF('System Design'!$F$8=1,'Hourly Demand and Generation'!J422*'System Design'!$F$22,IF('System Design'!$F$8=2,'Hourly Demand and Generation'!K422*'System Design'!$F$22,IF('System Design'!$F$8=3,'Hourly Demand and Generation'!L422*'System Design'!$F$22)))</f>
        <v>1125</v>
      </c>
      <c r="Q422" s="32">
        <f t="shared" si="85"/>
        <v>0</v>
      </c>
      <c r="R422" s="32">
        <f t="shared" si="90"/>
        <v>5400</v>
      </c>
      <c r="S422" s="32">
        <f t="shared" si="91"/>
        <v>0</v>
      </c>
      <c r="T422" s="32">
        <f t="shared" si="92"/>
        <v>21600</v>
      </c>
      <c r="U422" s="32">
        <f t="shared" si="93"/>
        <v>0</v>
      </c>
      <c r="V422" s="32">
        <f t="shared" si="86"/>
        <v>768.6</v>
      </c>
      <c r="W422" s="32">
        <f t="shared" si="94"/>
        <v>768.6</v>
      </c>
      <c r="X422" s="32">
        <f t="shared" si="95"/>
        <v>768.6</v>
      </c>
    </row>
    <row r="423" spans="1:24" x14ac:dyDescent="0.25">
      <c r="A423" s="2"/>
      <c r="B423" s="2" t="s">
        <v>2</v>
      </c>
      <c r="C423" s="2">
        <f t="shared" si="96"/>
        <v>18</v>
      </c>
      <c r="D423" s="2">
        <f t="shared" si="97"/>
        <v>11</v>
      </c>
      <c r="E423" s="2">
        <f t="shared" si="89"/>
        <v>419</v>
      </c>
      <c r="F423" s="11">
        <v>485.1</v>
      </c>
      <c r="G423" s="10">
        <v>0.29880000000000001</v>
      </c>
      <c r="H423" s="10">
        <v>0.315</v>
      </c>
      <c r="I423" s="10">
        <v>0.33119999999999999</v>
      </c>
      <c r="J423" s="9">
        <v>0.24110915979417599</v>
      </c>
      <c r="K423" s="9">
        <v>0.24110915979417599</v>
      </c>
      <c r="L423" s="9">
        <v>0.4</v>
      </c>
      <c r="N423" s="32">
        <f>IF('System Design'!$F$8=1,'Hourly Demand and Generation'!G423*'System Design'!$F$21,IF('System Design'!$F$8=2,'Hourly Demand and Generation'!H423*'System Design'!$F$21,IF('System Design'!$F$8=3,'Hourly Demand and Generation'!I423*'System Design'!$F$21)))</f>
        <v>165.6</v>
      </c>
      <c r="O423" s="32">
        <f>IF('System Design'!$F$8=1,'Hourly Demand and Generation'!J423*'System Design'!$F$22,IF('System Design'!$F$8=2,'Hourly Demand and Generation'!K423*'System Design'!$F$22,IF('System Design'!$F$8=3,'Hourly Demand and Generation'!L423*'System Design'!$F$22)))</f>
        <v>1000</v>
      </c>
      <c r="Q423" s="32">
        <f t="shared" si="85"/>
        <v>0</v>
      </c>
      <c r="R423" s="32">
        <f t="shared" si="90"/>
        <v>5400</v>
      </c>
      <c r="S423" s="32">
        <f t="shared" si="91"/>
        <v>0</v>
      </c>
      <c r="T423" s="32">
        <f t="shared" si="92"/>
        <v>21600</v>
      </c>
      <c r="U423" s="32">
        <f t="shared" si="93"/>
        <v>0</v>
      </c>
      <c r="V423" s="32">
        <f t="shared" si="86"/>
        <v>680.49999999999989</v>
      </c>
      <c r="W423" s="32">
        <f t="shared" si="94"/>
        <v>680.49999999999989</v>
      </c>
      <c r="X423" s="32">
        <f t="shared" si="95"/>
        <v>680.49999999999989</v>
      </c>
    </row>
    <row r="424" spans="1:24" x14ac:dyDescent="0.25">
      <c r="A424" s="2"/>
      <c r="B424" s="2" t="s">
        <v>2</v>
      </c>
      <c r="C424" s="2">
        <f t="shared" si="96"/>
        <v>18</v>
      </c>
      <c r="D424" s="2">
        <f t="shared" si="97"/>
        <v>12</v>
      </c>
      <c r="E424" s="2">
        <f t="shared" si="89"/>
        <v>420</v>
      </c>
      <c r="F424" s="11">
        <v>485.1</v>
      </c>
      <c r="G424" s="10">
        <v>0.36</v>
      </c>
      <c r="H424" s="10">
        <v>0.36</v>
      </c>
      <c r="I424" s="10">
        <v>0.36</v>
      </c>
      <c r="J424" s="9">
        <v>0.22603983730704</v>
      </c>
      <c r="K424" s="9">
        <v>0.22603983730704</v>
      </c>
      <c r="L424" s="9">
        <v>0.375</v>
      </c>
      <c r="N424" s="32">
        <f>IF('System Design'!$F$8=1,'Hourly Demand and Generation'!G424*'System Design'!$F$21,IF('System Design'!$F$8=2,'Hourly Demand and Generation'!H424*'System Design'!$F$21,IF('System Design'!$F$8=3,'Hourly Demand and Generation'!I424*'System Design'!$F$21)))</f>
        <v>180</v>
      </c>
      <c r="O424" s="32">
        <f>IF('System Design'!$F$8=1,'Hourly Demand and Generation'!J424*'System Design'!$F$22,IF('System Design'!$F$8=2,'Hourly Demand and Generation'!K424*'System Design'!$F$22,IF('System Design'!$F$8=3,'Hourly Demand and Generation'!L424*'System Design'!$F$22)))</f>
        <v>937.5</v>
      </c>
      <c r="Q424" s="32">
        <f t="shared" si="85"/>
        <v>0</v>
      </c>
      <c r="R424" s="32">
        <f t="shared" si="90"/>
        <v>5400</v>
      </c>
      <c r="S424" s="32">
        <f t="shared" si="91"/>
        <v>0</v>
      </c>
      <c r="T424" s="32">
        <f t="shared" si="92"/>
        <v>21600</v>
      </c>
      <c r="U424" s="32">
        <f t="shared" si="93"/>
        <v>0</v>
      </c>
      <c r="V424" s="32">
        <f t="shared" si="86"/>
        <v>632.4</v>
      </c>
      <c r="W424" s="32">
        <f t="shared" si="94"/>
        <v>632.4</v>
      </c>
      <c r="X424" s="32">
        <f t="shared" si="95"/>
        <v>632.4</v>
      </c>
    </row>
    <row r="425" spans="1:24" x14ac:dyDescent="0.25">
      <c r="A425" s="2"/>
      <c r="B425" s="2" t="s">
        <v>2</v>
      </c>
      <c r="C425" s="2">
        <f t="shared" si="96"/>
        <v>18</v>
      </c>
      <c r="D425" s="2">
        <f t="shared" si="97"/>
        <v>13</v>
      </c>
      <c r="E425" s="2">
        <f t="shared" si="89"/>
        <v>421</v>
      </c>
      <c r="F425" s="11">
        <v>504</v>
      </c>
      <c r="G425" s="10">
        <v>0.29880000000000001</v>
      </c>
      <c r="H425" s="10">
        <v>0.315</v>
      </c>
      <c r="I425" s="10">
        <v>0.33119999999999999</v>
      </c>
      <c r="J425" s="9">
        <v>0.24110915979417599</v>
      </c>
      <c r="K425" s="9">
        <v>0.24110915979417599</v>
      </c>
      <c r="L425" s="9">
        <v>0.4</v>
      </c>
      <c r="N425" s="32">
        <f>IF('System Design'!$F$8=1,'Hourly Demand and Generation'!G425*'System Design'!$F$21,IF('System Design'!$F$8=2,'Hourly Demand and Generation'!H425*'System Design'!$F$21,IF('System Design'!$F$8=3,'Hourly Demand and Generation'!I425*'System Design'!$F$21)))</f>
        <v>165.6</v>
      </c>
      <c r="O425" s="32">
        <f>IF('System Design'!$F$8=1,'Hourly Demand and Generation'!J425*'System Design'!$F$22,IF('System Design'!$F$8=2,'Hourly Demand and Generation'!K425*'System Design'!$F$22,IF('System Design'!$F$8=3,'Hourly Demand and Generation'!L425*'System Design'!$F$22)))</f>
        <v>1000</v>
      </c>
      <c r="Q425" s="32">
        <f t="shared" si="85"/>
        <v>0</v>
      </c>
      <c r="R425" s="32">
        <f t="shared" si="90"/>
        <v>5400</v>
      </c>
      <c r="S425" s="32">
        <f t="shared" si="91"/>
        <v>0</v>
      </c>
      <c r="T425" s="32">
        <f t="shared" si="92"/>
        <v>21600</v>
      </c>
      <c r="U425" s="32">
        <f t="shared" si="93"/>
        <v>0</v>
      </c>
      <c r="V425" s="32">
        <f t="shared" si="86"/>
        <v>661.59999999999991</v>
      </c>
      <c r="W425" s="32">
        <f t="shared" si="94"/>
        <v>661.59999999999991</v>
      </c>
      <c r="X425" s="32">
        <f t="shared" si="95"/>
        <v>661.59999999999991</v>
      </c>
    </row>
    <row r="426" spans="1:24" x14ac:dyDescent="0.25">
      <c r="A426" s="2"/>
      <c r="B426" s="2" t="s">
        <v>2</v>
      </c>
      <c r="C426" s="2">
        <f t="shared" si="96"/>
        <v>18</v>
      </c>
      <c r="D426" s="2">
        <f t="shared" si="97"/>
        <v>14</v>
      </c>
      <c r="E426" s="2">
        <f t="shared" si="89"/>
        <v>422</v>
      </c>
      <c r="F426" s="11">
        <v>504</v>
      </c>
      <c r="G426" s="10">
        <v>0.2412</v>
      </c>
      <c r="H426" s="10">
        <v>0.25559999999999999</v>
      </c>
      <c r="I426" s="10">
        <v>0.27</v>
      </c>
      <c r="J426" s="9">
        <v>0.25617848228131102</v>
      </c>
      <c r="K426" s="9">
        <v>0.25617848228131102</v>
      </c>
      <c r="L426" s="9">
        <v>0.42499999999999999</v>
      </c>
      <c r="N426" s="32">
        <f>IF('System Design'!$F$8=1,'Hourly Demand and Generation'!G426*'System Design'!$F$21,IF('System Design'!$F$8=2,'Hourly Demand and Generation'!H426*'System Design'!$F$21,IF('System Design'!$F$8=3,'Hourly Demand and Generation'!I426*'System Design'!$F$21)))</f>
        <v>135</v>
      </c>
      <c r="O426" s="32">
        <f>IF('System Design'!$F$8=1,'Hourly Demand and Generation'!J426*'System Design'!$F$22,IF('System Design'!$F$8=2,'Hourly Demand and Generation'!K426*'System Design'!$F$22,IF('System Design'!$F$8=3,'Hourly Demand and Generation'!L426*'System Design'!$F$22)))</f>
        <v>1062.5</v>
      </c>
      <c r="Q426" s="32">
        <f t="shared" si="85"/>
        <v>0</v>
      </c>
      <c r="R426" s="32">
        <f t="shared" si="90"/>
        <v>5400</v>
      </c>
      <c r="S426" s="32">
        <f t="shared" si="91"/>
        <v>0</v>
      </c>
      <c r="T426" s="32">
        <f t="shared" si="92"/>
        <v>21600</v>
      </c>
      <c r="U426" s="32">
        <f t="shared" si="93"/>
        <v>0</v>
      </c>
      <c r="V426" s="32">
        <f t="shared" si="86"/>
        <v>693.5</v>
      </c>
      <c r="W426" s="32">
        <f t="shared" si="94"/>
        <v>693.5</v>
      </c>
      <c r="X426" s="32">
        <f t="shared" si="95"/>
        <v>693.5</v>
      </c>
    </row>
    <row r="427" spans="1:24" x14ac:dyDescent="0.25">
      <c r="A427" s="2"/>
      <c r="B427" s="2" t="s">
        <v>2</v>
      </c>
      <c r="C427" s="2">
        <f t="shared" si="96"/>
        <v>18</v>
      </c>
      <c r="D427" s="2">
        <f t="shared" si="97"/>
        <v>15</v>
      </c>
      <c r="E427" s="2">
        <f t="shared" si="89"/>
        <v>423</v>
      </c>
      <c r="F427" s="11">
        <v>535.5</v>
      </c>
      <c r="G427" s="10">
        <v>0.18</v>
      </c>
      <c r="H427" s="10">
        <v>0.19439999999999999</v>
      </c>
      <c r="I427" s="10">
        <v>0.20880000000000001</v>
      </c>
      <c r="J427" s="9">
        <v>0.27124780476844701</v>
      </c>
      <c r="K427" s="9">
        <v>0.27124780476844701</v>
      </c>
      <c r="L427" s="9">
        <v>0.45</v>
      </c>
      <c r="N427" s="32">
        <f>IF('System Design'!$F$8=1,'Hourly Demand and Generation'!G427*'System Design'!$F$21,IF('System Design'!$F$8=2,'Hourly Demand and Generation'!H427*'System Design'!$F$21,IF('System Design'!$F$8=3,'Hourly Demand and Generation'!I427*'System Design'!$F$21)))</f>
        <v>104.4</v>
      </c>
      <c r="O427" s="32">
        <f>IF('System Design'!$F$8=1,'Hourly Demand and Generation'!J427*'System Design'!$F$22,IF('System Design'!$F$8=2,'Hourly Demand and Generation'!K427*'System Design'!$F$22,IF('System Design'!$F$8=3,'Hourly Demand and Generation'!L427*'System Design'!$F$22)))</f>
        <v>1125</v>
      </c>
      <c r="Q427" s="32">
        <f t="shared" si="85"/>
        <v>0</v>
      </c>
      <c r="R427" s="32">
        <f t="shared" si="90"/>
        <v>5400</v>
      </c>
      <c r="S427" s="32">
        <f t="shared" si="91"/>
        <v>0</v>
      </c>
      <c r="T427" s="32">
        <f t="shared" si="92"/>
        <v>21600</v>
      </c>
      <c r="U427" s="32">
        <f t="shared" si="93"/>
        <v>0</v>
      </c>
      <c r="V427" s="32">
        <f t="shared" si="86"/>
        <v>693.90000000000009</v>
      </c>
      <c r="W427" s="32">
        <f t="shared" si="94"/>
        <v>693.90000000000009</v>
      </c>
      <c r="X427" s="32">
        <f t="shared" si="95"/>
        <v>693.90000000000009</v>
      </c>
    </row>
    <row r="428" spans="1:24" x14ac:dyDescent="0.25">
      <c r="A428" s="2"/>
      <c r="B428" s="2" t="s">
        <v>2</v>
      </c>
      <c r="C428" s="2">
        <f t="shared" si="96"/>
        <v>18</v>
      </c>
      <c r="D428" s="2">
        <f t="shared" si="97"/>
        <v>16</v>
      </c>
      <c r="E428" s="2">
        <f t="shared" si="89"/>
        <v>424</v>
      </c>
      <c r="F428" s="11">
        <v>567</v>
      </c>
      <c r="G428" s="10">
        <v>0.1188</v>
      </c>
      <c r="H428" s="10">
        <v>0.13500000000000001</v>
      </c>
      <c r="I428" s="10">
        <v>0.1512</v>
      </c>
      <c r="J428" s="9">
        <v>0.27124780476844701</v>
      </c>
      <c r="K428" s="9">
        <v>0.27124780476844701</v>
      </c>
      <c r="L428" s="9">
        <v>0.45</v>
      </c>
      <c r="N428" s="32">
        <f>IF('System Design'!$F$8=1,'Hourly Demand and Generation'!G428*'System Design'!$F$21,IF('System Design'!$F$8=2,'Hourly Demand and Generation'!H428*'System Design'!$F$21,IF('System Design'!$F$8=3,'Hourly Demand and Generation'!I428*'System Design'!$F$21)))</f>
        <v>75.599999999999994</v>
      </c>
      <c r="O428" s="32">
        <f>IF('System Design'!$F$8=1,'Hourly Demand and Generation'!J428*'System Design'!$F$22,IF('System Design'!$F$8=2,'Hourly Demand and Generation'!K428*'System Design'!$F$22,IF('System Design'!$F$8=3,'Hourly Demand and Generation'!L428*'System Design'!$F$22)))</f>
        <v>1125</v>
      </c>
      <c r="Q428" s="32">
        <f t="shared" si="85"/>
        <v>0</v>
      </c>
      <c r="R428" s="32">
        <f t="shared" si="90"/>
        <v>5400</v>
      </c>
      <c r="S428" s="32">
        <f t="shared" si="91"/>
        <v>0</v>
      </c>
      <c r="T428" s="32">
        <f t="shared" si="92"/>
        <v>21600</v>
      </c>
      <c r="U428" s="32">
        <f t="shared" si="93"/>
        <v>0</v>
      </c>
      <c r="V428" s="32">
        <f t="shared" si="86"/>
        <v>633.59999999999991</v>
      </c>
      <c r="W428" s="32">
        <f t="shared" si="94"/>
        <v>633.59999999999991</v>
      </c>
      <c r="X428" s="32">
        <f t="shared" si="95"/>
        <v>633.59999999999991</v>
      </c>
    </row>
    <row r="429" spans="1:24" x14ac:dyDescent="0.25">
      <c r="A429" s="2"/>
      <c r="B429" s="2" t="s">
        <v>2</v>
      </c>
      <c r="C429" s="2">
        <f t="shared" si="96"/>
        <v>18</v>
      </c>
      <c r="D429" s="2">
        <f t="shared" si="97"/>
        <v>17</v>
      </c>
      <c r="E429" s="2">
        <f t="shared" si="89"/>
        <v>425</v>
      </c>
      <c r="F429" s="11">
        <v>598.5</v>
      </c>
      <c r="G429" s="10">
        <v>6.1199999999999997E-2</v>
      </c>
      <c r="H429" s="10">
        <v>7.5600000000000001E-2</v>
      </c>
      <c r="I429" s="10">
        <v>0.09</v>
      </c>
      <c r="J429" s="9">
        <v>0.301386449742719</v>
      </c>
      <c r="K429" s="9">
        <v>0.301386449742719</v>
      </c>
      <c r="L429" s="9">
        <v>0.5</v>
      </c>
      <c r="N429" s="32">
        <f>IF('System Design'!$F$8=1,'Hourly Demand and Generation'!G429*'System Design'!$F$21,IF('System Design'!$F$8=2,'Hourly Demand and Generation'!H429*'System Design'!$F$21,IF('System Design'!$F$8=3,'Hourly Demand and Generation'!I429*'System Design'!$F$21)))</f>
        <v>45</v>
      </c>
      <c r="O429" s="32">
        <f>IF('System Design'!$F$8=1,'Hourly Demand and Generation'!J429*'System Design'!$F$22,IF('System Design'!$F$8=2,'Hourly Demand and Generation'!K429*'System Design'!$F$22,IF('System Design'!$F$8=3,'Hourly Demand and Generation'!L429*'System Design'!$F$22)))</f>
        <v>1250</v>
      </c>
      <c r="Q429" s="32">
        <f t="shared" si="85"/>
        <v>0</v>
      </c>
      <c r="R429" s="32">
        <f t="shared" si="90"/>
        <v>5400</v>
      </c>
      <c r="S429" s="32">
        <f t="shared" si="91"/>
        <v>0</v>
      </c>
      <c r="T429" s="32">
        <f t="shared" si="92"/>
        <v>21600</v>
      </c>
      <c r="U429" s="32">
        <f t="shared" si="93"/>
        <v>0</v>
      </c>
      <c r="V429" s="32">
        <f t="shared" si="86"/>
        <v>696.5</v>
      </c>
      <c r="W429" s="32">
        <f t="shared" si="94"/>
        <v>696.5</v>
      </c>
      <c r="X429" s="32">
        <f t="shared" si="95"/>
        <v>696.5</v>
      </c>
    </row>
    <row r="430" spans="1:24" x14ac:dyDescent="0.25">
      <c r="A430" s="2"/>
      <c r="B430" s="2" t="s">
        <v>2</v>
      </c>
      <c r="C430" s="2">
        <f t="shared" si="96"/>
        <v>18</v>
      </c>
      <c r="D430" s="2">
        <f t="shared" si="97"/>
        <v>18</v>
      </c>
      <c r="E430" s="2">
        <f t="shared" si="89"/>
        <v>426</v>
      </c>
      <c r="F430" s="11">
        <v>630</v>
      </c>
      <c r="G430" s="10">
        <v>2.8799999999999999E-2</v>
      </c>
      <c r="H430" s="10">
        <v>4.4999999999999998E-2</v>
      </c>
      <c r="I430" s="10">
        <v>6.1199999999999997E-2</v>
      </c>
      <c r="J430" s="9">
        <v>0.286317127255583</v>
      </c>
      <c r="K430" s="9">
        <v>0.286317127255583</v>
      </c>
      <c r="L430" s="9">
        <v>0.47499999999999998</v>
      </c>
      <c r="N430" s="32">
        <f>IF('System Design'!$F$8=1,'Hourly Demand and Generation'!G430*'System Design'!$F$21,IF('System Design'!$F$8=2,'Hourly Demand and Generation'!H430*'System Design'!$F$21,IF('System Design'!$F$8=3,'Hourly Demand and Generation'!I430*'System Design'!$F$21)))</f>
        <v>30.599999999999998</v>
      </c>
      <c r="O430" s="32">
        <f>IF('System Design'!$F$8=1,'Hourly Demand and Generation'!J430*'System Design'!$F$22,IF('System Design'!$F$8=2,'Hourly Demand and Generation'!K430*'System Design'!$F$22,IF('System Design'!$F$8=3,'Hourly Demand and Generation'!L430*'System Design'!$F$22)))</f>
        <v>1187.5</v>
      </c>
      <c r="Q430" s="32">
        <f t="shared" si="85"/>
        <v>0</v>
      </c>
      <c r="R430" s="32">
        <f t="shared" si="90"/>
        <v>5400</v>
      </c>
      <c r="S430" s="32">
        <f t="shared" si="91"/>
        <v>0</v>
      </c>
      <c r="T430" s="32">
        <f t="shared" si="92"/>
        <v>21600</v>
      </c>
      <c r="U430" s="32">
        <f t="shared" si="93"/>
        <v>0</v>
      </c>
      <c r="V430" s="32">
        <f t="shared" si="86"/>
        <v>588.09999999999991</v>
      </c>
      <c r="W430" s="32">
        <f t="shared" si="94"/>
        <v>588.09999999999991</v>
      </c>
      <c r="X430" s="32">
        <f t="shared" si="95"/>
        <v>588.09999999999991</v>
      </c>
    </row>
    <row r="431" spans="1:24" x14ac:dyDescent="0.25">
      <c r="A431" s="2"/>
      <c r="B431" s="2" t="s">
        <v>2</v>
      </c>
      <c r="C431" s="2">
        <f t="shared" si="96"/>
        <v>18</v>
      </c>
      <c r="D431" s="2">
        <f t="shared" si="97"/>
        <v>19</v>
      </c>
      <c r="E431" s="2">
        <f t="shared" si="89"/>
        <v>427</v>
      </c>
      <c r="F431" s="11">
        <v>611.1</v>
      </c>
      <c r="G431" s="9">
        <v>0</v>
      </c>
      <c r="H431" s="9">
        <v>1.44E-2</v>
      </c>
      <c r="I431" s="10">
        <v>2.8799999999999999E-2</v>
      </c>
      <c r="J431" s="9">
        <v>0.27124780476844701</v>
      </c>
      <c r="K431" s="9">
        <v>0.27124780476844701</v>
      </c>
      <c r="L431" s="9">
        <v>0.45</v>
      </c>
      <c r="N431" s="32">
        <f>IF('System Design'!$F$8=1,'Hourly Demand and Generation'!G431*'System Design'!$F$21,IF('System Design'!$F$8=2,'Hourly Demand and Generation'!H431*'System Design'!$F$21,IF('System Design'!$F$8=3,'Hourly Demand and Generation'!I431*'System Design'!$F$21)))</f>
        <v>14.4</v>
      </c>
      <c r="O431" s="32">
        <f>IF('System Design'!$F$8=1,'Hourly Demand and Generation'!J431*'System Design'!$F$22,IF('System Design'!$F$8=2,'Hourly Demand and Generation'!K431*'System Design'!$F$22,IF('System Design'!$F$8=3,'Hourly Demand and Generation'!L431*'System Design'!$F$22)))</f>
        <v>1125</v>
      </c>
      <c r="Q431" s="32">
        <f t="shared" si="85"/>
        <v>0</v>
      </c>
      <c r="R431" s="32">
        <f t="shared" si="90"/>
        <v>5400</v>
      </c>
      <c r="S431" s="32">
        <f t="shared" si="91"/>
        <v>0</v>
      </c>
      <c r="T431" s="32">
        <f t="shared" si="92"/>
        <v>21600</v>
      </c>
      <c r="U431" s="32">
        <f t="shared" si="93"/>
        <v>0</v>
      </c>
      <c r="V431" s="32">
        <f t="shared" si="86"/>
        <v>528.30000000000007</v>
      </c>
      <c r="W431" s="32">
        <f t="shared" si="94"/>
        <v>528.30000000000007</v>
      </c>
      <c r="X431" s="32">
        <f t="shared" si="95"/>
        <v>528.30000000000007</v>
      </c>
    </row>
    <row r="432" spans="1:24" x14ac:dyDescent="0.25">
      <c r="A432" s="2"/>
      <c r="B432" s="2" t="s">
        <v>2</v>
      </c>
      <c r="C432" s="2">
        <f t="shared" si="96"/>
        <v>18</v>
      </c>
      <c r="D432" s="2">
        <f t="shared" si="97"/>
        <v>20</v>
      </c>
      <c r="E432" s="2">
        <f t="shared" si="89"/>
        <v>428</v>
      </c>
      <c r="F432" s="11">
        <v>598.5</v>
      </c>
      <c r="G432" s="10">
        <v>0</v>
      </c>
      <c r="H432" s="10">
        <v>0</v>
      </c>
      <c r="I432" s="10">
        <v>0</v>
      </c>
      <c r="J432" s="9">
        <v>0.27124780476844701</v>
      </c>
      <c r="K432" s="9">
        <v>0.27124780476844701</v>
      </c>
      <c r="L432" s="9">
        <v>0.45</v>
      </c>
      <c r="N432" s="32">
        <f>IF('System Design'!$F$8=1,'Hourly Demand and Generation'!G432*'System Design'!$F$21,IF('System Design'!$F$8=2,'Hourly Demand and Generation'!H432*'System Design'!$F$21,IF('System Design'!$F$8=3,'Hourly Demand and Generation'!I432*'System Design'!$F$21)))</f>
        <v>0</v>
      </c>
      <c r="O432" s="32">
        <f>IF('System Design'!$F$8=1,'Hourly Demand and Generation'!J432*'System Design'!$F$22,IF('System Design'!$F$8=2,'Hourly Demand and Generation'!K432*'System Design'!$F$22,IF('System Design'!$F$8=3,'Hourly Demand and Generation'!L432*'System Design'!$F$22)))</f>
        <v>1125</v>
      </c>
      <c r="Q432" s="32">
        <f t="shared" si="85"/>
        <v>0</v>
      </c>
      <c r="R432" s="32">
        <f t="shared" si="90"/>
        <v>5400</v>
      </c>
      <c r="S432" s="32">
        <f t="shared" si="91"/>
        <v>0</v>
      </c>
      <c r="T432" s="32">
        <f t="shared" si="92"/>
        <v>21600</v>
      </c>
      <c r="U432" s="32">
        <f t="shared" si="93"/>
        <v>0</v>
      </c>
      <c r="V432" s="32">
        <f t="shared" si="86"/>
        <v>526.5</v>
      </c>
      <c r="W432" s="32">
        <f t="shared" si="94"/>
        <v>526.5</v>
      </c>
      <c r="X432" s="32">
        <f t="shared" si="95"/>
        <v>526.5</v>
      </c>
    </row>
    <row r="433" spans="1:24" x14ac:dyDescent="0.25">
      <c r="A433" s="2"/>
      <c r="B433" s="2" t="s">
        <v>2</v>
      </c>
      <c r="C433" s="2">
        <f t="shared" si="96"/>
        <v>18</v>
      </c>
      <c r="D433" s="2">
        <f t="shared" si="97"/>
        <v>21</v>
      </c>
      <c r="E433" s="2">
        <f t="shared" si="89"/>
        <v>429</v>
      </c>
      <c r="F433" s="11">
        <v>567</v>
      </c>
      <c r="G433" s="10">
        <v>0</v>
      </c>
      <c r="H433" s="10">
        <v>0</v>
      </c>
      <c r="I433" s="10">
        <v>0</v>
      </c>
      <c r="J433" s="9">
        <v>0.27124780476844701</v>
      </c>
      <c r="K433" s="9">
        <v>0.27124780476844701</v>
      </c>
      <c r="L433" s="9">
        <v>0.45</v>
      </c>
      <c r="N433" s="32">
        <f>IF('System Design'!$F$8=1,'Hourly Demand and Generation'!G433*'System Design'!$F$21,IF('System Design'!$F$8=2,'Hourly Demand and Generation'!H433*'System Design'!$F$21,IF('System Design'!$F$8=3,'Hourly Demand and Generation'!I433*'System Design'!$F$21)))</f>
        <v>0</v>
      </c>
      <c r="O433" s="32">
        <f>IF('System Design'!$F$8=1,'Hourly Demand and Generation'!J433*'System Design'!$F$22,IF('System Design'!$F$8=2,'Hourly Demand and Generation'!K433*'System Design'!$F$22,IF('System Design'!$F$8=3,'Hourly Demand and Generation'!L433*'System Design'!$F$22)))</f>
        <v>1125</v>
      </c>
      <c r="Q433" s="32">
        <f t="shared" si="85"/>
        <v>0</v>
      </c>
      <c r="R433" s="32">
        <f t="shared" si="90"/>
        <v>5400</v>
      </c>
      <c r="S433" s="32">
        <f t="shared" si="91"/>
        <v>0</v>
      </c>
      <c r="T433" s="32">
        <f t="shared" si="92"/>
        <v>21600</v>
      </c>
      <c r="U433" s="32">
        <f t="shared" si="93"/>
        <v>0</v>
      </c>
      <c r="V433" s="32">
        <f t="shared" si="86"/>
        <v>558</v>
      </c>
      <c r="W433" s="32">
        <f t="shared" si="94"/>
        <v>558</v>
      </c>
      <c r="X433" s="32">
        <f t="shared" si="95"/>
        <v>558</v>
      </c>
    </row>
    <row r="434" spans="1:24" x14ac:dyDescent="0.25">
      <c r="A434" s="2"/>
      <c r="B434" s="2" t="s">
        <v>2</v>
      </c>
      <c r="C434" s="2">
        <f t="shared" si="96"/>
        <v>18</v>
      </c>
      <c r="D434" s="2">
        <f t="shared" si="97"/>
        <v>22</v>
      </c>
      <c r="E434" s="2">
        <f t="shared" si="89"/>
        <v>430</v>
      </c>
      <c r="F434" s="11">
        <v>535.5</v>
      </c>
      <c r="G434" s="10">
        <v>0</v>
      </c>
      <c r="H434" s="10">
        <v>0</v>
      </c>
      <c r="I434" s="10">
        <v>0</v>
      </c>
      <c r="J434" s="9">
        <v>0.286317127255583</v>
      </c>
      <c r="K434" s="9">
        <v>0.286317127255583</v>
      </c>
      <c r="L434" s="9">
        <v>0.47499999999999998</v>
      </c>
      <c r="N434" s="32">
        <f>IF('System Design'!$F$8=1,'Hourly Demand and Generation'!G434*'System Design'!$F$21,IF('System Design'!$F$8=2,'Hourly Demand and Generation'!H434*'System Design'!$F$21,IF('System Design'!$F$8=3,'Hourly Demand and Generation'!I434*'System Design'!$F$21)))</f>
        <v>0</v>
      </c>
      <c r="O434" s="32">
        <f>IF('System Design'!$F$8=1,'Hourly Demand and Generation'!J434*'System Design'!$F$22,IF('System Design'!$F$8=2,'Hourly Demand and Generation'!K434*'System Design'!$F$22,IF('System Design'!$F$8=3,'Hourly Demand and Generation'!L434*'System Design'!$F$22)))</f>
        <v>1187.5</v>
      </c>
      <c r="Q434" s="32">
        <f t="shared" si="85"/>
        <v>0</v>
      </c>
      <c r="R434" s="32">
        <f t="shared" si="90"/>
        <v>5400</v>
      </c>
      <c r="S434" s="32">
        <f t="shared" si="91"/>
        <v>0</v>
      </c>
      <c r="T434" s="32">
        <f t="shared" si="92"/>
        <v>21600</v>
      </c>
      <c r="U434" s="32">
        <f t="shared" si="93"/>
        <v>0</v>
      </c>
      <c r="V434" s="32">
        <f t="shared" si="86"/>
        <v>652</v>
      </c>
      <c r="W434" s="32">
        <f t="shared" si="94"/>
        <v>652</v>
      </c>
      <c r="X434" s="32">
        <f t="shared" si="95"/>
        <v>652</v>
      </c>
    </row>
    <row r="435" spans="1:24" x14ac:dyDescent="0.25">
      <c r="A435" s="2"/>
      <c r="B435" s="2" t="s">
        <v>2</v>
      </c>
      <c r="C435" s="2">
        <f t="shared" si="96"/>
        <v>18</v>
      </c>
      <c r="D435" s="2">
        <f t="shared" si="97"/>
        <v>23</v>
      </c>
      <c r="E435" s="2">
        <f t="shared" si="89"/>
        <v>431</v>
      </c>
      <c r="F435" s="11">
        <v>504</v>
      </c>
      <c r="G435" s="10">
        <v>0</v>
      </c>
      <c r="H435" s="10">
        <v>0</v>
      </c>
      <c r="I435" s="10">
        <v>0</v>
      </c>
      <c r="J435" s="9">
        <v>0.24110915979417599</v>
      </c>
      <c r="K435" s="9">
        <v>0.24110915979417599</v>
      </c>
      <c r="L435" s="9">
        <v>0.4</v>
      </c>
      <c r="N435" s="32">
        <f>IF('System Design'!$F$8=1,'Hourly Demand and Generation'!G435*'System Design'!$F$21,IF('System Design'!$F$8=2,'Hourly Demand and Generation'!H435*'System Design'!$F$21,IF('System Design'!$F$8=3,'Hourly Demand and Generation'!I435*'System Design'!$F$21)))</f>
        <v>0</v>
      </c>
      <c r="O435" s="32">
        <f>IF('System Design'!$F$8=1,'Hourly Demand and Generation'!J435*'System Design'!$F$22,IF('System Design'!$F$8=2,'Hourly Demand and Generation'!K435*'System Design'!$F$22,IF('System Design'!$F$8=3,'Hourly Demand and Generation'!L435*'System Design'!$F$22)))</f>
        <v>1000</v>
      </c>
      <c r="Q435" s="32">
        <f t="shared" si="85"/>
        <v>0</v>
      </c>
      <c r="R435" s="32">
        <f t="shared" si="90"/>
        <v>5400</v>
      </c>
      <c r="S435" s="32">
        <f t="shared" si="91"/>
        <v>0</v>
      </c>
      <c r="T435" s="32">
        <f t="shared" si="92"/>
        <v>21600</v>
      </c>
      <c r="U435" s="32">
        <f t="shared" si="93"/>
        <v>0</v>
      </c>
      <c r="V435" s="32">
        <f t="shared" si="86"/>
        <v>496</v>
      </c>
      <c r="W435" s="32">
        <f t="shared" si="94"/>
        <v>496</v>
      </c>
      <c r="X435" s="32">
        <f t="shared" si="95"/>
        <v>496</v>
      </c>
    </row>
    <row r="436" spans="1:24" x14ac:dyDescent="0.25">
      <c r="A436" s="2"/>
      <c r="B436" s="2" t="s">
        <v>2</v>
      </c>
      <c r="C436" s="2">
        <f t="shared" si="96"/>
        <v>18</v>
      </c>
      <c r="D436" s="2">
        <f t="shared" si="97"/>
        <v>24</v>
      </c>
      <c r="E436" s="2">
        <f t="shared" si="89"/>
        <v>432</v>
      </c>
      <c r="F436" s="11">
        <v>441</v>
      </c>
      <c r="G436" s="10">
        <v>0</v>
      </c>
      <c r="H436" s="10">
        <v>0</v>
      </c>
      <c r="I436" s="10">
        <v>0</v>
      </c>
      <c r="J436" s="9">
        <v>0.24110915979417599</v>
      </c>
      <c r="K436" s="9">
        <v>0.24110915979417599</v>
      </c>
      <c r="L436" s="9">
        <v>0.4</v>
      </c>
      <c r="N436" s="32">
        <f>IF('System Design'!$F$8=1,'Hourly Demand and Generation'!G436*'System Design'!$F$21,IF('System Design'!$F$8=2,'Hourly Demand and Generation'!H436*'System Design'!$F$21,IF('System Design'!$F$8=3,'Hourly Demand and Generation'!I436*'System Design'!$F$21)))</f>
        <v>0</v>
      </c>
      <c r="O436" s="32">
        <f>IF('System Design'!$F$8=1,'Hourly Demand and Generation'!J436*'System Design'!$F$22,IF('System Design'!$F$8=2,'Hourly Demand and Generation'!K436*'System Design'!$F$22,IF('System Design'!$F$8=3,'Hourly Demand and Generation'!L436*'System Design'!$F$22)))</f>
        <v>1000</v>
      </c>
      <c r="Q436" s="32">
        <f t="shared" si="85"/>
        <v>0</v>
      </c>
      <c r="R436" s="32">
        <f t="shared" si="90"/>
        <v>5400</v>
      </c>
      <c r="S436" s="32">
        <f t="shared" si="91"/>
        <v>0</v>
      </c>
      <c r="T436" s="32">
        <f t="shared" si="92"/>
        <v>21600</v>
      </c>
      <c r="U436" s="32">
        <f t="shared" si="93"/>
        <v>0</v>
      </c>
      <c r="V436" s="32">
        <f t="shared" si="86"/>
        <v>559</v>
      </c>
      <c r="W436" s="32">
        <f t="shared" si="94"/>
        <v>559</v>
      </c>
      <c r="X436" s="32">
        <f t="shared" si="95"/>
        <v>559</v>
      </c>
    </row>
    <row r="437" spans="1:24" x14ac:dyDescent="0.25">
      <c r="A437" s="2"/>
      <c r="B437" s="2" t="s">
        <v>2</v>
      </c>
      <c r="C437" s="2">
        <f>C436+1</f>
        <v>19</v>
      </c>
      <c r="D437" s="2">
        <v>1</v>
      </c>
      <c r="E437" s="2">
        <f t="shared" si="89"/>
        <v>433</v>
      </c>
      <c r="F437" s="11">
        <v>378</v>
      </c>
      <c r="G437" s="9">
        <v>0</v>
      </c>
      <c r="H437" s="9">
        <v>0</v>
      </c>
      <c r="I437" s="9">
        <v>0</v>
      </c>
      <c r="J437" s="9">
        <v>0.17812817124813801</v>
      </c>
      <c r="K437" s="9">
        <v>0.5</v>
      </c>
      <c r="L437" s="9">
        <v>0.5</v>
      </c>
      <c r="N437" s="32">
        <f>IF('System Design'!$F$8=1,'Hourly Demand and Generation'!G437*'System Design'!$F$21,IF('System Design'!$F$8=2,'Hourly Demand and Generation'!H437*'System Design'!$F$21,IF('System Design'!$F$8=3,'Hourly Demand and Generation'!I437*'System Design'!$F$21)))</f>
        <v>0</v>
      </c>
      <c r="O437" s="32">
        <f>IF('System Design'!$F$8=1,'Hourly Demand and Generation'!J437*'System Design'!$F$22,IF('System Design'!$F$8=2,'Hourly Demand and Generation'!K437*'System Design'!$F$22,IF('System Design'!$F$8=3,'Hourly Demand and Generation'!L437*'System Design'!$F$22)))</f>
        <v>1250</v>
      </c>
      <c r="Q437" s="32">
        <f t="shared" si="85"/>
        <v>0</v>
      </c>
      <c r="R437" s="32">
        <f t="shared" si="90"/>
        <v>5400</v>
      </c>
      <c r="S437" s="32">
        <f t="shared" si="91"/>
        <v>0</v>
      </c>
      <c r="T437" s="32">
        <f t="shared" si="92"/>
        <v>21600</v>
      </c>
      <c r="U437" s="32">
        <f t="shared" si="93"/>
        <v>0</v>
      </c>
      <c r="V437" s="32">
        <f t="shared" si="86"/>
        <v>872</v>
      </c>
      <c r="W437" s="32">
        <f t="shared" si="94"/>
        <v>872</v>
      </c>
      <c r="X437" s="32">
        <f t="shared" si="95"/>
        <v>872</v>
      </c>
    </row>
    <row r="438" spans="1:24" x14ac:dyDescent="0.25">
      <c r="A438" s="2"/>
      <c r="B438" s="2" t="s">
        <v>2</v>
      </c>
      <c r="C438" s="2">
        <f>C437</f>
        <v>19</v>
      </c>
      <c r="D438" s="2">
        <f>D437+1</f>
        <v>2</v>
      </c>
      <c r="E438" s="2">
        <f t="shared" si="89"/>
        <v>434</v>
      </c>
      <c r="F438" s="11">
        <v>346.5</v>
      </c>
      <c r="G438" s="10">
        <v>0</v>
      </c>
      <c r="H438" s="10">
        <v>0</v>
      </c>
      <c r="I438" s="10">
        <v>0</v>
      </c>
      <c r="J438" s="9">
        <v>0.16031535412332501</v>
      </c>
      <c r="K438" s="9">
        <v>0.45</v>
      </c>
      <c r="L438" s="9">
        <v>0.45</v>
      </c>
      <c r="N438" s="32">
        <f>IF('System Design'!$F$8=1,'Hourly Demand and Generation'!G438*'System Design'!$F$21,IF('System Design'!$F$8=2,'Hourly Demand and Generation'!H438*'System Design'!$F$21,IF('System Design'!$F$8=3,'Hourly Demand and Generation'!I438*'System Design'!$F$21)))</f>
        <v>0</v>
      </c>
      <c r="O438" s="32">
        <f>IF('System Design'!$F$8=1,'Hourly Demand and Generation'!J438*'System Design'!$F$22,IF('System Design'!$F$8=2,'Hourly Demand and Generation'!K438*'System Design'!$F$22,IF('System Design'!$F$8=3,'Hourly Demand and Generation'!L438*'System Design'!$F$22)))</f>
        <v>1125</v>
      </c>
      <c r="Q438" s="32">
        <f t="shared" si="85"/>
        <v>0</v>
      </c>
      <c r="R438" s="32">
        <f t="shared" si="90"/>
        <v>5400</v>
      </c>
      <c r="S438" s="32">
        <f t="shared" si="91"/>
        <v>0</v>
      </c>
      <c r="T438" s="32">
        <f t="shared" si="92"/>
        <v>21600</v>
      </c>
      <c r="U438" s="32">
        <f t="shared" si="93"/>
        <v>0</v>
      </c>
      <c r="V438" s="32">
        <f t="shared" si="86"/>
        <v>778.5</v>
      </c>
      <c r="W438" s="32">
        <f t="shared" si="94"/>
        <v>778.5</v>
      </c>
      <c r="X438" s="32">
        <f t="shared" si="95"/>
        <v>778.5</v>
      </c>
    </row>
    <row r="439" spans="1:24" x14ac:dyDescent="0.25">
      <c r="A439" s="2"/>
      <c r="B439" s="2" t="s">
        <v>2</v>
      </c>
      <c r="C439" s="2">
        <f t="shared" ref="C439:C460" si="98">C438</f>
        <v>19</v>
      </c>
      <c r="D439" s="2">
        <f t="shared" ref="D439:D460" si="99">D438+1</f>
        <v>3</v>
      </c>
      <c r="E439" s="2">
        <f t="shared" si="89"/>
        <v>435</v>
      </c>
      <c r="F439" s="11">
        <v>315</v>
      </c>
      <c r="G439" s="10">
        <v>0</v>
      </c>
      <c r="H439" s="10">
        <v>0</v>
      </c>
      <c r="I439" s="10">
        <v>0</v>
      </c>
      <c r="J439" s="9">
        <v>0.16031535412332501</v>
      </c>
      <c r="K439" s="9">
        <v>0.45</v>
      </c>
      <c r="L439" s="9">
        <v>0.45</v>
      </c>
      <c r="N439" s="32">
        <f>IF('System Design'!$F$8=1,'Hourly Demand and Generation'!G439*'System Design'!$F$21,IF('System Design'!$F$8=2,'Hourly Demand and Generation'!H439*'System Design'!$F$21,IF('System Design'!$F$8=3,'Hourly Demand and Generation'!I439*'System Design'!$F$21)))</f>
        <v>0</v>
      </c>
      <c r="O439" s="32">
        <f>IF('System Design'!$F$8=1,'Hourly Demand and Generation'!J439*'System Design'!$F$22,IF('System Design'!$F$8=2,'Hourly Demand and Generation'!K439*'System Design'!$F$22,IF('System Design'!$F$8=3,'Hourly Demand and Generation'!L439*'System Design'!$F$22)))</f>
        <v>1125</v>
      </c>
      <c r="Q439" s="32">
        <f t="shared" si="85"/>
        <v>0</v>
      </c>
      <c r="R439" s="32">
        <f t="shared" si="90"/>
        <v>5400</v>
      </c>
      <c r="S439" s="32">
        <f t="shared" si="91"/>
        <v>0</v>
      </c>
      <c r="T439" s="32">
        <f t="shared" si="92"/>
        <v>21600</v>
      </c>
      <c r="U439" s="32">
        <f t="shared" si="93"/>
        <v>0</v>
      </c>
      <c r="V439" s="32">
        <f t="shared" si="86"/>
        <v>810</v>
      </c>
      <c r="W439" s="32">
        <f t="shared" si="94"/>
        <v>810</v>
      </c>
      <c r="X439" s="32">
        <f t="shared" si="95"/>
        <v>810</v>
      </c>
    </row>
    <row r="440" spans="1:24" x14ac:dyDescent="0.25">
      <c r="A440" s="2"/>
      <c r="B440" s="2" t="s">
        <v>2</v>
      </c>
      <c r="C440" s="2">
        <f t="shared" si="98"/>
        <v>19</v>
      </c>
      <c r="D440" s="2">
        <f t="shared" si="99"/>
        <v>4</v>
      </c>
      <c r="E440" s="2">
        <f t="shared" si="89"/>
        <v>436</v>
      </c>
      <c r="F440" s="11">
        <v>378</v>
      </c>
      <c r="G440" s="10">
        <v>0</v>
      </c>
      <c r="H440" s="10">
        <v>0</v>
      </c>
      <c r="I440" s="10">
        <v>0</v>
      </c>
      <c r="J440" s="9">
        <v>0.17812817124813801</v>
      </c>
      <c r="K440" s="9">
        <v>0.5</v>
      </c>
      <c r="L440" s="9">
        <v>0.5</v>
      </c>
      <c r="N440" s="32">
        <f>IF('System Design'!$F$8=1,'Hourly Demand and Generation'!G440*'System Design'!$F$21,IF('System Design'!$F$8=2,'Hourly Demand and Generation'!H440*'System Design'!$F$21,IF('System Design'!$F$8=3,'Hourly Demand and Generation'!I440*'System Design'!$F$21)))</f>
        <v>0</v>
      </c>
      <c r="O440" s="32">
        <f>IF('System Design'!$F$8=1,'Hourly Demand and Generation'!J440*'System Design'!$F$22,IF('System Design'!$F$8=2,'Hourly Demand and Generation'!K440*'System Design'!$F$22,IF('System Design'!$F$8=3,'Hourly Demand and Generation'!L440*'System Design'!$F$22)))</f>
        <v>1250</v>
      </c>
      <c r="Q440" s="32">
        <f t="shared" si="85"/>
        <v>0</v>
      </c>
      <c r="R440" s="32">
        <f t="shared" si="90"/>
        <v>5400</v>
      </c>
      <c r="S440" s="32">
        <f t="shared" si="91"/>
        <v>0</v>
      </c>
      <c r="T440" s="32">
        <f t="shared" si="92"/>
        <v>21600</v>
      </c>
      <c r="U440" s="32">
        <f t="shared" si="93"/>
        <v>0</v>
      </c>
      <c r="V440" s="32">
        <f t="shared" si="86"/>
        <v>872</v>
      </c>
      <c r="W440" s="32">
        <f t="shared" si="94"/>
        <v>872</v>
      </c>
      <c r="X440" s="32">
        <f t="shared" si="95"/>
        <v>872</v>
      </c>
    </row>
    <row r="441" spans="1:24" x14ac:dyDescent="0.25">
      <c r="A441" s="2"/>
      <c r="B441" s="2" t="s">
        <v>2</v>
      </c>
      <c r="C441" s="2">
        <f t="shared" si="98"/>
        <v>19</v>
      </c>
      <c r="D441" s="2">
        <f t="shared" si="99"/>
        <v>5</v>
      </c>
      <c r="E441" s="2">
        <f t="shared" si="89"/>
        <v>437</v>
      </c>
      <c r="F441" s="11">
        <v>409.5</v>
      </c>
      <c r="G441" s="10">
        <v>0</v>
      </c>
      <c r="H441" s="10">
        <v>1.44E-2</v>
      </c>
      <c r="I441" s="10">
        <v>2.8799999999999999E-2</v>
      </c>
      <c r="J441" s="9">
        <v>0.14250253699851101</v>
      </c>
      <c r="K441" s="9">
        <v>0.4</v>
      </c>
      <c r="L441" s="9">
        <v>0.4</v>
      </c>
      <c r="N441" s="32">
        <f>IF('System Design'!$F$8=1,'Hourly Demand and Generation'!G441*'System Design'!$F$21,IF('System Design'!$F$8=2,'Hourly Demand and Generation'!H441*'System Design'!$F$21,IF('System Design'!$F$8=3,'Hourly Demand and Generation'!I441*'System Design'!$F$21)))</f>
        <v>14.4</v>
      </c>
      <c r="O441" s="32">
        <f>IF('System Design'!$F$8=1,'Hourly Demand and Generation'!J441*'System Design'!$F$22,IF('System Design'!$F$8=2,'Hourly Demand and Generation'!K441*'System Design'!$F$22,IF('System Design'!$F$8=3,'Hourly Demand and Generation'!L441*'System Design'!$F$22)))</f>
        <v>1000</v>
      </c>
      <c r="Q441" s="32">
        <f t="shared" si="85"/>
        <v>0</v>
      </c>
      <c r="R441" s="32">
        <f t="shared" si="90"/>
        <v>5400</v>
      </c>
      <c r="S441" s="32">
        <f t="shared" si="91"/>
        <v>0</v>
      </c>
      <c r="T441" s="32">
        <f t="shared" si="92"/>
        <v>21600</v>
      </c>
      <c r="U441" s="32">
        <f t="shared" si="93"/>
        <v>0</v>
      </c>
      <c r="V441" s="32">
        <f t="shared" si="86"/>
        <v>604.9</v>
      </c>
      <c r="W441" s="32">
        <f t="shared" si="94"/>
        <v>604.9</v>
      </c>
      <c r="X441" s="32">
        <f t="shared" si="95"/>
        <v>604.9</v>
      </c>
    </row>
    <row r="442" spans="1:24" x14ac:dyDescent="0.25">
      <c r="A442" s="2"/>
      <c r="B442" s="2" t="s">
        <v>2</v>
      </c>
      <c r="C442" s="2">
        <f t="shared" si="98"/>
        <v>19</v>
      </c>
      <c r="D442" s="2">
        <f t="shared" si="99"/>
        <v>6</v>
      </c>
      <c r="E442" s="2">
        <f t="shared" si="89"/>
        <v>438</v>
      </c>
      <c r="F442" s="11">
        <v>441</v>
      </c>
      <c r="G442" s="10">
        <v>2.8799999999999999E-2</v>
      </c>
      <c r="H442" s="10">
        <v>4.4999999999999998E-2</v>
      </c>
      <c r="I442" s="10">
        <v>6.1199999999999997E-2</v>
      </c>
      <c r="J442" s="9">
        <v>0.14250253699851101</v>
      </c>
      <c r="K442" s="9">
        <v>0.4</v>
      </c>
      <c r="L442" s="9">
        <v>0.4</v>
      </c>
      <c r="N442" s="32">
        <f>IF('System Design'!$F$8=1,'Hourly Demand and Generation'!G442*'System Design'!$F$21,IF('System Design'!$F$8=2,'Hourly Demand and Generation'!H442*'System Design'!$F$21,IF('System Design'!$F$8=3,'Hourly Demand and Generation'!I442*'System Design'!$F$21)))</f>
        <v>30.599999999999998</v>
      </c>
      <c r="O442" s="32">
        <f>IF('System Design'!$F$8=1,'Hourly Demand and Generation'!J442*'System Design'!$F$22,IF('System Design'!$F$8=2,'Hourly Demand and Generation'!K442*'System Design'!$F$22,IF('System Design'!$F$8=3,'Hourly Demand and Generation'!L442*'System Design'!$F$22)))</f>
        <v>1000</v>
      </c>
      <c r="Q442" s="32">
        <f t="shared" si="85"/>
        <v>0</v>
      </c>
      <c r="R442" s="32">
        <f t="shared" si="90"/>
        <v>5400</v>
      </c>
      <c r="S442" s="32">
        <f t="shared" si="91"/>
        <v>0</v>
      </c>
      <c r="T442" s="32">
        <f t="shared" si="92"/>
        <v>21600</v>
      </c>
      <c r="U442" s="32">
        <f t="shared" si="93"/>
        <v>0</v>
      </c>
      <c r="V442" s="32">
        <f t="shared" si="86"/>
        <v>589.59999999999991</v>
      </c>
      <c r="W442" s="32">
        <f t="shared" si="94"/>
        <v>589.59999999999991</v>
      </c>
      <c r="X442" s="32">
        <f t="shared" si="95"/>
        <v>589.59999999999991</v>
      </c>
    </row>
    <row r="443" spans="1:24" x14ac:dyDescent="0.25">
      <c r="A443" s="2"/>
      <c r="B443" s="2" t="s">
        <v>2</v>
      </c>
      <c r="C443" s="2">
        <f t="shared" si="98"/>
        <v>19</v>
      </c>
      <c r="D443" s="2">
        <f t="shared" si="99"/>
        <v>7</v>
      </c>
      <c r="E443" s="2">
        <f t="shared" si="89"/>
        <v>439</v>
      </c>
      <c r="F443" s="11">
        <v>472.5</v>
      </c>
      <c r="G443" s="10">
        <v>6.1199999999999997E-2</v>
      </c>
      <c r="H443" s="10">
        <v>7.5600000000000001E-2</v>
      </c>
      <c r="I443" s="10">
        <v>0.09</v>
      </c>
      <c r="J443" s="9">
        <v>0.16031535412332501</v>
      </c>
      <c r="K443" s="9">
        <v>0.45</v>
      </c>
      <c r="L443" s="9">
        <v>0.45</v>
      </c>
      <c r="N443" s="32">
        <f>IF('System Design'!$F$8=1,'Hourly Demand and Generation'!G443*'System Design'!$F$21,IF('System Design'!$F$8=2,'Hourly Demand and Generation'!H443*'System Design'!$F$21,IF('System Design'!$F$8=3,'Hourly Demand and Generation'!I443*'System Design'!$F$21)))</f>
        <v>45</v>
      </c>
      <c r="O443" s="32">
        <f>IF('System Design'!$F$8=1,'Hourly Demand and Generation'!J443*'System Design'!$F$22,IF('System Design'!$F$8=2,'Hourly Demand and Generation'!K443*'System Design'!$F$22,IF('System Design'!$F$8=3,'Hourly Demand and Generation'!L443*'System Design'!$F$22)))</f>
        <v>1125</v>
      </c>
      <c r="Q443" s="32">
        <f t="shared" si="85"/>
        <v>0</v>
      </c>
      <c r="R443" s="32">
        <f t="shared" si="90"/>
        <v>5400</v>
      </c>
      <c r="S443" s="32">
        <f t="shared" si="91"/>
        <v>0</v>
      </c>
      <c r="T443" s="32">
        <f t="shared" si="92"/>
        <v>21600</v>
      </c>
      <c r="U443" s="32">
        <f t="shared" si="93"/>
        <v>0</v>
      </c>
      <c r="V443" s="32">
        <f t="shared" si="86"/>
        <v>697.5</v>
      </c>
      <c r="W443" s="32">
        <f t="shared" si="94"/>
        <v>697.5</v>
      </c>
      <c r="X443" s="32">
        <f t="shared" si="95"/>
        <v>697.5</v>
      </c>
    </row>
    <row r="444" spans="1:24" x14ac:dyDescent="0.25">
      <c r="A444" s="2"/>
      <c r="B444" s="2" t="s">
        <v>2</v>
      </c>
      <c r="C444" s="2">
        <f t="shared" si="98"/>
        <v>19</v>
      </c>
      <c r="D444" s="2">
        <f t="shared" si="99"/>
        <v>8</v>
      </c>
      <c r="E444" s="2">
        <f t="shared" si="89"/>
        <v>440</v>
      </c>
      <c r="F444" s="11">
        <v>504</v>
      </c>
      <c r="G444" s="10">
        <v>0.1188</v>
      </c>
      <c r="H444" s="10">
        <v>0.13500000000000001</v>
      </c>
      <c r="I444" s="10">
        <v>0.1512</v>
      </c>
      <c r="J444" s="9">
        <v>0.16031535412332501</v>
      </c>
      <c r="K444" s="9">
        <v>0.45</v>
      </c>
      <c r="L444" s="9">
        <v>0.45</v>
      </c>
      <c r="N444" s="32">
        <f>IF('System Design'!$F$8=1,'Hourly Demand and Generation'!G444*'System Design'!$F$21,IF('System Design'!$F$8=2,'Hourly Demand and Generation'!H444*'System Design'!$F$21,IF('System Design'!$F$8=3,'Hourly Demand and Generation'!I444*'System Design'!$F$21)))</f>
        <v>75.599999999999994</v>
      </c>
      <c r="O444" s="32">
        <f>IF('System Design'!$F$8=1,'Hourly Demand and Generation'!J444*'System Design'!$F$22,IF('System Design'!$F$8=2,'Hourly Demand and Generation'!K444*'System Design'!$F$22,IF('System Design'!$F$8=3,'Hourly Demand and Generation'!L444*'System Design'!$F$22)))</f>
        <v>1125</v>
      </c>
      <c r="Q444" s="32">
        <f t="shared" si="85"/>
        <v>0</v>
      </c>
      <c r="R444" s="32">
        <f t="shared" si="90"/>
        <v>5400</v>
      </c>
      <c r="S444" s="32">
        <f t="shared" si="91"/>
        <v>0</v>
      </c>
      <c r="T444" s="32">
        <f t="shared" si="92"/>
        <v>21600</v>
      </c>
      <c r="U444" s="32">
        <f t="shared" si="93"/>
        <v>0</v>
      </c>
      <c r="V444" s="32">
        <f t="shared" si="86"/>
        <v>696.59999999999991</v>
      </c>
      <c r="W444" s="32">
        <f t="shared" si="94"/>
        <v>696.59999999999991</v>
      </c>
      <c r="X444" s="32">
        <f t="shared" si="95"/>
        <v>696.59999999999991</v>
      </c>
    </row>
    <row r="445" spans="1:24" x14ac:dyDescent="0.25">
      <c r="A445" s="2"/>
      <c r="B445" s="2" t="s">
        <v>2</v>
      </c>
      <c r="C445" s="2">
        <f t="shared" si="98"/>
        <v>19</v>
      </c>
      <c r="D445" s="2">
        <f t="shared" si="99"/>
        <v>9</v>
      </c>
      <c r="E445" s="2">
        <f t="shared" si="89"/>
        <v>441</v>
      </c>
      <c r="F445" s="11">
        <v>504</v>
      </c>
      <c r="G445" s="10">
        <v>0.18</v>
      </c>
      <c r="H445" s="10">
        <v>0.19439999999999999</v>
      </c>
      <c r="I445" s="10">
        <v>0.20880000000000001</v>
      </c>
      <c r="J445" s="9">
        <v>0.14250253699851101</v>
      </c>
      <c r="K445" s="9">
        <v>0.4</v>
      </c>
      <c r="L445" s="9">
        <v>0.4</v>
      </c>
      <c r="N445" s="32">
        <f>IF('System Design'!$F$8=1,'Hourly Demand and Generation'!G445*'System Design'!$F$21,IF('System Design'!$F$8=2,'Hourly Demand and Generation'!H445*'System Design'!$F$21,IF('System Design'!$F$8=3,'Hourly Demand and Generation'!I445*'System Design'!$F$21)))</f>
        <v>104.4</v>
      </c>
      <c r="O445" s="32">
        <f>IF('System Design'!$F$8=1,'Hourly Demand and Generation'!J445*'System Design'!$F$22,IF('System Design'!$F$8=2,'Hourly Demand and Generation'!K445*'System Design'!$F$22,IF('System Design'!$F$8=3,'Hourly Demand and Generation'!L445*'System Design'!$F$22)))</f>
        <v>1000</v>
      </c>
      <c r="Q445" s="32">
        <f t="shared" si="85"/>
        <v>0</v>
      </c>
      <c r="R445" s="32">
        <f t="shared" si="90"/>
        <v>5400</v>
      </c>
      <c r="S445" s="32">
        <f t="shared" si="91"/>
        <v>0</v>
      </c>
      <c r="T445" s="32">
        <f t="shared" si="92"/>
        <v>21600</v>
      </c>
      <c r="U445" s="32">
        <f t="shared" si="93"/>
        <v>0</v>
      </c>
      <c r="V445" s="32">
        <f t="shared" si="86"/>
        <v>600.40000000000009</v>
      </c>
      <c r="W445" s="32">
        <f t="shared" si="94"/>
        <v>600.40000000000009</v>
      </c>
      <c r="X445" s="32">
        <f t="shared" si="95"/>
        <v>600.40000000000009</v>
      </c>
    </row>
    <row r="446" spans="1:24" x14ac:dyDescent="0.25">
      <c r="A446" s="2"/>
      <c r="B446" s="2" t="s">
        <v>2</v>
      </c>
      <c r="C446" s="2">
        <f t="shared" si="98"/>
        <v>19</v>
      </c>
      <c r="D446" s="2">
        <f t="shared" si="99"/>
        <v>10</v>
      </c>
      <c r="E446" s="2">
        <f t="shared" si="89"/>
        <v>442</v>
      </c>
      <c r="F446" s="11">
        <v>491.4</v>
      </c>
      <c r="G446" s="10">
        <v>0.2412</v>
      </c>
      <c r="H446" s="10">
        <v>0.25559999999999999</v>
      </c>
      <c r="I446" s="10">
        <v>0.27</v>
      </c>
      <c r="J446" s="9">
        <v>0.16031535412332501</v>
      </c>
      <c r="K446" s="9">
        <v>0.45</v>
      </c>
      <c r="L446" s="9">
        <v>0.45</v>
      </c>
      <c r="N446" s="32">
        <f>IF('System Design'!$F$8=1,'Hourly Demand and Generation'!G446*'System Design'!$F$21,IF('System Design'!$F$8=2,'Hourly Demand and Generation'!H446*'System Design'!$F$21,IF('System Design'!$F$8=3,'Hourly Demand and Generation'!I446*'System Design'!$F$21)))</f>
        <v>135</v>
      </c>
      <c r="O446" s="32">
        <f>IF('System Design'!$F$8=1,'Hourly Demand and Generation'!J446*'System Design'!$F$22,IF('System Design'!$F$8=2,'Hourly Demand and Generation'!K446*'System Design'!$F$22,IF('System Design'!$F$8=3,'Hourly Demand and Generation'!L446*'System Design'!$F$22)))</f>
        <v>1125</v>
      </c>
      <c r="Q446" s="32">
        <f t="shared" si="85"/>
        <v>0</v>
      </c>
      <c r="R446" s="32">
        <f t="shared" si="90"/>
        <v>5400</v>
      </c>
      <c r="S446" s="32">
        <f t="shared" si="91"/>
        <v>0</v>
      </c>
      <c r="T446" s="32">
        <f t="shared" si="92"/>
        <v>21600</v>
      </c>
      <c r="U446" s="32">
        <f t="shared" si="93"/>
        <v>0</v>
      </c>
      <c r="V446" s="32">
        <f t="shared" si="86"/>
        <v>768.6</v>
      </c>
      <c r="W446" s="32">
        <f t="shared" si="94"/>
        <v>768.6</v>
      </c>
      <c r="X446" s="32">
        <f t="shared" si="95"/>
        <v>768.6</v>
      </c>
    </row>
    <row r="447" spans="1:24" x14ac:dyDescent="0.25">
      <c r="A447" s="2"/>
      <c r="B447" s="2" t="s">
        <v>2</v>
      </c>
      <c r="C447" s="2">
        <f t="shared" si="98"/>
        <v>19</v>
      </c>
      <c r="D447" s="2">
        <f t="shared" si="99"/>
        <v>11</v>
      </c>
      <c r="E447" s="2">
        <f t="shared" si="89"/>
        <v>443</v>
      </c>
      <c r="F447" s="11">
        <v>485.1</v>
      </c>
      <c r="G447" s="10">
        <v>0.29880000000000001</v>
      </c>
      <c r="H447" s="10">
        <v>0.315</v>
      </c>
      <c r="I447" s="10">
        <v>0.33119999999999999</v>
      </c>
      <c r="J447" s="9">
        <v>0.14250253699851101</v>
      </c>
      <c r="K447" s="9">
        <v>0.4</v>
      </c>
      <c r="L447" s="9">
        <v>0.4</v>
      </c>
      <c r="N447" s="32">
        <f>IF('System Design'!$F$8=1,'Hourly Demand and Generation'!G447*'System Design'!$F$21,IF('System Design'!$F$8=2,'Hourly Demand and Generation'!H447*'System Design'!$F$21,IF('System Design'!$F$8=3,'Hourly Demand and Generation'!I447*'System Design'!$F$21)))</f>
        <v>165.6</v>
      </c>
      <c r="O447" s="32">
        <f>IF('System Design'!$F$8=1,'Hourly Demand and Generation'!J447*'System Design'!$F$22,IF('System Design'!$F$8=2,'Hourly Demand and Generation'!K447*'System Design'!$F$22,IF('System Design'!$F$8=3,'Hourly Demand and Generation'!L447*'System Design'!$F$22)))</f>
        <v>1000</v>
      </c>
      <c r="Q447" s="32">
        <f t="shared" si="85"/>
        <v>0</v>
      </c>
      <c r="R447" s="32">
        <f t="shared" si="90"/>
        <v>5400</v>
      </c>
      <c r="S447" s="32">
        <f t="shared" si="91"/>
        <v>0</v>
      </c>
      <c r="T447" s="32">
        <f t="shared" si="92"/>
        <v>21600</v>
      </c>
      <c r="U447" s="32">
        <f t="shared" si="93"/>
        <v>0</v>
      </c>
      <c r="V447" s="32">
        <f t="shared" si="86"/>
        <v>680.49999999999989</v>
      </c>
      <c r="W447" s="32">
        <f t="shared" si="94"/>
        <v>680.49999999999989</v>
      </c>
      <c r="X447" s="32">
        <f t="shared" si="95"/>
        <v>680.49999999999989</v>
      </c>
    </row>
    <row r="448" spans="1:24" x14ac:dyDescent="0.25">
      <c r="A448" s="2"/>
      <c r="B448" s="2" t="s">
        <v>2</v>
      </c>
      <c r="C448" s="2">
        <f t="shared" si="98"/>
        <v>19</v>
      </c>
      <c r="D448" s="2">
        <f t="shared" si="99"/>
        <v>12</v>
      </c>
      <c r="E448" s="2">
        <f t="shared" si="89"/>
        <v>444</v>
      </c>
      <c r="F448" s="11">
        <v>485.1</v>
      </c>
      <c r="G448" s="10">
        <v>0.36</v>
      </c>
      <c r="H448" s="10">
        <v>0.36</v>
      </c>
      <c r="I448" s="10">
        <v>0.36</v>
      </c>
      <c r="J448" s="9">
        <v>0.13359612843610399</v>
      </c>
      <c r="K448" s="9">
        <v>0.375</v>
      </c>
      <c r="L448" s="9">
        <v>0.375</v>
      </c>
      <c r="N448" s="32">
        <f>IF('System Design'!$F$8=1,'Hourly Demand and Generation'!G448*'System Design'!$F$21,IF('System Design'!$F$8=2,'Hourly Demand and Generation'!H448*'System Design'!$F$21,IF('System Design'!$F$8=3,'Hourly Demand and Generation'!I448*'System Design'!$F$21)))</f>
        <v>180</v>
      </c>
      <c r="O448" s="32">
        <f>IF('System Design'!$F$8=1,'Hourly Demand and Generation'!J448*'System Design'!$F$22,IF('System Design'!$F$8=2,'Hourly Demand and Generation'!K448*'System Design'!$F$22,IF('System Design'!$F$8=3,'Hourly Demand and Generation'!L448*'System Design'!$F$22)))</f>
        <v>937.5</v>
      </c>
      <c r="Q448" s="32">
        <f t="shared" si="85"/>
        <v>0</v>
      </c>
      <c r="R448" s="32">
        <f t="shared" si="90"/>
        <v>5400</v>
      </c>
      <c r="S448" s="32">
        <f t="shared" si="91"/>
        <v>0</v>
      </c>
      <c r="T448" s="32">
        <f t="shared" si="92"/>
        <v>21600</v>
      </c>
      <c r="U448" s="32">
        <f t="shared" si="93"/>
        <v>0</v>
      </c>
      <c r="V448" s="32">
        <f t="shared" si="86"/>
        <v>632.4</v>
      </c>
      <c r="W448" s="32">
        <f t="shared" si="94"/>
        <v>632.4</v>
      </c>
      <c r="X448" s="32">
        <f t="shared" si="95"/>
        <v>632.4</v>
      </c>
    </row>
    <row r="449" spans="1:24" x14ac:dyDescent="0.25">
      <c r="A449" s="2"/>
      <c r="B449" s="2" t="s">
        <v>2</v>
      </c>
      <c r="C449" s="2">
        <f t="shared" si="98"/>
        <v>19</v>
      </c>
      <c r="D449" s="2">
        <f t="shared" si="99"/>
        <v>13</v>
      </c>
      <c r="E449" s="2">
        <f t="shared" si="89"/>
        <v>445</v>
      </c>
      <c r="F449" s="11">
        <v>504</v>
      </c>
      <c r="G449" s="10">
        <v>0.29880000000000001</v>
      </c>
      <c r="H449" s="10">
        <v>0.315</v>
      </c>
      <c r="I449" s="10">
        <v>0.33119999999999999</v>
      </c>
      <c r="J449" s="9">
        <v>0.14250253699851101</v>
      </c>
      <c r="K449" s="9">
        <v>0.4</v>
      </c>
      <c r="L449" s="9">
        <v>0.4</v>
      </c>
      <c r="N449" s="32">
        <f>IF('System Design'!$F$8=1,'Hourly Demand and Generation'!G449*'System Design'!$F$21,IF('System Design'!$F$8=2,'Hourly Demand and Generation'!H449*'System Design'!$F$21,IF('System Design'!$F$8=3,'Hourly Demand and Generation'!I449*'System Design'!$F$21)))</f>
        <v>165.6</v>
      </c>
      <c r="O449" s="32">
        <f>IF('System Design'!$F$8=1,'Hourly Demand and Generation'!J449*'System Design'!$F$22,IF('System Design'!$F$8=2,'Hourly Demand and Generation'!K449*'System Design'!$F$22,IF('System Design'!$F$8=3,'Hourly Demand and Generation'!L449*'System Design'!$F$22)))</f>
        <v>1000</v>
      </c>
      <c r="Q449" s="32">
        <f t="shared" si="85"/>
        <v>0</v>
      </c>
      <c r="R449" s="32">
        <f t="shared" si="90"/>
        <v>5400</v>
      </c>
      <c r="S449" s="32">
        <f t="shared" si="91"/>
        <v>0</v>
      </c>
      <c r="T449" s="32">
        <f t="shared" si="92"/>
        <v>21600</v>
      </c>
      <c r="U449" s="32">
        <f t="shared" si="93"/>
        <v>0</v>
      </c>
      <c r="V449" s="32">
        <f t="shared" si="86"/>
        <v>661.59999999999991</v>
      </c>
      <c r="W449" s="32">
        <f t="shared" si="94"/>
        <v>661.59999999999991</v>
      </c>
      <c r="X449" s="32">
        <f t="shared" si="95"/>
        <v>661.59999999999991</v>
      </c>
    </row>
    <row r="450" spans="1:24" x14ac:dyDescent="0.25">
      <c r="A450" s="2"/>
      <c r="B450" s="2" t="s">
        <v>2</v>
      </c>
      <c r="C450" s="2">
        <f t="shared" si="98"/>
        <v>19</v>
      </c>
      <c r="D450" s="2">
        <f t="shared" si="99"/>
        <v>14</v>
      </c>
      <c r="E450" s="2">
        <f t="shared" si="89"/>
        <v>446</v>
      </c>
      <c r="F450" s="11">
        <v>504</v>
      </c>
      <c r="G450" s="10">
        <v>0.2412</v>
      </c>
      <c r="H450" s="10">
        <v>0.25559999999999999</v>
      </c>
      <c r="I450" s="10">
        <v>0.27</v>
      </c>
      <c r="J450" s="9">
        <v>0.151408945560918</v>
      </c>
      <c r="K450" s="9">
        <v>0.42499999999999999</v>
      </c>
      <c r="L450" s="9">
        <v>0.42499999999999999</v>
      </c>
      <c r="N450" s="32">
        <f>IF('System Design'!$F$8=1,'Hourly Demand and Generation'!G450*'System Design'!$F$21,IF('System Design'!$F$8=2,'Hourly Demand and Generation'!H450*'System Design'!$F$21,IF('System Design'!$F$8=3,'Hourly Demand and Generation'!I450*'System Design'!$F$21)))</f>
        <v>135</v>
      </c>
      <c r="O450" s="32">
        <f>IF('System Design'!$F$8=1,'Hourly Demand and Generation'!J450*'System Design'!$F$22,IF('System Design'!$F$8=2,'Hourly Demand and Generation'!K450*'System Design'!$F$22,IF('System Design'!$F$8=3,'Hourly Demand and Generation'!L450*'System Design'!$F$22)))</f>
        <v>1062.5</v>
      </c>
      <c r="Q450" s="32">
        <f t="shared" si="85"/>
        <v>0</v>
      </c>
      <c r="R450" s="32">
        <f t="shared" si="90"/>
        <v>5400</v>
      </c>
      <c r="S450" s="32">
        <f t="shared" si="91"/>
        <v>0</v>
      </c>
      <c r="T450" s="32">
        <f t="shared" si="92"/>
        <v>21600</v>
      </c>
      <c r="U450" s="32">
        <f t="shared" si="93"/>
        <v>0</v>
      </c>
      <c r="V450" s="32">
        <f t="shared" si="86"/>
        <v>693.5</v>
      </c>
      <c r="W450" s="32">
        <f t="shared" si="94"/>
        <v>693.5</v>
      </c>
      <c r="X450" s="32">
        <f t="shared" si="95"/>
        <v>693.5</v>
      </c>
    </row>
    <row r="451" spans="1:24" x14ac:dyDescent="0.25">
      <c r="A451" s="2"/>
      <c r="B451" s="2" t="s">
        <v>2</v>
      </c>
      <c r="C451" s="2">
        <f t="shared" si="98"/>
        <v>19</v>
      </c>
      <c r="D451" s="2">
        <f t="shared" si="99"/>
        <v>15</v>
      </c>
      <c r="E451" s="2">
        <f t="shared" si="89"/>
        <v>447</v>
      </c>
      <c r="F451" s="11">
        <v>535.5</v>
      </c>
      <c r="G451" s="10">
        <v>0.18</v>
      </c>
      <c r="H451" s="10">
        <v>0.19439999999999999</v>
      </c>
      <c r="I451" s="10">
        <v>0.20880000000000001</v>
      </c>
      <c r="J451" s="9">
        <v>0.16031535412332501</v>
      </c>
      <c r="K451" s="9">
        <v>0.45</v>
      </c>
      <c r="L451" s="9">
        <v>0.45</v>
      </c>
      <c r="N451" s="32">
        <f>IF('System Design'!$F$8=1,'Hourly Demand and Generation'!G451*'System Design'!$F$21,IF('System Design'!$F$8=2,'Hourly Demand and Generation'!H451*'System Design'!$F$21,IF('System Design'!$F$8=3,'Hourly Demand and Generation'!I451*'System Design'!$F$21)))</f>
        <v>104.4</v>
      </c>
      <c r="O451" s="32">
        <f>IF('System Design'!$F$8=1,'Hourly Demand and Generation'!J451*'System Design'!$F$22,IF('System Design'!$F$8=2,'Hourly Demand and Generation'!K451*'System Design'!$F$22,IF('System Design'!$F$8=3,'Hourly Demand and Generation'!L451*'System Design'!$F$22)))</f>
        <v>1125</v>
      </c>
      <c r="Q451" s="32">
        <f t="shared" si="85"/>
        <v>0</v>
      </c>
      <c r="R451" s="32">
        <f t="shared" si="90"/>
        <v>5400</v>
      </c>
      <c r="S451" s="32">
        <f t="shared" si="91"/>
        <v>0</v>
      </c>
      <c r="T451" s="32">
        <f t="shared" si="92"/>
        <v>21600</v>
      </c>
      <c r="U451" s="32">
        <f t="shared" si="93"/>
        <v>0</v>
      </c>
      <c r="V451" s="32">
        <f t="shared" si="86"/>
        <v>693.90000000000009</v>
      </c>
      <c r="W451" s="32">
        <f t="shared" si="94"/>
        <v>693.90000000000009</v>
      </c>
      <c r="X451" s="32">
        <f t="shared" si="95"/>
        <v>693.90000000000009</v>
      </c>
    </row>
    <row r="452" spans="1:24" x14ac:dyDescent="0.25">
      <c r="A452" s="2"/>
      <c r="B452" s="2" t="s">
        <v>2</v>
      </c>
      <c r="C452" s="2">
        <f t="shared" si="98"/>
        <v>19</v>
      </c>
      <c r="D452" s="2">
        <f t="shared" si="99"/>
        <v>16</v>
      </c>
      <c r="E452" s="2">
        <f t="shared" si="89"/>
        <v>448</v>
      </c>
      <c r="F452" s="11">
        <v>567</v>
      </c>
      <c r="G452" s="10">
        <v>0.1188</v>
      </c>
      <c r="H452" s="10">
        <v>0.13500000000000001</v>
      </c>
      <c r="I452" s="10">
        <v>0.1512</v>
      </c>
      <c r="J452" s="9">
        <v>0.16031535412332501</v>
      </c>
      <c r="K452" s="9">
        <v>0.45</v>
      </c>
      <c r="L452" s="9">
        <v>0.45</v>
      </c>
      <c r="N452" s="32">
        <f>IF('System Design'!$F$8=1,'Hourly Demand and Generation'!G452*'System Design'!$F$21,IF('System Design'!$F$8=2,'Hourly Demand and Generation'!H452*'System Design'!$F$21,IF('System Design'!$F$8=3,'Hourly Demand and Generation'!I452*'System Design'!$F$21)))</f>
        <v>75.599999999999994</v>
      </c>
      <c r="O452" s="32">
        <f>IF('System Design'!$F$8=1,'Hourly Demand and Generation'!J452*'System Design'!$F$22,IF('System Design'!$F$8=2,'Hourly Demand and Generation'!K452*'System Design'!$F$22,IF('System Design'!$F$8=3,'Hourly Demand and Generation'!L452*'System Design'!$F$22)))</f>
        <v>1125</v>
      </c>
      <c r="Q452" s="32">
        <f t="shared" si="85"/>
        <v>0</v>
      </c>
      <c r="R452" s="32">
        <f t="shared" si="90"/>
        <v>5400</v>
      </c>
      <c r="S452" s="32">
        <f t="shared" si="91"/>
        <v>0</v>
      </c>
      <c r="T452" s="32">
        <f t="shared" si="92"/>
        <v>21600</v>
      </c>
      <c r="U452" s="32">
        <f t="shared" si="93"/>
        <v>0</v>
      </c>
      <c r="V452" s="32">
        <f t="shared" si="86"/>
        <v>633.59999999999991</v>
      </c>
      <c r="W452" s="32">
        <f t="shared" si="94"/>
        <v>633.59999999999991</v>
      </c>
      <c r="X452" s="32">
        <f t="shared" si="95"/>
        <v>633.59999999999991</v>
      </c>
    </row>
    <row r="453" spans="1:24" x14ac:dyDescent="0.25">
      <c r="A453" s="2"/>
      <c r="B453" s="2" t="s">
        <v>2</v>
      </c>
      <c r="C453" s="2">
        <f t="shared" si="98"/>
        <v>19</v>
      </c>
      <c r="D453" s="2">
        <f t="shared" si="99"/>
        <v>17</v>
      </c>
      <c r="E453" s="2">
        <f t="shared" si="89"/>
        <v>449</v>
      </c>
      <c r="F453" s="11">
        <v>598.5</v>
      </c>
      <c r="G453" s="10">
        <v>6.1199999999999997E-2</v>
      </c>
      <c r="H453" s="10">
        <v>7.5600000000000001E-2</v>
      </c>
      <c r="I453" s="10">
        <v>0.09</v>
      </c>
      <c r="J453" s="9">
        <v>0.17812817124813801</v>
      </c>
      <c r="K453" s="9">
        <v>0.5</v>
      </c>
      <c r="L453" s="9">
        <v>0.5</v>
      </c>
      <c r="N453" s="32">
        <f>IF('System Design'!$F$8=1,'Hourly Demand and Generation'!G453*'System Design'!$F$21,IF('System Design'!$F$8=2,'Hourly Demand and Generation'!H453*'System Design'!$F$21,IF('System Design'!$F$8=3,'Hourly Demand and Generation'!I453*'System Design'!$F$21)))</f>
        <v>45</v>
      </c>
      <c r="O453" s="32">
        <f>IF('System Design'!$F$8=1,'Hourly Demand and Generation'!J453*'System Design'!$F$22,IF('System Design'!$F$8=2,'Hourly Demand and Generation'!K453*'System Design'!$F$22,IF('System Design'!$F$8=3,'Hourly Demand and Generation'!L453*'System Design'!$F$22)))</f>
        <v>1250</v>
      </c>
      <c r="Q453" s="32">
        <f t="shared" si="85"/>
        <v>0</v>
      </c>
      <c r="R453" s="32">
        <f t="shared" si="90"/>
        <v>5400</v>
      </c>
      <c r="S453" s="32">
        <f t="shared" si="91"/>
        <v>0</v>
      </c>
      <c r="T453" s="32">
        <f t="shared" si="92"/>
        <v>21600</v>
      </c>
      <c r="U453" s="32">
        <f t="shared" si="93"/>
        <v>0</v>
      </c>
      <c r="V453" s="32">
        <f t="shared" si="86"/>
        <v>696.5</v>
      </c>
      <c r="W453" s="32">
        <f t="shared" si="94"/>
        <v>696.5</v>
      </c>
      <c r="X453" s="32">
        <f t="shared" si="95"/>
        <v>696.5</v>
      </c>
    </row>
    <row r="454" spans="1:24" x14ac:dyDescent="0.25">
      <c r="A454" s="2"/>
      <c r="B454" s="2" t="s">
        <v>2</v>
      </c>
      <c r="C454" s="2">
        <f t="shared" si="98"/>
        <v>19</v>
      </c>
      <c r="D454" s="2">
        <f t="shared" si="99"/>
        <v>18</v>
      </c>
      <c r="E454" s="2">
        <f t="shared" si="89"/>
        <v>450</v>
      </c>
      <c r="F454" s="11">
        <v>630</v>
      </c>
      <c r="G454" s="10">
        <v>2.8799999999999999E-2</v>
      </c>
      <c r="H454" s="10">
        <v>4.4999999999999998E-2</v>
      </c>
      <c r="I454" s="10">
        <v>6.1199999999999997E-2</v>
      </c>
      <c r="J454" s="9">
        <v>0.169221762685731</v>
      </c>
      <c r="K454" s="9">
        <v>0.47499999999999998</v>
      </c>
      <c r="L454" s="9">
        <v>0.47499999999999998</v>
      </c>
      <c r="N454" s="32">
        <f>IF('System Design'!$F$8=1,'Hourly Demand and Generation'!G454*'System Design'!$F$21,IF('System Design'!$F$8=2,'Hourly Demand and Generation'!H454*'System Design'!$F$21,IF('System Design'!$F$8=3,'Hourly Demand and Generation'!I454*'System Design'!$F$21)))</f>
        <v>30.599999999999998</v>
      </c>
      <c r="O454" s="32">
        <f>IF('System Design'!$F$8=1,'Hourly Demand and Generation'!J454*'System Design'!$F$22,IF('System Design'!$F$8=2,'Hourly Demand and Generation'!K454*'System Design'!$F$22,IF('System Design'!$F$8=3,'Hourly Demand and Generation'!L454*'System Design'!$F$22)))</f>
        <v>1187.5</v>
      </c>
      <c r="Q454" s="32">
        <f t="shared" ref="Q454:Q517" si="100">IF(F454-N454-O454&gt;0,F454-N454-O454,0)</f>
        <v>0</v>
      </c>
      <c r="R454" s="32">
        <f t="shared" si="90"/>
        <v>5400</v>
      </c>
      <c r="S454" s="32">
        <f t="shared" si="91"/>
        <v>0</v>
      </c>
      <c r="T454" s="32">
        <f t="shared" si="92"/>
        <v>21600</v>
      </c>
      <c r="U454" s="32">
        <f t="shared" si="93"/>
        <v>0</v>
      </c>
      <c r="V454" s="32">
        <f t="shared" ref="V454:V517" si="101">IF(F454-N454-O454&lt;0,N454+O454-F454,0)</f>
        <v>588.09999999999991</v>
      </c>
      <c r="W454" s="32">
        <f t="shared" si="94"/>
        <v>588.09999999999991</v>
      </c>
      <c r="X454" s="32">
        <f t="shared" si="95"/>
        <v>588.09999999999991</v>
      </c>
    </row>
    <row r="455" spans="1:24" x14ac:dyDescent="0.25">
      <c r="A455" s="2"/>
      <c r="B455" s="2" t="s">
        <v>2</v>
      </c>
      <c r="C455" s="2">
        <f t="shared" si="98"/>
        <v>19</v>
      </c>
      <c r="D455" s="2">
        <f t="shared" si="99"/>
        <v>19</v>
      </c>
      <c r="E455" s="2">
        <f t="shared" ref="E455:E518" si="102">E454+1</f>
        <v>451</v>
      </c>
      <c r="F455" s="11">
        <v>611.1</v>
      </c>
      <c r="G455" s="9">
        <v>0</v>
      </c>
      <c r="H455" s="9">
        <v>1.44E-2</v>
      </c>
      <c r="I455" s="10">
        <v>2.8799999999999999E-2</v>
      </c>
      <c r="J455" s="9">
        <v>0.16031535412332501</v>
      </c>
      <c r="K455" s="9">
        <v>0.45</v>
      </c>
      <c r="L455" s="9">
        <v>0.45</v>
      </c>
      <c r="N455" s="32">
        <f>IF('System Design'!$F$8=1,'Hourly Demand and Generation'!G455*'System Design'!$F$21,IF('System Design'!$F$8=2,'Hourly Demand and Generation'!H455*'System Design'!$F$21,IF('System Design'!$F$8=3,'Hourly Demand and Generation'!I455*'System Design'!$F$21)))</f>
        <v>14.4</v>
      </c>
      <c r="O455" s="32">
        <f>IF('System Design'!$F$8=1,'Hourly Demand and Generation'!J455*'System Design'!$F$22,IF('System Design'!$F$8=2,'Hourly Demand and Generation'!K455*'System Design'!$F$22,IF('System Design'!$F$8=3,'Hourly Demand and Generation'!L455*'System Design'!$F$22)))</f>
        <v>1125</v>
      </c>
      <c r="Q455" s="32">
        <f t="shared" si="100"/>
        <v>0</v>
      </c>
      <c r="R455" s="32">
        <f t="shared" ref="R455:R518" si="103">IF($Q455&lt;R454+$V455,IF(R454+$V455-$Q455&gt;5400,5400,R454+$V455-$Q455),0)</f>
        <v>5400</v>
      </c>
      <c r="S455" s="32">
        <f t="shared" ref="S455:S518" si="104">IF(R455&gt;0,0,$Q455+$V455-R454)</f>
        <v>0</v>
      </c>
      <c r="T455" s="32">
        <f t="shared" ref="T455:T518" si="105">IF($Q455&lt;T454+$V455,IF(T454+$V455-$Q455&gt;21600,21600,T454+$V455-$Q455),0)</f>
        <v>21600</v>
      </c>
      <c r="U455" s="32">
        <f t="shared" ref="U455:U518" si="106">IF(T455&gt;0,0,$Q455+$V455-T454)</f>
        <v>0</v>
      </c>
      <c r="V455" s="32">
        <f t="shared" si="101"/>
        <v>528.30000000000007</v>
      </c>
      <c r="W455" s="32">
        <f t="shared" ref="W455:W518" si="107">IF(R455=5400,$V455-(R455-R454),0)</f>
        <v>528.30000000000007</v>
      </c>
      <c r="X455" s="32">
        <f t="shared" ref="X455:X518" si="108">IF(T455=21600,$V455-(T455-T454),0)</f>
        <v>528.30000000000007</v>
      </c>
    </row>
    <row r="456" spans="1:24" x14ac:dyDescent="0.25">
      <c r="A456" s="2"/>
      <c r="B456" s="2" t="s">
        <v>2</v>
      </c>
      <c r="C456" s="2">
        <f t="shared" si="98"/>
        <v>19</v>
      </c>
      <c r="D456" s="2">
        <f t="shared" si="99"/>
        <v>20</v>
      </c>
      <c r="E456" s="2">
        <f t="shared" si="102"/>
        <v>452</v>
      </c>
      <c r="F456" s="11">
        <v>598.5</v>
      </c>
      <c r="G456" s="10">
        <v>0</v>
      </c>
      <c r="H456" s="10">
        <v>0</v>
      </c>
      <c r="I456" s="10">
        <v>0</v>
      </c>
      <c r="J456" s="9">
        <v>0.16031535412332501</v>
      </c>
      <c r="K456" s="9">
        <v>0.45</v>
      </c>
      <c r="L456" s="9">
        <v>0.45</v>
      </c>
      <c r="N456" s="32">
        <f>IF('System Design'!$F$8=1,'Hourly Demand and Generation'!G456*'System Design'!$F$21,IF('System Design'!$F$8=2,'Hourly Demand and Generation'!H456*'System Design'!$F$21,IF('System Design'!$F$8=3,'Hourly Demand and Generation'!I456*'System Design'!$F$21)))</f>
        <v>0</v>
      </c>
      <c r="O456" s="32">
        <f>IF('System Design'!$F$8=1,'Hourly Demand and Generation'!J456*'System Design'!$F$22,IF('System Design'!$F$8=2,'Hourly Demand and Generation'!K456*'System Design'!$F$22,IF('System Design'!$F$8=3,'Hourly Demand and Generation'!L456*'System Design'!$F$22)))</f>
        <v>1125</v>
      </c>
      <c r="Q456" s="32">
        <f t="shared" si="100"/>
        <v>0</v>
      </c>
      <c r="R456" s="32">
        <f t="shared" si="103"/>
        <v>5400</v>
      </c>
      <c r="S456" s="32">
        <f t="shared" si="104"/>
        <v>0</v>
      </c>
      <c r="T456" s="32">
        <f t="shared" si="105"/>
        <v>21600</v>
      </c>
      <c r="U456" s="32">
        <f t="shared" si="106"/>
        <v>0</v>
      </c>
      <c r="V456" s="32">
        <f t="shared" si="101"/>
        <v>526.5</v>
      </c>
      <c r="W456" s="32">
        <f t="shared" si="107"/>
        <v>526.5</v>
      </c>
      <c r="X456" s="32">
        <f t="shared" si="108"/>
        <v>526.5</v>
      </c>
    </row>
    <row r="457" spans="1:24" x14ac:dyDescent="0.25">
      <c r="A457" s="2"/>
      <c r="B457" s="2" t="s">
        <v>2</v>
      </c>
      <c r="C457" s="2">
        <f t="shared" si="98"/>
        <v>19</v>
      </c>
      <c r="D457" s="2">
        <f t="shared" si="99"/>
        <v>21</v>
      </c>
      <c r="E457" s="2">
        <f t="shared" si="102"/>
        <v>453</v>
      </c>
      <c r="F457" s="11">
        <v>567</v>
      </c>
      <c r="G457" s="10">
        <v>0</v>
      </c>
      <c r="H457" s="10">
        <v>0</v>
      </c>
      <c r="I457" s="10">
        <v>0</v>
      </c>
      <c r="J457" s="9">
        <v>0.16031535412332501</v>
      </c>
      <c r="K457" s="9">
        <v>0.45</v>
      </c>
      <c r="L457" s="9">
        <v>0.45</v>
      </c>
      <c r="N457" s="32">
        <f>IF('System Design'!$F$8=1,'Hourly Demand and Generation'!G457*'System Design'!$F$21,IF('System Design'!$F$8=2,'Hourly Demand and Generation'!H457*'System Design'!$F$21,IF('System Design'!$F$8=3,'Hourly Demand and Generation'!I457*'System Design'!$F$21)))</f>
        <v>0</v>
      </c>
      <c r="O457" s="32">
        <f>IF('System Design'!$F$8=1,'Hourly Demand and Generation'!J457*'System Design'!$F$22,IF('System Design'!$F$8=2,'Hourly Demand and Generation'!K457*'System Design'!$F$22,IF('System Design'!$F$8=3,'Hourly Demand and Generation'!L457*'System Design'!$F$22)))</f>
        <v>1125</v>
      </c>
      <c r="Q457" s="32">
        <f t="shared" si="100"/>
        <v>0</v>
      </c>
      <c r="R457" s="32">
        <f t="shared" si="103"/>
        <v>5400</v>
      </c>
      <c r="S457" s="32">
        <f t="shared" si="104"/>
        <v>0</v>
      </c>
      <c r="T457" s="32">
        <f t="shared" si="105"/>
        <v>21600</v>
      </c>
      <c r="U457" s="32">
        <f t="shared" si="106"/>
        <v>0</v>
      </c>
      <c r="V457" s="32">
        <f t="shared" si="101"/>
        <v>558</v>
      </c>
      <c r="W457" s="32">
        <f t="shared" si="107"/>
        <v>558</v>
      </c>
      <c r="X457" s="32">
        <f t="shared" si="108"/>
        <v>558</v>
      </c>
    </row>
    <row r="458" spans="1:24" x14ac:dyDescent="0.25">
      <c r="A458" s="2"/>
      <c r="B458" s="2" t="s">
        <v>2</v>
      </c>
      <c r="C458" s="2">
        <f t="shared" si="98"/>
        <v>19</v>
      </c>
      <c r="D458" s="2">
        <f t="shared" si="99"/>
        <v>22</v>
      </c>
      <c r="E458" s="2">
        <f t="shared" si="102"/>
        <v>454</v>
      </c>
      <c r="F458" s="11">
        <v>535.5</v>
      </c>
      <c r="G458" s="10">
        <v>0</v>
      </c>
      <c r="H458" s="10">
        <v>0</v>
      </c>
      <c r="I458" s="10">
        <v>0</v>
      </c>
      <c r="J458" s="9">
        <v>0.169221762685731</v>
      </c>
      <c r="K458" s="9">
        <v>0.47499999999999998</v>
      </c>
      <c r="L458" s="9">
        <v>0.47499999999999998</v>
      </c>
      <c r="N458" s="32">
        <f>IF('System Design'!$F$8=1,'Hourly Demand and Generation'!G458*'System Design'!$F$21,IF('System Design'!$F$8=2,'Hourly Demand and Generation'!H458*'System Design'!$F$21,IF('System Design'!$F$8=3,'Hourly Demand and Generation'!I458*'System Design'!$F$21)))</f>
        <v>0</v>
      </c>
      <c r="O458" s="32">
        <f>IF('System Design'!$F$8=1,'Hourly Demand and Generation'!J458*'System Design'!$F$22,IF('System Design'!$F$8=2,'Hourly Demand and Generation'!K458*'System Design'!$F$22,IF('System Design'!$F$8=3,'Hourly Demand and Generation'!L458*'System Design'!$F$22)))</f>
        <v>1187.5</v>
      </c>
      <c r="Q458" s="32">
        <f t="shared" si="100"/>
        <v>0</v>
      </c>
      <c r="R458" s="32">
        <f t="shared" si="103"/>
        <v>5400</v>
      </c>
      <c r="S458" s="32">
        <f t="shared" si="104"/>
        <v>0</v>
      </c>
      <c r="T458" s="32">
        <f t="shared" si="105"/>
        <v>21600</v>
      </c>
      <c r="U458" s="32">
        <f t="shared" si="106"/>
        <v>0</v>
      </c>
      <c r="V458" s="32">
        <f t="shared" si="101"/>
        <v>652</v>
      </c>
      <c r="W458" s="32">
        <f t="shared" si="107"/>
        <v>652</v>
      </c>
      <c r="X458" s="32">
        <f t="shared" si="108"/>
        <v>652</v>
      </c>
    </row>
    <row r="459" spans="1:24" x14ac:dyDescent="0.25">
      <c r="A459" s="2"/>
      <c r="B459" s="2" t="s">
        <v>2</v>
      </c>
      <c r="C459" s="2">
        <f t="shared" si="98"/>
        <v>19</v>
      </c>
      <c r="D459" s="2">
        <f t="shared" si="99"/>
        <v>23</v>
      </c>
      <c r="E459" s="2">
        <f t="shared" si="102"/>
        <v>455</v>
      </c>
      <c r="F459" s="11">
        <v>504</v>
      </c>
      <c r="G459" s="10">
        <v>0</v>
      </c>
      <c r="H459" s="10">
        <v>0</v>
      </c>
      <c r="I459" s="10">
        <v>0</v>
      </c>
      <c r="J459" s="9">
        <v>0.14250253699851101</v>
      </c>
      <c r="K459" s="9">
        <v>0.4</v>
      </c>
      <c r="L459" s="9">
        <v>0.4</v>
      </c>
      <c r="N459" s="32">
        <f>IF('System Design'!$F$8=1,'Hourly Demand and Generation'!G459*'System Design'!$F$21,IF('System Design'!$F$8=2,'Hourly Demand and Generation'!H459*'System Design'!$F$21,IF('System Design'!$F$8=3,'Hourly Demand and Generation'!I459*'System Design'!$F$21)))</f>
        <v>0</v>
      </c>
      <c r="O459" s="32">
        <f>IF('System Design'!$F$8=1,'Hourly Demand and Generation'!J459*'System Design'!$F$22,IF('System Design'!$F$8=2,'Hourly Demand and Generation'!K459*'System Design'!$F$22,IF('System Design'!$F$8=3,'Hourly Demand and Generation'!L459*'System Design'!$F$22)))</f>
        <v>1000</v>
      </c>
      <c r="Q459" s="32">
        <f t="shared" si="100"/>
        <v>0</v>
      </c>
      <c r="R459" s="32">
        <f t="shared" si="103"/>
        <v>5400</v>
      </c>
      <c r="S459" s="32">
        <f t="shared" si="104"/>
        <v>0</v>
      </c>
      <c r="T459" s="32">
        <f t="shared" si="105"/>
        <v>21600</v>
      </c>
      <c r="U459" s="32">
        <f t="shared" si="106"/>
        <v>0</v>
      </c>
      <c r="V459" s="32">
        <f t="shared" si="101"/>
        <v>496</v>
      </c>
      <c r="W459" s="32">
        <f t="shared" si="107"/>
        <v>496</v>
      </c>
      <c r="X459" s="32">
        <f t="shared" si="108"/>
        <v>496</v>
      </c>
    </row>
    <row r="460" spans="1:24" x14ac:dyDescent="0.25">
      <c r="A460" s="2"/>
      <c r="B460" s="2" t="s">
        <v>2</v>
      </c>
      <c r="C460" s="2">
        <f t="shared" si="98"/>
        <v>19</v>
      </c>
      <c r="D460" s="2">
        <f t="shared" si="99"/>
        <v>24</v>
      </c>
      <c r="E460" s="2">
        <f t="shared" si="102"/>
        <v>456</v>
      </c>
      <c r="F460" s="11">
        <v>441</v>
      </c>
      <c r="G460" s="10">
        <v>0</v>
      </c>
      <c r="H460" s="10">
        <v>0</v>
      </c>
      <c r="I460" s="10">
        <v>0</v>
      </c>
      <c r="J460" s="9">
        <v>0.14250253699851101</v>
      </c>
      <c r="K460" s="9">
        <v>0.4</v>
      </c>
      <c r="L460" s="9">
        <v>0.4</v>
      </c>
      <c r="N460" s="32">
        <f>IF('System Design'!$F$8=1,'Hourly Demand and Generation'!G460*'System Design'!$F$21,IF('System Design'!$F$8=2,'Hourly Demand and Generation'!H460*'System Design'!$F$21,IF('System Design'!$F$8=3,'Hourly Demand and Generation'!I460*'System Design'!$F$21)))</f>
        <v>0</v>
      </c>
      <c r="O460" s="32">
        <f>IF('System Design'!$F$8=1,'Hourly Demand and Generation'!J460*'System Design'!$F$22,IF('System Design'!$F$8=2,'Hourly Demand and Generation'!K460*'System Design'!$F$22,IF('System Design'!$F$8=3,'Hourly Demand and Generation'!L460*'System Design'!$F$22)))</f>
        <v>1000</v>
      </c>
      <c r="Q460" s="32">
        <f t="shared" si="100"/>
        <v>0</v>
      </c>
      <c r="R460" s="32">
        <f t="shared" si="103"/>
        <v>5400</v>
      </c>
      <c r="S460" s="32">
        <f t="shared" si="104"/>
        <v>0</v>
      </c>
      <c r="T460" s="32">
        <f t="shared" si="105"/>
        <v>21600</v>
      </c>
      <c r="U460" s="32">
        <f t="shared" si="106"/>
        <v>0</v>
      </c>
      <c r="V460" s="32">
        <f t="shared" si="101"/>
        <v>559</v>
      </c>
      <c r="W460" s="32">
        <f t="shared" si="107"/>
        <v>559</v>
      </c>
      <c r="X460" s="32">
        <f t="shared" si="108"/>
        <v>559</v>
      </c>
    </row>
    <row r="461" spans="1:24" x14ac:dyDescent="0.25">
      <c r="A461" s="2"/>
      <c r="B461" s="2" t="s">
        <v>2</v>
      </c>
      <c r="C461" s="2">
        <f>C460+1</f>
        <v>20</v>
      </c>
      <c r="D461" s="2">
        <v>1</v>
      </c>
      <c r="E461" s="2">
        <f t="shared" si="102"/>
        <v>457</v>
      </c>
      <c r="F461" s="11">
        <v>378</v>
      </c>
      <c r="G461" s="9">
        <v>0</v>
      </c>
      <c r="H461" s="9">
        <v>0</v>
      </c>
      <c r="I461" s="9">
        <v>0</v>
      </c>
      <c r="J461" s="9">
        <v>0.33551100914167398</v>
      </c>
      <c r="K461" s="9">
        <v>0.33551100914167398</v>
      </c>
      <c r="L461" s="9">
        <v>0.5</v>
      </c>
      <c r="N461" s="32">
        <f>IF('System Design'!$F$8=1,'Hourly Demand and Generation'!G461*'System Design'!$F$21,IF('System Design'!$F$8=2,'Hourly Demand and Generation'!H461*'System Design'!$F$21,IF('System Design'!$F$8=3,'Hourly Demand and Generation'!I461*'System Design'!$F$21)))</f>
        <v>0</v>
      </c>
      <c r="O461" s="32">
        <f>IF('System Design'!$F$8=1,'Hourly Demand and Generation'!J461*'System Design'!$F$22,IF('System Design'!$F$8=2,'Hourly Demand and Generation'!K461*'System Design'!$F$22,IF('System Design'!$F$8=3,'Hourly Demand and Generation'!L461*'System Design'!$F$22)))</f>
        <v>1250</v>
      </c>
      <c r="Q461" s="32">
        <f t="shared" si="100"/>
        <v>0</v>
      </c>
      <c r="R461" s="32">
        <f t="shared" si="103"/>
        <v>5400</v>
      </c>
      <c r="S461" s="32">
        <f t="shared" si="104"/>
        <v>0</v>
      </c>
      <c r="T461" s="32">
        <f t="shared" si="105"/>
        <v>21600</v>
      </c>
      <c r="U461" s="32">
        <f t="shared" si="106"/>
        <v>0</v>
      </c>
      <c r="V461" s="32">
        <f t="shared" si="101"/>
        <v>872</v>
      </c>
      <c r="W461" s="32">
        <f t="shared" si="107"/>
        <v>872</v>
      </c>
      <c r="X461" s="32">
        <f t="shared" si="108"/>
        <v>872</v>
      </c>
    </row>
    <row r="462" spans="1:24" x14ac:dyDescent="0.25">
      <c r="A462" s="2"/>
      <c r="B462" s="2" t="s">
        <v>2</v>
      </c>
      <c r="C462" s="2">
        <f>C461</f>
        <v>20</v>
      </c>
      <c r="D462" s="2">
        <f>D461+1</f>
        <v>2</v>
      </c>
      <c r="E462" s="2">
        <f t="shared" si="102"/>
        <v>458</v>
      </c>
      <c r="F462" s="11">
        <v>346.5</v>
      </c>
      <c r="G462" s="10">
        <v>0</v>
      </c>
      <c r="H462" s="10">
        <v>0</v>
      </c>
      <c r="I462" s="10">
        <v>0</v>
      </c>
      <c r="J462" s="9">
        <v>0.30195990822750701</v>
      </c>
      <c r="K462" s="9">
        <v>0.30195990822750701</v>
      </c>
      <c r="L462" s="9">
        <v>0.45</v>
      </c>
      <c r="N462" s="32">
        <f>IF('System Design'!$F$8=1,'Hourly Demand and Generation'!G462*'System Design'!$F$21,IF('System Design'!$F$8=2,'Hourly Demand and Generation'!H462*'System Design'!$F$21,IF('System Design'!$F$8=3,'Hourly Demand and Generation'!I462*'System Design'!$F$21)))</f>
        <v>0</v>
      </c>
      <c r="O462" s="32">
        <f>IF('System Design'!$F$8=1,'Hourly Demand and Generation'!J462*'System Design'!$F$22,IF('System Design'!$F$8=2,'Hourly Demand and Generation'!K462*'System Design'!$F$22,IF('System Design'!$F$8=3,'Hourly Demand and Generation'!L462*'System Design'!$F$22)))</f>
        <v>1125</v>
      </c>
      <c r="Q462" s="32">
        <f t="shared" si="100"/>
        <v>0</v>
      </c>
      <c r="R462" s="32">
        <f t="shared" si="103"/>
        <v>5400</v>
      </c>
      <c r="S462" s="32">
        <f t="shared" si="104"/>
        <v>0</v>
      </c>
      <c r="T462" s="32">
        <f t="shared" si="105"/>
        <v>21600</v>
      </c>
      <c r="U462" s="32">
        <f t="shared" si="106"/>
        <v>0</v>
      </c>
      <c r="V462" s="32">
        <f t="shared" si="101"/>
        <v>778.5</v>
      </c>
      <c r="W462" s="32">
        <f t="shared" si="107"/>
        <v>778.5</v>
      </c>
      <c r="X462" s="32">
        <f t="shared" si="108"/>
        <v>778.5</v>
      </c>
    </row>
    <row r="463" spans="1:24" x14ac:dyDescent="0.25">
      <c r="A463" s="2"/>
      <c r="B463" s="2" t="s">
        <v>2</v>
      </c>
      <c r="C463" s="2">
        <f t="shared" ref="C463:C484" si="109">C462</f>
        <v>20</v>
      </c>
      <c r="D463" s="2">
        <f t="shared" ref="D463:D484" si="110">D462+1</f>
        <v>3</v>
      </c>
      <c r="E463" s="2">
        <f t="shared" si="102"/>
        <v>459</v>
      </c>
      <c r="F463" s="11">
        <v>315</v>
      </c>
      <c r="G463" s="10">
        <v>0</v>
      </c>
      <c r="H463" s="10">
        <v>0</v>
      </c>
      <c r="I463" s="10">
        <v>0</v>
      </c>
      <c r="J463" s="9">
        <v>0.30195990822750701</v>
      </c>
      <c r="K463" s="9">
        <v>0.30195990822750701</v>
      </c>
      <c r="L463" s="9">
        <v>0.45</v>
      </c>
      <c r="N463" s="32">
        <f>IF('System Design'!$F$8=1,'Hourly Demand and Generation'!G463*'System Design'!$F$21,IF('System Design'!$F$8=2,'Hourly Demand and Generation'!H463*'System Design'!$F$21,IF('System Design'!$F$8=3,'Hourly Demand and Generation'!I463*'System Design'!$F$21)))</f>
        <v>0</v>
      </c>
      <c r="O463" s="32">
        <f>IF('System Design'!$F$8=1,'Hourly Demand and Generation'!J463*'System Design'!$F$22,IF('System Design'!$F$8=2,'Hourly Demand and Generation'!K463*'System Design'!$F$22,IF('System Design'!$F$8=3,'Hourly Demand and Generation'!L463*'System Design'!$F$22)))</f>
        <v>1125</v>
      </c>
      <c r="Q463" s="32">
        <f t="shared" si="100"/>
        <v>0</v>
      </c>
      <c r="R463" s="32">
        <f t="shared" si="103"/>
        <v>5400</v>
      </c>
      <c r="S463" s="32">
        <f t="shared" si="104"/>
        <v>0</v>
      </c>
      <c r="T463" s="32">
        <f t="shared" si="105"/>
        <v>21600</v>
      </c>
      <c r="U463" s="32">
        <f t="shared" si="106"/>
        <v>0</v>
      </c>
      <c r="V463" s="32">
        <f t="shared" si="101"/>
        <v>810</v>
      </c>
      <c r="W463" s="32">
        <f t="shared" si="107"/>
        <v>810</v>
      </c>
      <c r="X463" s="32">
        <f t="shared" si="108"/>
        <v>810</v>
      </c>
    </row>
    <row r="464" spans="1:24" x14ac:dyDescent="0.25">
      <c r="A464" s="2"/>
      <c r="B464" s="2" t="s">
        <v>2</v>
      </c>
      <c r="C464" s="2">
        <f t="shared" si="109"/>
        <v>20</v>
      </c>
      <c r="D464" s="2">
        <f t="shared" si="110"/>
        <v>4</v>
      </c>
      <c r="E464" s="2">
        <f t="shared" si="102"/>
        <v>460</v>
      </c>
      <c r="F464" s="11">
        <v>378</v>
      </c>
      <c r="G464" s="10">
        <v>0</v>
      </c>
      <c r="H464" s="10">
        <v>0</v>
      </c>
      <c r="I464" s="10">
        <v>0</v>
      </c>
      <c r="J464" s="9">
        <v>0.33551100914167398</v>
      </c>
      <c r="K464" s="9">
        <v>0.33551100914167398</v>
      </c>
      <c r="L464" s="9">
        <v>0.5</v>
      </c>
      <c r="N464" s="32">
        <f>IF('System Design'!$F$8=1,'Hourly Demand and Generation'!G464*'System Design'!$F$21,IF('System Design'!$F$8=2,'Hourly Demand and Generation'!H464*'System Design'!$F$21,IF('System Design'!$F$8=3,'Hourly Demand and Generation'!I464*'System Design'!$F$21)))</f>
        <v>0</v>
      </c>
      <c r="O464" s="32">
        <f>IF('System Design'!$F$8=1,'Hourly Demand and Generation'!J464*'System Design'!$F$22,IF('System Design'!$F$8=2,'Hourly Demand and Generation'!K464*'System Design'!$F$22,IF('System Design'!$F$8=3,'Hourly Demand and Generation'!L464*'System Design'!$F$22)))</f>
        <v>1250</v>
      </c>
      <c r="Q464" s="32">
        <f t="shared" si="100"/>
        <v>0</v>
      </c>
      <c r="R464" s="32">
        <f t="shared" si="103"/>
        <v>5400</v>
      </c>
      <c r="S464" s="32">
        <f t="shared" si="104"/>
        <v>0</v>
      </c>
      <c r="T464" s="32">
        <f t="shared" si="105"/>
        <v>21600</v>
      </c>
      <c r="U464" s="32">
        <f t="shared" si="106"/>
        <v>0</v>
      </c>
      <c r="V464" s="32">
        <f t="shared" si="101"/>
        <v>872</v>
      </c>
      <c r="W464" s="32">
        <f t="shared" si="107"/>
        <v>872</v>
      </c>
      <c r="X464" s="32">
        <f t="shared" si="108"/>
        <v>872</v>
      </c>
    </row>
    <row r="465" spans="1:24" x14ac:dyDescent="0.25">
      <c r="A465" s="2"/>
      <c r="B465" s="2" t="s">
        <v>2</v>
      </c>
      <c r="C465" s="2">
        <f t="shared" si="109"/>
        <v>20</v>
      </c>
      <c r="D465" s="2">
        <f t="shared" si="110"/>
        <v>5</v>
      </c>
      <c r="E465" s="2">
        <f t="shared" si="102"/>
        <v>461</v>
      </c>
      <c r="F465" s="11">
        <v>409.5</v>
      </c>
      <c r="G465" s="10">
        <v>0</v>
      </c>
      <c r="H465" s="10">
        <v>1.44E-2</v>
      </c>
      <c r="I465" s="10">
        <v>2.8799999999999999E-2</v>
      </c>
      <c r="J465" s="9">
        <v>0.26840880731333899</v>
      </c>
      <c r="K465" s="9">
        <v>0.26840880731333899</v>
      </c>
      <c r="L465" s="9">
        <v>0.4</v>
      </c>
      <c r="N465" s="32">
        <f>IF('System Design'!$F$8=1,'Hourly Demand and Generation'!G465*'System Design'!$F$21,IF('System Design'!$F$8=2,'Hourly Demand and Generation'!H465*'System Design'!$F$21,IF('System Design'!$F$8=3,'Hourly Demand and Generation'!I465*'System Design'!$F$21)))</f>
        <v>14.4</v>
      </c>
      <c r="O465" s="32">
        <f>IF('System Design'!$F$8=1,'Hourly Demand and Generation'!J465*'System Design'!$F$22,IF('System Design'!$F$8=2,'Hourly Demand and Generation'!K465*'System Design'!$F$22,IF('System Design'!$F$8=3,'Hourly Demand and Generation'!L465*'System Design'!$F$22)))</f>
        <v>1000</v>
      </c>
      <c r="Q465" s="32">
        <f t="shared" si="100"/>
        <v>0</v>
      </c>
      <c r="R465" s="32">
        <f t="shared" si="103"/>
        <v>5400</v>
      </c>
      <c r="S465" s="32">
        <f t="shared" si="104"/>
        <v>0</v>
      </c>
      <c r="T465" s="32">
        <f t="shared" si="105"/>
        <v>21600</v>
      </c>
      <c r="U465" s="32">
        <f t="shared" si="106"/>
        <v>0</v>
      </c>
      <c r="V465" s="32">
        <f t="shared" si="101"/>
        <v>604.9</v>
      </c>
      <c r="W465" s="32">
        <f t="shared" si="107"/>
        <v>604.9</v>
      </c>
      <c r="X465" s="32">
        <f t="shared" si="108"/>
        <v>604.9</v>
      </c>
    </row>
    <row r="466" spans="1:24" x14ac:dyDescent="0.25">
      <c r="A466" s="2"/>
      <c r="B466" s="2" t="s">
        <v>2</v>
      </c>
      <c r="C466" s="2">
        <f t="shared" si="109"/>
        <v>20</v>
      </c>
      <c r="D466" s="2">
        <f t="shared" si="110"/>
        <v>6</v>
      </c>
      <c r="E466" s="2">
        <f t="shared" si="102"/>
        <v>462</v>
      </c>
      <c r="F466" s="11">
        <v>441</v>
      </c>
      <c r="G466" s="10">
        <v>2.8799999999999999E-2</v>
      </c>
      <c r="H466" s="10">
        <v>4.4999999999999998E-2</v>
      </c>
      <c r="I466" s="10">
        <v>6.1199999999999997E-2</v>
      </c>
      <c r="J466" s="9">
        <v>0.26840880731333899</v>
      </c>
      <c r="K466" s="9">
        <v>0.26840880731333899</v>
      </c>
      <c r="L466" s="9">
        <v>0.4</v>
      </c>
      <c r="N466" s="32">
        <f>IF('System Design'!$F$8=1,'Hourly Demand and Generation'!G466*'System Design'!$F$21,IF('System Design'!$F$8=2,'Hourly Demand and Generation'!H466*'System Design'!$F$21,IF('System Design'!$F$8=3,'Hourly Demand and Generation'!I466*'System Design'!$F$21)))</f>
        <v>30.599999999999998</v>
      </c>
      <c r="O466" s="32">
        <f>IF('System Design'!$F$8=1,'Hourly Demand and Generation'!J466*'System Design'!$F$22,IF('System Design'!$F$8=2,'Hourly Demand and Generation'!K466*'System Design'!$F$22,IF('System Design'!$F$8=3,'Hourly Demand and Generation'!L466*'System Design'!$F$22)))</f>
        <v>1000</v>
      </c>
      <c r="Q466" s="32">
        <f t="shared" si="100"/>
        <v>0</v>
      </c>
      <c r="R466" s="32">
        <f t="shared" si="103"/>
        <v>5400</v>
      </c>
      <c r="S466" s="32">
        <f t="shared" si="104"/>
        <v>0</v>
      </c>
      <c r="T466" s="32">
        <f t="shared" si="105"/>
        <v>21600</v>
      </c>
      <c r="U466" s="32">
        <f t="shared" si="106"/>
        <v>0</v>
      </c>
      <c r="V466" s="32">
        <f t="shared" si="101"/>
        <v>589.59999999999991</v>
      </c>
      <c r="W466" s="32">
        <f t="shared" si="107"/>
        <v>589.59999999999991</v>
      </c>
      <c r="X466" s="32">
        <f t="shared" si="108"/>
        <v>589.59999999999991</v>
      </c>
    </row>
    <row r="467" spans="1:24" x14ac:dyDescent="0.25">
      <c r="A467" s="2"/>
      <c r="B467" s="2" t="s">
        <v>2</v>
      </c>
      <c r="C467" s="2">
        <f t="shared" si="109"/>
        <v>20</v>
      </c>
      <c r="D467" s="2">
        <f t="shared" si="110"/>
        <v>7</v>
      </c>
      <c r="E467" s="2">
        <f t="shared" si="102"/>
        <v>463</v>
      </c>
      <c r="F467" s="11">
        <v>472.5</v>
      </c>
      <c r="G467" s="10">
        <v>6.1199999999999997E-2</v>
      </c>
      <c r="H467" s="10">
        <v>7.5600000000000001E-2</v>
      </c>
      <c r="I467" s="10">
        <v>0.09</v>
      </c>
      <c r="J467" s="9">
        <v>0.30195990822750701</v>
      </c>
      <c r="K467" s="9">
        <v>0.30195990822750701</v>
      </c>
      <c r="L467" s="9">
        <v>0.45</v>
      </c>
      <c r="N467" s="32">
        <f>IF('System Design'!$F$8=1,'Hourly Demand and Generation'!G467*'System Design'!$F$21,IF('System Design'!$F$8=2,'Hourly Demand and Generation'!H467*'System Design'!$F$21,IF('System Design'!$F$8=3,'Hourly Demand and Generation'!I467*'System Design'!$F$21)))</f>
        <v>45</v>
      </c>
      <c r="O467" s="32">
        <f>IF('System Design'!$F$8=1,'Hourly Demand and Generation'!J467*'System Design'!$F$22,IF('System Design'!$F$8=2,'Hourly Demand and Generation'!K467*'System Design'!$F$22,IF('System Design'!$F$8=3,'Hourly Demand and Generation'!L467*'System Design'!$F$22)))</f>
        <v>1125</v>
      </c>
      <c r="Q467" s="32">
        <f t="shared" si="100"/>
        <v>0</v>
      </c>
      <c r="R467" s="32">
        <f t="shared" si="103"/>
        <v>5400</v>
      </c>
      <c r="S467" s="32">
        <f t="shared" si="104"/>
        <v>0</v>
      </c>
      <c r="T467" s="32">
        <f t="shared" si="105"/>
        <v>21600</v>
      </c>
      <c r="U467" s="32">
        <f t="shared" si="106"/>
        <v>0</v>
      </c>
      <c r="V467" s="32">
        <f t="shared" si="101"/>
        <v>697.5</v>
      </c>
      <c r="W467" s="32">
        <f t="shared" si="107"/>
        <v>697.5</v>
      </c>
      <c r="X467" s="32">
        <f t="shared" si="108"/>
        <v>697.5</v>
      </c>
    </row>
    <row r="468" spans="1:24" x14ac:dyDescent="0.25">
      <c r="A468" s="2"/>
      <c r="B468" s="2" t="s">
        <v>2</v>
      </c>
      <c r="C468" s="2">
        <f t="shared" si="109"/>
        <v>20</v>
      </c>
      <c r="D468" s="2">
        <f t="shared" si="110"/>
        <v>8</v>
      </c>
      <c r="E468" s="2">
        <f t="shared" si="102"/>
        <v>464</v>
      </c>
      <c r="F468" s="11">
        <v>504</v>
      </c>
      <c r="G468" s="10">
        <v>0.1188</v>
      </c>
      <c r="H468" s="10">
        <v>0.13500000000000001</v>
      </c>
      <c r="I468" s="10">
        <v>0.1512</v>
      </c>
      <c r="J468" s="9">
        <v>0.30195990822750701</v>
      </c>
      <c r="K468" s="9">
        <v>0.30195990822750701</v>
      </c>
      <c r="L468" s="9">
        <v>0.45</v>
      </c>
      <c r="N468" s="32">
        <f>IF('System Design'!$F$8=1,'Hourly Demand and Generation'!G468*'System Design'!$F$21,IF('System Design'!$F$8=2,'Hourly Demand and Generation'!H468*'System Design'!$F$21,IF('System Design'!$F$8=3,'Hourly Demand and Generation'!I468*'System Design'!$F$21)))</f>
        <v>75.599999999999994</v>
      </c>
      <c r="O468" s="32">
        <f>IF('System Design'!$F$8=1,'Hourly Demand and Generation'!J468*'System Design'!$F$22,IF('System Design'!$F$8=2,'Hourly Demand and Generation'!K468*'System Design'!$F$22,IF('System Design'!$F$8=3,'Hourly Demand and Generation'!L468*'System Design'!$F$22)))</f>
        <v>1125</v>
      </c>
      <c r="Q468" s="32">
        <f t="shared" si="100"/>
        <v>0</v>
      </c>
      <c r="R468" s="32">
        <f t="shared" si="103"/>
        <v>5400</v>
      </c>
      <c r="S468" s="32">
        <f t="shared" si="104"/>
        <v>0</v>
      </c>
      <c r="T468" s="32">
        <f t="shared" si="105"/>
        <v>21600</v>
      </c>
      <c r="U468" s="32">
        <f t="shared" si="106"/>
        <v>0</v>
      </c>
      <c r="V468" s="32">
        <f t="shared" si="101"/>
        <v>696.59999999999991</v>
      </c>
      <c r="W468" s="32">
        <f t="shared" si="107"/>
        <v>696.59999999999991</v>
      </c>
      <c r="X468" s="32">
        <f t="shared" si="108"/>
        <v>696.59999999999991</v>
      </c>
    </row>
    <row r="469" spans="1:24" x14ac:dyDescent="0.25">
      <c r="A469" s="2"/>
      <c r="B469" s="2" t="s">
        <v>2</v>
      </c>
      <c r="C469" s="2">
        <f t="shared" si="109"/>
        <v>20</v>
      </c>
      <c r="D469" s="2">
        <f t="shared" si="110"/>
        <v>9</v>
      </c>
      <c r="E469" s="2">
        <f t="shared" si="102"/>
        <v>465</v>
      </c>
      <c r="F469" s="11">
        <v>504</v>
      </c>
      <c r="G469" s="10">
        <v>0.18</v>
      </c>
      <c r="H469" s="10">
        <v>0.19439999999999999</v>
      </c>
      <c r="I469" s="10">
        <v>0.20880000000000001</v>
      </c>
      <c r="J469" s="9">
        <v>0.26840880731333899</v>
      </c>
      <c r="K469" s="9">
        <v>0.26840880731333899</v>
      </c>
      <c r="L469" s="9">
        <v>0.4</v>
      </c>
      <c r="N469" s="32">
        <f>IF('System Design'!$F$8=1,'Hourly Demand and Generation'!G469*'System Design'!$F$21,IF('System Design'!$F$8=2,'Hourly Demand and Generation'!H469*'System Design'!$F$21,IF('System Design'!$F$8=3,'Hourly Demand and Generation'!I469*'System Design'!$F$21)))</f>
        <v>104.4</v>
      </c>
      <c r="O469" s="32">
        <f>IF('System Design'!$F$8=1,'Hourly Demand and Generation'!J469*'System Design'!$F$22,IF('System Design'!$F$8=2,'Hourly Demand and Generation'!K469*'System Design'!$F$22,IF('System Design'!$F$8=3,'Hourly Demand and Generation'!L469*'System Design'!$F$22)))</f>
        <v>1000</v>
      </c>
      <c r="Q469" s="32">
        <f t="shared" si="100"/>
        <v>0</v>
      </c>
      <c r="R469" s="32">
        <f t="shared" si="103"/>
        <v>5400</v>
      </c>
      <c r="S469" s="32">
        <f t="shared" si="104"/>
        <v>0</v>
      </c>
      <c r="T469" s="32">
        <f t="shared" si="105"/>
        <v>21600</v>
      </c>
      <c r="U469" s="32">
        <f t="shared" si="106"/>
        <v>0</v>
      </c>
      <c r="V469" s="32">
        <f t="shared" si="101"/>
        <v>600.40000000000009</v>
      </c>
      <c r="W469" s="32">
        <f t="shared" si="107"/>
        <v>600.40000000000009</v>
      </c>
      <c r="X469" s="32">
        <f t="shared" si="108"/>
        <v>600.40000000000009</v>
      </c>
    </row>
    <row r="470" spans="1:24" x14ac:dyDescent="0.25">
      <c r="A470" s="2"/>
      <c r="B470" s="2" t="s">
        <v>2</v>
      </c>
      <c r="C470" s="2">
        <f t="shared" si="109"/>
        <v>20</v>
      </c>
      <c r="D470" s="2">
        <f t="shared" si="110"/>
        <v>10</v>
      </c>
      <c r="E470" s="2">
        <f t="shared" si="102"/>
        <v>466</v>
      </c>
      <c r="F470" s="11">
        <v>491.4</v>
      </c>
      <c r="G470" s="10">
        <v>0.2412</v>
      </c>
      <c r="H470" s="10">
        <v>0.25559999999999999</v>
      </c>
      <c r="I470" s="10">
        <v>0.27</v>
      </c>
      <c r="J470" s="9">
        <v>0.30195990822750701</v>
      </c>
      <c r="K470" s="9">
        <v>0.30195990822750701</v>
      </c>
      <c r="L470" s="9">
        <v>0.45</v>
      </c>
      <c r="N470" s="32">
        <f>IF('System Design'!$F$8=1,'Hourly Demand and Generation'!G470*'System Design'!$F$21,IF('System Design'!$F$8=2,'Hourly Demand and Generation'!H470*'System Design'!$F$21,IF('System Design'!$F$8=3,'Hourly Demand and Generation'!I470*'System Design'!$F$21)))</f>
        <v>135</v>
      </c>
      <c r="O470" s="32">
        <f>IF('System Design'!$F$8=1,'Hourly Demand and Generation'!J470*'System Design'!$F$22,IF('System Design'!$F$8=2,'Hourly Demand and Generation'!K470*'System Design'!$F$22,IF('System Design'!$F$8=3,'Hourly Demand and Generation'!L470*'System Design'!$F$22)))</f>
        <v>1125</v>
      </c>
      <c r="Q470" s="32">
        <f t="shared" si="100"/>
        <v>0</v>
      </c>
      <c r="R470" s="32">
        <f t="shared" si="103"/>
        <v>5400</v>
      </c>
      <c r="S470" s="32">
        <f t="shared" si="104"/>
        <v>0</v>
      </c>
      <c r="T470" s="32">
        <f t="shared" si="105"/>
        <v>21600</v>
      </c>
      <c r="U470" s="32">
        <f t="shared" si="106"/>
        <v>0</v>
      </c>
      <c r="V470" s="32">
        <f t="shared" si="101"/>
        <v>768.6</v>
      </c>
      <c r="W470" s="32">
        <f t="shared" si="107"/>
        <v>768.6</v>
      </c>
      <c r="X470" s="32">
        <f t="shared" si="108"/>
        <v>768.6</v>
      </c>
    </row>
    <row r="471" spans="1:24" x14ac:dyDescent="0.25">
      <c r="A471" s="2"/>
      <c r="B471" s="2" t="s">
        <v>2</v>
      </c>
      <c r="C471" s="2">
        <f t="shared" si="109"/>
        <v>20</v>
      </c>
      <c r="D471" s="2">
        <f t="shared" si="110"/>
        <v>11</v>
      </c>
      <c r="E471" s="2">
        <f t="shared" si="102"/>
        <v>467</v>
      </c>
      <c r="F471" s="11">
        <v>485.1</v>
      </c>
      <c r="G471" s="10">
        <v>0.29880000000000001</v>
      </c>
      <c r="H471" s="10">
        <v>0.315</v>
      </c>
      <c r="I471" s="10">
        <v>0.33119999999999999</v>
      </c>
      <c r="J471" s="9">
        <v>0.26840880731333899</v>
      </c>
      <c r="K471" s="9">
        <v>0.26840880731333899</v>
      </c>
      <c r="L471" s="9">
        <v>0.4</v>
      </c>
      <c r="N471" s="32">
        <f>IF('System Design'!$F$8=1,'Hourly Demand and Generation'!G471*'System Design'!$F$21,IF('System Design'!$F$8=2,'Hourly Demand and Generation'!H471*'System Design'!$F$21,IF('System Design'!$F$8=3,'Hourly Demand and Generation'!I471*'System Design'!$F$21)))</f>
        <v>165.6</v>
      </c>
      <c r="O471" s="32">
        <f>IF('System Design'!$F$8=1,'Hourly Demand and Generation'!J471*'System Design'!$F$22,IF('System Design'!$F$8=2,'Hourly Demand and Generation'!K471*'System Design'!$F$22,IF('System Design'!$F$8=3,'Hourly Demand and Generation'!L471*'System Design'!$F$22)))</f>
        <v>1000</v>
      </c>
      <c r="Q471" s="32">
        <f t="shared" si="100"/>
        <v>0</v>
      </c>
      <c r="R471" s="32">
        <f t="shared" si="103"/>
        <v>5400</v>
      </c>
      <c r="S471" s="32">
        <f t="shared" si="104"/>
        <v>0</v>
      </c>
      <c r="T471" s="32">
        <f t="shared" si="105"/>
        <v>21600</v>
      </c>
      <c r="U471" s="32">
        <f t="shared" si="106"/>
        <v>0</v>
      </c>
      <c r="V471" s="32">
        <f t="shared" si="101"/>
        <v>680.49999999999989</v>
      </c>
      <c r="W471" s="32">
        <f t="shared" si="107"/>
        <v>680.49999999999989</v>
      </c>
      <c r="X471" s="32">
        <f t="shared" si="108"/>
        <v>680.49999999999989</v>
      </c>
    </row>
    <row r="472" spans="1:24" x14ac:dyDescent="0.25">
      <c r="A472" s="2"/>
      <c r="B472" s="2" t="s">
        <v>2</v>
      </c>
      <c r="C472" s="2">
        <f t="shared" si="109"/>
        <v>20</v>
      </c>
      <c r="D472" s="2">
        <f t="shared" si="110"/>
        <v>12</v>
      </c>
      <c r="E472" s="2">
        <f t="shared" si="102"/>
        <v>468</v>
      </c>
      <c r="F472" s="11">
        <v>485.1</v>
      </c>
      <c r="G472" s="10">
        <v>0.36</v>
      </c>
      <c r="H472" s="10">
        <v>0.36</v>
      </c>
      <c r="I472" s="10">
        <v>0.36</v>
      </c>
      <c r="J472" s="9">
        <v>0.25163325685625598</v>
      </c>
      <c r="K472" s="9">
        <v>0.25163325685625598</v>
      </c>
      <c r="L472" s="9">
        <v>0.375</v>
      </c>
      <c r="N472" s="32">
        <f>IF('System Design'!$F$8=1,'Hourly Demand and Generation'!G472*'System Design'!$F$21,IF('System Design'!$F$8=2,'Hourly Demand and Generation'!H472*'System Design'!$F$21,IF('System Design'!$F$8=3,'Hourly Demand and Generation'!I472*'System Design'!$F$21)))</f>
        <v>180</v>
      </c>
      <c r="O472" s="32">
        <f>IF('System Design'!$F$8=1,'Hourly Demand and Generation'!J472*'System Design'!$F$22,IF('System Design'!$F$8=2,'Hourly Demand and Generation'!K472*'System Design'!$F$22,IF('System Design'!$F$8=3,'Hourly Demand and Generation'!L472*'System Design'!$F$22)))</f>
        <v>937.5</v>
      </c>
      <c r="Q472" s="32">
        <f t="shared" si="100"/>
        <v>0</v>
      </c>
      <c r="R472" s="32">
        <f t="shared" si="103"/>
        <v>5400</v>
      </c>
      <c r="S472" s="32">
        <f t="shared" si="104"/>
        <v>0</v>
      </c>
      <c r="T472" s="32">
        <f t="shared" si="105"/>
        <v>21600</v>
      </c>
      <c r="U472" s="32">
        <f t="shared" si="106"/>
        <v>0</v>
      </c>
      <c r="V472" s="32">
        <f t="shared" si="101"/>
        <v>632.4</v>
      </c>
      <c r="W472" s="32">
        <f t="shared" si="107"/>
        <v>632.4</v>
      </c>
      <c r="X472" s="32">
        <f t="shared" si="108"/>
        <v>632.4</v>
      </c>
    </row>
    <row r="473" spans="1:24" x14ac:dyDescent="0.25">
      <c r="A473" s="2"/>
      <c r="B473" s="2" t="s">
        <v>2</v>
      </c>
      <c r="C473" s="2">
        <f t="shared" si="109"/>
        <v>20</v>
      </c>
      <c r="D473" s="2">
        <f t="shared" si="110"/>
        <v>13</v>
      </c>
      <c r="E473" s="2">
        <f t="shared" si="102"/>
        <v>469</v>
      </c>
      <c r="F473" s="11">
        <v>504</v>
      </c>
      <c r="G473" s="10">
        <v>0.29880000000000001</v>
      </c>
      <c r="H473" s="10">
        <v>0.315</v>
      </c>
      <c r="I473" s="10">
        <v>0.33119999999999999</v>
      </c>
      <c r="J473" s="9">
        <v>0.26840880731333899</v>
      </c>
      <c r="K473" s="9">
        <v>0.26840880731333899</v>
      </c>
      <c r="L473" s="9">
        <v>0.4</v>
      </c>
      <c r="N473" s="32">
        <f>IF('System Design'!$F$8=1,'Hourly Demand and Generation'!G473*'System Design'!$F$21,IF('System Design'!$F$8=2,'Hourly Demand and Generation'!H473*'System Design'!$F$21,IF('System Design'!$F$8=3,'Hourly Demand and Generation'!I473*'System Design'!$F$21)))</f>
        <v>165.6</v>
      </c>
      <c r="O473" s="32">
        <f>IF('System Design'!$F$8=1,'Hourly Demand and Generation'!J473*'System Design'!$F$22,IF('System Design'!$F$8=2,'Hourly Demand and Generation'!K473*'System Design'!$F$22,IF('System Design'!$F$8=3,'Hourly Demand and Generation'!L473*'System Design'!$F$22)))</f>
        <v>1000</v>
      </c>
      <c r="Q473" s="32">
        <f t="shared" si="100"/>
        <v>0</v>
      </c>
      <c r="R473" s="32">
        <f t="shared" si="103"/>
        <v>5400</v>
      </c>
      <c r="S473" s="32">
        <f t="shared" si="104"/>
        <v>0</v>
      </c>
      <c r="T473" s="32">
        <f t="shared" si="105"/>
        <v>21600</v>
      </c>
      <c r="U473" s="32">
        <f t="shared" si="106"/>
        <v>0</v>
      </c>
      <c r="V473" s="32">
        <f t="shared" si="101"/>
        <v>661.59999999999991</v>
      </c>
      <c r="W473" s="32">
        <f t="shared" si="107"/>
        <v>661.59999999999991</v>
      </c>
      <c r="X473" s="32">
        <f t="shared" si="108"/>
        <v>661.59999999999991</v>
      </c>
    </row>
    <row r="474" spans="1:24" x14ac:dyDescent="0.25">
      <c r="A474" s="2"/>
      <c r="B474" s="2" t="s">
        <v>2</v>
      </c>
      <c r="C474" s="2">
        <f t="shared" si="109"/>
        <v>20</v>
      </c>
      <c r="D474" s="2">
        <f t="shared" si="110"/>
        <v>14</v>
      </c>
      <c r="E474" s="2">
        <f t="shared" si="102"/>
        <v>470</v>
      </c>
      <c r="F474" s="11">
        <v>504</v>
      </c>
      <c r="G474" s="10">
        <v>0.2412</v>
      </c>
      <c r="H474" s="10">
        <v>0.25559999999999999</v>
      </c>
      <c r="I474" s="10">
        <v>0.27</v>
      </c>
      <c r="J474" s="9">
        <v>0.285184357770423</v>
      </c>
      <c r="K474" s="9">
        <v>0.285184357770423</v>
      </c>
      <c r="L474" s="9">
        <v>0.42499999999999999</v>
      </c>
      <c r="N474" s="32">
        <f>IF('System Design'!$F$8=1,'Hourly Demand and Generation'!G474*'System Design'!$F$21,IF('System Design'!$F$8=2,'Hourly Demand and Generation'!H474*'System Design'!$F$21,IF('System Design'!$F$8=3,'Hourly Demand and Generation'!I474*'System Design'!$F$21)))</f>
        <v>135</v>
      </c>
      <c r="O474" s="32">
        <f>IF('System Design'!$F$8=1,'Hourly Demand and Generation'!J474*'System Design'!$F$22,IF('System Design'!$F$8=2,'Hourly Demand and Generation'!K474*'System Design'!$F$22,IF('System Design'!$F$8=3,'Hourly Demand and Generation'!L474*'System Design'!$F$22)))</f>
        <v>1062.5</v>
      </c>
      <c r="Q474" s="32">
        <f t="shared" si="100"/>
        <v>0</v>
      </c>
      <c r="R474" s="32">
        <f t="shared" si="103"/>
        <v>5400</v>
      </c>
      <c r="S474" s="32">
        <f t="shared" si="104"/>
        <v>0</v>
      </c>
      <c r="T474" s="32">
        <f t="shared" si="105"/>
        <v>21600</v>
      </c>
      <c r="U474" s="32">
        <f t="shared" si="106"/>
        <v>0</v>
      </c>
      <c r="V474" s="32">
        <f t="shared" si="101"/>
        <v>693.5</v>
      </c>
      <c r="W474" s="32">
        <f t="shared" si="107"/>
        <v>693.5</v>
      </c>
      <c r="X474" s="32">
        <f t="shared" si="108"/>
        <v>693.5</v>
      </c>
    </row>
    <row r="475" spans="1:24" x14ac:dyDescent="0.25">
      <c r="A475" s="2"/>
      <c r="B475" s="2" t="s">
        <v>2</v>
      </c>
      <c r="C475" s="2">
        <f t="shared" si="109"/>
        <v>20</v>
      </c>
      <c r="D475" s="2">
        <f t="shared" si="110"/>
        <v>15</v>
      </c>
      <c r="E475" s="2">
        <f t="shared" si="102"/>
        <v>471</v>
      </c>
      <c r="F475" s="11">
        <v>535.5</v>
      </c>
      <c r="G475" s="10">
        <v>0.18</v>
      </c>
      <c r="H475" s="10">
        <v>0.19439999999999999</v>
      </c>
      <c r="I475" s="10">
        <v>0.20880000000000001</v>
      </c>
      <c r="J475" s="9">
        <v>0.30195990822750701</v>
      </c>
      <c r="K475" s="9">
        <v>0.30195990822750701</v>
      </c>
      <c r="L475" s="9">
        <v>0.45</v>
      </c>
      <c r="N475" s="32">
        <f>IF('System Design'!$F$8=1,'Hourly Demand and Generation'!G475*'System Design'!$F$21,IF('System Design'!$F$8=2,'Hourly Demand and Generation'!H475*'System Design'!$F$21,IF('System Design'!$F$8=3,'Hourly Demand and Generation'!I475*'System Design'!$F$21)))</f>
        <v>104.4</v>
      </c>
      <c r="O475" s="32">
        <f>IF('System Design'!$F$8=1,'Hourly Demand and Generation'!J475*'System Design'!$F$22,IF('System Design'!$F$8=2,'Hourly Demand and Generation'!K475*'System Design'!$F$22,IF('System Design'!$F$8=3,'Hourly Demand and Generation'!L475*'System Design'!$F$22)))</f>
        <v>1125</v>
      </c>
      <c r="Q475" s="32">
        <f t="shared" si="100"/>
        <v>0</v>
      </c>
      <c r="R475" s="32">
        <f t="shared" si="103"/>
        <v>5400</v>
      </c>
      <c r="S475" s="32">
        <f t="shared" si="104"/>
        <v>0</v>
      </c>
      <c r="T475" s="32">
        <f t="shared" si="105"/>
        <v>21600</v>
      </c>
      <c r="U475" s="32">
        <f t="shared" si="106"/>
        <v>0</v>
      </c>
      <c r="V475" s="32">
        <f t="shared" si="101"/>
        <v>693.90000000000009</v>
      </c>
      <c r="W475" s="32">
        <f t="shared" si="107"/>
        <v>693.90000000000009</v>
      </c>
      <c r="X475" s="32">
        <f t="shared" si="108"/>
        <v>693.90000000000009</v>
      </c>
    </row>
    <row r="476" spans="1:24" x14ac:dyDescent="0.25">
      <c r="A476" s="2"/>
      <c r="B476" s="2" t="s">
        <v>2</v>
      </c>
      <c r="C476" s="2">
        <f t="shared" si="109"/>
        <v>20</v>
      </c>
      <c r="D476" s="2">
        <f t="shared" si="110"/>
        <v>16</v>
      </c>
      <c r="E476" s="2">
        <f t="shared" si="102"/>
        <v>472</v>
      </c>
      <c r="F476" s="11">
        <v>567</v>
      </c>
      <c r="G476" s="10">
        <v>0.1188</v>
      </c>
      <c r="H476" s="10">
        <v>0.13500000000000001</v>
      </c>
      <c r="I476" s="10">
        <v>0.1512</v>
      </c>
      <c r="J476" s="9">
        <v>0.30195990822750701</v>
      </c>
      <c r="K476" s="9">
        <v>0.30195990822750701</v>
      </c>
      <c r="L476" s="9">
        <v>0.45</v>
      </c>
      <c r="N476" s="32">
        <f>IF('System Design'!$F$8=1,'Hourly Demand and Generation'!G476*'System Design'!$F$21,IF('System Design'!$F$8=2,'Hourly Demand and Generation'!H476*'System Design'!$F$21,IF('System Design'!$F$8=3,'Hourly Demand and Generation'!I476*'System Design'!$F$21)))</f>
        <v>75.599999999999994</v>
      </c>
      <c r="O476" s="32">
        <f>IF('System Design'!$F$8=1,'Hourly Demand and Generation'!J476*'System Design'!$F$22,IF('System Design'!$F$8=2,'Hourly Demand and Generation'!K476*'System Design'!$F$22,IF('System Design'!$F$8=3,'Hourly Demand and Generation'!L476*'System Design'!$F$22)))</f>
        <v>1125</v>
      </c>
      <c r="Q476" s="32">
        <f t="shared" si="100"/>
        <v>0</v>
      </c>
      <c r="R476" s="32">
        <f t="shared" si="103"/>
        <v>5400</v>
      </c>
      <c r="S476" s="32">
        <f t="shared" si="104"/>
        <v>0</v>
      </c>
      <c r="T476" s="32">
        <f t="shared" si="105"/>
        <v>21600</v>
      </c>
      <c r="U476" s="32">
        <f t="shared" si="106"/>
        <v>0</v>
      </c>
      <c r="V476" s="32">
        <f t="shared" si="101"/>
        <v>633.59999999999991</v>
      </c>
      <c r="W476" s="32">
        <f t="shared" si="107"/>
        <v>633.59999999999991</v>
      </c>
      <c r="X476" s="32">
        <f t="shared" si="108"/>
        <v>633.59999999999991</v>
      </c>
    </row>
    <row r="477" spans="1:24" x14ac:dyDescent="0.25">
      <c r="A477" s="2"/>
      <c r="B477" s="2" t="s">
        <v>2</v>
      </c>
      <c r="C477" s="2">
        <f t="shared" si="109"/>
        <v>20</v>
      </c>
      <c r="D477" s="2">
        <f t="shared" si="110"/>
        <v>17</v>
      </c>
      <c r="E477" s="2">
        <f t="shared" si="102"/>
        <v>473</v>
      </c>
      <c r="F477" s="11">
        <v>598.5</v>
      </c>
      <c r="G477" s="10">
        <v>6.1199999999999997E-2</v>
      </c>
      <c r="H477" s="10">
        <v>7.5600000000000001E-2</v>
      </c>
      <c r="I477" s="10">
        <v>0.09</v>
      </c>
      <c r="J477" s="9">
        <v>0.33551100914167398</v>
      </c>
      <c r="K477" s="9">
        <v>0.33551100914167398</v>
      </c>
      <c r="L477" s="9">
        <v>0.5</v>
      </c>
      <c r="N477" s="32">
        <f>IF('System Design'!$F$8=1,'Hourly Demand and Generation'!G477*'System Design'!$F$21,IF('System Design'!$F$8=2,'Hourly Demand and Generation'!H477*'System Design'!$F$21,IF('System Design'!$F$8=3,'Hourly Demand and Generation'!I477*'System Design'!$F$21)))</f>
        <v>45</v>
      </c>
      <c r="O477" s="32">
        <f>IF('System Design'!$F$8=1,'Hourly Demand and Generation'!J477*'System Design'!$F$22,IF('System Design'!$F$8=2,'Hourly Demand and Generation'!K477*'System Design'!$F$22,IF('System Design'!$F$8=3,'Hourly Demand and Generation'!L477*'System Design'!$F$22)))</f>
        <v>1250</v>
      </c>
      <c r="Q477" s="32">
        <f t="shared" si="100"/>
        <v>0</v>
      </c>
      <c r="R477" s="32">
        <f t="shared" si="103"/>
        <v>5400</v>
      </c>
      <c r="S477" s="32">
        <f t="shared" si="104"/>
        <v>0</v>
      </c>
      <c r="T477" s="32">
        <f t="shared" si="105"/>
        <v>21600</v>
      </c>
      <c r="U477" s="32">
        <f t="shared" si="106"/>
        <v>0</v>
      </c>
      <c r="V477" s="32">
        <f t="shared" si="101"/>
        <v>696.5</v>
      </c>
      <c r="W477" s="32">
        <f t="shared" si="107"/>
        <v>696.5</v>
      </c>
      <c r="X477" s="32">
        <f t="shared" si="108"/>
        <v>696.5</v>
      </c>
    </row>
    <row r="478" spans="1:24" x14ac:dyDescent="0.25">
      <c r="A478" s="2"/>
      <c r="B478" s="2" t="s">
        <v>2</v>
      </c>
      <c r="C478" s="2">
        <f t="shared" si="109"/>
        <v>20</v>
      </c>
      <c r="D478" s="2">
        <f t="shared" si="110"/>
        <v>18</v>
      </c>
      <c r="E478" s="2">
        <f t="shared" si="102"/>
        <v>474</v>
      </c>
      <c r="F478" s="11">
        <v>630</v>
      </c>
      <c r="G478" s="10">
        <v>2.8799999999999999E-2</v>
      </c>
      <c r="H478" s="10">
        <v>4.4999999999999998E-2</v>
      </c>
      <c r="I478" s="10">
        <v>6.1199999999999997E-2</v>
      </c>
      <c r="J478" s="9">
        <v>0.31873545868459002</v>
      </c>
      <c r="K478" s="9">
        <v>0.31873545868459002</v>
      </c>
      <c r="L478" s="9">
        <v>0.47499999999999998</v>
      </c>
      <c r="N478" s="32">
        <f>IF('System Design'!$F$8=1,'Hourly Demand and Generation'!G478*'System Design'!$F$21,IF('System Design'!$F$8=2,'Hourly Demand and Generation'!H478*'System Design'!$F$21,IF('System Design'!$F$8=3,'Hourly Demand and Generation'!I478*'System Design'!$F$21)))</f>
        <v>30.599999999999998</v>
      </c>
      <c r="O478" s="32">
        <f>IF('System Design'!$F$8=1,'Hourly Demand and Generation'!J478*'System Design'!$F$22,IF('System Design'!$F$8=2,'Hourly Demand and Generation'!K478*'System Design'!$F$22,IF('System Design'!$F$8=3,'Hourly Demand and Generation'!L478*'System Design'!$F$22)))</f>
        <v>1187.5</v>
      </c>
      <c r="Q478" s="32">
        <f t="shared" si="100"/>
        <v>0</v>
      </c>
      <c r="R478" s="32">
        <f t="shared" si="103"/>
        <v>5400</v>
      </c>
      <c r="S478" s="32">
        <f t="shared" si="104"/>
        <v>0</v>
      </c>
      <c r="T478" s="32">
        <f t="shared" si="105"/>
        <v>21600</v>
      </c>
      <c r="U478" s="32">
        <f t="shared" si="106"/>
        <v>0</v>
      </c>
      <c r="V478" s="32">
        <f t="shared" si="101"/>
        <v>588.09999999999991</v>
      </c>
      <c r="W478" s="32">
        <f t="shared" si="107"/>
        <v>588.09999999999991</v>
      </c>
      <c r="X478" s="32">
        <f t="shared" si="108"/>
        <v>588.09999999999991</v>
      </c>
    </row>
    <row r="479" spans="1:24" x14ac:dyDescent="0.25">
      <c r="A479" s="2"/>
      <c r="B479" s="2" t="s">
        <v>2</v>
      </c>
      <c r="C479" s="2">
        <f t="shared" si="109"/>
        <v>20</v>
      </c>
      <c r="D479" s="2">
        <f t="shared" si="110"/>
        <v>19</v>
      </c>
      <c r="E479" s="2">
        <f t="shared" si="102"/>
        <v>475</v>
      </c>
      <c r="F479" s="11">
        <v>611.1</v>
      </c>
      <c r="G479" s="9">
        <v>0</v>
      </c>
      <c r="H479" s="9">
        <v>1.44E-2</v>
      </c>
      <c r="I479" s="10">
        <v>2.8799999999999999E-2</v>
      </c>
      <c r="J479" s="9">
        <v>0.30195990822750701</v>
      </c>
      <c r="K479" s="9">
        <v>0.30195990822750701</v>
      </c>
      <c r="L479" s="9">
        <v>0.45</v>
      </c>
      <c r="N479" s="32">
        <f>IF('System Design'!$F$8=1,'Hourly Demand and Generation'!G479*'System Design'!$F$21,IF('System Design'!$F$8=2,'Hourly Demand and Generation'!H479*'System Design'!$F$21,IF('System Design'!$F$8=3,'Hourly Demand and Generation'!I479*'System Design'!$F$21)))</f>
        <v>14.4</v>
      </c>
      <c r="O479" s="32">
        <f>IF('System Design'!$F$8=1,'Hourly Demand and Generation'!J479*'System Design'!$F$22,IF('System Design'!$F$8=2,'Hourly Demand and Generation'!K479*'System Design'!$F$22,IF('System Design'!$F$8=3,'Hourly Demand and Generation'!L479*'System Design'!$F$22)))</f>
        <v>1125</v>
      </c>
      <c r="Q479" s="32">
        <f t="shared" si="100"/>
        <v>0</v>
      </c>
      <c r="R479" s="32">
        <f t="shared" si="103"/>
        <v>5400</v>
      </c>
      <c r="S479" s="32">
        <f t="shared" si="104"/>
        <v>0</v>
      </c>
      <c r="T479" s="32">
        <f t="shared" si="105"/>
        <v>21600</v>
      </c>
      <c r="U479" s="32">
        <f t="shared" si="106"/>
        <v>0</v>
      </c>
      <c r="V479" s="32">
        <f t="shared" si="101"/>
        <v>528.30000000000007</v>
      </c>
      <c r="W479" s="32">
        <f t="shared" si="107"/>
        <v>528.30000000000007</v>
      </c>
      <c r="X479" s="32">
        <f t="shared" si="108"/>
        <v>528.30000000000007</v>
      </c>
    </row>
    <row r="480" spans="1:24" x14ac:dyDescent="0.25">
      <c r="A480" s="2"/>
      <c r="B480" s="2" t="s">
        <v>2</v>
      </c>
      <c r="C480" s="2">
        <f t="shared" si="109"/>
        <v>20</v>
      </c>
      <c r="D480" s="2">
        <f t="shared" si="110"/>
        <v>20</v>
      </c>
      <c r="E480" s="2">
        <f t="shared" si="102"/>
        <v>476</v>
      </c>
      <c r="F480" s="11">
        <v>598.5</v>
      </c>
      <c r="G480" s="9">
        <v>0</v>
      </c>
      <c r="H480" s="9">
        <v>0</v>
      </c>
      <c r="I480" s="10">
        <v>0</v>
      </c>
      <c r="J480" s="9">
        <v>0.30195990822750701</v>
      </c>
      <c r="K480" s="9">
        <v>0.30195990822750701</v>
      </c>
      <c r="L480" s="9">
        <v>0.45</v>
      </c>
      <c r="N480" s="32">
        <f>IF('System Design'!$F$8=1,'Hourly Demand and Generation'!G480*'System Design'!$F$21,IF('System Design'!$F$8=2,'Hourly Demand and Generation'!H480*'System Design'!$F$21,IF('System Design'!$F$8=3,'Hourly Demand and Generation'!I480*'System Design'!$F$21)))</f>
        <v>0</v>
      </c>
      <c r="O480" s="32">
        <f>IF('System Design'!$F$8=1,'Hourly Demand and Generation'!J480*'System Design'!$F$22,IF('System Design'!$F$8=2,'Hourly Demand and Generation'!K480*'System Design'!$F$22,IF('System Design'!$F$8=3,'Hourly Demand and Generation'!L480*'System Design'!$F$22)))</f>
        <v>1125</v>
      </c>
      <c r="Q480" s="32">
        <f t="shared" si="100"/>
        <v>0</v>
      </c>
      <c r="R480" s="32">
        <f t="shared" si="103"/>
        <v>5400</v>
      </c>
      <c r="S480" s="32">
        <f t="shared" si="104"/>
        <v>0</v>
      </c>
      <c r="T480" s="32">
        <f t="shared" si="105"/>
        <v>21600</v>
      </c>
      <c r="U480" s="32">
        <f t="shared" si="106"/>
        <v>0</v>
      </c>
      <c r="V480" s="32">
        <f t="shared" si="101"/>
        <v>526.5</v>
      </c>
      <c r="W480" s="32">
        <f t="shared" si="107"/>
        <v>526.5</v>
      </c>
      <c r="X480" s="32">
        <f t="shared" si="108"/>
        <v>526.5</v>
      </c>
    </row>
    <row r="481" spans="1:24" x14ac:dyDescent="0.25">
      <c r="A481" s="2"/>
      <c r="B481" s="2" t="s">
        <v>2</v>
      </c>
      <c r="C481" s="2">
        <f t="shared" si="109"/>
        <v>20</v>
      </c>
      <c r="D481" s="2">
        <f t="shared" si="110"/>
        <v>21</v>
      </c>
      <c r="E481" s="2">
        <f t="shared" si="102"/>
        <v>477</v>
      </c>
      <c r="F481" s="11">
        <v>567</v>
      </c>
      <c r="G481" s="9">
        <v>0</v>
      </c>
      <c r="H481" s="9">
        <v>0</v>
      </c>
      <c r="I481" s="10">
        <v>0</v>
      </c>
      <c r="J481" s="9">
        <v>0.30195990822750701</v>
      </c>
      <c r="K481" s="9">
        <v>0.30195990822750701</v>
      </c>
      <c r="L481" s="9">
        <v>0.45</v>
      </c>
      <c r="N481" s="32">
        <f>IF('System Design'!$F$8=1,'Hourly Demand and Generation'!G481*'System Design'!$F$21,IF('System Design'!$F$8=2,'Hourly Demand and Generation'!H481*'System Design'!$F$21,IF('System Design'!$F$8=3,'Hourly Demand and Generation'!I481*'System Design'!$F$21)))</f>
        <v>0</v>
      </c>
      <c r="O481" s="32">
        <f>IF('System Design'!$F$8=1,'Hourly Demand and Generation'!J481*'System Design'!$F$22,IF('System Design'!$F$8=2,'Hourly Demand and Generation'!K481*'System Design'!$F$22,IF('System Design'!$F$8=3,'Hourly Demand and Generation'!L481*'System Design'!$F$22)))</f>
        <v>1125</v>
      </c>
      <c r="Q481" s="32">
        <f t="shared" si="100"/>
        <v>0</v>
      </c>
      <c r="R481" s="32">
        <f t="shared" si="103"/>
        <v>5400</v>
      </c>
      <c r="S481" s="32">
        <f t="shared" si="104"/>
        <v>0</v>
      </c>
      <c r="T481" s="32">
        <f t="shared" si="105"/>
        <v>21600</v>
      </c>
      <c r="U481" s="32">
        <f t="shared" si="106"/>
        <v>0</v>
      </c>
      <c r="V481" s="32">
        <f t="shared" si="101"/>
        <v>558</v>
      </c>
      <c r="W481" s="32">
        <f t="shared" si="107"/>
        <v>558</v>
      </c>
      <c r="X481" s="32">
        <f t="shared" si="108"/>
        <v>558</v>
      </c>
    </row>
    <row r="482" spans="1:24" x14ac:dyDescent="0.25">
      <c r="A482" s="2"/>
      <c r="B482" s="2" t="s">
        <v>2</v>
      </c>
      <c r="C482" s="2">
        <f t="shared" si="109"/>
        <v>20</v>
      </c>
      <c r="D482" s="2">
        <f t="shared" si="110"/>
        <v>22</v>
      </c>
      <c r="E482" s="2">
        <f t="shared" si="102"/>
        <v>478</v>
      </c>
      <c r="F482" s="11">
        <v>535.5</v>
      </c>
      <c r="G482" s="9">
        <v>0</v>
      </c>
      <c r="H482" s="9">
        <v>0</v>
      </c>
      <c r="I482" s="10">
        <v>0</v>
      </c>
      <c r="J482" s="9">
        <v>0.31873545868459002</v>
      </c>
      <c r="K482" s="9">
        <v>0.31873545868459002</v>
      </c>
      <c r="L482" s="9">
        <v>0.47499999999999998</v>
      </c>
      <c r="N482" s="32">
        <f>IF('System Design'!$F$8=1,'Hourly Demand and Generation'!G482*'System Design'!$F$21,IF('System Design'!$F$8=2,'Hourly Demand and Generation'!H482*'System Design'!$F$21,IF('System Design'!$F$8=3,'Hourly Demand and Generation'!I482*'System Design'!$F$21)))</f>
        <v>0</v>
      </c>
      <c r="O482" s="32">
        <f>IF('System Design'!$F$8=1,'Hourly Demand and Generation'!J482*'System Design'!$F$22,IF('System Design'!$F$8=2,'Hourly Demand and Generation'!K482*'System Design'!$F$22,IF('System Design'!$F$8=3,'Hourly Demand and Generation'!L482*'System Design'!$F$22)))</f>
        <v>1187.5</v>
      </c>
      <c r="Q482" s="32">
        <f t="shared" si="100"/>
        <v>0</v>
      </c>
      <c r="R482" s="32">
        <f t="shared" si="103"/>
        <v>5400</v>
      </c>
      <c r="S482" s="32">
        <f t="shared" si="104"/>
        <v>0</v>
      </c>
      <c r="T482" s="32">
        <f t="shared" si="105"/>
        <v>21600</v>
      </c>
      <c r="U482" s="32">
        <f t="shared" si="106"/>
        <v>0</v>
      </c>
      <c r="V482" s="32">
        <f t="shared" si="101"/>
        <v>652</v>
      </c>
      <c r="W482" s="32">
        <f t="shared" si="107"/>
        <v>652</v>
      </c>
      <c r="X482" s="32">
        <f t="shared" si="108"/>
        <v>652</v>
      </c>
    </row>
    <row r="483" spans="1:24" x14ac:dyDescent="0.25">
      <c r="A483" s="2"/>
      <c r="B483" s="2" t="s">
        <v>2</v>
      </c>
      <c r="C483" s="2">
        <f t="shared" si="109"/>
        <v>20</v>
      </c>
      <c r="D483" s="2">
        <f t="shared" si="110"/>
        <v>23</v>
      </c>
      <c r="E483" s="2">
        <f t="shared" si="102"/>
        <v>479</v>
      </c>
      <c r="F483" s="11">
        <v>504</v>
      </c>
      <c r="G483" s="9">
        <v>0</v>
      </c>
      <c r="H483" s="9">
        <v>0</v>
      </c>
      <c r="I483" s="10">
        <v>0</v>
      </c>
      <c r="J483" s="9">
        <v>0.26840880731333899</v>
      </c>
      <c r="K483" s="9">
        <v>0.26840880731333899</v>
      </c>
      <c r="L483" s="9">
        <v>0.4</v>
      </c>
      <c r="N483" s="32">
        <f>IF('System Design'!$F$8=1,'Hourly Demand and Generation'!G483*'System Design'!$F$21,IF('System Design'!$F$8=2,'Hourly Demand and Generation'!H483*'System Design'!$F$21,IF('System Design'!$F$8=3,'Hourly Demand and Generation'!I483*'System Design'!$F$21)))</f>
        <v>0</v>
      </c>
      <c r="O483" s="32">
        <f>IF('System Design'!$F$8=1,'Hourly Demand and Generation'!J483*'System Design'!$F$22,IF('System Design'!$F$8=2,'Hourly Demand and Generation'!K483*'System Design'!$F$22,IF('System Design'!$F$8=3,'Hourly Demand and Generation'!L483*'System Design'!$F$22)))</f>
        <v>1000</v>
      </c>
      <c r="Q483" s="32">
        <f t="shared" si="100"/>
        <v>0</v>
      </c>
      <c r="R483" s="32">
        <f t="shared" si="103"/>
        <v>5400</v>
      </c>
      <c r="S483" s="32">
        <f t="shared" si="104"/>
        <v>0</v>
      </c>
      <c r="T483" s="32">
        <f t="shared" si="105"/>
        <v>21600</v>
      </c>
      <c r="U483" s="32">
        <f t="shared" si="106"/>
        <v>0</v>
      </c>
      <c r="V483" s="32">
        <f t="shared" si="101"/>
        <v>496</v>
      </c>
      <c r="W483" s="32">
        <f t="shared" si="107"/>
        <v>496</v>
      </c>
      <c r="X483" s="32">
        <f t="shared" si="108"/>
        <v>496</v>
      </c>
    </row>
    <row r="484" spans="1:24" x14ac:dyDescent="0.25">
      <c r="A484" s="2"/>
      <c r="B484" s="2" t="s">
        <v>2</v>
      </c>
      <c r="C484" s="2">
        <f t="shared" si="109"/>
        <v>20</v>
      </c>
      <c r="D484" s="2">
        <f t="shared" si="110"/>
        <v>24</v>
      </c>
      <c r="E484" s="2">
        <f t="shared" si="102"/>
        <v>480</v>
      </c>
      <c r="F484" s="11">
        <v>441</v>
      </c>
      <c r="G484" s="9">
        <v>0</v>
      </c>
      <c r="H484" s="9">
        <v>0</v>
      </c>
      <c r="I484" s="10">
        <v>0</v>
      </c>
      <c r="J484" s="9">
        <v>0.26840880731333899</v>
      </c>
      <c r="K484" s="9">
        <v>0.26840880731333899</v>
      </c>
      <c r="L484" s="9">
        <v>0.4</v>
      </c>
      <c r="N484" s="32">
        <f>IF('System Design'!$F$8=1,'Hourly Demand and Generation'!G484*'System Design'!$F$21,IF('System Design'!$F$8=2,'Hourly Demand and Generation'!H484*'System Design'!$F$21,IF('System Design'!$F$8=3,'Hourly Demand and Generation'!I484*'System Design'!$F$21)))</f>
        <v>0</v>
      </c>
      <c r="O484" s="32">
        <f>IF('System Design'!$F$8=1,'Hourly Demand and Generation'!J484*'System Design'!$F$22,IF('System Design'!$F$8=2,'Hourly Demand and Generation'!K484*'System Design'!$F$22,IF('System Design'!$F$8=3,'Hourly Demand and Generation'!L484*'System Design'!$F$22)))</f>
        <v>1000</v>
      </c>
      <c r="Q484" s="32">
        <f t="shared" si="100"/>
        <v>0</v>
      </c>
      <c r="R484" s="32">
        <f t="shared" si="103"/>
        <v>5400</v>
      </c>
      <c r="S484" s="32">
        <f t="shared" si="104"/>
        <v>0</v>
      </c>
      <c r="T484" s="32">
        <f t="shared" si="105"/>
        <v>21600</v>
      </c>
      <c r="U484" s="32">
        <f t="shared" si="106"/>
        <v>0</v>
      </c>
      <c r="V484" s="32">
        <f t="shared" si="101"/>
        <v>559</v>
      </c>
      <c r="W484" s="32">
        <f t="shared" si="107"/>
        <v>559</v>
      </c>
      <c r="X484" s="32">
        <f t="shared" si="108"/>
        <v>559</v>
      </c>
    </row>
    <row r="485" spans="1:24" x14ac:dyDescent="0.25">
      <c r="A485" s="2"/>
      <c r="B485" s="2" t="s">
        <v>2</v>
      </c>
      <c r="C485" s="2">
        <f>C484+1</f>
        <v>21</v>
      </c>
      <c r="D485" s="2">
        <v>1</v>
      </c>
      <c r="E485" s="2">
        <f t="shared" si="102"/>
        <v>481</v>
      </c>
      <c r="F485" s="11">
        <v>378</v>
      </c>
      <c r="G485" s="9">
        <v>0</v>
      </c>
      <c r="H485" s="9">
        <v>0</v>
      </c>
      <c r="I485" s="9">
        <v>0</v>
      </c>
      <c r="J485" s="9">
        <v>0.5</v>
      </c>
      <c r="K485" s="9">
        <v>0.5</v>
      </c>
      <c r="L485" s="9">
        <v>0.5</v>
      </c>
      <c r="N485" s="32">
        <f>IF('System Design'!$F$8=1,'Hourly Demand and Generation'!G485*'System Design'!$F$21,IF('System Design'!$F$8=2,'Hourly Demand and Generation'!H485*'System Design'!$F$21,IF('System Design'!$F$8=3,'Hourly Demand and Generation'!I485*'System Design'!$F$21)))</f>
        <v>0</v>
      </c>
      <c r="O485" s="32">
        <f>IF('System Design'!$F$8=1,'Hourly Demand and Generation'!J485*'System Design'!$F$22,IF('System Design'!$F$8=2,'Hourly Demand and Generation'!K485*'System Design'!$F$22,IF('System Design'!$F$8=3,'Hourly Demand and Generation'!L485*'System Design'!$F$22)))</f>
        <v>1250</v>
      </c>
      <c r="Q485" s="32">
        <f t="shared" si="100"/>
        <v>0</v>
      </c>
      <c r="R485" s="32">
        <f t="shared" si="103"/>
        <v>5400</v>
      </c>
      <c r="S485" s="32">
        <f t="shared" si="104"/>
        <v>0</v>
      </c>
      <c r="T485" s="32">
        <f t="shared" si="105"/>
        <v>21600</v>
      </c>
      <c r="U485" s="32">
        <f t="shared" si="106"/>
        <v>0</v>
      </c>
      <c r="V485" s="32">
        <f t="shared" si="101"/>
        <v>872</v>
      </c>
      <c r="W485" s="32">
        <f t="shared" si="107"/>
        <v>872</v>
      </c>
      <c r="X485" s="32">
        <f t="shared" si="108"/>
        <v>872</v>
      </c>
    </row>
    <row r="486" spans="1:24" x14ac:dyDescent="0.25">
      <c r="A486" s="2"/>
      <c r="B486" s="2" t="s">
        <v>2</v>
      </c>
      <c r="C486" s="2">
        <f>C485</f>
        <v>21</v>
      </c>
      <c r="D486" s="2">
        <f>D485+1</f>
        <v>2</v>
      </c>
      <c r="E486" s="2">
        <f t="shared" si="102"/>
        <v>482</v>
      </c>
      <c r="F486" s="11">
        <v>346.5</v>
      </c>
      <c r="G486" s="9">
        <v>0</v>
      </c>
      <c r="H486" s="9">
        <v>0</v>
      </c>
      <c r="I486" s="10">
        <v>0</v>
      </c>
      <c r="J486" s="9">
        <v>0.45</v>
      </c>
      <c r="K486" s="9">
        <v>0.45</v>
      </c>
      <c r="L486" s="9">
        <v>0.45</v>
      </c>
      <c r="N486" s="32">
        <f>IF('System Design'!$F$8=1,'Hourly Demand and Generation'!G486*'System Design'!$F$21,IF('System Design'!$F$8=2,'Hourly Demand and Generation'!H486*'System Design'!$F$21,IF('System Design'!$F$8=3,'Hourly Demand and Generation'!I486*'System Design'!$F$21)))</f>
        <v>0</v>
      </c>
      <c r="O486" s="32">
        <f>IF('System Design'!$F$8=1,'Hourly Demand and Generation'!J486*'System Design'!$F$22,IF('System Design'!$F$8=2,'Hourly Demand and Generation'!K486*'System Design'!$F$22,IF('System Design'!$F$8=3,'Hourly Demand and Generation'!L486*'System Design'!$F$22)))</f>
        <v>1125</v>
      </c>
      <c r="Q486" s="32">
        <f t="shared" si="100"/>
        <v>0</v>
      </c>
      <c r="R486" s="32">
        <f t="shared" si="103"/>
        <v>5400</v>
      </c>
      <c r="S486" s="32">
        <f t="shared" si="104"/>
        <v>0</v>
      </c>
      <c r="T486" s="32">
        <f t="shared" si="105"/>
        <v>21600</v>
      </c>
      <c r="U486" s="32">
        <f t="shared" si="106"/>
        <v>0</v>
      </c>
      <c r="V486" s="32">
        <f t="shared" si="101"/>
        <v>778.5</v>
      </c>
      <c r="W486" s="32">
        <f t="shared" si="107"/>
        <v>778.5</v>
      </c>
      <c r="X486" s="32">
        <f t="shared" si="108"/>
        <v>778.5</v>
      </c>
    </row>
    <row r="487" spans="1:24" x14ac:dyDescent="0.25">
      <c r="A487" s="2"/>
      <c r="B487" s="2" t="s">
        <v>2</v>
      </c>
      <c r="C487" s="2">
        <f t="shared" ref="C487:C508" si="111">C486</f>
        <v>21</v>
      </c>
      <c r="D487" s="2">
        <f t="shared" ref="D487:D508" si="112">D486+1</f>
        <v>3</v>
      </c>
      <c r="E487" s="2">
        <f t="shared" si="102"/>
        <v>483</v>
      </c>
      <c r="F487" s="11">
        <v>315</v>
      </c>
      <c r="G487" s="9">
        <v>0</v>
      </c>
      <c r="H487" s="9">
        <v>0</v>
      </c>
      <c r="I487" s="10">
        <v>0</v>
      </c>
      <c r="J487" s="9">
        <v>0.45</v>
      </c>
      <c r="K487" s="9">
        <v>0.45</v>
      </c>
      <c r="L487" s="9">
        <v>0.45</v>
      </c>
      <c r="N487" s="32">
        <f>IF('System Design'!$F$8=1,'Hourly Demand and Generation'!G487*'System Design'!$F$21,IF('System Design'!$F$8=2,'Hourly Demand and Generation'!H487*'System Design'!$F$21,IF('System Design'!$F$8=3,'Hourly Demand and Generation'!I487*'System Design'!$F$21)))</f>
        <v>0</v>
      </c>
      <c r="O487" s="32">
        <f>IF('System Design'!$F$8=1,'Hourly Demand and Generation'!J487*'System Design'!$F$22,IF('System Design'!$F$8=2,'Hourly Demand and Generation'!K487*'System Design'!$F$22,IF('System Design'!$F$8=3,'Hourly Demand and Generation'!L487*'System Design'!$F$22)))</f>
        <v>1125</v>
      </c>
      <c r="Q487" s="32">
        <f t="shared" si="100"/>
        <v>0</v>
      </c>
      <c r="R487" s="32">
        <f t="shared" si="103"/>
        <v>5400</v>
      </c>
      <c r="S487" s="32">
        <f t="shared" si="104"/>
        <v>0</v>
      </c>
      <c r="T487" s="32">
        <f t="shared" si="105"/>
        <v>21600</v>
      </c>
      <c r="U487" s="32">
        <f t="shared" si="106"/>
        <v>0</v>
      </c>
      <c r="V487" s="32">
        <f t="shared" si="101"/>
        <v>810</v>
      </c>
      <c r="W487" s="32">
        <f t="shared" si="107"/>
        <v>810</v>
      </c>
      <c r="X487" s="32">
        <f t="shared" si="108"/>
        <v>810</v>
      </c>
    </row>
    <row r="488" spans="1:24" x14ac:dyDescent="0.25">
      <c r="A488" s="2"/>
      <c r="B488" s="2" t="s">
        <v>2</v>
      </c>
      <c r="C488" s="2">
        <f t="shared" si="111"/>
        <v>21</v>
      </c>
      <c r="D488" s="2">
        <f t="shared" si="112"/>
        <v>4</v>
      </c>
      <c r="E488" s="2">
        <f t="shared" si="102"/>
        <v>484</v>
      </c>
      <c r="F488" s="11">
        <v>378</v>
      </c>
      <c r="G488" s="9">
        <v>0</v>
      </c>
      <c r="H488" s="9">
        <v>0</v>
      </c>
      <c r="I488" s="10">
        <v>0</v>
      </c>
      <c r="J488" s="9">
        <v>0.5</v>
      </c>
      <c r="K488" s="9">
        <v>0.5</v>
      </c>
      <c r="L488" s="9">
        <v>0.5</v>
      </c>
      <c r="N488" s="32">
        <f>IF('System Design'!$F$8=1,'Hourly Demand and Generation'!G488*'System Design'!$F$21,IF('System Design'!$F$8=2,'Hourly Demand and Generation'!H488*'System Design'!$F$21,IF('System Design'!$F$8=3,'Hourly Demand and Generation'!I488*'System Design'!$F$21)))</f>
        <v>0</v>
      </c>
      <c r="O488" s="32">
        <f>IF('System Design'!$F$8=1,'Hourly Demand and Generation'!J488*'System Design'!$F$22,IF('System Design'!$F$8=2,'Hourly Demand and Generation'!K488*'System Design'!$F$22,IF('System Design'!$F$8=3,'Hourly Demand and Generation'!L488*'System Design'!$F$22)))</f>
        <v>1250</v>
      </c>
      <c r="Q488" s="32">
        <f t="shared" si="100"/>
        <v>0</v>
      </c>
      <c r="R488" s="32">
        <f t="shared" si="103"/>
        <v>5400</v>
      </c>
      <c r="S488" s="32">
        <f t="shared" si="104"/>
        <v>0</v>
      </c>
      <c r="T488" s="32">
        <f t="shared" si="105"/>
        <v>21600</v>
      </c>
      <c r="U488" s="32">
        <f t="shared" si="106"/>
        <v>0</v>
      </c>
      <c r="V488" s="32">
        <f t="shared" si="101"/>
        <v>872</v>
      </c>
      <c r="W488" s="32">
        <f t="shared" si="107"/>
        <v>872</v>
      </c>
      <c r="X488" s="32">
        <f t="shared" si="108"/>
        <v>872</v>
      </c>
    </row>
    <row r="489" spans="1:24" x14ac:dyDescent="0.25">
      <c r="A489" s="2"/>
      <c r="B489" s="2" t="s">
        <v>2</v>
      </c>
      <c r="C489" s="2">
        <f t="shared" si="111"/>
        <v>21</v>
      </c>
      <c r="D489" s="2">
        <f t="shared" si="112"/>
        <v>5</v>
      </c>
      <c r="E489" s="2">
        <f t="shared" si="102"/>
        <v>485</v>
      </c>
      <c r="F489" s="11">
        <v>409.5</v>
      </c>
      <c r="G489" s="9">
        <v>0</v>
      </c>
      <c r="H489" s="9">
        <v>1.38188908367106E-2</v>
      </c>
      <c r="I489" s="10">
        <v>2.7637781673421302E-2</v>
      </c>
      <c r="J489" s="9">
        <v>0.4</v>
      </c>
      <c r="K489" s="9">
        <v>0.4</v>
      </c>
      <c r="L489" s="9">
        <v>0.4</v>
      </c>
      <c r="N489" s="32">
        <f>IF('System Design'!$F$8=1,'Hourly Demand and Generation'!G489*'System Design'!$F$21,IF('System Design'!$F$8=2,'Hourly Demand and Generation'!H489*'System Design'!$F$21,IF('System Design'!$F$8=3,'Hourly Demand and Generation'!I489*'System Design'!$F$21)))</f>
        <v>13.818890836710651</v>
      </c>
      <c r="O489" s="32">
        <f>IF('System Design'!$F$8=1,'Hourly Demand and Generation'!J489*'System Design'!$F$22,IF('System Design'!$F$8=2,'Hourly Demand and Generation'!K489*'System Design'!$F$22,IF('System Design'!$F$8=3,'Hourly Demand and Generation'!L489*'System Design'!$F$22)))</f>
        <v>1000</v>
      </c>
      <c r="Q489" s="32">
        <f t="shared" si="100"/>
        <v>0</v>
      </c>
      <c r="R489" s="32">
        <f t="shared" si="103"/>
        <v>5400</v>
      </c>
      <c r="S489" s="32">
        <f t="shared" si="104"/>
        <v>0</v>
      </c>
      <c r="T489" s="32">
        <f t="shared" si="105"/>
        <v>21600</v>
      </c>
      <c r="U489" s="32">
        <f t="shared" si="106"/>
        <v>0</v>
      </c>
      <c r="V489" s="32">
        <f t="shared" si="101"/>
        <v>604.31889083671069</v>
      </c>
      <c r="W489" s="32">
        <f t="shared" si="107"/>
        <v>604.31889083671069</v>
      </c>
      <c r="X489" s="32">
        <f t="shared" si="108"/>
        <v>604.31889083671069</v>
      </c>
    </row>
    <row r="490" spans="1:24" x14ac:dyDescent="0.25">
      <c r="A490" s="2"/>
      <c r="B490" s="2" t="s">
        <v>2</v>
      </c>
      <c r="C490" s="2">
        <f t="shared" si="111"/>
        <v>21</v>
      </c>
      <c r="D490" s="2">
        <f t="shared" si="112"/>
        <v>6</v>
      </c>
      <c r="E490" s="2">
        <f t="shared" si="102"/>
        <v>486</v>
      </c>
      <c r="F490" s="11">
        <v>441</v>
      </c>
      <c r="G490" s="9">
        <v>2.7637781673421302E-2</v>
      </c>
      <c r="H490" s="9">
        <v>4.3184033864720799E-2</v>
      </c>
      <c r="I490" s="10">
        <v>5.8730286056020299E-2</v>
      </c>
      <c r="J490" s="9">
        <v>0.4</v>
      </c>
      <c r="K490" s="9">
        <v>0.4</v>
      </c>
      <c r="L490" s="9">
        <v>0.4</v>
      </c>
      <c r="N490" s="32">
        <f>IF('System Design'!$F$8=1,'Hourly Demand and Generation'!G490*'System Design'!$F$21,IF('System Design'!$F$8=2,'Hourly Demand and Generation'!H490*'System Design'!$F$21,IF('System Design'!$F$8=3,'Hourly Demand and Generation'!I490*'System Design'!$F$21)))</f>
        <v>29.365143028010149</v>
      </c>
      <c r="O490" s="32">
        <f>IF('System Design'!$F$8=1,'Hourly Demand and Generation'!J490*'System Design'!$F$22,IF('System Design'!$F$8=2,'Hourly Demand and Generation'!K490*'System Design'!$F$22,IF('System Design'!$F$8=3,'Hourly Demand and Generation'!L490*'System Design'!$F$22)))</f>
        <v>1000</v>
      </c>
      <c r="Q490" s="32">
        <f t="shared" si="100"/>
        <v>0</v>
      </c>
      <c r="R490" s="32">
        <f t="shared" si="103"/>
        <v>5400</v>
      </c>
      <c r="S490" s="32">
        <f t="shared" si="104"/>
        <v>0</v>
      </c>
      <c r="T490" s="32">
        <f t="shared" si="105"/>
        <v>21600</v>
      </c>
      <c r="U490" s="32">
        <f t="shared" si="106"/>
        <v>0</v>
      </c>
      <c r="V490" s="32">
        <f t="shared" si="101"/>
        <v>588.36514302801015</v>
      </c>
      <c r="W490" s="32">
        <f t="shared" si="107"/>
        <v>588.36514302801015</v>
      </c>
      <c r="X490" s="32">
        <f t="shared" si="108"/>
        <v>588.36514302801015</v>
      </c>
    </row>
    <row r="491" spans="1:24" x14ac:dyDescent="0.25">
      <c r="A491" s="2"/>
      <c r="B491" s="2" t="s">
        <v>2</v>
      </c>
      <c r="C491" s="2">
        <f t="shared" si="111"/>
        <v>21</v>
      </c>
      <c r="D491" s="2">
        <f t="shared" si="112"/>
        <v>7</v>
      </c>
      <c r="E491" s="2">
        <f t="shared" si="102"/>
        <v>487</v>
      </c>
      <c r="F491" s="11">
        <v>472.5</v>
      </c>
      <c r="G491" s="9">
        <v>5.8730286056020299E-2</v>
      </c>
      <c r="H491" s="9">
        <v>7.2549176892730896E-2</v>
      </c>
      <c r="I491" s="10">
        <v>8.6368067729441597E-2</v>
      </c>
      <c r="J491" s="9">
        <v>0.45</v>
      </c>
      <c r="K491" s="9">
        <v>0.45</v>
      </c>
      <c r="L491" s="9">
        <v>0.45</v>
      </c>
      <c r="N491" s="32">
        <f>IF('System Design'!$F$8=1,'Hourly Demand and Generation'!G491*'System Design'!$F$21,IF('System Design'!$F$8=2,'Hourly Demand and Generation'!H491*'System Design'!$F$21,IF('System Design'!$F$8=3,'Hourly Demand and Generation'!I491*'System Design'!$F$21)))</f>
        <v>43.184033864720796</v>
      </c>
      <c r="O491" s="32">
        <f>IF('System Design'!$F$8=1,'Hourly Demand and Generation'!J491*'System Design'!$F$22,IF('System Design'!$F$8=2,'Hourly Demand and Generation'!K491*'System Design'!$F$22,IF('System Design'!$F$8=3,'Hourly Demand and Generation'!L491*'System Design'!$F$22)))</f>
        <v>1125</v>
      </c>
      <c r="Q491" s="32">
        <f t="shared" si="100"/>
        <v>0</v>
      </c>
      <c r="R491" s="32">
        <f t="shared" si="103"/>
        <v>5400</v>
      </c>
      <c r="S491" s="32">
        <f t="shared" si="104"/>
        <v>0</v>
      </c>
      <c r="T491" s="32">
        <f t="shared" si="105"/>
        <v>21600</v>
      </c>
      <c r="U491" s="32">
        <f t="shared" si="106"/>
        <v>0</v>
      </c>
      <c r="V491" s="32">
        <f t="shared" si="101"/>
        <v>695.68403386472073</v>
      </c>
      <c r="W491" s="32">
        <f t="shared" si="107"/>
        <v>695.68403386472073</v>
      </c>
      <c r="X491" s="32">
        <f t="shared" si="108"/>
        <v>695.68403386472073</v>
      </c>
    </row>
    <row r="492" spans="1:24" x14ac:dyDescent="0.25">
      <c r="A492" s="2"/>
      <c r="B492" s="2" t="s">
        <v>2</v>
      </c>
      <c r="C492" s="2">
        <f t="shared" si="111"/>
        <v>21</v>
      </c>
      <c r="D492" s="2">
        <f t="shared" si="112"/>
        <v>8</v>
      </c>
      <c r="E492" s="2">
        <f t="shared" si="102"/>
        <v>488</v>
      </c>
      <c r="F492" s="11">
        <v>504</v>
      </c>
      <c r="G492" s="9">
        <v>0.114005849402863</v>
      </c>
      <c r="H492" s="9">
        <v>0.129552101594162</v>
      </c>
      <c r="I492" s="10">
        <v>0.14509835378546199</v>
      </c>
      <c r="J492" s="9">
        <v>0.45</v>
      </c>
      <c r="K492" s="9">
        <v>0.45</v>
      </c>
      <c r="L492" s="9">
        <v>0.45</v>
      </c>
      <c r="N492" s="32">
        <f>IF('System Design'!$F$8=1,'Hourly Demand and Generation'!G492*'System Design'!$F$21,IF('System Design'!$F$8=2,'Hourly Demand and Generation'!H492*'System Design'!$F$21,IF('System Design'!$F$8=3,'Hourly Demand and Generation'!I492*'System Design'!$F$21)))</f>
        <v>72.549176892730998</v>
      </c>
      <c r="O492" s="32">
        <f>IF('System Design'!$F$8=1,'Hourly Demand and Generation'!J492*'System Design'!$F$22,IF('System Design'!$F$8=2,'Hourly Demand and Generation'!K492*'System Design'!$F$22,IF('System Design'!$F$8=3,'Hourly Demand and Generation'!L492*'System Design'!$F$22)))</f>
        <v>1125</v>
      </c>
      <c r="Q492" s="32">
        <f t="shared" si="100"/>
        <v>0</v>
      </c>
      <c r="R492" s="32">
        <f t="shared" si="103"/>
        <v>5400</v>
      </c>
      <c r="S492" s="32">
        <f t="shared" si="104"/>
        <v>0</v>
      </c>
      <c r="T492" s="32">
        <f t="shared" si="105"/>
        <v>21600</v>
      </c>
      <c r="U492" s="32">
        <f t="shared" si="106"/>
        <v>0</v>
      </c>
      <c r="V492" s="32">
        <f t="shared" si="101"/>
        <v>693.54917689273088</v>
      </c>
      <c r="W492" s="32">
        <f t="shared" si="107"/>
        <v>693.54917689273088</v>
      </c>
      <c r="X492" s="32">
        <f t="shared" si="108"/>
        <v>693.54917689273088</v>
      </c>
    </row>
    <row r="493" spans="1:24" x14ac:dyDescent="0.25">
      <c r="A493" s="2"/>
      <c r="B493" s="2" t="s">
        <v>2</v>
      </c>
      <c r="C493" s="2">
        <f t="shared" si="111"/>
        <v>21</v>
      </c>
      <c r="D493" s="2">
        <f t="shared" si="112"/>
        <v>9</v>
      </c>
      <c r="E493" s="2">
        <f t="shared" si="102"/>
        <v>489</v>
      </c>
      <c r="F493" s="11">
        <v>504</v>
      </c>
      <c r="G493" s="9">
        <v>0.172736135458883</v>
      </c>
      <c r="H493" s="9">
        <v>0.18655502629559401</v>
      </c>
      <c r="I493" s="10">
        <v>0.20037391713230401</v>
      </c>
      <c r="J493" s="9">
        <v>0.4</v>
      </c>
      <c r="K493" s="9">
        <v>0.4</v>
      </c>
      <c r="L493" s="9">
        <v>0.4</v>
      </c>
      <c r="N493" s="32">
        <f>IF('System Design'!$F$8=1,'Hourly Demand and Generation'!G493*'System Design'!$F$21,IF('System Design'!$F$8=2,'Hourly Demand and Generation'!H493*'System Design'!$F$21,IF('System Design'!$F$8=3,'Hourly Demand and Generation'!I493*'System Design'!$F$21)))</f>
        <v>100.186958566152</v>
      </c>
      <c r="O493" s="32">
        <f>IF('System Design'!$F$8=1,'Hourly Demand and Generation'!J493*'System Design'!$F$22,IF('System Design'!$F$8=2,'Hourly Demand and Generation'!K493*'System Design'!$F$22,IF('System Design'!$F$8=3,'Hourly Demand and Generation'!L493*'System Design'!$F$22)))</f>
        <v>1000</v>
      </c>
      <c r="Q493" s="32">
        <f t="shared" si="100"/>
        <v>0</v>
      </c>
      <c r="R493" s="32">
        <f t="shared" si="103"/>
        <v>5400</v>
      </c>
      <c r="S493" s="32">
        <f t="shared" si="104"/>
        <v>0</v>
      </c>
      <c r="T493" s="32">
        <f t="shared" si="105"/>
        <v>21600</v>
      </c>
      <c r="U493" s="32">
        <f t="shared" si="106"/>
        <v>0</v>
      </c>
      <c r="V493" s="32">
        <f t="shared" si="101"/>
        <v>596.18695856615204</v>
      </c>
      <c r="W493" s="32">
        <f t="shared" si="107"/>
        <v>596.18695856615204</v>
      </c>
      <c r="X493" s="32">
        <f t="shared" si="108"/>
        <v>596.18695856615204</v>
      </c>
    </row>
    <row r="494" spans="1:24" x14ac:dyDescent="0.25">
      <c r="A494" s="2"/>
      <c r="B494" s="2" t="s">
        <v>2</v>
      </c>
      <c r="C494" s="2">
        <f t="shared" si="111"/>
        <v>21</v>
      </c>
      <c r="D494" s="2">
        <f t="shared" si="112"/>
        <v>10</v>
      </c>
      <c r="E494" s="2">
        <f t="shared" si="102"/>
        <v>490</v>
      </c>
      <c r="F494" s="11">
        <v>491.4</v>
      </c>
      <c r="G494" s="9">
        <v>0.23146642151490299</v>
      </c>
      <c r="H494" s="9">
        <v>0.24528531235161399</v>
      </c>
      <c r="I494" s="10">
        <v>0.259104203188325</v>
      </c>
      <c r="J494" s="9">
        <v>0.45</v>
      </c>
      <c r="K494" s="9">
        <v>0.45</v>
      </c>
      <c r="L494" s="9">
        <v>0.45</v>
      </c>
      <c r="N494" s="32">
        <f>IF('System Design'!$F$8=1,'Hourly Demand and Generation'!G494*'System Design'!$F$21,IF('System Design'!$F$8=2,'Hourly Demand and Generation'!H494*'System Design'!$F$21,IF('System Design'!$F$8=3,'Hourly Demand and Generation'!I494*'System Design'!$F$21)))</f>
        <v>129.55210159416251</v>
      </c>
      <c r="O494" s="32">
        <f>IF('System Design'!$F$8=1,'Hourly Demand and Generation'!J494*'System Design'!$F$22,IF('System Design'!$F$8=2,'Hourly Demand and Generation'!K494*'System Design'!$F$22,IF('System Design'!$F$8=3,'Hourly Demand and Generation'!L494*'System Design'!$F$22)))</f>
        <v>1125</v>
      </c>
      <c r="Q494" s="32">
        <f t="shared" si="100"/>
        <v>0</v>
      </c>
      <c r="R494" s="32">
        <f t="shared" si="103"/>
        <v>5400</v>
      </c>
      <c r="S494" s="32">
        <f t="shared" si="104"/>
        <v>0</v>
      </c>
      <c r="T494" s="32">
        <f t="shared" si="105"/>
        <v>21600</v>
      </c>
      <c r="U494" s="32">
        <f t="shared" si="106"/>
        <v>0</v>
      </c>
      <c r="V494" s="32">
        <f t="shared" si="101"/>
        <v>763.15210159416245</v>
      </c>
      <c r="W494" s="32">
        <f t="shared" si="107"/>
        <v>763.15210159416245</v>
      </c>
      <c r="X494" s="32">
        <f t="shared" si="108"/>
        <v>763.15210159416245</v>
      </c>
    </row>
    <row r="495" spans="1:24" x14ac:dyDescent="0.25">
      <c r="A495" s="2"/>
      <c r="B495" s="2" t="s">
        <v>2</v>
      </c>
      <c r="C495" s="2">
        <f t="shared" si="111"/>
        <v>21</v>
      </c>
      <c r="D495" s="2">
        <f t="shared" si="112"/>
        <v>11</v>
      </c>
      <c r="E495" s="2">
        <f t="shared" si="102"/>
        <v>491</v>
      </c>
      <c r="F495" s="11">
        <v>485.1</v>
      </c>
      <c r="G495" s="9">
        <v>0.28674198486174601</v>
      </c>
      <c r="H495" s="9">
        <v>0.30228823705304497</v>
      </c>
      <c r="I495" s="10">
        <v>0.31783448924434499</v>
      </c>
      <c r="J495" s="9">
        <v>0.4</v>
      </c>
      <c r="K495" s="9">
        <v>0.4</v>
      </c>
      <c r="L495" s="9">
        <v>0.4</v>
      </c>
      <c r="N495" s="32">
        <f>IF('System Design'!$F$8=1,'Hourly Demand and Generation'!G495*'System Design'!$F$21,IF('System Design'!$F$8=2,'Hourly Demand and Generation'!H495*'System Design'!$F$21,IF('System Design'!$F$8=3,'Hourly Demand and Generation'!I495*'System Design'!$F$21)))</f>
        <v>158.91724462217249</v>
      </c>
      <c r="O495" s="32">
        <f>IF('System Design'!$F$8=1,'Hourly Demand and Generation'!J495*'System Design'!$F$22,IF('System Design'!$F$8=2,'Hourly Demand and Generation'!K495*'System Design'!$F$22,IF('System Design'!$F$8=3,'Hourly Demand and Generation'!L495*'System Design'!$F$22)))</f>
        <v>1000</v>
      </c>
      <c r="Q495" s="32">
        <f t="shared" si="100"/>
        <v>0</v>
      </c>
      <c r="R495" s="32">
        <f t="shared" si="103"/>
        <v>5400</v>
      </c>
      <c r="S495" s="32">
        <f t="shared" si="104"/>
        <v>0</v>
      </c>
      <c r="T495" s="32">
        <f t="shared" si="105"/>
        <v>21600</v>
      </c>
      <c r="U495" s="32">
        <f t="shared" si="106"/>
        <v>0</v>
      </c>
      <c r="V495" s="32">
        <f t="shared" si="101"/>
        <v>673.81724462217255</v>
      </c>
      <c r="W495" s="32">
        <f t="shared" si="107"/>
        <v>673.81724462217255</v>
      </c>
      <c r="X495" s="32">
        <f t="shared" si="108"/>
        <v>673.81724462217255</v>
      </c>
    </row>
    <row r="496" spans="1:24" x14ac:dyDescent="0.25">
      <c r="A496" s="2"/>
      <c r="B496" s="2" t="s">
        <v>2</v>
      </c>
      <c r="C496" s="2">
        <f t="shared" si="111"/>
        <v>21</v>
      </c>
      <c r="D496" s="2">
        <f t="shared" si="112"/>
        <v>12</v>
      </c>
      <c r="E496" s="2">
        <f t="shared" si="102"/>
        <v>492</v>
      </c>
      <c r="F496" s="11">
        <v>485.1</v>
      </c>
      <c r="G496" s="9">
        <v>0.345472270917766</v>
      </c>
      <c r="H496" s="9">
        <v>0.345472270917766</v>
      </c>
      <c r="I496" s="10">
        <v>0.345472270917766</v>
      </c>
      <c r="J496" s="9">
        <v>0.375</v>
      </c>
      <c r="K496" s="9">
        <v>0.375</v>
      </c>
      <c r="L496" s="9">
        <v>0.375</v>
      </c>
      <c r="N496" s="32">
        <f>IF('System Design'!$F$8=1,'Hourly Demand and Generation'!G496*'System Design'!$F$21,IF('System Design'!$F$8=2,'Hourly Demand and Generation'!H496*'System Design'!$F$21,IF('System Design'!$F$8=3,'Hourly Demand and Generation'!I496*'System Design'!$F$21)))</f>
        <v>172.73613545888301</v>
      </c>
      <c r="O496" s="32">
        <f>IF('System Design'!$F$8=1,'Hourly Demand and Generation'!J496*'System Design'!$F$22,IF('System Design'!$F$8=2,'Hourly Demand and Generation'!K496*'System Design'!$F$22,IF('System Design'!$F$8=3,'Hourly Demand and Generation'!L496*'System Design'!$F$22)))</f>
        <v>937.5</v>
      </c>
      <c r="Q496" s="32">
        <f t="shared" si="100"/>
        <v>0</v>
      </c>
      <c r="R496" s="32">
        <f t="shared" si="103"/>
        <v>5400</v>
      </c>
      <c r="S496" s="32">
        <f t="shared" si="104"/>
        <v>0</v>
      </c>
      <c r="T496" s="32">
        <f t="shared" si="105"/>
        <v>21600</v>
      </c>
      <c r="U496" s="32">
        <f t="shared" si="106"/>
        <v>0</v>
      </c>
      <c r="V496" s="32">
        <f t="shared" si="101"/>
        <v>625.1361354588829</v>
      </c>
      <c r="W496" s="32">
        <f t="shared" si="107"/>
        <v>625.1361354588829</v>
      </c>
      <c r="X496" s="32">
        <f t="shared" si="108"/>
        <v>625.1361354588829</v>
      </c>
    </row>
    <row r="497" spans="1:24" x14ac:dyDescent="0.25">
      <c r="A497" s="2"/>
      <c r="B497" s="2" t="s">
        <v>2</v>
      </c>
      <c r="C497" s="2">
        <f t="shared" si="111"/>
        <v>21</v>
      </c>
      <c r="D497" s="2">
        <f t="shared" si="112"/>
        <v>13</v>
      </c>
      <c r="E497" s="2">
        <f t="shared" si="102"/>
        <v>493</v>
      </c>
      <c r="F497" s="11">
        <v>504</v>
      </c>
      <c r="G497" s="9">
        <v>0.28674198486174601</v>
      </c>
      <c r="H497" s="9">
        <v>0.30228823705304497</v>
      </c>
      <c r="I497" s="10">
        <v>0.31783448924434499</v>
      </c>
      <c r="J497" s="9">
        <v>0.4</v>
      </c>
      <c r="K497" s="9">
        <v>0.4</v>
      </c>
      <c r="L497" s="9">
        <v>0.4</v>
      </c>
      <c r="N497" s="32">
        <f>IF('System Design'!$F$8=1,'Hourly Demand and Generation'!G497*'System Design'!$F$21,IF('System Design'!$F$8=2,'Hourly Demand and Generation'!H497*'System Design'!$F$21,IF('System Design'!$F$8=3,'Hourly Demand and Generation'!I497*'System Design'!$F$21)))</f>
        <v>158.91724462217249</v>
      </c>
      <c r="O497" s="32">
        <f>IF('System Design'!$F$8=1,'Hourly Demand and Generation'!J497*'System Design'!$F$22,IF('System Design'!$F$8=2,'Hourly Demand and Generation'!K497*'System Design'!$F$22,IF('System Design'!$F$8=3,'Hourly Demand and Generation'!L497*'System Design'!$F$22)))</f>
        <v>1000</v>
      </c>
      <c r="Q497" s="32">
        <f t="shared" si="100"/>
        <v>0</v>
      </c>
      <c r="R497" s="32">
        <f t="shared" si="103"/>
        <v>5400</v>
      </c>
      <c r="S497" s="32">
        <f t="shared" si="104"/>
        <v>0</v>
      </c>
      <c r="T497" s="32">
        <f t="shared" si="105"/>
        <v>21600</v>
      </c>
      <c r="U497" s="32">
        <f t="shared" si="106"/>
        <v>0</v>
      </c>
      <c r="V497" s="32">
        <f t="shared" si="101"/>
        <v>654.91724462217257</v>
      </c>
      <c r="W497" s="32">
        <f t="shared" si="107"/>
        <v>654.91724462217257</v>
      </c>
      <c r="X497" s="32">
        <f t="shared" si="108"/>
        <v>654.91724462217257</v>
      </c>
    </row>
    <row r="498" spans="1:24" x14ac:dyDescent="0.25">
      <c r="A498" s="2"/>
      <c r="B498" s="2" t="s">
        <v>2</v>
      </c>
      <c r="C498" s="2">
        <f t="shared" si="111"/>
        <v>21</v>
      </c>
      <c r="D498" s="2">
        <f t="shared" si="112"/>
        <v>14</v>
      </c>
      <c r="E498" s="2">
        <f t="shared" si="102"/>
        <v>494</v>
      </c>
      <c r="F498" s="11">
        <v>504</v>
      </c>
      <c r="G498" s="9">
        <v>0.23146642151490299</v>
      </c>
      <c r="H498" s="9">
        <v>0.24528531235161399</v>
      </c>
      <c r="I498" s="10">
        <v>0.259104203188325</v>
      </c>
      <c r="J498" s="9">
        <v>0.42499999999999999</v>
      </c>
      <c r="K498" s="9">
        <v>0.42499999999999999</v>
      </c>
      <c r="L498" s="9">
        <v>0.42499999999999999</v>
      </c>
      <c r="N498" s="32">
        <f>IF('System Design'!$F$8=1,'Hourly Demand and Generation'!G498*'System Design'!$F$21,IF('System Design'!$F$8=2,'Hourly Demand and Generation'!H498*'System Design'!$F$21,IF('System Design'!$F$8=3,'Hourly Demand and Generation'!I498*'System Design'!$F$21)))</f>
        <v>129.55210159416251</v>
      </c>
      <c r="O498" s="32">
        <f>IF('System Design'!$F$8=1,'Hourly Demand and Generation'!J498*'System Design'!$F$22,IF('System Design'!$F$8=2,'Hourly Demand and Generation'!K498*'System Design'!$F$22,IF('System Design'!$F$8=3,'Hourly Demand and Generation'!L498*'System Design'!$F$22)))</f>
        <v>1062.5</v>
      </c>
      <c r="Q498" s="32">
        <f t="shared" si="100"/>
        <v>0</v>
      </c>
      <c r="R498" s="32">
        <f t="shared" si="103"/>
        <v>5400</v>
      </c>
      <c r="S498" s="32">
        <f t="shared" si="104"/>
        <v>0</v>
      </c>
      <c r="T498" s="32">
        <f t="shared" si="105"/>
        <v>21600</v>
      </c>
      <c r="U498" s="32">
        <f t="shared" si="106"/>
        <v>0</v>
      </c>
      <c r="V498" s="32">
        <f t="shared" si="101"/>
        <v>688.05210159416242</v>
      </c>
      <c r="W498" s="32">
        <f t="shared" si="107"/>
        <v>688.05210159416242</v>
      </c>
      <c r="X498" s="32">
        <f t="shared" si="108"/>
        <v>688.05210159416242</v>
      </c>
    </row>
    <row r="499" spans="1:24" x14ac:dyDescent="0.25">
      <c r="A499" s="2"/>
      <c r="B499" s="2" t="s">
        <v>2</v>
      </c>
      <c r="C499" s="2">
        <f t="shared" si="111"/>
        <v>21</v>
      </c>
      <c r="D499" s="2">
        <f t="shared" si="112"/>
        <v>15</v>
      </c>
      <c r="E499" s="2">
        <f t="shared" si="102"/>
        <v>495</v>
      </c>
      <c r="F499" s="11">
        <v>535.5</v>
      </c>
      <c r="G499" s="9">
        <v>0.172736135458883</v>
      </c>
      <c r="H499" s="9">
        <v>0.18655502629559401</v>
      </c>
      <c r="I499" s="10">
        <v>0.20037391713230401</v>
      </c>
      <c r="J499" s="9">
        <v>0.45</v>
      </c>
      <c r="K499" s="9">
        <v>0.45</v>
      </c>
      <c r="L499" s="9">
        <v>0.45</v>
      </c>
      <c r="N499" s="32">
        <f>IF('System Design'!$F$8=1,'Hourly Demand and Generation'!G499*'System Design'!$F$21,IF('System Design'!$F$8=2,'Hourly Demand and Generation'!H499*'System Design'!$F$21,IF('System Design'!$F$8=3,'Hourly Demand and Generation'!I499*'System Design'!$F$21)))</f>
        <v>100.186958566152</v>
      </c>
      <c r="O499" s="32">
        <f>IF('System Design'!$F$8=1,'Hourly Demand and Generation'!J499*'System Design'!$F$22,IF('System Design'!$F$8=2,'Hourly Demand and Generation'!K499*'System Design'!$F$22,IF('System Design'!$F$8=3,'Hourly Demand and Generation'!L499*'System Design'!$F$22)))</f>
        <v>1125</v>
      </c>
      <c r="Q499" s="32">
        <f t="shared" si="100"/>
        <v>0</v>
      </c>
      <c r="R499" s="32">
        <f t="shared" si="103"/>
        <v>5400</v>
      </c>
      <c r="S499" s="32">
        <f t="shared" si="104"/>
        <v>0</v>
      </c>
      <c r="T499" s="32">
        <f t="shared" si="105"/>
        <v>21600</v>
      </c>
      <c r="U499" s="32">
        <f t="shared" si="106"/>
        <v>0</v>
      </c>
      <c r="V499" s="32">
        <f t="shared" si="101"/>
        <v>689.68695856615204</v>
      </c>
      <c r="W499" s="32">
        <f t="shared" si="107"/>
        <v>689.68695856615204</v>
      </c>
      <c r="X499" s="32">
        <f t="shared" si="108"/>
        <v>689.68695856615204</v>
      </c>
    </row>
    <row r="500" spans="1:24" x14ac:dyDescent="0.25">
      <c r="A500" s="2"/>
      <c r="B500" s="2" t="s">
        <v>2</v>
      </c>
      <c r="C500" s="2">
        <f t="shared" si="111"/>
        <v>21</v>
      </c>
      <c r="D500" s="2">
        <f t="shared" si="112"/>
        <v>16</v>
      </c>
      <c r="E500" s="2">
        <f t="shared" si="102"/>
        <v>496</v>
      </c>
      <c r="F500" s="11">
        <v>567</v>
      </c>
      <c r="G500" s="9">
        <v>0.114005849402863</v>
      </c>
      <c r="H500" s="9">
        <v>0.129552101594162</v>
      </c>
      <c r="I500" s="10">
        <v>0.14509835378546199</v>
      </c>
      <c r="J500" s="9">
        <v>0.45</v>
      </c>
      <c r="K500" s="9">
        <v>0.45</v>
      </c>
      <c r="L500" s="9">
        <v>0.45</v>
      </c>
      <c r="N500" s="32">
        <f>IF('System Design'!$F$8=1,'Hourly Demand and Generation'!G500*'System Design'!$F$21,IF('System Design'!$F$8=2,'Hourly Demand and Generation'!H500*'System Design'!$F$21,IF('System Design'!$F$8=3,'Hourly Demand and Generation'!I500*'System Design'!$F$21)))</f>
        <v>72.549176892730998</v>
      </c>
      <c r="O500" s="32">
        <f>IF('System Design'!$F$8=1,'Hourly Demand and Generation'!J500*'System Design'!$F$22,IF('System Design'!$F$8=2,'Hourly Demand and Generation'!K500*'System Design'!$F$22,IF('System Design'!$F$8=3,'Hourly Demand and Generation'!L500*'System Design'!$F$22)))</f>
        <v>1125</v>
      </c>
      <c r="Q500" s="32">
        <f t="shared" si="100"/>
        <v>0</v>
      </c>
      <c r="R500" s="32">
        <f t="shared" si="103"/>
        <v>5400</v>
      </c>
      <c r="S500" s="32">
        <f t="shared" si="104"/>
        <v>0</v>
      </c>
      <c r="T500" s="32">
        <f t="shared" si="105"/>
        <v>21600</v>
      </c>
      <c r="U500" s="32">
        <f t="shared" si="106"/>
        <v>0</v>
      </c>
      <c r="V500" s="32">
        <f t="shared" si="101"/>
        <v>630.54917689273088</v>
      </c>
      <c r="W500" s="32">
        <f t="shared" si="107"/>
        <v>630.54917689273088</v>
      </c>
      <c r="X500" s="32">
        <f t="shared" si="108"/>
        <v>630.54917689273088</v>
      </c>
    </row>
    <row r="501" spans="1:24" x14ac:dyDescent="0.25">
      <c r="A501" s="2"/>
      <c r="B501" s="2" t="s">
        <v>2</v>
      </c>
      <c r="C501" s="2">
        <f t="shared" si="111"/>
        <v>21</v>
      </c>
      <c r="D501" s="2">
        <f t="shared" si="112"/>
        <v>17</v>
      </c>
      <c r="E501" s="2">
        <f t="shared" si="102"/>
        <v>497</v>
      </c>
      <c r="F501" s="11">
        <v>598.5</v>
      </c>
      <c r="G501" s="9">
        <v>5.8730286056020299E-2</v>
      </c>
      <c r="H501" s="9">
        <v>7.2549176892730896E-2</v>
      </c>
      <c r="I501" s="10">
        <v>8.6368067729441597E-2</v>
      </c>
      <c r="J501" s="9">
        <v>0.5</v>
      </c>
      <c r="K501" s="9">
        <v>0.5</v>
      </c>
      <c r="L501" s="9">
        <v>0.5</v>
      </c>
      <c r="N501" s="32">
        <f>IF('System Design'!$F$8=1,'Hourly Demand and Generation'!G501*'System Design'!$F$21,IF('System Design'!$F$8=2,'Hourly Demand and Generation'!H501*'System Design'!$F$21,IF('System Design'!$F$8=3,'Hourly Demand and Generation'!I501*'System Design'!$F$21)))</f>
        <v>43.184033864720796</v>
      </c>
      <c r="O501" s="32">
        <f>IF('System Design'!$F$8=1,'Hourly Demand and Generation'!J501*'System Design'!$F$22,IF('System Design'!$F$8=2,'Hourly Demand and Generation'!K501*'System Design'!$F$22,IF('System Design'!$F$8=3,'Hourly Demand and Generation'!L501*'System Design'!$F$22)))</f>
        <v>1250</v>
      </c>
      <c r="Q501" s="32">
        <f t="shared" si="100"/>
        <v>0</v>
      </c>
      <c r="R501" s="32">
        <f t="shared" si="103"/>
        <v>5400</v>
      </c>
      <c r="S501" s="32">
        <f t="shared" si="104"/>
        <v>0</v>
      </c>
      <c r="T501" s="32">
        <f t="shared" si="105"/>
        <v>21600</v>
      </c>
      <c r="U501" s="32">
        <f t="shared" si="106"/>
        <v>0</v>
      </c>
      <c r="V501" s="32">
        <f t="shared" si="101"/>
        <v>694.68403386472073</v>
      </c>
      <c r="W501" s="32">
        <f t="shared" si="107"/>
        <v>694.68403386472073</v>
      </c>
      <c r="X501" s="32">
        <f t="shared" si="108"/>
        <v>694.68403386472073</v>
      </c>
    </row>
    <row r="502" spans="1:24" x14ac:dyDescent="0.25">
      <c r="A502" s="2"/>
      <c r="B502" s="2" t="s">
        <v>2</v>
      </c>
      <c r="C502" s="2">
        <f t="shared" si="111"/>
        <v>21</v>
      </c>
      <c r="D502" s="2">
        <f t="shared" si="112"/>
        <v>18</v>
      </c>
      <c r="E502" s="2">
        <f t="shared" si="102"/>
        <v>498</v>
      </c>
      <c r="F502" s="11">
        <v>630</v>
      </c>
      <c r="G502" s="9">
        <v>2.7637781673421302E-2</v>
      </c>
      <c r="H502" s="9">
        <v>4.3184033864720799E-2</v>
      </c>
      <c r="I502" s="10">
        <v>5.8730286056020299E-2</v>
      </c>
      <c r="J502" s="9">
        <v>0.47499999999999998</v>
      </c>
      <c r="K502" s="9">
        <v>0.47499999999999998</v>
      </c>
      <c r="L502" s="9">
        <v>0.47499999999999998</v>
      </c>
      <c r="N502" s="32">
        <f>IF('System Design'!$F$8=1,'Hourly Demand and Generation'!G502*'System Design'!$F$21,IF('System Design'!$F$8=2,'Hourly Demand and Generation'!H502*'System Design'!$F$21,IF('System Design'!$F$8=3,'Hourly Demand and Generation'!I502*'System Design'!$F$21)))</f>
        <v>29.365143028010149</v>
      </c>
      <c r="O502" s="32">
        <f>IF('System Design'!$F$8=1,'Hourly Demand and Generation'!J502*'System Design'!$F$22,IF('System Design'!$F$8=2,'Hourly Demand and Generation'!K502*'System Design'!$F$22,IF('System Design'!$F$8=3,'Hourly Demand and Generation'!L502*'System Design'!$F$22)))</f>
        <v>1187.5</v>
      </c>
      <c r="Q502" s="32">
        <f t="shared" si="100"/>
        <v>0</v>
      </c>
      <c r="R502" s="32">
        <f t="shared" si="103"/>
        <v>5400</v>
      </c>
      <c r="S502" s="32">
        <f t="shared" si="104"/>
        <v>0</v>
      </c>
      <c r="T502" s="32">
        <f t="shared" si="105"/>
        <v>21600</v>
      </c>
      <c r="U502" s="32">
        <f t="shared" si="106"/>
        <v>0</v>
      </c>
      <c r="V502" s="32">
        <f t="shared" si="101"/>
        <v>586.86514302801015</v>
      </c>
      <c r="W502" s="32">
        <f t="shared" si="107"/>
        <v>586.86514302801015</v>
      </c>
      <c r="X502" s="32">
        <f t="shared" si="108"/>
        <v>586.86514302801015</v>
      </c>
    </row>
    <row r="503" spans="1:24" x14ac:dyDescent="0.25">
      <c r="A503" s="2"/>
      <c r="B503" s="2" t="s">
        <v>2</v>
      </c>
      <c r="C503" s="2">
        <f t="shared" si="111"/>
        <v>21</v>
      </c>
      <c r="D503" s="2">
        <f t="shared" si="112"/>
        <v>19</v>
      </c>
      <c r="E503" s="2">
        <f t="shared" si="102"/>
        <v>499</v>
      </c>
      <c r="F503" s="11">
        <v>611.1</v>
      </c>
      <c r="G503" s="9">
        <v>0</v>
      </c>
      <c r="H503" s="9">
        <v>1.38188908367106E-2</v>
      </c>
      <c r="I503" s="10">
        <v>2.7637781673421302E-2</v>
      </c>
      <c r="J503" s="9">
        <v>0.45</v>
      </c>
      <c r="K503" s="9">
        <v>0.45</v>
      </c>
      <c r="L503" s="9">
        <v>0.45</v>
      </c>
      <c r="N503" s="32">
        <f>IF('System Design'!$F$8=1,'Hourly Demand and Generation'!G503*'System Design'!$F$21,IF('System Design'!$F$8=2,'Hourly Demand and Generation'!H503*'System Design'!$F$21,IF('System Design'!$F$8=3,'Hourly Demand and Generation'!I503*'System Design'!$F$21)))</f>
        <v>13.818890836710651</v>
      </c>
      <c r="O503" s="32">
        <f>IF('System Design'!$F$8=1,'Hourly Demand and Generation'!J503*'System Design'!$F$22,IF('System Design'!$F$8=2,'Hourly Demand and Generation'!K503*'System Design'!$F$22,IF('System Design'!$F$8=3,'Hourly Demand and Generation'!L503*'System Design'!$F$22)))</f>
        <v>1125</v>
      </c>
      <c r="Q503" s="32">
        <f t="shared" si="100"/>
        <v>0</v>
      </c>
      <c r="R503" s="32">
        <f t="shared" si="103"/>
        <v>5400</v>
      </c>
      <c r="S503" s="32">
        <f t="shared" si="104"/>
        <v>0</v>
      </c>
      <c r="T503" s="32">
        <f t="shared" si="105"/>
        <v>21600</v>
      </c>
      <c r="U503" s="32">
        <f t="shared" si="106"/>
        <v>0</v>
      </c>
      <c r="V503" s="32">
        <f t="shared" si="101"/>
        <v>527.71889083671056</v>
      </c>
      <c r="W503" s="32">
        <f t="shared" si="107"/>
        <v>527.71889083671056</v>
      </c>
      <c r="X503" s="32">
        <f t="shared" si="108"/>
        <v>527.71889083671056</v>
      </c>
    </row>
    <row r="504" spans="1:24" x14ac:dyDescent="0.25">
      <c r="A504" s="2"/>
      <c r="B504" s="2" t="s">
        <v>2</v>
      </c>
      <c r="C504" s="2">
        <f t="shared" si="111"/>
        <v>21</v>
      </c>
      <c r="D504" s="2">
        <f t="shared" si="112"/>
        <v>20</v>
      </c>
      <c r="E504" s="2">
        <f t="shared" si="102"/>
        <v>500</v>
      </c>
      <c r="F504" s="11">
        <v>598.5</v>
      </c>
      <c r="G504" s="9">
        <v>0</v>
      </c>
      <c r="H504" s="9">
        <v>0</v>
      </c>
      <c r="I504" s="10">
        <v>0</v>
      </c>
      <c r="J504" s="9">
        <v>0.45</v>
      </c>
      <c r="K504" s="9">
        <v>0.45</v>
      </c>
      <c r="L504" s="9">
        <v>0.45</v>
      </c>
      <c r="N504" s="32">
        <f>IF('System Design'!$F$8=1,'Hourly Demand and Generation'!G504*'System Design'!$F$21,IF('System Design'!$F$8=2,'Hourly Demand and Generation'!H504*'System Design'!$F$21,IF('System Design'!$F$8=3,'Hourly Demand and Generation'!I504*'System Design'!$F$21)))</f>
        <v>0</v>
      </c>
      <c r="O504" s="32">
        <f>IF('System Design'!$F$8=1,'Hourly Demand and Generation'!J504*'System Design'!$F$22,IF('System Design'!$F$8=2,'Hourly Demand and Generation'!K504*'System Design'!$F$22,IF('System Design'!$F$8=3,'Hourly Demand and Generation'!L504*'System Design'!$F$22)))</f>
        <v>1125</v>
      </c>
      <c r="Q504" s="32">
        <f t="shared" si="100"/>
        <v>0</v>
      </c>
      <c r="R504" s="32">
        <f t="shared" si="103"/>
        <v>5400</v>
      </c>
      <c r="S504" s="32">
        <f t="shared" si="104"/>
        <v>0</v>
      </c>
      <c r="T504" s="32">
        <f t="shared" si="105"/>
        <v>21600</v>
      </c>
      <c r="U504" s="32">
        <f t="shared" si="106"/>
        <v>0</v>
      </c>
      <c r="V504" s="32">
        <f t="shared" si="101"/>
        <v>526.5</v>
      </c>
      <c r="W504" s="32">
        <f t="shared" si="107"/>
        <v>526.5</v>
      </c>
      <c r="X504" s="32">
        <f t="shared" si="108"/>
        <v>526.5</v>
      </c>
    </row>
    <row r="505" spans="1:24" x14ac:dyDescent="0.25">
      <c r="A505" s="2"/>
      <c r="B505" s="2" t="s">
        <v>2</v>
      </c>
      <c r="C505" s="2">
        <f t="shared" si="111"/>
        <v>21</v>
      </c>
      <c r="D505" s="2">
        <f t="shared" si="112"/>
        <v>21</v>
      </c>
      <c r="E505" s="2">
        <f t="shared" si="102"/>
        <v>501</v>
      </c>
      <c r="F505" s="11">
        <v>567</v>
      </c>
      <c r="G505" s="9">
        <v>0</v>
      </c>
      <c r="H505" s="9">
        <v>0</v>
      </c>
      <c r="I505" s="10">
        <v>0</v>
      </c>
      <c r="J505" s="9">
        <v>0.45</v>
      </c>
      <c r="K505" s="9">
        <v>0.45</v>
      </c>
      <c r="L505" s="9">
        <v>0.45</v>
      </c>
      <c r="N505" s="32">
        <f>IF('System Design'!$F$8=1,'Hourly Demand and Generation'!G505*'System Design'!$F$21,IF('System Design'!$F$8=2,'Hourly Demand and Generation'!H505*'System Design'!$F$21,IF('System Design'!$F$8=3,'Hourly Demand and Generation'!I505*'System Design'!$F$21)))</f>
        <v>0</v>
      </c>
      <c r="O505" s="32">
        <f>IF('System Design'!$F$8=1,'Hourly Demand and Generation'!J505*'System Design'!$F$22,IF('System Design'!$F$8=2,'Hourly Demand and Generation'!K505*'System Design'!$F$22,IF('System Design'!$F$8=3,'Hourly Demand and Generation'!L505*'System Design'!$F$22)))</f>
        <v>1125</v>
      </c>
      <c r="Q505" s="32">
        <f t="shared" si="100"/>
        <v>0</v>
      </c>
      <c r="R505" s="32">
        <f t="shared" si="103"/>
        <v>5400</v>
      </c>
      <c r="S505" s="32">
        <f t="shared" si="104"/>
        <v>0</v>
      </c>
      <c r="T505" s="32">
        <f t="shared" si="105"/>
        <v>21600</v>
      </c>
      <c r="U505" s="32">
        <f t="shared" si="106"/>
        <v>0</v>
      </c>
      <c r="V505" s="32">
        <f t="shared" si="101"/>
        <v>558</v>
      </c>
      <c r="W505" s="32">
        <f t="shared" si="107"/>
        <v>558</v>
      </c>
      <c r="X505" s="32">
        <f t="shared" si="108"/>
        <v>558</v>
      </c>
    </row>
    <row r="506" spans="1:24" x14ac:dyDescent="0.25">
      <c r="A506" s="2"/>
      <c r="B506" s="2" t="s">
        <v>2</v>
      </c>
      <c r="C506" s="2">
        <f t="shared" si="111"/>
        <v>21</v>
      </c>
      <c r="D506" s="2">
        <f t="shared" si="112"/>
        <v>22</v>
      </c>
      <c r="E506" s="2">
        <f t="shared" si="102"/>
        <v>502</v>
      </c>
      <c r="F506" s="11">
        <v>535.5</v>
      </c>
      <c r="G506" s="9">
        <v>0</v>
      </c>
      <c r="H506" s="9">
        <v>0</v>
      </c>
      <c r="I506" s="10">
        <v>0</v>
      </c>
      <c r="J506" s="9">
        <v>0.47499999999999998</v>
      </c>
      <c r="K506" s="9">
        <v>0.47499999999999998</v>
      </c>
      <c r="L506" s="9">
        <v>0.47499999999999998</v>
      </c>
      <c r="N506" s="32">
        <f>IF('System Design'!$F$8=1,'Hourly Demand and Generation'!G506*'System Design'!$F$21,IF('System Design'!$F$8=2,'Hourly Demand and Generation'!H506*'System Design'!$F$21,IF('System Design'!$F$8=3,'Hourly Demand and Generation'!I506*'System Design'!$F$21)))</f>
        <v>0</v>
      </c>
      <c r="O506" s="32">
        <f>IF('System Design'!$F$8=1,'Hourly Demand and Generation'!J506*'System Design'!$F$22,IF('System Design'!$F$8=2,'Hourly Demand and Generation'!K506*'System Design'!$F$22,IF('System Design'!$F$8=3,'Hourly Demand and Generation'!L506*'System Design'!$F$22)))</f>
        <v>1187.5</v>
      </c>
      <c r="Q506" s="32">
        <f t="shared" si="100"/>
        <v>0</v>
      </c>
      <c r="R506" s="32">
        <f t="shared" si="103"/>
        <v>5400</v>
      </c>
      <c r="S506" s="32">
        <f t="shared" si="104"/>
        <v>0</v>
      </c>
      <c r="T506" s="32">
        <f t="shared" si="105"/>
        <v>21600</v>
      </c>
      <c r="U506" s="32">
        <f t="shared" si="106"/>
        <v>0</v>
      </c>
      <c r="V506" s="32">
        <f t="shared" si="101"/>
        <v>652</v>
      </c>
      <c r="W506" s="32">
        <f t="shared" si="107"/>
        <v>652</v>
      </c>
      <c r="X506" s="32">
        <f t="shared" si="108"/>
        <v>652</v>
      </c>
    </row>
    <row r="507" spans="1:24" x14ac:dyDescent="0.25">
      <c r="A507" s="2"/>
      <c r="B507" s="2" t="s">
        <v>2</v>
      </c>
      <c r="C507" s="2">
        <f t="shared" si="111"/>
        <v>21</v>
      </c>
      <c r="D507" s="2">
        <f t="shared" si="112"/>
        <v>23</v>
      </c>
      <c r="E507" s="2">
        <f t="shared" si="102"/>
        <v>503</v>
      </c>
      <c r="F507" s="11">
        <v>504</v>
      </c>
      <c r="G507" s="9">
        <v>0</v>
      </c>
      <c r="H507" s="9">
        <v>0</v>
      </c>
      <c r="I507" s="10">
        <v>0</v>
      </c>
      <c r="J507" s="9">
        <v>0.4</v>
      </c>
      <c r="K507" s="9">
        <v>0.4</v>
      </c>
      <c r="L507" s="9">
        <v>0.4</v>
      </c>
      <c r="N507" s="32">
        <f>IF('System Design'!$F$8=1,'Hourly Demand and Generation'!G507*'System Design'!$F$21,IF('System Design'!$F$8=2,'Hourly Demand and Generation'!H507*'System Design'!$F$21,IF('System Design'!$F$8=3,'Hourly Demand and Generation'!I507*'System Design'!$F$21)))</f>
        <v>0</v>
      </c>
      <c r="O507" s="32">
        <f>IF('System Design'!$F$8=1,'Hourly Demand and Generation'!J507*'System Design'!$F$22,IF('System Design'!$F$8=2,'Hourly Demand and Generation'!K507*'System Design'!$F$22,IF('System Design'!$F$8=3,'Hourly Demand and Generation'!L507*'System Design'!$F$22)))</f>
        <v>1000</v>
      </c>
      <c r="Q507" s="32">
        <f t="shared" si="100"/>
        <v>0</v>
      </c>
      <c r="R507" s="32">
        <f t="shared" si="103"/>
        <v>5400</v>
      </c>
      <c r="S507" s="32">
        <f t="shared" si="104"/>
        <v>0</v>
      </c>
      <c r="T507" s="32">
        <f t="shared" si="105"/>
        <v>21600</v>
      </c>
      <c r="U507" s="32">
        <f t="shared" si="106"/>
        <v>0</v>
      </c>
      <c r="V507" s="32">
        <f t="shared" si="101"/>
        <v>496</v>
      </c>
      <c r="W507" s="32">
        <f t="shared" si="107"/>
        <v>496</v>
      </c>
      <c r="X507" s="32">
        <f t="shared" si="108"/>
        <v>496</v>
      </c>
    </row>
    <row r="508" spans="1:24" x14ac:dyDescent="0.25">
      <c r="A508" s="2"/>
      <c r="B508" s="2" t="s">
        <v>2</v>
      </c>
      <c r="C508" s="2">
        <f t="shared" si="111"/>
        <v>21</v>
      </c>
      <c r="D508" s="2">
        <f t="shared" si="112"/>
        <v>24</v>
      </c>
      <c r="E508" s="2">
        <f t="shared" si="102"/>
        <v>504</v>
      </c>
      <c r="F508" s="11">
        <v>441</v>
      </c>
      <c r="G508" s="9">
        <v>0</v>
      </c>
      <c r="H508" s="9">
        <v>0</v>
      </c>
      <c r="I508" s="10">
        <v>0</v>
      </c>
      <c r="J508" s="9">
        <v>0.4</v>
      </c>
      <c r="K508" s="9">
        <v>0.4</v>
      </c>
      <c r="L508" s="9">
        <v>0.4</v>
      </c>
      <c r="N508" s="32">
        <f>IF('System Design'!$F$8=1,'Hourly Demand and Generation'!G508*'System Design'!$F$21,IF('System Design'!$F$8=2,'Hourly Demand and Generation'!H508*'System Design'!$F$21,IF('System Design'!$F$8=3,'Hourly Demand and Generation'!I508*'System Design'!$F$21)))</f>
        <v>0</v>
      </c>
      <c r="O508" s="32">
        <f>IF('System Design'!$F$8=1,'Hourly Demand and Generation'!J508*'System Design'!$F$22,IF('System Design'!$F$8=2,'Hourly Demand and Generation'!K508*'System Design'!$F$22,IF('System Design'!$F$8=3,'Hourly Demand and Generation'!L508*'System Design'!$F$22)))</f>
        <v>1000</v>
      </c>
      <c r="Q508" s="32">
        <f t="shared" si="100"/>
        <v>0</v>
      </c>
      <c r="R508" s="32">
        <f t="shared" si="103"/>
        <v>5400</v>
      </c>
      <c r="S508" s="32">
        <f t="shared" si="104"/>
        <v>0</v>
      </c>
      <c r="T508" s="32">
        <f t="shared" si="105"/>
        <v>21600</v>
      </c>
      <c r="U508" s="32">
        <f t="shared" si="106"/>
        <v>0</v>
      </c>
      <c r="V508" s="32">
        <f t="shared" si="101"/>
        <v>559</v>
      </c>
      <c r="W508" s="32">
        <f t="shared" si="107"/>
        <v>559</v>
      </c>
      <c r="X508" s="32">
        <f t="shared" si="108"/>
        <v>559</v>
      </c>
    </row>
    <row r="509" spans="1:24" x14ac:dyDescent="0.25">
      <c r="A509" s="2"/>
      <c r="B509" s="2" t="s">
        <v>2</v>
      </c>
      <c r="C509" s="2">
        <f>C508+1</f>
        <v>22</v>
      </c>
      <c r="D509" s="2">
        <v>1</v>
      </c>
      <c r="E509" s="2">
        <f t="shared" si="102"/>
        <v>505</v>
      </c>
      <c r="F509" s="11">
        <v>378</v>
      </c>
      <c r="G509" s="9">
        <v>0</v>
      </c>
      <c r="H509" s="9">
        <v>0</v>
      </c>
      <c r="I509" s="9">
        <v>0</v>
      </c>
      <c r="J509" s="9">
        <v>0.29538787307044301</v>
      </c>
      <c r="K509" s="9">
        <v>0.29538787307044301</v>
      </c>
      <c r="L509" s="9">
        <v>0.5</v>
      </c>
      <c r="N509" s="32">
        <f>IF('System Design'!$F$8=1,'Hourly Demand and Generation'!G509*'System Design'!$F$21,IF('System Design'!$F$8=2,'Hourly Demand and Generation'!H509*'System Design'!$F$21,IF('System Design'!$F$8=3,'Hourly Demand and Generation'!I509*'System Design'!$F$21)))</f>
        <v>0</v>
      </c>
      <c r="O509" s="32">
        <f>IF('System Design'!$F$8=1,'Hourly Demand and Generation'!J509*'System Design'!$F$22,IF('System Design'!$F$8=2,'Hourly Demand and Generation'!K509*'System Design'!$F$22,IF('System Design'!$F$8=3,'Hourly Demand and Generation'!L509*'System Design'!$F$22)))</f>
        <v>1250</v>
      </c>
      <c r="Q509" s="32">
        <f t="shared" si="100"/>
        <v>0</v>
      </c>
      <c r="R509" s="32">
        <f t="shared" si="103"/>
        <v>5400</v>
      </c>
      <c r="S509" s="32">
        <f t="shared" si="104"/>
        <v>0</v>
      </c>
      <c r="T509" s="32">
        <f t="shared" si="105"/>
        <v>21600</v>
      </c>
      <c r="U509" s="32">
        <f t="shared" si="106"/>
        <v>0</v>
      </c>
      <c r="V509" s="32">
        <f t="shared" si="101"/>
        <v>872</v>
      </c>
      <c r="W509" s="32">
        <f t="shared" si="107"/>
        <v>872</v>
      </c>
      <c r="X509" s="32">
        <f t="shared" si="108"/>
        <v>872</v>
      </c>
    </row>
    <row r="510" spans="1:24" x14ac:dyDescent="0.25">
      <c r="A510" s="2"/>
      <c r="B510" s="2" t="s">
        <v>2</v>
      </c>
      <c r="C510" s="2">
        <f>C509</f>
        <v>22</v>
      </c>
      <c r="D510" s="2">
        <f>D509+1</f>
        <v>2</v>
      </c>
      <c r="E510" s="2">
        <f t="shared" si="102"/>
        <v>506</v>
      </c>
      <c r="F510" s="11">
        <v>346.5</v>
      </c>
      <c r="G510" s="9">
        <v>0</v>
      </c>
      <c r="H510" s="9">
        <v>0</v>
      </c>
      <c r="I510" s="10">
        <v>0</v>
      </c>
      <c r="J510" s="9">
        <v>0.265849085763399</v>
      </c>
      <c r="K510" s="9">
        <v>0.265849085763399</v>
      </c>
      <c r="L510" s="9">
        <v>0.45</v>
      </c>
      <c r="N510" s="32">
        <f>IF('System Design'!$F$8=1,'Hourly Demand and Generation'!G510*'System Design'!$F$21,IF('System Design'!$F$8=2,'Hourly Demand and Generation'!H510*'System Design'!$F$21,IF('System Design'!$F$8=3,'Hourly Demand and Generation'!I510*'System Design'!$F$21)))</f>
        <v>0</v>
      </c>
      <c r="O510" s="32">
        <f>IF('System Design'!$F$8=1,'Hourly Demand and Generation'!J510*'System Design'!$F$22,IF('System Design'!$F$8=2,'Hourly Demand and Generation'!K510*'System Design'!$F$22,IF('System Design'!$F$8=3,'Hourly Demand and Generation'!L510*'System Design'!$F$22)))</f>
        <v>1125</v>
      </c>
      <c r="Q510" s="32">
        <f t="shared" si="100"/>
        <v>0</v>
      </c>
      <c r="R510" s="32">
        <f t="shared" si="103"/>
        <v>5400</v>
      </c>
      <c r="S510" s="32">
        <f t="shared" si="104"/>
        <v>0</v>
      </c>
      <c r="T510" s="32">
        <f t="shared" si="105"/>
        <v>21600</v>
      </c>
      <c r="U510" s="32">
        <f t="shared" si="106"/>
        <v>0</v>
      </c>
      <c r="V510" s="32">
        <f t="shared" si="101"/>
        <v>778.5</v>
      </c>
      <c r="W510" s="32">
        <f t="shared" si="107"/>
        <v>778.5</v>
      </c>
      <c r="X510" s="32">
        <f t="shared" si="108"/>
        <v>778.5</v>
      </c>
    </row>
    <row r="511" spans="1:24" x14ac:dyDescent="0.25">
      <c r="A511" s="2"/>
      <c r="B511" s="2" t="s">
        <v>2</v>
      </c>
      <c r="C511" s="2">
        <f t="shared" ref="C511:C532" si="113">C510</f>
        <v>22</v>
      </c>
      <c r="D511" s="2">
        <f t="shared" ref="D511:D532" si="114">D510+1</f>
        <v>3</v>
      </c>
      <c r="E511" s="2">
        <f t="shared" si="102"/>
        <v>507</v>
      </c>
      <c r="F511" s="11">
        <v>315</v>
      </c>
      <c r="G511" s="9">
        <v>0</v>
      </c>
      <c r="H511" s="9">
        <v>0</v>
      </c>
      <c r="I511" s="10">
        <v>0</v>
      </c>
      <c r="J511" s="9">
        <v>0.265849085763399</v>
      </c>
      <c r="K511" s="9">
        <v>0.265849085763399</v>
      </c>
      <c r="L511" s="9">
        <v>0.45</v>
      </c>
      <c r="N511" s="32">
        <f>IF('System Design'!$F$8=1,'Hourly Demand and Generation'!G511*'System Design'!$F$21,IF('System Design'!$F$8=2,'Hourly Demand and Generation'!H511*'System Design'!$F$21,IF('System Design'!$F$8=3,'Hourly Demand and Generation'!I511*'System Design'!$F$21)))</f>
        <v>0</v>
      </c>
      <c r="O511" s="32">
        <f>IF('System Design'!$F$8=1,'Hourly Demand and Generation'!J511*'System Design'!$F$22,IF('System Design'!$F$8=2,'Hourly Demand and Generation'!K511*'System Design'!$F$22,IF('System Design'!$F$8=3,'Hourly Demand and Generation'!L511*'System Design'!$F$22)))</f>
        <v>1125</v>
      </c>
      <c r="Q511" s="32">
        <f t="shared" si="100"/>
        <v>0</v>
      </c>
      <c r="R511" s="32">
        <f t="shared" si="103"/>
        <v>5400</v>
      </c>
      <c r="S511" s="32">
        <f t="shared" si="104"/>
        <v>0</v>
      </c>
      <c r="T511" s="32">
        <f t="shared" si="105"/>
        <v>21600</v>
      </c>
      <c r="U511" s="32">
        <f t="shared" si="106"/>
        <v>0</v>
      </c>
      <c r="V511" s="32">
        <f t="shared" si="101"/>
        <v>810</v>
      </c>
      <c r="W511" s="32">
        <f t="shared" si="107"/>
        <v>810</v>
      </c>
      <c r="X511" s="32">
        <f t="shared" si="108"/>
        <v>810</v>
      </c>
    </row>
    <row r="512" spans="1:24" x14ac:dyDescent="0.25">
      <c r="A512" s="2"/>
      <c r="B512" s="2" t="s">
        <v>2</v>
      </c>
      <c r="C512" s="2">
        <f t="shared" si="113"/>
        <v>22</v>
      </c>
      <c r="D512" s="2">
        <f t="shared" si="114"/>
        <v>4</v>
      </c>
      <c r="E512" s="2">
        <f t="shared" si="102"/>
        <v>508</v>
      </c>
      <c r="F512" s="11">
        <v>378</v>
      </c>
      <c r="G512" s="9">
        <v>0</v>
      </c>
      <c r="H512" s="9">
        <v>0</v>
      </c>
      <c r="I512" s="10">
        <v>0</v>
      </c>
      <c r="J512" s="9">
        <v>0.29538787307044301</v>
      </c>
      <c r="K512" s="9">
        <v>0.29538787307044301</v>
      </c>
      <c r="L512" s="9">
        <v>0.5</v>
      </c>
      <c r="N512" s="32">
        <f>IF('System Design'!$F$8=1,'Hourly Demand and Generation'!G512*'System Design'!$F$21,IF('System Design'!$F$8=2,'Hourly Demand and Generation'!H512*'System Design'!$F$21,IF('System Design'!$F$8=3,'Hourly Demand and Generation'!I512*'System Design'!$F$21)))</f>
        <v>0</v>
      </c>
      <c r="O512" s="32">
        <f>IF('System Design'!$F$8=1,'Hourly Demand and Generation'!J512*'System Design'!$F$22,IF('System Design'!$F$8=2,'Hourly Demand and Generation'!K512*'System Design'!$F$22,IF('System Design'!$F$8=3,'Hourly Demand and Generation'!L512*'System Design'!$F$22)))</f>
        <v>1250</v>
      </c>
      <c r="Q512" s="32">
        <f t="shared" si="100"/>
        <v>0</v>
      </c>
      <c r="R512" s="32">
        <f t="shared" si="103"/>
        <v>5400</v>
      </c>
      <c r="S512" s="32">
        <f t="shared" si="104"/>
        <v>0</v>
      </c>
      <c r="T512" s="32">
        <f t="shared" si="105"/>
        <v>21600</v>
      </c>
      <c r="U512" s="32">
        <f t="shared" si="106"/>
        <v>0</v>
      </c>
      <c r="V512" s="32">
        <f t="shared" si="101"/>
        <v>872</v>
      </c>
      <c r="W512" s="32">
        <f t="shared" si="107"/>
        <v>872</v>
      </c>
      <c r="X512" s="32">
        <f t="shared" si="108"/>
        <v>872</v>
      </c>
    </row>
    <row r="513" spans="1:24" x14ac:dyDescent="0.25">
      <c r="A513" s="2"/>
      <c r="B513" s="2" t="s">
        <v>2</v>
      </c>
      <c r="C513" s="2">
        <f t="shared" si="113"/>
        <v>22</v>
      </c>
      <c r="D513" s="2">
        <f t="shared" si="114"/>
        <v>5</v>
      </c>
      <c r="E513" s="2">
        <f t="shared" si="102"/>
        <v>509</v>
      </c>
      <c r="F513" s="11">
        <v>409.5</v>
      </c>
      <c r="G513" s="9">
        <v>0</v>
      </c>
      <c r="H513" s="9">
        <v>1.44E-2</v>
      </c>
      <c r="I513" s="10">
        <v>2.8799999999999999E-2</v>
      </c>
      <c r="J513" s="9">
        <v>0.23631029845635501</v>
      </c>
      <c r="K513" s="9">
        <v>0.23631029845635501</v>
      </c>
      <c r="L513" s="9">
        <v>0.4</v>
      </c>
      <c r="N513" s="32">
        <f>IF('System Design'!$F$8=1,'Hourly Demand and Generation'!G513*'System Design'!$F$21,IF('System Design'!$F$8=2,'Hourly Demand and Generation'!H513*'System Design'!$F$21,IF('System Design'!$F$8=3,'Hourly Demand and Generation'!I513*'System Design'!$F$21)))</f>
        <v>14.4</v>
      </c>
      <c r="O513" s="32">
        <f>IF('System Design'!$F$8=1,'Hourly Demand and Generation'!J513*'System Design'!$F$22,IF('System Design'!$F$8=2,'Hourly Demand and Generation'!K513*'System Design'!$F$22,IF('System Design'!$F$8=3,'Hourly Demand and Generation'!L513*'System Design'!$F$22)))</f>
        <v>1000</v>
      </c>
      <c r="Q513" s="32">
        <f t="shared" si="100"/>
        <v>0</v>
      </c>
      <c r="R513" s="32">
        <f t="shared" si="103"/>
        <v>5400</v>
      </c>
      <c r="S513" s="32">
        <f t="shared" si="104"/>
        <v>0</v>
      </c>
      <c r="T513" s="32">
        <f t="shared" si="105"/>
        <v>21600</v>
      </c>
      <c r="U513" s="32">
        <f t="shared" si="106"/>
        <v>0</v>
      </c>
      <c r="V513" s="32">
        <f t="shared" si="101"/>
        <v>604.9</v>
      </c>
      <c r="W513" s="32">
        <f t="shared" si="107"/>
        <v>604.9</v>
      </c>
      <c r="X513" s="32">
        <f t="shared" si="108"/>
        <v>604.9</v>
      </c>
    </row>
    <row r="514" spans="1:24" x14ac:dyDescent="0.25">
      <c r="A514" s="2"/>
      <c r="B514" s="2" t="s">
        <v>2</v>
      </c>
      <c r="C514" s="2">
        <f t="shared" si="113"/>
        <v>22</v>
      </c>
      <c r="D514" s="2">
        <f t="shared" si="114"/>
        <v>6</v>
      </c>
      <c r="E514" s="2">
        <f t="shared" si="102"/>
        <v>510</v>
      </c>
      <c r="F514" s="11">
        <v>441</v>
      </c>
      <c r="G514" s="9">
        <v>2.2974982843595101E-2</v>
      </c>
      <c r="H514" s="9">
        <v>4.4999999999999998E-2</v>
      </c>
      <c r="I514" s="10">
        <v>6.1199999999999997E-2</v>
      </c>
      <c r="J514" s="9">
        <v>0.23631029845635501</v>
      </c>
      <c r="K514" s="9">
        <v>0.23631029845635501</v>
      </c>
      <c r="L514" s="9">
        <v>0.4</v>
      </c>
      <c r="N514" s="32">
        <f>IF('System Design'!$F$8=1,'Hourly Demand and Generation'!G514*'System Design'!$F$21,IF('System Design'!$F$8=2,'Hourly Demand and Generation'!H514*'System Design'!$F$21,IF('System Design'!$F$8=3,'Hourly Demand and Generation'!I514*'System Design'!$F$21)))</f>
        <v>30.599999999999998</v>
      </c>
      <c r="O514" s="32">
        <f>IF('System Design'!$F$8=1,'Hourly Demand and Generation'!J514*'System Design'!$F$22,IF('System Design'!$F$8=2,'Hourly Demand and Generation'!K514*'System Design'!$F$22,IF('System Design'!$F$8=3,'Hourly Demand and Generation'!L514*'System Design'!$F$22)))</f>
        <v>1000</v>
      </c>
      <c r="Q514" s="32">
        <f t="shared" si="100"/>
        <v>0</v>
      </c>
      <c r="R514" s="32">
        <f t="shared" si="103"/>
        <v>5400</v>
      </c>
      <c r="S514" s="32">
        <f t="shared" si="104"/>
        <v>0</v>
      </c>
      <c r="T514" s="32">
        <f t="shared" si="105"/>
        <v>21600</v>
      </c>
      <c r="U514" s="32">
        <f t="shared" si="106"/>
        <v>0</v>
      </c>
      <c r="V514" s="32">
        <f t="shared" si="101"/>
        <v>589.59999999999991</v>
      </c>
      <c r="W514" s="32">
        <f t="shared" si="107"/>
        <v>589.59999999999991</v>
      </c>
      <c r="X514" s="32">
        <f t="shared" si="108"/>
        <v>589.59999999999991</v>
      </c>
    </row>
    <row r="515" spans="1:24" x14ac:dyDescent="0.25">
      <c r="A515" s="2"/>
      <c r="B515" s="2" t="s">
        <v>2</v>
      </c>
      <c r="C515" s="2">
        <f t="shared" si="113"/>
        <v>22</v>
      </c>
      <c r="D515" s="2">
        <f t="shared" si="114"/>
        <v>7</v>
      </c>
      <c r="E515" s="2">
        <f t="shared" si="102"/>
        <v>511</v>
      </c>
      <c r="F515" s="11">
        <v>472.5</v>
      </c>
      <c r="G515" s="9">
        <v>4.8821838542639599E-2</v>
      </c>
      <c r="H515" s="9">
        <v>7.5600000000000001E-2</v>
      </c>
      <c r="I515" s="10">
        <v>0.09</v>
      </c>
      <c r="J515" s="9">
        <v>0.265849085763399</v>
      </c>
      <c r="K515" s="9">
        <v>0.265849085763399</v>
      </c>
      <c r="L515" s="9">
        <v>0.45</v>
      </c>
      <c r="N515" s="32">
        <f>IF('System Design'!$F$8=1,'Hourly Demand and Generation'!G515*'System Design'!$F$21,IF('System Design'!$F$8=2,'Hourly Demand and Generation'!H515*'System Design'!$F$21,IF('System Design'!$F$8=3,'Hourly Demand and Generation'!I515*'System Design'!$F$21)))</f>
        <v>45</v>
      </c>
      <c r="O515" s="32">
        <f>IF('System Design'!$F$8=1,'Hourly Demand and Generation'!J515*'System Design'!$F$22,IF('System Design'!$F$8=2,'Hourly Demand and Generation'!K515*'System Design'!$F$22,IF('System Design'!$F$8=3,'Hourly Demand and Generation'!L515*'System Design'!$F$22)))</f>
        <v>1125</v>
      </c>
      <c r="Q515" s="32">
        <f t="shared" si="100"/>
        <v>0</v>
      </c>
      <c r="R515" s="32">
        <f t="shared" si="103"/>
        <v>5400</v>
      </c>
      <c r="S515" s="32">
        <f t="shared" si="104"/>
        <v>0</v>
      </c>
      <c r="T515" s="32">
        <f t="shared" si="105"/>
        <v>21600</v>
      </c>
      <c r="U515" s="32">
        <f t="shared" si="106"/>
        <v>0</v>
      </c>
      <c r="V515" s="32">
        <f t="shared" si="101"/>
        <v>697.5</v>
      </c>
      <c r="W515" s="32">
        <f t="shared" si="107"/>
        <v>697.5</v>
      </c>
      <c r="X515" s="32">
        <f t="shared" si="108"/>
        <v>697.5</v>
      </c>
    </row>
    <row r="516" spans="1:24" x14ac:dyDescent="0.25">
      <c r="A516" s="2"/>
      <c r="B516" s="2" t="s">
        <v>2</v>
      </c>
      <c r="C516" s="2">
        <f t="shared" si="113"/>
        <v>22</v>
      </c>
      <c r="D516" s="2">
        <f t="shared" si="114"/>
        <v>8</v>
      </c>
      <c r="E516" s="2">
        <f t="shared" si="102"/>
        <v>512</v>
      </c>
      <c r="F516" s="11">
        <v>504</v>
      </c>
      <c r="G516" s="9">
        <v>9.4771804229829698E-2</v>
      </c>
      <c r="H516" s="9">
        <v>0.13500000000000001</v>
      </c>
      <c r="I516" s="10">
        <v>0.1512</v>
      </c>
      <c r="J516" s="9">
        <v>0.265849085763399</v>
      </c>
      <c r="K516" s="9">
        <v>0.265849085763399</v>
      </c>
      <c r="L516" s="9">
        <v>0.45</v>
      </c>
      <c r="N516" s="32">
        <f>IF('System Design'!$F$8=1,'Hourly Demand and Generation'!G516*'System Design'!$F$21,IF('System Design'!$F$8=2,'Hourly Demand and Generation'!H516*'System Design'!$F$21,IF('System Design'!$F$8=3,'Hourly Demand and Generation'!I516*'System Design'!$F$21)))</f>
        <v>75.599999999999994</v>
      </c>
      <c r="O516" s="32">
        <f>IF('System Design'!$F$8=1,'Hourly Demand and Generation'!J516*'System Design'!$F$22,IF('System Design'!$F$8=2,'Hourly Demand and Generation'!K516*'System Design'!$F$22,IF('System Design'!$F$8=3,'Hourly Demand and Generation'!L516*'System Design'!$F$22)))</f>
        <v>1125</v>
      </c>
      <c r="Q516" s="32">
        <f t="shared" si="100"/>
        <v>0</v>
      </c>
      <c r="R516" s="32">
        <f t="shared" si="103"/>
        <v>5400</v>
      </c>
      <c r="S516" s="32">
        <f t="shared" si="104"/>
        <v>0</v>
      </c>
      <c r="T516" s="32">
        <f t="shared" si="105"/>
        <v>21600</v>
      </c>
      <c r="U516" s="32">
        <f t="shared" si="106"/>
        <v>0</v>
      </c>
      <c r="V516" s="32">
        <f t="shared" si="101"/>
        <v>696.59999999999991</v>
      </c>
      <c r="W516" s="32">
        <f t="shared" si="107"/>
        <v>696.59999999999991</v>
      </c>
      <c r="X516" s="32">
        <f t="shared" si="108"/>
        <v>696.59999999999991</v>
      </c>
    </row>
    <row r="517" spans="1:24" x14ac:dyDescent="0.25">
      <c r="A517" s="2"/>
      <c r="B517" s="2" t="s">
        <v>2</v>
      </c>
      <c r="C517" s="2">
        <f t="shared" si="113"/>
        <v>22</v>
      </c>
      <c r="D517" s="2">
        <f t="shared" si="114"/>
        <v>9</v>
      </c>
      <c r="E517" s="2">
        <f t="shared" si="102"/>
        <v>513</v>
      </c>
      <c r="F517" s="11">
        <v>504</v>
      </c>
      <c r="G517" s="9">
        <v>0.143593642772469</v>
      </c>
      <c r="H517" s="9">
        <v>0.19439999999999999</v>
      </c>
      <c r="I517" s="10">
        <v>0.20880000000000001</v>
      </c>
      <c r="J517" s="9">
        <v>0.23631029845635501</v>
      </c>
      <c r="K517" s="9">
        <v>0.23631029845635501</v>
      </c>
      <c r="L517" s="9">
        <v>0.4</v>
      </c>
      <c r="N517" s="32">
        <f>IF('System Design'!$F$8=1,'Hourly Demand and Generation'!G517*'System Design'!$F$21,IF('System Design'!$F$8=2,'Hourly Demand and Generation'!H517*'System Design'!$F$21,IF('System Design'!$F$8=3,'Hourly Demand and Generation'!I517*'System Design'!$F$21)))</f>
        <v>104.4</v>
      </c>
      <c r="O517" s="32">
        <f>IF('System Design'!$F$8=1,'Hourly Demand and Generation'!J517*'System Design'!$F$22,IF('System Design'!$F$8=2,'Hourly Demand and Generation'!K517*'System Design'!$F$22,IF('System Design'!$F$8=3,'Hourly Demand and Generation'!L517*'System Design'!$F$22)))</f>
        <v>1000</v>
      </c>
      <c r="Q517" s="32">
        <f t="shared" si="100"/>
        <v>0</v>
      </c>
      <c r="R517" s="32">
        <f t="shared" si="103"/>
        <v>5400</v>
      </c>
      <c r="S517" s="32">
        <f t="shared" si="104"/>
        <v>0</v>
      </c>
      <c r="T517" s="32">
        <f t="shared" si="105"/>
        <v>21600</v>
      </c>
      <c r="U517" s="32">
        <f t="shared" si="106"/>
        <v>0</v>
      </c>
      <c r="V517" s="32">
        <f t="shared" si="101"/>
        <v>600.40000000000009</v>
      </c>
      <c r="W517" s="32">
        <f t="shared" si="107"/>
        <v>600.40000000000009</v>
      </c>
      <c r="X517" s="32">
        <f t="shared" si="108"/>
        <v>600.40000000000009</v>
      </c>
    </row>
    <row r="518" spans="1:24" x14ac:dyDescent="0.25">
      <c r="A518" s="2"/>
      <c r="B518" s="2" t="s">
        <v>2</v>
      </c>
      <c r="C518" s="2">
        <f t="shared" si="113"/>
        <v>22</v>
      </c>
      <c r="D518" s="2">
        <f t="shared" si="114"/>
        <v>10</v>
      </c>
      <c r="E518" s="2">
        <f t="shared" si="102"/>
        <v>514</v>
      </c>
      <c r="F518" s="11">
        <v>491.4</v>
      </c>
      <c r="G518" s="9">
        <v>0.19241548131510899</v>
      </c>
      <c r="H518" s="9">
        <v>0.25559999999999999</v>
      </c>
      <c r="I518" s="10">
        <v>0.27</v>
      </c>
      <c r="J518" s="9">
        <v>0.265849085763399</v>
      </c>
      <c r="K518" s="9">
        <v>0.265849085763399</v>
      </c>
      <c r="L518" s="9">
        <v>0.45</v>
      </c>
      <c r="N518" s="32">
        <f>IF('System Design'!$F$8=1,'Hourly Demand and Generation'!G518*'System Design'!$F$21,IF('System Design'!$F$8=2,'Hourly Demand and Generation'!H518*'System Design'!$F$21,IF('System Design'!$F$8=3,'Hourly Demand and Generation'!I518*'System Design'!$F$21)))</f>
        <v>135</v>
      </c>
      <c r="O518" s="32">
        <f>IF('System Design'!$F$8=1,'Hourly Demand and Generation'!J518*'System Design'!$F$22,IF('System Design'!$F$8=2,'Hourly Demand and Generation'!K518*'System Design'!$F$22,IF('System Design'!$F$8=3,'Hourly Demand and Generation'!L518*'System Design'!$F$22)))</f>
        <v>1125</v>
      </c>
      <c r="Q518" s="32">
        <f t="shared" ref="Q518:Q581" si="115">IF(F518-N518-O518&gt;0,F518-N518-O518,0)</f>
        <v>0</v>
      </c>
      <c r="R518" s="32">
        <f t="shared" si="103"/>
        <v>5400</v>
      </c>
      <c r="S518" s="32">
        <f t="shared" si="104"/>
        <v>0</v>
      </c>
      <c r="T518" s="32">
        <f t="shared" si="105"/>
        <v>21600</v>
      </c>
      <c r="U518" s="32">
        <f t="shared" si="106"/>
        <v>0</v>
      </c>
      <c r="V518" s="32">
        <f t="shared" ref="V518:V581" si="116">IF(F518-N518-O518&lt;0,N518+O518-F518,0)</f>
        <v>768.6</v>
      </c>
      <c r="W518" s="32">
        <f t="shared" si="107"/>
        <v>768.6</v>
      </c>
      <c r="X518" s="32">
        <f t="shared" si="108"/>
        <v>768.6</v>
      </c>
    </row>
    <row r="519" spans="1:24" x14ac:dyDescent="0.25">
      <c r="A519" s="2"/>
      <c r="B519" s="2" t="s">
        <v>2</v>
      </c>
      <c r="C519" s="2">
        <f t="shared" si="113"/>
        <v>22</v>
      </c>
      <c r="D519" s="2">
        <f t="shared" si="114"/>
        <v>11</v>
      </c>
      <c r="E519" s="2">
        <f t="shared" ref="E519:E582" si="117">E518+1</f>
        <v>515</v>
      </c>
      <c r="F519" s="11">
        <v>485.1</v>
      </c>
      <c r="G519" s="9">
        <v>0.238365447002299</v>
      </c>
      <c r="H519" s="9">
        <v>0.315</v>
      </c>
      <c r="I519" s="10">
        <v>0.33119999999999999</v>
      </c>
      <c r="J519" s="9">
        <v>0.23631029845635501</v>
      </c>
      <c r="K519" s="9">
        <v>0.23631029845635501</v>
      </c>
      <c r="L519" s="9">
        <v>0.4</v>
      </c>
      <c r="N519" s="32">
        <f>IF('System Design'!$F$8=1,'Hourly Demand and Generation'!G519*'System Design'!$F$21,IF('System Design'!$F$8=2,'Hourly Demand and Generation'!H519*'System Design'!$F$21,IF('System Design'!$F$8=3,'Hourly Demand and Generation'!I519*'System Design'!$F$21)))</f>
        <v>165.6</v>
      </c>
      <c r="O519" s="32">
        <f>IF('System Design'!$F$8=1,'Hourly Demand and Generation'!J519*'System Design'!$F$22,IF('System Design'!$F$8=2,'Hourly Demand and Generation'!K519*'System Design'!$F$22,IF('System Design'!$F$8=3,'Hourly Demand and Generation'!L519*'System Design'!$F$22)))</f>
        <v>1000</v>
      </c>
      <c r="Q519" s="32">
        <f t="shared" si="115"/>
        <v>0</v>
      </c>
      <c r="R519" s="32">
        <f t="shared" ref="R519:R582" si="118">IF($Q519&lt;R518+$V519,IF(R518+$V519-$Q519&gt;5400,5400,R518+$V519-$Q519),0)</f>
        <v>5400</v>
      </c>
      <c r="S519" s="32">
        <f t="shared" ref="S519:S582" si="119">IF(R519&gt;0,0,$Q519+$V519-R518)</f>
        <v>0</v>
      </c>
      <c r="T519" s="32">
        <f t="shared" ref="T519:T582" si="120">IF($Q519&lt;T518+$V519,IF(T518+$V519-$Q519&gt;21600,21600,T518+$V519-$Q519),0)</f>
        <v>21600</v>
      </c>
      <c r="U519" s="32">
        <f t="shared" ref="U519:U582" si="121">IF(T519&gt;0,0,$Q519+$V519-T518)</f>
        <v>0</v>
      </c>
      <c r="V519" s="32">
        <f t="shared" si="116"/>
        <v>680.49999999999989</v>
      </c>
      <c r="W519" s="32">
        <f t="shared" ref="W519:W582" si="122">IF(R519=5400,$V519-(R519-R518),0)</f>
        <v>680.49999999999989</v>
      </c>
      <c r="X519" s="32">
        <f t="shared" ref="X519:X582" si="123">IF(T519=21600,$V519-(T519-T518),0)</f>
        <v>680.49999999999989</v>
      </c>
    </row>
    <row r="520" spans="1:24" x14ac:dyDescent="0.25">
      <c r="A520" s="2"/>
      <c r="B520" s="2" t="s">
        <v>2</v>
      </c>
      <c r="C520" s="2">
        <f t="shared" si="113"/>
        <v>22</v>
      </c>
      <c r="D520" s="2">
        <f t="shared" si="114"/>
        <v>12</v>
      </c>
      <c r="E520" s="2">
        <f t="shared" si="117"/>
        <v>516</v>
      </c>
      <c r="F520" s="11">
        <v>485.1</v>
      </c>
      <c r="G520" s="9">
        <v>0.287187285544939</v>
      </c>
      <c r="H520" s="9">
        <v>0.36</v>
      </c>
      <c r="I520" s="10">
        <v>0.36</v>
      </c>
      <c r="J520" s="9">
        <v>0.22154090480283201</v>
      </c>
      <c r="K520" s="9">
        <v>0.22154090480283201</v>
      </c>
      <c r="L520" s="9">
        <v>0.375</v>
      </c>
      <c r="N520" s="32">
        <f>IF('System Design'!$F$8=1,'Hourly Demand and Generation'!G520*'System Design'!$F$21,IF('System Design'!$F$8=2,'Hourly Demand and Generation'!H520*'System Design'!$F$21,IF('System Design'!$F$8=3,'Hourly Demand and Generation'!I520*'System Design'!$F$21)))</f>
        <v>180</v>
      </c>
      <c r="O520" s="32">
        <f>IF('System Design'!$F$8=1,'Hourly Demand and Generation'!J520*'System Design'!$F$22,IF('System Design'!$F$8=2,'Hourly Demand and Generation'!K520*'System Design'!$F$22,IF('System Design'!$F$8=3,'Hourly Demand and Generation'!L520*'System Design'!$F$22)))</f>
        <v>937.5</v>
      </c>
      <c r="Q520" s="32">
        <f t="shared" si="115"/>
        <v>0</v>
      </c>
      <c r="R520" s="32">
        <f t="shared" si="118"/>
        <v>5400</v>
      </c>
      <c r="S520" s="32">
        <f t="shared" si="119"/>
        <v>0</v>
      </c>
      <c r="T520" s="32">
        <f t="shared" si="120"/>
        <v>21600</v>
      </c>
      <c r="U520" s="32">
        <f t="shared" si="121"/>
        <v>0</v>
      </c>
      <c r="V520" s="32">
        <f t="shared" si="116"/>
        <v>632.4</v>
      </c>
      <c r="W520" s="32">
        <f t="shared" si="122"/>
        <v>632.4</v>
      </c>
      <c r="X520" s="32">
        <f t="shared" si="123"/>
        <v>632.4</v>
      </c>
    </row>
    <row r="521" spans="1:24" x14ac:dyDescent="0.25">
      <c r="A521" s="2"/>
      <c r="B521" s="2" t="s">
        <v>2</v>
      </c>
      <c r="C521" s="2">
        <f t="shared" si="113"/>
        <v>22</v>
      </c>
      <c r="D521" s="2">
        <f t="shared" si="114"/>
        <v>13</v>
      </c>
      <c r="E521" s="2">
        <f t="shared" si="117"/>
        <v>517</v>
      </c>
      <c r="F521" s="11">
        <v>504</v>
      </c>
      <c r="G521" s="9">
        <v>0.238365447002299</v>
      </c>
      <c r="H521" s="9">
        <v>0.315</v>
      </c>
      <c r="I521" s="10">
        <v>0.33119999999999999</v>
      </c>
      <c r="J521" s="9">
        <v>0.23631029845635501</v>
      </c>
      <c r="K521" s="9">
        <v>0.23631029845635501</v>
      </c>
      <c r="L521" s="9">
        <v>0.4</v>
      </c>
      <c r="N521" s="32">
        <f>IF('System Design'!$F$8=1,'Hourly Demand and Generation'!G521*'System Design'!$F$21,IF('System Design'!$F$8=2,'Hourly Demand and Generation'!H521*'System Design'!$F$21,IF('System Design'!$F$8=3,'Hourly Demand and Generation'!I521*'System Design'!$F$21)))</f>
        <v>165.6</v>
      </c>
      <c r="O521" s="32">
        <f>IF('System Design'!$F$8=1,'Hourly Demand and Generation'!J521*'System Design'!$F$22,IF('System Design'!$F$8=2,'Hourly Demand and Generation'!K521*'System Design'!$F$22,IF('System Design'!$F$8=3,'Hourly Demand and Generation'!L521*'System Design'!$F$22)))</f>
        <v>1000</v>
      </c>
      <c r="Q521" s="32">
        <f t="shared" si="115"/>
        <v>0</v>
      </c>
      <c r="R521" s="32">
        <f t="shared" si="118"/>
        <v>5400</v>
      </c>
      <c r="S521" s="32">
        <f t="shared" si="119"/>
        <v>0</v>
      </c>
      <c r="T521" s="32">
        <f t="shared" si="120"/>
        <v>21600</v>
      </c>
      <c r="U521" s="32">
        <f t="shared" si="121"/>
        <v>0</v>
      </c>
      <c r="V521" s="32">
        <f t="shared" si="116"/>
        <v>661.59999999999991</v>
      </c>
      <c r="W521" s="32">
        <f t="shared" si="122"/>
        <v>661.59999999999991</v>
      </c>
      <c r="X521" s="32">
        <f t="shared" si="123"/>
        <v>661.59999999999991</v>
      </c>
    </row>
    <row r="522" spans="1:24" x14ac:dyDescent="0.25">
      <c r="A522" s="2"/>
      <c r="B522" s="2" t="s">
        <v>2</v>
      </c>
      <c r="C522" s="2">
        <f t="shared" si="113"/>
        <v>22</v>
      </c>
      <c r="D522" s="2">
        <f t="shared" si="114"/>
        <v>14</v>
      </c>
      <c r="E522" s="2">
        <f t="shared" si="117"/>
        <v>518</v>
      </c>
      <c r="F522" s="11">
        <v>504</v>
      </c>
      <c r="G522" s="9">
        <v>0.19241548131510899</v>
      </c>
      <c r="H522" s="9">
        <v>0.25559999999999999</v>
      </c>
      <c r="I522" s="10">
        <v>0.27</v>
      </c>
      <c r="J522" s="9">
        <v>0.25107969210987702</v>
      </c>
      <c r="K522" s="9">
        <v>0.25107969210987702</v>
      </c>
      <c r="L522" s="9">
        <v>0.42499999999999999</v>
      </c>
      <c r="N522" s="32">
        <f>IF('System Design'!$F$8=1,'Hourly Demand and Generation'!G522*'System Design'!$F$21,IF('System Design'!$F$8=2,'Hourly Demand and Generation'!H522*'System Design'!$F$21,IF('System Design'!$F$8=3,'Hourly Demand and Generation'!I522*'System Design'!$F$21)))</f>
        <v>135</v>
      </c>
      <c r="O522" s="32">
        <f>IF('System Design'!$F$8=1,'Hourly Demand and Generation'!J522*'System Design'!$F$22,IF('System Design'!$F$8=2,'Hourly Demand and Generation'!K522*'System Design'!$F$22,IF('System Design'!$F$8=3,'Hourly Demand and Generation'!L522*'System Design'!$F$22)))</f>
        <v>1062.5</v>
      </c>
      <c r="Q522" s="32">
        <f t="shared" si="115"/>
        <v>0</v>
      </c>
      <c r="R522" s="32">
        <f t="shared" si="118"/>
        <v>5400</v>
      </c>
      <c r="S522" s="32">
        <f t="shared" si="119"/>
        <v>0</v>
      </c>
      <c r="T522" s="32">
        <f t="shared" si="120"/>
        <v>21600</v>
      </c>
      <c r="U522" s="32">
        <f t="shared" si="121"/>
        <v>0</v>
      </c>
      <c r="V522" s="32">
        <f t="shared" si="116"/>
        <v>693.5</v>
      </c>
      <c r="W522" s="32">
        <f t="shared" si="122"/>
        <v>693.5</v>
      </c>
      <c r="X522" s="32">
        <f t="shared" si="123"/>
        <v>693.5</v>
      </c>
    </row>
    <row r="523" spans="1:24" x14ac:dyDescent="0.25">
      <c r="A523" s="2"/>
      <c r="B523" s="2" t="s">
        <v>2</v>
      </c>
      <c r="C523" s="2">
        <f t="shared" si="113"/>
        <v>22</v>
      </c>
      <c r="D523" s="2">
        <f t="shared" si="114"/>
        <v>15</v>
      </c>
      <c r="E523" s="2">
        <f t="shared" si="117"/>
        <v>519</v>
      </c>
      <c r="F523" s="11">
        <v>535.5</v>
      </c>
      <c r="G523" s="9">
        <v>0.143593642772469</v>
      </c>
      <c r="H523" s="9">
        <v>0.19439999999999999</v>
      </c>
      <c r="I523" s="10">
        <v>0.20880000000000001</v>
      </c>
      <c r="J523" s="9">
        <v>0.265849085763399</v>
      </c>
      <c r="K523" s="9">
        <v>0.265849085763399</v>
      </c>
      <c r="L523" s="9">
        <v>0.45</v>
      </c>
      <c r="N523" s="32">
        <f>IF('System Design'!$F$8=1,'Hourly Demand and Generation'!G523*'System Design'!$F$21,IF('System Design'!$F$8=2,'Hourly Demand and Generation'!H523*'System Design'!$F$21,IF('System Design'!$F$8=3,'Hourly Demand and Generation'!I523*'System Design'!$F$21)))</f>
        <v>104.4</v>
      </c>
      <c r="O523" s="32">
        <f>IF('System Design'!$F$8=1,'Hourly Demand and Generation'!J523*'System Design'!$F$22,IF('System Design'!$F$8=2,'Hourly Demand and Generation'!K523*'System Design'!$F$22,IF('System Design'!$F$8=3,'Hourly Demand and Generation'!L523*'System Design'!$F$22)))</f>
        <v>1125</v>
      </c>
      <c r="Q523" s="32">
        <f t="shared" si="115"/>
        <v>0</v>
      </c>
      <c r="R523" s="32">
        <f t="shared" si="118"/>
        <v>5400</v>
      </c>
      <c r="S523" s="32">
        <f t="shared" si="119"/>
        <v>0</v>
      </c>
      <c r="T523" s="32">
        <f t="shared" si="120"/>
        <v>21600</v>
      </c>
      <c r="U523" s="32">
        <f t="shared" si="121"/>
        <v>0</v>
      </c>
      <c r="V523" s="32">
        <f t="shared" si="116"/>
        <v>693.90000000000009</v>
      </c>
      <c r="W523" s="32">
        <f t="shared" si="122"/>
        <v>693.90000000000009</v>
      </c>
      <c r="X523" s="32">
        <f t="shared" si="123"/>
        <v>693.90000000000009</v>
      </c>
    </row>
    <row r="524" spans="1:24" x14ac:dyDescent="0.25">
      <c r="A524" s="2"/>
      <c r="B524" s="2" t="s">
        <v>2</v>
      </c>
      <c r="C524" s="2">
        <f t="shared" si="113"/>
        <v>22</v>
      </c>
      <c r="D524" s="2">
        <f t="shared" si="114"/>
        <v>16</v>
      </c>
      <c r="E524" s="2">
        <f t="shared" si="117"/>
        <v>520</v>
      </c>
      <c r="F524" s="11">
        <v>567</v>
      </c>
      <c r="G524" s="9">
        <v>9.4771804229829698E-2</v>
      </c>
      <c r="H524" s="9">
        <v>0.13500000000000001</v>
      </c>
      <c r="I524" s="10">
        <v>0.1512</v>
      </c>
      <c r="J524" s="9">
        <v>0.265849085763399</v>
      </c>
      <c r="K524" s="9">
        <v>0.265849085763399</v>
      </c>
      <c r="L524" s="9">
        <v>0.45</v>
      </c>
      <c r="N524" s="32">
        <f>IF('System Design'!$F$8=1,'Hourly Demand and Generation'!G524*'System Design'!$F$21,IF('System Design'!$F$8=2,'Hourly Demand and Generation'!H524*'System Design'!$F$21,IF('System Design'!$F$8=3,'Hourly Demand and Generation'!I524*'System Design'!$F$21)))</f>
        <v>75.599999999999994</v>
      </c>
      <c r="O524" s="32">
        <f>IF('System Design'!$F$8=1,'Hourly Demand and Generation'!J524*'System Design'!$F$22,IF('System Design'!$F$8=2,'Hourly Demand and Generation'!K524*'System Design'!$F$22,IF('System Design'!$F$8=3,'Hourly Demand and Generation'!L524*'System Design'!$F$22)))</f>
        <v>1125</v>
      </c>
      <c r="Q524" s="32">
        <f t="shared" si="115"/>
        <v>0</v>
      </c>
      <c r="R524" s="32">
        <f t="shared" si="118"/>
        <v>5400</v>
      </c>
      <c r="S524" s="32">
        <f t="shared" si="119"/>
        <v>0</v>
      </c>
      <c r="T524" s="32">
        <f t="shared" si="120"/>
        <v>21600</v>
      </c>
      <c r="U524" s="32">
        <f t="shared" si="121"/>
        <v>0</v>
      </c>
      <c r="V524" s="32">
        <f t="shared" si="116"/>
        <v>633.59999999999991</v>
      </c>
      <c r="W524" s="32">
        <f t="shared" si="122"/>
        <v>633.59999999999991</v>
      </c>
      <c r="X524" s="32">
        <f t="shared" si="123"/>
        <v>633.59999999999991</v>
      </c>
    </row>
    <row r="525" spans="1:24" x14ac:dyDescent="0.25">
      <c r="A525" s="2"/>
      <c r="B525" s="2" t="s">
        <v>2</v>
      </c>
      <c r="C525" s="2">
        <f t="shared" si="113"/>
        <v>22</v>
      </c>
      <c r="D525" s="2">
        <f t="shared" si="114"/>
        <v>17</v>
      </c>
      <c r="E525" s="2">
        <f t="shared" si="117"/>
        <v>521</v>
      </c>
      <c r="F525" s="11">
        <v>598.5</v>
      </c>
      <c r="G525" s="9">
        <v>4.8821838542639599E-2</v>
      </c>
      <c r="H525" s="9">
        <v>7.5600000000000001E-2</v>
      </c>
      <c r="I525" s="10">
        <v>0.09</v>
      </c>
      <c r="J525" s="9">
        <v>0.29538787307044301</v>
      </c>
      <c r="K525" s="9">
        <v>0.29538787307044301</v>
      </c>
      <c r="L525" s="9">
        <v>0.5</v>
      </c>
      <c r="N525" s="32">
        <f>IF('System Design'!$F$8=1,'Hourly Demand and Generation'!G525*'System Design'!$F$21,IF('System Design'!$F$8=2,'Hourly Demand and Generation'!H525*'System Design'!$F$21,IF('System Design'!$F$8=3,'Hourly Demand and Generation'!I525*'System Design'!$F$21)))</f>
        <v>45</v>
      </c>
      <c r="O525" s="32">
        <f>IF('System Design'!$F$8=1,'Hourly Demand and Generation'!J525*'System Design'!$F$22,IF('System Design'!$F$8=2,'Hourly Demand and Generation'!K525*'System Design'!$F$22,IF('System Design'!$F$8=3,'Hourly Demand and Generation'!L525*'System Design'!$F$22)))</f>
        <v>1250</v>
      </c>
      <c r="Q525" s="32">
        <f t="shared" si="115"/>
        <v>0</v>
      </c>
      <c r="R525" s="32">
        <f t="shared" si="118"/>
        <v>5400</v>
      </c>
      <c r="S525" s="32">
        <f t="shared" si="119"/>
        <v>0</v>
      </c>
      <c r="T525" s="32">
        <f t="shared" si="120"/>
        <v>21600</v>
      </c>
      <c r="U525" s="32">
        <f t="shared" si="121"/>
        <v>0</v>
      </c>
      <c r="V525" s="32">
        <f t="shared" si="116"/>
        <v>696.5</v>
      </c>
      <c r="W525" s="32">
        <f t="shared" si="122"/>
        <v>696.5</v>
      </c>
      <c r="X525" s="32">
        <f t="shared" si="123"/>
        <v>696.5</v>
      </c>
    </row>
    <row r="526" spans="1:24" x14ac:dyDescent="0.25">
      <c r="A526" s="2"/>
      <c r="B526" s="2" t="s">
        <v>2</v>
      </c>
      <c r="C526" s="2">
        <f t="shared" si="113"/>
        <v>22</v>
      </c>
      <c r="D526" s="2">
        <f t="shared" si="114"/>
        <v>18</v>
      </c>
      <c r="E526" s="2">
        <f t="shared" si="117"/>
        <v>522</v>
      </c>
      <c r="F526" s="11">
        <v>630</v>
      </c>
      <c r="G526" s="9">
        <v>2.2974982843595101E-2</v>
      </c>
      <c r="H526" s="9">
        <v>4.4999999999999998E-2</v>
      </c>
      <c r="I526" s="10">
        <v>6.1199999999999997E-2</v>
      </c>
      <c r="J526" s="9">
        <v>0.28061847941692097</v>
      </c>
      <c r="K526" s="9">
        <v>0.28061847941692097</v>
      </c>
      <c r="L526" s="9">
        <v>0.47499999999999998</v>
      </c>
      <c r="N526" s="32">
        <f>IF('System Design'!$F$8=1,'Hourly Demand and Generation'!G526*'System Design'!$F$21,IF('System Design'!$F$8=2,'Hourly Demand and Generation'!H526*'System Design'!$F$21,IF('System Design'!$F$8=3,'Hourly Demand and Generation'!I526*'System Design'!$F$21)))</f>
        <v>30.599999999999998</v>
      </c>
      <c r="O526" s="32">
        <f>IF('System Design'!$F$8=1,'Hourly Demand and Generation'!J526*'System Design'!$F$22,IF('System Design'!$F$8=2,'Hourly Demand and Generation'!K526*'System Design'!$F$22,IF('System Design'!$F$8=3,'Hourly Demand and Generation'!L526*'System Design'!$F$22)))</f>
        <v>1187.5</v>
      </c>
      <c r="Q526" s="32">
        <f t="shared" si="115"/>
        <v>0</v>
      </c>
      <c r="R526" s="32">
        <f t="shared" si="118"/>
        <v>5400</v>
      </c>
      <c r="S526" s="32">
        <f t="shared" si="119"/>
        <v>0</v>
      </c>
      <c r="T526" s="32">
        <f t="shared" si="120"/>
        <v>21600</v>
      </c>
      <c r="U526" s="32">
        <f t="shared" si="121"/>
        <v>0</v>
      </c>
      <c r="V526" s="32">
        <f t="shared" si="116"/>
        <v>588.09999999999991</v>
      </c>
      <c r="W526" s="32">
        <f t="shared" si="122"/>
        <v>588.09999999999991</v>
      </c>
      <c r="X526" s="32">
        <f t="shared" si="123"/>
        <v>588.09999999999991</v>
      </c>
    </row>
    <row r="527" spans="1:24" x14ac:dyDescent="0.25">
      <c r="A527" s="2"/>
      <c r="B527" s="2" t="s">
        <v>2</v>
      </c>
      <c r="C527" s="2">
        <f t="shared" si="113"/>
        <v>22</v>
      </c>
      <c r="D527" s="2">
        <f t="shared" si="114"/>
        <v>19</v>
      </c>
      <c r="E527" s="2">
        <f t="shared" si="117"/>
        <v>523</v>
      </c>
      <c r="F527" s="11">
        <v>611.1</v>
      </c>
      <c r="G527" s="9">
        <v>0</v>
      </c>
      <c r="H527" s="9">
        <v>1.44E-2</v>
      </c>
      <c r="I527" s="10">
        <v>2.8799999999999999E-2</v>
      </c>
      <c r="J527" s="9">
        <v>0.265849085763399</v>
      </c>
      <c r="K527" s="9">
        <v>0.265849085763399</v>
      </c>
      <c r="L527" s="9">
        <v>0.45</v>
      </c>
      <c r="N527" s="32">
        <f>IF('System Design'!$F$8=1,'Hourly Demand and Generation'!G527*'System Design'!$F$21,IF('System Design'!$F$8=2,'Hourly Demand and Generation'!H527*'System Design'!$F$21,IF('System Design'!$F$8=3,'Hourly Demand and Generation'!I527*'System Design'!$F$21)))</f>
        <v>14.4</v>
      </c>
      <c r="O527" s="32">
        <f>IF('System Design'!$F$8=1,'Hourly Demand and Generation'!J527*'System Design'!$F$22,IF('System Design'!$F$8=2,'Hourly Demand and Generation'!K527*'System Design'!$F$22,IF('System Design'!$F$8=3,'Hourly Demand and Generation'!L527*'System Design'!$F$22)))</f>
        <v>1125</v>
      </c>
      <c r="Q527" s="32">
        <f t="shared" si="115"/>
        <v>0</v>
      </c>
      <c r="R527" s="32">
        <f t="shared" si="118"/>
        <v>5400</v>
      </c>
      <c r="S527" s="32">
        <f t="shared" si="119"/>
        <v>0</v>
      </c>
      <c r="T527" s="32">
        <f t="shared" si="120"/>
        <v>21600</v>
      </c>
      <c r="U527" s="32">
        <f t="shared" si="121"/>
        <v>0</v>
      </c>
      <c r="V527" s="32">
        <f t="shared" si="116"/>
        <v>528.30000000000007</v>
      </c>
      <c r="W527" s="32">
        <f t="shared" si="122"/>
        <v>528.30000000000007</v>
      </c>
      <c r="X527" s="32">
        <f t="shared" si="123"/>
        <v>528.30000000000007</v>
      </c>
    </row>
    <row r="528" spans="1:24" x14ac:dyDescent="0.25">
      <c r="A528" s="2"/>
      <c r="B528" s="2" t="s">
        <v>2</v>
      </c>
      <c r="C528" s="2">
        <f t="shared" si="113"/>
        <v>22</v>
      </c>
      <c r="D528" s="2">
        <f t="shared" si="114"/>
        <v>20</v>
      </c>
      <c r="E528" s="2">
        <f t="shared" si="117"/>
        <v>524</v>
      </c>
      <c r="F528" s="11">
        <v>598.5</v>
      </c>
      <c r="G528" s="9">
        <v>0</v>
      </c>
      <c r="H528" s="9">
        <v>0</v>
      </c>
      <c r="I528" s="10">
        <v>0</v>
      </c>
      <c r="J528" s="9">
        <v>0.265849085763399</v>
      </c>
      <c r="K528" s="9">
        <v>0.265849085763399</v>
      </c>
      <c r="L528" s="9">
        <v>0.45</v>
      </c>
      <c r="N528" s="32">
        <f>IF('System Design'!$F$8=1,'Hourly Demand and Generation'!G528*'System Design'!$F$21,IF('System Design'!$F$8=2,'Hourly Demand and Generation'!H528*'System Design'!$F$21,IF('System Design'!$F$8=3,'Hourly Demand and Generation'!I528*'System Design'!$F$21)))</f>
        <v>0</v>
      </c>
      <c r="O528" s="32">
        <f>IF('System Design'!$F$8=1,'Hourly Demand and Generation'!J528*'System Design'!$F$22,IF('System Design'!$F$8=2,'Hourly Demand and Generation'!K528*'System Design'!$F$22,IF('System Design'!$F$8=3,'Hourly Demand and Generation'!L528*'System Design'!$F$22)))</f>
        <v>1125</v>
      </c>
      <c r="Q528" s="32">
        <f t="shared" si="115"/>
        <v>0</v>
      </c>
      <c r="R528" s="32">
        <f t="shared" si="118"/>
        <v>5400</v>
      </c>
      <c r="S528" s="32">
        <f t="shared" si="119"/>
        <v>0</v>
      </c>
      <c r="T528" s="32">
        <f t="shared" si="120"/>
        <v>21600</v>
      </c>
      <c r="U528" s="32">
        <f t="shared" si="121"/>
        <v>0</v>
      </c>
      <c r="V528" s="32">
        <f t="shared" si="116"/>
        <v>526.5</v>
      </c>
      <c r="W528" s="32">
        <f t="shared" si="122"/>
        <v>526.5</v>
      </c>
      <c r="X528" s="32">
        <f t="shared" si="123"/>
        <v>526.5</v>
      </c>
    </row>
    <row r="529" spans="1:24" x14ac:dyDescent="0.25">
      <c r="A529" s="2"/>
      <c r="B529" s="2" t="s">
        <v>2</v>
      </c>
      <c r="C529" s="2">
        <f t="shared" si="113"/>
        <v>22</v>
      </c>
      <c r="D529" s="2">
        <f t="shared" si="114"/>
        <v>21</v>
      </c>
      <c r="E529" s="2">
        <f t="shared" si="117"/>
        <v>525</v>
      </c>
      <c r="F529" s="11">
        <v>567</v>
      </c>
      <c r="G529" s="9">
        <v>0</v>
      </c>
      <c r="H529" s="9">
        <v>0</v>
      </c>
      <c r="I529" s="10">
        <v>0</v>
      </c>
      <c r="J529" s="9">
        <v>0.265849085763399</v>
      </c>
      <c r="K529" s="9">
        <v>0.265849085763399</v>
      </c>
      <c r="L529" s="9">
        <v>0.45</v>
      </c>
      <c r="N529" s="32">
        <f>IF('System Design'!$F$8=1,'Hourly Demand and Generation'!G529*'System Design'!$F$21,IF('System Design'!$F$8=2,'Hourly Demand and Generation'!H529*'System Design'!$F$21,IF('System Design'!$F$8=3,'Hourly Demand and Generation'!I529*'System Design'!$F$21)))</f>
        <v>0</v>
      </c>
      <c r="O529" s="32">
        <f>IF('System Design'!$F$8=1,'Hourly Demand and Generation'!J529*'System Design'!$F$22,IF('System Design'!$F$8=2,'Hourly Demand and Generation'!K529*'System Design'!$F$22,IF('System Design'!$F$8=3,'Hourly Demand and Generation'!L529*'System Design'!$F$22)))</f>
        <v>1125</v>
      </c>
      <c r="Q529" s="32">
        <f t="shared" si="115"/>
        <v>0</v>
      </c>
      <c r="R529" s="32">
        <f t="shared" si="118"/>
        <v>5400</v>
      </c>
      <c r="S529" s="32">
        <f t="shared" si="119"/>
        <v>0</v>
      </c>
      <c r="T529" s="32">
        <f t="shared" si="120"/>
        <v>21600</v>
      </c>
      <c r="U529" s="32">
        <f t="shared" si="121"/>
        <v>0</v>
      </c>
      <c r="V529" s="32">
        <f t="shared" si="116"/>
        <v>558</v>
      </c>
      <c r="W529" s="32">
        <f t="shared" si="122"/>
        <v>558</v>
      </c>
      <c r="X529" s="32">
        <f t="shared" si="123"/>
        <v>558</v>
      </c>
    </row>
    <row r="530" spans="1:24" x14ac:dyDescent="0.25">
      <c r="A530" s="2"/>
      <c r="B530" s="2" t="s">
        <v>2</v>
      </c>
      <c r="C530" s="2">
        <f t="shared" si="113"/>
        <v>22</v>
      </c>
      <c r="D530" s="2">
        <f t="shared" si="114"/>
        <v>22</v>
      </c>
      <c r="E530" s="2">
        <f t="shared" si="117"/>
        <v>526</v>
      </c>
      <c r="F530" s="11">
        <v>535.5</v>
      </c>
      <c r="G530" s="9">
        <v>0</v>
      </c>
      <c r="H530" s="9">
        <v>0</v>
      </c>
      <c r="I530" s="10">
        <v>0</v>
      </c>
      <c r="J530" s="9">
        <v>0.28061847941692097</v>
      </c>
      <c r="K530" s="9">
        <v>0.28061847941692097</v>
      </c>
      <c r="L530" s="9">
        <v>0.47499999999999998</v>
      </c>
      <c r="N530" s="32">
        <f>IF('System Design'!$F$8=1,'Hourly Demand and Generation'!G530*'System Design'!$F$21,IF('System Design'!$F$8=2,'Hourly Demand and Generation'!H530*'System Design'!$F$21,IF('System Design'!$F$8=3,'Hourly Demand and Generation'!I530*'System Design'!$F$21)))</f>
        <v>0</v>
      </c>
      <c r="O530" s="32">
        <f>IF('System Design'!$F$8=1,'Hourly Demand and Generation'!J530*'System Design'!$F$22,IF('System Design'!$F$8=2,'Hourly Demand and Generation'!K530*'System Design'!$F$22,IF('System Design'!$F$8=3,'Hourly Demand and Generation'!L530*'System Design'!$F$22)))</f>
        <v>1187.5</v>
      </c>
      <c r="Q530" s="32">
        <f t="shared" si="115"/>
        <v>0</v>
      </c>
      <c r="R530" s="32">
        <f t="shared" si="118"/>
        <v>5400</v>
      </c>
      <c r="S530" s="32">
        <f t="shared" si="119"/>
        <v>0</v>
      </c>
      <c r="T530" s="32">
        <f t="shared" si="120"/>
        <v>21600</v>
      </c>
      <c r="U530" s="32">
        <f t="shared" si="121"/>
        <v>0</v>
      </c>
      <c r="V530" s="32">
        <f t="shared" si="116"/>
        <v>652</v>
      </c>
      <c r="W530" s="32">
        <f t="shared" si="122"/>
        <v>652</v>
      </c>
      <c r="X530" s="32">
        <f t="shared" si="123"/>
        <v>652</v>
      </c>
    </row>
    <row r="531" spans="1:24" x14ac:dyDescent="0.25">
      <c r="A531" s="2"/>
      <c r="B531" s="2" t="s">
        <v>2</v>
      </c>
      <c r="C531" s="2">
        <f t="shared" si="113"/>
        <v>22</v>
      </c>
      <c r="D531" s="2">
        <f t="shared" si="114"/>
        <v>23</v>
      </c>
      <c r="E531" s="2">
        <f t="shared" si="117"/>
        <v>527</v>
      </c>
      <c r="F531" s="11">
        <v>504</v>
      </c>
      <c r="G531" s="9">
        <v>0</v>
      </c>
      <c r="H531" s="9">
        <v>0</v>
      </c>
      <c r="I531" s="10">
        <v>0</v>
      </c>
      <c r="J531" s="9">
        <v>0.23631029845635501</v>
      </c>
      <c r="K531" s="9">
        <v>0.23631029845635501</v>
      </c>
      <c r="L531" s="9">
        <v>0.4</v>
      </c>
      <c r="N531" s="32">
        <f>IF('System Design'!$F$8=1,'Hourly Demand and Generation'!G531*'System Design'!$F$21,IF('System Design'!$F$8=2,'Hourly Demand and Generation'!H531*'System Design'!$F$21,IF('System Design'!$F$8=3,'Hourly Demand and Generation'!I531*'System Design'!$F$21)))</f>
        <v>0</v>
      </c>
      <c r="O531" s="32">
        <f>IF('System Design'!$F$8=1,'Hourly Demand and Generation'!J531*'System Design'!$F$22,IF('System Design'!$F$8=2,'Hourly Demand and Generation'!K531*'System Design'!$F$22,IF('System Design'!$F$8=3,'Hourly Demand and Generation'!L531*'System Design'!$F$22)))</f>
        <v>1000</v>
      </c>
      <c r="Q531" s="32">
        <f t="shared" si="115"/>
        <v>0</v>
      </c>
      <c r="R531" s="32">
        <f t="shared" si="118"/>
        <v>5400</v>
      </c>
      <c r="S531" s="32">
        <f t="shared" si="119"/>
        <v>0</v>
      </c>
      <c r="T531" s="32">
        <f t="shared" si="120"/>
        <v>21600</v>
      </c>
      <c r="U531" s="32">
        <f t="shared" si="121"/>
        <v>0</v>
      </c>
      <c r="V531" s="32">
        <f t="shared" si="116"/>
        <v>496</v>
      </c>
      <c r="W531" s="32">
        <f t="shared" si="122"/>
        <v>496</v>
      </c>
      <c r="X531" s="32">
        <f t="shared" si="123"/>
        <v>496</v>
      </c>
    </row>
    <row r="532" spans="1:24" x14ac:dyDescent="0.25">
      <c r="A532" s="2"/>
      <c r="B532" s="2" t="s">
        <v>2</v>
      </c>
      <c r="C532" s="2">
        <f t="shared" si="113"/>
        <v>22</v>
      </c>
      <c r="D532" s="2">
        <f t="shared" si="114"/>
        <v>24</v>
      </c>
      <c r="E532" s="2">
        <f t="shared" si="117"/>
        <v>528</v>
      </c>
      <c r="F532" s="11">
        <v>441</v>
      </c>
      <c r="G532" s="9">
        <v>0</v>
      </c>
      <c r="H532" s="9">
        <v>0</v>
      </c>
      <c r="I532" s="10">
        <v>0</v>
      </c>
      <c r="J532" s="9">
        <v>0.23631029845635501</v>
      </c>
      <c r="K532" s="9">
        <v>0.23631029845635501</v>
      </c>
      <c r="L532" s="9">
        <v>0.4</v>
      </c>
      <c r="N532" s="32">
        <f>IF('System Design'!$F$8=1,'Hourly Demand and Generation'!G532*'System Design'!$F$21,IF('System Design'!$F$8=2,'Hourly Demand and Generation'!H532*'System Design'!$F$21,IF('System Design'!$F$8=3,'Hourly Demand and Generation'!I532*'System Design'!$F$21)))</f>
        <v>0</v>
      </c>
      <c r="O532" s="32">
        <f>IF('System Design'!$F$8=1,'Hourly Demand and Generation'!J532*'System Design'!$F$22,IF('System Design'!$F$8=2,'Hourly Demand and Generation'!K532*'System Design'!$F$22,IF('System Design'!$F$8=3,'Hourly Demand and Generation'!L532*'System Design'!$F$22)))</f>
        <v>1000</v>
      </c>
      <c r="Q532" s="32">
        <f t="shared" si="115"/>
        <v>0</v>
      </c>
      <c r="R532" s="32">
        <f t="shared" si="118"/>
        <v>5400</v>
      </c>
      <c r="S532" s="32">
        <f t="shared" si="119"/>
        <v>0</v>
      </c>
      <c r="T532" s="32">
        <f t="shared" si="120"/>
        <v>21600</v>
      </c>
      <c r="U532" s="32">
        <f t="shared" si="121"/>
        <v>0</v>
      </c>
      <c r="V532" s="32">
        <f t="shared" si="116"/>
        <v>559</v>
      </c>
      <c r="W532" s="32">
        <f t="shared" si="122"/>
        <v>559</v>
      </c>
      <c r="X532" s="32">
        <f t="shared" si="123"/>
        <v>559</v>
      </c>
    </row>
    <row r="533" spans="1:24" x14ac:dyDescent="0.25">
      <c r="A533" s="2"/>
      <c r="B533" s="2" t="s">
        <v>2</v>
      </c>
      <c r="C533" s="2">
        <f>C532+1</f>
        <v>23</v>
      </c>
      <c r="D533" s="2">
        <v>1</v>
      </c>
      <c r="E533" s="2">
        <f t="shared" si="117"/>
        <v>529</v>
      </c>
      <c r="F533" s="11">
        <v>378</v>
      </c>
      <c r="G533" s="9">
        <v>0</v>
      </c>
      <c r="H533" s="9">
        <v>0</v>
      </c>
      <c r="I533" s="9">
        <v>0</v>
      </c>
      <c r="J533" s="9">
        <v>0.5</v>
      </c>
      <c r="K533" s="9">
        <v>0.5</v>
      </c>
      <c r="L533" s="9">
        <v>0.5</v>
      </c>
      <c r="N533" s="32">
        <f>IF('System Design'!$F$8=1,'Hourly Demand and Generation'!G533*'System Design'!$F$21,IF('System Design'!$F$8=2,'Hourly Demand and Generation'!H533*'System Design'!$F$21,IF('System Design'!$F$8=3,'Hourly Demand and Generation'!I533*'System Design'!$F$21)))</f>
        <v>0</v>
      </c>
      <c r="O533" s="32">
        <f>IF('System Design'!$F$8=1,'Hourly Demand and Generation'!J533*'System Design'!$F$22,IF('System Design'!$F$8=2,'Hourly Demand and Generation'!K533*'System Design'!$F$22,IF('System Design'!$F$8=3,'Hourly Demand and Generation'!L533*'System Design'!$F$22)))</f>
        <v>1250</v>
      </c>
      <c r="Q533" s="32">
        <f t="shared" si="115"/>
        <v>0</v>
      </c>
      <c r="R533" s="32">
        <f t="shared" si="118"/>
        <v>5400</v>
      </c>
      <c r="S533" s="32">
        <f t="shared" si="119"/>
        <v>0</v>
      </c>
      <c r="T533" s="32">
        <f t="shared" si="120"/>
        <v>21600</v>
      </c>
      <c r="U533" s="32">
        <f t="shared" si="121"/>
        <v>0</v>
      </c>
      <c r="V533" s="32">
        <f t="shared" si="116"/>
        <v>872</v>
      </c>
      <c r="W533" s="32">
        <f t="shared" si="122"/>
        <v>872</v>
      </c>
      <c r="X533" s="32">
        <f t="shared" si="123"/>
        <v>872</v>
      </c>
    </row>
    <row r="534" spans="1:24" x14ac:dyDescent="0.25">
      <c r="A534" s="2"/>
      <c r="B534" s="2" t="s">
        <v>2</v>
      </c>
      <c r="C534" s="2">
        <f>C533</f>
        <v>23</v>
      </c>
      <c r="D534" s="2">
        <f>D533+1</f>
        <v>2</v>
      </c>
      <c r="E534" s="2">
        <f t="shared" si="117"/>
        <v>530</v>
      </c>
      <c r="F534" s="11">
        <v>346.5</v>
      </c>
      <c r="G534" s="9">
        <v>0</v>
      </c>
      <c r="H534" s="9">
        <v>0</v>
      </c>
      <c r="I534" s="10">
        <v>0</v>
      </c>
      <c r="J534" s="9">
        <v>0.45</v>
      </c>
      <c r="K534" s="9">
        <v>0.45</v>
      </c>
      <c r="L534" s="9">
        <v>0.45</v>
      </c>
      <c r="N534" s="32">
        <f>IF('System Design'!$F$8=1,'Hourly Demand and Generation'!G534*'System Design'!$F$21,IF('System Design'!$F$8=2,'Hourly Demand and Generation'!H534*'System Design'!$F$21,IF('System Design'!$F$8=3,'Hourly Demand and Generation'!I534*'System Design'!$F$21)))</f>
        <v>0</v>
      </c>
      <c r="O534" s="32">
        <f>IF('System Design'!$F$8=1,'Hourly Demand and Generation'!J534*'System Design'!$F$22,IF('System Design'!$F$8=2,'Hourly Demand and Generation'!K534*'System Design'!$F$22,IF('System Design'!$F$8=3,'Hourly Demand and Generation'!L534*'System Design'!$F$22)))</f>
        <v>1125</v>
      </c>
      <c r="Q534" s="32">
        <f t="shared" si="115"/>
        <v>0</v>
      </c>
      <c r="R534" s="32">
        <f t="shared" si="118"/>
        <v>5400</v>
      </c>
      <c r="S534" s="32">
        <f t="shared" si="119"/>
        <v>0</v>
      </c>
      <c r="T534" s="32">
        <f t="shared" si="120"/>
        <v>21600</v>
      </c>
      <c r="U534" s="32">
        <f t="shared" si="121"/>
        <v>0</v>
      </c>
      <c r="V534" s="32">
        <f t="shared" si="116"/>
        <v>778.5</v>
      </c>
      <c r="W534" s="32">
        <f t="shared" si="122"/>
        <v>778.5</v>
      </c>
      <c r="X534" s="32">
        <f t="shared" si="123"/>
        <v>778.5</v>
      </c>
    </row>
    <row r="535" spans="1:24" x14ac:dyDescent="0.25">
      <c r="A535" s="2"/>
      <c r="B535" s="2" t="s">
        <v>2</v>
      </c>
      <c r="C535" s="2">
        <f t="shared" ref="C535:C556" si="124">C534</f>
        <v>23</v>
      </c>
      <c r="D535" s="2">
        <f t="shared" ref="D535:D556" si="125">D534+1</f>
        <v>3</v>
      </c>
      <c r="E535" s="2">
        <f t="shared" si="117"/>
        <v>531</v>
      </c>
      <c r="F535" s="11">
        <v>315</v>
      </c>
      <c r="G535" s="9">
        <v>0</v>
      </c>
      <c r="H535" s="9">
        <v>0</v>
      </c>
      <c r="I535" s="10">
        <v>0</v>
      </c>
      <c r="J535" s="9">
        <v>0.45</v>
      </c>
      <c r="K535" s="9">
        <v>0.45</v>
      </c>
      <c r="L535" s="9">
        <v>0.45</v>
      </c>
      <c r="N535" s="32">
        <f>IF('System Design'!$F$8=1,'Hourly Demand and Generation'!G535*'System Design'!$F$21,IF('System Design'!$F$8=2,'Hourly Demand and Generation'!H535*'System Design'!$F$21,IF('System Design'!$F$8=3,'Hourly Demand and Generation'!I535*'System Design'!$F$21)))</f>
        <v>0</v>
      </c>
      <c r="O535" s="32">
        <f>IF('System Design'!$F$8=1,'Hourly Demand and Generation'!J535*'System Design'!$F$22,IF('System Design'!$F$8=2,'Hourly Demand and Generation'!K535*'System Design'!$F$22,IF('System Design'!$F$8=3,'Hourly Demand and Generation'!L535*'System Design'!$F$22)))</f>
        <v>1125</v>
      </c>
      <c r="Q535" s="32">
        <f t="shared" si="115"/>
        <v>0</v>
      </c>
      <c r="R535" s="32">
        <f t="shared" si="118"/>
        <v>5400</v>
      </c>
      <c r="S535" s="32">
        <f t="shared" si="119"/>
        <v>0</v>
      </c>
      <c r="T535" s="32">
        <f t="shared" si="120"/>
        <v>21600</v>
      </c>
      <c r="U535" s="32">
        <f t="shared" si="121"/>
        <v>0</v>
      </c>
      <c r="V535" s="32">
        <f t="shared" si="116"/>
        <v>810</v>
      </c>
      <c r="W535" s="32">
        <f t="shared" si="122"/>
        <v>810</v>
      </c>
      <c r="X535" s="32">
        <f t="shared" si="123"/>
        <v>810</v>
      </c>
    </row>
    <row r="536" spans="1:24" x14ac:dyDescent="0.25">
      <c r="A536" s="2"/>
      <c r="B536" s="2" t="s">
        <v>2</v>
      </c>
      <c r="C536" s="2">
        <f t="shared" si="124"/>
        <v>23</v>
      </c>
      <c r="D536" s="2">
        <f t="shared" si="125"/>
        <v>4</v>
      </c>
      <c r="E536" s="2">
        <f t="shared" si="117"/>
        <v>532</v>
      </c>
      <c r="F536" s="11">
        <v>378</v>
      </c>
      <c r="G536" s="9">
        <v>0</v>
      </c>
      <c r="H536" s="9">
        <v>0</v>
      </c>
      <c r="I536" s="10">
        <v>0</v>
      </c>
      <c r="J536" s="9">
        <v>0.5</v>
      </c>
      <c r="K536" s="9">
        <v>0.5</v>
      </c>
      <c r="L536" s="9">
        <v>0.5</v>
      </c>
      <c r="N536" s="32">
        <f>IF('System Design'!$F$8=1,'Hourly Demand and Generation'!G536*'System Design'!$F$21,IF('System Design'!$F$8=2,'Hourly Demand and Generation'!H536*'System Design'!$F$21,IF('System Design'!$F$8=3,'Hourly Demand and Generation'!I536*'System Design'!$F$21)))</f>
        <v>0</v>
      </c>
      <c r="O536" s="32">
        <f>IF('System Design'!$F$8=1,'Hourly Demand and Generation'!J536*'System Design'!$F$22,IF('System Design'!$F$8=2,'Hourly Demand and Generation'!K536*'System Design'!$F$22,IF('System Design'!$F$8=3,'Hourly Demand and Generation'!L536*'System Design'!$F$22)))</f>
        <v>1250</v>
      </c>
      <c r="Q536" s="32">
        <f t="shared" si="115"/>
        <v>0</v>
      </c>
      <c r="R536" s="32">
        <f t="shared" si="118"/>
        <v>5400</v>
      </c>
      <c r="S536" s="32">
        <f t="shared" si="119"/>
        <v>0</v>
      </c>
      <c r="T536" s="32">
        <f t="shared" si="120"/>
        <v>21600</v>
      </c>
      <c r="U536" s="32">
        <f t="shared" si="121"/>
        <v>0</v>
      </c>
      <c r="V536" s="32">
        <f t="shared" si="116"/>
        <v>872</v>
      </c>
      <c r="W536" s="32">
        <f t="shared" si="122"/>
        <v>872</v>
      </c>
      <c r="X536" s="32">
        <f t="shared" si="123"/>
        <v>872</v>
      </c>
    </row>
    <row r="537" spans="1:24" x14ac:dyDescent="0.25">
      <c r="A537" s="2"/>
      <c r="B537" s="2" t="s">
        <v>2</v>
      </c>
      <c r="C537" s="2">
        <f t="shared" si="124"/>
        <v>23</v>
      </c>
      <c r="D537" s="2">
        <f t="shared" si="125"/>
        <v>5</v>
      </c>
      <c r="E537" s="2">
        <f t="shared" si="117"/>
        <v>533</v>
      </c>
      <c r="F537" s="11">
        <v>409.5</v>
      </c>
      <c r="G537" s="9">
        <v>0</v>
      </c>
      <c r="H537" s="9">
        <v>1.31356332612299E-2</v>
      </c>
      <c r="I537" s="10">
        <v>2.6271266522459799E-2</v>
      </c>
      <c r="J537" s="9">
        <v>0.4</v>
      </c>
      <c r="K537" s="9">
        <v>0.4</v>
      </c>
      <c r="L537" s="9">
        <v>0.4</v>
      </c>
      <c r="N537" s="32">
        <f>IF('System Design'!$F$8=1,'Hourly Demand and Generation'!G537*'System Design'!$F$21,IF('System Design'!$F$8=2,'Hourly Demand and Generation'!H537*'System Design'!$F$21,IF('System Design'!$F$8=3,'Hourly Demand and Generation'!I537*'System Design'!$F$21)))</f>
        <v>13.1356332612299</v>
      </c>
      <c r="O537" s="32">
        <f>IF('System Design'!$F$8=1,'Hourly Demand and Generation'!J537*'System Design'!$F$22,IF('System Design'!$F$8=2,'Hourly Demand and Generation'!K537*'System Design'!$F$22,IF('System Design'!$F$8=3,'Hourly Demand and Generation'!L537*'System Design'!$F$22)))</f>
        <v>1000</v>
      </c>
      <c r="Q537" s="32">
        <f t="shared" si="115"/>
        <v>0</v>
      </c>
      <c r="R537" s="32">
        <f t="shared" si="118"/>
        <v>5400</v>
      </c>
      <c r="S537" s="32">
        <f t="shared" si="119"/>
        <v>0</v>
      </c>
      <c r="T537" s="32">
        <f t="shared" si="120"/>
        <v>21600</v>
      </c>
      <c r="U537" s="32">
        <f t="shared" si="121"/>
        <v>0</v>
      </c>
      <c r="V537" s="32">
        <f t="shared" si="116"/>
        <v>603.63563326122994</v>
      </c>
      <c r="W537" s="32">
        <f t="shared" si="122"/>
        <v>603.63563326122994</v>
      </c>
      <c r="X537" s="32">
        <f t="shared" si="123"/>
        <v>603.63563326122994</v>
      </c>
    </row>
    <row r="538" spans="1:24" x14ac:dyDescent="0.25">
      <c r="A538" s="2"/>
      <c r="B538" s="2" t="s">
        <v>2</v>
      </c>
      <c r="C538" s="2">
        <f t="shared" si="124"/>
        <v>23</v>
      </c>
      <c r="D538" s="2">
        <f t="shared" si="125"/>
        <v>6</v>
      </c>
      <c r="E538" s="2">
        <f t="shared" si="117"/>
        <v>534</v>
      </c>
      <c r="F538" s="11">
        <v>441</v>
      </c>
      <c r="G538" s="9">
        <v>2.6271266522459799E-2</v>
      </c>
      <c r="H538" s="9">
        <v>4.1048853941343402E-2</v>
      </c>
      <c r="I538" s="10">
        <v>5.5826441360227103E-2</v>
      </c>
      <c r="J538" s="9">
        <v>0.4</v>
      </c>
      <c r="K538" s="9">
        <v>0.4</v>
      </c>
      <c r="L538" s="9">
        <v>0.4</v>
      </c>
      <c r="N538" s="32">
        <f>IF('System Design'!$F$8=1,'Hourly Demand and Generation'!G538*'System Design'!$F$21,IF('System Design'!$F$8=2,'Hourly Demand and Generation'!H538*'System Design'!$F$21,IF('System Design'!$F$8=3,'Hourly Demand and Generation'!I538*'System Design'!$F$21)))</f>
        <v>27.91322068011355</v>
      </c>
      <c r="O538" s="32">
        <f>IF('System Design'!$F$8=1,'Hourly Demand and Generation'!J538*'System Design'!$F$22,IF('System Design'!$F$8=2,'Hourly Demand and Generation'!K538*'System Design'!$F$22,IF('System Design'!$F$8=3,'Hourly Demand and Generation'!L538*'System Design'!$F$22)))</f>
        <v>1000</v>
      </c>
      <c r="Q538" s="32">
        <f t="shared" si="115"/>
        <v>0</v>
      </c>
      <c r="R538" s="32">
        <f t="shared" si="118"/>
        <v>5400</v>
      </c>
      <c r="S538" s="32">
        <f t="shared" si="119"/>
        <v>0</v>
      </c>
      <c r="T538" s="32">
        <f t="shared" si="120"/>
        <v>21600</v>
      </c>
      <c r="U538" s="32">
        <f t="shared" si="121"/>
        <v>0</v>
      </c>
      <c r="V538" s="32">
        <f t="shared" si="116"/>
        <v>586.91322068011345</v>
      </c>
      <c r="W538" s="32">
        <f t="shared" si="122"/>
        <v>586.91322068011345</v>
      </c>
      <c r="X538" s="32">
        <f t="shared" si="123"/>
        <v>586.91322068011345</v>
      </c>
    </row>
    <row r="539" spans="1:24" x14ac:dyDescent="0.25">
      <c r="A539" s="2"/>
      <c r="B539" s="2" t="s">
        <v>2</v>
      </c>
      <c r="C539" s="2">
        <f t="shared" si="124"/>
        <v>23</v>
      </c>
      <c r="D539" s="2">
        <f t="shared" si="125"/>
        <v>7</v>
      </c>
      <c r="E539" s="2">
        <f t="shared" si="117"/>
        <v>535</v>
      </c>
      <c r="F539" s="11">
        <v>472.5</v>
      </c>
      <c r="G539" s="9">
        <v>5.5826441360227103E-2</v>
      </c>
      <c r="H539" s="9">
        <v>6.8962074621456995E-2</v>
      </c>
      <c r="I539" s="10">
        <v>8.2097707882686902E-2</v>
      </c>
      <c r="J539" s="9">
        <v>0.45</v>
      </c>
      <c r="K539" s="9">
        <v>0.45</v>
      </c>
      <c r="L539" s="9">
        <v>0.45</v>
      </c>
      <c r="N539" s="32">
        <f>IF('System Design'!$F$8=1,'Hourly Demand and Generation'!G539*'System Design'!$F$21,IF('System Design'!$F$8=2,'Hourly Demand and Generation'!H539*'System Design'!$F$21,IF('System Design'!$F$8=3,'Hourly Demand and Generation'!I539*'System Design'!$F$21)))</f>
        <v>41.048853941343452</v>
      </c>
      <c r="O539" s="32">
        <f>IF('System Design'!$F$8=1,'Hourly Demand and Generation'!J539*'System Design'!$F$22,IF('System Design'!$F$8=2,'Hourly Demand and Generation'!K539*'System Design'!$F$22,IF('System Design'!$F$8=3,'Hourly Demand and Generation'!L539*'System Design'!$F$22)))</f>
        <v>1125</v>
      </c>
      <c r="Q539" s="32">
        <f t="shared" si="115"/>
        <v>0</v>
      </c>
      <c r="R539" s="32">
        <f t="shared" si="118"/>
        <v>5400</v>
      </c>
      <c r="S539" s="32">
        <f t="shared" si="119"/>
        <v>0</v>
      </c>
      <c r="T539" s="32">
        <f t="shared" si="120"/>
        <v>21600</v>
      </c>
      <c r="U539" s="32">
        <f t="shared" si="121"/>
        <v>0</v>
      </c>
      <c r="V539" s="32">
        <f t="shared" si="116"/>
        <v>693.5488539413434</v>
      </c>
      <c r="W539" s="32">
        <f t="shared" si="122"/>
        <v>693.5488539413434</v>
      </c>
      <c r="X539" s="32">
        <f t="shared" si="123"/>
        <v>693.5488539413434</v>
      </c>
    </row>
    <row r="540" spans="1:24" x14ac:dyDescent="0.25">
      <c r="A540" s="2"/>
      <c r="B540" s="2" t="s">
        <v>2</v>
      </c>
      <c r="C540" s="2">
        <f t="shared" si="124"/>
        <v>23</v>
      </c>
      <c r="D540" s="2">
        <f t="shared" si="125"/>
        <v>8</v>
      </c>
      <c r="E540" s="2">
        <f t="shared" si="117"/>
        <v>536</v>
      </c>
      <c r="F540" s="11">
        <v>504</v>
      </c>
      <c r="G540" s="9">
        <v>0.10836897440514701</v>
      </c>
      <c r="H540" s="9">
        <v>0.12314656182403</v>
      </c>
      <c r="I540" s="10">
        <v>0.13792414924291399</v>
      </c>
      <c r="J540" s="9">
        <v>0.45</v>
      </c>
      <c r="K540" s="9">
        <v>0.45</v>
      </c>
      <c r="L540" s="9">
        <v>0.45</v>
      </c>
      <c r="N540" s="32">
        <f>IF('System Design'!$F$8=1,'Hourly Demand and Generation'!G540*'System Design'!$F$21,IF('System Design'!$F$8=2,'Hourly Demand and Generation'!H540*'System Design'!$F$21,IF('System Design'!$F$8=3,'Hourly Demand and Generation'!I540*'System Design'!$F$21)))</f>
        <v>68.962074621456992</v>
      </c>
      <c r="O540" s="32">
        <f>IF('System Design'!$F$8=1,'Hourly Demand and Generation'!J540*'System Design'!$F$22,IF('System Design'!$F$8=2,'Hourly Demand and Generation'!K540*'System Design'!$F$22,IF('System Design'!$F$8=3,'Hourly Demand and Generation'!L540*'System Design'!$F$22)))</f>
        <v>1125</v>
      </c>
      <c r="Q540" s="32">
        <f t="shared" si="115"/>
        <v>0</v>
      </c>
      <c r="R540" s="32">
        <f t="shared" si="118"/>
        <v>5400</v>
      </c>
      <c r="S540" s="32">
        <f t="shared" si="119"/>
        <v>0</v>
      </c>
      <c r="T540" s="32">
        <f t="shared" si="120"/>
        <v>21600</v>
      </c>
      <c r="U540" s="32">
        <f t="shared" si="121"/>
        <v>0</v>
      </c>
      <c r="V540" s="32">
        <f t="shared" si="116"/>
        <v>689.96207462145708</v>
      </c>
      <c r="W540" s="32">
        <f t="shared" si="122"/>
        <v>689.96207462145708</v>
      </c>
      <c r="X540" s="32">
        <f t="shared" si="123"/>
        <v>689.96207462145708</v>
      </c>
    </row>
    <row r="541" spans="1:24" x14ac:dyDescent="0.25">
      <c r="A541" s="2"/>
      <c r="B541" s="2" t="s">
        <v>2</v>
      </c>
      <c r="C541" s="2">
        <f t="shared" si="124"/>
        <v>23</v>
      </c>
      <c r="D541" s="2">
        <f t="shared" si="125"/>
        <v>9</v>
      </c>
      <c r="E541" s="2">
        <f t="shared" si="117"/>
        <v>537</v>
      </c>
      <c r="F541" s="11">
        <v>504</v>
      </c>
      <c r="G541" s="9">
        <v>0.164195415765374</v>
      </c>
      <c r="H541" s="9">
        <v>0.17733104902660399</v>
      </c>
      <c r="I541" s="10">
        <v>0.190466682287834</v>
      </c>
      <c r="J541" s="9">
        <v>0.4</v>
      </c>
      <c r="K541" s="9">
        <v>0.4</v>
      </c>
      <c r="L541" s="9">
        <v>0.4</v>
      </c>
      <c r="N541" s="32">
        <f>IF('System Design'!$F$8=1,'Hourly Demand and Generation'!G541*'System Design'!$F$21,IF('System Design'!$F$8=2,'Hourly Demand and Generation'!H541*'System Design'!$F$21,IF('System Design'!$F$8=3,'Hourly Demand and Generation'!I541*'System Design'!$F$21)))</f>
        <v>95.233341143917002</v>
      </c>
      <c r="O541" s="32">
        <f>IF('System Design'!$F$8=1,'Hourly Demand and Generation'!J541*'System Design'!$F$22,IF('System Design'!$F$8=2,'Hourly Demand and Generation'!K541*'System Design'!$F$22,IF('System Design'!$F$8=3,'Hourly Demand and Generation'!L541*'System Design'!$F$22)))</f>
        <v>1000</v>
      </c>
      <c r="Q541" s="32">
        <f t="shared" si="115"/>
        <v>0</v>
      </c>
      <c r="R541" s="32">
        <f t="shared" si="118"/>
        <v>5400</v>
      </c>
      <c r="S541" s="32">
        <f t="shared" si="119"/>
        <v>0</v>
      </c>
      <c r="T541" s="32">
        <f t="shared" si="120"/>
        <v>21600</v>
      </c>
      <c r="U541" s="32">
        <f t="shared" si="121"/>
        <v>0</v>
      </c>
      <c r="V541" s="32">
        <f t="shared" si="116"/>
        <v>591.23334114391696</v>
      </c>
      <c r="W541" s="32">
        <f t="shared" si="122"/>
        <v>591.23334114391696</v>
      </c>
      <c r="X541" s="32">
        <f t="shared" si="123"/>
        <v>591.23334114391696</v>
      </c>
    </row>
    <row r="542" spans="1:24" x14ac:dyDescent="0.25">
      <c r="A542" s="2"/>
      <c r="B542" s="2" t="s">
        <v>2</v>
      </c>
      <c r="C542" s="2">
        <f t="shared" si="124"/>
        <v>23</v>
      </c>
      <c r="D542" s="2">
        <f t="shared" si="125"/>
        <v>10</v>
      </c>
      <c r="E542" s="2">
        <f t="shared" si="117"/>
        <v>538</v>
      </c>
      <c r="F542" s="11">
        <v>491.4</v>
      </c>
      <c r="G542" s="9">
        <v>0.22002185712560099</v>
      </c>
      <c r="H542" s="9">
        <v>0.23315749038683101</v>
      </c>
      <c r="I542" s="10">
        <v>0.246293123648061</v>
      </c>
      <c r="J542" s="9">
        <v>0.45</v>
      </c>
      <c r="K542" s="9">
        <v>0.45</v>
      </c>
      <c r="L542" s="9">
        <v>0.45</v>
      </c>
      <c r="N542" s="32">
        <f>IF('System Design'!$F$8=1,'Hourly Demand and Generation'!G542*'System Design'!$F$21,IF('System Design'!$F$8=2,'Hourly Demand and Generation'!H542*'System Design'!$F$21,IF('System Design'!$F$8=3,'Hourly Demand and Generation'!I542*'System Design'!$F$21)))</f>
        <v>123.1465618240305</v>
      </c>
      <c r="O542" s="32">
        <f>IF('System Design'!$F$8=1,'Hourly Demand and Generation'!J542*'System Design'!$F$22,IF('System Design'!$F$8=2,'Hourly Demand and Generation'!K542*'System Design'!$F$22,IF('System Design'!$F$8=3,'Hourly Demand and Generation'!L542*'System Design'!$F$22)))</f>
        <v>1125</v>
      </c>
      <c r="Q542" s="32">
        <f t="shared" si="115"/>
        <v>0</v>
      </c>
      <c r="R542" s="32">
        <f t="shared" si="118"/>
        <v>5400</v>
      </c>
      <c r="S542" s="32">
        <f t="shared" si="119"/>
        <v>0</v>
      </c>
      <c r="T542" s="32">
        <f t="shared" si="120"/>
        <v>21600</v>
      </c>
      <c r="U542" s="32">
        <f t="shared" si="121"/>
        <v>0</v>
      </c>
      <c r="V542" s="32">
        <f t="shared" si="116"/>
        <v>756.74656182403044</v>
      </c>
      <c r="W542" s="32">
        <f t="shared" si="122"/>
        <v>756.74656182403044</v>
      </c>
      <c r="X542" s="32">
        <f t="shared" si="123"/>
        <v>756.74656182403044</v>
      </c>
    </row>
    <row r="543" spans="1:24" x14ac:dyDescent="0.25">
      <c r="A543" s="2"/>
      <c r="B543" s="2" t="s">
        <v>2</v>
      </c>
      <c r="C543" s="2">
        <f t="shared" si="124"/>
        <v>23</v>
      </c>
      <c r="D543" s="2">
        <f t="shared" si="125"/>
        <v>11</v>
      </c>
      <c r="E543" s="2">
        <f t="shared" si="117"/>
        <v>539</v>
      </c>
      <c r="F543" s="11">
        <v>485.1</v>
      </c>
      <c r="G543" s="9">
        <v>0.27256439017051998</v>
      </c>
      <c r="H543" s="9">
        <v>0.287341977589404</v>
      </c>
      <c r="I543" s="10">
        <v>0.30211956500828802</v>
      </c>
      <c r="J543" s="9">
        <v>0.4</v>
      </c>
      <c r="K543" s="9">
        <v>0.4</v>
      </c>
      <c r="L543" s="9">
        <v>0.4</v>
      </c>
      <c r="N543" s="32">
        <f>IF('System Design'!$F$8=1,'Hourly Demand and Generation'!G543*'System Design'!$F$21,IF('System Design'!$F$8=2,'Hourly Demand and Generation'!H543*'System Design'!$F$21,IF('System Design'!$F$8=3,'Hourly Demand and Generation'!I543*'System Design'!$F$21)))</f>
        <v>151.05978250414401</v>
      </c>
      <c r="O543" s="32">
        <f>IF('System Design'!$F$8=1,'Hourly Demand and Generation'!J543*'System Design'!$F$22,IF('System Design'!$F$8=2,'Hourly Demand and Generation'!K543*'System Design'!$F$22,IF('System Design'!$F$8=3,'Hourly Demand and Generation'!L543*'System Design'!$F$22)))</f>
        <v>1000</v>
      </c>
      <c r="Q543" s="32">
        <f t="shared" si="115"/>
        <v>0</v>
      </c>
      <c r="R543" s="32">
        <f t="shared" si="118"/>
        <v>5400</v>
      </c>
      <c r="S543" s="32">
        <f t="shared" si="119"/>
        <v>0</v>
      </c>
      <c r="T543" s="32">
        <f t="shared" si="120"/>
        <v>21600</v>
      </c>
      <c r="U543" s="32">
        <f t="shared" si="121"/>
        <v>0</v>
      </c>
      <c r="V543" s="32">
        <f t="shared" si="116"/>
        <v>665.95978250414407</v>
      </c>
      <c r="W543" s="32">
        <f t="shared" si="122"/>
        <v>665.95978250414407</v>
      </c>
      <c r="X543" s="32">
        <f t="shared" si="123"/>
        <v>665.95978250414407</v>
      </c>
    </row>
    <row r="544" spans="1:24" x14ac:dyDescent="0.25">
      <c r="A544" s="2"/>
      <c r="B544" s="2" t="s">
        <v>2</v>
      </c>
      <c r="C544" s="2">
        <f t="shared" si="124"/>
        <v>23</v>
      </c>
      <c r="D544" s="2">
        <f t="shared" si="125"/>
        <v>12</v>
      </c>
      <c r="E544" s="2">
        <f t="shared" si="117"/>
        <v>540</v>
      </c>
      <c r="F544" s="11">
        <v>485.1</v>
      </c>
      <c r="G544" s="9">
        <v>0.328390831530748</v>
      </c>
      <c r="H544" s="9">
        <v>0.328390831530748</v>
      </c>
      <c r="I544" s="10">
        <v>0.328390831530748</v>
      </c>
      <c r="J544" s="9">
        <v>0.375</v>
      </c>
      <c r="K544" s="9">
        <v>0.375</v>
      </c>
      <c r="L544" s="9">
        <v>0.375</v>
      </c>
      <c r="N544" s="32">
        <f>IF('System Design'!$F$8=1,'Hourly Demand and Generation'!G544*'System Design'!$F$21,IF('System Design'!$F$8=2,'Hourly Demand and Generation'!H544*'System Design'!$F$21,IF('System Design'!$F$8=3,'Hourly Demand and Generation'!I544*'System Design'!$F$21)))</f>
        <v>164.19541576537401</v>
      </c>
      <c r="O544" s="32">
        <f>IF('System Design'!$F$8=1,'Hourly Demand and Generation'!J544*'System Design'!$F$22,IF('System Design'!$F$8=2,'Hourly Demand and Generation'!K544*'System Design'!$F$22,IF('System Design'!$F$8=3,'Hourly Demand and Generation'!L544*'System Design'!$F$22)))</f>
        <v>937.5</v>
      </c>
      <c r="Q544" s="32">
        <f t="shared" si="115"/>
        <v>0</v>
      </c>
      <c r="R544" s="32">
        <f t="shared" si="118"/>
        <v>5400</v>
      </c>
      <c r="S544" s="32">
        <f t="shared" si="119"/>
        <v>0</v>
      </c>
      <c r="T544" s="32">
        <f t="shared" si="120"/>
        <v>21600</v>
      </c>
      <c r="U544" s="32">
        <f t="shared" si="121"/>
        <v>0</v>
      </c>
      <c r="V544" s="32">
        <f t="shared" si="116"/>
        <v>616.59541576537401</v>
      </c>
      <c r="W544" s="32">
        <f t="shared" si="122"/>
        <v>616.59541576537401</v>
      </c>
      <c r="X544" s="32">
        <f t="shared" si="123"/>
        <v>616.59541576537401</v>
      </c>
    </row>
    <row r="545" spans="1:24" x14ac:dyDescent="0.25">
      <c r="A545" s="2"/>
      <c r="B545" s="2" t="s">
        <v>2</v>
      </c>
      <c r="C545" s="2">
        <f t="shared" si="124"/>
        <v>23</v>
      </c>
      <c r="D545" s="2">
        <f t="shared" si="125"/>
        <v>13</v>
      </c>
      <c r="E545" s="2">
        <f t="shared" si="117"/>
        <v>541</v>
      </c>
      <c r="F545" s="11">
        <v>504</v>
      </c>
      <c r="G545" s="9">
        <v>0.27256439017051998</v>
      </c>
      <c r="H545" s="9">
        <v>0.287341977589404</v>
      </c>
      <c r="I545" s="10">
        <v>0.30211956500828802</v>
      </c>
      <c r="J545" s="9">
        <v>0.4</v>
      </c>
      <c r="K545" s="9">
        <v>0.4</v>
      </c>
      <c r="L545" s="9">
        <v>0.4</v>
      </c>
      <c r="N545" s="32">
        <f>IF('System Design'!$F$8=1,'Hourly Demand and Generation'!G545*'System Design'!$F$21,IF('System Design'!$F$8=2,'Hourly Demand and Generation'!H545*'System Design'!$F$21,IF('System Design'!$F$8=3,'Hourly Demand and Generation'!I545*'System Design'!$F$21)))</f>
        <v>151.05978250414401</v>
      </c>
      <c r="O545" s="32">
        <f>IF('System Design'!$F$8=1,'Hourly Demand and Generation'!J545*'System Design'!$F$22,IF('System Design'!$F$8=2,'Hourly Demand and Generation'!K545*'System Design'!$F$22,IF('System Design'!$F$8=3,'Hourly Demand and Generation'!L545*'System Design'!$F$22)))</f>
        <v>1000</v>
      </c>
      <c r="Q545" s="32">
        <f t="shared" si="115"/>
        <v>0</v>
      </c>
      <c r="R545" s="32">
        <f t="shared" si="118"/>
        <v>5400</v>
      </c>
      <c r="S545" s="32">
        <f t="shared" si="119"/>
        <v>0</v>
      </c>
      <c r="T545" s="32">
        <f t="shared" si="120"/>
        <v>21600</v>
      </c>
      <c r="U545" s="32">
        <f t="shared" si="121"/>
        <v>0</v>
      </c>
      <c r="V545" s="32">
        <f t="shared" si="116"/>
        <v>647.0597825041441</v>
      </c>
      <c r="W545" s="32">
        <f t="shared" si="122"/>
        <v>647.0597825041441</v>
      </c>
      <c r="X545" s="32">
        <f t="shared" si="123"/>
        <v>647.0597825041441</v>
      </c>
    </row>
    <row r="546" spans="1:24" x14ac:dyDescent="0.25">
      <c r="A546" s="2"/>
      <c r="B546" s="2" t="s">
        <v>2</v>
      </c>
      <c r="C546" s="2">
        <f t="shared" si="124"/>
        <v>23</v>
      </c>
      <c r="D546" s="2">
        <f t="shared" si="125"/>
        <v>14</v>
      </c>
      <c r="E546" s="2">
        <f t="shared" si="117"/>
        <v>542</v>
      </c>
      <c r="F546" s="11">
        <v>504</v>
      </c>
      <c r="G546" s="9">
        <v>0.22002185712560099</v>
      </c>
      <c r="H546" s="9">
        <v>0.23315749038683101</v>
      </c>
      <c r="I546" s="10">
        <v>0.246293123648061</v>
      </c>
      <c r="J546" s="9">
        <v>0.42499999999999999</v>
      </c>
      <c r="K546" s="9">
        <v>0.42499999999999999</v>
      </c>
      <c r="L546" s="9">
        <v>0.42499999999999999</v>
      </c>
      <c r="N546" s="32">
        <f>IF('System Design'!$F$8=1,'Hourly Demand and Generation'!G546*'System Design'!$F$21,IF('System Design'!$F$8=2,'Hourly Demand and Generation'!H546*'System Design'!$F$21,IF('System Design'!$F$8=3,'Hourly Demand and Generation'!I546*'System Design'!$F$21)))</f>
        <v>123.1465618240305</v>
      </c>
      <c r="O546" s="32">
        <f>IF('System Design'!$F$8=1,'Hourly Demand and Generation'!J546*'System Design'!$F$22,IF('System Design'!$F$8=2,'Hourly Demand and Generation'!K546*'System Design'!$F$22,IF('System Design'!$F$8=3,'Hourly Demand and Generation'!L546*'System Design'!$F$22)))</f>
        <v>1062.5</v>
      </c>
      <c r="Q546" s="32">
        <f t="shared" si="115"/>
        <v>0</v>
      </c>
      <c r="R546" s="32">
        <f t="shared" si="118"/>
        <v>5400</v>
      </c>
      <c r="S546" s="32">
        <f t="shared" si="119"/>
        <v>0</v>
      </c>
      <c r="T546" s="32">
        <f t="shared" si="120"/>
        <v>21600</v>
      </c>
      <c r="U546" s="32">
        <f t="shared" si="121"/>
        <v>0</v>
      </c>
      <c r="V546" s="32">
        <f t="shared" si="116"/>
        <v>681.64656182403041</v>
      </c>
      <c r="W546" s="32">
        <f t="shared" si="122"/>
        <v>681.64656182403041</v>
      </c>
      <c r="X546" s="32">
        <f t="shared" si="123"/>
        <v>681.64656182403041</v>
      </c>
    </row>
    <row r="547" spans="1:24" x14ac:dyDescent="0.25">
      <c r="A547" s="2"/>
      <c r="B547" s="2" t="s">
        <v>2</v>
      </c>
      <c r="C547" s="2">
        <f t="shared" si="124"/>
        <v>23</v>
      </c>
      <c r="D547" s="2">
        <f t="shared" si="125"/>
        <v>15</v>
      </c>
      <c r="E547" s="2">
        <f t="shared" si="117"/>
        <v>543</v>
      </c>
      <c r="F547" s="11">
        <v>535.5</v>
      </c>
      <c r="G547" s="9">
        <v>0.164195415765374</v>
      </c>
      <c r="H547" s="9">
        <v>0.17733104902660399</v>
      </c>
      <c r="I547" s="10">
        <v>0.190466682287834</v>
      </c>
      <c r="J547" s="9">
        <v>0.45</v>
      </c>
      <c r="K547" s="9">
        <v>0.45</v>
      </c>
      <c r="L547" s="9">
        <v>0.45</v>
      </c>
      <c r="N547" s="32">
        <f>IF('System Design'!$F$8=1,'Hourly Demand and Generation'!G547*'System Design'!$F$21,IF('System Design'!$F$8=2,'Hourly Demand and Generation'!H547*'System Design'!$F$21,IF('System Design'!$F$8=3,'Hourly Demand and Generation'!I547*'System Design'!$F$21)))</f>
        <v>95.233341143917002</v>
      </c>
      <c r="O547" s="32">
        <f>IF('System Design'!$F$8=1,'Hourly Demand and Generation'!J547*'System Design'!$F$22,IF('System Design'!$F$8=2,'Hourly Demand and Generation'!K547*'System Design'!$F$22,IF('System Design'!$F$8=3,'Hourly Demand and Generation'!L547*'System Design'!$F$22)))</f>
        <v>1125</v>
      </c>
      <c r="Q547" s="32">
        <f t="shared" si="115"/>
        <v>0</v>
      </c>
      <c r="R547" s="32">
        <f t="shared" si="118"/>
        <v>5400</v>
      </c>
      <c r="S547" s="32">
        <f t="shared" si="119"/>
        <v>0</v>
      </c>
      <c r="T547" s="32">
        <f t="shared" si="120"/>
        <v>21600</v>
      </c>
      <c r="U547" s="32">
        <f t="shared" si="121"/>
        <v>0</v>
      </c>
      <c r="V547" s="32">
        <f t="shared" si="116"/>
        <v>684.73334114391696</v>
      </c>
      <c r="W547" s="32">
        <f t="shared" si="122"/>
        <v>684.73334114391696</v>
      </c>
      <c r="X547" s="32">
        <f t="shared" si="123"/>
        <v>684.73334114391696</v>
      </c>
    </row>
    <row r="548" spans="1:24" x14ac:dyDescent="0.25">
      <c r="A548" s="2"/>
      <c r="B548" s="2" t="s">
        <v>2</v>
      </c>
      <c r="C548" s="2">
        <f t="shared" si="124"/>
        <v>23</v>
      </c>
      <c r="D548" s="2">
        <f t="shared" si="125"/>
        <v>16</v>
      </c>
      <c r="E548" s="2">
        <f t="shared" si="117"/>
        <v>544</v>
      </c>
      <c r="F548" s="11">
        <v>567</v>
      </c>
      <c r="G548" s="9">
        <v>0.10836897440514701</v>
      </c>
      <c r="H548" s="9">
        <v>0.12314656182403</v>
      </c>
      <c r="I548" s="10">
        <v>0.13792414924291399</v>
      </c>
      <c r="J548" s="9">
        <v>0.45</v>
      </c>
      <c r="K548" s="9">
        <v>0.45</v>
      </c>
      <c r="L548" s="9">
        <v>0.45</v>
      </c>
      <c r="N548" s="32">
        <f>IF('System Design'!$F$8=1,'Hourly Demand and Generation'!G548*'System Design'!$F$21,IF('System Design'!$F$8=2,'Hourly Demand and Generation'!H548*'System Design'!$F$21,IF('System Design'!$F$8=3,'Hourly Demand and Generation'!I548*'System Design'!$F$21)))</f>
        <v>68.962074621456992</v>
      </c>
      <c r="O548" s="32">
        <f>IF('System Design'!$F$8=1,'Hourly Demand and Generation'!J548*'System Design'!$F$22,IF('System Design'!$F$8=2,'Hourly Demand and Generation'!K548*'System Design'!$F$22,IF('System Design'!$F$8=3,'Hourly Demand and Generation'!L548*'System Design'!$F$22)))</f>
        <v>1125</v>
      </c>
      <c r="Q548" s="32">
        <f t="shared" si="115"/>
        <v>0</v>
      </c>
      <c r="R548" s="32">
        <f t="shared" si="118"/>
        <v>5400</v>
      </c>
      <c r="S548" s="32">
        <f t="shared" si="119"/>
        <v>0</v>
      </c>
      <c r="T548" s="32">
        <f t="shared" si="120"/>
        <v>21600</v>
      </c>
      <c r="U548" s="32">
        <f t="shared" si="121"/>
        <v>0</v>
      </c>
      <c r="V548" s="32">
        <f t="shared" si="116"/>
        <v>626.96207462145708</v>
      </c>
      <c r="W548" s="32">
        <f t="shared" si="122"/>
        <v>626.96207462145708</v>
      </c>
      <c r="X548" s="32">
        <f t="shared" si="123"/>
        <v>626.96207462145708</v>
      </c>
    </row>
    <row r="549" spans="1:24" x14ac:dyDescent="0.25">
      <c r="A549" s="2"/>
      <c r="B549" s="2" t="s">
        <v>2</v>
      </c>
      <c r="C549" s="2">
        <f t="shared" si="124"/>
        <v>23</v>
      </c>
      <c r="D549" s="2">
        <f t="shared" si="125"/>
        <v>17</v>
      </c>
      <c r="E549" s="2">
        <f t="shared" si="117"/>
        <v>545</v>
      </c>
      <c r="F549" s="11">
        <v>598.5</v>
      </c>
      <c r="G549" s="9">
        <v>5.5826441360227103E-2</v>
      </c>
      <c r="H549" s="9">
        <v>6.8962074621456995E-2</v>
      </c>
      <c r="I549" s="10">
        <v>8.2097707882686902E-2</v>
      </c>
      <c r="J549" s="9">
        <v>0.5</v>
      </c>
      <c r="K549" s="9">
        <v>0.5</v>
      </c>
      <c r="L549" s="9">
        <v>0.5</v>
      </c>
      <c r="N549" s="32">
        <f>IF('System Design'!$F$8=1,'Hourly Demand and Generation'!G549*'System Design'!$F$21,IF('System Design'!$F$8=2,'Hourly Demand and Generation'!H549*'System Design'!$F$21,IF('System Design'!$F$8=3,'Hourly Demand and Generation'!I549*'System Design'!$F$21)))</f>
        <v>41.048853941343452</v>
      </c>
      <c r="O549" s="32">
        <f>IF('System Design'!$F$8=1,'Hourly Demand and Generation'!J549*'System Design'!$F$22,IF('System Design'!$F$8=2,'Hourly Demand and Generation'!K549*'System Design'!$F$22,IF('System Design'!$F$8=3,'Hourly Demand and Generation'!L549*'System Design'!$F$22)))</f>
        <v>1250</v>
      </c>
      <c r="Q549" s="32">
        <f t="shared" si="115"/>
        <v>0</v>
      </c>
      <c r="R549" s="32">
        <f t="shared" si="118"/>
        <v>5400</v>
      </c>
      <c r="S549" s="32">
        <f t="shared" si="119"/>
        <v>0</v>
      </c>
      <c r="T549" s="32">
        <f t="shared" si="120"/>
        <v>21600</v>
      </c>
      <c r="U549" s="32">
        <f t="shared" si="121"/>
        <v>0</v>
      </c>
      <c r="V549" s="32">
        <f t="shared" si="116"/>
        <v>692.5488539413434</v>
      </c>
      <c r="W549" s="32">
        <f t="shared" si="122"/>
        <v>692.5488539413434</v>
      </c>
      <c r="X549" s="32">
        <f t="shared" si="123"/>
        <v>692.5488539413434</v>
      </c>
    </row>
    <row r="550" spans="1:24" x14ac:dyDescent="0.25">
      <c r="A550" s="2"/>
      <c r="B550" s="2" t="s">
        <v>2</v>
      </c>
      <c r="C550" s="2">
        <f t="shared" si="124"/>
        <v>23</v>
      </c>
      <c r="D550" s="2">
        <f t="shared" si="125"/>
        <v>18</v>
      </c>
      <c r="E550" s="2">
        <f t="shared" si="117"/>
        <v>546</v>
      </c>
      <c r="F550" s="11">
        <v>630</v>
      </c>
      <c r="G550" s="9">
        <v>2.6271266522459799E-2</v>
      </c>
      <c r="H550" s="9">
        <v>4.1048853941343402E-2</v>
      </c>
      <c r="I550" s="10">
        <v>5.5826441360227103E-2</v>
      </c>
      <c r="J550" s="9">
        <v>0.47499999999999998</v>
      </c>
      <c r="K550" s="9">
        <v>0.47499999999999998</v>
      </c>
      <c r="L550" s="9">
        <v>0.47499999999999998</v>
      </c>
      <c r="N550" s="32">
        <f>IF('System Design'!$F$8=1,'Hourly Demand and Generation'!G550*'System Design'!$F$21,IF('System Design'!$F$8=2,'Hourly Demand and Generation'!H550*'System Design'!$F$21,IF('System Design'!$F$8=3,'Hourly Demand and Generation'!I550*'System Design'!$F$21)))</f>
        <v>27.91322068011355</v>
      </c>
      <c r="O550" s="32">
        <f>IF('System Design'!$F$8=1,'Hourly Demand and Generation'!J550*'System Design'!$F$22,IF('System Design'!$F$8=2,'Hourly Demand and Generation'!K550*'System Design'!$F$22,IF('System Design'!$F$8=3,'Hourly Demand and Generation'!L550*'System Design'!$F$22)))</f>
        <v>1187.5</v>
      </c>
      <c r="Q550" s="32">
        <f t="shared" si="115"/>
        <v>0</v>
      </c>
      <c r="R550" s="32">
        <f t="shared" si="118"/>
        <v>5400</v>
      </c>
      <c r="S550" s="32">
        <f t="shared" si="119"/>
        <v>0</v>
      </c>
      <c r="T550" s="32">
        <f t="shared" si="120"/>
        <v>21600</v>
      </c>
      <c r="U550" s="32">
        <f t="shared" si="121"/>
        <v>0</v>
      </c>
      <c r="V550" s="32">
        <f t="shared" si="116"/>
        <v>585.41322068011345</v>
      </c>
      <c r="W550" s="32">
        <f t="shared" si="122"/>
        <v>585.41322068011345</v>
      </c>
      <c r="X550" s="32">
        <f t="shared" si="123"/>
        <v>585.41322068011345</v>
      </c>
    </row>
    <row r="551" spans="1:24" x14ac:dyDescent="0.25">
      <c r="A551" s="2"/>
      <c r="B551" s="2" t="s">
        <v>2</v>
      </c>
      <c r="C551" s="2">
        <f t="shared" si="124"/>
        <v>23</v>
      </c>
      <c r="D551" s="2">
        <f t="shared" si="125"/>
        <v>19</v>
      </c>
      <c r="E551" s="2">
        <f t="shared" si="117"/>
        <v>547</v>
      </c>
      <c r="F551" s="11">
        <v>611.1</v>
      </c>
      <c r="G551" s="9">
        <v>0</v>
      </c>
      <c r="H551" s="9">
        <v>1.31356332612299E-2</v>
      </c>
      <c r="I551" s="10">
        <v>2.6271266522459799E-2</v>
      </c>
      <c r="J551" s="9">
        <v>0.45</v>
      </c>
      <c r="K551" s="9">
        <v>0.45</v>
      </c>
      <c r="L551" s="9">
        <v>0.45</v>
      </c>
      <c r="N551" s="32">
        <f>IF('System Design'!$F$8=1,'Hourly Demand and Generation'!G551*'System Design'!$F$21,IF('System Design'!$F$8=2,'Hourly Demand and Generation'!H551*'System Design'!$F$21,IF('System Design'!$F$8=3,'Hourly Demand and Generation'!I551*'System Design'!$F$21)))</f>
        <v>13.1356332612299</v>
      </c>
      <c r="O551" s="32">
        <f>IF('System Design'!$F$8=1,'Hourly Demand and Generation'!J551*'System Design'!$F$22,IF('System Design'!$F$8=2,'Hourly Demand and Generation'!K551*'System Design'!$F$22,IF('System Design'!$F$8=3,'Hourly Demand and Generation'!L551*'System Design'!$F$22)))</f>
        <v>1125</v>
      </c>
      <c r="Q551" s="32">
        <f t="shared" si="115"/>
        <v>0</v>
      </c>
      <c r="R551" s="32">
        <f t="shared" si="118"/>
        <v>5400</v>
      </c>
      <c r="S551" s="32">
        <f t="shared" si="119"/>
        <v>0</v>
      </c>
      <c r="T551" s="32">
        <f t="shared" si="120"/>
        <v>21600</v>
      </c>
      <c r="U551" s="32">
        <f t="shared" si="121"/>
        <v>0</v>
      </c>
      <c r="V551" s="32">
        <f t="shared" si="116"/>
        <v>527.03563326122992</v>
      </c>
      <c r="W551" s="32">
        <f t="shared" si="122"/>
        <v>527.03563326122992</v>
      </c>
      <c r="X551" s="32">
        <f t="shared" si="123"/>
        <v>527.03563326122992</v>
      </c>
    </row>
    <row r="552" spans="1:24" x14ac:dyDescent="0.25">
      <c r="A552" s="2"/>
      <c r="B552" s="2" t="s">
        <v>2</v>
      </c>
      <c r="C552" s="2">
        <f t="shared" si="124"/>
        <v>23</v>
      </c>
      <c r="D552" s="2">
        <f t="shared" si="125"/>
        <v>20</v>
      </c>
      <c r="E552" s="2">
        <f t="shared" si="117"/>
        <v>548</v>
      </c>
      <c r="F552" s="11">
        <v>598.5</v>
      </c>
      <c r="G552" s="9">
        <v>0</v>
      </c>
      <c r="H552" s="9">
        <v>0</v>
      </c>
      <c r="I552" s="10">
        <v>0</v>
      </c>
      <c r="J552" s="9">
        <v>0.45</v>
      </c>
      <c r="K552" s="9">
        <v>0.45</v>
      </c>
      <c r="L552" s="9">
        <v>0.45</v>
      </c>
      <c r="N552" s="32">
        <f>IF('System Design'!$F$8=1,'Hourly Demand and Generation'!G552*'System Design'!$F$21,IF('System Design'!$F$8=2,'Hourly Demand and Generation'!H552*'System Design'!$F$21,IF('System Design'!$F$8=3,'Hourly Demand and Generation'!I552*'System Design'!$F$21)))</f>
        <v>0</v>
      </c>
      <c r="O552" s="32">
        <f>IF('System Design'!$F$8=1,'Hourly Demand and Generation'!J552*'System Design'!$F$22,IF('System Design'!$F$8=2,'Hourly Demand and Generation'!K552*'System Design'!$F$22,IF('System Design'!$F$8=3,'Hourly Demand and Generation'!L552*'System Design'!$F$22)))</f>
        <v>1125</v>
      </c>
      <c r="Q552" s="32">
        <f t="shared" si="115"/>
        <v>0</v>
      </c>
      <c r="R552" s="32">
        <f t="shared" si="118"/>
        <v>5400</v>
      </c>
      <c r="S552" s="32">
        <f t="shared" si="119"/>
        <v>0</v>
      </c>
      <c r="T552" s="32">
        <f t="shared" si="120"/>
        <v>21600</v>
      </c>
      <c r="U552" s="32">
        <f t="shared" si="121"/>
        <v>0</v>
      </c>
      <c r="V552" s="32">
        <f t="shared" si="116"/>
        <v>526.5</v>
      </c>
      <c r="W552" s="32">
        <f t="shared" si="122"/>
        <v>526.5</v>
      </c>
      <c r="X552" s="32">
        <f t="shared" si="123"/>
        <v>526.5</v>
      </c>
    </row>
    <row r="553" spans="1:24" x14ac:dyDescent="0.25">
      <c r="A553" s="2"/>
      <c r="B553" s="2" t="s">
        <v>2</v>
      </c>
      <c r="C553" s="2">
        <f t="shared" si="124"/>
        <v>23</v>
      </c>
      <c r="D553" s="2">
        <f t="shared" si="125"/>
        <v>21</v>
      </c>
      <c r="E553" s="2">
        <f t="shared" si="117"/>
        <v>549</v>
      </c>
      <c r="F553" s="11">
        <v>567</v>
      </c>
      <c r="G553" s="9">
        <v>0</v>
      </c>
      <c r="H553" s="9">
        <v>0</v>
      </c>
      <c r="I553" s="10">
        <v>0</v>
      </c>
      <c r="J553" s="9">
        <v>0.45</v>
      </c>
      <c r="K553" s="9">
        <v>0.45</v>
      </c>
      <c r="L553" s="9">
        <v>0.45</v>
      </c>
      <c r="N553" s="32">
        <f>IF('System Design'!$F$8=1,'Hourly Demand and Generation'!G553*'System Design'!$F$21,IF('System Design'!$F$8=2,'Hourly Demand and Generation'!H553*'System Design'!$F$21,IF('System Design'!$F$8=3,'Hourly Demand and Generation'!I553*'System Design'!$F$21)))</f>
        <v>0</v>
      </c>
      <c r="O553" s="32">
        <f>IF('System Design'!$F$8=1,'Hourly Demand and Generation'!J553*'System Design'!$F$22,IF('System Design'!$F$8=2,'Hourly Demand and Generation'!K553*'System Design'!$F$22,IF('System Design'!$F$8=3,'Hourly Demand and Generation'!L553*'System Design'!$F$22)))</f>
        <v>1125</v>
      </c>
      <c r="Q553" s="32">
        <f t="shared" si="115"/>
        <v>0</v>
      </c>
      <c r="R553" s="32">
        <f t="shared" si="118"/>
        <v>5400</v>
      </c>
      <c r="S553" s="32">
        <f t="shared" si="119"/>
        <v>0</v>
      </c>
      <c r="T553" s="32">
        <f t="shared" si="120"/>
        <v>21600</v>
      </c>
      <c r="U553" s="32">
        <f t="shared" si="121"/>
        <v>0</v>
      </c>
      <c r="V553" s="32">
        <f t="shared" si="116"/>
        <v>558</v>
      </c>
      <c r="W553" s="32">
        <f t="shared" si="122"/>
        <v>558</v>
      </c>
      <c r="X553" s="32">
        <f t="shared" si="123"/>
        <v>558</v>
      </c>
    </row>
    <row r="554" spans="1:24" x14ac:dyDescent="0.25">
      <c r="A554" s="2"/>
      <c r="B554" s="2" t="s">
        <v>2</v>
      </c>
      <c r="C554" s="2">
        <f t="shared" si="124"/>
        <v>23</v>
      </c>
      <c r="D554" s="2">
        <f t="shared" si="125"/>
        <v>22</v>
      </c>
      <c r="E554" s="2">
        <f t="shared" si="117"/>
        <v>550</v>
      </c>
      <c r="F554" s="11">
        <v>535.5</v>
      </c>
      <c r="G554" s="9">
        <v>0</v>
      </c>
      <c r="H554" s="9">
        <v>0</v>
      </c>
      <c r="I554" s="10">
        <v>0</v>
      </c>
      <c r="J554" s="9">
        <v>0.47499999999999998</v>
      </c>
      <c r="K554" s="9">
        <v>0.47499999999999998</v>
      </c>
      <c r="L554" s="9">
        <v>0.47499999999999998</v>
      </c>
      <c r="N554" s="32">
        <f>IF('System Design'!$F$8=1,'Hourly Demand and Generation'!G554*'System Design'!$F$21,IF('System Design'!$F$8=2,'Hourly Demand and Generation'!H554*'System Design'!$F$21,IF('System Design'!$F$8=3,'Hourly Demand and Generation'!I554*'System Design'!$F$21)))</f>
        <v>0</v>
      </c>
      <c r="O554" s="32">
        <f>IF('System Design'!$F$8=1,'Hourly Demand and Generation'!J554*'System Design'!$F$22,IF('System Design'!$F$8=2,'Hourly Demand and Generation'!K554*'System Design'!$F$22,IF('System Design'!$F$8=3,'Hourly Demand and Generation'!L554*'System Design'!$F$22)))</f>
        <v>1187.5</v>
      </c>
      <c r="Q554" s="32">
        <f t="shared" si="115"/>
        <v>0</v>
      </c>
      <c r="R554" s="32">
        <f t="shared" si="118"/>
        <v>5400</v>
      </c>
      <c r="S554" s="32">
        <f t="shared" si="119"/>
        <v>0</v>
      </c>
      <c r="T554" s="32">
        <f t="shared" si="120"/>
        <v>21600</v>
      </c>
      <c r="U554" s="32">
        <f t="shared" si="121"/>
        <v>0</v>
      </c>
      <c r="V554" s="32">
        <f t="shared" si="116"/>
        <v>652</v>
      </c>
      <c r="W554" s="32">
        <f t="shared" si="122"/>
        <v>652</v>
      </c>
      <c r="X554" s="32">
        <f t="shared" si="123"/>
        <v>652</v>
      </c>
    </row>
    <row r="555" spans="1:24" x14ac:dyDescent="0.25">
      <c r="A555" s="2"/>
      <c r="B555" s="2" t="s">
        <v>2</v>
      </c>
      <c r="C555" s="2">
        <f t="shared" si="124"/>
        <v>23</v>
      </c>
      <c r="D555" s="2">
        <f t="shared" si="125"/>
        <v>23</v>
      </c>
      <c r="E555" s="2">
        <f t="shared" si="117"/>
        <v>551</v>
      </c>
      <c r="F555" s="11">
        <v>504</v>
      </c>
      <c r="G555" s="9">
        <v>0</v>
      </c>
      <c r="H555" s="9">
        <v>0</v>
      </c>
      <c r="I555" s="10">
        <v>0</v>
      </c>
      <c r="J555" s="9">
        <v>0.4</v>
      </c>
      <c r="K555" s="9">
        <v>0.4</v>
      </c>
      <c r="L555" s="9">
        <v>0.4</v>
      </c>
      <c r="N555" s="32">
        <f>IF('System Design'!$F$8=1,'Hourly Demand and Generation'!G555*'System Design'!$F$21,IF('System Design'!$F$8=2,'Hourly Demand and Generation'!H555*'System Design'!$F$21,IF('System Design'!$F$8=3,'Hourly Demand and Generation'!I555*'System Design'!$F$21)))</f>
        <v>0</v>
      </c>
      <c r="O555" s="32">
        <f>IF('System Design'!$F$8=1,'Hourly Demand and Generation'!J555*'System Design'!$F$22,IF('System Design'!$F$8=2,'Hourly Demand and Generation'!K555*'System Design'!$F$22,IF('System Design'!$F$8=3,'Hourly Demand and Generation'!L555*'System Design'!$F$22)))</f>
        <v>1000</v>
      </c>
      <c r="Q555" s="32">
        <f t="shared" si="115"/>
        <v>0</v>
      </c>
      <c r="R555" s="32">
        <f t="shared" si="118"/>
        <v>5400</v>
      </c>
      <c r="S555" s="32">
        <f t="shared" si="119"/>
        <v>0</v>
      </c>
      <c r="T555" s="32">
        <f t="shared" si="120"/>
        <v>21600</v>
      </c>
      <c r="U555" s="32">
        <f t="shared" si="121"/>
        <v>0</v>
      </c>
      <c r="V555" s="32">
        <f t="shared" si="116"/>
        <v>496</v>
      </c>
      <c r="W555" s="32">
        <f t="shared" si="122"/>
        <v>496</v>
      </c>
      <c r="X555" s="32">
        <f t="shared" si="123"/>
        <v>496</v>
      </c>
    </row>
    <row r="556" spans="1:24" x14ac:dyDescent="0.25">
      <c r="A556" s="2"/>
      <c r="B556" s="2" t="s">
        <v>2</v>
      </c>
      <c r="C556" s="2">
        <f t="shared" si="124"/>
        <v>23</v>
      </c>
      <c r="D556" s="2">
        <f t="shared" si="125"/>
        <v>24</v>
      </c>
      <c r="E556" s="2">
        <f t="shared" si="117"/>
        <v>552</v>
      </c>
      <c r="F556" s="11">
        <v>441</v>
      </c>
      <c r="G556" s="9">
        <v>0</v>
      </c>
      <c r="H556" s="9">
        <v>0</v>
      </c>
      <c r="I556" s="10">
        <v>0</v>
      </c>
      <c r="J556" s="9">
        <v>0.4</v>
      </c>
      <c r="K556" s="9">
        <v>0.4</v>
      </c>
      <c r="L556" s="9">
        <v>0.4</v>
      </c>
      <c r="N556" s="32">
        <f>IF('System Design'!$F$8=1,'Hourly Demand and Generation'!G556*'System Design'!$F$21,IF('System Design'!$F$8=2,'Hourly Demand and Generation'!H556*'System Design'!$F$21,IF('System Design'!$F$8=3,'Hourly Demand and Generation'!I556*'System Design'!$F$21)))</f>
        <v>0</v>
      </c>
      <c r="O556" s="32">
        <f>IF('System Design'!$F$8=1,'Hourly Demand and Generation'!J556*'System Design'!$F$22,IF('System Design'!$F$8=2,'Hourly Demand and Generation'!K556*'System Design'!$F$22,IF('System Design'!$F$8=3,'Hourly Demand and Generation'!L556*'System Design'!$F$22)))</f>
        <v>1000</v>
      </c>
      <c r="Q556" s="32">
        <f t="shared" si="115"/>
        <v>0</v>
      </c>
      <c r="R556" s="32">
        <f t="shared" si="118"/>
        <v>5400</v>
      </c>
      <c r="S556" s="32">
        <f t="shared" si="119"/>
        <v>0</v>
      </c>
      <c r="T556" s="32">
        <f t="shared" si="120"/>
        <v>21600</v>
      </c>
      <c r="U556" s="32">
        <f t="shared" si="121"/>
        <v>0</v>
      </c>
      <c r="V556" s="32">
        <f t="shared" si="116"/>
        <v>559</v>
      </c>
      <c r="W556" s="32">
        <f t="shared" si="122"/>
        <v>559</v>
      </c>
      <c r="X556" s="32">
        <f t="shared" si="123"/>
        <v>559</v>
      </c>
    </row>
    <row r="557" spans="1:24" x14ac:dyDescent="0.25">
      <c r="A557" s="2"/>
      <c r="B557" s="2" t="s">
        <v>2</v>
      </c>
      <c r="C557" s="2">
        <f>C556+1</f>
        <v>24</v>
      </c>
      <c r="D557" s="2">
        <v>1</v>
      </c>
      <c r="E557" s="2">
        <f t="shared" si="117"/>
        <v>553</v>
      </c>
      <c r="F557" s="11">
        <v>378</v>
      </c>
      <c r="G557" s="9">
        <v>0</v>
      </c>
      <c r="H557" s="9">
        <v>0</v>
      </c>
      <c r="I557" s="9">
        <v>0</v>
      </c>
      <c r="J557" s="9">
        <v>0.5</v>
      </c>
      <c r="K557" s="9">
        <v>0.5</v>
      </c>
      <c r="L557" s="9">
        <v>0.5</v>
      </c>
      <c r="N557" s="32">
        <f>IF('System Design'!$F$8=1,'Hourly Demand and Generation'!G557*'System Design'!$F$21,IF('System Design'!$F$8=2,'Hourly Demand and Generation'!H557*'System Design'!$F$21,IF('System Design'!$F$8=3,'Hourly Demand and Generation'!I557*'System Design'!$F$21)))</f>
        <v>0</v>
      </c>
      <c r="O557" s="32">
        <f>IF('System Design'!$F$8=1,'Hourly Demand and Generation'!J557*'System Design'!$F$22,IF('System Design'!$F$8=2,'Hourly Demand and Generation'!K557*'System Design'!$F$22,IF('System Design'!$F$8=3,'Hourly Demand and Generation'!L557*'System Design'!$F$22)))</f>
        <v>1250</v>
      </c>
      <c r="Q557" s="32">
        <f t="shared" si="115"/>
        <v>0</v>
      </c>
      <c r="R557" s="32">
        <f t="shared" si="118"/>
        <v>5400</v>
      </c>
      <c r="S557" s="32">
        <f t="shared" si="119"/>
        <v>0</v>
      </c>
      <c r="T557" s="32">
        <f t="shared" si="120"/>
        <v>21600</v>
      </c>
      <c r="U557" s="32">
        <f t="shared" si="121"/>
        <v>0</v>
      </c>
      <c r="V557" s="32">
        <f t="shared" si="116"/>
        <v>872</v>
      </c>
      <c r="W557" s="32">
        <f t="shared" si="122"/>
        <v>872</v>
      </c>
      <c r="X557" s="32">
        <f t="shared" si="123"/>
        <v>872</v>
      </c>
    </row>
    <row r="558" spans="1:24" x14ac:dyDescent="0.25">
      <c r="A558" s="2"/>
      <c r="B558" s="2" t="s">
        <v>2</v>
      </c>
      <c r="C558" s="2">
        <f>C557</f>
        <v>24</v>
      </c>
      <c r="D558" s="2">
        <f>D557+1</f>
        <v>2</v>
      </c>
      <c r="E558" s="2">
        <f t="shared" si="117"/>
        <v>554</v>
      </c>
      <c r="F558" s="11">
        <v>346.5</v>
      </c>
      <c r="G558" s="9">
        <v>0</v>
      </c>
      <c r="H558" s="9">
        <v>0</v>
      </c>
      <c r="I558" s="10">
        <v>0</v>
      </c>
      <c r="J558" s="9">
        <v>0.45</v>
      </c>
      <c r="K558" s="9">
        <v>0.45</v>
      </c>
      <c r="L558" s="9">
        <v>0.45</v>
      </c>
      <c r="N558" s="32">
        <f>IF('System Design'!$F$8=1,'Hourly Demand and Generation'!G558*'System Design'!$F$21,IF('System Design'!$F$8=2,'Hourly Demand and Generation'!H558*'System Design'!$F$21,IF('System Design'!$F$8=3,'Hourly Demand and Generation'!I558*'System Design'!$F$21)))</f>
        <v>0</v>
      </c>
      <c r="O558" s="32">
        <f>IF('System Design'!$F$8=1,'Hourly Demand and Generation'!J558*'System Design'!$F$22,IF('System Design'!$F$8=2,'Hourly Demand and Generation'!K558*'System Design'!$F$22,IF('System Design'!$F$8=3,'Hourly Demand and Generation'!L558*'System Design'!$F$22)))</f>
        <v>1125</v>
      </c>
      <c r="Q558" s="32">
        <f t="shared" si="115"/>
        <v>0</v>
      </c>
      <c r="R558" s="32">
        <f t="shared" si="118"/>
        <v>5400</v>
      </c>
      <c r="S558" s="32">
        <f t="shared" si="119"/>
        <v>0</v>
      </c>
      <c r="T558" s="32">
        <f t="shared" si="120"/>
        <v>21600</v>
      </c>
      <c r="U558" s="32">
        <f t="shared" si="121"/>
        <v>0</v>
      </c>
      <c r="V558" s="32">
        <f t="shared" si="116"/>
        <v>778.5</v>
      </c>
      <c r="W558" s="32">
        <f t="shared" si="122"/>
        <v>778.5</v>
      </c>
      <c r="X558" s="32">
        <f t="shared" si="123"/>
        <v>778.5</v>
      </c>
    </row>
    <row r="559" spans="1:24" x14ac:dyDescent="0.25">
      <c r="A559" s="2"/>
      <c r="B559" s="2" t="s">
        <v>2</v>
      </c>
      <c r="C559" s="2">
        <f t="shared" ref="C559:C580" si="126">C558</f>
        <v>24</v>
      </c>
      <c r="D559" s="2">
        <f t="shared" ref="D559:D580" si="127">D558+1</f>
        <v>3</v>
      </c>
      <c r="E559" s="2">
        <f t="shared" si="117"/>
        <v>555</v>
      </c>
      <c r="F559" s="11">
        <v>315</v>
      </c>
      <c r="G559" s="9">
        <v>0</v>
      </c>
      <c r="H559" s="9">
        <v>0</v>
      </c>
      <c r="I559" s="10">
        <v>0</v>
      </c>
      <c r="J559" s="9">
        <v>0.45</v>
      </c>
      <c r="K559" s="9">
        <v>0.45</v>
      </c>
      <c r="L559" s="9">
        <v>0.45</v>
      </c>
      <c r="N559" s="32">
        <f>IF('System Design'!$F$8=1,'Hourly Demand and Generation'!G559*'System Design'!$F$21,IF('System Design'!$F$8=2,'Hourly Demand and Generation'!H559*'System Design'!$F$21,IF('System Design'!$F$8=3,'Hourly Demand and Generation'!I559*'System Design'!$F$21)))</f>
        <v>0</v>
      </c>
      <c r="O559" s="32">
        <f>IF('System Design'!$F$8=1,'Hourly Demand and Generation'!J559*'System Design'!$F$22,IF('System Design'!$F$8=2,'Hourly Demand and Generation'!K559*'System Design'!$F$22,IF('System Design'!$F$8=3,'Hourly Demand and Generation'!L559*'System Design'!$F$22)))</f>
        <v>1125</v>
      </c>
      <c r="Q559" s="32">
        <f t="shared" si="115"/>
        <v>0</v>
      </c>
      <c r="R559" s="32">
        <f t="shared" si="118"/>
        <v>5400</v>
      </c>
      <c r="S559" s="32">
        <f t="shared" si="119"/>
        <v>0</v>
      </c>
      <c r="T559" s="32">
        <f t="shared" si="120"/>
        <v>21600</v>
      </c>
      <c r="U559" s="32">
        <f t="shared" si="121"/>
        <v>0</v>
      </c>
      <c r="V559" s="32">
        <f t="shared" si="116"/>
        <v>810</v>
      </c>
      <c r="W559" s="32">
        <f t="shared" si="122"/>
        <v>810</v>
      </c>
      <c r="X559" s="32">
        <f t="shared" si="123"/>
        <v>810</v>
      </c>
    </row>
    <row r="560" spans="1:24" x14ac:dyDescent="0.25">
      <c r="A560" s="2"/>
      <c r="B560" s="2" t="s">
        <v>2</v>
      </c>
      <c r="C560" s="2">
        <f t="shared" si="126"/>
        <v>24</v>
      </c>
      <c r="D560" s="2">
        <f t="shared" si="127"/>
        <v>4</v>
      </c>
      <c r="E560" s="2">
        <f t="shared" si="117"/>
        <v>556</v>
      </c>
      <c r="F560" s="11">
        <v>378</v>
      </c>
      <c r="G560" s="9">
        <v>0</v>
      </c>
      <c r="H560" s="9">
        <v>0</v>
      </c>
      <c r="I560" s="10">
        <v>0</v>
      </c>
      <c r="J560" s="9">
        <v>0.5</v>
      </c>
      <c r="K560" s="9">
        <v>0.5</v>
      </c>
      <c r="L560" s="9">
        <v>0.5</v>
      </c>
      <c r="N560" s="32">
        <f>IF('System Design'!$F$8=1,'Hourly Demand and Generation'!G560*'System Design'!$F$21,IF('System Design'!$F$8=2,'Hourly Demand and Generation'!H560*'System Design'!$F$21,IF('System Design'!$F$8=3,'Hourly Demand and Generation'!I560*'System Design'!$F$21)))</f>
        <v>0</v>
      </c>
      <c r="O560" s="32">
        <f>IF('System Design'!$F$8=1,'Hourly Demand and Generation'!J560*'System Design'!$F$22,IF('System Design'!$F$8=2,'Hourly Demand and Generation'!K560*'System Design'!$F$22,IF('System Design'!$F$8=3,'Hourly Demand and Generation'!L560*'System Design'!$F$22)))</f>
        <v>1250</v>
      </c>
      <c r="Q560" s="32">
        <f t="shared" si="115"/>
        <v>0</v>
      </c>
      <c r="R560" s="32">
        <f t="shared" si="118"/>
        <v>5400</v>
      </c>
      <c r="S560" s="32">
        <f t="shared" si="119"/>
        <v>0</v>
      </c>
      <c r="T560" s="32">
        <f t="shared" si="120"/>
        <v>21600</v>
      </c>
      <c r="U560" s="32">
        <f t="shared" si="121"/>
        <v>0</v>
      </c>
      <c r="V560" s="32">
        <f t="shared" si="116"/>
        <v>872</v>
      </c>
      <c r="W560" s="32">
        <f t="shared" si="122"/>
        <v>872</v>
      </c>
      <c r="X560" s="32">
        <f t="shared" si="123"/>
        <v>872</v>
      </c>
    </row>
    <row r="561" spans="1:24" x14ac:dyDescent="0.25">
      <c r="A561" s="2"/>
      <c r="B561" s="2" t="s">
        <v>2</v>
      </c>
      <c r="C561" s="2">
        <f t="shared" si="126"/>
        <v>24</v>
      </c>
      <c r="D561" s="2">
        <f t="shared" si="127"/>
        <v>5</v>
      </c>
      <c r="E561" s="2">
        <f t="shared" si="117"/>
        <v>557</v>
      </c>
      <c r="F561" s="11">
        <v>409.5</v>
      </c>
      <c r="G561" s="9">
        <v>0</v>
      </c>
      <c r="H561" s="9">
        <v>1.44E-2</v>
      </c>
      <c r="I561" s="10">
        <v>2.8799999999999999E-2</v>
      </c>
      <c r="J561" s="9">
        <v>0.4</v>
      </c>
      <c r="K561" s="9">
        <v>0.4</v>
      </c>
      <c r="L561" s="9">
        <v>0.4</v>
      </c>
      <c r="N561" s="32">
        <f>IF('System Design'!$F$8=1,'Hourly Demand and Generation'!G561*'System Design'!$F$21,IF('System Design'!$F$8=2,'Hourly Demand and Generation'!H561*'System Design'!$F$21,IF('System Design'!$F$8=3,'Hourly Demand and Generation'!I561*'System Design'!$F$21)))</f>
        <v>14.4</v>
      </c>
      <c r="O561" s="32">
        <f>IF('System Design'!$F$8=1,'Hourly Demand and Generation'!J561*'System Design'!$F$22,IF('System Design'!$F$8=2,'Hourly Demand and Generation'!K561*'System Design'!$F$22,IF('System Design'!$F$8=3,'Hourly Demand and Generation'!L561*'System Design'!$F$22)))</f>
        <v>1000</v>
      </c>
      <c r="Q561" s="32">
        <f t="shared" si="115"/>
        <v>0</v>
      </c>
      <c r="R561" s="32">
        <f t="shared" si="118"/>
        <v>5400</v>
      </c>
      <c r="S561" s="32">
        <f t="shared" si="119"/>
        <v>0</v>
      </c>
      <c r="T561" s="32">
        <f t="shared" si="120"/>
        <v>21600</v>
      </c>
      <c r="U561" s="32">
        <f t="shared" si="121"/>
        <v>0</v>
      </c>
      <c r="V561" s="32">
        <f t="shared" si="116"/>
        <v>604.9</v>
      </c>
      <c r="W561" s="32">
        <f t="shared" si="122"/>
        <v>604.9</v>
      </c>
      <c r="X561" s="32">
        <f t="shared" si="123"/>
        <v>604.9</v>
      </c>
    </row>
    <row r="562" spans="1:24" x14ac:dyDescent="0.25">
      <c r="A562" s="2"/>
      <c r="B562" s="2" t="s">
        <v>2</v>
      </c>
      <c r="C562" s="2">
        <f t="shared" si="126"/>
        <v>24</v>
      </c>
      <c r="D562" s="2">
        <f t="shared" si="127"/>
        <v>6</v>
      </c>
      <c r="E562" s="2">
        <f t="shared" si="117"/>
        <v>558</v>
      </c>
      <c r="F562" s="11">
        <v>441</v>
      </c>
      <c r="G562" s="9">
        <v>2.8799999999999999E-2</v>
      </c>
      <c r="H562" s="9">
        <v>4.4999999999999998E-2</v>
      </c>
      <c r="I562" s="10">
        <v>6.1199999999999997E-2</v>
      </c>
      <c r="J562" s="9">
        <v>0.4</v>
      </c>
      <c r="K562" s="9">
        <v>0.4</v>
      </c>
      <c r="L562" s="9">
        <v>0.4</v>
      </c>
      <c r="N562" s="32">
        <f>IF('System Design'!$F$8=1,'Hourly Demand and Generation'!G562*'System Design'!$F$21,IF('System Design'!$F$8=2,'Hourly Demand and Generation'!H562*'System Design'!$F$21,IF('System Design'!$F$8=3,'Hourly Demand and Generation'!I562*'System Design'!$F$21)))</f>
        <v>30.599999999999998</v>
      </c>
      <c r="O562" s="32">
        <f>IF('System Design'!$F$8=1,'Hourly Demand and Generation'!J562*'System Design'!$F$22,IF('System Design'!$F$8=2,'Hourly Demand and Generation'!K562*'System Design'!$F$22,IF('System Design'!$F$8=3,'Hourly Demand and Generation'!L562*'System Design'!$F$22)))</f>
        <v>1000</v>
      </c>
      <c r="Q562" s="32">
        <f t="shared" si="115"/>
        <v>0</v>
      </c>
      <c r="R562" s="32">
        <f t="shared" si="118"/>
        <v>5400</v>
      </c>
      <c r="S562" s="32">
        <f t="shared" si="119"/>
        <v>0</v>
      </c>
      <c r="T562" s="32">
        <f t="shared" si="120"/>
        <v>21600</v>
      </c>
      <c r="U562" s="32">
        <f t="shared" si="121"/>
        <v>0</v>
      </c>
      <c r="V562" s="32">
        <f t="shared" si="116"/>
        <v>589.59999999999991</v>
      </c>
      <c r="W562" s="32">
        <f t="shared" si="122"/>
        <v>589.59999999999991</v>
      </c>
      <c r="X562" s="32">
        <f t="shared" si="123"/>
        <v>589.59999999999991</v>
      </c>
    </row>
    <row r="563" spans="1:24" x14ac:dyDescent="0.25">
      <c r="A563" s="2"/>
      <c r="B563" s="2" t="s">
        <v>2</v>
      </c>
      <c r="C563" s="2">
        <f t="shared" si="126"/>
        <v>24</v>
      </c>
      <c r="D563" s="2">
        <f t="shared" si="127"/>
        <v>7</v>
      </c>
      <c r="E563" s="2">
        <f t="shared" si="117"/>
        <v>559</v>
      </c>
      <c r="F563" s="11">
        <v>472.5</v>
      </c>
      <c r="G563" s="9">
        <v>6.1199999999999997E-2</v>
      </c>
      <c r="H563" s="9">
        <v>7.5600000000000001E-2</v>
      </c>
      <c r="I563" s="10">
        <v>0.09</v>
      </c>
      <c r="J563" s="9">
        <v>0.45</v>
      </c>
      <c r="K563" s="9">
        <v>0.45</v>
      </c>
      <c r="L563" s="9">
        <v>0.45</v>
      </c>
      <c r="N563" s="32">
        <f>IF('System Design'!$F$8=1,'Hourly Demand and Generation'!G563*'System Design'!$F$21,IF('System Design'!$F$8=2,'Hourly Demand and Generation'!H563*'System Design'!$F$21,IF('System Design'!$F$8=3,'Hourly Demand and Generation'!I563*'System Design'!$F$21)))</f>
        <v>45</v>
      </c>
      <c r="O563" s="32">
        <f>IF('System Design'!$F$8=1,'Hourly Demand and Generation'!J563*'System Design'!$F$22,IF('System Design'!$F$8=2,'Hourly Demand and Generation'!K563*'System Design'!$F$22,IF('System Design'!$F$8=3,'Hourly Demand and Generation'!L563*'System Design'!$F$22)))</f>
        <v>1125</v>
      </c>
      <c r="Q563" s="32">
        <f t="shared" si="115"/>
        <v>0</v>
      </c>
      <c r="R563" s="32">
        <f t="shared" si="118"/>
        <v>5400</v>
      </c>
      <c r="S563" s="32">
        <f t="shared" si="119"/>
        <v>0</v>
      </c>
      <c r="T563" s="32">
        <f t="shared" si="120"/>
        <v>21600</v>
      </c>
      <c r="U563" s="32">
        <f t="shared" si="121"/>
        <v>0</v>
      </c>
      <c r="V563" s="32">
        <f t="shared" si="116"/>
        <v>697.5</v>
      </c>
      <c r="W563" s="32">
        <f t="shared" si="122"/>
        <v>697.5</v>
      </c>
      <c r="X563" s="32">
        <f t="shared" si="123"/>
        <v>697.5</v>
      </c>
    </row>
    <row r="564" spans="1:24" x14ac:dyDescent="0.25">
      <c r="A564" s="2"/>
      <c r="B564" s="2" t="s">
        <v>2</v>
      </c>
      <c r="C564" s="2">
        <f t="shared" si="126"/>
        <v>24</v>
      </c>
      <c r="D564" s="2">
        <f t="shared" si="127"/>
        <v>8</v>
      </c>
      <c r="E564" s="2">
        <f t="shared" si="117"/>
        <v>560</v>
      </c>
      <c r="F564" s="11">
        <v>504</v>
      </c>
      <c r="G564" s="9">
        <v>0.1188</v>
      </c>
      <c r="H564" s="9">
        <v>0.13500000000000001</v>
      </c>
      <c r="I564" s="10">
        <v>0.1512</v>
      </c>
      <c r="J564" s="9">
        <v>0.45</v>
      </c>
      <c r="K564" s="9">
        <v>0.45</v>
      </c>
      <c r="L564" s="9">
        <v>0.45</v>
      </c>
      <c r="N564" s="32">
        <f>IF('System Design'!$F$8=1,'Hourly Demand and Generation'!G564*'System Design'!$F$21,IF('System Design'!$F$8=2,'Hourly Demand and Generation'!H564*'System Design'!$F$21,IF('System Design'!$F$8=3,'Hourly Demand and Generation'!I564*'System Design'!$F$21)))</f>
        <v>75.599999999999994</v>
      </c>
      <c r="O564" s="32">
        <f>IF('System Design'!$F$8=1,'Hourly Demand and Generation'!J564*'System Design'!$F$22,IF('System Design'!$F$8=2,'Hourly Demand and Generation'!K564*'System Design'!$F$22,IF('System Design'!$F$8=3,'Hourly Demand and Generation'!L564*'System Design'!$F$22)))</f>
        <v>1125</v>
      </c>
      <c r="Q564" s="32">
        <f t="shared" si="115"/>
        <v>0</v>
      </c>
      <c r="R564" s="32">
        <f t="shared" si="118"/>
        <v>5400</v>
      </c>
      <c r="S564" s="32">
        <f t="shared" si="119"/>
        <v>0</v>
      </c>
      <c r="T564" s="32">
        <f t="shared" si="120"/>
        <v>21600</v>
      </c>
      <c r="U564" s="32">
        <f t="shared" si="121"/>
        <v>0</v>
      </c>
      <c r="V564" s="32">
        <f t="shared" si="116"/>
        <v>696.59999999999991</v>
      </c>
      <c r="W564" s="32">
        <f t="shared" si="122"/>
        <v>696.59999999999991</v>
      </c>
      <c r="X564" s="32">
        <f t="shared" si="123"/>
        <v>696.59999999999991</v>
      </c>
    </row>
    <row r="565" spans="1:24" x14ac:dyDescent="0.25">
      <c r="A565" s="2"/>
      <c r="B565" s="2" t="s">
        <v>2</v>
      </c>
      <c r="C565" s="2">
        <f t="shared" si="126"/>
        <v>24</v>
      </c>
      <c r="D565" s="2">
        <f t="shared" si="127"/>
        <v>9</v>
      </c>
      <c r="E565" s="2">
        <f t="shared" si="117"/>
        <v>561</v>
      </c>
      <c r="F565" s="11">
        <v>504</v>
      </c>
      <c r="G565" s="9">
        <v>0.18</v>
      </c>
      <c r="H565" s="9">
        <v>0.19439999999999999</v>
      </c>
      <c r="I565" s="10">
        <v>0.20880000000000001</v>
      </c>
      <c r="J565" s="9">
        <v>0.4</v>
      </c>
      <c r="K565" s="9">
        <v>0.4</v>
      </c>
      <c r="L565" s="9">
        <v>0.4</v>
      </c>
      <c r="N565" s="32">
        <f>IF('System Design'!$F$8=1,'Hourly Demand and Generation'!G565*'System Design'!$F$21,IF('System Design'!$F$8=2,'Hourly Demand and Generation'!H565*'System Design'!$F$21,IF('System Design'!$F$8=3,'Hourly Demand and Generation'!I565*'System Design'!$F$21)))</f>
        <v>104.4</v>
      </c>
      <c r="O565" s="32">
        <f>IF('System Design'!$F$8=1,'Hourly Demand and Generation'!J565*'System Design'!$F$22,IF('System Design'!$F$8=2,'Hourly Demand and Generation'!K565*'System Design'!$F$22,IF('System Design'!$F$8=3,'Hourly Demand and Generation'!L565*'System Design'!$F$22)))</f>
        <v>1000</v>
      </c>
      <c r="Q565" s="32">
        <f t="shared" si="115"/>
        <v>0</v>
      </c>
      <c r="R565" s="32">
        <f t="shared" si="118"/>
        <v>5400</v>
      </c>
      <c r="S565" s="32">
        <f t="shared" si="119"/>
        <v>0</v>
      </c>
      <c r="T565" s="32">
        <f t="shared" si="120"/>
        <v>21600</v>
      </c>
      <c r="U565" s="32">
        <f t="shared" si="121"/>
        <v>0</v>
      </c>
      <c r="V565" s="32">
        <f t="shared" si="116"/>
        <v>600.40000000000009</v>
      </c>
      <c r="W565" s="32">
        <f t="shared" si="122"/>
        <v>600.40000000000009</v>
      </c>
      <c r="X565" s="32">
        <f t="shared" si="123"/>
        <v>600.40000000000009</v>
      </c>
    </row>
    <row r="566" spans="1:24" x14ac:dyDescent="0.25">
      <c r="A566" s="2"/>
      <c r="B566" s="2" t="s">
        <v>2</v>
      </c>
      <c r="C566" s="2">
        <f t="shared" si="126"/>
        <v>24</v>
      </c>
      <c r="D566" s="2">
        <f t="shared" si="127"/>
        <v>10</v>
      </c>
      <c r="E566" s="2">
        <f t="shared" si="117"/>
        <v>562</v>
      </c>
      <c r="F566" s="11">
        <v>491.4</v>
      </c>
      <c r="G566" s="9">
        <v>0.2412</v>
      </c>
      <c r="H566" s="9">
        <v>0.25559999999999999</v>
      </c>
      <c r="I566" s="10">
        <v>0.27</v>
      </c>
      <c r="J566" s="9">
        <v>0.45</v>
      </c>
      <c r="K566" s="9">
        <v>0.45</v>
      </c>
      <c r="L566" s="9">
        <v>0.45</v>
      </c>
      <c r="N566" s="32">
        <f>IF('System Design'!$F$8=1,'Hourly Demand and Generation'!G566*'System Design'!$F$21,IF('System Design'!$F$8=2,'Hourly Demand and Generation'!H566*'System Design'!$F$21,IF('System Design'!$F$8=3,'Hourly Demand and Generation'!I566*'System Design'!$F$21)))</f>
        <v>135</v>
      </c>
      <c r="O566" s="32">
        <f>IF('System Design'!$F$8=1,'Hourly Demand and Generation'!J566*'System Design'!$F$22,IF('System Design'!$F$8=2,'Hourly Demand and Generation'!K566*'System Design'!$F$22,IF('System Design'!$F$8=3,'Hourly Demand and Generation'!L566*'System Design'!$F$22)))</f>
        <v>1125</v>
      </c>
      <c r="Q566" s="32">
        <f t="shared" si="115"/>
        <v>0</v>
      </c>
      <c r="R566" s="32">
        <f t="shared" si="118"/>
        <v>5400</v>
      </c>
      <c r="S566" s="32">
        <f t="shared" si="119"/>
        <v>0</v>
      </c>
      <c r="T566" s="32">
        <f t="shared" si="120"/>
        <v>21600</v>
      </c>
      <c r="U566" s="32">
        <f t="shared" si="121"/>
        <v>0</v>
      </c>
      <c r="V566" s="32">
        <f t="shared" si="116"/>
        <v>768.6</v>
      </c>
      <c r="W566" s="32">
        <f t="shared" si="122"/>
        <v>768.6</v>
      </c>
      <c r="X566" s="32">
        <f t="shared" si="123"/>
        <v>768.6</v>
      </c>
    </row>
    <row r="567" spans="1:24" x14ac:dyDescent="0.25">
      <c r="A567" s="2"/>
      <c r="B567" s="2" t="s">
        <v>2</v>
      </c>
      <c r="C567" s="2">
        <f t="shared" si="126"/>
        <v>24</v>
      </c>
      <c r="D567" s="2">
        <f t="shared" si="127"/>
        <v>11</v>
      </c>
      <c r="E567" s="2">
        <f t="shared" si="117"/>
        <v>563</v>
      </c>
      <c r="F567" s="11">
        <v>485.1</v>
      </c>
      <c r="G567" s="9">
        <v>0.29880000000000001</v>
      </c>
      <c r="H567" s="9">
        <v>0.315</v>
      </c>
      <c r="I567" s="10">
        <v>0.33119999999999999</v>
      </c>
      <c r="J567" s="9">
        <v>0.4</v>
      </c>
      <c r="K567" s="9">
        <v>0.4</v>
      </c>
      <c r="L567" s="9">
        <v>0.4</v>
      </c>
      <c r="N567" s="32">
        <f>IF('System Design'!$F$8=1,'Hourly Demand and Generation'!G567*'System Design'!$F$21,IF('System Design'!$F$8=2,'Hourly Demand and Generation'!H567*'System Design'!$F$21,IF('System Design'!$F$8=3,'Hourly Demand and Generation'!I567*'System Design'!$F$21)))</f>
        <v>165.6</v>
      </c>
      <c r="O567" s="32">
        <f>IF('System Design'!$F$8=1,'Hourly Demand and Generation'!J567*'System Design'!$F$22,IF('System Design'!$F$8=2,'Hourly Demand and Generation'!K567*'System Design'!$F$22,IF('System Design'!$F$8=3,'Hourly Demand and Generation'!L567*'System Design'!$F$22)))</f>
        <v>1000</v>
      </c>
      <c r="Q567" s="32">
        <f t="shared" si="115"/>
        <v>0</v>
      </c>
      <c r="R567" s="32">
        <f t="shared" si="118"/>
        <v>5400</v>
      </c>
      <c r="S567" s="32">
        <f t="shared" si="119"/>
        <v>0</v>
      </c>
      <c r="T567" s="32">
        <f t="shared" si="120"/>
        <v>21600</v>
      </c>
      <c r="U567" s="32">
        <f t="shared" si="121"/>
        <v>0</v>
      </c>
      <c r="V567" s="32">
        <f t="shared" si="116"/>
        <v>680.49999999999989</v>
      </c>
      <c r="W567" s="32">
        <f t="shared" si="122"/>
        <v>680.49999999999989</v>
      </c>
      <c r="X567" s="32">
        <f t="shared" si="123"/>
        <v>680.49999999999989</v>
      </c>
    </row>
    <row r="568" spans="1:24" x14ac:dyDescent="0.25">
      <c r="A568" s="2"/>
      <c r="B568" s="2" t="s">
        <v>2</v>
      </c>
      <c r="C568" s="2">
        <f t="shared" si="126"/>
        <v>24</v>
      </c>
      <c r="D568" s="2">
        <f t="shared" si="127"/>
        <v>12</v>
      </c>
      <c r="E568" s="2">
        <f t="shared" si="117"/>
        <v>564</v>
      </c>
      <c r="F568" s="11">
        <v>485.1</v>
      </c>
      <c r="G568" s="9">
        <v>0.36</v>
      </c>
      <c r="H568" s="9">
        <v>0.36</v>
      </c>
      <c r="I568" s="10">
        <v>0.36</v>
      </c>
      <c r="J568" s="9">
        <v>0.375</v>
      </c>
      <c r="K568" s="9">
        <v>0.375</v>
      </c>
      <c r="L568" s="9">
        <v>0.375</v>
      </c>
      <c r="N568" s="32">
        <f>IF('System Design'!$F$8=1,'Hourly Demand and Generation'!G568*'System Design'!$F$21,IF('System Design'!$F$8=2,'Hourly Demand and Generation'!H568*'System Design'!$F$21,IF('System Design'!$F$8=3,'Hourly Demand and Generation'!I568*'System Design'!$F$21)))</f>
        <v>180</v>
      </c>
      <c r="O568" s="32">
        <f>IF('System Design'!$F$8=1,'Hourly Demand and Generation'!J568*'System Design'!$F$22,IF('System Design'!$F$8=2,'Hourly Demand and Generation'!K568*'System Design'!$F$22,IF('System Design'!$F$8=3,'Hourly Demand and Generation'!L568*'System Design'!$F$22)))</f>
        <v>937.5</v>
      </c>
      <c r="Q568" s="32">
        <f t="shared" si="115"/>
        <v>0</v>
      </c>
      <c r="R568" s="32">
        <f t="shared" si="118"/>
        <v>5400</v>
      </c>
      <c r="S568" s="32">
        <f t="shared" si="119"/>
        <v>0</v>
      </c>
      <c r="T568" s="32">
        <f t="shared" si="120"/>
        <v>21600</v>
      </c>
      <c r="U568" s="32">
        <f t="shared" si="121"/>
        <v>0</v>
      </c>
      <c r="V568" s="32">
        <f t="shared" si="116"/>
        <v>632.4</v>
      </c>
      <c r="W568" s="32">
        <f t="shared" si="122"/>
        <v>632.4</v>
      </c>
      <c r="X568" s="32">
        <f t="shared" si="123"/>
        <v>632.4</v>
      </c>
    </row>
    <row r="569" spans="1:24" x14ac:dyDescent="0.25">
      <c r="A569" s="2"/>
      <c r="B569" s="2" t="s">
        <v>2</v>
      </c>
      <c r="C569" s="2">
        <f t="shared" si="126"/>
        <v>24</v>
      </c>
      <c r="D569" s="2">
        <f t="shared" si="127"/>
        <v>13</v>
      </c>
      <c r="E569" s="2">
        <f t="shared" si="117"/>
        <v>565</v>
      </c>
      <c r="F569" s="11">
        <v>504</v>
      </c>
      <c r="G569" s="9">
        <v>0.29880000000000001</v>
      </c>
      <c r="H569" s="9">
        <v>0.315</v>
      </c>
      <c r="I569" s="10">
        <v>0.33119999999999999</v>
      </c>
      <c r="J569" s="9">
        <v>0.4</v>
      </c>
      <c r="K569" s="9">
        <v>0.4</v>
      </c>
      <c r="L569" s="9">
        <v>0.4</v>
      </c>
      <c r="N569" s="32">
        <f>IF('System Design'!$F$8=1,'Hourly Demand and Generation'!G569*'System Design'!$F$21,IF('System Design'!$F$8=2,'Hourly Demand and Generation'!H569*'System Design'!$F$21,IF('System Design'!$F$8=3,'Hourly Demand and Generation'!I569*'System Design'!$F$21)))</f>
        <v>165.6</v>
      </c>
      <c r="O569" s="32">
        <f>IF('System Design'!$F$8=1,'Hourly Demand and Generation'!J569*'System Design'!$F$22,IF('System Design'!$F$8=2,'Hourly Demand and Generation'!K569*'System Design'!$F$22,IF('System Design'!$F$8=3,'Hourly Demand and Generation'!L569*'System Design'!$F$22)))</f>
        <v>1000</v>
      </c>
      <c r="Q569" s="32">
        <f t="shared" si="115"/>
        <v>0</v>
      </c>
      <c r="R569" s="32">
        <f t="shared" si="118"/>
        <v>5400</v>
      </c>
      <c r="S569" s="32">
        <f t="shared" si="119"/>
        <v>0</v>
      </c>
      <c r="T569" s="32">
        <f t="shared" si="120"/>
        <v>21600</v>
      </c>
      <c r="U569" s="32">
        <f t="shared" si="121"/>
        <v>0</v>
      </c>
      <c r="V569" s="32">
        <f t="shared" si="116"/>
        <v>661.59999999999991</v>
      </c>
      <c r="W569" s="32">
        <f t="shared" si="122"/>
        <v>661.59999999999991</v>
      </c>
      <c r="X569" s="32">
        <f t="shared" si="123"/>
        <v>661.59999999999991</v>
      </c>
    </row>
    <row r="570" spans="1:24" x14ac:dyDescent="0.25">
      <c r="A570" s="2"/>
      <c r="B570" s="2" t="s">
        <v>2</v>
      </c>
      <c r="C570" s="2">
        <f t="shared" si="126"/>
        <v>24</v>
      </c>
      <c r="D570" s="2">
        <f t="shared" si="127"/>
        <v>14</v>
      </c>
      <c r="E570" s="2">
        <f t="shared" si="117"/>
        <v>566</v>
      </c>
      <c r="F570" s="11">
        <v>504</v>
      </c>
      <c r="G570" s="9">
        <v>0.2412</v>
      </c>
      <c r="H570" s="9">
        <v>0.25559999999999999</v>
      </c>
      <c r="I570" s="10">
        <v>0.27</v>
      </c>
      <c r="J570" s="9">
        <v>0.42499999999999999</v>
      </c>
      <c r="K570" s="9">
        <v>0.42499999999999999</v>
      </c>
      <c r="L570" s="9">
        <v>0.42499999999999999</v>
      </c>
      <c r="N570" s="32">
        <f>IF('System Design'!$F$8=1,'Hourly Demand and Generation'!G570*'System Design'!$F$21,IF('System Design'!$F$8=2,'Hourly Demand and Generation'!H570*'System Design'!$F$21,IF('System Design'!$F$8=3,'Hourly Demand and Generation'!I570*'System Design'!$F$21)))</f>
        <v>135</v>
      </c>
      <c r="O570" s="32">
        <f>IF('System Design'!$F$8=1,'Hourly Demand and Generation'!J570*'System Design'!$F$22,IF('System Design'!$F$8=2,'Hourly Demand and Generation'!K570*'System Design'!$F$22,IF('System Design'!$F$8=3,'Hourly Demand and Generation'!L570*'System Design'!$F$22)))</f>
        <v>1062.5</v>
      </c>
      <c r="Q570" s="32">
        <f t="shared" si="115"/>
        <v>0</v>
      </c>
      <c r="R570" s="32">
        <f t="shared" si="118"/>
        <v>5400</v>
      </c>
      <c r="S570" s="32">
        <f t="shared" si="119"/>
        <v>0</v>
      </c>
      <c r="T570" s="32">
        <f t="shared" si="120"/>
        <v>21600</v>
      </c>
      <c r="U570" s="32">
        <f t="shared" si="121"/>
        <v>0</v>
      </c>
      <c r="V570" s="32">
        <f t="shared" si="116"/>
        <v>693.5</v>
      </c>
      <c r="W570" s="32">
        <f t="shared" si="122"/>
        <v>693.5</v>
      </c>
      <c r="X570" s="32">
        <f t="shared" si="123"/>
        <v>693.5</v>
      </c>
    </row>
    <row r="571" spans="1:24" x14ac:dyDescent="0.25">
      <c r="A571" s="2"/>
      <c r="B571" s="2" t="s">
        <v>2</v>
      </c>
      <c r="C571" s="2">
        <f t="shared" si="126"/>
        <v>24</v>
      </c>
      <c r="D571" s="2">
        <f t="shared" si="127"/>
        <v>15</v>
      </c>
      <c r="E571" s="2">
        <f t="shared" si="117"/>
        <v>567</v>
      </c>
      <c r="F571" s="11">
        <v>535.5</v>
      </c>
      <c r="G571" s="9">
        <v>0.18</v>
      </c>
      <c r="H571" s="9">
        <v>0.19439999999999999</v>
      </c>
      <c r="I571" s="10">
        <v>0.20880000000000001</v>
      </c>
      <c r="J571" s="9">
        <v>0.45</v>
      </c>
      <c r="K571" s="9">
        <v>0.45</v>
      </c>
      <c r="L571" s="9">
        <v>0.45</v>
      </c>
      <c r="N571" s="32">
        <f>IF('System Design'!$F$8=1,'Hourly Demand and Generation'!G571*'System Design'!$F$21,IF('System Design'!$F$8=2,'Hourly Demand and Generation'!H571*'System Design'!$F$21,IF('System Design'!$F$8=3,'Hourly Demand and Generation'!I571*'System Design'!$F$21)))</f>
        <v>104.4</v>
      </c>
      <c r="O571" s="32">
        <f>IF('System Design'!$F$8=1,'Hourly Demand and Generation'!J571*'System Design'!$F$22,IF('System Design'!$F$8=2,'Hourly Demand and Generation'!K571*'System Design'!$F$22,IF('System Design'!$F$8=3,'Hourly Demand and Generation'!L571*'System Design'!$F$22)))</f>
        <v>1125</v>
      </c>
      <c r="Q571" s="32">
        <f t="shared" si="115"/>
        <v>0</v>
      </c>
      <c r="R571" s="32">
        <f t="shared" si="118"/>
        <v>5400</v>
      </c>
      <c r="S571" s="32">
        <f t="shared" si="119"/>
        <v>0</v>
      </c>
      <c r="T571" s="32">
        <f t="shared" si="120"/>
        <v>21600</v>
      </c>
      <c r="U571" s="32">
        <f t="shared" si="121"/>
        <v>0</v>
      </c>
      <c r="V571" s="32">
        <f t="shared" si="116"/>
        <v>693.90000000000009</v>
      </c>
      <c r="W571" s="32">
        <f t="shared" si="122"/>
        <v>693.90000000000009</v>
      </c>
      <c r="X571" s="32">
        <f t="shared" si="123"/>
        <v>693.90000000000009</v>
      </c>
    </row>
    <row r="572" spans="1:24" x14ac:dyDescent="0.25">
      <c r="A572" s="2"/>
      <c r="B572" s="2" t="s">
        <v>2</v>
      </c>
      <c r="C572" s="2">
        <f t="shared" si="126"/>
        <v>24</v>
      </c>
      <c r="D572" s="2">
        <f t="shared" si="127"/>
        <v>16</v>
      </c>
      <c r="E572" s="2">
        <f t="shared" si="117"/>
        <v>568</v>
      </c>
      <c r="F572" s="11">
        <v>567</v>
      </c>
      <c r="G572" s="9">
        <v>0.1188</v>
      </c>
      <c r="H572" s="9">
        <v>0.13500000000000001</v>
      </c>
      <c r="I572" s="10">
        <v>0.1512</v>
      </c>
      <c r="J572" s="9">
        <v>0.45</v>
      </c>
      <c r="K572" s="9">
        <v>0.45</v>
      </c>
      <c r="L572" s="9">
        <v>0.45</v>
      </c>
      <c r="N572" s="32">
        <f>IF('System Design'!$F$8=1,'Hourly Demand and Generation'!G572*'System Design'!$F$21,IF('System Design'!$F$8=2,'Hourly Demand and Generation'!H572*'System Design'!$F$21,IF('System Design'!$F$8=3,'Hourly Demand and Generation'!I572*'System Design'!$F$21)))</f>
        <v>75.599999999999994</v>
      </c>
      <c r="O572" s="32">
        <f>IF('System Design'!$F$8=1,'Hourly Demand and Generation'!J572*'System Design'!$F$22,IF('System Design'!$F$8=2,'Hourly Demand and Generation'!K572*'System Design'!$F$22,IF('System Design'!$F$8=3,'Hourly Demand and Generation'!L572*'System Design'!$F$22)))</f>
        <v>1125</v>
      </c>
      <c r="Q572" s="32">
        <f t="shared" si="115"/>
        <v>0</v>
      </c>
      <c r="R572" s="32">
        <f t="shared" si="118"/>
        <v>5400</v>
      </c>
      <c r="S572" s="32">
        <f t="shared" si="119"/>
        <v>0</v>
      </c>
      <c r="T572" s="32">
        <f t="shared" si="120"/>
        <v>21600</v>
      </c>
      <c r="U572" s="32">
        <f t="shared" si="121"/>
        <v>0</v>
      </c>
      <c r="V572" s="32">
        <f t="shared" si="116"/>
        <v>633.59999999999991</v>
      </c>
      <c r="W572" s="32">
        <f t="shared" si="122"/>
        <v>633.59999999999991</v>
      </c>
      <c r="X572" s="32">
        <f t="shared" si="123"/>
        <v>633.59999999999991</v>
      </c>
    </row>
    <row r="573" spans="1:24" x14ac:dyDescent="0.25">
      <c r="A573" s="2"/>
      <c r="B573" s="2" t="s">
        <v>2</v>
      </c>
      <c r="C573" s="2">
        <f t="shared" si="126"/>
        <v>24</v>
      </c>
      <c r="D573" s="2">
        <f t="shared" si="127"/>
        <v>17</v>
      </c>
      <c r="E573" s="2">
        <f t="shared" si="117"/>
        <v>569</v>
      </c>
      <c r="F573" s="11">
        <v>598.5</v>
      </c>
      <c r="G573" s="9">
        <v>6.1199999999999997E-2</v>
      </c>
      <c r="H573" s="9">
        <v>7.5600000000000001E-2</v>
      </c>
      <c r="I573" s="10">
        <v>0.09</v>
      </c>
      <c r="J573" s="9">
        <v>0.5</v>
      </c>
      <c r="K573" s="9">
        <v>0.5</v>
      </c>
      <c r="L573" s="9">
        <v>0.5</v>
      </c>
      <c r="N573" s="32">
        <f>IF('System Design'!$F$8=1,'Hourly Demand and Generation'!G573*'System Design'!$F$21,IF('System Design'!$F$8=2,'Hourly Demand and Generation'!H573*'System Design'!$F$21,IF('System Design'!$F$8=3,'Hourly Demand and Generation'!I573*'System Design'!$F$21)))</f>
        <v>45</v>
      </c>
      <c r="O573" s="32">
        <f>IF('System Design'!$F$8=1,'Hourly Demand and Generation'!J573*'System Design'!$F$22,IF('System Design'!$F$8=2,'Hourly Demand and Generation'!K573*'System Design'!$F$22,IF('System Design'!$F$8=3,'Hourly Demand and Generation'!L573*'System Design'!$F$22)))</f>
        <v>1250</v>
      </c>
      <c r="Q573" s="32">
        <f t="shared" si="115"/>
        <v>0</v>
      </c>
      <c r="R573" s="32">
        <f t="shared" si="118"/>
        <v>5400</v>
      </c>
      <c r="S573" s="32">
        <f t="shared" si="119"/>
        <v>0</v>
      </c>
      <c r="T573" s="32">
        <f t="shared" si="120"/>
        <v>21600</v>
      </c>
      <c r="U573" s="32">
        <f t="shared" si="121"/>
        <v>0</v>
      </c>
      <c r="V573" s="32">
        <f t="shared" si="116"/>
        <v>696.5</v>
      </c>
      <c r="W573" s="32">
        <f t="shared" si="122"/>
        <v>696.5</v>
      </c>
      <c r="X573" s="32">
        <f t="shared" si="123"/>
        <v>696.5</v>
      </c>
    </row>
    <row r="574" spans="1:24" x14ac:dyDescent="0.25">
      <c r="A574" s="2"/>
      <c r="B574" s="2" t="s">
        <v>2</v>
      </c>
      <c r="C574" s="2">
        <f t="shared" si="126"/>
        <v>24</v>
      </c>
      <c r="D574" s="2">
        <f t="shared" si="127"/>
        <v>18</v>
      </c>
      <c r="E574" s="2">
        <f t="shared" si="117"/>
        <v>570</v>
      </c>
      <c r="F574" s="11">
        <v>630</v>
      </c>
      <c r="G574" s="9">
        <v>2.8799999999999999E-2</v>
      </c>
      <c r="H574" s="9">
        <v>4.4999999999999998E-2</v>
      </c>
      <c r="I574" s="10">
        <v>6.1199999999999997E-2</v>
      </c>
      <c r="J574" s="9">
        <v>0.47499999999999998</v>
      </c>
      <c r="K574" s="9">
        <v>0.47499999999999998</v>
      </c>
      <c r="L574" s="9">
        <v>0.47499999999999998</v>
      </c>
      <c r="N574" s="32">
        <f>IF('System Design'!$F$8=1,'Hourly Demand and Generation'!G574*'System Design'!$F$21,IF('System Design'!$F$8=2,'Hourly Demand and Generation'!H574*'System Design'!$F$21,IF('System Design'!$F$8=3,'Hourly Demand and Generation'!I574*'System Design'!$F$21)))</f>
        <v>30.599999999999998</v>
      </c>
      <c r="O574" s="32">
        <f>IF('System Design'!$F$8=1,'Hourly Demand and Generation'!J574*'System Design'!$F$22,IF('System Design'!$F$8=2,'Hourly Demand and Generation'!K574*'System Design'!$F$22,IF('System Design'!$F$8=3,'Hourly Demand and Generation'!L574*'System Design'!$F$22)))</f>
        <v>1187.5</v>
      </c>
      <c r="Q574" s="32">
        <f t="shared" si="115"/>
        <v>0</v>
      </c>
      <c r="R574" s="32">
        <f t="shared" si="118"/>
        <v>5400</v>
      </c>
      <c r="S574" s="32">
        <f t="shared" si="119"/>
        <v>0</v>
      </c>
      <c r="T574" s="32">
        <f t="shared" si="120"/>
        <v>21600</v>
      </c>
      <c r="U574" s="32">
        <f t="shared" si="121"/>
        <v>0</v>
      </c>
      <c r="V574" s="32">
        <f t="shared" si="116"/>
        <v>588.09999999999991</v>
      </c>
      <c r="W574" s="32">
        <f t="shared" si="122"/>
        <v>588.09999999999991</v>
      </c>
      <c r="X574" s="32">
        <f t="shared" si="123"/>
        <v>588.09999999999991</v>
      </c>
    </row>
    <row r="575" spans="1:24" x14ac:dyDescent="0.25">
      <c r="A575" s="2"/>
      <c r="B575" s="2" t="s">
        <v>2</v>
      </c>
      <c r="C575" s="2">
        <f t="shared" si="126"/>
        <v>24</v>
      </c>
      <c r="D575" s="2">
        <f t="shared" si="127"/>
        <v>19</v>
      </c>
      <c r="E575" s="2">
        <f t="shared" si="117"/>
        <v>571</v>
      </c>
      <c r="F575" s="11">
        <v>611.1</v>
      </c>
      <c r="G575" s="9">
        <v>0</v>
      </c>
      <c r="H575" s="9">
        <v>1.44E-2</v>
      </c>
      <c r="I575" s="10">
        <v>2.8799999999999999E-2</v>
      </c>
      <c r="J575" s="9">
        <v>0.45</v>
      </c>
      <c r="K575" s="9">
        <v>0.45</v>
      </c>
      <c r="L575" s="9">
        <v>0.45</v>
      </c>
      <c r="N575" s="32">
        <f>IF('System Design'!$F$8=1,'Hourly Demand and Generation'!G575*'System Design'!$F$21,IF('System Design'!$F$8=2,'Hourly Demand and Generation'!H575*'System Design'!$F$21,IF('System Design'!$F$8=3,'Hourly Demand and Generation'!I575*'System Design'!$F$21)))</f>
        <v>14.4</v>
      </c>
      <c r="O575" s="32">
        <f>IF('System Design'!$F$8=1,'Hourly Demand and Generation'!J575*'System Design'!$F$22,IF('System Design'!$F$8=2,'Hourly Demand and Generation'!K575*'System Design'!$F$22,IF('System Design'!$F$8=3,'Hourly Demand and Generation'!L575*'System Design'!$F$22)))</f>
        <v>1125</v>
      </c>
      <c r="Q575" s="32">
        <f t="shared" si="115"/>
        <v>0</v>
      </c>
      <c r="R575" s="32">
        <f t="shared" si="118"/>
        <v>5400</v>
      </c>
      <c r="S575" s="32">
        <f t="shared" si="119"/>
        <v>0</v>
      </c>
      <c r="T575" s="32">
        <f t="shared" si="120"/>
        <v>21600</v>
      </c>
      <c r="U575" s="32">
        <f t="shared" si="121"/>
        <v>0</v>
      </c>
      <c r="V575" s="32">
        <f t="shared" si="116"/>
        <v>528.30000000000007</v>
      </c>
      <c r="W575" s="32">
        <f t="shared" si="122"/>
        <v>528.30000000000007</v>
      </c>
      <c r="X575" s="32">
        <f t="shared" si="123"/>
        <v>528.30000000000007</v>
      </c>
    </row>
    <row r="576" spans="1:24" x14ac:dyDescent="0.25">
      <c r="A576" s="2"/>
      <c r="B576" s="2" t="s">
        <v>2</v>
      </c>
      <c r="C576" s="2">
        <f t="shared" si="126"/>
        <v>24</v>
      </c>
      <c r="D576" s="2">
        <f t="shared" si="127"/>
        <v>20</v>
      </c>
      <c r="E576" s="2">
        <f t="shared" si="117"/>
        <v>572</v>
      </c>
      <c r="F576" s="11">
        <v>598.5</v>
      </c>
      <c r="G576" s="9">
        <v>0</v>
      </c>
      <c r="H576" s="9">
        <v>0</v>
      </c>
      <c r="I576" s="10">
        <v>0</v>
      </c>
      <c r="J576" s="9">
        <v>0.45</v>
      </c>
      <c r="K576" s="9">
        <v>0.45</v>
      </c>
      <c r="L576" s="9">
        <v>0.45</v>
      </c>
      <c r="N576" s="32">
        <f>IF('System Design'!$F$8=1,'Hourly Demand and Generation'!G576*'System Design'!$F$21,IF('System Design'!$F$8=2,'Hourly Demand and Generation'!H576*'System Design'!$F$21,IF('System Design'!$F$8=3,'Hourly Demand and Generation'!I576*'System Design'!$F$21)))</f>
        <v>0</v>
      </c>
      <c r="O576" s="32">
        <f>IF('System Design'!$F$8=1,'Hourly Demand and Generation'!J576*'System Design'!$F$22,IF('System Design'!$F$8=2,'Hourly Demand and Generation'!K576*'System Design'!$F$22,IF('System Design'!$F$8=3,'Hourly Demand and Generation'!L576*'System Design'!$F$22)))</f>
        <v>1125</v>
      </c>
      <c r="Q576" s="32">
        <f t="shared" si="115"/>
        <v>0</v>
      </c>
      <c r="R576" s="32">
        <f t="shared" si="118"/>
        <v>5400</v>
      </c>
      <c r="S576" s="32">
        <f t="shared" si="119"/>
        <v>0</v>
      </c>
      <c r="T576" s="32">
        <f t="shared" si="120"/>
        <v>21600</v>
      </c>
      <c r="U576" s="32">
        <f t="shared" si="121"/>
        <v>0</v>
      </c>
      <c r="V576" s="32">
        <f t="shared" si="116"/>
        <v>526.5</v>
      </c>
      <c r="W576" s="32">
        <f t="shared" si="122"/>
        <v>526.5</v>
      </c>
      <c r="X576" s="32">
        <f t="shared" si="123"/>
        <v>526.5</v>
      </c>
    </row>
    <row r="577" spans="1:24" x14ac:dyDescent="0.25">
      <c r="A577" s="2"/>
      <c r="B577" s="2" t="s">
        <v>2</v>
      </c>
      <c r="C577" s="2">
        <f t="shared" si="126"/>
        <v>24</v>
      </c>
      <c r="D577" s="2">
        <f t="shared" si="127"/>
        <v>21</v>
      </c>
      <c r="E577" s="2">
        <f t="shared" si="117"/>
        <v>573</v>
      </c>
      <c r="F577" s="11">
        <v>567</v>
      </c>
      <c r="G577" s="9">
        <v>0</v>
      </c>
      <c r="H577" s="9">
        <v>0</v>
      </c>
      <c r="I577" s="10">
        <v>0</v>
      </c>
      <c r="J577" s="9">
        <v>0.45</v>
      </c>
      <c r="K577" s="9">
        <v>0.45</v>
      </c>
      <c r="L577" s="9">
        <v>0.45</v>
      </c>
      <c r="N577" s="32">
        <f>IF('System Design'!$F$8=1,'Hourly Demand and Generation'!G577*'System Design'!$F$21,IF('System Design'!$F$8=2,'Hourly Demand and Generation'!H577*'System Design'!$F$21,IF('System Design'!$F$8=3,'Hourly Demand and Generation'!I577*'System Design'!$F$21)))</f>
        <v>0</v>
      </c>
      <c r="O577" s="32">
        <f>IF('System Design'!$F$8=1,'Hourly Demand and Generation'!J577*'System Design'!$F$22,IF('System Design'!$F$8=2,'Hourly Demand and Generation'!K577*'System Design'!$F$22,IF('System Design'!$F$8=3,'Hourly Demand and Generation'!L577*'System Design'!$F$22)))</f>
        <v>1125</v>
      </c>
      <c r="Q577" s="32">
        <f t="shared" si="115"/>
        <v>0</v>
      </c>
      <c r="R577" s="32">
        <f t="shared" si="118"/>
        <v>5400</v>
      </c>
      <c r="S577" s="32">
        <f t="shared" si="119"/>
        <v>0</v>
      </c>
      <c r="T577" s="32">
        <f t="shared" si="120"/>
        <v>21600</v>
      </c>
      <c r="U577" s="32">
        <f t="shared" si="121"/>
        <v>0</v>
      </c>
      <c r="V577" s="32">
        <f t="shared" si="116"/>
        <v>558</v>
      </c>
      <c r="W577" s="32">
        <f t="shared" si="122"/>
        <v>558</v>
      </c>
      <c r="X577" s="32">
        <f t="shared" si="123"/>
        <v>558</v>
      </c>
    </row>
    <row r="578" spans="1:24" x14ac:dyDescent="0.25">
      <c r="A578" s="2"/>
      <c r="B578" s="2" t="s">
        <v>2</v>
      </c>
      <c r="C578" s="2">
        <f t="shared" si="126"/>
        <v>24</v>
      </c>
      <c r="D578" s="2">
        <f t="shared" si="127"/>
        <v>22</v>
      </c>
      <c r="E578" s="2">
        <f t="shared" si="117"/>
        <v>574</v>
      </c>
      <c r="F578" s="11">
        <v>535.5</v>
      </c>
      <c r="G578" s="9">
        <v>0</v>
      </c>
      <c r="H578" s="9">
        <v>0</v>
      </c>
      <c r="I578" s="10">
        <v>0</v>
      </c>
      <c r="J578" s="9">
        <v>0.47499999999999998</v>
      </c>
      <c r="K578" s="9">
        <v>0.47499999999999998</v>
      </c>
      <c r="L578" s="9">
        <v>0.47499999999999998</v>
      </c>
      <c r="N578" s="32">
        <f>IF('System Design'!$F$8=1,'Hourly Demand and Generation'!G578*'System Design'!$F$21,IF('System Design'!$F$8=2,'Hourly Demand and Generation'!H578*'System Design'!$F$21,IF('System Design'!$F$8=3,'Hourly Demand and Generation'!I578*'System Design'!$F$21)))</f>
        <v>0</v>
      </c>
      <c r="O578" s="32">
        <f>IF('System Design'!$F$8=1,'Hourly Demand and Generation'!J578*'System Design'!$F$22,IF('System Design'!$F$8=2,'Hourly Demand and Generation'!K578*'System Design'!$F$22,IF('System Design'!$F$8=3,'Hourly Demand and Generation'!L578*'System Design'!$F$22)))</f>
        <v>1187.5</v>
      </c>
      <c r="Q578" s="32">
        <f t="shared" si="115"/>
        <v>0</v>
      </c>
      <c r="R578" s="32">
        <f t="shared" si="118"/>
        <v>5400</v>
      </c>
      <c r="S578" s="32">
        <f t="shared" si="119"/>
        <v>0</v>
      </c>
      <c r="T578" s="32">
        <f t="shared" si="120"/>
        <v>21600</v>
      </c>
      <c r="U578" s="32">
        <f t="shared" si="121"/>
        <v>0</v>
      </c>
      <c r="V578" s="32">
        <f t="shared" si="116"/>
        <v>652</v>
      </c>
      <c r="W578" s="32">
        <f t="shared" si="122"/>
        <v>652</v>
      </c>
      <c r="X578" s="32">
        <f t="shared" si="123"/>
        <v>652</v>
      </c>
    </row>
    <row r="579" spans="1:24" x14ac:dyDescent="0.25">
      <c r="A579" s="2"/>
      <c r="B579" s="2" t="s">
        <v>2</v>
      </c>
      <c r="C579" s="2">
        <f t="shared" si="126"/>
        <v>24</v>
      </c>
      <c r="D579" s="2">
        <f t="shared" si="127"/>
        <v>23</v>
      </c>
      <c r="E579" s="2">
        <f t="shared" si="117"/>
        <v>575</v>
      </c>
      <c r="F579" s="11">
        <v>504</v>
      </c>
      <c r="G579" s="9">
        <v>0</v>
      </c>
      <c r="H579" s="9">
        <v>0</v>
      </c>
      <c r="I579" s="10">
        <v>0</v>
      </c>
      <c r="J579" s="9">
        <v>0.4</v>
      </c>
      <c r="K579" s="9">
        <v>0.4</v>
      </c>
      <c r="L579" s="9">
        <v>0.4</v>
      </c>
      <c r="N579" s="32">
        <f>IF('System Design'!$F$8=1,'Hourly Demand and Generation'!G579*'System Design'!$F$21,IF('System Design'!$F$8=2,'Hourly Demand and Generation'!H579*'System Design'!$F$21,IF('System Design'!$F$8=3,'Hourly Demand and Generation'!I579*'System Design'!$F$21)))</f>
        <v>0</v>
      </c>
      <c r="O579" s="32">
        <f>IF('System Design'!$F$8=1,'Hourly Demand and Generation'!J579*'System Design'!$F$22,IF('System Design'!$F$8=2,'Hourly Demand and Generation'!K579*'System Design'!$F$22,IF('System Design'!$F$8=3,'Hourly Demand and Generation'!L579*'System Design'!$F$22)))</f>
        <v>1000</v>
      </c>
      <c r="Q579" s="32">
        <f t="shared" si="115"/>
        <v>0</v>
      </c>
      <c r="R579" s="32">
        <f t="shared" si="118"/>
        <v>5400</v>
      </c>
      <c r="S579" s="32">
        <f t="shared" si="119"/>
        <v>0</v>
      </c>
      <c r="T579" s="32">
        <f t="shared" si="120"/>
        <v>21600</v>
      </c>
      <c r="U579" s="32">
        <f t="shared" si="121"/>
        <v>0</v>
      </c>
      <c r="V579" s="32">
        <f t="shared" si="116"/>
        <v>496</v>
      </c>
      <c r="W579" s="32">
        <f t="shared" si="122"/>
        <v>496</v>
      </c>
      <c r="X579" s="32">
        <f t="shared" si="123"/>
        <v>496</v>
      </c>
    </row>
    <row r="580" spans="1:24" x14ac:dyDescent="0.25">
      <c r="A580" s="2"/>
      <c r="B580" s="2" t="s">
        <v>2</v>
      </c>
      <c r="C580" s="2">
        <f t="shared" si="126"/>
        <v>24</v>
      </c>
      <c r="D580" s="2">
        <f t="shared" si="127"/>
        <v>24</v>
      </c>
      <c r="E580" s="2">
        <f t="shared" si="117"/>
        <v>576</v>
      </c>
      <c r="F580" s="11">
        <v>441</v>
      </c>
      <c r="G580" s="9">
        <v>0</v>
      </c>
      <c r="H580" s="9">
        <v>0</v>
      </c>
      <c r="I580" s="10">
        <v>0</v>
      </c>
      <c r="J580" s="9">
        <v>0.4</v>
      </c>
      <c r="K580" s="9">
        <v>0.4</v>
      </c>
      <c r="L580" s="9">
        <v>0.4</v>
      </c>
      <c r="N580" s="32">
        <f>IF('System Design'!$F$8=1,'Hourly Demand and Generation'!G580*'System Design'!$F$21,IF('System Design'!$F$8=2,'Hourly Demand and Generation'!H580*'System Design'!$F$21,IF('System Design'!$F$8=3,'Hourly Demand and Generation'!I580*'System Design'!$F$21)))</f>
        <v>0</v>
      </c>
      <c r="O580" s="32">
        <f>IF('System Design'!$F$8=1,'Hourly Demand and Generation'!J580*'System Design'!$F$22,IF('System Design'!$F$8=2,'Hourly Demand and Generation'!K580*'System Design'!$F$22,IF('System Design'!$F$8=3,'Hourly Demand and Generation'!L580*'System Design'!$F$22)))</f>
        <v>1000</v>
      </c>
      <c r="Q580" s="32">
        <f t="shared" si="115"/>
        <v>0</v>
      </c>
      <c r="R580" s="32">
        <f t="shared" si="118"/>
        <v>5400</v>
      </c>
      <c r="S580" s="32">
        <f t="shared" si="119"/>
        <v>0</v>
      </c>
      <c r="T580" s="32">
        <f t="shared" si="120"/>
        <v>21600</v>
      </c>
      <c r="U580" s="32">
        <f t="shared" si="121"/>
        <v>0</v>
      </c>
      <c r="V580" s="32">
        <f t="shared" si="116"/>
        <v>559</v>
      </c>
      <c r="W580" s="32">
        <f t="shared" si="122"/>
        <v>559</v>
      </c>
      <c r="X580" s="32">
        <f t="shared" si="123"/>
        <v>559</v>
      </c>
    </row>
    <row r="581" spans="1:24" x14ac:dyDescent="0.25">
      <c r="A581" s="2"/>
      <c r="B581" s="2" t="s">
        <v>2</v>
      </c>
      <c r="C581" s="2">
        <f>C580+1</f>
        <v>25</v>
      </c>
      <c r="D581" s="2">
        <v>1</v>
      </c>
      <c r="E581" s="2">
        <f t="shared" si="117"/>
        <v>577</v>
      </c>
      <c r="F581" s="11">
        <v>378</v>
      </c>
      <c r="G581" s="9">
        <v>0</v>
      </c>
      <c r="H581" s="9">
        <v>0</v>
      </c>
      <c r="I581" s="9">
        <v>0</v>
      </c>
      <c r="J581" s="9">
        <v>0.38418787594933901</v>
      </c>
      <c r="K581" s="9">
        <v>0.38418787594933901</v>
      </c>
      <c r="L581" s="9">
        <v>0.38418787594933901</v>
      </c>
      <c r="N581" s="32">
        <f>IF('System Design'!$F$8=1,'Hourly Demand and Generation'!G581*'System Design'!$F$21,IF('System Design'!$F$8=2,'Hourly Demand and Generation'!H581*'System Design'!$F$21,IF('System Design'!$F$8=3,'Hourly Demand and Generation'!I581*'System Design'!$F$21)))</f>
        <v>0</v>
      </c>
      <c r="O581" s="32">
        <f>IF('System Design'!$F$8=1,'Hourly Demand and Generation'!J581*'System Design'!$F$22,IF('System Design'!$F$8=2,'Hourly Demand and Generation'!K581*'System Design'!$F$22,IF('System Design'!$F$8=3,'Hourly Demand and Generation'!L581*'System Design'!$F$22)))</f>
        <v>960.46968987334753</v>
      </c>
      <c r="Q581" s="32">
        <f t="shared" si="115"/>
        <v>0</v>
      </c>
      <c r="R581" s="32">
        <f t="shared" si="118"/>
        <v>5400</v>
      </c>
      <c r="S581" s="32">
        <f t="shared" si="119"/>
        <v>0</v>
      </c>
      <c r="T581" s="32">
        <f t="shared" si="120"/>
        <v>21600</v>
      </c>
      <c r="U581" s="32">
        <f t="shared" si="121"/>
        <v>0</v>
      </c>
      <c r="V581" s="32">
        <f t="shared" si="116"/>
        <v>582.46968987334753</v>
      </c>
      <c r="W581" s="32">
        <f t="shared" si="122"/>
        <v>582.46968987334753</v>
      </c>
      <c r="X581" s="32">
        <f t="shared" si="123"/>
        <v>582.46968987334753</v>
      </c>
    </row>
    <row r="582" spans="1:24" x14ac:dyDescent="0.25">
      <c r="A582" s="2"/>
      <c r="B582" s="2" t="s">
        <v>2</v>
      </c>
      <c r="C582" s="2">
        <f>C581</f>
        <v>25</v>
      </c>
      <c r="D582" s="2">
        <f>D581+1</f>
        <v>2</v>
      </c>
      <c r="E582" s="2">
        <f t="shared" si="117"/>
        <v>578</v>
      </c>
      <c r="F582" s="11">
        <v>346.5</v>
      </c>
      <c r="G582" s="9">
        <v>0</v>
      </c>
      <c r="H582" s="9">
        <v>0</v>
      </c>
      <c r="I582" s="10">
        <v>0</v>
      </c>
      <c r="J582" s="9">
        <v>0.34576908835440501</v>
      </c>
      <c r="K582" s="9">
        <v>0.34576908835440501</v>
      </c>
      <c r="L582" s="9">
        <v>0.34576908835440501</v>
      </c>
      <c r="N582" s="32">
        <f>IF('System Design'!$F$8=1,'Hourly Demand and Generation'!G582*'System Design'!$F$21,IF('System Design'!$F$8=2,'Hourly Demand and Generation'!H582*'System Design'!$F$21,IF('System Design'!$F$8=3,'Hourly Demand and Generation'!I582*'System Design'!$F$21)))</f>
        <v>0</v>
      </c>
      <c r="O582" s="32">
        <f>IF('System Design'!$F$8=1,'Hourly Demand and Generation'!J582*'System Design'!$F$22,IF('System Design'!$F$8=2,'Hourly Demand and Generation'!K582*'System Design'!$F$22,IF('System Design'!$F$8=3,'Hourly Demand and Generation'!L582*'System Design'!$F$22)))</f>
        <v>864.42272088601248</v>
      </c>
      <c r="Q582" s="32">
        <f t="shared" ref="Q582:Q645" si="128">IF(F582-N582-O582&gt;0,F582-N582-O582,0)</f>
        <v>0</v>
      </c>
      <c r="R582" s="32">
        <f t="shared" si="118"/>
        <v>5400</v>
      </c>
      <c r="S582" s="32">
        <f t="shared" si="119"/>
        <v>0</v>
      </c>
      <c r="T582" s="32">
        <f t="shared" si="120"/>
        <v>21600</v>
      </c>
      <c r="U582" s="32">
        <f t="shared" si="121"/>
        <v>0</v>
      </c>
      <c r="V582" s="32">
        <f t="shared" ref="V582:V645" si="129">IF(F582-N582-O582&lt;0,N582+O582-F582,0)</f>
        <v>517.92272088601248</v>
      </c>
      <c r="W582" s="32">
        <f t="shared" si="122"/>
        <v>517.92272088601248</v>
      </c>
      <c r="X582" s="32">
        <f t="shared" si="123"/>
        <v>517.92272088601248</v>
      </c>
    </row>
    <row r="583" spans="1:24" x14ac:dyDescent="0.25">
      <c r="A583" s="2"/>
      <c r="B583" s="2" t="s">
        <v>2</v>
      </c>
      <c r="C583" s="2">
        <f t="shared" ref="C583:C604" si="130">C582</f>
        <v>25</v>
      </c>
      <c r="D583" s="2">
        <f t="shared" ref="D583:D604" si="131">D582+1</f>
        <v>3</v>
      </c>
      <c r="E583" s="2">
        <f t="shared" ref="E583:E646" si="132">E582+1</f>
        <v>579</v>
      </c>
      <c r="F583" s="11">
        <v>315</v>
      </c>
      <c r="G583" s="9">
        <v>0</v>
      </c>
      <c r="H583" s="9">
        <v>0</v>
      </c>
      <c r="I583" s="10">
        <v>0</v>
      </c>
      <c r="J583" s="9">
        <v>0.34576908835440501</v>
      </c>
      <c r="K583" s="9">
        <v>0.34576908835440501</v>
      </c>
      <c r="L583" s="9">
        <v>0.34576908835440501</v>
      </c>
      <c r="N583" s="32">
        <f>IF('System Design'!$F$8=1,'Hourly Demand and Generation'!G583*'System Design'!$F$21,IF('System Design'!$F$8=2,'Hourly Demand and Generation'!H583*'System Design'!$F$21,IF('System Design'!$F$8=3,'Hourly Demand and Generation'!I583*'System Design'!$F$21)))</f>
        <v>0</v>
      </c>
      <c r="O583" s="32">
        <f>IF('System Design'!$F$8=1,'Hourly Demand and Generation'!J583*'System Design'!$F$22,IF('System Design'!$F$8=2,'Hourly Demand and Generation'!K583*'System Design'!$F$22,IF('System Design'!$F$8=3,'Hourly Demand and Generation'!L583*'System Design'!$F$22)))</f>
        <v>864.42272088601248</v>
      </c>
      <c r="Q583" s="32">
        <f t="shared" si="128"/>
        <v>0</v>
      </c>
      <c r="R583" s="32">
        <f t="shared" ref="R583:R646" si="133">IF($Q583&lt;R582+$V583,IF(R582+$V583-$Q583&gt;5400,5400,R582+$V583-$Q583),0)</f>
        <v>5400</v>
      </c>
      <c r="S583" s="32">
        <f t="shared" ref="S583:S646" si="134">IF(R583&gt;0,0,$Q583+$V583-R582)</f>
        <v>0</v>
      </c>
      <c r="T583" s="32">
        <f t="shared" ref="T583:T646" si="135">IF($Q583&lt;T582+$V583,IF(T582+$V583-$Q583&gt;21600,21600,T582+$V583-$Q583),0)</f>
        <v>21600</v>
      </c>
      <c r="U583" s="32">
        <f t="shared" ref="U583:U646" si="136">IF(T583&gt;0,0,$Q583+$V583-T582)</f>
        <v>0</v>
      </c>
      <c r="V583" s="32">
        <f t="shared" si="129"/>
        <v>549.42272088601248</v>
      </c>
      <c r="W583" s="32">
        <f t="shared" ref="W583:W646" si="137">IF(R583=5400,$V583-(R583-R582),0)</f>
        <v>549.42272088601248</v>
      </c>
      <c r="X583" s="32">
        <f t="shared" ref="X583:X646" si="138">IF(T583=21600,$V583-(T583-T582),0)</f>
        <v>549.42272088601248</v>
      </c>
    </row>
    <row r="584" spans="1:24" x14ac:dyDescent="0.25">
      <c r="A584" s="2"/>
      <c r="B584" s="2" t="s">
        <v>2</v>
      </c>
      <c r="C584" s="2">
        <f t="shared" si="130"/>
        <v>25</v>
      </c>
      <c r="D584" s="2">
        <f t="shared" si="131"/>
        <v>4</v>
      </c>
      <c r="E584" s="2">
        <f t="shared" si="132"/>
        <v>580</v>
      </c>
      <c r="F584" s="11">
        <v>378</v>
      </c>
      <c r="G584" s="9">
        <v>0</v>
      </c>
      <c r="H584" s="9">
        <v>0</v>
      </c>
      <c r="I584" s="10">
        <v>0</v>
      </c>
      <c r="J584" s="9">
        <v>0.38418787594933901</v>
      </c>
      <c r="K584" s="9">
        <v>0.38418787594933901</v>
      </c>
      <c r="L584" s="9">
        <v>0.38418787594933901</v>
      </c>
      <c r="N584" s="32">
        <f>IF('System Design'!$F$8=1,'Hourly Demand and Generation'!G584*'System Design'!$F$21,IF('System Design'!$F$8=2,'Hourly Demand and Generation'!H584*'System Design'!$F$21,IF('System Design'!$F$8=3,'Hourly Demand and Generation'!I584*'System Design'!$F$21)))</f>
        <v>0</v>
      </c>
      <c r="O584" s="32">
        <f>IF('System Design'!$F$8=1,'Hourly Demand and Generation'!J584*'System Design'!$F$22,IF('System Design'!$F$8=2,'Hourly Demand and Generation'!K584*'System Design'!$F$22,IF('System Design'!$F$8=3,'Hourly Demand and Generation'!L584*'System Design'!$F$22)))</f>
        <v>960.46968987334753</v>
      </c>
      <c r="Q584" s="32">
        <f t="shared" si="128"/>
        <v>0</v>
      </c>
      <c r="R584" s="32">
        <f t="shared" si="133"/>
        <v>5400</v>
      </c>
      <c r="S584" s="32">
        <f t="shared" si="134"/>
        <v>0</v>
      </c>
      <c r="T584" s="32">
        <f t="shared" si="135"/>
        <v>21600</v>
      </c>
      <c r="U584" s="32">
        <f t="shared" si="136"/>
        <v>0</v>
      </c>
      <c r="V584" s="32">
        <f t="shared" si="129"/>
        <v>582.46968987334753</v>
      </c>
      <c r="W584" s="32">
        <f t="shared" si="137"/>
        <v>582.46968987334753</v>
      </c>
      <c r="X584" s="32">
        <f t="shared" si="138"/>
        <v>582.46968987334753</v>
      </c>
    </row>
    <row r="585" spans="1:24" x14ac:dyDescent="0.25">
      <c r="A585" s="2"/>
      <c r="B585" s="2" t="s">
        <v>2</v>
      </c>
      <c r="C585" s="2">
        <f t="shared" si="130"/>
        <v>25</v>
      </c>
      <c r="D585" s="2">
        <f t="shared" si="131"/>
        <v>5</v>
      </c>
      <c r="E585" s="2">
        <f t="shared" si="132"/>
        <v>581</v>
      </c>
      <c r="F585" s="11">
        <v>409.5</v>
      </c>
      <c r="G585" s="9">
        <v>0</v>
      </c>
      <c r="H585" s="9">
        <v>1.44E-2</v>
      </c>
      <c r="I585" s="10">
        <v>2.8799999999999999E-2</v>
      </c>
      <c r="J585" s="9">
        <v>0.30735030075947101</v>
      </c>
      <c r="K585" s="9">
        <v>0.30735030075947101</v>
      </c>
      <c r="L585" s="9">
        <v>0.30735030075947101</v>
      </c>
      <c r="N585" s="32">
        <f>IF('System Design'!$F$8=1,'Hourly Demand and Generation'!G585*'System Design'!$F$21,IF('System Design'!$F$8=2,'Hourly Demand and Generation'!H585*'System Design'!$F$21,IF('System Design'!$F$8=3,'Hourly Demand and Generation'!I585*'System Design'!$F$21)))</f>
        <v>14.4</v>
      </c>
      <c r="O585" s="32">
        <f>IF('System Design'!$F$8=1,'Hourly Demand and Generation'!J585*'System Design'!$F$22,IF('System Design'!$F$8=2,'Hourly Demand and Generation'!K585*'System Design'!$F$22,IF('System Design'!$F$8=3,'Hourly Demand and Generation'!L585*'System Design'!$F$22)))</f>
        <v>768.37575189867755</v>
      </c>
      <c r="Q585" s="32">
        <f t="shared" si="128"/>
        <v>0</v>
      </c>
      <c r="R585" s="32">
        <f t="shared" si="133"/>
        <v>5400</v>
      </c>
      <c r="S585" s="32">
        <f t="shared" si="134"/>
        <v>0</v>
      </c>
      <c r="T585" s="32">
        <f t="shared" si="135"/>
        <v>21600</v>
      </c>
      <c r="U585" s="32">
        <f t="shared" si="136"/>
        <v>0</v>
      </c>
      <c r="V585" s="32">
        <f t="shared" si="129"/>
        <v>373.27575189867753</v>
      </c>
      <c r="W585" s="32">
        <f t="shared" si="137"/>
        <v>373.27575189867753</v>
      </c>
      <c r="X585" s="32">
        <f t="shared" si="138"/>
        <v>373.27575189867753</v>
      </c>
    </row>
    <row r="586" spans="1:24" x14ac:dyDescent="0.25">
      <c r="A586" s="2"/>
      <c r="B586" s="2" t="s">
        <v>2</v>
      </c>
      <c r="C586" s="2">
        <f t="shared" si="130"/>
        <v>25</v>
      </c>
      <c r="D586" s="2">
        <f t="shared" si="131"/>
        <v>6</v>
      </c>
      <c r="E586" s="2">
        <f t="shared" si="132"/>
        <v>582</v>
      </c>
      <c r="F586" s="11">
        <v>441</v>
      </c>
      <c r="G586" s="9">
        <v>2.8799999999999999E-2</v>
      </c>
      <c r="H586" s="9">
        <v>4.4999999999999998E-2</v>
      </c>
      <c r="I586" s="10">
        <v>6.1199999999999997E-2</v>
      </c>
      <c r="J586" s="9">
        <v>0.30735030075947101</v>
      </c>
      <c r="K586" s="9">
        <v>0.30735030075947101</v>
      </c>
      <c r="L586" s="9">
        <v>0.30735030075947101</v>
      </c>
      <c r="N586" s="32">
        <f>IF('System Design'!$F$8=1,'Hourly Demand and Generation'!G586*'System Design'!$F$21,IF('System Design'!$F$8=2,'Hourly Demand and Generation'!H586*'System Design'!$F$21,IF('System Design'!$F$8=3,'Hourly Demand and Generation'!I586*'System Design'!$F$21)))</f>
        <v>30.599999999999998</v>
      </c>
      <c r="O586" s="32">
        <f>IF('System Design'!$F$8=1,'Hourly Demand and Generation'!J586*'System Design'!$F$22,IF('System Design'!$F$8=2,'Hourly Demand and Generation'!K586*'System Design'!$F$22,IF('System Design'!$F$8=3,'Hourly Demand and Generation'!L586*'System Design'!$F$22)))</f>
        <v>768.37575189867755</v>
      </c>
      <c r="Q586" s="32">
        <f t="shared" si="128"/>
        <v>0</v>
      </c>
      <c r="R586" s="32">
        <f t="shared" si="133"/>
        <v>5400</v>
      </c>
      <c r="S586" s="32">
        <f t="shared" si="134"/>
        <v>0</v>
      </c>
      <c r="T586" s="32">
        <f t="shared" si="135"/>
        <v>21600</v>
      </c>
      <c r="U586" s="32">
        <f t="shared" si="136"/>
        <v>0</v>
      </c>
      <c r="V586" s="32">
        <f t="shared" si="129"/>
        <v>357.97575189867757</v>
      </c>
      <c r="W586" s="32">
        <f t="shared" si="137"/>
        <v>357.97575189867757</v>
      </c>
      <c r="X586" s="32">
        <f t="shared" si="138"/>
        <v>357.97575189867757</v>
      </c>
    </row>
    <row r="587" spans="1:24" x14ac:dyDescent="0.25">
      <c r="A587" s="2"/>
      <c r="B587" s="2" t="s">
        <v>2</v>
      </c>
      <c r="C587" s="2">
        <f t="shared" si="130"/>
        <v>25</v>
      </c>
      <c r="D587" s="2">
        <f t="shared" si="131"/>
        <v>7</v>
      </c>
      <c r="E587" s="2">
        <f t="shared" si="132"/>
        <v>583</v>
      </c>
      <c r="F587" s="11">
        <v>472.5</v>
      </c>
      <c r="G587" s="9">
        <v>6.1199999999999997E-2</v>
      </c>
      <c r="H587" s="9">
        <v>7.5600000000000001E-2</v>
      </c>
      <c r="I587" s="10">
        <v>0.09</v>
      </c>
      <c r="J587" s="9">
        <v>0.34576908835440501</v>
      </c>
      <c r="K587" s="9">
        <v>0.34576908835440501</v>
      </c>
      <c r="L587" s="9">
        <v>0.34576908835440501</v>
      </c>
      <c r="N587" s="32">
        <f>IF('System Design'!$F$8=1,'Hourly Demand and Generation'!G587*'System Design'!$F$21,IF('System Design'!$F$8=2,'Hourly Demand and Generation'!H587*'System Design'!$F$21,IF('System Design'!$F$8=3,'Hourly Demand and Generation'!I587*'System Design'!$F$21)))</f>
        <v>45</v>
      </c>
      <c r="O587" s="32">
        <f>IF('System Design'!$F$8=1,'Hourly Demand and Generation'!J587*'System Design'!$F$22,IF('System Design'!$F$8=2,'Hourly Demand and Generation'!K587*'System Design'!$F$22,IF('System Design'!$F$8=3,'Hourly Demand and Generation'!L587*'System Design'!$F$22)))</f>
        <v>864.42272088601248</v>
      </c>
      <c r="Q587" s="32">
        <f t="shared" si="128"/>
        <v>0</v>
      </c>
      <c r="R587" s="32">
        <f t="shared" si="133"/>
        <v>5400</v>
      </c>
      <c r="S587" s="32">
        <f t="shared" si="134"/>
        <v>0</v>
      </c>
      <c r="T587" s="32">
        <f t="shared" si="135"/>
        <v>21600</v>
      </c>
      <c r="U587" s="32">
        <f t="shared" si="136"/>
        <v>0</v>
      </c>
      <c r="V587" s="32">
        <f t="shared" si="129"/>
        <v>436.92272088601248</v>
      </c>
      <c r="W587" s="32">
        <f t="shared" si="137"/>
        <v>436.92272088601248</v>
      </c>
      <c r="X587" s="32">
        <f t="shared" si="138"/>
        <v>436.92272088601248</v>
      </c>
    </row>
    <row r="588" spans="1:24" x14ac:dyDescent="0.25">
      <c r="A588" s="2"/>
      <c r="B588" s="2" t="s">
        <v>2</v>
      </c>
      <c r="C588" s="2">
        <f t="shared" si="130"/>
        <v>25</v>
      </c>
      <c r="D588" s="2">
        <f t="shared" si="131"/>
        <v>8</v>
      </c>
      <c r="E588" s="2">
        <f t="shared" si="132"/>
        <v>584</v>
      </c>
      <c r="F588" s="11">
        <v>504</v>
      </c>
      <c r="G588" s="9">
        <v>0.1188</v>
      </c>
      <c r="H588" s="9">
        <v>0.13500000000000001</v>
      </c>
      <c r="I588" s="10">
        <v>0.1512</v>
      </c>
      <c r="J588" s="9">
        <v>0.34576908835440501</v>
      </c>
      <c r="K588" s="9">
        <v>0.34576908835440501</v>
      </c>
      <c r="L588" s="9">
        <v>0.34576908835440501</v>
      </c>
      <c r="N588" s="32">
        <f>IF('System Design'!$F$8=1,'Hourly Demand and Generation'!G588*'System Design'!$F$21,IF('System Design'!$F$8=2,'Hourly Demand and Generation'!H588*'System Design'!$F$21,IF('System Design'!$F$8=3,'Hourly Demand and Generation'!I588*'System Design'!$F$21)))</f>
        <v>75.599999999999994</v>
      </c>
      <c r="O588" s="32">
        <f>IF('System Design'!$F$8=1,'Hourly Demand and Generation'!J588*'System Design'!$F$22,IF('System Design'!$F$8=2,'Hourly Demand and Generation'!K588*'System Design'!$F$22,IF('System Design'!$F$8=3,'Hourly Demand and Generation'!L588*'System Design'!$F$22)))</f>
        <v>864.42272088601248</v>
      </c>
      <c r="Q588" s="32">
        <f t="shared" si="128"/>
        <v>0</v>
      </c>
      <c r="R588" s="32">
        <f t="shared" si="133"/>
        <v>5400</v>
      </c>
      <c r="S588" s="32">
        <f t="shared" si="134"/>
        <v>0</v>
      </c>
      <c r="T588" s="32">
        <f t="shared" si="135"/>
        <v>21600</v>
      </c>
      <c r="U588" s="32">
        <f t="shared" si="136"/>
        <v>0</v>
      </c>
      <c r="V588" s="32">
        <f t="shared" si="129"/>
        <v>436.02272088601251</v>
      </c>
      <c r="W588" s="32">
        <f t="shared" si="137"/>
        <v>436.02272088601251</v>
      </c>
      <c r="X588" s="32">
        <f t="shared" si="138"/>
        <v>436.02272088601251</v>
      </c>
    </row>
    <row r="589" spans="1:24" x14ac:dyDescent="0.25">
      <c r="A589" s="2"/>
      <c r="B589" s="2" t="s">
        <v>2</v>
      </c>
      <c r="C589" s="2">
        <f t="shared" si="130"/>
        <v>25</v>
      </c>
      <c r="D589" s="2">
        <f t="shared" si="131"/>
        <v>9</v>
      </c>
      <c r="E589" s="2">
        <f t="shared" si="132"/>
        <v>585</v>
      </c>
      <c r="F589" s="11">
        <v>504</v>
      </c>
      <c r="G589" s="9">
        <v>0.18</v>
      </c>
      <c r="H589" s="9">
        <v>0.19439999999999999</v>
      </c>
      <c r="I589" s="10">
        <v>0.20880000000000001</v>
      </c>
      <c r="J589" s="9">
        <v>0.30735030075947101</v>
      </c>
      <c r="K589" s="9">
        <v>0.30735030075947101</v>
      </c>
      <c r="L589" s="9">
        <v>0.30735030075947101</v>
      </c>
      <c r="N589" s="32">
        <f>IF('System Design'!$F$8=1,'Hourly Demand and Generation'!G589*'System Design'!$F$21,IF('System Design'!$F$8=2,'Hourly Demand and Generation'!H589*'System Design'!$F$21,IF('System Design'!$F$8=3,'Hourly Demand and Generation'!I589*'System Design'!$F$21)))</f>
        <v>104.4</v>
      </c>
      <c r="O589" s="32">
        <f>IF('System Design'!$F$8=1,'Hourly Demand and Generation'!J589*'System Design'!$F$22,IF('System Design'!$F$8=2,'Hourly Demand and Generation'!K589*'System Design'!$F$22,IF('System Design'!$F$8=3,'Hourly Demand and Generation'!L589*'System Design'!$F$22)))</f>
        <v>768.37575189867755</v>
      </c>
      <c r="Q589" s="32">
        <f t="shared" si="128"/>
        <v>0</v>
      </c>
      <c r="R589" s="32">
        <f t="shared" si="133"/>
        <v>5400</v>
      </c>
      <c r="S589" s="32">
        <f t="shared" si="134"/>
        <v>0</v>
      </c>
      <c r="T589" s="32">
        <f t="shared" si="135"/>
        <v>21600</v>
      </c>
      <c r="U589" s="32">
        <f t="shared" si="136"/>
        <v>0</v>
      </c>
      <c r="V589" s="32">
        <f t="shared" si="129"/>
        <v>368.77575189867753</v>
      </c>
      <c r="W589" s="32">
        <f t="shared" si="137"/>
        <v>368.77575189867753</v>
      </c>
      <c r="X589" s="32">
        <f t="shared" si="138"/>
        <v>368.77575189867753</v>
      </c>
    </row>
    <row r="590" spans="1:24" x14ac:dyDescent="0.25">
      <c r="A590" s="2"/>
      <c r="B590" s="2" t="s">
        <v>2</v>
      </c>
      <c r="C590" s="2">
        <f t="shared" si="130"/>
        <v>25</v>
      </c>
      <c r="D590" s="2">
        <f t="shared" si="131"/>
        <v>10</v>
      </c>
      <c r="E590" s="2">
        <f t="shared" si="132"/>
        <v>586</v>
      </c>
      <c r="F590" s="11">
        <v>491.4</v>
      </c>
      <c r="G590" s="9">
        <v>0.2412</v>
      </c>
      <c r="H590" s="9">
        <v>0.25559999999999999</v>
      </c>
      <c r="I590" s="10">
        <v>0.27</v>
      </c>
      <c r="J590" s="9">
        <v>0.34576908835440501</v>
      </c>
      <c r="K590" s="9">
        <v>0.34576908835440501</v>
      </c>
      <c r="L590" s="9">
        <v>0.34576908835440501</v>
      </c>
      <c r="N590" s="32">
        <f>IF('System Design'!$F$8=1,'Hourly Demand and Generation'!G590*'System Design'!$F$21,IF('System Design'!$F$8=2,'Hourly Demand and Generation'!H590*'System Design'!$F$21,IF('System Design'!$F$8=3,'Hourly Demand and Generation'!I590*'System Design'!$F$21)))</f>
        <v>135</v>
      </c>
      <c r="O590" s="32">
        <f>IF('System Design'!$F$8=1,'Hourly Demand and Generation'!J590*'System Design'!$F$22,IF('System Design'!$F$8=2,'Hourly Demand and Generation'!K590*'System Design'!$F$22,IF('System Design'!$F$8=3,'Hourly Demand and Generation'!L590*'System Design'!$F$22)))</f>
        <v>864.42272088601248</v>
      </c>
      <c r="Q590" s="32">
        <f t="shared" si="128"/>
        <v>0</v>
      </c>
      <c r="R590" s="32">
        <f t="shared" si="133"/>
        <v>5400</v>
      </c>
      <c r="S590" s="32">
        <f t="shared" si="134"/>
        <v>0</v>
      </c>
      <c r="T590" s="32">
        <f t="shared" si="135"/>
        <v>21600</v>
      </c>
      <c r="U590" s="32">
        <f t="shared" si="136"/>
        <v>0</v>
      </c>
      <c r="V590" s="32">
        <f t="shared" si="129"/>
        <v>508.02272088601251</v>
      </c>
      <c r="W590" s="32">
        <f t="shared" si="137"/>
        <v>508.02272088601251</v>
      </c>
      <c r="X590" s="32">
        <f t="shared" si="138"/>
        <v>508.02272088601251</v>
      </c>
    </row>
    <row r="591" spans="1:24" x14ac:dyDescent="0.25">
      <c r="A591" s="2"/>
      <c r="B591" s="2" t="s">
        <v>2</v>
      </c>
      <c r="C591" s="2">
        <f t="shared" si="130"/>
        <v>25</v>
      </c>
      <c r="D591" s="2">
        <f t="shared" si="131"/>
        <v>11</v>
      </c>
      <c r="E591" s="2">
        <f t="shared" si="132"/>
        <v>587</v>
      </c>
      <c r="F591" s="11">
        <v>485.1</v>
      </c>
      <c r="G591" s="9">
        <v>0.29880000000000001</v>
      </c>
      <c r="H591" s="9">
        <v>0.315</v>
      </c>
      <c r="I591" s="10">
        <v>0.33119999999999999</v>
      </c>
      <c r="J591" s="9">
        <v>0.30735030075947101</v>
      </c>
      <c r="K591" s="9">
        <v>0.30735030075947101</v>
      </c>
      <c r="L591" s="9">
        <v>0.30735030075947101</v>
      </c>
      <c r="N591" s="32">
        <f>IF('System Design'!$F$8=1,'Hourly Demand and Generation'!G591*'System Design'!$F$21,IF('System Design'!$F$8=2,'Hourly Demand and Generation'!H591*'System Design'!$F$21,IF('System Design'!$F$8=3,'Hourly Demand and Generation'!I591*'System Design'!$F$21)))</f>
        <v>165.6</v>
      </c>
      <c r="O591" s="32">
        <f>IF('System Design'!$F$8=1,'Hourly Demand and Generation'!J591*'System Design'!$F$22,IF('System Design'!$F$8=2,'Hourly Demand and Generation'!K591*'System Design'!$F$22,IF('System Design'!$F$8=3,'Hourly Demand and Generation'!L591*'System Design'!$F$22)))</f>
        <v>768.37575189867755</v>
      </c>
      <c r="Q591" s="32">
        <f t="shared" si="128"/>
        <v>0</v>
      </c>
      <c r="R591" s="32">
        <f t="shared" si="133"/>
        <v>5400</v>
      </c>
      <c r="S591" s="32">
        <f t="shared" si="134"/>
        <v>0</v>
      </c>
      <c r="T591" s="32">
        <f t="shared" si="135"/>
        <v>21600</v>
      </c>
      <c r="U591" s="32">
        <f t="shared" si="136"/>
        <v>0</v>
      </c>
      <c r="V591" s="32">
        <f t="shared" si="129"/>
        <v>448.87575189867755</v>
      </c>
      <c r="W591" s="32">
        <f t="shared" si="137"/>
        <v>448.87575189867755</v>
      </c>
      <c r="X591" s="32">
        <f t="shared" si="138"/>
        <v>448.87575189867755</v>
      </c>
    </row>
    <row r="592" spans="1:24" x14ac:dyDescent="0.25">
      <c r="A592" s="2"/>
      <c r="B592" s="2" t="s">
        <v>2</v>
      </c>
      <c r="C592" s="2">
        <f t="shared" si="130"/>
        <v>25</v>
      </c>
      <c r="D592" s="2">
        <f t="shared" si="131"/>
        <v>12</v>
      </c>
      <c r="E592" s="2">
        <f t="shared" si="132"/>
        <v>588</v>
      </c>
      <c r="F592" s="11">
        <v>485.1</v>
      </c>
      <c r="G592" s="9">
        <v>0.36</v>
      </c>
      <c r="H592" s="9">
        <v>0.36</v>
      </c>
      <c r="I592" s="10">
        <v>0.36</v>
      </c>
      <c r="J592" s="9">
        <v>0.28814090696200401</v>
      </c>
      <c r="K592" s="9">
        <v>0.28814090696200401</v>
      </c>
      <c r="L592" s="9">
        <v>0.28814090696200401</v>
      </c>
      <c r="N592" s="32">
        <f>IF('System Design'!$F$8=1,'Hourly Demand and Generation'!G592*'System Design'!$F$21,IF('System Design'!$F$8=2,'Hourly Demand and Generation'!H592*'System Design'!$F$21,IF('System Design'!$F$8=3,'Hourly Demand and Generation'!I592*'System Design'!$F$21)))</f>
        <v>180</v>
      </c>
      <c r="O592" s="32">
        <f>IF('System Design'!$F$8=1,'Hourly Demand and Generation'!J592*'System Design'!$F$22,IF('System Design'!$F$8=2,'Hourly Demand and Generation'!K592*'System Design'!$F$22,IF('System Design'!$F$8=3,'Hourly Demand and Generation'!L592*'System Design'!$F$22)))</f>
        <v>720.35226740501002</v>
      </c>
      <c r="Q592" s="32">
        <f t="shared" si="128"/>
        <v>0</v>
      </c>
      <c r="R592" s="32">
        <f t="shared" si="133"/>
        <v>5400</v>
      </c>
      <c r="S592" s="32">
        <f t="shared" si="134"/>
        <v>0</v>
      </c>
      <c r="T592" s="32">
        <f t="shared" si="135"/>
        <v>21600</v>
      </c>
      <c r="U592" s="32">
        <f t="shared" si="136"/>
        <v>0</v>
      </c>
      <c r="V592" s="32">
        <f t="shared" si="129"/>
        <v>415.25226740501</v>
      </c>
      <c r="W592" s="32">
        <f t="shared" si="137"/>
        <v>415.25226740501</v>
      </c>
      <c r="X592" s="32">
        <f t="shared" si="138"/>
        <v>415.25226740501</v>
      </c>
    </row>
    <row r="593" spans="1:24" x14ac:dyDescent="0.25">
      <c r="A593" s="2"/>
      <c r="B593" s="2" t="s">
        <v>2</v>
      </c>
      <c r="C593" s="2">
        <f t="shared" si="130"/>
        <v>25</v>
      </c>
      <c r="D593" s="2">
        <f t="shared" si="131"/>
        <v>13</v>
      </c>
      <c r="E593" s="2">
        <f t="shared" si="132"/>
        <v>589</v>
      </c>
      <c r="F593" s="11">
        <v>504</v>
      </c>
      <c r="G593" s="9">
        <v>0.29880000000000001</v>
      </c>
      <c r="H593" s="9">
        <v>0.315</v>
      </c>
      <c r="I593" s="10">
        <v>0.33119999999999999</v>
      </c>
      <c r="J593" s="9">
        <v>0.30735030075947101</v>
      </c>
      <c r="K593" s="9">
        <v>0.30735030075947101</v>
      </c>
      <c r="L593" s="9">
        <v>0.30735030075947101</v>
      </c>
      <c r="N593" s="32">
        <f>IF('System Design'!$F$8=1,'Hourly Demand and Generation'!G593*'System Design'!$F$21,IF('System Design'!$F$8=2,'Hourly Demand and Generation'!H593*'System Design'!$F$21,IF('System Design'!$F$8=3,'Hourly Demand and Generation'!I593*'System Design'!$F$21)))</f>
        <v>165.6</v>
      </c>
      <c r="O593" s="32">
        <f>IF('System Design'!$F$8=1,'Hourly Demand and Generation'!J593*'System Design'!$F$22,IF('System Design'!$F$8=2,'Hourly Demand and Generation'!K593*'System Design'!$F$22,IF('System Design'!$F$8=3,'Hourly Demand and Generation'!L593*'System Design'!$F$22)))</f>
        <v>768.37575189867755</v>
      </c>
      <c r="Q593" s="32">
        <f t="shared" si="128"/>
        <v>0</v>
      </c>
      <c r="R593" s="32">
        <f t="shared" si="133"/>
        <v>5400</v>
      </c>
      <c r="S593" s="32">
        <f t="shared" si="134"/>
        <v>0</v>
      </c>
      <c r="T593" s="32">
        <f t="shared" si="135"/>
        <v>21600</v>
      </c>
      <c r="U593" s="32">
        <f t="shared" si="136"/>
        <v>0</v>
      </c>
      <c r="V593" s="32">
        <f t="shared" si="129"/>
        <v>429.97575189867757</v>
      </c>
      <c r="W593" s="32">
        <f t="shared" si="137"/>
        <v>429.97575189867757</v>
      </c>
      <c r="X593" s="32">
        <f t="shared" si="138"/>
        <v>429.97575189867757</v>
      </c>
    </row>
    <row r="594" spans="1:24" x14ac:dyDescent="0.25">
      <c r="A594" s="2"/>
      <c r="B594" s="2" t="s">
        <v>2</v>
      </c>
      <c r="C594" s="2">
        <f t="shared" si="130"/>
        <v>25</v>
      </c>
      <c r="D594" s="2">
        <f t="shared" si="131"/>
        <v>14</v>
      </c>
      <c r="E594" s="2">
        <f t="shared" si="132"/>
        <v>590</v>
      </c>
      <c r="F594" s="11">
        <v>504</v>
      </c>
      <c r="G594" s="9">
        <v>0.2412</v>
      </c>
      <c r="H594" s="9">
        <v>0.25559999999999999</v>
      </c>
      <c r="I594" s="10">
        <v>0.27</v>
      </c>
      <c r="J594" s="9">
        <v>0.32655969455693801</v>
      </c>
      <c r="K594" s="9">
        <v>0.32655969455693801</v>
      </c>
      <c r="L594" s="9">
        <v>0.32655969455693801</v>
      </c>
      <c r="N594" s="32">
        <f>IF('System Design'!$F$8=1,'Hourly Demand and Generation'!G594*'System Design'!$F$21,IF('System Design'!$F$8=2,'Hourly Demand and Generation'!H594*'System Design'!$F$21,IF('System Design'!$F$8=3,'Hourly Demand and Generation'!I594*'System Design'!$F$21)))</f>
        <v>135</v>
      </c>
      <c r="O594" s="32">
        <f>IF('System Design'!$F$8=1,'Hourly Demand and Generation'!J594*'System Design'!$F$22,IF('System Design'!$F$8=2,'Hourly Demand and Generation'!K594*'System Design'!$F$22,IF('System Design'!$F$8=3,'Hourly Demand and Generation'!L594*'System Design'!$F$22)))</f>
        <v>816.39923639234507</v>
      </c>
      <c r="Q594" s="32">
        <f t="shared" si="128"/>
        <v>0</v>
      </c>
      <c r="R594" s="32">
        <f t="shared" si="133"/>
        <v>5400</v>
      </c>
      <c r="S594" s="32">
        <f t="shared" si="134"/>
        <v>0</v>
      </c>
      <c r="T594" s="32">
        <f t="shared" si="135"/>
        <v>21600</v>
      </c>
      <c r="U594" s="32">
        <f t="shared" si="136"/>
        <v>0</v>
      </c>
      <c r="V594" s="32">
        <f t="shared" si="129"/>
        <v>447.39923639234507</v>
      </c>
      <c r="W594" s="32">
        <f t="shared" si="137"/>
        <v>447.39923639234507</v>
      </c>
      <c r="X594" s="32">
        <f t="shared" si="138"/>
        <v>447.39923639234507</v>
      </c>
    </row>
    <row r="595" spans="1:24" x14ac:dyDescent="0.25">
      <c r="A595" s="2"/>
      <c r="B595" s="2" t="s">
        <v>2</v>
      </c>
      <c r="C595" s="2">
        <f t="shared" si="130"/>
        <v>25</v>
      </c>
      <c r="D595" s="2">
        <f t="shared" si="131"/>
        <v>15</v>
      </c>
      <c r="E595" s="2">
        <f t="shared" si="132"/>
        <v>591</v>
      </c>
      <c r="F595" s="11">
        <v>535.5</v>
      </c>
      <c r="G595" s="9">
        <v>0.18</v>
      </c>
      <c r="H595" s="9">
        <v>0.19439999999999999</v>
      </c>
      <c r="I595" s="10">
        <v>0.20880000000000001</v>
      </c>
      <c r="J595" s="9">
        <v>0.34576908835440501</v>
      </c>
      <c r="K595" s="9">
        <v>0.34576908835440501</v>
      </c>
      <c r="L595" s="9">
        <v>0.34576908835440501</v>
      </c>
      <c r="N595" s="32">
        <f>IF('System Design'!$F$8=1,'Hourly Demand and Generation'!G595*'System Design'!$F$21,IF('System Design'!$F$8=2,'Hourly Demand and Generation'!H595*'System Design'!$F$21,IF('System Design'!$F$8=3,'Hourly Demand and Generation'!I595*'System Design'!$F$21)))</f>
        <v>104.4</v>
      </c>
      <c r="O595" s="32">
        <f>IF('System Design'!$F$8=1,'Hourly Demand and Generation'!J595*'System Design'!$F$22,IF('System Design'!$F$8=2,'Hourly Demand and Generation'!K595*'System Design'!$F$22,IF('System Design'!$F$8=3,'Hourly Demand and Generation'!L595*'System Design'!$F$22)))</f>
        <v>864.42272088601248</v>
      </c>
      <c r="Q595" s="32">
        <f t="shared" si="128"/>
        <v>0</v>
      </c>
      <c r="R595" s="32">
        <f t="shared" si="133"/>
        <v>5400</v>
      </c>
      <c r="S595" s="32">
        <f t="shared" si="134"/>
        <v>0</v>
      </c>
      <c r="T595" s="32">
        <f t="shared" si="135"/>
        <v>21600</v>
      </c>
      <c r="U595" s="32">
        <f t="shared" si="136"/>
        <v>0</v>
      </c>
      <c r="V595" s="32">
        <f t="shared" si="129"/>
        <v>433.32272088601246</v>
      </c>
      <c r="W595" s="32">
        <f t="shared" si="137"/>
        <v>433.32272088601246</v>
      </c>
      <c r="X595" s="32">
        <f t="shared" si="138"/>
        <v>433.32272088601246</v>
      </c>
    </row>
    <row r="596" spans="1:24" x14ac:dyDescent="0.25">
      <c r="A596" s="2"/>
      <c r="B596" s="2" t="s">
        <v>2</v>
      </c>
      <c r="C596" s="2">
        <f t="shared" si="130"/>
        <v>25</v>
      </c>
      <c r="D596" s="2">
        <f t="shared" si="131"/>
        <v>16</v>
      </c>
      <c r="E596" s="2">
        <f t="shared" si="132"/>
        <v>592</v>
      </c>
      <c r="F596" s="11">
        <v>567</v>
      </c>
      <c r="G596" s="9">
        <v>0.1188</v>
      </c>
      <c r="H596" s="9">
        <v>0.13500000000000001</v>
      </c>
      <c r="I596" s="10">
        <v>0.1512</v>
      </c>
      <c r="J596" s="9">
        <v>0.34576908835440501</v>
      </c>
      <c r="K596" s="9">
        <v>0.34576908835440501</v>
      </c>
      <c r="L596" s="9">
        <v>0.34576908835440501</v>
      </c>
      <c r="N596" s="32">
        <f>IF('System Design'!$F$8=1,'Hourly Demand and Generation'!G596*'System Design'!$F$21,IF('System Design'!$F$8=2,'Hourly Demand and Generation'!H596*'System Design'!$F$21,IF('System Design'!$F$8=3,'Hourly Demand and Generation'!I596*'System Design'!$F$21)))</f>
        <v>75.599999999999994</v>
      </c>
      <c r="O596" s="32">
        <f>IF('System Design'!$F$8=1,'Hourly Demand and Generation'!J596*'System Design'!$F$22,IF('System Design'!$F$8=2,'Hourly Demand and Generation'!K596*'System Design'!$F$22,IF('System Design'!$F$8=3,'Hourly Demand and Generation'!L596*'System Design'!$F$22)))</f>
        <v>864.42272088601248</v>
      </c>
      <c r="Q596" s="32">
        <f t="shared" si="128"/>
        <v>0</v>
      </c>
      <c r="R596" s="32">
        <f t="shared" si="133"/>
        <v>5400</v>
      </c>
      <c r="S596" s="32">
        <f t="shared" si="134"/>
        <v>0</v>
      </c>
      <c r="T596" s="32">
        <f t="shared" si="135"/>
        <v>21600</v>
      </c>
      <c r="U596" s="32">
        <f t="shared" si="136"/>
        <v>0</v>
      </c>
      <c r="V596" s="32">
        <f t="shared" si="129"/>
        <v>373.02272088601251</v>
      </c>
      <c r="W596" s="32">
        <f t="shared" si="137"/>
        <v>373.02272088601251</v>
      </c>
      <c r="X596" s="32">
        <f t="shared" si="138"/>
        <v>373.02272088601251</v>
      </c>
    </row>
    <row r="597" spans="1:24" x14ac:dyDescent="0.25">
      <c r="A597" s="2"/>
      <c r="B597" s="2" t="s">
        <v>2</v>
      </c>
      <c r="C597" s="2">
        <f t="shared" si="130"/>
        <v>25</v>
      </c>
      <c r="D597" s="2">
        <f t="shared" si="131"/>
        <v>17</v>
      </c>
      <c r="E597" s="2">
        <f t="shared" si="132"/>
        <v>593</v>
      </c>
      <c r="F597" s="11">
        <v>598.5</v>
      </c>
      <c r="G597" s="9">
        <v>6.1199999999999997E-2</v>
      </c>
      <c r="H597" s="9">
        <v>7.5600000000000001E-2</v>
      </c>
      <c r="I597" s="10">
        <v>0.09</v>
      </c>
      <c r="J597" s="9">
        <v>0.38418787594933901</v>
      </c>
      <c r="K597" s="9">
        <v>0.38418787594933901</v>
      </c>
      <c r="L597" s="9">
        <v>0.38418787594933901</v>
      </c>
      <c r="N597" s="32">
        <f>IF('System Design'!$F$8=1,'Hourly Demand and Generation'!G597*'System Design'!$F$21,IF('System Design'!$F$8=2,'Hourly Demand and Generation'!H597*'System Design'!$F$21,IF('System Design'!$F$8=3,'Hourly Demand and Generation'!I597*'System Design'!$F$21)))</f>
        <v>45</v>
      </c>
      <c r="O597" s="32">
        <f>IF('System Design'!$F$8=1,'Hourly Demand and Generation'!J597*'System Design'!$F$22,IF('System Design'!$F$8=2,'Hourly Demand and Generation'!K597*'System Design'!$F$22,IF('System Design'!$F$8=3,'Hourly Demand and Generation'!L597*'System Design'!$F$22)))</f>
        <v>960.46968987334753</v>
      </c>
      <c r="Q597" s="32">
        <f t="shared" si="128"/>
        <v>0</v>
      </c>
      <c r="R597" s="32">
        <f t="shared" si="133"/>
        <v>5400</v>
      </c>
      <c r="S597" s="32">
        <f t="shared" si="134"/>
        <v>0</v>
      </c>
      <c r="T597" s="32">
        <f t="shared" si="135"/>
        <v>21600</v>
      </c>
      <c r="U597" s="32">
        <f t="shared" si="136"/>
        <v>0</v>
      </c>
      <c r="V597" s="32">
        <f t="shared" si="129"/>
        <v>406.96968987334753</v>
      </c>
      <c r="W597" s="32">
        <f t="shared" si="137"/>
        <v>406.96968987334753</v>
      </c>
      <c r="X597" s="32">
        <f t="shared" si="138"/>
        <v>406.96968987334753</v>
      </c>
    </row>
    <row r="598" spans="1:24" x14ac:dyDescent="0.25">
      <c r="A598" s="2"/>
      <c r="B598" s="2" t="s">
        <v>2</v>
      </c>
      <c r="C598" s="2">
        <f t="shared" si="130"/>
        <v>25</v>
      </c>
      <c r="D598" s="2">
        <f t="shared" si="131"/>
        <v>18</v>
      </c>
      <c r="E598" s="2">
        <f t="shared" si="132"/>
        <v>594</v>
      </c>
      <c r="F598" s="11">
        <v>630</v>
      </c>
      <c r="G598" s="9">
        <v>2.8799999999999999E-2</v>
      </c>
      <c r="H598" s="9">
        <v>4.4999999999999998E-2</v>
      </c>
      <c r="I598" s="10">
        <v>6.1199999999999997E-2</v>
      </c>
      <c r="J598" s="9">
        <v>0.36497848215187201</v>
      </c>
      <c r="K598" s="9">
        <v>0.36497848215187201</v>
      </c>
      <c r="L598" s="9">
        <v>0.36497848215187201</v>
      </c>
      <c r="N598" s="32">
        <f>IF('System Design'!$F$8=1,'Hourly Demand and Generation'!G598*'System Design'!$F$21,IF('System Design'!$F$8=2,'Hourly Demand and Generation'!H598*'System Design'!$F$21,IF('System Design'!$F$8=3,'Hourly Demand and Generation'!I598*'System Design'!$F$21)))</f>
        <v>30.599999999999998</v>
      </c>
      <c r="O598" s="32">
        <f>IF('System Design'!$F$8=1,'Hourly Demand and Generation'!J598*'System Design'!$F$22,IF('System Design'!$F$8=2,'Hourly Demand and Generation'!K598*'System Design'!$F$22,IF('System Design'!$F$8=3,'Hourly Demand and Generation'!L598*'System Design'!$F$22)))</f>
        <v>912.44620537968001</v>
      </c>
      <c r="Q598" s="32">
        <f t="shared" si="128"/>
        <v>0</v>
      </c>
      <c r="R598" s="32">
        <f t="shared" si="133"/>
        <v>5400</v>
      </c>
      <c r="S598" s="32">
        <f t="shared" si="134"/>
        <v>0</v>
      </c>
      <c r="T598" s="32">
        <f t="shared" si="135"/>
        <v>21600</v>
      </c>
      <c r="U598" s="32">
        <f t="shared" si="136"/>
        <v>0</v>
      </c>
      <c r="V598" s="32">
        <f t="shared" si="129"/>
        <v>313.04620537968003</v>
      </c>
      <c r="W598" s="32">
        <f t="shared" si="137"/>
        <v>313.04620537968003</v>
      </c>
      <c r="X598" s="32">
        <f t="shared" si="138"/>
        <v>313.04620537968003</v>
      </c>
    </row>
    <row r="599" spans="1:24" x14ac:dyDescent="0.25">
      <c r="A599" s="2"/>
      <c r="B599" s="2" t="s">
        <v>2</v>
      </c>
      <c r="C599" s="2">
        <f t="shared" si="130"/>
        <v>25</v>
      </c>
      <c r="D599" s="2">
        <f t="shared" si="131"/>
        <v>19</v>
      </c>
      <c r="E599" s="2">
        <f t="shared" si="132"/>
        <v>595</v>
      </c>
      <c r="F599" s="11">
        <v>611.1</v>
      </c>
      <c r="G599" s="9">
        <v>0</v>
      </c>
      <c r="H599" s="9">
        <v>1.44E-2</v>
      </c>
      <c r="I599" s="10">
        <v>2.8799999999999999E-2</v>
      </c>
      <c r="J599" s="9">
        <v>0.34576908835440501</v>
      </c>
      <c r="K599" s="9">
        <v>0.34576908835440501</v>
      </c>
      <c r="L599" s="9">
        <v>0.34576908835440501</v>
      </c>
      <c r="N599" s="32">
        <f>IF('System Design'!$F$8=1,'Hourly Demand and Generation'!G599*'System Design'!$F$21,IF('System Design'!$F$8=2,'Hourly Demand and Generation'!H599*'System Design'!$F$21,IF('System Design'!$F$8=3,'Hourly Demand and Generation'!I599*'System Design'!$F$21)))</f>
        <v>14.4</v>
      </c>
      <c r="O599" s="32">
        <f>IF('System Design'!$F$8=1,'Hourly Demand and Generation'!J599*'System Design'!$F$22,IF('System Design'!$F$8=2,'Hourly Demand and Generation'!K599*'System Design'!$F$22,IF('System Design'!$F$8=3,'Hourly Demand and Generation'!L599*'System Design'!$F$22)))</f>
        <v>864.42272088601248</v>
      </c>
      <c r="Q599" s="32">
        <f t="shared" si="128"/>
        <v>0</v>
      </c>
      <c r="R599" s="32">
        <f t="shared" si="133"/>
        <v>5400</v>
      </c>
      <c r="S599" s="32">
        <f t="shared" si="134"/>
        <v>0</v>
      </c>
      <c r="T599" s="32">
        <f t="shared" si="135"/>
        <v>21600</v>
      </c>
      <c r="U599" s="32">
        <f t="shared" si="136"/>
        <v>0</v>
      </c>
      <c r="V599" s="32">
        <f t="shared" si="129"/>
        <v>267.72272088601244</v>
      </c>
      <c r="W599" s="32">
        <f t="shared" si="137"/>
        <v>267.72272088601244</v>
      </c>
      <c r="X599" s="32">
        <f t="shared" si="138"/>
        <v>267.72272088601244</v>
      </c>
    </row>
    <row r="600" spans="1:24" x14ac:dyDescent="0.25">
      <c r="A600" s="2"/>
      <c r="B600" s="2" t="s">
        <v>2</v>
      </c>
      <c r="C600" s="2">
        <f t="shared" si="130"/>
        <v>25</v>
      </c>
      <c r="D600" s="2">
        <f t="shared" si="131"/>
        <v>20</v>
      </c>
      <c r="E600" s="2">
        <f t="shared" si="132"/>
        <v>596</v>
      </c>
      <c r="F600" s="11">
        <v>598.5</v>
      </c>
      <c r="G600" s="9">
        <v>0</v>
      </c>
      <c r="H600" s="9">
        <v>0</v>
      </c>
      <c r="I600" s="10">
        <v>0</v>
      </c>
      <c r="J600" s="9">
        <v>0.34576908835440501</v>
      </c>
      <c r="K600" s="9">
        <v>0.34576908835440501</v>
      </c>
      <c r="L600" s="9">
        <v>0.34576908835440501</v>
      </c>
      <c r="N600" s="32">
        <f>IF('System Design'!$F$8=1,'Hourly Demand and Generation'!G600*'System Design'!$F$21,IF('System Design'!$F$8=2,'Hourly Demand and Generation'!H600*'System Design'!$F$21,IF('System Design'!$F$8=3,'Hourly Demand and Generation'!I600*'System Design'!$F$21)))</f>
        <v>0</v>
      </c>
      <c r="O600" s="32">
        <f>IF('System Design'!$F$8=1,'Hourly Demand and Generation'!J600*'System Design'!$F$22,IF('System Design'!$F$8=2,'Hourly Demand and Generation'!K600*'System Design'!$F$22,IF('System Design'!$F$8=3,'Hourly Demand and Generation'!L600*'System Design'!$F$22)))</f>
        <v>864.42272088601248</v>
      </c>
      <c r="Q600" s="32">
        <f t="shared" si="128"/>
        <v>0</v>
      </c>
      <c r="R600" s="32">
        <f t="shared" si="133"/>
        <v>5400</v>
      </c>
      <c r="S600" s="32">
        <f t="shared" si="134"/>
        <v>0</v>
      </c>
      <c r="T600" s="32">
        <f t="shared" si="135"/>
        <v>21600</v>
      </c>
      <c r="U600" s="32">
        <f t="shared" si="136"/>
        <v>0</v>
      </c>
      <c r="V600" s="32">
        <f t="shared" si="129"/>
        <v>265.92272088601248</v>
      </c>
      <c r="W600" s="32">
        <f t="shared" si="137"/>
        <v>265.92272088601248</v>
      </c>
      <c r="X600" s="32">
        <f t="shared" si="138"/>
        <v>265.92272088601248</v>
      </c>
    </row>
    <row r="601" spans="1:24" x14ac:dyDescent="0.25">
      <c r="A601" s="2"/>
      <c r="B601" s="2" t="s">
        <v>2</v>
      </c>
      <c r="C601" s="2">
        <f t="shared" si="130"/>
        <v>25</v>
      </c>
      <c r="D601" s="2">
        <f t="shared" si="131"/>
        <v>21</v>
      </c>
      <c r="E601" s="2">
        <f t="shared" si="132"/>
        <v>597</v>
      </c>
      <c r="F601" s="11">
        <v>567</v>
      </c>
      <c r="G601" s="9">
        <v>0</v>
      </c>
      <c r="H601" s="9">
        <v>0</v>
      </c>
      <c r="I601" s="10">
        <v>0</v>
      </c>
      <c r="J601" s="9">
        <v>0.34576908835440501</v>
      </c>
      <c r="K601" s="9">
        <v>0.34576908835440501</v>
      </c>
      <c r="L601" s="9">
        <v>0.34576908835440501</v>
      </c>
      <c r="N601" s="32">
        <f>IF('System Design'!$F$8=1,'Hourly Demand and Generation'!G601*'System Design'!$F$21,IF('System Design'!$F$8=2,'Hourly Demand and Generation'!H601*'System Design'!$F$21,IF('System Design'!$F$8=3,'Hourly Demand and Generation'!I601*'System Design'!$F$21)))</f>
        <v>0</v>
      </c>
      <c r="O601" s="32">
        <f>IF('System Design'!$F$8=1,'Hourly Demand and Generation'!J601*'System Design'!$F$22,IF('System Design'!$F$8=2,'Hourly Demand and Generation'!K601*'System Design'!$F$22,IF('System Design'!$F$8=3,'Hourly Demand and Generation'!L601*'System Design'!$F$22)))</f>
        <v>864.42272088601248</v>
      </c>
      <c r="Q601" s="32">
        <f t="shared" si="128"/>
        <v>0</v>
      </c>
      <c r="R601" s="32">
        <f t="shared" si="133"/>
        <v>5400</v>
      </c>
      <c r="S601" s="32">
        <f t="shared" si="134"/>
        <v>0</v>
      </c>
      <c r="T601" s="32">
        <f t="shared" si="135"/>
        <v>21600</v>
      </c>
      <c r="U601" s="32">
        <f t="shared" si="136"/>
        <v>0</v>
      </c>
      <c r="V601" s="32">
        <f t="shared" si="129"/>
        <v>297.42272088601248</v>
      </c>
      <c r="W601" s="32">
        <f t="shared" si="137"/>
        <v>297.42272088601248</v>
      </c>
      <c r="X601" s="32">
        <f t="shared" si="138"/>
        <v>297.42272088601248</v>
      </c>
    </row>
    <row r="602" spans="1:24" x14ac:dyDescent="0.25">
      <c r="A602" s="2"/>
      <c r="B602" s="2" t="s">
        <v>2</v>
      </c>
      <c r="C602" s="2">
        <f t="shared" si="130"/>
        <v>25</v>
      </c>
      <c r="D602" s="2">
        <f t="shared" si="131"/>
        <v>22</v>
      </c>
      <c r="E602" s="2">
        <f t="shared" si="132"/>
        <v>598</v>
      </c>
      <c r="F602" s="11">
        <v>535.5</v>
      </c>
      <c r="G602" s="9">
        <v>0</v>
      </c>
      <c r="H602" s="9">
        <v>0</v>
      </c>
      <c r="I602" s="10">
        <v>0</v>
      </c>
      <c r="J602" s="9">
        <v>0.36497848215187201</v>
      </c>
      <c r="K602" s="9">
        <v>0.36497848215187201</v>
      </c>
      <c r="L602" s="9">
        <v>0.36497848215187201</v>
      </c>
      <c r="N602" s="32">
        <f>IF('System Design'!$F$8=1,'Hourly Demand and Generation'!G602*'System Design'!$F$21,IF('System Design'!$F$8=2,'Hourly Demand and Generation'!H602*'System Design'!$F$21,IF('System Design'!$F$8=3,'Hourly Demand and Generation'!I602*'System Design'!$F$21)))</f>
        <v>0</v>
      </c>
      <c r="O602" s="32">
        <f>IF('System Design'!$F$8=1,'Hourly Demand and Generation'!J602*'System Design'!$F$22,IF('System Design'!$F$8=2,'Hourly Demand and Generation'!K602*'System Design'!$F$22,IF('System Design'!$F$8=3,'Hourly Demand and Generation'!L602*'System Design'!$F$22)))</f>
        <v>912.44620537968001</v>
      </c>
      <c r="Q602" s="32">
        <f t="shared" si="128"/>
        <v>0</v>
      </c>
      <c r="R602" s="32">
        <f t="shared" si="133"/>
        <v>5400</v>
      </c>
      <c r="S602" s="32">
        <f t="shared" si="134"/>
        <v>0</v>
      </c>
      <c r="T602" s="32">
        <f t="shared" si="135"/>
        <v>21600</v>
      </c>
      <c r="U602" s="32">
        <f t="shared" si="136"/>
        <v>0</v>
      </c>
      <c r="V602" s="32">
        <f t="shared" si="129"/>
        <v>376.94620537968001</v>
      </c>
      <c r="W602" s="32">
        <f t="shared" si="137"/>
        <v>376.94620537968001</v>
      </c>
      <c r="X602" s="32">
        <f t="shared" si="138"/>
        <v>376.94620537968001</v>
      </c>
    </row>
    <row r="603" spans="1:24" x14ac:dyDescent="0.25">
      <c r="A603" s="2"/>
      <c r="B603" s="2" t="s">
        <v>2</v>
      </c>
      <c r="C603" s="2">
        <f t="shared" si="130"/>
        <v>25</v>
      </c>
      <c r="D603" s="2">
        <f t="shared" si="131"/>
        <v>23</v>
      </c>
      <c r="E603" s="2">
        <f t="shared" si="132"/>
        <v>599</v>
      </c>
      <c r="F603" s="11">
        <v>504</v>
      </c>
      <c r="G603" s="9">
        <v>0</v>
      </c>
      <c r="H603" s="9">
        <v>0</v>
      </c>
      <c r="I603" s="10">
        <v>0</v>
      </c>
      <c r="J603" s="9">
        <v>0.30735030075947101</v>
      </c>
      <c r="K603" s="9">
        <v>0.30735030075947101</v>
      </c>
      <c r="L603" s="9">
        <v>0.30735030075947101</v>
      </c>
      <c r="N603" s="32">
        <f>IF('System Design'!$F$8=1,'Hourly Demand and Generation'!G603*'System Design'!$F$21,IF('System Design'!$F$8=2,'Hourly Demand and Generation'!H603*'System Design'!$F$21,IF('System Design'!$F$8=3,'Hourly Demand and Generation'!I603*'System Design'!$F$21)))</f>
        <v>0</v>
      </c>
      <c r="O603" s="32">
        <f>IF('System Design'!$F$8=1,'Hourly Demand and Generation'!J603*'System Design'!$F$22,IF('System Design'!$F$8=2,'Hourly Demand and Generation'!K603*'System Design'!$F$22,IF('System Design'!$F$8=3,'Hourly Demand and Generation'!L603*'System Design'!$F$22)))</f>
        <v>768.37575189867755</v>
      </c>
      <c r="Q603" s="32">
        <f t="shared" si="128"/>
        <v>0</v>
      </c>
      <c r="R603" s="32">
        <f t="shared" si="133"/>
        <v>5400</v>
      </c>
      <c r="S603" s="32">
        <f t="shared" si="134"/>
        <v>0</v>
      </c>
      <c r="T603" s="32">
        <f t="shared" si="135"/>
        <v>21600</v>
      </c>
      <c r="U603" s="32">
        <f t="shared" si="136"/>
        <v>0</v>
      </c>
      <c r="V603" s="32">
        <f t="shared" si="129"/>
        <v>264.37575189867755</v>
      </c>
      <c r="W603" s="32">
        <f t="shared" si="137"/>
        <v>264.37575189867755</v>
      </c>
      <c r="X603" s="32">
        <f t="shared" si="138"/>
        <v>264.37575189867755</v>
      </c>
    </row>
    <row r="604" spans="1:24" x14ac:dyDescent="0.25">
      <c r="A604" s="2"/>
      <c r="B604" s="2" t="s">
        <v>2</v>
      </c>
      <c r="C604" s="2">
        <f t="shared" si="130"/>
        <v>25</v>
      </c>
      <c r="D604" s="2">
        <f t="shared" si="131"/>
        <v>24</v>
      </c>
      <c r="E604" s="2">
        <f t="shared" si="132"/>
        <v>600</v>
      </c>
      <c r="F604" s="11">
        <v>441</v>
      </c>
      <c r="G604" s="9">
        <v>0</v>
      </c>
      <c r="H604" s="9">
        <v>0</v>
      </c>
      <c r="I604" s="10">
        <v>0</v>
      </c>
      <c r="J604" s="9">
        <v>0.30735030075947101</v>
      </c>
      <c r="K604" s="9">
        <v>0.30735030075947101</v>
      </c>
      <c r="L604" s="9">
        <v>0.30735030075947101</v>
      </c>
      <c r="N604" s="32">
        <f>IF('System Design'!$F$8=1,'Hourly Demand and Generation'!G604*'System Design'!$F$21,IF('System Design'!$F$8=2,'Hourly Demand and Generation'!H604*'System Design'!$F$21,IF('System Design'!$F$8=3,'Hourly Demand and Generation'!I604*'System Design'!$F$21)))</f>
        <v>0</v>
      </c>
      <c r="O604" s="32">
        <f>IF('System Design'!$F$8=1,'Hourly Demand and Generation'!J604*'System Design'!$F$22,IF('System Design'!$F$8=2,'Hourly Demand and Generation'!K604*'System Design'!$F$22,IF('System Design'!$F$8=3,'Hourly Demand and Generation'!L604*'System Design'!$F$22)))</f>
        <v>768.37575189867755</v>
      </c>
      <c r="Q604" s="32">
        <f t="shared" si="128"/>
        <v>0</v>
      </c>
      <c r="R604" s="32">
        <f t="shared" si="133"/>
        <v>5400</v>
      </c>
      <c r="S604" s="32">
        <f t="shared" si="134"/>
        <v>0</v>
      </c>
      <c r="T604" s="32">
        <f t="shared" si="135"/>
        <v>21600</v>
      </c>
      <c r="U604" s="32">
        <f t="shared" si="136"/>
        <v>0</v>
      </c>
      <c r="V604" s="32">
        <f t="shared" si="129"/>
        <v>327.37575189867755</v>
      </c>
      <c r="W604" s="32">
        <f t="shared" si="137"/>
        <v>327.37575189867755</v>
      </c>
      <c r="X604" s="32">
        <f t="shared" si="138"/>
        <v>327.37575189867755</v>
      </c>
    </row>
    <row r="605" spans="1:24" x14ac:dyDescent="0.25">
      <c r="A605" s="2"/>
      <c r="B605" s="2" t="s">
        <v>2</v>
      </c>
      <c r="C605" s="2">
        <f>C604+1</f>
        <v>26</v>
      </c>
      <c r="D605" s="2">
        <v>1</v>
      </c>
      <c r="E605" s="2">
        <f t="shared" si="132"/>
        <v>601</v>
      </c>
      <c r="F605" s="11">
        <v>378</v>
      </c>
      <c r="G605" s="9">
        <v>0</v>
      </c>
      <c r="H605" s="9">
        <v>0</v>
      </c>
      <c r="I605" s="9">
        <v>0</v>
      </c>
      <c r="J605" s="9">
        <v>0.5</v>
      </c>
      <c r="K605" s="9">
        <v>0.5</v>
      </c>
      <c r="L605" s="9">
        <v>0.5</v>
      </c>
      <c r="N605" s="32">
        <f>IF('System Design'!$F$8=1,'Hourly Demand and Generation'!G605*'System Design'!$F$21,IF('System Design'!$F$8=2,'Hourly Demand and Generation'!H605*'System Design'!$F$21,IF('System Design'!$F$8=3,'Hourly Demand and Generation'!I605*'System Design'!$F$21)))</f>
        <v>0</v>
      </c>
      <c r="O605" s="32">
        <f>IF('System Design'!$F$8=1,'Hourly Demand and Generation'!J605*'System Design'!$F$22,IF('System Design'!$F$8=2,'Hourly Demand and Generation'!K605*'System Design'!$F$22,IF('System Design'!$F$8=3,'Hourly Demand and Generation'!L605*'System Design'!$F$22)))</f>
        <v>1250</v>
      </c>
      <c r="Q605" s="32">
        <f t="shared" si="128"/>
        <v>0</v>
      </c>
      <c r="R605" s="32">
        <f t="shared" si="133"/>
        <v>5400</v>
      </c>
      <c r="S605" s="32">
        <f t="shared" si="134"/>
        <v>0</v>
      </c>
      <c r="T605" s="32">
        <f t="shared" si="135"/>
        <v>21600</v>
      </c>
      <c r="U605" s="32">
        <f t="shared" si="136"/>
        <v>0</v>
      </c>
      <c r="V605" s="32">
        <f t="shared" si="129"/>
        <v>872</v>
      </c>
      <c r="W605" s="32">
        <f t="shared" si="137"/>
        <v>872</v>
      </c>
      <c r="X605" s="32">
        <f t="shared" si="138"/>
        <v>872</v>
      </c>
    </row>
    <row r="606" spans="1:24" x14ac:dyDescent="0.25">
      <c r="A606" s="2"/>
      <c r="B606" s="2" t="s">
        <v>2</v>
      </c>
      <c r="C606" s="2">
        <f>C605</f>
        <v>26</v>
      </c>
      <c r="D606" s="2">
        <f>D605+1</f>
        <v>2</v>
      </c>
      <c r="E606" s="2">
        <f t="shared" si="132"/>
        <v>602</v>
      </c>
      <c r="F606" s="11">
        <v>346.5</v>
      </c>
      <c r="G606" s="9">
        <v>0</v>
      </c>
      <c r="H606" s="9">
        <v>0</v>
      </c>
      <c r="I606" s="10">
        <v>0</v>
      </c>
      <c r="J606" s="9">
        <v>0.45</v>
      </c>
      <c r="K606" s="9">
        <v>0.45</v>
      </c>
      <c r="L606" s="9">
        <v>0.45</v>
      </c>
      <c r="N606" s="32">
        <f>IF('System Design'!$F$8=1,'Hourly Demand and Generation'!G606*'System Design'!$F$21,IF('System Design'!$F$8=2,'Hourly Demand and Generation'!H606*'System Design'!$F$21,IF('System Design'!$F$8=3,'Hourly Demand and Generation'!I606*'System Design'!$F$21)))</f>
        <v>0</v>
      </c>
      <c r="O606" s="32">
        <f>IF('System Design'!$F$8=1,'Hourly Demand and Generation'!J606*'System Design'!$F$22,IF('System Design'!$F$8=2,'Hourly Demand and Generation'!K606*'System Design'!$F$22,IF('System Design'!$F$8=3,'Hourly Demand and Generation'!L606*'System Design'!$F$22)))</f>
        <v>1125</v>
      </c>
      <c r="Q606" s="32">
        <f t="shared" si="128"/>
        <v>0</v>
      </c>
      <c r="R606" s="32">
        <f t="shared" si="133"/>
        <v>5400</v>
      </c>
      <c r="S606" s="32">
        <f t="shared" si="134"/>
        <v>0</v>
      </c>
      <c r="T606" s="32">
        <f t="shared" si="135"/>
        <v>21600</v>
      </c>
      <c r="U606" s="32">
        <f t="shared" si="136"/>
        <v>0</v>
      </c>
      <c r="V606" s="32">
        <f t="shared" si="129"/>
        <v>778.5</v>
      </c>
      <c r="W606" s="32">
        <f t="shared" si="137"/>
        <v>778.5</v>
      </c>
      <c r="X606" s="32">
        <f t="shared" si="138"/>
        <v>778.5</v>
      </c>
    </row>
    <row r="607" spans="1:24" x14ac:dyDescent="0.25">
      <c r="A607" s="2"/>
      <c r="B607" s="2" t="s">
        <v>2</v>
      </c>
      <c r="C607" s="2">
        <f t="shared" ref="C607:C628" si="139">C606</f>
        <v>26</v>
      </c>
      <c r="D607" s="2">
        <f t="shared" ref="D607:D628" si="140">D606+1</f>
        <v>3</v>
      </c>
      <c r="E607" s="2">
        <f t="shared" si="132"/>
        <v>603</v>
      </c>
      <c r="F607" s="11">
        <v>315</v>
      </c>
      <c r="G607" s="9">
        <v>0</v>
      </c>
      <c r="H607" s="9">
        <v>0</v>
      </c>
      <c r="I607" s="10">
        <v>0</v>
      </c>
      <c r="J607" s="9">
        <v>0.45</v>
      </c>
      <c r="K607" s="9">
        <v>0.45</v>
      </c>
      <c r="L607" s="9">
        <v>0.45</v>
      </c>
      <c r="N607" s="32">
        <f>IF('System Design'!$F$8=1,'Hourly Demand and Generation'!G607*'System Design'!$F$21,IF('System Design'!$F$8=2,'Hourly Demand and Generation'!H607*'System Design'!$F$21,IF('System Design'!$F$8=3,'Hourly Demand and Generation'!I607*'System Design'!$F$21)))</f>
        <v>0</v>
      </c>
      <c r="O607" s="32">
        <f>IF('System Design'!$F$8=1,'Hourly Demand and Generation'!J607*'System Design'!$F$22,IF('System Design'!$F$8=2,'Hourly Demand and Generation'!K607*'System Design'!$F$22,IF('System Design'!$F$8=3,'Hourly Demand and Generation'!L607*'System Design'!$F$22)))</f>
        <v>1125</v>
      </c>
      <c r="Q607" s="32">
        <f t="shared" si="128"/>
        <v>0</v>
      </c>
      <c r="R607" s="32">
        <f t="shared" si="133"/>
        <v>5400</v>
      </c>
      <c r="S607" s="32">
        <f t="shared" si="134"/>
        <v>0</v>
      </c>
      <c r="T607" s="32">
        <f t="shared" si="135"/>
        <v>21600</v>
      </c>
      <c r="U607" s="32">
        <f t="shared" si="136"/>
        <v>0</v>
      </c>
      <c r="V607" s="32">
        <f t="shared" si="129"/>
        <v>810</v>
      </c>
      <c r="W607" s="32">
        <f t="shared" si="137"/>
        <v>810</v>
      </c>
      <c r="X607" s="32">
        <f t="shared" si="138"/>
        <v>810</v>
      </c>
    </row>
    <row r="608" spans="1:24" x14ac:dyDescent="0.25">
      <c r="A608" s="2"/>
      <c r="B608" s="2" t="s">
        <v>2</v>
      </c>
      <c r="C608" s="2">
        <f t="shared" si="139"/>
        <v>26</v>
      </c>
      <c r="D608" s="2">
        <f t="shared" si="140"/>
        <v>4</v>
      </c>
      <c r="E608" s="2">
        <f t="shared" si="132"/>
        <v>604</v>
      </c>
      <c r="F608" s="11">
        <v>378</v>
      </c>
      <c r="G608" s="9">
        <v>0</v>
      </c>
      <c r="H608" s="9">
        <v>0</v>
      </c>
      <c r="I608" s="10">
        <v>0</v>
      </c>
      <c r="J608" s="9">
        <v>0.5</v>
      </c>
      <c r="K608" s="9">
        <v>0.5</v>
      </c>
      <c r="L608" s="9">
        <v>0.5</v>
      </c>
      <c r="N608" s="32">
        <f>IF('System Design'!$F$8=1,'Hourly Demand and Generation'!G608*'System Design'!$F$21,IF('System Design'!$F$8=2,'Hourly Demand and Generation'!H608*'System Design'!$F$21,IF('System Design'!$F$8=3,'Hourly Demand and Generation'!I608*'System Design'!$F$21)))</f>
        <v>0</v>
      </c>
      <c r="O608" s="32">
        <f>IF('System Design'!$F$8=1,'Hourly Demand and Generation'!J608*'System Design'!$F$22,IF('System Design'!$F$8=2,'Hourly Demand and Generation'!K608*'System Design'!$F$22,IF('System Design'!$F$8=3,'Hourly Demand and Generation'!L608*'System Design'!$F$22)))</f>
        <v>1250</v>
      </c>
      <c r="Q608" s="32">
        <f t="shared" si="128"/>
        <v>0</v>
      </c>
      <c r="R608" s="32">
        <f t="shared" si="133"/>
        <v>5400</v>
      </c>
      <c r="S608" s="32">
        <f t="shared" si="134"/>
        <v>0</v>
      </c>
      <c r="T608" s="32">
        <f t="shared" si="135"/>
        <v>21600</v>
      </c>
      <c r="U608" s="32">
        <f t="shared" si="136"/>
        <v>0</v>
      </c>
      <c r="V608" s="32">
        <f t="shared" si="129"/>
        <v>872</v>
      </c>
      <c r="W608" s="32">
        <f t="shared" si="137"/>
        <v>872</v>
      </c>
      <c r="X608" s="32">
        <f t="shared" si="138"/>
        <v>872</v>
      </c>
    </row>
    <row r="609" spans="1:24" x14ac:dyDescent="0.25">
      <c r="A609" s="2"/>
      <c r="B609" s="2" t="s">
        <v>2</v>
      </c>
      <c r="C609" s="2">
        <f t="shared" si="139"/>
        <v>26</v>
      </c>
      <c r="D609" s="2">
        <f t="shared" si="140"/>
        <v>5</v>
      </c>
      <c r="E609" s="2">
        <f t="shared" si="132"/>
        <v>605</v>
      </c>
      <c r="F609" s="11">
        <v>409.5</v>
      </c>
      <c r="G609" s="9">
        <v>0</v>
      </c>
      <c r="H609" s="9">
        <v>1.44E-2</v>
      </c>
      <c r="I609" s="10">
        <v>2.8799999999999999E-2</v>
      </c>
      <c r="J609" s="9">
        <v>0.4</v>
      </c>
      <c r="K609" s="9">
        <v>0.4</v>
      </c>
      <c r="L609" s="9">
        <v>0.4</v>
      </c>
      <c r="N609" s="32">
        <f>IF('System Design'!$F$8=1,'Hourly Demand and Generation'!G609*'System Design'!$F$21,IF('System Design'!$F$8=2,'Hourly Demand and Generation'!H609*'System Design'!$F$21,IF('System Design'!$F$8=3,'Hourly Demand and Generation'!I609*'System Design'!$F$21)))</f>
        <v>14.4</v>
      </c>
      <c r="O609" s="32">
        <f>IF('System Design'!$F$8=1,'Hourly Demand and Generation'!J609*'System Design'!$F$22,IF('System Design'!$F$8=2,'Hourly Demand and Generation'!K609*'System Design'!$F$22,IF('System Design'!$F$8=3,'Hourly Demand and Generation'!L609*'System Design'!$F$22)))</f>
        <v>1000</v>
      </c>
      <c r="Q609" s="32">
        <f t="shared" si="128"/>
        <v>0</v>
      </c>
      <c r="R609" s="32">
        <f t="shared" si="133"/>
        <v>5400</v>
      </c>
      <c r="S609" s="32">
        <f t="shared" si="134"/>
        <v>0</v>
      </c>
      <c r="T609" s="32">
        <f t="shared" si="135"/>
        <v>21600</v>
      </c>
      <c r="U609" s="32">
        <f t="shared" si="136"/>
        <v>0</v>
      </c>
      <c r="V609" s="32">
        <f t="shared" si="129"/>
        <v>604.9</v>
      </c>
      <c r="W609" s="32">
        <f t="shared" si="137"/>
        <v>604.9</v>
      </c>
      <c r="X609" s="32">
        <f t="shared" si="138"/>
        <v>604.9</v>
      </c>
    </row>
    <row r="610" spans="1:24" x14ac:dyDescent="0.25">
      <c r="A610" s="2"/>
      <c r="B610" s="2" t="s">
        <v>2</v>
      </c>
      <c r="C610" s="2">
        <f t="shared" si="139"/>
        <v>26</v>
      </c>
      <c r="D610" s="2">
        <f t="shared" si="140"/>
        <v>6</v>
      </c>
      <c r="E610" s="2">
        <f t="shared" si="132"/>
        <v>606</v>
      </c>
      <c r="F610" s="11">
        <v>441</v>
      </c>
      <c r="G610" s="9">
        <v>2.8799999999999999E-2</v>
      </c>
      <c r="H610" s="9">
        <v>4.4999999999999998E-2</v>
      </c>
      <c r="I610" s="10">
        <v>6.1199999999999997E-2</v>
      </c>
      <c r="J610" s="9">
        <v>0.4</v>
      </c>
      <c r="K610" s="9">
        <v>0.4</v>
      </c>
      <c r="L610" s="9">
        <v>0.4</v>
      </c>
      <c r="N610" s="32">
        <f>IF('System Design'!$F$8=1,'Hourly Demand and Generation'!G610*'System Design'!$F$21,IF('System Design'!$F$8=2,'Hourly Demand and Generation'!H610*'System Design'!$F$21,IF('System Design'!$F$8=3,'Hourly Demand and Generation'!I610*'System Design'!$F$21)))</f>
        <v>30.599999999999998</v>
      </c>
      <c r="O610" s="32">
        <f>IF('System Design'!$F$8=1,'Hourly Demand and Generation'!J610*'System Design'!$F$22,IF('System Design'!$F$8=2,'Hourly Demand and Generation'!K610*'System Design'!$F$22,IF('System Design'!$F$8=3,'Hourly Demand and Generation'!L610*'System Design'!$F$22)))</f>
        <v>1000</v>
      </c>
      <c r="Q610" s="32">
        <f t="shared" si="128"/>
        <v>0</v>
      </c>
      <c r="R610" s="32">
        <f t="shared" si="133"/>
        <v>5400</v>
      </c>
      <c r="S610" s="32">
        <f t="shared" si="134"/>
        <v>0</v>
      </c>
      <c r="T610" s="32">
        <f t="shared" si="135"/>
        <v>21600</v>
      </c>
      <c r="U610" s="32">
        <f t="shared" si="136"/>
        <v>0</v>
      </c>
      <c r="V610" s="32">
        <f t="shared" si="129"/>
        <v>589.59999999999991</v>
      </c>
      <c r="W610" s="32">
        <f t="shared" si="137"/>
        <v>589.59999999999991</v>
      </c>
      <c r="X610" s="32">
        <f t="shared" si="138"/>
        <v>589.59999999999991</v>
      </c>
    </row>
    <row r="611" spans="1:24" x14ac:dyDescent="0.25">
      <c r="A611" s="2"/>
      <c r="B611" s="2" t="s">
        <v>2</v>
      </c>
      <c r="C611" s="2">
        <f t="shared" si="139"/>
        <v>26</v>
      </c>
      <c r="D611" s="2">
        <f t="shared" si="140"/>
        <v>7</v>
      </c>
      <c r="E611" s="2">
        <f t="shared" si="132"/>
        <v>607</v>
      </c>
      <c r="F611" s="11">
        <v>472.5</v>
      </c>
      <c r="G611" s="9">
        <v>6.1199999999999997E-2</v>
      </c>
      <c r="H611" s="9">
        <v>7.5600000000000001E-2</v>
      </c>
      <c r="I611" s="10">
        <v>0.09</v>
      </c>
      <c r="J611" s="9">
        <v>0.45</v>
      </c>
      <c r="K611" s="9">
        <v>0.45</v>
      </c>
      <c r="L611" s="9">
        <v>0.45</v>
      </c>
      <c r="N611" s="32">
        <f>IF('System Design'!$F$8=1,'Hourly Demand and Generation'!G611*'System Design'!$F$21,IF('System Design'!$F$8=2,'Hourly Demand and Generation'!H611*'System Design'!$F$21,IF('System Design'!$F$8=3,'Hourly Demand and Generation'!I611*'System Design'!$F$21)))</f>
        <v>45</v>
      </c>
      <c r="O611" s="32">
        <f>IF('System Design'!$F$8=1,'Hourly Demand and Generation'!J611*'System Design'!$F$22,IF('System Design'!$F$8=2,'Hourly Demand and Generation'!K611*'System Design'!$F$22,IF('System Design'!$F$8=3,'Hourly Demand and Generation'!L611*'System Design'!$F$22)))</f>
        <v>1125</v>
      </c>
      <c r="Q611" s="32">
        <f t="shared" si="128"/>
        <v>0</v>
      </c>
      <c r="R611" s="32">
        <f t="shared" si="133"/>
        <v>5400</v>
      </c>
      <c r="S611" s="32">
        <f t="shared" si="134"/>
        <v>0</v>
      </c>
      <c r="T611" s="32">
        <f t="shared" si="135"/>
        <v>21600</v>
      </c>
      <c r="U611" s="32">
        <f t="shared" si="136"/>
        <v>0</v>
      </c>
      <c r="V611" s="32">
        <f t="shared" si="129"/>
        <v>697.5</v>
      </c>
      <c r="W611" s="32">
        <f t="shared" si="137"/>
        <v>697.5</v>
      </c>
      <c r="X611" s="32">
        <f t="shared" si="138"/>
        <v>697.5</v>
      </c>
    </row>
    <row r="612" spans="1:24" x14ac:dyDescent="0.25">
      <c r="A612" s="2"/>
      <c r="B612" s="2" t="s">
        <v>2</v>
      </c>
      <c r="C612" s="2">
        <f t="shared" si="139"/>
        <v>26</v>
      </c>
      <c r="D612" s="2">
        <f t="shared" si="140"/>
        <v>8</v>
      </c>
      <c r="E612" s="2">
        <f t="shared" si="132"/>
        <v>608</v>
      </c>
      <c r="F612" s="11">
        <v>504</v>
      </c>
      <c r="G612" s="9">
        <v>0.1188</v>
      </c>
      <c r="H612" s="9">
        <v>0.13500000000000001</v>
      </c>
      <c r="I612" s="10">
        <v>0.1512</v>
      </c>
      <c r="J612" s="9">
        <v>0.45</v>
      </c>
      <c r="K612" s="9">
        <v>0.45</v>
      </c>
      <c r="L612" s="9">
        <v>0.45</v>
      </c>
      <c r="N612" s="32">
        <f>IF('System Design'!$F$8=1,'Hourly Demand and Generation'!G612*'System Design'!$F$21,IF('System Design'!$F$8=2,'Hourly Demand and Generation'!H612*'System Design'!$F$21,IF('System Design'!$F$8=3,'Hourly Demand and Generation'!I612*'System Design'!$F$21)))</f>
        <v>75.599999999999994</v>
      </c>
      <c r="O612" s="32">
        <f>IF('System Design'!$F$8=1,'Hourly Demand and Generation'!J612*'System Design'!$F$22,IF('System Design'!$F$8=2,'Hourly Demand and Generation'!K612*'System Design'!$F$22,IF('System Design'!$F$8=3,'Hourly Demand and Generation'!L612*'System Design'!$F$22)))</f>
        <v>1125</v>
      </c>
      <c r="Q612" s="32">
        <f t="shared" si="128"/>
        <v>0</v>
      </c>
      <c r="R612" s="32">
        <f t="shared" si="133"/>
        <v>5400</v>
      </c>
      <c r="S612" s="32">
        <f t="shared" si="134"/>
        <v>0</v>
      </c>
      <c r="T612" s="32">
        <f t="shared" si="135"/>
        <v>21600</v>
      </c>
      <c r="U612" s="32">
        <f t="shared" si="136"/>
        <v>0</v>
      </c>
      <c r="V612" s="32">
        <f t="shared" si="129"/>
        <v>696.59999999999991</v>
      </c>
      <c r="W612" s="32">
        <f t="shared" si="137"/>
        <v>696.59999999999991</v>
      </c>
      <c r="X612" s="32">
        <f t="shared" si="138"/>
        <v>696.59999999999991</v>
      </c>
    </row>
    <row r="613" spans="1:24" x14ac:dyDescent="0.25">
      <c r="A613" s="2"/>
      <c r="B613" s="2" t="s">
        <v>2</v>
      </c>
      <c r="C613" s="2">
        <f t="shared" si="139"/>
        <v>26</v>
      </c>
      <c r="D613" s="2">
        <f t="shared" si="140"/>
        <v>9</v>
      </c>
      <c r="E613" s="2">
        <f t="shared" si="132"/>
        <v>609</v>
      </c>
      <c r="F613" s="11">
        <v>504</v>
      </c>
      <c r="G613" s="9">
        <v>0.18</v>
      </c>
      <c r="H613" s="9">
        <v>0.19439999999999999</v>
      </c>
      <c r="I613" s="10">
        <v>0.20880000000000001</v>
      </c>
      <c r="J613" s="9">
        <v>0.4</v>
      </c>
      <c r="K613" s="9">
        <v>0.4</v>
      </c>
      <c r="L613" s="9">
        <v>0.4</v>
      </c>
      <c r="N613" s="32">
        <f>IF('System Design'!$F$8=1,'Hourly Demand and Generation'!G613*'System Design'!$F$21,IF('System Design'!$F$8=2,'Hourly Demand and Generation'!H613*'System Design'!$F$21,IF('System Design'!$F$8=3,'Hourly Demand and Generation'!I613*'System Design'!$F$21)))</f>
        <v>104.4</v>
      </c>
      <c r="O613" s="32">
        <f>IF('System Design'!$F$8=1,'Hourly Demand and Generation'!J613*'System Design'!$F$22,IF('System Design'!$F$8=2,'Hourly Demand and Generation'!K613*'System Design'!$F$22,IF('System Design'!$F$8=3,'Hourly Demand and Generation'!L613*'System Design'!$F$22)))</f>
        <v>1000</v>
      </c>
      <c r="Q613" s="32">
        <f t="shared" si="128"/>
        <v>0</v>
      </c>
      <c r="R613" s="32">
        <f t="shared" si="133"/>
        <v>5400</v>
      </c>
      <c r="S613" s="32">
        <f t="shared" si="134"/>
        <v>0</v>
      </c>
      <c r="T613" s="32">
        <f t="shared" si="135"/>
        <v>21600</v>
      </c>
      <c r="U613" s="32">
        <f t="shared" si="136"/>
        <v>0</v>
      </c>
      <c r="V613" s="32">
        <f t="shared" si="129"/>
        <v>600.40000000000009</v>
      </c>
      <c r="W613" s="32">
        <f t="shared" si="137"/>
        <v>600.40000000000009</v>
      </c>
      <c r="X613" s="32">
        <f t="shared" si="138"/>
        <v>600.40000000000009</v>
      </c>
    </row>
    <row r="614" spans="1:24" x14ac:dyDescent="0.25">
      <c r="A614" s="2"/>
      <c r="B614" s="2" t="s">
        <v>2</v>
      </c>
      <c r="C614" s="2">
        <f t="shared" si="139"/>
        <v>26</v>
      </c>
      <c r="D614" s="2">
        <f t="shared" si="140"/>
        <v>10</v>
      </c>
      <c r="E614" s="2">
        <f t="shared" si="132"/>
        <v>610</v>
      </c>
      <c r="F614" s="11">
        <v>491.4</v>
      </c>
      <c r="G614" s="9">
        <v>0.2412</v>
      </c>
      <c r="H614" s="9">
        <v>0.25559999999999999</v>
      </c>
      <c r="I614" s="10">
        <v>0.27</v>
      </c>
      <c r="J614" s="9">
        <v>0.45</v>
      </c>
      <c r="K614" s="9">
        <v>0.45</v>
      </c>
      <c r="L614" s="9">
        <v>0.45</v>
      </c>
      <c r="N614" s="32">
        <f>IF('System Design'!$F$8=1,'Hourly Demand and Generation'!G614*'System Design'!$F$21,IF('System Design'!$F$8=2,'Hourly Demand and Generation'!H614*'System Design'!$F$21,IF('System Design'!$F$8=3,'Hourly Demand and Generation'!I614*'System Design'!$F$21)))</f>
        <v>135</v>
      </c>
      <c r="O614" s="32">
        <f>IF('System Design'!$F$8=1,'Hourly Demand and Generation'!J614*'System Design'!$F$22,IF('System Design'!$F$8=2,'Hourly Demand and Generation'!K614*'System Design'!$F$22,IF('System Design'!$F$8=3,'Hourly Demand and Generation'!L614*'System Design'!$F$22)))</f>
        <v>1125</v>
      </c>
      <c r="Q614" s="32">
        <f t="shared" si="128"/>
        <v>0</v>
      </c>
      <c r="R614" s="32">
        <f t="shared" si="133"/>
        <v>5400</v>
      </c>
      <c r="S614" s="32">
        <f t="shared" si="134"/>
        <v>0</v>
      </c>
      <c r="T614" s="32">
        <f t="shared" si="135"/>
        <v>21600</v>
      </c>
      <c r="U614" s="32">
        <f t="shared" si="136"/>
        <v>0</v>
      </c>
      <c r="V614" s="32">
        <f t="shared" si="129"/>
        <v>768.6</v>
      </c>
      <c r="W614" s="32">
        <f t="shared" si="137"/>
        <v>768.6</v>
      </c>
      <c r="X614" s="32">
        <f t="shared" si="138"/>
        <v>768.6</v>
      </c>
    </row>
    <row r="615" spans="1:24" x14ac:dyDescent="0.25">
      <c r="A615" s="2"/>
      <c r="B615" s="2" t="s">
        <v>2</v>
      </c>
      <c r="C615" s="2">
        <f t="shared" si="139"/>
        <v>26</v>
      </c>
      <c r="D615" s="2">
        <f t="shared" si="140"/>
        <v>11</v>
      </c>
      <c r="E615" s="2">
        <f t="shared" si="132"/>
        <v>611</v>
      </c>
      <c r="F615" s="11">
        <v>485.1</v>
      </c>
      <c r="G615" s="9">
        <v>0.29880000000000001</v>
      </c>
      <c r="H615" s="9">
        <v>0.315</v>
      </c>
      <c r="I615" s="10">
        <v>0.33119999999999999</v>
      </c>
      <c r="J615" s="9">
        <v>0.4</v>
      </c>
      <c r="K615" s="9">
        <v>0.4</v>
      </c>
      <c r="L615" s="9">
        <v>0.4</v>
      </c>
      <c r="N615" s="32">
        <f>IF('System Design'!$F$8=1,'Hourly Demand and Generation'!G615*'System Design'!$F$21,IF('System Design'!$F$8=2,'Hourly Demand and Generation'!H615*'System Design'!$F$21,IF('System Design'!$F$8=3,'Hourly Demand and Generation'!I615*'System Design'!$F$21)))</f>
        <v>165.6</v>
      </c>
      <c r="O615" s="32">
        <f>IF('System Design'!$F$8=1,'Hourly Demand and Generation'!J615*'System Design'!$F$22,IF('System Design'!$F$8=2,'Hourly Demand and Generation'!K615*'System Design'!$F$22,IF('System Design'!$F$8=3,'Hourly Demand and Generation'!L615*'System Design'!$F$22)))</f>
        <v>1000</v>
      </c>
      <c r="Q615" s="32">
        <f t="shared" si="128"/>
        <v>0</v>
      </c>
      <c r="R615" s="32">
        <f t="shared" si="133"/>
        <v>5400</v>
      </c>
      <c r="S615" s="32">
        <f t="shared" si="134"/>
        <v>0</v>
      </c>
      <c r="T615" s="32">
        <f t="shared" si="135"/>
        <v>21600</v>
      </c>
      <c r="U615" s="32">
        <f t="shared" si="136"/>
        <v>0</v>
      </c>
      <c r="V615" s="32">
        <f t="shared" si="129"/>
        <v>680.49999999999989</v>
      </c>
      <c r="W615" s="32">
        <f t="shared" si="137"/>
        <v>680.49999999999989</v>
      </c>
      <c r="X615" s="32">
        <f t="shared" si="138"/>
        <v>680.49999999999989</v>
      </c>
    </row>
    <row r="616" spans="1:24" x14ac:dyDescent="0.25">
      <c r="A616" s="2"/>
      <c r="B616" s="2" t="s">
        <v>2</v>
      </c>
      <c r="C616" s="2">
        <f t="shared" si="139"/>
        <v>26</v>
      </c>
      <c r="D616" s="2">
        <f t="shared" si="140"/>
        <v>12</v>
      </c>
      <c r="E616" s="2">
        <f t="shared" si="132"/>
        <v>612</v>
      </c>
      <c r="F616" s="11">
        <v>485.1</v>
      </c>
      <c r="G616" s="9">
        <v>0.36</v>
      </c>
      <c r="H616" s="9">
        <v>0.36</v>
      </c>
      <c r="I616" s="10">
        <v>0.36</v>
      </c>
      <c r="J616" s="9">
        <v>0.375</v>
      </c>
      <c r="K616" s="9">
        <v>0.375</v>
      </c>
      <c r="L616" s="9">
        <v>0.375</v>
      </c>
      <c r="N616" s="32">
        <f>IF('System Design'!$F$8=1,'Hourly Demand and Generation'!G616*'System Design'!$F$21,IF('System Design'!$F$8=2,'Hourly Demand and Generation'!H616*'System Design'!$F$21,IF('System Design'!$F$8=3,'Hourly Demand and Generation'!I616*'System Design'!$F$21)))</f>
        <v>180</v>
      </c>
      <c r="O616" s="32">
        <f>IF('System Design'!$F$8=1,'Hourly Demand and Generation'!J616*'System Design'!$F$22,IF('System Design'!$F$8=2,'Hourly Demand and Generation'!K616*'System Design'!$F$22,IF('System Design'!$F$8=3,'Hourly Demand and Generation'!L616*'System Design'!$F$22)))</f>
        <v>937.5</v>
      </c>
      <c r="Q616" s="32">
        <f t="shared" si="128"/>
        <v>0</v>
      </c>
      <c r="R616" s="32">
        <f t="shared" si="133"/>
        <v>5400</v>
      </c>
      <c r="S616" s="32">
        <f t="shared" si="134"/>
        <v>0</v>
      </c>
      <c r="T616" s="32">
        <f t="shared" si="135"/>
        <v>21600</v>
      </c>
      <c r="U616" s="32">
        <f t="shared" si="136"/>
        <v>0</v>
      </c>
      <c r="V616" s="32">
        <f t="shared" si="129"/>
        <v>632.4</v>
      </c>
      <c r="W616" s="32">
        <f t="shared" si="137"/>
        <v>632.4</v>
      </c>
      <c r="X616" s="32">
        <f t="shared" si="138"/>
        <v>632.4</v>
      </c>
    </row>
    <row r="617" spans="1:24" x14ac:dyDescent="0.25">
      <c r="A617" s="2"/>
      <c r="B617" s="2" t="s">
        <v>2</v>
      </c>
      <c r="C617" s="2">
        <f t="shared" si="139"/>
        <v>26</v>
      </c>
      <c r="D617" s="2">
        <f t="shared" si="140"/>
        <v>13</v>
      </c>
      <c r="E617" s="2">
        <f t="shared" si="132"/>
        <v>613</v>
      </c>
      <c r="F617" s="11">
        <v>504</v>
      </c>
      <c r="G617" s="9">
        <v>0.29880000000000001</v>
      </c>
      <c r="H617" s="9">
        <v>0.315</v>
      </c>
      <c r="I617" s="10">
        <v>0.33119999999999999</v>
      </c>
      <c r="J617" s="9">
        <v>0.4</v>
      </c>
      <c r="K617" s="9">
        <v>0.4</v>
      </c>
      <c r="L617" s="9">
        <v>0.4</v>
      </c>
      <c r="N617" s="32">
        <f>IF('System Design'!$F$8=1,'Hourly Demand and Generation'!G617*'System Design'!$F$21,IF('System Design'!$F$8=2,'Hourly Demand and Generation'!H617*'System Design'!$F$21,IF('System Design'!$F$8=3,'Hourly Demand and Generation'!I617*'System Design'!$F$21)))</f>
        <v>165.6</v>
      </c>
      <c r="O617" s="32">
        <f>IF('System Design'!$F$8=1,'Hourly Demand and Generation'!J617*'System Design'!$F$22,IF('System Design'!$F$8=2,'Hourly Demand and Generation'!K617*'System Design'!$F$22,IF('System Design'!$F$8=3,'Hourly Demand and Generation'!L617*'System Design'!$F$22)))</f>
        <v>1000</v>
      </c>
      <c r="Q617" s="32">
        <f t="shared" si="128"/>
        <v>0</v>
      </c>
      <c r="R617" s="32">
        <f t="shared" si="133"/>
        <v>5400</v>
      </c>
      <c r="S617" s="32">
        <f t="shared" si="134"/>
        <v>0</v>
      </c>
      <c r="T617" s="32">
        <f t="shared" si="135"/>
        <v>21600</v>
      </c>
      <c r="U617" s="32">
        <f t="shared" si="136"/>
        <v>0</v>
      </c>
      <c r="V617" s="32">
        <f t="shared" si="129"/>
        <v>661.59999999999991</v>
      </c>
      <c r="W617" s="32">
        <f t="shared" si="137"/>
        <v>661.59999999999991</v>
      </c>
      <c r="X617" s="32">
        <f t="shared" si="138"/>
        <v>661.59999999999991</v>
      </c>
    </row>
    <row r="618" spans="1:24" x14ac:dyDescent="0.25">
      <c r="A618" s="2"/>
      <c r="B618" s="2" t="s">
        <v>2</v>
      </c>
      <c r="C618" s="2">
        <f t="shared" si="139"/>
        <v>26</v>
      </c>
      <c r="D618" s="2">
        <f t="shared" si="140"/>
        <v>14</v>
      </c>
      <c r="E618" s="2">
        <f t="shared" si="132"/>
        <v>614</v>
      </c>
      <c r="F618" s="11">
        <v>504</v>
      </c>
      <c r="G618" s="9">
        <v>0.2412</v>
      </c>
      <c r="H618" s="9">
        <v>0.25559999999999999</v>
      </c>
      <c r="I618" s="10">
        <v>0.27</v>
      </c>
      <c r="J618" s="9">
        <v>0.42499999999999999</v>
      </c>
      <c r="K618" s="9">
        <v>0.42499999999999999</v>
      </c>
      <c r="L618" s="9">
        <v>0.42499999999999999</v>
      </c>
      <c r="N618" s="32">
        <f>IF('System Design'!$F$8=1,'Hourly Demand and Generation'!G618*'System Design'!$F$21,IF('System Design'!$F$8=2,'Hourly Demand and Generation'!H618*'System Design'!$F$21,IF('System Design'!$F$8=3,'Hourly Demand and Generation'!I618*'System Design'!$F$21)))</f>
        <v>135</v>
      </c>
      <c r="O618" s="32">
        <f>IF('System Design'!$F$8=1,'Hourly Demand and Generation'!J618*'System Design'!$F$22,IF('System Design'!$F$8=2,'Hourly Demand and Generation'!K618*'System Design'!$F$22,IF('System Design'!$F$8=3,'Hourly Demand and Generation'!L618*'System Design'!$F$22)))</f>
        <v>1062.5</v>
      </c>
      <c r="Q618" s="32">
        <f t="shared" si="128"/>
        <v>0</v>
      </c>
      <c r="R618" s="32">
        <f t="shared" si="133"/>
        <v>5400</v>
      </c>
      <c r="S618" s="32">
        <f t="shared" si="134"/>
        <v>0</v>
      </c>
      <c r="T618" s="32">
        <f t="shared" si="135"/>
        <v>21600</v>
      </c>
      <c r="U618" s="32">
        <f t="shared" si="136"/>
        <v>0</v>
      </c>
      <c r="V618" s="32">
        <f t="shared" si="129"/>
        <v>693.5</v>
      </c>
      <c r="W618" s="32">
        <f t="shared" si="137"/>
        <v>693.5</v>
      </c>
      <c r="X618" s="32">
        <f t="shared" si="138"/>
        <v>693.5</v>
      </c>
    </row>
    <row r="619" spans="1:24" x14ac:dyDescent="0.25">
      <c r="A619" s="2"/>
      <c r="B619" s="2" t="s">
        <v>2</v>
      </c>
      <c r="C619" s="2">
        <f t="shared" si="139"/>
        <v>26</v>
      </c>
      <c r="D619" s="2">
        <f t="shared" si="140"/>
        <v>15</v>
      </c>
      <c r="E619" s="2">
        <f t="shared" si="132"/>
        <v>615</v>
      </c>
      <c r="F619" s="11">
        <v>535.5</v>
      </c>
      <c r="G619" s="9">
        <v>0.18</v>
      </c>
      <c r="H619" s="9">
        <v>0.19439999999999999</v>
      </c>
      <c r="I619" s="10">
        <v>0.20880000000000001</v>
      </c>
      <c r="J619" s="9">
        <v>0.45</v>
      </c>
      <c r="K619" s="9">
        <v>0.45</v>
      </c>
      <c r="L619" s="9">
        <v>0.45</v>
      </c>
      <c r="N619" s="32">
        <f>IF('System Design'!$F$8=1,'Hourly Demand and Generation'!G619*'System Design'!$F$21,IF('System Design'!$F$8=2,'Hourly Demand and Generation'!H619*'System Design'!$F$21,IF('System Design'!$F$8=3,'Hourly Demand and Generation'!I619*'System Design'!$F$21)))</f>
        <v>104.4</v>
      </c>
      <c r="O619" s="32">
        <f>IF('System Design'!$F$8=1,'Hourly Demand and Generation'!J619*'System Design'!$F$22,IF('System Design'!$F$8=2,'Hourly Demand and Generation'!K619*'System Design'!$F$22,IF('System Design'!$F$8=3,'Hourly Demand and Generation'!L619*'System Design'!$F$22)))</f>
        <v>1125</v>
      </c>
      <c r="Q619" s="32">
        <f t="shared" si="128"/>
        <v>0</v>
      </c>
      <c r="R619" s="32">
        <f t="shared" si="133"/>
        <v>5400</v>
      </c>
      <c r="S619" s="32">
        <f t="shared" si="134"/>
        <v>0</v>
      </c>
      <c r="T619" s="32">
        <f t="shared" si="135"/>
        <v>21600</v>
      </c>
      <c r="U619" s="32">
        <f t="shared" si="136"/>
        <v>0</v>
      </c>
      <c r="V619" s="32">
        <f t="shared" si="129"/>
        <v>693.90000000000009</v>
      </c>
      <c r="W619" s="32">
        <f t="shared" si="137"/>
        <v>693.90000000000009</v>
      </c>
      <c r="X619" s="32">
        <f t="shared" si="138"/>
        <v>693.90000000000009</v>
      </c>
    </row>
    <row r="620" spans="1:24" x14ac:dyDescent="0.25">
      <c r="A620" s="2"/>
      <c r="B620" s="2" t="s">
        <v>2</v>
      </c>
      <c r="C620" s="2">
        <f t="shared" si="139"/>
        <v>26</v>
      </c>
      <c r="D620" s="2">
        <f t="shared" si="140"/>
        <v>16</v>
      </c>
      <c r="E620" s="2">
        <f t="shared" si="132"/>
        <v>616</v>
      </c>
      <c r="F620" s="11">
        <v>567</v>
      </c>
      <c r="G620" s="9">
        <v>0.1188</v>
      </c>
      <c r="H620" s="9">
        <v>0.13500000000000001</v>
      </c>
      <c r="I620" s="10">
        <v>0.1512</v>
      </c>
      <c r="J620" s="9">
        <v>0.45</v>
      </c>
      <c r="K620" s="9">
        <v>0.45</v>
      </c>
      <c r="L620" s="9">
        <v>0.45</v>
      </c>
      <c r="N620" s="32">
        <f>IF('System Design'!$F$8=1,'Hourly Demand and Generation'!G620*'System Design'!$F$21,IF('System Design'!$F$8=2,'Hourly Demand and Generation'!H620*'System Design'!$F$21,IF('System Design'!$F$8=3,'Hourly Demand and Generation'!I620*'System Design'!$F$21)))</f>
        <v>75.599999999999994</v>
      </c>
      <c r="O620" s="32">
        <f>IF('System Design'!$F$8=1,'Hourly Demand and Generation'!J620*'System Design'!$F$22,IF('System Design'!$F$8=2,'Hourly Demand and Generation'!K620*'System Design'!$F$22,IF('System Design'!$F$8=3,'Hourly Demand and Generation'!L620*'System Design'!$F$22)))</f>
        <v>1125</v>
      </c>
      <c r="Q620" s="32">
        <f t="shared" si="128"/>
        <v>0</v>
      </c>
      <c r="R620" s="32">
        <f t="shared" si="133"/>
        <v>5400</v>
      </c>
      <c r="S620" s="32">
        <f t="shared" si="134"/>
        <v>0</v>
      </c>
      <c r="T620" s="32">
        <f t="shared" si="135"/>
        <v>21600</v>
      </c>
      <c r="U620" s="32">
        <f t="shared" si="136"/>
        <v>0</v>
      </c>
      <c r="V620" s="32">
        <f t="shared" si="129"/>
        <v>633.59999999999991</v>
      </c>
      <c r="W620" s="32">
        <f t="shared" si="137"/>
        <v>633.59999999999991</v>
      </c>
      <c r="X620" s="32">
        <f t="shared" si="138"/>
        <v>633.59999999999991</v>
      </c>
    </row>
    <row r="621" spans="1:24" x14ac:dyDescent="0.25">
      <c r="A621" s="2"/>
      <c r="B621" s="2" t="s">
        <v>2</v>
      </c>
      <c r="C621" s="2">
        <f t="shared" si="139"/>
        <v>26</v>
      </c>
      <c r="D621" s="2">
        <f t="shared" si="140"/>
        <v>17</v>
      </c>
      <c r="E621" s="2">
        <f t="shared" si="132"/>
        <v>617</v>
      </c>
      <c r="F621" s="11">
        <v>598.5</v>
      </c>
      <c r="G621" s="9">
        <v>6.1199999999999997E-2</v>
      </c>
      <c r="H621" s="9">
        <v>7.5600000000000001E-2</v>
      </c>
      <c r="I621" s="10">
        <v>0.09</v>
      </c>
      <c r="J621" s="9">
        <v>0.5</v>
      </c>
      <c r="K621" s="9">
        <v>0.5</v>
      </c>
      <c r="L621" s="9">
        <v>0.5</v>
      </c>
      <c r="N621" s="32">
        <f>IF('System Design'!$F$8=1,'Hourly Demand and Generation'!G621*'System Design'!$F$21,IF('System Design'!$F$8=2,'Hourly Demand and Generation'!H621*'System Design'!$F$21,IF('System Design'!$F$8=3,'Hourly Demand and Generation'!I621*'System Design'!$F$21)))</f>
        <v>45</v>
      </c>
      <c r="O621" s="32">
        <f>IF('System Design'!$F$8=1,'Hourly Demand and Generation'!J621*'System Design'!$F$22,IF('System Design'!$F$8=2,'Hourly Demand and Generation'!K621*'System Design'!$F$22,IF('System Design'!$F$8=3,'Hourly Demand and Generation'!L621*'System Design'!$F$22)))</f>
        <v>1250</v>
      </c>
      <c r="Q621" s="32">
        <f t="shared" si="128"/>
        <v>0</v>
      </c>
      <c r="R621" s="32">
        <f t="shared" si="133"/>
        <v>5400</v>
      </c>
      <c r="S621" s="32">
        <f t="shared" si="134"/>
        <v>0</v>
      </c>
      <c r="T621" s="32">
        <f t="shared" si="135"/>
        <v>21600</v>
      </c>
      <c r="U621" s="32">
        <f t="shared" si="136"/>
        <v>0</v>
      </c>
      <c r="V621" s="32">
        <f t="shared" si="129"/>
        <v>696.5</v>
      </c>
      <c r="W621" s="32">
        <f t="shared" si="137"/>
        <v>696.5</v>
      </c>
      <c r="X621" s="32">
        <f t="shared" si="138"/>
        <v>696.5</v>
      </c>
    </row>
    <row r="622" spans="1:24" x14ac:dyDescent="0.25">
      <c r="A622" s="2"/>
      <c r="B622" s="2" t="s">
        <v>2</v>
      </c>
      <c r="C622" s="2">
        <f t="shared" si="139"/>
        <v>26</v>
      </c>
      <c r="D622" s="2">
        <f t="shared" si="140"/>
        <v>18</v>
      </c>
      <c r="E622" s="2">
        <f t="shared" si="132"/>
        <v>618</v>
      </c>
      <c r="F622" s="11">
        <v>630</v>
      </c>
      <c r="G622" s="9">
        <v>2.8799999999999999E-2</v>
      </c>
      <c r="H622" s="9">
        <v>4.4999999999999998E-2</v>
      </c>
      <c r="I622" s="10">
        <v>6.1199999999999997E-2</v>
      </c>
      <c r="J622" s="9">
        <v>0.47499999999999998</v>
      </c>
      <c r="K622" s="9">
        <v>0.47499999999999998</v>
      </c>
      <c r="L622" s="9">
        <v>0.47499999999999998</v>
      </c>
      <c r="N622" s="32">
        <f>IF('System Design'!$F$8=1,'Hourly Demand and Generation'!G622*'System Design'!$F$21,IF('System Design'!$F$8=2,'Hourly Demand and Generation'!H622*'System Design'!$F$21,IF('System Design'!$F$8=3,'Hourly Demand and Generation'!I622*'System Design'!$F$21)))</f>
        <v>30.599999999999998</v>
      </c>
      <c r="O622" s="32">
        <f>IF('System Design'!$F$8=1,'Hourly Demand and Generation'!J622*'System Design'!$F$22,IF('System Design'!$F$8=2,'Hourly Demand and Generation'!K622*'System Design'!$F$22,IF('System Design'!$F$8=3,'Hourly Demand and Generation'!L622*'System Design'!$F$22)))</f>
        <v>1187.5</v>
      </c>
      <c r="Q622" s="32">
        <f t="shared" si="128"/>
        <v>0</v>
      </c>
      <c r="R622" s="32">
        <f t="shared" si="133"/>
        <v>5400</v>
      </c>
      <c r="S622" s="32">
        <f t="shared" si="134"/>
        <v>0</v>
      </c>
      <c r="T622" s="32">
        <f t="shared" si="135"/>
        <v>21600</v>
      </c>
      <c r="U622" s="32">
        <f t="shared" si="136"/>
        <v>0</v>
      </c>
      <c r="V622" s="32">
        <f t="shared" si="129"/>
        <v>588.09999999999991</v>
      </c>
      <c r="W622" s="32">
        <f t="shared" si="137"/>
        <v>588.09999999999991</v>
      </c>
      <c r="X622" s="32">
        <f t="shared" si="138"/>
        <v>588.09999999999991</v>
      </c>
    </row>
    <row r="623" spans="1:24" x14ac:dyDescent="0.25">
      <c r="A623" s="2"/>
      <c r="B623" s="2" t="s">
        <v>2</v>
      </c>
      <c r="C623" s="2">
        <f t="shared" si="139"/>
        <v>26</v>
      </c>
      <c r="D623" s="2">
        <f t="shared" si="140"/>
        <v>19</v>
      </c>
      <c r="E623" s="2">
        <f t="shared" si="132"/>
        <v>619</v>
      </c>
      <c r="F623" s="11">
        <v>611.1</v>
      </c>
      <c r="G623" s="9">
        <v>0</v>
      </c>
      <c r="H623" s="9">
        <v>1.44E-2</v>
      </c>
      <c r="I623" s="10">
        <v>2.8799999999999999E-2</v>
      </c>
      <c r="J623" s="9">
        <v>0.45</v>
      </c>
      <c r="K623" s="9">
        <v>0.45</v>
      </c>
      <c r="L623" s="9">
        <v>0.45</v>
      </c>
      <c r="N623" s="32">
        <f>IF('System Design'!$F$8=1,'Hourly Demand and Generation'!G623*'System Design'!$F$21,IF('System Design'!$F$8=2,'Hourly Demand and Generation'!H623*'System Design'!$F$21,IF('System Design'!$F$8=3,'Hourly Demand and Generation'!I623*'System Design'!$F$21)))</f>
        <v>14.4</v>
      </c>
      <c r="O623" s="32">
        <f>IF('System Design'!$F$8=1,'Hourly Demand and Generation'!J623*'System Design'!$F$22,IF('System Design'!$F$8=2,'Hourly Demand and Generation'!K623*'System Design'!$F$22,IF('System Design'!$F$8=3,'Hourly Demand and Generation'!L623*'System Design'!$F$22)))</f>
        <v>1125</v>
      </c>
      <c r="Q623" s="32">
        <f t="shared" si="128"/>
        <v>0</v>
      </c>
      <c r="R623" s="32">
        <f t="shared" si="133"/>
        <v>5400</v>
      </c>
      <c r="S623" s="32">
        <f t="shared" si="134"/>
        <v>0</v>
      </c>
      <c r="T623" s="32">
        <f t="shared" si="135"/>
        <v>21600</v>
      </c>
      <c r="U623" s="32">
        <f t="shared" si="136"/>
        <v>0</v>
      </c>
      <c r="V623" s="32">
        <f t="shared" si="129"/>
        <v>528.30000000000007</v>
      </c>
      <c r="W623" s="32">
        <f t="shared" si="137"/>
        <v>528.30000000000007</v>
      </c>
      <c r="X623" s="32">
        <f t="shared" si="138"/>
        <v>528.30000000000007</v>
      </c>
    </row>
    <row r="624" spans="1:24" x14ac:dyDescent="0.25">
      <c r="A624" s="2"/>
      <c r="B624" s="2" t="s">
        <v>2</v>
      </c>
      <c r="C624" s="2">
        <f t="shared" si="139"/>
        <v>26</v>
      </c>
      <c r="D624" s="2">
        <f t="shared" si="140"/>
        <v>20</v>
      </c>
      <c r="E624" s="2">
        <f t="shared" si="132"/>
        <v>620</v>
      </c>
      <c r="F624" s="11">
        <v>598.5</v>
      </c>
      <c r="G624" s="9">
        <v>0</v>
      </c>
      <c r="H624" s="9">
        <v>0</v>
      </c>
      <c r="I624" s="10">
        <v>0</v>
      </c>
      <c r="J624" s="9">
        <v>0.45</v>
      </c>
      <c r="K624" s="9">
        <v>0.45</v>
      </c>
      <c r="L624" s="9">
        <v>0.45</v>
      </c>
      <c r="N624" s="32">
        <f>IF('System Design'!$F$8=1,'Hourly Demand and Generation'!G624*'System Design'!$F$21,IF('System Design'!$F$8=2,'Hourly Demand and Generation'!H624*'System Design'!$F$21,IF('System Design'!$F$8=3,'Hourly Demand and Generation'!I624*'System Design'!$F$21)))</f>
        <v>0</v>
      </c>
      <c r="O624" s="32">
        <f>IF('System Design'!$F$8=1,'Hourly Demand and Generation'!J624*'System Design'!$F$22,IF('System Design'!$F$8=2,'Hourly Demand and Generation'!K624*'System Design'!$F$22,IF('System Design'!$F$8=3,'Hourly Demand and Generation'!L624*'System Design'!$F$22)))</f>
        <v>1125</v>
      </c>
      <c r="Q624" s="32">
        <f t="shared" si="128"/>
        <v>0</v>
      </c>
      <c r="R624" s="32">
        <f t="shared" si="133"/>
        <v>5400</v>
      </c>
      <c r="S624" s="32">
        <f t="shared" si="134"/>
        <v>0</v>
      </c>
      <c r="T624" s="32">
        <f t="shared" si="135"/>
        <v>21600</v>
      </c>
      <c r="U624" s="32">
        <f t="shared" si="136"/>
        <v>0</v>
      </c>
      <c r="V624" s="32">
        <f t="shared" si="129"/>
        <v>526.5</v>
      </c>
      <c r="W624" s="32">
        <f t="shared" si="137"/>
        <v>526.5</v>
      </c>
      <c r="X624" s="32">
        <f t="shared" si="138"/>
        <v>526.5</v>
      </c>
    </row>
    <row r="625" spans="1:24" x14ac:dyDescent="0.25">
      <c r="A625" s="2"/>
      <c r="B625" s="2" t="s">
        <v>2</v>
      </c>
      <c r="C625" s="2">
        <f t="shared" si="139"/>
        <v>26</v>
      </c>
      <c r="D625" s="2">
        <f t="shared" si="140"/>
        <v>21</v>
      </c>
      <c r="E625" s="2">
        <f t="shared" si="132"/>
        <v>621</v>
      </c>
      <c r="F625" s="11">
        <v>567</v>
      </c>
      <c r="G625" s="9">
        <v>0</v>
      </c>
      <c r="H625" s="9">
        <v>0</v>
      </c>
      <c r="I625" s="10">
        <v>0</v>
      </c>
      <c r="J625" s="9">
        <v>0.45</v>
      </c>
      <c r="K625" s="9">
        <v>0.45</v>
      </c>
      <c r="L625" s="9">
        <v>0.45</v>
      </c>
      <c r="N625" s="32">
        <f>IF('System Design'!$F$8=1,'Hourly Demand and Generation'!G625*'System Design'!$F$21,IF('System Design'!$F$8=2,'Hourly Demand and Generation'!H625*'System Design'!$F$21,IF('System Design'!$F$8=3,'Hourly Demand and Generation'!I625*'System Design'!$F$21)))</f>
        <v>0</v>
      </c>
      <c r="O625" s="32">
        <f>IF('System Design'!$F$8=1,'Hourly Demand and Generation'!J625*'System Design'!$F$22,IF('System Design'!$F$8=2,'Hourly Demand and Generation'!K625*'System Design'!$F$22,IF('System Design'!$F$8=3,'Hourly Demand and Generation'!L625*'System Design'!$F$22)))</f>
        <v>1125</v>
      </c>
      <c r="Q625" s="32">
        <f t="shared" si="128"/>
        <v>0</v>
      </c>
      <c r="R625" s="32">
        <f t="shared" si="133"/>
        <v>5400</v>
      </c>
      <c r="S625" s="32">
        <f t="shared" si="134"/>
        <v>0</v>
      </c>
      <c r="T625" s="32">
        <f t="shared" si="135"/>
        <v>21600</v>
      </c>
      <c r="U625" s="32">
        <f t="shared" si="136"/>
        <v>0</v>
      </c>
      <c r="V625" s="32">
        <f t="shared" si="129"/>
        <v>558</v>
      </c>
      <c r="W625" s="32">
        <f t="shared" si="137"/>
        <v>558</v>
      </c>
      <c r="X625" s="32">
        <f t="shared" si="138"/>
        <v>558</v>
      </c>
    </row>
    <row r="626" spans="1:24" x14ac:dyDescent="0.25">
      <c r="A626" s="2"/>
      <c r="B626" s="2" t="s">
        <v>2</v>
      </c>
      <c r="C626" s="2">
        <f t="shared" si="139"/>
        <v>26</v>
      </c>
      <c r="D626" s="2">
        <f t="shared" si="140"/>
        <v>22</v>
      </c>
      <c r="E626" s="2">
        <f t="shared" si="132"/>
        <v>622</v>
      </c>
      <c r="F626" s="11">
        <v>535.5</v>
      </c>
      <c r="G626" s="9">
        <v>0</v>
      </c>
      <c r="H626" s="9">
        <v>0</v>
      </c>
      <c r="I626" s="10">
        <v>0</v>
      </c>
      <c r="J626" s="9">
        <v>0.47499999999999998</v>
      </c>
      <c r="K626" s="9">
        <v>0.47499999999999998</v>
      </c>
      <c r="L626" s="9">
        <v>0.47499999999999998</v>
      </c>
      <c r="N626" s="32">
        <f>IF('System Design'!$F$8=1,'Hourly Demand and Generation'!G626*'System Design'!$F$21,IF('System Design'!$F$8=2,'Hourly Demand and Generation'!H626*'System Design'!$F$21,IF('System Design'!$F$8=3,'Hourly Demand and Generation'!I626*'System Design'!$F$21)))</f>
        <v>0</v>
      </c>
      <c r="O626" s="32">
        <f>IF('System Design'!$F$8=1,'Hourly Demand and Generation'!J626*'System Design'!$F$22,IF('System Design'!$F$8=2,'Hourly Demand and Generation'!K626*'System Design'!$F$22,IF('System Design'!$F$8=3,'Hourly Demand and Generation'!L626*'System Design'!$F$22)))</f>
        <v>1187.5</v>
      </c>
      <c r="Q626" s="32">
        <f t="shared" si="128"/>
        <v>0</v>
      </c>
      <c r="R626" s="32">
        <f t="shared" si="133"/>
        <v>5400</v>
      </c>
      <c r="S626" s="32">
        <f t="shared" si="134"/>
        <v>0</v>
      </c>
      <c r="T626" s="32">
        <f t="shared" si="135"/>
        <v>21600</v>
      </c>
      <c r="U626" s="32">
        <f t="shared" si="136"/>
        <v>0</v>
      </c>
      <c r="V626" s="32">
        <f t="shared" si="129"/>
        <v>652</v>
      </c>
      <c r="W626" s="32">
        <f t="shared" si="137"/>
        <v>652</v>
      </c>
      <c r="X626" s="32">
        <f t="shared" si="138"/>
        <v>652</v>
      </c>
    </row>
    <row r="627" spans="1:24" x14ac:dyDescent="0.25">
      <c r="A627" s="2"/>
      <c r="B627" s="2" t="s">
        <v>2</v>
      </c>
      <c r="C627" s="2">
        <f t="shared" si="139"/>
        <v>26</v>
      </c>
      <c r="D627" s="2">
        <f t="shared" si="140"/>
        <v>23</v>
      </c>
      <c r="E627" s="2">
        <f t="shared" si="132"/>
        <v>623</v>
      </c>
      <c r="F627" s="11">
        <v>504</v>
      </c>
      <c r="G627" s="9">
        <v>0</v>
      </c>
      <c r="H627" s="9">
        <v>0</v>
      </c>
      <c r="I627" s="10">
        <v>0</v>
      </c>
      <c r="J627" s="9">
        <v>0.4</v>
      </c>
      <c r="K627" s="9">
        <v>0.4</v>
      </c>
      <c r="L627" s="9">
        <v>0.4</v>
      </c>
      <c r="N627" s="32">
        <f>IF('System Design'!$F$8=1,'Hourly Demand and Generation'!G627*'System Design'!$F$21,IF('System Design'!$F$8=2,'Hourly Demand and Generation'!H627*'System Design'!$F$21,IF('System Design'!$F$8=3,'Hourly Demand and Generation'!I627*'System Design'!$F$21)))</f>
        <v>0</v>
      </c>
      <c r="O627" s="32">
        <f>IF('System Design'!$F$8=1,'Hourly Demand and Generation'!J627*'System Design'!$F$22,IF('System Design'!$F$8=2,'Hourly Demand and Generation'!K627*'System Design'!$F$22,IF('System Design'!$F$8=3,'Hourly Demand and Generation'!L627*'System Design'!$F$22)))</f>
        <v>1000</v>
      </c>
      <c r="Q627" s="32">
        <f t="shared" si="128"/>
        <v>0</v>
      </c>
      <c r="R627" s="32">
        <f t="shared" si="133"/>
        <v>5400</v>
      </c>
      <c r="S627" s="32">
        <f t="shared" si="134"/>
        <v>0</v>
      </c>
      <c r="T627" s="32">
        <f t="shared" si="135"/>
        <v>21600</v>
      </c>
      <c r="U627" s="32">
        <f t="shared" si="136"/>
        <v>0</v>
      </c>
      <c r="V627" s="32">
        <f t="shared" si="129"/>
        <v>496</v>
      </c>
      <c r="W627" s="32">
        <f t="shared" si="137"/>
        <v>496</v>
      </c>
      <c r="X627" s="32">
        <f t="shared" si="138"/>
        <v>496</v>
      </c>
    </row>
    <row r="628" spans="1:24" x14ac:dyDescent="0.25">
      <c r="A628" s="2"/>
      <c r="B628" s="2" t="s">
        <v>2</v>
      </c>
      <c r="C628" s="2">
        <f t="shared" si="139"/>
        <v>26</v>
      </c>
      <c r="D628" s="2">
        <f t="shared" si="140"/>
        <v>24</v>
      </c>
      <c r="E628" s="2">
        <f t="shared" si="132"/>
        <v>624</v>
      </c>
      <c r="F628" s="11">
        <v>441</v>
      </c>
      <c r="G628" s="9">
        <v>0</v>
      </c>
      <c r="H628" s="9">
        <v>0</v>
      </c>
      <c r="I628" s="10">
        <v>0</v>
      </c>
      <c r="J628" s="9">
        <v>0.4</v>
      </c>
      <c r="K628" s="9">
        <v>0.4</v>
      </c>
      <c r="L628" s="9">
        <v>0.4</v>
      </c>
      <c r="N628" s="32">
        <f>IF('System Design'!$F$8=1,'Hourly Demand and Generation'!G628*'System Design'!$F$21,IF('System Design'!$F$8=2,'Hourly Demand and Generation'!H628*'System Design'!$F$21,IF('System Design'!$F$8=3,'Hourly Demand and Generation'!I628*'System Design'!$F$21)))</f>
        <v>0</v>
      </c>
      <c r="O628" s="32">
        <f>IF('System Design'!$F$8=1,'Hourly Demand and Generation'!J628*'System Design'!$F$22,IF('System Design'!$F$8=2,'Hourly Demand and Generation'!K628*'System Design'!$F$22,IF('System Design'!$F$8=3,'Hourly Demand and Generation'!L628*'System Design'!$F$22)))</f>
        <v>1000</v>
      </c>
      <c r="Q628" s="32">
        <f t="shared" si="128"/>
        <v>0</v>
      </c>
      <c r="R628" s="32">
        <f t="shared" si="133"/>
        <v>5400</v>
      </c>
      <c r="S628" s="32">
        <f t="shared" si="134"/>
        <v>0</v>
      </c>
      <c r="T628" s="32">
        <f t="shared" si="135"/>
        <v>21600</v>
      </c>
      <c r="U628" s="32">
        <f t="shared" si="136"/>
        <v>0</v>
      </c>
      <c r="V628" s="32">
        <f t="shared" si="129"/>
        <v>559</v>
      </c>
      <c r="W628" s="32">
        <f t="shared" si="137"/>
        <v>559</v>
      </c>
      <c r="X628" s="32">
        <f t="shared" si="138"/>
        <v>559</v>
      </c>
    </row>
    <row r="629" spans="1:24" x14ac:dyDescent="0.25">
      <c r="A629" s="2"/>
      <c r="B629" s="2" t="s">
        <v>2</v>
      </c>
      <c r="C629" s="2">
        <f>C628+1</f>
        <v>27</v>
      </c>
      <c r="D629" s="2">
        <v>1</v>
      </c>
      <c r="E629" s="2">
        <f t="shared" si="132"/>
        <v>625</v>
      </c>
      <c r="F629" s="11">
        <v>378</v>
      </c>
      <c r="G629" s="9">
        <v>0</v>
      </c>
      <c r="H629" s="9">
        <v>0</v>
      </c>
      <c r="I629" s="9">
        <v>0</v>
      </c>
      <c r="J629" s="9">
        <v>0.22662567570412101</v>
      </c>
      <c r="K629" s="9">
        <v>0.5</v>
      </c>
      <c r="L629" s="9">
        <v>0.5</v>
      </c>
      <c r="N629" s="32">
        <f>IF('System Design'!$F$8=1,'Hourly Demand and Generation'!G629*'System Design'!$F$21,IF('System Design'!$F$8=2,'Hourly Demand and Generation'!H629*'System Design'!$F$21,IF('System Design'!$F$8=3,'Hourly Demand and Generation'!I629*'System Design'!$F$21)))</f>
        <v>0</v>
      </c>
      <c r="O629" s="32">
        <f>IF('System Design'!$F$8=1,'Hourly Demand and Generation'!J629*'System Design'!$F$22,IF('System Design'!$F$8=2,'Hourly Demand and Generation'!K629*'System Design'!$F$22,IF('System Design'!$F$8=3,'Hourly Demand and Generation'!L629*'System Design'!$F$22)))</f>
        <v>1250</v>
      </c>
      <c r="Q629" s="32">
        <f t="shared" si="128"/>
        <v>0</v>
      </c>
      <c r="R629" s="32">
        <f t="shared" si="133"/>
        <v>5400</v>
      </c>
      <c r="S629" s="32">
        <f t="shared" si="134"/>
        <v>0</v>
      </c>
      <c r="T629" s="32">
        <f t="shared" si="135"/>
        <v>21600</v>
      </c>
      <c r="U629" s="32">
        <f t="shared" si="136"/>
        <v>0</v>
      </c>
      <c r="V629" s="32">
        <f t="shared" si="129"/>
        <v>872</v>
      </c>
      <c r="W629" s="32">
        <f t="shared" si="137"/>
        <v>872</v>
      </c>
      <c r="X629" s="32">
        <f t="shared" si="138"/>
        <v>872</v>
      </c>
    </row>
    <row r="630" spans="1:24" x14ac:dyDescent="0.25">
      <c r="A630" s="2"/>
      <c r="B630" s="2" t="s">
        <v>2</v>
      </c>
      <c r="C630" s="2">
        <f>C629</f>
        <v>27</v>
      </c>
      <c r="D630" s="2">
        <f>D629+1</f>
        <v>2</v>
      </c>
      <c r="E630" s="2">
        <f t="shared" si="132"/>
        <v>626</v>
      </c>
      <c r="F630" s="11">
        <v>346.5</v>
      </c>
      <c r="G630" s="9">
        <v>0</v>
      </c>
      <c r="H630" s="9">
        <v>0</v>
      </c>
      <c r="I630" s="10">
        <v>0</v>
      </c>
      <c r="J630" s="9">
        <v>0.20396310813370899</v>
      </c>
      <c r="K630" s="9">
        <v>0.45</v>
      </c>
      <c r="L630" s="9">
        <v>0.45</v>
      </c>
      <c r="N630" s="32">
        <f>IF('System Design'!$F$8=1,'Hourly Demand and Generation'!G630*'System Design'!$F$21,IF('System Design'!$F$8=2,'Hourly Demand and Generation'!H630*'System Design'!$F$21,IF('System Design'!$F$8=3,'Hourly Demand and Generation'!I630*'System Design'!$F$21)))</f>
        <v>0</v>
      </c>
      <c r="O630" s="32">
        <f>IF('System Design'!$F$8=1,'Hourly Demand and Generation'!J630*'System Design'!$F$22,IF('System Design'!$F$8=2,'Hourly Demand and Generation'!K630*'System Design'!$F$22,IF('System Design'!$F$8=3,'Hourly Demand and Generation'!L630*'System Design'!$F$22)))</f>
        <v>1125</v>
      </c>
      <c r="Q630" s="32">
        <f t="shared" si="128"/>
        <v>0</v>
      </c>
      <c r="R630" s="32">
        <f t="shared" si="133"/>
        <v>5400</v>
      </c>
      <c r="S630" s="32">
        <f t="shared" si="134"/>
        <v>0</v>
      </c>
      <c r="T630" s="32">
        <f t="shared" si="135"/>
        <v>21600</v>
      </c>
      <c r="U630" s="32">
        <f t="shared" si="136"/>
        <v>0</v>
      </c>
      <c r="V630" s="32">
        <f t="shared" si="129"/>
        <v>778.5</v>
      </c>
      <c r="W630" s="32">
        <f t="shared" si="137"/>
        <v>778.5</v>
      </c>
      <c r="X630" s="32">
        <f t="shared" si="138"/>
        <v>778.5</v>
      </c>
    </row>
    <row r="631" spans="1:24" x14ac:dyDescent="0.25">
      <c r="A631" s="2"/>
      <c r="B631" s="2" t="s">
        <v>2</v>
      </c>
      <c r="C631" s="2">
        <f t="shared" ref="C631:C652" si="141">C630</f>
        <v>27</v>
      </c>
      <c r="D631" s="2">
        <f t="shared" ref="D631:D652" si="142">D630+1</f>
        <v>3</v>
      </c>
      <c r="E631" s="2">
        <f t="shared" si="132"/>
        <v>627</v>
      </c>
      <c r="F631" s="11">
        <v>315</v>
      </c>
      <c r="G631" s="9">
        <v>0</v>
      </c>
      <c r="H631" s="9">
        <v>0</v>
      </c>
      <c r="I631" s="10">
        <v>0</v>
      </c>
      <c r="J631" s="9">
        <v>0.20396310813370899</v>
      </c>
      <c r="K631" s="9">
        <v>0.45</v>
      </c>
      <c r="L631" s="9">
        <v>0.45</v>
      </c>
      <c r="N631" s="32">
        <f>IF('System Design'!$F$8=1,'Hourly Demand and Generation'!G631*'System Design'!$F$21,IF('System Design'!$F$8=2,'Hourly Demand and Generation'!H631*'System Design'!$F$21,IF('System Design'!$F$8=3,'Hourly Demand and Generation'!I631*'System Design'!$F$21)))</f>
        <v>0</v>
      </c>
      <c r="O631" s="32">
        <f>IF('System Design'!$F$8=1,'Hourly Demand and Generation'!J631*'System Design'!$F$22,IF('System Design'!$F$8=2,'Hourly Demand and Generation'!K631*'System Design'!$F$22,IF('System Design'!$F$8=3,'Hourly Demand and Generation'!L631*'System Design'!$F$22)))</f>
        <v>1125</v>
      </c>
      <c r="Q631" s="32">
        <f t="shared" si="128"/>
        <v>0</v>
      </c>
      <c r="R631" s="32">
        <f t="shared" si="133"/>
        <v>5400</v>
      </c>
      <c r="S631" s="32">
        <f t="shared" si="134"/>
        <v>0</v>
      </c>
      <c r="T631" s="32">
        <f t="shared" si="135"/>
        <v>21600</v>
      </c>
      <c r="U631" s="32">
        <f t="shared" si="136"/>
        <v>0</v>
      </c>
      <c r="V631" s="32">
        <f t="shared" si="129"/>
        <v>810</v>
      </c>
      <c r="W631" s="32">
        <f t="shared" si="137"/>
        <v>810</v>
      </c>
      <c r="X631" s="32">
        <f t="shared" si="138"/>
        <v>810</v>
      </c>
    </row>
    <row r="632" spans="1:24" x14ac:dyDescent="0.25">
      <c r="A632" s="2"/>
      <c r="B632" s="2" t="s">
        <v>2</v>
      </c>
      <c r="C632" s="2">
        <f t="shared" si="141"/>
        <v>27</v>
      </c>
      <c r="D632" s="2">
        <f t="shared" si="142"/>
        <v>4</v>
      </c>
      <c r="E632" s="2">
        <f t="shared" si="132"/>
        <v>628</v>
      </c>
      <c r="F632" s="11">
        <v>378</v>
      </c>
      <c r="G632" s="9">
        <v>0</v>
      </c>
      <c r="H632" s="9">
        <v>0</v>
      </c>
      <c r="I632" s="10">
        <v>0</v>
      </c>
      <c r="J632" s="9">
        <v>0.22662567570412101</v>
      </c>
      <c r="K632" s="9">
        <v>0.5</v>
      </c>
      <c r="L632" s="9">
        <v>0.5</v>
      </c>
      <c r="N632" s="32">
        <f>IF('System Design'!$F$8=1,'Hourly Demand and Generation'!G632*'System Design'!$F$21,IF('System Design'!$F$8=2,'Hourly Demand and Generation'!H632*'System Design'!$F$21,IF('System Design'!$F$8=3,'Hourly Demand and Generation'!I632*'System Design'!$F$21)))</f>
        <v>0</v>
      </c>
      <c r="O632" s="32">
        <f>IF('System Design'!$F$8=1,'Hourly Demand and Generation'!J632*'System Design'!$F$22,IF('System Design'!$F$8=2,'Hourly Demand and Generation'!K632*'System Design'!$F$22,IF('System Design'!$F$8=3,'Hourly Demand and Generation'!L632*'System Design'!$F$22)))</f>
        <v>1250</v>
      </c>
      <c r="Q632" s="32">
        <f t="shared" si="128"/>
        <v>0</v>
      </c>
      <c r="R632" s="32">
        <f t="shared" si="133"/>
        <v>5400</v>
      </c>
      <c r="S632" s="32">
        <f t="shared" si="134"/>
        <v>0</v>
      </c>
      <c r="T632" s="32">
        <f t="shared" si="135"/>
        <v>21600</v>
      </c>
      <c r="U632" s="32">
        <f t="shared" si="136"/>
        <v>0</v>
      </c>
      <c r="V632" s="32">
        <f t="shared" si="129"/>
        <v>872</v>
      </c>
      <c r="W632" s="32">
        <f t="shared" si="137"/>
        <v>872</v>
      </c>
      <c r="X632" s="32">
        <f t="shared" si="138"/>
        <v>872</v>
      </c>
    </row>
    <row r="633" spans="1:24" x14ac:dyDescent="0.25">
      <c r="A633" s="2"/>
      <c r="B633" s="2" t="s">
        <v>2</v>
      </c>
      <c r="C633" s="2">
        <f t="shared" si="141"/>
        <v>27</v>
      </c>
      <c r="D633" s="2">
        <f t="shared" si="142"/>
        <v>5</v>
      </c>
      <c r="E633" s="2">
        <f t="shared" si="132"/>
        <v>629</v>
      </c>
      <c r="F633" s="11">
        <v>409.5</v>
      </c>
      <c r="G633" s="9">
        <v>0</v>
      </c>
      <c r="H633" s="9">
        <v>1.44E-2</v>
      </c>
      <c r="I633" s="10">
        <v>2.8799999999999999E-2</v>
      </c>
      <c r="J633" s="9">
        <v>0.181300540563297</v>
      </c>
      <c r="K633" s="9">
        <v>0.4</v>
      </c>
      <c r="L633" s="9">
        <v>0.4</v>
      </c>
      <c r="N633" s="32">
        <f>IF('System Design'!$F$8=1,'Hourly Demand and Generation'!G633*'System Design'!$F$21,IF('System Design'!$F$8=2,'Hourly Demand and Generation'!H633*'System Design'!$F$21,IF('System Design'!$F$8=3,'Hourly Demand and Generation'!I633*'System Design'!$F$21)))</f>
        <v>14.4</v>
      </c>
      <c r="O633" s="32">
        <f>IF('System Design'!$F$8=1,'Hourly Demand and Generation'!J633*'System Design'!$F$22,IF('System Design'!$F$8=2,'Hourly Demand and Generation'!K633*'System Design'!$F$22,IF('System Design'!$F$8=3,'Hourly Demand and Generation'!L633*'System Design'!$F$22)))</f>
        <v>1000</v>
      </c>
      <c r="Q633" s="32">
        <f t="shared" si="128"/>
        <v>0</v>
      </c>
      <c r="R633" s="32">
        <f t="shared" si="133"/>
        <v>5400</v>
      </c>
      <c r="S633" s="32">
        <f t="shared" si="134"/>
        <v>0</v>
      </c>
      <c r="T633" s="32">
        <f t="shared" si="135"/>
        <v>21600</v>
      </c>
      <c r="U633" s="32">
        <f t="shared" si="136"/>
        <v>0</v>
      </c>
      <c r="V633" s="32">
        <f t="shared" si="129"/>
        <v>604.9</v>
      </c>
      <c r="W633" s="32">
        <f t="shared" si="137"/>
        <v>604.9</v>
      </c>
      <c r="X633" s="32">
        <f t="shared" si="138"/>
        <v>604.9</v>
      </c>
    </row>
    <row r="634" spans="1:24" x14ac:dyDescent="0.25">
      <c r="A634" s="2"/>
      <c r="B634" s="2" t="s">
        <v>2</v>
      </c>
      <c r="C634" s="2">
        <f t="shared" si="141"/>
        <v>27</v>
      </c>
      <c r="D634" s="2">
        <f t="shared" si="142"/>
        <v>6</v>
      </c>
      <c r="E634" s="2">
        <f t="shared" si="132"/>
        <v>630</v>
      </c>
      <c r="F634" s="11">
        <v>441</v>
      </c>
      <c r="G634" s="9">
        <v>2.8799999999999999E-2</v>
      </c>
      <c r="H634" s="9">
        <v>4.4999999999999998E-2</v>
      </c>
      <c r="I634" s="10">
        <v>6.1199999999999997E-2</v>
      </c>
      <c r="J634" s="9">
        <v>0.181300540563297</v>
      </c>
      <c r="K634" s="9">
        <v>0.4</v>
      </c>
      <c r="L634" s="9">
        <v>0.4</v>
      </c>
      <c r="N634" s="32">
        <f>IF('System Design'!$F$8=1,'Hourly Demand and Generation'!G634*'System Design'!$F$21,IF('System Design'!$F$8=2,'Hourly Demand and Generation'!H634*'System Design'!$F$21,IF('System Design'!$F$8=3,'Hourly Demand and Generation'!I634*'System Design'!$F$21)))</f>
        <v>30.599999999999998</v>
      </c>
      <c r="O634" s="32">
        <f>IF('System Design'!$F$8=1,'Hourly Demand and Generation'!J634*'System Design'!$F$22,IF('System Design'!$F$8=2,'Hourly Demand and Generation'!K634*'System Design'!$F$22,IF('System Design'!$F$8=3,'Hourly Demand and Generation'!L634*'System Design'!$F$22)))</f>
        <v>1000</v>
      </c>
      <c r="Q634" s="32">
        <f t="shared" si="128"/>
        <v>0</v>
      </c>
      <c r="R634" s="32">
        <f t="shared" si="133"/>
        <v>5400</v>
      </c>
      <c r="S634" s="32">
        <f t="shared" si="134"/>
        <v>0</v>
      </c>
      <c r="T634" s="32">
        <f t="shared" si="135"/>
        <v>21600</v>
      </c>
      <c r="U634" s="32">
        <f t="shared" si="136"/>
        <v>0</v>
      </c>
      <c r="V634" s="32">
        <f t="shared" si="129"/>
        <v>589.59999999999991</v>
      </c>
      <c r="W634" s="32">
        <f t="shared" si="137"/>
        <v>589.59999999999991</v>
      </c>
      <c r="X634" s="32">
        <f t="shared" si="138"/>
        <v>589.59999999999991</v>
      </c>
    </row>
    <row r="635" spans="1:24" x14ac:dyDescent="0.25">
      <c r="A635" s="2"/>
      <c r="B635" s="2" t="s">
        <v>2</v>
      </c>
      <c r="C635" s="2">
        <f t="shared" si="141"/>
        <v>27</v>
      </c>
      <c r="D635" s="2">
        <f t="shared" si="142"/>
        <v>7</v>
      </c>
      <c r="E635" s="2">
        <f t="shared" si="132"/>
        <v>631</v>
      </c>
      <c r="F635" s="11">
        <v>472.5</v>
      </c>
      <c r="G635" s="9">
        <v>6.1199999999999997E-2</v>
      </c>
      <c r="H635" s="9">
        <v>7.5600000000000001E-2</v>
      </c>
      <c r="I635" s="10">
        <v>0.09</v>
      </c>
      <c r="J635" s="9">
        <v>0.20396310813370899</v>
      </c>
      <c r="K635" s="9">
        <v>0.45</v>
      </c>
      <c r="L635" s="9">
        <v>0.45</v>
      </c>
      <c r="N635" s="32">
        <f>IF('System Design'!$F$8=1,'Hourly Demand and Generation'!G635*'System Design'!$F$21,IF('System Design'!$F$8=2,'Hourly Demand and Generation'!H635*'System Design'!$F$21,IF('System Design'!$F$8=3,'Hourly Demand and Generation'!I635*'System Design'!$F$21)))</f>
        <v>45</v>
      </c>
      <c r="O635" s="32">
        <f>IF('System Design'!$F$8=1,'Hourly Demand and Generation'!J635*'System Design'!$F$22,IF('System Design'!$F$8=2,'Hourly Demand and Generation'!K635*'System Design'!$F$22,IF('System Design'!$F$8=3,'Hourly Demand and Generation'!L635*'System Design'!$F$22)))</f>
        <v>1125</v>
      </c>
      <c r="Q635" s="32">
        <f t="shared" si="128"/>
        <v>0</v>
      </c>
      <c r="R635" s="32">
        <f t="shared" si="133"/>
        <v>5400</v>
      </c>
      <c r="S635" s="32">
        <f t="shared" si="134"/>
        <v>0</v>
      </c>
      <c r="T635" s="32">
        <f t="shared" si="135"/>
        <v>21600</v>
      </c>
      <c r="U635" s="32">
        <f t="shared" si="136"/>
        <v>0</v>
      </c>
      <c r="V635" s="32">
        <f t="shared" si="129"/>
        <v>697.5</v>
      </c>
      <c r="W635" s="32">
        <f t="shared" si="137"/>
        <v>697.5</v>
      </c>
      <c r="X635" s="32">
        <f t="shared" si="138"/>
        <v>697.5</v>
      </c>
    </row>
    <row r="636" spans="1:24" x14ac:dyDescent="0.25">
      <c r="A636" s="2"/>
      <c r="B636" s="2" t="s">
        <v>2</v>
      </c>
      <c r="C636" s="2">
        <f t="shared" si="141"/>
        <v>27</v>
      </c>
      <c r="D636" s="2">
        <f t="shared" si="142"/>
        <v>8</v>
      </c>
      <c r="E636" s="2">
        <f t="shared" si="132"/>
        <v>632</v>
      </c>
      <c r="F636" s="11">
        <v>504</v>
      </c>
      <c r="G636" s="9">
        <v>0.1188</v>
      </c>
      <c r="H636" s="9">
        <v>0.13500000000000001</v>
      </c>
      <c r="I636" s="10">
        <v>0.1512</v>
      </c>
      <c r="J636" s="9">
        <v>0.20396310813370899</v>
      </c>
      <c r="K636" s="9">
        <v>0.45</v>
      </c>
      <c r="L636" s="9">
        <v>0.45</v>
      </c>
      <c r="N636" s="32">
        <f>IF('System Design'!$F$8=1,'Hourly Demand and Generation'!G636*'System Design'!$F$21,IF('System Design'!$F$8=2,'Hourly Demand and Generation'!H636*'System Design'!$F$21,IF('System Design'!$F$8=3,'Hourly Demand and Generation'!I636*'System Design'!$F$21)))</f>
        <v>75.599999999999994</v>
      </c>
      <c r="O636" s="32">
        <f>IF('System Design'!$F$8=1,'Hourly Demand and Generation'!J636*'System Design'!$F$22,IF('System Design'!$F$8=2,'Hourly Demand and Generation'!K636*'System Design'!$F$22,IF('System Design'!$F$8=3,'Hourly Demand and Generation'!L636*'System Design'!$F$22)))</f>
        <v>1125</v>
      </c>
      <c r="Q636" s="32">
        <f t="shared" si="128"/>
        <v>0</v>
      </c>
      <c r="R636" s="32">
        <f t="shared" si="133"/>
        <v>5400</v>
      </c>
      <c r="S636" s="32">
        <f t="shared" si="134"/>
        <v>0</v>
      </c>
      <c r="T636" s="32">
        <f t="shared" si="135"/>
        <v>21600</v>
      </c>
      <c r="U636" s="32">
        <f t="shared" si="136"/>
        <v>0</v>
      </c>
      <c r="V636" s="32">
        <f t="shared" si="129"/>
        <v>696.59999999999991</v>
      </c>
      <c r="W636" s="32">
        <f t="shared" si="137"/>
        <v>696.59999999999991</v>
      </c>
      <c r="X636" s="32">
        <f t="shared" si="138"/>
        <v>696.59999999999991</v>
      </c>
    </row>
    <row r="637" spans="1:24" x14ac:dyDescent="0.25">
      <c r="A637" s="2"/>
      <c r="B637" s="2" t="s">
        <v>2</v>
      </c>
      <c r="C637" s="2">
        <f t="shared" si="141"/>
        <v>27</v>
      </c>
      <c r="D637" s="2">
        <f t="shared" si="142"/>
        <v>9</v>
      </c>
      <c r="E637" s="2">
        <f t="shared" si="132"/>
        <v>633</v>
      </c>
      <c r="F637" s="11">
        <v>504</v>
      </c>
      <c r="G637" s="9">
        <v>0.18</v>
      </c>
      <c r="H637" s="9">
        <v>0.19439999999999999</v>
      </c>
      <c r="I637" s="10">
        <v>0.20880000000000001</v>
      </c>
      <c r="J637" s="9">
        <v>0.181300540563297</v>
      </c>
      <c r="K637" s="9">
        <v>0.4</v>
      </c>
      <c r="L637" s="9">
        <v>0.4</v>
      </c>
      <c r="N637" s="32">
        <f>IF('System Design'!$F$8=1,'Hourly Demand and Generation'!G637*'System Design'!$F$21,IF('System Design'!$F$8=2,'Hourly Demand and Generation'!H637*'System Design'!$F$21,IF('System Design'!$F$8=3,'Hourly Demand and Generation'!I637*'System Design'!$F$21)))</f>
        <v>104.4</v>
      </c>
      <c r="O637" s="32">
        <f>IF('System Design'!$F$8=1,'Hourly Demand and Generation'!J637*'System Design'!$F$22,IF('System Design'!$F$8=2,'Hourly Demand and Generation'!K637*'System Design'!$F$22,IF('System Design'!$F$8=3,'Hourly Demand and Generation'!L637*'System Design'!$F$22)))</f>
        <v>1000</v>
      </c>
      <c r="Q637" s="32">
        <f t="shared" si="128"/>
        <v>0</v>
      </c>
      <c r="R637" s="32">
        <f t="shared" si="133"/>
        <v>5400</v>
      </c>
      <c r="S637" s="32">
        <f t="shared" si="134"/>
        <v>0</v>
      </c>
      <c r="T637" s="32">
        <f t="shared" si="135"/>
        <v>21600</v>
      </c>
      <c r="U637" s="32">
        <f t="shared" si="136"/>
        <v>0</v>
      </c>
      <c r="V637" s="32">
        <f t="shared" si="129"/>
        <v>600.40000000000009</v>
      </c>
      <c r="W637" s="32">
        <f t="shared" si="137"/>
        <v>600.40000000000009</v>
      </c>
      <c r="X637" s="32">
        <f t="shared" si="138"/>
        <v>600.40000000000009</v>
      </c>
    </row>
    <row r="638" spans="1:24" x14ac:dyDescent="0.25">
      <c r="A638" s="2"/>
      <c r="B638" s="2" t="s">
        <v>2</v>
      </c>
      <c r="C638" s="2">
        <f t="shared" si="141"/>
        <v>27</v>
      </c>
      <c r="D638" s="2">
        <f t="shared" si="142"/>
        <v>10</v>
      </c>
      <c r="E638" s="2">
        <f t="shared" si="132"/>
        <v>634</v>
      </c>
      <c r="F638" s="11">
        <v>491.4</v>
      </c>
      <c r="G638" s="9">
        <v>0.2412</v>
      </c>
      <c r="H638" s="9">
        <v>0.25559999999999999</v>
      </c>
      <c r="I638" s="10">
        <v>0.27</v>
      </c>
      <c r="J638" s="9">
        <v>0.20396310813370899</v>
      </c>
      <c r="K638" s="9">
        <v>0.45</v>
      </c>
      <c r="L638" s="9">
        <v>0.45</v>
      </c>
      <c r="N638" s="32">
        <f>IF('System Design'!$F$8=1,'Hourly Demand and Generation'!G638*'System Design'!$F$21,IF('System Design'!$F$8=2,'Hourly Demand and Generation'!H638*'System Design'!$F$21,IF('System Design'!$F$8=3,'Hourly Demand and Generation'!I638*'System Design'!$F$21)))</f>
        <v>135</v>
      </c>
      <c r="O638" s="32">
        <f>IF('System Design'!$F$8=1,'Hourly Demand and Generation'!J638*'System Design'!$F$22,IF('System Design'!$F$8=2,'Hourly Demand and Generation'!K638*'System Design'!$F$22,IF('System Design'!$F$8=3,'Hourly Demand and Generation'!L638*'System Design'!$F$22)))</f>
        <v>1125</v>
      </c>
      <c r="Q638" s="32">
        <f t="shared" si="128"/>
        <v>0</v>
      </c>
      <c r="R638" s="32">
        <f t="shared" si="133"/>
        <v>5400</v>
      </c>
      <c r="S638" s="32">
        <f t="shared" si="134"/>
        <v>0</v>
      </c>
      <c r="T638" s="32">
        <f t="shared" si="135"/>
        <v>21600</v>
      </c>
      <c r="U638" s="32">
        <f t="shared" si="136"/>
        <v>0</v>
      </c>
      <c r="V638" s="32">
        <f t="shared" si="129"/>
        <v>768.6</v>
      </c>
      <c r="W638" s="32">
        <f t="shared" si="137"/>
        <v>768.6</v>
      </c>
      <c r="X638" s="32">
        <f t="shared" si="138"/>
        <v>768.6</v>
      </c>
    </row>
    <row r="639" spans="1:24" x14ac:dyDescent="0.25">
      <c r="A639" s="2"/>
      <c r="B639" s="2" t="s">
        <v>2</v>
      </c>
      <c r="C639" s="2">
        <f t="shared" si="141"/>
        <v>27</v>
      </c>
      <c r="D639" s="2">
        <f t="shared" si="142"/>
        <v>11</v>
      </c>
      <c r="E639" s="2">
        <f t="shared" si="132"/>
        <v>635</v>
      </c>
      <c r="F639" s="11">
        <v>485.1</v>
      </c>
      <c r="G639" s="9">
        <v>0.29880000000000001</v>
      </c>
      <c r="H639" s="9">
        <v>0.315</v>
      </c>
      <c r="I639" s="10">
        <v>0.33119999999999999</v>
      </c>
      <c r="J639" s="9">
        <v>0.181300540563297</v>
      </c>
      <c r="K639" s="9">
        <v>0.4</v>
      </c>
      <c r="L639" s="9">
        <v>0.4</v>
      </c>
      <c r="N639" s="32">
        <f>IF('System Design'!$F$8=1,'Hourly Demand and Generation'!G639*'System Design'!$F$21,IF('System Design'!$F$8=2,'Hourly Demand and Generation'!H639*'System Design'!$F$21,IF('System Design'!$F$8=3,'Hourly Demand and Generation'!I639*'System Design'!$F$21)))</f>
        <v>165.6</v>
      </c>
      <c r="O639" s="32">
        <f>IF('System Design'!$F$8=1,'Hourly Demand and Generation'!J639*'System Design'!$F$22,IF('System Design'!$F$8=2,'Hourly Demand and Generation'!K639*'System Design'!$F$22,IF('System Design'!$F$8=3,'Hourly Demand and Generation'!L639*'System Design'!$F$22)))</f>
        <v>1000</v>
      </c>
      <c r="Q639" s="32">
        <f t="shared" si="128"/>
        <v>0</v>
      </c>
      <c r="R639" s="32">
        <f t="shared" si="133"/>
        <v>5400</v>
      </c>
      <c r="S639" s="32">
        <f t="shared" si="134"/>
        <v>0</v>
      </c>
      <c r="T639" s="32">
        <f t="shared" si="135"/>
        <v>21600</v>
      </c>
      <c r="U639" s="32">
        <f t="shared" si="136"/>
        <v>0</v>
      </c>
      <c r="V639" s="32">
        <f t="shared" si="129"/>
        <v>680.49999999999989</v>
      </c>
      <c r="W639" s="32">
        <f t="shared" si="137"/>
        <v>680.49999999999989</v>
      </c>
      <c r="X639" s="32">
        <f t="shared" si="138"/>
        <v>680.49999999999989</v>
      </c>
    </row>
    <row r="640" spans="1:24" x14ac:dyDescent="0.25">
      <c r="A640" s="2"/>
      <c r="B640" s="2" t="s">
        <v>2</v>
      </c>
      <c r="C640" s="2">
        <f t="shared" si="141"/>
        <v>27</v>
      </c>
      <c r="D640" s="2">
        <f t="shared" si="142"/>
        <v>12</v>
      </c>
      <c r="E640" s="2">
        <f t="shared" si="132"/>
        <v>636</v>
      </c>
      <c r="F640" s="11">
        <v>485.1</v>
      </c>
      <c r="G640" s="9">
        <v>0.36</v>
      </c>
      <c r="H640" s="9">
        <v>0.36</v>
      </c>
      <c r="I640" s="10">
        <v>0.36</v>
      </c>
      <c r="J640" s="9">
        <v>0.16996925677809099</v>
      </c>
      <c r="K640" s="9">
        <v>0.375</v>
      </c>
      <c r="L640" s="9">
        <v>0.375</v>
      </c>
      <c r="N640" s="32">
        <f>IF('System Design'!$F$8=1,'Hourly Demand and Generation'!G640*'System Design'!$F$21,IF('System Design'!$F$8=2,'Hourly Demand and Generation'!H640*'System Design'!$F$21,IF('System Design'!$F$8=3,'Hourly Demand and Generation'!I640*'System Design'!$F$21)))</f>
        <v>180</v>
      </c>
      <c r="O640" s="32">
        <f>IF('System Design'!$F$8=1,'Hourly Demand and Generation'!J640*'System Design'!$F$22,IF('System Design'!$F$8=2,'Hourly Demand and Generation'!K640*'System Design'!$F$22,IF('System Design'!$F$8=3,'Hourly Demand and Generation'!L640*'System Design'!$F$22)))</f>
        <v>937.5</v>
      </c>
      <c r="Q640" s="32">
        <f t="shared" si="128"/>
        <v>0</v>
      </c>
      <c r="R640" s="32">
        <f t="shared" si="133"/>
        <v>5400</v>
      </c>
      <c r="S640" s="32">
        <f t="shared" si="134"/>
        <v>0</v>
      </c>
      <c r="T640" s="32">
        <f t="shared" si="135"/>
        <v>21600</v>
      </c>
      <c r="U640" s="32">
        <f t="shared" si="136"/>
        <v>0</v>
      </c>
      <c r="V640" s="32">
        <f t="shared" si="129"/>
        <v>632.4</v>
      </c>
      <c r="W640" s="32">
        <f t="shared" si="137"/>
        <v>632.4</v>
      </c>
      <c r="X640" s="32">
        <f t="shared" si="138"/>
        <v>632.4</v>
      </c>
    </row>
    <row r="641" spans="1:24" x14ac:dyDescent="0.25">
      <c r="A641" s="2"/>
      <c r="B641" s="2" t="s">
        <v>2</v>
      </c>
      <c r="C641" s="2">
        <f t="shared" si="141"/>
        <v>27</v>
      </c>
      <c r="D641" s="2">
        <f t="shared" si="142"/>
        <v>13</v>
      </c>
      <c r="E641" s="2">
        <f t="shared" si="132"/>
        <v>637</v>
      </c>
      <c r="F641" s="11">
        <v>504</v>
      </c>
      <c r="G641" s="9">
        <v>0.29880000000000001</v>
      </c>
      <c r="H641" s="9">
        <v>0.315</v>
      </c>
      <c r="I641" s="10">
        <v>0.33119999999999999</v>
      </c>
      <c r="J641" s="9">
        <v>0.181300540563297</v>
      </c>
      <c r="K641" s="9">
        <v>0.4</v>
      </c>
      <c r="L641" s="9">
        <v>0.4</v>
      </c>
      <c r="N641" s="32">
        <f>IF('System Design'!$F$8=1,'Hourly Demand and Generation'!G641*'System Design'!$F$21,IF('System Design'!$F$8=2,'Hourly Demand and Generation'!H641*'System Design'!$F$21,IF('System Design'!$F$8=3,'Hourly Demand and Generation'!I641*'System Design'!$F$21)))</f>
        <v>165.6</v>
      </c>
      <c r="O641" s="32">
        <f>IF('System Design'!$F$8=1,'Hourly Demand and Generation'!J641*'System Design'!$F$22,IF('System Design'!$F$8=2,'Hourly Demand and Generation'!K641*'System Design'!$F$22,IF('System Design'!$F$8=3,'Hourly Demand and Generation'!L641*'System Design'!$F$22)))</f>
        <v>1000</v>
      </c>
      <c r="Q641" s="32">
        <f t="shared" si="128"/>
        <v>0</v>
      </c>
      <c r="R641" s="32">
        <f t="shared" si="133"/>
        <v>5400</v>
      </c>
      <c r="S641" s="32">
        <f t="shared" si="134"/>
        <v>0</v>
      </c>
      <c r="T641" s="32">
        <f t="shared" si="135"/>
        <v>21600</v>
      </c>
      <c r="U641" s="32">
        <f t="shared" si="136"/>
        <v>0</v>
      </c>
      <c r="V641" s="32">
        <f t="shared" si="129"/>
        <v>661.59999999999991</v>
      </c>
      <c r="W641" s="32">
        <f t="shared" si="137"/>
        <v>661.59999999999991</v>
      </c>
      <c r="X641" s="32">
        <f t="shared" si="138"/>
        <v>661.59999999999991</v>
      </c>
    </row>
    <row r="642" spans="1:24" x14ac:dyDescent="0.25">
      <c r="A642" s="2"/>
      <c r="B642" s="2" t="s">
        <v>2</v>
      </c>
      <c r="C642" s="2">
        <f t="shared" si="141"/>
        <v>27</v>
      </c>
      <c r="D642" s="2">
        <f t="shared" si="142"/>
        <v>14</v>
      </c>
      <c r="E642" s="2">
        <f t="shared" si="132"/>
        <v>638</v>
      </c>
      <c r="F642" s="11">
        <v>504</v>
      </c>
      <c r="G642" s="9">
        <v>0.2412</v>
      </c>
      <c r="H642" s="9">
        <v>0.25559999999999999</v>
      </c>
      <c r="I642" s="10">
        <v>0.27</v>
      </c>
      <c r="J642" s="9">
        <v>0.19263182434850301</v>
      </c>
      <c r="K642" s="9">
        <v>0.42499999999999999</v>
      </c>
      <c r="L642" s="9">
        <v>0.42499999999999999</v>
      </c>
      <c r="N642" s="32">
        <f>IF('System Design'!$F$8=1,'Hourly Demand and Generation'!G642*'System Design'!$F$21,IF('System Design'!$F$8=2,'Hourly Demand and Generation'!H642*'System Design'!$F$21,IF('System Design'!$F$8=3,'Hourly Demand and Generation'!I642*'System Design'!$F$21)))</f>
        <v>135</v>
      </c>
      <c r="O642" s="32">
        <f>IF('System Design'!$F$8=1,'Hourly Demand and Generation'!J642*'System Design'!$F$22,IF('System Design'!$F$8=2,'Hourly Demand and Generation'!K642*'System Design'!$F$22,IF('System Design'!$F$8=3,'Hourly Demand and Generation'!L642*'System Design'!$F$22)))</f>
        <v>1062.5</v>
      </c>
      <c r="Q642" s="32">
        <f t="shared" si="128"/>
        <v>0</v>
      </c>
      <c r="R642" s="32">
        <f t="shared" si="133"/>
        <v>5400</v>
      </c>
      <c r="S642" s="32">
        <f t="shared" si="134"/>
        <v>0</v>
      </c>
      <c r="T642" s="32">
        <f t="shared" si="135"/>
        <v>21600</v>
      </c>
      <c r="U642" s="32">
        <f t="shared" si="136"/>
        <v>0</v>
      </c>
      <c r="V642" s="32">
        <f t="shared" si="129"/>
        <v>693.5</v>
      </c>
      <c r="W642" s="32">
        <f t="shared" si="137"/>
        <v>693.5</v>
      </c>
      <c r="X642" s="32">
        <f t="shared" si="138"/>
        <v>693.5</v>
      </c>
    </row>
    <row r="643" spans="1:24" x14ac:dyDescent="0.25">
      <c r="A643" s="2"/>
      <c r="B643" s="2" t="s">
        <v>2</v>
      </c>
      <c r="C643" s="2">
        <f t="shared" si="141"/>
        <v>27</v>
      </c>
      <c r="D643" s="2">
        <f t="shared" si="142"/>
        <v>15</v>
      </c>
      <c r="E643" s="2">
        <f t="shared" si="132"/>
        <v>639</v>
      </c>
      <c r="F643" s="11">
        <v>535.5</v>
      </c>
      <c r="G643" s="9">
        <v>0.18</v>
      </c>
      <c r="H643" s="9">
        <v>0.19439999999999999</v>
      </c>
      <c r="I643" s="10">
        <v>0.20880000000000001</v>
      </c>
      <c r="J643" s="9">
        <v>0.20396310813370899</v>
      </c>
      <c r="K643" s="9">
        <v>0.45</v>
      </c>
      <c r="L643" s="9">
        <v>0.45</v>
      </c>
      <c r="N643" s="32">
        <f>IF('System Design'!$F$8=1,'Hourly Demand and Generation'!G643*'System Design'!$F$21,IF('System Design'!$F$8=2,'Hourly Demand and Generation'!H643*'System Design'!$F$21,IF('System Design'!$F$8=3,'Hourly Demand and Generation'!I643*'System Design'!$F$21)))</f>
        <v>104.4</v>
      </c>
      <c r="O643" s="32">
        <f>IF('System Design'!$F$8=1,'Hourly Demand and Generation'!J643*'System Design'!$F$22,IF('System Design'!$F$8=2,'Hourly Demand and Generation'!K643*'System Design'!$F$22,IF('System Design'!$F$8=3,'Hourly Demand and Generation'!L643*'System Design'!$F$22)))</f>
        <v>1125</v>
      </c>
      <c r="Q643" s="32">
        <f t="shared" si="128"/>
        <v>0</v>
      </c>
      <c r="R643" s="32">
        <f t="shared" si="133"/>
        <v>5400</v>
      </c>
      <c r="S643" s="32">
        <f t="shared" si="134"/>
        <v>0</v>
      </c>
      <c r="T643" s="32">
        <f t="shared" si="135"/>
        <v>21600</v>
      </c>
      <c r="U643" s="32">
        <f t="shared" si="136"/>
        <v>0</v>
      </c>
      <c r="V643" s="32">
        <f t="shared" si="129"/>
        <v>693.90000000000009</v>
      </c>
      <c r="W643" s="32">
        <f t="shared" si="137"/>
        <v>693.90000000000009</v>
      </c>
      <c r="X643" s="32">
        <f t="shared" si="138"/>
        <v>693.90000000000009</v>
      </c>
    </row>
    <row r="644" spans="1:24" x14ac:dyDescent="0.25">
      <c r="A644" s="2"/>
      <c r="B644" s="2" t="s">
        <v>2</v>
      </c>
      <c r="C644" s="2">
        <f t="shared" si="141"/>
        <v>27</v>
      </c>
      <c r="D644" s="2">
        <f t="shared" si="142"/>
        <v>16</v>
      </c>
      <c r="E644" s="2">
        <f t="shared" si="132"/>
        <v>640</v>
      </c>
      <c r="F644" s="11">
        <v>567</v>
      </c>
      <c r="G644" s="9">
        <v>0.1188</v>
      </c>
      <c r="H644" s="9">
        <v>0.13500000000000001</v>
      </c>
      <c r="I644" s="10">
        <v>0.1512</v>
      </c>
      <c r="J644" s="9">
        <v>0.20396310813370899</v>
      </c>
      <c r="K644" s="9">
        <v>0.45</v>
      </c>
      <c r="L644" s="9">
        <v>0.45</v>
      </c>
      <c r="N644" s="32">
        <f>IF('System Design'!$F$8=1,'Hourly Demand and Generation'!G644*'System Design'!$F$21,IF('System Design'!$F$8=2,'Hourly Demand and Generation'!H644*'System Design'!$F$21,IF('System Design'!$F$8=3,'Hourly Demand and Generation'!I644*'System Design'!$F$21)))</f>
        <v>75.599999999999994</v>
      </c>
      <c r="O644" s="32">
        <f>IF('System Design'!$F$8=1,'Hourly Demand and Generation'!J644*'System Design'!$F$22,IF('System Design'!$F$8=2,'Hourly Demand and Generation'!K644*'System Design'!$F$22,IF('System Design'!$F$8=3,'Hourly Demand and Generation'!L644*'System Design'!$F$22)))</f>
        <v>1125</v>
      </c>
      <c r="Q644" s="32">
        <f t="shared" si="128"/>
        <v>0</v>
      </c>
      <c r="R644" s="32">
        <f t="shared" si="133"/>
        <v>5400</v>
      </c>
      <c r="S644" s="32">
        <f t="shared" si="134"/>
        <v>0</v>
      </c>
      <c r="T644" s="32">
        <f t="shared" si="135"/>
        <v>21600</v>
      </c>
      <c r="U644" s="32">
        <f t="shared" si="136"/>
        <v>0</v>
      </c>
      <c r="V644" s="32">
        <f t="shared" si="129"/>
        <v>633.59999999999991</v>
      </c>
      <c r="W644" s="32">
        <f t="shared" si="137"/>
        <v>633.59999999999991</v>
      </c>
      <c r="X644" s="32">
        <f t="shared" si="138"/>
        <v>633.59999999999991</v>
      </c>
    </row>
    <row r="645" spans="1:24" x14ac:dyDescent="0.25">
      <c r="A645" s="2"/>
      <c r="B645" s="2" t="s">
        <v>2</v>
      </c>
      <c r="C645" s="2">
        <f t="shared" si="141"/>
        <v>27</v>
      </c>
      <c r="D645" s="2">
        <f t="shared" si="142"/>
        <v>17</v>
      </c>
      <c r="E645" s="2">
        <f t="shared" si="132"/>
        <v>641</v>
      </c>
      <c r="F645" s="11">
        <v>598.5</v>
      </c>
      <c r="G645" s="9">
        <v>6.1199999999999997E-2</v>
      </c>
      <c r="H645" s="9">
        <v>7.5600000000000001E-2</v>
      </c>
      <c r="I645" s="10">
        <v>0.09</v>
      </c>
      <c r="J645" s="9">
        <v>0.22662567570412101</v>
      </c>
      <c r="K645" s="9">
        <v>0.5</v>
      </c>
      <c r="L645" s="9">
        <v>0.5</v>
      </c>
      <c r="N645" s="32">
        <f>IF('System Design'!$F$8=1,'Hourly Demand and Generation'!G645*'System Design'!$F$21,IF('System Design'!$F$8=2,'Hourly Demand and Generation'!H645*'System Design'!$F$21,IF('System Design'!$F$8=3,'Hourly Demand and Generation'!I645*'System Design'!$F$21)))</f>
        <v>45</v>
      </c>
      <c r="O645" s="32">
        <f>IF('System Design'!$F$8=1,'Hourly Demand and Generation'!J645*'System Design'!$F$22,IF('System Design'!$F$8=2,'Hourly Demand and Generation'!K645*'System Design'!$F$22,IF('System Design'!$F$8=3,'Hourly Demand and Generation'!L645*'System Design'!$F$22)))</f>
        <v>1250</v>
      </c>
      <c r="Q645" s="32">
        <f t="shared" si="128"/>
        <v>0</v>
      </c>
      <c r="R645" s="32">
        <f t="shared" si="133"/>
        <v>5400</v>
      </c>
      <c r="S645" s="32">
        <f t="shared" si="134"/>
        <v>0</v>
      </c>
      <c r="T645" s="32">
        <f t="shared" si="135"/>
        <v>21600</v>
      </c>
      <c r="U645" s="32">
        <f t="shared" si="136"/>
        <v>0</v>
      </c>
      <c r="V645" s="32">
        <f t="shared" si="129"/>
        <v>696.5</v>
      </c>
      <c r="W645" s="32">
        <f t="shared" si="137"/>
        <v>696.5</v>
      </c>
      <c r="X645" s="32">
        <f t="shared" si="138"/>
        <v>696.5</v>
      </c>
    </row>
    <row r="646" spans="1:24" x14ac:dyDescent="0.25">
      <c r="A646" s="2"/>
      <c r="B646" s="2" t="s">
        <v>2</v>
      </c>
      <c r="C646" s="2">
        <f t="shared" si="141"/>
        <v>27</v>
      </c>
      <c r="D646" s="2">
        <f t="shared" si="142"/>
        <v>18</v>
      </c>
      <c r="E646" s="2">
        <f t="shared" si="132"/>
        <v>642</v>
      </c>
      <c r="F646" s="11">
        <v>630</v>
      </c>
      <c r="G646" s="9">
        <v>2.8799999999999999E-2</v>
      </c>
      <c r="H646" s="9">
        <v>4.4999999999999998E-2</v>
      </c>
      <c r="I646" s="10">
        <v>6.1199999999999997E-2</v>
      </c>
      <c r="J646" s="9">
        <v>0.215294391918915</v>
      </c>
      <c r="K646" s="9">
        <v>0.47499999999999998</v>
      </c>
      <c r="L646" s="9">
        <v>0.47499999999999998</v>
      </c>
      <c r="N646" s="32">
        <f>IF('System Design'!$F$8=1,'Hourly Demand and Generation'!G646*'System Design'!$F$21,IF('System Design'!$F$8=2,'Hourly Demand and Generation'!H646*'System Design'!$F$21,IF('System Design'!$F$8=3,'Hourly Demand and Generation'!I646*'System Design'!$F$21)))</f>
        <v>30.599999999999998</v>
      </c>
      <c r="O646" s="32">
        <f>IF('System Design'!$F$8=1,'Hourly Demand and Generation'!J646*'System Design'!$F$22,IF('System Design'!$F$8=2,'Hourly Demand and Generation'!K646*'System Design'!$F$22,IF('System Design'!$F$8=3,'Hourly Demand and Generation'!L646*'System Design'!$F$22)))</f>
        <v>1187.5</v>
      </c>
      <c r="Q646" s="32">
        <f t="shared" ref="Q646:Q709" si="143">IF(F646-N646-O646&gt;0,F646-N646-O646,0)</f>
        <v>0</v>
      </c>
      <c r="R646" s="32">
        <f t="shared" si="133"/>
        <v>5400</v>
      </c>
      <c r="S646" s="32">
        <f t="shared" si="134"/>
        <v>0</v>
      </c>
      <c r="T646" s="32">
        <f t="shared" si="135"/>
        <v>21600</v>
      </c>
      <c r="U646" s="32">
        <f t="shared" si="136"/>
        <v>0</v>
      </c>
      <c r="V646" s="32">
        <f t="shared" ref="V646:V709" si="144">IF(F646-N646-O646&lt;0,N646+O646-F646,0)</f>
        <v>588.09999999999991</v>
      </c>
      <c r="W646" s="32">
        <f t="shared" si="137"/>
        <v>588.09999999999991</v>
      </c>
      <c r="X646" s="32">
        <f t="shared" si="138"/>
        <v>588.09999999999991</v>
      </c>
    </row>
    <row r="647" spans="1:24" x14ac:dyDescent="0.25">
      <c r="A647" s="2"/>
      <c r="B647" s="2" t="s">
        <v>2</v>
      </c>
      <c r="C647" s="2">
        <f t="shared" si="141"/>
        <v>27</v>
      </c>
      <c r="D647" s="2">
        <f t="shared" si="142"/>
        <v>19</v>
      </c>
      <c r="E647" s="2">
        <f t="shared" ref="E647:E710" si="145">E646+1</f>
        <v>643</v>
      </c>
      <c r="F647" s="11">
        <v>611.1</v>
      </c>
      <c r="G647" s="9">
        <v>0</v>
      </c>
      <c r="H647" s="9">
        <v>1.44E-2</v>
      </c>
      <c r="I647" s="10">
        <v>2.8799999999999999E-2</v>
      </c>
      <c r="J647" s="9">
        <v>0.20396310813370899</v>
      </c>
      <c r="K647" s="9">
        <v>0.45</v>
      </c>
      <c r="L647" s="9">
        <v>0.45</v>
      </c>
      <c r="N647" s="32">
        <f>IF('System Design'!$F$8=1,'Hourly Demand and Generation'!G647*'System Design'!$F$21,IF('System Design'!$F$8=2,'Hourly Demand and Generation'!H647*'System Design'!$F$21,IF('System Design'!$F$8=3,'Hourly Demand and Generation'!I647*'System Design'!$F$21)))</f>
        <v>14.4</v>
      </c>
      <c r="O647" s="32">
        <f>IF('System Design'!$F$8=1,'Hourly Demand and Generation'!J647*'System Design'!$F$22,IF('System Design'!$F$8=2,'Hourly Demand and Generation'!K647*'System Design'!$F$22,IF('System Design'!$F$8=3,'Hourly Demand and Generation'!L647*'System Design'!$F$22)))</f>
        <v>1125</v>
      </c>
      <c r="Q647" s="32">
        <f t="shared" si="143"/>
        <v>0</v>
      </c>
      <c r="R647" s="32">
        <f t="shared" ref="R647:R710" si="146">IF($Q647&lt;R646+$V647,IF(R646+$V647-$Q647&gt;5400,5400,R646+$V647-$Q647),0)</f>
        <v>5400</v>
      </c>
      <c r="S647" s="32">
        <f t="shared" ref="S647:S710" si="147">IF(R647&gt;0,0,$Q647+$V647-R646)</f>
        <v>0</v>
      </c>
      <c r="T647" s="32">
        <f t="shared" ref="T647:T710" si="148">IF($Q647&lt;T646+$V647,IF(T646+$V647-$Q647&gt;21600,21600,T646+$V647-$Q647),0)</f>
        <v>21600</v>
      </c>
      <c r="U647" s="32">
        <f t="shared" ref="U647:U710" si="149">IF(T647&gt;0,0,$Q647+$V647-T646)</f>
        <v>0</v>
      </c>
      <c r="V647" s="32">
        <f t="shared" si="144"/>
        <v>528.30000000000007</v>
      </c>
      <c r="W647" s="32">
        <f t="shared" ref="W647:W710" si="150">IF(R647=5400,$V647-(R647-R646),0)</f>
        <v>528.30000000000007</v>
      </c>
      <c r="X647" s="32">
        <f t="shared" ref="X647:X710" si="151">IF(T647=21600,$V647-(T647-T646),0)</f>
        <v>528.30000000000007</v>
      </c>
    </row>
    <row r="648" spans="1:24" x14ac:dyDescent="0.25">
      <c r="A648" s="2"/>
      <c r="B648" s="2" t="s">
        <v>2</v>
      </c>
      <c r="C648" s="2">
        <f t="shared" si="141"/>
        <v>27</v>
      </c>
      <c r="D648" s="2">
        <f t="shared" si="142"/>
        <v>20</v>
      </c>
      <c r="E648" s="2">
        <f t="shared" si="145"/>
        <v>644</v>
      </c>
      <c r="F648" s="11">
        <v>598.5</v>
      </c>
      <c r="G648" s="9">
        <v>0</v>
      </c>
      <c r="H648" s="9">
        <v>0</v>
      </c>
      <c r="I648" s="10">
        <v>0</v>
      </c>
      <c r="J648" s="9">
        <v>0.20396310813370899</v>
      </c>
      <c r="K648" s="9">
        <v>0.45</v>
      </c>
      <c r="L648" s="9">
        <v>0.45</v>
      </c>
      <c r="N648" s="32">
        <f>IF('System Design'!$F$8=1,'Hourly Demand and Generation'!G648*'System Design'!$F$21,IF('System Design'!$F$8=2,'Hourly Demand and Generation'!H648*'System Design'!$F$21,IF('System Design'!$F$8=3,'Hourly Demand and Generation'!I648*'System Design'!$F$21)))</f>
        <v>0</v>
      </c>
      <c r="O648" s="32">
        <f>IF('System Design'!$F$8=1,'Hourly Demand and Generation'!J648*'System Design'!$F$22,IF('System Design'!$F$8=2,'Hourly Demand and Generation'!K648*'System Design'!$F$22,IF('System Design'!$F$8=3,'Hourly Demand and Generation'!L648*'System Design'!$F$22)))</f>
        <v>1125</v>
      </c>
      <c r="Q648" s="32">
        <f t="shared" si="143"/>
        <v>0</v>
      </c>
      <c r="R648" s="32">
        <f t="shared" si="146"/>
        <v>5400</v>
      </c>
      <c r="S648" s="32">
        <f t="shared" si="147"/>
        <v>0</v>
      </c>
      <c r="T648" s="32">
        <f t="shared" si="148"/>
        <v>21600</v>
      </c>
      <c r="U648" s="32">
        <f t="shared" si="149"/>
        <v>0</v>
      </c>
      <c r="V648" s="32">
        <f t="shared" si="144"/>
        <v>526.5</v>
      </c>
      <c r="W648" s="32">
        <f t="shared" si="150"/>
        <v>526.5</v>
      </c>
      <c r="X648" s="32">
        <f t="shared" si="151"/>
        <v>526.5</v>
      </c>
    </row>
    <row r="649" spans="1:24" x14ac:dyDescent="0.25">
      <c r="A649" s="2"/>
      <c r="B649" s="2" t="s">
        <v>2</v>
      </c>
      <c r="C649" s="2">
        <f t="shared" si="141"/>
        <v>27</v>
      </c>
      <c r="D649" s="2">
        <f t="shared" si="142"/>
        <v>21</v>
      </c>
      <c r="E649" s="2">
        <f t="shared" si="145"/>
        <v>645</v>
      </c>
      <c r="F649" s="11">
        <v>567</v>
      </c>
      <c r="G649" s="9">
        <v>0</v>
      </c>
      <c r="H649" s="9">
        <v>0</v>
      </c>
      <c r="I649" s="10">
        <v>0</v>
      </c>
      <c r="J649" s="9">
        <v>0.20396310813370899</v>
      </c>
      <c r="K649" s="9">
        <v>0.45</v>
      </c>
      <c r="L649" s="9">
        <v>0.45</v>
      </c>
      <c r="N649" s="32">
        <f>IF('System Design'!$F$8=1,'Hourly Demand and Generation'!G649*'System Design'!$F$21,IF('System Design'!$F$8=2,'Hourly Demand and Generation'!H649*'System Design'!$F$21,IF('System Design'!$F$8=3,'Hourly Demand and Generation'!I649*'System Design'!$F$21)))</f>
        <v>0</v>
      </c>
      <c r="O649" s="32">
        <f>IF('System Design'!$F$8=1,'Hourly Demand and Generation'!J649*'System Design'!$F$22,IF('System Design'!$F$8=2,'Hourly Demand and Generation'!K649*'System Design'!$F$22,IF('System Design'!$F$8=3,'Hourly Demand and Generation'!L649*'System Design'!$F$22)))</f>
        <v>1125</v>
      </c>
      <c r="Q649" s="32">
        <f t="shared" si="143"/>
        <v>0</v>
      </c>
      <c r="R649" s="32">
        <f t="shared" si="146"/>
        <v>5400</v>
      </c>
      <c r="S649" s="32">
        <f t="shared" si="147"/>
        <v>0</v>
      </c>
      <c r="T649" s="32">
        <f t="shared" si="148"/>
        <v>21600</v>
      </c>
      <c r="U649" s="32">
        <f t="shared" si="149"/>
        <v>0</v>
      </c>
      <c r="V649" s="32">
        <f t="shared" si="144"/>
        <v>558</v>
      </c>
      <c r="W649" s="32">
        <f t="shared" si="150"/>
        <v>558</v>
      </c>
      <c r="X649" s="32">
        <f t="shared" si="151"/>
        <v>558</v>
      </c>
    </row>
    <row r="650" spans="1:24" x14ac:dyDescent="0.25">
      <c r="A650" s="2"/>
      <c r="B650" s="2" t="s">
        <v>2</v>
      </c>
      <c r="C650" s="2">
        <f t="shared" si="141"/>
        <v>27</v>
      </c>
      <c r="D650" s="2">
        <f t="shared" si="142"/>
        <v>22</v>
      </c>
      <c r="E650" s="2">
        <f t="shared" si="145"/>
        <v>646</v>
      </c>
      <c r="F650" s="11">
        <v>535.5</v>
      </c>
      <c r="G650" s="9">
        <v>0</v>
      </c>
      <c r="H650" s="9">
        <v>0</v>
      </c>
      <c r="I650" s="10">
        <v>0</v>
      </c>
      <c r="J650" s="9">
        <v>0.215294391918915</v>
      </c>
      <c r="K650" s="9">
        <v>0.47499999999999998</v>
      </c>
      <c r="L650" s="9">
        <v>0.47499999999999998</v>
      </c>
      <c r="N650" s="32">
        <f>IF('System Design'!$F$8=1,'Hourly Demand and Generation'!G650*'System Design'!$F$21,IF('System Design'!$F$8=2,'Hourly Demand and Generation'!H650*'System Design'!$F$21,IF('System Design'!$F$8=3,'Hourly Demand and Generation'!I650*'System Design'!$F$21)))</f>
        <v>0</v>
      </c>
      <c r="O650" s="32">
        <f>IF('System Design'!$F$8=1,'Hourly Demand and Generation'!J650*'System Design'!$F$22,IF('System Design'!$F$8=2,'Hourly Demand and Generation'!K650*'System Design'!$F$22,IF('System Design'!$F$8=3,'Hourly Demand and Generation'!L650*'System Design'!$F$22)))</f>
        <v>1187.5</v>
      </c>
      <c r="Q650" s="32">
        <f t="shared" si="143"/>
        <v>0</v>
      </c>
      <c r="R650" s="32">
        <f t="shared" si="146"/>
        <v>5400</v>
      </c>
      <c r="S650" s="32">
        <f t="shared" si="147"/>
        <v>0</v>
      </c>
      <c r="T650" s="32">
        <f t="shared" si="148"/>
        <v>21600</v>
      </c>
      <c r="U650" s="32">
        <f t="shared" si="149"/>
        <v>0</v>
      </c>
      <c r="V650" s="32">
        <f t="shared" si="144"/>
        <v>652</v>
      </c>
      <c r="W650" s="32">
        <f t="shared" si="150"/>
        <v>652</v>
      </c>
      <c r="X650" s="32">
        <f t="shared" si="151"/>
        <v>652</v>
      </c>
    </row>
    <row r="651" spans="1:24" x14ac:dyDescent="0.25">
      <c r="A651" s="2"/>
      <c r="B651" s="2" t="s">
        <v>2</v>
      </c>
      <c r="C651" s="2">
        <f t="shared" si="141"/>
        <v>27</v>
      </c>
      <c r="D651" s="2">
        <f t="shared" si="142"/>
        <v>23</v>
      </c>
      <c r="E651" s="2">
        <f t="shared" si="145"/>
        <v>647</v>
      </c>
      <c r="F651" s="11">
        <v>504</v>
      </c>
      <c r="G651" s="9">
        <v>0</v>
      </c>
      <c r="H651" s="9">
        <v>0</v>
      </c>
      <c r="I651" s="10">
        <v>0</v>
      </c>
      <c r="J651" s="9">
        <v>0.181300540563297</v>
      </c>
      <c r="K651" s="9">
        <v>0.4</v>
      </c>
      <c r="L651" s="9">
        <v>0.4</v>
      </c>
      <c r="N651" s="32">
        <f>IF('System Design'!$F$8=1,'Hourly Demand and Generation'!G651*'System Design'!$F$21,IF('System Design'!$F$8=2,'Hourly Demand and Generation'!H651*'System Design'!$F$21,IF('System Design'!$F$8=3,'Hourly Demand and Generation'!I651*'System Design'!$F$21)))</f>
        <v>0</v>
      </c>
      <c r="O651" s="32">
        <f>IF('System Design'!$F$8=1,'Hourly Demand and Generation'!J651*'System Design'!$F$22,IF('System Design'!$F$8=2,'Hourly Demand and Generation'!K651*'System Design'!$F$22,IF('System Design'!$F$8=3,'Hourly Demand and Generation'!L651*'System Design'!$F$22)))</f>
        <v>1000</v>
      </c>
      <c r="Q651" s="32">
        <f t="shared" si="143"/>
        <v>0</v>
      </c>
      <c r="R651" s="32">
        <f t="shared" si="146"/>
        <v>5400</v>
      </c>
      <c r="S651" s="32">
        <f t="shared" si="147"/>
        <v>0</v>
      </c>
      <c r="T651" s="32">
        <f t="shared" si="148"/>
        <v>21600</v>
      </c>
      <c r="U651" s="32">
        <f t="shared" si="149"/>
        <v>0</v>
      </c>
      <c r="V651" s="32">
        <f t="shared" si="144"/>
        <v>496</v>
      </c>
      <c r="W651" s="32">
        <f t="shared" si="150"/>
        <v>496</v>
      </c>
      <c r="X651" s="32">
        <f t="shared" si="151"/>
        <v>496</v>
      </c>
    </row>
    <row r="652" spans="1:24" x14ac:dyDescent="0.25">
      <c r="A652" s="2"/>
      <c r="B652" s="2" t="s">
        <v>2</v>
      </c>
      <c r="C652" s="2">
        <f t="shared" si="141"/>
        <v>27</v>
      </c>
      <c r="D652" s="2">
        <f t="shared" si="142"/>
        <v>24</v>
      </c>
      <c r="E652" s="2">
        <f t="shared" si="145"/>
        <v>648</v>
      </c>
      <c r="F652" s="11">
        <v>441</v>
      </c>
      <c r="G652" s="9">
        <v>0</v>
      </c>
      <c r="H652" s="9">
        <v>0</v>
      </c>
      <c r="I652" s="10">
        <v>0</v>
      </c>
      <c r="J652" s="9">
        <v>0.181300540563297</v>
      </c>
      <c r="K652" s="9">
        <v>0.4</v>
      </c>
      <c r="L652" s="9">
        <v>0.4</v>
      </c>
      <c r="N652" s="32">
        <f>IF('System Design'!$F$8=1,'Hourly Demand and Generation'!G652*'System Design'!$F$21,IF('System Design'!$F$8=2,'Hourly Demand and Generation'!H652*'System Design'!$F$21,IF('System Design'!$F$8=3,'Hourly Demand and Generation'!I652*'System Design'!$F$21)))</f>
        <v>0</v>
      </c>
      <c r="O652" s="32">
        <f>IF('System Design'!$F$8=1,'Hourly Demand and Generation'!J652*'System Design'!$F$22,IF('System Design'!$F$8=2,'Hourly Demand and Generation'!K652*'System Design'!$F$22,IF('System Design'!$F$8=3,'Hourly Demand and Generation'!L652*'System Design'!$F$22)))</f>
        <v>1000</v>
      </c>
      <c r="Q652" s="32">
        <f t="shared" si="143"/>
        <v>0</v>
      </c>
      <c r="R652" s="32">
        <f t="shared" si="146"/>
        <v>5400</v>
      </c>
      <c r="S652" s="32">
        <f t="shared" si="147"/>
        <v>0</v>
      </c>
      <c r="T652" s="32">
        <f t="shared" si="148"/>
        <v>21600</v>
      </c>
      <c r="U652" s="32">
        <f t="shared" si="149"/>
        <v>0</v>
      </c>
      <c r="V652" s="32">
        <f t="shared" si="144"/>
        <v>559</v>
      </c>
      <c r="W652" s="32">
        <f t="shared" si="150"/>
        <v>559</v>
      </c>
      <c r="X652" s="32">
        <f t="shared" si="151"/>
        <v>559</v>
      </c>
    </row>
    <row r="653" spans="1:24" x14ac:dyDescent="0.25">
      <c r="A653" s="2"/>
      <c r="B653" s="2" t="s">
        <v>2</v>
      </c>
      <c r="C653" s="2">
        <f>C652+1</f>
        <v>28</v>
      </c>
      <c r="D653" s="2">
        <v>1</v>
      </c>
      <c r="E653" s="2">
        <f t="shared" si="145"/>
        <v>649</v>
      </c>
      <c r="F653" s="11">
        <v>378</v>
      </c>
      <c r="G653" s="9">
        <v>0</v>
      </c>
      <c r="H653" s="9">
        <v>0</v>
      </c>
      <c r="I653" s="9">
        <v>0</v>
      </c>
      <c r="J653" s="9">
        <v>0.25494282735157398</v>
      </c>
      <c r="K653" s="9">
        <v>0.25494282735157398</v>
      </c>
      <c r="L653" s="9">
        <v>0.5</v>
      </c>
      <c r="N653" s="32">
        <f>IF('System Design'!$F$8=1,'Hourly Demand and Generation'!G653*'System Design'!$F$21,IF('System Design'!$F$8=2,'Hourly Demand and Generation'!H653*'System Design'!$F$21,IF('System Design'!$F$8=3,'Hourly Demand and Generation'!I653*'System Design'!$F$21)))</f>
        <v>0</v>
      </c>
      <c r="O653" s="32">
        <f>IF('System Design'!$F$8=1,'Hourly Demand and Generation'!J653*'System Design'!$F$22,IF('System Design'!$F$8=2,'Hourly Demand and Generation'!K653*'System Design'!$F$22,IF('System Design'!$F$8=3,'Hourly Demand and Generation'!L653*'System Design'!$F$22)))</f>
        <v>1250</v>
      </c>
      <c r="Q653" s="32">
        <f t="shared" si="143"/>
        <v>0</v>
      </c>
      <c r="R653" s="32">
        <f t="shared" si="146"/>
        <v>5400</v>
      </c>
      <c r="S653" s="32">
        <f t="shared" si="147"/>
        <v>0</v>
      </c>
      <c r="T653" s="32">
        <f t="shared" si="148"/>
        <v>21600</v>
      </c>
      <c r="U653" s="32">
        <f t="shared" si="149"/>
        <v>0</v>
      </c>
      <c r="V653" s="32">
        <f t="shared" si="144"/>
        <v>872</v>
      </c>
      <c r="W653" s="32">
        <f t="shared" si="150"/>
        <v>872</v>
      </c>
      <c r="X653" s="32">
        <f t="shared" si="151"/>
        <v>872</v>
      </c>
    </row>
    <row r="654" spans="1:24" x14ac:dyDescent="0.25">
      <c r="A654" s="2"/>
      <c r="B654" s="2" t="s">
        <v>2</v>
      </c>
      <c r="C654" s="2">
        <f>C653</f>
        <v>28</v>
      </c>
      <c r="D654" s="2">
        <f>D653+1</f>
        <v>2</v>
      </c>
      <c r="E654" s="2">
        <f t="shared" si="145"/>
        <v>650</v>
      </c>
      <c r="F654" s="11">
        <v>346.5</v>
      </c>
      <c r="G654" s="9">
        <v>0</v>
      </c>
      <c r="H654" s="9">
        <v>0</v>
      </c>
      <c r="I654" s="10">
        <v>0</v>
      </c>
      <c r="J654" s="9">
        <v>0.22944854461641601</v>
      </c>
      <c r="K654" s="9">
        <v>0.22944854461641601</v>
      </c>
      <c r="L654" s="9">
        <v>0.45</v>
      </c>
      <c r="N654" s="32">
        <f>IF('System Design'!$F$8=1,'Hourly Demand and Generation'!G654*'System Design'!$F$21,IF('System Design'!$F$8=2,'Hourly Demand and Generation'!H654*'System Design'!$F$21,IF('System Design'!$F$8=3,'Hourly Demand and Generation'!I654*'System Design'!$F$21)))</f>
        <v>0</v>
      </c>
      <c r="O654" s="32">
        <f>IF('System Design'!$F$8=1,'Hourly Demand and Generation'!J654*'System Design'!$F$22,IF('System Design'!$F$8=2,'Hourly Demand and Generation'!K654*'System Design'!$F$22,IF('System Design'!$F$8=3,'Hourly Demand and Generation'!L654*'System Design'!$F$22)))</f>
        <v>1125</v>
      </c>
      <c r="Q654" s="32">
        <f t="shared" si="143"/>
        <v>0</v>
      </c>
      <c r="R654" s="32">
        <f t="shared" si="146"/>
        <v>5400</v>
      </c>
      <c r="S654" s="32">
        <f t="shared" si="147"/>
        <v>0</v>
      </c>
      <c r="T654" s="32">
        <f t="shared" si="148"/>
        <v>21600</v>
      </c>
      <c r="U654" s="32">
        <f t="shared" si="149"/>
        <v>0</v>
      </c>
      <c r="V654" s="32">
        <f t="shared" si="144"/>
        <v>778.5</v>
      </c>
      <c r="W654" s="32">
        <f t="shared" si="150"/>
        <v>778.5</v>
      </c>
      <c r="X654" s="32">
        <f t="shared" si="151"/>
        <v>778.5</v>
      </c>
    </row>
    <row r="655" spans="1:24" x14ac:dyDescent="0.25">
      <c r="A655" s="2"/>
      <c r="B655" s="2" t="s">
        <v>2</v>
      </c>
      <c r="C655" s="2">
        <f t="shared" ref="C655:C676" si="152">C654</f>
        <v>28</v>
      </c>
      <c r="D655" s="2">
        <f t="shared" ref="D655:D676" si="153">D654+1</f>
        <v>3</v>
      </c>
      <c r="E655" s="2">
        <f t="shared" si="145"/>
        <v>651</v>
      </c>
      <c r="F655" s="11">
        <v>315</v>
      </c>
      <c r="G655" s="9">
        <v>0</v>
      </c>
      <c r="H655" s="9">
        <v>0</v>
      </c>
      <c r="I655" s="10">
        <v>0</v>
      </c>
      <c r="J655" s="9">
        <v>0.22944854461641601</v>
      </c>
      <c r="K655" s="9">
        <v>0.22944854461641601</v>
      </c>
      <c r="L655" s="9">
        <v>0.45</v>
      </c>
      <c r="N655" s="32">
        <f>IF('System Design'!$F$8=1,'Hourly Demand and Generation'!G655*'System Design'!$F$21,IF('System Design'!$F$8=2,'Hourly Demand and Generation'!H655*'System Design'!$F$21,IF('System Design'!$F$8=3,'Hourly Demand and Generation'!I655*'System Design'!$F$21)))</f>
        <v>0</v>
      </c>
      <c r="O655" s="32">
        <f>IF('System Design'!$F$8=1,'Hourly Demand and Generation'!J655*'System Design'!$F$22,IF('System Design'!$F$8=2,'Hourly Demand and Generation'!K655*'System Design'!$F$22,IF('System Design'!$F$8=3,'Hourly Demand and Generation'!L655*'System Design'!$F$22)))</f>
        <v>1125</v>
      </c>
      <c r="Q655" s="32">
        <f t="shared" si="143"/>
        <v>0</v>
      </c>
      <c r="R655" s="32">
        <f t="shared" si="146"/>
        <v>5400</v>
      </c>
      <c r="S655" s="32">
        <f t="shared" si="147"/>
        <v>0</v>
      </c>
      <c r="T655" s="32">
        <f t="shared" si="148"/>
        <v>21600</v>
      </c>
      <c r="U655" s="32">
        <f t="shared" si="149"/>
        <v>0</v>
      </c>
      <c r="V655" s="32">
        <f t="shared" si="144"/>
        <v>810</v>
      </c>
      <c r="W655" s="32">
        <f t="shared" si="150"/>
        <v>810</v>
      </c>
      <c r="X655" s="32">
        <f t="shared" si="151"/>
        <v>810</v>
      </c>
    </row>
    <row r="656" spans="1:24" x14ac:dyDescent="0.25">
      <c r="A656" s="2"/>
      <c r="B656" s="2" t="s">
        <v>2</v>
      </c>
      <c r="C656" s="2">
        <f t="shared" si="152"/>
        <v>28</v>
      </c>
      <c r="D656" s="2">
        <f t="shared" si="153"/>
        <v>4</v>
      </c>
      <c r="E656" s="2">
        <f t="shared" si="145"/>
        <v>652</v>
      </c>
      <c r="F656" s="11">
        <v>378</v>
      </c>
      <c r="G656" s="9">
        <v>0</v>
      </c>
      <c r="H656" s="9">
        <v>0</v>
      </c>
      <c r="I656" s="10">
        <v>0</v>
      </c>
      <c r="J656" s="9">
        <v>0.25494282735157398</v>
      </c>
      <c r="K656" s="9">
        <v>0.25494282735157398</v>
      </c>
      <c r="L656" s="9">
        <v>0.5</v>
      </c>
      <c r="N656" s="32">
        <f>IF('System Design'!$F$8=1,'Hourly Demand and Generation'!G656*'System Design'!$F$21,IF('System Design'!$F$8=2,'Hourly Demand and Generation'!H656*'System Design'!$F$21,IF('System Design'!$F$8=3,'Hourly Demand and Generation'!I656*'System Design'!$F$21)))</f>
        <v>0</v>
      </c>
      <c r="O656" s="32">
        <f>IF('System Design'!$F$8=1,'Hourly Demand and Generation'!J656*'System Design'!$F$22,IF('System Design'!$F$8=2,'Hourly Demand and Generation'!K656*'System Design'!$F$22,IF('System Design'!$F$8=3,'Hourly Demand and Generation'!L656*'System Design'!$F$22)))</f>
        <v>1250</v>
      </c>
      <c r="Q656" s="32">
        <f t="shared" si="143"/>
        <v>0</v>
      </c>
      <c r="R656" s="32">
        <f t="shared" si="146"/>
        <v>5400</v>
      </c>
      <c r="S656" s="32">
        <f t="shared" si="147"/>
        <v>0</v>
      </c>
      <c r="T656" s="32">
        <f t="shared" si="148"/>
        <v>21600</v>
      </c>
      <c r="U656" s="32">
        <f t="shared" si="149"/>
        <v>0</v>
      </c>
      <c r="V656" s="32">
        <f t="shared" si="144"/>
        <v>872</v>
      </c>
      <c r="W656" s="32">
        <f t="shared" si="150"/>
        <v>872</v>
      </c>
      <c r="X656" s="32">
        <f t="shared" si="151"/>
        <v>872</v>
      </c>
    </row>
    <row r="657" spans="1:24" x14ac:dyDescent="0.25">
      <c r="A657" s="2"/>
      <c r="B657" s="2" t="s">
        <v>2</v>
      </c>
      <c r="C657" s="2">
        <f t="shared" si="152"/>
        <v>28</v>
      </c>
      <c r="D657" s="2">
        <f t="shared" si="153"/>
        <v>5</v>
      </c>
      <c r="E657" s="2">
        <f t="shared" si="145"/>
        <v>653</v>
      </c>
      <c r="F657" s="11">
        <v>409.5</v>
      </c>
      <c r="G657" s="9">
        <v>0</v>
      </c>
      <c r="H657" s="9">
        <v>1.44E-2</v>
      </c>
      <c r="I657" s="10">
        <v>2.8799999999999999E-2</v>
      </c>
      <c r="J657" s="9">
        <v>0.20395426188125901</v>
      </c>
      <c r="K657" s="9">
        <v>0.20395426188125901</v>
      </c>
      <c r="L657" s="9">
        <v>0.4</v>
      </c>
      <c r="N657" s="32">
        <f>IF('System Design'!$F$8=1,'Hourly Demand and Generation'!G657*'System Design'!$F$21,IF('System Design'!$F$8=2,'Hourly Demand and Generation'!H657*'System Design'!$F$21,IF('System Design'!$F$8=3,'Hourly Demand and Generation'!I657*'System Design'!$F$21)))</f>
        <v>14.4</v>
      </c>
      <c r="O657" s="32">
        <f>IF('System Design'!$F$8=1,'Hourly Demand and Generation'!J657*'System Design'!$F$22,IF('System Design'!$F$8=2,'Hourly Demand and Generation'!K657*'System Design'!$F$22,IF('System Design'!$F$8=3,'Hourly Demand and Generation'!L657*'System Design'!$F$22)))</f>
        <v>1000</v>
      </c>
      <c r="Q657" s="32">
        <f t="shared" si="143"/>
        <v>0</v>
      </c>
      <c r="R657" s="32">
        <f t="shared" si="146"/>
        <v>5400</v>
      </c>
      <c r="S657" s="32">
        <f t="shared" si="147"/>
        <v>0</v>
      </c>
      <c r="T657" s="32">
        <f t="shared" si="148"/>
        <v>21600</v>
      </c>
      <c r="U657" s="32">
        <f t="shared" si="149"/>
        <v>0</v>
      </c>
      <c r="V657" s="32">
        <f t="shared" si="144"/>
        <v>604.9</v>
      </c>
      <c r="W657" s="32">
        <f t="shared" si="150"/>
        <v>604.9</v>
      </c>
      <c r="X657" s="32">
        <f t="shared" si="151"/>
        <v>604.9</v>
      </c>
    </row>
    <row r="658" spans="1:24" x14ac:dyDescent="0.25">
      <c r="A658" s="2"/>
      <c r="B658" s="2" t="s">
        <v>2</v>
      </c>
      <c r="C658" s="2">
        <f t="shared" si="152"/>
        <v>28</v>
      </c>
      <c r="D658" s="2">
        <f t="shared" si="153"/>
        <v>6</v>
      </c>
      <c r="E658" s="2">
        <f t="shared" si="145"/>
        <v>654</v>
      </c>
      <c r="F658" s="11">
        <v>441</v>
      </c>
      <c r="G658" s="9">
        <v>2.1236677579621398E-2</v>
      </c>
      <c r="H658" s="9">
        <v>4.4999999999999998E-2</v>
      </c>
      <c r="I658" s="10">
        <v>6.1199999999999997E-2</v>
      </c>
      <c r="J658" s="9">
        <v>0.20395426188125901</v>
      </c>
      <c r="K658" s="9">
        <v>0.20395426188125901</v>
      </c>
      <c r="L658" s="9">
        <v>0.4</v>
      </c>
      <c r="N658" s="32">
        <f>IF('System Design'!$F$8=1,'Hourly Demand and Generation'!G658*'System Design'!$F$21,IF('System Design'!$F$8=2,'Hourly Demand and Generation'!H658*'System Design'!$F$21,IF('System Design'!$F$8=3,'Hourly Demand and Generation'!I658*'System Design'!$F$21)))</f>
        <v>30.599999999999998</v>
      </c>
      <c r="O658" s="32">
        <f>IF('System Design'!$F$8=1,'Hourly Demand and Generation'!J658*'System Design'!$F$22,IF('System Design'!$F$8=2,'Hourly Demand and Generation'!K658*'System Design'!$F$22,IF('System Design'!$F$8=3,'Hourly Demand and Generation'!L658*'System Design'!$F$22)))</f>
        <v>1000</v>
      </c>
      <c r="Q658" s="32">
        <f t="shared" si="143"/>
        <v>0</v>
      </c>
      <c r="R658" s="32">
        <f t="shared" si="146"/>
        <v>5400</v>
      </c>
      <c r="S658" s="32">
        <f t="shared" si="147"/>
        <v>0</v>
      </c>
      <c r="T658" s="32">
        <f t="shared" si="148"/>
        <v>21600</v>
      </c>
      <c r="U658" s="32">
        <f t="shared" si="149"/>
        <v>0</v>
      </c>
      <c r="V658" s="32">
        <f t="shared" si="144"/>
        <v>589.59999999999991</v>
      </c>
      <c r="W658" s="32">
        <f t="shared" si="150"/>
        <v>589.59999999999991</v>
      </c>
      <c r="X658" s="32">
        <f t="shared" si="151"/>
        <v>589.59999999999991</v>
      </c>
    </row>
    <row r="659" spans="1:24" x14ac:dyDescent="0.25">
      <c r="A659" s="2"/>
      <c r="B659" s="2" t="s">
        <v>2</v>
      </c>
      <c r="C659" s="2">
        <f t="shared" si="152"/>
        <v>28</v>
      </c>
      <c r="D659" s="2">
        <f t="shared" si="153"/>
        <v>7</v>
      </c>
      <c r="E659" s="2">
        <f t="shared" si="145"/>
        <v>655</v>
      </c>
      <c r="F659" s="11">
        <v>472.5</v>
      </c>
      <c r="G659" s="9">
        <v>4.5127939856695602E-2</v>
      </c>
      <c r="H659" s="9">
        <v>7.5600000000000001E-2</v>
      </c>
      <c r="I659" s="10">
        <v>0.09</v>
      </c>
      <c r="J659" s="9">
        <v>0.22944854461641601</v>
      </c>
      <c r="K659" s="9">
        <v>0.22944854461641601</v>
      </c>
      <c r="L659" s="9">
        <v>0.45</v>
      </c>
      <c r="N659" s="32">
        <f>IF('System Design'!$F$8=1,'Hourly Demand and Generation'!G659*'System Design'!$F$21,IF('System Design'!$F$8=2,'Hourly Demand and Generation'!H659*'System Design'!$F$21,IF('System Design'!$F$8=3,'Hourly Demand and Generation'!I659*'System Design'!$F$21)))</f>
        <v>45</v>
      </c>
      <c r="O659" s="32">
        <f>IF('System Design'!$F$8=1,'Hourly Demand and Generation'!J659*'System Design'!$F$22,IF('System Design'!$F$8=2,'Hourly Demand and Generation'!K659*'System Design'!$F$22,IF('System Design'!$F$8=3,'Hourly Demand and Generation'!L659*'System Design'!$F$22)))</f>
        <v>1125</v>
      </c>
      <c r="Q659" s="32">
        <f t="shared" si="143"/>
        <v>0</v>
      </c>
      <c r="R659" s="32">
        <f t="shared" si="146"/>
        <v>5400</v>
      </c>
      <c r="S659" s="32">
        <f t="shared" si="147"/>
        <v>0</v>
      </c>
      <c r="T659" s="32">
        <f t="shared" si="148"/>
        <v>21600</v>
      </c>
      <c r="U659" s="32">
        <f t="shared" si="149"/>
        <v>0</v>
      </c>
      <c r="V659" s="32">
        <f t="shared" si="144"/>
        <v>697.5</v>
      </c>
      <c r="W659" s="32">
        <f t="shared" si="150"/>
        <v>697.5</v>
      </c>
      <c r="X659" s="32">
        <f t="shared" si="151"/>
        <v>697.5</v>
      </c>
    </row>
    <row r="660" spans="1:24" x14ac:dyDescent="0.25">
      <c r="A660" s="2"/>
      <c r="B660" s="2" t="s">
        <v>2</v>
      </c>
      <c r="C660" s="2">
        <f t="shared" si="152"/>
        <v>28</v>
      </c>
      <c r="D660" s="2">
        <f t="shared" si="153"/>
        <v>8</v>
      </c>
      <c r="E660" s="2">
        <f t="shared" si="145"/>
        <v>656</v>
      </c>
      <c r="F660" s="11">
        <v>504</v>
      </c>
      <c r="G660" s="9">
        <v>8.7601295015938496E-2</v>
      </c>
      <c r="H660" s="9">
        <v>0.13500000000000001</v>
      </c>
      <c r="I660" s="10">
        <v>0.1512</v>
      </c>
      <c r="J660" s="9">
        <v>0.22944854461641601</v>
      </c>
      <c r="K660" s="9">
        <v>0.22944854461641601</v>
      </c>
      <c r="L660" s="9">
        <v>0.45</v>
      </c>
      <c r="N660" s="32">
        <f>IF('System Design'!$F$8=1,'Hourly Demand and Generation'!G660*'System Design'!$F$21,IF('System Design'!$F$8=2,'Hourly Demand and Generation'!H660*'System Design'!$F$21,IF('System Design'!$F$8=3,'Hourly Demand and Generation'!I660*'System Design'!$F$21)))</f>
        <v>75.599999999999994</v>
      </c>
      <c r="O660" s="32">
        <f>IF('System Design'!$F$8=1,'Hourly Demand and Generation'!J660*'System Design'!$F$22,IF('System Design'!$F$8=2,'Hourly Demand and Generation'!K660*'System Design'!$F$22,IF('System Design'!$F$8=3,'Hourly Demand and Generation'!L660*'System Design'!$F$22)))</f>
        <v>1125</v>
      </c>
      <c r="Q660" s="32">
        <f t="shared" si="143"/>
        <v>0</v>
      </c>
      <c r="R660" s="32">
        <f t="shared" si="146"/>
        <v>5400</v>
      </c>
      <c r="S660" s="32">
        <f t="shared" si="147"/>
        <v>0</v>
      </c>
      <c r="T660" s="32">
        <f t="shared" si="148"/>
        <v>21600</v>
      </c>
      <c r="U660" s="32">
        <f t="shared" si="149"/>
        <v>0</v>
      </c>
      <c r="V660" s="32">
        <f t="shared" si="144"/>
        <v>696.59999999999991</v>
      </c>
      <c r="W660" s="32">
        <f t="shared" si="150"/>
        <v>696.59999999999991</v>
      </c>
      <c r="X660" s="32">
        <f t="shared" si="151"/>
        <v>696.59999999999991</v>
      </c>
    </row>
    <row r="661" spans="1:24" x14ac:dyDescent="0.25">
      <c r="A661" s="2"/>
      <c r="B661" s="2" t="s">
        <v>2</v>
      </c>
      <c r="C661" s="2">
        <f t="shared" si="152"/>
        <v>28</v>
      </c>
      <c r="D661" s="2">
        <f t="shared" si="153"/>
        <v>9</v>
      </c>
      <c r="E661" s="2">
        <f t="shared" si="145"/>
        <v>657</v>
      </c>
      <c r="F661" s="11">
        <v>504</v>
      </c>
      <c r="G661" s="9">
        <v>0.13272923487263399</v>
      </c>
      <c r="H661" s="9">
        <v>0.19439999999999999</v>
      </c>
      <c r="I661" s="10">
        <v>0.20880000000000001</v>
      </c>
      <c r="J661" s="9">
        <v>0.20395426188125901</v>
      </c>
      <c r="K661" s="9">
        <v>0.20395426188125901</v>
      </c>
      <c r="L661" s="9">
        <v>0.4</v>
      </c>
      <c r="N661" s="32">
        <f>IF('System Design'!$F$8=1,'Hourly Demand and Generation'!G661*'System Design'!$F$21,IF('System Design'!$F$8=2,'Hourly Demand and Generation'!H661*'System Design'!$F$21,IF('System Design'!$F$8=3,'Hourly Demand and Generation'!I661*'System Design'!$F$21)))</f>
        <v>104.4</v>
      </c>
      <c r="O661" s="32">
        <f>IF('System Design'!$F$8=1,'Hourly Demand and Generation'!J661*'System Design'!$F$22,IF('System Design'!$F$8=2,'Hourly Demand and Generation'!K661*'System Design'!$F$22,IF('System Design'!$F$8=3,'Hourly Demand and Generation'!L661*'System Design'!$F$22)))</f>
        <v>1000</v>
      </c>
      <c r="Q661" s="32">
        <f t="shared" si="143"/>
        <v>0</v>
      </c>
      <c r="R661" s="32">
        <f t="shared" si="146"/>
        <v>5400</v>
      </c>
      <c r="S661" s="32">
        <f t="shared" si="147"/>
        <v>0</v>
      </c>
      <c r="T661" s="32">
        <f t="shared" si="148"/>
        <v>21600</v>
      </c>
      <c r="U661" s="32">
        <f t="shared" si="149"/>
        <v>0</v>
      </c>
      <c r="V661" s="32">
        <f t="shared" si="144"/>
        <v>600.40000000000009</v>
      </c>
      <c r="W661" s="32">
        <f t="shared" si="150"/>
        <v>600.40000000000009</v>
      </c>
      <c r="X661" s="32">
        <f t="shared" si="151"/>
        <v>600.40000000000009</v>
      </c>
    </row>
    <row r="662" spans="1:24" x14ac:dyDescent="0.25">
      <c r="A662" s="2"/>
      <c r="B662" s="2" t="s">
        <v>2</v>
      </c>
      <c r="C662" s="2">
        <f t="shared" si="152"/>
        <v>28</v>
      </c>
      <c r="D662" s="2">
        <f t="shared" si="153"/>
        <v>10</v>
      </c>
      <c r="E662" s="2">
        <f t="shared" si="145"/>
        <v>658</v>
      </c>
      <c r="F662" s="11">
        <v>491.4</v>
      </c>
      <c r="G662" s="9">
        <v>0.17785717472932999</v>
      </c>
      <c r="H662" s="9">
        <v>0.25559999999999999</v>
      </c>
      <c r="I662" s="10">
        <v>0.27</v>
      </c>
      <c r="J662" s="9">
        <v>0.22944854461641601</v>
      </c>
      <c r="K662" s="9">
        <v>0.22944854461641601</v>
      </c>
      <c r="L662" s="9">
        <v>0.45</v>
      </c>
      <c r="N662" s="32">
        <f>IF('System Design'!$F$8=1,'Hourly Demand and Generation'!G662*'System Design'!$F$21,IF('System Design'!$F$8=2,'Hourly Demand and Generation'!H662*'System Design'!$F$21,IF('System Design'!$F$8=3,'Hourly Demand and Generation'!I662*'System Design'!$F$21)))</f>
        <v>135</v>
      </c>
      <c r="O662" s="32">
        <f>IF('System Design'!$F$8=1,'Hourly Demand and Generation'!J662*'System Design'!$F$22,IF('System Design'!$F$8=2,'Hourly Demand and Generation'!K662*'System Design'!$F$22,IF('System Design'!$F$8=3,'Hourly Demand and Generation'!L662*'System Design'!$F$22)))</f>
        <v>1125</v>
      </c>
      <c r="Q662" s="32">
        <f t="shared" si="143"/>
        <v>0</v>
      </c>
      <c r="R662" s="32">
        <f t="shared" si="146"/>
        <v>5400</v>
      </c>
      <c r="S662" s="32">
        <f t="shared" si="147"/>
        <v>0</v>
      </c>
      <c r="T662" s="32">
        <f t="shared" si="148"/>
        <v>21600</v>
      </c>
      <c r="U662" s="32">
        <f t="shared" si="149"/>
        <v>0</v>
      </c>
      <c r="V662" s="32">
        <f t="shared" si="144"/>
        <v>768.6</v>
      </c>
      <c r="W662" s="32">
        <f t="shared" si="150"/>
        <v>768.6</v>
      </c>
      <c r="X662" s="32">
        <f t="shared" si="151"/>
        <v>768.6</v>
      </c>
    </row>
    <row r="663" spans="1:24" x14ac:dyDescent="0.25">
      <c r="A663" s="2"/>
      <c r="B663" s="2" t="s">
        <v>2</v>
      </c>
      <c r="C663" s="2">
        <f t="shared" si="152"/>
        <v>28</v>
      </c>
      <c r="D663" s="2">
        <f t="shared" si="153"/>
        <v>11</v>
      </c>
      <c r="E663" s="2">
        <f t="shared" si="145"/>
        <v>659</v>
      </c>
      <c r="F663" s="11">
        <v>485.1</v>
      </c>
      <c r="G663" s="9">
        <v>0.22033052988857299</v>
      </c>
      <c r="H663" s="9">
        <v>0.315</v>
      </c>
      <c r="I663" s="10">
        <v>0.33119999999999999</v>
      </c>
      <c r="J663" s="9">
        <v>0.20395426188125901</v>
      </c>
      <c r="K663" s="9">
        <v>0.20395426188125901</v>
      </c>
      <c r="L663" s="9">
        <v>0.4</v>
      </c>
      <c r="N663" s="32">
        <f>IF('System Design'!$F$8=1,'Hourly Demand and Generation'!G663*'System Design'!$F$21,IF('System Design'!$F$8=2,'Hourly Demand and Generation'!H663*'System Design'!$F$21,IF('System Design'!$F$8=3,'Hourly Demand and Generation'!I663*'System Design'!$F$21)))</f>
        <v>165.6</v>
      </c>
      <c r="O663" s="32">
        <f>IF('System Design'!$F$8=1,'Hourly Demand and Generation'!J663*'System Design'!$F$22,IF('System Design'!$F$8=2,'Hourly Demand and Generation'!K663*'System Design'!$F$22,IF('System Design'!$F$8=3,'Hourly Demand and Generation'!L663*'System Design'!$F$22)))</f>
        <v>1000</v>
      </c>
      <c r="Q663" s="32">
        <f t="shared" si="143"/>
        <v>0</v>
      </c>
      <c r="R663" s="32">
        <f t="shared" si="146"/>
        <v>5400</v>
      </c>
      <c r="S663" s="32">
        <f t="shared" si="147"/>
        <v>0</v>
      </c>
      <c r="T663" s="32">
        <f t="shared" si="148"/>
        <v>21600</v>
      </c>
      <c r="U663" s="32">
        <f t="shared" si="149"/>
        <v>0</v>
      </c>
      <c r="V663" s="32">
        <f t="shared" si="144"/>
        <v>680.49999999999989</v>
      </c>
      <c r="W663" s="32">
        <f t="shared" si="150"/>
        <v>680.49999999999989</v>
      </c>
      <c r="X663" s="32">
        <f t="shared" si="151"/>
        <v>680.49999999999989</v>
      </c>
    </row>
    <row r="664" spans="1:24" x14ac:dyDescent="0.25">
      <c r="A664" s="2"/>
      <c r="B664" s="2" t="s">
        <v>2</v>
      </c>
      <c r="C664" s="2">
        <f t="shared" si="152"/>
        <v>28</v>
      </c>
      <c r="D664" s="2">
        <f t="shared" si="153"/>
        <v>12</v>
      </c>
      <c r="E664" s="2">
        <f t="shared" si="145"/>
        <v>660</v>
      </c>
      <c r="F664" s="11">
        <v>485.1</v>
      </c>
      <c r="G664" s="9">
        <v>0.26545846974526799</v>
      </c>
      <c r="H664" s="9">
        <v>0.36</v>
      </c>
      <c r="I664" s="10">
        <v>0.36</v>
      </c>
      <c r="J664" s="9">
        <v>0.19120712051368</v>
      </c>
      <c r="K664" s="9">
        <v>0.19120712051368</v>
      </c>
      <c r="L664" s="9">
        <v>0.375</v>
      </c>
      <c r="N664" s="32">
        <f>IF('System Design'!$F$8=1,'Hourly Demand and Generation'!G664*'System Design'!$F$21,IF('System Design'!$F$8=2,'Hourly Demand and Generation'!H664*'System Design'!$F$21,IF('System Design'!$F$8=3,'Hourly Demand and Generation'!I664*'System Design'!$F$21)))</f>
        <v>180</v>
      </c>
      <c r="O664" s="32">
        <f>IF('System Design'!$F$8=1,'Hourly Demand and Generation'!J664*'System Design'!$F$22,IF('System Design'!$F$8=2,'Hourly Demand and Generation'!K664*'System Design'!$F$22,IF('System Design'!$F$8=3,'Hourly Demand and Generation'!L664*'System Design'!$F$22)))</f>
        <v>937.5</v>
      </c>
      <c r="Q664" s="32">
        <f t="shared" si="143"/>
        <v>0</v>
      </c>
      <c r="R664" s="32">
        <f t="shared" si="146"/>
        <v>5400</v>
      </c>
      <c r="S664" s="32">
        <f t="shared" si="147"/>
        <v>0</v>
      </c>
      <c r="T664" s="32">
        <f t="shared" si="148"/>
        <v>21600</v>
      </c>
      <c r="U664" s="32">
        <f t="shared" si="149"/>
        <v>0</v>
      </c>
      <c r="V664" s="32">
        <f t="shared" si="144"/>
        <v>632.4</v>
      </c>
      <c r="W664" s="32">
        <f t="shared" si="150"/>
        <v>632.4</v>
      </c>
      <c r="X664" s="32">
        <f t="shared" si="151"/>
        <v>632.4</v>
      </c>
    </row>
    <row r="665" spans="1:24" x14ac:dyDescent="0.25">
      <c r="A665" s="2"/>
      <c r="B665" s="2" t="s">
        <v>2</v>
      </c>
      <c r="C665" s="2">
        <f t="shared" si="152"/>
        <v>28</v>
      </c>
      <c r="D665" s="2">
        <f t="shared" si="153"/>
        <v>13</v>
      </c>
      <c r="E665" s="2">
        <f t="shared" si="145"/>
        <v>661</v>
      </c>
      <c r="F665" s="11">
        <v>504</v>
      </c>
      <c r="G665" s="9">
        <v>0.22033052988857299</v>
      </c>
      <c r="H665" s="9">
        <v>0.315</v>
      </c>
      <c r="I665" s="10">
        <v>0.33119999999999999</v>
      </c>
      <c r="J665" s="9">
        <v>0.20395426188125901</v>
      </c>
      <c r="K665" s="9">
        <v>0.20395426188125901</v>
      </c>
      <c r="L665" s="9">
        <v>0.4</v>
      </c>
      <c r="N665" s="32">
        <f>IF('System Design'!$F$8=1,'Hourly Demand and Generation'!G665*'System Design'!$F$21,IF('System Design'!$F$8=2,'Hourly Demand and Generation'!H665*'System Design'!$F$21,IF('System Design'!$F$8=3,'Hourly Demand and Generation'!I665*'System Design'!$F$21)))</f>
        <v>165.6</v>
      </c>
      <c r="O665" s="32">
        <f>IF('System Design'!$F$8=1,'Hourly Demand and Generation'!J665*'System Design'!$F$22,IF('System Design'!$F$8=2,'Hourly Demand and Generation'!K665*'System Design'!$F$22,IF('System Design'!$F$8=3,'Hourly Demand and Generation'!L665*'System Design'!$F$22)))</f>
        <v>1000</v>
      </c>
      <c r="Q665" s="32">
        <f t="shared" si="143"/>
        <v>0</v>
      </c>
      <c r="R665" s="32">
        <f t="shared" si="146"/>
        <v>5400</v>
      </c>
      <c r="S665" s="32">
        <f t="shared" si="147"/>
        <v>0</v>
      </c>
      <c r="T665" s="32">
        <f t="shared" si="148"/>
        <v>21600</v>
      </c>
      <c r="U665" s="32">
        <f t="shared" si="149"/>
        <v>0</v>
      </c>
      <c r="V665" s="32">
        <f t="shared" si="144"/>
        <v>661.59999999999991</v>
      </c>
      <c r="W665" s="32">
        <f t="shared" si="150"/>
        <v>661.59999999999991</v>
      </c>
      <c r="X665" s="32">
        <f t="shared" si="151"/>
        <v>661.59999999999991</v>
      </c>
    </row>
    <row r="666" spans="1:24" x14ac:dyDescent="0.25">
      <c r="A666" s="2"/>
      <c r="B666" s="2" t="s">
        <v>2</v>
      </c>
      <c r="C666" s="2">
        <f t="shared" si="152"/>
        <v>28</v>
      </c>
      <c r="D666" s="2">
        <f t="shared" si="153"/>
        <v>14</v>
      </c>
      <c r="E666" s="2">
        <f t="shared" si="145"/>
        <v>662</v>
      </c>
      <c r="F666" s="11">
        <v>504</v>
      </c>
      <c r="G666" s="9">
        <v>0.17785717472932999</v>
      </c>
      <c r="H666" s="9">
        <v>0.25559999999999999</v>
      </c>
      <c r="I666" s="10">
        <v>0.27</v>
      </c>
      <c r="J666" s="9">
        <v>0.21670140324883799</v>
      </c>
      <c r="K666" s="9">
        <v>0.21670140324883799</v>
      </c>
      <c r="L666" s="9">
        <v>0.42499999999999999</v>
      </c>
      <c r="N666" s="32">
        <f>IF('System Design'!$F$8=1,'Hourly Demand and Generation'!G666*'System Design'!$F$21,IF('System Design'!$F$8=2,'Hourly Demand and Generation'!H666*'System Design'!$F$21,IF('System Design'!$F$8=3,'Hourly Demand and Generation'!I666*'System Design'!$F$21)))</f>
        <v>135</v>
      </c>
      <c r="O666" s="32">
        <f>IF('System Design'!$F$8=1,'Hourly Demand and Generation'!J666*'System Design'!$F$22,IF('System Design'!$F$8=2,'Hourly Demand and Generation'!K666*'System Design'!$F$22,IF('System Design'!$F$8=3,'Hourly Demand and Generation'!L666*'System Design'!$F$22)))</f>
        <v>1062.5</v>
      </c>
      <c r="Q666" s="32">
        <f t="shared" si="143"/>
        <v>0</v>
      </c>
      <c r="R666" s="32">
        <f t="shared" si="146"/>
        <v>5400</v>
      </c>
      <c r="S666" s="32">
        <f t="shared" si="147"/>
        <v>0</v>
      </c>
      <c r="T666" s="32">
        <f t="shared" si="148"/>
        <v>21600</v>
      </c>
      <c r="U666" s="32">
        <f t="shared" si="149"/>
        <v>0</v>
      </c>
      <c r="V666" s="32">
        <f t="shared" si="144"/>
        <v>693.5</v>
      </c>
      <c r="W666" s="32">
        <f t="shared" si="150"/>
        <v>693.5</v>
      </c>
      <c r="X666" s="32">
        <f t="shared" si="151"/>
        <v>693.5</v>
      </c>
    </row>
    <row r="667" spans="1:24" x14ac:dyDescent="0.25">
      <c r="A667" s="2"/>
      <c r="B667" s="2" t="s">
        <v>2</v>
      </c>
      <c r="C667" s="2">
        <f t="shared" si="152"/>
        <v>28</v>
      </c>
      <c r="D667" s="2">
        <f t="shared" si="153"/>
        <v>15</v>
      </c>
      <c r="E667" s="2">
        <f t="shared" si="145"/>
        <v>663</v>
      </c>
      <c r="F667" s="11">
        <v>535.5</v>
      </c>
      <c r="G667" s="9">
        <v>0.13272923487263399</v>
      </c>
      <c r="H667" s="9">
        <v>0.19439999999999999</v>
      </c>
      <c r="I667" s="10">
        <v>0.20880000000000001</v>
      </c>
      <c r="J667" s="9">
        <v>0.22944854461641601</v>
      </c>
      <c r="K667" s="9">
        <v>0.22944854461641601</v>
      </c>
      <c r="L667" s="9">
        <v>0.45</v>
      </c>
      <c r="N667" s="32">
        <f>IF('System Design'!$F$8=1,'Hourly Demand and Generation'!G667*'System Design'!$F$21,IF('System Design'!$F$8=2,'Hourly Demand and Generation'!H667*'System Design'!$F$21,IF('System Design'!$F$8=3,'Hourly Demand and Generation'!I667*'System Design'!$F$21)))</f>
        <v>104.4</v>
      </c>
      <c r="O667" s="32">
        <f>IF('System Design'!$F$8=1,'Hourly Demand and Generation'!J667*'System Design'!$F$22,IF('System Design'!$F$8=2,'Hourly Demand and Generation'!K667*'System Design'!$F$22,IF('System Design'!$F$8=3,'Hourly Demand and Generation'!L667*'System Design'!$F$22)))</f>
        <v>1125</v>
      </c>
      <c r="Q667" s="32">
        <f t="shared" si="143"/>
        <v>0</v>
      </c>
      <c r="R667" s="32">
        <f t="shared" si="146"/>
        <v>5400</v>
      </c>
      <c r="S667" s="32">
        <f t="shared" si="147"/>
        <v>0</v>
      </c>
      <c r="T667" s="32">
        <f t="shared" si="148"/>
        <v>21600</v>
      </c>
      <c r="U667" s="32">
        <f t="shared" si="149"/>
        <v>0</v>
      </c>
      <c r="V667" s="32">
        <f t="shared" si="144"/>
        <v>693.90000000000009</v>
      </c>
      <c r="W667" s="32">
        <f t="shared" si="150"/>
        <v>693.90000000000009</v>
      </c>
      <c r="X667" s="32">
        <f t="shared" si="151"/>
        <v>693.90000000000009</v>
      </c>
    </row>
    <row r="668" spans="1:24" x14ac:dyDescent="0.25">
      <c r="A668" s="2"/>
      <c r="B668" s="2" t="s">
        <v>2</v>
      </c>
      <c r="C668" s="2">
        <f t="shared" si="152"/>
        <v>28</v>
      </c>
      <c r="D668" s="2">
        <f t="shared" si="153"/>
        <v>16</v>
      </c>
      <c r="E668" s="2">
        <f t="shared" si="145"/>
        <v>664</v>
      </c>
      <c r="F668" s="11">
        <v>567</v>
      </c>
      <c r="G668" s="9">
        <v>8.7601295015938496E-2</v>
      </c>
      <c r="H668" s="9">
        <v>0.13500000000000001</v>
      </c>
      <c r="I668" s="10">
        <v>0.1512</v>
      </c>
      <c r="J668" s="9">
        <v>0.22944854461641601</v>
      </c>
      <c r="K668" s="9">
        <v>0.22944854461641601</v>
      </c>
      <c r="L668" s="9">
        <v>0.45</v>
      </c>
      <c r="N668" s="32">
        <f>IF('System Design'!$F$8=1,'Hourly Demand and Generation'!G668*'System Design'!$F$21,IF('System Design'!$F$8=2,'Hourly Demand and Generation'!H668*'System Design'!$F$21,IF('System Design'!$F$8=3,'Hourly Demand and Generation'!I668*'System Design'!$F$21)))</f>
        <v>75.599999999999994</v>
      </c>
      <c r="O668" s="32">
        <f>IF('System Design'!$F$8=1,'Hourly Demand and Generation'!J668*'System Design'!$F$22,IF('System Design'!$F$8=2,'Hourly Demand and Generation'!K668*'System Design'!$F$22,IF('System Design'!$F$8=3,'Hourly Demand and Generation'!L668*'System Design'!$F$22)))</f>
        <v>1125</v>
      </c>
      <c r="Q668" s="32">
        <f t="shared" si="143"/>
        <v>0</v>
      </c>
      <c r="R668" s="32">
        <f t="shared" si="146"/>
        <v>5400</v>
      </c>
      <c r="S668" s="32">
        <f t="shared" si="147"/>
        <v>0</v>
      </c>
      <c r="T668" s="32">
        <f t="shared" si="148"/>
        <v>21600</v>
      </c>
      <c r="U668" s="32">
        <f t="shared" si="149"/>
        <v>0</v>
      </c>
      <c r="V668" s="32">
        <f t="shared" si="144"/>
        <v>633.59999999999991</v>
      </c>
      <c r="W668" s="32">
        <f t="shared" si="150"/>
        <v>633.59999999999991</v>
      </c>
      <c r="X668" s="32">
        <f t="shared" si="151"/>
        <v>633.59999999999991</v>
      </c>
    </row>
    <row r="669" spans="1:24" x14ac:dyDescent="0.25">
      <c r="A669" s="2"/>
      <c r="B669" s="2" t="s">
        <v>2</v>
      </c>
      <c r="C669" s="2">
        <f t="shared" si="152"/>
        <v>28</v>
      </c>
      <c r="D669" s="2">
        <f t="shared" si="153"/>
        <v>17</v>
      </c>
      <c r="E669" s="2">
        <f t="shared" si="145"/>
        <v>665</v>
      </c>
      <c r="F669" s="11">
        <v>598.5</v>
      </c>
      <c r="G669" s="9">
        <v>4.5127939856695602E-2</v>
      </c>
      <c r="H669" s="9">
        <v>7.5600000000000001E-2</v>
      </c>
      <c r="I669" s="10">
        <v>0.09</v>
      </c>
      <c r="J669" s="9">
        <v>0.25494282735157398</v>
      </c>
      <c r="K669" s="9">
        <v>0.25494282735157398</v>
      </c>
      <c r="L669" s="9">
        <v>0.5</v>
      </c>
      <c r="N669" s="32">
        <f>IF('System Design'!$F$8=1,'Hourly Demand and Generation'!G669*'System Design'!$F$21,IF('System Design'!$F$8=2,'Hourly Demand and Generation'!H669*'System Design'!$F$21,IF('System Design'!$F$8=3,'Hourly Demand and Generation'!I669*'System Design'!$F$21)))</f>
        <v>45</v>
      </c>
      <c r="O669" s="32">
        <f>IF('System Design'!$F$8=1,'Hourly Demand and Generation'!J669*'System Design'!$F$22,IF('System Design'!$F$8=2,'Hourly Demand and Generation'!K669*'System Design'!$F$22,IF('System Design'!$F$8=3,'Hourly Demand and Generation'!L669*'System Design'!$F$22)))</f>
        <v>1250</v>
      </c>
      <c r="Q669" s="32">
        <f t="shared" si="143"/>
        <v>0</v>
      </c>
      <c r="R669" s="32">
        <f t="shared" si="146"/>
        <v>5400</v>
      </c>
      <c r="S669" s="32">
        <f t="shared" si="147"/>
        <v>0</v>
      </c>
      <c r="T669" s="32">
        <f t="shared" si="148"/>
        <v>21600</v>
      </c>
      <c r="U669" s="32">
        <f t="shared" si="149"/>
        <v>0</v>
      </c>
      <c r="V669" s="32">
        <f t="shared" si="144"/>
        <v>696.5</v>
      </c>
      <c r="W669" s="32">
        <f t="shared" si="150"/>
        <v>696.5</v>
      </c>
      <c r="X669" s="32">
        <f t="shared" si="151"/>
        <v>696.5</v>
      </c>
    </row>
    <row r="670" spans="1:24" x14ac:dyDescent="0.25">
      <c r="A670" s="2"/>
      <c r="B670" s="2" t="s">
        <v>2</v>
      </c>
      <c r="C670" s="2">
        <f t="shared" si="152"/>
        <v>28</v>
      </c>
      <c r="D670" s="2">
        <f t="shared" si="153"/>
        <v>18</v>
      </c>
      <c r="E670" s="2">
        <f t="shared" si="145"/>
        <v>666</v>
      </c>
      <c r="F670" s="11">
        <v>630</v>
      </c>
      <c r="G670" s="9">
        <v>2.1236677579621398E-2</v>
      </c>
      <c r="H670" s="9">
        <v>4.4999999999999998E-2</v>
      </c>
      <c r="I670" s="10">
        <v>6.1199999999999997E-2</v>
      </c>
      <c r="J670" s="9">
        <v>0.24219568598399499</v>
      </c>
      <c r="K670" s="9">
        <v>0.24219568598399499</v>
      </c>
      <c r="L670" s="9">
        <v>0.47499999999999998</v>
      </c>
      <c r="N670" s="32">
        <f>IF('System Design'!$F$8=1,'Hourly Demand and Generation'!G670*'System Design'!$F$21,IF('System Design'!$F$8=2,'Hourly Demand and Generation'!H670*'System Design'!$F$21,IF('System Design'!$F$8=3,'Hourly Demand and Generation'!I670*'System Design'!$F$21)))</f>
        <v>30.599999999999998</v>
      </c>
      <c r="O670" s="32">
        <f>IF('System Design'!$F$8=1,'Hourly Demand and Generation'!J670*'System Design'!$F$22,IF('System Design'!$F$8=2,'Hourly Demand and Generation'!K670*'System Design'!$F$22,IF('System Design'!$F$8=3,'Hourly Demand and Generation'!L670*'System Design'!$F$22)))</f>
        <v>1187.5</v>
      </c>
      <c r="Q670" s="32">
        <f t="shared" si="143"/>
        <v>0</v>
      </c>
      <c r="R670" s="32">
        <f t="shared" si="146"/>
        <v>5400</v>
      </c>
      <c r="S670" s="32">
        <f t="shared" si="147"/>
        <v>0</v>
      </c>
      <c r="T670" s="32">
        <f t="shared" si="148"/>
        <v>21600</v>
      </c>
      <c r="U670" s="32">
        <f t="shared" si="149"/>
        <v>0</v>
      </c>
      <c r="V670" s="32">
        <f t="shared" si="144"/>
        <v>588.09999999999991</v>
      </c>
      <c r="W670" s="32">
        <f t="shared" si="150"/>
        <v>588.09999999999991</v>
      </c>
      <c r="X670" s="32">
        <f t="shared" si="151"/>
        <v>588.09999999999991</v>
      </c>
    </row>
    <row r="671" spans="1:24" x14ac:dyDescent="0.25">
      <c r="A671" s="2"/>
      <c r="B671" s="2" t="s">
        <v>2</v>
      </c>
      <c r="C671" s="2">
        <f t="shared" si="152"/>
        <v>28</v>
      </c>
      <c r="D671" s="2">
        <f t="shared" si="153"/>
        <v>19</v>
      </c>
      <c r="E671" s="2">
        <f t="shared" si="145"/>
        <v>667</v>
      </c>
      <c r="F671" s="11">
        <v>611.1</v>
      </c>
      <c r="G671" s="9">
        <v>0</v>
      </c>
      <c r="H671" s="9">
        <v>1.44E-2</v>
      </c>
      <c r="I671" s="10">
        <v>2.8799999999999999E-2</v>
      </c>
      <c r="J671" s="9">
        <v>0.22944854461641601</v>
      </c>
      <c r="K671" s="9">
        <v>0.22944854461641601</v>
      </c>
      <c r="L671" s="9">
        <v>0.45</v>
      </c>
      <c r="N671" s="32">
        <f>IF('System Design'!$F$8=1,'Hourly Demand and Generation'!G671*'System Design'!$F$21,IF('System Design'!$F$8=2,'Hourly Demand and Generation'!H671*'System Design'!$F$21,IF('System Design'!$F$8=3,'Hourly Demand and Generation'!I671*'System Design'!$F$21)))</f>
        <v>14.4</v>
      </c>
      <c r="O671" s="32">
        <f>IF('System Design'!$F$8=1,'Hourly Demand and Generation'!J671*'System Design'!$F$22,IF('System Design'!$F$8=2,'Hourly Demand and Generation'!K671*'System Design'!$F$22,IF('System Design'!$F$8=3,'Hourly Demand and Generation'!L671*'System Design'!$F$22)))</f>
        <v>1125</v>
      </c>
      <c r="Q671" s="32">
        <f t="shared" si="143"/>
        <v>0</v>
      </c>
      <c r="R671" s="32">
        <f t="shared" si="146"/>
        <v>5400</v>
      </c>
      <c r="S671" s="32">
        <f t="shared" si="147"/>
        <v>0</v>
      </c>
      <c r="T671" s="32">
        <f t="shared" si="148"/>
        <v>21600</v>
      </c>
      <c r="U671" s="32">
        <f t="shared" si="149"/>
        <v>0</v>
      </c>
      <c r="V671" s="32">
        <f t="shared" si="144"/>
        <v>528.30000000000007</v>
      </c>
      <c r="W671" s="32">
        <f t="shared" si="150"/>
        <v>528.30000000000007</v>
      </c>
      <c r="X671" s="32">
        <f t="shared" si="151"/>
        <v>528.30000000000007</v>
      </c>
    </row>
    <row r="672" spans="1:24" x14ac:dyDescent="0.25">
      <c r="A672" s="2"/>
      <c r="B672" s="2" t="s">
        <v>2</v>
      </c>
      <c r="C672" s="2">
        <f t="shared" si="152"/>
        <v>28</v>
      </c>
      <c r="D672" s="2">
        <f t="shared" si="153"/>
        <v>20</v>
      </c>
      <c r="E672" s="2">
        <f t="shared" si="145"/>
        <v>668</v>
      </c>
      <c r="F672" s="11">
        <v>598.5</v>
      </c>
      <c r="G672" s="9">
        <v>0</v>
      </c>
      <c r="H672" s="9">
        <v>0</v>
      </c>
      <c r="I672" s="10">
        <v>0</v>
      </c>
      <c r="J672" s="9">
        <v>0.22944854461641601</v>
      </c>
      <c r="K672" s="9">
        <v>0.22944854461641601</v>
      </c>
      <c r="L672" s="9">
        <v>0.45</v>
      </c>
      <c r="N672" s="32">
        <f>IF('System Design'!$F$8=1,'Hourly Demand and Generation'!G672*'System Design'!$F$21,IF('System Design'!$F$8=2,'Hourly Demand and Generation'!H672*'System Design'!$F$21,IF('System Design'!$F$8=3,'Hourly Demand and Generation'!I672*'System Design'!$F$21)))</f>
        <v>0</v>
      </c>
      <c r="O672" s="32">
        <f>IF('System Design'!$F$8=1,'Hourly Demand and Generation'!J672*'System Design'!$F$22,IF('System Design'!$F$8=2,'Hourly Demand and Generation'!K672*'System Design'!$F$22,IF('System Design'!$F$8=3,'Hourly Demand and Generation'!L672*'System Design'!$F$22)))</f>
        <v>1125</v>
      </c>
      <c r="Q672" s="32">
        <f t="shared" si="143"/>
        <v>0</v>
      </c>
      <c r="R672" s="32">
        <f t="shared" si="146"/>
        <v>5400</v>
      </c>
      <c r="S672" s="32">
        <f t="shared" si="147"/>
        <v>0</v>
      </c>
      <c r="T672" s="32">
        <f t="shared" si="148"/>
        <v>21600</v>
      </c>
      <c r="U672" s="32">
        <f t="shared" si="149"/>
        <v>0</v>
      </c>
      <c r="V672" s="32">
        <f t="shared" si="144"/>
        <v>526.5</v>
      </c>
      <c r="W672" s="32">
        <f t="shared" si="150"/>
        <v>526.5</v>
      </c>
      <c r="X672" s="32">
        <f t="shared" si="151"/>
        <v>526.5</v>
      </c>
    </row>
    <row r="673" spans="1:24" x14ac:dyDescent="0.25">
      <c r="A673" s="2"/>
      <c r="B673" s="2" t="s">
        <v>2</v>
      </c>
      <c r="C673" s="2">
        <f t="shared" si="152"/>
        <v>28</v>
      </c>
      <c r="D673" s="2">
        <f t="shared" si="153"/>
        <v>21</v>
      </c>
      <c r="E673" s="2">
        <f t="shared" si="145"/>
        <v>669</v>
      </c>
      <c r="F673" s="11">
        <v>567</v>
      </c>
      <c r="G673" s="9">
        <v>0</v>
      </c>
      <c r="H673" s="9">
        <v>0</v>
      </c>
      <c r="I673" s="10">
        <v>0</v>
      </c>
      <c r="J673" s="9">
        <v>0.22944854461641601</v>
      </c>
      <c r="K673" s="9">
        <v>0.22944854461641601</v>
      </c>
      <c r="L673" s="9">
        <v>0.45</v>
      </c>
      <c r="N673" s="32">
        <f>IF('System Design'!$F$8=1,'Hourly Demand and Generation'!G673*'System Design'!$F$21,IF('System Design'!$F$8=2,'Hourly Demand and Generation'!H673*'System Design'!$F$21,IF('System Design'!$F$8=3,'Hourly Demand and Generation'!I673*'System Design'!$F$21)))</f>
        <v>0</v>
      </c>
      <c r="O673" s="32">
        <f>IF('System Design'!$F$8=1,'Hourly Demand and Generation'!J673*'System Design'!$F$22,IF('System Design'!$F$8=2,'Hourly Demand and Generation'!K673*'System Design'!$F$22,IF('System Design'!$F$8=3,'Hourly Demand and Generation'!L673*'System Design'!$F$22)))</f>
        <v>1125</v>
      </c>
      <c r="Q673" s="32">
        <f t="shared" si="143"/>
        <v>0</v>
      </c>
      <c r="R673" s="32">
        <f t="shared" si="146"/>
        <v>5400</v>
      </c>
      <c r="S673" s="32">
        <f t="shared" si="147"/>
        <v>0</v>
      </c>
      <c r="T673" s="32">
        <f t="shared" si="148"/>
        <v>21600</v>
      </c>
      <c r="U673" s="32">
        <f t="shared" si="149"/>
        <v>0</v>
      </c>
      <c r="V673" s="32">
        <f t="shared" si="144"/>
        <v>558</v>
      </c>
      <c r="W673" s="32">
        <f t="shared" si="150"/>
        <v>558</v>
      </c>
      <c r="X673" s="32">
        <f t="shared" si="151"/>
        <v>558</v>
      </c>
    </row>
    <row r="674" spans="1:24" x14ac:dyDescent="0.25">
      <c r="A674" s="2"/>
      <c r="B674" s="2" t="s">
        <v>2</v>
      </c>
      <c r="C674" s="2">
        <f t="shared" si="152"/>
        <v>28</v>
      </c>
      <c r="D674" s="2">
        <f t="shared" si="153"/>
        <v>22</v>
      </c>
      <c r="E674" s="2">
        <f t="shared" si="145"/>
        <v>670</v>
      </c>
      <c r="F674" s="11">
        <v>535.5</v>
      </c>
      <c r="G674" s="9">
        <v>0</v>
      </c>
      <c r="H674" s="9">
        <v>0</v>
      </c>
      <c r="I674" s="10">
        <v>0</v>
      </c>
      <c r="J674" s="9">
        <v>0.24219568598399499</v>
      </c>
      <c r="K674" s="9">
        <v>0.24219568598399499</v>
      </c>
      <c r="L674" s="9">
        <v>0.47499999999999998</v>
      </c>
      <c r="N674" s="32">
        <f>IF('System Design'!$F$8=1,'Hourly Demand and Generation'!G674*'System Design'!$F$21,IF('System Design'!$F$8=2,'Hourly Demand and Generation'!H674*'System Design'!$F$21,IF('System Design'!$F$8=3,'Hourly Demand and Generation'!I674*'System Design'!$F$21)))</f>
        <v>0</v>
      </c>
      <c r="O674" s="32">
        <f>IF('System Design'!$F$8=1,'Hourly Demand and Generation'!J674*'System Design'!$F$22,IF('System Design'!$F$8=2,'Hourly Demand and Generation'!K674*'System Design'!$F$22,IF('System Design'!$F$8=3,'Hourly Demand and Generation'!L674*'System Design'!$F$22)))</f>
        <v>1187.5</v>
      </c>
      <c r="Q674" s="32">
        <f t="shared" si="143"/>
        <v>0</v>
      </c>
      <c r="R674" s="32">
        <f t="shared" si="146"/>
        <v>5400</v>
      </c>
      <c r="S674" s="32">
        <f t="shared" si="147"/>
        <v>0</v>
      </c>
      <c r="T674" s="32">
        <f t="shared" si="148"/>
        <v>21600</v>
      </c>
      <c r="U674" s="32">
        <f t="shared" si="149"/>
        <v>0</v>
      </c>
      <c r="V674" s="32">
        <f t="shared" si="144"/>
        <v>652</v>
      </c>
      <c r="W674" s="32">
        <f t="shared" si="150"/>
        <v>652</v>
      </c>
      <c r="X674" s="32">
        <f t="shared" si="151"/>
        <v>652</v>
      </c>
    </row>
    <row r="675" spans="1:24" x14ac:dyDescent="0.25">
      <c r="A675" s="2"/>
      <c r="B675" s="2" t="s">
        <v>2</v>
      </c>
      <c r="C675" s="2">
        <f t="shared" si="152"/>
        <v>28</v>
      </c>
      <c r="D675" s="2">
        <f t="shared" si="153"/>
        <v>23</v>
      </c>
      <c r="E675" s="2">
        <f t="shared" si="145"/>
        <v>671</v>
      </c>
      <c r="F675" s="11">
        <v>504</v>
      </c>
      <c r="G675" s="9">
        <v>0</v>
      </c>
      <c r="H675" s="9">
        <v>0</v>
      </c>
      <c r="I675" s="10">
        <v>0</v>
      </c>
      <c r="J675" s="9">
        <v>0.20395426188125901</v>
      </c>
      <c r="K675" s="9">
        <v>0.20395426188125901</v>
      </c>
      <c r="L675" s="9">
        <v>0.4</v>
      </c>
      <c r="N675" s="32">
        <f>IF('System Design'!$F$8=1,'Hourly Demand and Generation'!G675*'System Design'!$F$21,IF('System Design'!$F$8=2,'Hourly Demand and Generation'!H675*'System Design'!$F$21,IF('System Design'!$F$8=3,'Hourly Demand and Generation'!I675*'System Design'!$F$21)))</f>
        <v>0</v>
      </c>
      <c r="O675" s="32">
        <f>IF('System Design'!$F$8=1,'Hourly Demand and Generation'!J675*'System Design'!$F$22,IF('System Design'!$F$8=2,'Hourly Demand and Generation'!K675*'System Design'!$F$22,IF('System Design'!$F$8=3,'Hourly Demand and Generation'!L675*'System Design'!$F$22)))</f>
        <v>1000</v>
      </c>
      <c r="Q675" s="32">
        <f t="shared" si="143"/>
        <v>0</v>
      </c>
      <c r="R675" s="32">
        <f t="shared" si="146"/>
        <v>5400</v>
      </c>
      <c r="S675" s="32">
        <f t="shared" si="147"/>
        <v>0</v>
      </c>
      <c r="T675" s="32">
        <f t="shared" si="148"/>
        <v>21600</v>
      </c>
      <c r="U675" s="32">
        <f t="shared" si="149"/>
        <v>0</v>
      </c>
      <c r="V675" s="32">
        <f t="shared" si="144"/>
        <v>496</v>
      </c>
      <c r="W675" s="32">
        <f t="shared" si="150"/>
        <v>496</v>
      </c>
      <c r="X675" s="32">
        <f t="shared" si="151"/>
        <v>496</v>
      </c>
    </row>
    <row r="676" spans="1:24" x14ac:dyDescent="0.25">
      <c r="A676" s="2"/>
      <c r="B676" s="2" t="s">
        <v>2</v>
      </c>
      <c r="C676" s="2">
        <f t="shared" si="152"/>
        <v>28</v>
      </c>
      <c r="D676" s="2">
        <f t="shared" si="153"/>
        <v>24</v>
      </c>
      <c r="E676" s="2">
        <f t="shared" si="145"/>
        <v>672</v>
      </c>
      <c r="F676" s="11">
        <v>441</v>
      </c>
      <c r="G676" s="9">
        <v>0</v>
      </c>
      <c r="H676" s="9">
        <v>0</v>
      </c>
      <c r="I676" s="10">
        <v>0</v>
      </c>
      <c r="J676" s="9">
        <v>0.20395426188125901</v>
      </c>
      <c r="K676" s="9">
        <v>0.20395426188125901</v>
      </c>
      <c r="L676" s="9">
        <v>0.4</v>
      </c>
      <c r="N676" s="32">
        <f>IF('System Design'!$F$8=1,'Hourly Demand and Generation'!G676*'System Design'!$F$21,IF('System Design'!$F$8=2,'Hourly Demand and Generation'!H676*'System Design'!$F$21,IF('System Design'!$F$8=3,'Hourly Demand and Generation'!I676*'System Design'!$F$21)))</f>
        <v>0</v>
      </c>
      <c r="O676" s="32">
        <f>IF('System Design'!$F$8=1,'Hourly Demand and Generation'!J676*'System Design'!$F$22,IF('System Design'!$F$8=2,'Hourly Demand and Generation'!K676*'System Design'!$F$22,IF('System Design'!$F$8=3,'Hourly Demand and Generation'!L676*'System Design'!$F$22)))</f>
        <v>1000</v>
      </c>
      <c r="Q676" s="32">
        <f t="shared" si="143"/>
        <v>0</v>
      </c>
      <c r="R676" s="32">
        <f t="shared" si="146"/>
        <v>5400</v>
      </c>
      <c r="S676" s="32">
        <f t="shared" si="147"/>
        <v>0</v>
      </c>
      <c r="T676" s="32">
        <f t="shared" si="148"/>
        <v>21600</v>
      </c>
      <c r="U676" s="32">
        <f t="shared" si="149"/>
        <v>0</v>
      </c>
      <c r="V676" s="32">
        <f t="shared" si="144"/>
        <v>559</v>
      </c>
      <c r="W676" s="32">
        <f t="shared" si="150"/>
        <v>559</v>
      </c>
      <c r="X676" s="32">
        <f t="shared" si="151"/>
        <v>559</v>
      </c>
    </row>
    <row r="677" spans="1:24" x14ac:dyDescent="0.25">
      <c r="A677" s="2"/>
      <c r="B677" s="2" t="s">
        <v>2</v>
      </c>
      <c r="C677" s="2">
        <f>C676+1</f>
        <v>29</v>
      </c>
      <c r="D677" s="2">
        <v>1</v>
      </c>
      <c r="E677" s="2">
        <f t="shared" si="145"/>
        <v>673</v>
      </c>
      <c r="F677" s="11">
        <v>378</v>
      </c>
      <c r="G677" s="9">
        <v>0</v>
      </c>
      <c r="H677" s="9">
        <v>0</v>
      </c>
      <c r="I677" s="9">
        <v>0</v>
      </c>
      <c r="J677" s="9">
        <v>0.45274160842361399</v>
      </c>
      <c r="K677" s="9">
        <v>0.45274160842361399</v>
      </c>
      <c r="L677" s="9">
        <v>0.45274160842361399</v>
      </c>
      <c r="N677" s="32">
        <f>IF('System Design'!$F$8=1,'Hourly Demand and Generation'!G677*'System Design'!$F$21,IF('System Design'!$F$8=2,'Hourly Demand and Generation'!H677*'System Design'!$F$21,IF('System Design'!$F$8=3,'Hourly Demand and Generation'!I677*'System Design'!$F$21)))</f>
        <v>0</v>
      </c>
      <c r="O677" s="32">
        <f>IF('System Design'!$F$8=1,'Hourly Demand and Generation'!J677*'System Design'!$F$22,IF('System Design'!$F$8=2,'Hourly Demand and Generation'!K677*'System Design'!$F$22,IF('System Design'!$F$8=3,'Hourly Demand and Generation'!L677*'System Design'!$F$22)))</f>
        <v>1131.8540210590349</v>
      </c>
      <c r="Q677" s="32">
        <f t="shared" si="143"/>
        <v>0</v>
      </c>
      <c r="R677" s="32">
        <f t="shared" si="146"/>
        <v>5400</v>
      </c>
      <c r="S677" s="32">
        <f t="shared" si="147"/>
        <v>0</v>
      </c>
      <c r="T677" s="32">
        <f t="shared" si="148"/>
        <v>21600</v>
      </c>
      <c r="U677" s="32">
        <f t="shared" si="149"/>
        <v>0</v>
      </c>
      <c r="V677" s="32">
        <f t="shared" si="144"/>
        <v>753.85402105903495</v>
      </c>
      <c r="W677" s="32">
        <f t="shared" si="150"/>
        <v>753.85402105903495</v>
      </c>
      <c r="X677" s="32">
        <f t="shared" si="151"/>
        <v>753.85402105903495</v>
      </c>
    </row>
    <row r="678" spans="1:24" x14ac:dyDescent="0.25">
      <c r="A678" s="2"/>
      <c r="B678" s="2" t="s">
        <v>2</v>
      </c>
      <c r="C678" s="2">
        <f>C677</f>
        <v>29</v>
      </c>
      <c r="D678" s="2">
        <f>D677+1</f>
        <v>2</v>
      </c>
      <c r="E678" s="2">
        <f t="shared" si="145"/>
        <v>674</v>
      </c>
      <c r="F678" s="11">
        <v>346.5</v>
      </c>
      <c r="G678" s="9">
        <v>0</v>
      </c>
      <c r="H678" s="9">
        <v>0</v>
      </c>
      <c r="I678" s="10">
        <v>0</v>
      </c>
      <c r="J678" s="9">
        <v>0.40746744758125197</v>
      </c>
      <c r="K678" s="9">
        <v>0.40746744758125197</v>
      </c>
      <c r="L678" s="9">
        <v>0.40746744758125197</v>
      </c>
      <c r="N678" s="32">
        <f>IF('System Design'!$F$8=1,'Hourly Demand and Generation'!G678*'System Design'!$F$21,IF('System Design'!$F$8=2,'Hourly Demand and Generation'!H678*'System Design'!$F$21,IF('System Design'!$F$8=3,'Hourly Demand and Generation'!I678*'System Design'!$F$21)))</f>
        <v>0</v>
      </c>
      <c r="O678" s="32">
        <f>IF('System Design'!$F$8=1,'Hourly Demand and Generation'!J678*'System Design'!$F$22,IF('System Design'!$F$8=2,'Hourly Demand and Generation'!K678*'System Design'!$F$22,IF('System Design'!$F$8=3,'Hourly Demand and Generation'!L678*'System Design'!$F$22)))</f>
        <v>1018.6686189531299</v>
      </c>
      <c r="Q678" s="32">
        <f t="shared" si="143"/>
        <v>0</v>
      </c>
      <c r="R678" s="32">
        <f t="shared" si="146"/>
        <v>5400</v>
      </c>
      <c r="S678" s="32">
        <f t="shared" si="147"/>
        <v>0</v>
      </c>
      <c r="T678" s="32">
        <f t="shared" si="148"/>
        <v>21600</v>
      </c>
      <c r="U678" s="32">
        <f t="shared" si="149"/>
        <v>0</v>
      </c>
      <c r="V678" s="32">
        <f t="shared" si="144"/>
        <v>672.16861895312991</v>
      </c>
      <c r="W678" s="32">
        <f t="shared" si="150"/>
        <v>672.16861895312991</v>
      </c>
      <c r="X678" s="32">
        <f t="shared" si="151"/>
        <v>672.16861895312991</v>
      </c>
    </row>
    <row r="679" spans="1:24" x14ac:dyDescent="0.25">
      <c r="A679" s="2"/>
      <c r="B679" s="2" t="s">
        <v>2</v>
      </c>
      <c r="C679" s="2">
        <f t="shared" ref="C679:C700" si="154">C678</f>
        <v>29</v>
      </c>
      <c r="D679" s="2">
        <f t="shared" ref="D679:D700" si="155">D678+1</f>
        <v>3</v>
      </c>
      <c r="E679" s="2">
        <f t="shared" si="145"/>
        <v>675</v>
      </c>
      <c r="F679" s="11">
        <v>315</v>
      </c>
      <c r="G679" s="9">
        <v>0</v>
      </c>
      <c r="H679" s="9">
        <v>0</v>
      </c>
      <c r="I679" s="10">
        <v>0</v>
      </c>
      <c r="J679" s="9">
        <v>0.40746744758125197</v>
      </c>
      <c r="K679" s="9">
        <v>0.40746744758125197</v>
      </c>
      <c r="L679" s="9">
        <v>0.40746744758125197</v>
      </c>
      <c r="N679" s="32">
        <f>IF('System Design'!$F$8=1,'Hourly Demand and Generation'!G679*'System Design'!$F$21,IF('System Design'!$F$8=2,'Hourly Demand and Generation'!H679*'System Design'!$F$21,IF('System Design'!$F$8=3,'Hourly Demand and Generation'!I679*'System Design'!$F$21)))</f>
        <v>0</v>
      </c>
      <c r="O679" s="32">
        <f>IF('System Design'!$F$8=1,'Hourly Demand and Generation'!J679*'System Design'!$F$22,IF('System Design'!$F$8=2,'Hourly Demand and Generation'!K679*'System Design'!$F$22,IF('System Design'!$F$8=3,'Hourly Demand and Generation'!L679*'System Design'!$F$22)))</f>
        <v>1018.6686189531299</v>
      </c>
      <c r="Q679" s="32">
        <f t="shared" si="143"/>
        <v>0</v>
      </c>
      <c r="R679" s="32">
        <f t="shared" si="146"/>
        <v>5400</v>
      </c>
      <c r="S679" s="32">
        <f t="shared" si="147"/>
        <v>0</v>
      </c>
      <c r="T679" s="32">
        <f t="shared" si="148"/>
        <v>21600</v>
      </c>
      <c r="U679" s="32">
        <f t="shared" si="149"/>
        <v>0</v>
      </c>
      <c r="V679" s="32">
        <f t="shared" si="144"/>
        <v>703.66861895312991</v>
      </c>
      <c r="W679" s="32">
        <f t="shared" si="150"/>
        <v>703.66861895312991</v>
      </c>
      <c r="X679" s="32">
        <f t="shared" si="151"/>
        <v>703.66861895312991</v>
      </c>
    </row>
    <row r="680" spans="1:24" x14ac:dyDescent="0.25">
      <c r="A680" s="2"/>
      <c r="B680" s="2" t="s">
        <v>2</v>
      </c>
      <c r="C680" s="2">
        <f t="shared" si="154"/>
        <v>29</v>
      </c>
      <c r="D680" s="2">
        <f t="shared" si="155"/>
        <v>4</v>
      </c>
      <c r="E680" s="2">
        <f t="shared" si="145"/>
        <v>676</v>
      </c>
      <c r="F680" s="11">
        <v>378</v>
      </c>
      <c r="G680" s="9">
        <v>0</v>
      </c>
      <c r="H680" s="9">
        <v>0</v>
      </c>
      <c r="I680" s="10">
        <v>0</v>
      </c>
      <c r="J680" s="9">
        <v>0.45274160842361399</v>
      </c>
      <c r="K680" s="9">
        <v>0.45274160842361399</v>
      </c>
      <c r="L680" s="9">
        <v>0.45274160842361399</v>
      </c>
      <c r="N680" s="32">
        <f>IF('System Design'!$F$8=1,'Hourly Demand and Generation'!G680*'System Design'!$F$21,IF('System Design'!$F$8=2,'Hourly Demand and Generation'!H680*'System Design'!$F$21,IF('System Design'!$F$8=3,'Hourly Demand and Generation'!I680*'System Design'!$F$21)))</f>
        <v>0</v>
      </c>
      <c r="O680" s="32">
        <f>IF('System Design'!$F$8=1,'Hourly Demand and Generation'!J680*'System Design'!$F$22,IF('System Design'!$F$8=2,'Hourly Demand and Generation'!K680*'System Design'!$F$22,IF('System Design'!$F$8=3,'Hourly Demand and Generation'!L680*'System Design'!$F$22)))</f>
        <v>1131.8540210590349</v>
      </c>
      <c r="Q680" s="32">
        <f t="shared" si="143"/>
        <v>0</v>
      </c>
      <c r="R680" s="32">
        <f t="shared" si="146"/>
        <v>5400</v>
      </c>
      <c r="S680" s="32">
        <f t="shared" si="147"/>
        <v>0</v>
      </c>
      <c r="T680" s="32">
        <f t="shared" si="148"/>
        <v>21600</v>
      </c>
      <c r="U680" s="32">
        <f t="shared" si="149"/>
        <v>0</v>
      </c>
      <c r="V680" s="32">
        <f t="shared" si="144"/>
        <v>753.85402105903495</v>
      </c>
      <c r="W680" s="32">
        <f t="shared" si="150"/>
        <v>753.85402105903495</v>
      </c>
      <c r="X680" s="32">
        <f t="shared" si="151"/>
        <v>753.85402105903495</v>
      </c>
    </row>
    <row r="681" spans="1:24" x14ac:dyDescent="0.25">
      <c r="A681" s="2"/>
      <c r="B681" s="2" t="s">
        <v>2</v>
      </c>
      <c r="C681" s="2">
        <f t="shared" si="154"/>
        <v>29</v>
      </c>
      <c r="D681" s="2">
        <f t="shared" si="155"/>
        <v>5</v>
      </c>
      <c r="E681" s="2">
        <f t="shared" si="145"/>
        <v>677</v>
      </c>
      <c r="F681" s="11">
        <v>409.5</v>
      </c>
      <c r="G681" s="9">
        <v>0</v>
      </c>
      <c r="H681" s="9">
        <v>1.44E-2</v>
      </c>
      <c r="I681" s="10">
        <v>2.8799999999999999E-2</v>
      </c>
      <c r="J681" s="9">
        <v>0.36219328673889101</v>
      </c>
      <c r="K681" s="9">
        <v>0.36219328673889101</v>
      </c>
      <c r="L681" s="9">
        <v>0.36219328673889101</v>
      </c>
      <c r="N681" s="32">
        <f>IF('System Design'!$F$8=1,'Hourly Demand and Generation'!G681*'System Design'!$F$21,IF('System Design'!$F$8=2,'Hourly Demand and Generation'!H681*'System Design'!$F$21,IF('System Design'!$F$8=3,'Hourly Demand and Generation'!I681*'System Design'!$F$21)))</f>
        <v>14.4</v>
      </c>
      <c r="O681" s="32">
        <f>IF('System Design'!$F$8=1,'Hourly Demand and Generation'!J681*'System Design'!$F$22,IF('System Design'!$F$8=2,'Hourly Demand and Generation'!K681*'System Design'!$F$22,IF('System Design'!$F$8=3,'Hourly Demand and Generation'!L681*'System Design'!$F$22)))</f>
        <v>905.48321684722748</v>
      </c>
      <c r="Q681" s="32">
        <f t="shared" si="143"/>
        <v>0</v>
      </c>
      <c r="R681" s="32">
        <f t="shared" si="146"/>
        <v>5400</v>
      </c>
      <c r="S681" s="32">
        <f t="shared" si="147"/>
        <v>0</v>
      </c>
      <c r="T681" s="32">
        <f t="shared" si="148"/>
        <v>21600</v>
      </c>
      <c r="U681" s="32">
        <f t="shared" si="149"/>
        <v>0</v>
      </c>
      <c r="V681" s="32">
        <f t="shared" si="144"/>
        <v>510.38321684722746</v>
      </c>
      <c r="W681" s="32">
        <f t="shared" si="150"/>
        <v>510.38321684722746</v>
      </c>
      <c r="X681" s="32">
        <f t="shared" si="151"/>
        <v>510.38321684722746</v>
      </c>
    </row>
    <row r="682" spans="1:24" x14ac:dyDescent="0.25">
      <c r="A682" s="2"/>
      <c r="B682" s="2" t="s">
        <v>2</v>
      </c>
      <c r="C682" s="2">
        <f t="shared" si="154"/>
        <v>29</v>
      </c>
      <c r="D682" s="2">
        <f t="shared" si="155"/>
        <v>6</v>
      </c>
      <c r="E682" s="2">
        <f t="shared" si="145"/>
        <v>678</v>
      </c>
      <c r="F682" s="11">
        <v>441</v>
      </c>
      <c r="G682" s="9">
        <v>2.8799999999999999E-2</v>
      </c>
      <c r="H682" s="9">
        <v>4.4999999999999998E-2</v>
      </c>
      <c r="I682" s="10">
        <v>6.1199999999999997E-2</v>
      </c>
      <c r="J682" s="9">
        <v>0.36219328673889101</v>
      </c>
      <c r="K682" s="9">
        <v>0.36219328673889101</v>
      </c>
      <c r="L682" s="9">
        <v>0.36219328673889101</v>
      </c>
      <c r="N682" s="32">
        <f>IF('System Design'!$F$8=1,'Hourly Demand and Generation'!G682*'System Design'!$F$21,IF('System Design'!$F$8=2,'Hourly Demand and Generation'!H682*'System Design'!$F$21,IF('System Design'!$F$8=3,'Hourly Demand and Generation'!I682*'System Design'!$F$21)))</f>
        <v>30.599999999999998</v>
      </c>
      <c r="O682" s="32">
        <f>IF('System Design'!$F$8=1,'Hourly Demand and Generation'!J682*'System Design'!$F$22,IF('System Design'!$F$8=2,'Hourly Demand and Generation'!K682*'System Design'!$F$22,IF('System Design'!$F$8=3,'Hourly Demand and Generation'!L682*'System Design'!$F$22)))</f>
        <v>905.48321684722748</v>
      </c>
      <c r="Q682" s="32">
        <f t="shared" si="143"/>
        <v>0</v>
      </c>
      <c r="R682" s="32">
        <f t="shared" si="146"/>
        <v>5400</v>
      </c>
      <c r="S682" s="32">
        <f t="shared" si="147"/>
        <v>0</v>
      </c>
      <c r="T682" s="32">
        <f t="shared" si="148"/>
        <v>21600</v>
      </c>
      <c r="U682" s="32">
        <f t="shared" si="149"/>
        <v>0</v>
      </c>
      <c r="V682" s="32">
        <f t="shared" si="144"/>
        <v>495.0832168472275</v>
      </c>
      <c r="W682" s="32">
        <f t="shared" si="150"/>
        <v>495.0832168472275</v>
      </c>
      <c r="X682" s="32">
        <f t="shared" si="151"/>
        <v>495.0832168472275</v>
      </c>
    </row>
    <row r="683" spans="1:24" x14ac:dyDescent="0.25">
      <c r="A683" s="2"/>
      <c r="B683" s="2" t="s">
        <v>2</v>
      </c>
      <c r="C683" s="2">
        <f t="shared" si="154"/>
        <v>29</v>
      </c>
      <c r="D683" s="2">
        <f t="shared" si="155"/>
        <v>7</v>
      </c>
      <c r="E683" s="2">
        <f t="shared" si="145"/>
        <v>679</v>
      </c>
      <c r="F683" s="11">
        <v>472.5</v>
      </c>
      <c r="G683" s="9">
        <v>6.1199999999999997E-2</v>
      </c>
      <c r="H683" s="9">
        <v>7.5600000000000001E-2</v>
      </c>
      <c r="I683" s="10">
        <v>0.09</v>
      </c>
      <c r="J683" s="9">
        <v>0.40746744758125197</v>
      </c>
      <c r="K683" s="9">
        <v>0.40746744758125197</v>
      </c>
      <c r="L683" s="9">
        <v>0.40746744758125197</v>
      </c>
      <c r="N683" s="32">
        <f>IF('System Design'!$F$8=1,'Hourly Demand and Generation'!G683*'System Design'!$F$21,IF('System Design'!$F$8=2,'Hourly Demand and Generation'!H683*'System Design'!$F$21,IF('System Design'!$F$8=3,'Hourly Demand and Generation'!I683*'System Design'!$F$21)))</f>
        <v>45</v>
      </c>
      <c r="O683" s="32">
        <f>IF('System Design'!$F$8=1,'Hourly Demand and Generation'!J683*'System Design'!$F$22,IF('System Design'!$F$8=2,'Hourly Demand and Generation'!K683*'System Design'!$F$22,IF('System Design'!$F$8=3,'Hourly Demand and Generation'!L683*'System Design'!$F$22)))</f>
        <v>1018.6686189531299</v>
      </c>
      <c r="Q683" s="32">
        <f t="shared" si="143"/>
        <v>0</v>
      </c>
      <c r="R683" s="32">
        <f t="shared" si="146"/>
        <v>5400</v>
      </c>
      <c r="S683" s="32">
        <f t="shared" si="147"/>
        <v>0</v>
      </c>
      <c r="T683" s="32">
        <f t="shared" si="148"/>
        <v>21600</v>
      </c>
      <c r="U683" s="32">
        <f t="shared" si="149"/>
        <v>0</v>
      </c>
      <c r="V683" s="32">
        <f t="shared" si="144"/>
        <v>591.16861895312991</v>
      </c>
      <c r="W683" s="32">
        <f t="shared" si="150"/>
        <v>591.16861895312991</v>
      </c>
      <c r="X683" s="32">
        <f t="shared" si="151"/>
        <v>591.16861895312991</v>
      </c>
    </row>
    <row r="684" spans="1:24" x14ac:dyDescent="0.25">
      <c r="A684" s="2"/>
      <c r="B684" s="2" t="s">
        <v>2</v>
      </c>
      <c r="C684" s="2">
        <f t="shared" si="154"/>
        <v>29</v>
      </c>
      <c r="D684" s="2">
        <f t="shared" si="155"/>
        <v>8</v>
      </c>
      <c r="E684" s="2">
        <f t="shared" si="145"/>
        <v>680</v>
      </c>
      <c r="F684" s="11">
        <v>504</v>
      </c>
      <c r="G684" s="9">
        <v>0.1188</v>
      </c>
      <c r="H684" s="9">
        <v>0.13500000000000001</v>
      </c>
      <c r="I684" s="10">
        <v>0.1512</v>
      </c>
      <c r="J684" s="9">
        <v>0.40746744758125197</v>
      </c>
      <c r="K684" s="9">
        <v>0.40746744758125197</v>
      </c>
      <c r="L684" s="9">
        <v>0.40746744758125197</v>
      </c>
      <c r="N684" s="32">
        <f>IF('System Design'!$F$8=1,'Hourly Demand and Generation'!G684*'System Design'!$F$21,IF('System Design'!$F$8=2,'Hourly Demand and Generation'!H684*'System Design'!$F$21,IF('System Design'!$F$8=3,'Hourly Demand and Generation'!I684*'System Design'!$F$21)))</f>
        <v>75.599999999999994</v>
      </c>
      <c r="O684" s="32">
        <f>IF('System Design'!$F$8=1,'Hourly Demand and Generation'!J684*'System Design'!$F$22,IF('System Design'!$F$8=2,'Hourly Demand and Generation'!K684*'System Design'!$F$22,IF('System Design'!$F$8=3,'Hourly Demand and Generation'!L684*'System Design'!$F$22)))</f>
        <v>1018.6686189531299</v>
      </c>
      <c r="Q684" s="32">
        <f t="shared" si="143"/>
        <v>0</v>
      </c>
      <c r="R684" s="32">
        <f t="shared" si="146"/>
        <v>5400</v>
      </c>
      <c r="S684" s="32">
        <f t="shared" si="147"/>
        <v>0</v>
      </c>
      <c r="T684" s="32">
        <f t="shared" si="148"/>
        <v>21600</v>
      </c>
      <c r="U684" s="32">
        <f t="shared" si="149"/>
        <v>0</v>
      </c>
      <c r="V684" s="32">
        <f t="shared" si="144"/>
        <v>590.26861895312982</v>
      </c>
      <c r="W684" s="32">
        <f t="shared" si="150"/>
        <v>590.26861895312982</v>
      </c>
      <c r="X684" s="32">
        <f t="shared" si="151"/>
        <v>590.26861895312982</v>
      </c>
    </row>
    <row r="685" spans="1:24" x14ac:dyDescent="0.25">
      <c r="A685" s="2"/>
      <c r="B685" s="2" t="s">
        <v>2</v>
      </c>
      <c r="C685" s="2">
        <f t="shared" si="154"/>
        <v>29</v>
      </c>
      <c r="D685" s="2">
        <f t="shared" si="155"/>
        <v>9</v>
      </c>
      <c r="E685" s="2">
        <f t="shared" si="145"/>
        <v>681</v>
      </c>
      <c r="F685" s="11">
        <v>504</v>
      </c>
      <c r="G685" s="9">
        <v>0.18</v>
      </c>
      <c r="H685" s="9">
        <v>0.19439999999999999</v>
      </c>
      <c r="I685" s="10">
        <v>0.20880000000000001</v>
      </c>
      <c r="J685" s="9">
        <v>0.36219328673889101</v>
      </c>
      <c r="K685" s="9">
        <v>0.36219328673889101</v>
      </c>
      <c r="L685" s="9">
        <v>0.36219328673889101</v>
      </c>
      <c r="N685" s="32">
        <f>IF('System Design'!$F$8=1,'Hourly Demand and Generation'!G685*'System Design'!$F$21,IF('System Design'!$F$8=2,'Hourly Demand and Generation'!H685*'System Design'!$F$21,IF('System Design'!$F$8=3,'Hourly Demand and Generation'!I685*'System Design'!$F$21)))</f>
        <v>104.4</v>
      </c>
      <c r="O685" s="32">
        <f>IF('System Design'!$F$8=1,'Hourly Demand and Generation'!J685*'System Design'!$F$22,IF('System Design'!$F$8=2,'Hourly Demand and Generation'!K685*'System Design'!$F$22,IF('System Design'!$F$8=3,'Hourly Demand and Generation'!L685*'System Design'!$F$22)))</f>
        <v>905.48321684722748</v>
      </c>
      <c r="Q685" s="32">
        <f t="shared" si="143"/>
        <v>0</v>
      </c>
      <c r="R685" s="32">
        <f t="shared" si="146"/>
        <v>5400</v>
      </c>
      <c r="S685" s="32">
        <f t="shared" si="147"/>
        <v>0</v>
      </c>
      <c r="T685" s="32">
        <f t="shared" si="148"/>
        <v>21600</v>
      </c>
      <c r="U685" s="32">
        <f t="shared" si="149"/>
        <v>0</v>
      </c>
      <c r="V685" s="32">
        <f t="shared" si="144"/>
        <v>505.88321684722746</v>
      </c>
      <c r="W685" s="32">
        <f t="shared" si="150"/>
        <v>505.88321684722746</v>
      </c>
      <c r="X685" s="32">
        <f t="shared" si="151"/>
        <v>505.88321684722746</v>
      </c>
    </row>
    <row r="686" spans="1:24" x14ac:dyDescent="0.25">
      <c r="A686" s="2"/>
      <c r="B686" s="2" t="s">
        <v>2</v>
      </c>
      <c r="C686" s="2">
        <f t="shared" si="154"/>
        <v>29</v>
      </c>
      <c r="D686" s="2">
        <f t="shared" si="155"/>
        <v>10</v>
      </c>
      <c r="E686" s="2">
        <f t="shared" si="145"/>
        <v>682</v>
      </c>
      <c r="F686" s="11">
        <v>491.4</v>
      </c>
      <c r="G686" s="9">
        <v>0.2412</v>
      </c>
      <c r="H686" s="9">
        <v>0.25559999999999999</v>
      </c>
      <c r="I686" s="10">
        <v>0.27</v>
      </c>
      <c r="J686" s="9">
        <v>0.40746744758125197</v>
      </c>
      <c r="K686" s="9">
        <v>0.40746744758125197</v>
      </c>
      <c r="L686" s="9">
        <v>0.40746744758125197</v>
      </c>
      <c r="N686" s="32">
        <f>IF('System Design'!$F$8=1,'Hourly Demand and Generation'!G686*'System Design'!$F$21,IF('System Design'!$F$8=2,'Hourly Demand and Generation'!H686*'System Design'!$F$21,IF('System Design'!$F$8=3,'Hourly Demand and Generation'!I686*'System Design'!$F$21)))</f>
        <v>135</v>
      </c>
      <c r="O686" s="32">
        <f>IF('System Design'!$F$8=1,'Hourly Demand and Generation'!J686*'System Design'!$F$22,IF('System Design'!$F$8=2,'Hourly Demand and Generation'!K686*'System Design'!$F$22,IF('System Design'!$F$8=3,'Hourly Demand and Generation'!L686*'System Design'!$F$22)))</f>
        <v>1018.6686189531299</v>
      </c>
      <c r="Q686" s="32">
        <f t="shared" si="143"/>
        <v>0</v>
      </c>
      <c r="R686" s="32">
        <f t="shared" si="146"/>
        <v>5400</v>
      </c>
      <c r="S686" s="32">
        <f t="shared" si="147"/>
        <v>0</v>
      </c>
      <c r="T686" s="32">
        <f t="shared" si="148"/>
        <v>21600</v>
      </c>
      <c r="U686" s="32">
        <f t="shared" si="149"/>
        <v>0</v>
      </c>
      <c r="V686" s="32">
        <f t="shared" si="144"/>
        <v>662.26861895312993</v>
      </c>
      <c r="W686" s="32">
        <f t="shared" si="150"/>
        <v>662.26861895312993</v>
      </c>
      <c r="X686" s="32">
        <f t="shared" si="151"/>
        <v>662.26861895312993</v>
      </c>
    </row>
    <row r="687" spans="1:24" x14ac:dyDescent="0.25">
      <c r="A687" s="2"/>
      <c r="B687" s="2" t="s">
        <v>2</v>
      </c>
      <c r="C687" s="2">
        <f t="shared" si="154"/>
        <v>29</v>
      </c>
      <c r="D687" s="2">
        <f t="shared" si="155"/>
        <v>11</v>
      </c>
      <c r="E687" s="2">
        <f t="shared" si="145"/>
        <v>683</v>
      </c>
      <c r="F687" s="11">
        <v>485.1</v>
      </c>
      <c r="G687" s="9">
        <v>0.29880000000000001</v>
      </c>
      <c r="H687" s="9">
        <v>0.315</v>
      </c>
      <c r="I687" s="10">
        <v>0.33119999999999999</v>
      </c>
      <c r="J687" s="9">
        <v>0.36219328673889101</v>
      </c>
      <c r="K687" s="9">
        <v>0.36219328673889101</v>
      </c>
      <c r="L687" s="9">
        <v>0.36219328673889101</v>
      </c>
      <c r="N687" s="32">
        <f>IF('System Design'!$F$8=1,'Hourly Demand and Generation'!G687*'System Design'!$F$21,IF('System Design'!$F$8=2,'Hourly Demand and Generation'!H687*'System Design'!$F$21,IF('System Design'!$F$8=3,'Hourly Demand and Generation'!I687*'System Design'!$F$21)))</f>
        <v>165.6</v>
      </c>
      <c r="O687" s="32">
        <f>IF('System Design'!$F$8=1,'Hourly Demand and Generation'!J687*'System Design'!$F$22,IF('System Design'!$F$8=2,'Hourly Demand and Generation'!K687*'System Design'!$F$22,IF('System Design'!$F$8=3,'Hourly Demand and Generation'!L687*'System Design'!$F$22)))</f>
        <v>905.48321684722748</v>
      </c>
      <c r="Q687" s="32">
        <f t="shared" si="143"/>
        <v>0</v>
      </c>
      <c r="R687" s="32">
        <f t="shared" si="146"/>
        <v>5400</v>
      </c>
      <c r="S687" s="32">
        <f t="shared" si="147"/>
        <v>0</v>
      </c>
      <c r="T687" s="32">
        <f t="shared" si="148"/>
        <v>21600</v>
      </c>
      <c r="U687" s="32">
        <f t="shared" si="149"/>
        <v>0</v>
      </c>
      <c r="V687" s="32">
        <f t="shared" si="144"/>
        <v>585.98321684722748</v>
      </c>
      <c r="W687" s="32">
        <f t="shared" si="150"/>
        <v>585.98321684722748</v>
      </c>
      <c r="X687" s="32">
        <f t="shared" si="151"/>
        <v>585.98321684722748</v>
      </c>
    </row>
    <row r="688" spans="1:24" x14ac:dyDescent="0.25">
      <c r="A688" s="2"/>
      <c r="B688" s="2" t="s">
        <v>2</v>
      </c>
      <c r="C688" s="2">
        <f t="shared" si="154"/>
        <v>29</v>
      </c>
      <c r="D688" s="2">
        <f t="shared" si="155"/>
        <v>12</v>
      </c>
      <c r="E688" s="2">
        <f t="shared" si="145"/>
        <v>684</v>
      </c>
      <c r="F688" s="11">
        <v>485.1</v>
      </c>
      <c r="G688" s="9">
        <v>0.36</v>
      </c>
      <c r="H688" s="9">
        <v>0.36</v>
      </c>
      <c r="I688" s="10">
        <v>0.36</v>
      </c>
      <c r="J688" s="9">
        <v>0.33955620631771</v>
      </c>
      <c r="K688" s="9">
        <v>0.33955620631771</v>
      </c>
      <c r="L688" s="9">
        <v>0.33955620631771</v>
      </c>
      <c r="N688" s="32">
        <f>IF('System Design'!$F$8=1,'Hourly Demand and Generation'!G688*'System Design'!$F$21,IF('System Design'!$F$8=2,'Hourly Demand and Generation'!H688*'System Design'!$F$21,IF('System Design'!$F$8=3,'Hourly Demand and Generation'!I688*'System Design'!$F$21)))</f>
        <v>180</v>
      </c>
      <c r="O688" s="32">
        <f>IF('System Design'!$F$8=1,'Hourly Demand and Generation'!J688*'System Design'!$F$22,IF('System Design'!$F$8=2,'Hourly Demand and Generation'!K688*'System Design'!$F$22,IF('System Design'!$F$8=3,'Hourly Demand and Generation'!L688*'System Design'!$F$22)))</f>
        <v>848.89051579427496</v>
      </c>
      <c r="Q688" s="32">
        <f t="shared" si="143"/>
        <v>0</v>
      </c>
      <c r="R688" s="32">
        <f t="shared" si="146"/>
        <v>5400</v>
      </c>
      <c r="S688" s="32">
        <f t="shared" si="147"/>
        <v>0</v>
      </c>
      <c r="T688" s="32">
        <f t="shared" si="148"/>
        <v>21600</v>
      </c>
      <c r="U688" s="32">
        <f t="shared" si="149"/>
        <v>0</v>
      </c>
      <c r="V688" s="32">
        <f t="shared" si="144"/>
        <v>543.79051579427494</v>
      </c>
      <c r="W688" s="32">
        <f t="shared" si="150"/>
        <v>543.79051579427494</v>
      </c>
      <c r="X688" s="32">
        <f t="shared" si="151"/>
        <v>543.79051579427494</v>
      </c>
    </row>
    <row r="689" spans="1:24" x14ac:dyDescent="0.25">
      <c r="A689" s="2"/>
      <c r="B689" s="2" t="s">
        <v>2</v>
      </c>
      <c r="C689" s="2">
        <f t="shared" si="154"/>
        <v>29</v>
      </c>
      <c r="D689" s="2">
        <f t="shared" si="155"/>
        <v>13</v>
      </c>
      <c r="E689" s="2">
        <f t="shared" si="145"/>
        <v>685</v>
      </c>
      <c r="F689" s="11">
        <v>504</v>
      </c>
      <c r="G689" s="9">
        <v>0.29880000000000001</v>
      </c>
      <c r="H689" s="9">
        <v>0.315</v>
      </c>
      <c r="I689" s="10">
        <v>0.33119999999999999</v>
      </c>
      <c r="J689" s="9">
        <v>0.36219328673889101</v>
      </c>
      <c r="K689" s="9">
        <v>0.36219328673889101</v>
      </c>
      <c r="L689" s="9">
        <v>0.36219328673889101</v>
      </c>
      <c r="N689" s="32">
        <f>IF('System Design'!$F$8=1,'Hourly Demand and Generation'!G689*'System Design'!$F$21,IF('System Design'!$F$8=2,'Hourly Demand and Generation'!H689*'System Design'!$F$21,IF('System Design'!$F$8=3,'Hourly Demand and Generation'!I689*'System Design'!$F$21)))</f>
        <v>165.6</v>
      </c>
      <c r="O689" s="32">
        <f>IF('System Design'!$F$8=1,'Hourly Demand and Generation'!J689*'System Design'!$F$22,IF('System Design'!$F$8=2,'Hourly Demand and Generation'!K689*'System Design'!$F$22,IF('System Design'!$F$8=3,'Hourly Demand and Generation'!L689*'System Design'!$F$22)))</f>
        <v>905.48321684722748</v>
      </c>
      <c r="Q689" s="32">
        <f t="shared" si="143"/>
        <v>0</v>
      </c>
      <c r="R689" s="32">
        <f t="shared" si="146"/>
        <v>5400</v>
      </c>
      <c r="S689" s="32">
        <f t="shared" si="147"/>
        <v>0</v>
      </c>
      <c r="T689" s="32">
        <f t="shared" si="148"/>
        <v>21600</v>
      </c>
      <c r="U689" s="32">
        <f t="shared" si="149"/>
        <v>0</v>
      </c>
      <c r="V689" s="32">
        <f t="shared" si="144"/>
        <v>567.0832168472275</v>
      </c>
      <c r="W689" s="32">
        <f t="shared" si="150"/>
        <v>567.0832168472275</v>
      </c>
      <c r="X689" s="32">
        <f t="shared" si="151"/>
        <v>567.0832168472275</v>
      </c>
    </row>
    <row r="690" spans="1:24" x14ac:dyDescent="0.25">
      <c r="A690" s="2"/>
      <c r="B690" s="2" t="s">
        <v>2</v>
      </c>
      <c r="C690" s="2">
        <f t="shared" si="154"/>
        <v>29</v>
      </c>
      <c r="D690" s="2">
        <f t="shared" si="155"/>
        <v>14</v>
      </c>
      <c r="E690" s="2">
        <f t="shared" si="145"/>
        <v>686</v>
      </c>
      <c r="F690" s="11">
        <v>504</v>
      </c>
      <c r="G690" s="9">
        <v>0.2412</v>
      </c>
      <c r="H690" s="9">
        <v>0.25559999999999999</v>
      </c>
      <c r="I690" s="10">
        <v>0.27</v>
      </c>
      <c r="J690" s="9">
        <v>0.38483036716007102</v>
      </c>
      <c r="K690" s="9">
        <v>0.38483036716007102</v>
      </c>
      <c r="L690" s="9">
        <v>0.38483036716007102</v>
      </c>
      <c r="N690" s="32">
        <f>IF('System Design'!$F$8=1,'Hourly Demand and Generation'!G690*'System Design'!$F$21,IF('System Design'!$F$8=2,'Hourly Demand and Generation'!H690*'System Design'!$F$21,IF('System Design'!$F$8=3,'Hourly Demand and Generation'!I690*'System Design'!$F$21)))</f>
        <v>135</v>
      </c>
      <c r="O690" s="32">
        <f>IF('System Design'!$F$8=1,'Hourly Demand and Generation'!J690*'System Design'!$F$22,IF('System Design'!$F$8=2,'Hourly Demand and Generation'!K690*'System Design'!$F$22,IF('System Design'!$F$8=3,'Hourly Demand and Generation'!L690*'System Design'!$F$22)))</f>
        <v>962.0759179001775</v>
      </c>
      <c r="Q690" s="32">
        <f t="shared" si="143"/>
        <v>0</v>
      </c>
      <c r="R690" s="32">
        <f t="shared" si="146"/>
        <v>5400</v>
      </c>
      <c r="S690" s="32">
        <f t="shared" si="147"/>
        <v>0</v>
      </c>
      <c r="T690" s="32">
        <f t="shared" si="148"/>
        <v>21600</v>
      </c>
      <c r="U690" s="32">
        <f t="shared" si="149"/>
        <v>0</v>
      </c>
      <c r="V690" s="32">
        <f t="shared" si="144"/>
        <v>593.0759179001775</v>
      </c>
      <c r="W690" s="32">
        <f t="shared" si="150"/>
        <v>593.0759179001775</v>
      </c>
      <c r="X690" s="32">
        <f t="shared" si="151"/>
        <v>593.0759179001775</v>
      </c>
    </row>
    <row r="691" spans="1:24" x14ac:dyDescent="0.25">
      <c r="A691" s="2"/>
      <c r="B691" s="2" t="s">
        <v>2</v>
      </c>
      <c r="C691" s="2">
        <f t="shared" si="154"/>
        <v>29</v>
      </c>
      <c r="D691" s="2">
        <f t="shared" si="155"/>
        <v>15</v>
      </c>
      <c r="E691" s="2">
        <f t="shared" si="145"/>
        <v>687</v>
      </c>
      <c r="F691" s="11">
        <v>535.5</v>
      </c>
      <c r="G691" s="9">
        <v>0.18</v>
      </c>
      <c r="H691" s="9">
        <v>0.19439999999999999</v>
      </c>
      <c r="I691" s="10">
        <v>0.20880000000000001</v>
      </c>
      <c r="J691" s="9">
        <v>0.40746744758125197</v>
      </c>
      <c r="K691" s="9">
        <v>0.40746744758125197</v>
      </c>
      <c r="L691" s="9">
        <v>0.40746744758125197</v>
      </c>
      <c r="N691" s="32">
        <f>IF('System Design'!$F$8=1,'Hourly Demand and Generation'!G691*'System Design'!$F$21,IF('System Design'!$F$8=2,'Hourly Demand and Generation'!H691*'System Design'!$F$21,IF('System Design'!$F$8=3,'Hourly Demand and Generation'!I691*'System Design'!$F$21)))</f>
        <v>104.4</v>
      </c>
      <c r="O691" s="32">
        <f>IF('System Design'!$F$8=1,'Hourly Demand and Generation'!J691*'System Design'!$F$22,IF('System Design'!$F$8=2,'Hourly Demand and Generation'!K691*'System Design'!$F$22,IF('System Design'!$F$8=3,'Hourly Demand and Generation'!L691*'System Design'!$F$22)))</f>
        <v>1018.6686189531299</v>
      </c>
      <c r="Q691" s="32">
        <f t="shared" si="143"/>
        <v>0</v>
      </c>
      <c r="R691" s="32">
        <f t="shared" si="146"/>
        <v>5400</v>
      </c>
      <c r="S691" s="32">
        <f t="shared" si="147"/>
        <v>0</v>
      </c>
      <c r="T691" s="32">
        <f t="shared" si="148"/>
        <v>21600</v>
      </c>
      <c r="U691" s="32">
        <f t="shared" si="149"/>
        <v>0</v>
      </c>
      <c r="V691" s="32">
        <f t="shared" si="144"/>
        <v>587.56861895313</v>
      </c>
      <c r="W691" s="32">
        <f t="shared" si="150"/>
        <v>587.56861895313</v>
      </c>
      <c r="X691" s="32">
        <f t="shared" si="151"/>
        <v>587.56861895313</v>
      </c>
    </row>
    <row r="692" spans="1:24" x14ac:dyDescent="0.25">
      <c r="A692" s="2"/>
      <c r="B692" s="2" t="s">
        <v>2</v>
      </c>
      <c r="C692" s="2">
        <f t="shared" si="154"/>
        <v>29</v>
      </c>
      <c r="D692" s="2">
        <f t="shared" si="155"/>
        <v>16</v>
      </c>
      <c r="E692" s="2">
        <f t="shared" si="145"/>
        <v>688</v>
      </c>
      <c r="F692" s="11">
        <v>567</v>
      </c>
      <c r="G692" s="9">
        <v>0.1188</v>
      </c>
      <c r="H692" s="9">
        <v>0.13500000000000001</v>
      </c>
      <c r="I692" s="10">
        <v>0.1512</v>
      </c>
      <c r="J692" s="9">
        <v>0.40746744758125197</v>
      </c>
      <c r="K692" s="9">
        <v>0.40746744758125197</v>
      </c>
      <c r="L692" s="9">
        <v>0.40746744758125197</v>
      </c>
      <c r="N692" s="32">
        <f>IF('System Design'!$F$8=1,'Hourly Demand and Generation'!G692*'System Design'!$F$21,IF('System Design'!$F$8=2,'Hourly Demand and Generation'!H692*'System Design'!$F$21,IF('System Design'!$F$8=3,'Hourly Demand and Generation'!I692*'System Design'!$F$21)))</f>
        <v>75.599999999999994</v>
      </c>
      <c r="O692" s="32">
        <f>IF('System Design'!$F$8=1,'Hourly Demand and Generation'!J692*'System Design'!$F$22,IF('System Design'!$F$8=2,'Hourly Demand and Generation'!K692*'System Design'!$F$22,IF('System Design'!$F$8=3,'Hourly Demand and Generation'!L692*'System Design'!$F$22)))</f>
        <v>1018.6686189531299</v>
      </c>
      <c r="Q692" s="32">
        <f t="shared" si="143"/>
        <v>0</v>
      </c>
      <c r="R692" s="32">
        <f t="shared" si="146"/>
        <v>5400</v>
      </c>
      <c r="S692" s="32">
        <f t="shared" si="147"/>
        <v>0</v>
      </c>
      <c r="T692" s="32">
        <f t="shared" si="148"/>
        <v>21600</v>
      </c>
      <c r="U692" s="32">
        <f t="shared" si="149"/>
        <v>0</v>
      </c>
      <c r="V692" s="32">
        <f t="shared" si="144"/>
        <v>527.26861895312982</v>
      </c>
      <c r="W692" s="32">
        <f t="shared" si="150"/>
        <v>527.26861895312982</v>
      </c>
      <c r="X692" s="32">
        <f t="shared" si="151"/>
        <v>527.26861895312982</v>
      </c>
    </row>
    <row r="693" spans="1:24" x14ac:dyDescent="0.25">
      <c r="A693" s="2"/>
      <c r="B693" s="2" t="s">
        <v>2</v>
      </c>
      <c r="C693" s="2">
        <f t="shared" si="154"/>
        <v>29</v>
      </c>
      <c r="D693" s="2">
        <f t="shared" si="155"/>
        <v>17</v>
      </c>
      <c r="E693" s="2">
        <f t="shared" si="145"/>
        <v>689</v>
      </c>
      <c r="F693" s="11">
        <v>598.5</v>
      </c>
      <c r="G693" s="9">
        <v>6.1199999999999997E-2</v>
      </c>
      <c r="H693" s="9">
        <v>7.5600000000000001E-2</v>
      </c>
      <c r="I693" s="10">
        <v>0.09</v>
      </c>
      <c r="J693" s="9">
        <v>0.45274160842361399</v>
      </c>
      <c r="K693" s="9">
        <v>0.45274160842361399</v>
      </c>
      <c r="L693" s="9">
        <v>0.45274160842361399</v>
      </c>
      <c r="N693" s="32">
        <f>IF('System Design'!$F$8=1,'Hourly Demand and Generation'!G693*'System Design'!$F$21,IF('System Design'!$F$8=2,'Hourly Demand and Generation'!H693*'System Design'!$F$21,IF('System Design'!$F$8=3,'Hourly Demand and Generation'!I693*'System Design'!$F$21)))</f>
        <v>45</v>
      </c>
      <c r="O693" s="32">
        <f>IF('System Design'!$F$8=1,'Hourly Demand and Generation'!J693*'System Design'!$F$22,IF('System Design'!$F$8=2,'Hourly Demand and Generation'!K693*'System Design'!$F$22,IF('System Design'!$F$8=3,'Hourly Demand and Generation'!L693*'System Design'!$F$22)))</f>
        <v>1131.8540210590349</v>
      </c>
      <c r="Q693" s="32">
        <f t="shared" si="143"/>
        <v>0</v>
      </c>
      <c r="R693" s="32">
        <f t="shared" si="146"/>
        <v>5400</v>
      </c>
      <c r="S693" s="32">
        <f t="shared" si="147"/>
        <v>0</v>
      </c>
      <c r="T693" s="32">
        <f t="shared" si="148"/>
        <v>21600</v>
      </c>
      <c r="U693" s="32">
        <f t="shared" si="149"/>
        <v>0</v>
      </c>
      <c r="V693" s="32">
        <f t="shared" si="144"/>
        <v>578.35402105903495</v>
      </c>
      <c r="W693" s="32">
        <f t="shared" si="150"/>
        <v>578.35402105903495</v>
      </c>
      <c r="X693" s="32">
        <f t="shared" si="151"/>
        <v>578.35402105903495</v>
      </c>
    </row>
    <row r="694" spans="1:24" x14ac:dyDescent="0.25">
      <c r="A694" s="2"/>
      <c r="B694" s="2" t="s">
        <v>2</v>
      </c>
      <c r="C694" s="2">
        <f t="shared" si="154"/>
        <v>29</v>
      </c>
      <c r="D694" s="2">
        <f t="shared" si="155"/>
        <v>18</v>
      </c>
      <c r="E694" s="2">
        <f t="shared" si="145"/>
        <v>690</v>
      </c>
      <c r="F694" s="11">
        <v>630</v>
      </c>
      <c r="G694" s="9">
        <v>2.8799999999999999E-2</v>
      </c>
      <c r="H694" s="9">
        <v>4.4999999999999998E-2</v>
      </c>
      <c r="I694" s="10">
        <v>6.1199999999999997E-2</v>
      </c>
      <c r="J694" s="9">
        <v>0.43010452800243298</v>
      </c>
      <c r="K694" s="9">
        <v>0.43010452800243298</v>
      </c>
      <c r="L694" s="9">
        <v>0.43010452800243298</v>
      </c>
      <c r="N694" s="32">
        <f>IF('System Design'!$F$8=1,'Hourly Demand and Generation'!G694*'System Design'!$F$21,IF('System Design'!$F$8=2,'Hourly Demand and Generation'!H694*'System Design'!$F$21,IF('System Design'!$F$8=3,'Hourly Demand and Generation'!I694*'System Design'!$F$21)))</f>
        <v>30.599999999999998</v>
      </c>
      <c r="O694" s="32">
        <f>IF('System Design'!$F$8=1,'Hourly Demand and Generation'!J694*'System Design'!$F$22,IF('System Design'!$F$8=2,'Hourly Demand and Generation'!K694*'System Design'!$F$22,IF('System Design'!$F$8=3,'Hourly Demand and Generation'!L694*'System Design'!$F$22)))</f>
        <v>1075.2613200060825</v>
      </c>
      <c r="Q694" s="32">
        <f t="shared" si="143"/>
        <v>0</v>
      </c>
      <c r="R694" s="32">
        <f t="shared" si="146"/>
        <v>5400</v>
      </c>
      <c r="S694" s="32">
        <f t="shared" si="147"/>
        <v>0</v>
      </c>
      <c r="T694" s="32">
        <f t="shared" si="148"/>
        <v>21600</v>
      </c>
      <c r="U694" s="32">
        <f t="shared" si="149"/>
        <v>0</v>
      </c>
      <c r="V694" s="32">
        <f t="shared" si="144"/>
        <v>475.86132000608245</v>
      </c>
      <c r="W694" s="32">
        <f t="shared" si="150"/>
        <v>475.86132000608245</v>
      </c>
      <c r="X694" s="32">
        <f t="shared" si="151"/>
        <v>475.86132000608245</v>
      </c>
    </row>
    <row r="695" spans="1:24" x14ac:dyDescent="0.25">
      <c r="A695" s="2"/>
      <c r="B695" s="2" t="s">
        <v>2</v>
      </c>
      <c r="C695" s="2">
        <f t="shared" si="154"/>
        <v>29</v>
      </c>
      <c r="D695" s="2">
        <f t="shared" si="155"/>
        <v>19</v>
      </c>
      <c r="E695" s="2">
        <f t="shared" si="145"/>
        <v>691</v>
      </c>
      <c r="F695" s="11">
        <v>611.1</v>
      </c>
      <c r="G695" s="9">
        <v>0</v>
      </c>
      <c r="H695" s="9">
        <v>1.44E-2</v>
      </c>
      <c r="I695" s="10">
        <v>2.8799999999999999E-2</v>
      </c>
      <c r="J695" s="9">
        <v>0.40746744758125197</v>
      </c>
      <c r="K695" s="9">
        <v>0.40746744758125197</v>
      </c>
      <c r="L695" s="9">
        <v>0.40746744758125197</v>
      </c>
      <c r="N695" s="32">
        <f>IF('System Design'!$F$8=1,'Hourly Demand and Generation'!G695*'System Design'!$F$21,IF('System Design'!$F$8=2,'Hourly Demand and Generation'!H695*'System Design'!$F$21,IF('System Design'!$F$8=3,'Hourly Demand and Generation'!I695*'System Design'!$F$21)))</f>
        <v>14.4</v>
      </c>
      <c r="O695" s="32">
        <f>IF('System Design'!$F$8=1,'Hourly Demand and Generation'!J695*'System Design'!$F$22,IF('System Design'!$F$8=2,'Hourly Demand and Generation'!K695*'System Design'!$F$22,IF('System Design'!$F$8=3,'Hourly Demand and Generation'!L695*'System Design'!$F$22)))</f>
        <v>1018.6686189531299</v>
      </c>
      <c r="Q695" s="32">
        <f t="shared" si="143"/>
        <v>0</v>
      </c>
      <c r="R695" s="32">
        <f t="shared" si="146"/>
        <v>5400</v>
      </c>
      <c r="S695" s="32">
        <f t="shared" si="147"/>
        <v>0</v>
      </c>
      <c r="T695" s="32">
        <f t="shared" si="148"/>
        <v>21600</v>
      </c>
      <c r="U695" s="32">
        <f t="shared" si="149"/>
        <v>0</v>
      </c>
      <c r="V695" s="32">
        <f t="shared" si="144"/>
        <v>421.96861895312998</v>
      </c>
      <c r="W695" s="32">
        <f t="shared" si="150"/>
        <v>421.96861895312998</v>
      </c>
      <c r="X695" s="32">
        <f t="shared" si="151"/>
        <v>421.96861895312998</v>
      </c>
    </row>
    <row r="696" spans="1:24" x14ac:dyDescent="0.25">
      <c r="A696" s="2"/>
      <c r="B696" s="2" t="s">
        <v>2</v>
      </c>
      <c r="C696" s="2">
        <f t="shared" si="154"/>
        <v>29</v>
      </c>
      <c r="D696" s="2">
        <f t="shared" si="155"/>
        <v>20</v>
      </c>
      <c r="E696" s="2">
        <f t="shared" si="145"/>
        <v>692</v>
      </c>
      <c r="F696" s="11">
        <v>598.5</v>
      </c>
      <c r="G696" s="9">
        <v>0</v>
      </c>
      <c r="H696" s="9">
        <v>0</v>
      </c>
      <c r="I696" s="10">
        <v>0</v>
      </c>
      <c r="J696" s="9">
        <v>0.40746744758125197</v>
      </c>
      <c r="K696" s="9">
        <v>0.40746744758125197</v>
      </c>
      <c r="L696" s="9">
        <v>0.40746744758125197</v>
      </c>
      <c r="N696" s="32">
        <f>IF('System Design'!$F$8=1,'Hourly Demand and Generation'!G696*'System Design'!$F$21,IF('System Design'!$F$8=2,'Hourly Demand and Generation'!H696*'System Design'!$F$21,IF('System Design'!$F$8=3,'Hourly Demand and Generation'!I696*'System Design'!$F$21)))</f>
        <v>0</v>
      </c>
      <c r="O696" s="32">
        <f>IF('System Design'!$F$8=1,'Hourly Demand and Generation'!J696*'System Design'!$F$22,IF('System Design'!$F$8=2,'Hourly Demand and Generation'!K696*'System Design'!$F$22,IF('System Design'!$F$8=3,'Hourly Demand and Generation'!L696*'System Design'!$F$22)))</f>
        <v>1018.6686189531299</v>
      </c>
      <c r="Q696" s="32">
        <f t="shared" si="143"/>
        <v>0</v>
      </c>
      <c r="R696" s="32">
        <f t="shared" si="146"/>
        <v>5400</v>
      </c>
      <c r="S696" s="32">
        <f t="shared" si="147"/>
        <v>0</v>
      </c>
      <c r="T696" s="32">
        <f t="shared" si="148"/>
        <v>21600</v>
      </c>
      <c r="U696" s="32">
        <f t="shared" si="149"/>
        <v>0</v>
      </c>
      <c r="V696" s="32">
        <f t="shared" si="144"/>
        <v>420.16861895312991</v>
      </c>
      <c r="W696" s="32">
        <f t="shared" si="150"/>
        <v>420.16861895312991</v>
      </c>
      <c r="X696" s="32">
        <f t="shared" si="151"/>
        <v>420.16861895312991</v>
      </c>
    </row>
    <row r="697" spans="1:24" x14ac:dyDescent="0.25">
      <c r="A697" s="2"/>
      <c r="B697" s="2" t="s">
        <v>2</v>
      </c>
      <c r="C697" s="2">
        <f t="shared" si="154"/>
        <v>29</v>
      </c>
      <c r="D697" s="2">
        <f t="shared" si="155"/>
        <v>21</v>
      </c>
      <c r="E697" s="2">
        <f t="shared" si="145"/>
        <v>693</v>
      </c>
      <c r="F697" s="11">
        <v>567</v>
      </c>
      <c r="G697" s="9">
        <v>0</v>
      </c>
      <c r="H697" s="9">
        <v>0</v>
      </c>
      <c r="I697" s="10">
        <v>0</v>
      </c>
      <c r="J697" s="9">
        <v>0.40746744758125197</v>
      </c>
      <c r="K697" s="9">
        <v>0.40746744758125197</v>
      </c>
      <c r="L697" s="9">
        <v>0.40746744758125197</v>
      </c>
      <c r="N697" s="32">
        <f>IF('System Design'!$F$8=1,'Hourly Demand and Generation'!G697*'System Design'!$F$21,IF('System Design'!$F$8=2,'Hourly Demand and Generation'!H697*'System Design'!$F$21,IF('System Design'!$F$8=3,'Hourly Demand and Generation'!I697*'System Design'!$F$21)))</f>
        <v>0</v>
      </c>
      <c r="O697" s="32">
        <f>IF('System Design'!$F$8=1,'Hourly Demand and Generation'!J697*'System Design'!$F$22,IF('System Design'!$F$8=2,'Hourly Demand and Generation'!K697*'System Design'!$F$22,IF('System Design'!$F$8=3,'Hourly Demand and Generation'!L697*'System Design'!$F$22)))</f>
        <v>1018.6686189531299</v>
      </c>
      <c r="Q697" s="32">
        <f t="shared" si="143"/>
        <v>0</v>
      </c>
      <c r="R697" s="32">
        <f t="shared" si="146"/>
        <v>5400</v>
      </c>
      <c r="S697" s="32">
        <f t="shared" si="147"/>
        <v>0</v>
      </c>
      <c r="T697" s="32">
        <f t="shared" si="148"/>
        <v>21600</v>
      </c>
      <c r="U697" s="32">
        <f t="shared" si="149"/>
        <v>0</v>
      </c>
      <c r="V697" s="32">
        <f t="shared" si="144"/>
        <v>451.66861895312991</v>
      </c>
      <c r="W697" s="32">
        <f t="shared" si="150"/>
        <v>451.66861895312991</v>
      </c>
      <c r="X697" s="32">
        <f t="shared" si="151"/>
        <v>451.66861895312991</v>
      </c>
    </row>
    <row r="698" spans="1:24" x14ac:dyDescent="0.25">
      <c r="A698" s="2"/>
      <c r="B698" s="2" t="s">
        <v>2</v>
      </c>
      <c r="C698" s="2">
        <f t="shared" si="154"/>
        <v>29</v>
      </c>
      <c r="D698" s="2">
        <f t="shared" si="155"/>
        <v>22</v>
      </c>
      <c r="E698" s="2">
        <f t="shared" si="145"/>
        <v>694</v>
      </c>
      <c r="F698" s="11">
        <v>535.5</v>
      </c>
      <c r="G698" s="9">
        <v>0</v>
      </c>
      <c r="H698" s="9">
        <v>0</v>
      </c>
      <c r="I698" s="10">
        <v>0</v>
      </c>
      <c r="J698" s="9">
        <v>0.43010452800243298</v>
      </c>
      <c r="K698" s="9">
        <v>0.43010452800243298</v>
      </c>
      <c r="L698" s="9">
        <v>0.43010452800243298</v>
      </c>
      <c r="N698" s="32">
        <f>IF('System Design'!$F$8=1,'Hourly Demand and Generation'!G698*'System Design'!$F$21,IF('System Design'!$F$8=2,'Hourly Demand and Generation'!H698*'System Design'!$F$21,IF('System Design'!$F$8=3,'Hourly Demand and Generation'!I698*'System Design'!$F$21)))</f>
        <v>0</v>
      </c>
      <c r="O698" s="32">
        <f>IF('System Design'!$F$8=1,'Hourly Demand and Generation'!J698*'System Design'!$F$22,IF('System Design'!$F$8=2,'Hourly Demand and Generation'!K698*'System Design'!$F$22,IF('System Design'!$F$8=3,'Hourly Demand and Generation'!L698*'System Design'!$F$22)))</f>
        <v>1075.2613200060825</v>
      </c>
      <c r="Q698" s="32">
        <f t="shared" si="143"/>
        <v>0</v>
      </c>
      <c r="R698" s="32">
        <f t="shared" si="146"/>
        <v>5400</v>
      </c>
      <c r="S698" s="32">
        <f t="shared" si="147"/>
        <v>0</v>
      </c>
      <c r="T698" s="32">
        <f t="shared" si="148"/>
        <v>21600</v>
      </c>
      <c r="U698" s="32">
        <f t="shared" si="149"/>
        <v>0</v>
      </c>
      <c r="V698" s="32">
        <f t="shared" si="144"/>
        <v>539.76132000608254</v>
      </c>
      <c r="W698" s="32">
        <f t="shared" si="150"/>
        <v>539.76132000608254</v>
      </c>
      <c r="X698" s="32">
        <f t="shared" si="151"/>
        <v>539.76132000608254</v>
      </c>
    </row>
    <row r="699" spans="1:24" x14ac:dyDescent="0.25">
      <c r="A699" s="2"/>
      <c r="B699" s="2" t="s">
        <v>2</v>
      </c>
      <c r="C699" s="2">
        <f t="shared" si="154"/>
        <v>29</v>
      </c>
      <c r="D699" s="2">
        <f t="shared" si="155"/>
        <v>23</v>
      </c>
      <c r="E699" s="2">
        <f t="shared" si="145"/>
        <v>695</v>
      </c>
      <c r="F699" s="11">
        <v>504</v>
      </c>
      <c r="G699" s="9">
        <v>0</v>
      </c>
      <c r="H699" s="9">
        <v>0</v>
      </c>
      <c r="I699" s="10">
        <v>0</v>
      </c>
      <c r="J699" s="9">
        <v>0.36219328673889101</v>
      </c>
      <c r="K699" s="9">
        <v>0.36219328673889101</v>
      </c>
      <c r="L699" s="9">
        <v>0.36219328673889101</v>
      </c>
      <c r="N699" s="32">
        <f>IF('System Design'!$F$8=1,'Hourly Demand and Generation'!G699*'System Design'!$F$21,IF('System Design'!$F$8=2,'Hourly Demand and Generation'!H699*'System Design'!$F$21,IF('System Design'!$F$8=3,'Hourly Demand and Generation'!I699*'System Design'!$F$21)))</f>
        <v>0</v>
      </c>
      <c r="O699" s="32">
        <f>IF('System Design'!$F$8=1,'Hourly Demand and Generation'!J699*'System Design'!$F$22,IF('System Design'!$F$8=2,'Hourly Demand and Generation'!K699*'System Design'!$F$22,IF('System Design'!$F$8=3,'Hourly Demand and Generation'!L699*'System Design'!$F$22)))</f>
        <v>905.48321684722748</v>
      </c>
      <c r="Q699" s="32">
        <f t="shared" si="143"/>
        <v>0</v>
      </c>
      <c r="R699" s="32">
        <f t="shared" si="146"/>
        <v>5400</v>
      </c>
      <c r="S699" s="32">
        <f t="shared" si="147"/>
        <v>0</v>
      </c>
      <c r="T699" s="32">
        <f t="shared" si="148"/>
        <v>21600</v>
      </c>
      <c r="U699" s="32">
        <f t="shared" si="149"/>
        <v>0</v>
      </c>
      <c r="V699" s="32">
        <f t="shared" si="144"/>
        <v>401.48321684722748</v>
      </c>
      <c r="W699" s="32">
        <f t="shared" si="150"/>
        <v>401.48321684722748</v>
      </c>
      <c r="X699" s="32">
        <f t="shared" si="151"/>
        <v>401.48321684722748</v>
      </c>
    </row>
    <row r="700" spans="1:24" x14ac:dyDescent="0.25">
      <c r="A700" s="2"/>
      <c r="B700" s="2" t="s">
        <v>2</v>
      </c>
      <c r="C700" s="2">
        <f t="shared" si="154"/>
        <v>29</v>
      </c>
      <c r="D700" s="2">
        <f t="shared" si="155"/>
        <v>24</v>
      </c>
      <c r="E700" s="2">
        <f t="shared" si="145"/>
        <v>696</v>
      </c>
      <c r="F700" s="11">
        <v>441</v>
      </c>
      <c r="G700" s="9">
        <v>0</v>
      </c>
      <c r="H700" s="9">
        <v>0</v>
      </c>
      <c r="I700" s="10">
        <v>0</v>
      </c>
      <c r="J700" s="9">
        <v>0.36219328673889101</v>
      </c>
      <c r="K700" s="9">
        <v>0.36219328673889101</v>
      </c>
      <c r="L700" s="9">
        <v>0.36219328673889101</v>
      </c>
      <c r="N700" s="32">
        <f>IF('System Design'!$F$8=1,'Hourly Demand and Generation'!G700*'System Design'!$F$21,IF('System Design'!$F$8=2,'Hourly Demand and Generation'!H700*'System Design'!$F$21,IF('System Design'!$F$8=3,'Hourly Demand and Generation'!I700*'System Design'!$F$21)))</f>
        <v>0</v>
      </c>
      <c r="O700" s="32">
        <f>IF('System Design'!$F$8=1,'Hourly Demand and Generation'!J700*'System Design'!$F$22,IF('System Design'!$F$8=2,'Hourly Demand and Generation'!K700*'System Design'!$F$22,IF('System Design'!$F$8=3,'Hourly Demand and Generation'!L700*'System Design'!$F$22)))</f>
        <v>905.48321684722748</v>
      </c>
      <c r="Q700" s="32">
        <f t="shared" si="143"/>
        <v>0</v>
      </c>
      <c r="R700" s="32">
        <f t="shared" si="146"/>
        <v>5400</v>
      </c>
      <c r="S700" s="32">
        <f t="shared" si="147"/>
        <v>0</v>
      </c>
      <c r="T700" s="32">
        <f t="shared" si="148"/>
        <v>21600</v>
      </c>
      <c r="U700" s="32">
        <f t="shared" si="149"/>
        <v>0</v>
      </c>
      <c r="V700" s="32">
        <f t="shared" si="144"/>
        <v>464.48321684722748</v>
      </c>
      <c r="W700" s="32">
        <f t="shared" si="150"/>
        <v>464.48321684722748</v>
      </c>
      <c r="X700" s="32">
        <f t="shared" si="151"/>
        <v>464.48321684722748</v>
      </c>
    </row>
    <row r="701" spans="1:24" x14ac:dyDescent="0.25">
      <c r="A701" s="2"/>
      <c r="B701" s="2" t="s">
        <v>2</v>
      </c>
      <c r="C701" s="2">
        <f>C700+1</f>
        <v>30</v>
      </c>
      <c r="D701" s="2">
        <v>1</v>
      </c>
      <c r="E701" s="2">
        <f t="shared" si="145"/>
        <v>697</v>
      </c>
      <c r="F701" s="11">
        <v>378</v>
      </c>
      <c r="G701" s="9">
        <v>0</v>
      </c>
      <c r="H701" s="9">
        <v>0</v>
      </c>
      <c r="I701" s="9">
        <v>0</v>
      </c>
      <c r="J701" s="9">
        <v>0.31413367627622801</v>
      </c>
      <c r="K701" s="9">
        <v>0.31413367627622801</v>
      </c>
      <c r="L701" s="9">
        <v>0.5</v>
      </c>
      <c r="N701" s="32">
        <f>IF('System Design'!$F$8=1,'Hourly Demand and Generation'!G701*'System Design'!$F$21,IF('System Design'!$F$8=2,'Hourly Demand and Generation'!H701*'System Design'!$F$21,IF('System Design'!$F$8=3,'Hourly Demand and Generation'!I701*'System Design'!$F$21)))</f>
        <v>0</v>
      </c>
      <c r="O701" s="32">
        <f>IF('System Design'!$F$8=1,'Hourly Demand and Generation'!J701*'System Design'!$F$22,IF('System Design'!$F$8=2,'Hourly Demand and Generation'!K701*'System Design'!$F$22,IF('System Design'!$F$8=3,'Hourly Demand and Generation'!L701*'System Design'!$F$22)))</f>
        <v>1250</v>
      </c>
      <c r="Q701" s="32">
        <f t="shared" si="143"/>
        <v>0</v>
      </c>
      <c r="R701" s="32">
        <f t="shared" si="146"/>
        <v>5400</v>
      </c>
      <c r="S701" s="32">
        <f t="shared" si="147"/>
        <v>0</v>
      </c>
      <c r="T701" s="32">
        <f t="shared" si="148"/>
        <v>21600</v>
      </c>
      <c r="U701" s="32">
        <f t="shared" si="149"/>
        <v>0</v>
      </c>
      <c r="V701" s="32">
        <f t="shared" si="144"/>
        <v>872</v>
      </c>
      <c r="W701" s="32">
        <f t="shared" si="150"/>
        <v>872</v>
      </c>
      <c r="X701" s="32">
        <f t="shared" si="151"/>
        <v>872</v>
      </c>
    </row>
    <row r="702" spans="1:24" x14ac:dyDescent="0.25">
      <c r="A702" s="2"/>
      <c r="B702" s="2" t="s">
        <v>2</v>
      </c>
      <c r="C702" s="2">
        <f>C701</f>
        <v>30</v>
      </c>
      <c r="D702" s="2">
        <f>D701+1</f>
        <v>2</v>
      </c>
      <c r="E702" s="2">
        <f t="shared" si="145"/>
        <v>698</v>
      </c>
      <c r="F702" s="11">
        <v>346.5</v>
      </c>
      <c r="G702" s="9">
        <v>0</v>
      </c>
      <c r="H702" s="9">
        <v>0</v>
      </c>
      <c r="I702" s="10">
        <v>0</v>
      </c>
      <c r="J702" s="9">
        <v>0.28272030864860498</v>
      </c>
      <c r="K702" s="9">
        <v>0.28272030864860498</v>
      </c>
      <c r="L702" s="9">
        <v>0.45</v>
      </c>
      <c r="N702" s="32">
        <f>IF('System Design'!$F$8=1,'Hourly Demand and Generation'!G702*'System Design'!$F$21,IF('System Design'!$F$8=2,'Hourly Demand and Generation'!H702*'System Design'!$F$21,IF('System Design'!$F$8=3,'Hourly Demand and Generation'!I702*'System Design'!$F$21)))</f>
        <v>0</v>
      </c>
      <c r="O702" s="32">
        <f>IF('System Design'!$F$8=1,'Hourly Demand and Generation'!J702*'System Design'!$F$22,IF('System Design'!$F$8=2,'Hourly Demand and Generation'!K702*'System Design'!$F$22,IF('System Design'!$F$8=3,'Hourly Demand and Generation'!L702*'System Design'!$F$22)))</f>
        <v>1125</v>
      </c>
      <c r="Q702" s="32">
        <f t="shared" si="143"/>
        <v>0</v>
      </c>
      <c r="R702" s="32">
        <f t="shared" si="146"/>
        <v>5400</v>
      </c>
      <c r="S702" s="32">
        <f t="shared" si="147"/>
        <v>0</v>
      </c>
      <c r="T702" s="32">
        <f t="shared" si="148"/>
        <v>21600</v>
      </c>
      <c r="U702" s="32">
        <f t="shared" si="149"/>
        <v>0</v>
      </c>
      <c r="V702" s="32">
        <f t="shared" si="144"/>
        <v>778.5</v>
      </c>
      <c r="W702" s="32">
        <f t="shared" si="150"/>
        <v>778.5</v>
      </c>
      <c r="X702" s="32">
        <f t="shared" si="151"/>
        <v>778.5</v>
      </c>
    </row>
    <row r="703" spans="1:24" x14ac:dyDescent="0.25">
      <c r="A703" s="2"/>
      <c r="B703" s="2" t="s">
        <v>2</v>
      </c>
      <c r="C703" s="2">
        <f t="shared" ref="C703:C724" si="156">C702</f>
        <v>30</v>
      </c>
      <c r="D703" s="2">
        <f t="shared" ref="D703:D724" si="157">D702+1</f>
        <v>3</v>
      </c>
      <c r="E703" s="2">
        <f t="shared" si="145"/>
        <v>699</v>
      </c>
      <c r="F703" s="11">
        <v>315</v>
      </c>
      <c r="G703" s="9">
        <v>0</v>
      </c>
      <c r="H703" s="9">
        <v>0</v>
      </c>
      <c r="I703" s="10">
        <v>0</v>
      </c>
      <c r="J703" s="9">
        <v>0.28272030864860498</v>
      </c>
      <c r="K703" s="9">
        <v>0.28272030864860498</v>
      </c>
      <c r="L703" s="9">
        <v>0.45</v>
      </c>
      <c r="N703" s="32">
        <f>IF('System Design'!$F$8=1,'Hourly Demand and Generation'!G703*'System Design'!$F$21,IF('System Design'!$F$8=2,'Hourly Demand and Generation'!H703*'System Design'!$F$21,IF('System Design'!$F$8=3,'Hourly Demand and Generation'!I703*'System Design'!$F$21)))</f>
        <v>0</v>
      </c>
      <c r="O703" s="32">
        <f>IF('System Design'!$F$8=1,'Hourly Demand and Generation'!J703*'System Design'!$F$22,IF('System Design'!$F$8=2,'Hourly Demand and Generation'!K703*'System Design'!$F$22,IF('System Design'!$F$8=3,'Hourly Demand and Generation'!L703*'System Design'!$F$22)))</f>
        <v>1125</v>
      </c>
      <c r="Q703" s="32">
        <f t="shared" si="143"/>
        <v>0</v>
      </c>
      <c r="R703" s="32">
        <f t="shared" si="146"/>
        <v>5400</v>
      </c>
      <c r="S703" s="32">
        <f t="shared" si="147"/>
        <v>0</v>
      </c>
      <c r="T703" s="32">
        <f t="shared" si="148"/>
        <v>21600</v>
      </c>
      <c r="U703" s="32">
        <f t="shared" si="149"/>
        <v>0</v>
      </c>
      <c r="V703" s="32">
        <f t="shared" si="144"/>
        <v>810</v>
      </c>
      <c r="W703" s="32">
        <f t="shared" si="150"/>
        <v>810</v>
      </c>
      <c r="X703" s="32">
        <f t="shared" si="151"/>
        <v>810</v>
      </c>
    </row>
    <row r="704" spans="1:24" x14ac:dyDescent="0.25">
      <c r="A704" s="2"/>
      <c r="B704" s="2" t="s">
        <v>2</v>
      </c>
      <c r="C704" s="2">
        <f t="shared" si="156"/>
        <v>30</v>
      </c>
      <c r="D704" s="2">
        <f t="shared" si="157"/>
        <v>4</v>
      </c>
      <c r="E704" s="2">
        <f t="shared" si="145"/>
        <v>700</v>
      </c>
      <c r="F704" s="11">
        <v>378</v>
      </c>
      <c r="G704" s="9">
        <v>0</v>
      </c>
      <c r="H704" s="9">
        <v>0</v>
      </c>
      <c r="I704" s="10">
        <v>0</v>
      </c>
      <c r="J704" s="9">
        <v>0.31413367627622801</v>
      </c>
      <c r="K704" s="9">
        <v>0.31413367627622801</v>
      </c>
      <c r="L704" s="9">
        <v>0.5</v>
      </c>
      <c r="N704" s="32">
        <f>IF('System Design'!$F$8=1,'Hourly Demand and Generation'!G704*'System Design'!$F$21,IF('System Design'!$F$8=2,'Hourly Demand and Generation'!H704*'System Design'!$F$21,IF('System Design'!$F$8=3,'Hourly Demand and Generation'!I704*'System Design'!$F$21)))</f>
        <v>0</v>
      </c>
      <c r="O704" s="32">
        <f>IF('System Design'!$F$8=1,'Hourly Demand and Generation'!J704*'System Design'!$F$22,IF('System Design'!$F$8=2,'Hourly Demand and Generation'!K704*'System Design'!$F$22,IF('System Design'!$F$8=3,'Hourly Demand and Generation'!L704*'System Design'!$F$22)))</f>
        <v>1250</v>
      </c>
      <c r="Q704" s="32">
        <f t="shared" si="143"/>
        <v>0</v>
      </c>
      <c r="R704" s="32">
        <f t="shared" si="146"/>
        <v>5400</v>
      </c>
      <c r="S704" s="32">
        <f t="shared" si="147"/>
        <v>0</v>
      </c>
      <c r="T704" s="32">
        <f t="shared" si="148"/>
        <v>21600</v>
      </c>
      <c r="U704" s="32">
        <f t="shared" si="149"/>
        <v>0</v>
      </c>
      <c r="V704" s="32">
        <f t="shared" si="144"/>
        <v>872</v>
      </c>
      <c r="W704" s="32">
        <f t="shared" si="150"/>
        <v>872</v>
      </c>
      <c r="X704" s="32">
        <f t="shared" si="151"/>
        <v>872</v>
      </c>
    </row>
    <row r="705" spans="1:24" x14ac:dyDescent="0.25">
      <c r="A705" s="2"/>
      <c r="B705" s="2" t="s">
        <v>2</v>
      </c>
      <c r="C705" s="2">
        <f t="shared" si="156"/>
        <v>30</v>
      </c>
      <c r="D705" s="2">
        <f t="shared" si="157"/>
        <v>5</v>
      </c>
      <c r="E705" s="2">
        <f t="shared" si="145"/>
        <v>701</v>
      </c>
      <c r="F705" s="11">
        <v>409.5</v>
      </c>
      <c r="G705" s="9">
        <v>0</v>
      </c>
      <c r="H705" s="9">
        <v>1.38997115851641E-2</v>
      </c>
      <c r="I705" s="10">
        <v>2.7799423170328099E-2</v>
      </c>
      <c r="J705" s="9">
        <v>0.251306941020982</v>
      </c>
      <c r="K705" s="9">
        <v>0.251306941020982</v>
      </c>
      <c r="L705" s="9">
        <v>0.4</v>
      </c>
      <c r="N705" s="32">
        <f>IF('System Design'!$F$8=1,'Hourly Demand and Generation'!G705*'System Design'!$F$21,IF('System Design'!$F$8=2,'Hourly Demand and Generation'!H705*'System Design'!$F$21,IF('System Design'!$F$8=3,'Hourly Demand and Generation'!I705*'System Design'!$F$21)))</f>
        <v>13.899711585164049</v>
      </c>
      <c r="O705" s="32">
        <f>IF('System Design'!$F$8=1,'Hourly Demand and Generation'!J705*'System Design'!$F$22,IF('System Design'!$F$8=2,'Hourly Demand and Generation'!K705*'System Design'!$F$22,IF('System Design'!$F$8=3,'Hourly Demand and Generation'!L705*'System Design'!$F$22)))</f>
        <v>1000</v>
      </c>
      <c r="Q705" s="32">
        <f t="shared" si="143"/>
        <v>0</v>
      </c>
      <c r="R705" s="32">
        <f t="shared" si="146"/>
        <v>5400</v>
      </c>
      <c r="S705" s="32">
        <f t="shared" si="147"/>
        <v>0</v>
      </c>
      <c r="T705" s="32">
        <f t="shared" si="148"/>
        <v>21600</v>
      </c>
      <c r="U705" s="32">
        <f t="shared" si="149"/>
        <v>0</v>
      </c>
      <c r="V705" s="32">
        <f t="shared" si="144"/>
        <v>604.39971158516403</v>
      </c>
      <c r="W705" s="32">
        <f t="shared" si="150"/>
        <v>604.39971158516403</v>
      </c>
      <c r="X705" s="32">
        <f t="shared" si="151"/>
        <v>604.39971158516403</v>
      </c>
    </row>
    <row r="706" spans="1:24" x14ac:dyDescent="0.25">
      <c r="A706" s="2"/>
      <c r="B706" s="2" t="s">
        <v>2</v>
      </c>
      <c r="C706" s="2">
        <f t="shared" si="156"/>
        <v>30</v>
      </c>
      <c r="D706" s="2">
        <f t="shared" si="157"/>
        <v>6</v>
      </c>
      <c r="E706" s="2">
        <f t="shared" si="145"/>
        <v>702</v>
      </c>
      <c r="F706" s="11">
        <v>441</v>
      </c>
      <c r="G706" s="9">
        <v>2.7799423170328099E-2</v>
      </c>
      <c r="H706" s="9">
        <v>4.3436598703637697E-2</v>
      </c>
      <c r="I706" s="10">
        <v>5.9073774236947298E-2</v>
      </c>
      <c r="J706" s="9">
        <v>0.251306941020982</v>
      </c>
      <c r="K706" s="9">
        <v>0.251306941020982</v>
      </c>
      <c r="L706" s="9">
        <v>0.4</v>
      </c>
      <c r="N706" s="32">
        <f>IF('System Design'!$F$8=1,'Hourly Demand and Generation'!G706*'System Design'!$F$21,IF('System Design'!$F$8=2,'Hourly Demand and Generation'!H706*'System Design'!$F$21,IF('System Design'!$F$8=3,'Hourly Demand and Generation'!I706*'System Design'!$F$21)))</f>
        <v>29.536887118473651</v>
      </c>
      <c r="O706" s="32">
        <f>IF('System Design'!$F$8=1,'Hourly Demand and Generation'!J706*'System Design'!$F$22,IF('System Design'!$F$8=2,'Hourly Demand and Generation'!K706*'System Design'!$F$22,IF('System Design'!$F$8=3,'Hourly Demand and Generation'!L706*'System Design'!$F$22)))</f>
        <v>1000</v>
      </c>
      <c r="Q706" s="32">
        <f t="shared" si="143"/>
        <v>0</v>
      </c>
      <c r="R706" s="32">
        <f t="shared" si="146"/>
        <v>5400</v>
      </c>
      <c r="S706" s="32">
        <f t="shared" si="147"/>
        <v>0</v>
      </c>
      <c r="T706" s="32">
        <f t="shared" si="148"/>
        <v>21600</v>
      </c>
      <c r="U706" s="32">
        <f t="shared" si="149"/>
        <v>0</v>
      </c>
      <c r="V706" s="32">
        <f t="shared" si="144"/>
        <v>588.53688711847371</v>
      </c>
      <c r="W706" s="32">
        <f t="shared" si="150"/>
        <v>588.53688711847371</v>
      </c>
      <c r="X706" s="32">
        <f t="shared" si="151"/>
        <v>588.53688711847371</v>
      </c>
    </row>
    <row r="707" spans="1:24" x14ac:dyDescent="0.25">
      <c r="A707" s="2"/>
      <c r="B707" s="2" t="s">
        <v>2</v>
      </c>
      <c r="C707" s="2">
        <f t="shared" si="156"/>
        <v>30</v>
      </c>
      <c r="D707" s="2">
        <f t="shared" si="157"/>
        <v>7</v>
      </c>
      <c r="E707" s="2">
        <f t="shared" si="145"/>
        <v>703</v>
      </c>
      <c r="F707" s="11">
        <v>472.5</v>
      </c>
      <c r="G707" s="9">
        <v>5.9073774236947298E-2</v>
      </c>
      <c r="H707" s="9">
        <v>7.29734858221113E-2</v>
      </c>
      <c r="I707" s="10">
        <v>8.6873197407275393E-2</v>
      </c>
      <c r="J707" s="9">
        <v>0.28272030864860498</v>
      </c>
      <c r="K707" s="9">
        <v>0.28272030864860498</v>
      </c>
      <c r="L707" s="9">
        <v>0.45</v>
      </c>
      <c r="N707" s="32">
        <f>IF('System Design'!$F$8=1,'Hourly Demand and Generation'!G707*'System Design'!$F$21,IF('System Design'!$F$8=2,'Hourly Demand and Generation'!H707*'System Design'!$F$21,IF('System Design'!$F$8=3,'Hourly Demand and Generation'!I707*'System Design'!$F$21)))</f>
        <v>43.436598703637699</v>
      </c>
      <c r="O707" s="32">
        <f>IF('System Design'!$F$8=1,'Hourly Demand and Generation'!J707*'System Design'!$F$22,IF('System Design'!$F$8=2,'Hourly Demand and Generation'!K707*'System Design'!$F$22,IF('System Design'!$F$8=3,'Hourly Demand and Generation'!L707*'System Design'!$F$22)))</f>
        <v>1125</v>
      </c>
      <c r="Q707" s="32">
        <f t="shared" si="143"/>
        <v>0</v>
      </c>
      <c r="R707" s="32">
        <f t="shared" si="146"/>
        <v>5400</v>
      </c>
      <c r="S707" s="32">
        <f t="shared" si="147"/>
        <v>0</v>
      </c>
      <c r="T707" s="32">
        <f t="shared" si="148"/>
        <v>21600</v>
      </c>
      <c r="U707" s="32">
        <f t="shared" si="149"/>
        <v>0</v>
      </c>
      <c r="V707" s="32">
        <f t="shared" si="144"/>
        <v>695.93659870363763</v>
      </c>
      <c r="W707" s="32">
        <f t="shared" si="150"/>
        <v>695.93659870363763</v>
      </c>
      <c r="X707" s="32">
        <f t="shared" si="151"/>
        <v>695.93659870363763</v>
      </c>
    </row>
    <row r="708" spans="1:24" x14ac:dyDescent="0.25">
      <c r="A708" s="2"/>
      <c r="B708" s="2" t="s">
        <v>2</v>
      </c>
      <c r="C708" s="2">
        <f t="shared" si="156"/>
        <v>30</v>
      </c>
      <c r="D708" s="2">
        <f t="shared" si="157"/>
        <v>8</v>
      </c>
      <c r="E708" s="2">
        <f t="shared" si="145"/>
        <v>704</v>
      </c>
      <c r="F708" s="11">
        <v>504</v>
      </c>
      <c r="G708" s="9">
        <v>0.114672620577604</v>
      </c>
      <c r="H708" s="9">
        <v>0.13030979611091301</v>
      </c>
      <c r="I708" s="10">
        <v>0.14594697164422299</v>
      </c>
      <c r="J708" s="9">
        <v>0.28272030864860498</v>
      </c>
      <c r="K708" s="9">
        <v>0.28272030864860498</v>
      </c>
      <c r="L708" s="9">
        <v>0.45</v>
      </c>
      <c r="N708" s="32">
        <f>IF('System Design'!$F$8=1,'Hourly Demand and Generation'!G708*'System Design'!$F$21,IF('System Design'!$F$8=2,'Hourly Demand and Generation'!H708*'System Design'!$F$21,IF('System Design'!$F$8=3,'Hourly Demand and Generation'!I708*'System Design'!$F$21)))</f>
        <v>72.973485822111499</v>
      </c>
      <c r="O708" s="32">
        <f>IF('System Design'!$F$8=1,'Hourly Demand and Generation'!J708*'System Design'!$F$22,IF('System Design'!$F$8=2,'Hourly Demand and Generation'!K708*'System Design'!$F$22,IF('System Design'!$F$8=3,'Hourly Demand and Generation'!L708*'System Design'!$F$22)))</f>
        <v>1125</v>
      </c>
      <c r="Q708" s="32">
        <f t="shared" si="143"/>
        <v>0</v>
      </c>
      <c r="R708" s="32">
        <f t="shared" si="146"/>
        <v>5400</v>
      </c>
      <c r="S708" s="32">
        <f t="shared" si="147"/>
        <v>0</v>
      </c>
      <c r="T708" s="32">
        <f t="shared" si="148"/>
        <v>21600</v>
      </c>
      <c r="U708" s="32">
        <f t="shared" si="149"/>
        <v>0</v>
      </c>
      <c r="V708" s="32">
        <f t="shared" si="144"/>
        <v>693.97348582211157</v>
      </c>
      <c r="W708" s="32">
        <f t="shared" si="150"/>
        <v>693.97348582211157</v>
      </c>
      <c r="X708" s="32">
        <f t="shared" si="151"/>
        <v>693.97348582211157</v>
      </c>
    </row>
    <row r="709" spans="1:24" x14ac:dyDescent="0.25">
      <c r="A709" s="2"/>
      <c r="B709" s="2" t="s">
        <v>2</v>
      </c>
      <c r="C709" s="2">
        <f t="shared" si="156"/>
        <v>30</v>
      </c>
      <c r="D709" s="2">
        <f t="shared" si="157"/>
        <v>9</v>
      </c>
      <c r="E709" s="2">
        <f t="shared" si="145"/>
        <v>705</v>
      </c>
      <c r="F709" s="11">
        <v>504</v>
      </c>
      <c r="G709" s="9">
        <v>0.17374639481455101</v>
      </c>
      <c r="H709" s="9">
        <v>0.18764610639971499</v>
      </c>
      <c r="I709" s="10">
        <v>0.201545817984879</v>
      </c>
      <c r="J709" s="9">
        <v>0.251306941020982</v>
      </c>
      <c r="K709" s="9">
        <v>0.251306941020982</v>
      </c>
      <c r="L709" s="9">
        <v>0.4</v>
      </c>
      <c r="N709" s="32">
        <f>IF('System Design'!$F$8=1,'Hourly Demand and Generation'!G709*'System Design'!$F$21,IF('System Design'!$F$8=2,'Hourly Demand and Generation'!H709*'System Design'!$F$21,IF('System Design'!$F$8=3,'Hourly Demand and Generation'!I709*'System Design'!$F$21)))</f>
        <v>100.7729089924395</v>
      </c>
      <c r="O709" s="32">
        <f>IF('System Design'!$F$8=1,'Hourly Demand and Generation'!J709*'System Design'!$F$22,IF('System Design'!$F$8=2,'Hourly Demand and Generation'!K709*'System Design'!$F$22,IF('System Design'!$F$8=3,'Hourly Demand and Generation'!L709*'System Design'!$F$22)))</f>
        <v>1000</v>
      </c>
      <c r="Q709" s="32">
        <f t="shared" si="143"/>
        <v>0</v>
      </c>
      <c r="R709" s="32">
        <f t="shared" si="146"/>
        <v>5400</v>
      </c>
      <c r="S709" s="32">
        <f t="shared" si="147"/>
        <v>0</v>
      </c>
      <c r="T709" s="32">
        <f t="shared" si="148"/>
        <v>21600</v>
      </c>
      <c r="U709" s="32">
        <f t="shared" si="149"/>
        <v>0</v>
      </c>
      <c r="V709" s="32">
        <f t="shared" si="144"/>
        <v>596.7729089924394</v>
      </c>
      <c r="W709" s="32">
        <f t="shared" si="150"/>
        <v>596.7729089924394</v>
      </c>
      <c r="X709" s="32">
        <f t="shared" si="151"/>
        <v>596.7729089924394</v>
      </c>
    </row>
    <row r="710" spans="1:24" x14ac:dyDescent="0.25">
      <c r="A710" s="2"/>
      <c r="B710" s="2" t="s">
        <v>2</v>
      </c>
      <c r="C710" s="2">
        <f t="shared" si="156"/>
        <v>30</v>
      </c>
      <c r="D710" s="2">
        <f t="shared" si="157"/>
        <v>10</v>
      </c>
      <c r="E710" s="2">
        <f t="shared" si="145"/>
        <v>706</v>
      </c>
      <c r="F710" s="11">
        <v>491.4</v>
      </c>
      <c r="G710" s="9">
        <v>0.23282016905149799</v>
      </c>
      <c r="H710" s="9">
        <v>0.246719880636662</v>
      </c>
      <c r="I710" s="10">
        <v>0.26061959222182601</v>
      </c>
      <c r="J710" s="9">
        <v>0.28272030864860498</v>
      </c>
      <c r="K710" s="9">
        <v>0.28272030864860498</v>
      </c>
      <c r="L710" s="9">
        <v>0.45</v>
      </c>
      <c r="N710" s="32">
        <f>IF('System Design'!$F$8=1,'Hourly Demand and Generation'!G710*'System Design'!$F$21,IF('System Design'!$F$8=2,'Hourly Demand and Generation'!H710*'System Design'!$F$21,IF('System Design'!$F$8=3,'Hourly Demand and Generation'!I710*'System Design'!$F$21)))</f>
        <v>130.309796110913</v>
      </c>
      <c r="O710" s="32">
        <f>IF('System Design'!$F$8=1,'Hourly Demand and Generation'!J710*'System Design'!$F$22,IF('System Design'!$F$8=2,'Hourly Demand and Generation'!K710*'System Design'!$F$22,IF('System Design'!$F$8=3,'Hourly Demand and Generation'!L710*'System Design'!$F$22)))</f>
        <v>1125</v>
      </c>
      <c r="Q710" s="32">
        <f t="shared" ref="Q710:Q773" si="158">IF(F710-N710-O710&gt;0,F710-N710-O710,0)</f>
        <v>0</v>
      </c>
      <c r="R710" s="32">
        <f t="shared" si="146"/>
        <v>5400</v>
      </c>
      <c r="S710" s="32">
        <f t="shared" si="147"/>
        <v>0</v>
      </c>
      <c r="T710" s="32">
        <f t="shared" si="148"/>
        <v>21600</v>
      </c>
      <c r="U710" s="32">
        <f t="shared" si="149"/>
        <v>0</v>
      </c>
      <c r="V710" s="32">
        <f t="shared" ref="V710:V773" si="159">IF(F710-N710-O710&lt;0,N710+O710-F710,0)</f>
        <v>763.90979611091291</v>
      </c>
      <c r="W710" s="32">
        <f t="shared" si="150"/>
        <v>763.90979611091291</v>
      </c>
      <c r="X710" s="32">
        <f t="shared" si="151"/>
        <v>763.90979611091291</v>
      </c>
    </row>
    <row r="711" spans="1:24" x14ac:dyDescent="0.25">
      <c r="A711" s="2"/>
      <c r="B711" s="2" t="s">
        <v>2</v>
      </c>
      <c r="C711" s="2">
        <f t="shared" si="156"/>
        <v>30</v>
      </c>
      <c r="D711" s="2">
        <f t="shared" si="157"/>
        <v>11</v>
      </c>
      <c r="E711" s="2">
        <f t="shared" ref="E711:E774" si="160">E710+1</f>
        <v>707</v>
      </c>
      <c r="F711" s="11">
        <v>485.1</v>
      </c>
      <c r="G711" s="9">
        <v>0.28841901539215398</v>
      </c>
      <c r="H711" s="9">
        <v>0.30405619092546399</v>
      </c>
      <c r="I711" s="10">
        <v>0.319693366458773</v>
      </c>
      <c r="J711" s="9">
        <v>0.251306941020982</v>
      </c>
      <c r="K711" s="9">
        <v>0.251306941020982</v>
      </c>
      <c r="L711" s="9">
        <v>0.4</v>
      </c>
      <c r="N711" s="32">
        <f>IF('System Design'!$F$8=1,'Hourly Demand and Generation'!G711*'System Design'!$F$21,IF('System Design'!$F$8=2,'Hourly Demand and Generation'!H711*'System Design'!$F$21,IF('System Design'!$F$8=3,'Hourly Demand and Generation'!I711*'System Design'!$F$21)))</f>
        <v>159.84668322938649</v>
      </c>
      <c r="O711" s="32">
        <f>IF('System Design'!$F$8=1,'Hourly Demand and Generation'!J711*'System Design'!$F$22,IF('System Design'!$F$8=2,'Hourly Demand and Generation'!K711*'System Design'!$F$22,IF('System Design'!$F$8=3,'Hourly Demand and Generation'!L711*'System Design'!$F$22)))</f>
        <v>1000</v>
      </c>
      <c r="Q711" s="32">
        <f t="shared" si="158"/>
        <v>0</v>
      </c>
      <c r="R711" s="32">
        <f t="shared" ref="R711:R774" si="161">IF($Q711&lt;R710+$V711,IF(R710+$V711-$Q711&gt;5400,5400,R710+$V711-$Q711),0)</f>
        <v>5400</v>
      </c>
      <c r="S711" s="32">
        <f t="shared" ref="S711:S774" si="162">IF(R711&gt;0,0,$Q711+$V711-R710)</f>
        <v>0</v>
      </c>
      <c r="T711" s="32">
        <f t="shared" ref="T711:T774" si="163">IF($Q711&lt;T710+$V711,IF(T710+$V711-$Q711&gt;21600,21600,T710+$V711-$Q711),0)</f>
        <v>21600</v>
      </c>
      <c r="U711" s="32">
        <f t="shared" ref="U711:U774" si="164">IF(T711&gt;0,0,$Q711+$V711-T710)</f>
        <v>0</v>
      </c>
      <c r="V711" s="32">
        <f t="shared" si="159"/>
        <v>674.74668322938658</v>
      </c>
      <c r="W711" s="32">
        <f t="shared" ref="W711:W774" si="165">IF(R711=5400,$V711-(R711-R710),0)</f>
        <v>674.74668322938658</v>
      </c>
      <c r="X711" s="32">
        <f t="shared" ref="X711:X774" si="166">IF(T711=21600,$V711-(T711-T710),0)</f>
        <v>674.74668322938658</v>
      </c>
    </row>
    <row r="712" spans="1:24" x14ac:dyDescent="0.25">
      <c r="A712" s="2"/>
      <c r="B712" s="2" t="s">
        <v>2</v>
      </c>
      <c r="C712" s="2">
        <f t="shared" si="156"/>
        <v>30</v>
      </c>
      <c r="D712" s="2">
        <f t="shared" si="157"/>
        <v>12</v>
      </c>
      <c r="E712" s="2">
        <f t="shared" si="160"/>
        <v>708</v>
      </c>
      <c r="F712" s="11">
        <v>485.1</v>
      </c>
      <c r="G712" s="9">
        <v>0.34749278962910202</v>
      </c>
      <c r="H712" s="9">
        <v>0.34749278962910202</v>
      </c>
      <c r="I712" s="10">
        <v>0.34749278962910202</v>
      </c>
      <c r="J712" s="9">
        <v>0.23560025720717101</v>
      </c>
      <c r="K712" s="9">
        <v>0.23560025720717101</v>
      </c>
      <c r="L712" s="9">
        <v>0.375</v>
      </c>
      <c r="N712" s="32">
        <f>IF('System Design'!$F$8=1,'Hourly Demand and Generation'!G712*'System Design'!$F$21,IF('System Design'!$F$8=2,'Hourly Demand and Generation'!H712*'System Design'!$F$21,IF('System Design'!$F$8=3,'Hourly Demand and Generation'!I712*'System Design'!$F$21)))</f>
        <v>173.746394814551</v>
      </c>
      <c r="O712" s="32">
        <f>IF('System Design'!$F$8=1,'Hourly Demand and Generation'!J712*'System Design'!$F$22,IF('System Design'!$F$8=2,'Hourly Demand and Generation'!K712*'System Design'!$F$22,IF('System Design'!$F$8=3,'Hourly Demand and Generation'!L712*'System Design'!$F$22)))</f>
        <v>937.5</v>
      </c>
      <c r="Q712" s="32">
        <f t="shared" si="158"/>
        <v>0</v>
      </c>
      <c r="R712" s="32">
        <f t="shared" si="161"/>
        <v>5400</v>
      </c>
      <c r="S712" s="32">
        <f t="shared" si="162"/>
        <v>0</v>
      </c>
      <c r="T712" s="32">
        <f t="shared" si="163"/>
        <v>21600</v>
      </c>
      <c r="U712" s="32">
        <f t="shared" si="164"/>
        <v>0</v>
      </c>
      <c r="V712" s="32">
        <f t="shared" si="159"/>
        <v>626.14639481455094</v>
      </c>
      <c r="W712" s="32">
        <f t="shared" si="165"/>
        <v>626.14639481455094</v>
      </c>
      <c r="X712" s="32">
        <f t="shared" si="166"/>
        <v>626.14639481455094</v>
      </c>
    </row>
    <row r="713" spans="1:24" x14ac:dyDescent="0.25">
      <c r="A713" s="2"/>
      <c r="B713" s="2" t="s">
        <v>2</v>
      </c>
      <c r="C713" s="2">
        <f t="shared" si="156"/>
        <v>30</v>
      </c>
      <c r="D713" s="2">
        <f t="shared" si="157"/>
        <v>13</v>
      </c>
      <c r="E713" s="2">
        <f t="shared" si="160"/>
        <v>709</v>
      </c>
      <c r="F713" s="11">
        <v>504</v>
      </c>
      <c r="G713" s="9">
        <v>0.28841901539215398</v>
      </c>
      <c r="H713" s="9">
        <v>0.30405619092546399</v>
      </c>
      <c r="I713" s="10">
        <v>0.319693366458773</v>
      </c>
      <c r="J713" s="9">
        <v>0.251306941020982</v>
      </c>
      <c r="K713" s="9">
        <v>0.251306941020982</v>
      </c>
      <c r="L713" s="9">
        <v>0.4</v>
      </c>
      <c r="N713" s="32">
        <f>IF('System Design'!$F$8=1,'Hourly Demand and Generation'!G713*'System Design'!$F$21,IF('System Design'!$F$8=2,'Hourly Demand and Generation'!H713*'System Design'!$F$21,IF('System Design'!$F$8=3,'Hourly Demand and Generation'!I713*'System Design'!$F$21)))</f>
        <v>159.84668322938649</v>
      </c>
      <c r="O713" s="32">
        <f>IF('System Design'!$F$8=1,'Hourly Demand and Generation'!J713*'System Design'!$F$22,IF('System Design'!$F$8=2,'Hourly Demand and Generation'!K713*'System Design'!$F$22,IF('System Design'!$F$8=3,'Hourly Demand and Generation'!L713*'System Design'!$F$22)))</f>
        <v>1000</v>
      </c>
      <c r="Q713" s="32">
        <f t="shared" si="158"/>
        <v>0</v>
      </c>
      <c r="R713" s="32">
        <f t="shared" si="161"/>
        <v>5400</v>
      </c>
      <c r="S713" s="32">
        <f t="shared" si="162"/>
        <v>0</v>
      </c>
      <c r="T713" s="32">
        <f t="shared" si="163"/>
        <v>21600</v>
      </c>
      <c r="U713" s="32">
        <f t="shared" si="164"/>
        <v>0</v>
      </c>
      <c r="V713" s="32">
        <f t="shared" si="159"/>
        <v>655.8466832293866</v>
      </c>
      <c r="W713" s="32">
        <f t="shared" si="165"/>
        <v>655.8466832293866</v>
      </c>
      <c r="X713" s="32">
        <f t="shared" si="166"/>
        <v>655.8466832293866</v>
      </c>
    </row>
    <row r="714" spans="1:24" x14ac:dyDescent="0.25">
      <c r="A714" s="2"/>
      <c r="B714" s="2" t="s">
        <v>2</v>
      </c>
      <c r="C714" s="2">
        <f t="shared" si="156"/>
        <v>30</v>
      </c>
      <c r="D714" s="2">
        <f t="shared" si="157"/>
        <v>14</v>
      </c>
      <c r="E714" s="2">
        <f t="shared" si="160"/>
        <v>710</v>
      </c>
      <c r="F714" s="11">
        <v>504</v>
      </c>
      <c r="G714" s="9">
        <v>0.23282016905149799</v>
      </c>
      <c r="H714" s="9">
        <v>0.246719880636662</v>
      </c>
      <c r="I714" s="10">
        <v>0.26061959222182601</v>
      </c>
      <c r="J714" s="9">
        <v>0.26701362483479302</v>
      </c>
      <c r="K714" s="9">
        <v>0.26701362483479302</v>
      </c>
      <c r="L714" s="9">
        <v>0.42499999999999999</v>
      </c>
      <c r="N714" s="32">
        <f>IF('System Design'!$F$8=1,'Hourly Demand and Generation'!G714*'System Design'!$F$21,IF('System Design'!$F$8=2,'Hourly Demand and Generation'!H714*'System Design'!$F$21,IF('System Design'!$F$8=3,'Hourly Demand and Generation'!I714*'System Design'!$F$21)))</f>
        <v>130.309796110913</v>
      </c>
      <c r="O714" s="32">
        <f>IF('System Design'!$F$8=1,'Hourly Demand and Generation'!J714*'System Design'!$F$22,IF('System Design'!$F$8=2,'Hourly Demand and Generation'!K714*'System Design'!$F$22,IF('System Design'!$F$8=3,'Hourly Demand and Generation'!L714*'System Design'!$F$22)))</f>
        <v>1062.5</v>
      </c>
      <c r="Q714" s="32">
        <f t="shared" si="158"/>
        <v>0</v>
      </c>
      <c r="R714" s="32">
        <f t="shared" si="161"/>
        <v>5400</v>
      </c>
      <c r="S714" s="32">
        <f t="shared" si="162"/>
        <v>0</v>
      </c>
      <c r="T714" s="32">
        <f t="shared" si="163"/>
        <v>21600</v>
      </c>
      <c r="U714" s="32">
        <f t="shared" si="164"/>
        <v>0</v>
      </c>
      <c r="V714" s="32">
        <f t="shared" si="159"/>
        <v>688.80979611091288</v>
      </c>
      <c r="W714" s="32">
        <f t="shared" si="165"/>
        <v>688.80979611091288</v>
      </c>
      <c r="X714" s="32">
        <f t="shared" si="166"/>
        <v>688.80979611091288</v>
      </c>
    </row>
    <row r="715" spans="1:24" x14ac:dyDescent="0.25">
      <c r="A715" s="2"/>
      <c r="B715" s="2" t="s">
        <v>2</v>
      </c>
      <c r="C715" s="2">
        <f t="shared" si="156"/>
        <v>30</v>
      </c>
      <c r="D715" s="2">
        <f t="shared" si="157"/>
        <v>15</v>
      </c>
      <c r="E715" s="2">
        <f t="shared" si="160"/>
        <v>711</v>
      </c>
      <c r="F715" s="11">
        <v>535.5</v>
      </c>
      <c r="G715" s="9">
        <v>0.17374639481455101</v>
      </c>
      <c r="H715" s="9">
        <v>0.18764610639971499</v>
      </c>
      <c r="I715" s="10">
        <v>0.201545817984879</v>
      </c>
      <c r="J715" s="9">
        <v>0.28272030864860498</v>
      </c>
      <c r="K715" s="9">
        <v>0.28272030864860498</v>
      </c>
      <c r="L715" s="9">
        <v>0.45</v>
      </c>
      <c r="N715" s="32">
        <f>IF('System Design'!$F$8=1,'Hourly Demand and Generation'!G715*'System Design'!$F$21,IF('System Design'!$F$8=2,'Hourly Demand and Generation'!H715*'System Design'!$F$21,IF('System Design'!$F$8=3,'Hourly Demand and Generation'!I715*'System Design'!$F$21)))</f>
        <v>100.7729089924395</v>
      </c>
      <c r="O715" s="32">
        <f>IF('System Design'!$F$8=1,'Hourly Demand and Generation'!J715*'System Design'!$F$22,IF('System Design'!$F$8=2,'Hourly Demand and Generation'!K715*'System Design'!$F$22,IF('System Design'!$F$8=3,'Hourly Demand and Generation'!L715*'System Design'!$F$22)))</f>
        <v>1125</v>
      </c>
      <c r="Q715" s="32">
        <f t="shared" si="158"/>
        <v>0</v>
      </c>
      <c r="R715" s="32">
        <f t="shared" si="161"/>
        <v>5400</v>
      </c>
      <c r="S715" s="32">
        <f t="shared" si="162"/>
        <v>0</v>
      </c>
      <c r="T715" s="32">
        <f t="shared" si="163"/>
        <v>21600</v>
      </c>
      <c r="U715" s="32">
        <f t="shared" si="164"/>
        <v>0</v>
      </c>
      <c r="V715" s="32">
        <f t="shared" si="159"/>
        <v>690.2729089924394</v>
      </c>
      <c r="W715" s="32">
        <f t="shared" si="165"/>
        <v>690.2729089924394</v>
      </c>
      <c r="X715" s="32">
        <f t="shared" si="166"/>
        <v>690.2729089924394</v>
      </c>
    </row>
    <row r="716" spans="1:24" x14ac:dyDescent="0.25">
      <c r="A716" s="2"/>
      <c r="B716" s="2" t="s">
        <v>2</v>
      </c>
      <c r="C716" s="2">
        <f t="shared" si="156"/>
        <v>30</v>
      </c>
      <c r="D716" s="2">
        <f t="shared" si="157"/>
        <v>16</v>
      </c>
      <c r="E716" s="2">
        <f t="shared" si="160"/>
        <v>712</v>
      </c>
      <c r="F716" s="11">
        <v>567</v>
      </c>
      <c r="G716" s="9">
        <v>0.114672620577604</v>
      </c>
      <c r="H716" s="9">
        <v>0.13030979611091301</v>
      </c>
      <c r="I716" s="10">
        <v>0.14594697164422299</v>
      </c>
      <c r="J716" s="9">
        <v>0.28272030864860498</v>
      </c>
      <c r="K716" s="9">
        <v>0.28272030864860498</v>
      </c>
      <c r="L716" s="9">
        <v>0.45</v>
      </c>
      <c r="N716" s="32">
        <f>IF('System Design'!$F$8=1,'Hourly Demand and Generation'!G716*'System Design'!$F$21,IF('System Design'!$F$8=2,'Hourly Demand and Generation'!H716*'System Design'!$F$21,IF('System Design'!$F$8=3,'Hourly Demand and Generation'!I716*'System Design'!$F$21)))</f>
        <v>72.973485822111499</v>
      </c>
      <c r="O716" s="32">
        <f>IF('System Design'!$F$8=1,'Hourly Demand and Generation'!J716*'System Design'!$F$22,IF('System Design'!$F$8=2,'Hourly Demand and Generation'!K716*'System Design'!$F$22,IF('System Design'!$F$8=3,'Hourly Demand and Generation'!L716*'System Design'!$F$22)))</f>
        <v>1125</v>
      </c>
      <c r="Q716" s="32">
        <f t="shared" si="158"/>
        <v>0</v>
      </c>
      <c r="R716" s="32">
        <f t="shared" si="161"/>
        <v>5400</v>
      </c>
      <c r="S716" s="32">
        <f t="shared" si="162"/>
        <v>0</v>
      </c>
      <c r="T716" s="32">
        <f t="shared" si="163"/>
        <v>21600</v>
      </c>
      <c r="U716" s="32">
        <f t="shared" si="164"/>
        <v>0</v>
      </c>
      <c r="V716" s="32">
        <f t="shared" si="159"/>
        <v>630.97348582211157</v>
      </c>
      <c r="W716" s="32">
        <f t="shared" si="165"/>
        <v>630.97348582211157</v>
      </c>
      <c r="X716" s="32">
        <f t="shared" si="166"/>
        <v>630.97348582211157</v>
      </c>
    </row>
    <row r="717" spans="1:24" x14ac:dyDescent="0.25">
      <c r="A717" s="2"/>
      <c r="B717" s="2" t="s">
        <v>2</v>
      </c>
      <c r="C717" s="2">
        <f t="shared" si="156"/>
        <v>30</v>
      </c>
      <c r="D717" s="2">
        <f t="shared" si="157"/>
        <v>17</v>
      </c>
      <c r="E717" s="2">
        <f t="shared" si="160"/>
        <v>713</v>
      </c>
      <c r="F717" s="11">
        <v>598.5</v>
      </c>
      <c r="G717" s="9">
        <v>5.9073774236947298E-2</v>
      </c>
      <c r="H717" s="9">
        <v>7.29734858221113E-2</v>
      </c>
      <c r="I717" s="10">
        <v>8.6873197407275393E-2</v>
      </c>
      <c r="J717" s="9">
        <v>0.31413367627622801</v>
      </c>
      <c r="K717" s="9">
        <v>0.31413367627622801</v>
      </c>
      <c r="L717" s="9">
        <v>0.5</v>
      </c>
      <c r="N717" s="32">
        <f>IF('System Design'!$F$8=1,'Hourly Demand and Generation'!G717*'System Design'!$F$21,IF('System Design'!$F$8=2,'Hourly Demand and Generation'!H717*'System Design'!$F$21,IF('System Design'!$F$8=3,'Hourly Demand and Generation'!I717*'System Design'!$F$21)))</f>
        <v>43.436598703637699</v>
      </c>
      <c r="O717" s="32">
        <f>IF('System Design'!$F$8=1,'Hourly Demand and Generation'!J717*'System Design'!$F$22,IF('System Design'!$F$8=2,'Hourly Demand and Generation'!K717*'System Design'!$F$22,IF('System Design'!$F$8=3,'Hourly Demand and Generation'!L717*'System Design'!$F$22)))</f>
        <v>1250</v>
      </c>
      <c r="Q717" s="32">
        <f t="shared" si="158"/>
        <v>0</v>
      </c>
      <c r="R717" s="32">
        <f t="shared" si="161"/>
        <v>5400</v>
      </c>
      <c r="S717" s="32">
        <f t="shared" si="162"/>
        <v>0</v>
      </c>
      <c r="T717" s="32">
        <f t="shared" si="163"/>
        <v>21600</v>
      </c>
      <c r="U717" s="32">
        <f t="shared" si="164"/>
        <v>0</v>
      </c>
      <c r="V717" s="32">
        <f t="shared" si="159"/>
        <v>694.93659870363763</v>
      </c>
      <c r="W717" s="32">
        <f t="shared" si="165"/>
        <v>694.93659870363763</v>
      </c>
      <c r="X717" s="32">
        <f t="shared" si="166"/>
        <v>694.93659870363763</v>
      </c>
    </row>
    <row r="718" spans="1:24" x14ac:dyDescent="0.25">
      <c r="A718" s="2"/>
      <c r="B718" s="2" t="s">
        <v>2</v>
      </c>
      <c r="C718" s="2">
        <f t="shared" si="156"/>
        <v>30</v>
      </c>
      <c r="D718" s="2">
        <f t="shared" si="157"/>
        <v>18</v>
      </c>
      <c r="E718" s="2">
        <f t="shared" si="160"/>
        <v>714</v>
      </c>
      <c r="F718" s="11">
        <v>630</v>
      </c>
      <c r="G718" s="9">
        <v>2.7799423170328099E-2</v>
      </c>
      <c r="H718" s="9">
        <v>4.3436598703637697E-2</v>
      </c>
      <c r="I718" s="10">
        <v>5.9073774236947298E-2</v>
      </c>
      <c r="J718" s="9">
        <v>0.298426992462416</v>
      </c>
      <c r="K718" s="9">
        <v>0.298426992462416</v>
      </c>
      <c r="L718" s="9">
        <v>0.47499999999999998</v>
      </c>
      <c r="N718" s="32">
        <f>IF('System Design'!$F$8=1,'Hourly Demand and Generation'!G718*'System Design'!$F$21,IF('System Design'!$F$8=2,'Hourly Demand and Generation'!H718*'System Design'!$F$21,IF('System Design'!$F$8=3,'Hourly Demand and Generation'!I718*'System Design'!$F$21)))</f>
        <v>29.536887118473651</v>
      </c>
      <c r="O718" s="32">
        <f>IF('System Design'!$F$8=1,'Hourly Demand and Generation'!J718*'System Design'!$F$22,IF('System Design'!$F$8=2,'Hourly Demand and Generation'!K718*'System Design'!$F$22,IF('System Design'!$F$8=3,'Hourly Demand and Generation'!L718*'System Design'!$F$22)))</f>
        <v>1187.5</v>
      </c>
      <c r="Q718" s="32">
        <f t="shared" si="158"/>
        <v>0</v>
      </c>
      <c r="R718" s="32">
        <f t="shared" si="161"/>
        <v>5400</v>
      </c>
      <c r="S718" s="32">
        <f t="shared" si="162"/>
        <v>0</v>
      </c>
      <c r="T718" s="32">
        <f t="shared" si="163"/>
        <v>21600</v>
      </c>
      <c r="U718" s="32">
        <f t="shared" si="164"/>
        <v>0</v>
      </c>
      <c r="V718" s="32">
        <f t="shared" si="159"/>
        <v>587.03688711847371</v>
      </c>
      <c r="W718" s="32">
        <f t="shared" si="165"/>
        <v>587.03688711847371</v>
      </c>
      <c r="X718" s="32">
        <f t="shared" si="166"/>
        <v>587.03688711847371</v>
      </c>
    </row>
    <row r="719" spans="1:24" x14ac:dyDescent="0.25">
      <c r="A719" s="2"/>
      <c r="B719" s="2" t="s">
        <v>2</v>
      </c>
      <c r="C719" s="2">
        <f t="shared" si="156"/>
        <v>30</v>
      </c>
      <c r="D719" s="2">
        <f t="shared" si="157"/>
        <v>19</v>
      </c>
      <c r="E719" s="2">
        <f t="shared" si="160"/>
        <v>715</v>
      </c>
      <c r="F719" s="11">
        <v>611.1</v>
      </c>
      <c r="G719" s="9">
        <v>0</v>
      </c>
      <c r="H719" s="9">
        <v>1.38997115851641E-2</v>
      </c>
      <c r="I719" s="10">
        <v>2.7799423170328099E-2</v>
      </c>
      <c r="J719" s="9">
        <v>0.28272030864860498</v>
      </c>
      <c r="K719" s="9">
        <v>0.28272030864860498</v>
      </c>
      <c r="L719" s="9">
        <v>0.45</v>
      </c>
      <c r="N719" s="32">
        <f>IF('System Design'!$F$8=1,'Hourly Demand and Generation'!G719*'System Design'!$F$21,IF('System Design'!$F$8=2,'Hourly Demand and Generation'!H719*'System Design'!$F$21,IF('System Design'!$F$8=3,'Hourly Demand and Generation'!I719*'System Design'!$F$21)))</f>
        <v>13.899711585164049</v>
      </c>
      <c r="O719" s="32">
        <f>IF('System Design'!$F$8=1,'Hourly Demand and Generation'!J719*'System Design'!$F$22,IF('System Design'!$F$8=2,'Hourly Demand and Generation'!K719*'System Design'!$F$22,IF('System Design'!$F$8=3,'Hourly Demand and Generation'!L719*'System Design'!$F$22)))</f>
        <v>1125</v>
      </c>
      <c r="Q719" s="32">
        <f t="shared" si="158"/>
        <v>0</v>
      </c>
      <c r="R719" s="32">
        <f t="shared" si="161"/>
        <v>5400</v>
      </c>
      <c r="S719" s="32">
        <f t="shared" si="162"/>
        <v>0</v>
      </c>
      <c r="T719" s="32">
        <f t="shared" si="163"/>
        <v>21600</v>
      </c>
      <c r="U719" s="32">
        <f t="shared" si="164"/>
        <v>0</v>
      </c>
      <c r="V719" s="32">
        <f t="shared" si="159"/>
        <v>527.79971158516412</v>
      </c>
      <c r="W719" s="32">
        <f t="shared" si="165"/>
        <v>527.79971158516412</v>
      </c>
      <c r="X719" s="32">
        <f t="shared" si="166"/>
        <v>527.79971158516412</v>
      </c>
    </row>
    <row r="720" spans="1:24" x14ac:dyDescent="0.25">
      <c r="A720" s="2"/>
      <c r="B720" s="2" t="s">
        <v>2</v>
      </c>
      <c r="C720" s="2">
        <f t="shared" si="156"/>
        <v>30</v>
      </c>
      <c r="D720" s="2">
        <f t="shared" si="157"/>
        <v>20</v>
      </c>
      <c r="E720" s="2">
        <f t="shared" si="160"/>
        <v>716</v>
      </c>
      <c r="F720" s="11">
        <v>598.5</v>
      </c>
      <c r="G720" s="9">
        <v>0</v>
      </c>
      <c r="H720" s="9">
        <v>0</v>
      </c>
      <c r="I720" s="10">
        <v>0</v>
      </c>
      <c r="J720" s="9">
        <v>0.28272030864860498</v>
      </c>
      <c r="K720" s="9">
        <v>0.28272030864860498</v>
      </c>
      <c r="L720" s="9">
        <v>0.45</v>
      </c>
      <c r="N720" s="32">
        <f>IF('System Design'!$F$8=1,'Hourly Demand and Generation'!G720*'System Design'!$F$21,IF('System Design'!$F$8=2,'Hourly Demand and Generation'!H720*'System Design'!$F$21,IF('System Design'!$F$8=3,'Hourly Demand and Generation'!I720*'System Design'!$F$21)))</f>
        <v>0</v>
      </c>
      <c r="O720" s="32">
        <f>IF('System Design'!$F$8=1,'Hourly Demand and Generation'!J720*'System Design'!$F$22,IF('System Design'!$F$8=2,'Hourly Demand and Generation'!K720*'System Design'!$F$22,IF('System Design'!$F$8=3,'Hourly Demand and Generation'!L720*'System Design'!$F$22)))</f>
        <v>1125</v>
      </c>
      <c r="Q720" s="32">
        <f t="shared" si="158"/>
        <v>0</v>
      </c>
      <c r="R720" s="32">
        <f t="shared" si="161"/>
        <v>5400</v>
      </c>
      <c r="S720" s="32">
        <f t="shared" si="162"/>
        <v>0</v>
      </c>
      <c r="T720" s="32">
        <f t="shared" si="163"/>
        <v>21600</v>
      </c>
      <c r="U720" s="32">
        <f t="shared" si="164"/>
        <v>0</v>
      </c>
      <c r="V720" s="32">
        <f t="shared" si="159"/>
        <v>526.5</v>
      </c>
      <c r="W720" s="32">
        <f t="shared" si="165"/>
        <v>526.5</v>
      </c>
      <c r="X720" s="32">
        <f t="shared" si="166"/>
        <v>526.5</v>
      </c>
    </row>
    <row r="721" spans="1:24" x14ac:dyDescent="0.25">
      <c r="A721" s="2"/>
      <c r="B721" s="2" t="s">
        <v>2</v>
      </c>
      <c r="C721" s="2">
        <f t="shared" si="156"/>
        <v>30</v>
      </c>
      <c r="D721" s="2">
        <f t="shared" si="157"/>
        <v>21</v>
      </c>
      <c r="E721" s="2">
        <f t="shared" si="160"/>
        <v>717</v>
      </c>
      <c r="F721" s="11">
        <v>567</v>
      </c>
      <c r="G721" s="9">
        <v>0</v>
      </c>
      <c r="H721" s="9">
        <v>0</v>
      </c>
      <c r="I721" s="10">
        <v>0</v>
      </c>
      <c r="J721" s="9">
        <v>0.28272030864860498</v>
      </c>
      <c r="K721" s="9">
        <v>0.28272030864860498</v>
      </c>
      <c r="L721" s="9">
        <v>0.45</v>
      </c>
      <c r="N721" s="32">
        <f>IF('System Design'!$F$8=1,'Hourly Demand and Generation'!G721*'System Design'!$F$21,IF('System Design'!$F$8=2,'Hourly Demand and Generation'!H721*'System Design'!$F$21,IF('System Design'!$F$8=3,'Hourly Demand and Generation'!I721*'System Design'!$F$21)))</f>
        <v>0</v>
      </c>
      <c r="O721" s="32">
        <f>IF('System Design'!$F$8=1,'Hourly Demand and Generation'!J721*'System Design'!$F$22,IF('System Design'!$F$8=2,'Hourly Demand and Generation'!K721*'System Design'!$F$22,IF('System Design'!$F$8=3,'Hourly Demand and Generation'!L721*'System Design'!$F$22)))</f>
        <v>1125</v>
      </c>
      <c r="Q721" s="32">
        <f t="shared" si="158"/>
        <v>0</v>
      </c>
      <c r="R721" s="32">
        <f t="shared" si="161"/>
        <v>5400</v>
      </c>
      <c r="S721" s="32">
        <f t="shared" si="162"/>
        <v>0</v>
      </c>
      <c r="T721" s="32">
        <f t="shared" si="163"/>
        <v>21600</v>
      </c>
      <c r="U721" s="32">
        <f t="shared" si="164"/>
        <v>0</v>
      </c>
      <c r="V721" s="32">
        <f t="shared" si="159"/>
        <v>558</v>
      </c>
      <c r="W721" s="32">
        <f t="shared" si="165"/>
        <v>558</v>
      </c>
      <c r="X721" s="32">
        <f t="shared" si="166"/>
        <v>558</v>
      </c>
    </row>
    <row r="722" spans="1:24" x14ac:dyDescent="0.25">
      <c r="A722" s="2"/>
      <c r="B722" s="2" t="s">
        <v>2</v>
      </c>
      <c r="C722" s="2">
        <f t="shared" si="156"/>
        <v>30</v>
      </c>
      <c r="D722" s="2">
        <f t="shared" si="157"/>
        <v>22</v>
      </c>
      <c r="E722" s="2">
        <f t="shared" si="160"/>
        <v>718</v>
      </c>
      <c r="F722" s="11">
        <v>535.5</v>
      </c>
      <c r="G722" s="9">
        <v>0</v>
      </c>
      <c r="H722" s="9">
        <v>0</v>
      </c>
      <c r="I722" s="10">
        <v>0</v>
      </c>
      <c r="J722" s="9">
        <v>0.298426992462416</v>
      </c>
      <c r="K722" s="9">
        <v>0.298426992462416</v>
      </c>
      <c r="L722" s="9">
        <v>0.47499999999999998</v>
      </c>
      <c r="N722" s="32">
        <f>IF('System Design'!$F$8=1,'Hourly Demand and Generation'!G722*'System Design'!$F$21,IF('System Design'!$F$8=2,'Hourly Demand and Generation'!H722*'System Design'!$F$21,IF('System Design'!$F$8=3,'Hourly Demand and Generation'!I722*'System Design'!$F$21)))</f>
        <v>0</v>
      </c>
      <c r="O722" s="32">
        <f>IF('System Design'!$F$8=1,'Hourly Demand and Generation'!J722*'System Design'!$F$22,IF('System Design'!$F$8=2,'Hourly Demand and Generation'!K722*'System Design'!$F$22,IF('System Design'!$F$8=3,'Hourly Demand and Generation'!L722*'System Design'!$F$22)))</f>
        <v>1187.5</v>
      </c>
      <c r="Q722" s="32">
        <f t="shared" si="158"/>
        <v>0</v>
      </c>
      <c r="R722" s="32">
        <f t="shared" si="161"/>
        <v>5400</v>
      </c>
      <c r="S722" s="32">
        <f t="shared" si="162"/>
        <v>0</v>
      </c>
      <c r="T722" s="32">
        <f t="shared" si="163"/>
        <v>21600</v>
      </c>
      <c r="U722" s="32">
        <f t="shared" si="164"/>
        <v>0</v>
      </c>
      <c r="V722" s="32">
        <f t="shared" si="159"/>
        <v>652</v>
      </c>
      <c r="W722" s="32">
        <f t="shared" si="165"/>
        <v>652</v>
      </c>
      <c r="X722" s="32">
        <f t="shared" si="166"/>
        <v>652</v>
      </c>
    </row>
    <row r="723" spans="1:24" x14ac:dyDescent="0.25">
      <c r="A723" s="2"/>
      <c r="B723" s="2" t="s">
        <v>2</v>
      </c>
      <c r="C723" s="2">
        <f t="shared" si="156"/>
        <v>30</v>
      </c>
      <c r="D723" s="2">
        <f t="shared" si="157"/>
        <v>23</v>
      </c>
      <c r="E723" s="2">
        <f t="shared" si="160"/>
        <v>719</v>
      </c>
      <c r="F723" s="11">
        <v>504</v>
      </c>
      <c r="G723" s="9">
        <v>0</v>
      </c>
      <c r="H723" s="9">
        <v>0</v>
      </c>
      <c r="I723" s="10">
        <v>0</v>
      </c>
      <c r="J723" s="9">
        <v>0.251306941020982</v>
      </c>
      <c r="K723" s="9">
        <v>0.251306941020982</v>
      </c>
      <c r="L723" s="9">
        <v>0.4</v>
      </c>
      <c r="N723" s="32">
        <f>IF('System Design'!$F$8=1,'Hourly Demand and Generation'!G723*'System Design'!$F$21,IF('System Design'!$F$8=2,'Hourly Demand and Generation'!H723*'System Design'!$F$21,IF('System Design'!$F$8=3,'Hourly Demand and Generation'!I723*'System Design'!$F$21)))</f>
        <v>0</v>
      </c>
      <c r="O723" s="32">
        <f>IF('System Design'!$F$8=1,'Hourly Demand and Generation'!J723*'System Design'!$F$22,IF('System Design'!$F$8=2,'Hourly Demand and Generation'!K723*'System Design'!$F$22,IF('System Design'!$F$8=3,'Hourly Demand and Generation'!L723*'System Design'!$F$22)))</f>
        <v>1000</v>
      </c>
      <c r="Q723" s="32">
        <f t="shared" si="158"/>
        <v>0</v>
      </c>
      <c r="R723" s="32">
        <f t="shared" si="161"/>
        <v>5400</v>
      </c>
      <c r="S723" s="32">
        <f t="shared" si="162"/>
        <v>0</v>
      </c>
      <c r="T723" s="32">
        <f t="shared" si="163"/>
        <v>21600</v>
      </c>
      <c r="U723" s="32">
        <f t="shared" si="164"/>
        <v>0</v>
      </c>
      <c r="V723" s="32">
        <f t="shared" si="159"/>
        <v>496</v>
      </c>
      <c r="W723" s="32">
        <f t="shared" si="165"/>
        <v>496</v>
      </c>
      <c r="X723" s="32">
        <f t="shared" si="166"/>
        <v>496</v>
      </c>
    </row>
    <row r="724" spans="1:24" x14ac:dyDescent="0.25">
      <c r="A724" s="2"/>
      <c r="B724" s="2" t="s">
        <v>2</v>
      </c>
      <c r="C724" s="2">
        <f t="shared" si="156"/>
        <v>30</v>
      </c>
      <c r="D724" s="2">
        <f t="shared" si="157"/>
        <v>24</v>
      </c>
      <c r="E724" s="2">
        <f t="shared" si="160"/>
        <v>720</v>
      </c>
      <c r="F724" s="11">
        <v>441</v>
      </c>
      <c r="G724" s="9">
        <v>0</v>
      </c>
      <c r="H724" s="9">
        <v>0</v>
      </c>
      <c r="I724" s="10">
        <v>0</v>
      </c>
      <c r="J724" s="9">
        <v>0.251306941020982</v>
      </c>
      <c r="K724" s="9">
        <v>0.251306941020982</v>
      </c>
      <c r="L724" s="9">
        <v>0.4</v>
      </c>
      <c r="N724" s="32">
        <f>IF('System Design'!$F$8=1,'Hourly Demand and Generation'!G724*'System Design'!$F$21,IF('System Design'!$F$8=2,'Hourly Demand and Generation'!H724*'System Design'!$F$21,IF('System Design'!$F$8=3,'Hourly Demand and Generation'!I724*'System Design'!$F$21)))</f>
        <v>0</v>
      </c>
      <c r="O724" s="32">
        <f>IF('System Design'!$F$8=1,'Hourly Demand and Generation'!J724*'System Design'!$F$22,IF('System Design'!$F$8=2,'Hourly Demand and Generation'!K724*'System Design'!$F$22,IF('System Design'!$F$8=3,'Hourly Demand and Generation'!L724*'System Design'!$F$22)))</f>
        <v>1000</v>
      </c>
      <c r="Q724" s="32">
        <f t="shared" si="158"/>
        <v>0</v>
      </c>
      <c r="R724" s="32">
        <f t="shared" si="161"/>
        <v>5400</v>
      </c>
      <c r="S724" s="32">
        <f t="shared" si="162"/>
        <v>0</v>
      </c>
      <c r="T724" s="32">
        <f t="shared" si="163"/>
        <v>21600</v>
      </c>
      <c r="U724" s="32">
        <f t="shared" si="164"/>
        <v>0</v>
      </c>
      <c r="V724" s="32">
        <f t="shared" si="159"/>
        <v>559</v>
      </c>
      <c r="W724" s="32">
        <f t="shared" si="165"/>
        <v>559</v>
      </c>
      <c r="X724" s="32">
        <f t="shared" si="166"/>
        <v>559</v>
      </c>
    </row>
    <row r="725" spans="1:24" x14ac:dyDescent="0.25">
      <c r="A725" s="2"/>
      <c r="B725" s="2" t="s">
        <v>2</v>
      </c>
      <c r="C725" s="2">
        <f>C724+1</f>
        <v>31</v>
      </c>
      <c r="D725" s="2">
        <v>1</v>
      </c>
      <c r="E725" s="2">
        <f t="shared" si="160"/>
        <v>721</v>
      </c>
      <c r="F725" s="11">
        <v>378</v>
      </c>
      <c r="G725" s="9">
        <v>0</v>
      </c>
      <c r="H725" s="9">
        <v>0</v>
      </c>
      <c r="I725" s="9">
        <v>0</v>
      </c>
      <c r="J725" s="9">
        <v>0.30915088916432698</v>
      </c>
      <c r="K725" s="9">
        <v>0.30915088916432698</v>
      </c>
      <c r="L725" s="9">
        <v>0.5</v>
      </c>
      <c r="N725" s="32">
        <f>IF('System Design'!$F$8=1,'Hourly Demand and Generation'!G725*'System Design'!$F$21,IF('System Design'!$F$8=2,'Hourly Demand and Generation'!H725*'System Design'!$F$21,IF('System Design'!$F$8=3,'Hourly Demand and Generation'!I725*'System Design'!$F$21)))</f>
        <v>0</v>
      </c>
      <c r="O725" s="32">
        <f>IF('System Design'!$F$8=1,'Hourly Demand and Generation'!J725*'System Design'!$F$22,IF('System Design'!$F$8=2,'Hourly Demand and Generation'!K725*'System Design'!$F$22,IF('System Design'!$F$8=3,'Hourly Demand and Generation'!L725*'System Design'!$F$22)))</f>
        <v>1250</v>
      </c>
      <c r="Q725" s="32">
        <f t="shared" si="158"/>
        <v>0</v>
      </c>
      <c r="R725" s="32">
        <f t="shared" si="161"/>
        <v>5400</v>
      </c>
      <c r="S725" s="32">
        <f t="shared" si="162"/>
        <v>0</v>
      </c>
      <c r="T725" s="32">
        <f t="shared" si="163"/>
        <v>21600</v>
      </c>
      <c r="U725" s="32">
        <f t="shared" si="164"/>
        <v>0</v>
      </c>
      <c r="V725" s="32">
        <f t="shared" si="159"/>
        <v>872</v>
      </c>
      <c r="W725" s="32">
        <f t="shared" si="165"/>
        <v>872</v>
      </c>
      <c r="X725" s="32">
        <f t="shared" si="166"/>
        <v>872</v>
      </c>
    </row>
    <row r="726" spans="1:24" x14ac:dyDescent="0.25">
      <c r="A726" s="2"/>
      <c r="B726" s="2" t="s">
        <v>2</v>
      </c>
      <c r="C726" s="2">
        <f>C725</f>
        <v>31</v>
      </c>
      <c r="D726" s="2">
        <f>D725+1</f>
        <v>2</v>
      </c>
      <c r="E726" s="2">
        <f t="shared" si="160"/>
        <v>722</v>
      </c>
      <c r="F726" s="11">
        <v>346.5</v>
      </c>
      <c r="G726" s="9">
        <v>0</v>
      </c>
      <c r="H726" s="9">
        <v>0</v>
      </c>
      <c r="I726" s="10">
        <v>0</v>
      </c>
      <c r="J726" s="9">
        <v>0.27823580024789402</v>
      </c>
      <c r="K726" s="9">
        <v>0.27823580024789402</v>
      </c>
      <c r="L726" s="9">
        <v>0.45</v>
      </c>
      <c r="N726" s="32">
        <f>IF('System Design'!$F$8=1,'Hourly Demand and Generation'!G726*'System Design'!$F$21,IF('System Design'!$F$8=2,'Hourly Demand and Generation'!H726*'System Design'!$F$21,IF('System Design'!$F$8=3,'Hourly Demand and Generation'!I726*'System Design'!$F$21)))</f>
        <v>0</v>
      </c>
      <c r="O726" s="32">
        <f>IF('System Design'!$F$8=1,'Hourly Demand and Generation'!J726*'System Design'!$F$22,IF('System Design'!$F$8=2,'Hourly Demand and Generation'!K726*'System Design'!$F$22,IF('System Design'!$F$8=3,'Hourly Demand and Generation'!L726*'System Design'!$F$22)))</f>
        <v>1125</v>
      </c>
      <c r="Q726" s="32">
        <f t="shared" si="158"/>
        <v>0</v>
      </c>
      <c r="R726" s="32">
        <f t="shared" si="161"/>
        <v>5400</v>
      </c>
      <c r="S726" s="32">
        <f t="shared" si="162"/>
        <v>0</v>
      </c>
      <c r="T726" s="32">
        <f t="shared" si="163"/>
        <v>21600</v>
      </c>
      <c r="U726" s="32">
        <f t="shared" si="164"/>
        <v>0</v>
      </c>
      <c r="V726" s="32">
        <f t="shared" si="159"/>
        <v>778.5</v>
      </c>
      <c r="W726" s="32">
        <f t="shared" si="165"/>
        <v>778.5</v>
      </c>
      <c r="X726" s="32">
        <f t="shared" si="166"/>
        <v>778.5</v>
      </c>
    </row>
    <row r="727" spans="1:24" x14ac:dyDescent="0.25">
      <c r="A727" s="2"/>
      <c r="B727" s="2" t="s">
        <v>2</v>
      </c>
      <c r="C727" s="2">
        <f t="shared" ref="C727:C748" si="167">C726</f>
        <v>31</v>
      </c>
      <c r="D727" s="2">
        <f t="shared" ref="D727:D748" si="168">D726+1</f>
        <v>3</v>
      </c>
      <c r="E727" s="2">
        <f t="shared" si="160"/>
        <v>723</v>
      </c>
      <c r="F727" s="11">
        <v>315</v>
      </c>
      <c r="G727" s="9">
        <v>0</v>
      </c>
      <c r="H727" s="9">
        <v>0</v>
      </c>
      <c r="I727" s="10">
        <v>0</v>
      </c>
      <c r="J727" s="9">
        <v>0.27823580024789402</v>
      </c>
      <c r="K727" s="9">
        <v>0.27823580024789402</v>
      </c>
      <c r="L727" s="9">
        <v>0.45</v>
      </c>
      <c r="N727" s="32">
        <f>IF('System Design'!$F$8=1,'Hourly Demand and Generation'!G727*'System Design'!$F$21,IF('System Design'!$F$8=2,'Hourly Demand and Generation'!H727*'System Design'!$F$21,IF('System Design'!$F$8=3,'Hourly Demand and Generation'!I727*'System Design'!$F$21)))</f>
        <v>0</v>
      </c>
      <c r="O727" s="32">
        <f>IF('System Design'!$F$8=1,'Hourly Demand and Generation'!J727*'System Design'!$F$22,IF('System Design'!$F$8=2,'Hourly Demand and Generation'!K727*'System Design'!$F$22,IF('System Design'!$F$8=3,'Hourly Demand and Generation'!L727*'System Design'!$F$22)))</f>
        <v>1125</v>
      </c>
      <c r="Q727" s="32">
        <f t="shared" si="158"/>
        <v>0</v>
      </c>
      <c r="R727" s="32">
        <f t="shared" si="161"/>
        <v>5400</v>
      </c>
      <c r="S727" s="32">
        <f t="shared" si="162"/>
        <v>0</v>
      </c>
      <c r="T727" s="32">
        <f t="shared" si="163"/>
        <v>21600</v>
      </c>
      <c r="U727" s="32">
        <f t="shared" si="164"/>
        <v>0</v>
      </c>
      <c r="V727" s="32">
        <f t="shared" si="159"/>
        <v>810</v>
      </c>
      <c r="W727" s="32">
        <f t="shared" si="165"/>
        <v>810</v>
      </c>
      <c r="X727" s="32">
        <f t="shared" si="166"/>
        <v>810</v>
      </c>
    </row>
    <row r="728" spans="1:24" x14ac:dyDescent="0.25">
      <c r="A728" s="2"/>
      <c r="B728" s="2" t="s">
        <v>2</v>
      </c>
      <c r="C728" s="2">
        <f t="shared" si="167"/>
        <v>31</v>
      </c>
      <c r="D728" s="2">
        <f t="shared" si="168"/>
        <v>4</v>
      </c>
      <c r="E728" s="2">
        <f t="shared" si="160"/>
        <v>724</v>
      </c>
      <c r="F728" s="11">
        <v>378</v>
      </c>
      <c r="G728" s="9">
        <v>0</v>
      </c>
      <c r="H728" s="9">
        <v>0</v>
      </c>
      <c r="I728" s="10">
        <v>0</v>
      </c>
      <c r="J728" s="9">
        <v>0.30915088916432698</v>
      </c>
      <c r="K728" s="9">
        <v>0.30915088916432698</v>
      </c>
      <c r="L728" s="9">
        <v>0.5</v>
      </c>
      <c r="N728" s="32">
        <f>IF('System Design'!$F$8=1,'Hourly Demand and Generation'!G728*'System Design'!$F$21,IF('System Design'!$F$8=2,'Hourly Demand and Generation'!H728*'System Design'!$F$21,IF('System Design'!$F$8=3,'Hourly Demand and Generation'!I728*'System Design'!$F$21)))</f>
        <v>0</v>
      </c>
      <c r="O728" s="32">
        <f>IF('System Design'!$F$8=1,'Hourly Demand and Generation'!J728*'System Design'!$F$22,IF('System Design'!$F$8=2,'Hourly Demand and Generation'!K728*'System Design'!$F$22,IF('System Design'!$F$8=3,'Hourly Demand and Generation'!L728*'System Design'!$F$22)))</f>
        <v>1250</v>
      </c>
      <c r="Q728" s="32">
        <f t="shared" si="158"/>
        <v>0</v>
      </c>
      <c r="R728" s="32">
        <f t="shared" si="161"/>
        <v>5400</v>
      </c>
      <c r="S728" s="32">
        <f t="shared" si="162"/>
        <v>0</v>
      </c>
      <c r="T728" s="32">
        <f t="shared" si="163"/>
        <v>21600</v>
      </c>
      <c r="U728" s="32">
        <f t="shared" si="164"/>
        <v>0</v>
      </c>
      <c r="V728" s="32">
        <f t="shared" si="159"/>
        <v>872</v>
      </c>
      <c r="W728" s="32">
        <f t="shared" si="165"/>
        <v>872</v>
      </c>
      <c r="X728" s="32">
        <f t="shared" si="166"/>
        <v>872</v>
      </c>
    </row>
    <row r="729" spans="1:24" x14ac:dyDescent="0.25">
      <c r="A729" s="2"/>
      <c r="B729" s="2" t="s">
        <v>2</v>
      </c>
      <c r="C729" s="2">
        <f t="shared" si="167"/>
        <v>31</v>
      </c>
      <c r="D729" s="2">
        <f t="shared" si="168"/>
        <v>5</v>
      </c>
      <c r="E729" s="2">
        <f t="shared" si="160"/>
        <v>725</v>
      </c>
      <c r="F729" s="11">
        <v>409.5</v>
      </c>
      <c r="G729" s="9">
        <v>0</v>
      </c>
      <c r="H729" s="9">
        <v>1.44E-2</v>
      </c>
      <c r="I729" s="10">
        <v>2.8799999999999999E-2</v>
      </c>
      <c r="J729" s="9">
        <v>0.247320711331462</v>
      </c>
      <c r="K729" s="9">
        <v>0.247320711331462</v>
      </c>
      <c r="L729" s="9">
        <v>0.4</v>
      </c>
      <c r="N729" s="32">
        <f>IF('System Design'!$F$8=1,'Hourly Demand and Generation'!G729*'System Design'!$F$21,IF('System Design'!$F$8=2,'Hourly Demand and Generation'!H729*'System Design'!$F$21,IF('System Design'!$F$8=3,'Hourly Demand and Generation'!I729*'System Design'!$F$21)))</f>
        <v>14.4</v>
      </c>
      <c r="O729" s="32">
        <f>IF('System Design'!$F$8=1,'Hourly Demand and Generation'!J729*'System Design'!$F$22,IF('System Design'!$F$8=2,'Hourly Demand and Generation'!K729*'System Design'!$F$22,IF('System Design'!$F$8=3,'Hourly Demand and Generation'!L729*'System Design'!$F$22)))</f>
        <v>1000</v>
      </c>
      <c r="Q729" s="32">
        <f t="shared" si="158"/>
        <v>0</v>
      </c>
      <c r="R729" s="32">
        <f t="shared" si="161"/>
        <v>5400</v>
      </c>
      <c r="S729" s="32">
        <f t="shared" si="162"/>
        <v>0</v>
      </c>
      <c r="T729" s="32">
        <f t="shared" si="163"/>
        <v>21600</v>
      </c>
      <c r="U729" s="32">
        <f t="shared" si="164"/>
        <v>0</v>
      </c>
      <c r="V729" s="32">
        <f t="shared" si="159"/>
        <v>604.9</v>
      </c>
      <c r="W729" s="32">
        <f t="shared" si="165"/>
        <v>604.9</v>
      </c>
      <c r="X729" s="32">
        <f t="shared" si="166"/>
        <v>604.9</v>
      </c>
    </row>
    <row r="730" spans="1:24" x14ac:dyDescent="0.25">
      <c r="A730" s="2"/>
      <c r="B730" s="2" t="s">
        <v>2</v>
      </c>
      <c r="C730" s="2">
        <f t="shared" si="167"/>
        <v>31</v>
      </c>
      <c r="D730" s="2">
        <f t="shared" si="168"/>
        <v>6</v>
      </c>
      <c r="E730" s="2">
        <f t="shared" si="160"/>
        <v>726</v>
      </c>
      <c r="F730" s="11">
        <v>441</v>
      </c>
      <c r="G730" s="9">
        <v>2.8799999999999999E-2</v>
      </c>
      <c r="H730" s="9">
        <v>4.4999999999999998E-2</v>
      </c>
      <c r="I730" s="10">
        <v>6.1199999999999997E-2</v>
      </c>
      <c r="J730" s="9">
        <v>0.247320711331462</v>
      </c>
      <c r="K730" s="9">
        <v>0.247320711331462</v>
      </c>
      <c r="L730" s="9">
        <v>0.4</v>
      </c>
      <c r="N730" s="32">
        <f>IF('System Design'!$F$8=1,'Hourly Demand and Generation'!G730*'System Design'!$F$21,IF('System Design'!$F$8=2,'Hourly Demand and Generation'!H730*'System Design'!$F$21,IF('System Design'!$F$8=3,'Hourly Demand and Generation'!I730*'System Design'!$F$21)))</f>
        <v>30.599999999999998</v>
      </c>
      <c r="O730" s="32">
        <f>IF('System Design'!$F$8=1,'Hourly Demand and Generation'!J730*'System Design'!$F$22,IF('System Design'!$F$8=2,'Hourly Demand and Generation'!K730*'System Design'!$F$22,IF('System Design'!$F$8=3,'Hourly Demand and Generation'!L730*'System Design'!$F$22)))</f>
        <v>1000</v>
      </c>
      <c r="Q730" s="32">
        <f t="shared" si="158"/>
        <v>0</v>
      </c>
      <c r="R730" s="32">
        <f t="shared" si="161"/>
        <v>5400</v>
      </c>
      <c r="S730" s="32">
        <f t="shared" si="162"/>
        <v>0</v>
      </c>
      <c r="T730" s="32">
        <f t="shared" si="163"/>
        <v>21600</v>
      </c>
      <c r="U730" s="32">
        <f t="shared" si="164"/>
        <v>0</v>
      </c>
      <c r="V730" s="32">
        <f t="shared" si="159"/>
        <v>589.59999999999991</v>
      </c>
      <c r="W730" s="32">
        <f t="shared" si="165"/>
        <v>589.59999999999991</v>
      </c>
      <c r="X730" s="32">
        <f t="shared" si="166"/>
        <v>589.59999999999991</v>
      </c>
    </row>
    <row r="731" spans="1:24" x14ac:dyDescent="0.25">
      <c r="A731" s="2"/>
      <c r="B731" s="2" t="s">
        <v>2</v>
      </c>
      <c r="C731" s="2">
        <f t="shared" si="167"/>
        <v>31</v>
      </c>
      <c r="D731" s="2">
        <f t="shared" si="168"/>
        <v>7</v>
      </c>
      <c r="E731" s="2">
        <f t="shared" si="160"/>
        <v>727</v>
      </c>
      <c r="F731" s="11">
        <v>472.5</v>
      </c>
      <c r="G731" s="9">
        <v>6.1199999999999997E-2</v>
      </c>
      <c r="H731" s="9">
        <v>7.5600000000000001E-2</v>
      </c>
      <c r="I731" s="10">
        <v>0.09</v>
      </c>
      <c r="J731" s="9">
        <v>0.27823580024789402</v>
      </c>
      <c r="K731" s="9">
        <v>0.27823580024789402</v>
      </c>
      <c r="L731" s="9">
        <v>0.45</v>
      </c>
      <c r="N731" s="32">
        <f>IF('System Design'!$F$8=1,'Hourly Demand and Generation'!G731*'System Design'!$F$21,IF('System Design'!$F$8=2,'Hourly Demand and Generation'!H731*'System Design'!$F$21,IF('System Design'!$F$8=3,'Hourly Demand and Generation'!I731*'System Design'!$F$21)))</f>
        <v>45</v>
      </c>
      <c r="O731" s="32">
        <f>IF('System Design'!$F$8=1,'Hourly Demand and Generation'!J731*'System Design'!$F$22,IF('System Design'!$F$8=2,'Hourly Demand and Generation'!K731*'System Design'!$F$22,IF('System Design'!$F$8=3,'Hourly Demand and Generation'!L731*'System Design'!$F$22)))</f>
        <v>1125</v>
      </c>
      <c r="Q731" s="32">
        <f t="shared" si="158"/>
        <v>0</v>
      </c>
      <c r="R731" s="32">
        <f t="shared" si="161"/>
        <v>5400</v>
      </c>
      <c r="S731" s="32">
        <f t="shared" si="162"/>
        <v>0</v>
      </c>
      <c r="T731" s="32">
        <f t="shared" si="163"/>
        <v>21600</v>
      </c>
      <c r="U731" s="32">
        <f t="shared" si="164"/>
        <v>0</v>
      </c>
      <c r="V731" s="32">
        <f t="shared" si="159"/>
        <v>697.5</v>
      </c>
      <c r="W731" s="32">
        <f t="shared" si="165"/>
        <v>697.5</v>
      </c>
      <c r="X731" s="32">
        <f t="shared" si="166"/>
        <v>697.5</v>
      </c>
    </row>
    <row r="732" spans="1:24" x14ac:dyDescent="0.25">
      <c r="A732" s="2"/>
      <c r="B732" s="2" t="s">
        <v>2</v>
      </c>
      <c r="C732" s="2">
        <f t="shared" si="167"/>
        <v>31</v>
      </c>
      <c r="D732" s="2">
        <f t="shared" si="168"/>
        <v>8</v>
      </c>
      <c r="E732" s="2">
        <f t="shared" si="160"/>
        <v>728</v>
      </c>
      <c r="F732" s="11">
        <v>504</v>
      </c>
      <c r="G732" s="9">
        <v>0.1188</v>
      </c>
      <c r="H732" s="9">
        <v>0.13500000000000001</v>
      </c>
      <c r="I732" s="10">
        <v>0.1512</v>
      </c>
      <c r="J732" s="9">
        <v>0.27823580024789402</v>
      </c>
      <c r="K732" s="9">
        <v>0.27823580024789402</v>
      </c>
      <c r="L732" s="9">
        <v>0.45</v>
      </c>
      <c r="N732" s="32">
        <f>IF('System Design'!$F$8=1,'Hourly Demand and Generation'!G732*'System Design'!$F$21,IF('System Design'!$F$8=2,'Hourly Demand and Generation'!H732*'System Design'!$F$21,IF('System Design'!$F$8=3,'Hourly Demand and Generation'!I732*'System Design'!$F$21)))</f>
        <v>75.599999999999994</v>
      </c>
      <c r="O732" s="32">
        <f>IF('System Design'!$F$8=1,'Hourly Demand and Generation'!J732*'System Design'!$F$22,IF('System Design'!$F$8=2,'Hourly Demand and Generation'!K732*'System Design'!$F$22,IF('System Design'!$F$8=3,'Hourly Demand and Generation'!L732*'System Design'!$F$22)))</f>
        <v>1125</v>
      </c>
      <c r="Q732" s="32">
        <f t="shared" si="158"/>
        <v>0</v>
      </c>
      <c r="R732" s="32">
        <f t="shared" si="161"/>
        <v>5400</v>
      </c>
      <c r="S732" s="32">
        <f t="shared" si="162"/>
        <v>0</v>
      </c>
      <c r="T732" s="32">
        <f t="shared" si="163"/>
        <v>21600</v>
      </c>
      <c r="U732" s="32">
        <f t="shared" si="164"/>
        <v>0</v>
      </c>
      <c r="V732" s="32">
        <f t="shared" si="159"/>
        <v>696.59999999999991</v>
      </c>
      <c r="W732" s="32">
        <f t="shared" si="165"/>
        <v>696.59999999999991</v>
      </c>
      <c r="X732" s="32">
        <f t="shared" si="166"/>
        <v>696.59999999999991</v>
      </c>
    </row>
    <row r="733" spans="1:24" x14ac:dyDescent="0.25">
      <c r="A733" s="2"/>
      <c r="B733" s="2" t="s">
        <v>2</v>
      </c>
      <c r="C733" s="2">
        <f t="shared" si="167"/>
        <v>31</v>
      </c>
      <c r="D733" s="2">
        <f t="shared" si="168"/>
        <v>9</v>
      </c>
      <c r="E733" s="2">
        <f t="shared" si="160"/>
        <v>729</v>
      </c>
      <c r="F733" s="11">
        <v>504</v>
      </c>
      <c r="G733" s="9">
        <v>0.18</v>
      </c>
      <c r="H733" s="9">
        <v>0.19439999999999999</v>
      </c>
      <c r="I733" s="10">
        <v>0.20880000000000001</v>
      </c>
      <c r="J733" s="9">
        <v>0.247320711331462</v>
      </c>
      <c r="K733" s="9">
        <v>0.247320711331462</v>
      </c>
      <c r="L733" s="9">
        <v>0.4</v>
      </c>
      <c r="N733" s="32">
        <f>IF('System Design'!$F$8=1,'Hourly Demand and Generation'!G733*'System Design'!$F$21,IF('System Design'!$F$8=2,'Hourly Demand and Generation'!H733*'System Design'!$F$21,IF('System Design'!$F$8=3,'Hourly Demand and Generation'!I733*'System Design'!$F$21)))</f>
        <v>104.4</v>
      </c>
      <c r="O733" s="32">
        <f>IF('System Design'!$F$8=1,'Hourly Demand and Generation'!J733*'System Design'!$F$22,IF('System Design'!$F$8=2,'Hourly Demand and Generation'!K733*'System Design'!$F$22,IF('System Design'!$F$8=3,'Hourly Demand and Generation'!L733*'System Design'!$F$22)))</f>
        <v>1000</v>
      </c>
      <c r="Q733" s="32">
        <f t="shared" si="158"/>
        <v>0</v>
      </c>
      <c r="R733" s="32">
        <f t="shared" si="161"/>
        <v>5400</v>
      </c>
      <c r="S733" s="32">
        <f t="shared" si="162"/>
        <v>0</v>
      </c>
      <c r="T733" s="32">
        <f t="shared" si="163"/>
        <v>21600</v>
      </c>
      <c r="U733" s="32">
        <f t="shared" si="164"/>
        <v>0</v>
      </c>
      <c r="V733" s="32">
        <f t="shared" si="159"/>
        <v>600.40000000000009</v>
      </c>
      <c r="W733" s="32">
        <f t="shared" si="165"/>
        <v>600.40000000000009</v>
      </c>
      <c r="X733" s="32">
        <f t="shared" si="166"/>
        <v>600.40000000000009</v>
      </c>
    </row>
    <row r="734" spans="1:24" x14ac:dyDescent="0.25">
      <c r="A734" s="2"/>
      <c r="B734" s="2" t="s">
        <v>2</v>
      </c>
      <c r="C734" s="2">
        <f t="shared" si="167"/>
        <v>31</v>
      </c>
      <c r="D734" s="2">
        <f t="shared" si="168"/>
        <v>10</v>
      </c>
      <c r="E734" s="2">
        <f t="shared" si="160"/>
        <v>730</v>
      </c>
      <c r="F734" s="11">
        <v>491.4</v>
      </c>
      <c r="G734" s="9">
        <v>0.2412</v>
      </c>
      <c r="H734" s="9">
        <v>0.25559999999999999</v>
      </c>
      <c r="I734" s="10">
        <v>0.27</v>
      </c>
      <c r="J734" s="9">
        <v>0.27823580024789402</v>
      </c>
      <c r="K734" s="9">
        <v>0.27823580024789402</v>
      </c>
      <c r="L734" s="9">
        <v>0.45</v>
      </c>
      <c r="N734" s="32">
        <f>IF('System Design'!$F$8=1,'Hourly Demand and Generation'!G734*'System Design'!$F$21,IF('System Design'!$F$8=2,'Hourly Demand and Generation'!H734*'System Design'!$F$21,IF('System Design'!$F$8=3,'Hourly Demand and Generation'!I734*'System Design'!$F$21)))</f>
        <v>135</v>
      </c>
      <c r="O734" s="32">
        <f>IF('System Design'!$F$8=1,'Hourly Demand and Generation'!J734*'System Design'!$F$22,IF('System Design'!$F$8=2,'Hourly Demand and Generation'!K734*'System Design'!$F$22,IF('System Design'!$F$8=3,'Hourly Demand and Generation'!L734*'System Design'!$F$22)))</f>
        <v>1125</v>
      </c>
      <c r="Q734" s="32">
        <f t="shared" si="158"/>
        <v>0</v>
      </c>
      <c r="R734" s="32">
        <f t="shared" si="161"/>
        <v>5400</v>
      </c>
      <c r="S734" s="32">
        <f t="shared" si="162"/>
        <v>0</v>
      </c>
      <c r="T734" s="32">
        <f t="shared" si="163"/>
        <v>21600</v>
      </c>
      <c r="U734" s="32">
        <f t="shared" si="164"/>
        <v>0</v>
      </c>
      <c r="V734" s="32">
        <f t="shared" si="159"/>
        <v>768.6</v>
      </c>
      <c r="W734" s="32">
        <f t="shared" si="165"/>
        <v>768.6</v>
      </c>
      <c r="X734" s="32">
        <f t="shared" si="166"/>
        <v>768.6</v>
      </c>
    </row>
    <row r="735" spans="1:24" x14ac:dyDescent="0.25">
      <c r="A735" s="2"/>
      <c r="B735" s="2" t="s">
        <v>2</v>
      </c>
      <c r="C735" s="2">
        <f t="shared" si="167"/>
        <v>31</v>
      </c>
      <c r="D735" s="2">
        <f t="shared" si="168"/>
        <v>11</v>
      </c>
      <c r="E735" s="2">
        <f t="shared" si="160"/>
        <v>731</v>
      </c>
      <c r="F735" s="11">
        <v>485.1</v>
      </c>
      <c r="G735" s="9">
        <v>0.29880000000000001</v>
      </c>
      <c r="H735" s="9">
        <v>0.315</v>
      </c>
      <c r="I735" s="10">
        <v>0.33119999999999999</v>
      </c>
      <c r="J735" s="9">
        <v>0.247320711331462</v>
      </c>
      <c r="K735" s="9">
        <v>0.247320711331462</v>
      </c>
      <c r="L735" s="9">
        <v>0.4</v>
      </c>
      <c r="N735" s="32">
        <f>IF('System Design'!$F$8=1,'Hourly Demand and Generation'!G735*'System Design'!$F$21,IF('System Design'!$F$8=2,'Hourly Demand and Generation'!H735*'System Design'!$F$21,IF('System Design'!$F$8=3,'Hourly Demand and Generation'!I735*'System Design'!$F$21)))</f>
        <v>165.6</v>
      </c>
      <c r="O735" s="32">
        <f>IF('System Design'!$F$8=1,'Hourly Demand and Generation'!J735*'System Design'!$F$22,IF('System Design'!$F$8=2,'Hourly Demand and Generation'!K735*'System Design'!$F$22,IF('System Design'!$F$8=3,'Hourly Demand and Generation'!L735*'System Design'!$F$22)))</f>
        <v>1000</v>
      </c>
      <c r="Q735" s="32">
        <f t="shared" si="158"/>
        <v>0</v>
      </c>
      <c r="R735" s="32">
        <f t="shared" si="161"/>
        <v>5400</v>
      </c>
      <c r="S735" s="32">
        <f t="shared" si="162"/>
        <v>0</v>
      </c>
      <c r="T735" s="32">
        <f t="shared" si="163"/>
        <v>21600</v>
      </c>
      <c r="U735" s="32">
        <f t="shared" si="164"/>
        <v>0</v>
      </c>
      <c r="V735" s="32">
        <f t="shared" si="159"/>
        <v>680.49999999999989</v>
      </c>
      <c r="W735" s="32">
        <f t="shared" si="165"/>
        <v>680.49999999999989</v>
      </c>
      <c r="X735" s="32">
        <f t="shared" si="166"/>
        <v>680.49999999999989</v>
      </c>
    </row>
    <row r="736" spans="1:24" x14ac:dyDescent="0.25">
      <c r="A736" s="2"/>
      <c r="B736" s="2" t="s">
        <v>2</v>
      </c>
      <c r="C736" s="2">
        <f t="shared" si="167"/>
        <v>31</v>
      </c>
      <c r="D736" s="2">
        <f t="shared" si="168"/>
        <v>12</v>
      </c>
      <c r="E736" s="2">
        <f t="shared" si="160"/>
        <v>732</v>
      </c>
      <c r="F736" s="11">
        <v>485.1</v>
      </c>
      <c r="G736" s="9">
        <v>0.36</v>
      </c>
      <c r="H736" s="9">
        <v>0.36</v>
      </c>
      <c r="I736" s="10">
        <v>0.36</v>
      </c>
      <c r="J736" s="9">
        <v>0.23186316687324501</v>
      </c>
      <c r="K736" s="9">
        <v>0.23186316687324501</v>
      </c>
      <c r="L736" s="9">
        <v>0.375</v>
      </c>
      <c r="N736" s="32">
        <f>IF('System Design'!$F$8=1,'Hourly Demand and Generation'!G736*'System Design'!$F$21,IF('System Design'!$F$8=2,'Hourly Demand and Generation'!H736*'System Design'!$F$21,IF('System Design'!$F$8=3,'Hourly Demand and Generation'!I736*'System Design'!$F$21)))</f>
        <v>180</v>
      </c>
      <c r="O736" s="32">
        <f>IF('System Design'!$F$8=1,'Hourly Demand and Generation'!J736*'System Design'!$F$22,IF('System Design'!$F$8=2,'Hourly Demand and Generation'!K736*'System Design'!$F$22,IF('System Design'!$F$8=3,'Hourly Demand and Generation'!L736*'System Design'!$F$22)))</f>
        <v>937.5</v>
      </c>
      <c r="Q736" s="32">
        <f t="shared" si="158"/>
        <v>0</v>
      </c>
      <c r="R736" s="32">
        <f t="shared" si="161"/>
        <v>5400</v>
      </c>
      <c r="S736" s="32">
        <f t="shared" si="162"/>
        <v>0</v>
      </c>
      <c r="T736" s="32">
        <f t="shared" si="163"/>
        <v>21600</v>
      </c>
      <c r="U736" s="32">
        <f t="shared" si="164"/>
        <v>0</v>
      </c>
      <c r="V736" s="32">
        <f t="shared" si="159"/>
        <v>632.4</v>
      </c>
      <c r="W736" s="32">
        <f t="shared" si="165"/>
        <v>632.4</v>
      </c>
      <c r="X736" s="32">
        <f t="shared" si="166"/>
        <v>632.4</v>
      </c>
    </row>
    <row r="737" spans="1:24" x14ac:dyDescent="0.25">
      <c r="A737" s="2"/>
      <c r="B737" s="2" t="s">
        <v>2</v>
      </c>
      <c r="C737" s="2">
        <f t="shared" si="167"/>
        <v>31</v>
      </c>
      <c r="D737" s="2">
        <f t="shared" si="168"/>
        <v>13</v>
      </c>
      <c r="E737" s="2">
        <f t="shared" si="160"/>
        <v>733</v>
      </c>
      <c r="F737" s="11">
        <v>504</v>
      </c>
      <c r="G737" s="9">
        <v>0.29880000000000001</v>
      </c>
      <c r="H737" s="9">
        <v>0.315</v>
      </c>
      <c r="I737" s="10">
        <v>0.33119999999999999</v>
      </c>
      <c r="J737" s="9">
        <v>0.247320711331462</v>
      </c>
      <c r="K737" s="9">
        <v>0.247320711331462</v>
      </c>
      <c r="L737" s="9">
        <v>0.4</v>
      </c>
      <c r="N737" s="32">
        <f>IF('System Design'!$F$8=1,'Hourly Demand and Generation'!G737*'System Design'!$F$21,IF('System Design'!$F$8=2,'Hourly Demand and Generation'!H737*'System Design'!$F$21,IF('System Design'!$F$8=3,'Hourly Demand and Generation'!I737*'System Design'!$F$21)))</f>
        <v>165.6</v>
      </c>
      <c r="O737" s="32">
        <f>IF('System Design'!$F$8=1,'Hourly Demand and Generation'!J737*'System Design'!$F$22,IF('System Design'!$F$8=2,'Hourly Demand and Generation'!K737*'System Design'!$F$22,IF('System Design'!$F$8=3,'Hourly Demand and Generation'!L737*'System Design'!$F$22)))</f>
        <v>1000</v>
      </c>
      <c r="Q737" s="32">
        <f t="shared" si="158"/>
        <v>0</v>
      </c>
      <c r="R737" s="32">
        <f t="shared" si="161"/>
        <v>5400</v>
      </c>
      <c r="S737" s="32">
        <f t="shared" si="162"/>
        <v>0</v>
      </c>
      <c r="T737" s="32">
        <f t="shared" si="163"/>
        <v>21600</v>
      </c>
      <c r="U737" s="32">
        <f t="shared" si="164"/>
        <v>0</v>
      </c>
      <c r="V737" s="32">
        <f t="shared" si="159"/>
        <v>661.59999999999991</v>
      </c>
      <c r="W737" s="32">
        <f t="shared" si="165"/>
        <v>661.59999999999991</v>
      </c>
      <c r="X737" s="32">
        <f t="shared" si="166"/>
        <v>661.59999999999991</v>
      </c>
    </row>
    <row r="738" spans="1:24" x14ac:dyDescent="0.25">
      <c r="A738" s="2"/>
      <c r="B738" s="2" t="s">
        <v>2</v>
      </c>
      <c r="C738" s="2">
        <f t="shared" si="167"/>
        <v>31</v>
      </c>
      <c r="D738" s="2">
        <f t="shared" si="168"/>
        <v>14</v>
      </c>
      <c r="E738" s="2">
        <f t="shared" si="160"/>
        <v>734</v>
      </c>
      <c r="F738" s="11">
        <v>504</v>
      </c>
      <c r="G738" s="9">
        <v>0.2412</v>
      </c>
      <c r="H738" s="9">
        <v>0.25559999999999999</v>
      </c>
      <c r="I738" s="10">
        <v>0.27</v>
      </c>
      <c r="J738" s="9">
        <v>0.26277825578967801</v>
      </c>
      <c r="K738" s="9">
        <v>0.26277825578967801</v>
      </c>
      <c r="L738" s="9">
        <v>0.42499999999999999</v>
      </c>
      <c r="N738" s="32">
        <f>IF('System Design'!$F$8=1,'Hourly Demand and Generation'!G738*'System Design'!$F$21,IF('System Design'!$F$8=2,'Hourly Demand and Generation'!H738*'System Design'!$F$21,IF('System Design'!$F$8=3,'Hourly Demand and Generation'!I738*'System Design'!$F$21)))</f>
        <v>135</v>
      </c>
      <c r="O738" s="32">
        <f>IF('System Design'!$F$8=1,'Hourly Demand and Generation'!J738*'System Design'!$F$22,IF('System Design'!$F$8=2,'Hourly Demand and Generation'!K738*'System Design'!$F$22,IF('System Design'!$F$8=3,'Hourly Demand and Generation'!L738*'System Design'!$F$22)))</f>
        <v>1062.5</v>
      </c>
      <c r="Q738" s="32">
        <f t="shared" si="158"/>
        <v>0</v>
      </c>
      <c r="R738" s="32">
        <f t="shared" si="161"/>
        <v>5400</v>
      </c>
      <c r="S738" s="32">
        <f t="shared" si="162"/>
        <v>0</v>
      </c>
      <c r="T738" s="32">
        <f t="shared" si="163"/>
        <v>21600</v>
      </c>
      <c r="U738" s="32">
        <f t="shared" si="164"/>
        <v>0</v>
      </c>
      <c r="V738" s="32">
        <f t="shared" si="159"/>
        <v>693.5</v>
      </c>
      <c r="W738" s="32">
        <f t="shared" si="165"/>
        <v>693.5</v>
      </c>
      <c r="X738" s="32">
        <f t="shared" si="166"/>
        <v>693.5</v>
      </c>
    </row>
    <row r="739" spans="1:24" x14ac:dyDescent="0.25">
      <c r="A739" s="2"/>
      <c r="B739" s="2" t="s">
        <v>2</v>
      </c>
      <c r="C739" s="2">
        <f t="shared" si="167"/>
        <v>31</v>
      </c>
      <c r="D739" s="2">
        <f t="shared" si="168"/>
        <v>15</v>
      </c>
      <c r="E739" s="2">
        <f t="shared" si="160"/>
        <v>735</v>
      </c>
      <c r="F739" s="11">
        <v>535.5</v>
      </c>
      <c r="G739" s="9">
        <v>0.18</v>
      </c>
      <c r="H739" s="9">
        <v>0.19439999999999999</v>
      </c>
      <c r="I739" s="10">
        <v>0.20880000000000001</v>
      </c>
      <c r="J739" s="9">
        <v>0.27823580024789402</v>
      </c>
      <c r="K739" s="9">
        <v>0.27823580024789402</v>
      </c>
      <c r="L739" s="9">
        <v>0.45</v>
      </c>
      <c r="N739" s="32">
        <f>IF('System Design'!$F$8=1,'Hourly Demand and Generation'!G739*'System Design'!$F$21,IF('System Design'!$F$8=2,'Hourly Demand and Generation'!H739*'System Design'!$F$21,IF('System Design'!$F$8=3,'Hourly Demand and Generation'!I739*'System Design'!$F$21)))</f>
        <v>104.4</v>
      </c>
      <c r="O739" s="32">
        <f>IF('System Design'!$F$8=1,'Hourly Demand and Generation'!J739*'System Design'!$F$22,IF('System Design'!$F$8=2,'Hourly Demand and Generation'!K739*'System Design'!$F$22,IF('System Design'!$F$8=3,'Hourly Demand and Generation'!L739*'System Design'!$F$22)))</f>
        <v>1125</v>
      </c>
      <c r="Q739" s="32">
        <f t="shared" si="158"/>
        <v>0</v>
      </c>
      <c r="R739" s="32">
        <f t="shared" si="161"/>
        <v>5400</v>
      </c>
      <c r="S739" s="32">
        <f t="shared" si="162"/>
        <v>0</v>
      </c>
      <c r="T739" s="32">
        <f t="shared" si="163"/>
        <v>21600</v>
      </c>
      <c r="U739" s="32">
        <f t="shared" si="164"/>
        <v>0</v>
      </c>
      <c r="V739" s="32">
        <f t="shared" si="159"/>
        <v>693.90000000000009</v>
      </c>
      <c r="W739" s="32">
        <f t="shared" si="165"/>
        <v>693.90000000000009</v>
      </c>
      <c r="X739" s="32">
        <f t="shared" si="166"/>
        <v>693.90000000000009</v>
      </c>
    </row>
    <row r="740" spans="1:24" x14ac:dyDescent="0.25">
      <c r="A740" s="2"/>
      <c r="B740" s="2" t="s">
        <v>2</v>
      </c>
      <c r="C740" s="2">
        <f t="shared" si="167"/>
        <v>31</v>
      </c>
      <c r="D740" s="2">
        <f t="shared" si="168"/>
        <v>16</v>
      </c>
      <c r="E740" s="2">
        <f t="shared" si="160"/>
        <v>736</v>
      </c>
      <c r="F740" s="11">
        <v>567</v>
      </c>
      <c r="G740" s="9">
        <v>0.1188</v>
      </c>
      <c r="H740" s="9">
        <v>0.13500000000000001</v>
      </c>
      <c r="I740" s="10">
        <v>0.1512</v>
      </c>
      <c r="J740" s="9">
        <v>0.27823580024789402</v>
      </c>
      <c r="K740" s="9">
        <v>0.27823580024789402</v>
      </c>
      <c r="L740" s="9">
        <v>0.45</v>
      </c>
      <c r="N740" s="32">
        <f>IF('System Design'!$F$8=1,'Hourly Demand and Generation'!G740*'System Design'!$F$21,IF('System Design'!$F$8=2,'Hourly Demand and Generation'!H740*'System Design'!$F$21,IF('System Design'!$F$8=3,'Hourly Demand and Generation'!I740*'System Design'!$F$21)))</f>
        <v>75.599999999999994</v>
      </c>
      <c r="O740" s="32">
        <f>IF('System Design'!$F$8=1,'Hourly Demand and Generation'!J740*'System Design'!$F$22,IF('System Design'!$F$8=2,'Hourly Demand and Generation'!K740*'System Design'!$F$22,IF('System Design'!$F$8=3,'Hourly Demand and Generation'!L740*'System Design'!$F$22)))</f>
        <v>1125</v>
      </c>
      <c r="Q740" s="32">
        <f t="shared" si="158"/>
        <v>0</v>
      </c>
      <c r="R740" s="32">
        <f t="shared" si="161"/>
        <v>5400</v>
      </c>
      <c r="S740" s="32">
        <f t="shared" si="162"/>
        <v>0</v>
      </c>
      <c r="T740" s="32">
        <f t="shared" si="163"/>
        <v>21600</v>
      </c>
      <c r="U740" s="32">
        <f t="shared" si="164"/>
        <v>0</v>
      </c>
      <c r="V740" s="32">
        <f t="shared" si="159"/>
        <v>633.59999999999991</v>
      </c>
      <c r="W740" s="32">
        <f t="shared" si="165"/>
        <v>633.59999999999991</v>
      </c>
      <c r="X740" s="32">
        <f t="shared" si="166"/>
        <v>633.59999999999991</v>
      </c>
    </row>
    <row r="741" spans="1:24" x14ac:dyDescent="0.25">
      <c r="A741" s="2"/>
      <c r="B741" s="2" t="s">
        <v>2</v>
      </c>
      <c r="C741" s="2">
        <f t="shared" si="167"/>
        <v>31</v>
      </c>
      <c r="D741" s="2">
        <f t="shared" si="168"/>
        <v>17</v>
      </c>
      <c r="E741" s="2">
        <f t="shared" si="160"/>
        <v>737</v>
      </c>
      <c r="F741" s="11">
        <v>598.5</v>
      </c>
      <c r="G741" s="9">
        <v>6.1199999999999997E-2</v>
      </c>
      <c r="H741" s="9">
        <v>7.5600000000000001E-2</v>
      </c>
      <c r="I741" s="10">
        <v>0.09</v>
      </c>
      <c r="J741" s="9">
        <v>0.30915088916432698</v>
      </c>
      <c r="K741" s="9">
        <v>0.30915088916432698</v>
      </c>
      <c r="L741" s="9">
        <v>0.5</v>
      </c>
      <c r="N741" s="32">
        <f>IF('System Design'!$F$8=1,'Hourly Demand and Generation'!G741*'System Design'!$F$21,IF('System Design'!$F$8=2,'Hourly Demand and Generation'!H741*'System Design'!$F$21,IF('System Design'!$F$8=3,'Hourly Demand and Generation'!I741*'System Design'!$F$21)))</f>
        <v>45</v>
      </c>
      <c r="O741" s="32">
        <f>IF('System Design'!$F$8=1,'Hourly Demand and Generation'!J741*'System Design'!$F$22,IF('System Design'!$F$8=2,'Hourly Demand and Generation'!K741*'System Design'!$F$22,IF('System Design'!$F$8=3,'Hourly Demand and Generation'!L741*'System Design'!$F$22)))</f>
        <v>1250</v>
      </c>
      <c r="Q741" s="32">
        <f t="shared" si="158"/>
        <v>0</v>
      </c>
      <c r="R741" s="32">
        <f t="shared" si="161"/>
        <v>5400</v>
      </c>
      <c r="S741" s="32">
        <f t="shared" si="162"/>
        <v>0</v>
      </c>
      <c r="T741" s="32">
        <f t="shared" si="163"/>
        <v>21600</v>
      </c>
      <c r="U741" s="32">
        <f t="shared" si="164"/>
        <v>0</v>
      </c>
      <c r="V741" s="32">
        <f t="shared" si="159"/>
        <v>696.5</v>
      </c>
      <c r="W741" s="32">
        <f t="shared" si="165"/>
        <v>696.5</v>
      </c>
      <c r="X741" s="32">
        <f t="shared" si="166"/>
        <v>696.5</v>
      </c>
    </row>
    <row r="742" spans="1:24" x14ac:dyDescent="0.25">
      <c r="A742" s="2"/>
      <c r="B742" s="2" t="s">
        <v>2</v>
      </c>
      <c r="C742" s="2">
        <f t="shared" si="167"/>
        <v>31</v>
      </c>
      <c r="D742" s="2">
        <f t="shared" si="168"/>
        <v>18</v>
      </c>
      <c r="E742" s="2">
        <f t="shared" si="160"/>
        <v>738</v>
      </c>
      <c r="F742" s="11">
        <v>630</v>
      </c>
      <c r="G742" s="9">
        <v>2.8799999999999999E-2</v>
      </c>
      <c r="H742" s="9">
        <v>4.4999999999999998E-2</v>
      </c>
      <c r="I742" s="10">
        <v>6.1199999999999997E-2</v>
      </c>
      <c r="J742" s="9">
        <v>0.29369334470611103</v>
      </c>
      <c r="K742" s="9">
        <v>0.29369334470611103</v>
      </c>
      <c r="L742" s="9">
        <v>0.47499999999999998</v>
      </c>
      <c r="N742" s="32">
        <f>IF('System Design'!$F$8=1,'Hourly Demand and Generation'!G742*'System Design'!$F$21,IF('System Design'!$F$8=2,'Hourly Demand and Generation'!H742*'System Design'!$F$21,IF('System Design'!$F$8=3,'Hourly Demand and Generation'!I742*'System Design'!$F$21)))</f>
        <v>30.599999999999998</v>
      </c>
      <c r="O742" s="32">
        <f>IF('System Design'!$F$8=1,'Hourly Demand and Generation'!J742*'System Design'!$F$22,IF('System Design'!$F$8=2,'Hourly Demand and Generation'!K742*'System Design'!$F$22,IF('System Design'!$F$8=3,'Hourly Demand and Generation'!L742*'System Design'!$F$22)))</f>
        <v>1187.5</v>
      </c>
      <c r="Q742" s="32">
        <f t="shared" si="158"/>
        <v>0</v>
      </c>
      <c r="R742" s="32">
        <f t="shared" si="161"/>
        <v>5400</v>
      </c>
      <c r="S742" s="32">
        <f t="shared" si="162"/>
        <v>0</v>
      </c>
      <c r="T742" s="32">
        <f t="shared" si="163"/>
        <v>21600</v>
      </c>
      <c r="U742" s="32">
        <f t="shared" si="164"/>
        <v>0</v>
      </c>
      <c r="V742" s="32">
        <f t="shared" si="159"/>
        <v>588.09999999999991</v>
      </c>
      <c r="W742" s="32">
        <f t="shared" si="165"/>
        <v>588.09999999999991</v>
      </c>
      <c r="X742" s="32">
        <f t="shared" si="166"/>
        <v>588.09999999999991</v>
      </c>
    </row>
    <row r="743" spans="1:24" x14ac:dyDescent="0.25">
      <c r="A743" s="2"/>
      <c r="B743" s="2" t="s">
        <v>2</v>
      </c>
      <c r="C743" s="2">
        <f t="shared" si="167"/>
        <v>31</v>
      </c>
      <c r="D743" s="2">
        <f t="shared" si="168"/>
        <v>19</v>
      </c>
      <c r="E743" s="2">
        <f t="shared" si="160"/>
        <v>739</v>
      </c>
      <c r="F743" s="11">
        <v>611.1</v>
      </c>
      <c r="G743" s="9">
        <v>0</v>
      </c>
      <c r="H743" s="9">
        <v>1.44E-2</v>
      </c>
      <c r="I743" s="10">
        <v>2.8799999999999999E-2</v>
      </c>
      <c r="J743" s="9">
        <v>0.27823580024789402</v>
      </c>
      <c r="K743" s="9">
        <v>0.27823580024789402</v>
      </c>
      <c r="L743" s="9">
        <v>0.45</v>
      </c>
      <c r="N743" s="32">
        <f>IF('System Design'!$F$8=1,'Hourly Demand and Generation'!G743*'System Design'!$F$21,IF('System Design'!$F$8=2,'Hourly Demand and Generation'!H743*'System Design'!$F$21,IF('System Design'!$F$8=3,'Hourly Demand and Generation'!I743*'System Design'!$F$21)))</f>
        <v>14.4</v>
      </c>
      <c r="O743" s="32">
        <f>IF('System Design'!$F$8=1,'Hourly Demand and Generation'!J743*'System Design'!$F$22,IF('System Design'!$F$8=2,'Hourly Demand and Generation'!K743*'System Design'!$F$22,IF('System Design'!$F$8=3,'Hourly Demand and Generation'!L743*'System Design'!$F$22)))</f>
        <v>1125</v>
      </c>
      <c r="Q743" s="32">
        <f t="shared" si="158"/>
        <v>0</v>
      </c>
      <c r="R743" s="32">
        <f t="shared" si="161"/>
        <v>5400</v>
      </c>
      <c r="S743" s="32">
        <f t="shared" si="162"/>
        <v>0</v>
      </c>
      <c r="T743" s="32">
        <f t="shared" si="163"/>
        <v>21600</v>
      </c>
      <c r="U743" s="32">
        <f t="shared" si="164"/>
        <v>0</v>
      </c>
      <c r="V743" s="32">
        <f t="shared" si="159"/>
        <v>528.30000000000007</v>
      </c>
      <c r="W743" s="32">
        <f t="shared" si="165"/>
        <v>528.30000000000007</v>
      </c>
      <c r="X743" s="32">
        <f t="shared" si="166"/>
        <v>528.30000000000007</v>
      </c>
    </row>
    <row r="744" spans="1:24" x14ac:dyDescent="0.25">
      <c r="A744" s="2"/>
      <c r="B744" s="2" t="s">
        <v>2</v>
      </c>
      <c r="C744" s="2">
        <f t="shared" si="167"/>
        <v>31</v>
      </c>
      <c r="D744" s="2">
        <f t="shared" si="168"/>
        <v>20</v>
      </c>
      <c r="E744" s="2">
        <f t="shared" si="160"/>
        <v>740</v>
      </c>
      <c r="F744" s="11">
        <v>598.5</v>
      </c>
      <c r="G744" s="9">
        <v>0</v>
      </c>
      <c r="H744" s="9">
        <v>0</v>
      </c>
      <c r="I744" s="10">
        <v>0</v>
      </c>
      <c r="J744" s="9">
        <v>0.27823580024789402</v>
      </c>
      <c r="K744" s="9">
        <v>0.27823580024789402</v>
      </c>
      <c r="L744" s="9">
        <v>0.45</v>
      </c>
      <c r="N744" s="32">
        <f>IF('System Design'!$F$8=1,'Hourly Demand and Generation'!G744*'System Design'!$F$21,IF('System Design'!$F$8=2,'Hourly Demand and Generation'!H744*'System Design'!$F$21,IF('System Design'!$F$8=3,'Hourly Demand and Generation'!I744*'System Design'!$F$21)))</f>
        <v>0</v>
      </c>
      <c r="O744" s="32">
        <f>IF('System Design'!$F$8=1,'Hourly Demand and Generation'!J744*'System Design'!$F$22,IF('System Design'!$F$8=2,'Hourly Demand and Generation'!K744*'System Design'!$F$22,IF('System Design'!$F$8=3,'Hourly Demand and Generation'!L744*'System Design'!$F$22)))</f>
        <v>1125</v>
      </c>
      <c r="Q744" s="32">
        <f t="shared" si="158"/>
        <v>0</v>
      </c>
      <c r="R744" s="32">
        <f t="shared" si="161"/>
        <v>5400</v>
      </c>
      <c r="S744" s="32">
        <f t="shared" si="162"/>
        <v>0</v>
      </c>
      <c r="T744" s="32">
        <f t="shared" si="163"/>
        <v>21600</v>
      </c>
      <c r="U744" s="32">
        <f t="shared" si="164"/>
        <v>0</v>
      </c>
      <c r="V744" s="32">
        <f t="shared" si="159"/>
        <v>526.5</v>
      </c>
      <c r="W744" s="32">
        <f t="shared" si="165"/>
        <v>526.5</v>
      </c>
      <c r="X744" s="32">
        <f t="shared" si="166"/>
        <v>526.5</v>
      </c>
    </row>
    <row r="745" spans="1:24" x14ac:dyDescent="0.25">
      <c r="A745" s="2"/>
      <c r="B745" s="2" t="s">
        <v>2</v>
      </c>
      <c r="C745" s="2">
        <f t="shared" si="167"/>
        <v>31</v>
      </c>
      <c r="D745" s="2">
        <f t="shared" si="168"/>
        <v>21</v>
      </c>
      <c r="E745" s="2">
        <f t="shared" si="160"/>
        <v>741</v>
      </c>
      <c r="F745" s="11">
        <v>567</v>
      </c>
      <c r="G745" s="9">
        <v>0</v>
      </c>
      <c r="H745" s="9">
        <v>0</v>
      </c>
      <c r="I745" s="10">
        <v>0</v>
      </c>
      <c r="J745" s="9">
        <v>0.27823580024789402</v>
      </c>
      <c r="K745" s="9">
        <v>0.27823580024789402</v>
      </c>
      <c r="L745" s="9">
        <v>0.45</v>
      </c>
      <c r="N745" s="32">
        <f>IF('System Design'!$F$8=1,'Hourly Demand and Generation'!G745*'System Design'!$F$21,IF('System Design'!$F$8=2,'Hourly Demand and Generation'!H745*'System Design'!$F$21,IF('System Design'!$F$8=3,'Hourly Demand and Generation'!I745*'System Design'!$F$21)))</f>
        <v>0</v>
      </c>
      <c r="O745" s="32">
        <f>IF('System Design'!$F$8=1,'Hourly Demand and Generation'!J745*'System Design'!$F$22,IF('System Design'!$F$8=2,'Hourly Demand and Generation'!K745*'System Design'!$F$22,IF('System Design'!$F$8=3,'Hourly Demand and Generation'!L745*'System Design'!$F$22)))</f>
        <v>1125</v>
      </c>
      <c r="Q745" s="32">
        <f t="shared" si="158"/>
        <v>0</v>
      </c>
      <c r="R745" s="32">
        <f t="shared" si="161"/>
        <v>5400</v>
      </c>
      <c r="S745" s="32">
        <f t="shared" si="162"/>
        <v>0</v>
      </c>
      <c r="T745" s="32">
        <f t="shared" si="163"/>
        <v>21600</v>
      </c>
      <c r="U745" s="32">
        <f t="shared" si="164"/>
        <v>0</v>
      </c>
      <c r="V745" s="32">
        <f t="shared" si="159"/>
        <v>558</v>
      </c>
      <c r="W745" s="32">
        <f t="shared" si="165"/>
        <v>558</v>
      </c>
      <c r="X745" s="32">
        <f t="shared" si="166"/>
        <v>558</v>
      </c>
    </row>
    <row r="746" spans="1:24" x14ac:dyDescent="0.25">
      <c r="A746" s="2"/>
      <c r="B746" s="2" t="s">
        <v>2</v>
      </c>
      <c r="C746" s="2">
        <f t="shared" si="167"/>
        <v>31</v>
      </c>
      <c r="D746" s="2">
        <f t="shared" si="168"/>
        <v>22</v>
      </c>
      <c r="E746" s="2">
        <f t="shared" si="160"/>
        <v>742</v>
      </c>
      <c r="F746" s="11">
        <v>535.5</v>
      </c>
      <c r="G746" s="9">
        <v>0</v>
      </c>
      <c r="H746" s="9">
        <v>0</v>
      </c>
      <c r="I746" s="10">
        <v>0</v>
      </c>
      <c r="J746" s="9">
        <v>0.29369334470611103</v>
      </c>
      <c r="K746" s="9">
        <v>0.29369334470611103</v>
      </c>
      <c r="L746" s="9">
        <v>0.47499999999999998</v>
      </c>
      <c r="N746" s="32">
        <f>IF('System Design'!$F$8=1,'Hourly Demand and Generation'!G746*'System Design'!$F$21,IF('System Design'!$F$8=2,'Hourly Demand and Generation'!H746*'System Design'!$F$21,IF('System Design'!$F$8=3,'Hourly Demand and Generation'!I746*'System Design'!$F$21)))</f>
        <v>0</v>
      </c>
      <c r="O746" s="32">
        <f>IF('System Design'!$F$8=1,'Hourly Demand and Generation'!J746*'System Design'!$F$22,IF('System Design'!$F$8=2,'Hourly Demand and Generation'!K746*'System Design'!$F$22,IF('System Design'!$F$8=3,'Hourly Demand and Generation'!L746*'System Design'!$F$22)))</f>
        <v>1187.5</v>
      </c>
      <c r="Q746" s="32">
        <f t="shared" si="158"/>
        <v>0</v>
      </c>
      <c r="R746" s="32">
        <f t="shared" si="161"/>
        <v>5400</v>
      </c>
      <c r="S746" s="32">
        <f t="shared" si="162"/>
        <v>0</v>
      </c>
      <c r="T746" s="32">
        <f t="shared" si="163"/>
        <v>21600</v>
      </c>
      <c r="U746" s="32">
        <f t="shared" si="164"/>
        <v>0</v>
      </c>
      <c r="V746" s="32">
        <f t="shared" si="159"/>
        <v>652</v>
      </c>
      <c r="W746" s="32">
        <f t="shared" si="165"/>
        <v>652</v>
      </c>
      <c r="X746" s="32">
        <f t="shared" si="166"/>
        <v>652</v>
      </c>
    </row>
    <row r="747" spans="1:24" x14ac:dyDescent="0.25">
      <c r="A747" s="2"/>
      <c r="B747" s="2" t="s">
        <v>2</v>
      </c>
      <c r="C747" s="2">
        <f t="shared" si="167"/>
        <v>31</v>
      </c>
      <c r="D747" s="2">
        <f t="shared" si="168"/>
        <v>23</v>
      </c>
      <c r="E747" s="2">
        <f t="shared" si="160"/>
        <v>743</v>
      </c>
      <c r="F747" s="11">
        <v>504</v>
      </c>
      <c r="G747" s="9">
        <v>0</v>
      </c>
      <c r="H747" s="9">
        <v>0</v>
      </c>
      <c r="I747" s="10">
        <v>0</v>
      </c>
      <c r="J747" s="9">
        <v>0.247320711331462</v>
      </c>
      <c r="K747" s="9">
        <v>0.247320711331462</v>
      </c>
      <c r="L747" s="9">
        <v>0.4</v>
      </c>
      <c r="N747" s="32">
        <f>IF('System Design'!$F$8=1,'Hourly Demand and Generation'!G747*'System Design'!$F$21,IF('System Design'!$F$8=2,'Hourly Demand and Generation'!H747*'System Design'!$F$21,IF('System Design'!$F$8=3,'Hourly Demand and Generation'!I747*'System Design'!$F$21)))</f>
        <v>0</v>
      </c>
      <c r="O747" s="32">
        <f>IF('System Design'!$F$8=1,'Hourly Demand and Generation'!J747*'System Design'!$F$22,IF('System Design'!$F$8=2,'Hourly Demand and Generation'!K747*'System Design'!$F$22,IF('System Design'!$F$8=3,'Hourly Demand and Generation'!L747*'System Design'!$F$22)))</f>
        <v>1000</v>
      </c>
      <c r="Q747" s="32">
        <f t="shared" si="158"/>
        <v>0</v>
      </c>
      <c r="R747" s="32">
        <f t="shared" si="161"/>
        <v>5400</v>
      </c>
      <c r="S747" s="32">
        <f t="shared" si="162"/>
        <v>0</v>
      </c>
      <c r="T747" s="32">
        <f t="shared" si="163"/>
        <v>21600</v>
      </c>
      <c r="U747" s="32">
        <f t="shared" si="164"/>
        <v>0</v>
      </c>
      <c r="V747" s="32">
        <f t="shared" si="159"/>
        <v>496</v>
      </c>
      <c r="W747" s="32">
        <f t="shared" si="165"/>
        <v>496</v>
      </c>
      <c r="X747" s="32">
        <f t="shared" si="166"/>
        <v>496</v>
      </c>
    </row>
    <row r="748" spans="1:24" x14ac:dyDescent="0.25">
      <c r="A748" s="2"/>
      <c r="B748" s="2" t="s">
        <v>2</v>
      </c>
      <c r="C748" s="2">
        <f t="shared" si="167"/>
        <v>31</v>
      </c>
      <c r="D748" s="2">
        <f t="shared" si="168"/>
        <v>24</v>
      </c>
      <c r="E748" s="2">
        <f t="shared" si="160"/>
        <v>744</v>
      </c>
      <c r="F748" s="11">
        <v>441</v>
      </c>
      <c r="G748" s="9">
        <v>0</v>
      </c>
      <c r="H748" s="9">
        <v>0</v>
      </c>
      <c r="I748" s="10">
        <v>0</v>
      </c>
      <c r="J748" s="9">
        <v>0.247320711331462</v>
      </c>
      <c r="K748" s="9">
        <v>0.247320711331462</v>
      </c>
      <c r="L748" s="9">
        <v>0.4</v>
      </c>
      <c r="N748" s="32">
        <f>IF('System Design'!$F$8=1,'Hourly Demand and Generation'!G748*'System Design'!$F$21,IF('System Design'!$F$8=2,'Hourly Demand and Generation'!H748*'System Design'!$F$21,IF('System Design'!$F$8=3,'Hourly Demand and Generation'!I748*'System Design'!$F$21)))</f>
        <v>0</v>
      </c>
      <c r="O748" s="32">
        <f>IF('System Design'!$F$8=1,'Hourly Demand and Generation'!J748*'System Design'!$F$22,IF('System Design'!$F$8=2,'Hourly Demand and Generation'!K748*'System Design'!$F$22,IF('System Design'!$F$8=3,'Hourly Demand and Generation'!L748*'System Design'!$F$22)))</f>
        <v>1000</v>
      </c>
      <c r="Q748" s="32">
        <f t="shared" si="158"/>
        <v>0</v>
      </c>
      <c r="R748" s="32">
        <f t="shared" si="161"/>
        <v>5400</v>
      </c>
      <c r="S748" s="32">
        <f t="shared" si="162"/>
        <v>0</v>
      </c>
      <c r="T748" s="32">
        <f t="shared" si="163"/>
        <v>21600</v>
      </c>
      <c r="U748" s="32">
        <f t="shared" si="164"/>
        <v>0</v>
      </c>
      <c r="V748" s="32">
        <f t="shared" si="159"/>
        <v>559</v>
      </c>
      <c r="W748" s="32">
        <f t="shared" si="165"/>
        <v>559</v>
      </c>
      <c r="X748" s="32">
        <f t="shared" si="166"/>
        <v>559</v>
      </c>
    </row>
    <row r="749" spans="1:24" x14ac:dyDescent="0.25">
      <c r="A749" s="2"/>
      <c r="B749" s="2" t="s">
        <v>3</v>
      </c>
      <c r="C749" s="2">
        <f>C748+1</f>
        <v>32</v>
      </c>
      <c r="D749" s="2">
        <v>1</v>
      </c>
      <c r="E749" s="2">
        <f t="shared" si="160"/>
        <v>745</v>
      </c>
      <c r="F749" s="11">
        <v>351</v>
      </c>
      <c r="G749" s="9">
        <v>0</v>
      </c>
      <c r="H749" s="9">
        <v>0</v>
      </c>
      <c r="I749" s="9">
        <v>0</v>
      </c>
      <c r="J749" s="9">
        <v>0.47577299883302299</v>
      </c>
      <c r="K749" s="9">
        <v>0.47577299883302299</v>
      </c>
      <c r="L749" s="9">
        <v>0.47577299883302299</v>
      </c>
      <c r="N749" s="32">
        <f>IF('System Design'!$F$8=1,'Hourly Demand and Generation'!G749*'System Design'!$F$21,IF('System Design'!$F$8=2,'Hourly Demand and Generation'!H749*'System Design'!$F$21,IF('System Design'!$F$8=3,'Hourly Demand and Generation'!I749*'System Design'!$F$21)))</f>
        <v>0</v>
      </c>
      <c r="O749" s="32">
        <f>IF('System Design'!$F$8=1,'Hourly Demand and Generation'!J749*'System Design'!$F$22,IF('System Design'!$F$8=2,'Hourly Demand and Generation'!K749*'System Design'!$F$22,IF('System Design'!$F$8=3,'Hourly Demand and Generation'!L749*'System Design'!$F$22)))</f>
        <v>1189.4324970825576</v>
      </c>
      <c r="Q749" s="32">
        <f t="shared" si="158"/>
        <v>0</v>
      </c>
      <c r="R749" s="32">
        <f t="shared" si="161"/>
        <v>5400</v>
      </c>
      <c r="S749" s="32">
        <f t="shared" si="162"/>
        <v>0</v>
      </c>
      <c r="T749" s="32">
        <f t="shared" si="163"/>
        <v>21600</v>
      </c>
      <c r="U749" s="32">
        <f t="shared" si="164"/>
        <v>0</v>
      </c>
      <c r="V749" s="32">
        <f t="shared" si="159"/>
        <v>838.43249708255757</v>
      </c>
      <c r="W749" s="32">
        <f t="shared" si="165"/>
        <v>838.43249708255757</v>
      </c>
      <c r="X749" s="32">
        <f t="shared" si="166"/>
        <v>838.43249708255757</v>
      </c>
    </row>
    <row r="750" spans="1:24" x14ac:dyDescent="0.25">
      <c r="A750" s="2"/>
      <c r="B750" s="2" t="s">
        <v>3</v>
      </c>
      <c r="C750" s="2">
        <f>C749</f>
        <v>32</v>
      </c>
      <c r="D750" s="2">
        <f>D749+1</f>
        <v>2</v>
      </c>
      <c r="E750" s="2">
        <f t="shared" si="160"/>
        <v>746</v>
      </c>
      <c r="F750" s="11">
        <v>321.75</v>
      </c>
      <c r="G750" s="9">
        <v>0</v>
      </c>
      <c r="H750" s="9">
        <v>0</v>
      </c>
      <c r="I750" s="10">
        <v>0</v>
      </c>
      <c r="J750" s="9">
        <v>0.42819569894972098</v>
      </c>
      <c r="K750" s="9">
        <v>0.42819569894972098</v>
      </c>
      <c r="L750" s="9">
        <v>0.42819569894972098</v>
      </c>
      <c r="N750" s="32">
        <f>IF('System Design'!$F$8=1,'Hourly Demand and Generation'!G750*'System Design'!$F$21,IF('System Design'!$F$8=2,'Hourly Demand and Generation'!H750*'System Design'!$F$21,IF('System Design'!$F$8=3,'Hourly Demand and Generation'!I750*'System Design'!$F$21)))</f>
        <v>0</v>
      </c>
      <c r="O750" s="32">
        <f>IF('System Design'!$F$8=1,'Hourly Demand and Generation'!J750*'System Design'!$F$22,IF('System Design'!$F$8=2,'Hourly Demand and Generation'!K750*'System Design'!$F$22,IF('System Design'!$F$8=3,'Hourly Demand and Generation'!L750*'System Design'!$F$22)))</f>
        <v>1070.4892473743025</v>
      </c>
      <c r="Q750" s="32">
        <f t="shared" si="158"/>
        <v>0</v>
      </c>
      <c r="R750" s="32">
        <f t="shared" si="161"/>
        <v>5400</v>
      </c>
      <c r="S750" s="32">
        <f t="shared" si="162"/>
        <v>0</v>
      </c>
      <c r="T750" s="32">
        <f t="shared" si="163"/>
        <v>21600</v>
      </c>
      <c r="U750" s="32">
        <f t="shared" si="164"/>
        <v>0</v>
      </c>
      <c r="V750" s="32">
        <f t="shared" si="159"/>
        <v>748.73924737430252</v>
      </c>
      <c r="W750" s="32">
        <f t="shared" si="165"/>
        <v>748.73924737430252</v>
      </c>
      <c r="X750" s="32">
        <f t="shared" si="166"/>
        <v>748.73924737430252</v>
      </c>
    </row>
    <row r="751" spans="1:24" x14ac:dyDescent="0.25">
      <c r="A751" s="2"/>
      <c r="B751" s="2" t="s">
        <v>3</v>
      </c>
      <c r="C751" s="2">
        <f t="shared" ref="C751:C772" si="169">C750</f>
        <v>32</v>
      </c>
      <c r="D751" s="2">
        <f t="shared" ref="D751:D772" si="170">D750+1</f>
        <v>3</v>
      </c>
      <c r="E751" s="2">
        <f t="shared" si="160"/>
        <v>747</v>
      </c>
      <c r="F751" s="11">
        <v>292.5</v>
      </c>
      <c r="G751" s="9">
        <v>0</v>
      </c>
      <c r="H751" s="9">
        <v>0</v>
      </c>
      <c r="I751" s="10">
        <v>0</v>
      </c>
      <c r="J751" s="9">
        <v>0.42819569894972098</v>
      </c>
      <c r="K751" s="9">
        <v>0.42819569894972098</v>
      </c>
      <c r="L751" s="9">
        <v>0.42819569894972098</v>
      </c>
      <c r="N751" s="32">
        <f>IF('System Design'!$F$8=1,'Hourly Demand and Generation'!G751*'System Design'!$F$21,IF('System Design'!$F$8=2,'Hourly Demand and Generation'!H751*'System Design'!$F$21,IF('System Design'!$F$8=3,'Hourly Demand and Generation'!I751*'System Design'!$F$21)))</f>
        <v>0</v>
      </c>
      <c r="O751" s="32">
        <f>IF('System Design'!$F$8=1,'Hourly Demand and Generation'!J751*'System Design'!$F$22,IF('System Design'!$F$8=2,'Hourly Demand and Generation'!K751*'System Design'!$F$22,IF('System Design'!$F$8=3,'Hourly Demand and Generation'!L751*'System Design'!$F$22)))</f>
        <v>1070.4892473743025</v>
      </c>
      <c r="Q751" s="32">
        <f t="shared" si="158"/>
        <v>0</v>
      </c>
      <c r="R751" s="32">
        <f t="shared" si="161"/>
        <v>5400</v>
      </c>
      <c r="S751" s="32">
        <f t="shared" si="162"/>
        <v>0</v>
      </c>
      <c r="T751" s="32">
        <f t="shared" si="163"/>
        <v>21600</v>
      </c>
      <c r="U751" s="32">
        <f t="shared" si="164"/>
        <v>0</v>
      </c>
      <c r="V751" s="32">
        <f t="shared" si="159"/>
        <v>777.98924737430252</v>
      </c>
      <c r="W751" s="32">
        <f t="shared" si="165"/>
        <v>777.98924737430252</v>
      </c>
      <c r="X751" s="32">
        <f t="shared" si="166"/>
        <v>777.98924737430252</v>
      </c>
    </row>
    <row r="752" spans="1:24" x14ac:dyDescent="0.25">
      <c r="A752" s="2"/>
      <c r="B752" s="2" t="s">
        <v>3</v>
      </c>
      <c r="C752" s="2">
        <f t="shared" si="169"/>
        <v>32</v>
      </c>
      <c r="D752" s="2">
        <f t="shared" si="170"/>
        <v>4</v>
      </c>
      <c r="E752" s="2">
        <f t="shared" si="160"/>
        <v>748</v>
      </c>
      <c r="F752" s="11">
        <v>351</v>
      </c>
      <c r="G752" s="9">
        <v>0</v>
      </c>
      <c r="H752" s="9">
        <v>0</v>
      </c>
      <c r="I752" s="10">
        <v>0</v>
      </c>
      <c r="J752" s="9">
        <v>0.47577299883302299</v>
      </c>
      <c r="K752" s="9">
        <v>0.47577299883302299</v>
      </c>
      <c r="L752" s="9">
        <v>0.47577299883302299</v>
      </c>
      <c r="N752" s="32">
        <f>IF('System Design'!$F$8=1,'Hourly Demand and Generation'!G752*'System Design'!$F$21,IF('System Design'!$F$8=2,'Hourly Demand and Generation'!H752*'System Design'!$F$21,IF('System Design'!$F$8=3,'Hourly Demand and Generation'!I752*'System Design'!$F$21)))</f>
        <v>0</v>
      </c>
      <c r="O752" s="32">
        <f>IF('System Design'!$F$8=1,'Hourly Demand and Generation'!J752*'System Design'!$F$22,IF('System Design'!$F$8=2,'Hourly Demand and Generation'!K752*'System Design'!$F$22,IF('System Design'!$F$8=3,'Hourly Demand and Generation'!L752*'System Design'!$F$22)))</f>
        <v>1189.4324970825576</v>
      </c>
      <c r="Q752" s="32">
        <f t="shared" si="158"/>
        <v>0</v>
      </c>
      <c r="R752" s="32">
        <f t="shared" si="161"/>
        <v>5400</v>
      </c>
      <c r="S752" s="32">
        <f t="shared" si="162"/>
        <v>0</v>
      </c>
      <c r="T752" s="32">
        <f t="shared" si="163"/>
        <v>21600</v>
      </c>
      <c r="U752" s="32">
        <f t="shared" si="164"/>
        <v>0</v>
      </c>
      <c r="V752" s="32">
        <f t="shared" si="159"/>
        <v>838.43249708255757</v>
      </c>
      <c r="W752" s="32">
        <f t="shared" si="165"/>
        <v>838.43249708255757</v>
      </c>
      <c r="X752" s="32">
        <f t="shared" si="166"/>
        <v>838.43249708255757</v>
      </c>
    </row>
    <row r="753" spans="1:24" x14ac:dyDescent="0.25">
      <c r="A753" s="2"/>
      <c r="B753" s="2" t="s">
        <v>3</v>
      </c>
      <c r="C753" s="2">
        <f t="shared" si="169"/>
        <v>32</v>
      </c>
      <c r="D753" s="2">
        <f t="shared" si="170"/>
        <v>5</v>
      </c>
      <c r="E753" s="2">
        <f t="shared" si="160"/>
        <v>749</v>
      </c>
      <c r="F753" s="11">
        <v>380.25</v>
      </c>
      <c r="G753" s="9">
        <v>0</v>
      </c>
      <c r="H753" s="9">
        <v>0.02</v>
      </c>
      <c r="I753" s="10">
        <v>0.04</v>
      </c>
      <c r="J753" s="9">
        <v>0.38061839906641898</v>
      </c>
      <c r="K753" s="9">
        <v>0.38061839906641898</v>
      </c>
      <c r="L753" s="9">
        <v>0.38061839906641898</v>
      </c>
      <c r="N753" s="32">
        <f>IF('System Design'!$F$8=1,'Hourly Demand and Generation'!G753*'System Design'!$F$21,IF('System Design'!$F$8=2,'Hourly Demand and Generation'!H753*'System Design'!$F$21,IF('System Design'!$F$8=3,'Hourly Demand and Generation'!I753*'System Design'!$F$21)))</f>
        <v>20</v>
      </c>
      <c r="O753" s="32">
        <f>IF('System Design'!$F$8=1,'Hourly Demand and Generation'!J753*'System Design'!$F$22,IF('System Design'!$F$8=2,'Hourly Demand and Generation'!K753*'System Design'!$F$22,IF('System Design'!$F$8=3,'Hourly Demand and Generation'!L753*'System Design'!$F$22)))</f>
        <v>951.54599766604747</v>
      </c>
      <c r="Q753" s="32">
        <f t="shared" si="158"/>
        <v>0</v>
      </c>
      <c r="R753" s="32">
        <f t="shared" si="161"/>
        <v>5400</v>
      </c>
      <c r="S753" s="32">
        <f t="shared" si="162"/>
        <v>0</v>
      </c>
      <c r="T753" s="32">
        <f t="shared" si="163"/>
        <v>21600</v>
      </c>
      <c r="U753" s="32">
        <f t="shared" si="164"/>
        <v>0</v>
      </c>
      <c r="V753" s="32">
        <f t="shared" si="159"/>
        <v>591.29599766604747</v>
      </c>
      <c r="W753" s="32">
        <f t="shared" si="165"/>
        <v>591.29599766604747</v>
      </c>
      <c r="X753" s="32">
        <f t="shared" si="166"/>
        <v>591.29599766604747</v>
      </c>
    </row>
    <row r="754" spans="1:24" x14ac:dyDescent="0.25">
      <c r="A754" s="2"/>
      <c r="B754" s="2" t="s">
        <v>3</v>
      </c>
      <c r="C754" s="2">
        <f t="shared" si="169"/>
        <v>32</v>
      </c>
      <c r="D754" s="2">
        <f t="shared" si="170"/>
        <v>6</v>
      </c>
      <c r="E754" s="2">
        <f t="shared" si="160"/>
        <v>750</v>
      </c>
      <c r="F754" s="11">
        <v>409.5</v>
      </c>
      <c r="G754" s="9">
        <v>0.04</v>
      </c>
      <c r="H754" s="9">
        <v>6.25E-2</v>
      </c>
      <c r="I754" s="10">
        <v>8.5000000000000006E-2</v>
      </c>
      <c r="J754" s="9">
        <v>0.38061839906641898</v>
      </c>
      <c r="K754" s="9">
        <v>0.38061839906641898</v>
      </c>
      <c r="L754" s="9">
        <v>0.38061839906641898</v>
      </c>
      <c r="N754" s="32">
        <f>IF('System Design'!$F$8=1,'Hourly Demand and Generation'!G754*'System Design'!$F$21,IF('System Design'!$F$8=2,'Hourly Demand and Generation'!H754*'System Design'!$F$21,IF('System Design'!$F$8=3,'Hourly Demand and Generation'!I754*'System Design'!$F$21)))</f>
        <v>42.5</v>
      </c>
      <c r="O754" s="32">
        <f>IF('System Design'!$F$8=1,'Hourly Demand and Generation'!J754*'System Design'!$F$22,IF('System Design'!$F$8=2,'Hourly Demand and Generation'!K754*'System Design'!$F$22,IF('System Design'!$F$8=3,'Hourly Demand and Generation'!L754*'System Design'!$F$22)))</f>
        <v>951.54599766604747</v>
      </c>
      <c r="Q754" s="32">
        <f t="shared" si="158"/>
        <v>0</v>
      </c>
      <c r="R754" s="32">
        <f t="shared" si="161"/>
        <v>5400</v>
      </c>
      <c r="S754" s="32">
        <f t="shared" si="162"/>
        <v>0</v>
      </c>
      <c r="T754" s="32">
        <f t="shared" si="163"/>
        <v>21600</v>
      </c>
      <c r="U754" s="32">
        <f t="shared" si="164"/>
        <v>0</v>
      </c>
      <c r="V754" s="32">
        <f t="shared" si="159"/>
        <v>584.54599766604747</v>
      </c>
      <c r="W754" s="32">
        <f t="shared" si="165"/>
        <v>584.54599766604747</v>
      </c>
      <c r="X754" s="32">
        <f t="shared" si="166"/>
        <v>584.54599766604747</v>
      </c>
    </row>
    <row r="755" spans="1:24" x14ac:dyDescent="0.25">
      <c r="A755" s="2"/>
      <c r="B755" s="2" t="s">
        <v>3</v>
      </c>
      <c r="C755" s="2">
        <f t="shared" si="169"/>
        <v>32</v>
      </c>
      <c r="D755" s="2">
        <f t="shared" si="170"/>
        <v>7</v>
      </c>
      <c r="E755" s="2">
        <f t="shared" si="160"/>
        <v>751</v>
      </c>
      <c r="F755" s="11">
        <v>438.75</v>
      </c>
      <c r="G755" s="9">
        <v>8.5000000000000006E-2</v>
      </c>
      <c r="H755" s="9">
        <v>0.105</v>
      </c>
      <c r="I755" s="10">
        <v>0.125</v>
      </c>
      <c r="J755" s="9">
        <v>0.42819569894972098</v>
      </c>
      <c r="K755" s="9">
        <v>0.42819569894972098</v>
      </c>
      <c r="L755" s="9">
        <v>0.42819569894972098</v>
      </c>
      <c r="N755" s="32">
        <f>IF('System Design'!$F$8=1,'Hourly Demand and Generation'!G755*'System Design'!$F$21,IF('System Design'!$F$8=2,'Hourly Demand and Generation'!H755*'System Design'!$F$21,IF('System Design'!$F$8=3,'Hourly Demand and Generation'!I755*'System Design'!$F$21)))</f>
        <v>62.5</v>
      </c>
      <c r="O755" s="32">
        <f>IF('System Design'!$F$8=1,'Hourly Demand and Generation'!J755*'System Design'!$F$22,IF('System Design'!$F$8=2,'Hourly Demand and Generation'!K755*'System Design'!$F$22,IF('System Design'!$F$8=3,'Hourly Demand and Generation'!L755*'System Design'!$F$22)))</f>
        <v>1070.4892473743025</v>
      </c>
      <c r="Q755" s="32">
        <f t="shared" si="158"/>
        <v>0</v>
      </c>
      <c r="R755" s="32">
        <f t="shared" si="161"/>
        <v>5400</v>
      </c>
      <c r="S755" s="32">
        <f t="shared" si="162"/>
        <v>0</v>
      </c>
      <c r="T755" s="32">
        <f t="shared" si="163"/>
        <v>21600</v>
      </c>
      <c r="U755" s="32">
        <f t="shared" si="164"/>
        <v>0</v>
      </c>
      <c r="V755" s="32">
        <f t="shared" si="159"/>
        <v>694.23924737430252</v>
      </c>
      <c r="W755" s="32">
        <f t="shared" si="165"/>
        <v>694.23924737430252</v>
      </c>
      <c r="X755" s="32">
        <f t="shared" si="166"/>
        <v>694.23924737430252</v>
      </c>
    </row>
    <row r="756" spans="1:24" x14ac:dyDescent="0.25">
      <c r="A756" s="2"/>
      <c r="B756" s="2" t="s">
        <v>3</v>
      </c>
      <c r="C756" s="2">
        <f t="shared" si="169"/>
        <v>32</v>
      </c>
      <c r="D756" s="2">
        <f t="shared" si="170"/>
        <v>8</v>
      </c>
      <c r="E756" s="2">
        <f t="shared" si="160"/>
        <v>752</v>
      </c>
      <c r="F756" s="11">
        <v>468</v>
      </c>
      <c r="G756" s="9">
        <v>0.16500000000000001</v>
      </c>
      <c r="H756" s="9">
        <v>0.1875</v>
      </c>
      <c r="I756" s="10">
        <v>0.21</v>
      </c>
      <c r="J756" s="9">
        <v>0.42819569894972098</v>
      </c>
      <c r="K756" s="9">
        <v>0.42819569894972098</v>
      </c>
      <c r="L756" s="9">
        <v>0.42819569894972098</v>
      </c>
      <c r="N756" s="32">
        <f>IF('System Design'!$F$8=1,'Hourly Demand and Generation'!G756*'System Design'!$F$21,IF('System Design'!$F$8=2,'Hourly Demand and Generation'!H756*'System Design'!$F$21,IF('System Design'!$F$8=3,'Hourly Demand and Generation'!I756*'System Design'!$F$21)))</f>
        <v>105</v>
      </c>
      <c r="O756" s="32">
        <f>IF('System Design'!$F$8=1,'Hourly Demand and Generation'!J756*'System Design'!$F$22,IF('System Design'!$F$8=2,'Hourly Demand and Generation'!K756*'System Design'!$F$22,IF('System Design'!$F$8=3,'Hourly Demand and Generation'!L756*'System Design'!$F$22)))</f>
        <v>1070.4892473743025</v>
      </c>
      <c r="Q756" s="32">
        <f t="shared" si="158"/>
        <v>0</v>
      </c>
      <c r="R756" s="32">
        <f t="shared" si="161"/>
        <v>5400</v>
      </c>
      <c r="S756" s="32">
        <f t="shared" si="162"/>
        <v>0</v>
      </c>
      <c r="T756" s="32">
        <f t="shared" si="163"/>
        <v>21600</v>
      </c>
      <c r="U756" s="32">
        <f t="shared" si="164"/>
        <v>0</v>
      </c>
      <c r="V756" s="32">
        <f t="shared" si="159"/>
        <v>707.48924737430252</v>
      </c>
      <c r="W756" s="32">
        <f t="shared" si="165"/>
        <v>707.48924737430252</v>
      </c>
      <c r="X756" s="32">
        <f t="shared" si="166"/>
        <v>707.48924737430252</v>
      </c>
    </row>
    <row r="757" spans="1:24" x14ac:dyDescent="0.25">
      <c r="A757" s="2"/>
      <c r="B757" s="2" t="s">
        <v>3</v>
      </c>
      <c r="C757" s="2">
        <f t="shared" si="169"/>
        <v>32</v>
      </c>
      <c r="D757" s="2">
        <f t="shared" si="170"/>
        <v>9</v>
      </c>
      <c r="E757" s="2">
        <f t="shared" si="160"/>
        <v>753</v>
      </c>
      <c r="F757" s="11">
        <v>468</v>
      </c>
      <c r="G757" s="9">
        <v>0.25</v>
      </c>
      <c r="H757" s="9">
        <v>0.27</v>
      </c>
      <c r="I757" s="10">
        <v>0.28999999999999998</v>
      </c>
      <c r="J757" s="9">
        <v>0.38061839906641898</v>
      </c>
      <c r="K757" s="9">
        <v>0.38061839906641898</v>
      </c>
      <c r="L757" s="9">
        <v>0.38061839906641898</v>
      </c>
      <c r="N757" s="32">
        <f>IF('System Design'!$F$8=1,'Hourly Demand and Generation'!G757*'System Design'!$F$21,IF('System Design'!$F$8=2,'Hourly Demand and Generation'!H757*'System Design'!$F$21,IF('System Design'!$F$8=3,'Hourly Demand and Generation'!I757*'System Design'!$F$21)))</f>
        <v>145</v>
      </c>
      <c r="O757" s="32">
        <f>IF('System Design'!$F$8=1,'Hourly Demand and Generation'!J757*'System Design'!$F$22,IF('System Design'!$F$8=2,'Hourly Demand and Generation'!K757*'System Design'!$F$22,IF('System Design'!$F$8=3,'Hourly Demand and Generation'!L757*'System Design'!$F$22)))</f>
        <v>951.54599766604747</v>
      </c>
      <c r="Q757" s="32">
        <f t="shared" si="158"/>
        <v>0</v>
      </c>
      <c r="R757" s="32">
        <f t="shared" si="161"/>
        <v>5400</v>
      </c>
      <c r="S757" s="32">
        <f t="shared" si="162"/>
        <v>0</v>
      </c>
      <c r="T757" s="32">
        <f t="shared" si="163"/>
        <v>21600</v>
      </c>
      <c r="U757" s="32">
        <f t="shared" si="164"/>
        <v>0</v>
      </c>
      <c r="V757" s="32">
        <f t="shared" si="159"/>
        <v>628.54599766604747</v>
      </c>
      <c r="W757" s="32">
        <f t="shared" si="165"/>
        <v>628.54599766604747</v>
      </c>
      <c r="X757" s="32">
        <f t="shared" si="166"/>
        <v>628.54599766604747</v>
      </c>
    </row>
    <row r="758" spans="1:24" x14ac:dyDescent="0.25">
      <c r="A758" s="2"/>
      <c r="B758" s="2" t="s">
        <v>3</v>
      </c>
      <c r="C758" s="2">
        <f t="shared" si="169"/>
        <v>32</v>
      </c>
      <c r="D758" s="2">
        <f t="shared" si="170"/>
        <v>10</v>
      </c>
      <c r="E758" s="2">
        <f t="shared" si="160"/>
        <v>754</v>
      </c>
      <c r="F758" s="11">
        <v>456.3</v>
      </c>
      <c r="G758" s="9">
        <v>0.33500000000000002</v>
      </c>
      <c r="H758" s="9">
        <v>0.35499999999999998</v>
      </c>
      <c r="I758" s="10">
        <v>0.375</v>
      </c>
      <c r="J758" s="9">
        <v>0.42819569894972098</v>
      </c>
      <c r="K758" s="9">
        <v>0.42819569894972098</v>
      </c>
      <c r="L758" s="9">
        <v>0.42819569894972098</v>
      </c>
      <c r="N758" s="32">
        <f>IF('System Design'!$F$8=1,'Hourly Demand and Generation'!G758*'System Design'!$F$21,IF('System Design'!$F$8=2,'Hourly Demand and Generation'!H758*'System Design'!$F$21,IF('System Design'!$F$8=3,'Hourly Demand and Generation'!I758*'System Design'!$F$21)))</f>
        <v>187.5</v>
      </c>
      <c r="O758" s="32">
        <f>IF('System Design'!$F$8=1,'Hourly Demand and Generation'!J758*'System Design'!$F$22,IF('System Design'!$F$8=2,'Hourly Demand and Generation'!K758*'System Design'!$F$22,IF('System Design'!$F$8=3,'Hourly Demand and Generation'!L758*'System Design'!$F$22)))</f>
        <v>1070.4892473743025</v>
      </c>
      <c r="Q758" s="32">
        <f t="shared" si="158"/>
        <v>0</v>
      </c>
      <c r="R758" s="32">
        <f t="shared" si="161"/>
        <v>5400</v>
      </c>
      <c r="S758" s="32">
        <f t="shared" si="162"/>
        <v>0</v>
      </c>
      <c r="T758" s="32">
        <f t="shared" si="163"/>
        <v>21600</v>
      </c>
      <c r="U758" s="32">
        <f t="shared" si="164"/>
        <v>0</v>
      </c>
      <c r="V758" s="32">
        <f t="shared" si="159"/>
        <v>801.68924737430257</v>
      </c>
      <c r="W758" s="32">
        <f t="shared" si="165"/>
        <v>801.68924737430257</v>
      </c>
      <c r="X758" s="32">
        <f t="shared" si="166"/>
        <v>801.68924737430257</v>
      </c>
    </row>
    <row r="759" spans="1:24" x14ac:dyDescent="0.25">
      <c r="A759" s="2"/>
      <c r="B759" s="2" t="s">
        <v>3</v>
      </c>
      <c r="C759" s="2">
        <f t="shared" si="169"/>
        <v>32</v>
      </c>
      <c r="D759" s="2">
        <f t="shared" si="170"/>
        <v>11</v>
      </c>
      <c r="E759" s="2">
        <f t="shared" si="160"/>
        <v>755</v>
      </c>
      <c r="F759" s="11">
        <v>450.45</v>
      </c>
      <c r="G759" s="9">
        <v>0.41499999999999998</v>
      </c>
      <c r="H759" s="9">
        <v>0.4375</v>
      </c>
      <c r="I759" s="10">
        <v>0.46</v>
      </c>
      <c r="J759" s="9">
        <v>0.38061839906641898</v>
      </c>
      <c r="K759" s="9">
        <v>0.38061839906641898</v>
      </c>
      <c r="L759" s="9">
        <v>0.38061839906641898</v>
      </c>
      <c r="N759" s="32">
        <f>IF('System Design'!$F$8=1,'Hourly Demand and Generation'!G759*'System Design'!$F$21,IF('System Design'!$F$8=2,'Hourly Demand and Generation'!H759*'System Design'!$F$21,IF('System Design'!$F$8=3,'Hourly Demand and Generation'!I759*'System Design'!$F$21)))</f>
        <v>230</v>
      </c>
      <c r="O759" s="32">
        <f>IF('System Design'!$F$8=1,'Hourly Demand and Generation'!J759*'System Design'!$F$22,IF('System Design'!$F$8=2,'Hourly Demand and Generation'!K759*'System Design'!$F$22,IF('System Design'!$F$8=3,'Hourly Demand and Generation'!L759*'System Design'!$F$22)))</f>
        <v>951.54599766604747</v>
      </c>
      <c r="Q759" s="32">
        <f t="shared" si="158"/>
        <v>0</v>
      </c>
      <c r="R759" s="32">
        <f t="shared" si="161"/>
        <v>5400</v>
      </c>
      <c r="S759" s="32">
        <f t="shared" si="162"/>
        <v>0</v>
      </c>
      <c r="T759" s="32">
        <f t="shared" si="163"/>
        <v>21600</v>
      </c>
      <c r="U759" s="32">
        <f t="shared" si="164"/>
        <v>0</v>
      </c>
      <c r="V759" s="32">
        <f t="shared" si="159"/>
        <v>731.09599766604742</v>
      </c>
      <c r="W759" s="32">
        <f t="shared" si="165"/>
        <v>731.09599766604742</v>
      </c>
      <c r="X759" s="32">
        <f t="shared" si="166"/>
        <v>731.09599766604742</v>
      </c>
    </row>
    <row r="760" spans="1:24" x14ac:dyDescent="0.25">
      <c r="A760" s="2"/>
      <c r="B760" s="2" t="s">
        <v>3</v>
      </c>
      <c r="C760" s="2">
        <f t="shared" si="169"/>
        <v>32</v>
      </c>
      <c r="D760" s="2">
        <f t="shared" si="170"/>
        <v>12</v>
      </c>
      <c r="E760" s="2">
        <f t="shared" si="160"/>
        <v>756</v>
      </c>
      <c r="F760" s="11">
        <v>450.45</v>
      </c>
      <c r="G760" s="9">
        <v>0.5</v>
      </c>
      <c r="H760" s="9">
        <v>0.5</v>
      </c>
      <c r="I760" s="10">
        <v>0.5</v>
      </c>
      <c r="J760" s="9">
        <v>0.356829749124768</v>
      </c>
      <c r="K760" s="9">
        <v>0.356829749124768</v>
      </c>
      <c r="L760" s="9">
        <v>0.356829749124768</v>
      </c>
      <c r="N760" s="32">
        <f>IF('System Design'!$F$8=1,'Hourly Demand and Generation'!G760*'System Design'!$F$21,IF('System Design'!$F$8=2,'Hourly Demand and Generation'!H760*'System Design'!$F$21,IF('System Design'!$F$8=3,'Hourly Demand and Generation'!I760*'System Design'!$F$21)))</f>
        <v>250</v>
      </c>
      <c r="O760" s="32">
        <f>IF('System Design'!$F$8=1,'Hourly Demand and Generation'!J760*'System Design'!$F$22,IF('System Design'!$F$8=2,'Hourly Demand and Generation'!K760*'System Design'!$F$22,IF('System Design'!$F$8=3,'Hourly Demand and Generation'!L760*'System Design'!$F$22)))</f>
        <v>892.07437281192006</v>
      </c>
      <c r="Q760" s="32">
        <f t="shared" si="158"/>
        <v>0</v>
      </c>
      <c r="R760" s="32">
        <f t="shared" si="161"/>
        <v>5400</v>
      </c>
      <c r="S760" s="32">
        <f t="shared" si="162"/>
        <v>0</v>
      </c>
      <c r="T760" s="32">
        <f t="shared" si="163"/>
        <v>21600</v>
      </c>
      <c r="U760" s="32">
        <f t="shared" si="164"/>
        <v>0</v>
      </c>
      <c r="V760" s="32">
        <f t="shared" si="159"/>
        <v>691.62437281192001</v>
      </c>
      <c r="W760" s="32">
        <f t="shared" si="165"/>
        <v>691.62437281192001</v>
      </c>
      <c r="X760" s="32">
        <f t="shared" si="166"/>
        <v>691.62437281192001</v>
      </c>
    </row>
    <row r="761" spans="1:24" x14ac:dyDescent="0.25">
      <c r="A761" s="2"/>
      <c r="B761" s="2" t="s">
        <v>3</v>
      </c>
      <c r="C761" s="2">
        <f t="shared" si="169"/>
        <v>32</v>
      </c>
      <c r="D761" s="2">
        <f t="shared" si="170"/>
        <v>13</v>
      </c>
      <c r="E761" s="2">
        <f t="shared" si="160"/>
        <v>757</v>
      </c>
      <c r="F761" s="11">
        <v>468</v>
      </c>
      <c r="G761" s="9">
        <v>0.41499999999999998</v>
      </c>
      <c r="H761" s="9">
        <v>0.4375</v>
      </c>
      <c r="I761" s="10">
        <v>0.46</v>
      </c>
      <c r="J761" s="9">
        <v>0.38061839906641898</v>
      </c>
      <c r="K761" s="9">
        <v>0.38061839906641898</v>
      </c>
      <c r="L761" s="9">
        <v>0.38061839906641898</v>
      </c>
      <c r="N761" s="32">
        <f>IF('System Design'!$F$8=1,'Hourly Demand and Generation'!G761*'System Design'!$F$21,IF('System Design'!$F$8=2,'Hourly Demand and Generation'!H761*'System Design'!$F$21,IF('System Design'!$F$8=3,'Hourly Demand and Generation'!I761*'System Design'!$F$21)))</f>
        <v>230</v>
      </c>
      <c r="O761" s="32">
        <f>IF('System Design'!$F$8=1,'Hourly Demand and Generation'!J761*'System Design'!$F$22,IF('System Design'!$F$8=2,'Hourly Demand and Generation'!K761*'System Design'!$F$22,IF('System Design'!$F$8=3,'Hourly Demand and Generation'!L761*'System Design'!$F$22)))</f>
        <v>951.54599766604747</v>
      </c>
      <c r="Q761" s="32">
        <f t="shared" si="158"/>
        <v>0</v>
      </c>
      <c r="R761" s="32">
        <f t="shared" si="161"/>
        <v>5400</v>
      </c>
      <c r="S761" s="32">
        <f t="shared" si="162"/>
        <v>0</v>
      </c>
      <c r="T761" s="32">
        <f t="shared" si="163"/>
        <v>21600</v>
      </c>
      <c r="U761" s="32">
        <f t="shared" si="164"/>
        <v>0</v>
      </c>
      <c r="V761" s="32">
        <f t="shared" si="159"/>
        <v>713.54599766604747</v>
      </c>
      <c r="W761" s="32">
        <f t="shared" si="165"/>
        <v>713.54599766604747</v>
      </c>
      <c r="X761" s="32">
        <f t="shared" si="166"/>
        <v>713.54599766604747</v>
      </c>
    </row>
    <row r="762" spans="1:24" x14ac:dyDescent="0.25">
      <c r="A762" s="2"/>
      <c r="B762" s="2" t="s">
        <v>3</v>
      </c>
      <c r="C762" s="2">
        <f t="shared" si="169"/>
        <v>32</v>
      </c>
      <c r="D762" s="2">
        <f t="shared" si="170"/>
        <v>14</v>
      </c>
      <c r="E762" s="2">
        <f t="shared" si="160"/>
        <v>758</v>
      </c>
      <c r="F762" s="11">
        <v>468</v>
      </c>
      <c r="G762" s="9">
        <v>0.33500000000000002</v>
      </c>
      <c r="H762" s="9">
        <v>0.35499999999999998</v>
      </c>
      <c r="I762" s="10">
        <v>0.375</v>
      </c>
      <c r="J762" s="9">
        <v>0.40440704900807001</v>
      </c>
      <c r="K762" s="9">
        <v>0.40440704900807001</v>
      </c>
      <c r="L762" s="9">
        <v>0.40440704900807001</v>
      </c>
      <c r="N762" s="32">
        <f>IF('System Design'!$F$8=1,'Hourly Demand and Generation'!G762*'System Design'!$F$21,IF('System Design'!$F$8=2,'Hourly Demand and Generation'!H762*'System Design'!$F$21,IF('System Design'!$F$8=3,'Hourly Demand and Generation'!I762*'System Design'!$F$21)))</f>
        <v>187.5</v>
      </c>
      <c r="O762" s="32">
        <f>IF('System Design'!$F$8=1,'Hourly Demand and Generation'!J762*'System Design'!$F$22,IF('System Design'!$F$8=2,'Hourly Demand and Generation'!K762*'System Design'!$F$22,IF('System Design'!$F$8=3,'Hourly Demand and Generation'!L762*'System Design'!$F$22)))</f>
        <v>1011.017622520175</v>
      </c>
      <c r="Q762" s="32">
        <f t="shared" si="158"/>
        <v>0</v>
      </c>
      <c r="R762" s="32">
        <f t="shared" si="161"/>
        <v>5400</v>
      </c>
      <c r="S762" s="32">
        <f t="shared" si="162"/>
        <v>0</v>
      </c>
      <c r="T762" s="32">
        <f t="shared" si="163"/>
        <v>21600</v>
      </c>
      <c r="U762" s="32">
        <f t="shared" si="164"/>
        <v>0</v>
      </c>
      <c r="V762" s="32">
        <f t="shared" si="159"/>
        <v>730.51762252017488</v>
      </c>
      <c r="W762" s="32">
        <f t="shared" si="165"/>
        <v>730.51762252017488</v>
      </c>
      <c r="X762" s="32">
        <f t="shared" si="166"/>
        <v>730.51762252017488</v>
      </c>
    </row>
    <row r="763" spans="1:24" x14ac:dyDescent="0.25">
      <c r="A763" s="2"/>
      <c r="B763" s="2" t="s">
        <v>3</v>
      </c>
      <c r="C763" s="2">
        <f t="shared" si="169"/>
        <v>32</v>
      </c>
      <c r="D763" s="2">
        <f t="shared" si="170"/>
        <v>15</v>
      </c>
      <c r="E763" s="2">
        <f t="shared" si="160"/>
        <v>759</v>
      </c>
      <c r="F763" s="11">
        <v>497.25</v>
      </c>
      <c r="G763" s="9">
        <v>0.25</v>
      </c>
      <c r="H763" s="9">
        <v>0.27</v>
      </c>
      <c r="I763" s="10">
        <v>0.28999999999999998</v>
      </c>
      <c r="J763" s="9">
        <v>0.42819569894972098</v>
      </c>
      <c r="K763" s="9">
        <v>0.42819569894972098</v>
      </c>
      <c r="L763" s="9">
        <v>0.42819569894972098</v>
      </c>
      <c r="N763" s="32">
        <f>IF('System Design'!$F$8=1,'Hourly Demand and Generation'!G763*'System Design'!$F$21,IF('System Design'!$F$8=2,'Hourly Demand and Generation'!H763*'System Design'!$F$21,IF('System Design'!$F$8=3,'Hourly Demand and Generation'!I763*'System Design'!$F$21)))</f>
        <v>145</v>
      </c>
      <c r="O763" s="32">
        <f>IF('System Design'!$F$8=1,'Hourly Demand and Generation'!J763*'System Design'!$F$22,IF('System Design'!$F$8=2,'Hourly Demand and Generation'!K763*'System Design'!$F$22,IF('System Design'!$F$8=3,'Hourly Demand and Generation'!L763*'System Design'!$F$22)))</f>
        <v>1070.4892473743025</v>
      </c>
      <c r="Q763" s="32">
        <f t="shared" si="158"/>
        <v>0</v>
      </c>
      <c r="R763" s="32">
        <f t="shared" si="161"/>
        <v>5400</v>
      </c>
      <c r="S763" s="32">
        <f t="shared" si="162"/>
        <v>0</v>
      </c>
      <c r="T763" s="32">
        <f t="shared" si="163"/>
        <v>21600</v>
      </c>
      <c r="U763" s="32">
        <f t="shared" si="164"/>
        <v>0</v>
      </c>
      <c r="V763" s="32">
        <f t="shared" si="159"/>
        <v>718.23924737430252</v>
      </c>
      <c r="W763" s="32">
        <f t="shared" si="165"/>
        <v>718.23924737430252</v>
      </c>
      <c r="X763" s="32">
        <f t="shared" si="166"/>
        <v>718.23924737430252</v>
      </c>
    </row>
    <row r="764" spans="1:24" x14ac:dyDescent="0.25">
      <c r="A764" s="2"/>
      <c r="B764" s="2" t="s">
        <v>3</v>
      </c>
      <c r="C764" s="2">
        <f t="shared" si="169"/>
        <v>32</v>
      </c>
      <c r="D764" s="2">
        <f t="shared" si="170"/>
        <v>16</v>
      </c>
      <c r="E764" s="2">
        <f t="shared" si="160"/>
        <v>760</v>
      </c>
      <c r="F764" s="11">
        <v>526.5</v>
      </c>
      <c r="G764" s="9">
        <v>0.16500000000000001</v>
      </c>
      <c r="H764" s="9">
        <v>0.1875</v>
      </c>
      <c r="I764" s="10">
        <v>0.21</v>
      </c>
      <c r="J764" s="9">
        <v>0.42819569894972098</v>
      </c>
      <c r="K764" s="9">
        <v>0.42819569894972098</v>
      </c>
      <c r="L764" s="9">
        <v>0.42819569894972098</v>
      </c>
      <c r="N764" s="32">
        <f>IF('System Design'!$F$8=1,'Hourly Demand and Generation'!G764*'System Design'!$F$21,IF('System Design'!$F$8=2,'Hourly Demand and Generation'!H764*'System Design'!$F$21,IF('System Design'!$F$8=3,'Hourly Demand and Generation'!I764*'System Design'!$F$21)))</f>
        <v>105</v>
      </c>
      <c r="O764" s="32">
        <f>IF('System Design'!$F$8=1,'Hourly Demand and Generation'!J764*'System Design'!$F$22,IF('System Design'!$F$8=2,'Hourly Demand and Generation'!K764*'System Design'!$F$22,IF('System Design'!$F$8=3,'Hourly Demand and Generation'!L764*'System Design'!$F$22)))</f>
        <v>1070.4892473743025</v>
      </c>
      <c r="Q764" s="32">
        <f t="shared" si="158"/>
        <v>0</v>
      </c>
      <c r="R764" s="32">
        <f t="shared" si="161"/>
        <v>5400</v>
      </c>
      <c r="S764" s="32">
        <f t="shared" si="162"/>
        <v>0</v>
      </c>
      <c r="T764" s="32">
        <f t="shared" si="163"/>
        <v>21600</v>
      </c>
      <c r="U764" s="32">
        <f t="shared" si="164"/>
        <v>0</v>
      </c>
      <c r="V764" s="32">
        <f t="shared" si="159"/>
        <v>648.98924737430252</v>
      </c>
      <c r="W764" s="32">
        <f t="shared" si="165"/>
        <v>648.98924737430252</v>
      </c>
      <c r="X764" s="32">
        <f t="shared" si="166"/>
        <v>648.98924737430252</v>
      </c>
    </row>
    <row r="765" spans="1:24" x14ac:dyDescent="0.25">
      <c r="A765" s="2"/>
      <c r="B765" s="2" t="s">
        <v>3</v>
      </c>
      <c r="C765" s="2">
        <f t="shared" si="169"/>
        <v>32</v>
      </c>
      <c r="D765" s="2">
        <f t="shared" si="170"/>
        <v>17</v>
      </c>
      <c r="E765" s="2">
        <f t="shared" si="160"/>
        <v>761</v>
      </c>
      <c r="F765" s="11">
        <v>555.75</v>
      </c>
      <c r="G765" s="9">
        <v>8.5000000000000006E-2</v>
      </c>
      <c r="H765" s="9">
        <v>0.105</v>
      </c>
      <c r="I765" s="10">
        <v>0.125</v>
      </c>
      <c r="J765" s="9">
        <v>0.47577299883302299</v>
      </c>
      <c r="K765" s="9">
        <v>0.47577299883302299</v>
      </c>
      <c r="L765" s="9">
        <v>0.47577299883302299</v>
      </c>
      <c r="N765" s="32">
        <f>IF('System Design'!$F$8=1,'Hourly Demand and Generation'!G765*'System Design'!$F$21,IF('System Design'!$F$8=2,'Hourly Demand and Generation'!H765*'System Design'!$F$21,IF('System Design'!$F$8=3,'Hourly Demand and Generation'!I765*'System Design'!$F$21)))</f>
        <v>62.5</v>
      </c>
      <c r="O765" s="32">
        <f>IF('System Design'!$F$8=1,'Hourly Demand and Generation'!J765*'System Design'!$F$22,IF('System Design'!$F$8=2,'Hourly Demand and Generation'!K765*'System Design'!$F$22,IF('System Design'!$F$8=3,'Hourly Demand and Generation'!L765*'System Design'!$F$22)))</f>
        <v>1189.4324970825576</v>
      </c>
      <c r="Q765" s="32">
        <f t="shared" si="158"/>
        <v>0</v>
      </c>
      <c r="R765" s="32">
        <f t="shared" si="161"/>
        <v>5400</v>
      </c>
      <c r="S765" s="32">
        <f t="shared" si="162"/>
        <v>0</v>
      </c>
      <c r="T765" s="32">
        <f t="shared" si="163"/>
        <v>21600</v>
      </c>
      <c r="U765" s="32">
        <f t="shared" si="164"/>
        <v>0</v>
      </c>
      <c r="V765" s="32">
        <f t="shared" si="159"/>
        <v>696.18249708255757</v>
      </c>
      <c r="W765" s="32">
        <f t="shared" si="165"/>
        <v>696.18249708255757</v>
      </c>
      <c r="X765" s="32">
        <f t="shared" si="166"/>
        <v>696.18249708255757</v>
      </c>
    </row>
    <row r="766" spans="1:24" x14ac:dyDescent="0.25">
      <c r="A766" s="2"/>
      <c r="B766" s="2" t="s">
        <v>3</v>
      </c>
      <c r="C766" s="2">
        <f t="shared" si="169"/>
        <v>32</v>
      </c>
      <c r="D766" s="2">
        <f t="shared" si="170"/>
        <v>18</v>
      </c>
      <c r="E766" s="2">
        <f t="shared" si="160"/>
        <v>762</v>
      </c>
      <c r="F766" s="11">
        <v>585</v>
      </c>
      <c r="G766" s="9">
        <v>0.04</v>
      </c>
      <c r="H766" s="9">
        <v>6.25E-2</v>
      </c>
      <c r="I766" s="10">
        <v>8.5000000000000006E-2</v>
      </c>
      <c r="J766" s="9">
        <v>0.45198434889137201</v>
      </c>
      <c r="K766" s="9">
        <v>0.45198434889137201</v>
      </c>
      <c r="L766" s="9">
        <v>0.45198434889137201</v>
      </c>
      <c r="N766" s="32">
        <f>IF('System Design'!$F$8=1,'Hourly Demand and Generation'!G766*'System Design'!$F$21,IF('System Design'!$F$8=2,'Hourly Demand and Generation'!H766*'System Design'!$F$21,IF('System Design'!$F$8=3,'Hourly Demand and Generation'!I766*'System Design'!$F$21)))</f>
        <v>42.5</v>
      </c>
      <c r="O766" s="32">
        <f>IF('System Design'!$F$8=1,'Hourly Demand and Generation'!J766*'System Design'!$F$22,IF('System Design'!$F$8=2,'Hourly Demand and Generation'!K766*'System Design'!$F$22,IF('System Design'!$F$8=3,'Hourly Demand and Generation'!L766*'System Design'!$F$22)))</f>
        <v>1129.9608722284299</v>
      </c>
      <c r="Q766" s="32">
        <f t="shared" si="158"/>
        <v>0</v>
      </c>
      <c r="R766" s="32">
        <f t="shared" si="161"/>
        <v>5400</v>
      </c>
      <c r="S766" s="32">
        <f t="shared" si="162"/>
        <v>0</v>
      </c>
      <c r="T766" s="32">
        <f t="shared" si="163"/>
        <v>21600</v>
      </c>
      <c r="U766" s="32">
        <f t="shared" si="164"/>
        <v>0</v>
      </c>
      <c r="V766" s="32">
        <f t="shared" si="159"/>
        <v>587.46087222842993</v>
      </c>
      <c r="W766" s="32">
        <f t="shared" si="165"/>
        <v>587.46087222842993</v>
      </c>
      <c r="X766" s="32">
        <f t="shared" si="166"/>
        <v>587.46087222842993</v>
      </c>
    </row>
    <row r="767" spans="1:24" x14ac:dyDescent="0.25">
      <c r="A767" s="2"/>
      <c r="B767" s="2" t="s">
        <v>3</v>
      </c>
      <c r="C767" s="2">
        <f t="shared" si="169"/>
        <v>32</v>
      </c>
      <c r="D767" s="2">
        <f t="shared" si="170"/>
        <v>19</v>
      </c>
      <c r="E767" s="2">
        <f t="shared" si="160"/>
        <v>763</v>
      </c>
      <c r="F767" s="11">
        <v>567.45000000000005</v>
      </c>
      <c r="G767" s="9">
        <v>0</v>
      </c>
      <c r="H767" s="9">
        <v>0.02</v>
      </c>
      <c r="I767" s="10">
        <v>0.04</v>
      </c>
      <c r="J767" s="9">
        <v>0.42819569894972098</v>
      </c>
      <c r="K767" s="9">
        <v>0.42819569894972098</v>
      </c>
      <c r="L767" s="9">
        <v>0.42819569894972098</v>
      </c>
      <c r="N767" s="32">
        <f>IF('System Design'!$F$8=1,'Hourly Demand and Generation'!G767*'System Design'!$F$21,IF('System Design'!$F$8=2,'Hourly Demand and Generation'!H767*'System Design'!$F$21,IF('System Design'!$F$8=3,'Hourly Demand and Generation'!I767*'System Design'!$F$21)))</f>
        <v>20</v>
      </c>
      <c r="O767" s="32">
        <f>IF('System Design'!$F$8=1,'Hourly Demand and Generation'!J767*'System Design'!$F$22,IF('System Design'!$F$8=2,'Hourly Demand and Generation'!K767*'System Design'!$F$22,IF('System Design'!$F$8=3,'Hourly Demand and Generation'!L767*'System Design'!$F$22)))</f>
        <v>1070.4892473743025</v>
      </c>
      <c r="Q767" s="32">
        <f t="shared" si="158"/>
        <v>0</v>
      </c>
      <c r="R767" s="32">
        <f t="shared" si="161"/>
        <v>5400</v>
      </c>
      <c r="S767" s="32">
        <f t="shared" si="162"/>
        <v>0</v>
      </c>
      <c r="T767" s="32">
        <f t="shared" si="163"/>
        <v>21600</v>
      </c>
      <c r="U767" s="32">
        <f t="shared" si="164"/>
        <v>0</v>
      </c>
      <c r="V767" s="32">
        <f t="shared" si="159"/>
        <v>523.03924737430248</v>
      </c>
      <c r="W767" s="32">
        <f t="shared" si="165"/>
        <v>523.03924737430248</v>
      </c>
      <c r="X767" s="32">
        <f t="shared" si="166"/>
        <v>523.03924737430248</v>
      </c>
    </row>
    <row r="768" spans="1:24" x14ac:dyDescent="0.25">
      <c r="A768" s="2"/>
      <c r="B768" s="2" t="s">
        <v>3</v>
      </c>
      <c r="C768" s="2">
        <f t="shared" si="169"/>
        <v>32</v>
      </c>
      <c r="D768" s="2">
        <f t="shared" si="170"/>
        <v>20</v>
      </c>
      <c r="E768" s="2">
        <f t="shared" si="160"/>
        <v>764</v>
      </c>
      <c r="F768" s="11">
        <v>555.75</v>
      </c>
      <c r="G768" s="9">
        <v>0</v>
      </c>
      <c r="H768" s="9">
        <v>0</v>
      </c>
      <c r="I768" s="10">
        <v>0</v>
      </c>
      <c r="J768" s="9">
        <v>0.42819569894972098</v>
      </c>
      <c r="K768" s="9">
        <v>0.42819569894972098</v>
      </c>
      <c r="L768" s="9">
        <v>0.42819569894972098</v>
      </c>
      <c r="N768" s="32">
        <f>IF('System Design'!$F$8=1,'Hourly Demand and Generation'!G768*'System Design'!$F$21,IF('System Design'!$F$8=2,'Hourly Demand and Generation'!H768*'System Design'!$F$21,IF('System Design'!$F$8=3,'Hourly Demand and Generation'!I768*'System Design'!$F$21)))</f>
        <v>0</v>
      </c>
      <c r="O768" s="32">
        <f>IF('System Design'!$F$8=1,'Hourly Demand and Generation'!J768*'System Design'!$F$22,IF('System Design'!$F$8=2,'Hourly Demand and Generation'!K768*'System Design'!$F$22,IF('System Design'!$F$8=3,'Hourly Demand and Generation'!L768*'System Design'!$F$22)))</f>
        <v>1070.4892473743025</v>
      </c>
      <c r="Q768" s="32">
        <f t="shared" si="158"/>
        <v>0</v>
      </c>
      <c r="R768" s="32">
        <f t="shared" si="161"/>
        <v>5400</v>
      </c>
      <c r="S768" s="32">
        <f t="shared" si="162"/>
        <v>0</v>
      </c>
      <c r="T768" s="32">
        <f t="shared" si="163"/>
        <v>21600</v>
      </c>
      <c r="U768" s="32">
        <f t="shared" si="164"/>
        <v>0</v>
      </c>
      <c r="V768" s="32">
        <f t="shared" si="159"/>
        <v>514.73924737430252</v>
      </c>
      <c r="W768" s="32">
        <f t="shared" si="165"/>
        <v>514.73924737430252</v>
      </c>
      <c r="X768" s="32">
        <f t="shared" si="166"/>
        <v>514.73924737430252</v>
      </c>
    </row>
    <row r="769" spans="1:24" x14ac:dyDescent="0.25">
      <c r="A769" s="2"/>
      <c r="B769" s="2" t="s">
        <v>3</v>
      </c>
      <c r="C769" s="2">
        <f t="shared" si="169"/>
        <v>32</v>
      </c>
      <c r="D769" s="2">
        <f t="shared" si="170"/>
        <v>21</v>
      </c>
      <c r="E769" s="2">
        <f t="shared" si="160"/>
        <v>765</v>
      </c>
      <c r="F769" s="11">
        <v>526.5</v>
      </c>
      <c r="G769" s="9">
        <v>0</v>
      </c>
      <c r="H769" s="9">
        <v>0</v>
      </c>
      <c r="I769" s="10">
        <v>0</v>
      </c>
      <c r="J769" s="9">
        <v>0.42819569894972098</v>
      </c>
      <c r="K769" s="9">
        <v>0.42819569894972098</v>
      </c>
      <c r="L769" s="9">
        <v>0.42819569894972098</v>
      </c>
      <c r="N769" s="32">
        <f>IF('System Design'!$F$8=1,'Hourly Demand and Generation'!G769*'System Design'!$F$21,IF('System Design'!$F$8=2,'Hourly Demand and Generation'!H769*'System Design'!$F$21,IF('System Design'!$F$8=3,'Hourly Demand and Generation'!I769*'System Design'!$F$21)))</f>
        <v>0</v>
      </c>
      <c r="O769" s="32">
        <f>IF('System Design'!$F$8=1,'Hourly Demand and Generation'!J769*'System Design'!$F$22,IF('System Design'!$F$8=2,'Hourly Demand and Generation'!K769*'System Design'!$F$22,IF('System Design'!$F$8=3,'Hourly Demand and Generation'!L769*'System Design'!$F$22)))</f>
        <v>1070.4892473743025</v>
      </c>
      <c r="Q769" s="32">
        <f t="shared" si="158"/>
        <v>0</v>
      </c>
      <c r="R769" s="32">
        <f t="shared" si="161"/>
        <v>5400</v>
      </c>
      <c r="S769" s="32">
        <f t="shared" si="162"/>
        <v>0</v>
      </c>
      <c r="T769" s="32">
        <f t="shared" si="163"/>
        <v>21600</v>
      </c>
      <c r="U769" s="32">
        <f t="shared" si="164"/>
        <v>0</v>
      </c>
      <c r="V769" s="32">
        <f t="shared" si="159"/>
        <v>543.98924737430252</v>
      </c>
      <c r="W769" s="32">
        <f t="shared" si="165"/>
        <v>543.98924737430252</v>
      </c>
      <c r="X769" s="32">
        <f t="shared" si="166"/>
        <v>543.98924737430252</v>
      </c>
    </row>
    <row r="770" spans="1:24" x14ac:dyDescent="0.25">
      <c r="A770" s="2"/>
      <c r="B770" s="2" t="s">
        <v>3</v>
      </c>
      <c r="C770" s="2">
        <f t="shared" si="169"/>
        <v>32</v>
      </c>
      <c r="D770" s="2">
        <f t="shared" si="170"/>
        <v>22</v>
      </c>
      <c r="E770" s="2">
        <f t="shared" si="160"/>
        <v>766</v>
      </c>
      <c r="F770" s="11">
        <v>497.25</v>
      </c>
      <c r="G770" s="9">
        <v>0</v>
      </c>
      <c r="H770" s="9">
        <v>0</v>
      </c>
      <c r="I770" s="10">
        <v>0</v>
      </c>
      <c r="J770" s="9">
        <v>0.45198434889137201</v>
      </c>
      <c r="K770" s="9">
        <v>0.45198434889137201</v>
      </c>
      <c r="L770" s="9">
        <v>0.45198434889137201</v>
      </c>
      <c r="N770" s="32">
        <f>IF('System Design'!$F$8=1,'Hourly Demand and Generation'!G770*'System Design'!$F$21,IF('System Design'!$F$8=2,'Hourly Demand and Generation'!H770*'System Design'!$F$21,IF('System Design'!$F$8=3,'Hourly Demand and Generation'!I770*'System Design'!$F$21)))</f>
        <v>0</v>
      </c>
      <c r="O770" s="32">
        <f>IF('System Design'!$F$8=1,'Hourly Demand and Generation'!J770*'System Design'!$F$22,IF('System Design'!$F$8=2,'Hourly Demand and Generation'!K770*'System Design'!$F$22,IF('System Design'!$F$8=3,'Hourly Demand and Generation'!L770*'System Design'!$F$22)))</f>
        <v>1129.9608722284299</v>
      </c>
      <c r="Q770" s="32">
        <f t="shared" si="158"/>
        <v>0</v>
      </c>
      <c r="R770" s="32">
        <f t="shared" si="161"/>
        <v>5400</v>
      </c>
      <c r="S770" s="32">
        <f t="shared" si="162"/>
        <v>0</v>
      </c>
      <c r="T770" s="32">
        <f t="shared" si="163"/>
        <v>21600</v>
      </c>
      <c r="U770" s="32">
        <f t="shared" si="164"/>
        <v>0</v>
      </c>
      <c r="V770" s="32">
        <f t="shared" si="159"/>
        <v>632.71087222842993</v>
      </c>
      <c r="W770" s="32">
        <f t="shared" si="165"/>
        <v>632.71087222842993</v>
      </c>
      <c r="X770" s="32">
        <f t="shared" si="166"/>
        <v>632.71087222842993</v>
      </c>
    </row>
    <row r="771" spans="1:24" x14ac:dyDescent="0.25">
      <c r="A771" s="2"/>
      <c r="B771" s="2" t="s">
        <v>3</v>
      </c>
      <c r="C771" s="2">
        <f t="shared" si="169"/>
        <v>32</v>
      </c>
      <c r="D771" s="2">
        <f t="shared" si="170"/>
        <v>23</v>
      </c>
      <c r="E771" s="2">
        <f t="shared" si="160"/>
        <v>767</v>
      </c>
      <c r="F771" s="11">
        <v>468</v>
      </c>
      <c r="G771" s="9">
        <v>0</v>
      </c>
      <c r="H771" s="9">
        <v>0</v>
      </c>
      <c r="I771" s="10">
        <v>0</v>
      </c>
      <c r="J771" s="9">
        <v>0.38061839906641898</v>
      </c>
      <c r="K771" s="9">
        <v>0.38061839906641898</v>
      </c>
      <c r="L771" s="9">
        <v>0.38061839906641898</v>
      </c>
      <c r="N771" s="32">
        <f>IF('System Design'!$F$8=1,'Hourly Demand and Generation'!G771*'System Design'!$F$21,IF('System Design'!$F$8=2,'Hourly Demand and Generation'!H771*'System Design'!$F$21,IF('System Design'!$F$8=3,'Hourly Demand and Generation'!I771*'System Design'!$F$21)))</f>
        <v>0</v>
      </c>
      <c r="O771" s="32">
        <f>IF('System Design'!$F$8=1,'Hourly Demand and Generation'!J771*'System Design'!$F$22,IF('System Design'!$F$8=2,'Hourly Demand and Generation'!K771*'System Design'!$F$22,IF('System Design'!$F$8=3,'Hourly Demand and Generation'!L771*'System Design'!$F$22)))</f>
        <v>951.54599766604747</v>
      </c>
      <c r="Q771" s="32">
        <f t="shared" si="158"/>
        <v>0</v>
      </c>
      <c r="R771" s="32">
        <f t="shared" si="161"/>
        <v>5400</v>
      </c>
      <c r="S771" s="32">
        <f t="shared" si="162"/>
        <v>0</v>
      </c>
      <c r="T771" s="32">
        <f t="shared" si="163"/>
        <v>21600</v>
      </c>
      <c r="U771" s="32">
        <f t="shared" si="164"/>
        <v>0</v>
      </c>
      <c r="V771" s="32">
        <f t="shared" si="159"/>
        <v>483.54599766604747</v>
      </c>
      <c r="W771" s="32">
        <f t="shared" si="165"/>
        <v>483.54599766604747</v>
      </c>
      <c r="X771" s="32">
        <f t="shared" si="166"/>
        <v>483.54599766604747</v>
      </c>
    </row>
    <row r="772" spans="1:24" x14ac:dyDescent="0.25">
      <c r="A772" s="2"/>
      <c r="B772" s="2" t="s">
        <v>3</v>
      </c>
      <c r="C772" s="2">
        <f t="shared" si="169"/>
        <v>32</v>
      </c>
      <c r="D772" s="2">
        <f t="shared" si="170"/>
        <v>24</v>
      </c>
      <c r="E772" s="2">
        <f t="shared" si="160"/>
        <v>768</v>
      </c>
      <c r="F772" s="11">
        <v>409.5</v>
      </c>
      <c r="G772" s="9">
        <v>0</v>
      </c>
      <c r="H772" s="9">
        <v>0</v>
      </c>
      <c r="I772" s="10">
        <v>0</v>
      </c>
      <c r="J772" s="9">
        <v>0.38061839906641898</v>
      </c>
      <c r="K772" s="9">
        <v>0.38061839906641898</v>
      </c>
      <c r="L772" s="9">
        <v>0.38061839906641898</v>
      </c>
      <c r="N772" s="32">
        <f>IF('System Design'!$F$8=1,'Hourly Demand and Generation'!G772*'System Design'!$F$21,IF('System Design'!$F$8=2,'Hourly Demand and Generation'!H772*'System Design'!$F$21,IF('System Design'!$F$8=3,'Hourly Demand and Generation'!I772*'System Design'!$F$21)))</f>
        <v>0</v>
      </c>
      <c r="O772" s="32">
        <f>IF('System Design'!$F$8=1,'Hourly Demand and Generation'!J772*'System Design'!$F$22,IF('System Design'!$F$8=2,'Hourly Demand and Generation'!K772*'System Design'!$F$22,IF('System Design'!$F$8=3,'Hourly Demand and Generation'!L772*'System Design'!$F$22)))</f>
        <v>951.54599766604747</v>
      </c>
      <c r="Q772" s="32">
        <f t="shared" si="158"/>
        <v>0</v>
      </c>
      <c r="R772" s="32">
        <f t="shared" si="161"/>
        <v>5400</v>
      </c>
      <c r="S772" s="32">
        <f t="shared" si="162"/>
        <v>0</v>
      </c>
      <c r="T772" s="32">
        <f t="shared" si="163"/>
        <v>21600</v>
      </c>
      <c r="U772" s="32">
        <f t="shared" si="164"/>
        <v>0</v>
      </c>
      <c r="V772" s="32">
        <f t="shared" si="159"/>
        <v>542.04599766604747</v>
      </c>
      <c r="W772" s="32">
        <f t="shared" si="165"/>
        <v>542.04599766604747</v>
      </c>
      <c r="X772" s="32">
        <f t="shared" si="166"/>
        <v>542.04599766604747</v>
      </c>
    </row>
    <row r="773" spans="1:24" x14ac:dyDescent="0.25">
      <c r="A773" s="2"/>
      <c r="B773" s="2" t="s">
        <v>3</v>
      </c>
      <c r="C773" s="2">
        <f>C772+1</f>
        <v>33</v>
      </c>
      <c r="D773" s="2">
        <v>1</v>
      </c>
      <c r="E773" s="2">
        <f t="shared" si="160"/>
        <v>769</v>
      </c>
      <c r="F773" s="11">
        <v>351</v>
      </c>
      <c r="G773" s="9">
        <v>0</v>
      </c>
      <c r="H773" s="9">
        <v>0</v>
      </c>
      <c r="I773" s="9">
        <v>0</v>
      </c>
      <c r="J773" s="9">
        <v>0.33897188620289498</v>
      </c>
      <c r="K773" s="9">
        <v>0.33897188620289498</v>
      </c>
      <c r="L773" s="9">
        <v>0.33897188620289498</v>
      </c>
      <c r="N773" s="32">
        <f>IF('System Design'!$F$8=1,'Hourly Demand and Generation'!G773*'System Design'!$F$21,IF('System Design'!$F$8=2,'Hourly Demand and Generation'!H773*'System Design'!$F$21,IF('System Design'!$F$8=3,'Hourly Demand and Generation'!I773*'System Design'!$F$21)))</f>
        <v>0</v>
      </c>
      <c r="O773" s="32">
        <f>IF('System Design'!$F$8=1,'Hourly Demand and Generation'!J773*'System Design'!$F$22,IF('System Design'!$F$8=2,'Hourly Demand and Generation'!K773*'System Design'!$F$22,IF('System Design'!$F$8=3,'Hourly Demand and Generation'!L773*'System Design'!$F$22)))</f>
        <v>847.42971550723746</v>
      </c>
      <c r="Q773" s="32">
        <f t="shared" si="158"/>
        <v>0</v>
      </c>
      <c r="R773" s="32">
        <f t="shared" si="161"/>
        <v>5400</v>
      </c>
      <c r="S773" s="32">
        <f t="shared" si="162"/>
        <v>0</v>
      </c>
      <c r="T773" s="32">
        <f t="shared" si="163"/>
        <v>21600</v>
      </c>
      <c r="U773" s="32">
        <f t="shared" si="164"/>
        <v>0</v>
      </c>
      <c r="V773" s="32">
        <f t="shared" si="159"/>
        <v>496.42971550723746</v>
      </c>
      <c r="W773" s="32">
        <f t="shared" si="165"/>
        <v>496.42971550723746</v>
      </c>
      <c r="X773" s="32">
        <f t="shared" si="166"/>
        <v>496.42971550723746</v>
      </c>
    </row>
    <row r="774" spans="1:24" x14ac:dyDescent="0.25">
      <c r="A774" s="2"/>
      <c r="B774" s="2" t="s">
        <v>3</v>
      </c>
      <c r="C774" s="2">
        <f>C773</f>
        <v>33</v>
      </c>
      <c r="D774" s="2">
        <f>D773+1</f>
        <v>2</v>
      </c>
      <c r="E774" s="2">
        <f t="shared" si="160"/>
        <v>770</v>
      </c>
      <c r="F774" s="11">
        <v>321.75</v>
      </c>
      <c r="G774" s="9">
        <v>0</v>
      </c>
      <c r="H774" s="9">
        <v>0</v>
      </c>
      <c r="I774" s="10">
        <v>0</v>
      </c>
      <c r="J774" s="9">
        <v>0.30507469758260503</v>
      </c>
      <c r="K774" s="9">
        <v>0.30507469758260503</v>
      </c>
      <c r="L774" s="9">
        <v>0.30507469758260503</v>
      </c>
      <c r="N774" s="32">
        <f>IF('System Design'!$F$8=1,'Hourly Demand and Generation'!G774*'System Design'!$F$21,IF('System Design'!$F$8=2,'Hourly Demand and Generation'!H774*'System Design'!$F$21,IF('System Design'!$F$8=3,'Hourly Demand and Generation'!I774*'System Design'!$F$21)))</f>
        <v>0</v>
      </c>
      <c r="O774" s="32">
        <f>IF('System Design'!$F$8=1,'Hourly Demand and Generation'!J774*'System Design'!$F$22,IF('System Design'!$F$8=2,'Hourly Demand and Generation'!K774*'System Design'!$F$22,IF('System Design'!$F$8=3,'Hourly Demand and Generation'!L774*'System Design'!$F$22)))</f>
        <v>762.6867439565126</v>
      </c>
      <c r="Q774" s="32">
        <f t="shared" ref="Q774:Q837" si="171">IF(F774-N774-O774&gt;0,F774-N774-O774,0)</f>
        <v>0</v>
      </c>
      <c r="R774" s="32">
        <f t="shared" si="161"/>
        <v>5400</v>
      </c>
      <c r="S774" s="32">
        <f t="shared" si="162"/>
        <v>0</v>
      </c>
      <c r="T774" s="32">
        <f t="shared" si="163"/>
        <v>21600</v>
      </c>
      <c r="U774" s="32">
        <f t="shared" si="164"/>
        <v>0</v>
      </c>
      <c r="V774" s="32">
        <f t="shared" ref="V774:V837" si="172">IF(F774-N774-O774&lt;0,N774+O774-F774,0)</f>
        <v>440.9367439565126</v>
      </c>
      <c r="W774" s="32">
        <f t="shared" si="165"/>
        <v>440.9367439565126</v>
      </c>
      <c r="X774" s="32">
        <f t="shared" si="166"/>
        <v>440.9367439565126</v>
      </c>
    </row>
    <row r="775" spans="1:24" x14ac:dyDescent="0.25">
      <c r="A775" s="2"/>
      <c r="B775" s="2" t="s">
        <v>3</v>
      </c>
      <c r="C775" s="2">
        <f t="shared" ref="C775:C796" si="173">C774</f>
        <v>33</v>
      </c>
      <c r="D775" s="2">
        <f t="shared" ref="D775:D796" si="174">D774+1</f>
        <v>3</v>
      </c>
      <c r="E775" s="2">
        <f t="shared" ref="E775:E838" si="175">E774+1</f>
        <v>771</v>
      </c>
      <c r="F775" s="11">
        <v>292.5</v>
      </c>
      <c r="G775" s="9">
        <v>0</v>
      </c>
      <c r="H775" s="9">
        <v>0</v>
      </c>
      <c r="I775" s="10">
        <v>0</v>
      </c>
      <c r="J775" s="9">
        <v>0.30507469758260503</v>
      </c>
      <c r="K775" s="9">
        <v>0.30507469758260503</v>
      </c>
      <c r="L775" s="9">
        <v>0.30507469758260503</v>
      </c>
      <c r="N775" s="32">
        <f>IF('System Design'!$F$8=1,'Hourly Demand and Generation'!G775*'System Design'!$F$21,IF('System Design'!$F$8=2,'Hourly Demand and Generation'!H775*'System Design'!$F$21,IF('System Design'!$F$8=3,'Hourly Demand and Generation'!I775*'System Design'!$F$21)))</f>
        <v>0</v>
      </c>
      <c r="O775" s="32">
        <f>IF('System Design'!$F$8=1,'Hourly Demand and Generation'!J775*'System Design'!$F$22,IF('System Design'!$F$8=2,'Hourly Demand and Generation'!K775*'System Design'!$F$22,IF('System Design'!$F$8=3,'Hourly Demand and Generation'!L775*'System Design'!$F$22)))</f>
        <v>762.6867439565126</v>
      </c>
      <c r="Q775" s="32">
        <f t="shared" si="171"/>
        <v>0</v>
      </c>
      <c r="R775" s="32">
        <f t="shared" ref="R775:R838" si="176">IF($Q775&lt;R774+$V775,IF(R774+$V775-$Q775&gt;5400,5400,R774+$V775-$Q775),0)</f>
        <v>5400</v>
      </c>
      <c r="S775" s="32">
        <f t="shared" ref="S775:S838" si="177">IF(R775&gt;0,0,$Q775+$V775-R774)</f>
        <v>0</v>
      </c>
      <c r="T775" s="32">
        <f t="shared" ref="T775:T838" si="178">IF($Q775&lt;T774+$V775,IF(T774+$V775-$Q775&gt;21600,21600,T774+$V775-$Q775),0)</f>
        <v>21600</v>
      </c>
      <c r="U775" s="32">
        <f t="shared" ref="U775:U838" si="179">IF(T775&gt;0,0,$Q775+$V775-T774)</f>
        <v>0</v>
      </c>
      <c r="V775" s="32">
        <f t="shared" si="172"/>
        <v>470.1867439565126</v>
      </c>
      <c r="W775" s="32">
        <f t="shared" ref="W775:W838" si="180">IF(R775=5400,$V775-(R775-R774),0)</f>
        <v>470.1867439565126</v>
      </c>
      <c r="X775" s="32">
        <f t="shared" ref="X775:X838" si="181">IF(T775=21600,$V775-(T775-T774),0)</f>
        <v>470.1867439565126</v>
      </c>
    </row>
    <row r="776" spans="1:24" x14ac:dyDescent="0.25">
      <c r="A776" s="2"/>
      <c r="B776" s="2" t="s">
        <v>3</v>
      </c>
      <c r="C776" s="2">
        <f t="shared" si="173"/>
        <v>33</v>
      </c>
      <c r="D776" s="2">
        <f t="shared" si="174"/>
        <v>4</v>
      </c>
      <c r="E776" s="2">
        <f t="shared" si="175"/>
        <v>772</v>
      </c>
      <c r="F776" s="11">
        <v>351</v>
      </c>
      <c r="G776" s="9">
        <v>0</v>
      </c>
      <c r="H776" s="9">
        <v>0</v>
      </c>
      <c r="I776" s="10">
        <v>0</v>
      </c>
      <c r="J776" s="9">
        <v>0.33897188620289498</v>
      </c>
      <c r="K776" s="9">
        <v>0.33897188620289498</v>
      </c>
      <c r="L776" s="9">
        <v>0.33897188620289498</v>
      </c>
      <c r="N776" s="32">
        <f>IF('System Design'!$F$8=1,'Hourly Demand and Generation'!G776*'System Design'!$F$21,IF('System Design'!$F$8=2,'Hourly Demand and Generation'!H776*'System Design'!$F$21,IF('System Design'!$F$8=3,'Hourly Demand and Generation'!I776*'System Design'!$F$21)))</f>
        <v>0</v>
      </c>
      <c r="O776" s="32">
        <f>IF('System Design'!$F$8=1,'Hourly Demand and Generation'!J776*'System Design'!$F$22,IF('System Design'!$F$8=2,'Hourly Demand and Generation'!K776*'System Design'!$F$22,IF('System Design'!$F$8=3,'Hourly Demand and Generation'!L776*'System Design'!$F$22)))</f>
        <v>847.42971550723746</v>
      </c>
      <c r="Q776" s="32">
        <f t="shared" si="171"/>
        <v>0</v>
      </c>
      <c r="R776" s="32">
        <f t="shared" si="176"/>
        <v>5400</v>
      </c>
      <c r="S776" s="32">
        <f t="shared" si="177"/>
        <v>0</v>
      </c>
      <c r="T776" s="32">
        <f t="shared" si="178"/>
        <v>21600</v>
      </c>
      <c r="U776" s="32">
        <f t="shared" si="179"/>
        <v>0</v>
      </c>
      <c r="V776" s="32">
        <f t="shared" si="172"/>
        <v>496.42971550723746</v>
      </c>
      <c r="W776" s="32">
        <f t="shared" si="180"/>
        <v>496.42971550723746</v>
      </c>
      <c r="X776" s="32">
        <f t="shared" si="181"/>
        <v>496.42971550723746</v>
      </c>
    </row>
    <row r="777" spans="1:24" x14ac:dyDescent="0.25">
      <c r="A777" s="2"/>
      <c r="B777" s="2" t="s">
        <v>3</v>
      </c>
      <c r="C777" s="2">
        <f t="shared" si="173"/>
        <v>33</v>
      </c>
      <c r="D777" s="2">
        <f t="shared" si="174"/>
        <v>5</v>
      </c>
      <c r="E777" s="2">
        <f t="shared" si="175"/>
        <v>773</v>
      </c>
      <c r="F777" s="11">
        <v>380.25</v>
      </c>
      <c r="G777" s="9">
        <v>0</v>
      </c>
      <c r="H777" s="9">
        <v>0.02</v>
      </c>
      <c r="I777" s="10">
        <v>0.04</v>
      </c>
      <c r="J777" s="9">
        <v>0.27117750896231602</v>
      </c>
      <c r="K777" s="9">
        <v>0.27117750896231602</v>
      </c>
      <c r="L777" s="9">
        <v>0.27117750896231602</v>
      </c>
      <c r="N777" s="32">
        <f>IF('System Design'!$F$8=1,'Hourly Demand and Generation'!G777*'System Design'!$F$21,IF('System Design'!$F$8=2,'Hourly Demand and Generation'!H777*'System Design'!$F$21,IF('System Design'!$F$8=3,'Hourly Demand and Generation'!I777*'System Design'!$F$21)))</f>
        <v>20</v>
      </c>
      <c r="O777" s="32">
        <f>IF('System Design'!$F$8=1,'Hourly Demand and Generation'!J777*'System Design'!$F$22,IF('System Design'!$F$8=2,'Hourly Demand and Generation'!K777*'System Design'!$F$22,IF('System Design'!$F$8=3,'Hourly Demand and Generation'!L777*'System Design'!$F$22)))</f>
        <v>677.94377240579001</v>
      </c>
      <c r="Q777" s="32">
        <f t="shared" si="171"/>
        <v>0</v>
      </c>
      <c r="R777" s="32">
        <f t="shared" si="176"/>
        <v>5400</v>
      </c>
      <c r="S777" s="32">
        <f t="shared" si="177"/>
        <v>0</v>
      </c>
      <c r="T777" s="32">
        <f t="shared" si="178"/>
        <v>21600</v>
      </c>
      <c r="U777" s="32">
        <f t="shared" si="179"/>
        <v>0</v>
      </c>
      <c r="V777" s="32">
        <f t="shared" si="172"/>
        <v>317.69377240579001</v>
      </c>
      <c r="W777" s="32">
        <f t="shared" si="180"/>
        <v>317.69377240579001</v>
      </c>
      <c r="X777" s="32">
        <f t="shared" si="181"/>
        <v>317.69377240579001</v>
      </c>
    </row>
    <row r="778" spans="1:24" x14ac:dyDescent="0.25">
      <c r="A778" s="2"/>
      <c r="B778" s="2" t="s">
        <v>3</v>
      </c>
      <c r="C778" s="2">
        <f t="shared" si="173"/>
        <v>33</v>
      </c>
      <c r="D778" s="2">
        <f t="shared" si="174"/>
        <v>6</v>
      </c>
      <c r="E778" s="2">
        <f t="shared" si="175"/>
        <v>774</v>
      </c>
      <c r="F778" s="11">
        <v>409.5</v>
      </c>
      <c r="G778" s="9">
        <v>0.04</v>
      </c>
      <c r="H778" s="9">
        <v>6.25E-2</v>
      </c>
      <c r="I778" s="10">
        <v>8.5000000000000006E-2</v>
      </c>
      <c r="J778" s="9">
        <v>0.27117750896231602</v>
      </c>
      <c r="K778" s="9">
        <v>0.27117750896231602</v>
      </c>
      <c r="L778" s="9">
        <v>0.27117750896231602</v>
      </c>
      <c r="N778" s="32">
        <f>IF('System Design'!$F$8=1,'Hourly Demand and Generation'!G778*'System Design'!$F$21,IF('System Design'!$F$8=2,'Hourly Demand and Generation'!H778*'System Design'!$F$21,IF('System Design'!$F$8=3,'Hourly Demand and Generation'!I778*'System Design'!$F$21)))</f>
        <v>42.5</v>
      </c>
      <c r="O778" s="32">
        <f>IF('System Design'!$F$8=1,'Hourly Demand and Generation'!J778*'System Design'!$F$22,IF('System Design'!$F$8=2,'Hourly Demand and Generation'!K778*'System Design'!$F$22,IF('System Design'!$F$8=3,'Hourly Demand and Generation'!L778*'System Design'!$F$22)))</f>
        <v>677.94377240579001</v>
      </c>
      <c r="Q778" s="32">
        <f t="shared" si="171"/>
        <v>0</v>
      </c>
      <c r="R778" s="32">
        <f t="shared" si="176"/>
        <v>5400</v>
      </c>
      <c r="S778" s="32">
        <f t="shared" si="177"/>
        <v>0</v>
      </c>
      <c r="T778" s="32">
        <f t="shared" si="178"/>
        <v>21600</v>
      </c>
      <c r="U778" s="32">
        <f t="shared" si="179"/>
        <v>0</v>
      </c>
      <c r="V778" s="32">
        <f t="shared" si="172"/>
        <v>310.94377240579001</v>
      </c>
      <c r="W778" s="32">
        <f t="shared" si="180"/>
        <v>310.94377240579001</v>
      </c>
      <c r="X778" s="32">
        <f t="shared" si="181"/>
        <v>310.94377240579001</v>
      </c>
    </row>
    <row r="779" spans="1:24" x14ac:dyDescent="0.25">
      <c r="A779" s="2"/>
      <c r="B779" s="2" t="s">
        <v>3</v>
      </c>
      <c r="C779" s="2">
        <f t="shared" si="173"/>
        <v>33</v>
      </c>
      <c r="D779" s="2">
        <f t="shared" si="174"/>
        <v>7</v>
      </c>
      <c r="E779" s="2">
        <f t="shared" si="175"/>
        <v>775</v>
      </c>
      <c r="F779" s="11">
        <v>438.75</v>
      </c>
      <c r="G779" s="9">
        <v>8.5000000000000006E-2</v>
      </c>
      <c r="H779" s="9">
        <v>0.105</v>
      </c>
      <c r="I779" s="10">
        <v>0.125</v>
      </c>
      <c r="J779" s="9">
        <v>0.30507469758260503</v>
      </c>
      <c r="K779" s="9">
        <v>0.30507469758260503</v>
      </c>
      <c r="L779" s="9">
        <v>0.30507469758260503</v>
      </c>
      <c r="N779" s="32">
        <f>IF('System Design'!$F$8=1,'Hourly Demand and Generation'!G779*'System Design'!$F$21,IF('System Design'!$F$8=2,'Hourly Demand and Generation'!H779*'System Design'!$F$21,IF('System Design'!$F$8=3,'Hourly Demand and Generation'!I779*'System Design'!$F$21)))</f>
        <v>62.5</v>
      </c>
      <c r="O779" s="32">
        <f>IF('System Design'!$F$8=1,'Hourly Demand and Generation'!J779*'System Design'!$F$22,IF('System Design'!$F$8=2,'Hourly Demand and Generation'!K779*'System Design'!$F$22,IF('System Design'!$F$8=3,'Hourly Demand and Generation'!L779*'System Design'!$F$22)))</f>
        <v>762.6867439565126</v>
      </c>
      <c r="Q779" s="32">
        <f t="shared" si="171"/>
        <v>0</v>
      </c>
      <c r="R779" s="32">
        <f t="shared" si="176"/>
        <v>5400</v>
      </c>
      <c r="S779" s="32">
        <f t="shared" si="177"/>
        <v>0</v>
      </c>
      <c r="T779" s="32">
        <f t="shared" si="178"/>
        <v>21600</v>
      </c>
      <c r="U779" s="32">
        <f t="shared" si="179"/>
        <v>0</v>
      </c>
      <c r="V779" s="32">
        <f t="shared" si="172"/>
        <v>386.4367439565126</v>
      </c>
      <c r="W779" s="32">
        <f t="shared" si="180"/>
        <v>386.4367439565126</v>
      </c>
      <c r="X779" s="32">
        <f t="shared" si="181"/>
        <v>386.4367439565126</v>
      </c>
    </row>
    <row r="780" spans="1:24" x14ac:dyDescent="0.25">
      <c r="A780" s="2"/>
      <c r="B780" s="2" t="s">
        <v>3</v>
      </c>
      <c r="C780" s="2">
        <f t="shared" si="173"/>
        <v>33</v>
      </c>
      <c r="D780" s="2">
        <f t="shared" si="174"/>
        <v>8</v>
      </c>
      <c r="E780" s="2">
        <f t="shared" si="175"/>
        <v>776</v>
      </c>
      <c r="F780" s="11">
        <v>468</v>
      </c>
      <c r="G780" s="9">
        <v>0.16500000000000001</v>
      </c>
      <c r="H780" s="9">
        <v>0.1875</v>
      </c>
      <c r="I780" s="10">
        <v>0.21</v>
      </c>
      <c r="J780" s="9">
        <v>0.30507469758260503</v>
      </c>
      <c r="K780" s="9">
        <v>0.30507469758260503</v>
      </c>
      <c r="L780" s="9">
        <v>0.30507469758260503</v>
      </c>
      <c r="N780" s="32">
        <f>IF('System Design'!$F$8=1,'Hourly Demand and Generation'!G780*'System Design'!$F$21,IF('System Design'!$F$8=2,'Hourly Demand and Generation'!H780*'System Design'!$F$21,IF('System Design'!$F$8=3,'Hourly Demand and Generation'!I780*'System Design'!$F$21)))</f>
        <v>105</v>
      </c>
      <c r="O780" s="32">
        <f>IF('System Design'!$F$8=1,'Hourly Demand and Generation'!J780*'System Design'!$F$22,IF('System Design'!$F$8=2,'Hourly Demand and Generation'!K780*'System Design'!$F$22,IF('System Design'!$F$8=3,'Hourly Demand and Generation'!L780*'System Design'!$F$22)))</f>
        <v>762.6867439565126</v>
      </c>
      <c r="Q780" s="32">
        <f t="shared" si="171"/>
        <v>0</v>
      </c>
      <c r="R780" s="32">
        <f t="shared" si="176"/>
        <v>5400</v>
      </c>
      <c r="S780" s="32">
        <f t="shared" si="177"/>
        <v>0</v>
      </c>
      <c r="T780" s="32">
        <f t="shared" si="178"/>
        <v>21600</v>
      </c>
      <c r="U780" s="32">
        <f t="shared" si="179"/>
        <v>0</v>
      </c>
      <c r="V780" s="32">
        <f t="shared" si="172"/>
        <v>399.6867439565126</v>
      </c>
      <c r="W780" s="32">
        <f t="shared" si="180"/>
        <v>399.6867439565126</v>
      </c>
      <c r="X780" s="32">
        <f t="shared" si="181"/>
        <v>399.6867439565126</v>
      </c>
    </row>
    <row r="781" spans="1:24" x14ac:dyDescent="0.25">
      <c r="A781" s="2"/>
      <c r="B781" s="2" t="s">
        <v>3</v>
      </c>
      <c r="C781" s="2">
        <f t="shared" si="173"/>
        <v>33</v>
      </c>
      <c r="D781" s="2">
        <f t="shared" si="174"/>
        <v>9</v>
      </c>
      <c r="E781" s="2">
        <f t="shared" si="175"/>
        <v>777</v>
      </c>
      <c r="F781" s="11">
        <v>468</v>
      </c>
      <c r="G781" s="9">
        <v>0.25</v>
      </c>
      <c r="H781" s="9">
        <v>0.27</v>
      </c>
      <c r="I781" s="10">
        <v>0.28999999999999998</v>
      </c>
      <c r="J781" s="9">
        <v>0.27117750896231602</v>
      </c>
      <c r="K781" s="9">
        <v>0.27117750896231602</v>
      </c>
      <c r="L781" s="9">
        <v>0.27117750896231602</v>
      </c>
      <c r="N781" s="32">
        <f>IF('System Design'!$F$8=1,'Hourly Demand and Generation'!G781*'System Design'!$F$21,IF('System Design'!$F$8=2,'Hourly Demand and Generation'!H781*'System Design'!$F$21,IF('System Design'!$F$8=3,'Hourly Demand and Generation'!I781*'System Design'!$F$21)))</f>
        <v>145</v>
      </c>
      <c r="O781" s="32">
        <f>IF('System Design'!$F$8=1,'Hourly Demand and Generation'!J781*'System Design'!$F$22,IF('System Design'!$F$8=2,'Hourly Demand and Generation'!K781*'System Design'!$F$22,IF('System Design'!$F$8=3,'Hourly Demand and Generation'!L781*'System Design'!$F$22)))</f>
        <v>677.94377240579001</v>
      </c>
      <c r="Q781" s="32">
        <f t="shared" si="171"/>
        <v>0</v>
      </c>
      <c r="R781" s="32">
        <f t="shared" si="176"/>
        <v>5400</v>
      </c>
      <c r="S781" s="32">
        <f t="shared" si="177"/>
        <v>0</v>
      </c>
      <c r="T781" s="32">
        <f t="shared" si="178"/>
        <v>21600</v>
      </c>
      <c r="U781" s="32">
        <f t="shared" si="179"/>
        <v>0</v>
      </c>
      <c r="V781" s="32">
        <f t="shared" si="172"/>
        <v>354.94377240579001</v>
      </c>
      <c r="W781" s="32">
        <f t="shared" si="180"/>
        <v>354.94377240579001</v>
      </c>
      <c r="X781" s="32">
        <f t="shared" si="181"/>
        <v>354.94377240579001</v>
      </c>
    </row>
    <row r="782" spans="1:24" x14ac:dyDescent="0.25">
      <c r="A782" s="2"/>
      <c r="B782" s="2" t="s">
        <v>3</v>
      </c>
      <c r="C782" s="2">
        <f t="shared" si="173"/>
        <v>33</v>
      </c>
      <c r="D782" s="2">
        <f t="shared" si="174"/>
        <v>10</v>
      </c>
      <c r="E782" s="2">
        <f t="shared" si="175"/>
        <v>778</v>
      </c>
      <c r="F782" s="11">
        <v>456.3</v>
      </c>
      <c r="G782" s="9">
        <v>0.33500000000000002</v>
      </c>
      <c r="H782" s="9">
        <v>0.35499999999999998</v>
      </c>
      <c r="I782" s="10">
        <v>0.375</v>
      </c>
      <c r="J782" s="9">
        <v>0.30507469758260503</v>
      </c>
      <c r="K782" s="9">
        <v>0.30507469758260503</v>
      </c>
      <c r="L782" s="9">
        <v>0.30507469758260503</v>
      </c>
      <c r="N782" s="32">
        <f>IF('System Design'!$F$8=1,'Hourly Demand and Generation'!G782*'System Design'!$F$21,IF('System Design'!$F$8=2,'Hourly Demand and Generation'!H782*'System Design'!$F$21,IF('System Design'!$F$8=3,'Hourly Demand and Generation'!I782*'System Design'!$F$21)))</f>
        <v>187.5</v>
      </c>
      <c r="O782" s="32">
        <f>IF('System Design'!$F$8=1,'Hourly Demand and Generation'!J782*'System Design'!$F$22,IF('System Design'!$F$8=2,'Hourly Demand and Generation'!K782*'System Design'!$F$22,IF('System Design'!$F$8=3,'Hourly Demand and Generation'!L782*'System Design'!$F$22)))</f>
        <v>762.6867439565126</v>
      </c>
      <c r="Q782" s="32">
        <f t="shared" si="171"/>
        <v>0</v>
      </c>
      <c r="R782" s="32">
        <f t="shared" si="176"/>
        <v>5400</v>
      </c>
      <c r="S782" s="32">
        <f t="shared" si="177"/>
        <v>0</v>
      </c>
      <c r="T782" s="32">
        <f t="shared" si="178"/>
        <v>21600</v>
      </c>
      <c r="U782" s="32">
        <f t="shared" si="179"/>
        <v>0</v>
      </c>
      <c r="V782" s="32">
        <f t="shared" si="172"/>
        <v>493.88674395651259</v>
      </c>
      <c r="W782" s="32">
        <f t="shared" si="180"/>
        <v>493.88674395651259</v>
      </c>
      <c r="X782" s="32">
        <f t="shared" si="181"/>
        <v>493.88674395651259</v>
      </c>
    </row>
    <row r="783" spans="1:24" x14ac:dyDescent="0.25">
      <c r="A783" s="2"/>
      <c r="B783" s="2" t="s">
        <v>3</v>
      </c>
      <c r="C783" s="2">
        <f t="shared" si="173"/>
        <v>33</v>
      </c>
      <c r="D783" s="2">
        <f t="shared" si="174"/>
        <v>11</v>
      </c>
      <c r="E783" s="2">
        <f t="shared" si="175"/>
        <v>779</v>
      </c>
      <c r="F783" s="11">
        <v>450.45</v>
      </c>
      <c r="G783" s="9">
        <v>0.41499999999999998</v>
      </c>
      <c r="H783" s="9">
        <v>0.4375</v>
      </c>
      <c r="I783" s="10">
        <v>0.46</v>
      </c>
      <c r="J783" s="9">
        <v>0.27117750896231602</v>
      </c>
      <c r="K783" s="9">
        <v>0.27117750896231602</v>
      </c>
      <c r="L783" s="9">
        <v>0.27117750896231602</v>
      </c>
      <c r="N783" s="32">
        <f>IF('System Design'!$F$8=1,'Hourly Demand and Generation'!G783*'System Design'!$F$21,IF('System Design'!$F$8=2,'Hourly Demand and Generation'!H783*'System Design'!$F$21,IF('System Design'!$F$8=3,'Hourly Demand and Generation'!I783*'System Design'!$F$21)))</f>
        <v>230</v>
      </c>
      <c r="O783" s="32">
        <f>IF('System Design'!$F$8=1,'Hourly Demand and Generation'!J783*'System Design'!$F$22,IF('System Design'!$F$8=2,'Hourly Demand and Generation'!K783*'System Design'!$F$22,IF('System Design'!$F$8=3,'Hourly Demand and Generation'!L783*'System Design'!$F$22)))</f>
        <v>677.94377240579001</v>
      </c>
      <c r="Q783" s="32">
        <f t="shared" si="171"/>
        <v>0</v>
      </c>
      <c r="R783" s="32">
        <f t="shared" si="176"/>
        <v>5400</v>
      </c>
      <c r="S783" s="32">
        <f t="shared" si="177"/>
        <v>0</v>
      </c>
      <c r="T783" s="32">
        <f t="shared" si="178"/>
        <v>21600</v>
      </c>
      <c r="U783" s="32">
        <f t="shared" si="179"/>
        <v>0</v>
      </c>
      <c r="V783" s="32">
        <f t="shared" si="172"/>
        <v>457.49377240579003</v>
      </c>
      <c r="W783" s="32">
        <f t="shared" si="180"/>
        <v>457.49377240579003</v>
      </c>
      <c r="X783" s="32">
        <f t="shared" si="181"/>
        <v>457.49377240579003</v>
      </c>
    </row>
    <row r="784" spans="1:24" x14ac:dyDescent="0.25">
      <c r="A784" s="2"/>
      <c r="B784" s="2" t="s">
        <v>3</v>
      </c>
      <c r="C784" s="2">
        <f t="shared" si="173"/>
        <v>33</v>
      </c>
      <c r="D784" s="2">
        <f t="shared" si="174"/>
        <v>12</v>
      </c>
      <c r="E784" s="2">
        <f t="shared" si="175"/>
        <v>780</v>
      </c>
      <c r="F784" s="11">
        <v>450.45</v>
      </c>
      <c r="G784" s="9">
        <v>0.5</v>
      </c>
      <c r="H784" s="9">
        <v>0.5</v>
      </c>
      <c r="I784" s="10">
        <v>0.5</v>
      </c>
      <c r="J784" s="9">
        <v>0.25422891465217101</v>
      </c>
      <c r="K784" s="9">
        <v>0.25422891465217101</v>
      </c>
      <c r="L784" s="9">
        <v>0.25422891465217101</v>
      </c>
      <c r="N784" s="32">
        <f>IF('System Design'!$F$8=1,'Hourly Demand and Generation'!G784*'System Design'!$F$21,IF('System Design'!$F$8=2,'Hourly Demand and Generation'!H784*'System Design'!$F$21,IF('System Design'!$F$8=3,'Hourly Demand and Generation'!I784*'System Design'!$F$21)))</f>
        <v>250</v>
      </c>
      <c r="O784" s="32">
        <f>IF('System Design'!$F$8=1,'Hourly Demand and Generation'!J784*'System Design'!$F$22,IF('System Design'!$F$8=2,'Hourly Demand and Generation'!K784*'System Design'!$F$22,IF('System Design'!$F$8=3,'Hourly Demand and Generation'!L784*'System Design'!$F$22)))</f>
        <v>635.57228663042758</v>
      </c>
      <c r="Q784" s="32">
        <f t="shared" si="171"/>
        <v>0</v>
      </c>
      <c r="R784" s="32">
        <f t="shared" si="176"/>
        <v>5400</v>
      </c>
      <c r="S784" s="32">
        <f t="shared" si="177"/>
        <v>0</v>
      </c>
      <c r="T784" s="32">
        <f t="shared" si="178"/>
        <v>21600</v>
      </c>
      <c r="U784" s="32">
        <f t="shared" si="179"/>
        <v>0</v>
      </c>
      <c r="V784" s="32">
        <f t="shared" si="172"/>
        <v>435.1222866304276</v>
      </c>
      <c r="W784" s="32">
        <f t="shared" si="180"/>
        <v>435.1222866304276</v>
      </c>
      <c r="X784" s="32">
        <f t="shared" si="181"/>
        <v>435.1222866304276</v>
      </c>
    </row>
    <row r="785" spans="1:24" x14ac:dyDescent="0.25">
      <c r="A785" s="2"/>
      <c r="B785" s="2" t="s">
        <v>3</v>
      </c>
      <c r="C785" s="2">
        <f t="shared" si="173"/>
        <v>33</v>
      </c>
      <c r="D785" s="2">
        <f t="shared" si="174"/>
        <v>13</v>
      </c>
      <c r="E785" s="2">
        <f t="shared" si="175"/>
        <v>781</v>
      </c>
      <c r="F785" s="11">
        <v>468</v>
      </c>
      <c r="G785" s="9">
        <v>0.41499999999999998</v>
      </c>
      <c r="H785" s="9">
        <v>0.4375</v>
      </c>
      <c r="I785" s="10">
        <v>0.46</v>
      </c>
      <c r="J785" s="9">
        <v>0.27117750896231602</v>
      </c>
      <c r="K785" s="9">
        <v>0.27117750896231602</v>
      </c>
      <c r="L785" s="9">
        <v>0.27117750896231602</v>
      </c>
      <c r="N785" s="32">
        <f>IF('System Design'!$F$8=1,'Hourly Demand and Generation'!G785*'System Design'!$F$21,IF('System Design'!$F$8=2,'Hourly Demand and Generation'!H785*'System Design'!$F$21,IF('System Design'!$F$8=3,'Hourly Demand and Generation'!I785*'System Design'!$F$21)))</f>
        <v>230</v>
      </c>
      <c r="O785" s="32">
        <f>IF('System Design'!$F$8=1,'Hourly Demand and Generation'!J785*'System Design'!$F$22,IF('System Design'!$F$8=2,'Hourly Demand and Generation'!K785*'System Design'!$F$22,IF('System Design'!$F$8=3,'Hourly Demand and Generation'!L785*'System Design'!$F$22)))</f>
        <v>677.94377240579001</v>
      </c>
      <c r="Q785" s="32">
        <f t="shared" si="171"/>
        <v>0</v>
      </c>
      <c r="R785" s="32">
        <f t="shared" si="176"/>
        <v>5400</v>
      </c>
      <c r="S785" s="32">
        <f t="shared" si="177"/>
        <v>0</v>
      </c>
      <c r="T785" s="32">
        <f t="shared" si="178"/>
        <v>21600</v>
      </c>
      <c r="U785" s="32">
        <f t="shared" si="179"/>
        <v>0</v>
      </c>
      <c r="V785" s="32">
        <f t="shared" si="172"/>
        <v>439.94377240579001</v>
      </c>
      <c r="W785" s="32">
        <f t="shared" si="180"/>
        <v>439.94377240579001</v>
      </c>
      <c r="X785" s="32">
        <f t="shared" si="181"/>
        <v>439.94377240579001</v>
      </c>
    </row>
    <row r="786" spans="1:24" x14ac:dyDescent="0.25">
      <c r="A786" s="2"/>
      <c r="B786" s="2" t="s">
        <v>3</v>
      </c>
      <c r="C786" s="2">
        <f t="shared" si="173"/>
        <v>33</v>
      </c>
      <c r="D786" s="2">
        <f t="shared" si="174"/>
        <v>14</v>
      </c>
      <c r="E786" s="2">
        <f t="shared" si="175"/>
        <v>782</v>
      </c>
      <c r="F786" s="11">
        <v>468</v>
      </c>
      <c r="G786" s="9">
        <v>0.33500000000000002</v>
      </c>
      <c r="H786" s="9">
        <v>0.35499999999999998</v>
      </c>
      <c r="I786" s="10">
        <v>0.375</v>
      </c>
      <c r="J786" s="9">
        <v>0.28812610327246102</v>
      </c>
      <c r="K786" s="9">
        <v>0.28812610327246102</v>
      </c>
      <c r="L786" s="9">
        <v>0.28812610327246102</v>
      </c>
      <c r="N786" s="32">
        <f>IF('System Design'!$F$8=1,'Hourly Demand and Generation'!G786*'System Design'!$F$21,IF('System Design'!$F$8=2,'Hourly Demand and Generation'!H786*'System Design'!$F$21,IF('System Design'!$F$8=3,'Hourly Demand and Generation'!I786*'System Design'!$F$21)))</f>
        <v>187.5</v>
      </c>
      <c r="O786" s="32">
        <f>IF('System Design'!$F$8=1,'Hourly Demand and Generation'!J786*'System Design'!$F$22,IF('System Design'!$F$8=2,'Hourly Demand and Generation'!K786*'System Design'!$F$22,IF('System Design'!$F$8=3,'Hourly Demand and Generation'!L786*'System Design'!$F$22)))</f>
        <v>720.31525818115256</v>
      </c>
      <c r="Q786" s="32">
        <f t="shared" si="171"/>
        <v>0</v>
      </c>
      <c r="R786" s="32">
        <f t="shared" si="176"/>
        <v>5400</v>
      </c>
      <c r="S786" s="32">
        <f t="shared" si="177"/>
        <v>0</v>
      </c>
      <c r="T786" s="32">
        <f t="shared" si="178"/>
        <v>21600</v>
      </c>
      <c r="U786" s="32">
        <f t="shared" si="179"/>
        <v>0</v>
      </c>
      <c r="V786" s="32">
        <f t="shared" si="172"/>
        <v>439.81525818115256</v>
      </c>
      <c r="W786" s="32">
        <f t="shared" si="180"/>
        <v>439.81525818115256</v>
      </c>
      <c r="X786" s="32">
        <f t="shared" si="181"/>
        <v>439.81525818115256</v>
      </c>
    </row>
    <row r="787" spans="1:24" x14ac:dyDescent="0.25">
      <c r="A787" s="2"/>
      <c r="B787" s="2" t="s">
        <v>3</v>
      </c>
      <c r="C787" s="2">
        <f t="shared" si="173"/>
        <v>33</v>
      </c>
      <c r="D787" s="2">
        <f t="shared" si="174"/>
        <v>15</v>
      </c>
      <c r="E787" s="2">
        <f t="shared" si="175"/>
        <v>783</v>
      </c>
      <c r="F787" s="11">
        <v>497.25</v>
      </c>
      <c r="G787" s="9">
        <v>0.25</v>
      </c>
      <c r="H787" s="9">
        <v>0.27</v>
      </c>
      <c r="I787" s="10">
        <v>0.28999999999999998</v>
      </c>
      <c r="J787" s="9">
        <v>0.30507469758260503</v>
      </c>
      <c r="K787" s="9">
        <v>0.30507469758260503</v>
      </c>
      <c r="L787" s="9">
        <v>0.30507469758260503</v>
      </c>
      <c r="N787" s="32">
        <f>IF('System Design'!$F$8=1,'Hourly Demand and Generation'!G787*'System Design'!$F$21,IF('System Design'!$F$8=2,'Hourly Demand and Generation'!H787*'System Design'!$F$21,IF('System Design'!$F$8=3,'Hourly Demand and Generation'!I787*'System Design'!$F$21)))</f>
        <v>145</v>
      </c>
      <c r="O787" s="32">
        <f>IF('System Design'!$F$8=1,'Hourly Demand and Generation'!J787*'System Design'!$F$22,IF('System Design'!$F$8=2,'Hourly Demand and Generation'!K787*'System Design'!$F$22,IF('System Design'!$F$8=3,'Hourly Demand and Generation'!L787*'System Design'!$F$22)))</f>
        <v>762.6867439565126</v>
      </c>
      <c r="Q787" s="32">
        <f t="shared" si="171"/>
        <v>0</v>
      </c>
      <c r="R787" s="32">
        <f t="shared" si="176"/>
        <v>5400</v>
      </c>
      <c r="S787" s="32">
        <f t="shared" si="177"/>
        <v>0</v>
      </c>
      <c r="T787" s="32">
        <f t="shared" si="178"/>
        <v>21600</v>
      </c>
      <c r="U787" s="32">
        <f t="shared" si="179"/>
        <v>0</v>
      </c>
      <c r="V787" s="32">
        <f t="shared" si="172"/>
        <v>410.4367439565126</v>
      </c>
      <c r="W787" s="32">
        <f t="shared" si="180"/>
        <v>410.4367439565126</v>
      </c>
      <c r="X787" s="32">
        <f t="shared" si="181"/>
        <v>410.4367439565126</v>
      </c>
    </row>
    <row r="788" spans="1:24" x14ac:dyDescent="0.25">
      <c r="A788" s="2"/>
      <c r="B788" s="2" t="s">
        <v>3</v>
      </c>
      <c r="C788" s="2">
        <f t="shared" si="173"/>
        <v>33</v>
      </c>
      <c r="D788" s="2">
        <f t="shared" si="174"/>
        <v>16</v>
      </c>
      <c r="E788" s="2">
        <f t="shared" si="175"/>
        <v>784</v>
      </c>
      <c r="F788" s="11">
        <v>526.5</v>
      </c>
      <c r="G788" s="9">
        <v>0.16500000000000001</v>
      </c>
      <c r="H788" s="9">
        <v>0.1875</v>
      </c>
      <c r="I788" s="10">
        <v>0.21</v>
      </c>
      <c r="J788" s="9">
        <v>0.30507469758260503</v>
      </c>
      <c r="K788" s="9">
        <v>0.30507469758260503</v>
      </c>
      <c r="L788" s="9">
        <v>0.30507469758260503</v>
      </c>
      <c r="N788" s="32">
        <f>IF('System Design'!$F$8=1,'Hourly Demand and Generation'!G788*'System Design'!$F$21,IF('System Design'!$F$8=2,'Hourly Demand and Generation'!H788*'System Design'!$F$21,IF('System Design'!$F$8=3,'Hourly Demand and Generation'!I788*'System Design'!$F$21)))</f>
        <v>105</v>
      </c>
      <c r="O788" s="32">
        <f>IF('System Design'!$F$8=1,'Hourly Demand and Generation'!J788*'System Design'!$F$22,IF('System Design'!$F$8=2,'Hourly Demand and Generation'!K788*'System Design'!$F$22,IF('System Design'!$F$8=3,'Hourly Demand and Generation'!L788*'System Design'!$F$22)))</f>
        <v>762.6867439565126</v>
      </c>
      <c r="Q788" s="32">
        <f t="shared" si="171"/>
        <v>0</v>
      </c>
      <c r="R788" s="32">
        <f t="shared" si="176"/>
        <v>5400</v>
      </c>
      <c r="S788" s="32">
        <f t="shared" si="177"/>
        <v>0</v>
      </c>
      <c r="T788" s="32">
        <f t="shared" si="178"/>
        <v>21600</v>
      </c>
      <c r="U788" s="32">
        <f t="shared" si="179"/>
        <v>0</v>
      </c>
      <c r="V788" s="32">
        <f t="shared" si="172"/>
        <v>341.1867439565126</v>
      </c>
      <c r="W788" s="32">
        <f t="shared" si="180"/>
        <v>341.1867439565126</v>
      </c>
      <c r="X788" s="32">
        <f t="shared" si="181"/>
        <v>341.1867439565126</v>
      </c>
    </row>
    <row r="789" spans="1:24" x14ac:dyDescent="0.25">
      <c r="A789" s="2"/>
      <c r="B789" s="2" t="s">
        <v>3</v>
      </c>
      <c r="C789" s="2">
        <f t="shared" si="173"/>
        <v>33</v>
      </c>
      <c r="D789" s="2">
        <f t="shared" si="174"/>
        <v>17</v>
      </c>
      <c r="E789" s="2">
        <f t="shared" si="175"/>
        <v>785</v>
      </c>
      <c r="F789" s="11">
        <v>555.75</v>
      </c>
      <c r="G789" s="9">
        <v>8.5000000000000006E-2</v>
      </c>
      <c r="H789" s="9">
        <v>0.105</v>
      </c>
      <c r="I789" s="10">
        <v>0.125</v>
      </c>
      <c r="J789" s="9">
        <v>0.33897188620289498</v>
      </c>
      <c r="K789" s="9">
        <v>0.33897188620289498</v>
      </c>
      <c r="L789" s="9">
        <v>0.33897188620289498</v>
      </c>
      <c r="N789" s="32">
        <f>IF('System Design'!$F$8=1,'Hourly Demand and Generation'!G789*'System Design'!$F$21,IF('System Design'!$F$8=2,'Hourly Demand and Generation'!H789*'System Design'!$F$21,IF('System Design'!$F$8=3,'Hourly Demand and Generation'!I789*'System Design'!$F$21)))</f>
        <v>62.5</v>
      </c>
      <c r="O789" s="32">
        <f>IF('System Design'!$F$8=1,'Hourly Demand and Generation'!J789*'System Design'!$F$22,IF('System Design'!$F$8=2,'Hourly Demand and Generation'!K789*'System Design'!$F$22,IF('System Design'!$F$8=3,'Hourly Demand and Generation'!L789*'System Design'!$F$22)))</f>
        <v>847.42971550723746</v>
      </c>
      <c r="Q789" s="32">
        <f t="shared" si="171"/>
        <v>0</v>
      </c>
      <c r="R789" s="32">
        <f t="shared" si="176"/>
        <v>5400</v>
      </c>
      <c r="S789" s="32">
        <f t="shared" si="177"/>
        <v>0</v>
      </c>
      <c r="T789" s="32">
        <f t="shared" si="178"/>
        <v>21600</v>
      </c>
      <c r="U789" s="32">
        <f t="shared" si="179"/>
        <v>0</v>
      </c>
      <c r="V789" s="32">
        <f t="shared" si="172"/>
        <v>354.17971550723746</v>
      </c>
      <c r="W789" s="32">
        <f t="shared" si="180"/>
        <v>354.17971550723746</v>
      </c>
      <c r="X789" s="32">
        <f t="shared" si="181"/>
        <v>354.17971550723746</v>
      </c>
    </row>
    <row r="790" spans="1:24" x14ac:dyDescent="0.25">
      <c r="A790" s="2"/>
      <c r="B790" s="2" t="s">
        <v>3</v>
      </c>
      <c r="C790" s="2">
        <f t="shared" si="173"/>
        <v>33</v>
      </c>
      <c r="D790" s="2">
        <f t="shared" si="174"/>
        <v>18</v>
      </c>
      <c r="E790" s="2">
        <f t="shared" si="175"/>
        <v>786</v>
      </c>
      <c r="F790" s="11">
        <v>585</v>
      </c>
      <c r="G790" s="9">
        <v>0.04</v>
      </c>
      <c r="H790" s="9">
        <v>6.25E-2</v>
      </c>
      <c r="I790" s="10">
        <v>8.5000000000000006E-2</v>
      </c>
      <c r="J790" s="9">
        <v>0.32202329189274997</v>
      </c>
      <c r="K790" s="9">
        <v>0.32202329189274997</v>
      </c>
      <c r="L790" s="9">
        <v>0.32202329189274997</v>
      </c>
      <c r="N790" s="32">
        <f>IF('System Design'!$F$8=1,'Hourly Demand and Generation'!G790*'System Design'!$F$21,IF('System Design'!$F$8=2,'Hourly Demand and Generation'!H790*'System Design'!$F$21,IF('System Design'!$F$8=3,'Hourly Demand and Generation'!I790*'System Design'!$F$21)))</f>
        <v>42.5</v>
      </c>
      <c r="O790" s="32">
        <f>IF('System Design'!$F$8=1,'Hourly Demand and Generation'!J790*'System Design'!$F$22,IF('System Design'!$F$8=2,'Hourly Demand and Generation'!K790*'System Design'!$F$22,IF('System Design'!$F$8=3,'Hourly Demand and Generation'!L790*'System Design'!$F$22)))</f>
        <v>805.05822973187492</v>
      </c>
      <c r="Q790" s="32">
        <f t="shared" si="171"/>
        <v>0</v>
      </c>
      <c r="R790" s="32">
        <f t="shared" si="176"/>
        <v>5400</v>
      </c>
      <c r="S790" s="32">
        <f t="shared" si="177"/>
        <v>0</v>
      </c>
      <c r="T790" s="32">
        <f t="shared" si="178"/>
        <v>21600</v>
      </c>
      <c r="U790" s="32">
        <f t="shared" si="179"/>
        <v>0</v>
      </c>
      <c r="V790" s="32">
        <f t="shared" si="172"/>
        <v>262.55822973187492</v>
      </c>
      <c r="W790" s="32">
        <f t="shared" si="180"/>
        <v>262.55822973187492</v>
      </c>
      <c r="X790" s="32">
        <f t="shared" si="181"/>
        <v>262.55822973187492</v>
      </c>
    </row>
    <row r="791" spans="1:24" x14ac:dyDescent="0.25">
      <c r="A791" s="2"/>
      <c r="B791" s="2" t="s">
        <v>3</v>
      </c>
      <c r="C791" s="2">
        <f t="shared" si="173"/>
        <v>33</v>
      </c>
      <c r="D791" s="2">
        <f t="shared" si="174"/>
        <v>19</v>
      </c>
      <c r="E791" s="2">
        <f t="shared" si="175"/>
        <v>787</v>
      </c>
      <c r="F791" s="11">
        <v>567.45000000000005</v>
      </c>
      <c r="G791" s="9">
        <v>0</v>
      </c>
      <c r="H791" s="9">
        <v>0.02</v>
      </c>
      <c r="I791" s="10">
        <v>0.04</v>
      </c>
      <c r="J791" s="9">
        <v>0.30507469758260503</v>
      </c>
      <c r="K791" s="9">
        <v>0.30507469758260503</v>
      </c>
      <c r="L791" s="9">
        <v>0.30507469758260503</v>
      </c>
      <c r="N791" s="32">
        <f>IF('System Design'!$F$8=1,'Hourly Demand and Generation'!G791*'System Design'!$F$21,IF('System Design'!$F$8=2,'Hourly Demand and Generation'!H791*'System Design'!$F$21,IF('System Design'!$F$8=3,'Hourly Demand and Generation'!I791*'System Design'!$F$21)))</f>
        <v>20</v>
      </c>
      <c r="O791" s="32">
        <f>IF('System Design'!$F$8=1,'Hourly Demand and Generation'!J791*'System Design'!$F$22,IF('System Design'!$F$8=2,'Hourly Demand and Generation'!K791*'System Design'!$F$22,IF('System Design'!$F$8=3,'Hourly Demand and Generation'!L791*'System Design'!$F$22)))</f>
        <v>762.6867439565126</v>
      </c>
      <c r="Q791" s="32">
        <f t="shared" si="171"/>
        <v>0</v>
      </c>
      <c r="R791" s="32">
        <f t="shared" si="176"/>
        <v>5400</v>
      </c>
      <c r="S791" s="32">
        <f t="shared" si="177"/>
        <v>0</v>
      </c>
      <c r="T791" s="32">
        <f t="shared" si="178"/>
        <v>21600</v>
      </c>
      <c r="U791" s="32">
        <f t="shared" si="179"/>
        <v>0</v>
      </c>
      <c r="V791" s="32">
        <f t="shared" si="172"/>
        <v>215.23674395651256</v>
      </c>
      <c r="W791" s="32">
        <f t="shared" si="180"/>
        <v>215.23674395651256</v>
      </c>
      <c r="X791" s="32">
        <f t="shared" si="181"/>
        <v>215.23674395651256</v>
      </c>
    </row>
    <row r="792" spans="1:24" x14ac:dyDescent="0.25">
      <c r="A792" s="2"/>
      <c r="B792" s="2" t="s">
        <v>3</v>
      </c>
      <c r="C792" s="2">
        <f t="shared" si="173"/>
        <v>33</v>
      </c>
      <c r="D792" s="2">
        <f t="shared" si="174"/>
        <v>20</v>
      </c>
      <c r="E792" s="2">
        <f t="shared" si="175"/>
        <v>788</v>
      </c>
      <c r="F792" s="11">
        <v>555.75</v>
      </c>
      <c r="G792" s="9">
        <v>0</v>
      </c>
      <c r="H792" s="9">
        <v>0</v>
      </c>
      <c r="I792" s="10">
        <v>0</v>
      </c>
      <c r="J792" s="9">
        <v>0.30507469758260503</v>
      </c>
      <c r="K792" s="9">
        <v>0.30507469758260503</v>
      </c>
      <c r="L792" s="9">
        <v>0.30507469758260503</v>
      </c>
      <c r="N792" s="32">
        <f>IF('System Design'!$F$8=1,'Hourly Demand and Generation'!G792*'System Design'!$F$21,IF('System Design'!$F$8=2,'Hourly Demand and Generation'!H792*'System Design'!$F$21,IF('System Design'!$F$8=3,'Hourly Demand and Generation'!I792*'System Design'!$F$21)))</f>
        <v>0</v>
      </c>
      <c r="O792" s="32">
        <f>IF('System Design'!$F$8=1,'Hourly Demand and Generation'!J792*'System Design'!$F$22,IF('System Design'!$F$8=2,'Hourly Demand and Generation'!K792*'System Design'!$F$22,IF('System Design'!$F$8=3,'Hourly Demand and Generation'!L792*'System Design'!$F$22)))</f>
        <v>762.6867439565126</v>
      </c>
      <c r="Q792" s="32">
        <f t="shared" si="171"/>
        <v>0</v>
      </c>
      <c r="R792" s="32">
        <f t="shared" si="176"/>
        <v>5400</v>
      </c>
      <c r="S792" s="32">
        <f t="shared" si="177"/>
        <v>0</v>
      </c>
      <c r="T792" s="32">
        <f t="shared" si="178"/>
        <v>21600</v>
      </c>
      <c r="U792" s="32">
        <f t="shared" si="179"/>
        <v>0</v>
      </c>
      <c r="V792" s="32">
        <f t="shared" si="172"/>
        <v>206.9367439565126</v>
      </c>
      <c r="W792" s="32">
        <f t="shared" si="180"/>
        <v>206.9367439565126</v>
      </c>
      <c r="X792" s="32">
        <f t="shared" si="181"/>
        <v>206.9367439565126</v>
      </c>
    </row>
    <row r="793" spans="1:24" x14ac:dyDescent="0.25">
      <c r="A793" s="2"/>
      <c r="B793" s="2" t="s">
        <v>3</v>
      </c>
      <c r="C793" s="2">
        <f t="shared" si="173"/>
        <v>33</v>
      </c>
      <c r="D793" s="2">
        <f t="shared" si="174"/>
        <v>21</v>
      </c>
      <c r="E793" s="2">
        <f t="shared" si="175"/>
        <v>789</v>
      </c>
      <c r="F793" s="11">
        <v>526.5</v>
      </c>
      <c r="G793" s="9">
        <v>0</v>
      </c>
      <c r="H793" s="9">
        <v>0</v>
      </c>
      <c r="I793" s="10">
        <v>0</v>
      </c>
      <c r="J793" s="9">
        <v>0.30507469758260503</v>
      </c>
      <c r="K793" s="9">
        <v>0.30507469758260503</v>
      </c>
      <c r="L793" s="9">
        <v>0.30507469758260503</v>
      </c>
      <c r="N793" s="32">
        <f>IF('System Design'!$F$8=1,'Hourly Demand and Generation'!G793*'System Design'!$F$21,IF('System Design'!$F$8=2,'Hourly Demand and Generation'!H793*'System Design'!$F$21,IF('System Design'!$F$8=3,'Hourly Demand and Generation'!I793*'System Design'!$F$21)))</f>
        <v>0</v>
      </c>
      <c r="O793" s="32">
        <f>IF('System Design'!$F$8=1,'Hourly Demand and Generation'!J793*'System Design'!$F$22,IF('System Design'!$F$8=2,'Hourly Demand and Generation'!K793*'System Design'!$F$22,IF('System Design'!$F$8=3,'Hourly Demand and Generation'!L793*'System Design'!$F$22)))</f>
        <v>762.6867439565126</v>
      </c>
      <c r="Q793" s="32">
        <f t="shared" si="171"/>
        <v>0</v>
      </c>
      <c r="R793" s="32">
        <f t="shared" si="176"/>
        <v>5400</v>
      </c>
      <c r="S793" s="32">
        <f t="shared" si="177"/>
        <v>0</v>
      </c>
      <c r="T793" s="32">
        <f t="shared" si="178"/>
        <v>21600</v>
      </c>
      <c r="U793" s="32">
        <f t="shared" si="179"/>
        <v>0</v>
      </c>
      <c r="V793" s="32">
        <f t="shared" si="172"/>
        <v>236.1867439565126</v>
      </c>
      <c r="W793" s="32">
        <f t="shared" si="180"/>
        <v>236.1867439565126</v>
      </c>
      <c r="X793" s="32">
        <f t="shared" si="181"/>
        <v>236.1867439565126</v>
      </c>
    </row>
    <row r="794" spans="1:24" x14ac:dyDescent="0.25">
      <c r="A794" s="2"/>
      <c r="B794" s="2" t="s">
        <v>3</v>
      </c>
      <c r="C794" s="2">
        <f t="shared" si="173"/>
        <v>33</v>
      </c>
      <c r="D794" s="2">
        <f t="shared" si="174"/>
        <v>22</v>
      </c>
      <c r="E794" s="2">
        <f t="shared" si="175"/>
        <v>790</v>
      </c>
      <c r="F794" s="11">
        <v>497.25</v>
      </c>
      <c r="G794" s="9">
        <v>0</v>
      </c>
      <c r="H794" s="9">
        <v>0</v>
      </c>
      <c r="I794" s="10">
        <v>0</v>
      </c>
      <c r="J794" s="9">
        <v>0.32202329189274997</v>
      </c>
      <c r="K794" s="9">
        <v>0.32202329189274997</v>
      </c>
      <c r="L794" s="9">
        <v>0.32202329189274997</v>
      </c>
      <c r="N794" s="32">
        <f>IF('System Design'!$F$8=1,'Hourly Demand and Generation'!G794*'System Design'!$F$21,IF('System Design'!$F$8=2,'Hourly Demand and Generation'!H794*'System Design'!$F$21,IF('System Design'!$F$8=3,'Hourly Demand and Generation'!I794*'System Design'!$F$21)))</f>
        <v>0</v>
      </c>
      <c r="O794" s="32">
        <f>IF('System Design'!$F$8=1,'Hourly Demand and Generation'!J794*'System Design'!$F$22,IF('System Design'!$F$8=2,'Hourly Demand and Generation'!K794*'System Design'!$F$22,IF('System Design'!$F$8=3,'Hourly Demand and Generation'!L794*'System Design'!$F$22)))</f>
        <v>805.05822973187492</v>
      </c>
      <c r="Q794" s="32">
        <f t="shared" si="171"/>
        <v>0</v>
      </c>
      <c r="R794" s="32">
        <f t="shared" si="176"/>
        <v>5400</v>
      </c>
      <c r="S794" s="32">
        <f t="shared" si="177"/>
        <v>0</v>
      </c>
      <c r="T794" s="32">
        <f t="shared" si="178"/>
        <v>21600</v>
      </c>
      <c r="U794" s="32">
        <f t="shared" si="179"/>
        <v>0</v>
      </c>
      <c r="V794" s="32">
        <f t="shared" si="172"/>
        <v>307.80822973187492</v>
      </c>
      <c r="W794" s="32">
        <f t="shared" si="180"/>
        <v>307.80822973187492</v>
      </c>
      <c r="X794" s="32">
        <f t="shared" si="181"/>
        <v>307.80822973187492</v>
      </c>
    </row>
    <row r="795" spans="1:24" x14ac:dyDescent="0.25">
      <c r="A795" s="2"/>
      <c r="B795" s="2" t="s">
        <v>3</v>
      </c>
      <c r="C795" s="2">
        <f t="shared" si="173"/>
        <v>33</v>
      </c>
      <c r="D795" s="2">
        <f t="shared" si="174"/>
        <v>23</v>
      </c>
      <c r="E795" s="2">
        <f t="shared" si="175"/>
        <v>791</v>
      </c>
      <c r="F795" s="11">
        <v>468</v>
      </c>
      <c r="G795" s="9">
        <v>0</v>
      </c>
      <c r="H795" s="9">
        <v>0</v>
      </c>
      <c r="I795" s="10">
        <v>0</v>
      </c>
      <c r="J795" s="9">
        <v>0.27117750896231602</v>
      </c>
      <c r="K795" s="9">
        <v>0.27117750896231602</v>
      </c>
      <c r="L795" s="9">
        <v>0.27117750896231602</v>
      </c>
      <c r="N795" s="32">
        <f>IF('System Design'!$F$8=1,'Hourly Demand and Generation'!G795*'System Design'!$F$21,IF('System Design'!$F$8=2,'Hourly Demand and Generation'!H795*'System Design'!$F$21,IF('System Design'!$F$8=3,'Hourly Demand and Generation'!I795*'System Design'!$F$21)))</f>
        <v>0</v>
      </c>
      <c r="O795" s="32">
        <f>IF('System Design'!$F$8=1,'Hourly Demand and Generation'!J795*'System Design'!$F$22,IF('System Design'!$F$8=2,'Hourly Demand and Generation'!K795*'System Design'!$F$22,IF('System Design'!$F$8=3,'Hourly Demand and Generation'!L795*'System Design'!$F$22)))</f>
        <v>677.94377240579001</v>
      </c>
      <c r="Q795" s="32">
        <f t="shared" si="171"/>
        <v>0</v>
      </c>
      <c r="R795" s="32">
        <f t="shared" si="176"/>
        <v>5400</v>
      </c>
      <c r="S795" s="32">
        <f t="shared" si="177"/>
        <v>0</v>
      </c>
      <c r="T795" s="32">
        <f t="shared" si="178"/>
        <v>21600</v>
      </c>
      <c r="U795" s="32">
        <f t="shared" si="179"/>
        <v>0</v>
      </c>
      <c r="V795" s="32">
        <f t="shared" si="172"/>
        <v>209.94377240579001</v>
      </c>
      <c r="W795" s="32">
        <f t="shared" si="180"/>
        <v>209.94377240579001</v>
      </c>
      <c r="X795" s="32">
        <f t="shared" si="181"/>
        <v>209.94377240579001</v>
      </c>
    </row>
    <row r="796" spans="1:24" x14ac:dyDescent="0.25">
      <c r="A796" s="2"/>
      <c r="B796" s="2" t="s">
        <v>3</v>
      </c>
      <c r="C796" s="2">
        <f t="shared" si="173"/>
        <v>33</v>
      </c>
      <c r="D796" s="2">
        <f t="shared" si="174"/>
        <v>24</v>
      </c>
      <c r="E796" s="2">
        <f t="shared" si="175"/>
        <v>792</v>
      </c>
      <c r="F796" s="11">
        <v>409.5</v>
      </c>
      <c r="G796" s="9">
        <v>0</v>
      </c>
      <c r="H796" s="9">
        <v>0</v>
      </c>
      <c r="I796" s="10">
        <v>0</v>
      </c>
      <c r="J796" s="9">
        <v>0.27117750896231602</v>
      </c>
      <c r="K796" s="9">
        <v>0.27117750896231602</v>
      </c>
      <c r="L796" s="9">
        <v>0.27117750896231602</v>
      </c>
      <c r="N796" s="32">
        <f>IF('System Design'!$F$8=1,'Hourly Demand and Generation'!G796*'System Design'!$F$21,IF('System Design'!$F$8=2,'Hourly Demand and Generation'!H796*'System Design'!$F$21,IF('System Design'!$F$8=3,'Hourly Demand and Generation'!I796*'System Design'!$F$21)))</f>
        <v>0</v>
      </c>
      <c r="O796" s="32">
        <f>IF('System Design'!$F$8=1,'Hourly Demand and Generation'!J796*'System Design'!$F$22,IF('System Design'!$F$8=2,'Hourly Demand and Generation'!K796*'System Design'!$F$22,IF('System Design'!$F$8=3,'Hourly Demand and Generation'!L796*'System Design'!$F$22)))</f>
        <v>677.94377240579001</v>
      </c>
      <c r="Q796" s="32">
        <f t="shared" si="171"/>
        <v>0</v>
      </c>
      <c r="R796" s="32">
        <f t="shared" si="176"/>
        <v>5400</v>
      </c>
      <c r="S796" s="32">
        <f t="shared" si="177"/>
        <v>0</v>
      </c>
      <c r="T796" s="32">
        <f t="shared" si="178"/>
        <v>21600</v>
      </c>
      <c r="U796" s="32">
        <f t="shared" si="179"/>
        <v>0</v>
      </c>
      <c r="V796" s="32">
        <f t="shared" si="172"/>
        <v>268.44377240579001</v>
      </c>
      <c r="W796" s="32">
        <f t="shared" si="180"/>
        <v>268.44377240579001</v>
      </c>
      <c r="X796" s="32">
        <f t="shared" si="181"/>
        <v>268.44377240579001</v>
      </c>
    </row>
    <row r="797" spans="1:24" x14ac:dyDescent="0.25">
      <c r="A797" s="2"/>
      <c r="B797" s="2" t="s">
        <v>3</v>
      </c>
      <c r="C797" s="2">
        <f>C796+1</f>
        <v>34</v>
      </c>
      <c r="D797" s="2">
        <v>1</v>
      </c>
      <c r="E797" s="2">
        <f t="shared" si="175"/>
        <v>793</v>
      </c>
      <c r="F797" s="11">
        <v>351</v>
      </c>
      <c r="G797" s="9">
        <v>0</v>
      </c>
      <c r="H797" s="9">
        <v>0</v>
      </c>
      <c r="I797" s="9">
        <v>0</v>
      </c>
      <c r="J797" s="9">
        <v>0.48</v>
      </c>
      <c r="K797" s="9">
        <v>0.48</v>
      </c>
      <c r="L797" s="9">
        <v>0.48</v>
      </c>
      <c r="N797" s="32">
        <f>IF('System Design'!$F$8=1,'Hourly Demand and Generation'!G797*'System Design'!$F$21,IF('System Design'!$F$8=2,'Hourly Demand and Generation'!H797*'System Design'!$F$21,IF('System Design'!$F$8=3,'Hourly Demand and Generation'!I797*'System Design'!$F$21)))</f>
        <v>0</v>
      </c>
      <c r="O797" s="32">
        <f>IF('System Design'!$F$8=1,'Hourly Demand and Generation'!J797*'System Design'!$F$22,IF('System Design'!$F$8=2,'Hourly Demand and Generation'!K797*'System Design'!$F$22,IF('System Design'!$F$8=3,'Hourly Demand and Generation'!L797*'System Design'!$F$22)))</f>
        <v>1200</v>
      </c>
      <c r="Q797" s="32">
        <f t="shared" si="171"/>
        <v>0</v>
      </c>
      <c r="R797" s="32">
        <f t="shared" si="176"/>
        <v>5400</v>
      </c>
      <c r="S797" s="32">
        <f t="shared" si="177"/>
        <v>0</v>
      </c>
      <c r="T797" s="32">
        <f t="shared" si="178"/>
        <v>21600</v>
      </c>
      <c r="U797" s="32">
        <f t="shared" si="179"/>
        <v>0</v>
      </c>
      <c r="V797" s="32">
        <f t="shared" si="172"/>
        <v>849</v>
      </c>
      <c r="W797" s="32">
        <f t="shared" si="180"/>
        <v>849</v>
      </c>
      <c r="X797" s="32">
        <f t="shared" si="181"/>
        <v>849</v>
      </c>
    </row>
    <row r="798" spans="1:24" x14ac:dyDescent="0.25">
      <c r="A798" s="2"/>
      <c r="B798" s="2" t="s">
        <v>3</v>
      </c>
      <c r="C798" s="2">
        <f>C797</f>
        <v>34</v>
      </c>
      <c r="D798" s="2">
        <f>D797+1</f>
        <v>2</v>
      </c>
      <c r="E798" s="2">
        <f t="shared" si="175"/>
        <v>794</v>
      </c>
      <c r="F798" s="11">
        <v>321.75</v>
      </c>
      <c r="G798" s="9">
        <v>0</v>
      </c>
      <c r="H798" s="9">
        <v>0</v>
      </c>
      <c r="I798" s="10">
        <v>0</v>
      </c>
      <c r="J798" s="9">
        <v>0.432</v>
      </c>
      <c r="K798" s="9">
        <v>0.432</v>
      </c>
      <c r="L798" s="9">
        <v>0.432</v>
      </c>
      <c r="N798" s="32">
        <f>IF('System Design'!$F$8=1,'Hourly Demand and Generation'!G798*'System Design'!$F$21,IF('System Design'!$F$8=2,'Hourly Demand and Generation'!H798*'System Design'!$F$21,IF('System Design'!$F$8=3,'Hourly Demand and Generation'!I798*'System Design'!$F$21)))</f>
        <v>0</v>
      </c>
      <c r="O798" s="32">
        <f>IF('System Design'!$F$8=1,'Hourly Demand and Generation'!J798*'System Design'!$F$22,IF('System Design'!$F$8=2,'Hourly Demand and Generation'!K798*'System Design'!$F$22,IF('System Design'!$F$8=3,'Hourly Demand and Generation'!L798*'System Design'!$F$22)))</f>
        <v>1080</v>
      </c>
      <c r="Q798" s="32">
        <f t="shared" si="171"/>
        <v>0</v>
      </c>
      <c r="R798" s="32">
        <f t="shared" si="176"/>
        <v>5400</v>
      </c>
      <c r="S798" s="32">
        <f t="shared" si="177"/>
        <v>0</v>
      </c>
      <c r="T798" s="32">
        <f t="shared" si="178"/>
        <v>21600</v>
      </c>
      <c r="U798" s="32">
        <f t="shared" si="179"/>
        <v>0</v>
      </c>
      <c r="V798" s="32">
        <f t="shared" si="172"/>
        <v>758.25</v>
      </c>
      <c r="W798" s="32">
        <f t="shared" si="180"/>
        <v>758.25</v>
      </c>
      <c r="X798" s="32">
        <f t="shared" si="181"/>
        <v>758.25</v>
      </c>
    </row>
    <row r="799" spans="1:24" x14ac:dyDescent="0.25">
      <c r="A799" s="2"/>
      <c r="B799" s="2" t="s">
        <v>3</v>
      </c>
      <c r="C799" s="2">
        <f t="shared" ref="C799:C820" si="182">C798</f>
        <v>34</v>
      </c>
      <c r="D799" s="2">
        <f t="shared" ref="D799:D820" si="183">D798+1</f>
        <v>3</v>
      </c>
      <c r="E799" s="2">
        <f t="shared" si="175"/>
        <v>795</v>
      </c>
      <c r="F799" s="11">
        <v>292.5</v>
      </c>
      <c r="G799" s="9">
        <v>0</v>
      </c>
      <c r="H799" s="9">
        <v>0</v>
      </c>
      <c r="I799" s="10">
        <v>0</v>
      </c>
      <c r="J799" s="9">
        <v>0.432</v>
      </c>
      <c r="K799" s="9">
        <v>0.432</v>
      </c>
      <c r="L799" s="9">
        <v>0.432</v>
      </c>
      <c r="N799" s="32">
        <f>IF('System Design'!$F$8=1,'Hourly Demand and Generation'!G799*'System Design'!$F$21,IF('System Design'!$F$8=2,'Hourly Demand and Generation'!H799*'System Design'!$F$21,IF('System Design'!$F$8=3,'Hourly Demand and Generation'!I799*'System Design'!$F$21)))</f>
        <v>0</v>
      </c>
      <c r="O799" s="32">
        <f>IF('System Design'!$F$8=1,'Hourly Demand and Generation'!J799*'System Design'!$F$22,IF('System Design'!$F$8=2,'Hourly Demand and Generation'!K799*'System Design'!$F$22,IF('System Design'!$F$8=3,'Hourly Demand and Generation'!L799*'System Design'!$F$22)))</f>
        <v>1080</v>
      </c>
      <c r="Q799" s="32">
        <f t="shared" si="171"/>
        <v>0</v>
      </c>
      <c r="R799" s="32">
        <f t="shared" si="176"/>
        <v>5400</v>
      </c>
      <c r="S799" s="32">
        <f t="shared" si="177"/>
        <v>0</v>
      </c>
      <c r="T799" s="32">
        <f t="shared" si="178"/>
        <v>21600</v>
      </c>
      <c r="U799" s="32">
        <f t="shared" si="179"/>
        <v>0</v>
      </c>
      <c r="V799" s="32">
        <f t="shared" si="172"/>
        <v>787.5</v>
      </c>
      <c r="W799" s="32">
        <f t="shared" si="180"/>
        <v>787.5</v>
      </c>
      <c r="X799" s="32">
        <f t="shared" si="181"/>
        <v>787.5</v>
      </c>
    </row>
    <row r="800" spans="1:24" x14ac:dyDescent="0.25">
      <c r="A800" s="2"/>
      <c r="B800" s="2" t="s">
        <v>3</v>
      </c>
      <c r="C800" s="2">
        <f t="shared" si="182"/>
        <v>34</v>
      </c>
      <c r="D800" s="2">
        <f t="shared" si="183"/>
        <v>4</v>
      </c>
      <c r="E800" s="2">
        <f t="shared" si="175"/>
        <v>796</v>
      </c>
      <c r="F800" s="11">
        <v>351</v>
      </c>
      <c r="G800" s="9">
        <v>0</v>
      </c>
      <c r="H800" s="9">
        <v>0</v>
      </c>
      <c r="I800" s="10">
        <v>0</v>
      </c>
      <c r="J800" s="9">
        <v>0.48</v>
      </c>
      <c r="K800" s="9">
        <v>0.48</v>
      </c>
      <c r="L800" s="9">
        <v>0.48</v>
      </c>
      <c r="N800" s="32">
        <f>IF('System Design'!$F$8=1,'Hourly Demand and Generation'!G800*'System Design'!$F$21,IF('System Design'!$F$8=2,'Hourly Demand and Generation'!H800*'System Design'!$F$21,IF('System Design'!$F$8=3,'Hourly Demand and Generation'!I800*'System Design'!$F$21)))</f>
        <v>0</v>
      </c>
      <c r="O800" s="32">
        <f>IF('System Design'!$F$8=1,'Hourly Demand and Generation'!J800*'System Design'!$F$22,IF('System Design'!$F$8=2,'Hourly Demand and Generation'!K800*'System Design'!$F$22,IF('System Design'!$F$8=3,'Hourly Demand and Generation'!L800*'System Design'!$F$22)))</f>
        <v>1200</v>
      </c>
      <c r="Q800" s="32">
        <f t="shared" si="171"/>
        <v>0</v>
      </c>
      <c r="R800" s="32">
        <f t="shared" si="176"/>
        <v>5400</v>
      </c>
      <c r="S800" s="32">
        <f t="shared" si="177"/>
        <v>0</v>
      </c>
      <c r="T800" s="32">
        <f t="shared" si="178"/>
        <v>21600</v>
      </c>
      <c r="U800" s="32">
        <f t="shared" si="179"/>
        <v>0</v>
      </c>
      <c r="V800" s="32">
        <f t="shared" si="172"/>
        <v>849</v>
      </c>
      <c r="W800" s="32">
        <f t="shared" si="180"/>
        <v>849</v>
      </c>
      <c r="X800" s="32">
        <f t="shared" si="181"/>
        <v>849</v>
      </c>
    </row>
    <row r="801" spans="1:24" x14ac:dyDescent="0.25">
      <c r="A801" s="2"/>
      <c r="B801" s="2" t="s">
        <v>3</v>
      </c>
      <c r="C801" s="2">
        <f t="shared" si="182"/>
        <v>34</v>
      </c>
      <c r="D801" s="2">
        <f t="shared" si="183"/>
        <v>5</v>
      </c>
      <c r="E801" s="2">
        <f t="shared" si="175"/>
        <v>797</v>
      </c>
      <c r="F801" s="11">
        <v>380.25</v>
      </c>
      <c r="G801" s="9">
        <v>0</v>
      </c>
      <c r="H801" s="9">
        <v>0.02</v>
      </c>
      <c r="I801" s="10">
        <v>0.04</v>
      </c>
      <c r="J801" s="9">
        <v>0.38400000000000001</v>
      </c>
      <c r="K801" s="9">
        <v>0.38400000000000001</v>
      </c>
      <c r="L801" s="9">
        <v>0.38400000000000001</v>
      </c>
      <c r="N801" s="32">
        <f>IF('System Design'!$F$8=1,'Hourly Demand and Generation'!G801*'System Design'!$F$21,IF('System Design'!$F$8=2,'Hourly Demand and Generation'!H801*'System Design'!$F$21,IF('System Design'!$F$8=3,'Hourly Demand and Generation'!I801*'System Design'!$F$21)))</f>
        <v>20</v>
      </c>
      <c r="O801" s="32">
        <f>IF('System Design'!$F$8=1,'Hourly Demand and Generation'!J801*'System Design'!$F$22,IF('System Design'!$F$8=2,'Hourly Demand and Generation'!K801*'System Design'!$F$22,IF('System Design'!$F$8=3,'Hourly Demand and Generation'!L801*'System Design'!$F$22)))</f>
        <v>960</v>
      </c>
      <c r="Q801" s="32">
        <f t="shared" si="171"/>
        <v>0</v>
      </c>
      <c r="R801" s="32">
        <f t="shared" si="176"/>
        <v>5400</v>
      </c>
      <c r="S801" s="32">
        <f t="shared" si="177"/>
        <v>0</v>
      </c>
      <c r="T801" s="32">
        <f t="shared" si="178"/>
        <v>21600</v>
      </c>
      <c r="U801" s="32">
        <f t="shared" si="179"/>
        <v>0</v>
      </c>
      <c r="V801" s="32">
        <f t="shared" si="172"/>
        <v>599.75</v>
      </c>
      <c r="W801" s="32">
        <f t="shared" si="180"/>
        <v>599.75</v>
      </c>
      <c r="X801" s="32">
        <f t="shared" si="181"/>
        <v>599.75</v>
      </c>
    </row>
    <row r="802" spans="1:24" x14ac:dyDescent="0.25">
      <c r="A802" s="2"/>
      <c r="B802" s="2" t="s">
        <v>3</v>
      </c>
      <c r="C802" s="2">
        <f t="shared" si="182"/>
        <v>34</v>
      </c>
      <c r="D802" s="2">
        <f t="shared" si="183"/>
        <v>6</v>
      </c>
      <c r="E802" s="2">
        <f t="shared" si="175"/>
        <v>798</v>
      </c>
      <c r="F802" s="11">
        <v>409.5</v>
      </c>
      <c r="G802" s="9">
        <v>0.04</v>
      </c>
      <c r="H802" s="9">
        <v>6.25E-2</v>
      </c>
      <c r="I802" s="10">
        <v>8.5000000000000006E-2</v>
      </c>
      <c r="J802" s="9">
        <v>0.38400000000000001</v>
      </c>
      <c r="K802" s="9">
        <v>0.38400000000000001</v>
      </c>
      <c r="L802" s="9">
        <v>0.38400000000000001</v>
      </c>
      <c r="N802" s="32">
        <f>IF('System Design'!$F$8=1,'Hourly Demand and Generation'!G802*'System Design'!$F$21,IF('System Design'!$F$8=2,'Hourly Demand and Generation'!H802*'System Design'!$F$21,IF('System Design'!$F$8=3,'Hourly Demand and Generation'!I802*'System Design'!$F$21)))</f>
        <v>42.5</v>
      </c>
      <c r="O802" s="32">
        <f>IF('System Design'!$F$8=1,'Hourly Demand and Generation'!J802*'System Design'!$F$22,IF('System Design'!$F$8=2,'Hourly Demand and Generation'!K802*'System Design'!$F$22,IF('System Design'!$F$8=3,'Hourly Demand and Generation'!L802*'System Design'!$F$22)))</f>
        <v>960</v>
      </c>
      <c r="Q802" s="32">
        <f t="shared" si="171"/>
        <v>0</v>
      </c>
      <c r="R802" s="32">
        <f t="shared" si="176"/>
        <v>5400</v>
      </c>
      <c r="S802" s="32">
        <f t="shared" si="177"/>
        <v>0</v>
      </c>
      <c r="T802" s="32">
        <f t="shared" si="178"/>
        <v>21600</v>
      </c>
      <c r="U802" s="32">
        <f t="shared" si="179"/>
        <v>0</v>
      </c>
      <c r="V802" s="32">
        <f t="shared" si="172"/>
        <v>593</v>
      </c>
      <c r="W802" s="32">
        <f t="shared" si="180"/>
        <v>593</v>
      </c>
      <c r="X802" s="32">
        <f t="shared" si="181"/>
        <v>593</v>
      </c>
    </row>
    <row r="803" spans="1:24" x14ac:dyDescent="0.25">
      <c r="A803" s="2"/>
      <c r="B803" s="2" t="s">
        <v>3</v>
      </c>
      <c r="C803" s="2">
        <f t="shared" si="182"/>
        <v>34</v>
      </c>
      <c r="D803" s="2">
        <f t="shared" si="183"/>
        <v>7</v>
      </c>
      <c r="E803" s="2">
        <f t="shared" si="175"/>
        <v>799</v>
      </c>
      <c r="F803" s="11">
        <v>438.75</v>
      </c>
      <c r="G803" s="9">
        <v>8.5000000000000006E-2</v>
      </c>
      <c r="H803" s="9">
        <v>0.105</v>
      </c>
      <c r="I803" s="10">
        <v>0.125</v>
      </c>
      <c r="J803" s="9">
        <v>0.432</v>
      </c>
      <c r="K803" s="9">
        <v>0.432</v>
      </c>
      <c r="L803" s="9">
        <v>0.432</v>
      </c>
      <c r="N803" s="32">
        <f>IF('System Design'!$F$8=1,'Hourly Demand and Generation'!G803*'System Design'!$F$21,IF('System Design'!$F$8=2,'Hourly Demand and Generation'!H803*'System Design'!$F$21,IF('System Design'!$F$8=3,'Hourly Demand and Generation'!I803*'System Design'!$F$21)))</f>
        <v>62.5</v>
      </c>
      <c r="O803" s="32">
        <f>IF('System Design'!$F$8=1,'Hourly Demand and Generation'!J803*'System Design'!$F$22,IF('System Design'!$F$8=2,'Hourly Demand and Generation'!K803*'System Design'!$F$22,IF('System Design'!$F$8=3,'Hourly Demand and Generation'!L803*'System Design'!$F$22)))</f>
        <v>1080</v>
      </c>
      <c r="Q803" s="32">
        <f t="shared" si="171"/>
        <v>0</v>
      </c>
      <c r="R803" s="32">
        <f t="shared" si="176"/>
        <v>5400</v>
      </c>
      <c r="S803" s="32">
        <f t="shared" si="177"/>
        <v>0</v>
      </c>
      <c r="T803" s="32">
        <f t="shared" si="178"/>
        <v>21600</v>
      </c>
      <c r="U803" s="32">
        <f t="shared" si="179"/>
        <v>0</v>
      </c>
      <c r="V803" s="32">
        <f t="shared" si="172"/>
        <v>703.75</v>
      </c>
      <c r="W803" s="32">
        <f t="shared" si="180"/>
        <v>703.75</v>
      </c>
      <c r="X803" s="32">
        <f t="shared" si="181"/>
        <v>703.75</v>
      </c>
    </row>
    <row r="804" spans="1:24" x14ac:dyDescent="0.25">
      <c r="A804" s="2"/>
      <c r="B804" s="2" t="s">
        <v>3</v>
      </c>
      <c r="C804" s="2">
        <f t="shared" si="182"/>
        <v>34</v>
      </c>
      <c r="D804" s="2">
        <f t="shared" si="183"/>
        <v>8</v>
      </c>
      <c r="E804" s="2">
        <f t="shared" si="175"/>
        <v>800</v>
      </c>
      <c r="F804" s="11">
        <v>468</v>
      </c>
      <c r="G804" s="9">
        <v>0.16500000000000001</v>
      </c>
      <c r="H804" s="9">
        <v>0.1875</v>
      </c>
      <c r="I804" s="10">
        <v>0.21</v>
      </c>
      <c r="J804" s="9">
        <v>0.432</v>
      </c>
      <c r="K804" s="9">
        <v>0.432</v>
      </c>
      <c r="L804" s="9">
        <v>0.432</v>
      </c>
      <c r="N804" s="32">
        <f>IF('System Design'!$F$8=1,'Hourly Demand and Generation'!G804*'System Design'!$F$21,IF('System Design'!$F$8=2,'Hourly Demand and Generation'!H804*'System Design'!$F$21,IF('System Design'!$F$8=3,'Hourly Demand and Generation'!I804*'System Design'!$F$21)))</f>
        <v>105</v>
      </c>
      <c r="O804" s="32">
        <f>IF('System Design'!$F$8=1,'Hourly Demand and Generation'!J804*'System Design'!$F$22,IF('System Design'!$F$8=2,'Hourly Demand and Generation'!K804*'System Design'!$F$22,IF('System Design'!$F$8=3,'Hourly Demand and Generation'!L804*'System Design'!$F$22)))</f>
        <v>1080</v>
      </c>
      <c r="Q804" s="32">
        <f t="shared" si="171"/>
        <v>0</v>
      </c>
      <c r="R804" s="32">
        <f t="shared" si="176"/>
        <v>5400</v>
      </c>
      <c r="S804" s="32">
        <f t="shared" si="177"/>
        <v>0</v>
      </c>
      <c r="T804" s="32">
        <f t="shared" si="178"/>
        <v>21600</v>
      </c>
      <c r="U804" s="32">
        <f t="shared" si="179"/>
        <v>0</v>
      </c>
      <c r="V804" s="32">
        <f t="shared" si="172"/>
        <v>717</v>
      </c>
      <c r="W804" s="32">
        <f t="shared" si="180"/>
        <v>717</v>
      </c>
      <c r="X804" s="32">
        <f t="shared" si="181"/>
        <v>717</v>
      </c>
    </row>
    <row r="805" spans="1:24" x14ac:dyDescent="0.25">
      <c r="A805" s="2"/>
      <c r="B805" s="2" t="s">
        <v>3</v>
      </c>
      <c r="C805" s="2">
        <f t="shared" si="182"/>
        <v>34</v>
      </c>
      <c r="D805" s="2">
        <f t="shared" si="183"/>
        <v>9</v>
      </c>
      <c r="E805" s="2">
        <f t="shared" si="175"/>
        <v>801</v>
      </c>
      <c r="F805" s="11">
        <v>468</v>
      </c>
      <c r="G805" s="9">
        <v>0.25</v>
      </c>
      <c r="H805" s="9">
        <v>0.27</v>
      </c>
      <c r="I805" s="10">
        <v>0.28999999999999998</v>
      </c>
      <c r="J805" s="9">
        <v>0.38400000000000001</v>
      </c>
      <c r="K805" s="9">
        <v>0.38400000000000001</v>
      </c>
      <c r="L805" s="9">
        <v>0.38400000000000001</v>
      </c>
      <c r="N805" s="32">
        <f>IF('System Design'!$F$8=1,'Hourly Demand and Generation'!G805*'System Design'!$F$21,IF('System Design'!$F$8=2,'Hourly Demand and Generation'!H805*'System Design'!$F$21,IF('System Design'!$F$8=3,'Hourly Demand and Generation'!I805*'System Design'!$F$21)))</f>
        <v>145</v>
      </c>
      <c r="O805" s="32">
        <f>IF('System Design'!$F$8=1,'Hourly Demand and Generation'!J805*'System Design'!$F$22,IF('System Design'!$F$8=2,'Hourly Demand and Generation'!K805*'System Design'!$F$22,IF('System Design'!$F$8=3,'Hourly Demand and Generation'!L805*'System Design'!$F$22)))</f>
        <v>960</v>
      </c>
      <c r="Q805" s="32">
        <f t="shared" si="171"/>
        <v>0</v>
      </c>
      <c r="R805" s="32">
        <f t="shared" si="176"/>
        <v>5400</v>
      </c>
      <c r="S805" s="32">
        <f t="shared" si="177"/>
        <v>0</v>
      </c>
      <c r="T805" s="32">
        <f t="shared" si="178"/>
        <v>21600</v>
      </c>
      <c r="U805" s="32">
        <f t="shared" si="179"/>
        <v>0</v>
      </c>
      <c r="V805" s="32">
        <f t="shared" si="172"/>
        <v>637</v>
      </c>
      <c r="W805" s="32">
        <f t="shared" si="180"/>
        <v>637</v>
      </c>
      <c r="X805" s="32">
        <f t="shared" si="181"/>
        <v>637</v>
      </c>
    </row>
    <row r="806" spans="1:24" x14ac:dyDescent="0.25">
      <c r="A806" s="2"/>
      <c r="B806" s="2" t="s">
        <v>3</v>
      </c>
      <c r="C806" s="2">
        <f t="shared" si="182"/>
        <v>34</v>
      </c>
      <c r="D806" s="2">
        <f t="shared" si="183"/>
        <v>10</v>
      </c>
      <c r="E806" s="2">
        <f t="shared" si="175"/>
        <v>802</v>
      </c>
      <c r="F806" s="11">
        <v>456.3</v>
      </c>
      <c r="G806" s="9">
        <v>0.33500000000000002</v>
      </c>
      <c r="H806" s="9">
        <v>0.35499999999999998</v>
      </c>
      <c r="I806" s="10">
        <v>0.375</v>
      </c>
      <c r="J806" s="9">
        <v>0.432</v>
      </c>
      <c r="K806" s="9">
        <v>0.432</v>
      </c>
      <c r="L806" s="9">
        <v>0.432</v>
      </c>
      <c r="N806" s="32">
        <f>IF('System Design'!$F$8=1,'Hourly Demand and Generation'!G806*'System Design'!$F$21,IF('System Design'!$F$8=2,'Hourly Demand and Generation'!H806*'System Design'!$F$21,IF('System Design'!$F$8=3,'Hourly Demand and Generation'!I806*'System Design'!$F$21)))</f>
        <v>187.5</v>
      </c>
      <c r="O806" s="32">
        <f>IF('System Design'!$F$8=1,'Hourly Demand and Generation'!J806*'System Design'!$F$22,IF('System Design'!$F$8=2,'Hourly Demand and Generation'!K806*'System Design'!$F$22,IF('System Design'!$F$8=3,'Hourly Demand and Generation'!L806*'System Design'!$F$22)))</f>
        <v>1080</v>
      </c>
      <c r="Q806" s="32">
        <f t="shared" si="171"/>
        <v>0</v>
      </c>
      <c r="R806" s="32">
        <f t="shared" si="176"/>
        <v>5400</v>
      </c>
      <c r="S806" s="32">
        <f t="shared" si="177"/>
        <v>0</v>
      </c>
      <c r="T806" s="32">
        <f t="shared" si="178"/>
        <v>21600</v>
      </c>
      <c r="U806" s="32">
        <f t="shared" si="179"/>
        <v>0</v>
      </c>
      <c r="V806" s="32">
        <f t="shared" si="172"/>
        <v>811.2</v>
      </c>
      <c r="W806" s="32">
        <f t="shared" si="180"/>
        <v>811.2</v>
      </c>
      <c r="X806" s="32">
        <f t="shared" si="181"/>
        <v>811.2</v>
      </c>
    </row>
    <row r="807" spans="1:24" x14ac:dyDescent="0.25">
      <c r="A807" s="2"/>
      <c r="B807" s="2" t="s">
        <v>3</v>
      </c>
      <c r="C807" s="2">
        <f t="shared" si="182"/>
        <v>34</v>
      </c>
      <c r="D807" s="2">
        <f t="shared" si="183"/>
        <v>11</v>
      </c>
      <c r="E807" s="2">
        <f t="shared" si="175"/>
        <v>803</v>
      </c>
      <c r="F807" s="11">
        <v>450.45</v>
      </c>
      <c r="G807" s="9">
        <v>0.41499999999999998</v>
      </c>
      <c r="H807" s="9">
        <v>0.4375</v>
      </c>
      <c r="I807" s="10">
        <v>0.46</v>
      </c>
      <c r="J807" s="9">
        <v>0.38400000000000001</v>
      </c>
      <c r="K807" s="9">
        <v>0.38400000000000001</v>
      </c>
      <c r="L807" s="9">
        <v>0.38400000000000001</v>
      </c>
      <c r="N807" s="32">
        <f>IF('System Design'!$F$8=1,'Hourly Demand and Generation'!G807*'System Design'!$F$21,IF('System Design'!$F$8=2,'Hourly Demand and Generation'!H807*'System Design'!$F$21,IF('System Design'!$F$8=3,'Hourly Demand and Generation'!I807*'System Design'!$F$21)))</f>
        <v>230</v>
      </c>
      <c r="O807" s="32">
        <f>IF('System Design'!$F$8=1,'Hourly Demand and Generation'!J807*'System Design'!$F$22,IF('System Design'!$F$8=2,'Hourly Demand and Generation'!K807*'System Design'!$F$22,IF('System Design'!$F$8=3,'Hourly Demand and Generation'!L807*'System Design'!$F$22)))</f>
        <v>960</v>
      </c>
      <c r="Q807" s="32">
        <f t="shared" si="171"/>
        <v>0</v>
      </c>
      <c r="R807" s="32">
        <f t="shared" si="176"/>
        <v>5400</v>
      </c>
      <c r="S807" s="32">
        <f t="shared" si="177"/>
        <v>0</v>
      </c>
      <c r="T807" s="32">
        <f t="shared" si="178"/>
        <v>21600</v>
      </c>
      <c r="U807" s="32">
        <f t="shared" si="179"/>
        <v>0</v>
      </c>
      <c r="V807" s="32">
        <f t="shared" si="172"/>
        <v>739.55</v>
      </c>
      <c r="W807" s="32">
        <f t="shared" si="180"/>
        <v>739.55</v>
      </c>
      <c r="X807" s="32">
        <f t="shared" si="181"/>
        <v>739.55</v>
      </c>
    </row>
    <row r="808" spans="1:24" x14ac:dyDescent="0.25">
      <c r="A808" s="2"/>
      <c r="B808" s="2" t="s">
        <v>3</v>
      </c>
      <c r="C808" s="2">
        <f t="shared" si="182"/>
        <v>34</v>
      </c>
      <c r="D808" s="2">
        <f t="shared" si="183"/>
        <v>12</v>
      </c>
      <c r="E808" s="2">
        <f t="shared" si="175"/>
        <v>804</v>
      </c>
      <c r="F808" s="11">
        <v>450.45</v>
      </c>
      <c r="G808" s="9">
        <v>0.5</v>
      </c>
      <c r="H808" s="9">
        <v>0.5</v>
      </c>
      <c r="I808" s="10">
        <v>0.5</v>
      </c>
      <c r="J808" s="9">
        <v>0.36</v>
      </c>
      <c r="K808" s="9">
        <v>0.36</v>
      </c>
      <c r="L808" s="9">
        <v>0.36</v>
      </c>
      <c r="N808" s="32">
        <f>IF('System Design'!$F$8=1,'Hourly Demand and Generation'!G808*'System Design'!$F$21,IF('System Design'!$F$8=2,'Hourly Demand and Generation'!H808*'System Design'!$F$21,IF('System Design'!$F$8=3,'Hourly Demand and Generation'!I808*'System Design'!$F$21)))</f>
        <v>250</v>
      </c>
      <c r="O808" s="32">
        <f>IF('System Design'!$F$8=1,'Hourly Demand and Generation'!J808*'System Design'!$F$22,IF('System Design'!$F$8=2,'Hourly Demand and Generation'!K808*'System Design'!$F$22,IF('System Design'!$F$8=3,'Hourly Demand and Generation'!L808*'System Design'!$F$22)))</f>
        <v>900</v>
      </c>
      <c r="Q808" s="32">
        <f t="shared" si="171"/>
        <v>0</v>
      </c>
      <c r="R808" s="32">
        <f t="shared" si="176"/>
        <v>5400</v>
      </c>
      <c r="S808" s="32">
        <f t="shared" si="177"/>
        <v>0</v>
      </c>
      <c r="T808" s="32">
        <f t="shared" si="178"/>
        <v>21600</v>
      </c>
      <c r="U808" s="32">
        <f t="shared" si="179"/>
        <v>0</v>
      </c>
      <c r="V808" s="32">
        <f t="shared" si="172"/>
        <v>699.55</v>
      </c>
      <c r="W808" s="32">
        <f t="shared" si="180"/>
        <v>699.55</v>
      </c>
      <c r="X808" s="32">
        <f t="shared" si="181"/>
        <v>699.55</v>
      </c>
    </row>
    <row r="809" spans="1:24" x14ac:dyDescent="0.25">
      <c r="A809" s="2"/>
      <c r="B809" s="2" t="s">
        <v>3</v>
      </c>
      <c r="C809" s="2">
        <f t="shared" si="182"/>
        <v>34</v>
      </c>
      <c r="D809" s="2">
        <f t="shared" si="183"/>
        <v>13</v>
      </c>
      <c r="E809" s="2">
        <f t="shared" si="175"/>
        <v>805</v>
      </c>
      <c r="F809" s="11">
        <v>468</v>
      </c>
      <c r="G809" s="9">
        <v>0.41499999999999998</v>
      </c>
      <c r="H809" s="9">
        <v>0.4375</v>
      </c>
      <c r="I809" s="10">
        <v>0.46</v>
      </c>
      <c r="J809" s="9">
        <v>0.38400000000000001</v>
      </c>
      <c r="K809" s="9">
        <v>0.38400000000000001</v>
      </c>
      <c r="L809" s="9">
        <v>0.38400000000000001</v>
      </c>
      <c r="N809" s="32">
        <f>IF('System Design'!$F$8=1,'Hourly Demand and Generation'!G809*'System Design'!$F$21,IF('System Design'!$F$8=2,'Hourly Demand and Generation'!H809*'System Design'!$F$21,IF('System Design'!$F$8=3,'Hourly Demand and Generation'!I809*'System Design'!$F$21)))</f>
        <v>230</v>
      </c>
      <c r="O809" s="32">
        <f>IF('System Design'!$F$8=1,'Hourly Demand and Generation'!J809*'System Design'!$F$22,IF('System Design'!$F$8=2,'Hourly Demand and Generation'!K809*'System Design'!$F$22,IF('System Design'!$F$8=3,'Hourly Demand and Generation'!L809*'System Design'!$F$22)))</f>
        <v>960</v>
      </c>
      <c r="Q809" s="32">
        <f t="shared" si="171"/>
        <v>0</v>
      </c>
      <c r="R809" s="32">
        <f t="shared" si="176"/>
        <v>5400</v>
      </c>
      <c r="S809" s="32">
        <f t="shared" si="177"/>
        <v>0</v>
      </c>
      <c r="T809" s="32">
        <f t="shared" si="178"/>
        <v>21600</v>
      </c>
      <c r="U809" s="32">
        <f t="shared" si="179"/>
        <v>0</v>
      </c>
      <c r="V809" s="32">
        <f t="shared" si="172"/>
        <v>722</v>
      </c>
      <c r="W809" s="32">
        <f t="shared" si="180"/>
        <v>722</v>
      </c>
      <c r="X809" s="32">
        <f t="shared" si="181"/>
        <v>722</v>
      </c>
    </row>
    <row r="810" spans="1:24" x14ac:dyDescent="0.25">
      <c r="A810" s="2"/>
      <c r="B810" s="2" t="s">
        <v>3</v>
      </c>
      <c r="C810" s="2">
        <f t="shared" si="182"/>
        <v>34</v>
      </c>
      <c r="D810" s="2">
        <f t="shared" si="183"/>
        <v>14</v>
      </c>
      <c r="E810" s="2">
        <f t="shared" si="175"/>
        <v>806</v>
      </c>
      <c r="F810" s="11">
        <v>468</v>
      </c>
      <c r="G810" s="9">
        <v>0.33500000000000002</v>
      </c>
      <c r="H810" s="9">
        <v>0.35499999999999998</v>
      </c>
      <c r="I810" s="10">
        <v>0.375</v>
      </c>
      <c r="J810" s="9">
        <v>0.40799999999999997</v>
      </c>
      <c r="K810" s="9">
        <v>0.40799999999999997</v>
      </c>
      <c r="L810" s="9">
        <v>0.40799999999999997</v>
      </c>
      <c r="N810" s="32">
        <f>IF('System Design'!$F$8=1,'Hourly Demand and Generation'!G810*'System Design'!$F$21,IF('System Design'!$F$8=2,'Hourly Demand and Generation'!H810*'System Design'!$F$21,IF('System Design'!$F$8=3,'Hourly Demand and Generation'!I810*'System Design'!$F$21)))</f>
        <v>187.5</v>
      </c>
      <c r="O810" s="32">
        <f>IF('System Design'!$F$8=1,'Hourly Demand and Generation'!J810*'System Design'!$F$22,IF('System Design'!$F$8=2,'Hourly Demand and Generation'!K810*'System Design'!$F$22,IF('System Design'!$F$8=3,'Hourly Demand and Generation'!L810*'System Design'!$F$22)))</f>
        <v>1019.9999999999999</v>
      </c>
      <c r="Q810" s="32">
        <f t="shared" si="171"/>
        <v>0</v>
      </c>
      <c r="R810" s="32">
        <f t="shared" si="176"/>
        <v>5400</v>
      </c>
      <c r="S810" s="32">
        <f t="shared" si="177"/>
        <v>0</v>
      </c>
      <c r="T810" s="32">
        <f t="shared" si="178"/>
        <v>21600</v>
      </c>
      <c r="U810" s="32">
        <f t="shared" si="179"/>
        <v>0</v>
      </c>
      <c r="V810" s="32">
        <f t="shared" si="172"/>
        <v>739.5</v>
      </c>
      <c r="W810" s="32">
        <f t="shared" si="180"/>
        <v>739.5</v>
      </c>
      <c r="X810" s="32">
        <f t="shared" si="181"/>
        <v>739.5</v>
      </c>
    </row>
    <row r="811" spans="1:24" x14ac:dyDescent="0.25">
      <c r="A811" s="2"/>
      <c r="B811" s="2" t="s">
        <v>3</v>
      </c>
      <c r="C811" s="2">
        <f t="shared" si="182"/>
        <v>34</v>
      </c>
      <c r="D811" s="2">
        <f t="shared" si="183"/>
        <v>15</v>
      </c>
      <c r="E811" s="2">
        <f t="shared" si="175"/>
        <v>807</v>
      </c>
      <c r="F811" s="11">
        <v>497.25</v>
      </c>
      <c r="G811" s="9">
        <v>0.25</v>
      </c>
      <c r="H811" s="9">
        <v>0.27</v>
      </c>
      <c r="I811" s="10">
        <v>0.28999999999999998</v>
      </c>
      <c r="J811" s="9">
        <v>0.432</v>
      </c>
      <c r="K811" s="9">
        <v>0.432</v>
      </c>
      <c r="L811" s="9">
        <v>0.432</v>
      </c>
      <c r="N811" s="32">
        <f>IF('System Design'!$F$8=1,'Hourly Demand and Generation'!G811*'System Design'!$F$21,IF('System Design'!$F$8=2,'Hourly Demand and Generation'!H811*'System Design'!$F$21,IF('System Design'!$F$8=3,'Hourly Demand and Generation'!I811*'System Design'!$F$21)))</f>
        <v>145</v>
      </c>
      <c r="O811" s="32">
        <f>IF('System Design'!$F$8=1,'Hourly Demand and Generation'!J811*'System Design'!$F$22,IF('System Design'!$F$8=2,'Hourly Demand and Generation'!K811*'System Design'!$F$22,IF('System Design'!$F$8=3,'Hourly Demand and Generation'!L811*'System Design'!$F$22)))</f>
        <v>1080</v>
      </c>
      <c r="Q811" s="32">
        <f t="shared" si="171"/>
        <v>0</v>
      </c>
      <c r="R811" s="32">
        <f t="shared" si="176"/>
        <v>5400</v>
      </c>
      <c r="S811" s="32">
        <f t="shared" si="177"/>
        <v>0</v>
      </c>
      <c r="T811" s="32">
        <f t="shared" si="178"/>
        <v>21600</v>
      </c>
      <c r="U811" s="32">
        <f t="shared" si="179"/>
        <v>0</v>
      </c>
      <c r="V811" s="32">
        <f t="shared" si="172"/>
        <v>727.75</v>
      </c>
      <c r="W811" s="32">
        <f t="shared" si="180"/>
        <v>727.75</v>
      </c>
      <c r="X811" s="32">
        <f t="shared" si="181"/>
        <v>727.75</v>
      </c>
    </row>
    <row r="812" spans="1:24" x14ac:dyDescent="0.25">
      <c r="A812" s="2"/>
      <c r="B812" s="2" t="s">
        <v>3</v>
      </c>
      <c r="C812" s="2">
        <f t="shared" si="182"/>
        <v>34</v>
      </c>
      <c r="D812" s="2">
        <f t="shared" si="183"/>
        <v>16</v>
      </c>
      <c r="E812" s="2">
        <f t="shared" si="175"/>
        <v>808</v>
      </c>
      <c r="F812" s="11">
        <v>526.5</v>
      </c>
      <c r="G812" s="9">
        <v>0.16500000000000001</v>
      </c>
      <c r="H812" s="9">
        <v>0.1875</v>
      </c>
      <c r="I812" s="10">
        <v>0.21</v>
      </c>
      <c r="J812" s="9">
        <v>0.432</v>
      </c>
      <c r="K812" s="9">
        <v>0.432</v>
      </c>
      <c r="L812" s="9">
        <v>0.432</v>
      </c>
      <c r="N812" s="32">
        <f>IF('System Design'!$F$8=1,'Hourly Demand and Generation'!G812*'System Design'!$F$21,IF('System Design'!$F$8=2,'Hourly Demand and Generation'!H812*'System Design'!$F$21,IF('System Design'!$F$8=3,'Hourly Demand and Generation'!I812*'System Design'!$F$21)))</f>
        <v>105</v>
      </c>
      <c r="O812" s="32">
        <f>IF('System Design'!$F$8=1,'Hourly Demand and Generation'!J812*'System Design'!$F$22,IF('System Design'!$F$8=2,'Hourly Demand and Generation'!K812*'System Design'!$F$22,IF('System Design'!$F$8=3,'Hourly Demand and Generation'!L812*'System Design'!$F$22)))</f>
        <v>1080</v>
      </c>
      <c r="Q812" s="32">
        <f t="shared" si="171"/>
        <v>0</v>
      </c>
      <c r="R812" s="32">
        <f t="shared" si="176"/>
        <v>5400</v>
      </c>
      <c r="S812" s="32">
        <f t="shared" si="177"/>
        <v>0</v>
      </c>
      <c r="T812" s="32">
        <f t="shared" si="178"/>
        <v>21600</v>
      </c>
      <c r="U812" s="32">
        <f t="shared" si="179"/>
        <v>0</v>
      </c>
      <c r="V812" s="32">
        <f t="shared" si="172"/>
        <v>658.5</v>
      </c>
      <c r="W812" s="32">
        <f t="shared" si="180"/>
        <v>658.5</v>
      </c>
      <c r="X812" s="32">
        <f t="shared" si="181"/>
        <v>658.5</v>
      </c>
    </row>
    <row r="813" spans="1:24" x14ac:dyDescent="0.25">
      <c r="A813" s="2"/>
      <c r="B813" s="2" t="s">
        <v>3</v>
      </c>
      <c r="C813" s="2">
        <f t="shared" si="182"/>
        <v>34</v>
      </c>
      <c r="D813" s="2">
        <f t="shared" si="183"/>
        <v>17</v>
      </c>
      <c r="E813" s="2">
        <f t="shared" si="175"/>
        <v>809</v>
      </c>
      <c r="F813" s="11">
        <v>555.75</v>
      </c>
      <c r="G813" s="9">
        <v>8.5000000000000006E-2</v>
      </c>
      <c r="H813" s="9">
        <v>0.105</v>
      </c>
      <c r="I813" s="10">
        <v>0.125</v>
      </c>
      <c r="J813" s="9">
        <v>0.48</v>
      </c>
      <c r="K813" s="9">
        <v>0.48</v>
      </c>
      <c r="L813" s="9">
        <v>0.48</v>
      </c>
      <c r="N813" s="32">
        <f>IF('System Design'!$F$8=1,'Hourly Demand and Generation'!G813*'System Design'!$F$21,IF('System Design'!$F$8=2,'Hourly Demand and Generation'!H813*'System Design'!$F$21,IF('System Design'!$F$8=3,'Hourly Demand and Generation'!I813*'System Design'!$F$21)))</f>
        <v>62.5</v>
      </c>
      <c r="O813" s="32">
        <f>IF('System Design'!$F$8=1,'Hourly Demand and Generation'!J813*'System Design'!$F$22,IF('System Design'!$F$8=2,'Hourly Demand and Generation'!K813*'System Design'!$F$22,IF('System Design'!$F$8=3,'Hourly Demand and Generation'!L813*'System Design'!$F$22)))</f>
        <v>1200</v>
      </c>
      <c r="Q813" s="32">
        <f t="shared" si="171"/>
        <v>0</v>
      </c>
      <c r="R813" s="32">
        <f t="shared" si="176"/>
        <v>5400</v>
      </c>
      <c r="S813" s="32">
        <f t="shared" si="177"/>
        <v>0</v>
      </c>
      <c r="T813" s="32">
        <f t="shared" si="178"/>
        <v>21600</v>
      </c>
      <c r="U813" s="32">
        <f t="shared" si="179"/>
        <v>0</v>
      </c>
      <c r="V813" s="32">
        <f t="shared" si="172"/>
        <v>706.75</v>
      </c>
      <c r="W813" s="32">
        <f t="shared" si="180"/>
        <v>706.75</v>
      </c>
      <c r="X813" s="32">
        <f t="shared" si="181"/>
        <v>706.75</v>
      </c>
    </row>
    <row r="814" spans="1:24" x14ac:dyDescent="0.25">
      <c r="A814" s="2"/>
      <c r="B814" s="2" t="s">
        <v>3</v>
      </c>
      <c r="C814" s="2">
        <f t="shared" si="182"/>
        <v>34</v>
      </c>
      <c r="D814" s="2">
        <f t="shared" si="183"/>
        <v>18</v>
      </c>
      <c r="E814" s="2">
        <f t="shared" si="175"/>
        <v>810</v>
      </c>
      <c r="F814" s="11">
        <v>585</v>
      </c>
      <c r="G814" s="9">
        <v>0.04</v>
      </c>
      <c r="H814" s="9">
        <v>6.25E-2</v>
      </c>
      <c r="I814" s="10">
        <v>8.5000000000000006E-2</v>
      </c>
      <c r="J814" s="9">
        <v>0.45600000000000002</v>
      </c>
      <c r="K814" s="9">
        <v>0.45600000000000002</v>
      </c>
      <c r="L814" s="9">
        <v>0.45600000000000002</v>
      </c>
      <c r="N814" s="32">
        <f>IF('System Design'!$F$8=1,'Hourly Demand and Generation'!G814*'System Design'!$F$21,IF('System Design'!$F$8=2,'Hourly Demand and Generation'!H814*'System Design'!$F$21,IF('System Design'!$F$8=3,'Hourly Demand and Generation'!I814*'System Design'!$F$21)))</f>
        <v>42.5</v>
      </c>
      <c r="O814" s="32">
        <f>IF('System Design'!$F$8=1,'Hourly Demand and Generation'!J814*'System Design'!$F$22,IF('System Design'!$F$8=2,'Hourly Demand and Generation'!K814*'System Design'!$F$22,IF('System Design'!$F$8=3,'Hourly Demand and Generation'!L814*'System Design'!$F$22)))</f>
        <v>1140</v>
      </c>
      <c r="Q814" s="32">
        <f t="shared" si="171"/>
        <v>0</v>
      </c>
      <c r="R814" s="32">
        <f t="shared" si="176"/>
        <v>5400</v>
      </c>
      <c r="S814" s="32">
        <f t="shared" si="177"/>
        <v>0</v>
      </c>
      <c r="T814" s="32">
        <f t="shared" si="178"/>
        <v>21600</v>
      </c>
      <c r="U814" s="32">
        <f t="shared" si="179"/>
        <v>0</v>
      </c>
      <c r="V814" s="32">
        <f t="shared" si="172"/>
        <v>597.5</v>
      </c>
      <c r="W814" s="32">
        <f t="shared" si="180"/>
        <v>597.5</v>
      </c>
      <c r="X814" s="32">
        <f t="shared" si="181"/>
        <v>597.5</v>
      </c>
    </row>
    <row r="815" spans="1:24" x14ac:dyDescent="0.25">
      <c r="A815" s="2"/>
      <c r="B815" s="2" t="s">
        <v>3</v>
      </c>
      <c r="C815" s="2">
        <f t="shared" si="182"/>
        <v>34</v>
      </c>
      <c r="D815" s="2">
        <f t="shared" si="183"/>
        <v>19</v>
      </c>
      <c r="E815" s="2">
        <f t="shared" si="175"/>
        <v>811</v>
      </c>
      <c r="F815" s="11">
        <v>567.45000000000005</v>
      </c>
      <c r="G815" s="9">
        <v>0</v>
      </c>
      <c r="H815" s="9">
        <v>0.02</v>
      </c>
      <c r="I815" s="10">
        <v>0.04</v>
      </c>
      <c r="J815" s="9">
        <v>0.432</v>
      </c>
      <c r="K815" s="9">
        <v>0.432</v>
      </c>
      <c r="L815" s="9">
        <v>0.432</v>
      </c>
      <c r="N815" s="32">
        <f>IF('System Design'!$F$8=1,'Hourly Demand and Generation'!G815*'System Design'!$F$21,IF('System Design'!$F$8=2,'Hourly Demand and Generation'!H815*'System Design'!$F$21,IF('System Design'!$F$8=3,'Hourly Demand and Generation'!I815*'System Design'!$F$21)))</f>
        <v>20</v>
      </c>
      <c r="O815" s="32">
        <f>IF('System Design'!$F$8=1,'Hourly Demand and Generation'!J815*'System Design'!$F$22,IF('System Design'!$F$8=2,'Hourly Demand and Generation'!K815*'System Design'!$F$22,IF('System Design'!$F$8=3,'Hourly Demand and Generation'!L815*'System Design'!$F$22)))</f>
        <v>1080</v>
      </c>
      <c r="Q815" s="32">
        <f t="shared" si="171"/>
        <v>0</v>
      </c>
      <c r="R815" s="32">
        <f t="shared" si="176"/>
        <v>5400</v>
      </c>
      <c r="S815" s="32">
        <f t="shared" si="177"/>
        <v>0</v>
      </c>
      <c r="T815" s="32">
        <f t="shared" si="178"/>
        <v>21600</v>
      </c>
      <c r="U815" s="32">
        <f t="shared" si="179"/>
        <v>0</v>
      </c>
      <c r="V815" s="32">
        <f t="shared" si="172"/>
        <v>532.54999999999995</v>
      </c>
      <c r="W815" s="32">
        <f t="shared" si="180"/>
        <v>532.54999999999995</v>
      </c>
      <c r="X815" s="32">
        <f t="shared" si="181"/>
        <v>532.54999999999995</v>
      </c>
    </row>
    <row r="816" spans="1:24" x14ac:dyDescent="0.25">
      <c r="A816" s="2"/>
      <c r="B816" s="2" t="s">
        <v>3</v>
      </c>
      <c r="C816" s="2">
        <f t="shared" si="182"/>
        <v>34</v>
      </c>
      <c r="D816" s="2">
        <f t="shared" si="183"/>
        <v>20</v>
      </c>
      <c r="E816" s="2">
        <f t="shared" si="175"/>
        <v>812</v>
      </c>
      <c r="F816" s="11">
        <v>555.75</v>
      </c>
      <c r="G816" s="9">
        <v>0</v>
      </c>
      <c r="H816" s="9">
        <v>0</v>
      </c>
      <c r="I816" s="10">
        <v>0</v>
      </c>
      <c r="J816" s="9">
        <v>0.432</v>
      </c>
      <c r="K816" s="9">
        <v>0.432</v>
      </c>
      <c r="L816" s="9">
        <v>0.432</v>
      </c>
      <c r="N816" s="32">
        <f>IF('System Design'!$F$8=1,'Hourly Demand and Generation'!G816*'System Design'!$F$21,IF('System Design'!$F$8=2,'Hourly Demand and Generation'!H816*'System Design'!$F$21,IF('System Design'!$F$8=3,'Hourly Demand and Generation'!I816*'System Design'!$F$21)))</f>
        <v>0</v>
      </c>
      <c r="O816" s="32">
        <f>IF('System Design'!$F$8=1,'Hourly Demand and Generation'!J816*'System Design'!$F$22,IF('System Design'!$F$8=2,'Hourly Demand and Generation'!K816*'System Design'!$F$22,IF('System Design'!$F$8=3,'Hourly Demand and Generation'!L816*'System Design'!$F$22)))</f>
        <v>1080</v>
      </c>
      <c r="Q816" s="32">
        <f t="shared" si="171"/>
        <v>0</v>
      </c>
      <c r="R816" s="32">
        <f t="shared" si="176"/>
        <v>5400</v>
      </c>
      <c r="S816" s="32">
        <f t="shared" si="177"/>
        <v>0</v>
      </c>
      <c r="T816" s="32">
        <f t="shared" si="178"/>
        <v>21600</v>
      </c>
      <c r="U816" s="32">
        <f t="shared" si="179"/>
        <v>0</v>
      </c>
      <c r="V816" s="32">
        <f t="shared" si="172"/>
        <v>524.25</v>
      </c>
      <c r="W816" s="32">
        <f t="shared" si="180"/>
        <v>524.25</v>
      </c>
      <c r="X816" s="32">
        <f t="shared" si="181"/>
        <v>524.25</v>
      </c>
    </row>
    <row r="817" spans="1:24" x14ac:dyDescent="0.25">
      <c r="A817" s="2"/>
      <c r="B817" s="2" t="s">
        <v>3</v>
      </c>
      <c r="C817" s="2">
        <f t="shared" si="182"/>
        <v>34</v>
      </c>
      <c r="D817" s="2">
        <f t="shared" si="183"/>
        <v>21</v>
      </c>
      <c r="E817" s="2">
        <f t="shared" si="175"/>
        <v>813</v>
      </c>
      <c r="F817" s="11">
        <v>526.5</v>
      </c>
      <c r="G817" s="9">
        <v>0</v>
      </c>
      <c r="H817" s="9">
        <v>0</v>
      </c>
      <c r="I817" s="10">
        <v>0</v>
      </c>
      <c r="J817" s="9">
        <v>0.432</v>
      </c>
      <c r="K817" s="9">
        <v>0.432</v>
      </c>
      <c r="L817" s="9">
        <v>0.432</v>
      </c>
      <c r="N817" s="32">
        <f>IF('System Design'!$F$8=1,'Hourly Demand and Generation'!G817*'System Design'!$F$21,IF('System Design'!$F$8=2,'Hourly Demand and Generation'!H817*'System Design'!$F$21,IF('System Design'!$F$8=3,'Hourly Demand and Generation'!I817*'System Design'!$F$21)))</f>
        <v>0</v>
      </c>
      <c r="O817" s="32">
        <f>IF('System Design'!$F$8=1,'Hourly Demand and Generation'!J817*'System Design'!$F$22,IF('System Design'!$F$8=2,'Hourly Demand and Generation'!K817*'System Design'!$F$22,IF('System Design'!$F$8=3,'Hourly Demand and Generation'!L817*'System Design'!$F$22)))</f>
        <v>1080</v>
      </c>
      <c r="Q817" s="32">
        <f t="shared" si="171"/>
        <v>0</v>
      </c>
      <c r="R817" s="32">
        <f t="shared" si="176"/>
        <v>5400</v>
      </c>
      <c r="S817" s="32">
        <f t="shared" si="177"/>
        <v>0</v>
      </c>
      <c r="T817" s="32">
        <f t="shared" si="178"/>
        <v>21600</v>
      </c>
      <c r="U817" s="32">
        <f t="shared" si="179"/>
        <v>0</v>
      </c>
      <c r="V817" s="32">
        <f t="shared" si="172"/>
        <v>553.5</v>
      </c>
      <c r="W817" s="32">
        <f t="shared" si="180"/>
        <v>553.5</v>
      </c>
      <c r="X817" s="32">
        <f t="shared" si="181"/>
        <v>553.5</v>
      </c>
    </row>
    <row r="818" spans="1:24" x14ac:dyDescent="0.25">
      <c r="A818" s="2"/>
      <c r="B818" s="2" t="s">
        <v>3</v>
      </c>
      <c r="C818" s="2">
        <f t="shared" si="182"/>
        <v>34</v>
      </c>
      <c r="D818" s="2">
        <f t="shared" si="183"/>
        <v>22</v>
      </c>
      <c r="E818" s="2">
        <f t="shared" si="175"/>
        <v>814</v>
      </c>
      <c r="F818" s="11">
        <v>497.25</v>
      </c>
      <c r="G818" s="9">
        <v>0</v>
      </c>
      <c r="H818" s="9">
        <v>0</v>
      </c>
      <c r="I818" s="10">
        <v>0</v>
      </c>
      <c r="J818" s="9">
        <v>0.45600000000000002</v>
      </c>
      <c r="K818" s="9">
        <v>0.45600000000000002</v>
      </c>
      <c r="L818" s="9">
        <v>0.45600000000000002</v>
      </c>
      <c r="N818" s="32">
        <f>IF('System Design'!$F$8=1,'Hourly Demand and Generation'!G818*'System Design'!$F$21,IF('System Design'!$F$8=2,'Hourly Demand and Generation'!H818*'System Design'!$F$21,IF('System Design'!$F$8=3,'Hourly Demand and Generation'!I818*'System Design'!$F$21)))</f>
        <v>0</v>
      </c>
      <c r="O818" s="32">
        <f>IF('System Design'!$F$8=1,'Hourly Demand and Generation'!J818*'System Design'!$F$22,IF('System Design'!$F$8=2,'Hourly Demand and Generation'!K818*'System Design'!$F$22,IF('System Design'!$F$8=3,'Hourly Demand and Generation'!L818*'System Design'!$F$22)))</f>
        <v>1140</v>
      </c>
      <c r="Q818" s="32">
        <f t="shared" si="171"/>
        <v>0</v>
      </c>
      <c r="R818" s="32">
        <f t="shared" si="176"/>
        <v>5400</v>
      </c>
      <c r="S818" s="32">
        <f t="shared" si="177"/>
        <v>0</v>
      </c>
      <c r="T818" s="32">
        <f t="shared" si="178"/>
        <v>21600</v>
      </c>
      <c r="U818" s="32">
        <f t="shared" si="179"/>
        <v>0</v>
      </c>
      <c r="V818" s="32">
        <f t="shared" si="172"/>
        <v>642.75</v>
      </c>
      <c r="W818" s="32">
        <f t="shared" si="180"/>
        <v>642.75</v>
      </c>
      <c r="X818" s="32">
        <f t="shared" si="181"/>
        <v>642.75</v>
      </c>
    </row>
    <row r="819" spans="1:24" x14ac:dyDescent="0.25">
      <c r="A819" s="2"/>
      <c r="B819" s="2" t="s">
        <v>3</v>
      </c>
      <c r="C819" s="2">
        <f t="shared" si="182"/>
        <v>34</v>
      </c>
      <c r="D819" s="2">
        <f t="shared" si="183"/>
        <v>23</v>
      </c>
      <c r="E819" s="2">
        <f t="shared" si="175"/>
        <v>815</v>
      </c>
      <c r="F819" s="11">
        <v>468</v>
      </c>
      <c r="G819" s="9">
        <v>0</v>
      </c>
      <c r="H819" s="9">
        <v>0</v>
      </c>
      <c r="I819" s="10">
        <v>0</v>
      </c>
      <c r="J819" s="9">
        <v>0.38400000000000001</v>
      </c>
      <c r="K819" s="9">
        <v>0.38400000000000001</v>
      </c>
      <c r="L819" s="9">
        <v>0.38400000000000001</v>
      </c>
      <c r="N819" s="32">
        <f>IF('System Design'!$F$8=1,'Hourly Demand and Generation'!G819*'System Design'!$F$21,IF('System Design'!$F$8=2,'Hourly Demand and Generation'!H819*'System Design'!$F$21,IF('System Design'!$F$8=3,'Hourly Demand and Generation'!I819*'System Design'!$F$21)))</f>
        <v>0</v>
      </c>
      <c r="O819" s="32">
        <f>IF('System Design'!$F$8=1,'Hourly Demand and Generation'!J819*'System Design'!$F$22,IF('System Design'!$F$8=2,'Hourly Demand and Generation'!K819*'System Design'!$F$22,IF('System Design'!$F$8=3,'Hourly Demand and Generation'!L819*'System Design'!$F$22)))</f>
        <v>960</v>
      </c>
      <c r="Q819" s="32">
        <f t="shared" si="171"/>
        <v>0</v>
      </c>
      <c r="R819" s="32">
        <f t="shared" si="176"/>
        <v>5400</v>
      </c>
      <c r="S819" s="32">
        <f t="shared" si="177"/>
        <v>0</v>
      </c>
      <c r="T819" s="32">
        <f t="shared" si="178"/>
        <v>21600</v>
      </c>
      <c r="U819" s="32">
        <f t="shared" si="179"/>
        <v>0</v>
      </c>
      <c r="V819" s="32">
        <f t="shared" si="172"/>
        <v>492</v>
      </c>
      <c r="W819" s="32">
        <f t="shared" si="180"/>
        <v>492</v>
      </c>
      <c r="X819" s="32">
        <f t="shared" si="181"/>
        <v>492</v>
      </c>
    </row>
    <row r="820" spans="1:24" x14ac:dyDescent="0.25">
      <c r="A820" s="2"/>
      <c r="B820" s="2" t="s">
        <v>3</v>
      </c>
      <c r="C820" s="2">
        <f t="shared" si="182"/>
        <v>34</v>
      </c>
      <c r="D820" s="2">
        <f t="shared" si="183"/>
        <v>24</v>
      </c>
      <c r="E820" s="2">
        <f t="shared" si="175"/>
        <v>816</v>
      </c>
      <c r="F820" s="11">
        <v>409.5</v>
      </c>
      <c r="G820" s="9">
        <v>0</v>
      </c>
      <c r="H820" s="9">
        <v>0</v>
      </c>
      <c r="I820" s="10">
        <v>0</v>
      </c>
      <c r="J820" s="9">
        <v>0.38400000000000001</v>
      </c>
      <c r="K820" s="9">
        <v>0.38400000000000001</v>
      </c>
      <c r="L820" s="9">
        <v>0.38400000000000001</v>
      </c>
      <c r="N820" s="32">
        <f>IF('System Design'!$F$8=1,'Hourly Demand and Generation'!G820*'System Design'!$F$21,IF('System Design'!$F$8=2,'Hourly Demand and Generation'!H820*'System Design'!$F$21,IF('System Design'!$F$8=3,'Hourly Demand and Generation'!I820*'System Design'!$F$21)))</f>
        <v>0</v>
      </c>
      <c r="O820" s="32">
        <f>IF('System Design'!$F$8=1,'Hourly Demand and Generation'!J820*'System Design'!$F$22,IF('System Design'!$F$8=2,'Hourly Demand and Generation'!K820*'System Design'!$F$22,IF('System Design'!$F$8=3,'Hourly Demand and Generation'!L820*'System Design'!$F$22)))</f>
        <v>960</v>
      </c>
      <c r="Q820" s="32">
        <f t="shared" si="171"/>
        <v>0</v>
      </c>
      <c r="R820" s="32">
        <f t="shared" si="176"/>
        <v>5400</v>
      </c>
      <c r="S820" s="32">
        <f t="shared" si="177"/>
        <v>0</v>
      </c>
      <c r="T820" s="32">
        <f t="shared" si="178"/>
        <v>21600</v>
      </c>
      <c r="U820" s="32">
        <f t="shared" si="179"/>
        <v>0</v>
      </c>
      <c r="V820" s="32">
        <f t="shared" si="172"/>
        <v>550.5</v>
      </c>
      <c r="W820" s="32">
        <f t="shared" si="180"/>
        <v>550.5</v>
      </c>
      <c r="X820" s="32">
        <f t="shared" si="181"/>
        <v>550.5</v>
      </c>
    </row>
    <row r="821" spans="1:24" x14ac:dyDescent="0.25">
      <c r="A821" s="2"/>
      <c r="B821" s="2" t="s">
        <v>3</v>
      </c>
      <c r="C821" s="2">
        <f>C820+1</f>
        <v>35</v>
      </c>
      <c r="D821" s="2">
        <v>1</v>
      </c>
      <c r="E821" s="2">
        <f t="shared" si="175"/>
        <v>817</v>
      </c>
      <c r="F821" s="11">
        <v>351</v>
      </c>
      <c r="G821" s="9">
        <v>0</v>
      </c>
      <c r="H821" s="9">
        <v>0</v>
      </c>
      <c r="I821" s="9">
        <v>0</v>
      </c>
      <c r="J821" s="9">
        <v>0.48</v>
      </c>
      <c r="K821" s="9">
        <v>0.48</v>
      </c>
      <c r="L821" s="9">
        <v>0.48</v>
      </c>
      <c r="N821" s="32">
        <f>IF('System Design'!$F$8=1,'Hourly Demand and Generation'!G821*'System Design'!$F$21,IF('System Design'!$F$8=2,'Hourly Demand and Generation'!H821*'System Design'!$F$21,IF('System Design'!$F$8=3,'Hourly Demand and Generation'!I821*'System Design'!$F$21)))</f>
        <v>0</v>
      </c>
      <c r="O821" s="32">
        <f>IF('System Design'!$F$8=1,'Hourly Demand and Generation'!J821*'System Design'!$F$22,IF('System Design'!$F$8=2,'Hourly Demand and Generation'!K821*'System Design'!$F$22,IF('System Design'!$F$8=3,'Hourly Demand and Generation'!L821*'System Design'!$F$22)))</f>
        <v>1200</v>
      </c>
      <c r="Q821" s="32">
        <f t="shared" si="171"/>
        <v>0</v>
      </c>
      <c r="R821" s="32">
        <f t="shared" si="176"/>
        <v>5400</v>
      </c>
      <c r="S821" s="32">
        <f t="shared" si="177"/>
        <v>0</v>
      </c>
      <c r="T821" s="32">
        <f t="shared" si="178"/>
        <v>21600</v>
      </c>
      <c r="U821" s="32">
        <f t="shared" si="179"/>
        <v>0</v>
      </c>
      <c r="V821" s="32">
        <f t="shared" si="172"/>
        <v>849</v>
      </c>
      <c r="W821" s="32">
        <f t="shared" si="180"/>
        <v>849</v>
      </c>
      <c r="X821" s="32">
        <f t="shared" si="181"/>
        <v>849</v>
      </c>
    </row>
    <row r="822" spans="1:24" x14ac:dyDescent="0.25">
      <c r="A822" s="2"/>
      <c r="B822" s="2" t="s">
        <v>3</v>
      </c>
      <c r="C822" s="2">
        <f>C821</f>
        <v>35</v>
      </c>
      <c r="D822" s="2">
        <f>D821+1</f>
        <v>2</v>
      </c>
      <c r="E822" s="2">
        <f t="shared" si="175"/>
        <v>818</v>
      </c>
      <c r="F822" s="11">
        <v>321.75</v>
      </c>
      <c r="G822" s="9">
        <v>0</v>
      </c>
      <c r="H822" s="9">
        <v>0</v>
      </c>
      <c r="I822" s="10">
        <v>0</v>
      </c>
      <c r="J822" s="9">
        <v>0.432</v>
      </c>
      <c r="K822" s="9">
        <v>0.432</v>
      </c>
      <c r="L822" s="9">
        <v>0.432</v>
      </c>
      <c r="N822" s="32">
        <f>IF('System Design'!$F$8=1,'Hourly Demand and Generation'!G822*'System Design'!$F$21,IF('System Design'!$F$8=2,'Hourly Demand and Generation'!H822*'System Design'!$F$21,IF('System Design'!$F$8=3,'Hourly Demand and Generation'!I822*'System Design'!$F$21)))</f>
        <v>0</v>
      </c>
      <c r="O822" s="32">
        <f>IF('System Design'!$F$8=1,'Hourly Demand and Generation'!J822*'System Design'!$F$22,IF('System Design'!$F$8=2,'Hourly Demand and Generation'!K822*'System Design'!$F$22,IF('System Design'!$F$8=3,'Hourly Demand and Generation'!L822*'System Design'!$F$22)))</f>
        <v>1080</v>
      </c>
      <c r="Q822" s="32">
        <f t="shared" si="171"/>
        <v>0</v>
      </c>
      <c r="R822" s="32">
        <f t="shared" si="176"/>
        <v>5400</v>
      </c>
      <c r="S822" s="32">
        <f t="shared" si="177"/>
        <v>0</v>
      </c>
      <c r="T822" s="32">
        <f t="shared" si="178"/>
        <v>21600</v>
      </c>
      <c r="U822" s="32">
        <f t="shared" si="179"/>
        <v>0</v>
      </c>
      <c r="V822" s="32">
        <f t="shared" si="172"/>
        <v>758.25</v>
      </c>
      <c r="W822" s="32">
        <f t="shared" si="180"/>
        <v>758.25</v>
      </c>
      <c r="X822" s="32">
        <f t="shared" si="181"/>
        <v>758.25</v>
      </c>
    </row>
    <row r="823" spans="1:24" x14ac:dyDescent="0.25">
      <c r="A823" s="2"/>
      <c r="B823" s="2" t="s">
        <v>3</v>
      </c>
      <c r="C823" s="2">
        <f t="shared" ref="C823:C844" si="184">C822</f>
        <v>35</v>
      </c>
      <c r="D823" s="2">
        <f t="shared" ref="D823:D844" si="185">D822+1</f>
        <v>3</v>
      </c>
      <c r="E823" s="2">
        <f t="shared" si="175"/>
        <v>819</v>
      </c>
      <c r="F823" s="11">
        <v>292.5</v>
      </c>
      <c r="G823" s="9">
        <v>0</v>
      </c>
      <c r="H823" s="9">
        <v>0</v>
      </c>
      <c r="I823" s="10">
        <v>0</v>
      </c>
      <c r="J823" s="9">
        <v>0.432</v>
      </c>
      <c r="K823" s="9">
        <v>0.432</v>
      </c>
      <c r="L823" s="9">
        <v>0.432</v>
      </c>
      <c r="N823" s="32">
        <f>IF('System Design'!$F$8=1,'Hourly Demand and Generation'!G823*'System Design'!$F$21,IF('System Design'!$F$8=2,'Hourly Demand and Generation'!H823*'System Design'!$F$21,IF('System Design'!$F$8=3,'Hourly Demand and Generation'!I823*'System Design'!$F$21)))</f>
        <v>0</v>
      </c>
      <c r="O823" s="32">
        <f>IF('System Design'!$F$8=1,'Hourly Demand and Generation'!J823*'System Design'!$F$22,IF('System Design'!$F$8=2,'Hourly Demand and Generation'!K823*'System Design'!$F$22,IF('System Design'!$F$8=3,'Hourly Demand and Generation'!L823*'System Design'!$F$22)))</f>
        <v>1080</v>
      </c>
      <c r="Q823" s="32">
        <f t="shared" si="171"/>
        <v>0</v>
      </c>
      <c r="R823" s="32">
        <f t="shared" si="176"/>
        <v>5400</v>
      </c>
      <c r="S823" s="32">
        <f t="shared" si="177"/>
        <v>0</v>
      </c>
      <c r="T823" s="32">
        <f t="shared" si="178"/>
        <v>21600</v>
      </c>
      <c r="U823" s="32">
        <f t="shared" si="179"/>
        <v>0</v>
      </c>
      <c r="V823" s="32">
        <f t="shared" si="172"/>
        <v>787.5</v>
      </c>
      <c r="W823" s="32">
        <f t="shared" si="180"/>
        <v>787.5</v>
      </c>
      <c r="X823" s="32">
        <f t="shared" si="181"/>
        <v>787.5</v>
      </c>
    </row>
    <row r="824" spans="1:24" x14ac:dyDescent="0.25">
      <c r="A824" s="2"/>
      <c r="B824" s="2" t="s">
        <v>3</v>
      </c>
      <c r="C824" s="2">
        <f t="shared" si="184"/>
        <v>35</v>
      </c>
      <c r="D824" s="2">
        <f t="shared" si="185"/>
        <v>4</v>
      </c>
      <c r="E824" s="2">
        <f t="shared" si="175"/>
        <v>820</v>
      </c>
      <c r="F824" s="11">
        <v>351</v>
      </c>
      <c r="G824" s="9">
        <v>0</v>
      </c>
      <c r="H824" s="9">
        <v>0</v>
      </c>
      <c r="I824" s="10">
        <v>0</v>
      </c>
      <c r="J824" s="9">
        <v>0.48</v>
      </c>
      <c r="K824" s="9">
        <v>0.48</v>
      </c>
      <c r="L824" s="9">
        <v>0.48</v>
      </c>
      <c r="N824" s="32">
        <f>IF('System Design'!$F$8=1,'Hourly Demand and Generation'!G824*'System Design'!$F$21,IF('System Design'!$F$8=2,'Hourly Demand and Generation'!H824*'System Design'!$F$21,IF('System Design'!$F$8=3,'Hourly Demand and Generation'!I824*'System Design'!$F$21)))</f>
        <v>0</v>
      </c>
      <c r="O824" s="32">
        <f>IF('System Design'!$F$8=1,'Hourly Demand and Generation'!J824*'System Design'!$F$22,IF('System Design'!$F$8=2,'Hourly Demand and Generation'!K824*'System Design'!$F$22,IF('System Design'!$F$8=3,'Hourly Demand and Generation'!L824*'System Design'!$F$22)))</f>
        <v>1200</v>
      </c>
      <c r="Q824" s="32">
        <f t="shared" si="171"/>
        <v>0</v>
      </c>
      <c r="R824" s="32">
        <f t="shared" si="176"/>
        <v>5400</v>
      </c>
      <c r="S824" s="32">
        <f t="shared" si="177"/>
        <v>0</v>
      </c>
      <c r="T824" s="32">
        <f t="shared" si="178"/>
        <v>21600</v>
      </c>
      <c r="U824" s="32">
        <f t="shared" si="179"/>
        <v>0</v>
      </c>
      <c r="V824" s="32">
        <f t="shared" si="172"/>
        <v>849</v>
      </c>
      <c r="W824" s="32">
        <f t="shared" si="180"/>
        <v>849</v>
      </c>
      <c r="X824" s="32">
        <f t="shared" si="181"/>
        <v>849</v>
      </c>
    </row>
    <row r="825" spans="1:24" x14ac:dyDescent="0.25">
      <c r="A825" s="2"/>
      <c r="B825" s="2" t="s">
        <v>3</v>
      </c>
      <c r="C825" s="2">
        <f t="shared" si="184"/>
        <v>35</v>
      </c>
      <c r="D825" s="2">
        <f t="shared" si="185"/>
        <v>5</v>
      </c>
      <c r="E825" s="2">
        <f t="shared" si="175"/>
        <v>821</v>
      </c>
      <c r="F825" s="11">
        <v>380.25</v>
      </c>
      <c r="G825" s="9">
        <v>0</v>
      </c>
      <c r="H825" s="9">
        <v>0.02</v>
      </c>
      <c r="I825" s="10">
        <v>0.04</v>
      </c>
      <c r="J825" s="9">
        <v>0.38400000000000001</v>
      </c>
      <c r="K825" s="9">
        <v>0.38400000000000001</v>
      </c>
      <c r="L825" s="9">
        <v>0.38400000000000001</v>
      </c>
      <c r="N825" s="32">
        <f>IF('System Design'!$F$8=1,'Hourly Demand and Generation'!G825*'System Design'!$F$21,IF('System Design'!$F$8=2,'Hourly Demand and Generation'!H825*'System Design'!$F$21,IF('System Design'!$F$8=3,'Hourly Demand and Generation'!I825*'System Design'!$F$21)))</f>
        <v>20</v>
      </c>
      <c r="O825" s="32">
        <f>IF('System Design'!$F$8=1,'Hourly Demand and Generation'!J825*'System Design'!$F$22,IF('System Design'!$F$8=2,'Hourly Demand and Generation'!K825*'System Design'!$F$22,IF('System Design'!$F$8=3,'Hourly Demand and Generation'!L825*'System Design'!$F$22)))</f>
        <v>960</v>
      </c>
      <c r="Q825" s="32">
        <f t="shared" si="171"/>
        <v>0</v>
      </c>
      <c r="R825" s="32">
        <f t="shared" si="176"/>
        <v>5400</v>
      </c>
      <c r="S825" s="32">
        <f t="shared" si="177"/>
        <v>0</v>
      </c>
      <c r="T825" s="32">
        <f t="shared" si="178"/>
        <v>21600</v>
      </c>
      <c r="U825" s="32">
        <f t="shared" si="179"/>
        <v>0</v>
      </c>
      <c r="V825" s="32">
        <f t="shared" si="172"/>
        <v>599.75</v>
      </c>
      <c r="W825" s="32">
        <f t="shared" si="180"/>
        <v>599.75</v>
      </c>
      <c r="X825" s="32">
        <f t="shared" si="181"/>
        <v>599.75</v>
      </c>
    </row>
    <row r="826" spans="1:24" x14ac:dyDescent="0.25">
      <c r="A826" s="2"/>
      <c r="B826" s="2" t="s">
        <v>3</v>
      </c>
      <c r="C826" s="2">
        <f t="shared" si="184"/>
        <v>35</v>
      </c>
      <c r="D826" s="2">
        <f t="shared" si="185"/>
        <v>6</v>
      </c>
      <c r="E826" s="2">
        <f t="shared" si="175"/>
        <v>822</v>
      </c>
      <c r="F826" s="11">
        <v>409.5</v>
      </c>
      <c r="G826" s="9">
        <v>0.04</v>
      </c>
      <c r="H826" s="9">
        <v>6.25E-2</v>
      </c>
      <c r="I826" s="10">
        <v>8.5000000000000006E-2</v>
      </c>
      <c r="J826" s="9">
        <v>0.38400000000000001</v>
      </c>
      <c r="K826" s="9">
        <v>0.38400000000000001</v>
      </c>
      <c r="L826" s="9">
        <v>0.38400000000000001</v>
      </c>
      <c r="N826" s="32">
        <f>IF('System Design'!$F$8=1,'Hourly Demand and Generation'!G826*'System Design'!$F$21,IF('System Design'!$F$8=2,'Hourly Demand and Generation'!H826*'System Design'!$F$21,IF('System Design'!$F$8=3,'Hourly Demand and Generation'!I826*'System Design'!$F$21)))</f>
        <v>42.5</v>
      </c>
      <c r="O826" s="32">
        <f>IF('System Design'!$F$8=1,'Hourly Demand and Generation'!J826*'System Design'!$F$22,IF('System Design'!$F$8=2,'Hourly Demand and Generation'!K826*'System Design'!$F$22,IF('System Design'!$F$8=3,'Hourly Demand and Generation'!L826*'System Design'!$F$22)))</f>
        <v>960</v>
      </c>
      <c r="Q826" s="32">
        <f t="shared" si="171"/>
        <v>0</v>
      </c>
      <c r="R826" s="32">
        <f t="shared" si="176"/>
        <v>5400</v>
      </c>
      <c r="S826" s="32">
        <f t="shared" si="177"/>
        <v>0</v>
      </c>
      <c r="T826" s="32">
        <f t="shared" si="178"/>
        <v>21600</v>
      </c>
      <c r="U826" s="32">
        <f t="shared" si="179"/>
        <v>0</v>
      </c>
      <c r="V826" s="32">
        <f t="shared" si="172"/>
        <v>593</v>
      </c>
      <c r="W826" s="32">
        <f t="shared" si="180"/>
        <v>593</v>
      </c>
      <c r="X826" s="32">
        <f t="shared" si="181"/>
        <v>593</v>
      </c>
    </row>
    <row r="827" spans="1:24" x14ac:dyDescent="0.25">
      <c r="A827" s="2"/>
      <c r="B827" s="2" t="s">
        <v>3</v>
      </c>
      <c r="C827" s="2">
        <f t="shared" si="184"/>
        <v>35</v>
      </c>
      <c r="D827" s="2">
        <f t="shared" si="185"/>
        <v>7</v>
      </c>
      <c r="E827" s="2">
        <f t="shared" si="175"/>
        <v>823</v>
      </c>
      <c r="F827" s="11">
        <v>438.75</v>
      </c>
      <c r="G827" s="9">
        <v>8.5000000000000006E-2</v>
      </c>
      <c r="H827" s="9">
        <v>0.105</v>
      </c>
      <c r="I827" s="10">
        <v>0.125</v>
      </c>
      <c r="J827" s="9">
        <v>0.432</v>
      </c>
      <c r="K827" s="9">
        <v>0.432</v>
      </c>
      <c r="L827" s="9">
        <v>0.432</v>
      </c>
      <c r="N827" s="32">
        <f>IF('System Design'!$F$8=1,'Hourly Demand and Generation'!G827*'System Design'!$F$21,IF('System Design'!$F$8=2,'Hourly Demand and Generation'!H827*'System Design'!$F$21,IF('System Design'!$F$8=3,'Hourly Demand and Generation'!I827*'System Design'!$F$21)))</f>
        <v>62.5</v>
      </c>
      <c r="O827" s="32">
        <f>IF('System Design'!$F$8=1,'Hourly Demand and Generation'!J827*'System Design'!$F$22,IF('System Design'!$F$8=2,'Hourly Demand and Generation'!K827*'System Design'!$F$22,IF('System Design'!$F$8=3,'Hourly Demand and Generation'!L827*'System Design'!$F$22)))</f>
        <v>1080</v>
      </c>
      <c r="Q827" s="32">
        <f t="shared" si="171"/>
        <v>0</v>
      </c>
      <c r="R827" s="32">
        <f t="shared" si="176"/>
        <v>5400</v>
      </c>
      <c r="S827" s="32">
        <f t="shared" si="177"/>
        <v>0</v>
      </c>
      <c r="T827" s="32">
        <f t="shared" si="178"/>
        <v>21600</v>
      </c>
      <c r="U827" s="32">
        <f t="shared" si="179"/>
        <v>0</v>
      </c>
      <c r="V827" s="32">
        <f t="shared" si="172"/>
        <v>703.75</v>
      </c>
      <c r="W827" s="32">
        <f t="shared" si="180"/>
        <v>703.75</v>
      </c>
      <c r="X827" s="32">
        <f t="shared" si="181"/>
        <v>703.75</v>
      </c>
    </row>
    <row r="828" spans="1:24" x14ac:dyDescent="0.25">
      <c r="A828" s="2"/>
      <c r="B828" s="2" t="s">
        <v>3</v>
      </c>
      <c r="C828" s="2">
        <f t="shared" si="184"/>
        <v>35</v>
      </c>
      <c r="D828" s="2">
        <f t="shared" si="185"/>
        <v>8</v>
      </c>
      <c r="E828" s="2">
        <f t="shared" si="175"/>
        <v>824</v>
      </c>
      <c r="F828" s="11">
        <v>468</v>
      </c>
      <c r="G828" s="9">
        <v>0.16500000000000001</v>
      </c>
      <c r="H828" s="9">
        <v>0.1875</v>
      </c>
      <c r="I828" s="10">
        <v>0.21</v>
      </c>
      <c r="J828" s="9">
        <v>0.432</v>
      </c>
      <c r="K828" s="9">
        <v>0.432</v>
      </c>
      <c r="L828" s="9">
        <v>0.432</v>
      </c>
      <c r="N828" s="32">
        <f>IF('System Design'!$F$8=1,'Hourly Demand and Generation'!G828*'System Design'!$F$21,IF('System Design'!$F$8=2,'Hourly Demand and Generation'!H828*'System Design'!$F$21,IF('System Design'!$F$8=3,'Hourly Demand and Generation'!I828*'System Design'!$F$21)))</f>
        <v>105</v>
      </c>
      <c r="O828" s="32">
        <f>IF('System Design'!$F$8=1,'Hourly Demand and Generation'!J828*'System Design'!$F$22,IF('System Design'!$F$8=2,'Hourly Demand and Generation'!K828*'System Design'!$F$22,IF('System Design'!$F$8=3,'Hourly Demand and Generation'!L828*'System Design'!$F$22)))</f>
        <v>1080</v>
      </c>
      <c r="Q828" s="32">
        <f t="shared" si="171"/>
        <v>0</v>
      </c>
      <c r="R828" s="32">
        <f t="shared" si="176"/>
        <v>5400</v>
      </c>
      <c r="S828" s="32">
        <f t="shared" si="177"/>
        <v>0</v>
      </c>
      <c r="T828" s="32">
        <f t="shared" si="178"/>
        <v>21600</v>
      </c>
      <c r="U828" s="32">
        <f t="shared" si="179"/>
        <v>0</v>
      </c>
      <c r="V828" s="32">
        <f t="shared" si="172"/>
        <v>717</v>
      </c>
      <c r="W828" s="32">
        <f t="shared" si="180"/>
        <v>717</v>
      </c>
      <c r="X828" s="32">
        <f t="shared" si="181"/>
        <v>717</v>
      </c>
    </row>
    <row r="829" spans="1:24" x14ac:dyDescent="0.25">
      <c r="A829" s="2"/>
      <c r="B829" s="2" t="s">
        <v>3</v>
      </c>
      <c r="C829" s="2">
        <f t="shared" si="184"/>
        <v>35</v>
      </c>
      <c r="D829" s="2">
        <f t="shared" si="185"/>
        <v>9</v>
      </c>
      <c r="E829" s="2">
        <f t="shared" si="175"/>
        <v>825</v>
      </c>
      <c r="F829" s="11">
        <v>468</v>
      </c>
      <c r="G829" s="9">
        <v>0.25</v>
      </c>
      <c r="H829" s="9">
        <v>0.27</v>
      </c>
      <c r="I829" s="10">
        <v>0.28999999999999998</v>
      </c>
      <c r="J829" s="9">
        <v>0.38400000000000001</v>
      </c>
      <c r="K829" s="9">
        <v>0.38400000000000001</v>
      </c>
      <c r="L829" s="9">
        <v>0.38400000000000001</v>
      </c>
      <c r="N829" s="32">
        <f>IF('System Design'!$F$8=1,'Hourly Demand and Generation'!G829*'System Design'!$F$21,IF('System Design'!$F$8=2,'Hourly Demand and Generation'!H829*'System Design'!$F$21,IF('System Design'!$F$8=3,'Hourly Demand and Generation'!I829*'System Design'!$F$21)))</f>
        <v>145</v>
      </c>
      <c r="O829" s="32">
        <f>IF('System Design'!$F$8=1,'Hourly Demand and Generation'!J829*'System Design'!$F$22,IF('System Design'!$F$8=2,'Hourly Demand and Generation'!K829*'System Design'!$F$22,IF('System Design'!$F$8=3,'Hourly Demand and Generation'!L829*'System Design'!$F$22)))</f>
        <v>960</v>
      </c>
      <c r="Q829" s="32">
        <f t="shared" si="171"/>
        <v>0</v>
      </c>
      <c r="R829" s="32">
        <f t="shared" si="176"/>
        <v>5400</v>
      </c>
      <c r="S829" s="32">
        <f t="shared" si="177"/>
        <v>0</v>
      </c>
      <c r="T829" s="32">
        <f t="shared" si="178"/>
        <v>21600</v>
      </c>
      <c r="U829" s="32">
        <f t="shared" si="179"/>
        <v>0</v>
      </c>
      <c r="V829" s="32">
        <f t="shared" si="172"/>
        <v>637</v>
      </c>
      <c r="W829" s="32">
        <f t="shared" si="180"/>
        <v>637</v>
      </c>
      <c r="X829" s="32">
        <f t="shared" si="181"/>
        <v>637</v>
      </c>
    </row>
    <row r="830" spans="1:24" x14ac:dyDescent="0.25">
      <c r="A830" s="2"/>
      <c r="B830" s="2" t="s">
        <v>3</v>
      </c>
      <c r="C830" s="2">
        <f t="shared" si="184"/>
        <v>35</v>
      </c>
      <c r="D830" s="2">
        <f t="shared" si="185"/>
        <v>10</v>
      </c>
      <c r="E830" s="2">
        <f t="shared" si="175"/>
        <v>826</v>
      </c>
      <c r="F830" s="11">
        <v>456.3</v>
      </c>
      <c r="G830" s="9">
        <v>0.33500000000000002</v>
      </c>
      <c r="H830" s="9">
        <v>0.35499999999999998</v>
      </c>
      <c r="I830" s="10">
        <v>0.375</v>
      </c>
      <c r="J830" s="9">
        <v>0.432</v>
      </c>
      <c r="K830" s="9">
        <v>0.432</v>
      </c>
      <c r="L830" s="9">
        <v>0.432</v>
      </c>
      <c r="N830" s="32">
        <f>IF('System Design'!$F$8=1,'Hourly Demand and Generation'!G830*'System Design'!$F$21,IF('System Design'!$F$8=2,'Hourly Demand and Generation'!H830*'System Design'!$F$21,IF('System Design'!$F$8=3,'Hourly Demand and Generation'!I830*'System Design'!$F$21)))</f>
        <v>187.5</v>
      </c>
      <c r="O830" s="32">
        <f>IF('System Design'!$F$8=1,'Hourly Demand and Generation'!J830*'System Design'!$F$22,IF('System Design'!$F$8=2,'Hourly Demand and Generation'!K830*'System Design'!$F$22,IF('System Design'!$F$8=3,'Hourly Demand and Generation'!L830*'System Design'!$F$22)))</f>
        <v>1080</v>
      </c>
      <c r="Q830" s="32">
        <f t="shared" si="171"/>
        <v>0</v>
      </c>
      <c r="R830" s="32">
        <f t="shared" si="176"/>
        <v>5400</v>
      </c>
      <c r="S830" s="32">
        <f t="shared" si="177"/>
        <v>0</v>
      </c>
      <c r="T830" s="32">
        <f t="shared" si="178"/>
        <v>21600</v>
      </c>
      <c r="U830" s="32">
        <f t="shared" si="179"/>
        <v>0</v>
      </c>
      <c r="V830" s="32">
        <f t="shared" si="172"/>
        <v>811.2</v>
      </c>
      <c r="W830" s="32">
        <f t="shared" si="180"/>
        <v>811.2</v>
      </c>
      <c r="X830" s="32">
        <f t="shared" si="181"/>
        <v>811.2</v>
      </c>
    </row>
    <row r="831" spans="1:24" x14ac:dyDescent="0.25">
      <c r="A831" s="2"/>
      <c r="B831" s="2" t="s">
        <v>3</v>
      </c>
      <c r="C831" s="2">
        <f t="shared" si="184"/>
        <v>35</v>
      </c>
      <c r="D831" s="2">
        <f t="shared" si="185"/>
        <v>11</v>
      </c>
      <c r="E831" s="2">
        <f t="shared" si="175"/>
        <v>827</v>
      </c>
      <c r="F831" s="11">
        <v>450.45</v>
      </c>
      <c r="G831" s="9">
        <v>0.41499999999999998</v>
      </c>
      <c r="H831" s="9">
        <v>0.4375</v>
      </c>
      <c r="I831" s="10">
        <v>0.46</v>
      </c>
      <c r="J831" s="9">
        <v>0.38400000000000001</v>
      </c>
      <c r="K831" s="9">
        <v>0.38400000000000001</v>
      </c>
      <c r="L831" s="9">
        <v>0.38400000000000001</v>
      </c>
      <c r="N831" s="32">
        <f>IF('System Design'!$F$8=1,'Hourly Demand and Generation'!G831*'System Design'!$F$21,IF('System Design'!$F$8=2,'Hourly Demand and Generation'!H831*'System Design'!$F$21,IF('System Design'!$F$8=3,'Hourly Demand and Generation'!I831*'System Design'!$F$21)))</f>
        <v>230</v>
      </c>
      <c r="O831" s="32">
        <f>IF('System Design'!$F$8=1,'Hourly Demand and Generation'!J831*'System Design'!$F$22,IF('System Design'!$F$8=2,'Hourly Demand and Generation'!K831*'System Design'!$F$22,IF('System Design'!$F$8=3,'Hourly Demand and Generation'!L831*'System Design'!$F$22)))</f>
        <v>960</v>
      </c>
      <c r="Q831" s="32">
        <f t="shared" si="171"/>
        <v>0</v>
      </c>
      <c r="R831" s="32">
        <f t="shared" si="176"/>
        <v>5400</v>
      </c>
      <c r="S831" s="32">
        <f t="shared" si="177"/>
        <v>0</v>
      </c>
      <c r="T831" s="32">
        <f t="shared" si="178"/>
        <v>21600</v>
      </c>
      <c r="U831" s="32">
        <f t="shared" si="179"/>
        <v>0</v>
      </c>
      <c r="V831" s="32">
        <f t="shared" si="172"/>
        <v>739.55</v>
      </c>
      <c r="W831" s="32">
        <f t="shared" si="180"/>
        <v>739.55</v>
      </c>
      <c r="X831" s="32">
        <f t="shared" si="181"/>
        <v>739.55</v>
      </c>
    </row>
    <row r="832" spans="1:24" x14ac:dyDescent="0.25">
      <c r="A832" s="2"/>
      <c r="B832" s="2" t="s">
        <v>3</v>
      </c>
      <c r="C832" s="2">
        <f t="shared" si="184"/>
        <v>35</v>
      </c>
      <c r="D832" s="2">
        <f t="shared" si="185"/>
        <v>12</v>
      </c>
      <c r="E832" s="2">
        <f t="shared" si="175"/>
        <v>828</v>
      </c>
      <c r="F832" s="11">
        <v>450.45</v>
      </c>
      <c r="G832" s="9">
        <v>0.5</v>
      </c>
      <c r="H832" s="9">
        <v>0.5</v>
      </c>
      <c r="I832" s="10">
        <v>0.5</v>
      </c>
      <c r="J832" s="9">
        <v>0.36</v>
      </c>
      <c r="K832" s="9">
        <v>0.36</v>
      </c>
      <c r="L832" s="9">
        <v>0.36</v>
      </c>
      <c r="N832" s="32">
        <f>IF('System Design'!$F$8=1,'Hourly Demand and Generation'!G832*'System Design'!$F$21,IF('System Design'!$F$8=2,'Hourly Demand and Generation'!H832*'System Design'!$F$21,IF('System Design'!$F$8=3,'Hourly Demand and Generation'!I832*'System Design'!$F$21)))</f>
        <v>250</v>
      </c>
      <c r="O832" s="32">
        <f>IF('System Design'!$F$8=1,'Hourly Demand and Generation'!J832*'System Design'!$F$22,IF('System Design'!$F$8=2,'Hourly Demand and Generation'!K832*'System Design'!$F$22,IF('System Design'!$F$8=3,'Hourly Demand and Generation'!L832*'System Design'!$F$22)))</f>
        <v>900</v>
      </c>
      <c r="Q832" s="32">
        <f t="shared" si="171"/>
        <v>0</v>
      </c>
      <c r="R832" s="32">
        <f t="shared" si="176"/>
        <v>5400</v>
      </c>
      <c r="S832" s="32">
        <f t="shared" si="177"/>
        <v>0</v>
      </c>
      <c r="T832" s="32">
        <f t="shared" si="178"/>
        <v>21600</v>
      </c>
      <c r="U832" s="32">
        <f t="shared" si="179"/>
        <v>0</v>
      </c>
      <c r="V832" s="32">
        <f t="shared" si="172"/>
        <v>699.55</v>
      </c>
      <c r="W832" s="32">
        <f t="shared" si="180"/>
        <v>699.55</v>
      </c>
      <c r="X832" s="32">
        <f t="shared" si="181"/>
        <v>699.55</v>
      </c>
    </row>
    <row r="833" spans="1:24" x14ac:dyDescent="0.25">
      <c r="A833" s="2"/>
      <c r="B833" s="2" t="s">
        <v>3</v>
      </c>
      <c r="C833" s="2">
        <f t="shared" si="184"/>
        <v>35</v>
      </c>
      <c r="D833" s="2">
        <f t="shared" si="185"/>
        <v>13</v>
      </c>
      <c r="E833" s="2">
        <f t="shared" si="175"/>
        <v>829</v>
      </c>
      <c r="F833" s="11">
        <v>468</v>
      </c>
      <c r="G833" s="9">
        <v>0.41499999999999998</v>
      </c>
      <c r="H833" s="9">
        <v>0.4375</v>
      </c>
      <c r="I833" s="10">
        <v>0.46</v>
      </c>
      <c r="J833" s="9">
        <v>0.38400000000000001</v>
      </c>
      <c r="K833" s="9">
        <v>0.38400000000000001</v>
      </c>
      <c r="L833" s="9">
        <v>0.38400000000000001</v>
      </c>
      <c r="N833" s="32">
        <f>IF('System Design'!$F$8=1,'Hourly Demand and Generation'!G833*'System Design'!$F$21,IF('System Design'!$F$8=2,'Hourly Demand and Generation'!H833*'System Design'!$F$21,IF('System Design'!$F$8=3,'Hourly Demand and Generation'!I833*'System Design'!$F$21)))</f>
        <v>230</v>
      </c>
      <c r="O833" s="32">
        <f>IF('System Design'!$F$8=1,'Hourly Demand and Generation'!J833*'System Design'!$F$22,IF('System Design'!$F$8=2,'Hourly Demand and Generation'!K833*'System Design'!$F$22,IF('System Design'!$F$8=3,'Hourly Demand and Generation'!L833*'System Design'!$F$22)))</f>
        <v>960</v>
      </c>
      <c r="Q833" s="32">
        <f t="shared" si="171"/>
        <v>0</v>
      </c>
      <c r="R833" s="32">
        <f t="shared" si="176"/>
        <v>5400</v>
      </c>
      <c r="S833" s="32">
        <f t="shared" si="177"/>
        <v>0</v>
      </c>
      <c r="T833" s="32">
        <f t="shared" si="178"/>
        <v>21600</v>
      </c>
      <c r="U833" s="32">
        <f t="shared" si="179"/>
        <v>0</v>
      </c>
      <c r="V833" s="32">
        <f t="shared" si="172"/>
        <v>722</v>
      </c>
      <c r="W833" s="32">
        <f t="shared" si="180"/>
        <v>722</v>
      </c>
      <c r="X833" s="32">
        <f t="shared" si="181"/>
        <v>722</v>
      </c>
    </row>
    <row r="834" spans="1:24" x14ac:dyDescent="0.25">
      <c r="A834" s="2"/>
      <c r="B834" s="2" t="s">
        <v>3</v>
      </c>
      <c r="C834" s="2">
        <f t="shared" si="184"/>
        <v>35</v>
      </c>
      <c r="D834" s="2">
        <f t="shared" si="185"/>
        <v>14</v>
      </c>
      <c r="E834" s="2">
        <f t="shared" si="175"/>
        <v>830</v>
      </c>
      <c r="F834" s="11">
        <v>468</v>
      </c>
      <c r="G834" s="9">
        <v>0.33500000000000002</v>
      </c>
      <c r="H834" s="9">
        <v>0.35499999999999998</v>
      </c>
      <c r="I834" s="10">
        <v>0.375</v>
      </c>
      <c r="J834" s="9">
        <v>0.40799999999999997</v>
      </c>
      <c r="K834" s="9">
        <v>0.40799999999999997</v>
      </c>
      <c r="L834" s="9">
        <v>0.40799999999999997</v>
      </c>
      <c r="N834" s="32">
        <f>IF('System Design'!$F$8=1,'Hourly Demand and Generation'!G834*'System Design'!$F$21,IF('System Design'!$F$8=2,'Hourly Demand and Generation'!H834*'System Design'!$F$21,IF('System Design'!$F$8=3,'Hourly Demand and Generation'!I834*'System Design'!$F$21)))</f>
        <v>187.5</v>
      </c>
      <c r="O834" s="32">
        <f>IF('System Design'!$F$8=1,'Hourly Demand and Generation'!J834*'System Design'!$F$22,IF('System Design'!$F$8=2,'Hourly Demand and Generation'!K834*'System Design'!$F$22,IF('System Design'!$F$8=3,'Hourly Demand and Generation'!L834*'System Design'!$F$22)))</f>
        <v>1019.9999999999999</v>
      </c>
      <c r="Q834" s="32">
        <f t="shared" si="171"/>
        <v>0</v>
      </c>
      <c r="R834" s="32">
        <f t="shared" si="176"/>
        <v>5400</v>
      </c>
      <c r="S834" s="32">
        <f t="shared" si="177"/>
        <v>0</v>
      </c>
      <c r="T834" s="32">
        <f t="shared" si="178"/>
        <v>21600</v>
      </c>
      <c r="U834" s="32">
        <f t="shared" si="179"/>
        <v>0</v>
      </c>
      <c r="V834" s="32">
        <f t="shared" si="172"/>
        <v>739.5</v>
      </c>
      <c r="W834" s="32">
        <f t="shared" si="180"/>
        <v>739.5</v>
      </c>
      <c r="X834" s="32">
        <f t="shared" si="181"/>
        <v>739.5</v>
      </c>
    </row>
    <row r="835" spans="1:24" x14ac:dyDescent="0.25">
      <c r="A835" s="2"/>
      <c r="B835" s="2" t="s">
        <v>3</v>
      </c>
      <c r="C835" s="2">
        <f t="shared" si="184"/>
        <v>35</v>
      </c>
      <c r="D835" s="2">
        <f t="shared" si="185"/>
        <v>15</v>
      </c>
      <c r="E835" s="2">
        <f t="shared" si="175"/>
        <v>831</v>
      </c>
      <c r="F835" s="11">
        <v>497.25</v>
      </c>
      <c r="G835" s="9">
        <v>0.25</v>
      </c>
      <c r="H835" s="9">
        <v>0.27</v>
      </c>
      <c r="I835" s="10">
        <v>0.28999999999999998</v>
      </c>
      <c r="J835" s="9">
        <v>0.432</v>
      </c>
      <c r="K835" s="9">
        <v>0.432</v>
      </c>
      <c r="L835" s="9">
        <v>0.432</v>
      </c>
      <c r="N835" s="32">
        <f>IF('System Design'!$F$8=1,'Hourly Demand and Generation'!G835*'System Design'!$F$21,IF('System Design'!$F$8=2,'Hourly Demand and Generation'!H835*'System Design'!$F$21,IF('System Design'!$F$8=3,'Hourly Demand and Generation'!I835*'System Design'!$F$21)))</f>
        <v>145</v>
      </c>
      <c r="O835" s="32">
        <f>IF('System Design'!$F$8=1,'Hourly Demand and Generation'!J835*'System Design'!$F$22,IF('System Design'!$F$8=2,'Hourly Demand and Generation'!K835*'System Design'!$F$22,IF('System Design'!$F$8=3,'Hourly Demand and Generation'!L835*'System Design'!$F$22)))</f>
        <v>1080</v>
      </c>
      <c r="Q835" s="32">
        <f t="shared" si="171"/>
        <v>0</v>
      </c>
      <c r="R835" s="32">
        <f t="shared" si="176"/>
        <v>5400</v>
      </c>
      <c r="S835" s="32">
        <f t="shared" si="177"/>
        <v>0</v>
      </c>
      <c r="T835" s="32">
        <f t="shared" si="178"/>
        <v>21600</v>
      </c>
      <c r="U835" s="32">
        <f t="shared" si="179"/>
        <v>0</v>
      </c>
      <c r="V835" s="32">
        <f t="shared" si="172"/>
        <v>727.75</v>
      </c>
      <c r="W835" s="32">
        <f t="shared" si="180"/>
        <v>727.75</v>
      </c>
      <c r="X835" s="32">
        <f t="shared" si="181"/>
        <v>727.75</v>
      </c>
    </row>
    <row r="836" spans="1:24" x14ac:dyDescent="0.25">
      <c r="A836" s="2"/>
      <c r="B836" s="2" t="s">
        <v>3</v>
      </c>
      <c r="C836" s="2">
        <f t="shared" si="184"/>
        <v>35</v>
      </c>
      <c r="D836" s="2">
        <f t="shared" si="185"/>
        <v>16</v>
      </c>
      <c r="E836" s="2">
        <f t="shared" si="175"/>
        <v>832</v>
      </c>
      <c r="F836" s="11">
        <v>526.5</v>
      </c>
      <c r="G836" s="9">
        <v>0.16500000000000001</v>
      </c>
      <c r="H836" s="9">
        <v>0.1875</v>
      </c>
      <c r="I836" s="10">
        <v>0.21</v>
      </c>
      <c r="J836" s="9">
        <v>0.432</v>
      </c>
      <c r="K836" s="9">
        <v>0.432</v>
      </c>
      <c r="L836" s="9">
        <v>0.432</v>
      </c>
      <c r="N836" s="32">
        <f>IF('System Design'!$F$8=1,'Hourly Demand and Generation'!G836*'System Design'!$F$21,IF('System Design'!$F$8=2,'Hourly Demand and Generation'!H836*'System Design'!$F$21,IF('System Design'!$F$8=3,'Hourly Demand and Generation'!I836*'System Design'!$F$21)))</f>
        <v>105</v>
      </c>
      <c r="O836" s="32">
        <f>IF('System Design'!$F$8=1,'Hourly Demand and Generation'!J836*'System Design'!$F$22,IF('System Design'!$F$8=2,'Hourly Demand and Generation'!K836*'System Design'!$F$22,IF('System Design'!$F$8=3,'Hourly Demand and Generation'!L836*'System Design'!$F$22)))</f>
        <v>1080</v>
      </c>
      <c r="Q836" s="32">
        <f t="shared" si="171"/>
        <v>0</v>
      </c>
      <c r="R836" s="32">
        <f t="shared" si="176"/>
        <v>5400</v>
      </c>
      <c r="S836" s="32">
        <f t="shared" si="177"/>
        <v>0</v>
      </c>
      <c r="T836" s="32">
        <f t="shared" si="178"/>
        <v>21600</v>
      </c>
      <c r="U836" s="32">
        <f t="shared" si="179"/>
        <v>0</v>
      </c>
      <c r="V836" s="32">
        <f t="shared" si="172"/>
        <v>658.5</v>
      </c>
      <c r="W836" s="32">
        <f t="shared" si="180"/>
        <v>658.5</v>
      </c>
      <c r="X836" s="32">
        <f t="shared" si="181"/>
        <v>658.5</v>
      </c>
    </row>
    <row r="837" spans="1:24" x14ac:dyDescent="0.25">
      <c r="A837" s="2"/>
      <c r="B837" s="2" t="s">
        <v>3</v>
      </c>
      <c r="C837" s="2">
        <f t="shared" si="184"/>
        <v>35</v>
      </c>
      <c r="D837" s="2">
        <f t="shared" si="185"/>
        <v>17</v>
      </c>
      <c r="E837" s="2">
        <f t="shared" si="175"/>
        <v>833</v>
      </c>
      <c r="F837" s="11">
        <v>555.75</v>
      </c>
      <c r="G837" s="9">
        <v>8.5000000000000006E-2</v>
      </c>
      <c r="H837" s="9">
        <v>0.105</v>
      </c>
      <c r="I837" s="10">
        <v>0.125</v>
      </c>
      <c r="J837" s="9">
        <v>0.48</v>
      </c>
      <c r="K837" s="9">
        <v>0.48</v>
      </c>
      <c r="L837" s="9">
        <v>0.48</v>
      </c>
      <c r="N837" s="32">
        <f>IF('System Design'!$F$8=1,'Hourly Demand and Generation'!G837*'System Design'!$F$21,IF('System Design'!$F$8=2,'Hourly Demand and Generation'!H837*'System Design'!$F$21,IF('System Design'!$F$8=3,'Hourly Demand and Generation'!I837*'System Design'!$F$21)))</f>
        <v>62.5</v>
      </c>
      <c r="O837" s="32">
        <f>IF('System Design'!$F$8=1,'Hourly Demand and Generation'!J837*'System Design'!$F$22,IF('System Design'!$F$8=2,'Hourly Demand and Generation'!K837*'System Design'!$F$22,IF('System Design'!$F$8=3,'Hourly Demand and Generation'!L837*'System Design'!$F$22)))</f>
        <v>1200</v>
      </c>
      <c r="Q837" s="32">
        <f t="shared" si="171"/>
        <v>0</v>
      </c>
      <c r="R837" s="32">
        <f t="shared" si="176"/>
        <v>5400</v>
      </c>
      <c r="S837" s="32">
        <f t="shared" si="177"/>
        <v>0</v>
      </c>
      <c r="T837" s="32">
        <f t="shared" si="178"/>
        <v>21600</v>
      </c>
      <c r="U837" s="32">
        <f t="shared" si="179"/>
        <v>0</v>
      </c>
      <c r="V837" s="32">
        <f t="shared" si="172"/>
        <v>706.75</v>
      </c>
      <c r="W837" s="32">
        <f t="shared" si="180"/>
        <v>706.75</v>
      </c>
      <c r="X837" s="32">
        <f t="shared" si="181"/>
        <v>706.75</v>
      </c>
    </row>
    <row r="838" spans="1:24" x14ac:dyDescent="0.25">
      <c r="A838" s="2"/>
      <c r="B838" s="2" t="s">
        <v>3</v>
      </c>
      <c r="C838" s="2">
        <f t="shared" si="184"/>
        <v>35</v>
      </c>
      <c r="D838" s="2">
        <f t="shared" si="185"/>
        <v>18</v>
      </c>
      <c r="E838" s="2">
        <f t="shared" si="175"/>
        <v>834</v>
      </c>
      <c r="F838" s="11">
        <v>585</v>
      </c>
      <c r="G838" s="9">
        <v>0.04</v>
      </c>
      <c r="H838" s="9">
        <v>6.25E-2</v>
      </c>
      <c r="I838" s="10">
        <v>8.5000000000000006E-2</v>
      </c>
      <c r="J838" s="9">
        <v>0.45600000000000002</v>
      </c>
      <c r="K838" s="9">
        <v>0.45600000000000002</v>
      </c>
      <c r="L838" s="9">
        <v>0.45600000000000002</v>
      </c>
      <c r="N838" s="32">
        <f>IF('System Design'!$F$8=1,'Hourly Demand and Generation'!G838*'System Design'!$F$21,IF('System Design'!$F$8=2,'Hourly Demand and Generation'!H838*'System Design'!$F$21,IF('System Design'!$F$8=3,'Hourly Demand and Generation'!I838*'System Design'!$F$21)))</f>
        <v>42.5</v>
      </c>
      <c r="O838" s="32">
        <f>IF('System Design'!$F$8=1,'Hourly Demand and Generation'!J838*'System Design'!$F$22,IF('System Design'!$F$8=2,'Hourly Demand and Generation'!K838*'System Design'!$F$22,IF('System Design'!$F$8=3,'Hourly Demand and Generation'!L838*'System Design'!$F$22)))</f>
        <v>1140</v>
      </c>
      <c r="Q838" s="32">
        <f t="shared" ref="Q838:Q901" si="186">IF(F838-N838-O838&gt;0,F838-N838-O838,0)</f>
        <v>0</v>
      </c>
      <c r="R838" s="32">
        <f t="shared" si="176"/>
        <v>5400</v>
      </c>
      <c r="S838" s="32">
        <f t="shared" si="177"/>
        <v>0</v>
      </c>
      <c r="T838" s="32">
        <f t="shared" si="178"/>
        <v>21600</v>
      </c>
      <c r="U838" s="32">
        <f t="shared" si="179"/>
        <v>0</v>
      </c>
      <c r="V838" s="32">
        <f t="shared" ref="V838:V901" si="187">IF(F838-N838-O838&lt;0,N838+O838-F838,0)</f>
        <v>597.5</v>
      </c>
      <c r="W838" s="32">
        <f t="shared" si="180"/>
        <v>597.5</v>
      </c>
      <c r="X838" s="32">
        <f t="shared" si="181"/>
        <v>597.5</v>
      </c>
    </row>
    <row r="839" spans="1:24" x14ac:dyDescent="0.25">
      <c r="A839" s="2"/>
      <c r="B839" s="2" t="s">
        <v>3</v>
      </c>
      <c r="C839" s="2">
        <f t="shared" si="184"/>
        <v>35</v>
      </c>
      <c r="D839" s="2">
        <f t="shared" si="185"/>
        <v>19</v>
      </c>
      <c r="E839" s="2">
        <f t="shared" ref="E839:E902" si="188">E838+1</f>
        <v>835</v>
      </c>
      <c r="F839" s="11">
        <v>567.45000000000005</v>
      </c>
      <c r="G839" s="9">
        <v>0</v>
      </c>
      <c r="H839" s="9">
        <v>0.02</v>
      </c>
      <c r="I839" s="10">
        <v>0.04</v>
      </c>
      <c r="J839" s="9">
        <v>0.432</v>
      </c>
      <c r="K839" s="9">
        <v>0.432</v>
      </c>
      <c r="L839" s="9">
        <v>0.432</v>
      </c>
      <c r="N839" s="32">
        <f>IF('System Design'!$F$8=1,'Hourly Demand and Generation'!G839*'System Design'!$F$21,IF('System Design'!$F$8=2,'Hourly Demand and Generation'!H839*'System Design'!$F$21,IF('System Design'!$F$8=3,'Hourly Demand and Generation'!I839*'System Design'!$F$21)))</f>
        <v>20</v>
      </c>
      <c r="O839" s="32">
        <f>IF('System Design'!$F$8=1,'Hourly Demand and Generation'!J839*'System Design'!$F$22,IF('System Design'!$F$8=2,'Hourly Demand and Generation'!K839*'System Design'!$F$22,IF('System Design'!$F$8=3,'Hourly Demand and Generation'!L839*'System Design'!$F$22)))</f>
        <v>1080</v>
      </c>
      <c r="Q839" s="32">
        <f t="shared" si="186"/>
        <v>0</v>
      </c>
      <c r="R839" s="32">
        <f t="shared" ref="R839:R902" si="189">IF($Q839&lt;R838+$V839,IF(R838+$V839-$Q839&gt;5400,5400,R838+$V839-$Q839),0)</f>
        <v>5400</v>
      </c>
      <c r="S839" s="32">
        <f t="shared" ref="S839:S902" si="190">IF(R839&gt;0,0,$Q839+$V839-R838)</f>
        <v>0</v>
      </c>
      <c r="T839" s="32">
        <f t="shared" ref="T839:T902" si="191">IF($Q839&lt;T838+$V839,IF(T838+$V839-$Q839&gt;21600,21600,T838+$V839-$Q839),0)</f>
        <v>21600</v>
      </c>
      <c r="U839" s="32">
        <f t="shared" ref="U839:U902" si="192">IF(T839&gt;0,0,$Q839+$V839-T838)</f>
        <v>0</v>
      </c>
      <c r="V839" s="32">
        <f t="shared" si="187"/>
        <v>532.54999999999995</v>
      </c>
      <c r="W839" s="32">
        <f t="shared" ref="W839:W902" si="193">IF(R839=5400,$V839-(R839-R838),0)</f>
        <v>532.54999999999995</v>
      </c>
      <c r="X839" s="32">
        <f t="shared" ref="X839:X902" si="194">IF(T839=21600,$V839-(T839-T838),0)</f>
        <v>532.54999999999995</v>
      </c>
    </row>
    <row r="840" spans="1:24" x14ac:dyDescent="0.25">
      <c r="A840" s="2"/>
      <c r="B840" s="2" t="s">
        <v>3</v>
      </c>
      <c r="C840" s="2">
        <f t="shared" si="184"/>
        <v>35</v>
      </c>
      <c r="D840" s="2">
        <f t="shared" si="185"/>
        <v>20</v>
      </c>
      <c r="E840" s="2">
        <f t="shared" si="188"/>
        <v>836</v>
      </c>
      <c r="F840" s="11">
        <v>555.75</v>
      </c>
      <c r="G840" s="9">
        <v>0</v>
      </c>
      <c r="H840" s="9">
        <v>0</v>
      </c>
      <c r="I840" s="10">
        <v>0</v>
      </c>
      <c r="J840" s="9">
        <v>0.432</v>
      </c>
      <c r="K840" s="9">
        <v>0.432</v>
      </c>
      <c r="L840" s="9">
        <v>0.432</v>
      </c>
      <c r="N840" s="32">
        <f>IF('System Design'!$F$8=1,'Hourly Demand and Generation'!G840*'System Design'!$F$21,IF('System Design'!$F$8=2,'Hourly Demand and Generation'!H840*'System Design'!$F$21,IF('System Design'!$F$8=3,'Hourly Demand and Generation'!I840*'System Design'!$F$21)))</f>
        <v>0</v>
      </c>
      <c r="O840" s="32">
        <f>IF('System Design'!$F$8=1,'Hourly Demand and Generation'!J840*'System Design'!$F$22,IF('System Design'!$F$8=2,'Hourly Demand and Generation'!K840*'System Design'!$F$22,IF('System Design'!$F$8=3,'Hourly Demand and Generation'!L840*'System Design'!$F$22)))</f>
        <v>1080</v>
      </c>
      <c r="Q840" s="32">
        <f t="shared" si="186"/>
        <v>0</v>
      </c>
      <c r="R840" s="32">
        <f t="shared" si="189"/>
        <v>5400</v>
      </c>
      <c r="S840" s="32">
        <f t="shared" si="190"/>
        <v>0</v>
      </c>
      <c r="T840" s="32">
        <f t="shared" si="191"/>
        <v>21600</v>
      </c>
      <c r="U840" s="32">
        <f t="shared" si="192"/>
        <v>0</v>
      </c>
      <c r="V840" s="32">
        <f t="shared" si="187"/>
        <v>524.25</v>
      </c>
      <c r="W840" s="32">
        <f t="shared" si="193"/>
        <v>524.25</v>
      </c>
      <c r="X840" s="32">
        <f t="shared" si="194"/>
        <v>524.25</v>
      </c>
    </row>
    <row r="841" spans="1:24" x14ac:dyDescent="0.25">
      <c r="A841" s="2"/>
      <c r="B841" s="2" t="s">
        <v>3</v>
      </c>
      <c r="C841" s="2">
        <f t="shared" si="184"/>
        <v>35</v>
      </c>
      <c r="D841" s="2">
        <f t="shared" si="185"/>
        <v>21</v>
      </c>
      <c r="E841" s="2">
        <f t="shared" si="188"/>
        <v>837</v>
      </c>
      <c r="F841" s="11">
        <v>526.5</v>
      </c>
      <c r="G841" s="9">
        <v>0</v>
      </c>
      <c r="H841" s="9">
        <v>0</v>
      </c>
      <c r="I841" s="10">
        <v>0</v>
      </c>
      <c r="J841" s="9">
        <v>0.432</v>
      </c>
      <c r="K841" s="9">
        <v>0.432</v>
      </c>
      <c r="L841" s="9">
        <v>0.432</v>
      </c>
      <c r="N841" s="32">
        <f>IF('System Design'!$F$8=1,'Hourly Demand and Generation'!G841*'System Design'!$F$21,IF('System Design'!$F$8=2,'Hourly Demand and Generation'!H841*'System Design'!$F$21,IF('System Design'!$F$8=3,'Hourly Demand and Generation'!I841*'System Design'!$F$21)))</f>
        <v>0</v>
      </c>
      <c r="O841" s="32">
        <f>IF('System Design'!$F$8=1,'Hourly Demand and Generation'!J841*'System Design'!$F$22,IF('System Design'!$F$8=2,'Hourly Demand and Generation'!K841*'System Design'!$F$22,IF('System Design'!$F$8=3,'Hourly Demand and Generation'!L841*'System Design'!$F$22)))</f>
        <v>1080</v>
      </c>
      <c r="Q841" s="32">
        <f t="shared" si="186"/>
        <v>0</v>
      </c>
      <c r="R841" s="32">
        <f t="shared" si="189"/>
        <v>5400</v>
      </c>
      <c r="S841" s="32">
        <f t="shared" si="190"/>
        <v>0</v>
      </c>
      <c r="T841" s="32">
        <f t="shared" si="191"/>
        <v>21600</v>
      </c>
      <c r="U841" s="32">
        <f t="shared" si="192"/>
        <v>0</v>
      </c>
      <c r="V841" s="32">
        <f t="shared" si="187"/>
        <v>553.5</v>
      </c>
      <c r="W841" s="32">
        <f t="shared" si="193"/>
        <v>553.5</v>
      </c>
      <c r="X841" s="32">
        <f t="shared" si="194"/>
        <v>553.5</v>
      </c>
    </row>
    <row r="842" spans="1:24" x14ac:dyDescent="0.25">
      <c r="A842" s="2"/>
      <c r="B842" s="2" t="s">
        <v>3</v>
      </c>
      <c r="C842" s="2">
        <f t="shared" si="184"/>
        <v>35</v>
      </c>
      <c r="D842" s="2">
        <f t="shared" si="185"/>
        <v>22</v>
      </c>
      <c r="E842" s="2">
        <f t="shared" si="188"/>
        <v>838</v>
      </c>
      <c r="F842" s="11">
        <v>497.25</v>
      </c>
      <c r="G842" s="9">
        <v>0</v>
      </c>
      <c r="H842" s="9">
        <v>0</v>
      </c>
      <c r="I842" s="10">
        <v>0</v>
      </c>
      <c r="J842" s="9">
        <v>0.45600000000000002</v>
      </c>
      <c r="K842" s="9">
        <v>0.45600000000000002</v>
      </c>
      <c r="L842" s="9">
        <v>0.45600000000000002</v>
      </c>
      <c r="N842" s="32">
        <f>IF('System Design'!$F$8=1,'Hourly Demand and Generation'!G842*'System Design'!$F$21,IF('System Design'!$F$8=2,'Hourly Demand and Generation'!H842*'System Design'!$F$21,IF('System Design'!$F$8=3,'Hourly Demand and Generation'!I842*'System Design'!$F$21)))</f>
        <v>0</v>
      </c>
      <c r="O842" s="32">
        <f>IF('System Design'!$F$8=1,'Hourly Demand and Generation'!J842*'System Design'!$F$22,IF('System Design'!$F$8=2,'Hourly Demand and Generation'!K842*'System Design'!$F$22,IF('System Design'!$F$8=3,'Hourly Demand and Generation'!L842*'System Design'!$F$22)))</f>
        <v>1140</v>
      </c>
      <c r="Q842" s="32">
        <f t="shared" si="186"/>
        <v>0</v>
      </c>
      <c r="R842" s="32">
        <f t="shared" si="189"/>
        <v>5400</v>
      </c>
      <c r="S842" s="32">
        <f t="shared" si="190"/>
        <v>0</v>
      </c>
      <c r="T842" s="32">
        <f t="shared" si="191"/>
        <v>21600</v>
      </c>
      <c r="U842" s="32">
        <f t="shared" si="192"/>
        <v>0</v>
      </c>
      <c r="V842" s="32">
        <f t="shared" si="187"/>
        <v>642.75</v>
      </c>
      <c r="W842" s="32">
        <f t="shared" si="193"/>
        <v>642.75</v>
      </c>
      <c r="X842" s="32">
        <f t="shared" si="194"/>
        <v>642.75</v>
      </c>
    </row>
    <row r="843" spans="1:24" x14ac:dyDescent="0.25">
      <c r="A843" s="2"/>
      <c r="B843" s="2" t="s">
        <v>3</v>
      </c>
      <c r="C843" s="2">
        <f t="shared" si="184"/>
        <v>35</v>
      </c>
      <c r="D843" s="2">
        <f t="shared" si="185"/>
        <v>23</v>
      </c>
      <c r="E843" s="2">
        <f t="shared" si="188"/>
        <v>839</v>
      </c>
      <c r="F843" s="11">
        <v>468</v>
      </c>
      <c r="G843" s="9">
        <v>0</v>
      </c>
      <c r="H843" s="9">
        <v>0</v>
      </c>
      <c r="I843" s="10">
        <v>0</v>
      </c>
      <c r="J843" s="9">
        <v>0.38400000000000001</v>
      </c>
      <c r="K843" s="9">
        <v>0.38400000000000001</v>
      </c>
      <c r="L843" s="9">
        <v>0.38400000000000001</v>
      </c>
      <c r="N843" s="32">
        <f>IF('System Design'!$F$8=1,'Hourly Demand and Generation'!G843*'System Design'!$F$21,IF('System Design'!$F$8=2,'Hourly Demand and Generation'!H843*'System Design'!$F$21,IF('System Design'!$F$8=3,'Hourly Demand and Generation'!I843*'System Design'!$F$21)))</f>
        <v>0</v>
      </c>
      <c r="O843" s="32">
        <f>IF('System Design'!$F$8=1,'Hourly Demand and Generation'!J843*'System Design'!$F$22,IF('System Design'!$F$8=2,'Hourly Demand and Generation'!K843*'System Design'!$F$22,IF('System Design'!$F$8=3,'Hourly Demand and Generation'!L843*'System Design'!$F$22)))</f>
        <v>960</v>
      </c>
      <c r="Q843" s="32">
        <f t="shared" si="186"/>
        <v>0</v>
      </c>
      <c r="R843" s="32">
        <f t="shared" si="189"/>
        <v>5400</v>
      </c>
      <c r="S843" s="32">
        <f t="shared" si="190"/>
        <v>0</v>
      </c>
      <c r="T843" s="32">
        <f t="shared" si="191"/>
        <v>21600</v>
      </c>
      <c r="U843" s="32">
        <f t="shared" si="192"/>
        <v>0</v>
      </c>
      <c r="V843" s="32">
        <f t="shared" si="187"/>
        <v>492</v>
      </c>
      <c r="W843" s="32">
        <f t="shared" si="193"/>
        <v>492</v>
      </c>
      <c r="X843" s="32">
        <f t="shared" si="194"/>
        <v>492</v>
      </c>
    </row>
    <row r="844" spans="1:24" x14ac:dyDescent="0.25">
      <c r="A844" s="2"/>
      <c r="B844" s="2" t="s">
        <v>3</v>
      </c>
      <c r="C844" s="2">
        <f t="shared" si="184"/>
        <v>35</v>
      </c>
      <c r="D844" s="2">
        <f t="shared" si="185"/>
        <v>24</v>
      </c>
      <c r="E844" s="2">
        <f t="shared" si="188"/>
        <v>840</v>
      </c>
      <c r="F844" s="11">
        <v>409.5</v>
      </c>
      <c r="G844" s="9">
        <v>0</v>
      </c>
      <c r="H844" s="9">
        <v>0</v>
      </c>
      <c r="I844" s="10">
        <v>0</v>
      </c>
      <c r="J844" s="9">
        <v>0.38400000000000001</v>
      </c>
      <c r="K844" s="9">
        <v>0.38400000000000001</v>
      </c>
      <c r="L844" s="9">
        <v>0.38400000000000001</v>
      </c>
      <c r="N844" s="32">
        <f>IF('System Design'!$F$8=1,'Hourly Demand and Generation'!G844*'System Design'!$F$21,IF('System Design'!$F$8=2,'Hourly Demand and Generation'!H844*'System Design'!$F$21,IF('System Design'!$F$8=3,'Hourly Demand and Generation'!I844*'System Design'!$F$21)))</f>
        <v>0</v>
      </c>
      <c r="O844" s="32">
        <f>IF('System Design'!$F$8=1,'Hourly Demand and Generation'!J844*'System Design'!$F$22,IF('System Design'!$F$8=2,'Hourly Demand and Generation'!K844*'System Design'!$F$22,IF('System Design'!$F$8=3,'Hourly Demand and Generation'!L844*'System Design'!$F$22)))</f>
        <v>960</v>
      </c>
      <c r="Q844" s="32">
        <f t="shared" si="186"/>
        <v>0</v>
      </c>
      <c r="R844" s="32">
        <f t="shared" si="189"/>
        <v>5400</v>
      </c>
      <c r="S844" s="32">
        <f t="shared" si="190"/>
        <v>0</v>
      </c>
      <c r="T844" s="32">
        <f t="shared" si="191"/>
        <v>21600</v>
      </c>
      <c r="U844" s="32">
        <f t="shared" si="192"/>
        <v>0</v>
      </c>
      <c r="V844" s="32">
        <f t="shared" si="187"/>
        <v>550.5</v>
      </c>
      <c r="W844" s="32">
        <f t="shared" si="193"/>
        <v>550.5</v>
      </c>
      <c r="X844" s="32">
        <f t="shared" si="194"/>
        <v>550.5</v>
      </c>
    </row>
    <row r="845" spans="1:24" x14ac:dyDescent="0.25">
      <c r="A845" s="2"/>
      <c r="B845" s="2" t="s">
        <v>3</v>
      </c>
      <c r="C845" s="2">
        <f>C844+1</f>
        <v>36</v>
      </c>
      <c r="D845" s="2">
        <v>1</v>
      </c>
      <c r="E845" s="2">
        <f t="shared" si="188"/>
        <v>841</v>
      </c>
      <c r="F845" s="11">
        <v>351</v>
      </c>
      <c r="G845" s="9">
        <v>0</v>
      </c>
      <c r="H845" s="9">
        <v>0</v>
      </c>
      <c r="I845" s="9">
        <v>0</v>
      </c>
      <c r="J845" s="9">
        <v>0.48</v>
      </c>
      <c r="K845" s="9">
        <v>0.48</v>
      </c>
      <c r="L845" s="9">
        <v>0.48</v>
      </c>
      <c r="N845" s="32">
        <f>IF('System Design'!$F$8=1,'Hourly Demand and Generation'!G845*'System Design'!$F$21,IF('System Design'!$F$8=2,'Hourly Demand and Generation'!H845*'System Design'!$F$21,IF('System Design'!$F$8=3,'Hourly Demand and Generation'!I845*'System Design'!$F$21)))</f>
        <v>0</v>
      </c>
      <c r="O845" s="32">
        <f>IF('System Design'!$F$8=1,'Hourly Demand and Generation'!J845*'System Design'!$F$22,IF('System Design'!$F$8=2,'Hourly Demand and Generation'!K845*'System Design'!$F$22,IF('System Design'!$F$8=3,'Hourly Demand and Generation'!L845*'System Design'!$F$22)))</f>
        <v>1200</v>
      </c>
      <c r="Q845" s="32">
        <f t="shared" si="186"/>
        <v>0</v>
      </c>
      <c r="R845" s="32">
        <f t="shared" si="189"/>
        <v>5400</v>
      </c>
      <c r="S845" s="32">
        <f t="shared" si="190"/>
        <v>0</v>
      </c>
      <c r="T845" s="32">
        <f t="shared" si="191"/>
        <v>21600</v>
      </c>
      <c r="U845" s="32">
        <f t="shared" si="192"/>
        <v>0</v>
      </c>
      <c r="V845" s="32">
        <f t="shared" si="187"/>
        <v>849</v>
      </c>
      <c r="W845" s="32">
        <f t="shared" si="193"/>
        <v>849</v>
      </c>
      <c r="X845" s="32">
        <f t="shared" si="194"/>
        <v>849</v>
      </c>
    </row>
    <row r="846" spans="1:24" x14ac:dyDescent="0.25">
      <c r="A846" s="2"/>
      <c r="B846" s="2" t="s">
        <v>3</v>
      </c>
      <c r="C846" s="2">
        <f>C845</f>
        <v>36</v>
      </c>
      <c r="D846" s="2">
        <f>D845+1</f>
        <v>2</v>
      </c>
      <c r="E846" s="2">
        <f t="shared" si="188"/>
        <v>842</v>
      </c>
      <c r="F846" s="11">
        <v>321.75</v>
      </c>
      <c r="G846" s="9">
        <v>0</v>
      </c>
      <c r="H846" s="9">
        <v>0</v>
      </c>
      <c r="I846" s="10">
        <v>0</v>
      </c>
      <c r="J846" s="9">
        <v>0.432</v>
      </c>
      <c r="K846" s="9">
        <v>0.432</v>
      </c>
      <c r="L846" s="9">
        <v>0.432</v>
      </c>
      <c r="N846" s="32">
        <f>IF('System Design'!$F$8=1,'Hourly Demand and Generation'!G846*'System Design'!$F$21,IF('System Design'!$F$8=2,'Hourly Demand and Generation'!H846*'System Design'!$F$21,IF('System Design'!$F$8=3,'Hourly Demand and Generation'!I846*'System Design'!$F$21)))</f>
        <v>0</v>
      </c>
      <c r="O846" s="32">
        <f>IF('System Design'!$F$8=1,'Hourly Demand and Generation'!J846*'System Design'!$F$22,IF('System Design'!$F$8=2,'Hourly Demand and Generation'!K846*'System Design'!$F$22,IF('System Design'!$F$8=3,'Hourly Demand and Generation'!L846*'System Design'!$F$22)))</f>
        <v>1080</v>
      </c>
      <c r="Q846" s="32">
        <f t="shared" si="186"/>
        <v>0</v>
      </c>
      <c r="R846" s="32">
        <f t="shared" si="189"/>
        <v>5400</v>
      </c>
      <c r="S846" s="32">
        <f t="shared" si="190"/>
        <v>0</v>
      </c>
      <c r="T846" s="32">
        <f t="shared" si="191"/>
        <v>21600</v>
      </c>
      <c r="U846" s="32">
        <f t="shared" si="192"/>
        <v>0</v>
      </c>
      <c r="V846" s="32">
        <f t="shared" si="187"/>
        <v>758.25</v>
      </c>
      <c r="W846" s="32">
        <f t="shared" si="193"/>
        <v>758.25</v>
      </c>
      <c r="X846" s="32">
        <f t="shared" si="194"/>
        <v>758.25</v>
      </c>
    </row>
    <row r="847" spans="1:24" x14ac:dyDescent="0.25">
      <c r="A847" s="2"/>
      <c r="B847" s="2" t="s">
        <v>3</v>
      </c>
      <c r="C847" s="2">
        <f t="shared" ref="C847:C868" si="195">C846</f>
        <v>36</v>
      </c>
      <c r="D847" s="2">
        <f t="shared" ref="D847:D868" si="196">D846+1</f>
        <v>3</v>
      </c>
      <c r="E847" s="2">
        <f t="shared" si="188"/>
        <v>843</v>
      </c>
      <c r="F847" s="11">
        <v>292.5</v>
      </c>
      <c r="G847" s="9">
        <v>0</v>
      </c>
      <c r="H847" s="9">
        <v>0</v>
      </c>
      <c r="I847" s="10">
        <v>0</v>
      </c>
      <c r="J847" s="9">
        <v>0.432</v>
      </c>
      <c r="K847" s="9">
        <v>0.432</v>
      </c>
      <c r="L847" s="9">
        <v>0.432</v>
      </c>
      <c r="N847" s="32">
        <f>IF('System Design'!$F$8=1,'Hourly Demand and Generation'!G847*'System Design'!$F$21,IF('System Design'!$F$8=2,'Hourly Demand and Generation'!H847*'System Design'!$F$21,IF('System Design'!$F$8=3,'Hourly Demand and Generation'!I847*'System Design'!$F$21)))</f>
        <v>0</v>
      </c>
      <c r="O847" s="32">
        <f>IF('System Design'!$F$8=1,'Hourly Demand and Generation'!J847*'System Design'!$F$22,IF('System Design'!$F$8=2,'Hourly Demand and Generation'!K847*'System Design'!$F$22,IF('System Design'!$F$8=3,'Hourly Demand and Generation'!L847*'System Design'!$F$22)))</f>
        <v>1080</v>
      </c>
      <c r="Q847" s="32">
        <f t="shared" si="186"/>
        <v>0</v>
      </c>
      <c r="R847" s="32">
        <f t="shared" si="189"/>
        <v>5400</v>
      </c>
      <c r="S847" s="32">
        <f t="shared" si="190"/>
        <v>0</v>
      </c>
      <c r="T847" s="32">
        <f t="shared" si="191"/>
        <v>21600</v>
      </c>
      <c r="U847" s="32">
        <f t="shared" si="192"/>
        <v>0</v>
      </c>
      <c r="V847" s="32">
        <f t="shared" si="187"/>
        <v>787.5</v>
      </c>
      <c r="W847" s="32">
        <f t="shared" si="193"/>
        <v>787.5</v>
      </c>
      <c r="X847" s="32">
        <f t="shared" si="194"/>
        <v>787.5</v>
      </c>
    </row>
    <row r="848" spans="1:24" x14ac:dyDescent="0.25">
      <c r="A848" s="2"/>
      <c r="B848" s="2" t="s">
        <v>3</v>
      </c>
      <c r="C848" s="2">
        <f t="shared" si="195"/>
        <v>36</v>
      </c>
      <c r="D848" s="2">
        <f t="shared" si="196"/>
        <v>4</v>
      </c>
      <c r="E848" s="2">
        <f t="shared" si="188"/>
        <v>844</v>
      </c>
      <c r="F848" s="11">
        <v>351</v>
      </c>
      <c r="G848" s="9">
        <v>0</v>
      </c>
      <c r="H848" s="9">
        <v>0</v>
      </c>
      <c r="I848" s="10">
        <v>0</v>
      </c>
      <c r="J848" s="9">
        <v>0.48</v>
      </c>
      <c r="K848" s="9">
        <v>0.48</v>
      </c>
      <c r="L848" s="9">
        <v>0.48</v>
      </c>
      <c r="N848" s="32">
        <f>IF('System Design'!$F$8=1,'Hourly Demand and Generation'!G848*'System Design'!$F$21,IF('System Design'!$F$8=2,'Hourly Demand and Generation'!H848*'System Design'!$F$21,IF('System Design'!$F$8=3,'Hourly Demand and Generation'!I848*'System Design'!$F$21)))</f>
        <v>0</v>
      </c>
      <c r="O848" s="32">
        <f>IF('System Design'!$F$8=1,'Hourly Demand and Generation'!J848*'System Design'!$F$22,IF('System Design'!$F$8=2,'Hourly Demand and Generation'!K848*'System Design'!$F$22,IF('System Design'!$F$8=3,'Hourly Demand and Generation'!L848*'System Design'!$F$22)))</f>
        <v>1200</v>
      </c>
      <c r="Q848" s="32">
        <f t="shared" si="186"/>
        <v>0</v>
      </c>
      <c r="R848" s="32">
        <f t="shared" si="189"/>
        <v>5400</v>
      </c>
      <c r="S848" s="32">
        <f t="shared" si="190"/>
        <v>0</v>
      </c>
      <c r="T848" s="32">
        <f t="shared" si="191"/>
        <v>21600</v>
      </c>
      <c r="U848" s="32">
        <f t="shared" si="192"/>
        <v>0</v>
      </c>
      <c r="V848" s="32">
        <f t="shared" si="187"/>
        <v>849</v>
      </c>
      <c r="W848" s="32">
        <f t="shared" si="193"/>
        <v>849</v>
      </c>
      <c r="X848" s="32">
        <f t="shared" si="194"/>
        <v>849</v>
      </c>
    </row>
    <row r="849" spans="1:24" x14ac:dyDescent="0.25">
      <c r="A849" s="2"/>
      <c r="B849" s="2" t="s">
        <v>3</v>
      </c>
      <c r="C849" s="2">
        <f t="shared" si="195"/>
        <v>36</v>
      </c>
      <c r="D849" s="2">
        <f t="shared" si="196"/>
        <v>5</v>
      </c>
      <c r="E849" s="2">
        <f t="shared" si="188"/>
        <v>845</v>
      </c>
      <c r="F849" s="11">
        <v>380.25</v>
      </c>
      <c r="G849" s="9">
        <v>0</v>
      </c>
      <c r="H849" s="9">
        <v>0.02</v>
      </c>
      <c r="I849" s="10">
        <v>0.04</v>
      </c>
      <c r="J849" s="9">
        <v>0.38400000000000001</v>
      </c>
      <c r="K849" s="9">
        <v>0.38400000000000001</v>
      </c>
      <c r="L849" s="9">
        <v>0.38400000000000001</v>
      </c>
      <c r="N849" s="32">
        <f>IF('System Design'!$F$8=1,'Hourly Demand and Generation'!G849*'System Design'!$F$21,IF('System Design'!$F$8=2,'Hourly Demand and Generation'!H849*'System Design'!$F$21,IF('System Design'!$F$8=3,'Hourly Demand and Generation'!I849*'System Design'!$F$21)))</f>
        <v>20</v>
      </c>
      <c r="O849" s="32">
        <f>IF('System Design'!$F$8=1,'Hourly Demand and Generation'!J849*'System Design'!$F$22,IF('System Design'!$F$8=2,'Hourly Demand and Generation'!K849*'System Design'!$F$22,IF('System Design'!$F$8=3,'Hourly Demand and Generation'!L849*'System Design'!$F$22)))</f>
        <v>960</v>
      </c>
      <c r="Q849" s="32">
        <f t="shared" si="186"/>
        <v>0</v>
      </c>
      <c r="R849" s="32">
        <f t="shared" si="189"/>
        <v>5400</v>
      </c>
      <c r="S849" s="32">
        <f t="shared" si="190"/>
        <v>0</v>
      </c>
      <c r="T849" s="32">
        <f t="shared" si="191"/>
        <v>21600</v>
      </c>
      <c r="U849" s="32">
        <f t="shared" si="192"/>
        <v>0</v>
      </c>
      <c r="V849" s="32">
        <f t="shared" si="187"/>
        <v>599.75</v>
      </c>
      <c r="W849" s="32">
        <f t="shared" si="193"/>
        <v>599.75</v>
      </c>
      <c r="X849" s="32">
        <f t="shared" si="194"/>
        <v>599.75</v>
      </c>
    </row>
    <row r="850" spans="1:24" x14ac:dyDescent="0.25">
      <c r="A850" s="2"/>
      <c r="B850" s="2" t="s">
        <v>3</v>
      </c>
      <c r="C850" s="2">
        <f t="shared" si="195"/>
        <v>36</v>
      </c>
      <c r="D850" s="2">
        <f t="shared" si="196"/>
        <v>6</v>
      </c>
      <c r="E850" s="2">
        <f t="shared" si="188"/>
        <v>846</v>
      </c>
      <c r="F850" s="11">
        <v>409.5</v>
      </c>
      <c r="G850" s="9">
        <v>0.04</v>
      </c>
      <c r="H850" s="9">
        <v>6.25E-2</v>
      </c>
      <c r="I850" s="10">
        <v>8.5000000000000006E-2</v>
      </c>
      <c r="J850" s="9">
        <v>0.38400000000000001</v>
      </c>
      <c r="K850" s="9">
        <v>0.38400000000000001</v>
      </c>
      <c r="L850" s="9">
        <v>0.38400000000000001</v>
      </c>
      <c r="N850" s="32">
        <f>IF('System Design'!$F$8=1,'Hourly Demand and Generation'!G850*'System Design'!$F$21,IF('System Design'!$F$8=2,'Hourly Demand and Generation'!H850*'System Design'!$F$21,IF('System Design'!$F$8=3,'Hourly Demand and Generation'!I850*'System Design'!$F$21)))</f>
        <v>42.5</v>
      </c>
      <c r="O850" s="32">
        <f>IF('System Design'!$F$8=1,'Hourly Demand and Generation'!J850*'System Design'!$F$22,IF('System Design'!$F$8=2,'Hourly Demand and Generation'!K850*'System Design'!$F$22,IF('System Design'!$F$8=3,'Hourly Demand and Generation'!L850*'System Design'!$F$22)))</f>
        <v>960</v>
      </c>
      <c r="Q850" s="32">
        <f t="shared" si="186"/>
        <v>0</v>
      </c>
      <c r="R850" s="32">
        <f t="shared" si="189"/>
        <v>5400</v>
      </c>
      <c r="S850" s="32">
        <f t="shared" si="190"/>
        <v>0</v>
      </c>
      <c r="T850" s="32">
        <f t="shared" si="191"/>
        <v>21600</v>
      </c>
      <c r="U850" s="32">
        <f t="shared" si="192"/>
        <v>0</v>
      </c>
      <c r="V850" s="32">
        <f t="shared" si="187"/>
        <v>593</v>
      </c>
      <c r="W850" s="32">
        <f t="shared" si="193"/>
        <v>593</v>
      </c>
      <c r="X850" s="32">
        <f t="shared" si="194"/>
        <v>593</v>
      </c>
    </row>
    <row r="851" spans="1:24" x14ac:dyDescent="0.25">
      <c r="A851" s="2"/>
      <c r="B851" s="2" t="s">
        <v>3</v>
      </c>
      <c r="C851" s="2">
        <f t="shared" si="195"/>
        <v>36</v>
      </c>
      <c r="D851" s="2">
        <f t="shared" si="196"/>
        <v>7</v>
      </c>
      <c r="E851" s="2">
        <f t="shared" si="188"/>
        <v>847</v>
      </c>
      <c r="F851" s="11">
        <v>438.75</v>
      </c>
      <c r="G851" s="9">
        <v>8.5000000000000006E-2</v>
      </c>
      <c r="H851" s="9">
        <v>0.105</v>
      </c>
      <c r="I851" s="10">
        <v>0.125</v>
      </c>
      <c r="J851" s="9">
        <v>0.432</v>
      </c>
      <c r="K851" s="9">
        <v>0.432</v>
      </c>
      <c r="L851" s="9">
        <v>0.432</v>
      </c>
      <c r="N851" s="32">
        <f>IF('System Design'!$F$8=1,'Hourly Demand and Generation'!G851*'System Design'!$F$21,IF('System Design'!$F$8=2,'Hourly Demand and Generation'!H851*'System Design'!$F$21,IF('System Design'!$F$8=3,'Hourly Demand and Generation'!I851*'System Design'!$F$21)))</f>
        <v>62.5</v>
      </c>
      <c r="O851" s="32">
        <f>IF('System Design'!$F$8=1,'Hourly Demand and Generation'!J851*'System Design'!$F$22,IF('System Design'!$F$8=2,'Hourly Demand and Generation'!K851*'System Design'!$F$22,IF('System Design'!$F$8=3,'Hourly Demand and Generation'!L851*'System Design'!$F$22)))</f>
        <v>1080</v>
      </c>
      <c r="Q851" s="32">
        <f t="shared" si="186"/>
        <v>0</v>
      </c>
      <c r="R851" s="32">
        <f t="shared" si="189"/>
        <v>5400</v>
      </c>
      <c r="S851" s="32">
        <f t="shared" si="190"/>
        <v>0</v>
      </c>
      <c r="T851" s="32">
        <f t="shared" si="191"/>
        <v>21600</v>
      </c>
      <c r="U851" s="32">
        <f t="shared" si="192"/>
        <v>0</v>
      </c>
      <c r="V851" s="32">
        <f t="shared" si="187"/>
        <v>703.75</v>
      </c>
      <c r="W851" s="32">
        <f t="shared" si="193"/>
        <v>703.75</v>
      </c>
      <c r="X851" s="32">
        <f t="shared" si="194"/>
        <v>703.75</v>
      </c>
    </row>
    <row r="852" spans="1:24" x14ac:dyDescent="0.25">
      <c r="A852" s="2"/>
      <c r="B852" s="2" t="s">
        <v>3</v>
      </c>
      <c r="C852" s="2">
        <f t="shared" si="195"/>
        <v>36</v>
      </c>
      <c r="D852" s="2">
        <f t="shared" si="196"/>
        <v>8</v>
      </c>
      <c r="E852" s="2">
        <f t="shared" si="188"/>
        <v>848</v>
      </c>
      <c r="F852" s="11">
        <v>468</v>
      </c>
      <c r="G852" s="9">
        <v>0.16500000000000001</v>
      </c>
      <c r="H852" s="9">
        <v>0.1875</v>
      </c>
      <c r="I852" s="10">
        <v>0.21</v>
      </c>
      <c r="J852" s="9">
        <v>0.432</v>
      </c>
      <c r="K852" s="9">
        <v>0.432</v>
      </c>
      <c r="L852" s="9">
        <v>0.432</v>
      </c>
      <c r="N852" s="32">
        <f>IF('System Design'!$F$8=1,'Hourly Demand and Generation'!G852*'System Design'!$F$21,IF('System Design'!$F$8=2,'Hourly Demand and Generation'!H852*'System Design'!$F$21,IF('System Design'!$F$8=3,'Hourly Demand and Generation'!I852*'System Design'!$F$21)))</f>
        <v>105</v>
      </c>
      <c r="O852" s="32">
        <f>IF('System Design'!$F$8=1,'Hourly Demand and Generation'!J852*'System Design'!$F$22,IF('System Design'!$F$8=2,'Hourly Demand and Generation'!K852*'System Design'!$F$22,IF('System Design'!$F$8=3,'Hourly Demand and Generation'!L852*'System Design'!$F$22)))</f>
        <v>1080</v>
      </c>
      <c r="Q852" s="32">
        <f t="shared" si="186"/>
        <v>0</v>
      </c>
      <c r="R852" s="32">
        <f t="shared" si="189"/>
        <v>5400</v>
      </c>
      <c r="S852" s="32">
        <f t="shared" si="190"/>
        <v>0</v>
      </c>
      <c r="T852" s="32">
        <f t="shared" si="191"/>
        <v>21600</v>
      </c>
      <c r="U852" s="32">
        <f t="shared" si="192"/>
        <v>0</v>
      </c>
      <c r="V852" s="32">
        <f t="shared" si="187"/>
        <v>717</v>
      </c>
      <c r="W852" s="32">
        <f t="shared" si="193"/>
        <v>717</v>
      </c>
      <c r="X852" s="32">
        <f t="shared" si="194"/>
        <v>717</v>
      </c>
    </row>
    <row r="853" spans="1:24" x14ac:dyDescent="0.25">
      <c r="A853" s="2"/>
      <c r="B853" s="2" t="s">
        <v>3</v>
      </c>
      <c r="C853" s="2">
        <f t="shared" si="195"/>
        <v>36</v>
      </c>
      <c r="D853" s="2">
        <f t="shared" si="196"/>
        <v>9</v>
      </c>
      <c r="E853" s="2">
        <f t="shared" si="188"/>
        <v>849</v>
      </c>
      <c r="F853" s="11">
        <v>468</v>
      </c>
      <c r="G853" s="9">
        <v>0.25</v>
      </c>
      <c r="H853" s="9">
        <v>0.27</v>
      </c>
      <c r="I853" s="10">
        <v>0.28999999999999998</v>
      </c>
      <c r="J853" s="9">
        <v>0.38400000000000001</v>
      </c>
      <c r="K853" s="9">
        <v>0.38400000000000001</v>
      </c>
      <c r="L853" s="9">
        <v>0.38400000000000001</v>
      </c>
      <c r="N853" s="32">
        <f>IF('System Design'!$F$8=1,'Hourly Demand and Generation'!G853*'System Design'!$F$21,IF('System Design'!$F$8=2,'Hourly Demand and Generation'!H853*'System Design'!$F$21,IF('System Design'!$F$8=3,'Hourly Demand and Generation'!I853*'System Design'!$F$21)))</f>
        <v>145</v>
      </c>
      <c r="O853" s="32">
        <f>IF('System Design'!$F$8=1,'Hourly Demand and Generation'!J853*'System Design'!$F$22,IF('System Design'!$F$8=2,'Hourly Demand and Generation'!K853*'System Design'!$F$22,IF('System Design'!$F$8=3,'Hourly Demand and Generation'!L853*'System Design'!$F$22)))</f>
        <v>960</v>
      </c>
      <c r="Q853" s="32">
        <f t="shared" si="186"/>
        <v>0</v>
      </c>
      <c r="R853" s="32">
        <f t="shared" si="189"/>
        <v>5400</v>
      </c>
      <c r="S853" s="32">
        <f t="shared" si="190"/>
        <v>0</v>
      </c>
      <c r="T853" s="32">
        <f t="shared" si="191"/>
        <v>21600</v>
      </c>
      <c r="U853" s="32">
        <f t="shared" si="192"/>
        <v>0</v>
      </c>
      <c r="V853" s="32">
        <f t="shared" si="187"/>
        <v>637</v>
      </c>
      <c r="W853" s="32">
        <f t="shared" si="193"/>
        <v>637</v>
      </c>
      <c r="X853" s="32">
        <f t="shared" si="194"/>
        <v>637</v>
      </c>
    </row>
    <row r="854" spans="1:24" x14ac:dyDescent="0.25">
      <c r="A854" s="2"/>
      <c r="B854" s="2" t="s">
        <v>3</v>
      </c>
      <c r="C854" s="2">
        <f t="shared" si="195"/>
        <v>36</v>
      </c>
      <c r="D854" s="2">
        <f t="shared" si="196"/>
        <v>10</v>
      </c>
      <c r="E854" s="2">
        <f t="shared" si="188"/>
        <v>850</v>
      </c>
      <c r="F854" s="11">
        <v>456.3</v>
      </c>
      <c r="G854" s="9">
        <v>0.33500000000000002</v>
      </c>
      <c r="H854" s="9">
        <v>0.35499999999999998</v>
      </c>
      <c r="I854" s="10">
        <v>0.375</v>
      </c>
      <c r="J854" s="9">
        <v>0.432</v>
      </c>
      <c r="K854" s="9">
        <v>0.432</v>
      </c>
      <c r="L854" s="9">
        <v>0.432</v>
      </c>
      <c r="N854" s="32">
        <f>IF('System Design'!$F$8=1,'Hourly Demand and Generation'!G854*'System Design'!$F$21,IF('System Design'!$F$8=2,'Hourly Demand and Generation'!H854*'System Design'!$F$21,IF('System Design'!$F$8=3,'Hourly Demand and Generation'!I854*'System Design'!$F$21)))</f>
        <v>187.5</v>
      </c>
      <c r="O854" s="32">
        <f>IF('System Design'!$F$8=1,'Hourly Demand and Generation'!J854*'System Design'!$F$22,IF('System Design'!$F$8=2,'Hourly Demand and Generation'!K854*'System Design'!$F$22,IF('System Design'!$F$8=3,'Hourly Demand and Generation'!L854*'System Design'!$F$22)))</f>
        <v>1080</v>
      </c>
      <c r="Q854" s="32">
        <f t="shared" si="186"/>
        <v>0</v>
      </c>
      <c r="R854" s="32">
        <f t="shared" si="189"/>
        <v>5400</v>
      </c>
      <c r="S854" s="32">
        <f t="shared" si="190"/>
        <v>0</v>
      </c>
      <c r="T854" s="32">
        <f t="shared" si="191"/>
        <v>21600</v>
      </c>
      <c r="U854" s="32">
        <f t="shared" si="192"/>
        <v>0</v>
      </c>
      <c r="V854" s="32">
        <f t="shared" si="187"/>
        <v>811.2</v>
      </c>
      <c r="W854" s="32">
        <f t="shared" si="193"/>
        <v>811.2</v>
      </c>
      <c r="X854" s="32">
        <f t="shared" si="194"/>
        <v>811.2</v>
      </c>
    </row>
    <row r="855" spans="1:24" x14ac:dyDescent="0.25">
      <c r="A855" s="2"/>
      <c r="B855" s="2" t="s">
        <v>3</v>
      </c>
      <c r="C855" s="2">
        <f t="shared" si="195"/>
        <v>36</v>
      </c>
      <c r="D855" s="2">
        <f t="shared" si="196"/>
        <v>11</v>
      </c>
      <c r="E855" s="2">
        <f t="shared" si="188"/>
        <v>851</v>
      </c>
      <c r="F855" s="11">
        <v>450.45</v>
      </c>
      <c r="G855" s="9">
        <v>0.41499999999999998</v>
      </c>
      <c r="H855" s="9">
        <v>0.4375</v>
      </c>
      <c r="I855" s="10">
        <v>0.46</v>
      </c>
      <c r="J855" s="9">
        <v>0.38400000000000001</v>
      </c>
      <c r="K855" s="9">
        <v>0.38400000000000001</v>
      </c>
      <c r="L855" s="9">
        <v>0.38400000000000001</v>
      </c>
      <c r="N855" s="32">
        <f>IF('System Design'!$F$8=1,'Hourly Demand and Generation'!G855*'System Design'!$F$21,IF('System Design'!$F$8=2,'Hourly Demand and Generation'!H855*'System Design'!$F$21,IF('System Design'!$F$8=3,'Hourly Demand and Generation'!I855*'System Design'!$F$21)))</f>
        <v>230</v>
      </c>
      <c r="O855" s="32">
        <f>IF('System Design'!$F$8=1,'Hourly Demand and Generation'!J855*'System Design'!$F$22,IF('System Design'!$F$8=2,'Hourly Demand and Generation'!K855*'System Design'!$F$22,IF('System Design'!$F$8=3,'Hourly Demand and Generation'!L855*'System Design'!$F$22)))</f>
        <v>960</v>
      </c>
      <c r="Q855" s="32">
        <f t="shared" si="186"/>
        <v>0</v>
      </c>
      <c r="R855" s="32">
        <f t="shared" si="189"/>
        <v>5400</v>
      </c>
      <c r="S855" s="32">
        <f t="shared" si="190"/>
        <v>0</v>
      </c>
      <c r="T855" s="32">
        <f t="shared" si="191"/>
        <v>21600</v>
      </c>
      <c r="U855" s="32">
        <f t="shared" si="192"/>
        <v>0</v>
      </c>
      <c r="V855" s="32">
        <f t="shared" si="187"/>
        <v>739.55</v>
      </c>
      <c r="W855" s="32">
        <f t="shared" si="193"/>
        <v>739.55</v>
      </c>
      <c r="X855" s="32">
        <f t="shared" si="194"/>
        <v>739.55</v>
      </c>
    </row>
    <row r="856" spans="1:24" x14ac:dyDescent="0.25">
      <c r="A856" s="2"/>
      <c r="B856" s="2" t="s">
        <v>3</v>
      </c>
      <c r="C856" s="2">
        <f t="shared" si="195"/>
        <v>36</v>
      </c>
      <c r="D856" s="2">
        <f t="shared" si="196"/>
        <v>12</v>
      </c>
      <c r="E856" s="2">
        <f t="shared" si="188"/>
        <v>852</v>
      </c>
      <c r="F856" s="11">
        <v>450.45</v>
      </c>
      <c r="G856" s="9">
        <v>0.5</v>
      </c>
      <c r="H856" s="9">
        <v>0.5</v>
      </c>
      <c r="I856" s="10">
        <v>0.5</v>
      </c>
      <c r="J856" s="9">
        <v>0.36</v>
      </c>
      <c r="K856" s="9">
        <v>0.36</v>
      </c>
      <c r="L856" s="9">
        <v>0.36</v>
      </c>
      <c r="N856" s="32">
        <f>IF('System Design'!$F$8=1,'Hourly Demand and Generation'!G856*'System Design'!$F$21,IF('System Design'!$F$8=2,'Hourly Demand and Generation'!H856*'System Design'!$F$21,IF('System Design'!$F$8=3,'Hourly Demand and Generation'!I856*'System Design'!$F$21)))</f>
        <v>250</v>
      </c>
      <c r="O856" s="32">
        <f>IF('System Design'!$F$8=1,'Hourly Demand and Generation'!J856*'System Design'!$F$22,IF('System Design'!$F$8=2,'Hourly Demand and Generation'!K856*'System Design'!$F$22,IF('System Design'!$F$8=3,'Hourly Demand and Generation'!L856*'System Design'!$F$22)))</f>
        <v>900</v>
      </c>
      <c r="Q856" s="32">
        <f t="shared" si="186"/>
        <v>0</v>
      </c>
      <c r="R856" s="32">
        <f t="shared" si="189"/>
        <v>5400</v>
      </c>
      <c r="S856" s="32">
        <f t="shared" si="190"/>
        <v>0</v>
      </c>
      <c r="T856" s="32">
        <f t="shared" si="191"/>
        <v>21600</v>
      </c>
      <c r="U856" s="32">
        <f t="shared" si="192"/>
        <v>0</v>
      </c>
      <c r="V856" s="32">
        <f t="shared" si="187"/>
        <v>699.55</v>
      </c>
      <c r="W856" s="32">
        <f t="shared" si="193"/>
        <v>699.55</v>
      </c>
      <c r="X856" s="32">
        <f t="shared" si="194"/>
        <v>699.55</v>
      </c>
    </row>
    <row r="857" spans="1:24" x14ac:dyDescent="0.25">
      <c r="A857" s="2"/>
      <c r="B857" s="2" t="s">
        <v>3</v>
      </c>
      <c r="C857" s="2">
        <f t="shared" si="195"/>
        <v>36</v>
      </c>
      <c r="D857" s="2">
        <f t="shared" si="196"/>
        <v>13</v>
      </c>
      <c r="E857" s="2">
        <f t="shared" si="188"/>
        <v>853</v>
      </c>
      <c r="F857" s="11">
        <v>468</v>
      </c>
      <c r="G857" s="9">
        <v>0.41499999999999998</v>
      </c>
      <c r="H857" s="9">
        <v>0.4375</v>
      </c>
      <c r="I857" s="10">
        <v>0.46</v>
      </c>
      <c r="J857" s="9">
        <v>0.38400000000000001</v>
      </c>
      <c r="K857" s="9">
        <v>0.38400000000000001</v>
      </c>
      <c r="L857" s="9">
        <v>0.38400000000000001</v>
      </c>
      <c r="N857" s="32">
        <f>IF('System Design'!$F$8=1,'Hourly Demand and Generation'!G857*'System Design'!$F$21,IF('System Design'!$F$8=2,'Hourly Demand and Generation'!H857*'System Design'!$F$21,IF('System Design'!$F$8=3,'Hourly Demand and Generation'!I857*'System Design'!$F$21)))</f>
        <v>230</v>
      </c>
      <c r="O857" s="32">
        <f>IF('System Design'!$F$8=1,'Hourly Demand and Generation'!J857*'System Design'!$F$22,IF('System Design'!$F$8=2,'Hourly Demand and Generation'!K857*'System Design'!$F$22,IF('System Design'!$F$8=3,'Hourly Demand and Generation'!L857*'System Design'!$F$22)))</f>
        <v>960</v>
      </c>
      <c r="Q857" s="32">
        <f t="shared" si="186"/>
        <v>0</v>
      </c>
      <c r="R857" s="32">
        <f t="shared" si="189"/>
        <v>5400</v>
      </c>
      <c r="S857" s="32">
        <f t="shared" si="190"/>
        <v>0</v>
      </c>
      <c r="T857" s="32">
        <f t="shared" si="191"/>
        <v>21600</v>
      </c>
      <c r="U857" s="32">
        <f t="shared" si="192"/>
        <v>0</v>
      </c>
      <c r="V857" s="32">
        <f t="shared" si="187"/>
        <v>722</v>
      </c>
      <c r="W857" s="32">
        <f t="shared" si="193"/>
        <v>722</v>
      </c>
      <c r="X857" s="32">
        <f t="shared" si="194"/>
        <v>722</v>
      </c>
    </row>
    <row r="858" spans="1:24" x14ac:dyDescent="0.25">
      <c r="A858" s="2"/>
      <c r="B858" s="2" t="s">
        <v>3</v>
      </c>
      <c r="C858" s="2">
        <f t="shared" si="195"/>
        <v>36</v>
      </c>
      <c r="D858" s="2">
        <f t="shared" si="196"/>
        <v>14</v>
      </c>
      <c r="E858" s="2">
        <f t="shared" si="188"/>
        <v>854</v>
      </c>
      <c r="F858" s="11">
        <v>468</v>
      </c>
      <c r="G858" s="9">
        <v>0.33500000000000002</v>
      </c>
      <c r="H858" s="9">
        <v>0.35499999999999998</v>
      </c>
      <c r="I858" s="10">
        <v>0.375</v>
      </c>
      <c r="J858" s="9">
        <v>0.40799999999999997</v>
      </c>
      <c r="K858" s="9">
        <v>0.40799999999999997</v>
      </c>
      <c r="L858" s="9">
        <v>0.40799999999999997</v>
      </c>
      <c r="N858" s="32">
        <f>IF('System Design'!$F$8=1,'Hourly Demand and Generation'!G858*'System Design'!$F$21,IF('System Design'!$F$8=2,'Hourly Demand and Generation'!H858*'System Design'!$F$21,IF('System Design'!$F$8=3,'Hourly Demand and Generation'!I858*'System Design'!$F$21)))</f>
        <v>187.5</v>
      </c>
      <c r="O858" s="32">
        <f>IF('System Design'!$F$8=1,'Hourly Demand and Generation'!J858*'System Design'!$F$22,IF('System Design'!$F$8=2,'Hourly Demand and Generation'!K858*'System Design'!$F$22,IF('System Design'!$F$8=3,'Hourly Demand and Generation'!L858*'System Design'!$F$22)))</f>
        <v>1019.9999999999999</v>
      </c>
      <c r="Q858" s="32">
        <f t="shared" si="186"/>
        <v>0</v>
      </c>
      <c r="R858" s="32">
        <f t="shared" si="189"/>
        <v>5400</v>
      </c>
      <c r="S858" s="32">
        <f t="shared" si="190"/>
        <v>0</v>
      </c>
      <c r="T858" s="32">
        <f t="shared" si="191"/>
        <v>21600</v>
      </c>
      <c r="U858" s="32">
        <f t="shared" si="192"/>
        <v>0</v>
      </c>
      <c r="V858" s="32">
        <f t="shared" si="187"/>
        <v>739.5</v>
      </c>
      <c r="W858" s="32">
        <f t="shared" si="193"/>
        <v>739.5</v>
      </c>
      <c r="X858" s="32">
        <f t="shared" si="194"/>
        <v>739.5</v>
      </c>
    </row>
    <row r="859" spans="1:24" x14ac:dyDescent="0.25">
      <c r="A859" s="2"/>
      <c r="B859" s="2" t="s">
        <v>3</v>
      </c>
      <c r="C859" s="2">
        <f t="shared" si="195"/>
        <v>36</v>
      </c>
      <c r="D859" s="2">
        <f t="shared" si="196"/>
        <v>15</v>
      </c>
      <c r="E859" s="2">
        <f t="shared" si="188"/>
        <v>855</v>
      </c>
      <c r="F859" s="11">
        <v>497.25</v>
      </c>
      <c r="G859" s="9">
        <v>0.25</v>
      </c>
      <c r="H859" s="9">
        <v>0.27</v>
      </c>
      <c r="I859" s="10">
        <v>0.28999999999999998</v>
      </c>
      <c r="J859" s="9">
        <v>0.432</v>
      </c>
      <c r="K859" s="9">
        <v>0.432</v>
      </c>
      <c r="L859" s="9">
        <v>0.432</v>
      </c>
      <c r="N859" s="32">
        <f>IF('System Design'!$F$8=1,'Hourly Demand and Generation'!G859*'System Design'!$F$21,IF('System Design'!$F$8=2,'Hourly Demand and Generation'!H859*'System Design'!$F$21,IF('System Design'!$F$8=3,'Hourly Demand and Generation'!I859*'System Design'!$F$21)))</f>
        <v>145</v>
      </c>
      <c r="O859" s="32">
        <f>IF('System Design'!$F$8=1,'Hourly Demand and Generation'!J859*'System Design'!$F$22,IF('System Design'!$F$8=2,'Hourly Demand and Generation'!K859*'System Design'!$F$22,IF('System Design'!$F$8=3,'Hourly Demand and Generation'!L859*'System Design'!$F$22)))</f>
        <v>1080</v>
      </c>
      <c r="Q859" s="32">
        <f t="shared" si="186"/>
        <v>0</v>
      </c>
      <c r="R859" s="32">
        <f t="shared" si="189"/>
        <v>5400</v>
      </c>
      <c r="S859" s="32">
        <f t="shared" si="190"/>
        <v>0</v>
      </c>
      <c r="T859" s="32">
        <f t="shared" si="191"/>
        <v>21600</v>
      </c>
      <c r="U859" s="32">
        <f t="shared" si="192"/>
        <v>0</v>
      </c>
      <c r="V859" s="32">
        <f t="shared" si="187"/>
        <v>727.75</v>
      </c>
      <c r="W859" s="32">
        <f t="shared" si="193"/>
        <v>727.75</v>
      </c>
      <c r="X859" s="32">
        <f t="shared" si="194"/>
        <v>727.75</v>
      </c>
    </row>
    <row r="860" spans="1:24" x14ac:dyDescent="0.25">
      <c r="A860" s="2"/>
      <c r="B860" s="2" t="s">
        <v>3</v>
      </c>
      <c r="C860" s="2">
        <f t="shared" si="195"/>
        <v>36</v>
      </c>
      <c r="D860" s="2">
        <f t="shared" si="196"/>
        <v>16</v>
      </c>
      <c r="E860" s="2">
        <f t="shared" si="188"/>
        <v>856</v>
      </c>
      <c r="F860" s="11">
        <v>526.5</v>
      </c>
      <c r="G860" s="9">
        <v>0.16500000000000001</v>
      </c>
      <c r="H860" s="9">
        <v>0.1875</v>
      </c>
      <c r="I860" s="10">
        <v>0.21</v>
      </c>
      <c r="J860" s="9">
        <v>0.432</v>
      </c>
      <c r="K860" s="9">
        <v>0.432</v>
      </c>
      <c r="L860" s="9">
        <v>0.432</v>
      </c>
      <c r="N860" s="32">
        <f>IF('System Design'!$F$8=1,'Hourly Demand and Generation'!G860*'System Design'!$F$21,IF('System Design'!$F$8=2,'Hourly Demand and Generation'!H860*'System Design'!$F$21,IF('System Design'!$F$8=3,'Hourly Demand and Generation'!I860*'System Design'!$F$21)))</f>
        <v>105</v>
      </c>
      <c r="O860" s="32">
        <f>IF('System Design'!$F$8=1,'Hourly Demand and Generation'!J860*'System Design'!$F$22,IF('System Design'!$F$8=2,'Hourly Demand and Generation'!K860*'System Design'!$F$22,IF('System Design'!$F$8=3,'Hourly Demand and Generation'!L860*'System Design'!$F$22)))</f>
        <v>1080</v>
      </c>
      <c r="Q860" s="32">
        <f t="shared" si="186"/>
        <v>0</v>
      </c>
      <c r="R860" s="32">
        <f t="shared" si="189"/>
        <v>5400</v>
      </c>
      <c r="S860" s="32">
        <f t="shared" si="190"/>
        <v>0</v>
      </c>
      <c r="T860" s="32">
        <f t="shared" si="191"/>
        <v>21600</v>
      </c>
      <c r="U860" s="32">
        <f t="shared" si="192"/>
        <v>0</v>
      </c>
      <c r="V860" s="32">
        <f t="shared" si="187"/>
        <v>658.5</v>
      </c>
      <c r="W860" s="32">
        <f t="shared" si="193"/>
        <v>658.5</v>
      </c>
      <c r="X860" s="32">
        <f t="shared" si="194"/>
        <v>658.5</v>
      </c>
    </row>
    <row r="861" spans="1:24" x14ac:dyDescent="0.25">
      <c r="A861" s="2"/>
      <c r="B861" s="2" t="s">
        <v>3</v>
      </c>
      <c r="C861" s="2">
        <f t="shared" si="195"/>
        <v>36</v>
      </c>
      <c r="D861" s="2">
        <f t="shared" si="196"/>
        <v>17</v>
      </c>
      <c r="E861" s="2">
        <f t="shared" si="188"/>
        <v>857</v>
      </c>
      <c r="F861" s="11">
        <v>555.75</v>
      </c>
      <c r="G861" s="9">
        <v>8.5000000000000006E-2</v>
      </c>
      <c r="H861" s="9">
        <v>0.105</v>
      </c>
      <c r="I861" s="10">
        <v>0.125</v>
      </c>
      <c r="J861" s="9">
        <v>0.48</v>
      </c>
      <c r="K861" s="9">
        <v>0.48</v>
      </c>
      <c r="L861" s="9">
        <v>0.48</v>
      </c>
      <c r="N861" s="32">
        <f>IF('System Design'!$F$8=1,'Hourly Demand and Generation'!G861*'System Design'!$F$21,IF('System Design'!$F$8=2,'Hourly Demand and Generation'!H861*'System Design'!$F$21,IF('System Design'!$F$8=3,'Hourly Demand and Generation'!I861*'System Design'!$F$21)))</f>
        <v>62.5</v>
      </c>
      <c r="O861" s="32">
        <f>IF('System Design'!$F$8=1,'Hourly Demand and Generation'!J861*'System Design'!$F$22,IF('System Design'!$F$8=2,'Hourly Demand and Generation'!K861*'System Design'!$F$22,IF('System Design'!$F$8=3,'Hourly Demand and Generation'!L861*'System Design'!$F$22)))</f>
        <v>1200</v>
      </c>
      <c r="Q861" s="32">
        <f t="shared" si="186"/>
        <v>0</v>
      </c>
      <c r="R861" s="32">
        <f t="shared" si="189"/>
        <v>5400</v>
      </c>
      <c r="S861" s="32">
        <f t="shared" si="190"/>
        <v>0</v>
      </c>
      <c r="T861" s="32">
        <f t="shared" si="191"/>
        <v>21600</v>
      </c>
      <c r="U861" s="32">
        <f t="shared" si="192"/>
        <v>0</v>
      </c>
      <c r="V861" s="32">
        <f t="shared" si="187"/>
        <v>706.75</v>
      </c>
      <c r="W861" s="32">
        <f t="shared" si="193"/>
        <v>706.75</v>
      </c>
      <c r="X861" s="32">
        <f t="shared" si="194"/>
        <v>706.75</v>
      </c>
    </row>
    <row r="862" spans="1:24" x14ac:dyDescent="0.25">
      <c r="A862" s="2"/>
      <c r="B862" s="2" t="s">
        <v>3</v>
      </c>
      <c r="C862" s="2">
        <f t="shared" si="195"/>
        <v>36</v>
      </c>
      <c r="D862" s="2">
        <f t="shared" si="196"/>
        <v>18</v>
      </c>
      <c r="E862" s="2">
        <f t="shared" si="188"/>
        <v>858</v>
      </c>
      <c r="F862" s="11">
        <v>585</v>
      </c>
      <c r="G862" s="9">
        <v>0.04</v>
      </c>
      <c r="H862" s="9">
        <v>6.25E-2</v>
      </c>
      <c r="I862" s="10">
        <v>8.5000000000000006E-2</v>
      </c>
      <c r="J862" s="9">
        <v>0.45600000000000002</v>
      </c>
      <c r="K862" s="9">
        <v>0.45600000000000002</v>
      </c>
      <c r="L862" s="9">
        <v>0.45600000000000002</v>
      </c>
      <c r="N862" s="32">
        <f>IF('System Design'!$F$8=1,'Hourly Demand and Generation'!G862*'System Design'!$F$21,IF('System Design'!$F$8=2,'Hourly Demand and Generation'!H862*'System Design'!$F$21,IF('System Design'!$F$8=3,'Hourly Demand and Generation'!I862*'System Design'!$F$21)))</f>
        <v>42.5</v>
      </c>
      <c r="O862" s="32">
        <f>IF('System Design'!$F$8=1,'Hourly Demand and Generation'!J862*'System Design'!$F$22,IF('System Design'!$F$8=2,'Hourly Demand and Generation'!K862*'System Design'!$F$22,IF('System Design'!$F$8=3,'Hourly Demand and Generation'!L862*'System Design'!$F$22)))</f>
        <v>1140</v>
      </c>
      <c r="Q862" s="32">
        <f t="shared" si="186"/>
        <v>0</v>
      </c>
      <c r="R862" s="32">
        <f t="shared" si="189"/>
        <v>5400</v>
      </c>
      <c r="S862" s="32">
        <f t="shared" si="190"/>
        <v>0</v>
      </c>
      <c r="T862" s="32">
        <f t="shared" si="191"/>
        <v>21600</v>
      </c>
      <c r="U862" s="32">
        <f t="shared" si="192"/>
        <v>0</v>
      </c>
      <c r="V862" s="32">
        <f t="shared" si="187"/>
        <v>597.5</v>
      </c>
      <c r="W862" s="32">
        <f t="shared" si="193"/>
        <v>597.5</v>
      </c>
      <c r="X862" s="32">
        <f t="shared" si="194"/>
        <v>597.5</v>
      </c>
    </row>
    <row r="863" spans="1:24" x14ac:dyDescent="0.25">
      <c r="A863" s="2"/>
      <c r="B863" s="2" t="s">
        <v>3</v>
      </c>
      <c r="C863" s="2">
        <f t="shared" si="195"/>
        <v>36</v>
      </c>
      <c r="D863" s="2">
        <f t="shared" si="196"/>
        <v>19</v>
      </c>
      <c r="E863" s="2">
        <f t="shared" si="188"/>
        <v>859</v>
      </c>
      <c r="F863" s="11">
        <v>567.45000000000005</v>
      </c>
      <c r="G863" s="9">
        <v>0</v>
      </c>
      <c r="H863" s="9">
        <v>0.02</v>
      </c>
      <c r="I863" s="10">
        <v>0.04</v>
      </c>
      <c r="J863" s="9">
        <v>0.432</v>
      </c>
      <c r="K863" s="9">
        <v>0.432</v>
      </c>
      <c r="L863" s="9">
        <v>0.432</v>
      </c>
      <c r="N863" s="32">
        <f>IF('System Design'!$F$8=1,'Hourly Demand and Generation'!G863*'System Design'!$F$21,IF('System Design'!$F$8=2,'Hourly Demand and Generation'!H863*'System Design'!$F$21,IF('System Design'!$F$8=3,'Hourly Demand and Generation'!I863*'System Design'!$F$21)))</f>
        <v>20</v>
      </c>
      <c r="O863" s="32">
        <f>IF('System Design'!$F$8=1,'Hourly Demand and Generation'!J863*'System Design'!$F$22,IF('System Design'!$F$8=2,'Hourly Demand and Generation'!K863*'System Design'!$F$22,IF('System Design'!$F$8=3,'Hourly Demand and Generation'!L863*'System Design'!$F$22)))</f>
        <v>1080</v>
      </c>
      <c r="Q863" s="32">
        <f t="shared" si="186"/>
        <v>0</v>
      </c>
      <c r="R863" s="32">
        <f t="shared" si="189"/>
        <v>5400</v>
      </c>
      <c r="S863" s="32">
        <f t="shared" si="190"/>
        <v>0</v>
      </c>
      <c r="T863" s="32">
        <f t="shared" si="191"/>
        <v>21600</v>
      </c>
      <c r="U863" s="32">
        <f t="shared" si="192"/>
        <v>0</v>
      </c>
      <c r="V863" s="32">
        <f t="shared" si="187"/>
        <v>532.54999999999995</v>
      </c>
      <c r="W863" s="32">
        <f t="shared" si="193"/>
        <v>532.54999999999995</v>
      </c>
      <c r="X863" s="32">
        <f t="shared" si="194"/>
        <v>532.54999999999995</v>
      </c>
    </row>
    <row r="864" spans="1:24" x14ac:dyDescent="0.25">
      <c r="A864" s="2"/>
      <c r="B864" s="2" t="s">
        <v>3</v>
      </c>
      <c r="C864" s="2">
        <f t="shared" si="195"/>
        <v>36</v>
      </c>
      <c r="D864" s="2">
        <f t="shared" si="196"/>
        <v>20</v>
      </c>
      <c r="E864" s="2">
        <f t="shared" si="188"/>
        <v>860</v>
      </c>
      <c r="F864" s="11">
        <v>555.75</v>
      </c>
      <c r="G864" s="9">
        <v>0</v>
      </c>
      <c r="H864" s="9">
        <v>0</v>
      </c>
      <c r="I864" s="10">
        <v>0</v>
      </c>
      <c r="J864" s="9">
        <v>0.432</v>
      </c>
      <c r="K864" s="9">
        <v>0.432</v>
      </c>
      <c r="L864" s="9">
        <v>0.432</v>
      </c>
      <c r="N864" s="32">
        <f>IF('System Design'!$F$8=1,'Hourly Demand and Generation'!G864*'System Design'!$F$21,IF('System Design'!$F$8=2,'Hourly Demand and Generation'!H864*'System Design'!$F$21,IF('System Design'!$F$8=3,'Hourly Demand and Generation'!I864*'System Design'!$F$21)))</f>
        <v>0</v>
      </c>
      <c r="O864" s="32">
        <f>IF('System Design'!$F$8=1,'Hourly Demand and Generation'!J864*'System Design'!$F$22,IF('System Design'!$F$8=2,'Hourly Demand and Generation'!K864*'System Design'!$F$22,IF('System Design'!$F$8=3,'Hourly Demand and Generation'!L864*'System Design'!$F$22)))</f>
        <v>1080</v>
      </c>
      <c r="Q864" s="32">
        <f t="shared" si="186"/>
        <v>0</v>
      </c>
      <c r="R864" s="32">
        <f t="shared" si="189"/>
        <v>5400</v>
      </c>
      <c r="S864" s="32">
        <f t="shared" si="190"/>
        <v>0</v>
      </c>
      <c r="T864" s="32">
        <f t="shared" si="191"/>
        <v>21600</v>
      </c>
      <c r="U864" s="32">
        <f t="shared" si="192"/>
        <v>0</v>
      </c>
      <c r="V864" s="32">
        <f t="shared" si="187"/>
        <v>524.25</v>
      </c>
      <c r="W864" s="32">
        <f t="shared" si="193"/>
        <v>524.25</v>
      </c>
      <c r="X864" s="32">
        <f t="shared" si="194"/>
        <v>524.25</v>
      </c>
    </row>
    <row r="865" spans="1:24" x14ac:dyDescent="0.25">
      <c r="A865" s="2"/>
      <c r="B865" s="2" t="s">
        <v>3</v>
      </c>
      <c r="C865" s="2">
        <f t="shared" si="195"/>
        <v>36</v>
      </c>
      <c r="D865" s="2">
        <f t="shared" si="196"/>
        <v>21</v>
      </c>
      <c r="E865" s="2">
        <f t="shared" si="188"/>
        <v>861</v>
      </c>
      <c r="F865" s="11">
        <v>526.5</v>
      </c>
      <c r="G865" s="9">
        <v>0</v>
      </c>
      <c r="H865" s="9">
        <v>0</v>
      </c>
      <c r="I865" s="10">
        <v>0</v>
      </c>
      <c r="J865" s="9">
        <v>0.432</v>
      </c>
      <c r="K865" s="9">
        <v>0.432</v>
      </c>
      <c r="L865" s="9">
        <v>0.432</v>
      </c>
      <c r="N865" s="32">
        <f>IF('System Design'!$F$8=1,'Hourly Demand and Generation'!G865*'System Design'!$F$21,IF('System Design'!$F$8=2,'Hourly Demand and Generation'!H865*'System Design'!$F$21,IF('System Design'!$F$8=3,'Hourly Demand and Generation'!I865*'System Design'!$F$21)))</f>
        <v>0</v>
      </c>
      <c r="O865" s="32">
        <f>IF('System Design'!$F$8=1,'Hourly Demand and Generation'!J865*'System Design'!$F$22,IF('System Design'!$F$8=2,'Hourly Demand and Generation'!K865*'System Design'!$F$22,IF('System Design'!$F$8=3,'Hourly Demand and Generation'!L865*'System Design'!$F$22)))</f>
        <v>1080</v>
      </c>
      <c r="Q865" s="32">
        <f t="shared" si="186"/>
        <v>0</v>
      </c>
      <c r="R865" s="32">
        <f t="shared" si="189"/>
        <v>5400</v>
      </c>
      <c r="S865" s="32">
        <f t="shared" si="190"/>
        <v>0</v>
      </c>
      <c r="T865" s="32">
        <f t="shared" si="191"/>
        <v>21600</v>
      </c>
      <c r="U865" s="32">
        <f t="shared" si="192"/>
        <v>0</v>
      </c>
      <c r="V865" s="32">
        <f t="shared" si="187"/>
        <v>553.5</v>
      </c>
      <c r="W865" s="32">
        <f t="shared" si="193"/>
        <v>553.5</v>
      </c>
      <c r="X865" s="32">
        <f t="shared" si="194"/>
        <v>553.5</v>
      </c>
    </row>
    <row r="866" spans="1:24" x14ac:dyDescent="0.25">
      <c r="A866" s="2"/>
      <c r="B866" s="2" t="s">
        <v>3</v>
      </c>
      <c r="C866" s="2">
        <f t="shared" si="195"/>
        <v>36</v>
      </c>
      <c r="D866" s="2">
        <f t="shared" si="196"/>
        <v>22</v>
      </c>
      <c r="E866" s="2">
        <f t="shared" si="188"/>
        <v>862</v>
      </c>
      <c r="F866" s="11">
        <v>497.25</v>
      </c>
      <c r="G866" s="9">
        <v>0</v>
      </c>
      <c r="H866" s="9">
        <v>0</v>
      </c>
      <c r="I866" s="10">
        <v>0</v>
      </c>
      <c r="J866" s="9">
        <v>0.45600000000000002</v>
      </c>
      <c r="K866" s="9">
        <v>0.45600000000000002</v>
      </c>
      <c r="L866" s="9">
        <v>0.45600000000000002</v>
      </c>
      <c r="N866" s="32">
        <f>IF('System Design'!$F$8=1,'Hourly Demand and Generation'!G866*'System Design'!$F$21,IF('System Design'!$F$8=2,'Hourly Demand and Generation'!H866*'System Design'!$F$21,IF('System Design'!$F$8=3,'Hourly Demand and Generation'!I866*'System Design'!$F$21)))</f>
        <v>0</v>
      </c>
      <c r="O866" s="32">
        <f>IF('System Design'!$F$8=1,'Hourly Demand and Generation'!J866*'System Design'!$F$22,IF('System Design'!$F$8=2,'Hourly Demand and Generation'!K866*'System Design'!$F$22,IF('System Design'!$F$8=3,'Hourly Demand and Generation'!L866*'System Design'!$F$22)))</f>
        <v>1140</v>
      </c>
      <c r="Q866" s="32">
        <f t="shared" si="186"/>
        <v>0</v>
      </c>
      <c r="R866" s="32">
        <f t="shared" si="189"/>
        <v>5400</v>
      </c>
      <c r="S866" s="32">
        <f t="shared" si="190"/>
        <v>0</v>
      </c>
      <c r="T866" s="32">
        <f t="shared" si="191"/>
        <v>21600</v>
      </c>
      <c r="U866" s="32">
        <f t="shared" si="192"/>
        <v>0</v>
      </c>
      <c r="V866" s="32">
        <f t="shared" si="187"/>
        <v>642.75</v>
      </c>
      <c r="W866" s="32">
        <f t="shared" si="193"/>
        <v>642.75</v>
      </c>
      <c r="X866" s="32">
        <f t="shared" si="194"/>
        <v>642.75</v>
      </c>
    </row>
    <row r="867" spans="1:24" x14ac:dyDescent="0.25">
      <c r="A867" s="2"/>
      <c r="B867" s="2" t="s">
        <v>3</v>
      </c>
      <c r="C867" s="2">
        <f t="shared" si="195"/>
        <v>36</v>
      </c>
      <c r="D867" s="2">
        <f t="shared" si="196"/>
        <v>23</v>
      </c>
      <c r="E867" s="2">
        <f t="shared" si="188"/>
        <v>863</v>
      </c>
      <c r="F867" s="11">
        <v>468</v>
      </c>
      <c r="G867" s="9">
        <v>0</v>
      </c>
      <c r="H867" s="9">
        <v>0</v>
      </c>
      <c r="I867" s="10">
        <v>0</v>
      </c>
      <c r="J867" s="9">
        <v>0.38400000000000001</v>
      </c>
      <c r="K867" s="9">
        <v>0.38400000000000001</v>
      </c>
      <c r="L867" s="9">
        <v>0.38400000000000001</v>
      </c>
      <c r="N867" s="32">
        <f>IF('System Design'!$F$8=1,'Hourly Demand and Generation'!G867*'System Design'!$F$21,IF('System Design'!$F$8=2,'Hourly Demand and Generation'!H867*'System Design'!$F$21,IF('System Design'!$F$8=3,'Hourly Demand and Generation'!I867*'System Design'!$F$21)))</f>
        <v>0</v>
      </c>
      <c r="O867" s="32">
        <f>IF('System Design'!$F$8=1,'Hourly Demand and Generation'!J867*'System Design'!$F$22,IF('System Design'!$F$8=2,'Hourly Demand and Generation'!K867*'System Design'!$F$22,IF('System Design'!$F$8=3,'Hourly Demand and Generation'!L867*'System Design'!$F$22)))</f>
        <v>960</v>
      </c>
      <c r="Q867" s="32">
        <f t="shared" si="186"/>
        <v>0</v>
      </c>
      <c r="R867" s="32">
        <f t="shared" si="189"/>
        <v>5400</v>
      </c>
      <c r="S867" s="32">
        <f t="shared" si="190"/>
        <v>0</v>
      </c>
      <c r="T867" s="32">
        <f t="shared" si="191"/>
        <v>21600</v>
      </c>
      <c r="U867" s="32">
        <f t="shared" si="192"/>
        <v>0</v>
      </c>
      <c r="V867" s="32">
        <f t="shared" si="187"/>
        <v>492</v>
      </c>
      <c r="W867" s="32">
        <f t="shared" si="193"/>
        <v>492</v>
      </c>
      <c r="X867" s="32">
        <f t="shared" si="194"/>
        <v>492</v>
      </c>
    </row>
    <row r="868" spans="1:24" x14ac:dyDescent="0.25">
      <c r="A868" s="2"/>
      <c r="B868" s="2" t="s">
        <v>3</v>
      </c>
      <c r="C868" s="2">
        <f t="shared" si="195"/>
        <v>36</v>
      </c>
      <c r="D868" s="2">
        <f t="shared" si="196"/>
        <v>24</v>
      </c>
      <c r="E868" s="2">
        <f t="shared" si="188"/>
        <v>864</v>
      </c>
      <c r="F868" s="11">
        <v>409.5</v>
      </c>
      <c r="G868" s="9">
        <v>0</v>
      </c>
      <c r="H868" s="9">
        <v>0</v>
      </c>
      <c r="I868" s="10">
        <v>0</v>
      </c>
      <c r="J868" s="9">
        <v>0.38400000000000001</v>
      </c>
      <c r="K868" s="9">
        <v>0.38400000000000001</v>
      </c>
      <c r="L868" s="9">
        <v>0.38400000000000001</v>
      </c>
      <c r="N868" s="32">
        <f>IF('System Design'!$F$8=1,'Hourly Demand and Generation'!G868*'System Design'!$F$21,IF('System Design'!$F$8=2,'Hourly Demand and Generation'!H868*'System Design'!$F$21,IF('System Design'!$F$8=3,'Hourly Demand and Generation'!I868*'System Design'!$F$21)))</f>
        <v>0</v>
      </c>
      <c r="O868" s="32">
        <f>IF('System Design'!$F$8=1,'Hourly Demand and Generation'!J868*'System Design'!$F$22,IF('System Design'!$F$8=2,'Hourly Demand and Generation'!K868*'System Design'!$F$22,IF('System Design'!$F$8=3,'Hourly Demand and Generation'!L868*'System Design'!$F$22)))</f>
        <v>960</v>
      </c>
      <c r="Q868" s="32">
        <f t="shared" si="186"/>
        <v>0</v>
      </c>
      <c r="R868" s="32">
        <f t="shared" si="189"/>
        <v>5400</v>
      </c>
      <c r="S868" s="32">
        <f t="shared" si="190"/>
        <v>0</v>
      </c>
      <c r="T868" s="32">
        <f t="shared" si="191"/>
        <v>21600</v>
      </c>
      <c r="U868" s="32">
        <f t="shared" si="192"/>
        <v>0</v>
      </c>
      <c r="V868" s="32">
        <f t="shared" si="187"/>
        <v>550.5</v>
      </c>
      <c r="W868" s="32">
        <f t="shared" si="193"/>
        <v>550.5</v>
      </c>
      <c r="X868" s="32">
        <f t="shared" si="194"/>
        <v>550.5</v>
      </c>
    </row>
    <row r="869" spans="1:24" x14ac:dyDescent="0.25">
      <c r="A869" s="2"/>
      <c r="B869" s="2" t="s">
        <v>3</v>
      </c>
      <c r="C869" s="2">
        <f>C868+1</f>
        <v>37</v>
      </c>
      <c r="D869" s="2">
        <v>1</v>
      </c>
      <c r="E869" s="2">
        <f t="shared" si="188"/>
        <v>865</v>
      </c>
      <c r="F869" s="11">
        <v>351</v>
      </c>
      <c r="G869" s="9">
        <v>0</v>
      </c>
      <c r="H869" s="9">
        <v>0</v>
      </c>
      <c r="I869" s="9">
        <v>0</v>
      </c>
      <c r="J869" s="9">
        <v>0.403101305183095</v>
      </c>
      <c r="K869" s="9">
        <v>0.403101305183095</v>
      </c>
      <c r="L869" s="9">
        <v>0.403101305183095</v>
      </c>
      <c r="N869" s="32">
        <f>IF('System Design'!$F$8=1,'Hourly Demand and Generation'!G869*'System Design'!$F$21,IF('System Design'!$F$8=2,'Hourly Demand and Generation'!H869*'System Design'!$F$21,IF('System Design'!$F$8=3,'Hourly Demand and Generation'!I869*'System Design'!$F$21)))</f>
        <v>0</v>
      </c>
      <c r="O869" s="32">
        <f>IF('System Design'!$F$8=1,'Hourly Demand and Generation'!J869*'System Design'!$F$22,IF('System Design'!$F$8=2,'Hourly Demand and Generation'!K869*'System Design'!$F$22,IF('System Design'!$F$8=3,'Hourly Demand and Generation'!L869*'System Design'!$F$22)))</f>
        <v>1007.7532629577375</v>
      </c>
      <c r="Q869" s="32">
        <f t="shared" si="186"/>
        <v>0</v>
      </c>
      <c r="R869" s="32">
        <f t="shared" si="189"/>
        <v>5400</v>
      </c>
      <c r="S869" s="32">
        <f t="shared" si="190"/>
        <v>0</v>
      </c>
      <c r="T869" s="32">
        <f t="shared" si="191"/>
        <v>21600</v>
      </c>
      <c r="U869" s="32">
        <f t="shared" si="192"/>
        <v>0</v>
      </c>
      <c r="V869" s="32">
        <f t="shared" si="187"/>
        <v>656.75326295773755</v>
      </c>
      <c r="W869" s="32">
        <f t="shared" si="193"/>
        <v>656.75326295773755</v>
      </c>
      <c r="X869" s="32">
        <f t="shared" si="194"/>
        <v>656.75326295773755</v>
      </c>
    </row>
    <row r="870" spans="1:24" x14ac:dyDescent="0.25">
      <c r="A870" s="2"/>
      <c r="B870" s="2" t="s">
        <v>3</v>
      </c>
      <c r="C870" s="2">
        <f>C869</f>
        <v>37</v>
      </c>
      <c r="D870" s="2">
        <f>D869+1</f>
        <v>2</v>
      </c>
      <c r="E870" s="2">
        <f t="shared" si="188"/>
        <v>866</v>
      </c>
      <c r="F870" s="11">
        <v>321.75</v>
      </c>
      <c r="G870" s="9">
        <v>0</v>
      </c>
      <c r="H870" s="9">
        <v>0</v>
      </c>
      <c r="I870" s="10">
        <v>0</v>
      </c>
      <c r="J870" s="9">
        <v>0.362791174664785</v>
      </c>
      <c r="K870" s="9">
        <v>0.362791174664785</v>
      </c>
      <c r="L870" s="9">
        <v>0.362791174664785</v>
      </c>
      <c r="N870" s="32">
        <f>IF('System Design'!$F$8=1,'Hourly Demand and Generation'!G870*'System Design'!$F$21,IF('System Design'!$F$8=2,'Hourly Demand and Generation'!H870*'System Design'!$F$21,IF('System Design'!$F$8=3,'Hourly Demand and Generation'!I870*'System Design'!$F$21)))</f>
        <v>0</v>
      </c>
      <c r="O870" s="32">
        <f>IF('System Design'!$F$8=1,'Hourly Demand and Generation'!J870*'System Design'!$F$22,IF('System Design'!$F$8=2,'Hourly Demand and Generation'!K870*'System Design'!$F$22,IF('System Design'!$F$8=3,'Hourly Demand and Generation'!L870*'System Design'!$F$22)))</f>
        <v>906.97793666196253</v>
      </c>
      <c r="Q870" s="32">
        <f t="shared" si="186"/>
        <v>0</v>
      </c>
      <c r="R870" s="32">
        <f t="shared" si="189"/>
        <v>5400</v>
      </c>
      <c r="S870" s="32">
        <f t="shared" si="190"/>
        <v>0</v>
      </c>
      <c r="T870" s="32">
        <f t="shared" si="191"/>
        <v>21600</v>
      </c>
      <c r="U870" s="32">
        <f t="shared" si="192"/>
        <v>0</v>
      </c>
      <c r="V870" s="32">
        <f t="shared" si="187"/>
        <v>585.22793666196253</v>
      </c>
      <c r="W870" s="32">
        <f t="shared" si="193"/>
        <v>585.22793666196253</v>
      </c>
      <c r="X870" s="32">
        <f t="shared" si="194"/>
        <v>585.22793666196253</v>
      </c>
    </row>
    <row r="871" spans="1:24" x14ac:dyDescent="0.25">
      <c r="A871" s="2"/>
      <c r="B871" s="2" t="s">
        <v>3</v>
      </c>
      <c r="C871" s="2">
        <f t="shared" ref="C871:C892" si="197">C870</f>
        <v>37</v>
      </c>
      <c r="D871" s="2">
        <f t="shared" ref="D871:D892" si="198">D870+1</f>
        <v>3</v>
      </c>
      <c r="E871" s="2">
        <f t="shared" si="188"/>
        <v>867</v>
      </c>
      <c r="F871" s="11">
        <v>292.5</v>
      </c>
      <c r="G871" s="9">
        <v>0</v>
      </c>
      <c r="H871" s="9">
        <v>0</v>
      </c>
      <c r="I871" s="10">
        <v>0</v>
      </c>
      <c r="J871" s="9">
        <v>0.362791174664785</v>
      </c>
      <c r="K871" s="9">
        <v>0.362791174664785</v>
      </c>
      <c r="L871" s="9">
        <v>0.362791174664785</v>
      </c>
      <c r="N871" s="32">
        <f>IF('System Design'!$F$8=1,'Hourly Demand and Generation'!G871*'System Design'!$F$21,IF('System Design'!$F$8=2,'Hourly Demand and Generation'!H871*'System Design'!$F$21,IF('System Design'!$F$8=3,'Hourly Demand and Generation'!I871*'System Design'!$F$21)))</f>
        <v>0</v>
      </c>
      <c r="O871" s="32">
        <f>IF('System Design'!$F$8=1,'Hourly Demand and Generation'!J871*'System Design'!$F$22,IF('System Design'!$F$8=2,'Hourly Demand and Generation'!K871*'System Design'!$F$22,IF('System Design'!$F$8=3,'Hourly Demand and Generation'!L871*'System Design'!$F$22)))</f>
        <v>906.97793666196253</v>
      </c>
      <c r="Q871" s="32">
        <f t="shared" si="186"/>
        <v>0</v>
      </c>
      <c r="R871" s="32">
        <f t="shared" si="189"/>
        <v>5400</v>
      </c>
      <c r="S871" s="32">
        <f t="shared" si="190"/>
        <v>0</v>
      </c>
      <c r="T871" s="32">
        <f t="shared" si="191"/>
        <v>21600</v>
      </c>
      <c r="U871" s="32">
        <f t="shared" si="192"/>
        <v>0</v>
      </c>
      <c r="V871" s="32">
        <f t="shared" si="187"/>
        <v>614.47793666196253</v>
      </c>
      <c r="W871" s="32">
        <f t="shared" si="193"/>
        <v>614.47793666196253</v>
      </c>
      <c r="X871" s="32">
        <f t="shared" si="194"/>
        <v>614.47793666196253</v>
      </c>
    </row>
    <row r="872" spans="1:24" x14ac:dyDescent="0.25">
      <c r="A872" s="2"/>
      <c r="B872" s="2" t="s">
        <v>3</v>
      </c>
      <c r="C872" s="2">
        <f t="shared" si="197"/>
        <v>37</v>
      </c>
      <c r="D872" s="2">
        <f t="shared" si="198"/>
        <v>4</v>
      </c>
      <c r="E872" s="2">
        <f t="shared" si="188"/>
        <v>868</v>
      </c>
      <c r="F872" s="11">
        <v>351</v>
      </c>
      <c r="G872" s="9">
        <v>0</v>
      </c>
      <c r="H872" s="9">
        <v>0</v>
      </c>
      <c r="I872" s="10">
        <v>0</v>
      </c>
      <c r="J872" s="9">
        <v>0.403101305183095</v>
      </c>
      <c r="K872" s="9">
        <v>0.403101305183095</v>
      </c>
      <c r="L872" s="9">
        <v>0.403101305183095</v>
      </c>
      <c r="N872" s="32">
        <f>IF('System Design'!$F$8=1,'Hourly Demand and Generation'!G872*'System Design'!$F$21,IF('System Design'!$F$8=2,'Hourly Demand and Generation'!H872*'System Design'!$F$21,IF('System Design'!$F$8=3,'Hourly Demand and Generation'!I872*'System Design'!$F$21)))</f>
        <v>0</v>
      </c>
      <c r="O872" s="32">
        <f>IF('System Design'!$F$8=1,'Hourly Demand and Generation'!J872*'System Design'!$F$22,IF('System Design'!$F$8=2,'Hourly Demand and Generation'!K872*'System Design'!$F$22,IF('System Design'!$F$8=3,'Hourly Demand and Generation'!L872*'System Design'!$F$22)))</f>
        <v>1007.7532629577375</v>
      </c>
      <c r="Q872" s="32">
        <f t="shared" si="186"/>
        <v>0</v>
      </c>
      <c r="R872" s="32">
        <f t="shared" si="189"/>
        <v>5400</v>
      </c>
      <c r="S872" s="32">
        <f t="shared" si="190"/>
        <v>0</v>
      </c>
      <c r="T872" s="32">
        <f t="shared" si="191"/>
        <v>21600</v>
      </c>
      <c r="U872" s="32">
        <f t="shared" si="192"/>
        <v>0</v>
      </c>
      <c r="V872" s="32">
        <f t="shared" si="187"/>
        <v>656.75326295773755</v>
      </c>
      <c r="W872" s="32">
        <f t="shared" si="193"/>
        <v>656.75326295773755</v>
      </c>
      <c r="X872" s="32">
        <f t="shared" si="194"/>
        <v>656.75326295773755</v>
      </c>
    </row>
    <row r="873" spans="1:24" x14ac:dyDescent="0.25">
      <c r="A873" s="2"/>
      <c r="B873" s="2" t="s">
        <v>3</v>
      </c>
      <c r="C873" s="2">
        <f t="shared" si="197"/>
        <v>37</v>
      </c>
      <c r="D873" s="2">
        <f t="shared" si="198"/>
        <v>5</v>
      </c>
      <c r="E873" s="2">
        <f t="shared" si="188"/>
        <v>869</v>
      </c>
      <c r="F873" s="11">
        <v>380.25</v>
      </c>
      <c r="G873" s="9">
        <v>0</v>
      </c>
      <c r="H873" s="9">
        <v>1.7700830040825E-2</v>
      </c>
      <c r="I873" s="10">
        <v>0.04</v>
      </c>
      <c r="J873" s="9">
        <v>0.32248104414647599</v>
      </c>
      <c r="K873" s="9">
        <v>0.32248104414647599</v>
      </c>
      <c r="L873" s="9">
        <v>0.32248104414647599</v>
      </c>
      <c r="N873" s="32">
        <f>IF('System Design'!$F$8=1,'Hourly Demand and Generation'!G873*'System Design'!$F$21,IF('System Design'!$F$8=2,'Hourly Demand and Generation'!H873*'System Design'!$F$21,IF('System Design'!$F$8=3,'Hourly Demand and Generation'!I873*'System Design'!$F$21)))</f>
        <v>20</v>
      </c>
      <c r="O873" s="32">
        <f>IF('System Design'!$F$8=1,'Hourly Demand and Generation'!J873*'System Design'!$F$22,IF('System Design'!$F$8=2,'Hourly Demand and Generation'!K873*'System Design'!$F$22,IF('System Design'!$F$8=3,'Hourly Demand and Generation'!L873*'System Design'!$F$22)))</f>
        <v>806.20261036619002</v>
      </c>
      <c r="Q873" s="32">
        <f t="shared" si="186"/>
        <v>0</v>
      </c>
      <c r="R873" s="32">
        <f t="shared" si="189"/>
        <v>5400</v>
      </c>
      <c r="S873" s="32">
        <f t="shared" si="190"/>
        <v>0</v>
      </c>
      <c r="T873" s="32">
        <f t="shared" si="191"/>
        <v>21600</v>
      </c>
      <c r="U873" s="32">
        <f t="shared" si="192"/>
        <v>0</v>
      </c>
      <c r="V873" s="32">
        <f t="shared" si="187"/>
        <v>445.95261036619002</v>
      </c>
      <c r="W873" s="32">
        <f t="shared" si="193"/>
        <v>445.95261036619002</v>
      </c>
      <c r="X873" s="32">
        <f t="shared" si="194"/>
        <v>445.95261036619002</v>
      </c>
    </row>
    <row r="874" spans="1:24" x14ac:dyDescent="0.25">
      <c r="A874" s="2"/>
      <c r="B874" s="2" t="s">
        <v>3</v>
      </c>
      <c r="C874" s="2">
        <f t="shared" si="197"/>
        <v>37</v>
      </c>
      <c r="D874" s="2">
        <f t="shared" si="198"/>
        <v>6</v>
      </c>
      <c r="E874" s="2">
        <f t="shared" si="188"/>
        <v>870</v>
      </c>
      <c r="F874" s="11">
        <v>409.5</v>
      </c>
      <c r="G874" s="9">
        <v>3.5401660081650098E-2</v>
      </c>
      <c r="H874" s="9">
        <v>5.53150938775782E-2</v>
      </c>
      <c r="I874" s="10">
        <v>8.5000000000000006E-2</v>
      </c>
      <c r="J874" s="9">
        <v>0.32248104414647599</v>
      </c>
      <c r="K874" s="9">
        <v>0.32248104414647599</v>
      </c>
      <c r="L874" s="9">
        <v>0.32248104414647599</v>
      </c>
      <c r="N874" s="32">
        <f>IF('System Design'!$F$8=1,'Hourly Demand and Generation'!G874*'System Design'!$F$21,IF('System Design'!$F$8=2,'Hourly Demand and Generation'!H874*'System Design'!$F$21,IF('System Design'!$F$8=3,'Hourly Demand and Generation'!I874*'System Design'!$F$21)))</f>
        <v>42.5</v>
      </c>
      <c r="O874" s="32">
        <f>IF('System Design'!$F$8=1,'Hourly Demand and Generation'!J874*'System Design'!$F$22,IF('System Design'!$F$8=2,'Hourly Demand and Generation'!K874*'System Design'!$F$22,IF('System Design'!$F$8=3,'Hourly Demand and Generation'!L874*'System Design'!$F$22)))</f>
        <v>806.20261036619002</v>
      </c>
      <c r="Q874" s="32">
        <f t="shared" si="186"/>
        <v>0</v>
      </c>
      <c r="R874" s="32">
        <f t="shared" si="189"/>
        <v>5400</v>
      </c>
      <c r="S874" s="32">
        <f t="shared" si="190"/>
        <v>0</v>
      </c>
      <c r="T874" s="32">
        <f t="shared" si="191"/>
        <v>21600</v>
      </c>
      <c r="U874" s="32">
        <f t="shared" si="192"/>
        <v>0</v>
      </c>
      <c r="V874" s="32">
        <f t="shared" si="187"/>
        <v>439.20261036619002</v>
      </c>
      <c r="W874" s="32">
        <f t="shared" si="193"/>
        <v>439.20261036619002</v>
      </c>
      <c r="X874" s="32">
        <f t="shared" si="194"/>
        <v>439.20261036619002</v>
      </c>
    </row>
    <row r="875" spans="1:24" x14ac:dyDescent="0.25">
      <c r="A875" s="2"/>
      <c r="B875" s="2" t="s">
        <v>3</v>
      </c>
      <c r="C875" s="2">
        <f t="shared" si="197"/>
        <v>37</v>
      </c>
      <c r="D875" s="2">
        <f t="shared" si="198"/>
        <v>7</v>
      </c>
      <c r="E875" s="2">
        <f t="shared" si="188"/>
        <v>871</v>
      </c>
      <c r="F875" s="11">
        <v>438.75</v>
      </c>
      <c r="G875" s="9">
        <v>7.5228527673506407E-2</v>
      </c>
      <c r="H875" s="9">
        <v>9.2929357714331404E-2</v>
      </c>
      <c r="I875" s="10">
        <v>0.125</v>
      </c>
      <c r="J875" s="9">
        <v>0.362791174664785</v>
      </c>
      <c r="K875" s="9">
        <v>0.362791174664785</v>
      </c>
      <c r="L875" s="9">
        <v>0.362791174664785</v>
      </c>
      <c r="N875" s="32">
        <f>IF('System Design'!$F$8=1,'Hourly Demand and Generation'!G875*'System Design'!$F$21,IF('System Design'!$F$8=2,'Hourly Demand and Generation'!H875*'System Design'!$F$21,IF('System Design'!$F$8=3,'Hourly Demand and Generation'!I875*'System Design'!$F$21)))</f>
        <v>62.5</v>
      </c>
      <c r="O875" s="32">
        <f>IF('System Design'!$F$8=1,'Hourly Demand and Generation'!J875*'System Design'!$F$22,IF('System Design'!$F$8=2,'Hourly Demand and Generation'!K875*'System Design'!$F$22,IF('System Design'!$F$8=3,'Hourly Demand and Generation'!L875*'System Design'!$F$22)))</f>
        <v>906.97793666196253</v>
      </c>
      <c r="Q875" s="32">
        <f t="shared" si="186"/>
        <v>0</v>
      </c>
      <c r="R875" s="32">
        <f t="shared" si="189"/>
        <v>5400</v>
      </c>
      <c r="S875" s="32">
        <f t="shared" si="190"/>
        <v>0</v>
      </c>
      <c r="T875" s="32">
        <f t="shared" si="191"/>
        <v>21600</v>
      </c>
      <c r="U875" s="32">
        <f t="shared" si="192"/>
        <v>0</v>
      </c>
      <c r="V875" s="32">
        <f t="shared" si="187"/>
        <v>530.72793666196253</v>
      </c>
      <c r="W875" s="32">
        <f t="shared" si="193"/>
        <v>530.72793666196253</v>
      </c>
      <c r="X875" s="32">
        <f t="shared" si="194"/>
        <v>530.72793666196253</v>
      </c>
    </row>
    <row r="876" spans="1:24" x14ac:dyDescent="0.25">
      <c r="A876" s="2"/>
      <c r="B876" s="2" t="s">
        <v>3</v>
      </c>
      <c r="C876" s="2">
        <f t="shared" si="197"/>
        <v>37</v>
      </c>
      <c r="D876" s="2">
        <f t="shared" si="198"/>
        <v>8</v>
      </c>
      <c r="E876" s="2">
        <f t="shared" si="188"/>
        <v>872</v>
      </c>
      <c r="F876" s="11">
        <v>468</v>
      </c>
      <c r="G876" s="9">
        <v>0.14603184783680601</v>
      </c>
      <c r="H876" s="9">
        <v>0.165945281632735</v>
      </c>
      <c r="I876" s="10">
        <v>0.21</v>
      </c>
      <c r="J876" s="9">
        <v>0.362791174664785</v>
      </c>
      <c r="K876" s="9">
        <v>0.362791174664785</v>
      </c>
      <c r="L876" s="9">
        <v>0.362791174664785</v>
      </c>
      <c r="N876" s="32">
        <f>IF('System Design'!$F$8=1,'Hourly Demand and Generation'!G876*'System Design'!$F$21,IF('System Design'!$F$8=2,'Hourly Demand and Generation'!H876*'System Design'!$F$21,IF('System Design'!$F$8=3,'Hourly Demand and Generation'!I876*'System Design'!$F$21)))</f>
        <v>105</v>
      </c>
      <c r="O876" s="32">
        <f>IF('System Design'!$F$8=1,'Hourly Demand and Generation'!J876*'System Design'!$F$22,IF('System Design'!$F$8=2,'Hourly Demand and Generation'!K876*'System Design'!$F$22,IF('System Design'!$F$8=3,'Hourly Demand and Generation'!L876*'System Design'!$F$22)))</f>
        <v>906.97793666196253</v>
      </c>
      <c r="Q876" s="32">
        <f t="shared" si="186"/>
        <v>0</v>
      </c>
      <c r="R876" s="32">
        <f t="shared" si="189"/>
        <v>5400</v>
      </c>
      <c r="S876" s="32">
        <f t="shared" si="190"/>
        <v>0</v>
      </c>
      <c r="T876" s="32">
        <f t="shared" si="191"/>
        <v>21600</v>
      </c>
      <c r="U876" s="32">
        <f t="shared" si="192"/>
        <v>0</v>
      </c>
      <c r="V876" s="32">
        <f t="shared" si="187"/>
        <v>543.97793666196253</v>
      </c>
      <c r="W876" s="32">
        <f t="shared" si="193"/>
        <v>543.97793666196253</v>
      </c>
      <c r="X876" s="32">
        <f t="shared" si="194"/>
        <v>543.97793666196253</v>
      </c>
    </row>
    <row r="877" spans="1:24" x14ac:dyDescent="0.25">
      <c r="A877" s="2"/>
      <c r="B877" s="2" t="s">
        <v>3</v>
      </c>
      <c r="C877" s="2">
        <f t="shared" si="197"/>
        <v>37</v>
      </c>
      <c r="D877" s="2">
        <f t="shared" si="198"/>
        <v>9</v>
      </c>
      <c r="E877" s="2">
        <f t="shared" si="188"/>
        <v>873</v>
      </c>
      <c r="F877" s="11">
        <v>468</v>
      </c>
      <c r="G877" s="9">
        <v>0.221260375510313</v>
      </c>
      <c r="H877" s="9">
        <v>0.23896120555113801</v>
      </c>
      <c r="I877" s="10">
        <v>0.28999999999999998</v>
      </c>
      <c r="J877" s="9">
        <v>0.32248104414647599</v>
      </c>
      <c r="K877" s="9">
        <v>0.32248104414647599</v>
      </c>
      <c r="L877" s="9">
        <v>0.32248104414647599</v>
      </c>
      <c r="N877" s="32">
        <f>IF('System Design'!$F$8=1,'Hourly Demand and Generation'!G877*'System Design'!$F$21,IF('System Design'!$F$8=2,'Hourly Demand and Generation'!H877*'System Design'!$F$21,IF('System Design'!$F$8=3,'Hourly Demand and Generation'!I877*'System Design'!$F$21)))</f>
        <v>145</v>
      </c>
      <c r="O877" s="32">
        <f>IF('System Design'!$F$8=1,'Hourly Demand and Generation'!J877*'System Design'!$F$22,IF('System Design'!$F$8=2,'Hourly Demand and Generation'!K877*'System Design'!$F$22,IF('System Design'!$F$8=3,'Hourly Demand and Generation'!L877*'System Design'!$F$22)))</f>
        <v>806.20261036619002</v>
      </c>
      <c r="Q877" s="32">
        <f t="shared" si="186"/>
        <v>0</v>
      </c>
      <c r="R877" s="32">
        <f t="shared" si="189"/>
        <v>5400</v>
      </c>
      <c r="S877" s="32">
        <f t="shared" si="190"/>
        <v>0</v>
      </c>
      <c r="T877" s="32">
        <f t="shared" si="191"/>
        <v>21600</v>
      </c>
      <c r="U877" s="32">
        <f t="shared" si="192"/>
        <v>0</v>
      </c>
      <c r="V877" s="32">
        <f t="shared" si="187"/>
        <v>483.20261036619002</v>
      </c>
      <c r="W877" s="32">
        <f t="shared" si="193"/>
        <v>483.20261036619002</v>
      </c>
      <c r="X877" s="32">
        <f t="shared" si="194"/>
        <v>483.20261036619002</v>
      </c>
    </row>
    <row r="878" spans="1:24" x14ac:dyDescent="0.25">
      <c r="A878" s="2"/>
      <c r="B878" s="2" t="s">
        <v>3</v>
      </c>
      <c r="C878" s="2">
        <f t="shared" si="197"/>
        <v>37</v>
      </c>
      <c r="D878" s="2">
        <f t="shared" si="198"/>
        <v>10</v>
      </c>
      <c r="E878" s="2">
        <f t="shared" si="188"/>
        <v>874</v>
      </c>
      <c r="F878" s="11">
        <v>456.3</v>
      </c>
      <c r="G878" s="9">
        <v>0.29648890318381899</v>
      </c>
      <c r="H878" s="9">
        <v>0.314189733224644</v>
      </c>
      <c r="I878" s="10">
        <v>0.375</v>
      </c>
      <c r="J878" s="9">
        <v>0.362791174664785</v>
      </c>
      <c r="K878" s="9">
        <v>0.362791174664785</v>
      </c>
      <c r="L878" s="9">
        <v>0.362791174664785</v>
      </c>
      <c r="N878" s="32">
        <f>IF('System Design'!$F$8=1,'Hourly Demand and Generation'!G878*'System Design'!$F$21,IF('System Design'!$F$8=2,'Hourly Demand and Generation'!H878*'System Design'!$F$21,IF('System Design'!$F$8=3,'Hourly Demand and Generation'!I878*'System Design'!$F$21)))</f>
        <v>187.5</v>
      </c>
      <c r="O878" s="32">
        <f>IF('System Design'!$F$8=1,'Hourly Demand and Generation'!J878*'System Design'!$F$22,IF('System Design'!$F$8=2,'Hourly Demand and Generation'!K878*'System Design'!$F$22,IF('System Design'!$F$8=3,'Hourly Demand and Generation'!L878*'System Design'!$F$22)))</f>
        <v>906.97793666196253</v>
      </c>
      <c r="Q878" s="32">
        <f t="shared" si="186"/>
        <v>0</v>
      </c>
      <c r="R878" s="32">
        <f t="shared" si="189"/>
        <v>5400</v>
      </c>
      <c r="S878" s="32">
        <f t="shared" si="190"/>
        <v>0</v>
      </c>
      <c r="T878" s="32">
        <f t="shared" si="191"/>
        <v>21600</v>
      </c>
      <c r="U878" s="32">
        <f t="shared" si="192"/>
        <v>0</v>
      </c>
      <c r="V878" s="32">
        <f t="shared" si="187"/>
        <v>638.17793666196258</v>
      </c>
      <c r="W878" s="32">
        <f t="shared" si="193"/>
        <v>638.17793666196258</v>
      </c>
      <c r="X878" s="32">
        <f t="shared" si="194"/>
        <v>638.17793666196258</v>
      </c>
    </row>
    <row r="879" spans="1:24" x14ac:dyDescent="0.25">
      <c r="A879" s="2"/>
      <c r="B879" s="2" t="s">
        <v>3</v>
      </c>
      <c r="C879" s="2">
        <f t="shared" si="197"/>
        <v>37</v>
      </c>
      <c r="D879" s="2">
        <f t="shared" si="198"/>
        <v>11</v>
      </c>
      <c r="E879" s="2">
        <f t="shared" si="188"/>
        <v>875</v>
      </c>
      <c r="F879" s="11">
        <v>450.45</v>
      </c>
      <c r="G879" s="9">
        <v>0.36729222334711897</v>
      </c>
      <c r="H879" s="9">
        <v>0.387205657143047</v>
      </c>
      <c r="I879" s="10">
        <v>0.46</v>
      </c>
      <c r="J879" s="9">
        <v>0.32248104414647599</v>
      </c>
      <c r="K879" s="9">
        <v>0.32248104414647599</v>
      </c>
      <c r="L879" s="9">
        <v>0.32248104414647599</v>
      </c>
      <c r="N879" s="32">
        <f>IF('System Design'!$F$8=1,'Hourly Demand and Generation'!G879*'System Design'!$F$21,IF('System Design'!$F$8=2,'Hourly Demand and Generation'!H879*'System Design'!$F$21,IF('System Design'!$F$8=3,'Hourly Demand and Generation'!I879*'System Design'!$F$21)))</f>
        <v>230</v>
      </c>
      <c r="O879" s="32">
        <f>IF('System Design'!$F$8=1,'Hourly Demand and Generation'!J879*'System Design'!$F$22,IF('System Design'!$F$8=2,'Hourly Demand and Generation'!K879*'System Design'!$F$22,IF('System Design'!$F$8=3,'Hourly Demand and Generation'!L879*'System Design'!$F$22)))</f>
        <v>806.20261036619002</v>
      </c>
      <c r="Q879" s="32">
        <f t="shared" si="186"/>
        <v>0</v>
      </c>
      <c r="R879" s="32">
        <f t="shared" si="189"/>
        <v>5400</v>
      </c>
      <c r="S879" s="32">
        <f t="shared" si="190"/>
        <v>0</v>
      </c>
      <c r="T879" s="32">
        <f t="shared" si="191"/>
        <v>21600</v>
      </c>
      <c r="U879" s="32">
        <f t="shared" si="192"/>
        <v>0</v>
      </c>
      <c r="V879" s="32">
        <f t="shared" si="187"/>
        <v>585.75261036619008</v>
      </c>
      <c r="W879" s="32">
        <f t="shared" si="193"/>
        <v>585.75261036619008</v>
      </c>
      <c r="X879" s="32">
        <f t="shared" si="194"/>
        <v>585.75261036619008</v>
      </c>
    </row>
    <row r="880" spans="1:24" x14ac:dyDescent="0.25">
      <c r="A880" s="2"/>
      <c r="B880" s="2" t="s">
        <v>3</v>
      </c>
      <c r="C880" s="2">
        <f t="shared" si="197"/>
        <v>37</v>
      </c>
      <c r="D880" s="2">
        <f t="shared" si="198"/>
        <v>12</v>
      </c>
      <c r="E880" s="2">
        <f t="shared" si="188"/>
        <v>876</v>
      </c>
      <c r="F880" s="11">
        <v>450.45</v>
      </c>
      <c r="G880" s="9">
        <v>0.44252075102062599</v>
      </c>
      <c r="H880" s="9">
        <v>0.44252075102062599</v>
      </c>
      <c r="I880" s="10">
        <v>0.5</v>
      </c>
      <c r="J880" s="9">
        <v>0.30232597888732099</v>
      </c>
      <c r="K880" s="9">
        <v>0.30232597888732099</v>
      </c>
      <c r="L880" s="9">
        <v>0.30232597888732099</v>
      </c>
      <c r="N880" s="32">
        <f>IF('System Design'!$F$8=1,'Hourly Demand and Generation'!G880*'System Design'!$F$21,IF('System Design'!$F$8=2,'Hourly Demand and Generation'!H880*'System Design'!$F$21,IF('System Design'!$F$8=3,'Hourly Demand and Generation'!I880*'System Design'!$F$21)))</f>
        <v>250</v>
      </c>
      <c r="O880" s="32">
        <f>IF('System Design'!$F$8=1,'Hourly Demand and Generation'!J880*'System Design'!$F$22,IF('System Design'!$F$8=2,'Hourly Demand and Generation'!K880*'System Design'!$F$22,IF('System Design'!$F$8=3,'Hourly Demand and Generation'!L880*'System Design'!$F$22)))</f>
        <v>755.81494721830245</v>
      </c>
      <c r="Q880" s="32">
        <f t="shared" si="186"/>
        <v>0</v>
      </c>
      <c r="R880" s="32">
        <f t="shared" si="189"/>
        <v>5400</v>
      </c>
      <c r="S880" s="32">
        <f t="shared" si="190"/>
        <v>0</v>
      </c>
      <c r="T880" s="32">
        <f t="shared" si="191"/>
        <v>21600</v>
      </c>
      <c r="U880" s="32">
        <f t="shared" si="192"/>
        <v>0</v>
      </c>
      <c r="V880" s="32">
        <f t="shared" si="187"/>
        <v>555.3649472183024</v>
      </c>
      <c r="W880" s="32">
        <f t="shared" si="193"/>
        <v>555.3649472183024</v>
      </c>
      <c r="X880" s="32">
        <f t="shared" si="194"/>
        <v>555.3649472183024</v>
      </c>
    </row>
    <row r="881" spans="1:24" x14ac:dyDescent="0.25">
      <c r="A881" s="2"/>
      <c r="B881" s="2" t="s">
        <v>3</v>
      </c>
      <c r="C881" s="2">
        <f t="shared" si="197"/>
        <v>37</v>
      </c>
      <c r="D881" s="2">
        <f t="shared" si="198"/>
        <v>13</v>
      </c>
      <c r="E881" s="2">
        <f t="shared" si="188"/>
        <v>877</v>
      </c>
      <c r="F881" s="11">
        <v>468</v>
      </c>
      <c r="G881" s="9">
        <v>0.36729222334711897</v>
      </c>
      <c r="H881" s="9">
        <v>0.387205657143047</v>
      </c>
      <c r="I881" s="10">
        <v>0.46</v>
      </c>
      <c r="J881" s="9">
        <v>0.32248104414647599</v>
      </c>
      <c r="K881" s="9">
        <v>0.32248104414647599</v>
      </c>
      <c r="L881" s="9">
        <v>0.32248104414647599</v>
      </c>
      <c r="N881" s="32">
        <f>IF('System Design'!$F$8=1,'Hourly Demand and Generation'!G881*'System Design'!$F$21,IF('System Design'!$F$8=2,'Hourly Demand and Generation'!H881*'System Design'!$F$21,IF('System Design'!$F$8=3,'Hourly Demand and Generation'!I881*'System Design'!$F$21)))</f>
        <v>230</v>
      </c>
      <c r="O881" s="32">
        <f>IF('System Design'!$F$8=1,'Hourly Demand and Generation'!J881*'System Design'!$F$22,IF('System Design'!$F$8=2,'Hourly Demand and Generation'!K881*'System Design'!$F$22,IF('System Design'!$F$8=3,'Hourly Demand and Generation'!L881*'System Design'!$F$22)))</f>
        <v>806.20261036619002</v>
      </c>
      <c r="Q881" s="32">
        <f t="shared" si="186"/>
        <v>0</v>
      </c>
      <c r="R881" s="32">
        <f t="shared" si="189"/>
        <v>5400</v>
      </c>
      <c r="S881" s="32">
        <f t="shared" si="190"/>
        <v>0</v>
      </c>
      <c r="T881" s="32">
        <f t="shared" si="191"/>
        <v>21600</v>
      </c>
      <c r="U881" s="32">
        <f t="shared" si="192"/>
        <v>0</v>
      </c>
      <c r="V881" s="32">
        <f t="shared" si="187"/>
        <v>568.20261036619013</v>
      </c>
      <c r="W881" s="32">
        <f t="shared" si="193"/>
        <v>568.20261036619013</v>
      </c>
      <c r="X881" s="32">
        <f t="shared" si="194"/>
        <v>568.20261036619013</v>
      </c>
    </row>
    <row r="882" spans="1:24" x14ac:dyDescent="0.25">
      <c r="A882" s="2"/>
      <c r="B882" s="2" t="s">
        <v>3</v>
      </c>
      <c r="C882" s="2">
        <f t="shared" si="197"/>
        <v>37</v>
      </c>
      <c r="D882" s="2">
        <f t="shared" si="198"/>
        <v>14</v>
      </c>
      <c r="E882" s="2">
        <f t="shared" si="188"/>
        <v>878</v>
      </c>
      <c r="F882" s="11">
        <v>468</v>
      </c>
      <c r="G882" s="9">
        <v>0.29648890318381899</v>
      </c>
      <c r="H882" s="9">
        <v>0.314189733224644</v>
      </c>
      <c r="I882" s="10">
        <v>0.375</v>
      </c>
      <c r="J882" s="9">
        <v>0.34263610940563</v>
      </c>
      <c r="K882" s="9">
        <v>0.34263610940563</v>
      </c>
      <c r="L882" s="9">
        <v>0.34263610940563</v>
      </c>
      <c r="N882" s="32">
        <f>IF('System Design'!$F$8=1,'Hourly Demand and Generation'!G882*'System Design'!$F$21,IF('System Design'!$F$8=2,'Hourly Demand and Generation'!H882*'System Design'!$F$21,IF('System Design'!$F$8=3,'Hourly Demand and Generation'!I882*'System Design'!$F$21)))</f>
        <v>187.5</v>
      </c>
      <c r="O882" s="32">
        <f>IF('System Design'!$F$8=1,'Hourly Demand and Generation'!J882*'System Design'!$F$22,IF('System Design'!$F$8=2,'Hourly Demand and Generation'!K882*'System Design'!$F$22,IF('System Design'!$F$8=3,'Hourly Demand and Generation'!L882*'System Design'!$F$22)))</f>
        <v>856.59027351407497</v>
      </c>
      <c r="Q882" s="32">
        <f t="shared" si="186"/>
        <v>0</v>
      </c>
      <c r="R882" s="32">
        <f t="shared" si="189"/>
        <v>5400</v>
      </c>
      <c r="S882" s="32">
        <f t="shared" si="190"/>
        <v>0</v>
      </c>
      <c r="T882" s="32">
        <f t="shared" si="191"/>
        <v>21600</v>
      </c>
      <c r="U882" s="32">
        <f t="shared" si="192"/>
        <v>0</v>
      </c>
      <c r="V882" s="32">
        <f t="shared" si="187"/>
        <v>576.09027351407485</v>
      </c>
      <c r="W882" s="32">
        <f t="shared" si="193"/>
        <v>576.09027351407485</v>
      </c>
      <c r="X882" s="32">
        <f t="shared" si="194"/>
        <v>576.09027351407485</v>
      </c>
    </row>
    <row r="883" spans="1:24" x14ac:dyDescent="0.25">
      <c r="A883" s="2"/>
      <c r="B883" s="2" t="s">
        <v>3</v>
      </c>
      <c r="C883" s="2">
        <f t="shared" si="197"/>
        <v>37</v>
      </c>
      <c r="D883" s="2">
        <f t="shared" si="198"/>
        <v>15</v>
      </c>
      <c r="E883" s="2">
        <f t="shared" si="188"/>
        <v>879</v>
      </c>
      <c r="F883" s="11">
        <v>497.25</v>
      </c>
      <c r="G883" s="9">
        <v>0.221260375510313</v>
      </c>
      <c r="H883" s="9">
        <v>0.23896120555113801</v>
      </c>
      <c r="I883" s="10">
        <v>0.28999999999999998</v>
      </c>
      <c r="J883" s="9">
        <v>0.362791174664785</v>
      </c>
      <c r="K883" s="9">
        <v>0.362791174664785</v>
      </c>
      <c r="L883" s="9">
        <v>0.362791174664785</v>
      </c>
      <c r="N883" s="32">
        <f>IF('System Design'!$F$8=1,'Hourly Demand and Generation'!G883*'System Design'!$F$21,IF('System Design'!$F$8=2,'Hourly Demand and Generation'!H883*'System Design'!$F$21,IF('System Design'!$F$8=3,'Hourly Demand and Generation'!I883*'System Design'!$F$21)))</f>
        <v>145</v>
      </c>
      <c r="O883" s="32">
        <f>IF('System Design'!$F$8=1,'Hourly Demand and Generation'!J883*'System Design'!$F$22,IF('System Design'!$F$8=2,'Hourly Demand and Generation'!K883*'System Design'!$F$22,IF('System Design'!$F$8=3,'Hourly Demand and Generation'!L883*'System Design'!$F$22)))</f>
        <v>906.97793666196253</v>
      </c>
      <c r="Q883" s="32">
        <f t="shared" si="186"/>
        <v>0</v>
      </c>
      <c r="R883" s="32">
        <f t="shared" si="189"/>
        <v>5400</v>
      </c>
      <c r="S883" s="32">
        <f t="shared" si="190"/>
        <v>0</v>
      </c>
      <c r="T883" s="32">
        <f t="shared" si="191"/>
        <v>21600</v>
      </c>
      <c r="U883" s="32">
        <f t="shared" si="192"/>
        <v>0</v>
      </c>
      <c r="V883" s="32">
        <f t="shared" si="187"/>
        <v>554.72793666196253</v>
      </c>
      <c r="W883" s="32">
        <f t="shared" si="193"/>
        <v>554.72793666196253</v>
      </c>
      <c r="X883" s="32">
        <f t="shared" si="194"/>
        <v>554.72793666196253</v>
      </c>
    </row>
    <row r="884" spans="1:24" x14ac:dyDescent="0.25">
      <c r="A884" s="2"/>
      <c r="B884" s="2" t="s">
        <v>3</v>
      </c>
      <c r="C884" s="2">
        <f t="shared" si="197"/>
        <v>37</v>
      </c>
      <c r="D884" s="2">
        <f t="shared" si="198"/>
        <v>16</v>
      </c>
      <c r="E884" s="2">
        <f t="shared" si="188"/>
        <v>880</v>
      </c>
      <c r="F884" s="11">
        <v>526.5</v>
      </c>
      <c r="G884" s="9">
        <v>0.14603184783680601</v>
      </c>
      <c r="H884" s="9">
        <v>0.165945281632735</v>
      </c>
      <c r="I884" s="10">
        <v>0.21</v>
      </c>
      <c r="J884" s="9">
        <v>0.362791174664785</v>
      </c>
      <c r="K884" s="9">
        <v>0.362791174664785</v>
      </c>
      <c r="L884" s="9">
        <v>0.362791174664785</v>
      </c>
      <c r="N884" s="32">
        <f>IF('System Design'!$F$8=1,'Hourly Demand and Generation'!G884*'System Design'!$F$21,IF('System Design'!$F$8=2,'Hourly Demand and Generation'!H884*'System Design'!$F$21,IF('System Design'!$F$8=3,'Hourly Demand and Generation'!I884*'System Design'!$F$21)))</f>
        <v>105</v>
      </c>
      <c r="O884" s="32">
        <f>IF('System Design'!$F$8=1,'Hourly Demand and Generation'!J884*'System Design'!$F$22,IF('System Design'!$F$8=2,'Hourly Demand and Generation'!K884*'System Design'!$F$22,IF('System Design'!$F$8=3,'Hourly Demand and Generation'!L884*'System Design'!$F$22)))</f>
        <v>906.97793666196253</v>
      </c>
      <c r="Q884" s="32">
        <f t="shared" si="186"/>
        <v>0</v>
      </c>
      <c r="R884" s="32">
        <f t="shared" si="189"/>
        <v>5400</v>
      </c>
      <c r="S884" s="32">
        <f t="shared" si="190"/>
        <v>0</v>
      </c>
      <c r="T884" s="32">
        <f t="shared" si="191"/>
        <v>21600</v>
      </c>
      <c r="U884" s="32">
        <f t="shared" si="192"/>
        <v>0</v>
      </c>
      <c r="V884" s="32">
        <f t="shared" si="187"/>
        <v>485.47793666196253</v>
      </c>
      <c r="W884" s="32">
        <f t="shared" si="193"/>
        <v>485.47793666196253</v>
      </c>
      <c r="X884" s="32">
        <f t="shared" si="194"/>
        <v>485.47793666196253</v>
      </c>
    </row>
    <row r="885" spans="1:24" x14ac:dyDescent="0.25">
      <c r="A885" s="2"/>
      <c r="B885" s="2" t="s">
        <v>3</v>
      </c>
      <c r="C885" s="2">
        <f t="shared" si="197"/>
        <v>37</v>
      </c>
      <c r="D885" s="2">
        <f t="shared" si="198"/>
        <v>17</v>
      </c>
      <c r="E885" s="2">
        <f t="shared" si="188"/>
        <v>881</v>
      </c>
      <c r="F885" s="11">
        <v>555.75</v>
      </c>
      <c r="G885" s="9">
        <v>7.5228527673506407E-2</v>
      </c>
      <c r="H885" s="9">
        <v>9.2929357714331404E-2</v>
      </c>
      <c r="I885" s="10">
        <v>0.125</v>
      </c>
      <c r="J885" s="9">
        <v>0.403101305183095</v>
      </c>
      <c r="K885" s="9">
        <v>0.403101305183095</v>
      </c>
      <c r="L885" s="9">
        <v>0.403101305183095</v>
      </c>
      <c r="N885" s="32">
        <f>IF('System Design'!$F$8=1,'Hourly Demand and Generation'!G885*'System Design'!$F$21,IF('System Design'!$F$8=2,'Hourly Demand and Generation'!H885*'System Design'!$F$21,IF('System Design'!$F$8=3,'Hourly Demand and Generation'!I885*'System Design'!$F$21)))</f>
        <v>62.5</v>
      </c>
      <c r="O885" s="32">
        <f>IF('System Design'!$F$8=1,'Hourly Demand and Generation'!J885*'System Design'!$F$22,IF('System Design'!$F$8=2,'Hourly Demand and Generation'!K885*'System Design'!$F$22,IF('System Design'!$F$8=3,'Hourly Demand and Generation'!L885*'System Design'!$F$22)))</f>
        <v>1007.7532629577375</v>
      </c>
      <c r="Q885" s="32">
        <f t="shared" si="186"/>
        <v>0</v>
      </c>
      <c r="R885" s="32">
        <f t="shared" si="189"/>
        <v>5400</v>
      </c>
      <c r="S885" s="32">
        <f t="shared" si="190"/>
        <v>0</v>
      </c>
      <c r="T885" s="32">
        <f t="shared" si="191"/>
        <v>21600</v>
      </c>
      <c r="U885" s="32">
        <f t="shared" si="192"/>
        <v>0</v>
      </c>
      <c r="V885" s="32">
        <f t="shared" si="187"/>
        <v>514.50326295773766</v>
      </c>
      <c r="W885" s="32">
        <f t="shared" si="193"/>
        <v>514.50326295773766</v>
      </c>
      <c r="X885" s="32">
        <f t="shared" si="194"/>
        <v>514.50326295773766</v>
      </c>
    </row>
    <row r="886" spans="1:24" x14ac:dyDescent="0.25">
      <c r="A886" s="2"/>
      <c r="B886" s="2" t="s">
        <v>3</v>
      </c>
      <c r="C886" s="2">
        <f t="shared" si="197"/>
        <v>37</v>
      </c>
      <c r="D886" s="2">
        <f t="shared" si="198"/>
        <v>18</v>
      </c>
      <c r="E886" s="2">
        <f t="shared" si="188"/>
        <v>882</v>
      </c>
      <c r="F886" s="11">
        <v>585</v>
      </c>
      <c r="G886" s="9">
        <v>3.5401660081650098E-2</v>
      </c>
      <c r="H886" s="9">
        <v>5.53150938775782E-2</v>
      </c>
      <c r="I886" s="10">
        <v>8.5000000000000006E-2</v>
      </c>
      <c r="J886" s="9">
        <v>0.38294623992394</v>
      </c>
      <c r="K886" s="9">
        <v>0.38294623992394</v>
      </c>
      <c r="L886" s="9">
        <v>0.38294623992394</v>
      </c>
      <c r="N886" s="32">
        <f>IF('System Design'!$F$8=1,'Hourly Demand and Generation'!G886*'System Design'!$F$21,IF('System Design'!$F$8=2,'Hourly Demand and Generation'!H886*'System Design'!$F$21,IF('System Design'!$F$8=3,'Hourly Demand and Generation'!I886*'System Design'!$F$21)))</f>
        <v>42.5</v>
      </c>
      <c r="O886" s="32">
        <f>IF('System Design'!$F$8=1,'Hourly Demand and Generation'!J886*'System Design'!$F$22,IF('System Design'!$F$8=2,'Hourly Demand and Generation'!K886*'System Design'!$F$22,IF('System Design'!$F$8=3,'Hourly Demand and Generation'!L886*'System Design'!$F$22)))</f>
        <v>957.36559980984998</v>
      </c>
      <c r="Q886" s="32">
        <f t="shared" si="186"/>
        <v>0</v>
      </c>
      <c r="R886" s="32">
        <f t="shared" si="189"/>
        <v>5400</v>
      </c>
      <c r="S886" s="32">
        <f t="shared" si="190"/>
        <v>0</v>
      </c>
      <c r="T886" s="32">
        <f t="shared" si="191"/>
        <v>21600</v>
      </c>
      <c r="U886" s="32">
        <f t="shared" si="192"/>
        <v>0</v>
      </c>
      <c r="V886" s="32">
        <f t="shared" si="187"/>
        <v>414.86559980984998</v>
      </c>
      <c r="W886" s="32">
        <f t="shared" si="193"/>
        <v>414.86559980984998</v>
      </c>
      <c r="X886" s="32">
        <f t="shared" si="194"/>
        <v>414.86559980984998</v>
      </c>
    </row>
    <row r="887" spans="1:24" x14ac:dyDescent="0.25">
      <c r="A887" s="2"/>
      <c r="B887" s="2" t="s">
        <v>3</v>
      </c>
      <c r="C887" s="2">
        <f t="shared" si="197"/>
        <v>37</v>
      </c>
      <c r="D887" s="2">
        <f t="shared" si="198"/>
        <v>19</v>
      </c>
      <c r="E887" s="2">
        <f t="shared" si="188"/>
        <v>883</v>
      </c>
      <c r="F887" s="11">
        <v>567.45000000000005</v>
      </c>
      <c r="G887" s="9">
        <v>0</v>
      </c>
      <c r="H887" s="9">
        <v>1.7700830040825E-2</v>
      </c>
      <c r="I887" s="10">
        <v>0.04</v>
      </c>
      <c r="J887" s="9">
        <v>0.362791174664785</v>
      </c>
      <c r="K887" s="9">
        <v>0.362791174664785</v>
      </c>
      <c r="L887" s="9">
        <v>0.362791174664785</v>
      </c>
      <c r="N887" s="32">
        <f>IF('System Design'!$F$8=1,'Hourly Demand and Generation'!G887*'System Design'!$F$21,IF('System Design'!$F$8=2,'Hourly Demand and Generation'!H887*'System Design'!$F$21,IF('System Design'!$F$8=3,'Hourly Demand and Generation'!I887*'System Design'!$F$21)))</f>
        <v>20</v>
      </c>
      <c r="O887" s="32">
        <f>IF('System Design'!$F$8=1,'Hourly Demand and Generation'!J887*'System Design'!$F$22,IF('System Design'!$F$8=2,'Hourly Demand and Generation'!K887*'System Design'!$F$22,IF('System Design'!$F$8=3,'Hourly Demand and Generation'!L887*'System Design'!$F$22)))</f>
        <v>906.97793666196253</v>
      </c>
      <c r="Q887" s="32">
        <f t="shared" si="186"/>
        <v>0</v>
      </c>
      <c r="R887" s="32">
        <f t="shared" si="189"/>
        <v>5400</v>
      </c>
      <c r="S887" s="32">
        <f t="shared" si="190"/>
        <v>0</v>
      </c>
      <c r="T887" s="32">
        <f t="shared" si="191"/>
        <v>21600</v>
      </c>
      <c r="U887" s="32">
        <f t="shared" si="192"/>
        <v>0</v>
      </c>
      <c r="V887" s="32">
        <f t="shared" si="187"/>
        <v>359.52793666196249</v>
      </c>
      <c r="W887" s="32">
        <f t="shared" si="193"/>
        <v>359.52793666196249</v>
      </c>
      <c r="X887" s="32">
        <f t="shared" si="194"/>
        <v>359.52793666196249</v>
      </c>
    </row>
    <row r="888" spans="1:24" x14ac:dyDescent="0.25">
      <c r="A888" s="2"/>
      <c r="B888" s="2" t="s">
        <v>3</v>
      </c>
      <c r="C888" s="2">
        <f t="shared" si="197"/>
        <v>37</v>
      </c>
      <c r="D888" s="2">
        <f t="shared" si="198"/>
        <v>20</v>
      </c>
      <c r="E888" s="2">
        <f t="shared" si="188"/>
        <v>884</v>
      </c>
      <c r="F888" s="11">
        <v>555.75</v>
      </c>
      <c r="G888" s="9">
        <v>0</v>
      </c>
      <c r="H888" s="9">
        <v>0</v>
      </c>
      <c r="I888" s="10">
        <v>0</v>
      </c>
      <c r="J888" s="9">
        <v>0.362791174664785</v>
      </c>
      <c r="K888" s="9">
        <v>0.362791174664785</v>
      </c>
      <c r="L888" s="9">
        <v>0.362791174664785</v>
      </c>
      <c r="N888" s="32">
        <f>IF('System Design'!$F$8=1,'Hourly Demand and Generation'!G888*'System Design'!$F$21,IF('System Design'!$F$8=2,'Hourly Demand and Generation'!H888*'System Design'!$F$21,IF('System Design'!$F$8=3,'Hourly Demand and Generation'!I888*'System Design'!$F$21)))</f>
        <v>0</v>
      </c>
      <c r="O888" s="32">
        <f>IF('System Design'!$F$8=1,'Hourly Demand and Generation'!J888*'System Design'!$F$22,IF('System Design'!$F$8=2,'Hourly Demand and Generation'!K888*'System Design'!$F$22,IF('System Design'!$F$8=3,'Hourly Demand and Generation'!L888*'System Design'!$F$22)))</f>
        <v>906.97793666196253</v>
      </c>
      <c r="Q888" s="32">
        <f t="shared" si="186"/>
        <v>0</v>
      </c>
      <c r="R888" s="32">
        <f t="shared" si="189"/>
        <v>5400</v>
      </c>
      <c r="S888" s="32">
        <f t="shared" si="190"/>
        <v>0</v>
      </c>
      <c r="T888" s="32">
        <f t="shared" si="191"/>
        <v>21600</v>
      </c>
      <c r="U888" s="32">
        <f t="shared" si="192"/>
        <v>0</v>
      </c>
      <c r="V888" s="32">
        <f t="shared" si="187"/>
        <v>351.22793666196253</v>
      </c>
      <c r="W888" s="32">
        <f t="shared" si="193"/>
        <v>351.22793666196253</v>
      </c>
      <c r="X888" s="32">
        <f t="shared" si="194"/>
        <v>351.22793666196253</v>
      </c>
    </row>
    <row r="889" spans="1:24" x14ac:dyDescent="0.25">
      <c r="A889" s="2"/>
      <c r="B889" s="2" t="s">
        <v>3</v>
      </c>
      <c r="C889" s="2">
        <f t="shared" si="197"/>
        <v>37</v>
      </c>
      <c r="D889" s="2">
        <f t="shared" si="198"/>
        <v>21</v>
      </c>
      <c r="E889" s="2">
        <f t="shared" si="188"/>
        <v>885</v>
      </c>
      <c r="F889" s="11">
        <v>526.5</v>
      </c>
      <c r="G889" s="9">
        <v>0</v>
      </c>
      <c r="H889" s="9">
        <v>0</v>
      </c>
      <c r="I889" s="10">
        <v>0</v>
      </c>
      <c r="J889" s="9">
        <v>0.362791174664785</v>
      </c>
      <c r="K889" s="9">
        <v>0.362791174664785</v>
      </c>
      <c r="L889" s="9">
        <v>0.362791174664785</v>
      </c>
      <c r="N889" s="32">
        <f>IF('System Design'!$F$8=1,'Hourly Demand and Generation'!G889*'System Design'!$F$21,IF('System Design'!$F$8=2,'Hourly Demand and Generation'!H889*'System Design'!$F$21,IF('System Design'!$F$8=3,'Hourly Demand and Generation'!I889*'System Design'!$F$21)))</f>
        <v>0</v>
      </c>
      <c r="O889" s="32">
        <f>IF('System Design'!$F$8=1,'Hourly Demand and Generation'!J889*'System Design'!$F$22,IF('System Design'!$F$8=2,'Hourly Demand and Generation'!K889*'System Design'!$F$22,IF('System Design'!$F$8=3,'Hourly Demand and Generation'!L889*'System Design'!$F$22)))</f>
        <v>906.97793666196253</v>
      </c>
      <c r="Q889" s="32">
        <f t="shared" si="186"/>
        <v>0</v>
      </c>
      <c r="R889" s="32">
        <f t="shared" si="189"/>
        <v>5400</v>
      </c>
      <c r="S889" s="32">
        <f t="shared" si="190"/>
        <v>0</v>
      </c>
      <c r="T889" s="32">
        <f t="shared" si="191"/>
        <v>21600</v>
      </c>
      <c r="U889" s="32">
        <f t="shared" si="192"/>
        <v>0</v>
      </c>
      <c r="V889" s="32">
        <f t="shared" si="187"/>
        <v>380.47793666196253</v>
      </c>
      <c r="W889" s="32">
        <f t="shared" si="193"/>
        <v>380.47793666196253</v>
      </c>
      <c r="X889" s="32">
        <f t="shared" si="194"/>
        <v>380.47793666196253</v>
      </c>
    </row>
    <row r="890" spans="1:24" x14ac:dyDescent="0.25">
      <c r="A890" s="2"/>
      <c r="B890" s="2" t="s">
        <v>3</v>
      </c>
      <c r="C890" s="2">
        <f t="shared" si="197"/>
        <v>37</v>
      </c>
      <c r="D890" s="2">
        <f t="shared" si="198"/>
        <v>22</v>
      </c>
      <c r="E890" s="2">
        <f t="shared" si="188"/>
        <v>886</v>
      </c>
      <c r="F890" s="11">
        <v>497.25</v>
      </c>
      <c r="G890" s="9">
        <v>0</v>
      </c>
      <c r="H890" s="9">
        <v>0</v>
      </c>
      <c r="I890" s="10">
        <v>0</v>
      </c>
      <c r="J890" s="9">
        <v>0.38294623992394</v>
      </c>
      <c r="K890" s="9">
        <v>0.38294623992394</v>
      </c>
      <c r="L890" s="9">
        <v>0.38294623992394</v>
      </c>
      <c r="N890" s="32">
        <f>IF('System Design'!$F$8=1,'Hourly Demand and Generation'!G890*'System Design'!$F$21,IF('System Design'!$F$8=2,'Hourly Demand and Generation'!H890*'System Design'!$F$21,IF('System Design'!$F$8=3,'Hourly Demand and Generation'!I890*'System Design'!$F$21)))</f>
        <v>0</v>
      </c>
      <c r="O890" s="32">
        <f>IF('System Design'!$F$8=1,'Hourly Demand and Generation'!J890*'System Design'!$F$22,IF('System Design'!$F$8=2,'Hourly Demand and Generation'!K890*'System Design'!$F$22,IF('System Design'!$F$8=3,'Hourly Demand and Generation'!L890*'System Design'!$F$22)))</f>
        <v>957.36559980984998</v>
      </c>
      <c r="Q890" s="32">
        <f t="shared" si="186"/>
        <v>0</v>
      </c>
      <c r="R890" s="32">
        <f t="shared" si="189"/>
        <v>5400</v>
      </c>
      <c r="S890" s="32">
        <f t="shared" si="190"/>
        <v>0</v>
      </c>
      <c r="T890" s="32">
        <f t="shared" si="191"/>
        <v>21600</v>
      </c>
      <c r="U890" s="32">
        <f t="shared" si="192"/>
        <v>0</v>
      </c>
      <c r="V890" s="32">
        <f t="shared" si="187"/>
        <v>460.11559980984998</v>
      </c>
      <c r="W890" s="32">
        <f t="shared" si="193"/>
        <v>460.11559980984998</v>
      </c>
      <c r="X890" s="32">
        <f t="shared" si="194"/>
        <v>460.11559980984998</v>
      </c>
    </row>
    <row r="891" spans="1:24" x14ac:dyDescent="0.25">
      <c r="A891" s="2"/>
      <c r="B891" s="2" t="s">
        <v>3</v>
      </c>
      <c r="C891" s="2">
        <f t="shared" si="197"/>
        <v>37</v>
      </c>
      <c r="D891" s="2">
        <f t="shared" si="198"/>
        <v>23</v>
      </c>
      <c r="E891" s="2">
        <f t="shared" si="188"/>
        <v>887</v>
      </c>
      <c r="F891" s="11">
        <v>468</v>
      </c>
      <c r="G891" s="9">
        <v>0</v>
      </c>
      <c r="H891" s="9">
        <v>0</v>
      </c>
      <c r="I891" s="10">
        <v>0</v>
      </c>
      <c r="J891" s="9">
        <v>0.32248104414647599</v>
      </c>
      <c r="K891" s="9">
        <v>0.32248104414647599</v>
      </c>
      <c r="L891" s="9">
        <v>0.32248104414647599</v>
      </c>
      <c r="N891" s="32">
        <f>IF('System Design'!$F$8=1,'Hourly Demand and Generation'!G891*'System Design'!$F$21,IF('System Design'!$F$8=2,'Hourly Demand and Generation'!H891*'System Design'!$F$21,IF('System Design'!$F$8=3,'Hourly Demand and Generation'!I891*'System Design'!$F$21)))</f>
        <v>0</v>
      </c>
      <c r="O891" s="32">
        <f>IF('System Design'!$F$8=1,'Hourly Demand and Generation'!J891*'System Design'!$F$22,IF('System Design'!$F$8=2,'Hourly Demand and Generation'!K891*'System Design'!$F$22,IF('System Design'!$F$8=3,'Hourly Demand and Generation'!L891*'System Design'!$F$22)))</f>
        <v>806.20261036619002</v>
      </c>
      <c r="Q891" s="32">
        <f t="shared" si="186"/>
        <v>0</v>
      </c>
      <c r="R891" s="32">
        <f t="shared" si="189"/>
        <v>5400</v>
      </c>
      <c r="S891" s="32">
        <f t="shared" si="190"/>
        <v>0</v>
      </c>
      <c r="T891" s="32">
        <f t="shared" si="191"/>
        <v>21600</v>
      </c>
      <c r="U891" s="32">
        <f t="shared" si="192"/>
        <v>0</v>
      </c>
      <c r="V891" s="32">
        <f t="shared" si="187"/>
        <v>338.20261036619002</v>
      </c>
      <c r="W891" s="32">
        <f t="shared" si="193"/>
        <v>338.20261036619002</v>
      </c>
      <c r="X891" s="32">
        <f t="shared" si="194"/>
        <v>338.20261036619002</v>
      </c>
    </row>
    <row r="892" spans="1:24" x14ac:dyDescent="0.25">
      <c r="A892" s="2"/>
      <c r="B892" s="2" t="s">
        <v>3</v>
      </c>
      <c r="C892" s="2">
        <f t="shared" si="197"/>
        <v>37</v>
      </c>
      <c r="D892" s="2">
        <f t="shared" si="198"/>
        <v>24</v>
      </c>
      <c r="E892" s="2">
        <f t="shared" si="188"/>
        <v>888</v>
      </c>
      <c r="F892" s="11">
        <v>409.5</v>
      </c>
      <c r="G892" s="9">
        <v>0</v>
      </c>
      <c r="H892" s="9">
        <v>0</v>
      </c>
      <c r="I892" s="10">
        <v>0</v>
      </c>
      <c r="J892" s="9">
        <v>0.32248104414647599</v>
      </c>
      <c r="K892" s="9">
        <v>0.32248104414647599</v>
      </c>
      <c r="L892" s="9">
        <v>0.32248104414647599</v>
      </c>
      <c r="N892" s="32">
        <f>IF('System Design'!$F$8=1,'Hourly Demand and Generation'!G892*'System Design'!$F$21,IF('System Design'!$F$8=2,'Hourly Demand and Generation'!H892*'System Design'!$F$21,IF('System Design'!$F$8=3,'Hourly Demand and Generation'!I892*'System Design'!$F$21)))</f>
        <v>0</v>
      </c>
      <c r="O892" s="32">
        <f>IF('System Design'!$F$8=1,'Hourly Demand and Generation'!J892*'System Design'!$F$22,IF('System Design'!$F$8=2,'Hourly Demand and Generation'!K892*'System Design'!$F$22,IF('System Design'!$F$8=3,'Hourly Demand and Generation'!L892*'System Design'!$F$22)))</f>
        <v>806.20261036619002</v>
      </c>
      <c r="Q892" s="32">
        <f t="shared" si="186"/>
        <v>0</v>
      </c>
      <c r="R892" s="32">
        <f t="shared" si="189"/>
        <v>5400</v>
      </c>
      <c r="S892" s="32">
        <f t="shared" si="190"/>
        <v>0</v>
      </c>
      <c r="T892" s="32">
        <f t="shared" si="191"/>
        <v>21600</v>
      </c>
      <c r="U892" s="32">
        <f t="shared" si="192"/>
        <v>0</v>
      </c>
      <c r="V892" s="32">
        <f t="shared" si="187"/>
        <v>396.70261036619002</v>
      </c>
      <c r="W892" s="32">
        <f t="shared" si="193"/>
        <v>396.70261036619002</v>
      </c>
      <c r="X892" s="32">
        <f t="shared" si="194"/>
        <v>396.70261036619002</v>
      </c>
    </row>
    <row r="893" spans="1:24" x14ac:dyDescent="0.25">
      <c r="A893" s="2"/>
      <c r="B893" s="2" t="s">
        <v>3</v>
      </c>
      <c r="C893" s="2">
        <f>C892+1</f>
        <v>38</v>
      </c>
      <c r="D893" s="2">
        <v>1</v>
      </c>
      <c r="E893" s="2">
        <f t="shared" si="188"/>
        <v>889</v>
      </c>
      <c r="F893" s="11">
        <v>351</v>
      </c>
      <c r="G893" s="9">
        <v>0</v>
      </c>
      <c r="H893" s="9">
        <v>0</v>
      </c>
      <c r="I893" s="9">
        <v>0</v>
      </c>
      <c r="J893" s="9">
        <v>0.19699912977496201</v>
      </c>
      <c r="K893" s="9">
        <v>0.48</v>
      </c>
      <c r="L893" s="9">
        <v>0.48</v>
      </c>
      <c r="N893" s="32">
        <f>IF('System Design'!$F$8=1,'Hourly Demand and Generation'!G893*'System Design'!$F$21,IF('System Design'!$F$8=2,'Hourly Demand and Generation'!H893*'System Design'!$F$21,IF('System Design'!$F$8=3,'Hourly Demand and Generation'!I893*'System Design'!$F$21)))</f>
        <v>0</v>
      </c>
      <c r="O893" s="32">
        <f>IF('System Design'!$F$8=1,'Hourly Demand and Generation'!J893*'System Design'!$F$22,IF('System Design'!$F$8=2,'Hourly Demand and Generation'!K893*'System Design'!$F$22,IF('System Design'!$F$8=3,'Hourly Demand and Generation'!L893*'System Design'!$F$22)))</f>
        <v>1200</v>
      </c>
      <c r="Q893" s="32">
        <f t="shared" si="186"/>
        <v>0</v>
      </c>
      <c r="R893" s="32">
        <f t="shared" si="189"/>
        <v>5400</v>
      </c>
      <c r="S893" s="32">
        <f t="shared" si="190"/>
        <v>0</v>
      </c>
      <c r="T893" s="32">
        <f t="shared" si="191"/>
        <v>21600</v>
      </c>
      <c r="U893" s="32">
        <f t="shared" si="192"/>
        <v>0</v>
      </c>
      <c r="V893" s="32">
        <f t="shared" si="187"/>
        <v>849</v>
      </c>
      <c r="W893" s="32">
        <f t="shared" si="193"/>
        <v>849</v>
      </c>
      <c r="X893" s="32">
        <f t="shared" si="194"/>
        <v>849</v>
      </c>
    </row>
    <row r="894" spans="1:24" x14ac:dyDescent="0.25">
      <c r="A894" s="2"/>
      <c r="B894" s="2" t="s">
        <v>3</v>
      </c>
      <c r="C894" s="2">
        <f>C893</f>
        <v>38</v>
      </c>
      <c r="D894" s="2">
        <f>D893+1</f>
        <v>2</v>
      </c>
      <c r="E894" s="2">
        <f t="shared" si="188"/>
        <v>890</v>
      </c>
      <c r="F894" s="11">
        <v>321.75</v>
      </c>
      <c r="G894" s="9">
        <v>0</v>
      </c>
      <c r="H894" s="9">
        <v>0</v>
      </c>
      <c r="I894" s="10">
        <v>0</v>
      </c>
      <c r="J894" s="9">
        <v>0.17729921679746599</v>
      </c>
      <c r="K894" s="9">
        <v>0.432</v>
      </c>
      <c r="L894" s="9">
        <v>0.432</v>
      </c>
      <c r="N894" s="32">
        <f>IF('System Design'!$F$8=1,'Hourly Demand and Generation'!G894*'System Design'!$F$21,IF('System Design'!$F$8=2,'Hourly Demand and Generation'!H894*'System Design'!$F$21,IF('System Design'!$F$8=3,'Hourly Demand and Generation'!I894*'System Design'!$F$21)))</f>
        <v>0</v>
      </c>
      <c r="O894" s="32">
        <f>IF('System Design'!$F$8=1,'Hourly Demand and Generation'!J894*'System Design'!$F$22,IF('System Design'!$F$8=2,'Hourly Demand and Generation'!K894*'System Design'!$F$22,IF('System Design'!$F$8=3,'Hourly Demand and Generation'!L894*'System Design'!$F$22)))</f>
        <v>1080</v>
      </c>
      <c r="Q894" s="32">
        <f t="shared" si="186"/>
        <v>0</v>
      </c>
      <c r="R894" s="32">
        <f t="shared" si="189"/>
        <v>5400</v>
      </c>
      <c r="S894" s="32">
        <f t="shared" si="190"/>
        <v>0</v>
      </c>
      <c r="T894" s="32">
        <f t="shared" si="191"/>
        <v>21600</v>
      </c>
      <c r="U894" s="32">
        <f t="shared" si="192"/>
        <v>0</v>
      </c>
      <c r="V894" s="32">
        <f t="shared" si="187"/>
        <v>758.25</v>
      </c>
      <c r="W894" s="32">
        <f t="shared" si="193"/>
        <v>758.25</v>
      </c>
      <c r="X894" s="32">
        <f t="shared" si="194"/>
        <v>758.25</v>
      </c>
    </row>
    <row r="895" spans="1:24" x14ac:dyDescent="0.25">
      <c r="A895" s="2"/>
      <c r="B895" s="2" t="s">
        <v>3</v>
      </c>
      <c r="C895" s="2">
        <f t="shared" ref="C895:C916" si="199">C894</f>
        <v>38</v>
      </c>
      <c r="D895" s="2">
        <f t="shared" ref="D895:D916" si="200">D894+1</f>
        <v>3</v>
      </c>
      <c r="E895" s="2">
        <f t="shared" si="188"/>
        <v>891</v>
      </c>
      <c r="F895" s="11">
        <v>292.5</v>
      </c>
      <c r="G895" s="9">
        <v>0</v>
      </c>
      <c r="H895" s="9">
        <v>0</v>
      </c>
      <c r="I895" s="10">
        <v>0</v>
      </c>
      <c r="J895" s="9">
        <v>0.17729921679746599</v>
      </c>
      <c r="K895" s="9">
        <v>0.432</v>
      </c>
      <c r="L895" s="9">
        <v>0.432</v>
      </c>
      <c r="N895" s="32">
        <f>IF('System Design'!$F$8=1,'Hourly Demand and Generation'!G895*'System Design'!$F$21,IF('System Design'!$F$8=2,'Hourly Demand and Generation'!H895*'System Design'!$F$21,IF('System Design'!$F$8=3,'Hourly Demand and Generation'!I895*'System Design'!$F$21)))</f>
        <v>0</v>
      </c>
      <c r="O895" s="32">
        <f>IF('System Design'!$F$8=1,'Hourly Demand and Generation'!J895*'System Design'!$F$22,IF('System Design'!$F$8=2,'Hourly Demand and Generation'!K895*'System Design'!$F$22,IF('System Design'!$F$8=3,'Hourly Demand and Generation'!L895*'System Design'!$F$22)))</f>
        <v>1080</v>
      </c>
      <c r="Q895" s="32">
        <f t="shared" si="186"/>
        <v>0</v>
      </c>
      <c r="R895" s="32">
        <f t="shared" si="189"/>
        <v>5400</v>
      </c>
      <c r="S895" s="32">
        <f t="shared" si="190"/>
        <v>0</v>
      </c>
      <c r="T895" s="32">
        <f t="shared" si="191"/>
        <v>21600</v>
      </c>
      <c r="U895" s="32">
        <f t="shared" si="192"/>
        <v>0</v>
      </c>
      <c r="V895" s="32">
        <f t="shared" si="187"/>
        <v>787.5</v>
      </c>
      <c r="W895" s="32">
        <f t="shared" si="193"/>
        <v>787.5</v>
      </c>
      <c r="X895" s="32">
        <f t="shared" si="194"/>
        <v>787.5</v>
      </c>
    </row>
    <row r="896" spans="1:24" x14ac:dyDescent="0.25">
      <c r="A896" s="2"/>
      <c r="B896" s="2" t="s">
        <v>3</v>
      </c>
      <c r="C896" s="2">
        <f t="shared" si="199"/>
        <v>38</v>
      </c>
      <c r="D896" s="2">
        <f t="shared" si="200"/>
        <v>4</v>
      </c>
      <c r="E896" s="2">
        <f t="shared" si="188"/>
        <v>892</v>
      </c>
      <c r="F896" s="11">
        <v>351</v>
      </c>
      <c r="G896" s="9">
        <v>0</v>
      </c>
      <c r="H896" s="9">
        <v>0</v>
      </c>
      <c r="I896" s="10">
        <v>0</v>
      </c>
      <c r="J896" s="9">
        <v>0.19699912977496201</v>
      </c>
      <c r="K896" s="9">
        <v>0.48</v>
      </c>
      <c r="L896" s="9">
        <v>0.48</v>
      </c>
      <c r="N896" s="32">
        <f>IF('System Design'!$F$8=1,'Hourly Demand and Generation'!G896*'System Design'!$F$21,IF('System Design'!$F$8=2,'Hourly Demand and Generation'!H896*'System Design'!$F$21,IF('System Design'!$F$8=3,'Hourly Demand and Generation'!I896*'System Design'!$F$21)))</f>
        <v>0</v>
      </c>
      <c r="O896" s="32">
        <f>IF('System Design'!$F$8=1,'Hourly Demand and Generation'!J896*'System Design'!$F$22,IF('System Design'!$F$8=2,'Hourly Demand and Generation'!K896*'System Design'!$F$22,IF('System Design'!$F$8=3,'Hourly Demand and Generation'!L896*'System Design'!$F$22)))</f>
        <v>1200</v>
      </c>
      <c r="Q896" s="32">
        <f t="shared" si="186"/>
        <v>0</v>
      </c>
      <c r="R896" s="32">
        <f t="shared" si="189"/>
        <v>5400</v>
      </c>
      <c r="S896" s="32">
        <f t="shared" si="190"/>
        <v>0</v>
      </c>
      <c r="T896" s="32">
        <f t="shared" si="191"/>
        <v>21600</v>
      </c>
      <c r="U896" s="32">
        <f t="shared" si="192"/>
        <v>0</v>
      </c>
      <c r="V896" s="32">
        <f t="shared" si="187"/>
        <v>849</v>
      </c>
      <c r="W896" s="32">
        <f t="shared" si="193"/>
        <v>849</v>
      </c>
      <c r="X896" s="32">
        <f t="shared" si="194"/>
        <v>849</v>
      </c>
    </row>
    <row r="897" spans="1:24" x14ac:dyDescent="0.25">
      <c r="A897" s="2"/>
      <c r="B897" s="2" t="s">
        <v>3</v>
      </c>
      <c r="C897" s="2">
        <f t="shared" si="199"/>
        <v>38</v>
      </c>
      <c r="D897" s="2">
        <f t="shared" si="200"/>
        <v>5</v>
      </c>
      <c r="E897" s="2">
        <f t="shared" si="188"/>
        <v>893</v>
      </c>
      <c r="F897" s="11">
        <v>380.25</v>
      </c>
      <c r="G897" s="9">
        <v>0</v>
      </c>
      <c r="H897" s="9">
        <v>0.02</v>
      </c>
      <c r="I897" s="10">
        <v>0.04</v>
      </c>
      <c r="J897" s="9">
        <v>0.15759930381996901</v>
      </c>
      <c r="K897" s="9">
        <v>0.38400000000000001</v>
      </c>
      <c r="L897" s="9">
        <v>0.38400000000000001</v>
      </c>
      <c r="N897" s="32">
        <f>IF('System Design'!$F$8=1,'Hourly Demand and Generation'!G897*'System Design'!$F$21,IF('System Design'!$F$8=2,'Hourly Demand and Generation'!H897*'System Design'!$F$21,IF('System Design'!$F$8=3,'Hourly Demand and Generation'!I897*'System Design'!$F$21)))</f>
        <v>20</v>
      </c>
      <c r="O897" s="32">
        <f>IF('System Design'!$F$8=1,'Hourly Demand and Generation'!J897*'System Design'!$F$22,IF('System Design'!$F$8=2,'Hourly Demand and Generation'!K897*'System Design'!$F$22,IF('System Design'!$F$8=3,'Hourly Demand and Generation'!L897*'System Design'!$F$22)))</f>
        <v>960</v>
      </c>
      <c r="Q897" s="32">
        <f t="shared" si="186"/>
        <v>0</v>
      </c>
      <c r="R897" s="32">
        <f t="shared" si="189"/>
        <v>5400</v>
      </c>
      <c r="S897" s="32">
        <f t="shared" si="190"/>
        <v>0</v>
      </c>
      <c r="T897" s="32">
        <f t="shared" si="191"/>
        <v>21600</v>
      </c>
      <c r="U897" s="32">
        <f t="shared" si="192"/>
        <v>0</v>
      </c>
      <c r="V897" s="32">
        <f t="shared" si="187"/>
        <v>599.75</v>
      </c>
      <c r="W897" s="32">
        <f t="shared" si="193"/>
        <v>599.75</v>
      </c>
      <c r="X897" s="32">
        <f t="shared" si="194"/>
        <v>599.75</v>
      </c>
    </row>
    <row r="898" spans="1:24" x14ac:dyDescent="0.25">
      <c r="A898" s="2"/>
      <c r="B898" s="2" t="s">
        <v>3</v>
      </c>
      <c r="C898" s="2">
        <f t="shared" si="199"/>
        <v>38</v>
      </c>
      <c r="D898" s="2">
        <f t="shared" si="200"/>
        <v>6</v>
      </c>
      <c r="E898" s="2">
        <f t="shared" si="188"/>
        <v>894</v>
      </c>
      <c r="F898" s="11">
        <v>409.5</v>
      </c>
      <c r="G898" s="9">
        <v>0.04</v>
      </c>
      <c r="H898" s="9">
        <v>6.25E-2</v>
      </c>
      <c r="I898" s="10">
        <v>8.5000000000000006E-2</v>
      </c>
      <c r="J898" s="9">
        <v>0.15759930381996901</v>
      </c>
      <c r="K898" s="9">
        <v>0.38400000000000001</v>
      </c>
      <c r="L898" s="9">
        <v>0.38400000000000001</v>
      </c>
      <c r="N898" s="32">
        <f>IF('System Design'!$F$8=1,'Hourly Demand and Generation'!G898*'System Design'!$F$21,IF('System Design'!$F$8=2,'Hourly Demand and Generation'!H898*'System Design'!$F$21,IF('System Design'!$F$8=3,'Hourly Demand and Generation'!I898*'System Design'!$F$21)))</f>
        <v>42.5</v>
      </c>
      <c r="O898" s="32">
        <f>IF('System Design'!$F$8=1,'Hourly Demand and Generation'!J898*'System Design'!$F$22,IF('System Design'!$F$8=2,'Hourly Demand and Generation'!K898*'System Design'!$F$22,IF('System Design'!$F$8=3,'Hourly Demand and Generation'!L898*'System Design'!$F$22)))</f>
        <v>960</v>
      </c>
      <c r="Q898" s="32">
        <f t="shared" si="186"/>
        <v>0</v>
      </c>
      <c r="R898" s="32">
        <f t="shared" si="189"/>
        <v>5400</v>
      </c>
      <c r="S898" s="32">
        <f t="shared" si="190"/>
        <v>0</v>
      </c>
      <c r="T898" s="32">
        <f t="shared" si="191"/>
        <v>21600</v>
      </c>
      <c r="U898" s="32">
        <f t="shared" si="192"/>
        <v>0</v>
      </c>
      <c r="V898" s="32">
        <f t="shared" si="187"/>
        <v>593</v>
      </c>
      <c r="W898" s="32">
        <f t="shared" si="193"/>
        <v>593</v>
      </c>
      <c r="X898" s="32">
        <f t="shared" si="194"/>
        <v>593</v>
      </c>
    </row>
    <row r="899" spans="1:24" x14ac:dyDescent="0.25">
      <c r="A899" s="2"/>
      <c r="B899" s="2" t="s">
        <v>3</v>
      </c>
      <c r="C899" s="2">
        <f t="shared" si="199"/>
        <v>38</v>
      </c>
      <c r="D899" s="2">
        <f t="shared" si="200"/>
        <v>7</v>
      </c>
      <c r="E899" s="2">
        <f t="shared" si="188"/>
        <v>895</v>
      </c>
      <c r="F899" s="11">
        <v>438.75</v>
      </c>
      <c r="G899" s="9">
        <v>8.5000000000000006E-2</v>
      </c>
      <c r="H899" s="9">
        <v>0.105</v>
      </c>
      <c r="I899" s="10">
        <v>0.125</v>
      </c>
      <c r="J899" s="9">
        <v>0.17729921679746599</v>
      </c>
      <c r="K899" s="9">
        <v>0.432</v>
      </c>
      <c r="L899" s="9">
        <v>0.432</v>
      </c>
      <c r="N899" s="32">
        <f>IF('System Design'!$F$8=1,'Hourly Demand and Generation'!G899*'System Design'!$F$21,IF('System Design'!$F$8=2,'Hourly Demand and Generation'!H899*'System Design'!$F$21,IF('System Design'!$F$8=3,'Hourly Demand and Generation'!I899*'System Design'!$F$21)))</f>
        <v>62.5</v>
      </c>
      <c r="O899" s="32">
        <f>IF('System Design'!$F$8=1,'Hourly Demand and Generation'!J899*'System Design'!$F$22,IF('System Design'!$F$8=2,'Hourly Demand and Generation'!K899*'System Design'!$F$22,IF('System Design'!$F$8=3,'Hourly Demand and Generation'!L899*'System Design'!$F$22)))</f>
        <v>1080</v>
      </c>
      <c r="Q899" s="32">
        <f t="shared" si="186"/>
        <v>0</v>
      </c>
      <c r="R899" s="32">
        <f t="shared" si="189"/>
        <v>5400</v>
      </c>
      <c r="S899" s="32">
        <f t="shared" si="190"/>
        <v>0</v>
      </c>
      <c r="T899" s="32">
        <f t="shared" si="191"/>
        <v>21600</v>
      </c>
      <c r="U899" s="32">
        <f t="shared" si="192"/>
        <v>0</v>
      </c>
      <c r="V899" s="32">
        <f t="shared" si="187"/>
        <v>703.75</v>
      </c>
      <c r="W899" s="32">
        <f t="shared" si="193"/>
        <v>703.75</v>
      </c>
      <c r="X899" s="32">
        <f t="shared" si="194"/>
        <v>703.75</v>
      </c>
    </row>
    <row r="900" spans="1:24" x14ac:dyDescent="0.25">
      <c r="A900" s="2"/>
      <c r="B900" s="2" t="s">
        <v>3</v>
      </c>
      <c r="C900" s="2">
        <f t="shared" si="199"/>
        <v>38</v>
      </c>
      <c r="D900" s="2">
        <f t="shared" si="200"/>
        <v>8</v>
      </c>
      <c r="E900" s="2">
        <f t="shared" si="188"/>
        <v>896</v>
      </c>
      <c r="F900" s="11">
        <v>468</v>
      </c>
      <c r="G900" s="9">
        <v>0.16500000000000001</v>
      </c>
      <c r="H900" s="9">
        <v>0.1875</v>
      </c>
      <c r="I900" s="10">
        <v>0.21</v>
      </c>
      <c r="J900" s="9">
        <v>0.17729921679746599</v>
      </c>
      <c r="K900" s="9">
        <v>0.432</v>
      </c>
      <c r="L900" s="9">
        <v>0.432</v>
      </c>
      <c r="N900" s="32">
        <f>IF('System Design'!$F$8=1,'Hourly Demand and Generation'!G900*'System Design'!$F$21,IF('System Design'!$F$8=2,'Hourly Demand and Generation'!H900*'System Design'!$F$21,IF('System Design'!$F$8=3,'Hourly Demand and Generation'!I900*'System Design'!$F$21)))</f>
        <v>105</v>
      </c>
      <c r="O900" s="32">
        <f>IF('System Design'!$F$8=1,'Hourly Demand and Generation'!J900*'System Design'!$F$22,IF('System Design'!$F$8=2,'Hourly Demand and Generation'!K900*'System Design'!$F$22,IF('System Design'!$F$8=3,'Hourly Demand and Generation'!L900*'System Design'!$F$22)))</f>
        <v>1080</v>
      </c>
      <c r="Q900" s="32">
        <f t="shared" si="186"/>
        <v>0</v>
      </c>
      <c r="R900" s="32">
        <f t="shared" si="189"/>
        <v>5400</v>
      </c>
      <c r="S900" s="32">
        <f t="shared" si="190"/>
        <v>0</v>
      </c>
      <c r="T900" s="32">
        <f t="shared" si="191"/>
        <v>21600</v>
      </c>
      <c r="U900" s="32">
        <f t="shared" si="192"/>
        <v>0</v>
      </c>
      <c r="V900" s="32">
        <f t="shared" si="187"/>
        <v>717</v>
      </c>
      <c r="W900" s="32">
        <f t="shared" si="193"/>
        <v>717</v>
      </c>
      <c r="X900" s="32">
        <f t="shared" si="194"/>
        <v>717</v>
      </c>
    </row>
    <row r="901" spans="1:24" x14ac:dyDescent="0.25">
      <c r="A901" s="2"/>
      <c r="B901" s="2" t="s">
        <v>3</v>
      </c>
      <c r="C901" s="2">
        <f t="shared" si="199"/>
        <v>38</v>
      </c>
      <c r="D901" s="2">
        <f t="shared" si="200"/>
        <v>9</v>
      </c>
      <c r="E901" s="2">
        <f t="shared" si="188"/>
        <v>897</v>
      </c>
      <c r="F901" s="11">
        <v>468</v>
      </c>
      <c r="G901" s="9">
        <v>0.25</v>
      </c>
      <c r="H901" s="9">
        <v>0.27</v>
      </c>
      <c r="I901" s="10">
        <v>0.28999999999999998</v>
      </c>
      <c r="J901" s="9">
        <v>0.15759930381996901</v>
      </c>
      <c r="K901" s="9">
        <v>0.38400000000000001</v>
      </c>
      <c r="L901" s="9">
        <v>0.38400000000000001</v>
      </c>
      <c r="N901" s="32">
        <f>IF('System Design'!$F$8=1,'Hourly Demand and Generation'!G901*'System Design'!$F$21,IF('System Design'!$F$8=2,'Hourly Demand and Generation'!H901*'System Design'!$F$21,IF('System Design'!$F$8=3,'Hourly Demand and Generation'!I901*'System Design'!$F$21)))</f>
        <v>145</v>
      </c>
      <c r="O901" s="32">
        <f>IF('System Design'!$F$8=1,'Hourly Demand and Generation'!J901*'System Design'!$F$22,IF('System Design'!$F$8=2,'Hourly Demand and Generation'!K901*'System Design'!$F$22,IF('System Design'!$F$8=3,'Hourly Demand and Generation'!L901*'System Design'!$F$22)))</f>
        <v>960</v>
      </c>
      <c r="Q901" s="32">
        <f t="shared" si="186"/>
        <v>0</v>
      </c>
      <c r="R901" s="32">
        <f t="shared" si="189"/>
        <v>5400</v>
      </c>
      <c r="S901" s="32">
        <f t="shared" si="190"/>
        <v>0</v>
      </c>
      <c r="T901" s="32">
        <f t="shared" si="191"/>
        <v>21600</v>
      </c>
      <c r="U901" s="32">
        <f t="shared" si="192"/>
        <v>0</v>
      </c>
      <c r="V901" s="32">
        <f t="shared" si="187"/>
        <v>637</v>
      </c>
      <c r="W901" s="32">
        <f t="shared" si="193"/>
        <v>637</v>
      </c>
      <c r="X901" s="32">
        <f t="shared" si="194"/>
        <v>637</v>
      </c>
    </row>
    <row r="902" spans="1:24" x14ac:dyDescent="0.25">
      <c r="A902" s="2"/>
      <c r="B902" s="2" t="s">
        <v>3</v>
      </c>
      <c r="C902" s="2">
        <f t="shared" si="199"/>
        <v>38</v>
      </c>
      <c r="D902" s="2">
        <f t="shared" si="200"/>
        <v>10</v>
      </c>
      <c r="E902" s="2">
        <f t="shared" si="188"/>
        <v>898</v>
      </c>
      <c r="F902" s="11">
        <v>456.3</v>
      </c>
      <c r="G902" s="9">
        <v>0.33500000000000002</v>
      </c>
      <c r="H902" s="9">
        <v>0.35499999999999998</v>
      </c>
      <c r="I902" s="10">
        <v>0.375</v>
      </c>
      <c r="J902" s="9">
        <v>0.17729921679746599</v>
      </c>
      <c r="K902" s="9">
        <v>0.432</v>
      </c>
      <c r="L902" s="9">
        <v>0.432</v>
      </c>
      <c r="N902" s="32">
        <f>IF('System Design'!$F$8=1,'Hourly Demand and Generation'!G902*'System Design'!$F$21,IF('System Design'!$F$8=2,'Hourly Demand and Generation'!H902*'System Design'!$F$21,IF('System Design'!$F$8=3,'Hourly Demand and Generation'!I902*'System Design'!$F$21)))</f>
        <v>187.5</v>
      </c>
      <c r="O902" s="32">
        <f>IF('System Design'!$F$8=1,'Hourly Demand and Generation'!J902*'System Design'!$F$22,IF('System Design'!$F$8=2,'Hourly Demand and Generation'!K902*'System Design'!$F$22,IF('System Design'!$F$8=3,'Hourly Demand and Generation'!L902*'System Design'!$F$22)))</f>
        <v>1080</v>
      </c>
      <c r="Q902" s="32">
        <f t="shared" ref="Q902:Q965" si="201">IF(F902-N902-O902&gt;0,F902-N902-O902,0)</f>
        <v>0</v>
      </c>
      <c r="R902" s="32">
        <f t="shared" si="189"/>
        <v>5400</v>
      </c>
      <c r="S902" s="32">
        <f t="shared" si="190"/>
        <v>0</v>
      </c>
      <c r="T902" s="32">
        <f t="shared" si="191"/>
        <v>21600</v>
      </c>
      <c r="U902" s="32">
        <f t="shared" si="192"/>
        <v>0</v>
      </c>
      <c r="V902" s="32">
        <f t="shared" ref="V902:V965" si="202">IF(F902-N902-O902&lt;0,N902+O902-F902,0)</f>
        <v>811.2</v>
      </c>
      <c r="W902" s="32">
        <f t="shared" si="193"/>
        <v>811.2</v>
      </c>
      <c r="X902" s="32">
        <f t="shared" si="194"/>
        <v>811.2</v>
      </c>
    </row>
    <row r="903" spans="1:24" x14ac:dyDescent="0.25">
      <c r="A903" s="2"/>
      <c r="B903" s="2" t="s">
        <v>3</v>
      </c>
      <c r="C903" s="2">
        <f t="shared" si="199"/>
        <v>38</v>
      </c>
      <c r="D903" s="2">
        <f t="shared" si="200"/>
        <v>11</v>
      </c>
      <c r="E903" s="2">
        <f t="shared" ref="E903:E966" si="203">E902+1</f>
        <v>899</v>
      </c>
      <c r="F903" s="11">
        <v>450.45</v>
      </c>
      <c r="G903" s="9">
        <v>0.41499999999999998</v>
      </c>
      <c r="H903" s="9">
        <v>0.4375</v>
      </c>
      <c r="I903" s="10">
        <v>0.46</v>
      </c>
      <c r="J903" s="9">
        <v>0.15759930381996901</v>
      </c>
      <c r="K903" s="9">
        <v>0.38400000000000001</v>
      </c>
      <c r="L903" s="9">
        <v>0.38400000000000001</v>
      </c>
      <c r="N903" s="32">
        <f>IF('System Design'!$F$8=1,'Hourly Demand and Generation'!G903*'System Design'!$F$21,IF('System Design'!$F$8=2,'Hourly Demand and Generation'!H903*'System Design'!$F$21,IF('System Design'!$F$8=3,'Hourly Demand and Generation'!I903*'System Design'!$F$21)))</f>
        <v>230</v>
      </c>
      <c r="O903" s="32">
        <f>IF('System Design'!$F$8=1,'Hourly Demand and Generation'!J903*'System Design'!$F$22,IF('System Design'!$F$8=2,'Hourly Demand and Generation'!K903*'System Design'!$F$22,IF('System Design'!$F$8=3,'Hourly Demand and Generation'!L903*'System Design'!$F$22)))</f>
        <v>960</v>
      </c>
      <c r="Q903" s="32">
        <f t="shared" si="201"/>
        <v>0</v>
      </c>
      <c r="R903" s="32">
        <f t="shared" ref="R903:R966" si="204">IF($Q903&lt;R902+$V903,IF(R902+$V903-$Q903&gt;5400,5400,R902+$V903-$Q903),0)</f>
        <v>5400</v>
      </c>
      <c r="S903" s="32">
        <f t="shared" ref="S903:S966" si="205">IF(R903&gt;0,0,$Q903+$V903-R902)</f>
        <v>0</v>
      </c>
      <c r="T903" s="32">
        <f t="shared" ref="T903:T966" si="206">IF($Q903&lt;T902+$V903,IF(T902+$V903-$Q903&gt;21600,21600,T902+$V903-$Q903),0)</f>
        <v>21600</v>
      </c>
      <c r="U903" s="32">
        <f t="shared" ref="U903:U966" si="207">IF(T903&gt;0,0,$Q903+$V903-T902)</f>
        <v>0</v>
      </c>
      <c r="V903" s="32">
        <f t="shared" si="202"/>
        <v>739.55</v>
      </c>
      <c r="W903" s="32">
        <f t="shared" ref="W903:W966" si="208">IF(R903=5400,$V903-(R903-R902),0)</f>
        <v>739.55</v>
      </c>
      <c r="X903" s="32">
        <f t="shared" ref="X903:X966" si="209">IF(T903=21600,$V903-(T903-T902),0)</f>
        <v>739.55</v>
      </c>
    </row>
    <row r="904" spans="1:24" x14ac:dyDescent="0.25">
      <c r="A904" s="2"/>
      <c r="B904" s="2" t="s">
        <v>3</v>
      </c>
      <c r="C904" s="2">
        <f t="shared" si="199"/>
        <v>38</v>
      </c>
      <c r="D904" s="2">
        <f t="shared" si="200"/>
        <v>12</v>
      </c>
      <c r="E904" s="2">
        <f t="shared" si="203"/>
        <v>900</v>
      </c>
      <c r="F904" s="11">
        <v>450.45</v>
      </c>
      <c r="G904" s="9">
        <v>0.5</v>
      </c>
      <c r="H904" s="9">
        <v>0.5</v>
      </c>
      <c r="I904" s="10">
        <v>0.5</v>
      </c>
      <c r="J904" s="9">
        <v>0.147749347331221</v>
      </c>
      <c r="K904" s="9">
        <v>0.36</v>
      </c>
      <c r="L904" s="9">
        <v>0.36</v>
      </c>
      <c r="N904" s="32">
        <f>IF('System Design'!$F$8=1,'Hourly Demand and Generation'!G904*'System Design'!$F$21,IF('System Design'!$F$8=2,'Hourly Demand and Generation'!H904*'System Design'!$F$21,IF('System Design'!$F$8=3,'Hourly Demand and Generation'!I904*'System Design'!$F$21)))</f>
        <v>250</v>
      </c>
      <c r="O904" s="32">
        <f>IF('System Design'!$F$8=1,'Hourly Demand and Generation'!J904*'System Design'!$F$22,IF('System Design'!$F$8=2,'Hourly Demand and Generation'!K904*'System Design'!$F$22,IF('System Design'!$F$8=3,'Hourly Demand and Generation'!L904*'System Design'!$F$22)))</f>
        <v>900</v>
      </c>
      <c r="Q904" s="32">
        <f t="shared" si="201"/>
        <v>0</v>
      </c>
      <c r="R904" s="32">
        <f t="shared" si="204"/>
        <v>5400</v>
      </c>
      <c r="S904" s="32">
        <f t="shared" si="205"/>
        <v>0</v>
      </c>
      <c r="T904" s="32">
        <f t="shared" si="206"/>
        <v>21600</v>
      </c>
      <c r="U904" s="32">
        <f t="shared" si="207"/>
        <v>0</v>
      </c>
      <c r="V904" s="32">
        <f t="shared" si="202"/>
        <v>699.55</v>
      </c>
      <c r="W904" s="32">
        <f t="shared" si="208"/>
        <v>699.55</v>
      </c>
      <c r="X904" s="32">
        <f t="shared" si="209"/>
        <v>699.55</v>
      </c>
    </row>
    <row r="905" spans="1:24" x14ac:dyDescent="0.25">
      <c r="A905" s="2"/>
      <c r="B905" s="2" t="s">
        <v>3</v>
      </c>
      <c r="C905" s="2">
        <f t="shared" si="199"/>
        <v>38</v>
      </c>
      <c r="D905" s="2">
        <f t="shared" si="200"/>
        <v>13</v>
      </c>
      <c r="E905" s="2">
        <f t="shared" si="203"/>
        <v>901</v>
      </c>
      <c r="F905" s="11">
        <v>468</v>
      </c>
      <c r="G905" s="9">
        <v>0.41499999999999998</v>
      </c>
      <c r="H905" s="9">
        <v>0.4375</v>
      </c>
      <c r="I905" s="10">
        <v>0.46</v>
      </c>
      <c r="J905" s="9">
        <v>0.15759930381996901</v>
      </c>
      <c r="K905" s="9">
        <v>0.38400000000000001</v>
      </c>
      <c r="L905" s="9">
        <v>0.38400000000000001</v>
      </c>
      <c r="N905" s="32">
        <f>IF('System Design'!$F$8=1,'Hourly Demand and Generation'!G905*'System Design'!$F$21,IF('System Design'!$F$8=2,'Hourly Demand and Generation'!H905*'System Design'!$F$21,IF('System Design'!$F$8=3,'Hourly Demand and Generation'!I905*'System Design'!$F$21)))</f>
        <v>230</v>
      </c>
      <c r="O905" s="32">
        <f>IF('System Design'!$F$8=1,'Hourly Demand and Generation'!J905*'System Design'!$F$22,IF('System Design'!$F$8=2,'Hourly Demand and Generation'!K905*'System Design'!$F$22,IF('System Design'!$F$8=3,'Hourly Demand and Generation'!L905*'System Design'!$F$22)))</f>
        <v>960</v>
      </c>
      <c r="Q905" s="32">
        <f t="shared" si="201"/>
        <v>0</v>
      </c>
      <c r="R905" s="32">
        <f t="shared" si="204"/>
        <v>5400</v>
      </c>
      <c r="S905" s="32">
        <f t="shared" si="205"/>
        <v>0</v>
      </c>
      <c r="T905" s="32">
        <f t="shared" si="206"/>
        <v>21600</v>
      </c>
      <c r="U905" s="32">
        <f t="shared" si="207"/>
        <v>0</v>
      </c>
      <c r="V905" s="32">
        <f t="shared" si="202"/>
        <v>722</v>
      </c>
      <c r="W905" s="32">
        <f t="shared" si="208"/>
        <v>722</v>
      </c>
      <c r="X905" s="32">
        <f t="shared" si="209"/>
        <v>722</v>
      </c>
    </row>
    <row r="906" spans="1:24" x14ac:dyDescent="0.25">
      <c r="A906" s="2"/>
      <c r="B906" s="2" t="s">
        <v>3</v>
      </c>
      <c r="C906" s="2">
        <f t="shared" si="199"/>
        <v>38</v>
      </c>
      <c r="D906" s="2">
        <f t="shared" si="200"/>
        <v>14</v>
      </c>
      <c r="E906" s="2">
        <f t="shared" si="203"/>
        <v>902</v>
      </c>
      <c r="F906" s="11">
        <v>468</v>
      </c>
      <c r="G906" s="9">
        <v>0.33500000000000002</v>
      </c>
      <c r="H906" s="9">
        <v>0.35499999999999998</v>
      </c>
      <c r="I906" s="10">
        <v>0.375</v>
      </c>
      <c r="J906" s="9">
        <v>0.16744926030871701</v>
      </c>
      <c r="K906" s="9">
        <v>0.40799999999999997</v>
      </c>
      <c r="L906" s="9">
        <v>0.40799999999999997</v>
      </c>
      <c r="N906" s="32">
        <f>IF('System Design'!$F$8=1,'Hourly Demand and Generation'!G906*'System Design'!$F$21,IF('System Design'!$F$8=2,'Hourly Demand and Generation'!H906*'System Design'!$F$21,IF('System Design'!$F$8=3,'Hourly Demand and Generation'!I906*'System Design'!$F$21)))</f>
        <v>187.5</v>
      </c>
      <c r="O906" s="32">
        <f>IF('System Design'!$F$8=1,'Hourly Demand and Generation'!J906*'System Design'!$F$22,IF('System Design'!$F$8=2,'Hourly Demand and Generation'!K906*'System Design'!$F$22,IF('System Design'!$F$8=3,'Hourly Demand and Generation'!L906*'System Design'!$F$22)))</f>
        <v>1019.9999999999999</v>
      </c>
      <c r="Q906" s="32">
        <f t="shared" si="201"/>
        <v>0</v>
      </c>
      <c r="R906" s="32">
        <f t="shared" si="204"/>
        <v>5400</v>
      </c>
      <c r="S906" s="32">
        <f t="shared" si="205"/>
        <v>0</v>
      </c>
      <c r="T906" s="32">
        <f t="shared" si="206"/>
        <v>21600</v>
      </c>
      <c r="U906" s="32">
        <f t="shared" si="207"/>
        <v>0</v>
      </c>
      <c r="V906" s="32">
        <f t="shared" si="202"/>
        <v>739.5</v>
      </c>
      <c r="W906" s="32">
        <f t="shared" si="208"/>
        <v>739.5</v>
      </c>
      <c r="X906" s="32">
        <f t="shared" si="209"/>
        <v>739.5</v>
      </c>
    </row>
    <row r="907" spans="1:24" x14ac:dyDescent="0.25">
      <c r="A907" s="2"/>
      <c r="B907" s="2" t="s">
        <v>3</v>
      </c>
      <c r="C907" s="2">
        <f t="shared" si="199"/>
        <v>38</v>
      </c>
      <c r="D907" s="2">
        <f t="shared" si="200"/>
        <v>15</v>
      </c>
      <c r="E907" s="2">
        <f t="shared" si="203"/>
        <v>903</v>
      </c>
      <c r="F907" s="11">
        <v>497.25</v>
      </c>
      <c r="G907" s="9">
        <v>0.25</v>
      </c>
      <c r="H907" s="9">
        <v>0.27</v>
      </c>
      <c r="I907" s="10">
        <v>0.28999999999999998</v>
      </c>
      <c r="J907" s="9">
        <v>0.17729921679746599</v>
      </c>
      <c r="K907" s="9">
        <v>0.432</v>
      </c>
      <c r="L907" s="9">
        <v>0.432</v>
      </c>
      <c r="N907" s="32">
        <f>IF('System Design'!$F$8=1,'Hourly Demand and Generation'!G907*'System Design'!$F$21,IF('System Design'!$F$8=2,'Hourly Demand and Generation'!H907*'System Design'!$F$21,IF('System Design'!$F$8=3,'Hourly Demand and Generation'!I907*'System Design'!$F$21)))</f>
        <v>145</v>
      </c>
      <c r="O907" s="32">
        <f>IF('System Design'!$F$8=1,'Hourly Demand and Generation'!J907*'System Design'!$F$22,IF('System Design'!$F$8=2,'Hourly Demand and Generation'!K907*'System Design'!$F$22,IF('System Design'!$F$8=3,'Hourly Demand and Generation'!L907*'System Design'!$F$22)))</f>
        <v>1080</v>
      </c>
      <c r="Q907" s="32">
        <f t="shared" si="201"/>
        <v>0</v>
      </c>
      <c r="R907" s="32">
        <f t="shared" si="204"/>
        <v>5400</v>
      </c>
      <c r="S907" s="32">
        <f t="shared" si="205"/>
        <v>0</v>
      </c>
      <c r="T907" s="32">
        <f t="shared" si="206"/>
        <v>21600</v>
      </c>
      <c r="U907" s="32">
        <f t="shared" si="207"/>
        <v>0</v>
      </c>
      <c r="V907" s="32">
        <f t="shared" si="202"/>
        <v>727.75</v>
      </c>
      <c r="W907" s="32">
        <f t="shared" si="208"/>
        <v>727.75</v>
      </c>
      <c r="X907" s="32">
        <f t="shared" si="209"/>
        <v>727.75</v>
      </c>
    </row>
    <row r="908" spans="1:24" x14ac:dyDescent="0.25">
      <c r="A908" s="2"/>
      <c r="B908" s="2" t="s">
        <v>3</v>
      </c>
      <c r="C908" s="2">
        <f t="shared" si="199"/>
        <v>38</v>
      </c>
      <c r="D908" s="2">
        <f t="shared" si="200"/>
        <v>16</v>
      </c>
      <c r="E908" s="2">
        <f t="shared" si="203"/>
        <v>904</v>
      </c>
      <c r="F908" s="11">
        <v>526.5</v>
      </c>
      <c r="G908" s="9">
        <v>0.16500000000000001</v>
      </c>
      <c r="H908" s="9">
        <v>0.1875</v>
      </c>
      <c r="I908" s="10">
        <v>0.21</v>
      </c>
      <c r="J908" s="9">
        <v>0.17729921679746599</v>
      </c>
      <c r="K908" s="9">
        <v>0.432</v>
      </c>
      <c r="L908" s="9">
        <v>0.432</v>
      </c>
      <c r="N908" s="32">
        <f>IF('System Design'!$F$8=1,'Hourly Demand and Generation'!G908*'System Design'!$F$21,IF('System Design'!$F$8=2,'Hourly Demand and Generation'!H908*'System Design'!$F$21,IF('System Design'!$F$8=3,'Hourly Demand and Generation'!I908*'System Design'!$F$21)))</f>
        <v>105</v>
      </c>
      <c r="O908" s="32">
        <f>IF('System Design'!$F$8=1,'Hourly Demand and Generation'!J908*'System Design'!$F$22,IF('System Design'!$F$8=2,'Hourly Demand and Generation'!K908*'System Design'!$F$22,IF('System Design'!$F$8=3,'Hourly Demand and Generation'!L908*'System Design'!$F$22)))</f>
        <v>1080</v>
      </c>
      <c r="Q908" s="32">
        <f t="shared" si="201"/>
        <v>0</v>
      </c>
      <c r="R908" s="32">
        <f t="shared" si="204"/>
        <v>5400</v>
      </c>
      <c r="S908" s="32">
        <f t="shared" si="205"/>
        <v>0</v>
      </c>
      <c r="T908" s="32">
        <f t="shared" si="206"/>
        <v>21600</v>
      </c>
      <c r="U908" s="32">
        <f t="shared" si="207"/>
        <v>0</v>
      </c>
      <c r="V908" s="32">
        <f t="shared" si="202"/>
        <v>658.5</v>
      </c>
      <c r="W908" s="32">
        <f t="shared" si="208"/>
        <v>658.5</v>
      </c>
      <c r="X908" s="32">
        <f t="shared" si="209"/>
        <v>658.5</v>
      </c>
    </row>
    <row r="909" spans="1:24" x14ac:dyDescent="0.25">
      <c r="A909" s="2"/>
      <c r="B909" s="2" t="s">
        <v>3</v>
      </c>
      <c r="C909" s="2">
        <f t="shared" si="199"/>
        <v>38</v>
      </c>
      <c r="D909" s="2">
        <f t="shared" si="200"/>
        <v>17</v>
      </c>
      <c r="E909" s="2">
        <f t="shared" si="203"/>
        <v>905</v>
      </c>
      <c r="F909" s="11">
        <v>555.75</v>
      </c>
      <c r="G909" s="9">
        <v>8.5000000000000006E-2</v>
      </c>
      <c r="H909" s="9">
        <v>0.105</v>
      </c>
      <c r="I909" s="10">
        <v>0.125</v>
      </c>
      <c r="J909" s="9">
        <v>0.19699912977496201</v>
      </c>
      <c r="K909" s="9">
        <v>0.48</v>
      </c>
      <c r="L909" s="9">
        <v>0.48</v>
      </c>
      <c r="N909" s="32">
        <f>IF('System Design'!$F$8=1,'Hourly Demand and Generation'!G909*'System Design'!$F$21,IF('System Design'!$F$8=2,'Hourly Demand and Generation'!H909*'System Design'!$F$21,IF('System Design'!$F$8=3,'Hourly Demand and Generation'!I909*'System Design'!$F$21)))</f>
        <v>62.5</v>
      </c>
      <c r="O909" s="32">
        <f>IF('System Design'!$F$8=1,'Hourly Demand and Generation'!J909*'System Design'!$F$22,IF('System Design'!$F$8=2,'Hourly Demand and Generation'!K909*'System Design'!$F$22,IF('System Design'!$F$8=3,'Hourly Demand and Generation'!L909*'System Design'!$F$22)))</f>
        <v>1200</v>
      </c>
      <c r="Q909" s="32">
        <f t="shared" si="201"/>
        <v>0</v>
      </c>
      <c r="R909" s="32">
        <f t="shared" si="204"/>
        <v>5400</v>
      </c>
      <c r="S909" s="32">
        <f t="shared" si="205"/>
        <v>0</v>
      </c>
      <c r="T909" s="32">
        <f t="shared" si="206"/>
        <v>21600</v>
      </c>
      <c r="U909" s="32">
        <f t="shared" si="207"/>
        <v>0</v>
      </c>
      <c r="V909" s="32">
        <f t="shared" si="202"/>
        <v>706.75</v>
      </c>
      <c r="W909" s="32">
        <f t="shared" si="208"/>
        <v>706.75</v>
      </c>
      <c r="X909" s="32">
        <f t="shared" si="209"/>
        <v>706.75</v>
      </c>
    </row>
    <row r="910" spans="1:24" x14ac:dyDescent="0.25">
      <c r="A910" s="2"/>
      <c r="B910" s="2" t="s">
        <v>3</v>
      </c>
      <c r="C910" s="2">
        <f t="shared" si="199"/>
        <v>38</v>
      </c>
      <c r="D910" s="2">
        <f t="shared" si="200"/>
        <v>18</v>
      </c>
      <c r="E910" s="2">
        <f t="shared" si="203"/>
        <v>906</v>
      </c>
      <c r="F910" s="11">
        <v>585</v>
      </c>
      <c r="G910" s="9">
        <v>0.04</v>
      </c>
      <c r="H910" s="9">
        <v>6.25E-2</v>
      </c>
      <c r="I910" s="10">
        <v>8.5000000000000006E-2</v>
      </c>
      <c r="J910" s="9">
        <v>0.187149173286214</v>
      </c>
      <c r="K910" s="9">
        <v>0.45600000000000002</v>
      </c>
      <c r="L910" s="9">
        <v>0.45600000000000002</v>
      </c>
      <c r="N910" s="32">
        <f>IF('System Design'!$F$8=1,'Hourly Demand and Generation'!G910*'System Design'!$F$21,IF('System Design'!$F$8=2,'Hourly Demand and Generation'!H910*'System Design'!$F$21,IF('System Design'!$F$8=3,'Hourly Demand and Generation'!I910*'System Design'!$F$21)))</f>
        <v>42.5</v>
      </c>
      <c r="O910" s="32">
        <f>IF('System Design'!$F$8=1,'Hourly Demand and Generation'!J910*'System Design'!$F$22,IF('System Design'!$F$8=2,'Hourly Demand and Generation'!K910*'System Design'!$F$22,IF('System Design'!$F$8=3,'Hourly Demand and Generation'!L910*'System Design'!$F$22)))</f>
        <v>1140</v>
      </c>
      <c r="Q910" s="32">
        <f t="shared" si="201"/>
        <v>0</v>
      </c>
      <c r="R910" s="32">
        <f t="shared" si="204"/>
        <v>5400</v>
      </c>
      <c r="S910" s="32">
        <f t="shared" si="205"/>
        <v>0</v>
      </c>
      <c r="T910" s="32">
        <f t="shared" si="206"/>
        <v>21600</v>
      </c>
      <c r="U910" s="32">
        <f t="shared" si="207"/>
        <v>0</v>
      </c>
      <c r="V910" s="32">
        <f t="shared" si="202"/>
        <v>597.5</v>
      </c>
      <c r="W910" s="32">
        <f t="shared" si="208"/>
        <v>597.5</v>
      </c>
      <c r="X910" s="32">
        <f t="shared" si="209"/>
        <v>597.5</v>
      </c>
    </row>
    <row r="911" spans="1:24" x14ac:dyDescent="0.25">
      <c r="A911" s="2"/>
      <c r="B911" s="2" t="s">
        <v>3</v>
      </c>
      <c r="C911" s="2">
        <f t="shared" si="199"/>
        <v>38</v>
      </c>
      <c r="D911" s="2">
        <f t="shared" si="200"/>
        <v>19</v>
      </c>
      <c r="E911" s="2">
        <f t="shared" si="203"/>
        <v>907</v>
      </c>
      <c r="F911" s="11">
        <v>567.45000000000005</v>
      </c>
      <c r="G911" s="9">
        <v>0</v>
      </c>
      <c r="H911" s="9">
        <v>0.02</v>
      </c>
      <c r="I911" s="10">
        <v>0.04</v>
      </c>
      <c r="J911" s="9">
        <v>0.17729921679746599</v>
      </c>
      <c r="K911" s="9">
        <v>0.432</v>
      </c>
      <c r="L911" s="9">
        <v>0.432</v>
      </c>
      <c r="N911" s="32">
        <f>IF('System Design'!$F$8=1,'Hourly Demand and Generation'!G911*'System Design'!$F$21,IF('System Design'!$F$8=2,'Hourly Demand and Generation'!H911*'System Design'!$F$21,IF('System Design'!$F$8=3,'Hourly Demand and Generation'!I911*'System Design'!$F$21)))</f>
        <v>20</v>
      </c>
      <c r="O911" s="32">
        <f>IF('System Design'!$F$8=1,'Hourly Demand and Generation'!J911*'System Design'!$F$22,IF('System Design'!$F$8=2,'Hourly Demand and Generation'!K911*'System Design'!$F$22,IF('System Design'!$F$8=3,'Hourly Demand and Generation'!L911*'System Design'!$F$22)))</f>
        <v>1080</v>
      </c>
      <c r="Q911" s="32">
        <f t="shared" si="201"/>
        <v>0</v>
      </c>
      <c r="R911" s="32">
        <f t="shared" si="204"/>
        <v>5400</v>
      </c>
      <c r="S911" s="32">
        <f t="shared" si="205"/>
        <v>0</v>
      </c>
      <c r="T911" s="32">
        <f t="shared" si="206"/>
        <v>21600</v>
      </c>
      <c r="U911" s="32">
        <f t="shared" si="207"/>
        <v>0</v>
      </c>
      <c r="V911" s="32">
        <f t="shared" si="202"/>
        <v>532.54999999999995</v>
      </c>
      <c r="W911" s="32">
        <f t="shared" si="208"/>
        <v>532.54999999999995</v>
      </c>
      <c r="X911" s="32">
        <f t="shared" si="209"/>
        <v>532.54999999999995</v>
      </c>
    </row>
    <row r="912" spans="1:24" x14ac:dyDescent="0.25">
      <c r="A912" s="2"/>
      <c r="B912" s="2" t="s">
        <v>3</v>
      </c>
      <c r="C912" s="2">
        <f t="shared" si="199"/>
        <v>38</v>
      </c>
      <c r="D912" s="2">
        <f t="shared" si="200"/>
        <v>20</v>
      </c>
      <c r="E912" s="2">
        <f t="shared" si="203"/>
        <v>908</v>
      </c>
      <c r="F912" s="11">
        <v>555.75</v>
      </c>
      <c r="G912" s="9">
        <v>0</v>
      </c>
      <c r="H912" s="9">
        <v>0</v>
      </c>
      <c r="I912" s="10">
        <v>0</v>
      </c>
      <c r="J912" s="9">
        <v>0.17729921679746599</v>
      </c>
      <c r="K912" s="9">
        <v>0.432</v>
      </c>
      <c r="L912" s="9">
        <v>0.432</v>
      </c>
      <c r="N912" s="32">
        <f>IF('System Design'!$F$8=1,'Hourly Demand and Generation'!G912*'System Design'!$F$21,IF('System Design'!$F$8=2,'Hourly Demand and Generation'!H912*'System Design'!$F$21,IF('System Design'!$F$8=3,'Hourly Demand and Generation'!I912*'System Design'!$F$21)))</f>
        <v>0</v>
      </c>
      <c r="O912" s="32">
        <f>IF('System Design'!$F$8=1,'Hourly Demand and Generation'!J912*'System Design'!$F$22,IF('System Design'!$F$8=2,'Hourly Demand and Generation'!K912*'System Design'!$F$22,IF('System Design'!$F$8=3,'Hourly Demand and Generation'!L912*'System Design'!$F$22)))</f>
        <v>1080</v>
      </c>
      <c r="Q912" s="32">
        <f t="shared" si="201"/>
        <v>0</v>
      </c>
      <c r="R912" s="32">
        <f t="shared" si="204"/>
        <v>5400</v>
      </c>
      <c r="S912" s="32">
        <f t="shared" si="205"/>
        <v>0</v>
      </c>
      <c r="T912" s="32">
        <f t="shared" si="206"/>
        <v>21600</v>
      </c>
      <c r="U912" s="32">
        <f t="shared" si="207"/>
        <v>0</v>
      </c>
      <c r="V912" s="32">
        <f t="shared" si="202"/>
        <v>524.25</v>
      </c>
      <c r="W912" s="32">
        <f t="shared" si="208"/>
        <v>524.25</v>
      </c>
      <c r="X912" s="32">
        <f t="shared" si="209"/>
        <v>524.25</v>
      </c>
    </row>
    <row r="913" spans="1:24" x14ac:dyDescent="0.25">
      <c r="A913" s="2"/>
      <c r="B913" s="2" t="s">
        <v>3</v>
      </c>
      <c r="C913" s="2">
        <f t="shared" si="199"/>
        <v>38</v>
      </c>
      <c r="D913" s="2">
        <f t="shared" si="200"/>
        <v>21</v>
      </c>
      <c r="E913" s="2">
        <f t="shared" si="203"/>
        <v>909</v>
      </c>
      <c r="F913" s="11">
        <v>526.5</v>
      </c>
      <c r="G913" s="9">
        <v>0</v>
      </c>
      <c r="H913" s="9">
        <v>0</v>
      </c>
      <c r="I913" s="10">
        <v>0</v>
      </c>
      <c r="J913" s="9">
        <v>0.17729921679746599</v>
      </c>
      <c r="K913" s="9">
        <v>0.432</v>
      </c>
      <c r="L913" s="9">
        <v>0.432</v>
      </c>
      <c r="N913" s="32">
        <f>IF('System Design'!$F$8=1,'Hourly Demand and Generation'!G913*'System Design'!$F$21,IF('System Design'!$F$8=2,'Hourly Demand and Generation'!H913*'System Design'!$F$21,IF('System Design'!$F$8=3,'Hourly Demand and Generation'!I913*'System Design'!$F$21)))</f>
        <v>0</v>
      </c>
      <c r="O913" s="32">
        <f>IF('System Design'!$F$8=1,'Hourly Demand and Generation'!J913*'System Design'!$F$22,IF('System Design'!$F$8=2,'Hourly Demand and Generation'!K913*'System Design'!$F$22,IF('System Design'!$F$8=3,'Hourly Demand and Generation'!L913*'System Design'!$F$22)))</f>
        <v>1080</v>
      </c>
      <c r="Q913" s="32">
        <f t="shared" si="201"/>
        <v>0</v>
      </c>
      <c r="R913" s="32">
        <f t="shared" si="204"/>
        <v>5400</v>
      </c>
      <c r="S913" s="32">
        <f t="shared" si="205"/>
        <v>0</v>
      </c>
      <c r="T913" s="32">
        <f t="shared" si="206"/>
        <v>21600</v>
      </c>
      <c r="U913" s="32">
        <f t="shared" si="207"/>
        <v>0</v>
      </c>
      <c r="V913" s="32">
        <f t="shared" si="202"/>
        <v>553.5</v>
      </c>
      <c r="W913" s="32">
        <f t="shared" si="208"/>
        <v>553.5</v>
      </c>
      <c r="X913" s="32">
        <f t="shared" si="209"/>
        <v>553.5</v>
      </c>
    </row>
    <row r="914" spans="1:24" x14ac:dyDescent="0.25">
      <c r="A914" s="2"/>
      <c r="B914" s="2" t="s">
        <v>3</v>
      </c>
      <c r="C914" s="2">
        <f t="shared" si="199"/>
        <v>38</v>
      </c>
      <c r="D914" s="2">
        <f t="shared" si="200"/>
        <v>22</v>
      </c>
      <c r="E914" s="2">
        <f t="shared" si="203"/>
        <v>910</v>
      </c>
      <c r="F914" s="11">
        <v>497.25</v>
      </c>
      <c r="G914" s="9">
        <v>0</v>
      </c>
      <c r="H914" s="9">
        <v>0</v>
      </c>
      <c r="I914" s="10">
        <v>0</v>
      </c>
      <c r="J914" s="9">
        <v>0.187149173286214</v>
      </c>
      <c r="K914" s="9">
        <v>0.45600000000000002</v>
      </c>
      <c r="L914" s="9">
        <v>0.45600000000000002</v>
      </c>
      <c r="N914" s="32">
        <f>IF('System Design'!$F$8=1,'Hourly Demand and Generation'!G914*'System Design'!$F$21,IF('System Design'!$F$8=2,'Hourly Demand and Generation'!H914*'System Design'!$F$21,IF('System Design'!$F$8=3,'Hourly Demand and Generation'!I914*'System Design'!$F$21)))</f>
        <v>0</v>
      </c>
      <c r="O914" s="32">
        <f>IF('System Design'!$F$8=1,'Hourly Demand and Generation'!J914*'System Design'!$F$22,IF('System Design'!$F$8=2,'Hourly Demand and Generation'!K914*'System Design'!$F$22,IF('System Design'!$F$8=3,'Hourly Demand and Generation'!L914*'System Design'!$F$22)))</f>
        <v>1140</v>
      </c>
      <c r="Q914" s="32">
        <f t="shared" si="201"/>
        <v>0</v>
      </c>
      <c r="R914" s="32">
        <f t="shared" si="204"/>
        <v>5400</v>
      </c>
      <c r="S914" s="32">
        <f t="shared" si="205"/>
        <v>0</v>
      </c>
      <c r="T914" s="32">
        <f t="shared" si="206"/>
        <v>21600</v>
      </c>
      <c r="U914" s="32">
        <f t="shared" si="207"/>
        <v>0</v>
      </c>
      <c r="V914" s="32">
        <f t="shared" si="202"/>
        <v>642.75</v>
      </c>
      <c r="W914" s="32">
        <f t="shared" si="208"/>
        <v>642.75</v>
      </c>
      <c r="X914" s="32">
        <f t="shared" si="209"/>
        <v>642.75</v>
      </c>
    </row>
    <row r="915" spans="1:24" x14ac:dyDescent="0.25">
      <c r="A915" s="2"/>
      <c r="B915" s="2" t="s">
        <v>3</v>
      </c>
      <c r="C915" s="2">
        <f t="shared" si="199"/>
        <v>38</v>
      </c>
      <c r="D915" s="2">
        <f t="shared" si="200"/>
        <v>23</v>
      </c>
      <c r="E915" s="2">
        <f t="shared" si="203"/>
        <v>911</v>
      </c>
      <c r="F915" s="11">
        <v>468</v>
      </c>
      <c r="G915" s="9">
        <v>0</v>
      </c>
      <c r="H915" s="9">
        <v>0</v>
      </c>
      <c r="I915" s="10">
        <v>0</v>
      </c>
      <c r="J915" s="9">
        <v>0.15759930381996901</v>
      </c>
      <c r="K915" s="9">
        <v>0.38400000000000001</v>
      </c>
      <c r="L915" s="9">
        <v>0.38400000000000001</v>
      </c>
      <c r="N915" s="32">
        <f>IF('System Design'!$F$8=1,'Hourly Demand and Generation'!G915*'System Design'!$F$21,IF('System Design'!$F$8=2,'Hourly Demand and Generation'!H915*'System Design'!$F$21,IF('System Design'!$F$8=3,'Hourly Demand and Generation'!I915*'System Design'!$F$21)))</f>
        <v>0</v>
      </c>
      <c r="O915" s="32">
        <f>IF('System Design'!$F$8=1,'Hourly Demand and Generation'!J915*'System Design'!$F$22,IF('System Design'!$F$8=2,'Hourly Demand and Generation'!K915*'System Design'!$F$22,IF('System Design'!$F$8=3,'Hourly Demand and Generation'!L915*'System Design'!$F$22)))</f>
        <v>960</v>
      </c>
      <c r="Q915" s="32">
        <f t="shared" si="201"/>
        <v>0</v>
      </c>
      <c r="R915" s="32">
        <f t="shared" si="204"/>
        <v>5400</v>
      </c>
      <c r="S915" s="32">
        <f t="shared" si="205"/>
        <v>0</v>
      </c>
      <c r="T915" s="32">
        <f t="shared" si="206"/>
        <v>21600</v>
      </c>
      <c r="U915" s="32">
        <f t="shared" si="207"/>
        <v>0</v>
      </c>
      <c r="V915" s="32">
        <f t="shared" si="202"/>
        <v>492</v>
      </c>
      <c r="W915" s="32">
        <f t="shared" si="208"/>
        <v>492</v>
      </c>
      <c r="X915" s="32">
        <f t="shared" si="209"/>
        <v>492</v>
      </c>
    </row>
    <row r="916" spans="1:24" x14ac:dyDescent="0.25">
      <c r="A916" s="2"/>
      <c r="B916" s="2" t="s">
        <v>3</v>
      </c>
      <c r="C916" s="2">
        <f t="shared" si="199"/>
        <v>38</v>
      </c>
      <c r="D916" s="2">
        <f t="shared" si="200"/>
        <v>24</v>
      </c>
      <c r="E916" s="2">
        <f t="shared" si="203"/>
        <v>912</v>
      </c>
      <c r="F916" s="11">
        <v>409.5</v>
      </c>
      <c r="G916" s="9">
        <v>0</v>
      </c>
      <c r="H916" s="9">
        <v>0</v>
      </c>
      <c r="I916" s="10">
        <v>0</v>
      </c>
      <c r="J916" s="9">
        <v>0.15759930381996901</v>
      </c>
      <c r="K916" s="9">
        <v>0.38400000000000001</v>
      </c>
      <c r="L916" s="9">
        <v>0.38400000000000001</v>
      </c>
      <c r="N916" s="32">
        <f>IF('System Design'!$F$8=1,'Hourly Demand and Generation'!G916*'System Design'!$F$21,IF('System Design'!$F$8=2,'Hourly Demand and Generation'!H916*'System Design'!$F$21,IF('System Design'!$F$8=3,'Hourly Demand and Generation'!I916*'System Design'!$F$21)))</f>
        <v>0</v>
      </c>
      <c r="O916" s="32">
        <f>IF('System Design'!$F$8=1,'Hourly Demand and Generation'!J916*'System Design'!$F$22,IF('System Design'!$F$8=2,'Hourly Demand and Generation'!K916*'System Design'!$F$22,IF('System Design'!$F$8=3,'Hourly Demand and Generation'!L916*'System Design'!$F$22)))</f>
        <v>960</v>
      </c>
      <c r="Q916" s="32">
        <f t="shared" si="201"/>
        <v>0</v>
      </c>
      <c r="R916" s="32">
        <f t="shared" si="204"/>
        <v>5400</v>
      </c>
      <c r="S916" s="32">
        <f t="shared" si="205"/>
        <v>0</v>
      </c>
      <c r="T916" s="32">
        <f t="shared" si="206"/>
        <v>21600</v>
      </c>
      <c r="U916" s="32">
        <f t="shared" si="207"/>
        <v>0</v>
      </c>
      <c r="V916" s="32">
        <f t="shared" si="202"/>
        <v>550.5</v>
      </c>
      <c r="W916" s="32">
        <f t="shared" si="208"/>
        <v>550.5</v>
      </c>
      <c r="X916" s="32">
        <f t="shared" si="209"/>
        <v>550.5</v>
      </c>
    </row>
    <row r="917" spans="1:24" x14ac:dyDescent="0.25">
      <c r="A917" s="2"/>
      <c r="B917" s="2" t="s">
        <v>3</v>
      </c>
      <c r="C917" s="2">
        <f>C916+1</f>
        <v>39</v>
      </c>
      <c r="D917" s="2">
        <v>1</v>
      </c>
      <c r="E917" s="2">
        <f t="shared" si="203"/>
        <v>913</v>
      </c>
      <c r="F917" s="11">
        <v>351</v>
      </c>
      <c r="G917" s="9">
        <v>0</v>
      </c>
      <c r="H917" s="9">
        <v>0</v>
      </c>
      <c r="I917" s="9">
        <v>0</v>
      </c>
      <c r="J917" s="9">
        <v>0.27460441068514702</v>
      </c>
      <c r="K917" s="9">
        <v>0.27460441068514702</v>
      </c>
      <c r="L917" s="9">
        <v>0.48</v>
      </c>
      <c r="N917" s="32">
        <f>IF('System Design'!$F$8=1,'Hourly Demand and Generation'!G917*'System Design'!$F$21,IF('System Design'!$F$8=2,'Hourly Demand and Generation'!H917*'System Design'!$F$21,IF('System Design'!$F$8=3,'Hourly Demand and Generation'!I917*'System Design'!$F$21)))</f>
        <v>0</v>
      </c>
      <c r="O917" s="32">
        <f>IF('System Design'!$F$8=1,'Hourly Demand and Generation'!J917*'System Design'!$F$22,IF('System Design'!$F$8=2,'Hourly Demand and Generation'!K917*'System Design'!$F$22,IF('System Design'!$F$8=3,'Hourly Demand and Generation'!L917*'System Design'!$F$22)))</f>
        <v>1200</v>
      </c>
      <c r="Q917" s="32">
        <f t="shared" si="201"/>
        <v>0</v>
      </c>
      <c r="R917" s="32">
        <f t="shared" si="204"/>
        <v>5400</v>
      </c>
      <c r="S917" s="32">
        <f t="shared" si="205"/>
        <v>0</v>
      </c>
      <c r="T917" s="32">
        <f t="shared" si="206"/>
        <v>21600</v>
      </c>
      <c r="U917" s="32">
        <f t="shared" si="207"/>
        <v>0</v>
      </c>
      <c r="V917" s="32">
        <f t="shared" si="202"/>
        <v>849</v>
      </c>
      <c r="W917" s="32">
        <f t="shared" si="208"/>
        <v>849</v>
      </c>
      <c r="X917" s="32">
        <f t="shared" si="209"/>
        <v>849</v>
      </c>
    </row>
    <row r="918" spans="1:24" x14ac:dyDescent="0.25">
      <c r="A918" s="2"/>
      <c r="B918" s="2" t="s">
        <v>3</v>
      </c>
      <c r="C918" s="2">
        <f>C917</f>
        <v>39</v>
      </c>
      <c r="D918" s="2">
        <f>D917+1</f>
        <v>2</v>
      </c>
      <c r="E918" s="2">
        <f t="shared" si="203"/>
        <v>914</v>
      </c>
      <c r="F918" s="11">
        <v>321.75</v>
      </c>
      <c r="G918" s="9">
        <v>0</v>
      </c>
      <c r="H918" s="9">
        <v>0</v>
      </c>
      <c r="I918" s="10">
        <v>0</v>
      </c>
      <c r="J918" s="9">
        <v>0.24714396961663199</v>
      </c>
      <c r="K918" s="9">
        <v>0.24714396961663199</v>
      </c>
      <c r="L918" s="9">
        <v>0.432</v>
      </c>
      <c r="N918" s="32">
        <f>IF('System Design'!$F$8=1,'Hourly Demand and Generation'!G918*'System Design'!$F$21,IF('System Design'!$F$8=2,'Hourly Demand and Generation'!H918*'System Design'!$F$21,IF('System Design'!$F$8=3,'Hourly Demand and Generation'!I918*'System Design'!$F$21)))</f>
        <v>0</v>
      </c>
      <c r="O918" s="32">
        <f>IF('System Design'!$F$8=1,'Hourly Demand and Generation'!J918*'System Design'!$F$22,IF('System Design'!$F$8=2,'Hourly Demand and Generation'!K918*'System Design'!$F$22,IF('System Design'!$F$8=3,'Hourly Demand and Generation'!L918*'System Design'!$F$22)))</f>
        <v>1080</v>
      </c>
      <c r="Q918" s="32">
        <f t="shared" si="201"/>
        <v>0</v>
      </c>
      <c r="R918" s="32">
        <f t="shared" si="204"/>
        <v>5400</v>
      </c>
      <c r="S918" s="32">
        <f t="shared" si="205"/>
        <v>0</v>
      </c>
      <c r="T918" s="32">
        <f t="shared" si="206"/>
        <v>21600</v>
      </c>
      <c r="U918" s="32">
        <f t="shared" si="207"/>
        <v>0</v>
      </c>
      <c r="V918" s="32">
        <f t="shared" si="202"/>
        <v>758.25</v>
      </c>
      <c r="W918" s="32">
        <f t="shared" si="208"/>
        <v>758.25</v>
      </c>
      <c r="X918" s="32">
        <f t="shared" si="209"/>
        <v>758.25</v>
      </c>
    </row>
    <row r="919" spans="1:24" x14ac:dyDescent="0.25">
      <c r="A919" s="2"/>
      <c r="B919" s="2" t="s">
        <v>3</v>
      </c>
      <c r="C919" s="2">
        <f t="shared" ref="C919:C940" si="210">C918</f>
        <v>39</v>
      </c>
      <c r="D919" s="2">
        <f t="shared" ref="D919:D940" si="211">D918+1</f>
        <v>3</v>
      </c>
      <c r="E919" s="2">
        <f t="shared" si="203"/>
        <v>915</v>
      </c>
      <c r="F919" s="11">
        <v>292.5</v>
      </c>
      <c r="G919" s="9">
        <v>0</v>
      </c>
      <c r="H919" s="9">
        <v>0</v>
      </c>
      <c r="I919" s="10">
        <v>0</v>
      </c>
      <c r="J919" s="9">
        <v>0.24714396961663199</v>
      </c>
      <c r="K919" s="9">
        <v>0.24714396961663199</v>
      </c>
      <c r="L919" s="9">
        <v>0.432</v>
      </c>
      <c r="N919" s="32">
        <f>IF('System Design'!$F$8=1,'Hourly Demand and Generation'!G919*'System Design'!$F$21,IF('System Design'!$F$8=2,'Hourly Demand and Generation'!H919*'System Design'!$F$21,IF('System Design'!$F$8=3,'Hourly Demand and Generation'!I919*'System Design'!$F$21)))</f>
        <v>0</v>
      </c>
      <c r="O919" s="32">
        <f>IF('System Design'!$F$8=1,'Hourly Demand and Generation'!J919*'System Design'!$F$22,IF('System Design'!$F$8=2,'Hourly Demand and Generation'!K919*'System Design'!$F$22,IF('System Design'!$F$8=3,'Hourly Demand and Generation'!L919*'System Design'!$F$22)))</f>
        <v>1080</v>
      </c>
      <c r="Q919" s="32">
        <f t="shared" si="201"/>
        <v>0</v>
      </c>
      <c r="R919" s="32">
        <f t="shared" si="204"/>
        <v>5400</v>
      </c>
      <c r="S919" s="32">
        <f t="shared" si="205"/>
        <v>0</v>
      </c>
      <c r="T919" s="32">
        <f t="shared" si="206"/>
        <v>21600</v>
      </c>
      <c r="U919" s="32">
        <f t="shared" si="207"/>
        <v>0</v>
      </c>
      <c r="V919" s="32">
        <f t="shared" si="202"/>
        <v>787.5</v>
      </c>
      <c r="W919" s="32">
        <f t="shared" si="208"/>
        <v>787.5</v>
      </c>
      <c r="X919" s="32">
        <f t="shared" si="209"/>
        <v>787.5</v>
      </c>
    </row>
    <row r="920" spans="1:24" x14ac:dyDescent="0.25">
      <c r="A920" s="2"/>
      <c r="B920" s="2" t="s">
        <v>3</v>
      </c>
      <c r="C920" s="2">
        <f t="shared" si="210"/>
        <v>39</v>
      </c>
      <c r="D920" s="2">
        <f t="shared" si="211"/>
        <v>4</v>
      </c>
      <c r="E920" s="2">
        <f t="shared" si="203"/>
        <v>916</v>
      </c>
      <c r="F920" s="11">
        <v>351</v>
      </c>
      <c r="G920" s="9">
        <v>0</v>
      </c>
      <c r="H920" s="9">
        <v>0</v>
      </c>
      <c r="I920" s="10">
        <v>0</v>
      </c>
      <c r="J920" s="9">
        <v>0.27460441068514702</v>
      </c>
      <c r="K920" s="9">
        <v>0.27460441068514702</v>
      </c>
      <c r="L920" s="9">
        <v>0.48</v>
      </c>
      <c r="N920" s="32">
        <f>IF('System Design'!$F$8=1,'Hourly Demand and Generation'!G920*'System Design'!$F$21,IF('System Design'!$F$8=2,'Hourly Demand and Generation'!H920*'System Design'!$F$21,IF('System Design'!$F$8=3,'Hourly Demand and Generation'!I920*'System Design'!$F$21)))</f>
        <v>0</v>
      </c>
      <c r="O920" s="32">
        <f>IF('System Design'!$F$8=1,'Hourly Demand and Generation'!J920*'System Design'!$F$22,IF('System Design'!$F$8=2,'Hourly Demand and Generation'!K920*'System Design'!$F$22,IF('System Design'!$F$8=3,'Hourly Demand and Generation'!L920*'System Design'!$F$22)))</f>
        <v>1200</v>
      </c>
      <c r="Q920" s="32">
        <f t="shared" si="201"/>
        <v>0</v>
      </c>
      <c r="R920" s="32">
        <f t="shared" si="204"/>
        <v>5400</v>
      </c>
      <c r="S920" s="32">
        <f t="shared" si="205"/>
        <v>0</v>
      </c>
      <c r="T920" s="32">
        <f t="shared" si="206"/>
        <v>21600</v>
      </c>
      <c r="U920" s="32">
        <f t="shared" si="207"/>
        <v>0</v>
      </c>
      <c r="V920" s="32">
        <f t="shared" si="202"/>
        <v>849</v>
      </c>
      <c r="W920" s="32">
        <f t="shared" si="208"/>
        <v>849</v>
      </c>
      <c r="X920" s="32">
        <f t="shared" si="209"/>
        <v>849</v>
      </c>
    </row>
    <row r="921" spans="1:24" x14ac:dyDescent="0.25">
      <c r="A921" s="2"/>
      <c r="B921" s="2" t="s">
        <v>3</v>
      </c>
      <c r="C921" s="2">
        <f t="shared" si="210"/>
        <v>39</v>
      </c>
      <c r="D921" s="2">
        <f t="shared" si="211"/>
        <v>5</v>
      </c>
      <c r="E921" s="2">
        <f t="shared" si="203"/>
        <v>917</v>
      </c>
      <c r="F921" s="11">
        <v>380.25</v>
      </c>
      <c r="G921" s="9">
        <v>0</v>
      </c>
      <c r="H921" s="9">
        <v>0.02</v>
      </c>
      <c r="I921" s="10">
        <v>0.04</v>
      </c>
      <c r="J921" s="9">
        <v>0.21968352854811801</v>
      </c>
      <c r="K921" s="9">
        <v>0.21968352854811801</v>
      </c>
      <c r="L921" s="9">
        <v>0.38400000000000001</v>
      </c>
      <c r="N921" s="32">
        <f>IF('System Design'!$F$8=1,'Hourly Demand and Generation'!G921*'System Design'!$F$21,IF('System Design'!$F$8=2,'Hourly Demand and Generation'!H921*'System Design'!$F$21,IF('System Design'!$F$8=3,'Hourly Demand and Generation'!I921*'System Design'!$F$21)))</f>
        <v>20</v>
      </c>
      <c r="O921" s="32">
        <f>IF('System Design'!$F$8=1,'Hourly Demand and Generation'!J921*'System Design'!$F$22,IF('System Design'!$F$8=2,'Hourly Demand and Generation'!K921*'System Design'!$F$22,IF('System Design'!$F$8=3,'Hourly Demand and Generation'!L921*'System Design'!$F$22)))</f>
        <v>960</v>
      </c>
      <c r="Q921" s="32">
        <f t="shared" si="201"/>
        <v>0</v>
      </c>
      <c r="R921" s="32">
        <f t="shared" si="204"/>
        <v>5400</v>
      </c>
      <c r="S921" s="32">
        <f t="shared" si="205"/>
        <v>0</v>
      </c>
      <c r="T921" s="32">
        <f t="shared" si="206"/>
        <v>21600</v>
      </c>
      <c r="U921" s="32">
        <f t="shared" si="207"/>
        <v>0</v>
      </c>
      <c r="V921" s="32">
        <f t="shared" si="202"/>
        <v>599.75</v>
      </c>
      <c r="W921" s="32">
        <f t="shared" si="208"/>
        <v>599.75</v>
      </c>
      <c r="X921" s="32">
        <f t="shared" si="209"/>
        <v>599.75</v>
      </c>
    </row>
    <row r="922" spans="1:24" x14ac:dyDescent="0.25">
      <c r="A922" s="2"/>
      <c r="B922" s="2" t="s">
        <v>3</v>
      </c>
      <c r="C922" s="2">
        <f t="shared" si="210"/>
        <v>39</v>
      </c>
      <c r="D922" s="2">
        <f t="shared" si="211"/>
        <v>6</v>
      </c>
      <c r="E922" s="2">
        <f t="shared" si="203"/>
        <v>918</v>
      </c>
      <c r="F922" s="11">
        <v>409.5</v>
      </c>
      <c r="G922" s="9">
        <v>0.04</v>
      </c>
      <c r="H922" s="9">
        <v>6.25E-2</v>
      </c>
      <c r="I922" s="10">
        <v>8.5000000000000006E-2</v>
      </c>
      <c r="J922" s="9">
        <v>0.21968352854811801</v>
      </c>
      <c r="K922" s="9">
        <v>0.21968352854811801</v>
      </c>
      <c r="L922" s="9">
        <v>0.38400000000000001</v>
      </c>
      <c r="N922" s="32">
        <f>IF('System Design'!$F$8=1,'Hourly Demand and Generation'!G922*'System Design'!$F$21,IF('System Design'!$F$8=2,'Hourly Demand and Generation'!H922*'System Design'!$F$21,IF('System Design'!$F$8=3,'Hourly Demand and Generation'!I922*'System Design'!$F$21)))</f>
        <v>42.5</v>
      </c>
      <c r="O922" s="32">
        <f>IF('System Design'!$F$8=1,'Hourly Demand and Generation'!J922*'System Design'!$F$22,IF('System Design'!$F$8=2,'Hourly Demand and Generation'!K922*'System Design'!$F$22,IF('System Design'!$F$8=3,'Hourly Demand and Generation'!L922*'System Design'!$F$22)))</f>
        <v>960</v>
      </c>
      <c r="Q922" s="32">
        <f t="shared" si="201"/>
        <v>0</v>
      </c>
      <c r="R922" s="32">
        <f t="shared" si="204"/>
        <v>5400</v>
      </c>
      <c r="S922" s="32">
        <f t="shared" si="205"/>
        <v>0</v>
      </c>
      <c r="T922" s="32">
        <f t="shared" si="206"/>
        <v>21600</v>
      </c>
      <c r="U922" s="32">
        <f t="shared" si="207"/>
        <v>0</v>
      </c>
      <c r="V922" s="32">
        <f t="shared" si="202"/>
        <v>593</v>
      </c>
      <c r="W922" s="32">
        <f t="shared" si="208"/>
        <v>593</v>
      </c>
      <c r="X922" s="32">
        <f t="shared" si="209"/>
        <v>593</v>
      </c>
    </row>
    <row r="923" spans="1:24" x14ac:dyDescent="0.25">
      <c r="A923" s="2"/>
      <c r="B923" s="2" t="s">
        <v>3</v>
      </c>
      <c r="C923" s="2">
        <f t="shared" si="210"/>
        <v>39</v>
      </c>
      <c r="D923" s="2">
        <f t="shared" si="211"/>
        <v>7</v>
      </c>
      <c r="E923" s="2">
        <f t="shared" si="203"/>
        <v>919</v>
      </c>
      <c r="F923" s="11">
        <v>438.75</v>
      </c>
      <c r="G923" s="9">
        <v>8.5000000000000006E-2</v>
      </c>
      <c r="H923" s="9">
        <v>0.105</v>
      </c>
      <c r="I923" s="10">
        <v>0.125</v>
      </c>
      <c r="J923" s="9">
        <v>0.24714396961663199</v>
      </c>
      <c r="K923" s="9">
        <v>0.24714396961663199</v>
      </c>
      <c r="L923" s="9">
        <v>0.432</v>
      </c>
      <c r="N923" s="32">
        <f>IF('System Design'!$F$8=1,'Hourly Demand and Generation'!G923*'System Design'!$F$21,IF('System Design'!$F$8=2,'Hourly Demand and Generation'!H923*'System Design'!$F$21,IF('System Design'!$F$8=3,'Hourly Demand and Generation'!I923*'System Design'!$F$21)))</f>
        <v>62.5</v>
      </c>
      <c r="O923" s="32">
        <f>IF('System Design'!$F$8=1,'Hourly Demand and Generation'!J923*'System Design'!$F$22,IF('System Design'!$F$8=2,'Hourly Demand and Generation'!K923*'System Design'!$F$22,IF('System Design'!$F$8=3,'Hourly Demand and Generation'!L923*'System Design'!$F$22)))</f>
        <v>1080</v>
      </c>
      <c r="Q923" s="32">
        <f t="shared" si="201"/>
        <v>0</v>
      </c>
      <c r="R923" s="32">
        <f t="shared" si="204"/>
        <v>5400</v>
      </c>
      <c r="S923" s="32">
        <f t="shared" si="205"/>
        <v>0</v>
      </c>
      <c r="T923" s="32">
        <f t="shared" si="206"/>
        <v>21600</v>
      </c>
      <c r="U923" s="32">
        <f t="shared" si="207"/>
        <v>0</v>
      </c>
      <c r="V923" s="32">
        <f t="shared" si="202"/>
        <v>703.75</v>
      </c>
      <c r="W923" s="32">
        <f t="shared" si="208"/>
        <v>703.75</v>
      </c>
      <c r="X923" s="32">
        <f t="shared" si="209"/>
        <v>703.75</v>
      </c>
    </row>
    <row r="924" spans="1:24" x14ac:dyDescent="0.25">
      <c r="A924" s="2"/>
      <c r="B924" s="2" t="s">
        <v>3</v>
      </c>
      <c r="C924" s="2">
        <f t="shared" si="210"/>
        <v>39</v>
      </c>
      <c r="D924" s="2">
        <f t="shared" si="211"/>
        <v>8</v>
      </c>
      <c r="E924" s="2">
        <f t="shared" si="203"/>
        <v>920</v>
      </c>
      <c r="F924" s="11">
        <v>468</v>
      </c>
      <c r="G924" s="9">
        <v>0.16500000000000001</v>
      </c>
      <c r="H924" s="9">
        <v>0.1875</v>
      </c>
      <c r="I924" s="10">
        <v>0.21</v>
      </c>
      <c r="J924" s="9">
        <v>0.24714396961663199</v>
      </c>
      <c r="K924" s="9">
        <v>0.24714396961663199</v>
      </c>
      <c r="L924" s="9">
        <v>0.432</v>
      </c>
      <c r="N924" s="32">
        <f>IF('System Design'!$F$8=1,'Hourly Demand and Generation'!G924*'System Design'!$F$21,IF('System Design'!$F$8=2,'Hourly Demand and Generation'!H924*'System Design'!$F$21,IF('System Design'!$F$8=3,'Hourly Demand and Generation'!I924*'System Design'!$F$21)))</f>
        <v>105</v>
      </c>
      <c r="O924" s="32">
        <f>IF('System Design'!$F$8=1,'Hourly Demand and Generation'!J924*'System Design'!$F$22,IF('System Design'!$F$8=2,'Hourly Demand and Generation'!K924*'System Design'!$F$22,IF('System Design'!$F$8=3,'Hourly Demand and Generation'!L924*'System Design'!$F$22)))</f>
        <v>1080</v>
      </c>
      <c r="Q924" s="32">
        <f t="shared" si="201"/>
        <v>0</v>
      </c>
      <c r="R924" s="32">
        <f t="shared" si="204"/>
        <v>5400</v>
      </c>
      <c r="S924" s="32">
        <f t="shared" si="205"/>
        <v>0</v>
      </c>
      <c r="T924" s="32">
        <f t="shared" si="206"/>
        <v>21600</v>
      </c>
      <c r="U924" s="32">
        <f t="shared" si="207"/>
        <v>0</v>
      </c>
      <c r="V924" s="32">
        <f t="shared" si="202"/>
        <v>717</v>
      </c>
      <c r="W924" s="32">
        <f t="shared" si="208"/>
        <v>717</v>
      </c>
      <c r="X924" s="32">
        <f t="shared" si="209"/>
        <v>717</v>
      </c>
    </row>
    <row r="925" spans="1:24" x14ac:dyDescent="0.25">
      <c r="A925" s="2"/>
      <c r="B925" s="2" t="s">
        <v>3</v>
      </c>
      <c r="C925" s="2">
        <f t="shared" si="210"/>
        <v>39</v>
      </c>
      <c r="D925" s="2">
        <f t="shared" si="211"/>
        <v>9</v>
      </c>
      <c r="E925" s="2">
        <f t="shared" si="203"/>
        <v>921</v>
      </c>
      <c r="F925" s="11">
        <v>468</v>
      </c>
      <c r="G925" s="9">
        <v>0.25</v>
      </c>
      <c r="H925" s="9">
        <v>0.27</v>
      </c>
      <c r="I925" s="10">
        <v>0.28999999999999998</v>
      </c>
      <c r="J925" s="9">
        <v>0.21968352854811801</v>
      </c>
      <c r="K925" s="9">
        <v>0.21968352854811801</v>
      </c>
      <c r="L925" s="9">
        <v>0.38400000000000001</v>
      </c>
      <c r="N925" s="32">
        <f>IF('System Design'!$F$8=1,'Hourly Demand and Generation'!G925*'System Design'!$F$21,IF('System Design'!$F$8=2,'Hourly Demand and Generation'!H925*'System Design'!$F$21,IF('System Design'!$F$8=3,'Hourly Demand and Generation'!I925*'System Design'!$F$21)))</f>
        <v>145</v>
      </c>
      <c r="O925" s="32">
        <f>IF('System Design'!$F$8=1,'Hourly Demand and Generation'!J925*'System Design'!$F$22,IF('System Design'!$F$8=2,'Hourly Demand and Generation'!K925*'System Design'!$F$22,IF('System Design'!$F$8=3,'Hourly Demand and Generation'!L925*'System Design'!$F$22)))</f>
        <v>960</v>
      </c>
      <c r="Q925" s="32">
        <f t="shared" si="201"/>
        <v>0</v>
      </c>
      <c r="R925" s="32">
        <f t="shared" si="204"/>
        <v>5400</v>
      </c>
      <c r="S925" s="32">
        <f t="shared" si="205"/>
        <v>0</v>
      </c>
      <c r="T925" s="32">
        <f t="shared" si="206"/>
        <v>21600</v>
      </c>
      <c r="U925" s="32">
        <f t="shared" si="207"/>
        <v>0</v>
      </c>
      <c r="V925" s="32">
        <f t="shared" si="202"/>
        <v>637</v>
      </c>
      <c r="W925" s="32">
        <f t="shared" si="208"/>
        <v>637</v>
      </c>
      <c r="X925" s="32">
        <f t="shared" si="209"/>
        <v>637</v>
      </c>
    </row>
    <row r="926" spans="1:24" x14ac:dyDescent="0.25">
      <c r="A926" s="2"/>
      <c r="B926" s="2" t="s">
        <v>3</v>
      </c>
      <c r="C926" s="2">
        <f t="shared" si="210"/>
        <v>39</v>
      </c>
      <c r="D926" s="2">
        <f t="shared" si="211"/>
        <v>10</v>
      </c>
      <c r="E926" s="2">
        <f t="shared" si="203"/>
        <v>922</v>
      </c>
      <c r="F926" s="11">
        <v>456.3</v>
      </c>
      <c r="G926" s="9">
        <v>0.33500000000000002</v>
      </c>
      <c r="H926" s="9">
        <v>0.35499999999999998</v>
      </c>
      <c r="I926" s="10">
        <v>0.375</v>
      </c>
      <c r="J926" s="9">
        <v>0.24714396961663199</v>
      </c>
      <c r="K926" s="9">
        <v>0.24714396961663199</v>
      </c>
      <c r="L926" s="9">
        <v>0.432</v>
      </c>
      <c r="N926" s="32">
        <f>IF('System Design'!$F$8=1,'Hourly Demand and Generation'!G926*'System Design'!$F$21,IF('System Design'!$F$8=2,'Hourly Demand and Generation'!H926*'System Design'!$F$21,IF('System Design'!$F$8=3,'Hourly Demand and Generation'!I926*'System Design'!$F$21)))</f>
        <v>187.5</v>
      </c>
      <c r="O926" s="32">
        <f>IF('System Design'!$F$8=1,'Hourly Demand and Generation'!J926*'System Design'!$F$22,IF('System Design'!$F$8=2,'Hourly Demand and Generation'!K926*'System Design'!$F$22,IF('System Design'!$F$8=3,'Hourly Demand and Generation'!L926*'System Design'!$F$22)))</f>
        <v>1080</v>
      </c>
      <c r="Q926" s="32">
        <f t="shared" si="201"/>
        <v>0</v>
      </c>
      <c r="R926" s="32">
        <f t="shared" si="204"/>
        <v>5400</v>
      </c>
      <c r="S926" s="32">
        <f t="shared" si="205"/>
        <v>0</v>
      </c>
      <c r="T926" s="32">
        <f t="shared" si="206"/>
        <v>21600</v>
      </c>
      <c r="U926" s="32">
        <f t="shared" si="207"/>
        <v>0</v>
      </c>
      <c r="V926" s="32">
        <f t="shared" si="202"/>
        <v>811.2</v>
      </c>
      <c r="W926" s="32">
        <f t="shared" si="208"/>
        <v>811.2</v>
      </c>
      <c r="X926" s="32">
        <f t="shared" si="209"/>
        <v>811.2</v>
      </c>
    </row>
    <row r="927" spans="1:24" x14ac:dyDescent="0.25">
      <c r="A927" s="2"/>
      <c r="B927" s="2" t="s">
        <v>3</v>
      </c>
      <c r="C927" s="2">
        <f t="shared" si="210"/>
        <v>39</v>
      </c>
      <c r="D927" s="2">
        <f t="shared" si="211"/>
        <v>11</v>
      </c>
      <c r="E927" s="2">
        <f t="shared" si="203"/>
        <v>923</v>
      </c>
      <c r="F927" s="11">
        <v>450.45</v>
      </c>
      <c r="G927" s="9">
        <v>0.41499999999999998</v>
      </c>
      <c r="H927" s="9">
        <v>0.4375</v>
      </c>
      <c r="I927" s="10">
        <v>0.46</v>
      </c>
      <c r="J927" s="9">
        <v>0.21968352854811801</v>
      </c>
      <c r="K927" s="9">
        <v>0.21968352854811801</v>
      </c>
      <c r="L927" s="9">
        <v>0.38400000000000001</v>
      </c>
      <c r="N927" s="32">
        <f>IF('System Design'!$F$8=1,'Hourly Demand and Generation'!G927*'System Design'!$F$21,IF('System Design'!$F$8=2,'Hourly Demand and Generation'!H927*'System Design'!$F$21,IF('System Design'!$F$8=3,'Hourly Demand and Generation'!I927*'System Design'!$F$21)))</f>
        <v>230</v>
      </c>
      <c r="O927" s="32">
        <f>IF('System Design'!$F$8=1,'Hourly Demand and Generation'!J927*'System Design'!$F$22,IF('System Design'!$F$8=2,'Hourly Demand and Generation'!K927*'System Design'!$F$22,IF('System Design'!$F$8=3,'Hourly Demand and Generation'!L927*'System Design'!$F$22)))</f>
        <v>960</v>
      </c>
      <c r="Q927" s="32">
        <f t="shared" si="201"/>
        <v>0</v>
      </c>
      <c r="R927" s="32">
        <f t="shared" si="204"/>
        <v>5400</v>
      </c>
      <c r="S927" s="32">
        <f t="shared" si="205"/>
        <v>0</v>
      </c>
      <c r="T927" s="32">
        <f t="shared" si="206"/>
        <v>21600</v>
      </c>
      <c r="U927" s="32">
        <f t="shared" si="207"/>
        <v>0</v>
      </c>
      <c r="V927" s="32">
        <f t="shared" si="202"/>
        <v>739.55</v>
      </c>
      <c r="W927" s="32">
        <f t="shared" si="208"/>
        <v>739.55</v>
      </c>
      <c r="X927" s="32">
        <f t="shared" si="209"/>
        <v>739.55</v>
      </c>
    </row>
    <row r="928" spans="1:24" x14ac:dyDescent="0.25">
      <c r="A928" s="2"/>
      <c r="B928" s="2" t="s">
        <v>3</v>
      </c>
      <c r="C928" s="2">
        <f t="shared" si="210"/>
        <v>39</v>
      </c>
      <c r="D928" s="2">
        <f t="shared" si="211"/>
        <v>12</v>
      </c>
      <c r="E928" s="2">
        <f t="shared" si="203"/>
        <v>924</v>
      </c>
      <c r="F928" s="11">
        <v>450.45</v>
      </c>
      <c r="G928" s="9">
        <v>0.5</v>
      </c>
      <c r="H928" s="9">
        <v>0.5</v>
      </c>
      <c r="I928" s="10">
        <v>0.5</v>
      </c>
      <c r="J928" s="9">
        <v>0.20595330801386</v>
      </c>
      <c r="K928" s="9">
        <v>0.20595330801386</v>
      </c>
      <c r="L928" s="9">
        <v>0.36</v>
      </c>
      <c r="N928" s="32">
        <f>IF('System Design'!$F$8=1,'Hourly Demand and Generation'!G928*'System Design'!$F$21,IF('System Design'!$F$8=2,'Hourly Demand and Generation'!H928*'System Design'!$F$21,IF('System Design'!$F$8=3,'Hourly Demand and Generation'!I928*'System Design'!$F$21)))</f>
        <v>250</v>
      </c>
      <c r="O928" s="32">
        <f>IF('System Design'!$F$8=1,'Hourly Demand and Generation'!J928*'System Design'!$F$22,IF('System Design'!$F$8=2,'Hourly Demand and Generation'!K928*'System Design'!$F$22,IF('System Design'!$F$8=3,'Hourly Demand and Generation'!L928*'System Design'!$F$22)))</f>
        <v>900</v>
      </c>
      <c r="Q928" s="32">
        <f t="shared" si="201"/>
        <v>0</v>
      </c>
      <c r="R928" s="32">
        <f t="shared" si="204"/>
        <v>5400</v>
      </c>
      <c r="S928" s="32">
        <f t="shared" si="205"/>
        <v>0</v>
      </c>
      <c r="T928" s="32">
        <f t="shared" si="206"/>
        <v>21600</v>
      </c>
      <c r="U928" s="32">
        <f t="shared" si="207"/>
        <v>0</v>
      </c>
      <c r="V928" s="32">
        <f t="shared" si="202"/>
        <v>699.55</v>
      </c>
      <c r="W928" s="32">
        <f t="shared" si="208"/>
        <v>699.55</v>
      </c>
      <c r="X928" s="32">
        <f t="shared" si="209"/>
        <v>699.55</v>
      </c>
    </row>
    <row r="929" spans="1:24" x14ac:dyDescent="0.25">
      <c r="A929" s="2"/>
      <c r="B929" s="2" t="s">
        <v>3</v>
      </c>
      <c r="C929" s="2">
        <f t="shared" si="210"/>
        <v>39</v>
      </c>
      <c r="D929" s="2">
        <f t="shared" si="211"/>
        <v>13</v>
      </c>
      <c r="E929" s="2">
        <f t="shared" si="203"/>
        <v>925</v>
      </c>
      <c r="F929" s="11">
        <v>468</v>
      </c>
      <c r="G929" s="9">
        <v>0.41499999999999998</v>
      </c>
      <c r="H929" s="9">
        <v>0.4375</v>
      </c>
      <c r="I929" s="10">
        <v>0.46</v>
      </c>
      <c r="J929" s="9">
        <v>0.21968352854811801</v>
      </c>
      <c r="K929" s="9">
        <v>0.21968352854811801</v>
      </c>
      <c r="L929" s="9">
        <v>0.38400000000000001</v>
      </c>
      <c r="N929" s="32">
        <f>IF('System Design'!$F$8=1,'Hourly Demand and Generation'!G929*'System Design'!$F$21,IF('System Design'!$F$8=2,'Hourly Demand and Generation'!H929*'System Design'!$F$21,IF('System Design'!$F$8=3,'Hourly Demand and Generation'!I929*'System Design'!$F$21)))</f>
        <v>230</v>
      </c>
      <c r="O929" s="32">
        <f>IF('System Design'!$F$8=1,'Hourly Demand and Generation'!J929*'System Design'!$F$22,IF('System Design'!$F$8=2,'Hourly Demand and Generation'!K929*'System Design'!$F$22,IF('System Design'!$F$8=3,'Hourly Demand and Generation'!L929*'System Design'!$F$22)))</f>
        <v>960</v>
      </c>
      <c r="Q929" s="32">
        <f t="shared" si="201"/>
        <v>0</v>
      </c>
      <c r="R929" s="32">
        <f t="shared" si="204"/>
        <v>5400</v>
      </c>
      <c r="S929" s="32">
        <f t="shared" si="205"/>
        <v>0</v>
      </c>
      <c r="T929" s="32">
        <f t="shared" si="206"/>
        <v>21600</v>
      </c>
      <c r="U929" s="32">
        <f t="shared" si="207"/>
        <v>0</v>
      </c>
      <c r="V929" s="32">
        <f t="shared" si="202"/>
        <v>722</v>
      </c>
      <c r="W929" s="32">
        <f t="shared" si="208"/>
        <v>722</v>
      </c>
      <c r="X929" s="32">
        <f t="shared" si="209"/>
        <v>722</v>
      </c>
    </row>
    <row r="930" spans="1:24" x14ac:dyDescent="0.25">
      <c r="A930" s="2"/>
      <c r="B930" s="2" t="s">
        <v>3</v>
      </c>
      <c r="C930" s="2">
        <f t="shared" si="210"/>
        <v>39</v>
      </c>
      <c r="D930" s="2">
        <f t="shared" si="211"/>
        <v>14</v>
      </c>
      <c r="E930" s="2">
        <f t="shared" si="203"/>
        <v>926</v>
      </c>
      <c r="F930" s="11">
        <v>468</v>
      </c>
      <c r="G930" s="9">
        <v>0.33500000000000002</v>
      </c>
      <c r="H930" s="9">
        <v>0.35499999999999998</v>
      </c>
      <c r="I930" s="10">
        <v>0.375</v>
      </c>
      <c r="J930" s="9">
        <v>0.233413749082375</v>
      </c>
      <c r="K930" s="9">
        <v>0.233413749082375</v>
      </c>
      <c r="L930" s="9">
        <v>0.40799999999999997</v>
      </c>
      <c r="N930" s="32">
        <f>IF('System Design'!$F$8=1,'Hourly Demand and Generation'!G930*'System Design'!$F$21,IF('System Design'!$F$8=2,'Hourly Demand and Generation'!H930*'System Design'!$F$21,IF('System Design'!$F$8=3,'Hourly Demand and Generation'!I930*'System Design'!$F$21)))</f>
        <v>187.5</v>
      </c>
      <c r="O930" s="32">
        <f>IF('System Design'!$F$8=1,'Hourly Demand and Generation'!J930*'System Design'!$F$22,IF('System Design'!$F$8=2,'Hourly Demand and Generation'!K930*'System Design'!$F$22,IF('System Design'!$F$8=3,'Hourly Demand and Generation'!L930*'System Design'!$F$22)))</f>
        <v>1019.9999999999999</v>
      </c>
      <c r="Q930" s="32">
        <f t="shared" si="201"/>
        <v>0</v>
      </c>
      <c r="R930" s="32">
        <f t="shared" si="204"/>
        <v>5400</v>
      </c>
      <c r="S930" s="32">
        <f t="shared" si="205"/>
        <v>0</v>
      </c>
      <c r="T930" s="32">
        <f t="shared" si="206"/>
        <v>21600</v>
      </c>
      <c r="U930" s="32">
        <f t="shared" si="207"/>
        <v>0</v>
      </c>
      <c r="V930" s="32">
        <f t="shared" si="202"/>
        <v>739.5</v>
      </c>
      <c r="W930" s="32">
        <f t="shared" si="208"/>
        <v>739.5</v>
      </c>
      <c r="X930" s="32">
        <f t="shared" si="209"/>
        <v>739.5</v>
      </c>
    </row>
    <row r="931" spans="1:24" x14ac:dyDescent="0.25">
      <c r="A931" s="2"/>
      <c r="B931" s="2" t="s">
        <v>3</v>
      </c>
      <c r="C931" s="2">
        <f t="shared" si="210"/>
        <v>39</v>
      </c>
      <c r="D931" s="2">
        <f t="shared" si="211"/>
        <v>15</v>
      </c>
      <c r="E931" s="2">
        <f t="shared" si="203"/>
        <v>927</v>
      </c>
      <c r="F931" s="11">
        <v>497.25</v>
      </c>
      <c r="G931" s="9">
        <v>0.25</v>
      </c>
      <c r="H931" s="9">
        <v>0.27</v>
      </c>
      <c r="I931" s="10">
        <v>0.28999999999999998</v>
      </c>
      <c r="J931" s="9">
        <v>0.24714396961663199</v>
      </c>
      <c r="K931" s="9">
        <v>0.24714396961663199</v>
      </c>
      <c r="L931" s="9">
        <v>0.432</v>
      </c>
      <c r="N931" s="32">
        <f>IF('System Design'!$F$8=1,'Hourly Demand and Generation'!G931*'System Design'!$F$21,IF('System Design'!$F$8=2,'Hourly Demand and Generation'!H931*'System Design'!$F$21,IF('System Design'!$F$8=3,'Hourly Demand and Generation'!I931*'System Design'!$F$21)))</f>
        <v>145</v>
      </c>
      <c r="O931" s="32">
        <f>IF('System Design'!$F$8=1,'Hourly Demand and Generation'!J931*'System Design'!$F$22,IF('System Design'!$F$8=2,'Hourly Demand and Generation'!K931*'System Design'!$F$22,IF('System Design'!$F$8=3,'Hourly Demand and Generation'!L931*'System Design'!$F$22)))</f>
        <v>1080</v>
      </c>
      <c r="Q931" s="32">
        <f t="shared" si="201"/>
        <v>0</v>
      </c>
      <c r="R931" s="32">
        <f t="shared" si="204"/>
        <v>5400</v>
      </c>
      <c r="S931" s="32">
        <f t="shared" si="205"/>
        <v>0</v>
      </c>
      <c r="T931" s="32">
        <f t="shared" si="206"/>
        <v>21600</v>
      </c>
      <c r="U931" s="32">
        <f t="shared" si="207"/>
        <v>0</v>
      </c>
      <c r="V931" s="32">
        <f t="shared" si="202"/>
        <v>727.75</v>
      </c>
      <c r="W931" s="32">
        <f t="shared" si="208"/>
        <v>727.75</v>
      </c>
      <c r="X931" s="32">
        <f t="shared" si="209"/>
        <v>727.75</v>
      </c>
    </row>
    <row r="932" spans="1:24" x14ac:dyDescent="0.25">
      <c r="A932" s="2"/>
      <c r="B932" s="2" t="s">
        <v>3</v>
      </c>
      <c r="C932" s="2">
        <f t="shared" si="210"/>
        <v>39</v>
      </c>
      <c r="D932" s="2">
        <f t="shared" si="211"/>
        <v>16</v>
      </c>
      <c r="E932" s="2">
        <f t="shared" si="203"/>
        <v>928</v>
      </c>
      <c r="F932" s="11">
        <v>526.5</v>
      </c>
      <c r="G932" s="9">
        <v>0.16500000000000001</v>
      </c>
      <c r="H932" s="9">
        <v>0.1875</v>
      </c>
      <c r="I932" s="10">
        <v>0.21</v>
      </c>
      <c r="J932" s="9">
        <v>0.24714396961663199</v>
      </c>
      <c r="K932" s="9">
        <v>0.24714396961663199</v>
      </c>
      <c r="L932" s="9">
        <v>0.432</v>
      </c>
      <c r="N932" s="32">
        <f>IF('System Design'!$F$8=1,'Hourly Demand and Generation'!G932*'System Design'!$F$21,IF('System Design'!$F$8=2,'Hourly Demand and Generation'!H932*'System Design'!$F$21,IF('System Design'!$F$8=3,'Hourly Demand and Generation'!I932*'System Design'!$F$21)))</f>
        <v>105</v>
      </c>
      <c r="O932" s="32">
        <f>IF('System Design'!$F$8=1,'Hourly Demand and Generation'!J932*'System Design'!$F$22,IF('System Design'!$F$8=2,'Hourly Demand and Generation'!K932*'System Design'!$F$22,IF('System Design'!$F$8=3,'Hourly Demand and Generation'!L932*'System Design'!$F$22)))</f>
        <v>1080</v>
      </c>
      <c r="Q932" s="32">
        <f t="shared" si="201"/>
        <v>0</v>
      </c>
      <c r="R932" s="32">
        <f t="shared" si="204"/>
        <v>5400</v>
      </c>
      <c r="S932" s="32">
        <f t="shared" si="205"/>
        <v>0</v>
      </c>
      <c r="T932" s="32">
        <f t="shared" si="206"/>
        <v>21600</v>
      </c>
      <c r="U932" s="32">
        <f t="shared" si="207"/>
        <v>0</v>
      </c>
      <c r="V932" s="32">
        <f t="shared" si="202"/>
        <v>658.5</v>
      </c>
      <c r="W932" s="32">
        <f t="shared" si="208"/>
        <v>658.5</v>
      </c>
      <c r="X932" s="32">
        <f t="shared" si="209"/>
        <v>658.5</v>
      </c>
    </row>
    <row r="933" spans="1:24" x14ac:dyDescent="0.25">
      <c r="A933" s="2"/>
      <c r="B933" s="2" t="s">
        <v>3</v>
      </c>
      <c r="C933" s="2">
        <f t="shared" si="210"/>
        <v>39</v>
      </c>
      <c r="D933" s="2">
        <f t="shared" si="211"/>
        <v>17</v>
      </c>
      <c r="E933" s="2">
        <f t="shared" si="203"/>
        <v>929</v>
      </c>
      <c r="F933" s="11">
        <v>555.75</v>
      </c>
      <c r="G933" s="9">
        <v>8.5000000000000006E-2</v>
      </c>
      <c r="H933" s="9">
        <v>0.105</v>
      </c>
      <c r="I933" s="10">
        <v>0.125</v>
      </c>
      <c r="J933" s="9">
        <v>0.27460441068514702</v>
      </c>
      <c r="K933" s="9">
        <v>0.27460441068514702</v>
      </c>
      <c r="L933" s="9">
        <v>0.48</v>
      </c>
      <c r="N933" s="32">
        <f>IF('System Design'!$F$8=1,'Hourly Demand and Generation'!G933*'System Design'!$F$21,IF('System Design'!$F$8=2,'Hourly Demand and Generation'!H933*'System Design'!$F$21,IF('System Design'!$F$8=3,'Hourly Demand and Generation'!I933*'System Design'!$F$21)))</f>
        <v>62.5</v>
      </c>
      <c r="O933" s="32">
        <f>IF('System Design'!$F$8=1,'Hourly Demand and Generation'!J933*'System Design'!$F$22,IF('System Design'!$F$8=2,'Hourly Demand and Generation'!K933*'System Design'!$F$22,IF('System Design'!$F$8=3,'Hourly Demand and Generation'!L933*'System Design'!$F$22)))</f>
        <v>1200</v>
      </c>
      <c r="Q933" s="32">
        <f t="shared" si="201"/>
        <v>0</v>
      </c>
      <c r="R933" s="32">
        <f t="shared" si="204"/>
        <v>5400</v>
      </c>
      <c r="S933" s="32">
        <f t="shared" si="205"/>
        <v>0</v>
      </c>
      <c r="T933" s="32">
        <f t="shared" si="206"/>
        <v>21600</v>
      </c>
      <c r="U933" s="32">
        <f t="shared" si="207"/>
        <v>0</v>
      </c>
      <c r="V933" s="32">
        <f t="shared" si="202"/>
        <v>706.75</v>
      </c>
      <c r="W933" s="32">
        <f t="shared" si="208"/>
        <v>706.75</v>
      </c>
      <c r="X933" s="32">
        <f t="shared" si="209"/>
        <v>706.75</v>
      </c>
    </row>
    <row r="934" spans="1:24" x14ac:dyDescent="0.25">
      <c r="A934" s="2"/>
      <c r="B934" s="2" t="s">
        <v>3</v>
      </c>
      <c r="C934" s="2">
        <f t="shared" si="210"/>
        <v>39</v>
      </c>
      <c r="D934" s="2">
        <f t="shared" si="211"/>
        <v>18</v>
      </c>
      <c r="E934" s="2">
        <f t="shared" si="203"/>
        <v>930</v>
      </c>
      <c r="F934" s="11">
        <v>585</v>
      </c>
      <c r="G934" s="9">
        <v>0.04</v>
      </c>
      <c r="H934" s="9">
        <v>6.25E-2</v>
      </c>
      <c r="I934" s="10">
        <v>8.5000000000000006E-2</v>
      </c>
      <c r="J934" s="9">
        <v>0.26087419015088997</v>
      </c>
      <c r="K934" s="9">
        <v>0.26087419015088997</v>
      </c>
      <c r="L934" s="9">
        <v>0.45600000000000002</v>
      </c>
      <c r="N934" s="32">
        <f>IF('System Design'!$F$8=1,'Hourly Demand and Generation'!G934*'System Design'!$F$21,IF('System Design'!$F$8=2,'Hourly Demand and Generation'!H934*'System Design'!$F$21,IF('System Design'!$F$8=3,'Hourly Demand and Generation'!I934*'System Design'!$F$21)))</f>
        <v>42.5</v>
      </c>
      <c r="O934" s="32">
        <f>IF('System Design'!$F$8=1,'Hourly Demand and Generation'!J934*'System Design'!$F$22,IF('System Design'!$F$8=2,'Hourly Demand and Generation'!K934*'System Design'!$F$22,IF('System Design'!$F$8=3,'Hourly Demand and Generation'!L934*'System Design'!$F$22)))</f>
        <v>1140</v>
      </c>
      <c r="Q934" s="32">
        <f t="shared" si="201"/>
        <v>0</v>
      </c>
      <c r="R934" s="32">
        <f t="shared" si="204"/>
        <v>5400</v>
      </c>
      <c r="S934" s="32">
        <f t="shared" si="205"/>
        <v>0</v>
      </c>
      <c r="T934" s="32">
        <f t="shared" si="206"/>
        <v>21600</v>
      </c>
      <c r="U934" s="32">
        <f t="shared" si="207"/>
        <v>0</v>
      </c>
      <c r="V934" s="32">
        <f t="shared" si="202"/>
        <v>597.5</v>
      </c>
      <c r="W934" s="32">
        <f t="shared" si="208"/>
        <v>597.5</v>
      </c>
      <c r="X934" s="32">
        <f t="shared" si="209"/>
        <v>597.5</v>
      </c>
    </row>
    <row r="935" spans="1:24" x14ac:dyDescent="0.25">
      <c r="A935" s="2"/>
      <c r="B935" s="2" t="s">
        <v>3</v>
      </c>
      <c r="C935" s="2">
        <f t="shared" si="210"/>
        <v>39</v>
      </c>
      <c r="D935" s="2">
        <f t="shared" si="211"/>
        <v>19</v>
      </c>
      <c r="E935" s="2">
        <f t="shared" si="203"/>
        <v>931</v>
      </c>
      <c r="F935" s="11">
        <v>567.45000000000005</v>
      </c>
      <c r="G935" s="9">
        <v>0</v>
      </c>
      <c r="H935" s="9">
        <v>0.02</v>
      </c>
      <c r="I935" s="9">
        <v>0.04</v>
      </c>
      <c r="J935" s="9">
        <v>0.24714396961663199</v>
      </c>
      <c r="K935" s="9">
        <v>0.24714396961663199</v>
      </c>
      <c r="L935" s="9">
        <v>0.432</v>
      </c>
      <c r="N935" s="32">
        <f>IF('System Design'!$F$8=1,'Hourly Demand and Generation'!G935*'System Design'!$F$21,IF('System Design'!$F$8=2,'Hourly Demand and Generation'!H935*'System Design'!$F$21,IF('System Design'!$F$8=3,'Hourly Demand and Generation'!I935*'System Design'!$F$21)))</f>
        <v>20</v>
      </c>
      <c r="O935" s="32">
        <f>IF('System Design'!$F$8=1,'Hourly Demand and Generation'!J935*'System Design'!$F$22,IF('System Design'!$F$8=2,'Hourly Demand and Generation'!K935*'System Design'!$F$22,IF('System Design'!$F$8=3,'Hourly Demand and Generation'!L935*'System Design'!$F$22)))</f>
        <v>1080</v>
      </c>
      <c r="Q935" s="32">
        <f t="shared" si="201"/>
        <v>0</v>
      </c>
      <c r="R935" s="32">
        <f t="shared" si="204"/>
        <v>5400</v>
      </c>
      <c r="S935" s="32">
        <f t="shared" si="205"/>
        <v>0</v>
      </c>
      <c r="T935" s="32">
        <f t="shared" si="206"/>
        <v>21600</v>
      </c>
      <c r="U935" s="32">
        <f t="shared" si="207"/>
        <v>0</v>
      </c>
      <c r="V935" s="32">
        <f t="shared" si="202"/>
        <v>532.54999999999995</v>
      </c>
      <c r="W935" s="32">
        <f t="shared" si="208"/>
        <v>532.54999999999995</v>
      </c>
      <c r="X935" s="32">
        <f t="shared" si="209"/>
        <v>532.54999999999995</v>
      </c>
    </row>
    <row r="936" spans="1:24" x14ac:dyDescent="0.25">
      <c r="A936" s="2"/>
      <c r="B936" s="2" t="s">
        <v>3</v>
      </c>
      <c r="C936" s="2">
        <f t="shared" si="210"/>
        <v>39</v>
      </c>
      <c r="D936" s="2">
        <f t="shared" si="211"/>
        <v>20</v>
      </c>
      <c r="E936" s="2">
        <f t="shared" si="203"/>
        <v>932</v>
      </c>
      <c r="F936" s="11">
        <v>555.75</v>
      </c>
      <c r="G936" s="9">
        <v>0</v>
      </c>
      <c r="H936" s="9">
        <v>0</v>
      </c>
      <c r="I936" s="10">
        <v>0</v>
      </c>
      <c r="J936" s="9">
        <v>0.24714396961663199</v>
      </c>
      <c r="K936" s="9">
        <v>0.24714396961663199</v>
      </c>
      <c r="L936" s="9">
        <v>0.432</v>
      </c>
      <c r="N936" s="32">
        <f>IF('System Design'!$F$8=1,'Hourly Demand and Generation'!G936*'System Design'!$F$21,IF('System Design'!$F$8=2,'Hourly Demand and Generation'!H936*'System Design'!$F$21,IF('System Design'!$F$8=3,'Hourly Demand and Generation'!I936*'System Design'!$F$21)))</f>
        <v>0</v>
      </c>
      <c r="O936" s="32">
        <f>IF('System Design'!$F$8=1,'Hourly Demand and Generation'!J936*'System Design'!$F$22,IF('System Design'!$F$8=2,'Hourly Demand and Generation'!K936*'System Design'!$F$22,IF('System Design'!$F$8=3,'Hourly Demand and Generation'!L936*'System Design'!$F$22)))</f>
        <v>1080</v>
      </c>
      <c r="Q936" s="32">
        <f t="shared" si="201"/>
        <v>0</v>
      </c>
      <c r="R936" s="32">
        <f t="shared" si="204"/>
        <v>5400</v>
      </c>
      <c r="S936" s="32">
        <f t="shared" si="205"/>
        <v>0</v>
      </c>
      <c r="T936" s="32">
        <f t="shared" si="206"/>
        <v>21600</v>
      </c>
      <c r="U936" s="32">
        <f t="shared" si="207"/>
        <v>0</v>
      </c>
      <c r="V936" s="32">
        <f t="shared" si="202"/>
        <v>524.25</v>
      </c>
      <c r="W936" s="32">
        <f t="shared" si="208"/>
        <v>524.25</v>
      </c>
      <c r="X936" s="32">
        <f t="shared" si="209"/>
        <v>524.25</v>
      </c>
    </row>
    <row r="937" spans="1:24" x14ac:dyDescent="0.25">
      <c r="A937" s="2"/>
      <c r="B937" s="2" t="s">
        <v>3</v>
      </c>
      <c r="C937" s="2">
        <f t="shared" si="210"/>
        <v>39</v>
      </c>
      <c r="D937" s="2">
        <f t="shared" si="211"/>
        <v>21</v>
      </c>
      <c r="E937" s="2">
        <f t="shared" si="203"/>
        <v>933</v>
      </c>
      <c r="F937" s="11">
        <v>526.5</v>
      </c>
      <c r="G937" s="9">
        <v>0</v>
      </c>
      <c r="H937" s="9">
        <v>0</v>
      </c>
      <c r="I937" s="10">
        <v>0</v>
      </c>
      <c r="J937" s="9">
        <v>0.24714396961663199</v>
      </c>
      <c r="K937" s="9">
        <v>0.24714396961663199</v>
      </c>
      <c r="L937" s="9">
        <v>0.432</v>
      </c>
      <c r="N937" s="32">
        <f>IF('System Design'!$F$8=1,'Hourly Demand and Generation'!G937*'System Design'!$F$21,IF('System Design'!$F$8=2,'Hourly Demand and Generation'!H937*'System Design'!$F$21,IF('System Design'!$F$8=3,'Hourly Demand and Generation'!I937*'System Design'!$F$21)))</f>
        <v>0</v>
      </c>
      <c r="O937" s="32">
        <f>IF('System Design'!$F$8=1,'Hourly Demand and Generation'!J937*'System Design'!$F$22,IF('System Design'!$F$8=2,'Hourly Demand and Generation'!K937*'System Design'!$F$22,IF('System Design'!$F$8=3,'Hourly Demand and Generation'!L937*'System Design'!$F$22)))</f>
        <v>1080</v>
      </c>
      <c r="Q937" s="32">
        <f t="shared" si="201"/>
        <v>0</v>
      </c>
      <c r="R937" s="32">
        <f t="shared" si="204"/>
        <v>5400</v>
      </c>
      <c r="S937" s="32">
        <f t="shared" si="205"/>
        <v>0</v>
      </c>
      <c r="T937" s="32">
        <f t="shared" si="206"/>
        <v>21600</v>
      </c>
      <c r="U937" s="32">
        <f t="shared" si="207"/>
        <v>0</v>
      </c>
      <c r="V937" s="32">
        <f t="shared" si="202"/>
        <v>553.5</v>
      </c>
      <c r="W937" s="32">
        <f t="shared" si="208"/>
        <v>553.5</v>
      </c>
      <c r="X937" s="32">
        <f t="shared" si="209"/>
        <v>553.5</v>
      </c>
    </row>
    <row r="938" spans="1:24" x14ac:dyDescent="0.25">
      <c r="A938" s="2"/>
      <c r="B938" s="2" t="s">
        <v>3</v>
      </c>
      <c r="C938" s="2">
        <f t="shared" si="210"/>
        <v>39</v>
      </c>
      <c r="D938" s="2">
        <f t="shared" si="211"/>
        <v>22</v>
      </c>
      <c r="E938" s="2">
        <f t="shared" si="203"/>
        <v>934</v>
      </c>
      <c r="F938" s="11">
        <v>497.25</v>
      </c>
      <c r="G938" s="9">
        <v>0</v>
      </c>
      <c r="H938" s="9">
        <v>0</v>
      </c>
      <c r="I938" s="10">
        <v>0</v>
      </c>
      <c r="J938" s="9">
        <v>0.26087419015088997</v>
      </c>
      <c r="K938" s="9">
        <v>0.26087419015088997</v>
      </c>
      <c r="L938" s="9">
        <v>0.45600000000000002</v>
      </c>
      <c r="N938" s="32">
        <f>IF('System Design'!$F$8=1,'Hourly Demand and Generation'!G938*'System Design'!$F$21,IF('System Design'!$F$8=2,'Hourly Demand and Generation'!H938*'System Design'!$F$21,IF('System Design'!$F$8=3,'Hourly Demand and Generation'!I938*'System Design'!$F$21)))</f>
        <v>0</v>
      </c>
      <c r="O938" s="32">
        <f>IF('System Design'!$F$8=1,'Hourly Demand and Generation'!J938*'System Design'!$F$22,IF('System Design'!$F$8=2,'Hourly Demand and Generation'!K938*'System Design'!$F$22,IF('System Design'!$F$8=3,'Hourly Demand and Generation'!L938*'System Design'!$F$22)))</f>
        <v>1140</v>
      </c>
      <c r="Q938" s="32">
        <f t="shared" si="201"/>
        <v>0</v>
      </c>
      <c r="R938" s="32">
        <f t="shared" si="204"/>
        <v>5400</v>
      </c>
      <c r="S938" s="32">
        <f t="shared" si="205"/>
        <v>0</v>
      </c>
      <c r="T938" s="32">
        <f t="shared" si="206"/>
        <v>21600</v>
      </c>
      <c r="U938" s="32">
        <f t="shared" si="207"/>
        <v>0</v>
      </c>
      <c r="V938" s="32">
        <f t="shared" si="202"/>
        <v>642.75</v>
      </c>
      <c r="W938" s="32">
        <f t="shared" si="208"/>
        <v>642.75</v>
      </c>
      <c r="X938" s="32">
        <f t="shared" si="209"/>
        <v>642.75</v>
      </c>
    </row>
    <row r="939" spans="1:24" x14ac:dyDescent="0.25">
      <c r="A939" s="2"/>
      <c r="B939" s="2" t="s">
        <v>3</v>
      </c>
      <c r="C939" s="2">
        <f t="shared" si="210"/>
        <v>39</v>
      </c>
      <c r="D939" s="2">
        <f t="shared" si="211"/>
        <v>23</v>
      </c>
      <c r="E939" s="2">
        <f t="shared" si="203"/>
        <v>935</v>
      </c>
      <c r="F939" s="11">
        <v>468</v>
      </c>
      <c r="G939" s="9">
        <v>0</v>
      </c>
      <c r="H939" s="9">
        <v>0</v>
      </c>
      <c r="I939" s="10">
        <v>0</v>
      </c>
      <c r="J939" s="9">
        <v>0.21968352854811801</v>
      </c>
      <c r="K939" s="9">
        <v>0.21968352854811801</v>
      </c>
      <c r="L939" s="9">
        <v>0.38400000000000001</v>
      </c>
      <c r="N939" s="32">
        <f>IF('System Design'!$F$8=1,'Hourly Demand and Generation'!G939*'System Design'!$F$21,IF('System Design'!$F$8=2,'Hourly Demand and Generation'!H939*'System Design'!$F$21,IF('System Design'!$F$8=3,'Hourly Demand and Generation'!I939*'System Design'!$F$21)))</f>
        <v>0</v>
      </c>
      <c r="O939" s="32">
        <f>IF('System Design'!$F$8=1,'Hourly Demand and Generation'!J939*'System Design'!$F$22,IF('System Design'!$F$8=2,'Hourly Demand and Generation'!K939*'System Design'!$F$22,IF('System Design'!$F$8=3,'Hourly Demand and Generation'!L939*'System Design'!$F$22)))</f>
        <v>960</v>
      </c>
      <c r="Q939" s="32">
        <f t="shared" si="201"/>
        <v>0</v>
      </c>
      <c r="R939" s="32">
        <f t="shared" si="204"/>
        <v>5400</v>
      </c>
      <c r="S939" s="32">
        <f t="shared" si="205"/>
        <v>0</v>
      </c>
      <c r="T939" s="32">
        <f t="shared" si="206"/>
        <v>21600</v>
      </c>
      <c r="U939" s="32">
        <f t="shared" si="207"/>
        <v>0</v>
      </c>
      <c r="V939" s="32">
        <f t="shared" si="202"/>
        <v>492</v>
      </c>
      <c r="W939" s="32">
        <f t="shared" si="208"/>
        <v>492</v>
      </c>
      <c r="X939" s="32">
        <f t="shared" si="209"/>
        <v>492</v>
      </c>
    </row>
    <row r="940" spans="1:24" x14ac:dyDescent="0.25">
      <c r="A940" s="2"/>
      <c r="B940" s="2" t="s">
        <v>3</v>
      </c>
      <c r="C940" s="2">
        <f t="shared" si="210"/>
        <v>39</v>
      </c>
      <c r="D940" s="2">
        <f t="shared" si="211"/>
        <v>24</v>
      </c>
      <c r="E940" s="2">
        <f t="shared" si="203"/>
        <v>936</v>
      </c>
      <c r="F940" s="11">
        <v>409.5</v>
      </c>
      <c r="G940" s="9">
        <v>0</v>
      </c>
      <c r="H940" s="9">
        <v>0</v>
      </c>
      <c r="I940" s="10">
        <v>0</v>
      </c>
      <c r="J940" s="9">
        <v>0.21968352854811801</v>
      </c>
      <c r="K940" s="9">
        <v>0.21968352854811801</v>
      </c>
      <c r="L940" s="9">
        <v>0.38400000000000001</v>
      </c>
      <c r="N940" s="32">
        <f>IF('System Design'!$F$8=1,'Hourly Demand and Generation'!G940*'System Design'!$F$21,IF('System Design'!$F$8=2,'Hourly Demand and Generation'!H940*'System Design'!$F$21,IF('System Design'!$F$8=3,'Hourly Demand and Generation'!I940*'System Design'!$F$21)))</f>
        <v>0</v>
      </c>
      <c r="O940" s="32">
        <f>IF('System Design'!$F$8=1,'Hourly Demand and Generation'!J940*'System Design'!$F$22,IF('System Design'!$F$8=2,'Hourly Demand and Generation'!K940*'System Design'!$F$22,IF('System Design'!$F$8=3,'Hourly Demand and Generation'!L940*'System Design'!$F$22)))</f>
        <v>960</v>
      </c>
      <c r="Q940" s="32">
        <f t="shared" si="201"/>
        <v>0</v>
      </c>
      <c r="R940" s="32">
        <f t="shared" si="204"/>
        <v>5400</v>
      </c>
      <c r="S940" s="32">
        <f t="shared" si="205"/>
        <v>0</v>
      </c>
      <c r="T940" s="32">
        <f t="shared" si="206"/>
        <v>21600</v>
      </c>
      <c r="U940" s="32">
        <f t="shared" si="207"/>
        <v>0</v>
      </c>
      <c r="V940" s="32">
        <f t="shared" si="202"/>
        <v>550.5</v>
      </c>
      <c r="W940" s="32">
        <f t="shared" si="208"/>
        <v>550.5</v>
      </c>
      <c r="X940" s="32">
        <f t="shared" si="209"/>
        <v>550.5</v>
      </c>
    </row>
    <row r="941" spans="1:24" x14ac:dyDescent="0.25">
      <c r="A941" s="2"/>
      <c r="B941" s="2" t="s">
        <v>3</v>
      </c>
      <c r="C941" s="2">
        <f>C940+1</f>
        <v>40</v>
      </c>
      <c r="D941" s="2">
        <v>1</v>
      </c>
      <c r="E941" s="2">
        <f t="shared" si="203"/>
        <v>937</v>
      </c>
      <c r="F941" s="11">
        <v>351</v>
      </c>
      <c r="G941" s="9">
        <v>0</v>
      </c>
      <c r="H941" s="9">
        <v>0</v>
      </c>
      <c r="I941" s="9">
        <v>0</v>
      </c>
      <c r="J941" s="9">
        <v>0.48</v>
      </c>
      <c r="K941" s="9">
        <v>0.48</v>
      </c>
      <c r="L941" s="9">
        <v>0.48</v>
      </c>
      <c r="N941" s="32">
        <f>IF('System Design'!$F$8=1,'Hourly Demand and Generation'!G941*'System Design'!$F$21,IF('System Design'!$F$8=2,'Hourly Demand and Generation'!H941*'System Design'!$F$21,IF('System Design'!$F$8=3,'Hourly Demand and Generation'!I941*'System Design'!$F$21)))</f>
        <v>0</v>
      </c>
      <c r="O941" s="32">
        <f>IF('System Design'!$F$8=1,'Hourly Demand and Generation'!J941*'System Design'!$F$22,IF('System Design'!$F$8=2,'Hourly Demand and Generation'!K941*'System Design'!$F$22,IF('System Design'!$F$8=3,'Hourly Demand and Generation'!L941*'System Design'!$F$22)))</f>
        <v>1200</v>
      </c>
      <c r="Q941" s="32">
        <f t="shared" si="201"/>
        <v>0</v>
      </c>
      <c r="R941" s="32">
        <f t="shared" si="204"/>
        <v>5400</v>
      </c>
      <c r="S941" s="32">
        <f t="shared" si="205"/>
        <v>0</v>
      </c>
      <c r="T941" s="32">
        <f t="shared" si="206"/>
        <v>21600</v>
      </c>
      <c r="U941" s="32">
        <f t="shared" si="207"/>
        <v>0</v>
      </c>
      <c r="V941" s="32">
        <f t="shared" si="202"/>
        <v>849</v>
      </c>
      <c r="W941" s="32">
        <f t="shared" si="208"/>
        <v>849</v>
      </c>
      <c r="X941" s="32">
        <f t="shared" si="209"/>
        <v>849</v>
      </c>
    </row>
    <row r="942" spans="1:24" x14ac:dyDescent="0.25">
      <c r="A942" s="2"/>
      <c r="B942" s="2" t="s">
        <v>3</v>
      </c>
      <c r="C942" s="2">
        <f>C941</f>
        <v>40</v>
      </c>
      <c r="D942" s="2">
        <f>D941+1</f>
        <v>2</v>
      </c>
      <c r="E942" s="2">
        <f t="shared" si="203"/>
        <v>938</v>
      </c>
      <c r="F942" s="11">
        <v>321.75</v>
      </c>
      <c r="G942" s="9">
        <v>0</v>
      </c>
      <c r="H942" s="9">
        <v>0</v>
      </c>
      <c r="I942" s="10">
        <v>0</v>
      </c>
      <c r="J942" s="9">
        <v>0.432</v>
      </c>
      <c r="K942" s="9">
        <v>0.432</v>
      </c>
      <c r="L942" s="9">
        <v>0.432</v>
      </c>
      <c r="N942" s="32">
        <f>IF('System Design'!$F$8=1,'Hourly Demand and Generation'!G942*'System Design'!$F$21,IF('System Design'!$F$8=2,'Hourly Demand and Generation'!H942*'System Design'!$F$21,IF('System Design'!$F$8=3,'Hourly Demand and Generation'!I942*'System Design'!$F$21)))</f>
        <v>0</v>
      </c>
      <c r="O942" s="32">
        <f>IF('System Design'!$F$8=1,'Hourly Demand and Generation'!J942*'System Design'!$F$22,IF('System Design'!$F$8=2,'Hourly Demand and Generation'!K942*'System Design'!$F$22,IF('System Design'!$F$8=3,'Hourly Demand and Generation'!L942*'System Design'!$F$22)))</f>
        <v>1080</v>
      </c>
      <c r="Q942" s="32">
        <f t="shared" si="201"/>
        <v>0</v>
      </c>
      <c r="R942" s="32">
        <f t="shared" si="204"/>
        <v>5400</v>
      </c>
      <c r="S942" s="32">
        <f t="shared" si="205"/>
        <v>0</v>
      </c>
      <c r="T942" s="32">
        <f t="shared" si="206"/>
        <v>21600</v>
      </c>
      <c r="U942" s="32">
        <f t="shared" si="207"/>
        <v>0</v>
      </c>
      <c r="V942" s="32">
        <f t="shared" si="202"/>
        <v>758.25</v>
      </c>
      <c r="W942" s="32">
        <f t="shared" si="208"/>
        <v>758.25</v>
      </c>
      <c r="X942" s="32">
        <f t="shared" si="209"/>
        <v>758.25</v>
      </c>
    </row>
    <row r="943" spans="1:24" x14ac:dyDescent="0.25">
      <c r="A943" s="2"/>
      <c r="B943" s="2" t="s">
        <v>3</v>
      </c>
      <c r="C943" s="2">
        <f t="shared" ref="C943:C964" si="212">C942</f>
        <v>40</v>
      </c>
      <c r="D943" s="2">
        <f t="shared" ref="D943:D964" si="213">D942+1</f>
        <v>3</v>
      </c>
      <c r="E943" s="2">
        <f t="shared" si="203"/>
        <v>939</v>
      </c>
      <c r="F943" s="11">
        <v>292.5</v>
      </c>
      <c r="G943" s="9">
        <v>0</v>
      </c>
      <c r="H943" s="9">
        <v>0</v>
      </c>
      <c r="I943" s="10">
        <v>0</v>
      </c>
      <c r="J943" s="9">
        <v>0.432</v>
      </c>
      <c r="K943" s="9">
        <v>0.432</v>
      </c>
      <c r="L943" s="9">
        <v>0.432</v>
      </c>
      <c r="N943" s="32">
        <f>IF('System Design'!$F$8=1,'Hourly Demand and Generation'!G943*'System Design'!$F$21,IF('System Design'!$F$8=2,'Hourly Demand and Generation'!H943*'System Design'!$F$21,IF('System Design'!$F$8=3,'Hourly Demand and Generation'!I943*'System Design'!$F$21)))</f>
        <v>0</v>
      </c>
      <c r="O943" s="32">
        <f>IF('System Design'!$F$8=1,'Hourly Demand and Generation'!J943*'System Design'!$F$22,IF('System Design'!$F$8=2,'Hourly Demand and Generation'!K943*'System Design'!$F$22,IF('System Design'!$F$8=3,'Hourly Demand and Generation'!L943*'System Design'!$F$22)))</f>
        <v>1080</v>
      </c>
      <c r="Q943" s="32">
        <f t="shared" si="201"/>
        <v>0</v>
      </c>
      <c r="R943" s="32">
        <f t="shared" si="204"/>
        <v>5400</v>
      </c>
      <c r="S943" s="32">
        <f t="shared" si="205"/>
        <v>0</v>
      </c>
      <c r="T943" s="32">
        <f t="shared" si="206"/>
        <v>21600</v>
      </c>
      <c r="U943" s="32">
        <f t="shared" si="207"/>
        <v>0</v>
      </c>
      <c r="V943" s="32">
        <f t="shared" si="202"/>
        <v>787.5</v>
      </c>
      <c r="W943" s="32">
        <f t="shared" si="208"/>
        <v>787.5</v>
      </c>
      <c r="X943" s="32">
        <f t="shared" si="209"/>
        <v>787.5</v>
      </c>
    </row>
    <row r="944" spans="1:24" x14ac:dyDescent="0.25">
      <c r="A944" s="2"/>
      <c r="B944" s="2" t="s">
        <v>3</v>
      </c>
      <c r="C944" s="2">
        <f t="shared" si="212"/>
        <v>40</v>
      </c>
      <c r="D944" s="2">
        <f t="shared" si="213"/>
        <v>4</v>
      </c>
      <c r="E944" s="2">
        <f t="shared" si="203"/>
        <v>940</v>
      </c>
      <c r="F944" s="11">
        <v>351</v>
      </c>
      <c r="G944" s="9">
        <v>0</v>
      </c>
      <c r="H944" s="9">
        <v>0</v>
      </c>
      <c r="I944" s="10">
        <v>0</v>
      </c>
      <c r="J944" s="9">
        <v>0.48</v>
      </c>
      <c r="K944" s="9">
        <v>0.48</v>
      </c>
      <c r="L944" s="9">
        <v>0.48</v>
      </c>
      <c r="N944" s="32">
        <f>IF('System Design'!$F$8=1,'Hourly Demand and Generation'!G944*'System Design'!$F$21,IF('System Design'!$F$8=2,'Hourly Demand and Generation'!H944*'System Design'!$F$21,IF('System Design'!$F$8=3,'Hourly Demand and Generation'!I944*'System Design'!$F$21)))</f>
        <v>0</v>
      </c>
      <c r="O944" s="32">
        <f>IF('System Design'!$F$8=1,'Hourly Demand and Generation'!J944*'System Design'!$F$22,IF('System Design'!$F$8=2,'Hourly Demand and Generation'!K944*'System Design'!$F$22,IF('System Design'!$F$8=3,'Hourly Demand and Generation'!L944*'System Design'!$F$22)))</f>
        <v>1200</v>
      </c>
      <c r="Q944" s="32">
        <f t="shared" si="201"/>
        <v>0</v>
      </c>
      <c r="R944" s="32">
        <f t="shared" si="204"/>
        <v>5400</v>
      </c>
      <c r="S944" s="32">
        <f t="shared" si="205"/>
        <v>0</v>
      </c>
      <c r="T944" s="32">
        <f t="shared" si="206"/>
        <v>21600</v>
      </c>
      <c r="U944" s="32">
        <f t="shared" si="207"/>
        <v>0</v>
      </c>
      <c r="V944" s="32">
        <f t="shared" si="202"/>
        <v>849</v>
      </c>
      <c r="W944" s="32">
        <f t="shared" si="208"/>
        <v>849</v>
      </c>
      <c r="X944" s="32">
        <f t="shared" si="209"/>
        <v>849</v>
      </c>
    </row>
    <row r="945" spans="1:24" x14ac:dyDescent="0.25">
      <c r="A945" s="2"/>
      <c r="B945" s="2" t="s">
        <v>3</v>
      </c>
      <c r="C945" s="2">
        <f t="shared" si="212"/>
        <v>40</v>
      </c>
      <c r="D945" s="2">
        <f t="shared" si="213"/>
        <v>5</v>
      </c>
      <c r="E945" s="2">
        <f t="shared" si="203"/>
        <v>941</v>
      </c>
      <c r="F945" s="11">
        <v>380.25</v>
      </c>
      <c r="G945" s="9">
        <v>0</v>
      </c>
      <c r="H945" s="9">
        <v>1.8987802692582999E-2</v>
      </c>
      <c r="I945" s="10">
        <v>3.7975605385166103E-2</v>
      </c>
      <c r="J945" s="9">
        <v>0.38400000000000001</v>
      </c>
      <c r="K945" s="9">
        <v>0.38400000000000001</v>
      </c>
      <c r="L945" s="9">
        <v>0.38400000000000001</v>
      </c>
      <c r="N945" s="32">
        <f>IF('System Design'!$F$8=1,'Hourly Demand and Generation'!G945*'System Design'!$F$21,IF('System Design'!$F$8=2,'Hourly Demand and Generation'!H945*'System Design'!$F$21,IF('System Design'!$F$8=3,'Hourly Demand and Generation'!I945*'System Design'!$F$21)))</f>
        <v>18.987802692583053</v>
      </c>
      <c r="O945" s="32">
        <f>IF('System Design'!$F$8=1,'Hourly Demand and Generation'!J945*'System Design'!$F$22,IF('System Design'!$F$8=2,'Hourly Demand and Generation'!K945*'System Design'!$F$22,IF('System Design'!$F$8=3,'Hourly Demand and Generation'!L945*'System Design'!$F$22)))</f>
        <v>960</v>
      </c>
      <c r="Q945" s="32">
        <f t="shared" si="201"/>
        <v>0</v>
      </c>
      <c r="R945" s="32">
        <f t="shared" si="204"/>
        <v>5400</v>
      </c>
      <c r="S945" s="32">
        <f t="shared" si="205"/>
        <v>0</v>
      </c>
      <c r="T945" s="32">
        <f t="shared" si="206"/>
        <v>21600</v>
      </c>
      <c r="U945" s="32">
        <f t="shared" si="207"/>
        <v>0</v>
      </c>
      <c r="V945" s="32">
        <f t="shared" si="202"/>
        <v>598.73780269258305</v>
      </c>
      <c r="W945" s="32">
        <f t="shared" si="208"/>
        <v>598.73780269258305</v>
      </c>
      <c r="X945" s="32">
        <f t="shared" si="209"/>
        <v>598.73780269258305</v>
      </c>
    </row>
    <row r="946" spans="1:24" x14ac:dyDescent="0.25">
      <c r="A946" s="2"/>
      <c r="B946" s="2" t="s">
        <v>3</v>
      </c>
      <c r="C946" s="2">
        <f t="shared" si="212"/>
        <v>40</v>
      </c>
      <c r="D946" s="2">
        <f t="shared" si="213"/>
        <v>6</v>
      </c>
      <c r="E946" s="2">
        <f t="shared" si="203"/>
        <v>942</v>
      </c>
      <c r="F946" s="11">
        <v>409.5</v>
      </c>
      <c r="G946" s="9">
        <v>3.7975605385166103E-2</v>
      </c>
      <c r="H946" s="9">
        <v>5.9336883414322E-2</v>
      </c>
      <c r="I946" s="10">
        <v>8.0698161443477898E-2</v>
      </c>
      <c r="J946" s="9">
        <v>0.38400000000000001</v>
      </c>
      <c r="K946" s="9">
        <v>0.38400000000000001</v>
      </c>
      <c r="L946" s="9">
        <v>0.38400000000000001</v>
      </c>
      <c r="N946" s="32">
        <f>IF('System Design'!$F$8=1,'Hourly Demand and Generation'!G946*'System Design'!$F$21,IF('System Design'!$F$8=2,'Hourly Demand and Generation'!H946*'System Design'!$F$21,IF('System Design'!$F$8=3,'Hourly Demand and Generation'!I946*'System Design'!$F$21)))</f>
        <v>40.34908072173895</v>
      </c>
      <c r="O946" s="32">
        <f>IF('System Design'!$F$8=1,'Hourly Demand and Generation'!J946*'System Design'!$F$22,IF('System Design'!$F$8=2,'Hourly Demand and Generation'!K946*'System Design'!$F$22,IF('System Design'!$F$8=3,'Hourly Demand and Generation'!L946*'System Design'!$F$22)))</f>
        <v>960</v>
      </c>
      <c r="Q946" s="32">
        <f t="shared" si="201"/>
        <v>0</v>
      </c>
      <c r="R946" s="32">
        <f t="shared" si="204"/>
        <v>5400</v>
      </c>
      <c r="S946" s="32">
        <f t="shared" si="205"/>
        <v>0</v>
      </c>
      <c r="T946" s="32">
        <f t="shared" si="206"/>
        <v>21600</v>
      </c>
      <c r="U946" s="32">
        <f t="shared" si="207"/>
        <v>0</v>
      </c>
      <c r="V946" s="32">
        <f t="shared" si="202"/>
        <v>590.84908072173891</v>
      </c>
      <c r="W946" s="32">
        <f t="shared" si="208"/>
        <v>590.84908072173891</v>
      </c>
      <c r="X946" s="32">
        <f t="shared" si="209"/>
        <v>590.84908072173891</v>
      </c>
    </row>
    <row r="947" spans="1:24" x14ac:dyDescent="0.25">
      <c r="A947" s="2"/>
      <c r="B947" s="2" t="s">
        <v>3</v>
      </c>
      <c r="C947" s="2">
        <f t="shared" si="212"/>
        <v>40</v>
      </c>
      <c r="D947" s="2">
        <f t="shared" si="213"/>
        <v>7</v>
      </c>
      <c r="E947" s="2">
        <f t="shared" si="203"/>
        <v>943</v>
      </c>
      <c r="F947" s="11">
        <v>438.75</v>
      </c>
      <c r="G947" s="9">
        <v>8.0698161443477898E-2</v>
      </c>
      <c r="H947" s="9">
        <v>9.9685964136060998E-2</v>
      </c>
      <c r="I947" s="10">
        <v>0.118673766828644</v>
      </c>
      <c r="J947" s="9">
        <v>0.432</v>
      </c>
      <c r="K947" s="9">
        <v>0.432</v>
      </c>
      <c r="L947" s="9">
        <v>0.432</v>
      </c>
      <c r="N947" s="32">
        <f>IF('System Design'!$F$8=1,'Hourly Demand and Generation'!G947*'System Design'!$F$21,IF('System Design'!$F$8=2,'Hourly Demand and Generation'!H947*'System Design'!$F$21,IF('System Design'!$F$8=3,'Hourly Demand and Generation'!I947*'System Design'!$F$21)))</f>
        <v>59.336883414322003</v>
      </c>
      <c r="O947" s="32">
        <f>IF('System Design'!$F$8=1,'Hourly Demand and Generation'!J947*'System Design'!$F$22,IF('System Design'!$F$8=2,'Hourly Demand and Generation'!K947*'System Design'!$F$22,IF('System Design'!$F$8=3,'Hourly Demand and Generation'!L947*'System Design'!$F$22)))</f>
        <v>1080</v>
      </c>
      <c r="Q947" s="32">
        <f t="shared" si="201"/>
        <v>0</v>
      </c>
      <c r="R947" s="32">
        <f t="shared" si="204"/>
        <v>5400</v>
      </c>
      <c r="S947" s="32">
        <f t="shared" si="205"/>
        <v>0</v>
      </c>
      <c r="T947" s="32">
        <f t="shared" si="206"/>
        <v>21600</v>
      </c>
      <c r="U947" s="32">
        <f t="shared" si="207"/>
        <v>0</v>
      </c>
      <c r="V947" s="32">
        <f t="shared" si="202"/>
        <v>700.58688341432207</v>
      </c>
      <c r="W947" s="32">
        <f t="shared" si="208"/>
        <v>700.58688341432207</v>
      </c>
      <c r="X947" s="32">
        <f t="shared" si="209"/>
        <v>700.58688341432207</v>
      </c>
    </row>
    <row r="948" spans="1:24" x14ac:dyDescent="0.25">
      <c r="A948" s="2"/>
      <c r="B948" s="2" t="s">
        <v>3</v>
      </c>
      <c r="C948" s="2">
        <f t="shared" si="212"/>
        <v>40</v>
      </c>
      <c r="D948" s="2">
        <f t="shared" si="213"/>
        <v>8</v>
      </c>
      <c r="E948" s="2">
        <f t="shared" si="203"/>
        <v>944</v>
      </c>
      <c r="F948" s="11">
        <v>468</v>
      </c>
      <c r="G948" s="9">
        <v>0.15664937221381001</v>
      </c>
      <c r="H948" s="9">
        <v>0.178010650242966</v>
      </c>
      <c r="I948" s="10">
        <v>0.199371928272122</v>
      </c>
      <c r="J948" s="9">
        <v>0.432</v>
      </c>
      <c r="K948" s="9">
        <v>0.432</v>
      </c>
      <c r="L948" s="9">
        <v>0.432</v>
      </c>
      <c r="N948" s="32">
        <f>IF('System Design'!$F$8=1,'Hourly Demand and Generation'!G948*'System Design'!$F$21,IF('System Design'!$F$8=2,'Hourly Demand and Generation'!H948*'System Design'!$F$21,IF('System Design'!$F$8=3,'Hourly Demand and Generation'!I948*'System Design'!$F$21)))</f>
        <v>99.685964136061003</v>
      </c>
      <c r="O948" s="32">
        <f>IF('System Design'!$F$8=1,'Hourly Demand and Generation'!J948*'System Design'!$F$22,IF('System Design'!$F$8=2,'Hourly Demand and Generation'!K948*'System Design'!$F$22,IF('System Design'!$F$8=3,'Hourly Demand and Generation'!L948*'System Design'!$F$22)))</f>
        <v>1080</v>
      </c>
      <c r="Q948" s="32">
        <f t="shared" si="201"/>
        <v>0</v>
      </c>
      <c r="R948" s="32">
        <f t="shared" si="204"/>
        <v>5400</v>
      </c>
      <c r="S948" s="32">
        <f t="shared" si="205"/>
        <v>0</v>
      </c>
      <c r="T948" s="32">
        <f t="shared" si="206"/>
        <v>21600</v>
      </c>
      <c r="U948" s="32">
        <f t="shared" si="207"/>
        <v>0</v>
      </c>
      <c r="V948" s="32">
        <f t="shared" si="202"/>
        <v>711.6859641360611</v>
      </c>
      <c r="W948" s="32">
        <f t="shared" si="208"/>
        <v>711.6859641360611</v>
      </c>
      <c r="X948" s="32">
        <f t="shared" si="209"/>
        <v>711.6859641360611</v>
      </c>
    </row>
    <row r="949" spans="1:24" x14ac:dyDescent="0.25">
      <c r="A949" s="2"/>
      <c r="B949" s="2" t="s">
        <v>3</v>
      </c>
      <c r="C949" s="2">
        <f t="shared" si="212"/>
        <v>40</v>
      </c>
      <c r="D949" s="2">
        <f t="shared" si="213"/>
        <v>9</v>
      </c>
      <c r="E949" s="2">
        <f t="shared" si="203"/>
        <v>945</v>
      </c>
      <c r="F949" s="11">
        <v>468</v>
      </c>
      <c r="G949" s="9">
        <v>0.237347533657288</v>
      </c>
      <c r="H949" s="9">
        <v>0.25633533634987099</v>
      </c>
      <c r="I949" s="10">
        <v>0.27532313904245398</v>
      </c>
      <c r="J949" s="9">
        <v>0.38400000000000001</v>
      </c>
      <c r="K949" s="9">
        <v>0.38400000000000001</v>
      </c>
      <c r="L949" s="9">
        <v>0.38400000000000001</v>
      </c>
      <c r="N949" s="32">
        <f>IF('System Design'!$F$8=1,'Hourly Demand and Generation'!G949*'System Design'!$F$21,IF('System Design'!$F$8=2,'Hourly Demand and Generation'!H949*'System Design'!$F$21,IF('System Design'!$F$8=3,'Hourly Demand and Generation'!I949*'System Design'!$F$21)))</f>
        <v>137.66156952122699</v>
      </c>
      <c r="O949" s="32">
        <f>IF('System Design'!$F$8=1,'Hourly Demand and Generation'!J949*'System Design'!$F$22,IF('System Design'!$F$8=2,'Hourly Demand and Generation'!K949*'System Design'!$F$22,IF('System Design'!$F$8=3,'Hourly Demand and Generation'!L949*'System Design'!$F$22)))</f>
        <v>960</v>
      </c>
      <c r="Q949" s="32">
        <f t="shared" si="201"/>
        <v>0</v>
      </c>
      <c r="R949" s="32">
        <f t="shared" si="204"/>
        <v>5400</v>
      </c>
      <c r="S949" s="32">
        <f t="shared" si="205"/>
        <v>0</v>
      </c>
      <c r="T949" s="32">
        <f t="shared" si="206"/>
        <v>21600</v>
      </c>
      <c r="U949" s="32">
        <f t="shared" si="207"/>
        <v>0</v>
      </c>
      <c r="V949" s="32">
        <f t="shared" si="202"/>
        <v>629.66156952122697</v>
      </c>
      <c r="W949" s="32">
        <f t="shared" si="208"/>
        <v>629.66156952122697</v>
      </c>
      <c r="X949" s="32">
        <f t="shared" si="209"/>
        <v>629.66156952122697</v>
      </c>
    </row>
    <row r="950" spans="1:24" x14ac:dyDescent="0.25">
      <c r="A950" s="2"/>
      <c r="B950" s="2" t="s">
        <v>3</v>
      </c>
      <c r="C950" s="2">
        <f t="shared" si="212"/>
        <v>40</v>
      </c>
      <c r="D950" s="2">
        <f t="shared" si="213"/>
        <v>10</v>
      </c>
      <c r="E950" s="2">
        <f t="shared" si="203"/>
        <v>946</v>
      </c>
      <c r="F950" s="11">
        <v>456.3</v>
      </c>
      <c r="G950" s="9">
        <v>0.31804569510076602</v>
      </c>
      <c r="H950" s="9">
        <v>0.33703349779334901</v>
      </c>
      <c r="I950" s="10">
        <v>0.356021300485932</v>
      </c>
      <c r="J950" s="9">
        <v>0.432</v>
      </c>
      <c r="K950" s="9">
        <v>0.432</v>
      </c>
      <c r="L950" s="9">
        <v>0.432</v>
      </c>
      <c r="N950" s="32">
        <f>IF('System Design'!$F$8=1,'Hourly Demand and Generation'!G950*'System Design'!$F$21,IF('System Design'!$F$8=2,'Hourly Demand and Generation'!H950*'System Design'!$F$21,IF('System Design'!$F$8=3,'Hourly Demand and Generation'!I950*'System Design'!$F$21)))</f>
        <v>178.01065024296599</v>
      </c>
      <c r="O950" s="32">
        <f>IF('System Design'!$F$8=1,'Hourly Demand and Generation'!J950*'System Design'!$F$22,IF('System Design'!$F$8=2,'Hourly Demand and Generation'!K950*'System Design'!$F$22,IF('System Design'!$F$8=3,'Hourly Demand and Generation'!L950*'System Design'!$F$22)))</f>
        <v>1080</v>
      </c>
      <c r="Q950" s="32">
        <f t="shared" si="201"/>
        <v>0</v>
      </c>
      <c r="R950" s="32">
        <f t="shared" si="204"/>
        <v>5400</v>
      </c>
      <c r="S950" s="32">
        <f t="shared" si="205"/>
        <v>0</v>
      </c>
      <c r="T950" s="32">
        <f t="shared" si="206"/>
        <v>21600</v>
      </c>
      <c r="U950" s="32">
        <f t="shared" si="207"/>
        <v>0</v>
      </c>
      <c r="V950" s="32">
        <f t="shared" si="202"/>
        <v>801.71065024296604</v>
      </c>
      <c r="W950" s="32">
        <f t="shared" si="208"/>
        <v>801.71065024296604</v>
      </c>
      <c r="X950" s="32">
        <f t="shared" si="209"/>
        <v>801.71065024296604</v>
      </c>
    </row>
    <row r="951" spans="1:24" x14ac:dyDescent="0.25">
      <c r="A951" s="2"/>
      <c r="B951" s="2" t="s">
        <v>3</v>
      </c>
      <c r="C951" s="2">
        <f t="shared" si="212"/>
        <v>40</v>
      </c>
      <c r="D951" s="2">
        <f t="shared" si="213"/>
        <v>11</v>
      </c>
      <c r="E951" s="2">
        <f t="shared" si="203"/>
        <v>947</v>
      </c>
      <c r="F951" s="11">
        <v>450.45</v>
      </c>
      <c r="G951" s="9">
        <v>0.39399690587109798</v>
      </c>
      <c r="H951" s="9">
        <v>0.41535818390025397</v>
      </c>
      <c r="I951" s="10">
        <v>0.43671946192941002</v>
      </c>
      <c r="J951" s="9">
        <v>0.38400000000000001</v>
      </c>
      <c r="K951" s="9">
        <v>0.38400000000000001</v>
      </c>
      <c r="L951" s="9">
        <v>0.38400000000000001</v>
      </c>
      <c r="N951" s="32">
        <f>IF('System Design'!$F$8=1,'Hourly Demand and Generation'!G951*'System Design'!$F$21,IF('System Design'!$F$8=2,'Hourly Demand and Generation'!H951*'System Design'!$F$21,IF('System Design'!$F$8=3,'Hourly Demand and Generation'!I951*'System Design'!$F$21)))</f>
        <v>218.35973096470502</v>
      </c>
      <c r="O951" s="32">
        <f>IF('System Design'!$F$8=1,'Hourly Demand and Generation'!J951*'System Design'!$F$22,IF('System Design'!$F$8=2,'Hourly Demand and Generation'!K951*'System Design'!$F$22,IF('System Design'!$F$8=3,'Hourly Demand and Generation'!L951*'System Design'!$F$22)))</f>
        <v>960</v>
      </c>
      <c r="Q951" s="32">
        <f t="shared" si="201"/>
        <v>0</v>
      </c>
      <c r="R951" s="32">
        <f t="shared" si="204"/>
        <v>5400</v>
      </c>
      <c r="S951" s="32">
        <f t="shared" si="205"/>
        <v>0</v>
      </c>
      <c r="T951" s="32">
        <f t="shared" si="206"/>
        <v>21600</v>
      </c>
      <c r="U951" s="32">
        <f t="shared" si="207"/>
        <v>0</v>
      </c>
      <c r="V951" s="32">
        <f t="shared" si="202"/>
        <v>727.90973096470498</v>
      </c>
      <c r="W951" s="32">
        <f t="shared" si="208"/>
        <v>727.90973096470498</v>
      </c>
      <c r="X951" s="32">
        <f t="shared" si="209"/>
        <v>727.90973096470498</v>
      </c>
    </row>
    <row r="952" spans="1:24" x14ac:dyDescent="0.25">
      <c r="A952" s="2"/>
      <c r="B952" s="2" t="s">
        <v>3</v>
      </c>
      <c r="C952" s="2">
        <f t="shared" si="212"/>
        <v>40</v>
      </c>
      <c r="D952" s="2">
        <f t="shared" si="213"/>
        <v>12</v>
      </c>
      <c r="E952" s="2">
        <f t="shared" si="203"/>
        <v>948</v>
      </c>
      <c r="F952" s="11">
        <v>450.45</v>
      </c>
      <c r="G952" s="9">
        <v>0.474695067314576</v>
      </c>
      <c r="H952" s="9">
        <v>0.474695067314576</v>
      </c>
      <c r="I952" s="10">
        <v>0.474695067314576</v>
      </c>
      <c r="J952" s="9">
        <v>0.36</v>
      </c>
      <c r="K952" s="9">
        <v>0.36</v>
      </c>
      <c r="L952" s="9">
        <v>0.36</v>
      </c>
      <c r="N952" s="32">
        <f>IF('System Design'!$F$8=1,'Hourly Demand and Generation'!G952*'System Design'!$F$21,IF('System Design'!$F$8=2,'Hourly Demand and Generation'!H952*'System Design'!$F$21,IF('System Design'!$F$8=3,'Hourly Demand and Generation'!I952*'System Design'!$F$21)))</f>
        <v>237.34753365728801</v>
      </c>
      <c r="O952" s="32">
        <f>IF('System Design'!$F$8=1,'Hourly Demand and Generation'!J952*'System Design'!$F$22,IF('System Design'!$F$8=2,'Hourly Demand and Generation'!K952*'System Design'!$F$22,IF('System Design'!$F$8=3,'Hourly Demand and Generation'!L952*'System Design'!$F$22)))</f>
        <v>900</v>
      </c>
      <c r="Q952" s="32">
        <f t="shared" si="201"/>
        <v>0</v>
      </c>
      <c r="R952" s="32">
        <f t="shared" si="204"/>
        <v>5400</v>
      </c>
      <c r="S952" s="32">
        <f t="shared" si="205"/>
        <v>0</v>
      </c>
      <c r="T952" s="32">
        <f t="shared" si="206"/>
        <v>21600</v>
      </c>
      <c r="U952" s="32">
        <f t="shared" si="207"/>
        <v>0</v>
      </c>
      <c r="V952" s="32">
        <f t="shared" si="202"/>
        <v>686.89753365728802</v>
      </c>
      <c r="W952" s="32">
        <f t="shared" si="208"/>
        <v>686.89753365728802</v>
      </c>
      <c r="X952" s="32">
        <f t="shared" si="209"/>
        <v>686.89753365728802</v>
      </c>
    </row>
    <row r="953" spans="1:24" x14ac:dyDescent="0.25">
      <c r="A953" s="2"/>
      <c r="B953" s="2" t="s">
        <v>3</v>
      </c>
      <c r="C953" s="2">
        <f t="shared" si="212"/>
        <v>40</v>
      </c>
      <c r="D953" s="2">
        <f t="shared" si="213"/>
        <v>13</v>
      </c>
      <c r="E953" s="2">
        <f t="shared" si="203"/>
        <v>949</v>
      </c>
      <c r="F953" s="11">
        <v>468</v>
      </c>
      <c r="G953" s="9">
        <v>0.39399690587109798</v>
      </c>
      <c r="H953" s="9">
        <v>0.41535818390025397</v>
      </c>
      <c r="I953" s="10">
        <v>0.43671946192941002</v>
      </c>
      <c r="J953" s="9">
        <v>0.38400000000000001</v>
      </c>
      <c r="K953" s="9">
        <v>0.38400000000000001</v>
      </c>
      <c r="L953" s="9">
        <v>0.38400000000000001</v>
      </c>
      <c r="N953" s="32">
        <f>IF('System Design'!$F$8=1,'Hourly Demand and Generation'!G953*'System Design'!$F$21,IF('System Design'!$F$8=2,'Hourly Demand and Generation'!H953*'System Design'!$F$21,IF('System Design'!$F$8=3,'Hourly Demand and Generation'!I953*'System Design'!$F$21)))</f>
        <v>218.35973096470502</v>
      </c>
      <c r="O953" s="32">
        <f>IF('System Design'!$F$8=1,'Hourly Demand and Generation'!J953*'System Design'!$F$22,IF('System Design'!$F$8=2,'Hourly Demand and Generation'!K953*'System Design'!$F$22,IF('System Design'!$F$8=3,'Hourly Demand and Generation'!L953*'System Design'!$F$22)))</f>
        <v>960</v>
      </c>
      <c r="Q953" s="32">
        <f t="shared" si="201"/>
        <v>0</v>
      </c>
      <c r="R953" s="32">
        <f t="shared" si="204"/>
        <v>5400</v>
      </c>
      <c r="S953" s="32">
        <f t="shared" si="205"/>
        <v>0</v>
      </c>
      <c r="T953" s="32">
        <f t="shared" si="206"/>
        <v>21600</v>
      </c>
      <c r="U953" s="32">
        <f t="shared" si="207"/>
        <v>0</v>
      </c>
      <c r="V953" s="32">
        <f t="shared" si="202"/>
        <v>710.35973096470502</v>
      </c>
      <c r="W953" s="32">
        <f t="shared" si="208"/>
        <v>710.35973096470502</v>
      </c>
      <c r="X953" s="32">
        <f t="shared" si="209"/>
        <v>710.35973096470502</v>
      </c>
    </row>
    <row r="954" spans="1:24" x14ac:dyDescent="0.25">
      <c r="A954" s="2"/>
      <c r="B954" s="2" t="s">
        <v>3</v>
      </c>
      <c r="C954" s="2">
        <f t="shared" si="212"/>
        <v>40</v>
      </c>
      <c r="D954" s="2">
        <f t="shared" si="213"/>
        <v>14</v>
      </c>
      <c r="E954" s="2">
        <f t="shared" si="203"/>
        <v>950</v>
      </c>
      <c r="F954" s="11">
        <v>468</v>
      </c>
      <c r="G954" s="9">
        <v>0.31804569510076602</v>
      </c>
      <c r="H954" s="9">
        <v>0.33703349779334901</v>
      </c>
      <c r="I954" s="10">
        <v>0.356021300485932</v>
      </c>
      <c r="J954" s="9">
        <v>0.40799999999999997</v>
      </c>
      <c r="K954" s="9">
        <v>0.40799999999999997</v>
      </c>
      <c r="L954" s="9">
        <v>0.40799999999999997</v>
      </c>
      <c r="N954" s="32">
        <f>IF('System Design'!$F$8=1,'Hourly Demand and Generation'!G954*'System Design'!$F$21,IF('System Design'!$F$8=2,'Hourly Demand and Generation'!H954*'System Design'!$F$21,IF('System Design'!$F$8=3,'Hourly Demand and Generation'!I954*'System Design'!$F$21)))</f>
        <v>178.01065024296599</v>
      </c>
      <c r="O954" s="32">
        <f>IF('System Design'!$F$8=1,'Hourly Demand and Generation'!J954*'System Design'!$F$22,IF('System Design'!$F$8=2,'Hourly Demand and Generation'!K954*'System Design'!$F$22,IF('System Design'!$F$8=3,'Hourly Demand and Generation'!L954*'System Design'!$F$22)))</f>
        <v>1019.9999999999999</v>
      </c>
      <c r="Q954" s="32">
        <f t="shared" si="201"/>
        <v>0</v>
      </c>
      <c r="R954" s="32">
        <f t="shared" si="204"/>
        <v>5400</v>
      </c>
      <c r="S954" s="32">
        <f t="shared" si="205"/>
        <v>0</v>
      </c>
      <c r="T954" s="32">
        <f t="shared" si="206"/>
        <v>21600</v>
      </c>
      <c r="U954" s="32">
        <f t="shared" si="207"/>
        <v>0</v>
      </c>
      <c r="V954" s="32">
        <f t="shared" si="202"/>
        <v>730.01065024296577</v>
      </c>
      <c r="W954" s="32">
        <f t="shared" si="208"/>
        <v>730.01065024296577</v>
      </c>
      <c r="X954" s="32">
        <f t="shared" si="209"/>
        <v>730.01065024296577</v>
      </c>
    </row>
    <row r="955" spans="1:24" x14ac:dyDescent="0.25">
      <c r="A955" s="2"/>
      <c r="B955" s="2" t="s">
        <v>3</v>
      </c>
      <c r="C955" s="2">
        <f t="shared" si="212"/>
        <v>40</v>
      </c>
      <c r="D955" s="2">
        <f t="shared" si="213"/>
        <v>15</v>
      </c>
      <c r="E955" s="2">
        <f t="shared" si="203"/>
        <v>951</v>
      </c>
      <c r="F955" s="11">
        <v>497.25</v>
      </c>
      <c r="G955" s="9">
        <v>0.237347533657288</v>
      </c>
      <c r="H955" s="9">
        <v>0.25633533634987099</v>
      </c>
      <c r="I955" s="10">
        <v>0.27532313904245398</v>
      </c>
      <c r="J955" s="9">
        <v>0.432</v>
      </c>
      <c r="K955" s="9">
        <v>0.432</v>
      </c>
      <c r="L955" s="9">
        <v>0.432</v>
      </c>
      <c r="N955" s="32">
        <f>IF('System Design'!$F$8=1,'Hourly Demand and Generation'!G955*'System Design'!$F$21,IF('System Design'!$F$8=2,'Hourly Demand and Generation'!H955*'System Design'!$F$21,IF('System Design'!$F$8=3,'Hourly Demand and Generation'!I955*'System Design'!$F$21)))</f>
        <v>137.66156952122699</v>
      </c>
      <c r="O955" s="32">
        <f>IF('System Design'!$F$8=1,'Hourly Demand and Generation'!J955*'System Design'!$F$22,IF('System Design'!$F$8=2,'Hourly Demand and Generation'!K955*'System Design'!$F$22,IF('System Design'!$F$8=3,'Hourly Demand and Generation'!L955*'System Design'!$F$22)))</f>
        <v>1080</v>
      </c>
      <c r="Q955" s="32">
        <f t="shared" si="201"/>
        <v>0</v>
      </c>
      <c r="R955" s="32">
        <f t="shared" si="204"/>
        <v>5400</v>
      </c>
      <c r="S955" s="32">
        <f t="shared" si="205"/>
        <v>0</v>
      </c>
      <c r="T955" s="32">
        <f t="shared" si="206"/>
        <v>21600</v>
      </c>
      <c r="U955" s="32">
        <f t="shared" si="207"/>
        <v>0</v>
      </c>
      <c r="V955" s="32">
        <f t="shared" si="202"/>
        <v>720.41156952122697</v>
      </c>
      <c r="W955" s="32">
        <f t="shared" si="208"/>
        <v>720.41156952122697</v>
      </c>
      <c r="X955" s="32">
        <f t="shared" si="209"/>
        <v>720.41156952122697</v>
      </c>
    </row>
    <row r="956" spans="1:24" x14ac:dyDescent="0.25">
      <c r="A956" s="2"/>
      <c r="B956" s="2" t="s">
        <v>3</v>
      </c>
      <c r="C956" s="2">
        <f t="shared" si="212"/>
        <v>40</v>
      </c>
      <c r="D956" s="2">
        <f t="shared" si="213"/>
        <v>16</v>
      </c>
      <c r="E956" s="2">
        <f t="shared" si="203"/>
        <v>952</v>
      </c>
      <c r="F956" s="11">
        <v>526.5</v>
      </c>
      <c r="G956" s="9">
        <v>0.15664937221381001</v>
      </c>
      <c r="H956" s="9">
        <v>0.178010650242966</v>
      </c>
      <c r="I956" s="10">
        <v>0.199371928272122</v>
      </c>
      <c r="J956" s="9">
        <v>0.432</v>
      </c>
      <c r="K956" s="9">
        <v>0.432</v>
      </c>
      <c r="L956" s="9">
        <v>0.432</v>
      </c>
      <c r="N956" s="32">
        <f>IF('System Design'!$F$8=1,'Hourly Demand and Generation'!G956*'System Design'!$F$21,IF('System Design'!$F$8=2,'Hourly Demand and Generation'!H956*'System Design'!$F$21,IF('System Design'!$F$8=3,'Hourly Demand and Generation'!I956*'System Design'!$F$21)))</f>
        <v>99.685964136061003</v>
      </c>
      <c r="O956" s="32">
        <f>IF('System Design'!$F$8=1,'Hourly Demand and Generation'!J956*'System Design'!$F$22,IF('System Design'!$F$8=2,'Hourly Demand and Generation'!K956*'System Design'!$F$22,IF('System Design'!$F$8=3,'Hourly Demand and Generation'!L956*'System Design'!$F$22)))</f>
        <v>1080</v>
      </c>
      <c r="Q956" s="32">
        <f t="shared" si="201"/>
        <v>0</v>
      </c>
      <c r="R956" s="32">
        <f t="shared" si="204"/>
        <v>5400</v>
      </c>
      <c r="S956" s="32">
        <f t="shared" si="205"/>
        <v>0</v>
      </c>
      <c r="T956" s="32">
        <f t="shared" si="206"/>
        <v>21600</v>
      </c>
      <c r="U956" s="32">
        <f t="shared" si="207"/>
        <v>0</v>
      </c>
      <c r="V956" s="32">
        <f t="shared" si="202"/>
        <v>653.1859641360611</v>
      </c>
      <c r="W956" s="32">
        <f t="shared" si="208"/>
        <v>653.1859641360611</v>
      </c>
      <c r="X956" s="32">
        <f t="shared" si="209"/>
        <v>653.1859641360611</v>
      </c>
    </row>
    <row r="957" spans="1:24" x14ac:dyDescent="0.25">
      <c r="A957" s="2"/>
      <c r="B957" s="2" t="s">
        <v>3</v>
      </c>
      <c r="C957" s="2">
        <f t="shared" si="212"/>
        <v>40</v>
      </c>
      <c r="D957" s="2">
        <f t="shared" si="213"/>
        <v>17</v>
      </c>
      <c r="E957" s="2">
        <f t="shared" si="203"/>
        <v>953</v>
      </c>
      <c r="F957" s="11">
        <v>555.75</v>
      </c>
      <c r="G957" s="9">
        <v>8.0698161443477898E-2</v>
      </c>
      <c r="H957" s="9">
        <v>9.9685964136060998E-2</v>
      </c>
      <c r="I957" s="10">
        <v>0.118673766828644</v>
      </c>
      <c r="J957" s="9">
        <v>0.48</v>
      </c>
      <c r="K957" s="9">
        <v>0.48</v>
      </c>
      <c r="L957" s="9">
        <v>0.48</v>
      </c>
      <c r="N957" s="32">
        <f>IF('System Design'!$F$8=1,'Hourly Demand and Generation'!G957*'System Design'!$F$21,IF('System Design'!$F$8=2,'Hourly Demand and Generation'!H957*'System Design'!$F$21,IF('System Design'!$F$8=3,'Hourly Demand and Generation'!I957*'System Design'!$F$21)))</f>
        <v>59.336883414322003</v>
      </c>
      <c r="O957" s="32">
        <f>IF('System Design'!$F$8=1,'Hourly Demand and Generation'!J957*'System Design'!$F$22,IF('System Design'!$F$8=2,'Hourly Demand and Generation'!K957*'System Design'!$F$22,IF('System Design'!$F$8=3,'Hourly Demand and Generation'!L957*'System Design'!$F$22)))</f>
        <v>1200</v>
      </c>
      <c r="Q957" s="32">
        <f t="shared" si="201"/>
        <v>0</v>
      </c>
      <c r="R957" s="32">
        <f t="shared" si="204"/>
        <v>5400</v>
      </c>
      <c r="S957" s="32">
        <f t="shared" si="205"/>
        <v>0</v>
      </c>
      <c r="T957" s="32">
        <f t="shared" si="206"/>
        <v>21600</v>
      </c>
      <c r="U957" s="32">
        <f t="shared" si="207"/>
        <v>0</v>
      </c>
      <c r="V957" s="32">
        <f t="shared" si="202"/>
        <v>703.58688341432207</v>
      </c>
      <c r="W957" s="32">
        <f t="shared" si="208"/>
        <v>703.58688341432207</v>
      </c>
      <c r="X957" s="32">
        <f t="shared" si="209"/>
        <v>703.58688341432207</v>
      </c>
    </row>
    <row r="958" spans="1:24" x14ac:dyDescent="0.25">
      <c r="A958" s="2"/>
      <c r="B958" s="2" t="s">
        <v>3</v>
      </c>
      <c r="C958" s="2">
        <f t="shared" si="212"/>
        <v>40</v>
      </c>
      <c r="D958" s="2">
        <f t="shared" si="213"/>
        <v>18</v>
      </c>
      <c r="E958" s="2">
        <f t="shared" si="203"/>
        <v>954</v>
      </c>
      <c r="F958" s="11">
        <v>585</v>
      </c>
      <c r="G958" s="9">
        <v>3.7975605385166103E-2</v>
      </c>
      <c r="H958" s="9">
        <v>5.9336883414322E-2</v>
      </c>
      <c r="I958" s="10">
        <v>8.0698161443477898E-2</v>
      </c>
      <c r="J958" s="9">
        <v>0.45600000000000002</v>
      </c>
      <c r="K958" s="9">
        <v>0.45600000000000002</v>
      </c>
      <c r="L958" s="9">
        <v>0.45600000000000002</v>
      </c>
      <c r="N958" s="32">
        <f>IF('System Design'!$F$8=1,'Hourly Demand and Generation'!G958*'System Design'!$F$21,IF('System Design'!$F$8=2,'Hourly Demand and Generation'!H958*'System Design'!$F$21,IF('System Design'!$F$8=3,'Hourly Demand and Generation'!I958*'System Design'!$F$21)))</f>
        <v>40.34908072173895</v>
      </c>
      <c r="O958" s="32">
        <f>IF('System Design'!$F$8=1,'Hourly Demand and Generation'!J958*'System Design'!$F$22,IF('System Design'!$F$8=2,'Hourly Demand and Generation'!K958*'System Design'!$F$22,IF('System Design'!$F$8=3,'Hourly Demand and Generation'!L958*'System Design'!$F$22)))</f>
        <v>1140</v>
      </c>
      <c r="Q958" s="32">
        <f t="shared" si="201"/>
        <v>0</v>
      </c>
      <c r="R958" s="32">
        <f t="shared" si="204"/>
        <v>5400</v>
      </c>
      <c r="S958" s="32">
        <f t="shared" si="205"/>
        <v>0</v>
      </c>
      <c r="T958" s="32">
        <f t="shared" si="206"/>
        <v>21600</v>
      </c>
      <c r="U958" s="32">
        <f t="shared" si="207"/>
        <v>0</v>
      </c>
      <c r="V958" s="32">
        <f t="shared" si="202"/>
        <v>595.34908072173903</v>
      </c>
      <c r="W958" s="32">
        <f t="shared" si="208"/>
        <v>595.34908072173903</v>
      </c>
      <c r="X958" s="32">
        <f t="shared" si="209"/>
        <v>595.34908072173903</v>
      </c>
    </row>
    <row r="959" spans="1:24" x14ac:dyDescent="0.25">
      <c r="A959" s="2"/>
      <c r="B959" s="2" t="s">
        <v>3</v>
      </c>
      <c r="C959" s="2">
        <f t="shared" si="212"/>
        <v>40</v>
      </c>
      <c r="D959" s="2">
        <f t="shared" si="213"/>
        <v>19</v>
      </c>
      <c r="E959" s="2">
        <f t="shared" si="203"/>
        <v>955</v>
      </c>
      <c r="F959" s="11">
        <v>567.45000000000005</v>
      </c>
      <c r="G959" s="9">
        <v>0</v>
      </c>
      <c r="H959" s="9">
        <v>1.8987802692582999E-2</v>
      </c>
      <c r="I959" s="9">
        <v>3.7975605385166103E-2</v>
      </c>
      <c r="J959" s="9">
        <v>0.432</v>
      </c>
      <c r="K959" s="9">
        <v>0.432</v>
      </c>
      <c r="L959" s="9">
        <v>0.432</v>
      </c>
      <c r="N959" s="32">
        <f>IF('System Design'!$F$8=1,'Hourly Demand and Generation'!G959*'System Design'!$F$21,IF('System Design'!$F$8=2,'Hourly Demand and Generation'!H959*'System Design'!$F$21,IF('System Design'!$F$8=3,'Hourly Demand and Generation'!I959*'System Design'!$F$21)))</f>
        <v>18.987802692583053</v>
      </c>
      <c r="O959" s="32">
        <f>IF('System Design'!$F$8=1,'Hourly Demand and Generation'!J959*'System Design'!$F$22,IF('System Design'!$F$8=2,'Hourly Demand and Generation'!K959*'System Design'!$F$22,IF('System Design'!$F$8=3,'Hourly Demand and Generation'!L959*'System Design'!$F$22)))</f>
        <v>1080</v>
      </c>
      <c r="Q959" s="32">
        <f t="shared" si="201"/>
        <v>0</v>
      </c>
      <c r="R959" s="32">
        <f t="shared" si="204"/>
        <v>5400</v>
      </c>
      <c r="S959" s="32">
        <f t="shared" si="205"/>
        <v>0</v>
      </c>
      <c r="T959" s="32">
        <f t="shared" si="206"/>
        <v>21600</v>
      </c>
      <c r="U959" s="32">
        <f t="shared" si="207"/>
        <v>0</v>
      </c>
      <c r="V959" s="32">
        <f t="shared" si="202"/>
        <v>531.537802692583</v>
      </c>
      <c r="W959" s="32">
        <f t="shared" si="208"/>
        <v>531.537802692583</v>
      </c>
      <c r="X959" s="32">
        <f t="shared" si="209"/>
        <v>531.537802692583</v>
      </c>
    </row>
    <row r="960" spans="1:24" x14ac:dyDescent="0.25">
      <c r="A960" s="2"/>
      <c r="B960" s="2" t="s">
        <v>3</v>
      </c>
      <c r="C960" s="2">
        <f t="shared" si="212"/>
        <v>40</v>
      </c>
      <c r="D960" s="2">
        <f t="shared" si="213"/>
        <v>20</v>
      </c>
      <c r="E960" s="2">
        <f t="shared" si="203"/>
        <v>956</v>
      </c>
      <c r="F960" s="11">
        <v>555.75</v>
      </c>
      <c r="G960" s="9">
        <v>0</v>
      </c>
      <c r="H960" s="9">
        <v>0</v>
      </c>
      <c r="I960" s="10">
        <v>0</v>
      </c>
      <c r="J960" s="9">
        <v>0.432</v>
      </c>
      <c r="K960" s="9">
        <v>0.432</v>
      </c>
      <c r="L960" s="9">
        <v>0.432</v>
      </c>
      <c r="N960" s="32">
        <f>IF('System Design'!$F$8=1,'Hourly Demand and Generation'!G960*'System Design'!$F$21,IF('System Design'!$F$8=2,'Hourly Demand and Generation'!H960*'System Design'!$F$21,IF('System Design'!$F$8=3,'Hourly Demand and Generation'!I960*'System Design'!$F$21)))</f>
        <v>0</v>
      </c>
      <c r="O960" s="32">
        <f>IF('System Design'!$F$8=1,'Hourly Demand and Generation'!J960*'System Design'!$F$22,IF('System Design'!$F$8=2,'Hourly Demand and Generation'!K960*'System Design'!$F$22,IF('System Design'!$F$8=3,'Hourly Demand and Generation'!L960*'System Design'!$F$22)))</f>
        <v>1080</v>
      </c>
      <c r="Q960" s="32">
        <f t="shared" si="201"/>
        <v>0</v>
      </c>
      <c r="R960" s="32">
        <f t="shared" si="204"/>
        <v>5400</v>
      </c>
      <c r="S960" s="32">
        <f t="shared" si="205"/>
        <v>0</v>
      </c>
      <c r="T960" s="32">
        <f t="shared" si="206"/>
        <v>21600</v>
      </c>
      <c r="U960" s="32">
        <f t="shared" si="207"/>
        <v>0</v>
      </c>
      <c r="V960" s="32">
        <f t="shared" si="202"/>
        <v>524.25</v>
      </c>
      <c r="W960" s="32">
        <f t="shared" si="208"/>
        <v>524.25</v>
      </c>
      <c r="X960" s="32">
        <f t="shared" si="209"/>
        <v>524.25</v>
      </c>
    </row>
    <row r="961" spans="1:24" x14ac:dyDescent="0.25">
      <c r="A961" s="2"/>
      <c r="B961" s="2" t="s">
        <v>3</v>
      </c>
      <c r="C961" s="2">
        <f t="shared" si="212"/>
        <v>40</v>
      </c>
      <c r="D961" s="2">
        <f t="shared" si="213"/>
        <v>21</v>
      </c>
      <c r="E961" s="2">
        <f t="shared" si="203"/>
        <v>957</v>
      </c>
      <c r="F961" s="11">
        <v>526.5</v>
      </c>
      <c r="G961" s="9">
        <v>0</v>
      </c>
      <c r="H961" s="9">
        <v>0</v>
      </c>
      <c r="I961" s="10">
        <v>0</v>
      </c>
      <c r="J961" s="9">
        <v>0.432</v>
      </c>
      <c r="K961" s="9">
        <v>0.432</v>
      </c>
      <c r="L961" s="9">
        <v>0.432</v>
      </c>
      <c r="N961" s="32">
        <f>IF('System Design'!$F$8=1,'Hourly Demand and Generation'!G961*'System Design'!$F$21,IF('System Design'!$F$8=2,'Hourly Demand and Generation'!H961*'System Design'!$F$21,IF('System Design'!$F$8=3,'Hourly Demand and Generation'!I961*'System Design'!$F$21)))</f>
        <v>0</v>
      </c>
      <c r="O961" s="32">
        <f>IF('System Design'!$F$8=1,'Hourly Demand and Generation'!J961*'System Design'!$F$22,IF('System Design'!$F$8=2,'Hourly Demand and Generation'!K961*'System Design'!$F$22,IF('System Design'!$F$8=3,'Hourly Demand and Generation'!L961*'System Design'!$F$22)))</f>
        <v>1080</v>
      </c>
      <c r="Q961" s="32">
        <f t="shared" si="201"/>
        <v>0</v>
      </c>
      <c r="R961" s="32">
        <f t="shared" si="204"/>
        <v>5400</v>
      </c>
      <c r="S961" s="32">
        <f t="shared" si="205"/>
        <v>0</v>
      </c>
      <c r="T961" s="32">
        <f t="shared" si="206"/>
        <v>21600</v>
      </c>
      <c r="U961" s="32">
        <f t="shared" si="207"/>
        <v>0</v>
      </c>
      <c r="V961" s="32">
        <f t="shared" si="202"/>
        <v>553.5</v>
      </c>
      <c r="W961" s="32">
        <f t="shared" si="208"/>
        <v>553.5</v>
      </c>
      <c r="X961" s="32">
        <f t="shared" si="209"/>
        <v>553.5</v>
      </c>
    </row>
    <row r="962" spans="1:24" x14ac:dyDescent="0.25">
      <c r="A962" s="2"/>
      <c r="B962" s="2" t="s">
        <v>3</v>
      </c>
      <c r="C962" s="2">
        <f t="shared" si="212"/>
        <v>40</v>
      </c>
      <c r="D962" s="2">
        <f t="shared" si="213"/>
        <v>22</v>
      </c>
      <c r="E962" s="2">
        <f t="shared" si="203"/>
        <v>958</v>
      </c>
      <c r="F962" s="11">
        <v>497.25</v>
      </c>
      <c r="G962" s="9">
        <v>0</v>
      </c>
      <c r="H962" s="9">
        <v>0</v>
      </c>
      <c r="I962" s="10">
        <v>0</v>
      </c>
      <c r="J962" s="9">
        <v>0.45600000000000002</v>
      </c>
      <c r="K962" s="9">
        <v>0.45600000000000002</v>
      </c>
      <c r="L962" s="9">
        <v>0.45600000000000002</v>
      </c>
      <c r="N962" s="32">
        <f>IF('System Design'!$F$8=1,'Hourly Demand and Generation'!G962*'System Design'!$F$21,IF('System Design'!$F$8=2,'Hourly Demand and Generation'!H962*'System Design'!$F$21,IF('System Design'!$F$8=3,'Hourly Demand and Generation'!I962*'System Design'!$F$21)))</f>
        <v>0</v>
      </c>
      <c r="O962" s="32">
        <f>IF('System Design'!$F$8=1,'Hourly Demand and Generation'!J962*'System Design'!$F$22,IF('System Design'!$F$8=2,'Hourly Demand and Generation'!K962*'System Design'!$F$22,IF('System Design'!$F$8=3,'Hourly Demand and Generation'!L962*'System Design'!$F$22)))</f>
        <v>1140</v>
      </c>
      <c r="Q962" s="32">
        <f t="shared" si="201"/>
        <v>0</v>
      </c>
      <c r="R962" s="32">
        <f t="shared" si="204"/>
        <v>5400</v>
      </c>
      <c r="S962" s="32">
        <f t="shared" si="205"/>
        <v>0</v>
      </c>
      <c r="T962" s="32">
        <f t="shared" si="206"/>
        <v>21600</v>
      </c>
      <c r="U962" s="32">
        <f t="shared" si="207"/>
        <v>0</v>
      </c>
      <c r="V962" s="32">
        <f t="shared" si="202"/>
        <v>642.75</v>
      </c>
      <c r="W962" s="32">
        <f t="shared" si="208"/>
        <v>642.75</v>
      </c>
      <c r="X962" s="32">
        <f t="shared" si="209"/>
        <v>642.75</v>
      </c>
    </row>
    <row r="963" spans="1:24" x14ac:dyDescent="0.25">
      <c r="A963" s="2"/>
      <c r="B963" s="2" t="s">
        <v>3</v>
      </c>
      <c r="C963" s="2">
        <f t="shared" si="212"/>
        <v>40</v>
      </c>
      <c r="D963" s="2">
        <f t="shared" si="213"/>
        <v>23</v>
      </c>
      <c r="E963" s="2">
        <f t="shared" si="203"/>
        <v>959</v>
      </c>
      <c r="F963" s="11">
        <v>468</v>
      </c>
      <c r="G963" s="9">
        <v>0</v>
      </c>
      <c r="H963" s="9">
        <v>0</v>
      </c>
      <c r="I963" s="10">
        <v>0</v>
      </c>
      <c r="J963" s="9">
        <v>0.38400000000000001</v>
      </c>
      <c r="K963" s="9">
        <v>0.38400000000000001</v>
      </c>
      <c r="L963" s="9">
        <v>0.38400000000000001</v>
      </c>
      <c r="N963" s="32">
        <f>IF('System Design'!$F$8=1,'Hourly Demand and Generation'!G963*'System Design'!$F$21,IF('System Design'!$F$8=2,'Hourly Demand and Generation'!H963*'System Design'!$F$21,IF('System Design'!$F$8=3,'Hourly Demand and Generation'!I963*'System Design'!$F$21)))</f>
        <v>0</v>
      </c>
      <c r="O963" s="32">
        <f>IF('System Design'!$F$8=1,'Hourly Demand and Generation'!J963*'System Design'!$F$22,IF('System Design'!$F$8=2,'Hourly Demand and Generation'!K963*'System Design'!$F$22,IF('System Design'!$F$8=3,'Hourly Demand and Generation'!L963*'System Design'!$F$22)))</f>
        <v>960</v>
      </c>
      <c r="Q963" s="32">
        <f t="shared" si="201"/>
        <v>0</v>
      </c>
      <c r="R963" s="32">
        <f t="shared" si="204"/>
        <v>5400</v>
      </c>
      <c r="S963" s="32">
        <f t="shared" si="205"/>
        <v>0</v>
      </c>
      <c r="T963" s="32">
        <f t="shared" si="206"/>
        <v>21600</v>
      </c>
      <c r="U963" s="32">
        <f t="shared" si="207"/>
        <v>0</v>
      </c>
      <c r="V963" s="32">
        <f t="shared" si="202"/>
        <v>492</v>
      </c>
      <c r="W963" s="32">
        <f t="shared" si="208"/>
        <v>492</v>
      </c>
      <c r="X963" s="32">
        <f t="shared" si="209"/>
        <v>492</v>
      </c>
    </row>
    <row r="964" spans="1:24" x14ac:dyDescent="0.25">
      <c r="A964" s="2"/>
      <c r="B964" s="2" t="s">
        <v>3</v>
      </c>
      <c r="C964" s="2">
        <f t="shared" si="212"/>
        <v>40</v>
      </c>
      <c r="D964" s="2">
        <f t="shared" si="213"/>
        <v>24</v>
      </c>
      <c r="E964" s="2">
        <f t="shared" si="203"/>
        <v>960</v>
      </c>
      <c r="F964" s="11">
        <v>409.5</v>
      </c>
      <c r="G964" s="9">
        <v>0</v>
      </c>
      <c r="H964" s="9">
        <v>0</v>
      </c>
      <c r="I964" s="10">
        <v>0</v>
      </c>
      <c r="J964" s="9">
        <v>0.38400000000000001</v>
      </c>
      <c r="K964" s="9">
        <v>0.38400000000000001</v>
      </c>
      <c r="L964" s="9">
        <v>0.38400000000000001</v>
      </c>
      <c r="N964" s="32">
        <f>IF('System Design'!$F$8=1,'Hourly Demand and Generation'!G964*'System Design'!$F$21,IF('System Design'!$F$8=2,'Hourly Demand and Generation'!H964*'System Design'!$F$21,IF('System Design'!$F$8=3,'Hourly Demand and Generation'!I964*'System Design'!$F$21)))</f>
        <v>0</v>
      </c>
      <c r="O964" s="32">
        <f>IF('System Design'!$F$8=1,'Hourly Demand and Generation'!J964*'System Design'!$F$22,IF('System Design'!$F$8=2,'Hourly Demand and Generation'!K964*'System Design'!$F$22,IF('System Design'!$F$8=3,'Hourly Demand and Generation'!L964*'System Design'!$F$22)))</f>
        <v>960</v>
      </c>
      <c r="Q964" s="32">
        <f t="shared" si="201"/>
        <v>0</v>
      </c>
      <c r="R964" s="32">
        <f t="shared" si="204"/>
        <v>5400</v>
      </c>
      <c r="S964" s="32">
        <f t="shared" si="205"/>
        <v>0</v>
      </c>
      <c r="T964" s="32">
        <f t="shared" si="206"/>
        <v>21600</v>
      </c>
      <c r="U964" s="32">
        <f t="shared" si="207"/>
        <v>0</v>
      </c>
      <c r="V964" s="32">
        <f t="shared" si="202"/>
        <v>550.5</v>
      </c>
      <c r="W964" s="32">
        <f t="shared" si="208"/>
        <v>550.5</v>
      </c>
      <c r="X964" s="32">
        <f t="shared" si="209"/>
        <v>550.5</v>
      </c>
    </row>
    <row r="965" spans="1:24" x14ac:dyDescent="0.25">
      <c r="A965" s="2"/>
      <c r="B965" s="2" t="s">
        <v>3</v>
      </c>
      <c r="C965" s="2">
        <f>C964+1</f>
        <v>41</v>
      </c>
      <c r="D965" s="2">
        <v>1</v>
      </c>
      <c r="E965" s="2">
        <f t="shared" si="203"/>
        <v>961</v>
      </c>
      <c r="F965" s="11">
        <v>351</v>
      </c>
      <c r="G965" s="9">
        <v>0</v>
      </c>
      <c r="H965" s="9">
        <v>0</v>
      </c>
      <c r="I965" s="9">
        <v>0</v>
      </c>
      <c r="J965" s="9">
        <v>0.16790785970129801</v>
      </c>
      <c r="K965" s="9">
        <v>0.48</v>
      </c>
      <c r="L965" s="9">
        <v>0.48</v>
      </c>
      <c r="N965" s="32">
        <f>IF('System Design'!$F$8=1,'Hourly Demand and Generation'!G965*'System Design'!$F$21,IF('System Design'!$F$8=2,'Hourly Demand and Generation'!H965*'System Design'!$F$21,IF('System Design'!$F$8=3,'Hourly Demand and Generation'!I965*'System Design'!$F$21)))</f>
        <v>0</v>
      </c>
      <c r="O965" s="32">
        <f>IF('System Design'!$F$8=1,'Hourly Demand and Generation'!J965*'System Design'!$F$22,IF('System Design'!$F$8=2,'Hourly Demand and Generation'!K965*'System Design'!$F$22,IF('System Design'!$F$8=3,'Hourly Demand and Generation'!L965*'System Design'!$F$22)))</f>
        <v>1200</v>
      </c>
      <c r="Q965" s="32">
        <f t="shared" si="201"/>
        <v>0</v>
      </c>
      <c r="R965" s="32">
        <f t="shared" si="204"/>
        <v>5400</v>
      </c>
      <c r="S965" s="32">
        <f t="shared" si="205"/>
        <v>0</v>
      </c>
      <c r="T965" s="32">
        <f t="shared" si="206"/>
        <v>21600</v>
      </c>
      <c r="U965" s="32">
        <f t="shared" si="207"/>
        <v>0</v>
      </c>
      <c r="V965" s="32">
        <f t="shared" si="202"/>
        <v>849</v>
      </c>
      <c r="W965" s="32">
        <f t="shared" si="208"/>
        <v>849</v>
      </c>
      <c r="X965" s="32">
        <f t="shared" si="209"/>
        <v>849</v>
      </c>
    </row>
    <row r="966" spans="1:24" x14ac:dyDescent="0.25">
      <c r="A966" s="2"/>
      <c r="B966" s="2" t="s">
        <v>3</v>
      </c>
      <c r="C966" s="2">
        <f>C965</f>
        <v>41</v>
      </c>
      <c r="D966" s="2">
        <f>D965+1</f>
        <v>2</v>
      </c>
      <c r="E966" s="2">
        <f t="shared" si="203"/>
        <v>962</v>
      </c>
      <c r="F966" s="11">
        <v>321.75</v>
      </c>
      <c r="G966" s="9">
        <v>0</v>
      </c>
      <c r="H966" s="9">
        <v>0</v>
      </c>
      <c r="I966" s="10">
        <v>0</v>
      </c>
      <c r="J966" s="9">
        <v>0.15111707373116801</v>
      </c>
      <c r="K966" s="9">
        <v>0.432</v>
      </c>
      <c r="L966" s="9">
        <v>0.432</v>
      </c>
      <c r="N966" s="32">
        <f>IF('System Design'!$F$8=1,'Hourly Demand and Generation'!G966*'System Design'!$F$21,IF('System Design'!$F$8=2,'Hourly Demand and Generation'!H966*'System Design'!$F$21,IF('System Design'!$F$8=3,'Hourly Demand and Generation'!I966*'System Design'!$F$21)))</f>
        <v>0</v>
      </c>
      <c r="O966" s="32">
        <f>IF('System Design'!$F$8=1,'Hourly Demand and Generation'!J966*'System Design'!$F$22,IF('System Design'!$F$8=2,'Hourly Demand and Generation'!K966*'System Design'!$F$22,IF('System Design'!$F$8=3,'Hourly Demand and Generation'!L966*'System Design'!$F$22)))</f>
        <v>1080</v>
      </c>
      <c r="Q966" s="32">
        <f t="shared" ref="Q966:Q1029" si="214">IF(F966-N966-O966&gt;0,F966-N966-O966,0)</f>
        <v>0</v>
      </c>
      <c r="R966" s="32">
        <f t="shared" si="204"/>
        <v>5400</v>
      </c>
      <c r="S966" s="32">
        <f t="shared" si="205"/>
        <v>0</v>
      </c>
      <c r="T966" s="32">
        <f t="shared" si="206"/>
        <v>21600</v>
      </c>
      <c r="U966" s="32">
        <f t="shared" si="207"/>
        <v>0</v>
      </c>
      <c r="V966" s="32">
        <f t="shared" ref="V966:V1029" si="215">IF(F966-N966-O966&lt;0,N966+O966-F966,0)</f>
        <v>758.25</v>
      </c>
      <c r="W966" s="32">
        <f t="shared" si="208"/>
        <v>758.25</v>
      </c>
      <c r="X966" s="32">
        <f t="shared" si="209"/>
        <v>758.25</v>
      </c>
    </row>
    <row r="967" spans="1:24" x14ac:dyDescent="0.25">
      <c r="A967" s="2"/>
      <c r="B967" s="2" t="s">
        <v>3</v>
      </c>
      <c r="C967" s="2">
        <f t="shared" ref="C967:C988" si="216">C966</f>
        <v>41</v>
      </c>
      <c r="D967" s="2">
        <f t="shared" ref="D967:D988" si="217">D966+1</f>
        <v>3</v>
      </c>
      <c r="E967" s="2">
        <f t="shared" ref="E967:E1030" si="218">E966+1</f>
        <v>963</v>
      </c>
      <c r="F967" s="11">
        <v>292.5</v>
      </c>
      <c r="G967" s="9">
        <v>0</v>
      </c>
      <c r="H967" s="9">
        <v>0</v>
      </c>
      <c r="I967" s="10">
        <v>0</v>
      </c>
      <c r="J967" s="9">
        <v>0.15111707373116801</v>
      </c>
      <c r="K967" s="9">
        <v>0.432</v>
      </c>
      <c r="L967" s="9">
        <v>0.432</v>
      </c>
      <c r="N967" s="32">
        <f>IF('System Design'!$F$8=1,'Hourly Demand and Generation'!G967*'System Design'!$F$21,IF('System Design'!$F$8=2,'Hourly Demand and Generation'!H967*'System Design'!$F$21,IF('System Design'!$F$8=3,'Hourly Demand and Generation'!I967*'System Design'!$F$21)))</f>
        <v>0</v>
      </c>
      <c r="O967" s="32">
        <f>IF('System Design'!$F$8=1,'Hourly Demand and Generation'!J967*'System Design'!$F$22,IF('System Design'!$F$8=2,'Hourly Demand and Generation'!K967*'System Design'!$F$22,IF('System Design'!$F$8=3,'Hourly Demand and Generation'!L967*'System Design'!$F$22)))</f>
        <v>1080</v>
      </c>
      <c r="Q967" s="32">
        <f t="shared" si="214"/>
        <v>0</v>
      </c>
      <c r="R967" s="32">
        <f t="shared" ref="R967:R1030" si="219">IF($Q967&lt;R966+$V967,IF(R966+$V967-$Q967&gt;5400,5400,R966+$V967-$Q967),0)</f>
        <v>5400</v>
      </c>
      <c r="S967" s="32">
        <f t="shared" ref="S967:S1030" si="220">IF(R967&gt;0,0,$Q967+$V967-R966)</f>
        <v>0</v>
      </c>
      <c r="T967" s="32">
        <f t="shared" ref="T967:T1030" si="221">IF($Q967&lt;T966+$V967,IF(T966+$V967-$Q967&gt;21600,21600,T966+$V967-$Q967),0)</f>
        <v>21600</v>
      </c>
      <c r="U967" s="32">
        <f t="shared" ref="U967:U1030" si="222">IF(T967&gt;0,0,$Q967+$V967-T966)</f>
        <v>0</v>
      </c>
      <c r="V967" s="32">
        <f t="shared" si="215"/>
        <v>787.5</v>
      </c>
      <c r="W967" s="32">
        <f t="shared" ref="W967:W1030" si="223">IF(R967=5400,$V967-(R967-R966),0)</f>
        <v>787.5</v>
      </c>
      <c r="X967" s="32">
        <f t="shared" ref="X967:X1030" si="224">IF(T967=21600,$V967-(T967-T966),0)</f>
        <v>787.5</v>
      </c>
    </row>
    <row r="968" spans="1:24" x14ac:dyDescent="0.25">
      <c r="A968" s="2"/>
      <c r="B968" s="2" t="s">
        <v>3</v>
      </c>
      <c r="C968" s="2">
        <f t="shared" si="216"/>
        <v>41</v>
      </c>
      <c r="D968" s="2">
        <f t="shared" si="217"/>
        <v>4</v>
      </c>
      <c r="E968" s="2">
        <f t="shared" si="218"/>
        <v>964</v>
      </c>
      <c r="F968" s="11">
        <v>351</v>
      </c>
      <c r="G968" s="9">
        <v>0</v>
      </c>
      <c r="H968" s="9">
        <v>0</v>
      </c>
      <c r="I968" s="10">
        <v>0</v>
      </c>
      <c r="J968" s="9">
        <v>0.16790785970129801</v>
      </c>
      <c r="K968" s="9">
        <v>0.48</v>
      </c>
      <c r="L968" s="9">
        <v>0.48</v>
      </c>
      <c r="N968" s="32">
        <f>IF('System Design'!$F$8=1,'Hourly Demand and Generation'!G968*'System Design'!$F$21,IF('System Design'!$F$8=2,'Hourly Demand and Generation'!H968*'System Design'!$F$21,IF('System Design'!$F$8=3,'Hourly Demand and Generation'!I968*'System Design'!$F$21)))</f>
        <v>0</v>
      </c>
      <c r="O968" s="32">
        <f>IF('System Design'!$F$8=1,'Hourly Demand and Generation'!J968*'System Design'!$F$22,IF('System Design'!$F$8=2,'Hourly Demand and Generation'!K968*'System Design'!$F$22,IF('System Design'!$F$8=3,'Hourly Demand and Generation'!L968*'System Design'!$F$22)))</f>
        <v>1200</v>
      </c>
      <c r="Q968" s="32">
        <f t="shared" si="214"/>
        <v>0</v>
      </c>
      <c r="R968" s="32">
        <f t="shared" si="219"/>
        <v>5400</v>
      </c>
      <c r="S968" s="32">
        <f t="shared" si="220"/>
        <v>0</v>
      </c>
      <c r="T968" s="32">
        <f t="shared" si="221"/>
        <v>21600</v>
      </c>
      <c r="U968" s="32">
        <f t="shared" si="222"/>
        <v>0</v>
      </c>
      <c r="V968" s="32">
        <f t="shared" si="215"/>
        <v>849</v>
      </c>
      <c r="W968" s="32">
        <f t="shared" si="223"/>
        <v>849</v>
      </c>
      <c r="X968" s="32">
        <f t="shared" si="224"/>
        <v>849</v>
      </c>
    </row>
    <row r="969" spans="1:24" x14ac:dyDescent="0.25">
      <c r="A969" s="2"/>
      <c r="B969" s="2" t="s">
        <v>3</v>
      </c>
      <c r="C969" s="2">
        <f t="shared" si="216"/>
        <v>41</v>
      </c>
      <c r="D969" s="2">
        <f t="shared" si="217"/>
        <v>5</v>
      </c>
      <c r="E969" s="2">
        <f t="shared" si="218"/>
        <v>965</v>
      </c>
      <c r="F969" s="11">
        <v>380.25</v>
      </c>
      <c r="G969" s="9">
        <v>0</v>
      </c>
      <c r="H969" s="9">
        <v>1.97973087030263E-2</v>
      </c>
      <c r="I969" s="10">
        <v>3.9594617406052697E-2</v>
      </c>
      <c r="J969" s="9">
        <v>0.134326287761039</v>
      </c>
      <c r="K969" s="9">
        <v>0.38400000000000001</v>
      </c>
      <c r="L969" s="9">
        <v>0.38400000000000001</v>
      </c>
      <c r="N969" s="32">
        <f>IF('System Design'!$F$8=1,'Hourly Demand and Generation'!G969*'System Design'!$F$21,IF('System Design'!$F$8=2,'Hourly Demand and Generation'!H969*'System Design'!$F$21,IF('System Design'!$F$8=3,'Hourly Demand and Generation'!I969*'System Design'!$F$21)))</f>
        <v>19.797308703026349</v>
      </c>
      <c r="O969" s="32">
        <f>IF('System Design'!$F$8=1,'Hourly Demand and Generation'!J969*'System Design'!$F$22,IF('System Design'!$F$8=2,'Hourly Demand and Generation'!K969*'System Design'!$F$22,IF('System Design'!$F$8=3,'Hourly Demand and Generation'!L969*'System Design'!$F$22)))</f>
        <v>960</v>
      </c>
      <c r="Q969" s="32">
        <f t="shared" si="214"/>
        <v>0</v>
      </c>
      <c r="R969" s="32">
        <f t="shared" si="219"/>
        <v>5400</v>
      </c>
      <c r="S969" s="32">
        <f t="shared" si="220"/>
        <v>0</v>
      </c>
      <c r="T969" s="32">
        <f t="shared" si="221"/>
        <v>21600</v>
      </c>
      <c r="U969" s="32">
        <f t="shared" si="222"/>
        <v>0</v>
      </c>
      <c r="V969" s="32">
        <f t="shared" si="215"/>
        <v>599.54730870302637</v>
      </c>
      <c r="W969" s="32">
        <f t="shared" si="223"/>
        <v>599.54730870302637</v>
      </c>
      <c r="X969" s="32">
        <f t="shared" si="224"/>
        <v>599.54730870302637</v>
      </c>
    </row>
    <row r="970" spans="1:24" x14ac:dyDescent="0.25">
      <c r="A970" s="2"/>
      <c r="B970" s="2" t="s">
        <v>3</v>
      </c>
      <c r="C970" s="2">
        <f t="shared" si="216"/>
        <v>41</v>
      </c>
      <c r="D970" s="2">
        <f t="shared" si="217"/>
        <v>6</v>
      </c>
      <c r="E970" s="2">
        <f t="shared" si="218"/>
        <v>966</v>
      </c>
      <c r="F970" s="11">
        <v>409.5</v>
      </c>
      <c r="G970" s="9">
        <v>3.9594617406052697E-2</v>
      </c>
      <c r="H970" s="9">
        <v>6.1866589696957297E-2</v>
      </c>
      <c r="I970" s="10">
        <v>8.4138561987861904E-2</v>
      </c>
      <c r="J970" s="9">
        <v>0.134326287761039</v>
      </c>
      <c r="K970" s="9">
        <v>0.38400000000000001</v>
      </c>
      <c r="L970" s="9">
        <v>0.38400000000000001</v>
      </c>
      <c r="N970" s="32">
        <f>IF('System Design'!$F$8=1,'Hourly Demand and Generation'!G970*'System Design'!$F$21,IF('System Design'!$F$8=2,'Hourly Demand and Generation'!H970*'System Design'!$F$21,IF('System Design'!$F$8=3,'Hourly Demand and Generation'!I970*'System Design'!$F$21)))</f>
        <v>42.069280993930953</v>
      </c>
      <c r="O970" s="32">
        <f>IF('System Design'!$F$8=1,'Hourly Demand and Generation'!J970*'System Design'!$F$22,IF('System Design'!$F$8=2,'Hourly Demand and Generation'!K970*'System Design'!$F$22,IF('System Design'!$F$8=3,'Hourly Demand and Generation'!L970*'System Design'!$F$22)))</f>
        <v>960</v>
      </c>
      <c r="Q970" s="32">
        <f t="shared" si="214"/>
        <v>0</v>
      </c>
      <c r="R970" s="32">
        <f t="shared" si="219"/>
        <v>5400</v>
      </c>
      <c r="S970" s="32">
        <f t="shared" si="220"/>
        <v>0</v>
      </c>
      <c r="T970" s="32">
        <f t="shared" si="221"/>
        <v>21600</v>
      </c>
      <c r="U970" s="32">
        <f t="shared" si="222"/>
        <v>0</v>
      </c>
      <c r="V970" s="32">
        <f t="shared" si="215"/>
        <v>592.56928099393099</v>
      </c>
      <c r="W970" s="32">
        <f t="shared" si="223"/>
        <v>592.56928099393099</v>
      </c>
      <c r="X970" s="32">
        <f t="shared" si="224"/>
        <v>592.56928099393099</v>
      </c>
    </row>
    <row r="971" spans="1:24" x14ac:dyDescent="0.25">
      <c r="A971" s="2"/>
      <c r="B971" s="2" t="s">
        <v>3</v>
      </c>
      <c r="C971" s="2">
        <f t="shared" si="216"/>
        <v>41</v>
      </c>
      <c r="D971" s="2">
        <f t="shared" si="217"/>
        <v>7</v>
      </c>
      <c r="E971" s="2">
        <f t="shared" si="218"/>
        <v>967</v>
      </c>
      <c r="F971" s="11">
        <v>438.75</v>
      </c>
      <c r="G971" s="9">
        <v>8.4138561987861904E-2</v>
      </c>
      <c r="H971" s="9">
        <v>0.103935870690888</v>
      </c>
      <c r="I971" s="10">
        <v>0.123733179393915</v>
      </c>
      <c r="J971" s="9">
        <v>0.15111707373116801</v>
      </c>
      <c r="K971" s="9">
        <v>0.432</v>
      </c>
      <c r="L971" s="9">
        <v>0.432</v>
      </c>
      <c r="N971" s="32">
        <f>IF('System Design'!$F$8=1,'Hourly Demand and Generation'!G971*'System Design'!$F$21,IF('System Design'!$F$8=2,'Hourly Demand and Generation'!H971*'System Design'!$F$21,IF('System Design'!$F$8=3,'Hourly Demand and Generation'!I971*'System Design'!$F$21)))</f>
        <v>61.866589696957497</v>
      </c>
      <c r="O971" s="32">
        <f>IF('System Design'!$F$8=1,'Hourly Demand and Generation'!J971*'System Design'!$F$22,IF('System Design'!$F$8=2,'Hourly Demand and Generation'!K971*'System Design'!$F$22,IF('System Design'!$F$8=3,'Hourly Demand and Generation'!L971*'System Design'!$F$22)))</f>
        <v>1080</v>
      </c>
      <c r="Q971" s="32">
        <f t="shared" si="214"/>
        <v>0</v>
      </c>
      <c r="R971" s="32">
        <f t="shared" si="219"/>
        <v>5400</v>
      </c>
      <c r="S971" s="32">
        <f t="shared" si="220"/>
        <v>0</v>
      </c>
      <c r="T971" s="32">
        <f t="shared" si="221"/>
        <v>21600</v>
      </c>
      <c r="U971" s="32">
        <f t="shared" si="222"/>
        <v>0</v>
      </c>
      <c r="V971" s="32">
        <f t="shared" si="215"/>
        <v>703.11658969695759</v>
      </c>
      <c r="W971" s="32">
        <f t="shared" si="223"/>
        <v>703.11658969695759</v>
      </c>
      <c r="X971" s="32">
        <f t="shared" si="224"/>
        <v>703.11658969695759</v>
      </c>
    </row>
    <row r="972" spans="1:24" x14ac:dyDescent="0.25">
      <c r="A972" s="2"/>
      <c r="B972" s="2" t="s">
        <v>3</v>
      </c>
      <c r="C972" s="2">
        <f t="shared" si="216"/>
        <v>41</v>
      </c>
      <c r="D972" s="2">
        <f t="shared" si="217"/>
        <v>8</v>
      </c>
      <c r="E972" s="2">
        <f t="shared" si="218"/>
        <v>968</v>
      </c>
      <c r="F972" s="11">
        <v>468</v>
      </c>
      <c r="G972" s="9">
        <v>0.16332779679996701</v>
      </c>
      <c r="H972" s="9">
        <v>0.185599769090872</v>
      </c>
      <c r="I972" s="10">
        <v>0.207871741381776</v>
      </c>
      <c r="J972" s="9">
        <v>0.15111707373116801</v>
      </c>
      <c r="K972" s="9">
        <v>0.432</v>
      </c>
      <c r="L972" s="9">
        <v>0.432</v>
      </c>
      <c r="N972" s="32">
        <f>IF('System Design'!$F$8=1,'Hourly Demand and Generation'!G972*'System Design'!$F$21,IF('System Design'!$F$8=2,'Hourly Demand and Generation'!H972*'System Design'!$F$21,IF('System Design'!$F$8=3,'Hourly Demand and Generation'!I972*'System Design'!$F$21)))</f>
        <v>103.935870690888</v>
      </c>
      <c r="O972" s="32">
        <f>IF('System Design'!$F$8=1,'Hourly Demand and Generation'!J972*'System Design'!$F$22,IF('System Design'!$F$8=2,'Hourly Demand and Generation'!K972*'System Design'!$F$22,IF('System Design'!$F$8=3,'Hourly Demand and Generation'!L972*'System Design'!$F$22)))</f>
        <v>1080</v>
      </c>
      <c r="Q972" s="32">
        <f t="shared" si="214"/>
        <v>0</v>
      </c>
      <c r="R972" s="32">
        <f t="shared" si="219"/>
        <v>5400</v>
      </c>
      <c r="S972" s="32">
        <f t="shared" si="220"/>
        <v>0</v>
      </c>
      <c r="T972" s="32">
        <f t="shared" si="221"/>
        <v>21600</v>
      </c>
      <c r="U972" s="32">
        <f t="shared" si="222"/>
        <v>0</v>
      </c>
      <c r="V972" s="32">
        <f t="shared" si="215"/>
        <v>715.9358706908879</v>
      </c>
      <c r="W972" s="32">
        <f t="shared" si="223"/>
        <v>715.9358706908879</v>
      </c>
      <c r="X972" s="32">
        <f t="shared" si="224"/>
        <v>715.9358706908879</v>
      </c>
    </row>
    <row r="973" spans="1:24" x14ac:dyDescent="0.25">
      <c r="A973" s="2"/>
      <c r="B973" s="2" t="s">
        <v>3</v>
      </c>
      <c r="C973" s="2">
        <f t="shared" si="216"/>
        <v>41</v>
      </c>
      <c r="D973" s="2">
        <f t="shared" si="217"/>
        <v>9</v>
      </c>
      <c r="E973" s="2">
        <f t="shared" si="218"/>
        <v>969</v>
      </c>
      <c r="F973" s="11">
        <v>468</v>
      </c>
      <c r="G973" s="9">
        <v>0.24746635878782899</v>
      </c>
      <c r="H973" s="9">
        <v>0.26726366749085501</v>
      </c>
      <c r="I973" s="10">
        <v>0.28706097619388199</v>
      </c>
      <c r="J973" s="9">
        <v>0.134326287761039</v>
      </c>
      <c r="K973" s="9">
        <v>0.38400000000000001</v>
      </c>
      <c r="L973" s="9">
        <v>0.38400000000000001</v>
      </c>
      <c r="N973" s="32">
        <f>IF('System Design'!$F$8=1,'Hourly Demand and Generation'!G973*'System Design'!$F$21,IF('System Design'!$F$8=2,'Hourly Demand and Generation'!H973*'System Design'!$F$21,IF('System Design'!$F$8=3,'Hourly Demand and Generation'!I973*'System Design'!$F$21)))</f>
        <v>143.53048809694099</v>
      </c>
      <c r="O973" s="32">
        <f>IF('System Design'!$F$8=1,'Hourly Demand and Generation'!J973*'System Design'!$F$22,IF('System Design'!$F$8=2,'Hourly Demand and Generation'!K973*'System Design'!$F$22,IF('System Design'!$F$8=3,'Hourly Demand and Generation'!L973*'System Design'!$F$22)))</f>
        <v>960</v>
      </c>
      <c r="Q973" s="32">
        <f t="shared" si="214"/>
        <v>0</v>
      </c>
      <c r="R973" s="32">
        <f t="shared" si="219"/>
        <v>5400</v>
      </c>
      <c r="S973" s="32">
        <f t="shared" si="220"/>
        <v>0</v>
      </c>
      <c r="T973" s="32">
        <f t="shared" si="221"/>
        <v>21600</v>
      </c>
      <c r="U973" s="32">
        <f t="shared" si="222"/>
        <v>0</v>
      </c>
      <c r="V973" s="32">
        <f t="shared" si="215"/>
        <v>635.5304880969411</v>
      </c>
      <c r="W973" s="32">
        <f t="shared" si="223"/>
        <v>635.5304880969411</v>
      </c>
      <c r="X973" s="32">
        <f t="shared" si="224"/>
        <v>635.5304880969411</v>
      </c>
    </row>
    <row r="974" spans="1:24" x14ac:dyDescent="0.25">
      <c r="A974" s="2"/>
      <c r="B974" s="2" t="s">
        <v>3</v>
      </c>
      <c r="C974" s="2">
        <f t="shared" si="216"/>
        <v>41</v>
      </c>
      <c r="D974" s="2">
        <f t="shared" si="217"/>
        <v>10</v>
      </c>
      <c r="E974" s="2">
        <f t="shared" si="218"/>
        <v>970</v>
      </c>
      <c r="F974" s="11">
        <v>456.3</v>
      </c>
      <c r="G974" s="9">
        <v>0.33160492077569098</v>
      </c>
      <c r="H974" s="9">
        <v>0.35140222947871702</v>
      </c>
      <c r="I974" s="10">
        <v>0.371199538181744</v>
      </c>
      <c r="J974" s="9">
        <v>0.15111707373116801</v>
      </c>
      <c r="K974" s="9">
        <v>0.432</v>
      </c>
      <c r="L974" s="9">
        <v>0.432</v>
      </c>
      <c r="N974" s="32">
        <f>IF('System Design'!$F$8=1,'Hourly Demand and Generation'!G974*'System Design'!$F$21,IF('System Design'!$F$8=2,'Hourly Demand and Generation'!H974*'System Design'!$F$21,IF('System Design'!$F$8=3,'Hourly Demand and Generation'!I974*'System Design'!$F$21)))</f>
        <v>185.599769090872</v>
      </c>
      <c r="O974" s="32">
        <f>IF('System Design'!$F$8=1,'Hourly Demand and Generation'!J974*'System Design'!$F$22,IF('System Design'!$F$8=2,'Hourly Demand and Generation'!K974*'System Design'!$F$22,IF('System Design'!$F$8=3,'Hourly Demand and Generation'!L974*'System Design'!$F$22)))</f>
        <v>1080</v>
      </c>
      <c r="Q974" s="32">
        <f t="shared" si="214"/>
        <v>0</v>
      </c>
      <c r="R974" s="32">
        <f t="shared" si="219"/>
        <v>5400</v>
      </c>
      <c r="S974" s="32">
        <f t="shared" si="220"/>
        <v>0</v>
      </c>
      <c r="T974" s="32">
        <f t="shared" si="221"/>
        <v>21600</v>
      </c>
      <c r="U974" s="32">
        <f t="shared" si="222"/>
        <v>0</v>
      </c>
      <c r="V974" s="32">
        <f t="shared" si="215"/>
        <v>809.29976909087213</v>
      </c>
      <c r="W974" s="32">
        <f t="shared" si="223"/>
        <v>809.29976909087213</v>
      </c>
      <c r="X974" s="32">
        <f t="shared" si="224"/>
        <v>809.29976909087213</v>
      </c>
    </row>
    <row r="975" spans="1:24" x14ac:dyDescent="0.25">
      <c r="A975" s="2"/>
      <c r="B975" s="2" t="s">
        <v>3</v>
      </c>
      <c r="C975" s="2">
        <f t="shared" si="216"/>
        <v>41</v>
      </c>
      <c r="D975" s="2">
        <f t="shared" si="217"/>
        <v>11</v>
      </c>
      <c r="E975" s="2">
        <f t="shared" si="218"/>
        <v>971</v>
      </c>
      <c r="F975" s="11">
        <v>450.45</v>
      </c>
      <c r="G975" s="9">
        <v>0.41079415558779597</v>
      </c>
      <c r="H975" s="9">
        <v>0.43306612787870102</v>
      </c>
      <c r="I975" s="10">
        <v>0.45533810016960602</v>
      </c>
      <c r="J975" s="9">
        <v>0.134326287761039</v>
      </c>
      <c r="K975" s="9">
        <v>0.38400000000000001</v>
      </c>
      <c r="L975" s="9">
        <v>0.38400000000000001</v>
      </c>
      <c r="N975" s="32">
        <f>IF('System Design'!$F$8=1,'Hourly Demand and Generation'!G975*'System Design'!$F$21,IF('System Design'!$F$8=2,'Hourly Demand and Generation'!H975*'System Design'!$F$21,IF('System Design'!$F$8=3,'Hourly Demand and Generation'!I975*'System Design'!$F$21)))</f>
        <v>227.66905008480302</v>
      </c>
      <c r="O975" s="32">
        <f>IF('System Design'!$F$8=1,'Hourly Demand and Generation'!J975*'System Design'!$F$22,IF('System Design'!$F$8=2,'Hourly Demand and Generation'!K975*'System Design'!$F$22,IF('System Design'!$F$8=3,'Hourly Demand and Generation'!L975*'System Design'!$F$22)))</f>
        <v>960</v>
      </c>
      <c r="Q975" s="32">
        <f t="shared" si="214"/>
        <v>0</v>
      </c>
      <c r="R975" s="32">
        <f t="shared" si="219"/>
        <v>5400</v>
      </c>
      <c r="S975" s="32">
        <f t="shared" si="220"/>
        <v>0</v>
      </c>
      <c r="T975" s="32">
        <f t="shared" si="221"/>
        <v>21600</v>
      </c>
      <c r="U975" s="32">
        <f t="shared" si="222"/>
        <v>0</v>
      </c>
      <c r="V975" s="32">
        <f t="shared" si="215"/>
        <v>737.21905008480303</v>
      </c>
      <c r="W975" s="32">
        <f t="shared" si="223"/>
        <v>737.21905008480303</v>
      </c>
      <c r="X975" s="32">
        <f t="shared" si="224"/>
        <v>737.21905008480303</v>
      </c>
    </row>
    <row r="976" spans="1:24" x14ac:dyDescent="0.25">
      <c r="A976" s="2"/>
      <c r="B976" s="2" t="s">
        <v>3</v>
      </c>
      <c r="C976" s="2">
        <f t="shared" si="216"/>
        <v>41</v>
      </c>
      <c r="D976" s="2">
        <f t="shared" si="217"/>
        <v>12</v>
      </c>
      <c r="E976" s="2">
        <f t="shared" si="218"/>
        <v>972</v>
      </c>
      <c r="F976" s="11">
        <v>450.45</v>
      </c>
      <c r="G976" s="9">
        <v>0.49493271757565799</v>
      </c>
      <c r="H976" s="9">
        <v>0.49493271757565799</v>
      </c>
      <c r="I976" s="10">
        <v>0.49493271757565799</v>
      </c>
      <c r="J976" s="9">
        <v>0.12593089477597399</v>
      </c>
      <c r="K976" s="9">
        <v>0.36</v>
      </c>
      <c r="L976" s="9">
        <v>0.36</v>
      </c>
      <c r="N976" s="32">
        <f>IF('System Design'!$F$8=1,'Hourly Demand and Generation'!G976*'System Design'!$F$21,IF('System Design'!$F$8=2,'Hourly Demand and Generation'!H976*'System Design'!$F$21,IF('System Design'!$F$8=3,'Hourly Demand and Generation'!I976*'System Design'!$F$21)))</f>
        <v>247.46635878782899</v>
      </c>
      <c r="O976" s="32">
        <f>IF('System Design'!$F$8=1,'Hourly Demand and Generation'!J976*'System Design'!$F$22,IF('System Design'!$F$8=2,'Hourly Demand and Generation'!K976*'System Design'!$F$22,IF('System Design'!$F$8=3,'Hourly Demand and Generation'!L976*'System Design'!$F$22)))</f>
        <v>900</v>
      </c>
      <c r="Q976" s="32">
        <f t="shared" si="214"/>
        <v>0</v>
      </c>
      <c r="R976" s="32">
        <f t="shared" si="219"/>
        <v>5400</v>
      </c>
      <c r="S976" s="32">
        <f t="shared" si="220"/>
        <v>0</v>
      </c>
      <c r="T976" s="32">
        <f t="shared" si="221"/>
        <v>21600</v>
      </c>
      <c r="U976" s="32">
        <f t="shared" si="222"/>
        <v>0</v>
      </c>
      <c r="V976" s="32">
        <f t="shared" si="215"/>
        <v>697.01635878782895</v>
      </c>
      <c r="W976" s="32">
        <f t="shared" si="223"/>
        <v>697.01635878782895</v>
      </c>
      <c r="X976" s="32">
        <f t="shared" si="224"/>
        <v>697.01635878782895</v>
      </c>
    </row>
    <row r="977" spans="1:24" x14ac:dyDescent="0.25">
      <c r="A977" s="2"/>
      <c r="B977" s="2" t="s">
        <v>3</v>
      </c>
      <c r="C977" s="2">
        <f t="shared" si="216"/>
        <v>41</v>
      </c>
      <c r="D977" s="2">
        <f t="shared" si="217"/>
        <v>13</v>
      </c>
      <c r="E977" s="2">
        <f t="shared" si="218"/>
        <v>973</v>
      </c>
      <c r="F977" s="11">
        <v>468</v>
      </c>
      <c r="G977" s="9">
        <v>0.41079415558779597</v>
      </c>
      <c r="H977" s="9">
        <v>0.43306612787870102</v>
      </c>
      <c r="I977" s="10">
        <v>0.45533810016960602</v>
      </c>
      <c r="J977" s="9">
        <v>0.134326287761039</v>
      </c>
      <c r="K977" s="9">
        <v>0.38400000000000001</v>
      </c>
      <c r="L977" s="9">
        <v>0.38400000000000001</v>
      </c>
      <c r="N977" s="32">
        <f>IF('System Design'!$F$8=1,'Hourly Demand and Generation'!G977*'System Design'!$F$21,IF('System Design'!$F$8=2,'Hourly Demand and Generation'!H977*'System Design'!$F$21,IF('System Design'!$F$8=3,'Hourly Demand and Generation'!I977*'System Design'!$F$21)))</f>
        <v>227.66905008480302</v>
      </c>
      <c r="O977" s="32">
        <f>IF('System Design'!$F$8=1,'Hourly Demand and Generation'!J977*'System Design'!$F$22,IF('System Design'!$F$8=2,'Hourly Demand and Generation'!K977*'System Design'!$F$22,IF('System Design'!$F$8=3,'Hourly Demand and Generation'!L977*'System Design'!$F$22)))</f>
        <v>960</v>
      </c>
      <c r="Q977" s="32">
        <f t="shared" si="214"/>
        <v>0</v>
      </c>
      <c r="R977" s="32">
        <f t="shared" si="219"/>
        <v>5400</v>
      </c>
      <c r="S977" s="32">
        <f t="shared" si="220"/>
        <v>0</v>
      </c>
      <c r="T977" s="32">
        <f t="shared" si="221"/>
        <v>21600</v>
      </c>
      <c r="U977" s="32">
        <f t="shared" si="222"/>
        <v>0</v>
      </c>
      <c r="V977" s="32">
        <f t="shared" si="215"/>
        <v>719.66905008480308</v>
      </c>
      <c r="W977" s="32">
        <f t="shared" si="223"/>
        <v>719.66905008480308</v>
      </c>
      <c r="X977" s="32">
        <f t="shared" si="224"/>
        <v>719.66905008480308</v>
      </c>
    </row>
    <row r="978" spans="1:24" x14ac:dyDescent="0.25">
      <c r="A978" s="2"/>
      <c r="B978" s="2" t="s">
        <v>3</v>
      </c>
      <c r="C978" s="2">
        <f t="shared" si="216"/>
        <v>41</v>
      </c>
      <c r="D978" s="2">
        <f t="shared" si="217"/>
        <v>14</v>
      </c>
      <c r="E978" s="2">
        <f t="shared" si="218"/>
        <v>974</v>
      </c>
      <c r="F978" s="11">
        <v>468</v>
      </c>
      <c r="G978" s="9">
        <v>0.33160492077569098</v>
      </c>
      <c r="H978" s="9">
        <v>0.35140222947871702</v>
      </c>
      <c r="I978" s="10">
        <v>0.371199538181744</v>
      </c>
      <c r="J978" s="9">
        <v>0.142721680746103</v>
      </c>
      <c r="K978" s="9">
        <v>0.40799999999999997</v>
      </c>
      <c r="L978" s="9">
        <v>0.40799999999999997</v>
      </c>
      <c r="N978" s="32">
        <f>IF('System Design'!$F$8=1,'Hourly Demand and Generation'!G978*'System Design'!$F$21,IF('System Design'!$F$8=2,'Hourly Demand and Generation'!H978*'System Design'!$F$21,IF('System Design'!$F$8=3,'Hourly Demand and Generation'!I978*'System Design'!$F$21)))</f>
        <v>185.599769090872</v>
      </c>
      <c r="O978" s="32">
        <f>IF('System Design'!$F$8=1,'Hourly Demand and Generation'!J978*'System Design'!$F$22,IF('System Design'!$F$8=2,'Hourly Demand and Generation'!K978*'System Design'!$F$22,IF('System Design'!$F$8=3,'Hourly Demand and Generation'!L978*'System Design'!$F$22)))</f>
        <v>1019.9999999999999</v>
      </c>
      <c r="Q978" s="32">
        <f t="shared" si="214"/>
        <v>0</v>
      </c>
      <c r="R978" s="32">
        <f t="shared" si="219"/>
        <v>5400</v>
      </c>
      <c r="S978" s="32">
        <f t="shared" si="220"/>
        <v>0</v>
      </c>
      <c r="T978" s="32">
        <f t="shared" si="221"/>
        <v>21600</v>
      </c>
      <c r="U978" s="32">
        <f t="shared" si="222"/>
        <v>0</v>
      </c>
      <c r="V978" s="32">
        <f t="shared" si="215"/>
        <v>737.59976909087186</v>
      </c>
      <c r="W978" s="32">
        <f t="shared" si="223"/>
        <v>737.59976909087186</v>
      </c>
      <c r="X978" s="32">
        <f t="shared" si="224"/>
        <v>737.59976909087186</v>
      </c>
    </row>
    <row r="979" spans="1:24" x14ac:dyDescent="0.25">
      <c r="A979" s="2"/>
      <c r="B979" s="2" t="s">
        <v>3</v>
      </c>
      <c r="C979" s="2">
        <f t="shared" si="216"/>
        <v>41</v>
      </c>
      <c r="D979" s="2">
        <f t="shared" si="217"/>
        <v>15</v>
      </c>
      <c r="E979" s="2">
        <f t="shared" si="218"/>
        <v>975</v>
      </c>
      <c r="F979" s="11">
        <v>497.25</v>
      </c>
      <c r="G979" s="9">
        <v>0.24746635878782899</v>
      </c>
      <c r="H979" s="9">
        <v>0.26726366749085501</v>
      </c>
      <c r="I979" s="10">
        <v>0.28706097619388199</v>
      </c>
      <c r="J979" s="9">
        <v>0.15111707373116801</v>
      </c>
      <c r="K979" s="9">
        <v>0.432</v>
      </c>
      <c r="L979" s="9">
        <v>0.432</v>
      </c>
      <c r="N979" s="32">
        <f>IF('System Design'!$F$8=1,'Hourly Demand and Generation'!G979*'System Design'!$F$21,IF('System Design'!$F$8=2,'Hourly Demand and Generation'!H979*'System Design'!$F$21,IF('System Design'!$F$8=3,'Hourly Demand and Generation'!I979*'System Design'!$F$21)))</f>
        <v>143.53048809694099</v>
      </c>
      <c r="O979" s="32">
        <f>IF('System Design'!$F$8=1,'Hourly Demand and Generation'!J979*'System Design'!$F$22,IF('System Design'!$F$8=2,'Hourly Demand and Generation'!K979*'System Design'!$F$22,IF('System Design'!$F$8=3,'Hourly Demand and Generation'!L979*'System Design'!$F$22)))</f>
        <v>1080</v>
      </c>
      <c r="Q979" s="32">
        <f t="shared" si="214"/>
        <v>0</v>
      </c>
      <c r="R979" s="32">
        <f t="shared" si="219"/>
        <v>5400</v>
      </c>
      <c r="S979" s="32">
        <f t="shared" si="220"/>
        <v>0</v>
      </c>
      <c r="T979" s="32">
        <f t="shared" si="221"/>
        <v>21600</v>
      </c>
      <c r="U979" s="32">
        <f t="shared" si="222"/>
        <v>0</v>
      </c>
      <c r="V979" s="32">
        <f t="shared" si="215"/>
        <v>726.2804880969411</v>
      </c>
      <c r="W979" s="32">
        <f t="shared" si="223"/>
        <v>726.2804880969411</v>
      </c>
      <c r="X979" s="32">
        <f t="shared" si="224"/>
        <v>726.2804880969411</v>
      </c>
    </row>
    <row r="980" spans="1:24" x14ac:dyDescent="0.25">
      <c r="A980" s="2"/>
      <c r="B980" s="2" t="s">
        <v>3</v>
      </c>
      <c r="C980" s="2">
        <f t="shared" si="216"/>
        <v>41</v>
      </c>
      <c r="D980" s="2">
        <f t="shared" si="217"/>
        <v>16</v>
      </c>
      <c r="E980" s="2">
        <f t="shared" si="218"/>
        <v>976</v>
      </c>
      <c r="F980" s="11">
        <v>526.5</v>
      </c>
      <c r="G980" s="9">
        <v>0.16332779679996701</v>
      </c>
      <c r="H980" s="9">
        <v>0.185599769090872</v>
      </c>
      <c r="I980" s="10">
        <v>0.207871741381776</v>
      </c>
      <c r="J980" s="9">
        <v>0.15111707373116801</v>
      </c>
      <c r="K980" s="9">
        <v>0.432</v>
      </c>
      <c r="L980" s="9">
        <v>0.432</v>
      </c>
      <c r="N980" s="32">
        <f>IF('System Design'!$F$8=1,'Hourly Demand and Generation'!G980*'System Design'!$F$21,IF('System Design'!$F$8=2,'Hourly Demand and Generation'!H980*'System Design'!$F$21,IF('System Design'!$F$8=3,'Hourly Demand and Generation'!I980*'System Design'!$F$21)))</f>
        <v>103.935870690888</v>
      </c>
      <c r="O980" s="32">
        <f>IF('System Design'!$F$8=1,'Hourly Demand and Generation'!J980*'System Design'!$F$22,IF('System Design'!$F$8=2,'Hourly Demand and Generation'!K980*'System Design'!$F$22,IF('System Design'!$F$8=3,'Hourly Demand and Generation'!L980*'System Design'!$F$22)))</f>
        <v>1080</v>
      </c>
      <c r="Q980" s="32">
        <f t="shared" si="214"/>
        <v>0</v>
      </c>
      <c r="R980" s="32">
        <f t="shared" si="219"/>
        <v>5400</v>
      </c>
      <c r="S980" s="32">
        <f t="shared" si="220"/>
        <v>0</v>
      </c>
      <c r="T980" s="32">
        <f t="shared" si="221"/>
        <v>21600</v>
      </c>
      <c r="U980" s="32">
        <f t="shared" si="222"/>
        <v>0</v>
      </c>
      <c r="V980" s="32">
        <f t="shared" si="215"/>
        <v>657.4358706908879</v>
      </c>
      <c r="W980" s="32">
        <f t="shared" si="223"/>
        <v>657.4358706908879</v>
      </c>
      <c r="X980" s="32">
        <f t="shared" si="224"/>
        <v>657.4358706908879</v>
      </c>
    </row>
    <row r="981" spans="1:24" x14ac:dyDescent="0.25">
      <c r="A981" s="2"/>
      <c r="B981" s="2" t="s">
        <v>3</v>
      </c>
      <c r="C981" s="2">
        <f t="shared" si="216"/>
        <v>41</v>
      </c>
      <c r="D981" s="2">
        <f t="shared" si="217"/>
        <v>17</v>
      </c>
      <c r="E981" s="2">
        <f t="shared" si="218"/>
        <v>977</v>
      </c>
      <c r="F981" s="11">
        <v>555.75</v>
      </c>
      <c r="G981" s="9">
        <v>8.4138561987861904E-2</v>
      </c>
      <c r="H981" s="9">
        <v>0.103935870690888</v>
      </c>
      <c r="I981" s="10">
        <v>0.123733179393915</v>
      </c>
      <c r="J981" s="9">
        <v>0.16790785970129801</v>
      </c>
      <c r="K981" s="9">
        <v>0.48</v>
      </c>
      <c r="L981" s="9">
        <v>0.48</v>
      </c>
      <c r="N981" s="32">
        <f>IF('System Design'!$F$8=1,'Hourly Demand and Generation'!G981*'System Design'!$F$21,IF('System Design'!$F$8=2,'Hourly Demand and Generation'!H981*'System Design'!$F$21,IF('System Design'!$F$8=3,'Hourly Demand and Generation'!I981*'System Design'!$F$21)))</f>
        <v>61.866589696957497</v>
      </c>
      <c r="O981" s="32">
        <f>IF('System Design'!$F$8=1,'Hourly Demand and Generation'!J981*'System Design'!$F$22,IF('System Design'!$F$8=2,'Hourly Demand and Generation'!K981*'System Design'!$F$22,IF('System Design'!$F$8=3,'Hourly Demand and Generation'!L981*'System Design'!$F$22)))</f>
        <v>1200</v>
      </c>
      <c r="Q981" s="32">
        <f t="shared" si="214"/>
        <v>0</v>
      </c>
      <c r="R981" s="32">
        <f t="shared" si="219"/>
        <v>5400</v>
      </c>
      <c r="S981" s="32">
        <f t="shared" si="220"/>
        <v>0</v>
      </c>
      <c r="T981" s="32">
        <f t="shared" si="221"/>
        <v>21600</v>
      </c>
      <c r="U981" s="32">
        <f t="shared" si="222"/>
        <v>0</v>
      </c>
      <c r="V981" s="32">
        <f t="shared" si="215"/>
        <v>706.11658969695759</v>
      </c>
      <c r="W981" s="32">
        <f t="shared" si="223"/>
        <v>706.11658969695759</v>
      </c>
      <c r="X981" s="32">
        <f t="shared" si="224"/>
        <v>706.11658969695759</v>
      </c>
    </row>
    <row r="982" spans="1:24" x14ac:dyDescent="0.25">
      <c r="A982" s="2"/>
      <c r="B982" s="2" t="s">
        <v>3</v>
      </c>
      <c r="C982" s="2">
        <f t="shared" si="216"/>
        <v>41</v>
      </c>
      <c r="D982" s="2">
        <f t="shared" si="217"/>
        <v>18</v>
      </c>
      <c r="E982" s="2">
        <f t="shared" si="218"/>
        <v>978</v>
      </c>
      <c r="F982" s="11">
        <v>585</v>
      </c>
      <c r="G982" s="9">
        <v>3.9594617406052697E-2</v>
      </c>
      <c r="H982" s="9">
        <v>6.1866589696957297E-2</v>
      </c>
      <c r="I982" s="10">
        <v>8.4138561987861904E-2</v>
      </c>
      <c r="J982" s="9">
        <v>0.15951246671623301</v>
      </c>
      <c r="K982" s="9">
        <v>0.45600000000000002</v>
      </c>
      <c r="L982" s="9">
        <v>0.45600000000000002</v>
      </c>
      <c r="N982" s="32">
        <f>IF('System Design'!$F$8=1,'Hourly Demand and Generation'!G982*'System Design'!$F$21,IF('System Design'!$F$8=2,'Hourly Demand and Generation'!H982*'System Design'!$F$21,IF('System Design'!$F$8=3,'Hourly Demand and Generation'!I982*'System Design'!$F$21)))</f>
        <v>42.069280993930953</v>
      </c>
      <c r="O982" s="32">
        <f>IF('System Design'!$F$8=1,'Hourly Demand and Generation'!J982*'System Design'!$F$22,IF('System Design'!$F$8=2,'Hourly Demand and Generation'!K982*'System Design'!$F$22,IF('System Design'!$F$8=3,'Hourly Demand and Generation'!L982*'System Design'!$F$22)))</f>
        <v>1140</v>
      </c>
      <c r="Q982" s="32">
        <f t="shared" si="214"/>
        <v>0</v>
      </c>
      <c r="R982" s="32">
        <f t="shared" si="219"/>
        <v>5400</v>
      </c>
      <c r="S982" s="32">
        <f t="shared" si="220"/>
        <v>0</v>
      </c>
      <c r="T982" s="32">
        <f t="shared" si="221"/>
        <v>21600</v>
      </c>
      <c r="U982" s="32">
        <f t="shared" si="222"/>
        <v>0</v>
      </c>
      <c r="V982" s="32">
        <f t="shared" si="215"/>
        <v>597.06928099393099</v>
      </c>
      <c r="W982" s="32">
        <f t="shared" si="223"/>
        <v>597.06928099393099</v>
      </c>
      <c r="X982" s="32">
        <f t="shared" si="224"/>
        <v>597.06928099393099</v>
      </c>
    </row>
    <row r="983" spans="1:24" x14ac:dyDescent="0.25">
      <c r="A983" s="2"/>
      <c r="B983" s="2" t="s">
        <v>3</v>
      </c>
      <c r="C983" s="2">
        <f t="shared" si="216"/>
        <v>41</v>
      </c>
      <c r="D983" s="2">
        <f t="shared" si="217"/>
        <v>19</v>
      </c>
      <c r="E983" s="2">
        <f t="shared" si="218"/>
        <v>979</v>
      </c>
      <c r="F983" s="11">
        <v>567.45000000000005</v>
      </c>
      <c r="G983" s="9">
        <v>0</v>
      </c>
      <c r="H983" s="9">
        <v>1.97973087030263E-2</v>
      </c>
      <c r="I983" s="9">
        <v>3.9594617406052697E-2</v>
      </c>
      <c r="J983" s="9">
        <v>0.15111707373116801</v>
      </c>
      <c r="K983" s="9">
        <v>0.432</v>
      </c>
      <c r="L983" s="9">
        <v>0.432</v>
      </c>
      <c r="N983" s="32">
        <f>IF('System Design'!$F$8=1,'Hourly Demand and Generation'!G983*'System Design'!$F$21,IF('System Design'!$F$8=2,'Hourly Demand and Generation'!H983*'System Design'!$F$21,IF('System Design'!$F$8=3,'Hourly Demand and Generation'!I983*'System Design'!$F$21)))</f>
        <v>19.797308703026349</v>
      </c>
      <c r="O983" s="32">
        <f>IF('System Design'!$F$8=1,'Hourly Demand and Generation'!J983*'System Design'!$F$22,IF('System Design'!$F$8=2,'Hourly Demand and Generation'!K983*'System Design'!$F$22,IF('System Design'!$F$8=3,'Hourly Demand and Generation'!L983*'System Design'!$F$22)))</f>
        <v>1080</v>
      </c>
      <c r="Q983" s="32">
        <f t="shared" si="214"/>
        <v>0</v>
      </c>
      <c r="R983" s="32">
        <f t="shared" si="219"/>
        <v>5400</v>
      </c>
      <c r="S983" s="32">
        <f t="shared" si="220"/>
        <v>0</v>
      </c>
      <c r="T983" s="32">
        <f t="shared" si="221"/>
        <v>21600</v>
      </c>
      <c r="U983" s="32">
        <f t="shared" si="222"/>
        <v>0</v>
      </c>
      <c r="V983" s="32">
        <f t="shared" si="215"/>
        <v>532.34730870302633</v>
      </c>
      <c r="W983" s="32">
        <f t="shared" si="223"/>
        <v>532.34730870302633</v>
      </c>
      <c r="X983" s="32">
        <f t="shared" si="224"/>
        <v>532.34730870302633</v>
      </c>
    </row>
    <row r="984" spans="1:24" x14ac:dyDescent="0.25">
      <c r="A984" s="2"/>
      <c r="B984" s="2" t="s">
        <v>3</v>
      </c>
      <c r="C984" s="2">
        <f t="shared" si="216"/>
        <v>41</v>
      </c>
      <c r="D984" s="2">
        <f t="shared" si="217"/>
        <v>20</v>
      </c>
      <c r="E984" s="2">
        <f t="shared" si="218"/>
        <v>980</v>
      </c>
      <c r="F984" s="11">
        <v>555.75</v>
      </c>
      <c r="G984" s="9">
        <v>0</v>
      </c>
      <c r="H984" s="9">
        <v>0</v>
      </c>
      <c r="I984" s="10">
        <v>0</v>
      </c>
      <c r="J984" s="9">
        <v>0.15111707373116801</v>
      </c>
      <c r="K984" s="9">
        <v>0.432</v>
      </c>
      <c r="L984" s="9">
        <v>0.432</v>
      </c>
      <c r="N984" s="32">
        <f>IF('System Design'!$F$8=1,'Hourly Demand and Generation'!G984*'System Design'!$F$21,IF('System Design'!$F$8=2,'Hourly Demand and Generation'!H984*'System Design'!$F$21,IF('System Design'!$F$8=3,'Hourly Demand and Generation'!I984*'System Design'!$F$21)))</f>
        <v>0</v>
      </c>
      <c r="O984" s="32">
        <f>IF('System Design'!$F$8=1,'Hourly Demand and Generation'!J984*'System Design'!$F$22,IF('System Design'!$F$8=2,'Hourly Demand and Generation'!K984*'System Design'!$F$22,IF('System Design'!$F$8=3,'Hourly Demand and Generation'!L984*'System Design'!$F$22)))</f>
        <v>1080</v>
      </c>
      <c r="Q984" s="32">
        <f t="shared" si="214"/>
        <v>0</v>
      </c>
      <c r="R984" s="32">
        <f t="shared" si="219"/>
        <v>5400</v>
      </c>
      <c r="S984" s="32">
        <f t="shared" si="220"/>
        <v>0</v>
      </c>
      <c r="T984" s="32">
        <f t="shared" si="221"/>
        <v>21600</v>
      </c>
      <c r="U984" s="32">
        <f t="shared" si="222"/>
        <v>0</v>
      </c>
      <c r="V984" s="32">
        <f t="shared" si="215"/>
        <v>524.25</v>
      </c>
      <c r="W984" s="32">
        <f t="shared" si="223"/>
        <v>524.25</v>
      </c>
      <c r="X984" s="32">
        <f t="shared" si="224"/>
        <v>524.25</v>
      </c>
    </row>
    <row r="985" spans="1:24" x14ac:dyDescent="0.25">
      <c r="A985" s="2"/>
      <c r="B985" s="2" t="s">
        <v>3</v>
      </c>
      <c r="C985" s="2">
        <f t="shared" si="216"/>
        <v>41</v>
      </c>
      <c r="D985" s="2">
        <f t="shared" si="217"/>
        <v>21</v>
      </c>
      <c r="E985" s="2">
        <f t="shared" si="218"/>
        <v>981</v>
      </c>
      <c r="F985" s="11">
        <v>526.5</v>
      </c>
      <c r="G985" s="9">
        <v>0</v>
      </c>
      <c r="H985" s="9">
        <v>0</v>
      </c>
      <c r="I985" s="10">
        <v>0</v>
      </c>
      <c r="J985" s="9">
        <v>0.15111707373116801</v>
      </c>
      <c r="K985" s="9">
        <v>0.432</v>
      </c>
      <c r="L985" s="9">
        <v>0.432</v>
      </c>
      <c r="N985" s="32">
        <f>IF('System Design'!$F$8=1,'Hourly Demand and Generation'!G985*'System Design'!$F$21,IF('System Design'!$F$8=2,'Hourly Demand and Generation'!H985*'System Design'!$F$21,IF('System Design'!$F$8=3,'Hourly Demand and Generation'!I985*'System Design'!$F$21)))</f>
        <v>0</v>
      </c>
      <c r="O985" s="32">
        <f>IF('System Design'!$F$8=1,'Hourly Demand and Generation'!J985*'System Design'!$F$22,IF('System Design'!$F$8=2,'Hourly Demand and Generation'!K985*'System Design'!$F$22,IF('System Design'!$F$8=3,'Hourly Demand and Generation'!L985*'System Design'!$F$22)))</f>
        <v>1080</v>
      </c>
      <c r="Q985" s="32">
        <f t="shared" si="214"/>
        <v>0</v>
      </c>
      <c r="R985" s="32">
        <f t="shared" si="219"/>
        <v>5400</v>
      </c>
      <c r="S985" s="32">
        <f t="shared" si="220"/>
        <v>0</v>
      </c>
      <c r="T985" s="32">
        <f t="shared" si="221"/>
        <v>21600</v>
      </c>
      <c r="U985" s="32">
        <f t="shared" si="222"/>
        <v>0</v>
      </c>
      <c r="V985" s="32">
        <f t="shared" si="215"/>
        <v>553.5</v>
      </c>
      <c r="W985" s="32">
        <f t="shared" si="223"/>
        <v>553.5</v>
      </c>
      <c r="X985" s="32">
        <f t="shared" si="224"/>
        <v>553.5</v>
      </c>
    </row>
    <row r="986" spans="1:24" x14ac:dyDescent="0.25">
      <c r="A986" s="2"/>
      <c r="B986" s="2" t="s">
        <v>3</v>
      </c>
      <c r="C986" s="2">
        <f t="shared" si="216"/>
        <v>41</v>
      </c>
      <c r="D986" s="2">
        <f t="shared" si="217"/>
        <v>22</v>
      </c>
      <c r="E986" s="2">
        <f t="shared" si="218"/>
        <v>982</v>
      </c>
      <c r="F986" s="11">
        <v>497.25</v>
      </c>
      <c r="G986" s="9">
        <v>0</v>
      </c>
      <c r="H986" s="9">
        <v>0</v>
      </c>
      <c r="I986" s="10">
        <v>0</v>
      </c>
      <c r="J986" s="9">
        <v>0.15951246671623301</v>
      </c>
      <c r="K986" s="9">
        <v>0.45600000000000002</v>
      </c>
      <c r="L986" s="9">
        <v>0.45600000000000002</v>
      </c>
      <c r="N986" s="32">
        <f>IF('System Design'!$F$8=1,'Hourly Demand and Generation'!G986*'System Design'!$F$21,IF('System Design'!$F$8=2,'Hourly Demand and Generation'!H986*'System Design'!$F$21,IF('System Design'!$F$8=3,'Hourly Demand and Generation'!I986*'System Design'!$F$21)))</f>
        <v>0</v>
      </c>
      <c r="O986" s="32">
        <f>IF('System Design'!$F$8=1,'Hourly Demand and Generation'!J986*'System Design'!$F$22,IF('System Design'!$F$8=2,'Hourly Demand and Generation'!K986*'System Design'!$F$22,IF('System Design'!$F$8=3,'Hourly Demand and Generation'!L986*'System Design'!$F$22)))</f>
        <v>1140</v>
      </c>
      <c r="Q986" s="32">
        <f t="shared" si="214"/>
        <v>0</v>
      </c>
      <c r="R986" s="32">
        <f t="shared" si="219"/>
        <v>5400</v>
      </c>
      <c r="S986" s="32">
        <f t="shared" si="220"/>
        <v>0</v>
      </c>
      <c r="T986" s="32">
        <f t="shared" si="221"/>
        <v>21600</v>
      </c>
      <c r="U986" s="32">
        <f t="shared" si="222"/>
        <v>0</v>
      </c>
      <c r="V986" s="32">
        <f t="shared" si="215"/>
        <v>642.75</v>
      </c>
      <c r="W986" s="32">
        <f t="shared" si="223"/>
        <v>642.75</v>
      </c>
      <c r="X986" s="32">
        <f t="shared" si="224"/>
        <v>642.75</v>
      </c>
    </row>
    <row r="987" spans="1:24" x14ac:dyDescent="0.25">
      <c r="A987" s="2"/>
      <c r="B987" s="2" t="s">
        <v>3</v>
      </c>
      <c r="C987" s="2">
        <f t="shared" si="216"/>
        <v>41</v>
      </c>
      <c r="D987" s="2">
        <f t="shared" si="217"/>
        <v>23</v>
      </c>
      <c r="E987" s="2">
        <f t="shared" si="218"/>
        <v>983</v>
      </c>
      <c r="F987" s="11">
        <v>468</v>
      </c>
      <c r="G987" s="9">
        <v>0</v>
      </c>
      <c r="H987" s="9">
        <v>0</v>
      </c>
      <c r="I987" s="10">
        <v>0</v>
      </c>
      <c r="J987" s="9">
        <v>0.134326287761039</v>
      </c>
      <c r="K987" s="9">
        <v>0.38400000000000001</v>
      </c>
      <c r="L987" s="9">
        <v>0.38400000000000001</v>
      </c>
      <c r="N987" s="32">
        <f>IF('System Design'!$F$8=1,'Hourly Demand and Generation'!G987*'System Design'!$F$21,IF('System Design'!$F$8=2,'Hourly Demand and Generation'!H987*'System Design'!$F$21,IF('System Design'!$F$8=3,'Hourly Demand and Generation'!I987*'System Design'!$F$21)))</f>
        <v>0</v>
      </c>
      <c r="O987" s="32">
        <f>IF('System Design'!$F$8=1,'Hourly Demand and Generation'!J987*'System Design'!$F$22,IF('System Design'!$F$8=2,'Hourly Demand and Generation'!K987*'System Design'!$F$22,IF('System Design'!$F$8=3,'Hourly Demand and Generation'!L987*'System Design'!$F$22)))</f>
        <v>960</v>
      </c>
      <c r="Q987" s="32">
        <f t="shared" si="214"/>
        <v>0</v>
      </c>
      <c r="R987" s="32">
        <f t="shared" si="219"/>
        <v>5400</v>
      </c>
      <c r="S987" s="32">
        <f t="shared" si="220"/>
        <v>0</v>
      </c>
      <c r="T987" s="32">
        <f t="shared" si="221"/>
        <v>21600</v>
      </c>
      <c r="U987" s="32">
        <f t="shared" si="222"/>
        <v>0</v>
      </c>
      <c r="V987" s="32">
        <f t="shared" si="215"/>
        <v>492</v>
      </c>
      <c r="W987" s="32">
        <f t="shared" si="223"/>
        <v>492</v>
      </c>
      <c r="X987" s="32">
        <f t="shared" si="224"/>
        <v>492</v>
      </c>
    </row>
    <row r="988" spans="1:24" x14ac:dyDescent="0.25">
      <c r="A988" s="2"/>
      <c r="B988" s="2" t="s">
        <v>3</v>
      </c>
      <c r="C988" s="2">
        <f t="shared" si="216"/>
        <v>41</v>
      </c>
      <c r="D988" s="2">
        <f t="shared" si="217"/>
        <v>24</v>
      </c>
      <c r="E988" s="2">
        <f t="shared" si="218"/>
        <v>984</v>
      </c>
      <c r="F988" s="11">
        <v>409.5</v>
      </c>
      <c r="G988" s="9">
        <v>0</v>
      </c>
      <c r="H988" s="9">
        <v>0</v>
      </c>
      <c r="I988" s="10">
        <v>0</v>
      </c>
      <c r="J988" s="9">
        <v>0.134326287761039</v>
      </c>
      <c r="K988" s="9">
        <v>0.38400000000000001</v>
      </c>
      <c r="L988" s="9">
        <v>0.38400000000000001</v>
      </c>
      <c r="N988" s="32">
        <f>IF('System Design'!$F$8=1,'Hourly Demand and Generation'!G988*'System Design'!$F$21,IF('System Design'!$F$8=2,'Hourly Demand and Generation'!H988*'System Design'!$F$21,IF('System Design'!$F$8=3,'Hourly Demand and Generation'!I988*'System Design'!$F$21)))</f>
        <v>0</v>
      </c>
      <c r="O988" s="32">
        <f>IF('System Design'!$F$8=1,'Hourly Demand and Generation'!J988*'System Design'!$F$22,IF('System Design'!$F$8=2,'Hourly Demand and Generation'!K988*'System Design'!$F$22,IF('System Design'!$F$8=3,'Hourly Demand and Generation'!L988*'System Design'!$F$22)))</f>
        <v>960</v>
      </c>
      <c r="Q988" s="32">
        <f t="shared" si="214"/>
        <v>0</v>
      </c>
      <c r="R988" s="32">
        <f t="shared" si="219"/>
        <v>5400</v>
      </c>
      <c r="S988" s="32">
        <f t="shared" si="220"/>
        <v>0</v>
      </c>
      <c r="T988" s="32">
        <f t="shared" si="221"/>
        <v>21600</v>
      </c>
      <c r="U988" s="32">
        <f t="shared" si="222"/>
        <v>0</v>
      </c>
      <c r="V988" s="32">
        <f t="shared" si="215"/>
        <v>550.5</v>
      </c>
      <c r="W988" s="32">
        <f t="shared" si="223"/>
        <v>550.5</v>
      </c>
      <c r="X988" s="32">
        <f t="shared" si="224"/>
        <v>550.5</v>
      </c>
    </row>
    <row r="989" spans="1:24" x14ac:dyDescent="0.25">
      <c r="A989" s="2"/>
      <c r="B989" s="2" t="s">
        <v>3</v>
      </c>
      <c r="C989" s="2">
        <f>C988+1</f>
        <v>42</v>
      </c>
      <c r="D989" s="2">
        <v>1</v>
      </c>
      <c r="E989" s="2">
        <f t="shared" si="218"/>
        <v>985</v>
      </c>
      <c r="F989" s="11">
        <v>351</v>
      </c>
      <c r="G989" s="9">
        <v>0</v>
      </c>
      <c r="H989" s="9">
        <v>0</v>
      </c>
      <c r="I989" s="9">
        <v>0</v>
      </c>
      <c r="J989" s="9">
        <v>0.31959703682150498</v>
      </c>
      <c r="K989" s="9">
        <v>0.31959703682150498</v>
      </c>
      <c r="L989" s="9">
        <v>0.48</v>
      </c>
      <c r="N989" s="32">
        <f>IF('System Design'!$F$8=1,'Hourly Demand and Generation'!G989*'System Design'!$F$21,IF('System Design'!$F$8=2,'Hourly Demand and Generation'!H989*'System Design'!$F$21,IF('System Design'!$F$8=3,'Hourly Demand and Generation'!I989*'System Design'!$F$21)))</f>
        <v>0</v>
      </c>
      <c r="O989" s="32">
        <f>IF('System Design'!$F$8=1,'Hourly Demand and Generation'!J989*'System Design'!$F$22,IF('System Design'!$F$8=2,'Hourly Demand and Generation'!K989*'System Design'!$F$22,IF('System Design'!$F$8=3,'Hourly Demand and Generation'!L989*'System Design'!$F$22)))</f>
        <v>1200</v>
      </c>
      <c r="Q989" s="32">
        <f t="shared" si="214"/>
        <v>0</v>
      </c>
      <c r="R989" s="32">
        <f t="shared" si="219"/>
        <v>5400</v>
      </c>
      <c r="S989" s="32">
        <f t="shared" si="220"/>
        <v>0</v>
      </c>
      <c r="T989" s="32">
        <f t="shared" si="221"/>
        <v>21600</v>
      </c>
      <c r="U989" s="32">
        <f t="shared" si="222"/>
        <v>0</v>
      </c>
      <c r="V989" s="32">
        <f t="shared" si="215"/>
        <v>849</v>
      </c>
      <c r="W989" s="32">
        <f t="shared" si="223"/>
        <v>849</v>
      </c>
      <c r="X989" s="32">
        <f t="shared" si="224"/>
        <v>849</v>
      </c>
    </row>
    <row r="990" spans="1:24" x14ac:dyDescent="0.25">
      <c r="A990" s="2"/>
      <c r="B990" s="2" t="s">
        <v>3</v>
      </c>
      <c r="C990" s="2">
        <f>C989</f>
        <v>42</v>
      </c>
      <c r="D990" s="2">
        <f>D989+1</f>
        <v>2</v>
      </c>
      <c r="E990" s="2">
        <f t="shared" si="218"/>
        <v>986</v>
      </c>
      <c r="F990" s="11">
        <v>321.75</v>
      </c>
      <c r="G990" s="9">
        <v>0</v>
      </c>
      <c r="H990" s="9">
        <v>0</v>
      </c>
      <c r="I990" s="10">
        <v>0</v>
      </c>
      <c r="J990" s="9">
        <v>0.28763733313935502</v>
      </c>
      <c r="K990" s="9">
        <v>0.28763733313935502</v>
      </c>
      <c r="L990" s="9">
        <v>0.432</v>
      </c>
      <c r="N990" s="32">
        <f>IF('System Design'!$F$8=1,'Hourly Demand and Generation'!G990*'System Design'!$F$21,IF('System Design'!$F$8=2,'Hourly Demand and Generation'!H990*'System Design'!$F$21,IF('System Design'!$F$8=3,'Hourly Demand and Generation'!I990*'System Design'!$F$21)))</f>
        <v>0</v>
      </c>
      <c r="O990" s="32">
        <f>IF('System Design'!$F$8=1,'Hourly Demand and Generation'!J990*'System Design'!$F$22,IF('System Design'!$F$8=2,'Hourly Demand and Generation'!K990*'System Design'!$F$22,IF('System Design'!$F$8=3,'Hourly Demand and Generation'!L990*'System Design'!$F$22)))</f>
        <v>1080</v>
      </c>
      <c r="Q990" s="32">
        <f t="shared" si="214"/>
        <v>0</v>
      </c>
      <c r="R990" s="32">
        <f t="shared" si="219"/>
        <v>5400</v>
      </c>
      <c r="S990" s="32">
        <f t="shared" si="220"/>
        <v>0</v>
      </c>
      <c r="T990" s="32">
        <f t="shared" si="221"/>
        <v>21600</v>
      </c>
      <c r="U990" s="32">
        <f t="shared" si="222"/>
        <v>0</v>
      </c>
      <c r="V990" s="32">
        <f t="shared" si="215"/>
        <v>758.25</v>
      </c>
      <c r="W990" s="32">
        <f t="shared" si="223"/>
        <v>758.25</v>
      </c>
      <c r="X990" s="32">
        <f t="shared" si="224"/>
        <v>758.25</v>
      </c>
    </row>
    <row r="991" spans="1:24" x14ac:dyDescent="0.25">
      <c r="A991" s="2"/>
      <c r="B991" s="2" t="s">
        <v>3</v>
      </c>
      <c r="C991" s="2">
        <f t="shared" ref="C991:C1012" si="225">C990</f>
        <v>42</v>
      </c>
      <c r="D991" s="2">
        <f t="shared" ref="D991:D1012" si="226">D990+1</f>
        <v>3</v>
      </c>
      <c r="E991" s="2">
        <f t="shared" si="218"/>
        <v>987</v>
      </c>
      <c r="F991" s="11">
        <v>292.5</v>
      </c>
      <c r="G991" s="9">
        <v>0</v>
      </c>
      <c r="H991" s="9">
        <v>0</v>
      </c>
      <c r="I991" s="10">
        <v>0</v>
      </c>
      <c r="J991" s="9">
        <v>0.28763733313935502</v>
      </c>
      <c r="K991" s="9">
        <v>0.28763733313935502</v>
      </c>
      <c r="L991" s="9">
        <v>0.432</v>
      </c>
      <c r="N991" s="32">
        <f>IF('System Design'!$F$8=1,'Hourly Demand and Generation'!G991*'System Design'!$F$21,IF('System Design'!$F$8=2,'Hourly Demand and Generation'!H991*'System Design'!$F$21,IF('System Design'!$F$8=3,'Hourly Demand and Generation'!I991*'System Design'!$F$21)))</f>
        <v>0</v>
      </c>
      <c r="O991" s="32">
        <f>IF('System Design'!$F$8=1,'Hourly Demand and Generation'!J991*'System Design'!$F$22,IF('System Design'!$F$8=2,'Hourly Demand and Generation'!K991*'System Design'!$F$22,IF('System Design'!$F$8=3,'Hourly Demand and Generation'!L991*'System Design'!$F$22)))</f>
        <v>1080</v>
      </c>
      <c r="Q991" s="32">
        <f t="shared" si="214"/>
        <v>0</v>
      </c>
      <c r="R991" s="32">
        <f t="shared" si="219"/>
        <v>5400</v>
      </c>
      <c r="S991" s="32">
        <f t="shared" si="220"/>
        <v>0</v>
      </c>
      <c r="T991" s="32">
        <f t="shared" si="221"/>
        <v>21600</v>
      </c>
      <c r="U991" s="32">
        <f t="shared" si="222"/>
        <v>0</v>
      </c>
      <c r="V991" s="32">
        <f t="shared" si="215"/>
        <v>787.5</v>
      </c>
      <c r="W991" s="32">
        <f t="shared" si="223"/>
        <v>787.5</v>
      </c>
      <c r="X991" s="32">
        <f t="shared" si="224"/>
        <v>787.5</v>
      </c>
    </row>
    <row r="992" spans="1:24" x14ac:dyDescent="0.25">
      <c r="A992" s="2"/>
      <c r="B992" s="2" t="s">
        <v>3</v>
      </c>
      <c r="C992" s="2">
        <f t="shared" si="225"/>
        <v>42</v>
      </c>
      <c r="D992" s="2">
        <f t="shared" si="226"/>
        <v>4</v>
      </c>
      <c r="E992" s="2">
        <f t="shared" si="218"/>
        <v>988</v>
      </c>
      <c r="F992" s="11">
        <v>351</v>
      </c>
      <c r="G992" s="9">
        <v>0</v>
      </c>
      <c r="H992" s="9">
        <v>0</v>
      </c>
      <c r="I992" s="10">
        <v>0</v>
      </c>
      <c r="J992" s="9">
        <v>0.31959703682150498</v>
      </c>
      <c r="K992" s="9">
        <v>0.31959703682150498</v>
      </c>
      <c r="L992" s="9">
        <v>0.48</v>
      </c>
      <c r="N992" s="32">
        <f>IF('System Design'!$F$8=1,'Hourly Demand and Generation'!G992*'System Design'!$F$21,IF('System Design'!$F$8=2,'Hourly Demand and Generation'!H992*'System Design'!$F$21,IF('System Design'!$F$8=3,'Hourly Demand and Generation'!I992*'System Design'!$F$21)))</f>
        <v>0</v>
      </c>
      <c r="O992" s="32">
        <f>IF('System Design'!$F$8=1,'Hourly Demand and Generation'!J992*'System Design'!$F$22,IF('System Design'!$F$8=2,'Hourly Demand and Generation'!K992*'System Design'!$F$22,IF('System Design'!$F$8=3,'Hourly Demand and Generation'!L992*'System Design'!$F$22)))</f>
        <v>1200</v>
      </c>
      <c r="Q992" s="32">
        <f t="shared" si="214"/>
        <v>0</v>
      </c>
      <c r="R992" s="32">
        <f t="shared" si="219"/>
        <v>5400</v>
      </c>
      <c r="S992" s="32">
        <f t="shared" si="220"/>
        <v>0</v>
      </c>
      <c r="T992" s="32">
        <f t="shared" si="221"/>
        <v>21600</v>
      </c>
      <c r="U992" s="32">
        <f t="shared" si="222"/>
        <v>0</v>
      </c>
      <c r="V992" s="32">
        <f t="shared" si="215"/>
        <v>849</v>
      </c>
      <c r="W992" s="32">
        <f t="shared" si="223"/>
        <v>849</v>
      </c>
      <c r="X992" s="32">
        <f t="shared" si="224"/>
        <v>849</v>
      </c>
    </row>
    <row r="993" spans="1:24" x14ac:dyDescent="0.25">
      <c r="A993" s="2"/>
      <c r="B993" s="2" t="s">
        <v>3</v>
      </c>
      <c r="C993" s="2">
        <f t="shared" si="225"/>
        <v>42</v>
      </c>
      <c r="D993" s="2">
        <f t="shared" si="226"/>
        <v>5</v>
      </c>
      <c r="E993" s="2">
        <f t="shared" si="218"/>
        <v>989</v>
      </c>
      <c r="F993" s="11">
        <v>380.25</v>
      </c>
      <c r="G993" s="9">
        <v>0</v>
      </c>
      <c r="H993" s="9">
        <v>0.02</v>
      </c>
      <c r="I993" s="10">
        <v>0.04</v>
      </c>
      <c r="J993" s="9">
        <v>0.25567762945720401</v>
      </c>
      <c r="K993" s="9">
        <v>0.25567762945720401</v>
      </c>
      <c r="L993" s="9">
        <v>0.38400000000000001</v>
      </c>
      <c r="N993" s="32">
        <f>IF('System Design'!$F$8=1,'Hourly Demand and Generation'!G993*'System Design'!$F$21,IF('System Design'!$F$8=2,'Hourly Demand and Generation'!H993*'System Design'!$F$21,IF('System Design'!$F$8=3,'Hourly Demand and Generation'!I993*'System Design'!$F$21)))</f>
        <v>20</v>
      </c>
      <c r="O993" s="32">
        <f>IF('System Design'!$F$8=1,'Hourly Demand and Generation'!J993*'System Design'!$F$22,IF('System Design'!$F$8=2,'Hourly Demand and Generation'!K993*'System Design'!$F$22,IF('System Design'!$F$8=3,'Hourly Demand and Generation'!L993*'System Design'!$F$22)))</f>
        <v>960</v>
      </c>
      <c r="Q993" s="32">
        <f t="shared" si="214"/>
        <v>0</v>
      </c>
      <c r="R993" s="32">
        <f t="shared" si="219"/>
        <v>5400</v>
      </c>
      <c r="S993" s="32">
        <f t="shared" si="220"/>
        <v>0</v>
      </c>
      <c r="T993" s="32">
        <f t="shared" si="221"/>
        <v>21600</v>
      </c>
      <c r="U993" s="32">
        <f t="shared" si="222"/>
        <v>0</v>
      </c>
      <c r="V993" s="32">
        <f t="shared" si="215"/>
        <v>599.75</v>
      </c>
      <c r="W993" s="32">
        <f t="shared" si="223"/>
        <v>599.75</v>
      </c>
      <c r="X993" s="32">
        <f t="shared" si="224"/>
        <v>599.75</v>
      </c>
    </row>
    <row r="994" spans="1:24" x14ac:dyDescent="0.25">
      <c r="A994" s="2"/>
      <c r="B994" s="2" t="s">
        <v>3</v>
      </c>
      <c r="C994" s="2">
        <f t="shared" si="225"/>
        <v>42</v>
      </c>
      <c r="D994" s="2">
        <f t="shared" si="226"/>
        <v>6</v>
      </c>
      <c r="E994" s="2">
        <f t="shared" si="218"/>
        <v>990</v>
      </c>
      <c r="F994" s="11">
        <v>409.5</v>
      </c>
      <c r="G994" s="9">
        <v>0.04</v>
      </c>
      <c r="H994" s="9">
        <v>6.25E-2</v>
      </c>
      <c r="I994" s="10">
        <v>8.5000000000000006E-2</v>
      </c>
      <c r="J994" s="9">
        <v>0.25567762945720401</v>
      </c>
      <c r="K994" s="9">
        <v>0.25567762945720401</v>
      </c>
      <c r="L994" s="9">
        <v>0.38400000000000001</v>
      </c>
      <c r="N994" s="32">
        <f>IF('System Design'!$F$8=1,'Hourly Demand and Generation'!G994*'System Design'!$F$21,IF('System Design'!$F$8=2,'Hourly Demand and Generation'!H994*'System Design'!$F$21,IF('System Design'!$F$8=3,'Hourly Demand and Generation'!I994*'System Design'!$F$21)))</f>
        <v>42.5</v>
      </c>
      <c r="O994" s="32">
        <f>IF('System Design'!$F$8=1,'Hourly Demand and Generation'!J994*'System Design'!$F$22,IF('System Design'!$F$8=2,'Hourly Demand and Generation'!K994*'System Design'!$F$22,IF('System Design'!$F$8=3,'Hourly Demand and Generation'!L994*'System Design'!$F$22)))</f>
        <v>960</v>
      </c>
      <c r="Q994" s="32">
        <f t="shared" si="214"/>
        <v>0</v>
      </c>
      <c r="R994" s="32">
        <f t="shared" si="219"/>
        <v>5400</v>
      </c>
      <c r="S994" s="32">
        <f t="shared" si="220"/>
        <v>0</v>
      </c>
      <c r="T994" s="32">
        <f t="shared" si="221"/>
        <v>21600</v>
      </c>
      <c r="U994" s="32">
        <f t="shared" si="222"/>
        <v>0</v>
      </c>
      <c r="V994" s="32">
        <f t="shared" si="215"/>
        <v>593</v>
      </c>
      <c r="W994" s="32">
        <f t="shared" si="223"/>
        <v>593</v>
      </c>
      <c r="X994" s="32">
        <f t="shared" si="224"/>
        <v>593</v>
      </c>
    </row>
    <row r="995" spans="1:24" x14ac:dyDescent="0.25">
      <c r="A995" s="2"/>
      <c r="B995" s="2" t="s">
        <v>3</v>
      </c>
      <c r="C995" s="2">
        <f t="shared" si="225"/>
        <v>42</v>
      </c>
      <c r="D995" s="2">
        <f t="shared" si="226"/>
        <v>7</v>
      </c>
      <c r="E995" s="2">
        <f t="shared" si="218"/>
        <v>991</v>
      </c>
      <c r="F995" s="11">
        <v>438.75</v>
      </c>
      <c r="G995" s="9">
        <v>8.5000000000000006E-2</v>
      </c>
      <c r="H995" s="9">
        <v>0.105</v>
      </c>
      <c r="I995" s="10">
        <v>0.125</v>
      </c>
      <c r="J995" s="9">
        <v>0.28763733313935502</v>
      </c>
      <c r="K995" s="9">
        <v>0.28763733313935502</v>
      </c>
      <c r="L995" s="9">
        <v>0.432</v>
      </c>
      <c r="N995" s="32">
        <f>IF('System Design'!$F$8=1,'Hourly Demand and Generation'!G995*'System Design'!$F$21,IF('System Design'!$F$8=2,'Hourly Demand and Generation'!H995*'System Design'!$F$21,IF('System Design'!$F$8=3,'Hourly Demand and Generation'!I995*'System Design'!$F$21)))</f>
        <v>62.5</v>
      </c>
      <c r="O995" s="32">
        <f>IF('System Design'!$F$8=1,'Hourly Demand and Generation'!J995*'System Design'!$F$22,IF('System Design'!$F$8=2,'Hourly Demand and Generation'!K995*'System Design'!$F$22,IF('System Design'!$F$8=3,'Hourly Demand and Generation'!L995*'System Design'!$F$22)))</f>
        <v>1080</v>
      </c>
      <c r="Q995" s="32">
        <f t="shared" si="214"/>
        <v>0</v>
      </c>
      <c r="R995" s="32">
        <f t="shared" si="219"/>
        <v>5400</v>
      </c>
      <c r="S995" s="32">
        <f t="shared" si="220"/>
        <v>0</v>
      </c>
      <c r="T995" s="32">
        <f t="shared" si="221"/>
        <v>21600</v>
      </c>
      <c r="U995" s="32">
        <f t="shared" si="222"/>
        <v>0</v>
      </c>
      <c r="V995" s="32">
        <f t="shared" si="215"/>
        <v>703.75</v>
      </c>
      <c r="W995" s="32">
        <f t="shared" si="223"/>
        <v>703.75</v>
      </c>
      <c r="X995" s="32">
        <f t="shared" si="224"/>
        <v>703.75</v>
      </c>
    </row>
    <row r="996" spans="1:24" x14ac:dyDescent="0.25">
      <c r="A996" s="2"/>
      <c r="B996" s="2" t="s">
        <v>3</v>
      </c>
      <c r="C996" s="2">
        <f t="shared" si="225"/>
        <v>42</v>
      </c>
      <c r="D996" s="2">
        <f t="shared" si="226"/>
        <v>8</v>
      </c>
      <c r="E996" s="2">
        <f t="shared" si="218"/>
        <v>992</v>
      </c>
      <c r="F996" s="11">
        <v>468</v>
      </c>
      <c r="G996" s="9">
        <v>0.16500000000000001</v>
      </c>
      <c r="H996" s="9">
        <v>0.1875</v>
      </c>
      <c r="I996" s="10">
        <v>0.21</v>
      </c>
      <c r="J996" s="9">
        <v>0.28763733313935502</v>
      </c>
      <c r="K996" s="9">
        <v>0.28763733313935502</v>
      </c>
      <c r="L996" s="9">
        <v>0.432</v>
      </c>
      <c r="N996" s="32">
        <f>IF('System Design'!$F$8=1,'Hourly Demand and Generation'!G996*'System Design'!$F$21,IF('System Design'!$F$8=2,'Hourly Demand and Generation'!H996*'System Design'!$F$21,IF('System Design'!$F$8=3,'Hourly Demand and Generation'!I996*'System Design'!$F$21)))</f>
        <v>105</v>
      </c>
      <c r="O996" s="32">
        <f>IF('System Design'!$F$8=1,'Hourly Demand and Generation'!J996*'System Design'!$F$22,IF('System Design'!$F$8=2,'Hourly Demand and Generation'!K996*'System Design'!$F$22,IF('System Design'!$F$8=3,'Hourly Demand and Generation'!L996*'System Design'!$F$22)))</f>
        <v>1080</v>
      </c>
      <c r="Q996" s="32">
        <f t="shared" si="214"/>
        <v>0</v>
      </c>
      <c r="R996" s="32">
        <f t="shared" si="219"/>
        <v>5400</v>
      </c>
      <c r="S996" s="32">
        <f t="shared" si="220"/>
        <v>0</v>
      </c>
      <c r="T996" s="32">
        <f t="shared" si="221"/>
        <v>21600</v>
      </c>
      <c r="U996" s="32">
        <f t="shared" si="222"/>
        <v>0</v>
      </c>
      <c r="V996" s="32">
        <f t="shared" si="215"/>
        <v>717</v>
      </c>
      <c r="W996" s="32">
        <f t="shared" si="223"/>
        <v>717</v>
      </c>
      <c r="X996" s="32">
        <f t="shared" si="224"/>
        <v>717</v>
      </c>
    </row>
    <row r="997" spans="1:24" x14ac:dyDescent="0.25">
      <c r="A997" s="2"/>
      <c r="B997" s="2" t="s">
        <v>3</v>
      </c>
      <c r="C997" s="2">
        <f t="shared" si="225"/>
        <v>42</v>
      </c>
      <c r="D997" s="2">
        <f t="shared" si="226"/>
        <v>9</v>
      </c>
      <c r="E997" s="2">
        <f t="shared" si="218"/>
        <v>993</v>
      </c>
      <c r="F997" s="11">
        <v>468</v>
      </c>
      <c r="G997" s="9">
        <v>0.25</v>
      </c>
      <c r="H997" s="9">
        <v>0.27</v>
      </c>
      <c r="I997" s="10">
        <v>0.28999999999999998</v>
      </c>
      <c r="J997" s="9">
        <v>0.25567762945720401</v>
      </c>
      <c r="K997" s="9">
        <v>0.25567762945720401</v>
      </c>
      <c r="L997" s="9">
        <v>0.38400000000000001</v>
      </c>
      <c r="N997" s="32">
        <f>IF('System Design'!$F$8=1,'Hourly Demand and Generation'!G997*'System Design'!$F$21,IF('System Design'!$F$8=2,'Hourly Demand and Generation'!H997*'System Design'!$F$21,IF('System Design'!$F$8=3,'Hourly Demand and Generation'!I997*'System Design'!$F$21)))</f>
        <v>145</v>
      </c>
      <c r="O997" s="32">
        <f>IF('System Design'!$F$8=1,'Hourly Demand and Generation'!J997*'System Design'!$F$22,IF('System Design'!$F$8=2,'Hourly Demand and Generation'!K997*'System Design'!$F$22,IF('System Design'!$F$8=3,'Hourly Demand and Generation'!L997*'System Design'!$F$22)))</f>
        <v>960</v>
      </c>
      <c r="Q997" s="32">
        <f t="shared" si="214"/>
        <v>0</v>
      </c>
      <c r="R997" s="32">
        <f t="shared" si="219"/>
        <v>5400</v>
      </c>
      <c r="S997" s="32">
        <f t="shared" si="220"/>
        <v>0</v>
      </c>
      <c r="T997" s="32">
        <f t="shared" si="221"/>
        <v>21600</v>
      </c>
      <c r="U997" s="32">
        <f t="shared" si="222"/>
        <v>0</v>
      </c>
      <c r="V997" s="32">
        <f t="shared" si="215"/>
        <v>637</v>
      </c>
      <c r="W997" s="32">
        <f t="shared" si="223"/>
        <v>637</v>
      </c>
      <c r="X997" s="32">
        <f t="shared" si="224"/>
        <v>637</v>
      </c>
    </row>
    <row r="998" spans="1:24" x14ac:dyDescent="0.25">
      <c r="A998" s="2"/>
      <c r="B998" s="2" t="s">
        <v>3</v>
      </c>
      <c r="C998" s="2">
        <f t="shared" si="225"/>
        <v>42</v>
      </c>
      <c r="D998" s="2">
        <f t="shared" si="226"/>
        <v>10</v>
      </c>
      <c r="E998" s="2">
        <f t="shared" si="218"/>
        <v>994</v>
      </c>
      <c r="F998" s="11">
        <v>456.3</v>
      </c>
      <c r="G998" s="9">
        <v>0.33500000000000002</v>
      </c>
      <c r="H998" s="9">
        <v>0.35499999999999998</v>
      </c>
      <c r="I998" s="10">
        <v>0.375</v>
      </c>
      <c r="J998" s="9">
        <v>0.28763733313935502</v>
      </c>
      <c r="K998" s="9">
        <v>0.28763733313935502</v>
      </c>
      <c r="L998" s="9">
        <v>0.432</v>
      </c>
      <c r="N998" s="32">
        <f>IF('System Design'!$F$8=1,'Hourly Demand and Generation'!G998*'System Design'!$F$21,IF('System Design'!$F$8=2,'Hourly Demand and Generation'!H998*'System Design'!$F$21,IF('System Design'!$F$8=3,'Hourly Demand and Generation'!I998*'System Design'!$F$21)))</f>
        <v>187.5</v>
      </c>
      <c r="O998" s="32">
        <f>IF('System Design'!$F$8=1,'Hourly Demand and Generation'!J998*'System Design'!$F$22,IF('System Design'!$F$8=2,'Hourly Demand and Generation'!K998*'System Design'!$F$22,IF('System Design'!$F$8=3,'Hourly Demand and Generation'!L998*'System Design'!$F$22)))</f>
        <v>1080</v>
      </c>
      <c r="Q998" s="32">
        <f t="shared" si="214"/>
        <v>0</v>
      </c>
      <c r="R998" s="32">
        <f t="shared" si="219"/>
        <v>5400</v>
      </c>
      <c r="S998" s="32">
        <f t="shared" si="220"/>
        <v>0</v>
      </c>
      <c r="T998" s="32">
        <f t="shared" si="221"/>
        <v>21600</v>
      </c>
      <c r="U998" s="32">
        <f t="shared" si="222"/>
        <v>0</v>
      </c>
      <c r="V998" s="32">
        <f t="shared" si="215"/>
        <v>811.2</v>
      </c>
      <c r="W998" s="32">
        <f t="shared" si="223"/>
        <v>811.2</v>
      </c>
      <c r="X998" s="32">
        <f t="shared" si="224"/>
        <v>811.2</v>
      </c>
    </row>
    <row r="999" spans="1:24" x14ac:dyDescent="0.25">
      <c r="A999" s="2"/>
      <c r="B999" s="2" t="s">
        <v>3</v>
      </c>
      <c r="C999" s="2">
        <f t="shared" si="225"/>
        <v>42</v>
      </c>
      <c r="D999" s="2">
        <f t="shared" si="226"/>
        <v>11</v>
      </c>
      <c r="E999" s="2">
        <f t="shared" si="218"/>
        <v>995</v>
      </c>
      <c r="F999" s="11">
        <v>450.45</v>
      </c>
      <c r="G999" s="9">
        <v>0.41499999999999998</v>
      </c>
      <c r="H999" s="9">
        <v>0.4375</v>
      </c>
      <c r="I999" s="10">
        <v>0.46</v>
      </c>
      <c r="J999" s="9">
        <v>0.25567762945720401</v>
      </c>
      <c r="K999" s="9">
        <v>0.25567762945720401</v>
      </c>
      <c r="L999" s="9">
        <v>0.38400000000000001</v>
      </c>
      <c r="N999" s="32">
        <f>IF('System Design'!$F$8=1,'Hourly Demand and Generation'!G999*'System Design'!$F$21,IF('System Design'!$F$8=2,'Hourly Demand and Generation'!H999*'System Design'!$F$21,IF('System Design'!$F$8=3,'Hourly Demand and Generation'!I999*'System Design'!$F$21)))</f>
        <v>230</v>
      </c>
      <c r="O999" s="32">
        <f>IF('System Design'!$F$8=1,'Hourly Demand and Generation'!J999*'System Design'!$F$22,IF('System Design'!$F$8=2,'Hourly Demand and Generation'!K999*'System Design'!$F$22,IF('System Design'!$F$8=3,'Hourly Demand and Generation'!L999*'System Design'!$F$22)))</f>
        <v>960</v>
      </c>
      <c r="Q999" s="32">
        <f t="shared" si="214"/>
        <v>0</v>
      </c>
      <c r="R999" s="32">
        <f t="shared" si="219"/>
        <v>5400</v>
      </c>
      <c r="S999" s="32">
        <f t="shared" si="220"/>
        <v>0</v>
      </c>
      <c r="T999" s="32">
        <f t="shared" si="221"/>
        <v>21600</v>
      </c>
      <c r="U999" s="32">
        <f t="shared" si="222"/>
        <v>0</v>
      </c>
      <c r="V999" s="32">
        <f t="shared" si="215"/>
        <v>739.55</v>
      </c>
      <c r="W999" s="32">
        <f t="shared" si="223"/>
        <v>739.55</v>
      </c>
      <c r="X999" s="32">
        <f t="shared" si="224"/>
        <v>739.55</v>
      </c>
    </row>
    <row r="1000" spans="1:24" x14ac:dyDescent="0.25">
      <c r="A1000" s="2"/>
      <c r="B1000" s="2" t="s">
        <v>3</v>
      </c>
      <c r="C1000" s="2">
        <f t="shared" si="225"/>
        <v>42</v>
      </c>
      <c r="D1000" s="2">
        <f t="shared" si="226"/>
        <v>12</v>
      </c>
      <c r="E1000" s="2">
        <f t="shared" si="218"/>
        <v>996</v>
      </c>
      <c r="F1000" s="11">
        <v>450.45</v>
      </c>
      <c r="G1000" s="9">
        <v>0.5</v>
      </c>
      <c r="H1000" s="9">
        <v>0.5</v>
      </c>
      <c r="I1000" s="10">
        <v>0.5</v>
      </c>
      <c r="J1000" s="9">
        <v>0.23969777761612901</v>
      </c>
      <c r="K1000" s="9">
        <v>0.23969777761612901</v>
      </c>
      <c r="L1000" s="9">
        <v>0.36</v>
      </c>
      <c r="N1000" s="32">
        <f>IF('System Design'!$F$8=1,'Hourly Demand and Generation'!G1000*'System Design'!$F$21,IF('System Design'!$F$8=2,'Hourly Demand and Generation'!H1000*'System Design'!$F$21,IF('System Design'!$F$8=3,'Hourly Demand and Generation'!I1000*'System Design'!$F$21)))</f>
        <v>250</v>
      </c>
      <c r="O1000" s="32">
        <f>IF('System Design'!$F$8=1,'Hourly Demand and Generation'!J1000*'System Design'!$F$22,IF('System Design'!$F$8=2,'Hourly Demand and Generation'!K1000*'System Design'!$F$22,IF('System Design'!$F$8=3,'Hourly Demand and Generation'!L1000*'System Design'!$F$22)))</f>
        <v>900</v>
      </c>
      <c r="Q1000" s="32">
        <f t="shared" si="214"/>
        <v>0</v>
      </c>
      <c r="R1000" s="32">
        <f t="shared" si="219"/>
        <v>5400</v>
      </c>
      <c r="S1000" s="32">
        <f t="shared" si="220"/>
        <v>0</v>
      </c>
      <c r="T1000" s="32">
        <f t="shared" si="221"/>
        <v>21600</v>
      </c>
      <c r="U1000" s="32">
        <f t="shared" si="222"/>
        <v>0</v>
      </c>
      <c r="V1000" s="32">
        <f t="shared" si="215"/>
        <v>699.55</v>
      </c>
      <c r="W1000" s="32">
        <f t="shared" si="223"/>
        <v>699.55</v>
      </c>
      <c r="X1000" s="32">
        <f t="shared" si="224"/>
        <v>699.55</v>
      </c>
    </row>
    <row r="1001" spans="1:24" x14ac:dyDescent="0.25">
      <c r="A1001" s="2"/>
      <c r="B1001" s="2" t="s">
        <v>3</v>
      </c>
      <c r="C1001" s="2">
        <f t="shared" si="225"/>
        <v>42</v>
      </c>
      <c r="D1001" s="2">
        <f t="shared" si="226"/>
        <v>13</v>
      </c>
      <c r="E1001" s="2">
        <f t="shared" si="218"/>
        <v>997</v>
      </c>
      <c r="F1001" s="11">
        <v>468</v>
      </c>
      <c r="G1001" s="9">
        <v>0.41499999999999998</v>
      </c>
      <c r="H1001" s="9">
        <v>0.4375</v>
      </c>
      <c r="I1001" s="10">
        <v>0.46</v>
      </c>
      <c r="J1001" s="9">
        <v>0.25567762945720401</v>
      </c>
      <c r="K1001" s="9">
        <v>0.25567762945720401</v>
      </c>
      <c r="L1001" s="9">
        <v>0.38400000000000001</v>
      </c>
      <c r="N1001" s="32">
        <f>IF('System Design'!$F$8=1,'Hourly Demand and Generation'!G1001*'System Design'!$F$21,IF('System Design'!$F$8=2,'Hourly Demand and Generation'!H1001*'System Design'!$F$21,IF('System Design'!$F$8=3,'Hourly Demand and Generation'!I1001*'System Design'!$F$21)))</f>
        <v>230</v>
      </c>
      <c r="O1001" s="32">
        <f>IF('System Design'!$F$8=1,'Hourly Demand and Generation'!J1001*'System Design'!$F$22,IF('System Design'!$F$8=2,'Hourly Demand and Generation'!K1001*'System Design'!$F$22,IF('System Design'!$F$8=3,'Hourly Demand and Generation'!L1001*'System Design'!$F$22)))</f>
        <v>960</v>
      </c>
      <c r="Q1001" s="32">
        <f t="shared" si="214"/>
        <v>0</v>
      </c>
      <c r="R1001" s="32">
        <f t="shared" si="219"/>
        <v>5400</v>
      </c>
      <c r="S1001" s="32">
        <f t="shared" si="220"/>
        <v>0</v>
      </c>
      <c r="T1001" s="32">
        <f t="shared" si="221"/>
        <v>21600</v>
      </c>
      <c r="U1001" s="32">
        <f t="shared" si="222"/>
        <v>0</v>
      </c>
      <c r="V1001" s="32">
        <f t="shared" si="215"/>
        <v>722</v>
      </c>
      <c r="W1001" s="32">
        <f t="shared" si="223"/>
        <v>722</v>
      </c>
      <c r="X1001" s="32">
        <f t="shared" si="224"/>
        <v>722</v>
      </c>
    </row>
    <row r="1002" spans="1:24" x14ac:dyDescent="0.25">
      <c r="A1002" s="2"/>
      <c r="B1002" s="2" t="s">
        <v>3</v>
      </c>
      <c r="C1002" s="2">
        <f t="shared" si="225"/>
        <v>42</v>
      </c>
      <c r="D1002" s="2">
        <f t="shared" si="226"/>
        <v>14</v>
      </c>
      <c r="E1002" s="2">
        <f t="shared" si="218"/>
        <v>998</v>
      </c>
      <c r="F1002" s="11">
        <v>468</v>
      </c>
      <c r="G1002" s="9">
        <v>0.33500000000000002</v>
      </c>
      <c r="H1002" s="9">
        <v>0.35499999999999998</v>
      </c>
      <c r="I1002" s="10">
        <v>0.375</v>
      </c>
      <c r="J1002" s="9">
        <v>0.27165748129827999</v>
      </c>
      <c r="K1002" s="9">
        <v>0.27165748129827999</v>
      </c>
      <c r="L1002" s="9">
        <v>0.40799999999999997</v>
      </c>
      <c r="N1002" s="32">
        <f>IF('System Design'!$F$8=1,'Hourly Demand and Generation'!G1002*'System Design'!$F$21,IF('System Design'!$F$8=2,'Hourly Demand and Generation'!H1002*'System Design'!$F$21,IF('System Design'!$F$8=3,'Hourly Demand and Generation'!I1002*'System Design'!$F$21)))</f>
        <v>187.5</v>
      </c>
      <c r="O1002" s="32">
        <f>IF('System Design'!$F$8=1,'Hourly Demand and Generation'!J1002*'System Design'!$F$22,IF('System Design'!$F$8=2,'Hourly Demand and Generation'!K1002*'System Design'!$F$22,IF('System Design'!$F$8=3,'Hourly Demand and Generation'!L1002*'System Design'!$F$22)))</f>
        <v>1019.9999999999999</v>
      </c>
      <c r="Q1002" s="32">
        <f t="shared" si="214"/>
        <v>0</v>
      </c>
      <c r="R1002" s="32">
        <f t="shared" si="219"/>
        <v>5400</v>
      </c>
      <c r="S1002" s="32">
        <f t="shared" si="220"/>
        <v>0</v>
      </c>
      <c r="T1002" s="32">
        <f t="shared" si="221"/>
        <v>21600</v>
      </c>
      <c r="U1002" s="32">
        <f t="shared" si="222"/>
        <v>0</v>
      </c>
      <c r="V1002" s="32">
        <f t="shared" si="215"/>
        <v>739.5</v>
      </c>
      <c r="W1002" s="32">
        <f t="shared" si="223"/>
        <v>739.5</v>
      </c>
      <c r="X1002" s="32">
        <f t="shared" si="224"/>
        <v>739.5</v>
      </c>
    </row>
    <row r="1003" spans="1:24" x14ac:dyDescent="0.25">
      <c r="A1003" s="2"/>
      <c r="B1003" s="2" t="s">
        <v>3</v>
      </c>
      <c r="C1003" s="2">
        <f t="shared" si="225"/>
        <v>42</v>
      </c>
      <c r="D1003" s="2">
        <f t="shared" si="226"/>
        <v>15</v>
      </c>
      <c r="E1003" s="2">
        <f t="shared" si="218"/>
        <v>999</v>
      </c>
      <c r="F1003" s="11">
        <v>497.25</v>
      </c>
      <c r="G1003" s="9">
        <v>0.25</v>
      </c>
      <c r="H1003" s="9">
        <v>0.27</v>
      </c>
      <c r="I1003" s="10">
        <v>0.28999999999999998</v>
      </c>
      <c r="J1003" s="9">
        <v>0.28763733313935502</v>
      </c>
      <c r="K1003" s="9">
        <v>0.28763733313935502</v>
      </c>
      <c r="L1003" s="9">
        <v>0.432</v>
      </c>
      <c r="N1003" s="32">
        <f>IF('System Design'!$F$8=1,'Hourly Demand and Generation'!G1003*'System Design'!$F$21,IF('System Design'!$F$8=2,'Hourly Demand and Generation'!H1003*'System Design'!$F$21,IF('System Design'!$F$8=3,'Hourly Demand and Generation'!I1003*'System Design'!$F$21)))</f>
        <v>145</v>
      </c>
      <c r="O1003" s="32">
        <f>IF('System Design'!$F$8=1,'Hourly Demand and Generation'!J1003*'System Design'!$F$22,IF('System Design'!$F$8=2,'Hourly Demand and Generation'!K1003*'System Design'!$F$22,IF('System Design'!$F$8=3,'Hourly Demand and Generation'!L1003*'System Design'!$F$22)))</f>
        <v>1080</v>
      </c>
      <c r="Q1003" s="32">
        <f t="shared" si="214"/>
        <v>0</v>
      </c>
      <c r="R1003" s="32">
        <f t="shared" si="219"/>
        <v>5400</v>
      </c>
      <c r="S1003" s="32">
        <f t="shared" si="220"/>
        <v>0</v>
      </c>
      <c r="T1003" s="32">
        <f t="shared" si="221"/>
        <v>21600</v>
      </c>
      <c r="U1003" s="32">
        <f t="shared" si="222"/>
        <v>0</v>
      </c>
      <c r="V1003" s="32">
        <f t="shared" si="215"/>
        <v>727.75</v>
      </c>
      <c r="W1003" s="32">
        <f t="shared" si="223"/>
        <v>727.75</v>
      </c>
      <c r="X1003" s="32">
        <f t="shared" si="224"/>
        <v>727.75</v>
      </c>
    </row>
    <row r="1004" spans="1:24" x14ac:dyDescent="0.25">
      <c r="A1004" s="2"/>
      <c r="B1004" s="2" t="s">
        <v>3</v>
      </c>
      <c r="C1004" s="2">
        <f t="shared" si="225"/>
        <v>42</v>
      </c>
      <c r="D1004" s="2">
        <f t="shared" si="226"/>
        <v>16</v>
      </c>
      <c r="E1004" s="2">
        <f t="shared" si="218"/>
        <v>1000</v>
      </c>
      <c r="F1004" s="11">
        <v>526.5</v>
      </c>
      <c r="G1004" s="9">
        <v>0.16500000000000001</v>
      </c>
      <c r="H1004" s="9">
        <v>0.1875</v>
      </c>
      <c r="I1004" s="10">
        <v>0.21</v>
      </c>
      <c r="J1004" s="9">
        <v>0.28763733313935502</v>
      </c>
      <c r="K1004" s="9">
        <v>0.28763733313935502</v>
      </c>
      <c r="L1004" s="9">
        <v>0.432</v>
      </c>
      <c r="N1004" s="32">
        <f>IF('System Design'!$F$8=1,'Hourly Demand and Generation'!G1004*'System Design'!$F$21,IF('System Design'!$F$8=2,'Hourly Demand and Generation'!H1004*'System Design'!$F$21,IF('System Design'!$F$8=3,'Hourly Demand and Generation'!I1004*'System Design'!$F$21)))</f>
        <v>105</v>
      </c>
      <c r="O1004" s="32">
        <f>IF('System Design'!$F$8=1,'Hourly Demand and Generation'!J1004*'System Design'!$F$22,IF('System Design'!$F$8=2,'Hourly Demand and Generation'!K1004*'System Design'!$F$22,IF('System Design'!$F$8=3,'Hourly Demand and Generation'!L1004*'System Design'!$F$22)))</f>
        <v>1080</v>
      </c>
      <c r="Q1004" s="32">
        <f t="shared" si="214"/>
        <v>0</v>
      </c>
      <c r="R1004" s="32">
        <f t="shared" si="219"/>
        <v>5400</v>
      </c>
      <c r="S1004" s="32">
        <f t="shared" si="220"/>
        <v>0</v>
      </c>
      <c r="T1004" s="32">
        <f t="shared" si="221"/>
        <v>21600</v>
      </c>
      <c r="U1004" s="32">
        <f t="shared" si="222"/>
        <v>0</v>
      </c>
      <c r="V1004" s="32">
        <f t="shared" si="215"/>
        <v>658.5</v>
      </c>
      <c r="W1004" s="32">
        <f t="shared" si="223"/>
        <v>658.5</v>
      </c>
      <c r="X1004" s="32">
        <f t="shared" si="224"/>
        <v>658.5</v>
      </c>
    </row>
    <row r="1005" spans="1:24" x14ac:dyDescent="0.25">
      <c r="A1005" s="2"/>
      <c r="B1005" s="2" t="s">
        <v>3</v>
      </c>
      <c r="C1005" s="2">
        <f t="shared" si="225"/>
        <v>42</v>
      </c>
      <c r="D1005" s="2">
        <f t="shared" si="226"/>
        <v>17</v>
      </c>
      <c r="E1005" s="2">
        <f t="shared" si="218"/>
        <v>1001</v>
      </c>
      <c r="F1005" s="11">
        <v>555.75</v>
      </c>
      <c r="G1005" s="9">
        <v>8.5000000000000006E-2</v>
      </c>
      <c r="H1005" s="9">
        <v>0.105</v>
      </c>
      <c r="I1005" s="10">
        <v>0.125</v>
      </c>
      <c r="J1005" s="9">
        <v>0.31959703682150498</v>
      </c>
      <c r="K1005" s="9">
        <v>0.31959703682150498</v>
      </c>
      <c r="L1005" s="9">
        <v>0.48</v>
      </c>
      <c r="N1005" s="32">
        <f>IF('System Design'!$F$8=1,'Hourly Demand and Generation'!G1005*'System Design'!$F$21,IF('System Design'!$F$8=2,'Hourly Demand and Generation'!H1005*'System Design'!$F$21,IF('System Design'!$F$8=3,'Hourly Demand and Generation'!I1005*'System Design'!$F$21)))</f>
        <v>62.5</v>
      </c>
      <c r="O1005" s="32">
        <f>IF('System Design'!$F$8=1,'Hourly Demand and Generation'!J1005*'System Design'!$F$22,IF('System Design'!$F$8=2,'Hourly Demand and Generation'!K1005*'System Design'!$F$22,IF('System Design'!$F$8=3,'Hourly Demand and Generation'!L1005*'System Design'!$F$22)))</f>
        <v>1200</v>
      </c>
      <c r="Q1005" s="32">
        <f t="shared" si="214"/>
        <v>0</v>
      </c>
      <c r="R1005" s="32">
        <f t="shared" si="219"/>
        <v>5400</v>
      </c>
      <c r="S1005" s="32">
        <f t="shared" si="220"/>
        <v>0</v>
      </c>
      <c r="T1005" s="32">
        <f t="shared" si="221"/>
        <v>21600</v>
      </c>
      <c r="U1005" s="32">
        <f t="shared" si="222"/>
        <v>0</v>
      </c>
      <c r="V1005" s="32">
        <f t="shared" si="215"/>
        <v>706.75</v>
      </c>
      <c r="W1005" s="32">
        <f t="shared" si="223"/>
        <v>706.75</v>
      </c>
      <c r="X1005" s="32">
        <f t="shared" si="224"/>
        <v>706.75</v>
      </c>
    </row>
    <row r="1006" spans="1:24" x14ac:dyDescent="0.25">
      <c r="A1006" s="2"/>
      <c r="B1006" s="2" t="s">
        <v>3</v>
      </c>
      <c r="C1006" s="2">
        <f t="shared" si="225"/>
        <v>42</v>
      </c>
      <c r="D1006" s="2">
        <f t="shared" si="226"/>
        <v>18</v>
      </c>
      <c r="E1006" s="2">
        <f t="shared" si="218"/>
        <v>1002</v>
      </c>
      <c r="F1006" s="11">
        <v>585</v>
      </c>
      <c r="G1006" s="9">
        <v>0.04</v>
      </c>
      <c r="H1006" s="9">
        <v>6.25E-2</v>
      </c>
      <c r="I1006" s="10">
        <v>8.5000000000000006E-2</v>
      </c>
      <c r="J1006" s="9">
        <v>0.30361718498043</v>
      </c>
      <c r="K1006" s="9">
        <v>0.30361718498043</v>
      </c>
      <c r="L1006" s="9">
        <v>0.45600000000000002</v>
      </c>
      <c r="N1006" s="32">
        <f>IF('System Design'!$F$8=1,'Hourly Demand and Generation'!G1006*'System Design'!$F$21,IF('System Design'!$F$8=2,'Hourly Demand and Generation'!H1006*'System Design'!$F$21,IF('System Design'!$F$8=3,'Hourly Demand and Generation'!I1006*'System Design'!$F$21)))</f>
        <v>42.5</v>
      </c>
      <c r="O1006" s="32">
        <f>IF('System Design'!$F$8=1,'Hourly Demand and Generation'!J1006*'System Design'!$F$22,IF('System Design'!$F$8=2,'Hourly Demand and Generation'!K1006*'System Design'!$F$22,IF('System Design'!$F$8=3,'Hourly Demand and Generation'!L1006*'System Design'!$F$22)))</f>
        <v>1140</v>
      </c>
      <c r="Q1006" s="32">
        <f t="shared" si="214"/>
        <v>0</v>
      </c>
      <c r="R1006" s="32">
        <f t="shared" si="219"/>
        <v>5400</v>
      </c>
      <c r="S1006" s="32">
        <f t="shared" si="220"/>
        <v>0</v>
      </c>
      <c r="T1006" s="32">
        <f t="shared" si="221"/>
        <v>21600</v>
      </c>
      <c r="U1006" s="32">
        <f t="shared" si="222"/>
        <v>0</v>
      </c>
      <c r="V1006" s="32">
        <f t="shared" si="215"/>
        <v>597.5</v>
      </c>
      <c r="W1006" s="32">
        <f t="shared" si="223"/>
        <v>597.5</v>
      </c>
      <c r="X1006" s="32">
        <f t="shared" si="224"/>
        <v>597.5</v>
      </c>
    </row>
    <row r="1007" spans="1:24" x14ac:dyDescent="0.25">
      <c r="A1007" s="2"/>
      <c r="B1007" s="2" t="s">
        <v>3</v>
      </c>
      <c r="C1007" s="2">
        <f t="shared" si="225"/>
        <v>42</v>
      </c>
      <c r="D1007" s="2">
        <f t="shared" si="226"/>
        <v>19</v>
      </c>
      <c r="E1007" s="2">
        <f t="shared" si="218"/>
        <v>1003</v>
      </c>
      <c r="F1007" s="11">
        <v>567.45000000000005</v>
      </c>
      <c r="G1007" s="9">
        <v>0</v>
      </c>
      <c r="H1007" s="9">
        <v>0.02</v>
      </c>
      <c r="I1007" s="9">
        <v>0.04</v>
      </c>
      <c r="J1007" s="9">
        <v>0.28763733313935502</v>
      </c>
      <c r="K1007" s="9">
        <v>0.28763733313935502</v>
      </c>
      <c r="L1007" s="9">
        <v>0.432</v>
      </c>
      <c r="N1007" s="32">
        <f>IF('System Design'!$F$8=1,'Hourly Demand and Generation'!G1007*'System Design'!$F$21,IF('System Design'!$F$8=2,'Hourly Demand and Generation'!H1007*'System Design'!$F$21,IF('System Design'!$F$8=3,'Hourly Demand and Generation'!I1007*'System Design'!$F$21)))</f>
        <v>20</v>
      </c>
      <c r="O1007" s="32">
        <f>IF('System Design'!$F$8=1,'Hourly Demand and Generation'!J1007*'System Design'!$F$22,IF('System Design'!$F$8=2,'Hourly Demand and Generation'!K1007*'System Design'!$F$22,IF('System Design'!$F$8=3,'Hourly Demand and Generation'!L1007*'System Design'!$F$22)))</f>
        <v>1080</v>
      </c>
      <c r="Q1007" s="32">
        <f t="shared" si="214"/>
        <v>0</v>
      </c>
      <c r="R1007" s="32">
        <f t="shared" si="219"/>
        <v>5400</v>
      </c>
      <c r="S1007" s="32">
        <f t="shared" si="220"/>
        <v>0</v>
      </c>
      <c r="T1007" s="32">
        <f t="shared" si="221"/>
        <v>21600</v>
      </c>
      <c r="U1007" s="32">
        <f t="shared" si="222"/>
        <v>0</v>
      </c>
      <c r="V1007" s="32">
        <f t="shared" si="215"/>
        <v>532.54999999999995</v>
      </c>
      <c r="W1007" s="32">
        <f t="shared" si="223"/>
        <v>532.54999999999995</v>
      </c>
      <c r="X1007" s="32">
        <f t="shared" si="224"/>
        <v>532.54999999999995</v>
      </c>
    </row>
    <row r="1008" spans="1:24" x14ac:dyDescent="0.25">
      <c r="A1008" s="2"/>
      <c r="B1008" s="2" t="s">
        <v>3</v>
      </c>
      <c r="C1008" s="2">
        <f t="shared" si="225"/>
        <v>42</v>
      </c>
      <c r="D1008" s="2">
        <f t="shared" si="226"/>
        <v>20</v>
      </c>
      <c r="E1008" s="2">
        <f t="shared" si="218"/>
        <v>1004</v>
      </c>
      <c r="F1008" s="11">
        <v>555.75</v>
      </c>
      <c r="G1008" s="9">
        <v>0</v>
      </c>
      <c r="H1008" s="9">
        <v>0</v>
      </c>
      <c r="I1008" s="10">
        <v>0</v>
      </c>
      <c r="J1008" s="9">
        <v>0.28763733313935502</v>
      </c>
      <c r="K1008" s="9">
        <v>0.28763733313935502</v>
      </c>
      <c r="L1008" s="9">
        <v>0.432</v>
      </c>
      <c r="N1008" s="32">
        <f>IF('System Design'!$F$8=1,'Hourly Demand and Generation'!G1008*'System Design'!$F$21,IF('System Design'!$F$8=2,'Hourly Demand and Generation'!H1008*'System Design'!$F$21,IF('System Design'!$F$8=3,'Hourly Demand and Generation'!I1008*'System Design'!$F$21)))</f>
        <v>0</v>
      </c>
      <c r="O1008" s="32">
        <f>IF('System Design'!$F$8=1,'Hourly Demand and Generation'!J1008*'System Design'!$F$22,IF('System Design'!$F$8=2,'Hourly Demand and Generation'!K1008*'System Design'!$F$22,IF('System Design'!$F$8=3,'Hourly Demand and Generation'!L1008*'System Design'!$F$22)))</f>
        <v>1080</v>
      </c>
      <c r="Q1008" s="32">
        <f t="shared" si="214"/>
        <v>0</v>
      </c>
      <c r="R1008" s="32">
        <f t="shared" si="219"/>
        <v>5400</v>
      </c>
      <c r="S1008" s="32">
        <f t="shared" si="220"/>
        <v>0</v>
      </c>
      <c r="T1008" s="32">
        <f t="shared" si="221"/>
        <v>21600</v>
      </c>
      <c r="U1008" s="32">
        <f t="shared" si="222"/>
        <v>0</v>
      </c>
      <c r="V1008" s="32">
        <f t="shared" si="215"/>
        <v>524.25</v>
      </c>
      <c r="W1008" s="32">
        <f t="shared" si="223"/>
        <v>524.25</v>
      </c>
      <c r="X1008" s="32">
        <f t="shared" si="224"/>
        <v>524.25</v>
      </c>
    </row>
    <row r="1009" spans="1:24" x14ac:dyDescent="0.25">
      <c r="A1009" s="2"/>
      <c r="B1009" s="2" t="s">
        <v>3</v>
      </c>
      <c r="C1009" s="2">
        <f t="shared" si="225"/>
        <v>42</v>
      </c>
      <c r="D1009" s="2">
        <f t="shared" si="226"/>
        <v>21</v>
      </c>
      <c r="E1009" s="2">
        <f t="shared" si="218"/>
        <v>1005</v>
      </c>
      <c r="F1009" s="11">
        <v>526.5</v>
      </c>
      <c r="G1009" s="9">
        <v>0</v>
      </c>
      <c r="H1009" s="9">
        <v>0</v>
      </c>
      <c r="I1009" s="10">
        <v>0</v>
      </c>
      <c r="J1009" s="9">
        <v>0.28763733313935502</v>
      </c>
      <c r="K1009" s="9">
        <v>0.28763733313935502</v>
      </c>
      <c r="L1009" s="9">
        <v>0.432</v>
      </c>
      <c r="N1009" s="32">
        <f>IF('System Design'!$F$8=1,'Hourly Demand and Generation'!G1009*'System Design'!$F$21,IF('System Design'!$F$8=2,'Hourly Demand and Generation'!H1009*'System Design'!$F$21,IF('System Design'!$F$8=3,'Hourly Demand and Generation'!I1009*'System Design'!$F$21)))</f>
        <v>0</v>
      </c>
      <c r="O1009" s="32">
        <f>IF('System Design'!$F$8=1,'Hourly Demand and Generation'!J1009*'System Design'!$F$22,IF('System Design'!$F$8=2,'Hourly Demand and Generation'!K1009*'System Design'!$F$22,IF('System Design'!$F$8=3,'Hourly Demand and Generation'!L1009*'System Design'!$F$22)))</f>
        <v>1080</v>
      </c>
      <c r="Q1009" s="32">
        <f t="shared" si="214"/>
        <v>0</v>
      </c>
      <c r="R1009" s="32">
        <f t="shared" si="219"/>
        <v>5400</v>
      </c>
      <c r="S1009" s="32">
        <f t="shared" si="220"/>
        <v>0</v>
      </c>
      <c r="T1009" s="32">
        <f t="shared" si="221"/>
        <v>21600</v>
      </c>
      <c r="U1009" s="32">
        <f t="shared" si="222"/>
        <v>0</v>
      </c>
      <c r="V1009" s="32">
        <f t="shared" si="215"/>
        <v>553.5</v>
      </c>
      <c r="W1009" s="32">
        <f t="shared" si="223"/>
        <v>553.5</v>
      </c>
      <c r="X1009" s="32">
        <f t="shared" si="224"/>
        <v>553.5</v>
      </c>
    </row>
    <row r="1010" spans="1:24" x14ac:dyDescent="0.25">
      <c r="A1010" s="2"/>
      <c r="B1010" s="2" t="s">
        <v>3</v>
      </c>
      <c r="C1010" s="2">
        <f t="shared" si="225"/>
        <v>42</v>
      </c>
      <c r="D1010" s="2">
        <f t="shared" si="226"/>
        <v>22</v>
      </c>
      <c r="E1010" s="2">
        <f t="shared" si="218"/>
        <v>1006</v>
      </c>
      <c r="F1010" s="11">
        <v>497.25</v>
      </c>
      <c r="G1010" s="9">
        <v>0</v>
      </c>
      <c r="H1010" s="9">
        <v>0</v>
      </c>
      <c r="I1010" s="10">
        <v>0</v>
      </c>
      <c r="J1010" s="9">
        <v>0.30361718498043</v>
      </c>
      <c r="K1010" s="9">
        <v>0.30361718498043</v>
      </c>
      <c r="L1010" s="9">
        <v>0.45600000000000002</v>
      </c>
      <c r="N1010" s="32">
        <f>IF('System Design'!$F$8=1,'Hourly Demand and Generation'!G1010*'System Design'!$F$21,IF('System Design'!$F$8=2,'Hourly Demand and Generation'!H1010*'System Design'!$F$21,IF('System Design'!$F$8=3,'Hourly Demand and Generation'!I1010*'System Design'!$F$21)))</f>
        <v>0</v>
      </c>
      <c r="O1010" s="32">
        <f>IF('System Design'!$F$8=1,'Hourly Demand and Generation'!J1010*'System Design'!$F$22,IF('System Design'!$F$8=2,'Hourly Demand and Generation'!K1010*'System Design'!$F$22,IF('System Design'!$F$8=3,'Hourly Demand and Generation'!L1010*'System Design'!$F$22)))</f>
        <v>1140</v>
      </c>
      <c r="Q1010" s="32">
        <f t="shared" si="214"/>
        <v>0</v>
      </c>
      <c r="R1010" s="32">
        <f t="shared" si="219"/>
        <v>5400</v>
      </c>
      <c r="S1010" s="32">
        <f t="shared" si="220"/>
        <v>0</v>
      </c>
      <c r="T1010" s="32">
        <f t="shared" si="221"/>
        <v>21600</v>
      </c>
      <c r="U1010" s="32">
        <f t="shared" si="222"/>
        <v>0</v>
      </c>
      <c r="V1010" s="32">
        <f t="shared" si="215"/>
        <v>642.75</v>
      </c>
      <c r="W1010" s="32">
        <f t="shared" si="223"/>
        <v>642.75</v>
      </c>
      <c r="X1010" s="32">
        <f t="shared" si="224"/>
        <v>642.75</v>
      </c>
    </row>
    <row r="1011" spans="1:24" x14ac:dyDescent="0.25">
      <c r="A1011" s="2"/>
      <c r="B1011" s="2" t="s">
        <v>3</v>
      </c>
      <c r="C1011" s="2">
        <f t="shared" si="225"/>
        <v>42</v>
      </c>
      <c r="D1011" s="2">
        <f t="shared" si="226"/>
        <v>23</v>
      </c>
      <c r="E1011" s="2">
        <f t="shared" si="218"/>
        <v>1007</v>
      </c>
      <c r="F1011" s="11">
        <v>468</v>
      </c>
      <c r="G1011" s="9">
        <v>0</v>
      </c>
      <c r="H1011" s="9">
        <v>0</v>
      </c>
      <c r="I1011" s="10">
        <v>0</v>
      </c>
      <c r="J1011" s="9">
        <v>0.25567762945720401</v>
      </c>
      <c r="K1011" s="9">
        <v>0.25567762945720401</v>
      </c>
      <c r="L1011" s="9">
        <v>0.38400000000000001</v>
      </c>
      <c r="N1011" s="32">
        <f>IF('System Design'!$F$8=1,'Hourly Demand and Generation'!G1011*'System Design'!$F$21,IF('System Design'!$F$8=2,'Hourly Demand and Generation'!H1011*'System Design'!$F$21,IF('System Design'!$F$8=3,'Hourly Demand and Generation'!I1011*'System Design'!$F$21)))</f>
        <v>0</v>
      </c>
      <c r="O1011" s="32">
        <f>IF('System Design'!$F$8=1,'Hourly Demand and Generation'!J1011*'System Design'!$F$22,IF('System Design'!$F$8=2,'Hourly Demand and Generation'!K1011*'System Design'!$F$22,IF('System Design'!$F$8=3,'Hourly Demand and Generation'!L1011*'System Design'!$F$22)))</f>
        <v>960</v>
      </c>
      <c r="Q1011" s="32">
        <f t="shared" si="214"/>
        <v>0</v>
      </c>
      <c r="R1011" s="32">
        <f t="shared" si="219"/>
        <v>5400</v>
      </c>
      <c r="S1011" s="32">
        <f t="shared" si="220"/>
        <v>0</v>
      </c>
      <c r="T1011" s="32">
        <f t="shared" si="221"/>
        <v>21600</v>
      </c>
      <c r="U1011" s="32">
        <f t="shared" si="222"/>
        <v>0</v>
      </c>
      <c r="V1011" s="32">
        <f t="shared" si="215"/>
        <v>492</v>
      </c>
      <c r="W1011" s="32">
        <f t="shared" si="223"/>
        <v>492</v>
      </c>
      <c r="X1011" s="32">
        <f t="shared" si="224"/>
        <v>492</v>
      </c>
    </row>
    <row r="1012" spans="1:24" x14ac:dyDescent="0.25">
      <c r="A1012" s="2"/>
      <c r="B1012" s="2" t="s">
        <v>3</v>
      </c>
      <c r="C1012" s="2">
        <f t="shared" si="225"/>
        <v>42</v>
      </c>
      <c r="D1012" s="2">
        <f t="shared" si="226"/>
        <v>24</v>
      </c>
      <c r="E1012" s="2">
        <f t="shared" si="218"/>
        <v>1008</v>
      </c>
      <c r="F1012" s="11">
        <v>409.5</v>
      </c>
      <c r="G1012" s="9">
        <v>0</v>
      </c>
      <c r="H1012" s="9">
        <v>0</v>
      </c>
      <c r="I1012" s="10">
        <v>0</v>
      </c>
      <c r="J1012" s="9">
        <v>0.25567762945720401</v>
      </c>
      <c r="K1012" s="9">
        <v>0.25567762945720401</v>
      </c>
      <c r="L1012" s="9">
        <v>0.38400000000000001</v>
      </c>
      <c r="N1012" s="32">
        <f>IF('System Design'!$F$8=1,'Hourly Demand and Generation'!G1012*'System Design'!$F$21,IF('System Design'!$F$8=2,'Hourly Demand and Generation'!H1012*'System Design'!$F$21,IF('System Design'!$F$8=3,'Hourly Demand and Generation'!I1012*'System Design'!$F$21)))</f>
        <v>0</v>
      </c>
      <c r="O1012" s="32">
        <f>IF('System Design'!$F$8=1,'Hourly Demand and Generation'!J1012*'System Design'!$F$22,IF('System Design'!$F$8=2,'Hourly Demand and Generation'!K1012*'System Design'!$F$22,IF('System Design'!$F$8=3,'Hourly Demand and Generation'!L1012*'System Design'!$F$22)))</f>
        <v>960</v>
      </c>
      <c r="Q1012" s="32">
        <f t="shared" si="214"/>
        <v>0</v>
      </c>
      <c r="R1012" s="32">
        <f t="shared" si="219"/>
        <v>5400</v>
      </c>
      <c r="S1012" s="32">
        <f t="shared" si="220"/>
        <v>0</v>
      </c>
      <c r="T1012" s="32">
        <f t="shared" si="221"/>
        <v>21600</v>
      </c>
      <c r="U1012" s="32">
        <f t="shared" si="222"/>
        <v>0</v>
      </c>
      <c r="V1012" s="32">
        <f t="shared" si="215"/>
        <v>550.5</v>
      </c>
      <c r="W1012" s="32">
        <f t="shared" si="223"/>
        <v>550.5</v>
      </c>
      <c r="X1012" s="32">
        <f t="shared" si="224"/>
        <v>550.5</v>
      </c>
    </row>
    <row r="1013" spans="1:24" x14ac:dyDescent="0.25">
      <c r="A1013" s="2"/>
      <c r="B1013" s="2" t="s">
        <v>3</v>
      </c>
      <c r="C1013" s="2">
        <f>C1012+1</f>
        <v>43</v>
      </c>
      <c r="D1013" s="2">
        <v>1</v>
      </c>
      <c r="E1013" s="2">
        <f t="shared" si="218"/>
        <v>1009</v>
      </c>
      <c r="F1013" s="11">
        <v>351</v>
      </c>
      <c r="G1013" s="9">
        <v>0</v>
      </c>
      <c r="H1013" s="9">
        <v>0</v>
      </c>
      <c r="I1013" s="9">
        <v>0</v>
      </c>
      <c r="J1013" s="9">
        <v>0.298895914338489</v>
      </c>
      <c r="K1013" s="9">
        <v>0.298895914338489</v>
      </c>
      <c r="L1013" s="9">
        <v>0.48</v>
      </c>
      <c r="N1013" s="32">
        <f>IF('System Design'!$F$8=1,'Hourly Demand and Generation'!G1013*'System Design'!$F$21,IF('System Design'!$F$8=2,'Hourly Demand and Generation'!H1013*'System Design'!$F$21,IF('System Design'!$F$8=3,'Hourly Demand and Generation'!I1013*'System Design'!$F$21)))</f>
        <v>0</v>
      </c>
      <c r="O1013" s="32">
        <f>IF('System Design'!$F$8=1,'Hourly Demand and Generation'!J1013*'System Design'!$F$22,IF('System Design'!$F$8=2,'Hourly Demand and Generation'!K1013*'System Design'!$F$22,IF('System Design'!$F$8=3,'Hourly Demand and Generation'!L1013*'System Design'!$F$22)))</f>
        <v>1200</v>
      </c>
      <c r="Q1013" s="32">
        <f t="shared" si="214"/>
        <v>0</v>
      </c>
      <c r="R1013" s="32">
        <f t="shared" si="219"/>
        <v>5400</v>
      </c>
      <c r="S1013" s="32">
        <f t="shared" si="220"/>
        <v>0</v>
      </c>
      <c r="T1013" s="32">
        <f t="shared" si="221"/>
        <v>21600</v>
      </c>
      <c r="U1013" s="32">
        <f t="shared" si="222"/>
        <v>0</v>
      </c>
      <c r="V1013" s="32">
        <f t="shared" si="215"/>
        <v>849</v>
      </c>
      <c r="W1013" s="32">
        <f t="shared" si="223"/>
        <v>849</v>
      </c>
      <c r="X1013" s="32">
        <f t="shared" si="224"/>
        <v>849</v>
      </c>
    </row>
    <row r="1014" spans="1:24" x14ac:dyDescent="0.25">
      <c r="A1014" s="2"/>
      <c r="B1014" s="2" t="s">
        <v>3</v>
      </c>
      <c r="C1014" s="2">
        <f>C1013</f>
        <v>43</v>
      </c>
      <c r="D1014" s="2">
        <f>D1013+1</f>
        <v>2</v>
      </c>
      <c r="E1014" s="2">
        <f t="shared" si="218"/>
        <v>1010</v>
      </c>
      <c r="F1014" s="11">
        <v>321.75</v>
      </c>
      <c r="G1014" s="9">
        <v>0</v>
      </c>
      <c r="H1014" s="9">
        <v>0</v>
      </c>
      <c r="I1014" s="10">
        <v>0</v>
      </c>
      <c r="J1014" s="9">
        <v>0.26900632290463999</v>
      </c>
      <c r="K1014" s="9">
        <v>0.26900632290463999</v>
      </c>
      <c r="L1014" s="9">
        <v>0.432</v>
      </c>
      <c r="N1014" s="32">
        <f>IF('System Design'!$F$8=1,'Hourly Demand and Generation'!G1014*'System Design'!$F$21,IF('System Design'!$F$8=2,'Hourly Demand and Generation'!H1014*'System Design'!$F$21,IF('System Design'!$F$8=3,'Hourly Demand and Generation'!I1014*'System Design'!$F$21)))</f>
        <v>0</v>
      </c>
      <c r="O1014" s="32">
        <f>IF('System Design'!$F$8=1,'Hourly Demand and Generation'!J1014*'System Design'!$F$22,IF('System Design'!$F$8=2,'Hourly Demand and Generation'!K1014*'System Design'!$F$22,IF('System Design'!$F$8=3,'Hourly Demand and Generation'!L1014*'System Design'!$F$22)))</f>
        <v>1080</v>
      </c>
      <c r="Q1014" s="32">
        <f t="shared" si="214"/>
        <v>0</v>
      </c>
      <c r="R1014" s="32">
        <f t="shared" si="219"/>
        <v>5400</v>
      </c>
      <c r="S1014" s="32">
        <f t="shared" si="220"/>
        <v>0</v>
      </c>
      <c r="T1014" s="32">
        <f t="shared" si="221"/>
        <v>21600</v>
      </c>
      <c r="U1014" s="32">
        <f t="shared" si="222"/>
        <v>0</v>
      </c>
      <c r="V1014" s="32">
        <f t="shared" si="215"/>
        <v>758.25</v>
      </c>
      <c r="W1014" s="32">
        <f t="shared" si="223"/>
        <v>758.25</v>
      </c>
      <c r="X1014" s="32">
        <f t="shared" si="224"/>
        <v>758.25</v>
      </c>
    </row>
    <row r="1015" spans="1:24" x14ac:dyDescent="0.25">
      <c r="A1015" s="2"/>
      <c r="B1015" s="2" t="s">
        <v>3</v>
      </c>
      <c r="C1015" s="2">
        <f t="shared" ref="C1015:C1036" si="227">C1014</f>
        <v>43</v>
      </c>
      <c r="D1015" s="2">
        <f t="shared" ref="D1015:D1036" si="228">D1014+1</f>
        <v>3</v>
      </c>
      <c r="E1015" s="2">
        <f t="shared" si="218"/>
        <v>1011</v>
      </c>
      <c r="F1015" s="11">
        <v>292.5</v>
      </c>
      <c r="G1015" s="9">
        <v>0</v>
      </c>
      <c r="H1015" s="9">
        <v>0</v>
      </c>
      <c r="I1015" s="10">
        <v>0</v>
      </c>
      <c r="J1015" s="9">
        <v>0.26900632290463999</v>
      </c>
      <c r="K1015" s="9">
        <v>0.26900632290463999</v>
      </c>
      <c r="L1015" s="9">
        <v>0.432</v>
      </c>
      <c r="N1015" s="32">
        <f>IF('System Design'!$F$8=1,'Hourly Demand and Generation'!G1015*'System Design'!$F$21,IF('System Design'!$F$8=2,'Hourly Demand and Generation'!H1015*'System Design'!$F$21,IF('System Design'!$F$8=3,'Hourly Demand and Generation'!I1015*'System Design'!$F$21)))</f>
        <v>0</v>
      </c>
      <c r="O1015" s="32">
        <f>IF('System Design'!$F$8=1,'Hourly Demand and Generation'!J1015*'System Design'!$F$22,IF('System Design'!$F$8=2,'Hourly Demand and Generation'!K1015*'System Design'!$F$22,IF('System Design'!$F$8=3,'Hourly Demand and Generation'!L1015*'System Design'!$F$22)))</f>
        <v>1080</v>
      </c>
      <c r="Q1015" s="32">
        <f t="shared" si="214"/>
        <v>0</v>
      </c>
      <c r="R1015" s="32">
        <f t="shared" si="219"/>
        <v>5400</v>
      </c>
      <c r="S1015" s="32">
        <f t="shared" si="220"/>
        <v>0</v>
      </c>
      <c r="T1015" s="32">
        <f t="shared" si="221"/>
        <v>21600</v>
      </c>
      <c r="U1015" s="32">
        <f t="shared" si="222"/>
        <v>0</v>
      </c>
      <c r="V1015" s="32">
        <f t="shared" si="215"/>
        <v>787.5</v>
      </c>
      <c r="W1015" s="32">
        <f t="shared" si="223"/>
        <v>787.5</v>
      </c>
      <c r="X1015" s="32">
        <f t="shared" si="224"/>
        <v>787.5</v>
      </c>
    </row>
    <row r="1016" spans="1:24" x14ac:dyDescent="0.25">
      <c r="A1016" s="2"/>
      <c r="B1016" s="2" t="s">
        <v>3</v>
      </c>
      <c r="C1016" s="2">
        <f t="shared" si="227"/>
        <v>43</v>
      </c>
      <c r="D1016" s="2">
        <f t="shared" si="228"/>
        <v>4</v>
      </c>
      <c r="E1016" s="2">
        <f t="shared" si="218"/>
        <v>1012</v>
      </c>
      <c r="F1016" s="11">
        <v>351</v>
      </c>
      <c r="G1016" s="9">
        <v>0</v>
      </c>
      <c r="H1016" s="9">
        <v>0</v>
      </c>
      <c r="I1016" s="10">
        <v>0</v>
      </c>
      <c r="J1016" s="9">
        <v>0.298895914338489</v>
      </c>
      <c r="K1016" s="9">
        <v>0.298895914338489</v>
      </c>
      <c r="L1016" s="9">
        <v>0.48</v>
      </c>
      <c r="N1016" s="32">
        <f>IF('System Design'!$F$8=1,'Hourly Demand and Generation'!G1016*'System Design'!$F$21,IF('System Design'!$F$8=2,'Hourly Demand and Generation'!H1016*'System Design'!$F$21,IF('System Design'!$F$8=3,'Hourly Demand and Generation'!I1016*'System Design'!$F$21)))</f>
        <v>0</v>
      </c>
      <c r="O1016" s="32">
        <f>IF('System Design'!$F$8=1,'Hourly Demand and Generation'!J1016*'System Design'!$F$22,IF('System Design'!$F$8=2,'Hourly Demand and Generation'!K1016*'System Design'!$F$22,IF('System Design'!$F$8=3,'Hourly Demand and Generation'!L1016*'System Design'!$F$22)))</f>
        <v>1200</v>
      </c>
      <c r="Q1016" s="32">
        <f t="shared" si="214"/>
        <v>0</v>
      </c>
      <c r="R1016" s="32">
        <f t="shared" si="219"/>
        <v>5400</v>
      </c>
      <c r="S1016" s="32">
        <f t="shared" si="220"/>
        <v>0</v>
      </c>
      <c r="T1016" s="32">
        <f t="shared" si="221"/>
        <v>21600</v>
      </c>
      <c r="U1016" s="32">
        <f t="shared" si="222"/>
        <v>0</v>
      </c>
      <c r="V1016" s="32">
        <f t="shared" si="215"/>
        <v>849</v>
      </c>
      <c r="W1016" s="32">
        <f t="shared" si="223"/>
        <v>849</v>
      </c>
      <c r="X1016" s="32">
        <f t="shared" si="224"/>
        <v>849</v>
      </c>
    </row>
    <row r="1017" spans="1:24" x14ac:dyDescent="0.25">
      <c r="A1017" s="2"/>
      <c r="B1017" s="2" t="s">
        <v>3</v>
      </c>
      <c r="C1017" s="2">
        <f t="shared" si="227"/>
        <v>43</v>
      </c>
      <c r="D1017" s="2">
        <f t="shared" si="228"/>
        <v>5</v>
      </c>
      <c r="E1017" s="2">
        <f t="shared" si="218"/>
        <v>1013</v>
      </c>
      <c r="F1017" s="11">
        <v>380.25</v>
      </c>
      <c r="G1017" s="9">
        <v>0</v>
      </c>
      <c r="H1017" s="9">
        <v>1.9466894134417399E-2</v>
      </c>
      <c r="I1017" s="10">
        <v>3.8933788268834799E-2</v>
      </c>
      <c r="J1017" s="9">
        <v>0.23911673147079099</v>
      </c>
      <c r="K1017" s="9">
        <v>0.23911673147079099</v>
      </c>
      <c r="L1017" s="9">
        <v>0.38400000000000001</v>
      </c>
      <c r="N1017" s="32">
        <f>IF('System Design'!$F$8=1,'Hourly Demand and Generation'!G1017*'System Design'!$F$21,IF('System Design'!$F$8=2,'Hourly Demand and Generation'!H1017*'System Design'!$F$21,IF('System Design'!$F$8=3,'Hourly Demand and Generation'!I1017*'System Design'!$F$21)))</f>
        <v>19.466894134417398</v>
      </c>
      <c r="O1017" s="32">
        <f>IF('System Design'!$F$8=1,'Hourly Demand and Generation'!J1017*'System Design'!$F$22,IF('System Design'!$F$8=2,'Hourly Demand and Generation'!K1017*'System Design'!$F$22,IF('System Design'!$F$8=3,'Hourly Demand and Generation'!L1017*'System Design'!$F$22)))</f>
        <v>960</v>
      </c>
      <c r="Q1017" s="32">
        <f t="shared" si="214"/>
        <v>0</v>
      </c>
      <c r="R1017" s="32">
        <f t="shared" si="219"/>
        <v>5400</v>
      </c>
      <c r="S1017" s="32">
        <f t="shared" si="220"/>
        <v>0</v>
      </c>
      <c r="T1017" s="32">
        <f t="shared" si="221"/>
        <v>21600</v>
      </c>
      <c r="U1017" s="32">
        <f t="shared" si="222"/>
        <v>0</v>
      </c>
      <c r="V1017" s="32">
        <f t="shared" si="215"/>
        <v>599.21689413441743</v>
      </c>
      <c r="W1017" s="32">
        <f t="shared" si="223"/>
        <v>599.21689413441743</v>
      </c>
      <c r="X1017" s="32">
        <f t="shared" si="224"/>
        <v>599.21689413441743</v>
      </c>
    </row>
    <row r="1018" spans="1:24" x14ac:dyDescent="0.25">
      <c r="A1018" s="2"/>
      <c r="B1018" s="2" t="s">
        <v>3</v>
      </c>
      <c r="C1018" s="2">
        <f t="shared" si="227"/>
        <v>43</v>
      </c>
      <c r="D1018" s="2">
        <f t="shared" si="228"/>
        <v>6</v>
      </c>
      <c r="E1018" s="2">
        <f t="shared" si="218"/>
        <v>1014</v>
      </c>
      <c r="F1018" s="11">
        <v>409.5</v>
      </c>
      <c r="G1018" s="9">
        <v>3.8933788268834799E-2</v>
      </c>
      <c r="H1018" s="9">
        <v>6.0834044170054398E-2</v>
      </c>
      <c r="I1018" s="10">
        <v>8.2734300071273997E-2</v>
      </c>
      <c r="J1018" s="9">
        <v>0.23911673147079099</v>
      </c>
      <c r="K1018" s="9">
        <v>0.23911673147079099</v>
      </c>
      <c r="L1018" s="9">
        <v>0.38400000000000001</v>
      </c>
      <c r="N1018" s="32">
        <f>IF('System Design'!$F$8=1,'Hourly Demand and Generation'!G1018*'System Design'!$F$21,IF('System Design'!$F$8=2,'Hourly Demand and Generation'!H1018*'System Design'!$F$21,IF('System Design'!$F$8=3,'Hourly Demand and Generation'!I1018*'System Design'!$F$21)))</f>
        <v>41.367150035636996</v>
      </c>
      <c r="O1018" s="32">
        <f>IF('System Design'!$F$8=1,'Hourly Demand and Generation'!J1018*'System Design'!$F$22,IF('System Design'!$F$8=2,'Hourly Demand and Generation'!K1018*'System Design'!$F$22,IF('System Design'!$F$8=3,'Hourly Demand and Generation'!L1018*'System Design'!$F$22)))</f>
        <v>960</v>
      </c>
      <c r="Q1018" s="32">
        <f t="shared" si="214"/>
        <v>0</v>
      </c>
      <c r="R1018" s="32">
        <f t="shared" si="219"/>
        <v>5400</v>
      </c>
      <c r="S1018" s="32">
        <f t="shared" si="220"/>
        <v>0</v>
      </c>
      <c r="T1018" s="32">
        <f t="shared" si="221"/>
        <v>21600</v>
      </c>
      <c r="U1018" s="32">
        <f t="shared" si="222"/>
        <v>0</v>
      </c>
      <c r="V1018" s="32">
        <f t="shared" si="215"/>
        <v>591.867150035637</v>
      </c>
      <c r="W1018" s="32">
        <f t="shared" si="223"/>
        <v>591.867150035637</v>
      </c>
      <c r="X1018" s="32">
        <f t="shared" si="224"/>
        <v>591.867150035637</v>
      </c>
    </row>
    <row r="1019" spans="1:24" x14ac:dyDescent="0.25">
      <c r="A1019" s="2"/>
      <c r="B1019" s="2" t="s">
        <v>3</v>
      </c>
      <c r="C1019" s="2">
        <f t="shared" si="227"/>
        <v>43</v>
      </c>
      <c r="D1019" s="2">
        <f t="shared" si="228"/>
        <v>7</v>
      </c>
      <c r="E1019" s="2">
        <f t="shared" si="218"/>
        <v>1015</v>
      </c>
      <c r="F1019" s="11">
        <v>438.75</v>
      </c>
      <c r="G1019" s="9">
        <v>8.2734300071273997E-2</v>
      </c>
      <c r="H1019" s="9">
        <v>0.102201194205691</v>
      </c>
      <c r="I1019" s="10">
        <v>0.121668088340109</v>
      </c>
      <c r="J1019" s="9">
        <v>0.26900632290463999</v>
      </c>
      <c r="K1019" s="9">
        <v>0.26900632290463999</v>
      </c>
      <c r="L1019" s="9">
        <v>0.432</v>
      </c>
      <c r="N1019" s="32">
        <f>IF('System Design'!$F$8=1,'Hourly Demand and Generation'!G1019*'System Design'!$F$21,IF('System Design'!$F$8=2,'Hourly Demand and Generation'!H1019*'System Design'!$F$21,IF('System Design'!$F$8=3,'Hourly Demand and Generation'!I1019*'System Design'!$F$21)))</f>
        <v>60.834044170054504</v>
      </c>
      <c r="O1019" s="32">
        <f>IF('System Design'!$F$8=1,'Hourly Demand and Generation'!J1019*'System Design'!$F$22,IF('System Design'!$F$8=2,'Hourly Demand and Generation'!K1019*'System Design'!$F$22,IF('System Design'!$F$8=3,'Hourly Demand and Generation'!L1019*'System Design'!$F$22)))</f>
        <v>1080</v>
      </c>
      <c r="Q1019" s="32">
        <f t="shared" si="214"/>
        <v>0</v>
      </c>
      <c r="R1019" s="32">
        <f t="shared" si="219"/>
        <v>5400</v>
      </c>
      <c r="S1019" s="32">
        <f t="shared" si="220"/>
        <v>0</v>
      </c>
      <c r="T1019" s="32">
        <f t="shared" si="221"/>
        <v>21600</v>
      </c>
      <c r="U1019" s="32">
        <f t="shared" si="222"/>
        <v>0</v>
      </c>
      <c r="V1019" s="32">
        <f t="shared" si="215"/>
        <v>702.08404417005454</v>
      </c>
      <c r="W1019" s="32">
        <f t="shared" si="223"/>
        <v>702.08404417005454</v>
      </c>
      <c r="X1019" s="32">
        <f t="shared" si="224"/>
        <v>702.08404417005454</v>
      </c>
    </row>
    <row r="1020" spans="1:24" x14ac:dyDescent="0.25">
      <c r="A1020" s="2"/>
      <c r="B1020" s="2" t="s">
        <v>3</v>
      </c>
      <c r="C1020" s="2">
        <f t="shared" si="227"/>
        <v>43</v>
      </c>
      <c r="D1020" s="2">
        <f t="shared" si="228"/>
        <v>8</v>
      </c>
      <c r="E1020" s="2">
        <f t="shared" si="218"/>
        <v>1016</v>
      </c>
      <c r="F1020" s="11">
        <v>468</v>
      </c>
      <c r="G1020" s="9">
        <v>0.16060187660894401</v>
      </c>
      <c r="H1020" s="9">
        <v>0.18250213251016301</v>
      </c>
      <c r="I1020" s="10">
        <v>0.204402388411383</v>
      </c>
      <c r="J1020" s="9">
        <v>0.26900632290463999</v>
      </c>
      <c r="K1020" s="9">
        <v>0.26900632290463999</v>
      </c>
      <c r="L1020" s="9">
        <v>0.432</v>
      </c>
      <c r="N1020" s="32">
        <f>IF('System Design'!$F$8=1,'Hourly Demand and Generation'!G1020*'System Design'!$F$21,IF('System Design'!$F$8=2,'Hourly Demand and Generation'!H1020*'System Design'!$F$21,IF('System Design'!$F$8=3,'Hourly Demand and Generation'!I1020*'System Design'!$F$21)))</f>
        <v>102.20119420569151</v>
      </c>
      <c r="O1020" s="32">
        <f>IF('System Design'!$F$8=1,'Hourly Demand and Generation'!J1020*'System Design'!$F$22,IF('System Design'!$F$8=2,'Hourly Demand and Generation'!K1020*'System Design'!$F$22,IF('System Design'!$F$8=3,'Hourly Demand and Generation'!L1020*'System Design'!$F$22)))</f>
        <v>1080</v>
      </c>
      <c r="Q1020" s="32">
        <f t="shared" si="214"/>
        <v>0</v>
      </c>
      <c r="R1020" s="32">
        <f t="shared" si="219"/>
        <v>5400</v>
      </c>
      <c r="S1020" s="32">
        <f t="shared" si="220"/>
        <v>0</v>
      </c>
      <c r="T1020" s="32">
        <f t="shared" si="221"/>
        <v>21600</v>
      </c>
      <c r="U1020" s="32">
        <f t="shared" si="222"/>
        <v>0</v>
      </c>
      <c r="V1020" s="32">
        <f t="shared" si="215"/>
        <v>714.20119420569154</v>
      </c>
      <c r="W1020" s="32">
        <f t="shared" si="223"/>
        <v>714.20119420569154</v>
      </c>
      <c r="X1020" s="32">
        <f t="shared" si="224"/>
        <v>714.20119420569154</v>
      </c>
    </row>
    <row r="1021" spans="1:24" x14ac:dyDescent="0.25">
      <c r="A1021" s="2"/>
      <c r="B1021" s="2" t="s">
        <v>3</v>
      </c>
      <c r="C1021" s="2">
        <f t="shared" si="227"/>
        <v>43</v>
      </c>
      <c r="D1021" s="2">
        <f t="shared" si="228"/>
        <v>9</v>
      </c>
      <c r="E1021" s="2">
        <f t="shared" si="218"/>
        <v>1017</v>
      </c>
      <c r="F1021" s="11">
        <v>468</v>
      </c>
      <c r="G1021" s="9">
        <v>0.24333617668021801</v>
      </c>
      <c r="H1021" s="9">
        <v>0.262803070814635</v>
      </c>
      <c r="I1021" s="10">
        <v>0.28226996494905199</v>
      </c>
      <c r="J1021" s="9">
        <v>0.23911673147079099</v>
      </c>
      <c r="K1021" s="9">
        <v>0.23911673147079099</v>
      </c>
      <c r="L1021" s="9">
        <v>0.38400000000000001</v>
      </c>
      <c r="N1021" s="32">
        <f>IF('System Design'!$F$8=1,'Hourly Demand and Generation'!G1021*'System Design'!$F$21,IF('System Design'!$F$8=2,'Hourly Demand and Generation'!H1021*'System Design'!$F$21,IF('System Design'!$F$8=3,'Hourly Demand and Generation'!I1021*'System Design'!$F$21)))</f>
        <v>141.134982474526</v>
      </c>
      <c r="O1021" s="32">
        <f>IF('System Design'!$F$8=1,'Hourly Demand and Generation'!J1021*'System Design'!$F$22,IF('System Design'!$F$8=2,'Hourly Demand and Generation'!K1021*'System Design'!$F$22,IF('System Design'!$F$8=3,'Hourly Demand and Generation'!L1021*'System Design'!$F$22)))</f>
        <v>960</v>
      </c>
      <c r="Q1021" s="32">
        <f t="shared" si="214"/>
        <v>0</v>
      </c>
      <c r="R1021" s="32">
        <f t="shared" si="219"/>
        <v>5400</v>
      </c>
      <c r="S1021" s="32">
        <f t="shared" si="220"/>
        <v>0</v>
      </c>
      <c r="T1021" s="32">
        <f t="shared" si="221"/>
        <v>21600</v>
      </c>
      <c r="U1021" s="32">
        <f t="shared" si="222"/>
        <v>0</v>
      </c>
      <c r="V1021" s="32">
        <f t="shared" si="215"/>
        <v>633.13498247452594</v>
      </c>
      <c r="W1021" s="32">
        <f t="shared" si="223"/>
        <v>633.13498247452594</v>
      </c>
      <c r="X1021" s="32">
        <f t="shared" si="224"/>
        <v>633.13498247452594</v>
      </c>
    </row>
    <row r="1022" spans="1:24" x14ac:dyDescent="0.25">
      <c r="A1022" s="2"/>
      <c r="B1022" s="2" t="s">
        <v>3</v>
      </c>
      <c r="C1022" s="2">
        <f t="shared" si="227"/>
        <v>43</v>
      </c>
      <c r="D1022" s="2">
        <f t="shared" si="228"/>
        <v>10</v>
      </c>
      <c r="E1022" s="2">
        <f t="shared" si="218"/>
        <v>1018</v>
      </c>
      <c r="F1022" s="11">
        <v>456.3</v>
      </c>
      <c r="G1022" s="9">
        <v>0.32607047675149198</v>
      </c>
      <c r="H1022" s="9">
        <v>0.34553737088590902</v>
      </c>
      <c r="I1022" s="10">
        <v>0.36500426502032601</v>
      </c>
      <c r="J1022" s="9">
        <v>0.26900632290463999</v>
      </c>
      <c r="K1022" s="9">
        <v>0.26900632290463999</v>
      </c>
      <c r="L1022" s="9">
        <v>0.432</v>
      </c>
      <c r="N1022" s="32">
        <f>IF('System Design'!$F$8=1,'Hourly Demand and Generation'!G1022*'System Design'!$F$21,IF('System Design'!$F$8=2,'Hourly Demand and Generation'!H1022*'System Design'!$F$21,IF('System Design'!$F$8=3,'Hourly Demand and Generation'!I1022*'System Design'!$F$21)))</f>
        <v>182.50213251016299</v>
      </c>
      <c r="O1022" s="32">
        <f>IF('System Design'!$F$8=1,'Hourly Demand and Generation'!J1022*'System Design'!$F$22,IF('System Design'!$F$8=2,'Hourly Demand and Generation'!K1022*'System Design'!$F$22,IF('System Design'!$F$8=3,'Hourly Demand and Generation'!L1022*'System Design'!$F$22)))</f>
        <v>1080</v>
      </c>
      <c r="Q1022" s="32">
        <f t="shared" si="214"/>
        <v>0</v>
      </c>
      <c r="R1022" s="32">
        <f t="shared" si="219"/>
        <v>5400</v>
      </c>
      <c r="S1022" s="32">
        <f t="shared" si="220"/>
        <v>0</v>
      </c>
      <c r="T1022" s="32">
        <f t="shared" si="221"/>
        <v>21600</v>
      </c>
      <c r="U1022" s="32">
        <f t="shared" si="222"/>
        <v>0</v>
      </c>
      <c r="V1022" s="32">
        <f t="shared" si="215"/>
        <v>806.20213251016298</v>
      </c>
      <c r="W1022" s="32">
        <f t="shared" si="223"/>
        <v>806.20213251016298</v>
      </c>
      <c r="X1022" s="32">
        <f t="shared" si="224"/>
        <v>806.20213251016298</v>
      </c>
    </row>
    <row r="1023" spans="1:24" x14ac:dyDescent="0.25">
      <c r="A1023" s="2"/>
      <c r="B1023" s="2" t="s">
        <v>3</v>
      </c>
      <c r="C1023" s="2">
        <f t="shared" si="227"/>
        <v>43</v>
      </c>
      <c r="D1023" s="2">
        <f t="shared" si="228"/>
        <v>11</v>
      </c>
      <c r="E1023" s="2">
        <f t="shared" si="218"/>
        <v>1019</v>
      </c>
      <c r="F1023" s="11">
        <v>450.45</v>
      </c>
      <c r="G1023" s="9">
        <v>0.40393805328916099</v>
      </c>
      <c r="H1023" s="9">
        <v>0.42583830919038101</v>
      </c>
      <c r="I1023" s="10">
        <v>0.44773856509159998</v>
      </c>
      <c r="J1023" s="9">
        <v>0.23911673147079099</v>
      </c>
      <c r="K1023" s="9">
        <v>0.23911673147079099</v>
      </c>
      <c r="L1023" s="9">
        <v>0.38400000000000001</v>
      </c>
      <c r="N1023" s="32">
        <f>IF('System Design'!$F$8=1,'Hourly Demand and Generation'!G1023*'System Design'!$F$21,IF('System Design'!$F$8=2,'Hourly Demand and Generation'!H1023*'System Design'!$F$21,IF('System Design'!$F$8=3,'Hourly Demand and Generation'!I1023*'System Design'!$F$21)))</f>
        <v>223.86928254579999</v>
      </c>
      <c r="O1023" s="32">
        <f>IF('System Design'!$F$8=1,'Hourly Demand and Generation'!J1023*'System Design'!$F$22,IF('System Design'!$F$8=2,'Hourly Demand and Generation'!K1023*'System Design'!$F$22,IF('System Design'!$F$8=3,'Hourly Demand and Generation'!L1023*'System Design'!$F$22)))</f>
        <v>960</v>
      </c>
      <c r="Q1023" s="32">
        <f t="shared" si="214"/>
        <v>0</v>
      </c>
      <c r="R1023" s="32">
        <f t="shared" si="219"/>
        <v>5400</v>
      </c>
      <c r="S1023" s="32">
        <f t="shared" si="220"/>
        <v>0</v>
      </c>
      <c r="T1023" s="32">
        <f t="shared" si="221"/>
        <v>21600</v>
      </c>
      <c r="U1023" s="32">
        <f t="shared" si="222"/>
        <v>0</v>
      </c>
      <c r="V1023" s="32">
        <f t="shared" si="215"/>
        <v>733.41928254579989</v>
      </c>
      <c r="W1023" s="32">
        <f t="shared" si="223"/>
        <v>733.41928254579989</v>
      </c>
      <c r="X1023" s="32">
        <f t="shared" si="224"/>
        <v>733.41928254579989</v>
      </c>
    </row>
    <row r="1024" spans="1:24" x14ac:dyDescent="0.25">
      <c r="A1024" s="2"/>
      <c r="B1024" s="2" t="s">
        <v>3</v>
      </c>
      <c r="C1024" s="2">
        <f t="shared" si="227"/>
        <v>43</v>
      </c>
      <c r="D1024" s="2">
        <f t="shared" si="228"/>
        <v>12</v>
      </c>
      <c r="E1024" s="2">
        <f t="shared" si="218"/>
        <v>1020</v>
      </c>
      <c r="F1024" s="11">
        <v>450.45</v>
      </c>
      <c r="G1024" s="9">
        <v>0.48667235336043502</v>
      </c>
      <c r="H1024" s="9">
        <v>0.48667235336043502</v>
      </c>
      <c r="I1024" s="10">
        <v>0.48667235336043502</v>
      </c>
      <c r="J1024" s="9">
        <v>0.22417193575386599</v>
      </c>
      <c r="K1024" s="9">
        <v>0.22417193575386599</v>
      </c>
      <c r="L1024" s="9">
        <v>0.36</v>
      </c>
      <c r="N1024" s="32">
        <f>IF('System Design'!$F$8=1,'Hourly Demand and Generation'!G1024*'System Design'!$F$21,IF('System Design'!$F$8=2,'Hourly Demand and Generation'!H1024*'System Design'!$F$21,IF('System Design'!$F$8=3,'Hourly Demand and Generation'!I1024*'System Design'!$F$21)))</f>
        <v>243.33617668021751</v>
      </c>
      <c r="O1024" s="32">
        <f>IF('System Design'!$F$8=1,'Hourly Demand and Generation'!J1024*'System Design'!$F$22,IF('System Design'!$F$8=2,'Hourly Demand and Generation'!K1024*'System Design'!$F$22,IF('System Design'!$F$8=3,'Hourly Demand and Generation'!L1024*'System Design'!$F$22)))</f>
        <v>900</v>
      </c>
      <c r="Q1024" s="32">
        <f t="shared" si="214"/>
        <v>0</v>
      </c>
      <c r="R1024" s="32">
        <f t="shared" si="219"/>
        <v>5400</v>
      </c>
      <c r="S1024" s="32">
        <f t="shared" si="220"/>
        <v>0</v>
      </c>
      <c r="T1024" s="32">
        <f t="shared" si="221"/>
        <v>21600</v>
      </c>
      <c r="U1024" s="32">
        <f t="shared" si="222"/>
        <v>0</v>
      </c>
      <c r="V1024" s="32">
        <f t="shared" si="215"/>
        <v>692.88617668021743</v>
      </c>
      <c r="W1024" s="32">
        <f t="shared" si="223"/>
        <v>692.88617668021743</v>
      </c>
      <c r="X1024" s="32">
        <f t="shared" si="224"/>
        <v>692.88617668021743</v>
      </c>
    </row>
    <row r="1025" spans="1:24" x14ac:dyDescent="0.25">
      <c r="A1025" s="2"/>
      <c r="B1025" s="2" t="s">
        <v>3</v>
      </c>
      <c r="C1025" s="2">
        <f t="shared" si="227"/>
        <v>43</v>
      </c>
      <c r="D1025" s="2">
        <f t="shared" si="228"/>
        <v>13</v>
      </c>
      <c r="E1025" s="2">
        <f t="shared" si="218"/>
        <v>1021</v>
      </c>
      <c r="F1025" s="11">
        <v>468</v>
      </c>
      <c r="G1025" s="9">
        <v>0.40393805328916099</v>
      </c>
      <c r="H1025" s="9">
        <v>0.42583830919038101</v>
      </c>
      <c r="I1025" s="10">
        <v>0.44773856509159998</v>
      </c>
      <c r="J1025" s="9">
        <v>0.23911673147079099</v>
      </c>
      <c r="K1025" s="9">
        <v>0.23911673147079099</v>
      </c>
      <c r="L1025" s="9">
        <v>0.38400000000000001</v>
      </c>
      <c r="N1025" s="32">
        <f>IF('System Design'!$F$8=1,'Hourly Demand and Generation'!G1025*'System Design'!$F$21,IF('System Design'!$F$8=2,'Hourly Demand and Generation'!H1025*'System Design'!$F$21,IF('System Design'!$F$8=3,'Hourly Demand and Generation'!I1025*'System Design'!$F$21)))</f>
        <v>223.86928254579999</v>
      </c>
      <c r="O1025" s="32">
        <f>IF('System Design'!$F$8=1,'Hourly Demand and Generation'!J1025*'System Design'!$F$22,IF('System Design'!$F$8=2,'Hourly Demand and Generation'!K1025*'System Design'!$F$22,IF('System Design'!$F$8=3,'Hourly Demand and Generation'!L1025*'System Design'!$F$22)))</f>
        <v>960</v>
      </c>
      <c r="Q1025" s="32">
        <f t="shared" si="214"/>
        <v>0</v>
      </c>
      <c r="R1025" s="32">
        <f t="shared" si="219"/>
        <v>5400</v>
      </c>
      <c r="S1025" s="32">
        <f t="shared" si="220"/>
        <v>0</v>
      </c>
      <c r="T1025" s="32">
        <f t="shared" si="221"/>
        <v>21600</v>
      </c>
      <c r="U1025" s="32">
        <f t="shared" si="222"/>
        <v>0</v>
      </c>
      <c r="V1025" s="32">
        <f t="shared" si="215"/>
        <v>715.86928254579993</v>
      </c>
      <c r="W1025" s="32">
        <f t="shared" si="223"/>
        <v>715.86928254579993</v>
      </c>
      <c r="X1025" s="32">
        <f t="shared" si="224"/>
        <v>715.86928254579993</v>
      </c>
    </row>
    <row r="1026" spans="1:24" x14ac:dyDescent="0.25">
      <c r="A1026" s="2"/>
      <c r="B1026" s="2" t="s">
        <v>3</v>
      </c>
      <c r="C1026" s="2">
        <f t="shared" si="227"/>
        <v>43</v>
      </c>
      <c r="D1026" s="2">
        <f t="shared" si="228"/>
        <v>14</v>
      </c>
      <c r="E1026" s="2">
        <f t="shared" si="218"/>
        <v>1022</v>
      </c>
      <c r="F1026" s="11">
        <v>468</v>
      </c>
      <c r="G1026" s="9">
        <v>0.32607047675149198</v>
      </c>
      <c r="H1026" s="9">
        <v>0.34553737088590902</v>
      </c>
      <c r="I1026" s="10">
        <v>0.36500426502032601</v>
      </c>
      <c r="J1026" s="9">
        <v>0.25406152718771502</v>
      </c>
      <c r="K1026" s="9">
        <v>0.25406152718771502</v>
      </c>
      <c r="L1026" s="9">
        <v>0.40799999999999997</v>
      </c>
      <c r="N1026" s="32">
        <f>IF('System Design'!$F$8=1,'Hourly Demand and Generation'!G1026*'System Design'!$F$21,IF('System Design'!$F$8=2,'Hourly Demand and Generation'!H1026*'System Design'!$F$21,IF('System Design'!$F$8=3,'Hourly Demand and Generation'!I1026*'System Design'!$F$21)))</f>
        <v>182.50213251016299</v>
      </c>
      <c r="O1026" s="32">
        <f>IF('System Design'!$F$8=1,'Hourly Demand and Generation'!J1026*'System Design'!$F$22,IF('System Design'!$F$8=2,'Hourly Demand and Generation'!K1026*'System Design'!$F$22,IF('System Design'!$F$8=3,'Hourly Demand and Generation'!L1026*'System Design'!$F$22)))</f>
        <v>1019.9999999999999</v>
      </c>
      <c r="Q1026" s="32">
        <f t="shared" si="214"/>
        <v>0</v>
      </c>
      <c r="R1026" s="32">
        <f t="shared" si="219"/>
        <v>5400</v>
      </c>
      <c r="S1026" s="32">
        <f t="shared" si="220"/>
        <v>0</v>
      </c>
      <c r="T1026" s="32">
        <f t="shared" si="221"/>
        <v>21600</v>
      </c>
      <c r="U1026" s="32">
        <f t="shared" si="222"/>
        <v>0</v>
      </c>
      <c r="V1026" s="32">
        <f t="shared" si="215"/>
        <v>734.50213251016294</v>
      </c>
      <c r="W1026" s="32">
        <f t="shared" si="223"/>
        <v>734.50213251016294</v>
      </c>
      <c r="X1026" s="32">
        <f t="shared" si="224"/>
        <v>734.50213251016294</v>
      </c>
    </row>
    <row r="1027" spans="1:24" x14ac:dyDescent="0.25">
      <c r="A1027" s="2"/>
      <c r="B1027" s="2" t="s">
        <v>3</v>
      </c>
      <c r="C1027" s="2">
        <f t="shared" si="227"/>
        <v>43</v>
      </c>
      <c r="D1027" s="2">
        <f t="shared" si="228"/>
        <v>15</v>
      </c>
      <c r="E1027" s="2">
        <f t="shared" si="218"/>
        <v>1023</v>
      </c>
      <c r="F1027" s="11">
        <v>497.25</v>
      </c>
      <c r="G1027" s="9">
        <v>0.24333617668021801</v>
      </c>
      <c r="H1027" s="9">
        <v>0.262803070814635</v>
      </c>
      <c r="I1027" s="10">
        <v>0.28226996494905199</v>
      </c>
      <c r="J1027" s="9">
        <v>0.26900632290463999</v>
      </c>
      <c r="K1027" s="9">
        <v>0.26900632290463999</v>
      </c>
      <c r="L1027" s="9">
        <v>0.432</v>
      </c>
      <c r="N1027" s="32">
        <f>IF('System Design'!$F$8=1,'Hourly Demand and Generation'!G1027*'System Design'!$F$21,IF('System Design'!$F$8=2,'Hourly Demand and Generation'!H1027*'System Design'!$F$21,IF('System Design'!$F$8=3,'Hourly Demand and Generation'!I1027*'System Design'!$F$21)))</f>
        <v>141.134982474526</v>
      </c>
      <c r="O1027" s="32">
        <f>IF('System Design'!$F$8=1,'Hourly Demand and Generation'!J1027*'System Design'!$F$22,IF('System Design'!$F$8=2,'Hourly Demand and Generation'!K1027*'System Design'!$F$22,IF('System Design'!$F$8=3,'Hourly Demand and Generation'!L1027*'System Design'!$F$22)))</f>
        <v>1080</v>
      </c>
      <c r="Q1027" s="32">
        <f t="shared" si="214"/>
        <v>0</v>
      </c>
      <c r="R1027" s="32">
        <f t="shared" si="219"/>
        <v>5400</v>
      </c>
      <c r="S1027" s="32">
        <f t="shared" si="220"/>
        <v>0</v>
      </c>
      <c r="T1027" s="32">
        <f t="shared" si="221"/>
        <v>21600</v>
      </c>
      <c r="U1027" s="32">
        <f t="shared" si="222"/>
        <v>0</v>
      </c>
      <c r="V1027" s="32">
        <f t="shared" si="215"/>
        <v>723.88498247452594</v>
      </c>
      <c r="W1027" s="32">
        <f t="shared" si="223"/>
        <v>723.88498247452594</v>
      </c>
      <c r="X1027" s="32">
        <f t="shared" si="224"/>
        <v>723.88498247452594</v>
      </c>
    </row>
    <row r="1028" spans="1:24" x14ac:dyDescent="0.25">
      <c r="A1028" s="2"/>
      <c r="B1028" s="2" t="s">
        <v>3</v>
      </c>
      <c r="C1028" s="2">
        <f t="shared" si="227"/>
        <v>43</v>
      </c>
      <c r="D1028" s="2">
        <f t="shared" si="228"/>
        <v>16</v>
      </c>
      <c r="E1028" s="2">
        <f t="shared" si="218"/>
        <v>1024</v>
      </c>
      <c r="F1028" s="11">
        <v>526.5</v>
      </c>
      <c r="G1028" s="9">
        <v>0.16060187660894401</v>
      </c>
      <c r="H1028" s="9">
        <v>0.18250213251016301</v>
      </c>
      <c r="I1028" s="10">
        <v>0.204402388411383</v>
      </c>
      <c r="J1028" s="9">
        <v>0.26900632290463999</v>
      </c>
      <c r="K1028" s="9">
        <v>0.26900632290463999</v>
      </c>
      <c r="L1028" s="9">
        <v>0.432</v>
      </c>
      <c r="N1028" s="32">
        <f>IF('System Design'!$F$8=1,'Hourly Demand and Generation'!G1028*'System Design'!$F$21,IF('System Design'!$F$8=2,'Hourly Demand and Generation'!H1028*'System Design'!$F$21,IF('System Design'!$F$8=3,'Hourly Demand and Generation'!I1028*'System Design'!$F$21)))</f>
        <v>102.20119420569151</v>
      </c>
      <c r="O1028" s="32">
        <f>IF('System Design'!$F$8=1,'Hourly Demand and Generation'!J1028*'System Design'!$F$22,IF('System Design'!$F$8=2,'Hourly Demand and Generation'!K1028*'System Design'!$F$22,IF('System Design'!$F$8=3,'Hourly Demand and Generation'!L1028*'System Design'!$F$22)))</f>
        <v>1080</v>
      </c>
      <c r="Q1028" s="32">
        <f t="shared" si="214"/>
        <v>0</v>
      </c>
      <c r="R1028" s="32">
        <f t="shared" si="219"/>
        <v>5400</v>
      </c>
      <c r="S1028" s="32">
        <f t="shared" si="220"/>
        <v>0</v>
      </c>
      <c r="T1028" s="32">
        <f t="shared" si="221"/>
        <v>21600</v>
      </c>
      <c r="U1028" s="32">
        <f t="shared" si="222"/>
        <v>0</v>
      </c>
      <c r="V1028" s="32">
        <f t="shared" si="215"/>
        <v>655.70119420569154</v>
      </c>
      <c r="W1028" s="32">
        <f t="shared" si="223"/>
        <v>655.70119420569154</v>
      </c>
      <c r="X1028" s="32">
        <f t="shared" si="224"/>
        <v>655.70119420569154</v>
      </c>
    </row>
    <row r="1029" spans="1:24" x14ac:dyDescent="0.25">
      <c r="A1029" s="2"/>
      <c r="B1029" s="2" t="s">
        <v>3</v>
      </c>
      <c r="C1029" s="2">
        <f t="shared" si="227"/>
        <v>43</v>
      </c>
      <c r="D1029" s="2">
        <f t="shared" si="228"/>
        <v>17</v>
      </c>
      <c r="E1029" s="2">
        <f t="shared" si="218"/>
        <v>1025</v>
      </c>
      <c r="F1029" s="11">
        <v>555.75</v>
      </c>
      <c r="G1029" s="9">
        <v>8.2734300071273997E-2</v>
      </c>
      <c r="H1029" s="9">
        <v>0.102201194205691</v>
      </c>
      <c r="I1029" s="10">
        <v>0.121668088340109</v>
      </c>
      <c r="J1029" s="9">
        <v>0.298895914338489</v>
      </c>
      <c r="K1029" s="9">
        <v>0.298895914338489</v>
      </c>
      <c r="L1029" s="9">
        <v>0.48</v>
      </c>
      <c r="N1029" s="32">
        <f>IF('System Design'!$F$8=1,'Hourly Demand and Generation'!G1029*'System Design'!$F$21,IF('System Design'!$F$8=2,'Hourly Demand and Generation'!H1029*'System Design'!$F$21,IF('System Design'!$F$8=3,'Hourly Demand and Generation'!I1029*'System Design'!$F$21)))</f>
        <v>60.834044170054504</v>
      </c>
      <c r="O1029" s="32">
        <f>IF('System Design'!$F$8=1,'Hourly Demand and Generation'!J1029*'System Design'!$F$22,IF('System Design'!$F$8=2,'Hourly Demand and Generation'!K1029*'System Design'!$F$22,IF('System Design'!$F$8=3,'Hourly Demand and Generation'!L1029*'System Design'!$F$22)))</f>
        <v>1200</v>
      </c>
      <c r="Q1029" s="32">
        <f t="shared" si="214"/>
        <v>0</v>
      </c>
      <c r="R1029" s="32">
        <f t="shared" si="219"/>
        <v>5400</v>
      </c>
      <c r="S1029" s="32">
        <f t="shared" si="220"/>
        <v>0</v>
      </c>
      <c r="T1029" s="32">
        <f t="shared" si="221"/>
        <v>21600</v>
      </c>
      <c r="U1029" s="32">
        <f t="shared" si="222"/>
        <v>0</v>
      </c>
      <c r="V1029" s="32">
        <f t="shared" si="215"/>
        <v>705.08404417005454</v>
      </c>
      <c r="W1029" s="32">
        <f t="shared" si="223"/>
        <v>705.08404417005454</v>
      </c>
      <c r="X1029" s="32">
        <f t="shared" si="224"/>
        <v>705.08404417005454</v>
      </c>
    </row>
    <row r="1030" spans="1:24" x14ac:dyDescent="0.25">
      <c r="A1030" s="2"/>
      <c r="B1030" s="2" t="s">
        <v>3</v>
      </c>
      <c r="C1030" s="2">
        <f t="shared" si="227"/>
        <v>43</v>
      </c>
      <c r="D1030" s="2">
        <f t="shared" si="228"/>
        <v>18</v>
      </c>
      <c r="E1030" s="2">
        <f t="shared" si="218"/>
        <v>1026</v>
      </c>
      <c r="F1030" s="11">
        <v>585</v>
      </c>
      <c r="G1030" s="9">
        <v>3.8933788268834799E-2</v>
      </c>
      <c r="H1030" s="9">
        <v>6.0834044170054398E-2</v>
      </c>
      <c r="I1030" s="10">
        <v>8.2734300071273997E-2</v>
      </c>
      <c r="J1030" s="9">
        <v>0.28395111862156402</v>
      </c>
      <c r="K1030" s="9">
        <v>0.28395111862156402</v>
      </c>
      <c r="L1030" s="9">
        <v>0.45600000000000002</v>
      </c>
      <c r="N1030" s="32">
        <f>IF('System Design'!$F$8=1,'Hourly Demand and Generation'!G1030*'System Design'!$F$21,IF('System Design'!$F$8=2,'Hourly Demand and Generation'!H1030*'System Design'!$F$21,IF('System Design'!$F$8=3,'Hourly Demand and Generation'!I1030*'System Design'!$F$21)))</f>
        <v>41.367150035636996</v>
      </c>
      <c r="O1030" s="32">
        <f>IF('System Design'!$F$8=1,'Hourly Demand and Generation'!J1030*'System Design'!$F$22,IF('System Design'!$F$8=2,'Hourly Demand and Generation'!K1030*'System Design'!$F$22,IF('System Design'!$F$8=3,'Hourly Demand and Generation'!L1030*'System Design'!$F$22)))</f>
        <v>1140</v>
      </c>
      <c r="Q1030" s="32">
        <f t="shared" ref="Q1030:Q1093" si="229">IF(F1030-N1030-O1030&gt;0,F1030-N1030-O1030,0)</f>
        <v>0</v>
      </c>
      <c r="R1030" s="32">
        <f t="shared" si="219"/>
        <v>5400</v>
      </c>
      <c r="S1030" s="32">
        <f t="shared" si="220"/>
        <v>0</v>
      </c>
      <c r="T1030" s="32">
        <f t="shared" si="221"/>
        <v>21600</v>
      </c>
      <c r="U1030" s="32">
        <f t="shared" si="222"/>
        <v>0</v>
      </c>
      <c r="V1030" s="32">
        <f t="shared" ref="V1030:V1093" si="230">IF(F1030-N1030-O1030&lt;0,N1030+O1030-F1030,0)</f>
        <v>596.367150035637</v>
      </c>
      <c r="W1030" s="32">
        <f t="shared" si="223"/>
        <v>596.367150035637</v>
      </c>
      <c r="X1030" s="32">
        <f t="shared" si="224"/>
        <v>596.367150035637</v>
      </c>
    </row>
    <row r="1031" spans="1:24" x14ac:dyDescent="0.25">
      <c r="A1031" s="2"/>
      <c r="B1031" s="2" t="s">
        <v>3</v>
      </c>
      <c r="C1031" s="2">
        <f t="shared" si="227"/>
        <v>43</v>
      </c>
      <c r="D1031" s="2">
        <f t="shared" si="228"/>
        <v>19</v>
      </c>
      <c r="E1031" s="2">
        <f t="shared" ref="E1031:E1094" si="231">E1030+1</f>
        <v>1027</v>
      </c>
      <c r="F1031" s="11">
        <v>567.45000000000005</v>
      </c>
      <c r="G1031" s="9">
        <v>0</v>
      </c>
      <c r="H1031" s="9">
        <v>1.9466894134417399E-2</v>
      </c>
      <c r="I1031" s="9">
        <v>3.8933788268834799E-2</v>
      </c>
      <c r="J1031" s="9">
        <v>0.26900632290463999</v>
      </c>
      <c r="K1031" s="9">
        <v>0.26900632290463999</v>
      </c>
      <c r="L1031" s="9">
        <v>0.432</v>
      </c>
      <c r="N1031" s="32">
        <f>IF('System Design'!$F$8=1,'Hourly Demand and Generation'!G1031*'System Design'!$F$21,IF('System Design'!$F$8=2,'Hourly Demand and Generation'!H1031*'System Design'!$F$21,IF('System Design'!$F$8=3,'Hourly Demand and Generation'!I1031*'System Design'!$F$21)))</f>
        <v>19.466894134417398</v>
      </c>
      <c r="O1031" s="32">
        <f>IF('System Design'!$F$8=1,'Hourly Demand and Generation'!J1031*'System Design'!$F$22,IF('System Design'!$F$8=2,'Hourly Demand and Generation'!K1031*'System Design'!$F$22,IF('System Design'!$F$8=3,'Hourly Demand and Generation'!L1031*'System Design'!$F$22)))</f>
        <v>1080</v>
      </c>
      <c r="Q1031" s="32">
        <f t="shared" si="229"/>
        <v>0</v>
      </c>
      <c r="R1031" s="32">
        <f t="shared" ref="R1031:R1094" si="232">IF($Q1031&lt;R1030+$V1031,IF(R1030+$V1031-$Q1031&gt;5400,5400,R1030+$V1031-$Q1031),0)</f>
        <v>5400</v>
      </c>
      <c r="S1031" s="32">
        <f t="shared" ref="S1031:S1094" si="233">IF(R1031&gt;0,0,$Q1031+$V1031-R1030)</f>
        <v>0</v>
      </c>
      <c r="T1031" s="32">
        <f t="shared" ref="T1031:T1094" si="234">IF($Q1031&lt;T1030+$V1031,IF(T1030+$V1031-$Q1031&gt;21600,21600,T1030+$V1031-$Q1031),0)</f>
        <v>21600</v>
      </c>
      <c r="U1031" s="32">
        <f t="shared" ref="U1031:U1094" si="235">IF(T1031&gt;0,0,$Q1031+$V1031-T1030)</f>
        <v>0</v>
      </c>
      <c r="V1031" s="32">
        <f t="shared" si="230"/>
        <v>532.01689413441727</v>
      </c>
      <c r="W1031" s="32">
        <f t="shared" ref="W1031:W1094" si="236">IF(R1031=5400,$V1031-(R1031-R1030),0)</f>
        <v>532.01689413441727</v>
      </c>
      <c r="X1031" s="32">
        <f t="shared" ref="X1031:X1094" si="237">IF(T1031=21600,$V1031-(T1031-T1030),0)</f>
        <v>532.01689413441727</v>
      </c>
    </row>
    <row r="1032" spans="1:24" x14ac:dyDescent="0.25">
      <c r="A1032" s="2"/>
      <c r="B1032" s="2" t="s">
        <v>3</v>
      </c>
      <c r="C1032" s="2">
        <f t="shared" si="227"/>
        <v>43</v>
      </c>
      <c r="D1032" s="2">
        <f t="shared" si="228"/>
        <v>20</v>
      </c>
      <c r="E1032" s="2">
        <f t="shared" si="231"/>
        <v>1028</v>
      </c>
      <c r="F1032" s="11">
        <v>555.75</v>
      </c>
      <c r="G1032" s="9">
        <v>0</v>
      </c>
      <c r="H1032" s="9">
        <v>0</v>
      </c>
      <c r="I1032" s="10">
        <v>0</v>
      </c>
      <c r="J1032" s="9">
        <v>0.26900632290463999</v>
      </c>
      <c r="K1032" s="9">
        <v>0.26900632290463999</v>
      </c>
      <c r="L1032" s="9">
        <v>0.432</v>
      </c>
      <c r="N1032" s="32">
        <f>IF('System Design'!$F$8=1,'Hourly Demand and Generation'!G1032*'System Design'!$F$21,IF('System Design'!$F$8=2,'Hourly Demand and Generation'!H1032*'System Design'!$F$21,IF('System Design'!$F$8=3,'Hourly Demand and Generation'!I1032*'System Design'!$F$21)))</f>
        <v>0</v>
      </c>
      <c r="O1032" s="32">
        <f>IF('System Design'!$F$8=1,'Hourly Demand and Generation'!J1032*'System Design'!$F$22,IF('System Design'!$F$8=2,'Hourly Demand and Generation'!K1032*'System Design'!$F$22,IF('System Design'!$F$8=3,'Hourly Demand and Generation'!L1032*'System Design'!$F$22)))</f>
        <v>1080</v>
      </c>
      <c r="Q1032" s="32">
        <f t="shared" si="229"/>
        <v>0</v>
      </c>
      <c r="R1032" s="32">
        <f t="shared" si="232"/>
        <v>5400</v>
      </c>
      <c r="S1032" s="32">
        <f t="shared" si="233"/>
        <v>0</v>
      </c>
      <c r="T1032" s="32">
        <f t="shared" si="234"/>
        <v>21600</v>
      </c>
      <c r="U1032" s="32">
        <f t="shared" si="235"/>
        <v>0</v>
      </c>
      <c r="V1032" s="32">
        <f t="shared" si="230"/>
        <v>524.25</v>
      </c>
      <c r="W1032" s="32">
        <f t="shared" si="236"/>
        <v>524.25</v>
      </c>
      <c r="X1032" s="32">
        <f t="shared" si="237"/>
        <v>524.25</v>
      </c>
    </row>
    <row r="1033" spans="1:24" x14ac:dyDescent="0.25">
      <c r="A1033" s="2"/>
      <c r="B1033" s="2" t="s">
        <v>3</v>
      </c>
      <c r="C1033" s="2">
        <f t="shared" si="227"/>
        <v>43</v>
      </c>
      <c r="D1033" s="2">
        <f t="shared" si="228"/>
        <v>21</v>
      </c>
      <c r="E1033" s="2">
        <f t="shared" si="231"/>
        <v>1029</v>
      </c>
      <c r="F1033" s="11">
        <v>526.5</v>
      </c>
      <c r="G1033" s="9">
        <v>0</v>
      </c>
      <c r="H1033" s="9">
        <v>0</v>
      </c>
      <c r="I1033" s="10">
        <v>0</v>
      </c>
      <c r="J1033" s="9">
        <v>0.26900632290463999</v>
      </c>
      <c r="K1033" s="9">
        <v>0.26900632290463999</v>
      </c>
      <c r="L1033" s="9">
        <v>0.432</v>
      </c>
      <c r="N1033" s="32">
        <f>IF('System Design'!$F$8=1,'Hourly Demand and Generation'!G1033*'System Design'!$F$21,IF('System Design'!$F$8=2,'Hourly Demand and Generation'!H1033*'System Design'!$F$21,IF('System Design'!$F$8=3,'Hourly Demand and Generation'!I1033*'System Design'!$F$21)))</f>
        <v>0</v>
      </c>
      <c r="O1033" s="32">
        <f>IF('System Design'!$F$8=1,'Hourly Demand and Generation'!J1033*'System Design'!$F$22,IF('System Design'!$F$8=2,'Hourly Demand and Generation'!K1033*'System Design'!$F$22,IF('System Design'!$F$8=3,'Hourly Demand and Generation'!L1033*'System Design'!$F$22)))</f>
        <v>1080</v>
      </c>
      <c r="Q1033" s="32">
        <f t="shared" si="229"/>
        <v>0</v>
      </c>
      <c r="R1033" s="32">
        <f t="shared" si="232"/>
        <v>5400</v>
      </c>
      <c r="S1033" s="32">
        <f t="shared" si="233"/>
        <v>0</v>
      </c>
      <c r="T1033" s="32">
        <f t="shared" si="234"/>
        <v>21600</v>
      </c>
      <c r="U1033" s="32">
        <f t="shared" si="235"/>
        <v>0</v>
      </c>
      <c r="V1033" s="32">
        <f t="shared" si="230"/>
        <v>553.5</v>
      </c>
      <c r="W1033" s="32">
        <f t="shared" si="236"/>
        <v>553.5</v>
      </c>
      <c r="X1033" s="32">
        <f t="shared" si="237"/>
        <v>553.5</v>
      </c>
    </row>
    <row r="1034" spans="1:24" x14ac:dyDescent="0.25">
      <c r="A1034" s="2"/>
      <c r="B1034" s="2" t="s">
        <v>3</v>
      </c>
      <c r="C1034" s="2">
        <f t="shared" si="227"/>
        <v>43</v>
      </c>
      <c r="D1034" s="2">
        <f t="shared" si="228"/>
        <v>22</v>
      </c>
      <c r="E1034" s="2">
        <f t="shared" si="231"/>
        <v>1030</v>
      </c>
      <c r="F1034" s="11">
        <v>497.25</v>
      </c>
      <c r="G1034" s="9">
        <v>0</v>
      </c>
      <c r="H1034" s="9">
        <v>0</v>
      </c>
      <c r="I1034" s="10">
        <v>0</v>
      </c>
      <c r="J1034" s="9">
        <v>0.28395111862156402</v>
      </c>
      <c r="K1034" s="9">
        <v>0.28395111862156402</v>
      </c>
      <c r="L1034" s="9">
        <v>0.45600000000000002</v>
      </c>
      <c r="N1034" s="32">
        <f>IF('System Design'!$F$8=1,'Hourly Demand and Generation'!G1034*'System Design'!$F$21,IF('System Design'!$F$8=2,'Hourly Demand and Generation'!H1034*'System Design'!$F$21,IF('System Design'!$F$8=3,'Hourly Demand and Generation'!I1034*'System Design'!$F$21)))</f>
        <v>0</v>
      </c>
      <c r="O1034" s="32">
        <f>IF('System Design'!$F$8=1,'Hourly Demand and Generation'!J1034*'System Design'!$F$22,IF('System Design'!$F$8=2,'Hourly Demand and Generation'!K1034*'System Design'!$F$22,IF('System Design'!$F$8=3,'Hourly Demand and Generation'!L1034*'System Design'!$F$22)))</f>
        <v>1140</v>
      </c>
      <c r="Q1034" s="32">
        <f t="shared" si="229"/>
        <v>0</v>
      </c>
      <c r="R1034" s="32">
        <f t="shared" si="232"/>
        <v>5400</v>
      </c>
      <c r="S1034" s="32">
        <f t="shared" si="233"/>
        <v>0</v>
      </c>
      <c r="T1034" s="32">
        <f t="shared" si="234"/>
        <v>21600</v>
      </c>
      <c r="U1034" s="32">
        <f t="shared" si="235"/>
        <v>0</v>
      </c>
      <c r="V1034" s="32">
        <f t="shared" si="230"/>
        <v>642.75</v>
      </c>
      <c r="W1034" s="32">
        <f t="shared" si="236"/>
        <v>642.75</v>
      </c>
      <c r="X1034" s="32">
        <f t="shared" si="237"/>
        <v>642.75</v>
      </c>
    </row>
    <row r="1035" spans="1:24" x14ac:dyDescent="0.25">
      <c r="A1035" s="2"/>
      <c r="B1035" s="2" t="s">
        <v>3</v>
      </c>
      <c r="C1035" s="2">
        <f t="shared" si="227"/>
        <v>43</v>
      </c>
      <c r="D1035" s="2">
        <f t="shared" si="228"/>
        <v>23</v>
      </c>
      <c r="E1035" s="2">
        <f t="shared" si="231"/>
        <v>1031</v>
      </c>
      <c r="F1035" s="11">
        <v>468</v>
      </c>
      <c r="G1035" s="9">
        <v>0</v>
      </c>
      <c r="H1035" s="9">
        <v>0</v>
      </c>
      <c r="I1035" s="10">
        <v>0</v>
      </c>
      <c r="J1035" s="9">
        <v>0.23911673147079099</v>
      </c>
      <c r="K1035" s="9">
        <v>0.23911673147079099</v>
      </c>
      <c r="L1035" s="9">
        <v>0.38400000000000001</v>
      </c>
      <c r="N1035" s="32">
        <f>IF('System Design'!$F$8=1,'Hourly Demand and Generation'!G1035*'System Design'!$F$21,IF('System Design'!$F$8=2,'Hourly Demand and Generation'!H1035*'System Design'!$F$21,IF('System Design'!$F$8=3,'Hourly Demand and Generation'!I1035*'System Design'!$F$21)))</f>
        <v>0</v>
      </c>
      <c r="O1035" s="32">
        <f>IF('System Design'!$F$8=1,'Hourly Demand and Generation'!J1035*'System Design'!$F$22,IF('System Design'!$F$8=2,'Hourly Demand and Generation'!K1035*'System Design'!$F$22,IF('System Design'!$F$8=3,'Hourly Demand and Generation'!L1035*'System Design'!$F$22)))</f>
        <v>960</v>
      </c>
      <c r="Q1035" s="32">
        <f t="shared" si="229"/>
        <v>0</v>
      </c>
      <c r="R1035" s="32">
        <f t="shared" si="232"/>
        <v>5400</v>
      </c>
      <c r="S1035" s="32">
        <f t="shared" si="233"/>
        <v>0</v>
      </c>
      <c r="T1035" s="32">
        <f t="shared" si="234"/>
        <v>21600</v>
      </c>
      <c r="U1035" s="32">
        <f t="shared" si="235"/>
        <v>0</v>
      </c>
      <c r="V1035" s="32">
        <f t="shared" si="230"/>
        <v>492</v>
      </c>
      <c r="W1035" s="32">
        <f t="shared" si="236"/>
        <v>492</v>
      </c>
      <c r="X1035" s="32">
        <f t="shared" si="237"/>
        <v>492</v>
      </c>
    </row>
    <row r="1036" spans="1:24" x14ac:dyDescent="0.25">
      <c r="A1036" s="2"/>
      <c r="B1036" s="2" t="s">
        <v>3</v>
      </c>
      <c r="C1036" s="2">
        <f t="shared" si="227"/>
        <v>43</v>
      </c>
      <c r="D1036" s="2">
        <f t="shared" si="228"/>
        <v>24</v>
      </c>
      <c r="E1036" s="2">
        <f t="shared" si="231"/>
        <v>1032</v>
      </c>
      <c r="F1036" s="11">
        <v>409.5</v>
      </c>
      <c r="G1036" s="9">
        <v>0</v>
      </c>
      <c r="H1036" s="9">
        <v>0</v>
      </c>
      <c r="I1036" s="10">
        <v>0</v>
      </c>
      <c r="J1036" s="9">
        <v>0.23911673147079099</v>
      </c>
      <c r="K1036" s="9">
        <v>0.23911673147079099</v>
      </c>
      <c r="L1036" s="9">
        <v>0.38400000000000001</v>
      </c>
      <c r="N1036" s="32">
        <f>IF('System Design'!$F$8=1,'Hourly Demand and Generation'!G1036*'System Design'!$F$21,IF('System Design'!$F$8=2,'Hourly Demand and Generation'!H1036*'System Design'!$F$21,IF('System Design'!$F$8=3,'Hourly Demand and Generation'!I1036*'System Design'!$F$21)))</f>
        <v>0</v>
      </c>
      <c r="O1036" s="32">
        <f>IF('System Design'!$F$8=1,'Hourly Demand and Generation'!J1036*'System Design'!$F$22,IF('System Design'!$F$8=2,'Hourly Demand and Generation'!K1036*'System Design'!$F$22,IF('System Design'!$F$8=3,'Hourly Demand and Generation'!L1036*'System Design'!$F$22)))</f>
        <v>960</v>
      </c>
      <c r="Q1036" s="32">
        <f t="shared" si="229"/>
        <v>0</v>
      </c>
      <c r="R1036" s="32">
        <f t="shared" si="232"/>
        <v>5400</v>
      </c>
      <c r="S1036" s="32">
        <f t="shared" si="233"/>
        <v>0</v>
      </c>
      <c r="T1036" s="32">
        <f t="shared" si="234"/>
        <v>21600</v>
      </c>
      <c r="U1036" s="32">
        <f t="shared" si="235"/>
        <v>0</v>
      </c>
      <c r="V1036" s="32">
        <f t="shared" si="230"/>
        <v>550.5</v>
      </c>
      <c r="W1036" s="32">
        <f t="shared" si="236"/>
        <v>550.5</v>
      </c>
      <c r="X1036" s="32">
        <f t="shared" si="237"/>
        <v>550.5</v>
      </c>
    </row>
    <row r="1037" spans="1:24" x14ac:dyDescent="0.25">
      <c r="A1037" s="2"/>
      <c r="B1037" s="2" t="s">
        <v>3</v>
      </c>
      <c r="C1037" s="2">
        <f>C1036+1</f>
        <v>44</v>
      </c>
      <c r="D1037" s="2">
        <v>1</v>
      </c>
      <c r="E1037" s="2">
        <f t="shared" si="231"/>
        <v>1033</v>
      </c>
      <c r="F1037" s="11">
        <v>351</v>
      </c>
      <c r="G1037" s="9">
        <v>0</v>
      </c>
      <c r="H1037" s="9">
        <v>0</v>
      </c>
      <c r="I1037" s="9">
        <v>0</v>
      </c>
      <c r="J1037" s="9">
        <v>0.179284575955827</v>
      </c>
      <c r="K1037" s="9">
        <v>0.48</v>
      </c>
      <c r="L1037" s="9">
        <v>0.48</v>
      </c>
      <c r="N1037" s="32">
        <f>IF('System Design'!$F$8=1,'Hourly Demand and Generation'!G1037*'System Design'!$F$21,IF('System Design'!$F$8=2,'Hourly Demand and Generation'!H1037*'System Design'!$F$21,IF('System Design'!$F$8=3,'Hourly Demand and Generation'!I1037*'System Design'!$F$21)))</f>
        <v>0</v>
      </c>
      <c r="O1037" s="32">
        <f>IF('System Design'!$F$8=1,'Hourly Demand and Generation'!J1037*'System Design'!$F$22,IF('System Design'!$F$8=2,'Hourly Demand and Generation'!K1037*'System Design'!$F$22,IF('System Design'!$F$8=3,'Hourly Demand and Generation'!L1037*'System Design'!$F$22)))</f>
        <v>1200</v>
      </c>
      <c r="Q1037" s="32">
        <f t="shared" si="229"/>
        <v>0</v>
      </c>
      <c r="R1037" s="32">
        <f t="shared" si="232"/>
        <v>5400</v>
      </c>
      <c r="S1037" s="32">
        <f t="shared" si="233"/>
        <v>0</v>
      </c>
      <c r="T1037" s="32">
        <f t="shared" si="234"/>
        <v>21600</v>
      </c>
      <c r="U1037" s="32">
        <f t="shared" si="235"/>
        <v>0</v>
      </c>
      <c r="V1037" s="32">
        <f t="shared" si="230"/>
        <v>849</v>
      </c>
      <c r="W1037" s="32">
        <f t="shared" si="236"/>
        <v>849</v>
      </c>
      <c r="X1037" s="32">
        <f t="shared" si="237"/>
        <v>849</v>
      </c>
    </row>
    <row r="1038" spans="1:24" x14ac:dyDescent="0.25">
      <c r="A1038" s="2"/>
      <c r="B1038" s="2" t="s">
        <v>3</v>
      </c>
      <c r="C1038" s="2">
        <f>C1037</f>
        <v>44</v>
      </c>
      <c r="D1038" s="2">
        <f>D1037+1</f>
        <v>2</v>
      </c>
      <c r="E1038" s="2">
        <f t="shared" si="231"/>
        <v>1034</v>
      </c>
      <c r="F1038" s="11">
        <v>321.75</v>
      </c>
      <c r="G1038" s="9">
        <v>0</v>
      </c>
      <c r="H1038" s="9">
        <v>0</v>
      </c>
      <c r="I1038" s="10">
        <v>0</v>
      </c>
      <c r="J1038" s="9">
        <v>0.16135611836024399</v>
      </c>
      <c r="K1038" s="9">
        <v>0.432</v>
      </c>
      <c r="L1038" s="9">
        <v>0.432</v>
      </c>
      <c r="N1038" s="32">
        <f>IF('System Design'!$F$8=1,'Hourly Demand and Generation'!G1038*'System Design'!$F$21,IF('System Design'!$F$8=2,'Hourly Demand and Generation'!H1038*'System Design'!$F$21,IF('System Design'!$F$8=3,'Hourly Demand and Generation'!I1038*'System Design'!$F$21)))</f>
        <v>0</v>
      </c>
      <c r="O1038" s="32">
        <f>IF('System Design'!$F$8=1,'Hourly Demand and Generation'!J1038*'System Design'!$F$22,IF('System Design'!$F$8=2,'Hourly Demand and Generation'!K1038*'System Design'!$F$22,IF('System Design'!$F$8=3,'Hourly Demand and Generation'!L1038*'System Design'!$F$22)))</f>
        <v>1080</v>
      </c>
      <c r="Q1038" s="32">
        <f t="shared" si="229"/>
        <v>0</v>
      </c>
      <c r="R1038" s="32">
        <f t="shared" si="232"/>
        <v>5400</v>
      </c>
      <c r="S1038" s="32">
        <f t="shared" si="233"/>
        <v>0</v>
      </c>
      <c r="T1038" s="32">
        <f t="shared" si="234"/>
        <v>21600</v>
      </c>
      <c r="U1038" s="32">
        <f t="shared" si="235"/>
        <v>0</v>
      </c>
      <c r="V1038" s="32">
        <f t="shared" si="230"/>
        <v>758.25</v>
      </c>
      <c r="W1038" s="32">
        <f t="shared" si="236"/>
        <v>758.25</v>
      </c>
      <c r="X1038" s="32">
        <f t="shared" si="237"/>
        <v>758.25</v>
      </c>
    </row>
    <row r="1039" spans="1:24" x14ac:dyDescent="0.25">
      <c r="A1039" s="2"/>
      <c r="B1039" s="2" t="s">
        <v>3</v>
      </c>
      <c r="C1039" s="2">
        <f t="shared" ref="C1039:C1060" si="238">C1038</f>
        <v>44</v>
      </c>
      <c r="D1039" s="2">
        <f t="shared" ref="D1039:D1060" si="239">D1038+1</f>
        <v>3</v>
      </c>
      <c r="E1039" s="2">
        <f t="shared" si="231"/>
        <v>1035</v>
      </c>
      <c r="F1039" s="11">
        <v>292.5</v>
      </c>
      <c r="G1039" s="9">
        <v>0</v>
      </c>
      <c r="H1039" s="9">
        <v>0</v>
      </c>
      <c r="I1039" s="10">
        <v>0</v>
      </c>
      <c r="J1039" s="9">
        <v>0.16135611836024399</v>
      </c>
      <c r="K1039" s="9">
        <v>0.432</v>
      </c>
      <c r="L1039" s="9">
        <v>0.432</v>
      </c>
      <c r="N1039" s="32">
        <f>IF('System Design'!$F$8=1,'Hourly Demand and Generation'!G1039*'System Design'!$F$21,IF('System Design'!$F$8=2,'Hourly Demand and Generation'!H1039*'System Design'!$F$21,IF('System Design'!$F$8=3,'Hourly Demand and Generation'!I1039*'System Design'!$F$21)))</f>
        <v>0</v>
      </c>
      <c r="O1039" s="32">
        <f>IF('System Design'!$F$8=1,'Hourly Demand and Generation'!J1039*'System Design'!$F$22,IF('System Design'!$F$8=2,'Hourly Demand and Generation'!K1039*'System Design'!$F$22,IF('System Design'!$F$8=3,'Hourly Demand and Generation'!L1039*'System Design'!$F$22)))</f>
        <v>1080</v>
      </c>
      <c r="Q1039" s="32">
        <f t="shared" si="229"/>
        <v>0</v>
      </c>
      <c r="R1039" s="32">
        <f t="shared" si="232"/>
        <v>5400</v>
      </c>
      <c r="S1039" s="32">
        <f t="shared" si="233"/>
        <v>0</v>
      </c>
      <c r="T1039" s="32">
        <f t="shared" si="234"/>
        <v>21600</v>
      </c>
      <c r="U1039" s="32">
        <f t="shared" si="235"/>
        <v>0</v>
      </c>
      <c r="V1039" s="32">
        <f t="shared" si="230"/>
        <v>787.5</v>
      </c>
      <c r="W1039" s="32">
        <f t="shared" si="236"/>
        <v>787.5</v>
      </c>
      <c r="X1039" s="32">
        <f t="shared" si="237"/>
        <v>787.5</v>
      </c>
    </row>
    <row r="1040" spans="1:24" x14ac:dyDescent="0.25">
      <c r="A1040" s="2"/>
      <c r="B1040" s="2" t="s">
        <v>3</v>
      </c>
      <c r="C1040" s="2">
        <f t="shared" si="238"/>
        <v>44</v>
      </c>
      <c r="D1040" s="2">
        <f t="shared" si="239"/>
        <v>4</v>
      </c>
      <c r="E1040" s="2">
        <f t="shared" si="231"/>
        <v>1036</v>
      </c>
      <c r="F1040" s="11">
        <v>351</v>
      </c>
      <c r="G1040" s="9">
        <v>0</v>
      </c>
      <c r="H1040" s="9">
        <v>0</v>
      </c>
      <c r="I1040" s="10">
        <v>0</v>
      </c>
      <c r="J1040" s="9">
        <v>0.179284575955827</v>
      </c>
      <c r="K1040" s="9">
        <v>0.48</v>
      </c>
      <c r="L1040" s="9">
        <v>0.48</v>
      </c>
      <c r="N1040" s="32">
        <f>IF('System Design'!$F$8=1,'Hourly Demand and Generation'!G1040*'System Design'!$F$21,IF('System Design'!$F$8=2,'Hourly Demand and Generation'!H1040*'System Design'!$F$21,IF('System Design'!$F$8=3,'Hourly Demand and Generation'!I1040*'System Design'!$F$21)))</f>
        <v>0</v>
      </c>
      <c r="O1040" s="32">
        <f>IF('System Design'!$F$8=1,'Hourly Demand and Generation'!J1040*'System Design'!$F$22,IF('System Design'!$F$8=2,'Hourly Demand and Generation'!K1040*'System Design'!$F$22,IF('System Design'!$F$8=3,'Hourly Demand and Generation'!L1040*'System Design'!$F$22)))</f>
        <v>1200</v>
      </c>
      <c r="Q1040" s="32">
        <f t="shared" si="229"/>
        <v>0</v>
      </c>
      <c r="R1040" s="32">
        <f t="shared" si="232"/>
        <v>5400</v>
      </c>
      <c r="S1040" s="32">
        <f t="shared" si="233"/>
        <v>0</v>
      </c>
      <c r="T1040" s="32">
        <f t="shared" si="234"/>
        <v>21600</v>
      </c>
      <c r="U1040" s="32">
        <f t="shared" si="235"/>
        <v>0</v>
      </c>
      <c r="V1040" s="32">
        <f t="shared" si="230"/>
        <v>849</v>
      </c>
      <c r="W1040" s="32">
        <f t="shared" si="236"/>
        <v>849</v>
      </c>
      <c r="X1040" s="32">
        <f t="shared" si="237"/>
        <v>849</v>
      </c>
    </row>
    <row r="1041" spans="1:24" x14ac:dyDescent="0.25">
      <c r="A1041" s="2"/>
      <c r="B1041" s="2" t="s">
        <v>3</v>
      </c>
      <c r="C1041" s="2">
        <f t="shared" si="238"/>
        <v>44</v>
      </c>
      <c r="D1041" s="2">
        <f t="shared" si="239"/>
        <v>5</v>
      </c>
      <c r="E1041" s="2">
        <f t="shared" si="231"/>
        <v>1037</v>
      </c>
      <c r="F1041" s="11">
        <v>380.25</v>
      </c>
      <c r="G1041" s="9">
        <v>0</v>
      </c>
      <c r="H1041" s="9">
        <v>0.02</v>
      </c>
      <c r="I1041" s="10">
        <v>0.04</v>
      </c>
      <c r="J1041" s="9">
        <v>0.14342766076466101</v>
      </c>
      <c r="K1041" s="9">
        <v>0.38400000000000001</v>
      </c>
      <c r="L1041" s="9">
        <v>0.38400000000000001</v>
      </c>
      <c r="N1041" s="32">
        <f>IF('System Design'!$F$8=1,'Hourly Demand and Generation'!G1041*'System Design'!$F$21,IF('System Design'!$F$8=2,'Hourly Demand and Generation'!H1041*'System Design'!$F$21,IF('System Design'!$F$8=3,'Hourly Demand and Generation'!I1041*'System Design'!$F$21)))</f>
        <v>20</v>
      </c>
      <c r="O1041" s="32">
        <f>IF('System Design'!$F$8=1,'Hourly Demand and Generation'!J1041*'System Design'!$F$22,IF('System Design'!$F$8=2,'Hourly Demand and Generation'!K1041*'System Design'!$F$22,IF('System Design'!$F$8=3,'Hourly Demand and Generation'!L1041*'System Design'!$F$22)))</f>
        <v>960</v>
      </c>
      <c r="Q1041" s="32">
        <f t="shared" si="229"/>
        <v>0</v>
      </c>
      <c r="R1041" s="32">
        <f t="shared" si="232"/>
        <v>5400</v>
      </c>
      <c r="S1041" s="32">
        <f t="shared" si="233"/>
        <v>0</v>
      </c>
      <c r="T1041" s="32">
        <f t="shared" si="234"/>
        <v>21600</v>
      </c>
      <c r="U1041" s="32">
        <f t="shared" si="235"/>
        <v>0</v>
      </c>
      <c r="V1041" s="32">
        <f t="shared" si="230"/>
        <v>599.75</v>
      </c>
      <c r="W1041" s="32">
        <f t="shared" si="236"/>
        <v>599.75</v>
      </c>
      <c r="X1041" s="32">
        <f t="shared" si="237"/>
        <v>599.75</v>
      </c>
    </row>
    <row r="1042" spans="1:24" x14ac:dyDescent="0.25">
      <c r="A1042" s="2"/>
      <c r="B1042" s="2" t="s">
        <v>3</v>
      </c>
      <c r="C1042" s="2">
        <f t="shared" si="238"/>
        <v>44</v>
      </c>
      <c r="D1042" s="2">
        <f t="shared" si="239"/>
        <v>6</v>
      </c>
      <c r="E1042" s="2">
        <f t="shared" si="231"/>
        <v>1038</v>
      </c>
      <c r="F1042" s="11">
        <v>409.5</v>
      </c>
      <c r="G1042" s="9">
        <v>0.04</v>
      </c>
      <c r="H1042" s="9">
        <v>6.25E-2</v>
      </c>
      <c r="I1042" s="10">
        <v>8.5000000000000006E-2</v>
      </c>
      <c r="J1042" s="9">
        <v>0.14342766076466101</v>
      </c>
      <c r="K1042" s="9">
        <v>0.38400000000000001</v>
      </c>
      <c r="L1042" s="9">
        <v>0.38400000000000001</v>
      </c>
      <c r="N1042" s="32">
        <f>IF('System Design'!$F$8=1,'Hourly Demand and Generation'!G1042*'System Design'!$F$21,IF('System Design'!$F$8=2,'Hourly Demand and Generation'!H1042*'System Design'!$F$21,IF('System Design'!$F$8=3,'Hourly Demand and Generation'!I1042*'System Design'!$F$21)))</f>
        <v>42.5</v>
      </c>
      <c r="O1042" s="32">
        <f>IF('System Design'!$F$8=1,'Hourly Demand and Generation'!J1042*'System Design'!$F$22,IF('System Design'!$F$8=2,'Hourly Demand and Generation'!K1042*'System Design'!$F$22,IF('System Design'!$F$8=3,'Hourly Demand and Generation'!L1042*'System Design'!$F$22)))</f>
        <v>960</v>
      </c>
      <c r="Q1042" s="32">
        <f t="shared" si="229"/>
        <v>0</v>
      </c>
      <c r="R1042" s="32">
        <f t="shared" si="232"/>
        <v>5400</v>
      </c>
      <c r="S1042" s="32">
        <f t="shared" si="233"/>
        <v>0</v>
      </c>
      <c r="T1042" s="32">
        <f t="shared" si="234"/>
        <v>21600</v>
      </c>
      <c r="U1042" s="32">
        <f t="shared" si="235"/>
        <v>0</v>
      </c>
      <c r="V1042" s="32">
        <f t="shared" si="230"/>
        <v>593</v>
      </c>
      <c r="W1042" s="32">
        <f t="shared" si="236"/>
        <v>593</v>
      </c>
      <c r="X1042" s="32">
        <f t="shared" si="237"/>
        <v>593</v>
      </c>
    </row>
    <row r="1043" spans="1:24" x14ac:dyDescent="0.25">
      <c r="A1043" s="2"/>
      <c r="B1043" s="2" t="s">
        <v>3</v>
      </c>
      <c r="C1043" s="2">
        <f t="shared" si="238"/>
        <v>44</v>
      </c>
      <c r="D1043" s="2">
        <f t="shared" si="239"/>
        <v>7</v>
      </c>
      <c r="E1043" s="2">
        <f t="shared" si="231"/>
        <v>1039</v>
      </c>
      <c r="F1043" s="11">
        <v>438.75</v>
      </c>
      <c r="G1043" s="9">
        <v>8.5000000000000006E-2</v>
      </c>
      <c r="H1043" s="9">
        <v>0.105</v>
      </c>
      <c r="I1043" s="10">
        <v>0.125</v>
      </c>
      <c r="J1043" s="9">
        <v>0.16135611836024399</v>
      </c>
      <c r="K1043" s="9">
        <v>0.432</v>
      </c>
      <c r="L1043" s="9">
        <v>0.432</v>
      </c>
      <c r="N1043" s="32">
        <f>IF('System Design'!$F$8=1,'Hourly Demand and Generation'!G1043*'System Design'!$F$21,IF('System Design'!$F$8=2,'Hourly Demand and Generation'!H1043*'System Design'!$F$21,IF('System Design'!$F$8=3,'Hourly Demand and Generation'!I1043*'System Design'!$F$21)))</f>
        <v>62.5</v>
      </c>
      <c r="O1043" s="32">
        <f>IF('System Design'!$F$8=1,'Hourly Demand and Generation'!J1043*'System Design'!$F$22,IF('System Design'!$F$8=2,'Hourly Demand and Generation'!K1043*'System Design'!$F$22,IF('System Design'!$F$8=3,'Hourly Demand and Generation'!L1043*'System Design'!$F$22)))</f>
        <v>1080</v>
      </c>
      <c r="Q1043" s="32">
        <f t="shared" si="229"/>
        <v>0</v>
      </c>
      <c r="R1043" s="32">
        <f t="shared" si="232"/>
        <v>5400</v>
      </c>
      <c r="S1043" s="32">
        <f t="shared" si="233"/>
        <v>0</v>
      </c>
      <c r="T1043" s="32">
        <f t="shared" si="234"/>
        <v>21600</v>
      </c>
      <c r="U1043" s="32">
        <f t="shared" si="235"/>
        <v>0</v>
      </c>
      <c r="V1043" s="32">
        <f t="shared" si="230"/>
        <v>703.75</v>
      </c>
      <c r="W1043" s="32">
        <f t="shared" si="236"/>
        <v>703.75</v>
      </c>
      <c r="X1043" s="32">
        <f t="shared" si="237"/>
        <v>703.75</v>
      </c>
    </row>
    <row r="1044" spans="1:24" x14ac:dyDescent="0.25">
      <c r="A1044" s="2"/>
      <c r="B1044" s="2" t="s">
        <v>3</v>
      </c>
      <c r="C1044" s="2">
        <f t="shared" si="238"/>
        <v>44</v>
      </c>
      <c r="D1044" s="2">
        <f t="shared" si="239"/>
        <v>8</v>
      </c>
      <c r="E1044" s="2">
        <f t="shared" si="231"/>
        <v>1040</v>
      </c>
      <c r="F1044" s="11">
        <v>468</v>
      </c>
      <c r="G1044" s="9">
        <v>0.16500000000000001</v>
      </c>
      <c r="H1044" s="9">
        <v>0.1875</v>
      </c>
      <c r="I1044" s="10">
        <v>0.21</v>
      </c>
      <c r="J1044" s="9">
        <v>0.16135611836024399</v>
      </c>
      <c r="K1044" s="9">
        <v>0.432</v>
      </c>
      <c r="L1044" s="9">
        <v>0.432</v>
      </c>
      <c r="N1044" s="32">
        <f>IF('System Design'!$F$8=1,'Hourly Demand and Generation'!G1044*'System Design'!$F$21,IF('System Design'!$F$8=2,'Hourly Demand and Generation'!H1044*'System Design'!$F$21,IF('System Design'!$F$8=3,'Hourly Demand and Generation'!I1044*'System Design'!$F$21)))</f>
        <v>105</v>
      </c>
      <c r="O1044" s="32">
        <f>IF('System Design'!$F$8=1,'Hourly Demand and Generation'!J1044*'System Design'!$F$22,IF('System Design'!$F$8=2,'Hourly Demand and Generation'!K1044*'System Design'!$F$22,IF('System Design'!$F$8=3,'Hourly Demand and Generation'!L1044*'System Design'!$F$22)))</f>
        <v>1080</v>
      </c>
      <c r="Q1044" s="32">
        <f t="shared" si="229"/>
        <v>0</v>
      </c>
      <c r="R1044" s="32">
        <f t="shared" si="232"/>
        <v>5400</v>
      </c>
      <c r="S1044" s="32">
        <f t="shared" si="233"/>
        <v>0</v>
      </c>
      <c r="T1044" s="32">
        <f t="shared" si="234"/>
        <v>21600</v>
      </c>
      <c r="U1044" s="32">
        <f t="shared" si="235"/>
        <v>0</v>
      </c>
      <c r="V1044" s="32">
        <f t="shared" si="230"/>
        <v>717</v>
      </c>
      <c r="W1044" s="32">
        <f t="shared" si="236"/>
        <v>717</v>
      </c>
      <c r="X1044" s="32">
        <f t="shared" si="237"/>
        <v>717</v>
      </c>
    </row>
    <row r="1045" spans="1:24" x14ac:dyDescent="0.25">
      <c r="A1045" s="2"/>
      <c r="B1045" s="2" t="s">
        <v>3</v>
      </c>
      <c r="C1045" s="2">
        <f t="shared" si="238"/>
        <v>44</v>
      </c>
      <c r="D1045" s="2">
        <f t="shared" si="239"/>
        <v>9</v>
      </c>
      <c r="E1045" s="2">
        <f t="shared" si="231"/>
        <v>1041</v>
      </c>
      <c r="F1045" s="11">
        <v>468</v>
      </c>
      <c r="G1045" s="9">
        <v>0.25</v>
      </c>
      <c r="H1045" s="9">
        <v>0.27</v>
      </c>
      <c r="I1045" s="10">
        <v>0.28999999999999998</v>
      </c>
      <c r="J1045" s="9">
        <v>0.14342766076466101</v>
      </c>
      <c r="K1045" s="9">
        <v>0.38400000000000001</v>
      </c>
      <c r="L1045" s="9">
        <v>0.38400000000000001</v>
      </c>
      <c r="N1045" s="32">
        <f>IF('System Design'!$F$8=1,'Hourly Demand and Generation'!G1045*'System Design'!$F$21,IF('System Design'!$F$8=2,'Hourly Demand and Generation'!H1045*'System Design'!$F$21,IF('System Design'!$F$8=3,'Hourly Demand and Generation'!I1045*'System Design'!$F$21)))</f>
        <v>145</v>
      </c>
      <c r="O1045" s="32">
        <f>IF('System Design'!$F$8=1,'Hourly Demand and Generation'!J1045*'System Design'!$F$22,IF('System Design'!$F$8=2,'Hourly Demand and Generation'!K1045*'System Design'!$F$22,IF('System Design'!$F$8=3,'Hourly Demand and Generation'!L1045*'System Design'!$F$22)))</f>
        <v>960</v>
      </c>
      <c r="Q1045" s="32">
        <f t="shared" si="229"/>
        <v>0</v>
      </c>
      <c r="R1045" s="32">
        <f t="shared" si="232"/>
        <v>5400</v>
      </c>
      <c r="S1045" s="32">
        <f t="shared" si="233"/>
        <v>0</v>
      </c>
      <c r="T1045" s="32">
        <f t="shared" si="234"/>
        <v>21600</v>
      </c>
      <c r="U1045" s="32">
        <f t="shared" si="235"/>
        <v>0</v>
      </c>
      <c r="V1045" s="32">
        <f t="shared" si="230"/>
        <v>637</v>
      </c>
      <c r="W1045" s="32">
        <f t="shared" si="236"/>
        <v>637</v>
      </c>
      <c r="X1045" s="32">
        <f t="shared" si="237"/>
        <v>637</v>
      </c>
    </row>
    <row r="1046" spans="1:24" x14ac:dyDescent="0.25">
      <c r="A1046" s="2"/>
      <c r="B1046" s="2" t="s">
        <v>3</v>
      </c>
      <c r="C1046" s="2">
        <f t="shared" si="238"/>
        <v>44</v>
      </c>
      <c r="D1046" s="2">
        <f t="shared" si="239"/>
        <v>10</v>
      </c>
      <c r="E1046" s="2">
        <f t="shared" si="231"/>
        <v>1042</v>
      </c>
      <c r="F1046" s="11">
        <v>456.3</v>
      </c>
      <c r="G1046" s="9">
        <v>0.33500000000000002</v>
      </c>
      <c r="H1046" s="9">
        <v>0.35499999999999998</v>
      </c>
      <c r="I1046" s="10">
        <v>0.375</v>
      </c>
      <c r="J1046" s="9">
        <v>0.16135611836024399</v>
      </c>
      <c r="K1046" s="9">
        <v>0.432</v>
      </c>
      <c r="L1046" s="9">
        <v>0.432</v>
      </c>
      <c r="N1046" s="32">
        <f>IF('System Design'!$F$8=1,'Hourly Demand and Generation'!G1046*'System Design'!$F$21,IF('System Design'!$F$8=2,'Hourly Demand and Generation'!H1046*'System Design'!$F$21,IF('System Design'!$F$8=3,'Hourly Demand and Generation'!I1046*'System Design'!$F$21)))</f>
        <v>187.5</v>
      </c>
      <c r="O1046" s="32">
        <f>IF('System Design'!$F$8=1,'Hourly Demand and Generation'!J1046*'System Design'!$F$22,IF('System Design'!$F$8=2,'Hourly Demand and Generation'!K1046*'System Design'!$F$22,IF('System Design'!$F$8=3,'Hourly Demand and Generation'!L1046*'System Design'!$F$22)))</f>
        <v>1080</v>
      </c>
      <c r="Q1046" s="32">
        <f t="shared" si="229"/>
        <v>0</v>
      </c>
      <c r="R1046" s="32">
        <f t="shared" si="232"/>
        <v>5400</v>
      </c>
      <c r="S1046" s="32">
        <f t="shared" si="233"/>
        <v>0</v>
      </c>
      <c r="T1046" s="32">
        <f t="shared" si="234"/>
        <v>21600</v>
      </c>
      <c r="U1046" s="32">
        <f t="shared" si="235"/>
        <v>0</v>
      </c>
      <c r="V1046" s="32">
        <f t="shared" si="230"/>
        <v>811.2</v>
      </c>
      <c r="W1046" s="32">
        <f t="shared" si="236"/>
        <v>811.2</v>
      </c>
      <c r="X1046" s="32">
        <f t="shared" si="237"/>
        <v>811.2</v>
      </c>
    </row>
    <row r="1047" spans="1:24" x14ac:dyDescent="0.25">
      <c r="A1047" s="2"/>
      <c r="B1047" s="2" t="s">
        <v>3</v>
      </c>
      <c r="C1047" s="2">
        <f t="shared" si="238"/>
        <v>44</v>
      </c>
      <c r="D1047" s="2">
        <f t="shared" si="239"/>
        <v>11</v>
      </c>
      <c r="E1047" s="2">
        <f t="shared" si="231"/>
        <v>1043</v>
      </c>
      <c r="F1047" s="11">
        <v>450.45</v>
      </c>
      <c r="G1047" s="9">
        <v>0.41499999999999998</v>
      </c>
      <c r="H1047" s="9">
        <v>0.4375</v>
      </c>
      <c r="I1047" s="10">
        <v>0.46</v>
      </c>
      <c r="J1047" s="9">
        <v>0.14342766076466101</v>
      </c>
      <c r="K1047" s="9">
        <v>0.38400000000000001</v>
      </c>
      <c r="L1047" s="9">
        <v>0.38400000000000001</v>
      </c>
      <c r="N1047" s="32">
        <f>IF('System Design'!$F$8=1,'Hourly Demand and Generation'!G1047*'System Design'!$F$21,IF('System Design'!$F$8=2,'Hourly Demand and Generation'!H1047*'System Design'!$F$21,IF('System Design'!$F$8=3,'Hourly Demand and Generation'!I1047*'System Design'!$F$21)))</f>
        <v>230</v>
      </c>
      <c r="O1047" s="32">
        <f>IF('System Design'!$F$8=1,'Hourly Demand and Generation'!J1047*'System Design'!$F$22,IF('System Design'!$F$8=2,'Hourly Demand and Generation'!K1047*'System Design'!$F$22,IF('System Design'!$F$8=3,'Hourly Demand and Generation'!L1047*'System Design'!$F$22)))</f>
        <v>960</v>
      </c>
      <c r="Q1047" s="32">
        <f t="shared" si="229"/>
        <v>0</v>
      </c>
      <c r="R1047" s="32">
        <f t="shared" si="232"/>
        <v>5400</v>
      </c>
      <c r="S1047" s="32">
        <f t="shared" si="233"/>
        <v>0</v>
      </c>
      <c r="T1047" s="32">
        <f t="shared" si="234"/>
        <v>21600</v>
      </c>
      <c r="U1047" s="32">
        <f t="shared" si="235"/>
        <v>0</v>
      </c>
      <c r="V1047" s="32">
        <f t="shared" si="230"/>
        <v>739.55</v>
      </c>
      <c r="W1047" s="32">
        <f t="shared" si="236"/>
        <v>739.55</v>
      </c>
      <c r="X1047" s="32">
        <f t="shared" si="237"/>
        <v>739.55</v>
      </c>
    </row>
    <row r="1048" spans="1:24" x14ac:dyDescent="0.25">
      <c r="A1048" s="2"/>
      <c r="B1048" s="2" t="s">
        <v>3</v>
      </c>
      <c r="C1048" s="2">
        <f t="shared" si="238"/>
        <v>44</v>
      </c>
      <c r="D1048" s="2">
        <f t="shared" si="239"/>
        <v>12</v>
      </c>
      <c r="E1048" s="2">
        <f t="shared" si="231"/>
        <v>1044</v>
      </c>
      <c r="F1048" s="11">
        <v>450.45</v>
      </c>
      <c r="G1048" s="9">
        <v>0.5</v>
      </c>
      <c r="H1048" s="9">
        <v>0.5</v>
      </c>
      <c r="I1048" s="10">
        <v>0.5</v>
      </c>
      <c r="J1048" s="9">
        <v>0.13446343196687</v>
      </c>
      <c r="K1048" s="9">
        <v>0.36</v>
      </c>
      <c r="L1048" s="9">
        <v>0.36</v>
      </c>
      <c r="N1048" s="32">
        <f>IF('System Design'!$F$8=1,'Hourly Demand and Generation'!G1048*'System Design'!$F$21,IF('System Design'!$F$8=2,'Hourly Demand and Generation'!H1048*'System Design'!$F$21,IF('System Design'!$F$8=3,'Hourly Demand and Generation'!I1048*'System Design'!$F$21)))</f>
        <v>250</v>
      </c>
      <c r="O1048" s="32">
        <f>IF('System Design'!$F$8=1,'Hourly Demand and Generation'!J1048*'System Design'!$F$22,IF('System Design'!$F$8=2,'Hourly Demand and Generation'!K1048*'System Design'!$F$22,IF('System Design'!$F$8=3,'Hourly Demand and Generation'!L1048*'System Design'!$F$22)))</f>
        <v>900</v>
      </c>
      <c r="Q1048" s="32">
        <f t="shared" si="229"/>
        <v>0</v>
      </c>
      <c r="R1048" s="32">
        <f t="shared" si="232"/>
        <v>5400</v>
      </c>
      <c r="S1048" s="32">
        <f t="shared" si="233"/>
        <v>0</v>
      </c>
      <c r="T1048" s="32">
        <f t="shared" si="234"/>
        <v>21600</v>
      </c>
      <c r="U1048" s="32">
        <f t="shared" si="235"/>
        <v>0</v>
      </c>
      <c r="V1048" s="32">
        <f t="shared" si="230"/>
        <v>699.55</v>
      </c>
      <c r="W1048" s="32">
        <f t="shared" si="236"/>
        <v>699.55</v>
      </c>
      <c r="X1048" s="32">
        <f t="shared" si="237"/>
        <v>699.55</v>
      </c>
    </row>
    <row r="1049" spans="1:24" x14ac:dyDescent="0.25">
      <c r="A1049" s="2"/>
      <c r="B1049" s="2" t="s">
        <v>3</v>
      </c>
      <c r="C1049" s="2">
        <f t="shared" si="238"/>
        <v>44</v>
      </c>
      <c r="D1049" s="2">
        <f t="shared" si="239"/>
        <v>13</v>
      </c>
      <c r="E1049" s="2">
        <f t="shared" si="231"/>
        <v>1045</v>
      </c>
      <c r="F1049" s="11">
        <v>468</v>
      </c>
      <c r="G1049" s="9">
        <v>0.41499999999999998</v>
      </c>
      <c r="H1049" s="9">
        <v>0.4375</v>
      </c>
      <c r="I1049" s="10">
        <v>0.46</v>
      </c>
      <c r="J1049" s="9">
        <v>0.14342766076466101</v>
      </c>
      <c r="K1049" s="9">
        <v>0.38400000000000001</v>
      </c>
      <c r="L1049" s="9">
        <v>0.38400000000000001</v>
      </c>
      <c r="N1049" s="32">
        <f>IF('System Design'!$F$8=1,'Hourly Demand and Generation'!G1049*'System Design'!$F$21,IF('System Design'!$F$8=2,'Hourly Demand and Generation'!H1049*'System Design'!$F$21,IF('System Design'!$F$8=3,'Hourly Demand and Generation'!I1049*'System Design'!$F$21)))</f>
        <v>230</v>
      </c>
      <c r="O1049" s="32">
        <f>IF('System Design'!$F$8=1,'Hourly Demand and Generation'!J1049*'System Design'!$F$22,IF('System Design'!$F$8=2,'Hourly Demand and Generation'!K1049*'System Design'!$F$22,IF('System Design'!$F$8=3,'Hourly Demand and Generation'!L1049*'System Design'!$F$22)))</f>
        <v>960</v>
      </c>
      <c r="Q1049" s="32">
        <f t="shared" si="229"/>
        <v>0</v>
      </c>
      <c r="R1049" s="32">
        <f t="shared" si="232"/>
        <v>5400</v>
      </c>
      <c r="S1049" s="32">
        <f t="shared" si="233"/>
        <v>0</v>
      </c>
      <c r="T1049" s="32">
        <f t="shared" si="234"/>
        <v>21600</v>
      </c>
      <c r="U1049" s="32">
        <f t="shared" si="235"/>
        <v>0</v>
      </c>
      <c r="V1049" s="32">
        <f t="shared" si="230"/>
        <v>722</v>
      </c>
      <c r="W1049" s="32">
        <f t="shared" si="236"/>
        <v>722</v>
      </c>
      <c r="X1049" s="32">
        <f t="shared" si="237"/>
        <v>722</v>
      </c>
    </row>
    <row r="1050" spans="1:24" x14ac:dyDescent="0.25">
      <c r="A1050" s="2"/>
      <c r="B1050" s="2" t="s">
        <v>3</v>
      </c>
      <c r="C1050" s="2">
        <f t="shared" si="238"/>
        <v>44</v>
      </c>
      <c r="D1050" s="2">
        <f t="shared" si="239"/>
        <v>14</v>
      </c>
      <c r="E1050" s="2">
        <f t="shared" si="231"/>
        <v>1046</v>
      </c>
      <c r="F1050" s="11">
        <v>468</v>
      </c>
      <c r="G1050" s="9">
        <v>0.33500000000000002</v>
      </c>
      <c r="H1050" s="9">
        <v>0.35499999999999998</v>
      </c>
      <c r="I1050" s="10">
        <v>0.375</v>
      </c>
      <c r="J1050" s="9">
        <v>0.152391889562453</v>
      </c>
      <c r="K1050" s="9">
        <v>0.40799999999999997</v>
      </c>
      <c r="L1050" s="9">
        <v>0.40799999999999997</v>
      </c>
      <c r="N1050" s="32">
        <f>IF('System Design'!$F$8=1,'Hourly Demand and Generation'!G1050*'System Design'!$F$21,IF('System Design'!$F$8=2,'Hourly Demand and Generation'!H1050*'System Design'!$F$21,IF('System Design'!$F$8=3,'Hourly Demand and Generation'!I1050*'System Design'!$F$21)))</f>
        <v>187.5</v>
      </c>
      <c r="O1050" s="32">
        <f>IF('System Design'!$F$8=1,'Hourly Demand and Generation'!J1050*'System Design'!$F$22,IF('System Design'!$F$8=2,'Hourly Demand and Generation'!K1050*'System Design'!$F$22,IF('System Design'!$F$8=3,'Hourly Demand and Generation'!L1050*'System Design'!$F$22)))</f>
        <v>1019.9999999999999</v>
      </c>
      <c r="Q1050" s="32">
        <f t="shared" si="229"/>
        <v>0</v>
      </c>
      <c r="R1050" s="32">
        <f t="shared" si="232"/>
        <v>5400</v>
      </c>
      <c r="S1050" s="32">
        <f t="shared" si="233"/>
        <v>0</v>
      </c>
      <c r="T1050" s="32">
        <f t="shared" si="234"/>
        <v>21600</v>
      </c>
      <c r="U1050" s="32">
        <f t="shared" si="235"/>
        <v>0</v>
      </c>
      <c r="V1050" s="32">
        <f t="shared" si="230"/>
        <v>739.5</v>
      </c>
      <c r="W1050" s="32">
        <f t="shared" si="236"/>
        <v>739.5</v>
      </c>
      <c r="X1050" s="32">
        <f t="shared" si="237"/>
        <v>739.5</v>
      </c>
    </row>
    <row r="1051" spans="1:24" x14ac:dyDescent="0.25">
      <c r="A1051" s="2"/>
      <c r="B1051" s="2" t="s">
        <v>3</v>
      </c>
      <c r="C1051" s="2">
        <f t="shared" si="238"/>
        <v>44</v>
      </c>
      <c r="D1051" s="2">
        <f t="shared" si="239"/>
        <v>15</v>
      </c>
      <c r="E1051" s="2">
        <f t="shared" si="231"/>
        <v>1047</v>
      </c>
      <c r="F1051" s="11">
        <v>497.25</v>
      </c>
      <c r="G1051" s="9">
        <v>0.25</v>
      </c>
      <c r="H1051" s="9">
        <v>0.27</v>
      </c>
      <c r="I1051" s="10">
        <v>0.28999999999999998</v>
      </c>
      <c r="J1051" s="9">
        <v>0.16135611836024399</v>
      </c>
      <c r="K1051" s="9">
        <v>0.432</v>
      </c>
      <c r="L1051" s="9">
        <v>0.432</v>
      </c>
      <c r="N1051" s="32">
        <f>IF('System Design'!$F$8=1,'Hourly Demand and Generation'!G1051*'System Design'!$F$21,IF('System Design'!$F$8=2,'Hourly Demand and Generation'!H1051*'System Design'!$F$21,IF('System Design'!$F$8=3,'Hourly Demand and Generation'!I1051*'System Design'!$F$21)))</f>
        <v>145</v>
      </c>
      <c r="O1051" s="32">
        <f>IF('System Design'!$F$8=1,'Hourly Demand and Generation'!J1051*'System Design'!$F$22,IF('System Design'!$F$8=2,'Hourly Demand and Generation'!K1051*'System Design'!$F$22,IF('System Design'!$F$8=3,'Hourly Demand and Generation'!L1051*'System Design'!$F$22)))</f>
        <v>1080</v>
      </c>
      <c r="Q1051" s="32">
        <f t="shared" si="229"/>
        <v>0</v>
      </c>
      <c r="R1051" s="32">
        <f t="shared" si="232"/>
        <v>5400</v>
      </c>
      <c r="S1051" s="32">
        <f t="shared" si="233"/>
        <v>0</v>
      </c>
      <c r="T1051" s="32">
        <f t="shared" si="234"/>
        <v>21600</v>
      </c>
      <c r="U1051" s="32">
        <f t="shared" si="235"/>
        <v>0</v>
      </c>
      <c r="V1051" s="32">
        <f t="shared" si="230"/>
        <v>727.75</v>
      </c>
      <c r="W1051" s="32">
        <f t="shared" si="236"/>
        <v>727.75</v>
      </c>
      <c r="X1051" s="32">
        <f t="shared" si="237"/>
        <v>727.75</v>
      </c>
    </row>
    <row r="1052" spans="1:24" x14ac:dyDescent="0.25">
      <c r="A1052" s="2"/>
      <c r="B1052" s="2" t="s">
        <v>3</v>
      </c>
      <c r="C1052" s="2">
        <f t="shared" si="238"/>
        <v>44</v>
      </c>
      <c r="D1052" s="2">
        <f t="shared" si="239"/>
        <v>16</v>
      </c>
      <c r="E1052" s="2">
        <f t="shared" si="231"/>
        <v>1048</v>
      </c>
      <c r="F1052" s="11">
        <v>526.5</v>
      </c>
      <c r="G1052" s="9">
        <v>0.16500000000000001</v>
      </c>
      <c r="H1052" s="9">
        <v>0.1875</v>
      </c>
      <c r="I1052" s="10">
        <v>0.21</v>
      </c>
      <c r="J1052" s="9">
        <v>0.16135611836024399</v>
      </c>
      <c r="K1052" s="9">
        <v>0.432</v>
      </c>
      <c r="L1052" s="9">
        <v>0.432</v>
      </c>
      <c r="N1052" s="32">
        <f>IF('System Design'!$F$8=1,'Hourly Demand and Generation'!G1052*'System Design'!$F$21,IF('System Design'!$F$8=2,'Hourly Demand and Generation'!H1052*'System Design'!$F$21,IF('System Design'!$F$8=3,'Hourly Demand and Generation'!I1052*'System Design'!$F$21)))</f>
        <v>105</v>
      </c>
      <c r="O1052" s="32">
        <f>IF('System Design'!$F$8=1,'Hourly Demand and Generation'!J1052*'System Design'!$F$22,IF('System Design'!$F$8=2,'Hourly Demand and Generation'!K1052*'System Design'!$F$22,IF('System Design'!$F$8=3,'Hourly Demand and Generation'!L1052*'System Design'!$F$22)))</f>
        <v>1080</v>
      </c>
      <c r="Q1052" s="32">
        <f t="shared" si="229"/>
        <v>0</v>
      </c>
      <c r="R1052" s="32">
        <f t="shared" si="232"/>
        <v>5400</v>
      </c>
      <c r="S1052" s="32">
        <f t="shared" si="233"/>
        <v>0</v>
      </c>
      <c r="T1052" s="32">
        <f t="shared" si="234"/>
        <v>21600</v>
      </c>
      <c r="U1052" s="32">
        <f t="shared" si="235"/>
        <v>0</v>
      </c>
      <c r="V1052" s="32">
        <f t="shared" si="230"/>
        <v>658.5</v>
      </c>
      <c r="W1052" s="32">
        <f t="shared" si="236"/>
        <v>658.5</v>
      </c>
      <c r="X1052" s="32">
        <f t="shared" si="237"/>
        <v>658.5</v>
      </c>
    </row>
    <row r="1053" spans="1:24" x14ac:dyDescent="0.25">
      <c r="A1053" s="2"/>
      <c r="B1053" s="2" t="s">
        <v>3</v>
      </c>
      <c r="C1053" s="2">
        <f t="shared" si="238"/>
        <v>44</v>
      </c>
      <c r="D1053" s="2">
        <f t="shared" si="239"/>
        <v>17</v>
      </c>
      <c r="E1053" s="2">
        <f t="shared" si="231"/>
        <v>1049</v>
      </c>
      <c r="F1053" s="11">
        <v>555.75</v>
      </c>
      <c r="G1053" s="9">
        <v>8.5000000000000006E-2</v>
      </c>
      <c r="H1053" s="9">
        <v>0.105</v>
      </c>
      <c r="I1053" s="10">
        <v>0.125</v>
      </c>
      <c r="J1053" s="9">
        <v>0.179284575955827</v>
      </c>
      <c r="K1053" s="9">
        <v>0.48</v>
      </c>
      <c r="L1053" s="9">
        <v>0.48</v>
      </c>
      <c r="N1053" s="32">
        <f>IF('System Design'!$F$8=1,'Hourly Demand and Generation'!G1053*'System Design'!$F$21,IF('System Design'!$F$8=2,'Hourly Demand and Generation'!H1053*'System Design'!$F$21,IF('System Design'!$F$8=3,'Hourly Demand and Generation'!I1053*'System Design'!$F$21)))</f>
        <v>62.5</v>
      </c>
      <c r="O1053" s="32">
        <f>IF('System Design'!$F$8=1,'Hourly Demand and Generation'!J1053*'System Design'!$F$22,IF('System Design'!$F$8=2,'Hourly Demand and Generation'!K1053*'System Design'!$F$22,IF('System Design'!$F$8=3,'Hourly Demand and Generation'!L1053*'System Design'!$F$22)))</f>
        <v>1200</v>
      </c>
      <c r="Q1053" s="32">
        <f t="shared" si="229"/>
        <v>0</v>
      </c>
      <c r="R1053" s="32">
        <f t="shared" si="232"/>
        <v>5400</v>
      </c>
      <c r="S1053" s="32">
        <f t="shared" si="233"/>
        <v>0</v>
      </c>
      <c r="T1053" s="32">
        <f t="shared" si="234"/>
        <v>21600</v>
      </c>
      <c r="U1053" s="32">
        <f t="shared" si="235"/>
        <v>0</v>
      </c>
      <c r="V1053" s="32">
        <f t="shared" si="230"/>
        <v>706.75</v>
      </c>
      <c r="W1053" s="32">
        <f t="shared" si="236"/>
        <v>706.75</v>
      </c>
      <c r="X1053" s="32">
        <f t="shared" si="237"/>
        <v>706.75</v>
      </c>
    </row>
    <row r="1054" spans="1:24" x14ac:dyDescent="0.25">
      <c r="A1054" s="2"/>
      <c r="B1054" s="2" t="s">
        <v>3</v>
      </c>
      <c r="C1054" s="2">
        <f t="shared" si="238"/>
        <v>44</v>
      </c>
      <c r="D1054" s="2">
        <f t="shared" si="239"/>
        <v>18</v>
      </c>
      <c r="E1054" s="2">
        <f t="shared" si="231"/>
        <v>1050</v>
      </c>
      <c r="F1054" s="11">
        <v>585</v>
      </c>
      <c r="G1054" s="9">
        <v>0.04</v>
      </c>
      <c r="H1054" s="9">
        <v>6.25E-2</v>
      </c>
      <c r="I1054" s="10">
        <v>8.5000000000000006E-2</v>
      </c>
      <c r="J1054" s="9">
        <v>0.17032034715803501</v>
      </c>
      <c r="K1054" s="9">
        <v>0.45600000000000002</v>
      </c>
      <c r="L1054" s="9">
        <v>0.45600000000000002</v>
      </c>
      <c r="N1054" s="32">
        <f>IF('System Design'!$F$8=1,'Hourly Demand and Generation'!G1054*'System Design'!$F$21,IF('System Design'!$F$8=2,'Hourly Demand and Generation'!H1054*'System Design'!$F$21,IF('System Design'!$F$8=3,'Hourly Demand and Generation'!I1054*'System Design'!$F$21)))</f>
        <v>42.5</v>
      </c>
      <c r="O1054" s="32">
        <f>IF('System Design'!$F$8=1,'Hourly Demand and Generation'!J1054*'System Design'!$F$22,IF('System Design'!$F$8=2,'Hourly Demand and Generation'!K1054*'System Design'!$F$22,IF('System Design'!$F$8=3,'Hourly Demand and Generation'!L1054*'System Design'!$F$22)))</f>
        <v>1140</v>
      </c>
      <c r="Q1054" s="32">
        <f t="shared" si="229"/>
        <v>0</v>
      </c>
      <c r="R1054" s="32">
        <f t="shared" si="232"/>
        <v>5400</v>
      </c>
      <c r="S1054" s="32">
        <f t="shared" si="233"/>
        <v>0</v>
      </c>
      <c r="T1054" s="32">
        <f t="shared" si="234"/>
        <v>21600</v>
      </c>
      <c r="U1054" s="32">
        <f t="shared" si="235"/>
        <v>0</v>
      </c>
      <c r="V1054" s="32">
        <f t="shared" si="230"/>
        <v>597.5</v>
      </c>
      <c r="W1054" s="32">
        <f t="shared" si="236"/>
        <v>597.5</v>
      </c>
      <c r="X1054" s="32">
        <f t="shared" si="237"/>
        <v>597.5</v>
      </c>
    </row>
    <row r="1055" spans="1:24" x14ac:dyDescent="0.25">
      <c r="A1055" s="2"/>
      <c r="B1055" s="2" t="s">
        <v>3</v>
      </c>
      <c r="C1055" s="2">
        <f t="shared" si="238"/>
        <v>44</v>
      </c>
      <c r="D1055" s="2">
        <f t="shared" si="239"/>
        <v>19</v>
      </c>
      <c r="E1055" s="2">
        <f t="shared" si="231"/>
        <v>1051</v>
      </c>
      <c r="F1055" s="11">
        <v>567.45000000000005</v>
      </c>
      <c r="G1055" s="9">
        <v>0</v>
      </c>
      <c r="H1055" s="9">
        <v>0.02</v>
      </c>
      <c r="I1055" s="9">
        <v>0.04</v>
      </c>
      <c r="J1055" s="9">
        <v>0.16135611836024399</v>
      </c>
      <c r="K1055" s="9">
        <v>0.432</v>
      </c>
      <c r="L1055" s="9">
        <v>0.432</v>
      </c>
      <c r="N1055" s="32">
        <f>IF('System Design'!$F$8=1,'Hourly Demand and Generation'!G1055*'System Design'!$F$21,IF('System Design'!$F$8=2,'Hourly Demand and Generation'!H1055*'System Design'!$F$21,IF('System Design'!$F$8=3,'Hourly Demand and Generation'!I1055*'System Design'!$F$21)))</f>
        <v>20</v>
      </c>
      <c r="O1055" s="32">
        <f>IF('System Design'!$F$8=1,'Hourly Demand and Generation'!J1055*'System Design'!$F$22,IF('System Design'!$F$8=2,'Hourly Demand and Generation'!K1055*'System Design'!$F$22,IF('System Design'!$F$8=3,'Hourly Demand and Generation'!L1055*'System Design'!$F$22)))</f>
        <v>1080</v>
      </c>
      <c r="Q1055" s="32">
        <f t="shared" si="229"/>
        <v>0</v>
      </c>
      <c r="R1055" s="32">
        <f t="shared" si="232"/>
        <v>5400</v>
      </c>
      <c r="S1055" s="32">
        <f t="shared" si="233"/>
        <v>0</v>
      </c>
      <c r="T1055" s="32">
        <f t="shared" si="234"/>
        <v>21600</v>
      </c>
      <c r="U1055" s="32">
        <f t="shared" si="235"/>
        <v>0</v>
      </c>
      <c r="V1055" s="32">
        <f t="shared" si="230"/>
        <v>532.54999999999995</v>
      </c>
      <c r="W1055" s="32">
        <f t="shared" si="236"/>
        <v>532.54999999999995</v>
      </c>
      <c r="X1055" s="32">
        <f t="shared" si="237"/>
        <v>532.54999999999995</v>
      </c>
    </row>
    <row r="1056" spans="1:24" x14ac:dyDescent="0.25">
      <c r="A1056" s="2"/>
      <c r="B1056" s="2" t="s">
        <v>3</v>
      </c>
      <c r="C1056" s="2">
        <f t="shared" si="238"/>
        <v>44</v>
      </c>
      <c r="D1056" s="2">
        <f t="shared" si="239"/>
        <v>20</v>
      </c>
      <c r="E1056" s="2">
        <f t="shared" si="231"/>
        <v>1052</v>
      </c>
      <c r="F1056" s="11">
        <v>555.75</v>
      </c>
      <c r="G1056" s="9">
        <v>0</v>
      </c>
      <c r="H1056" s="9">
        <v>0</v>
      </c>
      <c r="I1056" s="10">
        <v>0</v>
      </c>
      <c r="J1056" s="9">
        <v>0.16135611836024399</v>
      </c>
      <c r="K1056" s="9">
        <v>0.432</v>
      </c>
      <c r="L1056" s="9">
        <v>0.432</v>
      </c>
      <c r="N1056" s="32">
        <f>IF('System Design'!$F$8=1,'Hourly Demand and Generation'!G1056*'System Design'!$F$21,IF('System Design'!$F$8=2,'Hourly Demand and Generation'!H1056*'System Design'!$F$21,IF('System Design'!$F$8=3,'Hourly Demand and Generation'!I1056*'System Design'!$F$21)))</f>
        <v>0</v>
      </c>
      <c r="O1056" s="32">
        <f>IF('System Design'!$F$8=1,'Hourly Demand and Generation'!J1056*'System Design'!$F$22,IF('System Design'!$F$8=2,'Hourly Demand and Generation'!K1056*'System Design'!$F$22,IF('System Design'!$F$8=3,'Hourly Demand and Generation'!L1056*'System Design'!$F$22)))</f>
        <v>1080</v>
      </c>
      <c r="Q1056" s="32">
        <f t="shared" si="229"/>
        <v>0</v>
      </c>
      <c r="R1056" s="32">
        <f t="shared" si="232"/>
        <v>5400</v>
      </c>
      <c r="S1056" s="32">
        <f t="shared" si="233"/>
        <v>0</v>
      </c>
      <c r="T1056" s="32">
        <f t="shared" si="234"/>
        <v>21600</v>
      </c>
      <c r="U1056" s="32">
        <f t="shared" si="235"/>
        <v>0</v>
      </c>
      <c r="V1056" s="32">
        <f t="shared" si="230"/>
        <v>524.25</v>
      </c>
      <c r="W1056" s="32">
        <f t="shared" si="236"/>
        <v>524.25</v>
      </c>
      <c r="X1056" s="32">
        <f t="shared" si="237"/>
        <v>524.25</v>
      </c>
    </row>
    <row r="1057" spans="1:24" x14ac:dyDescent="0.25">
      <c r="A1057" s="2"/>
      <c r="B1057" s="2" t="s">
        <v>3</v>
      </c>
      <c r="C1057" s="2">
        <f t="shared" si="238"/>
        <v>44</v>
      </c>
      <c r="D1057" s="2">
        <f t="shared" si="239"/>
        <v>21</v>
      </c>
      <c r="E1057" s="2">
        <f t="shared" si="231"/>
        <v>1053</v>
      </c>
      <c r="F1057" s="11">
        <v>526.5</v>
      </c>
      <c r="G1057" s="9">
        <v>0</v>
      </c>
      <c r="H1057" s="9">
        <v>0</v>
      </c>
      <c r="I1057" s="10">
        <v>0</v>
      </c>
      <c r="J1057" s="9">
        <v>0.16135611836024399</v>
      </c>
      <c r="K1057" s="9">
        <v>0.432</v>
      </c>
      <c r="L1057" s="9">
        <v>0.432</v>
      </c>
      <c r="N1057" s="32">
        <f>IF('System Design'!$F$8=1,'Hourly Demand and Generation'!G1057*'System Design'!$F$21,IF('System Design'!$F$8=2,'Hourly Demand and Generation'!H1057*'System Design'!$F$21,IF('System Design'!$F$8=3,'Hourly Demand and Generation'!I1057*'System Design'!$F$21)))</f>
        <v>0</v>
      </c>
      <c r="O1057" s="32">
        <f>IF('System Design'!$F$8=1,'Hourly Demand and Generation'!J1057*'System Design'!$F$22,IF('System Design'!$F$8=2,'Hourly Demand and Generation'!K1057*'System Design'!$F$22,IF('System Design'!$F$8=3,'Hourly Demand and Generation'!L1057*'System Design'!$F$22)))</f>
        <v>1080</v>
      </c>
      <c r="Q1057" s="32">
        <f t="shared" si="229"/>
        <v>0</v>
      </c>
      <c r="R1057" s="32">
        <f t="shared" si="232"/>
        <v>5400</v>
      </c>
      <c r="S1057" s="32">
        <f t="shared" si="233"/>
        <v>0</v>
      </c>
      <c r="T1057" s="32">
        <f t="shared" si="234"/>
        <v>21600</v>
      </c>
      <c r="U1057" s="32">
        <f t="shared" si="235"/>
        <v>0</v>
      </c>
      <c r="V1057" s="32">
        <f t="shared" si="230"/>
        <v>553.5</v>
      </c>
      <c r="W1057" s="32">
        <f t="shared" si="236"/>
        <v>553.5</v>
      </c>
      <c r="X1057" s="32">
        <f t="shared" si="237"/>
        <v>553.5</v>
      </c>
    </row>
    <row r="1058" spans="1:24" x14ac:dyDescent="0.25">
      <c r="A1058" s="2"/>
      <c r="B1058" s="2" t="s">
        <v>3</v>
      </c>
      <c r="C1058" s="2">
        <f t="shared" si="238"/>
        <v>44</v>
      </c>
      <c r="D1058" s="2">
        <f t="shared" si="239"/>
        <v>22</v>
      </c>
      <c r="E1058" s="2">
        <f t="shared" si="231"/>
        <v>1054</v>
      </c>
      <c r="F1058" s="11">
        <v>497.25</v>
      </c>
      <c r="G1058" s="9">
        <v>0</v>
      </c>
      <c r="H1058" s="9">
        <v>0</v>
      </c>
      <c r="I1058" s="10">
        <v>0</v>
      </c>
      <c r="J1058" s="9">
        <v>0.17032034715803501</v>
      </c>
      <c r="K1058" s="9">
        <v>0.45600000000000002</v>
      </c>
      <c r="L1058" s="9">
        <v>0.45600000000000002</v>
      </c>
      <c r="N1058" s="32">
        <f>IF('System Design'!$F$8=1,'Hourly Demand and Generation'!G1058*'System Design'!$F$21,IF('System Design'!$F$8=2,'Hourly Demand and Generation'!H1058*'System Design'!$F$21,IF('System Design'!$F$8=3,'Hourly Demand and Generation'!I1058*'System Design'!$F$21)))</f>
        <v>0</v>
      </c>
      <c r="O1058" s="32">
        <f>IF('System Design'!$F$8=1,'Hourly Demand and Generation'!J1058*'System Design'!$F$22,IF('System Design'!$F$8=2,'Hourly Demand and Generation'!K1058*'System Design'!$F$22,IF('System Design'!$F$8=3,'Hourly Demand and Generation'!L1058*'System Design'!$F$22)))</f>
        <v>1140</v>
      </c>
      <c r="Q1058" s="32">
        <f t="shared" si="229"/>
        <v>0</v>
      </c>
      <c r="R1058" s="32">
        <f t="shared" si="232"/>
        <v>5400</v>
      </c>
      <c r="S1058" s="32">
        <f t="shared" si="233"/>
        <v>0</v>
      </c>
      <c r="T1058" s="32">
        <f t="shared" si="234"/>
        <v>21600</v>
      </c>
      <c r="U1058" s="32">
        <f t="shared" si="235"/>
        <v>0</v>
      </c>
      <c r="V1058" s="32">
        <f t="shared" si="230"/>
        <v>642.75</v>
      </c>
      <c r="W1058" s="32">
        <f t="shared" si="236"/>
        <v>642.75</v>
      </c>
      <c r="X1058" s="32">
        <f t="shared" si="237"/>
        <v>642.75</v>
      </c>
    </row>
    <row r="1059" spans="1:24" x14ac:dyDescent="0.25">
      <c r="A1059" s="2"/>
      <c r="B1059" s="2" t="s">
        <v>3</v>
      </c>
      <c r="C1059" s="2">
        <f t="shared" si="238"/>
        <v>44</v>
      </c>
      <c r="D1059" s="2">
        <f t="shared" si="239"/>
        <v>23</v>
      </c>
      <c r="E1059" s="2">
        <f t="shared" si="231"/>
        <v>1055</v>
      </c>
      <c r="F1059" s="11">
        <v>468</v>
      </c>
      <c r="G1059" s="9">
        <v>0</v>
      </c>
      <c r="H1059" s="9">
        <v>0</v>
      </c>
      <c r="I1059" s="10">
        <v>0</v>
      </c>
      <c r="J1059" s="9">
        <v>0.14342766076466101</v>
      </c>
      <c r="K1059" s="9">
        <v>0.38400000000000001</v>
      </c>
      <c r="L1059" s="9">
        <v>0.38400000000000001</v>
      </c>
      <c r="N1059" s="32">
        <f>IF('System Design'!$F$8=1,'Hourly Demand and Generation'!G1059*'System Design'!$F$21,IF('System Design'!$F$8=2,'Hourly Demand and Generation'!H1059*'System Design'!$F$21,IF('System Design'!$F$8=3,'Hourly Demand and Generation'!I1059*'System Design'!$F$21)))</f>
        <v>0</v>
      </c>
      <c r="O1059" s="32">
        <f>IF('System Design'!$F$8=1,'Hourly Demand and Generation'!J1059*'System Design'!$F$22,IF('System Design'!$F$8=2,'Hourly Demand and Generation'!K1059*'System Design'!$F$22,IF('System Design'!$F$8=3,'Hourly Demand and Generation'!L1059*'System Design'!$F$22)))</f>
        <v>960</v>
      </c>
      <c r="Q1059" s="32">
        <f t="shared" si="229"/>
        <v>0</v>
      </c>
      <c r="R1059" s="32">
        <f t="shared" si="232"/>
        <v>5400</v>
      </c>
      <c r="S1059" s="32">
        <f t="shared" si="233"/>
        <v>0</v>
      </c>
      <c r="T1059" s="32">
        <f t="shared" si="234"/>
        <v>21600</v>
      </c>
      <c r="U1059" s="32">
        <f t="shared" si="235"/>
        <v>0</v>
      </c>
      <c r="V1059" s="32">
        <f t="shared" si="230"/>
        <v>492</v>
      </c>
      <c r="W1059" s="32">
        <f t="shared" si="236"/>
        <v>492</v>
      </c>
      <c r="X1059" s="32">
        <f t="shared" si="237"/>
        <v>492</v>
      </c>
    </row>
    <row r="1060" spans="1:24" x14ac:dyDescent="0.25">
      <c r="A1060" s="2"/>
      <c r="B1060" s="2" t="s">
        <v>3</v>
      </c>
      <c r="C1060" s="2">
        <f t="shared" si="238"/>
        <v>44</v>
      </c>
      <c r="D1060" s="2">
        <f t="shared" si="239"/>
        <v>24</v>
      </c>
      <c r="E1060" s="2">
        <f t="shared" si="231"/>
        <v>1056</v>
      </c>
      <c r="F1060" s="11">
        <v>409.5</v>
      </c>
      <c r="G1060" s="9">
        <v>0</v>
      </c>
      <c r="H1060" s="9">
        <v>0</v>
      </c>
      <c r="I1060" s="10">
        <v>0</v>
      </c>
      <c r="J1060" s="9">
        <v>0.14342766076466101</v>
      </c>
      <c r="K1060" s="9">
        <v>0.38400000000000001</v>
      </c>
      <c r="L1060" s="9">
        <v>0.38400000000000001</v>
      </c>
      <c r="N1060" s="32">
        <f>IF('System Design'!$F$8=1,'Hourly Demand and Generation'!G1060*'System Design'!$F$21,IF('System Design'!$F$8=2,'Hourly Demand and Generation'!H1060*'System Design'!$F$21,IF('System Design'!$F$8=3,'Hourly Demand and Generation'!I1060*'System Design'!$F$21)))</f>
        <v>0</v>
      </c>
      <c r="O1060" s="32">
        <f>IF('System Design'!$F$8=1,'Hourly Demand and Generation'!J1060*'System Design'!$F$22,IF('System Design'!$F$8=2,'Hourly Demand and Generation'!K1060*'System Design'!$F$22,IF('System Design'!$F$8=3,'Hourly Demand and Generation'!L1060*'System Design'!$F$22)))</f>
        <v>960</v>
      </c>
      <c r="Q1060" s="32">
        <f t="shared" si="229"/>
        <v>0</v>
      </c>
      <c r="R1060" s="32">
        <f t="shared" si="232"/>
        <v>5400</v>
      </c>
      <c r="S1060" s="32">
        <f t="shared" si="233"/>
        <v>0</v>
      </c>
      <c r="T1060" s="32">
        <f t="shared" si="234"/>
        <v>21600</v>
      </c>
      <c r="U1060" s="32">
        <f t="shared" si="235"/>
        <v>0</v>
      </c>
      <c r="V1060" s="32">
        <f t="shared" si="230"/>
        <v>550.5</v>
      </c>
      <c r="W1060" s="32">
        <f t="shared" si="236"/>
        <v>550.5</v>
      </c>
      <c r="X1060" s="32">
        <f t="shared" si="237"/>
        <v>550.5</v>
      </c>
    </row>
    <row r="1061" spans="1:24" x14ac:dyDescent="0.25">
      <c r="A1061" s="2"/>
      <c r="B1061" s="2" t="s">
        <v>3</v>
      </c>
      <c r="C1061" s="2">
        <f>C1060+1</f>
        <v>45</v>
      </c>
      <c r="D1061" s="2">
        <v>1</v>
      </c>
      <c r="E1061" s="2">
        <f t="shared" si="231"/>
        <v>1057</v>
      </c>
      <c r="F1061" s="11">
        <v>351</v>
      </c>
      <c r="G1061" s="9">
        <v>0</v>
      </c>
      <c r="H1061" s="9">
        <v>0</v>
      </c>
      <c r="I1061" s="9">
        <v>0</v>
      </c>
      <c r="J1061" s="9">
        <v>0.48</v>
      </c>
      <c r="K1061" s="9">
        <v>0.48</v>
      </c>
      <c r="L1061" s="9">
        <v>0.48</v>
      </c>
      <c r="N1061" s="32">
        <f>IF('System Design'!$F$8=1,'Hourly Demand and Generation'!G1061*'System Design'!$F$21,IF('System Design'!$F$8=2,'Hourly Demand and Generation'!H1061*'System Design'!$F$21,IF('System Design'!$F$8=3,'Hourly Demand and Generation'!I1061*'System Design'!$F$21)))</f>
        <v>0</v>
      </c>
      <c r="O1061" s="32">
        <f>IF('System Design'!$F$8=1,'Hourly Demand and Generation'!J1061*'System Design'!$F$22,IF('System Design'!$F$8=2,'Hourly Demand and Generation'!K1061*'System Design'!$F$22,IF('System Design'!$F$8=3,'Hourly Demand and Generation'!L1061*'System Design'!$F$22)))</f>
        <v>1200</v>
      </c>
      <c r="Q1061" s="32">
        <f t="shared" si="229"/>
        <v>0</v>
      </c>
      <c r="R1061" s="32">
        <f t="shared" si="232"/>
        <v>5400</v>
      </c>
      <c r="S1061" s="32">
        <f t="shared" si="233"/>
        <v>0</v>
      </c>
      <c r="T1061" s="32">
        <f t="shared" si="234"/>
        <v>21600</v>
      </c>
      <c r="U1061" s="32">
        <f t="shared" si="235"/>
        <v>0</v>
      </c>
      <c r="V1061" s="32">
        <f t="shared" si="230"/>
        <v>849</v>
      </c>
      <c r="W1061" s="32">
        <f t="shared" si="236"/>
        <v>849</v>
      </c>
      <c r="X1061" s="32">
        <f t="shared" si="237"/>
        <v>849</v>
      </c>
    </row>
    <row r="1062" spans="1:24" x14ac:dyDescent="0.25">
      <c r="A1062" s="2"/>
      <c r="B1062" s="2" t="s">
        <v>3</v>
      </c>
      <c r="C1062" s="2">
        <f>C1061</f>
        <v>45</v>
      </c>
      <c r="D1062" s="2">
        <f>D1061+1</f>
        <v>2</v>
      </c>
      <c r="E1062" s="2">
        <f t="shared" si="231"/>
        <v>1058</v>
      </c>
      <c r="F1062" s="11">
        <v>321.75</v>
      </c>
      <c r="G1062" s="9">
        <v>0</v>
      </c>
      <c r="H1062" s="9">
        <v>0</v>
      </c>
      <c r="I1062" s="10">
        <v>0</v>
      </c>
      <c r="J1062" s="9">
        <v>0.432</v>
      </c>
      <c r="K1062" s="9">
        <v>0.432</v>
      </c>
      <c r="L1062" s="9">
        <v>0.432</v>
      </c>
      <c r="N1062" s="32">
        <f>IF('System Design'!$F$8=1,'Hourly Demand and Generation'!G1062*'System Design'!$F$21,IF('System Design'!$F$8=2,'Hourly Demand and Generation'!H1062*'System Design'!$F$21,IF('System Design'!$F$8=3,'Hourly Demand and Generation'!I1062*'System Design'!$F$21)))</f>
        <v>0</v>
      </c>
      <c r="O1062" s="32">
        <f>IF('System Design'!$F$8=1,'Hourly Demand and Generation'!J1062*'System Design'!$F$22,IF('System Design'!$F$8=2,'Hourly Demand and Generation'!K1062*'System Design'!$F$22,IF('System Design'!$F$8=3,'Hourly Demand and Generation'!L1062*'System Design'!$F$22)))</f>
        <v>1080</v>
      </c>
      <c r="Q1062" s="32">
        <f t="shared" si="229"/>
        <v>0</v>
      </c>
      <c r="R1062" s="32">
        <f t="shared" si="232"/>
        <v>5400</v>
      </c>
      <c r="S1062" s="32">
        <f t="shared" si="233"/>
        <v>0</v>
      </c>
      <c r="T1062" s="32">
        <f t="shared" si="234"/>
        <v>21600</v>
      </c>
      <c r="U1062" s="32">
        <f t="shared" si="235"/>
        <v>0</v>
      </c>
      <c r="V1062" s="32">
        <f t="shared" si="230"/>
        <v>758.25</v>
      </c>
      <c r="W1062" s="32">
        <f t="shared" si="236"/>
        <v>758.25</v>
      </c>
      <c r="X1062" s="32">
        <f t="shared" si="237"/>
        <v>758.25</v>
      </c>
    </row>
    <row r="1063" spans="1:24" x14ac:dyDescent="0.25">
      <c r="A1063" s="2"/>
      <c r="B1063" s="2" t="s">
        <v>3</v>
      </c>
      <c r="C1063" s="2">
        <f t="shared" ref="C1063:C1084" si="240">C1062</f>
        <v>45</v>
      </c>
      <c r="D1063" s="2">
        <f t="shared" ref="D1063:D1084" si="241">D1062+1</f>
        <v>3</v>
      </c>
      <c r="E1063" s="2">
        <f t="shared" si="231"/>
        <v>1059</v>
      </c>
      <c r="F1063" s="11">
        <v>292.5</v>
      </c>
      <c r="G1063" s="9">
        <v>0</v>
      </c>
      <c r="H1063" s="9">
        <v>0</v>
      </c>
      <c r="I1063" s="10">
        <v>0</v>
      </c>
      <c r="J1063" s="9">
        <v>0.432</v>
      </c>
      <c r="K1063" s="9">
        <v>0.432</v>
      </c>
      <c r="L1063" s="9">
        <v>0.432</v>
      </c>
      <c r="N1063" s="32">
        <f>IF('System Design'!$F$8=1,'Hourly Demand and Generation'!G1063*'System Design'!$F$21,IF('System Design'!$F$8=2,'Hourly Demand and Generation'!H1063*'System Design'!$F$21,IF('System Design'!$F$8=3,'Hourly Demand and Generation'!I1063*'System Design'!$F$21)))</f>
        <v>0</v>
      </c>
      <c r="O1063" s="32">
        <f>IF('System Design'!$F$8=1,'Hourly Demand and Generation'!J1063*'System Design'!$F$22,IF('System Design'!$F$8=2,'Hourly Demand and Generation'!K1063*'System Design'!$F$22,IF('System Design'!$F$8=3,'Hourly Demand and Generation'!L1063*'System Design'!$F$22)))</f>
        <v>1080</v>
      </c>
      <c r="Q1063" s="32">
        <f t="shared" si="229"/>
        <v>0</v>
      </c>
      <c r="R1063" s="32">
        <f t="shared" si="232"/>
        <v>5400</v>
      </c>
      <c r="S1063" s="32">
        <f t="shared" si="233"/>
        <v>0</v>
      </c>
      <c r="T1063" s="32">
        <f t="shared" si="234"/>
        <v>21600</v>
      </c>
      <c r="U1063" s="32">
        <f t="shared" si="235"/>
        <v>0</v>
      </c>
      <c r="V1063" s="32">
        <f t="shared" si="230"/>
        <v>787.5</v>
      </c>
      <c r="W1063" s="32">
        <f t="shared" si="236"/>
        <v>787.5</v>
      </c>
      <c r="X1063" s="32">
        <f t="shared" si="237"/>
        <v>787.5</v>
      </c>
    </row>
    <row r="1064" spans="1:24" x14ac:dyDescent="0.25">
      <c r="A1064" s="2"/>
      <c r="B1064" s="2" t="s">
        <v>3</v>
      </c>
      <c r="C1064" s="2">
        <f t="shared" si="240"/>
        <v>45</v>
      </c>
      <c r="D1064" s="2">
        <f t="shared" si="241"/>
        <v>4</v>
      </c>
      <c r="E1064" s="2">
        <f t="shared" si="231"/>
        <v>1060</v>
      </c>
      <c r="F1064" s="11">
        <v>351</v>
      </c>
      <c r="G1064" s="9">
        <v>0</v>
      </c>
      <c r="H1064" s="9">
        <v>0</v>
      </c>
      <c r="I1064" s="10">
        <v>0</v>
      </c>
      <c r="J1064" s="9">
        <v>0.48</v>
      </c>
      <c r="K1064" s="9">
        <v>0.48</v>
      </c>
      <c r="L1064" s="9">
        <v>0.48</v>
      </c>
      <c r="N1064" s="32">
        <f>IF('System Design'!$F$8=1,'Hourly Demand and Generation'!G1064*'System Design'!$F$21,IF('System Design'!$F$8=2,'Hourly Demand and Generation'!H1064*'System Design'!$F$21,IF('System Design'!$F$8=3,'Hourly Demand and Generation'!I1064*'System Design'!$F$21)))</f>
        <v>0</v>
      </c>
      <c r="O1064" s="32">
        <f>IF('System Design'!$F$8=1,'Hourly Demand and Generation'!J1064*'System Design'!$F$22,IF('System Design'!$F$8=2,'Hourly Demand and Generation'!K1064*'System Design'!$F$22,IF('System Design'!$F$8=3,'Hourly Demand and Generation'!L1064*'System Design'!$F$22)))</f>
        <v>1200</v>
      </c>
      <c r="Q1064" s="32">
        <f t="shared" si="229"/>
        <v>0</v>
      </c>
      <c r="R1064" s="32">
        <f t="shared" si="232"/>
        <v>5400</v>
      </c>
      <c r="S1064" s="32">
        <f t="shared" si="233"/>
        <v>0</v>
      </c>
      <c r="T1064" s="32">
        <f t="shared" si="234"/>
        <v>21600</v>
      </c>
      <c r="U1064" s="32">
        <f t="shared" si="235"/>
        <v>0</v>
      </c>
      <c r="V1064" s="32">
        <f t="shared" si="230"/>
        <v>849</v>
      </c>
      <c r="W1064" s="32">
        <f t="shared" si="236"/>
        <v>849</v>
      </c>
      <c r="X1064" s="32">
        <f t="shared" si="237"/>
        <v>849</v>
      </c>
    </row>
    <row r="1065" spans="1:24" x14ac:dyDescent="0.25">
      <c r="A1065" s="2"/>
      <c r="B1065" s="2" t="s">
        <v>3</v>
      </c>
      <c r="C1065" s="2">
        <f t="shared" si="240"/>
        <v>45</v>
      </c>
      <c r="D1065" s="2">
        <f t="shared" si="241"/>
        <v>5</v>
      </c>
      <c r="E1065" s="2">
        <f t="shared" si="231"/>
        <v>1061</v>
      </c>
      <c r="F1065" s="11">
        <v>380.25</v>
      </c>
      <c r="G1065" s="9">
        <v>0</v>
      </c>
      <c r="H1065" s="9">
        <v>0.02</v>
      </c>
      <c r="I1065" s="10">
        <v>0.04</v>
      </c>
      <c r="J1065" s="9">
        <v>0.38400000000000001</v>
      </c>
      <c r="K1065" s="9">
        <v>0.38400000000000001</v>
      </c>
      <c r="L1065" s="9">
        <v>0.38400000000000001</v>
      </c>
      <c r="N1065" s="32">
        <f>IF('System Design'!$F$8=1,'Hourly Demand and Generation'!G1065*'System Design'!$F$21,IF('System Design'!$F$8=2,'Hourly Demand and Generation'!H1065*'System Design'!$F$21,IF('System Design'!$F$8=3,'Hourly Demand and Generation'!I1065*'System Design'!$F$21)))</f>
        <v>20</v>
      </c>
      <c r="O1065" s="32">
        <f>IF('System Design'!$F$8=1,'Hourly Demand and Generation'!J1065*'System Design'!$F$22,IF('System Design'!$F$8=2,'Hourly Demand and Generation'!K1065*'System Design'!$F$22,IF('System Design'!$F$8=3,'Hourly Demand and Generation'!L1065*'System Design'!$F$22)))</f>
        <v>960</v>
      </c>
      <c r="Q1065" s="32">
        <f t="shared" si="229"/>
        <v>0</v>
      </c>
      <c r="R1065" s="32">
        <f t="shared" si="232"/>
        <v>5400</v>
      </c>
      <c r="S1065" s="32">
        <f t="shared" si="233"/>
        <v>0</v>
      </c>
      <c r="T1065" s="32">
        <f t="shared" si="234"/>
        <v>21600</v>
      </c>
      <c r="U1065" s="32">
        <f t="shared" si="235"/>
        <v>0</v>
      </c>
      <c r="V1065" s="32">
        <f t="shared" si="230"/>
        <v>599.75</v>
      </c>
      <c r="W1065" s="32">
        <f t="shared" si="236"/>
        <v>599.75</v>
      </c>
      <c r="X1065" s="32">
        <f t="shared" si="237"/>
        <v>599.75</v>
      </c>
    </row>
    <row r="1066" spans="1:24" x14ac:dyDescent="0.25">
      <c r="A1066" s="2"/>
      <c r="B1066" s="2" t="s">
        <v>3</v>
      </c>
      <c r="C1066" s="2">
        <f t="shared" si="240"/>
        <v>45</v>
      </c>
      <c r="D1066" s="2">
        <f t="shared" si="241"/>
        <v>6</v>
      </c>
      <c r="E1066" s="2">
        <f t="shared" si="231"/>
        <v>1062</v>
      </c>
      <c r="F1066" s="11">
        <v>409.5</v>
      </c>
      <c r="G1066" s="9">
        <v>0.04</v>
      </c>
      <c r="H1066" s="9">
        <v>6.25E-2</v>
      </c>
      <c r="I1066" s="10">
        <v>8.5000000000000006E-2</v>
      </c>
      <c r="J1066" s="9">
        <v>0.38400000000000001</v>
      </c>
      <c r="K1066" s="9">
        <v>0.38400000000000001</v>
      </c>
      <c r="L1066" s="9">
        <v>0.38400000000000001</v>
      </c>
      <c r="N1066" s="32">
        <f>IF('System Design'!$F$8=1,'Hourly Demand and Generation'!G1066*'System Design'!$F$21,IF('System Design'!$F$8=2,'Hourly Demand and Generation'!H1066*'System Design'!$F$21,IF('System Design'!$F$8=3,'Hourly Demand and Generation'!I1066*'System Design'!$F$21)))</f>
        <v>42.5</v>
      </c>
      <c r="O1066" s="32">
        <f>IF('System Design'!$F$8=1,'Hourly Demand and Generation'!J1066*'System Design'!$F$22,IF('System Design'!$F$8=2,'Hourly Demand and Generation'!K1066*'System Design'!$F$22,IF('System Design'!$F$8=3,'Hourly Demand and Generation'!L1066*'System Design'!$F$22)))</f>
        <v>960</v>
      </c>
      <c r="Q1066" s="32">
        <f t="shared" si="229"/>
        <v>0</v>
      </c>
      <c r="R1066" s="32">
        <f t="shared" si="232"/>
        <v>5400</v>
      </c>
      <c r="S1066" s="32">
        <f t="shared" si="233"/>
        <v>0</v>
      </c>
      <c r="T1066" s="32">
        <f t="shared" si="234"/>
        <v>21600</v>
      </c>
      <c r="U1066" s="32">
        <f t="shared" si="235"/>
        <v>0</v>
      </c>
      <c r="V1066" s="32">
        <f t="shared" si="230"/>
        <v>593</v>
      </c>
      <c r="W1066" s="32">
        <f t="shared" si="236"/>
        <v>593</v>
      </c>
      <c r="X1066" s="32">
        <f t="shared" si="237"/>
        <v>593</v>
      </c>
    </row>
    <row r="1067" spans="1:24" x14ac:dyDescent="0.25">
      <c r="A1067" s="2"/>
      <c r="B1067" s="2" t="s">
        <v>3</v>
      </c>
      <c r="C1067" s="2">
        <f t="shared" si="240"/>
        <v>45</v>
      </c>
      <c r="D1067" s="2">
        <f t="shared" si="241"/>
        <v>7</v>
      </c>
      <c r="E1067" s="2">
        <f t="shared" si="231"/>
        <v>1063</v>
      </c>
      <c r="F1067" s="11">
        <v>438.75</v>
      </c>
      <c r="G1067" s="9">
        <v>8.5000000000000006E-2</v>
      </c>
      <c r="H1067" s="9">
        <v>0.105</v>
      </c>
      <c r="I1067" s="10">
        <v>0.125</v>
      </c>
      <c r="J1067" s="9">
        <v>0.432</v>
      </c>
      <c r="K1067" s="9">
        <v>0.432</v>
      </c>
      <c r="L1067" s="9">
        <v>0.432</v>
      </c>
      <c r="N1067" s="32">
        <f>IF('System Design'!$F$8=1,'Hourly Demand and Generation'!G1067*'System Design'!$F$21,IF('System Design'!$F$8=2,'Hourly Demand and Generation'!H1067*'System Design'!$F$21,IF('System Design'!$F$8=3,'Hourly Demand and Generation'!I1067*'System Design'!$F$21)))</f>
        <v>62.5</v>
      </c>
      <c r="O1067" s="32">
        <f>IF('System Design'!$F$8=1,'Hourly Demand and Generation'!J1067*'System Design'!$F$22,IF('System Design'!$F$8=2,'Hourly Demand and Generation'!K1067*'System Design'!$F$22,IF('System Design'!$F$8=3,'Hourly Demand and Generation'!L1067*'System Design'!$F$22)))</f>
        <v>1080</v>
      </c>
      <c r="Q1067" s="32">
        <f t="shared" si="229"/>
        <v>0</v>
      </c>
      <c r="R1067" s="32">
        <f t="shared" si="232"/>
        <v>5400</v>
      </c>
      <c r="S1067" s="32">
        <f t="shared" si="233"/>
        <v>0</v>
      </c>
      <c r="T1067" s="32">
        <f t="shared" si="234"/>
        <v>21600</v>
      </c>
      <c r="U1067" s="32">
        <f t="shared" si="235"/>
        <v>0</v>
      </c>
      <c r="V1067" s="32">
        <f t="shared" si="230"/>
        <v>703.75</v>
      </c>
      <c r="W1067" s="32">
        <f t="shared" si="236"/>
        <v>703.75</v>
      </c>
      <c r="X1067" s="32">
        <f t="shared" si="237"/>
        <v>703.75</v>
      </c>
    </row>
    <row r="1068" spans="1:24" x14ac:dyDescent="0.25">
      <c r="A1068" s="2"/>
      <c r="B1068" s="2" t="s">
        <v>3</v>
      </c>
      <c r="C1068" s="2">
        <f t="shared" si="240"/>
        <v>45</v>
      </c>
      <c r="D1068" s="2">
        <f t="shared" si="241"/>
        <v>8</v>
      </c>
      <c r="E1068" s="2">
        <f t="shared" si="231"/>
        <v>1064</v>
      </c>
      <c r="F1068" s="11">
        <v>468</v>
      </c>
      <c r="G1068" s="9">
        <v>0.16500000000000001</v>
      </c>
      <c r="H1068" s="9">
        <v>0.1875</v>
      </c>
      <c r="I1068" s="10">
        <v>0.21</v>
      </c>
      <c r="J1068" s="9">
        <v>0.432</v>
      </c>
      <c r="K1068" s="9">
        <v>0.432</v>
      </c>
      <c r="L1068" s="9">
        <v>0.432</v>
      </c>
      <c r="N1068" s="32">
        <f>IF('System Design'!$F$8=1,'Hourly Demand and Generation'!G1068*'System Design'!$F$21,IF('System Design'!$F$8=2,'Hourly Demand and Generation'!H1068*'System Design'!$F$21,IF('System Design'!$F$8=3,'Hourly Demand and Generation'!I1068*'System Design'!$F$21)))</f>
        <v>105</v>
      </c>
      <c r="O1068" s="32">
        <f>IF('System Design'!$F$8=1,'Hourly Demand and Generation'!J1068*'System Design'!$F$22,IF('System Design'!$F$8=2,'Hourly Demand and Generation'!K1068*'System Design'!$F$22,IF('System Design'!$F$8=3,'Hourly Demand and Generation'!L1068*'System Design'!$F$22)))</f>
        <v>1080</v>
      </c>
      <c r="Q1068" s="32">
        <f t="shared" si="229"/>
        <v>0</v>
      </c>
      <c r="R1068" s="32">
        <f t="shared" si="232"/>
        <v>5400</v>
      </c>
      <c r="S1068" s="32">
        <f t="shared" si="233"/>
        <v>0</v>
      </c>
      <c r="T1068" s="32">
        <f t="shared" si="234"/>
        <v>21600</v>
      </c>
      <c r="U1068" s="32">
        <f t="shared" si="235"/>
        <v>0</v>
      </c>
      <c r="V1068" s="32">
        <f t="shared" si="230"/>
        <v>717</v>
      </c>
      <c r="W1068" s="32">
        <f t="shared" si="236"/>
        <v>717</v>
      </c>
      <c r="X1068" s="32">
        <f t="shared" si="237"/>
        <v>717</v>
      </c>
    </row>
    <row r="1069" spans="1:24" x14ac:dyDescent="0.25">
      <c r="A1069" s="2"/>
      <c r="B1069" s="2" t="s">
        <v>3</v>
      </c>
      <c r="C1069" s="2">
        <f t="shared" si="240"/>
        <v>45</v>
      </c>
      <c r="D1069" s="2">
        <f t="shared" si="241"/>
        <v>9</v>
      </c>
      <c r="E1069" s="2">
        <f t="shared" si="231"/>
        <v>1065</v>
      </c>
      <c r="F1069" s="11">
        <v>468</v>
      </c>
      <c r="G1069" s="9">
        <v>0.25</v>
      </c>
      <c r="H1069" s="9">
        <v>0.27</v>
      </c>
      <c r="I1069" s="10">
        <v>0.28999999999999998</v>
      </c>
      <c r="J1069" s="9">
        <v>0.38400000000000001</v>
      </c>
      <c r="K1069" s="9">
        <v>0.38400000000000001</v>
      </c>
      <c r="L1069" s="9">
        <v>0.38400000000000001</v>
      </c>
      <c r="N1069" s="32">
        <f>IF('System Design'!$F$8=1,'Hourly Demand and Generation'!G1069*'System Design'!$F$21,IF('System Design'!$F$8=2,'Hourly Demand and Generation'!H1069*'System Design'!$F$21,IF('System Design'!$F$8=3,'Hourly Demand and Generation'!I1069*'System Design'!$F$21)))</f>
        <v>145</v>
      </c>
      <c r="O1069" s="32">
        <f>IF('System Design'!$F$8=1,'Hourly Demand and Generation'!J1069*'System Design'!$F$22,IF('System Design'!$F$8=2,'Hourly Demand and Generation'!K1069*'System Design'!$F$22,IF('System Design'!$F$8=3,'Hourly Demand and Generation'!L1069*'System Design'!$F$22)))</f>
        <v>960</v>
      </c>
      <c r="Q1069" s="32">
        <f t="shared" si="229"/>
        <v>0</v>
      </c>
      <c r="R1069" s="32">
        <f t="shared" si="232"/>
        <v>5400</v>
      </c>
      <c r="S1069" s="32">
        <f t="shared" si="233"/>
        <v>0</v>
      </c>
      <c r="T1069" s="32">
        <f t="shared" si="234"/>
        <v>21600</v>
      </c>
      <c r="U1069" s="32">
        <f t="shared" si="235"/>
        <v>0</v>
      </c>
      <c r="V1069" s="32">
        <f t="shared" si="230"/>
        <v>637</v>
      </c>
      <c r="W1069" s="32">
        <f t="shared" si="236"/>
        <v>637</v>
      </c>
      <c r="X1069" s="32">
        <f t="shared" si="237"/>
        <v>637</v>
      </c>
    </row>
    <row r="1070" spans="1:24" x14ac:dyDescent="0.25">
      <c r="A1070" s="2"/>
      <c r="B1070" s="2" t="s">
        <v>3</v>
      </c>
      <c r="C1070" s="2">
        <f t="shared" si="240"/>
        <v>45</v>
      </c>
      <c r="D1070" s="2">
        <f t="shared" si="241"/>
        <v>10</v>
      </c>
      <c r="E1070" s="2">
        <f t="shared" si="231"/>
        <v>1066</v>
      </c>
      <c r="F1070" s="11">
        <v>456.3</v>
      </c>
      <c r="G1070" s="9">
        <v>0.33500000000000002</v>
      </c>
      <c r="H1070" s="9">
        <v>0.35499999999999998</v>
      </c>
      <c r="I1070" s="10">
        <v>0.375</v>
      </c>
      <c r="J1070" s="9">
        <v>0.432</v>
      </c>
      <c r="K1070" s="9">
        <v>0.432</v>
      </c>
      <c r="L1070" s="9">
        <v>0.432</v>
      </c>
      <c r="N1070" s="32">
        <f>IF('System Design'!$F$8=1,'Hourly Demand and Generation'!G1070*'System Design'!$F$21,IF('System Design'!$F$8=2,'Hourly Demand and Generation'!H1070*'System Design'!$F$21,IF('System Design'!$F$8=3,'Hourly Demand and Generation'!I1070*'System Design'!$F$21)))</f>
        <v>187.5</v>
      </c>
      <c r="O1070" s="32">
        <f>IF('System Design'!$F$8=1,'Hourly Demand and Generation'!J1070*'System Design'!$F$22,IF('System Design'!$F$8=2,'Hourly Demand and Generation'!K1070*'System Design'!$F$22,IF('System Design'!$F$8=3,'Hourly Demand and Generation'!L1070*'System Design'!$F$22)))</f>
        <v>1080</v>
      </c>
      <c r="Q1070" s="32">
        <f t="shared" si="229"/>
        <v>0</v>
      </c>
      <c r="R1070" s="32">
        <f t="shared" si="232"/>
        <v>5400</v>
      </c>
      <c r="S1070" s="32">
        <f t="shared" si="233"/>
        <v>0</v>
      </c>
      <c r="T1070" s="32">
        <f t="shared" si="234"/>
        <v>21600</v>
      </c>
      <c r="U1070" s="32">
        <f t="shared" si="235"/>
        <v>0</v>
      </c>
      <c r="V1070" s="32">
        <f t="shared" si="230"/>
        <v>811.2</v>
      </c>
      <c r="W1070" s="32">
        <f t="shared" si="236"/>
        <v>811.2</v>
      </c>
      <c r="X1070" s="32">
        <f t="shared" si="237"/>
        <v>811.2</v>
      </c>
    </row>
    <row r="1071" spans="1:24" x14ac:dyDescent="0.25">
      <c r="A1071" s="2"/>
      <c r="B1071" s="2" t="s">
        <v>3</v>
      </c>
      <c r="C1071" s="2">
        <f t="shared" si="240"/>
        <v>45</v>
      </c>
      <c r="D1071" s="2">
        <f t="shared" si="241"/>
        <v>11</v>
      </c>
      <c r="E1071" s="2">
        <f t="shared" si="231"/>
        <v>1067</v>
      </c>
      <c r="F1071" s="11">
        <v>450.45</v>
      </c>
      <c r="G1071" s="9">
        <v>0.41499999999999998</v>
      </c>
      <c r="H1071" s="9">
        <v>0.4375</v>
      </c>
      <c r="I1071" s="10">
        <v>0.46</v>
      </c>
      <c r="J1071" s="9">
        <v>0.38400000000000001</v>
      </c>
      <c r="K1071" s="9">
        <v>0.38400000000000001</v>
      </c>
      <c r="L1071" s="9">
        <v>0.38400000000000001</v>
      </c>
      <c r="N1071" s="32">
        <f>IF('System Design'!$F$8=1,'Hourly Demand and Generation'!G1071*'System Design'!$F$21,IF('System Design'!$F$8=2,'Hourly Demand and Generation'!H1071*'System Design'!$F$21,IF('System Design'!$F$8=3,'Hourly Demand and Generation'!I1071*'System Design'!$F$21)))</f>
        <v>230</v>
      </c>
      <c r="O1071" s="32">
        <f>IF('System Design'!$F$8=1,'Hourly Demand and Generation'!J1071*'System Design'!$F$22,IF('System Design'!$F$8=2,'Hourly Demand and Generation'!K1071*'System Design'!$F$22,IF('System Design'!$F$8=3,'Hourly Demand and Generation'!L1071*'System Design'!$F$22)))</f>
        <v>960</v>
      </c>
      <c r="Q1071" s="32">
        <f t="shared" si="229"/>
        <v>0</v>
      </c>
      <c r="R1071" s="32">
        <f t="shared" si="232"/>
        <v>5400</v>
      </c>
      <c r="S1071" s="32">
        <f t="shared" si="233"/>
        <v>0</v>
      </c>
      <c r="T1071" s="32">
        <f t="shared" si="234"/>
        <v>21600</v>
      </c>
      <c r="U1071" s="32">
        <f t="shared" si="235"/>
        <v>0</v>
      </c>
      <c r="V1071" s="32">
        <f t="shared" si="230"/>
        <v>739.55</v>
      </c>
      <c r="W1071" s="32">
        <f t="shared" si="236"/>
        <v>739.55</v>
      </c>
      <c r="X1071" s="32">
        <f t="shared" si="237"/>
        <v>739.55</v>
      </c>
    </row>
    <row r="1072" spans="1:24" x14ac:dyDescent="0.25">
      <c r="A1072" s="2"/>
      <c r="B1072" s="2" t="s">
        <v>3</v>
      </c>
      <c r="C1072" s="2">
        <f t="shared" si="240"/>
        <v>45</v>
      </c>
      <c r="D1072" s="2">
        <f t="shared" si="241"/>
        <v>12</v>
      </c>
      <c r="E1072" s="2">
        <f t="shared" si="231"/>
        <v>1068</v>
      </c>
      <c r="F1072" s="11">
        <v>450.45</v>
      </c>
      <c r="G1072" s="9">
        <v>0.5</v>
      </c>
      <c r="H1072" s="9">
        <v>0.5</v>
      </c>
      <c r="I1072" s="10">
        <v>0.5</v>
      </c>
      <c r="J1072" s="9">
        <v>0.36</v>
      </c>
      <c r="K1072" s="9">
        <v>0.36</v>
      </c>
      <c r="L1072" s="9">
        <v>0.36</v>
      </c>
      <c r="N1072" s="32">
        <f>IF('System Design'!$F$8=1,'Hourly Demand and Generation'!G1072*'System Design'!$F$21,IF('System Design'!$F$8=2,'Hourly Demand and Generation'!H1072*'System Design'!$F$21,IF('System Design'!$F$8=3,'Hourly Demand and Generation'!I1072*'System Design'!$F$21)))</f>
        <v>250</v>
      </c>
      <c r="O1072" s="32">
        <f>IF('System Design'!$F$8=1,'Hourly Demand and Generation'!J1072*'System Design'!$F$22,IF('System Design'!$F$8=2,'Hourly Demand and Generation'!K1072*'System Design'!$F$22,IF('System Design'!$F$8=3,'Hourly Demand and Generation'!L1072*'System Design'!$F$22)))</f>
        <v>900</v>
      </c>
      <c r="Q1072" s="32">
        <f t="shared" si="229"/>
        <v>0</v>
      </c>
      <c r="R1072" s="32">
        <f t="shared" si="232"/>
        <v>5400</v>
      </c>
      <c r="S1072" s="32">
        <f t="shared" si="233"/>
        <v>0</v>
      </c>
      <c r="T1072" s="32">
        <f t="shared" si="234"/>
        <v>21600</v>
      </c>
      <c r="U1072" s="32">
        <f t="shared" si="235"/>
        <v>0</v>
      </c>
      <c r="V1072" s="32">
        <f t="shared" si="230"/>
        <v>699.55</v>
      </c>
      <c r="W1072" s="32">
        <f t="shared" si="236"/>
        <v>699.55</v>
      </c>
      <c r="X1072" s="32">
        <f t="shared" si="237"/>
        <v>699.55</v>
      </c>
    </row>
    <row r="1073" spans="1:24" x14ac:dyDescent="0.25">
      <c r="A1073" s="2"/>
      <c r="B1073" s="2" t="s">
        <v>3</v>
      </c>
      <c r="C1073" s="2">
        <f t="shared" si="240"/>
        <v>45</v>
      </c>
      <c r="D1073" s="2">
        <f t="shared" si="241"/>
        <v>13</v>
      </c>
      <c r="E1073" s="2">
        <f t="shared" si="231"/>
        <v>1069</v>
      </c>
      <c r="F1073" s="11">
        <v>468</v>
      </c>
      <c r="G1073" s="9">
        <v>0.41499999999999998</v>
      </c>
      <c r="H1073" s="9">
        <v>0.4375</v>
      </c>
      <c r="I1073" s="10">
        <v>0.46</v>
      </c>
      <c r="J1073" s="9">
        <v>0.38400000000000001</v>
      </c>
      <c r="K1073" s="9">
        <v>0.38400000000000001</v>
      </c>
      <c r="L1073" s="9">
        <v>0.38400000000000001</v>
      </c>
      <c r="N1073" s="32">
        <f>IF('System Design'!$F$8=1,'Hourly Demand and Generation'!G1073*'System Design'!$F$21,IF('System Design'!$F$8=2,'Hourly Demand and Generation'!H1073*'System Design'!$F$21,IF('System Design'!$F$8=3,'Hourly Demand and Generation'!I1073*'System Design'!$F$21)))</f>
        <v>230</v>
      </c>
      <c r="O1073" s="32">
        <f>IF('System Design'!$F$8=1,'Hourly Demand and Generation'!J1073*'System Design'!$F$22,IF('System Design'!$F$8=2,'Hourly Demand and Generation'!K1073*'System Design'!$F$22,IF('System Design'!$F$8=3,'Hourly Demand and Generation'!L1073*'System Design'!$F$22)))</f>
        <v>960</v>
      </c>
      <c r="Q1073" s="32">
        <f t="shared" si="229"/>
        <v>0</v>
      </c>
      <c r="R1073" s="32">
        <f t="shared" si="232"/>
        <v>5400</v>
      </c>
      <c r="S1073" s="32">
        <f t="shared" si="233"/>
        <v>0</v>
      </c>
      <c r="T1073" s="32">
        <f t="shared" si="234"/>
        <v>21600</v>
      </c>
      <c r="U1073" s="32">
        <f t="shared" si="235"/>
        <v>0</v>
      </c>
      <c r="V1073" s="32">
        <f t="shared" si="230"/>
        <v>722</v>
      </c>
      <c r="W1073" s="32">
        <f t="shared" si="236"/>
        <v>722</v>
      </c>
      <c r="X1073" s="32">
        <f t="shared" si="237"/>
        <v>722</v>
      </c>
    </row>
    <row r="1074" spans="1:24" x14ac:dyDescent="0.25">
      <c r="A1074" s="2"/>
      <c r="B1074" s="2" t="s">
        <v>3</v>
      </c>
      <c r="C1074" s="2">
        <f t="shared" si="240"/>
        <v>45</v>
      </c>
      <c r="D1074" s="2">
        <f t="shared" si="241"/>
        <v>14</v>
      </c>
      <c r="E1074" s="2">
        <f t="shared" si="231"/>
        <v>1070</v>
      </c>
      <c r="F1074" s="11">
        <v>468</v>
      </c>
      <c r="G1074" s="9">
        <v>0.33500000000000002</v>
      </c>
      <c r="H1074" s="9">
        <v>0.35499999999999998</v>
      </c>
      <c r="I1074" s="10">
        <v>0.375</v>
      </c>
      <c r="J1074" s="9">
        <v>0.40799999999999997</v>
      </c>
      <c r="K1074" s="9">
        <v>0.40799999999999997</v>
      </c>
      <c r="L1074" s="9">
        <v>0.40799999999999997</v>
      </c>
      <c r="N1074" s="32">
        <f>IF('System Design'!$F$8=1,'Hourly Demand and Generation'!G1074*'System Design'!$F$21,IF('System Design'!$F$8=2,'Hourly Demand and Generation'!H1074*'System Design'!$F$21,IF('System Design'!$F$8=3,'Hourly Demand and Generation'!I1074*'System Design'!$F$21)))</f>
        <v>187.5</v>
      </c>
      <c r="O1074" s="32">
        <f>IF('System Design'!$F$8=1,'Hourly Demand and Generation'!J1074*'System Design'!$F$22,IF('System Design'!$F$8=2,'Hourly Demand and Generation'!K1074*'System Design'!$F$22,IF('System Design'!$F$8=3,'Hourly Demand and Generation'!L1074*'System Design'!$F$22)))</f>
        <v>1019.9999999999999</v>
      </c>
      <c r="Q1074" s="32">
        <f t="shared" si="229"/>
        <v>0</v>
      </c>
      <c r="R1074" s="32">
        <f t="shared" si="232"/>
        <v>5400</v>
      </c>
      <c r="S1074" s="32">
        <f t="shared" si="233"/>
        <v>0</v>
      </c>
      <c r="T1074" s="32">
        <f t="shared" si="234"/>
        <v>21600</v>
      </c>
      <c r="U1074" s="32">
        <f t="shared" si="235"/>
        <v>0</v>
      </c>
      <c r="V1074" s="32">
        <f t="shared" si="230"/>
        <v>739.5</v>
      </c>
      <c r="W1074" s="32">
        <f t="shared" si="236"/>
        <v>739.5</v>
      </c>
      <c r="X1074" s="32">
        <f t="shared" si="237"/>
        <v>739.5</v>
      </c>
    </row>
    <row r="1075" spans="1:24" x14ac:dyDescent="0.25">
      <c r="A1075" s="2"/>
      <c r="B1075" s="2" t="s">
        <v>3</v>
      </c>
      <c r="C1075" s="2">
        <f t="shared" si="240"/>
        <v>45</v>
      </c>
      <c r="D1075" s="2">
        <f t="shared" si="241"/>
        <v>15</v>
      </c>
      <c r="E1075" s="2">
        <f t="shared" si="231"/>
        <v>1071</v>
      </c>
      <c r="F1075" s="11">
        <v>497.25</v>
      </c>
      <c r="G1075" s="9">
        <v>0.25</v>
      </c>
      <c r="H1075" s="9">
        <v>0.27</v>
      </c>
      <c r="I1075" s="10">
        <v>0.28999999999999998</v>
      </c>
      <c r="J1075" s="9">
        <v>0.432</v>
      </c>
      <c r="K1075" s="9">
        <v>0.432</v>
      </c>
      <c r="L1075" s="9">
        <v>0.432</v>
      </c>
      <c r="N1075" s="32">
        <f>IF('System Design'!$F$8=1,'Hourly Demand and Generation'!G1075*'System Design'!$F$21,IF('System Design'!$F$8=2,'Hourly Demand and Generation'!H1075*'System Design'!$F$21,IF('System Design'!$F$8=3,'Hourly Demand and Generation'!I1075*'System Design'!$F$21)))</f>
        <v>145</v>
      </c>
      <c r="O1075" s="32">
        <f>IF('System Design'!$F$8=1,'Hourly Demand and Generation'!J1075*'System Design'!$F$22,IF('System Design'!$F$8=2,'Hourly Demand and Generation'!K1075*'System Design'!$F$22,IF('System Design'!$F$8=3,'Hourly Demand and Generation'!L1075*'System Design'!$F$22)))</f>
        <v>1080</v>
      </c>
      <c r="Q1075" s="32">
        <f t="shared" si="229"/>
        <v>0</v>
      </c>
      <c r="R1075" s="32">
        <f t="shared" si="232"/>
        <v>5400</v>
      </c>
      <c r="S1075" s="32">
        <f t="shared" si="233"/>
        <v>0</v>
      </c>
      <c r="T1075" s="32">
        <f t="shared" si="234"/>
        <v>21600</v>
      </c>
      <c r="U1075" s="32">
        <f t="shared" si="235"/>
        <v>0</v>
      </c>
      <c r="V1075" s="32">
        <f t="shared" si="230"/>
        <v>727.75</v>
      </c>
      <c r="W1075" s="32">
        <f t="shared" si="236"/>
        <v>727.75</v>
      </c>
      <c r="X1075" s="32">
        <f t="shared" si="237"/>
        <v>727.75</v>
      </c>
    </row>
    <row r="1076" spans="1:24" x14ac:dyDescent="0.25">
      <c r="A1076" s="2"/>
      <c r="B1076" s="2" t="s">
        <v>3</v>
      </c>
      <c r="C1076" s="2">
        <f t="shared" si="240"/>
        <v>45</v>
      </c>
      <c r="D1076" s="2">
        <f t="shared" si="241"/>
        <v>16</v>
      </c>
      <c r="E1076" s="2">
        <f t="shared" si="231"/>
        <v>1072</v>
      </c>
      <c r="F1076" s="11">
        <v>526.5</v>
      </c>
      <c r="G1076" s="9">
        <v>0.16500000000000001</v>
      </c>
      <c r="H1076" s="9">
        <v>0.1875</v>
      </c>
      <c r="I1076" s="10">
        <v>0.21</v>
      </c>
      <c r="J1076" s="9">
        <v>0.432</v>
      </c>
      <c r="K1076" s="9">
        <v>0.432</v>
      </c>
      <c r="L1076" s="9">
        <v>0.432</v>
      </c>
      <c r="N1076" s="32">
        <f>IF('System Design'!$F$8=1,'Hourly Demand and Generation'!G1076*'System Design'!$F$21,IF('System Design'!$F$8=2,'Hourly Demand and Generation'!H1076*'System Design'!$F$21,IF('System Design'!$F$8=3,'Hourly Demand and Generation'!I1076*'System Design'!$F$21)))</f>
        <v>105</v>
      </c>
      <c r="O1076" s="32">
        <f>IF('System Design'!$F$8=1,'Hourly Demand and Generation'!J1076*'System Design'!$F$22,IF('System Design'!$F$8=2,'Hourly Demand and Generation'!K1076*'System Design'!$F$22,IF('System Design'!$F$8=3,'Hourly Demand and Generation'!L1076*'System Design'!$F$22)))</f>
        <v>1080</v>
      </c>
      <c r="Q1076" s="32">
        <f t="shared" si="229"/>
        <v>0</v>
      </c>
      <c r="R1076" s="32">
        <f t="shared" si="232"/>
        <v>5400</v>
      </c>
      <c r="S1076" s="32">
        <f t="shared" si="233"/>
        <v>0</v>
      </c>
      <c r="T1076" s="32">
        <f t="shared" si="234"/>
        <v>21600</v>
      </c>
      <c r="U1076" s="32">
        <f t="shared" si="235"/>
        <v>0</v>
      </c>
      <c r="V1076" s="32">
        <f t="shared" si="230"/>
        <v>658.5</v>
      </c>
      <c r="W1076" s="32">
        <f t="shared" si="236"/>
        <v>658.5</v>
      </c>
      <c r="X1076" s="32">
        <f t="shared" si="237"/>
        <v>658.5</v>
      </c>
    </row>
    <row r="1077" spans="1:24" x14ac:dyDescent="0.25">
      <c r="A1077" s="2"/>
      <c r="B1077" s="2" t="s">
        <v>3</v>
      </c>
      <c r="C1077" s="2">
        <f t="shared" si="240"/>
        <v>45</v>
      </c>
      <c r="D1077" s="2">
        <f t="shared" si="241"/>
        <v>17</v>
      </c>
      <c r="E1077" s="2">
        <f t="shared" si="231"/>
        <v>1073</v>
      </c>
      <c r="F1077" s="11">
        <v>555.75</v>
      </c>
      <c r="G1077" s="9">
        <v>8.5000000000000006E-2</v>
      </c>
      <c r="H1077" s="9">
        <v>0.105</v>
      </c>
      <c r="I1077" s="10">
        <v>0.125</v>
      </c>
      <c r="J1077" s="9">
        <v>0.48</v>
      </c>
      <c r="K1077" s="9">
        <v>0.48</v>
      </c>
      <c r="L1077" s="9">
        <v>0.48</v>
      </c>
      <c r="N1077" s="32">
        <f>IF('System Design'!$F$8=1,'Hourly Demand and Generation'!G1077*'System Design'!$F$21,IF('System Design'!$F$8=2,'Hourly Demand and Generation'!H1077*'System Design'!$F$21,IF('System Design'!$F$8=3,'Hourly Demand and Generation'!I1077*'System Design'!$F$21)))</f>
        <v>62.5</v>
      </c>
      <c r="O1077" s="32">
        <f>IF('System Design'!$F$8=1,'Hourly Demand and Generation'!J1077*'System Design'!$F$22,IF('System Design'!$F$8=2,'Hourly Demand and Generation'!K1077*'System Design'!$F$22,IF('System Design'!$F$8=3,'Hourly Demand and Generation'!L1077*'System Design'!$F$22)))</f>
        <v>1200</v>
      </c>
      <c r="Q1077" s="32">
        <f t="shared" si="229"/>
        <v>0</v>
      </c>
      <c r="R1077" s="32">
        <f t="shared" si="232"/>
        <v>5400</v>
      </c>
      <c r="S1077" s="32">
        <f t="shared" si="233"/>
        <v>0</v>
      </c>
      <c r="T1077" s="32">
        <f t="shared" si="234"/>
        <v>21600</v>
      </c>
      <c r="U1077" s="32">
        <f t="shared" si="235"/>
        <v>0</v>
      </c>
      <c r="V1077" s="32">
        <f t="shared" si="230"/>
        <v>706.75</v>
      </c>
      <c r="W1077" s="32">
        <f t="shared" si="236"/>
        <v>706.75</v>
      </c>
      <c r="X1077" s="32">
        <f t="shared" si="237"/>
        <v>706.75</v>
      </c>
    </row>
    <row r="1078" spans="1:24" x14ac:dyDescent="0.25">
      <c r="A1078" s="2"/>
      <c r="B1078" s="2" t="s">
        <v>3</v>
      </c>
      <c r="C1078" s="2">
        <f t="shared" si="240"/>
        <v>45</v>
      </c>
      <c r="D1078" s="2">
        <f t="shared" si="241"/>
        <v>18</v>
      </c>
      <c r="E1078" s="2">
        <f t="shared" si="231"/>
        <v>1074</v>
      </c>
      <c r="F1078" s="11">
        <v>585</v>
      </c>
      <c r="G1078" s="9">
        <v>0.04</v>
      </c>
      <c r="H1078" s="9">
        <v>6.25E-2</v>
      </c>
      <c r="I1078" s="10">
        <v>8.5000000000000006E-2</v>
      </c>
      <c r="J1078" s="9">
        <v>0.45600000000000002</v>
      </c>
      <c r="K1078" s="9">
        <v>0.45600000000000002</v>
      </c>
      <c r="L1078" s="9">
        <v>0.45600000000000002</v>
      </c>
      <c r="N1078" s="32">
        <f>IF('System Design'!$F$8=1,'Hourly Demand and Generation'!G1078*'System Design'!$F$21,IF('System Design'!$F$8=2,'Hourly Demand and Generation'!H1078*'System Design'!$F$21,IF('System Design'!$F$8=3,'Hourly Demand and Generation'!I1078*'System Design'!$F$21)))</f>
        <v>42.5</v>
      </c>
      <c r="O1078" s="32">
        <f>IF('System Design'!$F$8=1,'Hourly Demand and Generation'!J1078*'System Design'!$F$22,IF('System Design'!$F$8=2,'Hourly Demand and Generation'!K1078*'System Design'!$F$22,IF('System Design'!$F$8=3,'Hourly Demand and Generation'!L1078*'System Design'!$F$22)))</f>
        <v>1140</v>
      </c>
      <c r="Q1078" s="32">
        <f t="shared" si="229"/>
        <v>0</v>
      </c>
      <c r="R1078" s="32">
        <f t="shared" si="232"/>
        <v>5400</v>
      </c>
      <c r="S1078" s="32">
        <f t="shared" si="233"/>
        <v>0</v>
      </c>
      <c r="T1078" s="32">
        <f t="shared" si="234"/>
        <v>21600</v>
      </c>
      <c r="U1078" s="32">
        <f t="shared" si="235"/>
        <v>0</v>
      </c>
      <c r="V1078" s="32">
        <f t="shared" si="230"/>
        <v>597.5</v>
      </c>
      <c r="W1078" s="32">
        <f t="shared" si="236"/>
        <v>597.5</v>
      </c>
      <c r="X1078" s="32">
        <f t="shared" si="237"/>
        <v>597.5</v>
      </c>
    </row>
    <row r="1079" spans="1:24" x14ac:dyDescent="0.25">
      <c r="A1079" s="2"/>
      <c r="B1079" s="2" t="s">
        <v>3</v>
      </c>
      <c r="C1079" s="2">
        <f t="shared" si="240"/>
        <v>45</v>
      </c>
      <c r="D1079" s="2">
        <f t="shared" si="241"/>
        <v>19</v>
      </c>
      <c r="E1079" s="2">
        <f t="shared" si="231"/>
        <v>1075</v>
      </c>
      <c r="F1079" s="11">
        <v>567.45000000000005</v>
      </c>
      <c r="G1079" s="9">
        <v>0</v>
      </c>
      <c r="H1079" s="9">
        <v>0.02</v>
      </c>
      <c r="I1079" s="9">
        <v>0.04</v>
      </c>
      <c r="J1079" s="9">
        <v>0.432</v>
      </c>
      <c r="K1079" s="9">
        <v>0.432</v>
      </c>
      <c r="L1079" s="9">
        <v>0.432</v>
      </c>
      <c r="N1079" s="32">
        <f>IF('System Design'!$F$8=1,'Hourly Demand and Generation'!G1079*'System Design'!$F$21,IF('System Design'!$F$8=2,'Hourly Demand and Generation'!H1079*'System Design'!$F$21,IF('System Design'!$F$8=3,'Hourly Demand and Generation'!I1079*'System Design'!$F$21)))</f>
        <v>20</v>
      </c>
      <c r="O1079" s="32">
        <f>IF('System Design'!$F$8=1,'Hourly Demand and Generation'!J1079*'System Design'!$F$22,IF('System Design'!$F$8=2,'Hourly Demand and Generation'!K1079*'System Design'!$F$22,IF('System Design'!$F$8=3,'Hourly Demand and Generation'!L1079*'System Design'!$F$22)))</f>
        <v>1080</v>
      </c>
      <c r="Q1079" s="32">
        <f t="shared" si="229"/>
        <v>0</v>
      </c>
      <c r="R1079" s="32">
        <f t="shared" si="232"/>
        <v>5400</v>
      </c>
      <c r="S1079" s="32">
        <f t="shared" si="233"/>
        <v>0</v>
      </c>
      <c r="T1079" s="32">
        <f t="shared" si="234"/>
        <v>21600</v>
      </c>
      <c r="U1079" s="32">
        <f t="shared" si="235"/>
        <v>0</v>
      </c>
      <c r="V1079" s="32">
        <f t="shared" si="230"/>
        <v>532.54999999999995</v>
      </c>
      <c r="W1079" s="32">
        <f t="shared" si="236"/>
        <v>532.54999999999995</v>
      </c>
      <c r="X1079" s="32">
        <f t="shared" si="237"/>
        <v>532.54999999999995</v>
      </c>
    </row>
    <row r="1080" spans="1:24" x14ac:dyDescent="0.25">
      <c r="A1080" s="2"/>
      <c r="B1080" s="2" t="s">
        <v>3</v>
      </c>
      <c r="C1080" s="2">
        <f t="shared" si="240"/>
        <v>45</v>
      </c>
      <c r="D1080" s="2">
        <f t="shared" si="241"/>
        <v>20</v>
      </c>
      <c r="E1080" s="2">
        <f t="shared" si="231"/>
        <v>1076</v>
      </c>
      <c r="F1080" s="11">
        <v>555.75</v>
      </c>
      <c r="G1080" s="9">
        <v>0</v>
      </c>
      <c r="H1080" s="9">
        <v>0</v>
      </c>
      <c r="I1080" s="10">
        <v>0</v>
      </c>
      <c r="J1080" s="9">
        <v>0.432</v>
      </c>
      <c r="K1080" s="9">
        <v>0.432</v>
      </c>
      <c r="L1080" s="9">
        <v>0.432</v>
      </c>
      <c r="N1080" s="32">
        <f>IF('System Design'!$F$8=1,'Hourly Demand and Generation'!G1080*'System Design'!$F$21,IF('System Design'!$F$8=2,'Hourly Demand and Generation'!H1080*'System Design'!$F$21,IF('System Design'!$F$8=3,'Hourly Demand and Generation'!I1080*'System Design'!$F$21)))</f>
        <v>0</v>
      </c>
      <c r="O1080" s="32">
        <f>IF('System Design'!$F$8=1,'Hourly Demand and Generation'!J1080*'System Design'!$F$22,IF('System Design'!$F$8=2,'Hourly Demand and Generation'!K1080*'System Design'!$F$22,IF('System Design'!$F$8=3,'Hourly Demand and Generation'!L1080*'System Design'!$F$22)))</f>
        <v>1080</v>
      </c>
      <c r="Q1080" s="32">
        <f t="shared" si="229"/>
        <v>0</v>
      </c>
      <c r="R1080" s="32">
        <f t="shared" si="232"/>
        <v>5400</v>
      </c>
      <c r="S1080" s="32">
        <f t="shared" si="233"/>
        <v>0</v>
      </c>
      <c r="T1080" s="32">
        <f t="shared" si="234"/>
        <v>21600</v>
      </c>
      <c r="U1080" s="32">
        <f t="shared" si="235"/>
        <v>0</v>
      </c>
      <c r="V1080" s="32">
        <f t="shared" si="230"/>
        <v>524.25</v>
      </c>
      <c r="W1080" s="32">
        <f t="shared" si="236"/>
        <v>524.25</v>
      </c>
      <c r="X1080" s="32">
        <f t="shared" si="237"/>
        <v>524.25</v>
      </c>
    </row>
    <row r="1081" spans="1:24" x14ac:dyDescent="0.25">
      <c r="A1081" s="2"/>
      <c r="B1081" s="2" t="s">
        <v>3</v>
      </c>
      <c r="C1081" s="2">
        <f t="shared" si="240"/>
        <v>45</v>
      </c>
      <c r="D1081" s="2">
        <f t="shared" si="241"/>
        <v>21</v>
      </c>
      <c r="E1081" s="2">
        <f t="shared" si="231"/>
        <v>1077</v>
      </c>
      <c r="F1081" s="11">
        <v>526.5</v>
      </c>
      <c r="G1081" s="9">
        <v>0</v>
      </c>
      <c r="H1081" s="9">
        <v>0</v>
      </c>
      <c r="I1081" s="10">
        <v>0</v>
      </c>
      <c r="J1081" s="9">
        <v>0.432</v>
      </c>
      <c r="K1081" s="9">
        <v>0.432</v>
      </c>
      <c r="L1081" s="9">
        <v>0.432</v>
      </c>
      <c r="N1081" s="32">
        <f>IF('System Design'!$F$8=1,'Hourly Demand and Generation'!G1081*'System Design'!$F$21,IF('System Design'!$F$8=2,'Hourly Demand and Generation'!H1081*'System Design'!$F$21,IF('System Design'!$F$8=3,'Hourly Demand and Generation'!I1081*'System Design'!$F$21)))</f>
        <v>0</v>
      </c>
      <c r="O1081" s="32">
        <f>IF('System Design'!$F$8=1,'Hourly Demand and Generation'!J1081*'System Design'!$F$22,IF('System Design'!$F$8=2,'Hourly Demand and Generation'!K1081*'System Design'!$F$22,IF('System Design'!$F$8=3,'Hourly Demand and Generation'!L1081*'System Design'!$F$22)))</f>
        <v>1080</v>
      </c>
      <c r="Q1081" s="32">
        <f t="shared" si="229"/>
        <v>0</v>
      </c>
      <c r="R1081" s="32">
        <f t="shared" si="232"/>
        <v>5400</v>
      </c>
      <c r="S1081" s="32">
        <f t="shared" si="233"/>
        <v>0</v>
      </c>
      <c r="T1081" s="32">
        <f t="shared" si="234"/>
        <v>21600</v>
      </c>
      <c r="U1081" s="32">
        <f t="shared" si="235"/>
        <v>0</v>
      </c>
      <c r="V1081" s="32">
        <f t="shared" si="230"/>
        <v>553.5</v>
      </c>
      <c r="W1081" s="32">
        <f t="shared" si="236"/>
        <v>553.5</v>
      </c>
      <c r="X1081" s="32">
        <f t="shared" si="237"/>
        <v>553.5</v>
      </c>
    </row>
    <row r="1082" spans="1:24" x14ac:dyDescent="0.25">
      <c r="A1082" s="2"/>
      <c r="B1082" s="2" t="s">
        <v>3</v>
      </c>
      <c r="C1082" s="2">
        <f t="shared" si="240"/>
        <v>45</v>
      </c>
      <c r="D1082" s="2">
        <f t="shared" si="241"/>
        <v>22</v>
      </c>
      <c r="E1082" s="2">
        <f t="shared" si="231"/>
        <v>1078</v>
      </c>
      <c r="F1082" s="11">
        <v>497.25</v>
      </c>
      <c r="G1082" s="9">
        <v>0</v>
      </c>
      <c r="H1082" s="9">
        <v>0</v>
      </c>
      <c r="I1082" s="10">
        <v>0</v>
      </c>
      <c r="J1082" s="9">
        <v>0.45600000000000002</v>
      </c>
      <c r="K1082" s="9">
        <v>0.45600000000000002</v>
      </c>
      <c r="L1082" s="9">
        <v>0.45600000000000002</v>
      </c>
      <c r="N1082" s="32">
        <f>IF('System Design'!$F$8=1,'Hourly Demand and Generation'!G1082*'System Design'!$F$21,IF('System Design'!$F$8=2,'Hourly Demand and Generation'!H1082*'System Design'!$F$21,IF('System Design'!$F$8=3,'Hourly Demand and Generation'!I1082*'System Design'!$F$21)))</f>
        <v>0</v>
      </c>
      <c r="O1082" s="32">
        <f>IF('System Design'!$F$8=1,'Hourly Demand and Generation'!J1082*'System Design'!$F$22,IF('System Design'!$F$8=2,'Hourly Demand and Generation'!K1082*'System Design'!$F$22,IF('System Design'!$F$8=3,'Hourly Demand and Generation'!L1082*'System Design'!$F$22)))</f>
        <v>1140</v>
      </c>
      <c r="Q1082" s="32">
        <f t="shared" si="229"/>
        <v>0</v>
      </c>
      <c r="R1082" s="32">
        <f t="shared" si="232"/>
        <v>5400</v>
      </c>
      <c r="S1082" s="32">
        <f t="shared" si="233"/>
        <v>0</v>
      </c>
      <c r="T1082" s="32">
        <f t="shared" si="234"/>
        <v>21600</v>
      </c>
      <c r="U1082" s="32">
        <f t="shared" si="235"/>
        <v>0</v>
      </c>
      <c r="V1082" s="32">
        <f t="shared" si="230"/>
        <v>642.75</v>
      </c>
      <c r="W1082" s="32">
        <f t="shared" si="236"/>
        <v>642.75</v>
      </c>
      <c r="X1082" s="32">
        <f t="shared" si="237"/>
        <v>642.75</v>
      </c>
    </row>
    <row r="1083" spans="1:24" x14ac:dyDescent="0.25">
      <c r="A1083" s="2"/>
      <c r="B1083" s="2" t="s">
        <v>3</v>
      </c>
      <c r="C1083" s="2">
        <f t="shared" si="240"/>
        <v>45</v>
      </c>
      <c r="D1083" s="2">
        <f t="shared" si="241"/>
        <v>23</v>
      </c>
      <c r="E1083" s="2">
        <f t="shared" si="231"/>
        <v>1079</v>
      </c>
      <c r="F1083" s="11">
        <v>468</v>
      </c>
      <c r="G1083" s="9">
        <v>0</v>
      </c>
      <c r="H1083" s="9">
        <v>0</v>
      </c>
      <c r="I1083" s="10">
        <v>0</v>
      </c>
      <c r="J1083" s="9">
        <v>0.38400000000000001</v>
      </c>
      <c r="K1083" s="9">
        <v>0.38400000000000001</v>
      </c>
      <c r="L1083" s="9">
        <v>0.38400000000000001</v>
      </c>
      <c r="N1083" s="32">
        <f>IF('System Design'!$F$8=1,'Hourly Demand and Generation'!G1083*'System Design'!$F$21,IF('System Design'!$F$8=2,'Hourly Demand and Generation'!H1083*'System Design'!$F$21,IF('System Design'!$F$8=3,'Hourly Demand and Generation'!I1083*'System Design'!$F$21)))</f>
        <v>0</v>
      </c>
      <c r="O1083" s="32">
        <f>IF('System Design'!$F$8=1,'Hourly Demand and Generation'!J1083*'System Design'!$F$22,IF('System Design'!$F$8=2,'Hourly Demand and Generation'!K1083*'System Design'!$F$22,IF('System Design'!$F$8=3,'Hourly Demand and Generation'!L1083*'System Design'!$F$22)))</f>
        <v>960</v>
      </c>
      <c r="Q1083" s="32">
        <f t="shared" si="229"/>
        <v>0</v>
      </c>
      <c r="R1083" s="32">
        <f t="shared" si="232"/>
        <v>5400</v>
      </c>
      <c r="S1083" s="32">
        <f t="shared" si="233"/>
        <v>0</v>
      </c>
      <c r="T1083" s="32">
        <f t="shared" si="234"/>
        <v>21600</v>
      </c>
      <c r="U1083" s="32">
        <f t="shared" si="235"/>
        <v>0</v>
      </c>
      <c r="V1083" s="32">
        <f t="shared" si="230"/>
        <v>492</v>
      </c>
      <c r="W1083" s="32">
        <f t="shared" si="236"/>
        <v>492</v>
      </c>
      <c r="X1083" s="32">
        <f t="shared" si="237"/>
        <v>492</v>
      </c>
    </row>
    <row r="1084" spans="1:24" x14ac:dyDescent="0.25">
      <c r="A1084" s="2"/>
      <c r="B1084" s="2" t="s">
        <v>3</v>
      </c>
      <c r="C1084" s="2">
        <f t="shared" si="240"/>
        <v>45</v>
      </c>
      <c r="D1084" s="2">
        <f t="shared" si="241"/>
        <v>24</v>
      </c>
      <c r="E1084" s="2">
        <f t="shared" si="231"/>
        <v>1080</v>
      </c>
      <c r="F1084" s="11">
        <v>409.5</v>
      </c>
      <c r="G1084" s="9">
        <v>0</v>
      </c>
      <c r="H1084" s="9">
        <v>0</v>
      </c>
      <c r="I1084" s="10">
        <v>0</v>
      </c>
      <c r="J1084" s="9">
        <v>0.38400000000000001</v>
      </c>
      <c r="K1084" s="9">
        <v>0.38400000000000001</v>
      </c>
      <c r="L1084" s="9">
        <v>0.38400000000000001</v>
      </c>
      <c r="N1084" s="32">
        <f>IF('System Design'!$F$8=1,'Hourly Demand and Generation'!G1084*'System Design'!$F$21,IF('System Design'!$F$8=2,'Hourly Demand and Generation'!H1084*'System Design'!$F$21,IF('System Design'!$F$8=3,'Hourly Demand and Generation'!I1084*'System Design'!$F$21)))</f>
        <v>0</v>
      </c>
      <c r="O1084" s="32">
        <f>IF('System Design'!$F$8=1,'Hourly Demand and Generation'!J1084*'System Design'!$F$22,IF('System Design'!$F$8=2,'Hourly Demand and Generation'!K1084*'System Design'!$F$22,IF('System Design'!$F$8=3,'Hourly Demand and Generation'!L1084*'System Design'!$F$22)))</f>
        <v>960</v>
      </c>
      <c r="Q1084" s="32">
        <f t="shared" si="229"/>
        <v>0</v>
      </c>
      <c r="R1084" s="32">
        <f t="shared" si="232"/>
        <v>5400</v>
      </c>
      <c r="S1084" s="32">
        <f t="shared" si="233"/>
        <v>0</v>
      </c>
      <c r="T1084" s="32">
        <f t="shared" si="234"/>
        <v>21600</v>
      </c>
      <c r="U1084" s="32">
        <f t="shared" si="235"/>
        <v>0</v>
      </c>
      <c r="V1084" s="32">
        <f t="shared" si="230"/>
        <v>550.5</v>
      </c>
      <c r="W1084" s="32">
        <f t="shared" si="236"/>
        <v>550.5</v>
      </c>
      <c r="X1084" s="32">
        <f t="shared" si="237"/>
        <v>550.5</v>
      </c>
    </row>
    <row r="1085" spans="1:24" x14ac:dyDescent="0.25">
      <c r="A1085" s="2"/>
      <c r="B1085" s="2" t="s">
        <v>3</v>
      </c>
      <c r="C1085" s="2">
        <f>C1084+1</f>
        <v>46</v>
      </c>
      <c r="D1085" s="2">
        <v>1</v>
      </c>
      <c r="E1085" s="2">
        <f t="shared" si="231"/>
        <v>1081</v>
      </c>
      <c r="F1085" s="11">
        <v>351</v>
      </c>
      <c r="G1085" s="9">
        <v>0</v>
      </c>
      <c r="H1085" s="9">
        <v>0</v>
      </c>
      <c r="I1085" s="9">
        <v>0</v>
      </c>
      <c r="J1085" s="9">
        <v>0.43284303202248697</v>
      </c>
      <c r="K1085" s="9">
        <v>0.43284303202248697</v>
      </c>
      <c r="L1085" s="9">
        <v>0.43284303202248697</v>
      </c>
      <c r="N1085" s="32">
        <f>IF('System Design'!$F$8=1,'Hourly Demand and Generation'!G1085*'System Design'!$F$21,IF('System Design'!$F$8=2,'Hourly Demand and Generation'!H1085*'System Design'!$F$21,IF('System Design'!$F$8=3,'Hourly Demand and Generation'!I1085*'System Design'!$F$21)))</f>
        <v>0</v>
      </c>
      <c r="O1085" s="32">
        <f>IF('System Design'!$F$8=1,'Hourly Demand and Generation'!J1085*'System Design'!$F$22,IF('System Design'!$F$8=2,'Hourly Demand and Generation'!K1085*'System Design'!$F$22,IF('System Design'!$F$8=3,'Hourly Demand and Generation'!L1085*'System Design'!$F$22)))</f>
        <v>1082.1075800562173</v>
      </c>
      <c r="Q1085" s="32">
        <f t="shared" si="229"/>
        <v>0</v>
      </c>
      <c r="R1085" s="32">
        <f t="shared" si="232"/>
        <v>5400</v>
      </c>
      <c r="S1085" s="32">
        <f t="shared" si="233"/>
        <v>0</v>
      </c>
      <c r="T1085" s="32">
        <f t="shared" si="234"/>
        <v>21600</v>
      </c>
      <c r="U1085" s="32">
        <f t="shared" si="235"/>
        <v>0</v>
      </c>
      <c r="V1085" s="32">
        <f t="shared" si="230"/>
        <v>731.10758005621733</v>
      </c>
      <c r="W1085" s="32">
        <f t="shared" si="236"/>
        <v>731.10758005621733</v>
      </c>
      <c r="X1085" s="32">
        <f t="shared" si="237"/>
        <v>731.10758005621733</v>
      </c>
    </row>
    <row r="1086" spans="1:24" x14ac:dyDescent="0.25">
      <c r="A1086" s="2"/>
      <c r="B1086" s="2" t="s">
        <v>3</v>
      </c>
      <c r="C1086" s="2">
        <f>C1085</f>
        <v>46</v>
      </c>
      <c r="D1086" s="2">
        <f>D1085+1</f>
        <v>2</v>
      </c>
      <c r="E1086" s="2">
        <f t="shared" si="231"/>
        <v>1082</v>
      </c>
      <c r="F1086" s="11">
        <v>321.75</v>
      </c>
      <c r="G1086" s="9">
        <v>0</v>
      </c>
      <c r="H1086" s="9">
        <v>0</v>
      </c>
      <c r="I1086" s="10">
        <v>0</v>
      </c>
      <c r="J1086" s="9">
        <v>0.38955872882023801</v>
      </c>
      <c r="K1086" s="9">
        <v>0.38955872882023801</v>
      </c>
      <c r="L1086" s="9">
        <v>0.38955872882023801</v>
      </c>
      <c r="N1086" s="32">
        <f>IF('System Design'!$F$8=1,'Hourly Demand and Generation'!G1086*'System Design'!$F$21,IF('System Design'!$F$8=2,'Hourly Demand and Generation'!H1086*'System Design'!$F$21,IF('System Design'!$F$8=3,'Hourly Demand and Generation'!I1086*'System Design'!$F$21)))</f>
        <v>0</v>
      </c>
      <c r="O1086" s="32">
        <f>IF('System Design'!$F$8=1,'Hourly Demand and Generation'!J1086*'System Design'!$F$22,IF('System Design'!$F$8=2,'Hourly Demand and Generation'!K1086*'System Design'!$F$22,IF('System Design'!$F$8=3,'Hourly Demand and Generation'!L1086*'System Design'!$F$22)))</f>
        <v>973.89682205059501</v>
      </c>
      <c r="Q1086" s="32">
        <f t="shared" si="229"/>
        <v>0</v>
      </c>
      <c r="R1086" s="32">
        <f t="shared" si="232"/>
        <v>5400</v>
      </c>
      <c r="S1086" s="32">
        <f t="shared" si="233"/>
        <v>0</v>
      </c>
      <c r="T1086" s="32">
        <f t="shared" si="234"/>
        <v>21600</v>
      </c>
      <c r="U1086" s="32">
        <f t="shared" si="235"/>
        <v>0</v>
      </c>
      <c r="V1086" s="32">
        <f t="shared" si="230"/>
        <v>652.14682205059501</v>
      </c>
      <c r="W1086" s="32">
        <f t="shared" si="236"/>
        <v>652.14682205059501</v>
      </c>
      <c r="X1086" s="32">
        <f t="shared" si="237"/>
        <v>652.14682205059501</v>
      </c>
    </row>
    <row r="1087" spans="1:24" x14ac:dyDescent="0.25">
      <c r="A1087" s="2"/>
      <c r="B1087" s="2" t="s">
        <v>3</v>
      </c>
      <c r="C1087" s="2">
        <f t="shared" ref="C1087:C1108" si="242">C1086</f>
        <v>46</v>
      </c>
      <c r="D1087" s="2">
        <f t="shared" ref="D1087:D1108" si="243">D1086+1</f>
        <v>3</v>
      </c>
      <c r="E1087" s="2">
        <f t="shared" si="231"/>
        <v>1083</v>
      </c>
      <c r="F1087" s="11">
        <v>292.5</v>
      </c>
      <c r="G1087" s="9">
        <v>0</v>
      </c>
      <c r="H1087" s="9">
        <v>0</v>
      </c>
      <c r="I1087" s="10">
        <v>0</v>
      </c>
      <c r="J1087" s="9">
        <v>0.38955872882023801</v>
      </c>
      <c r="K1087" s="9">
        <v>0.38955872882023801</v>
      </c>
      <c r="L1087" s="9">
        <v>0.38955872882023801</v>
      </c>
      <c r="N1087" s="32">
        <f>IF('System Design'!$F$8=1,'Hourly Demand and Generation'!G1087*'System Design'!$F$21,IF('System Design'!$F$8=2,'Hourly Demand and Generation'!H1087*'System Design'!$F$21,IF('System Design'!$F$8=3,'Hourly Demand and Generation'!I1087*'System Design'!$F$21)))</f>
        <v>0</v>
      </c>
      <c r="O1087" s="32">
        <f>IF('System Design'!$F$8=1,'Hourly Demand and Generation'!J1087*'System Design'!$F$22,IF('System Design'!$F$8=2,'Hourly Demand and Generation'!K1087*'System Design'!$F$22,IF('System Design'!$F$8=3,'Hourly Demand and Generation'!L1087*'System Design'!$F$22)))</f>
        <v>973.89682205059501</v>
      </c>
      <c r="Q1087" s="32">
        <f t="shared" si="229"/>
        <v>0</v>
      </c>
      <c r="R1087" s="32">
        <f t="shared" si="232"/>
        <v>5400</v>
      </c>
      <c r="S1087" s="32">
        <f t="shared" si="233"/>
        <v>0</v>
      </c>
      <c r="T1087" s="32">
        <f t="shared" si="234"/>
        <v>21600</v>
      </c>
      <c r="U1087" s="32">
        <f t="shared" si="235"/>
        <v>0</v>
      </c>
      <c r="V1087" s="32">
        <f t="shared" si="230"/>
        <v>681.39682205059501</v>
      </c>
      <c r="W1087" s="32">
        <f t="shared" si="236"/>
        <v>681.39682205059501</v>
      </c>
      <c r="X1087" s="32">
        <f t="shared" si="237"/>
        <v>681.39682205059501</v>
      </c>
    </row>
    <row r="1088" spans="1:24" x14ac:dyDescent="0.25">
      <c r="A1088" s="2"/>
      <c r="B1088" s="2" t="s">
        <v>3</v>
      </c>
      <c r="C1088" s="2">
        <f t="shared" si="242"/>
        <v>46</v>
      </c>
      <c r="D1088" s="2">
        <f t="shared" si="243"/>
        <v>4</v>
      </c>
      <c r="E1088" s="2">
        <f t="shared" si="231"/>
        <v>1084</v>
      </c>
      <c r="F1088" s="11">
        <v>351</v>
      </c>
      <c r="G1088" s="9">
        <v>0</v>
      </c>
      <c r="H1088" s="9">
        <v>0</v>
      </c>
      <c r="I1088" s="10">
        <v>0</v>
      </c>
      <c r="J1088" s="9">
        <v>0.43284303202248697</v>
      </c>
      <c r="K1088" s="9">
        <v>0.43284303202248697</v>
      </c>
      <c r="L1088" s="9">
        <v>0.43284303202248697</v>
      </c>
      <c r="N1088" s="32">
        <f>IF('System Design'!$F$8=1,'Hourly Demand and Generation'!G1088*'System Design'!$F$21,IF('System Design'!$F$8=2,'Hourly Demand and Generation'!H1088*'System Design'!$F$21,IF('System Design'!$F$8=3,'Hourly Demand and Generation'!I1088*'System Design'!$F$21)))</f>
        <v>0</v>
      </c>
      <c r="O1088" s="32">
        <f>IF('System Design'!$F$8=1,'Hourly Demand and Generation'!J1088*'System Design'!$F$22,IF('System Design'!$F$8=2,'Hourly Demand and Generation'!K1088*'System Design'!$F$22,IF('System Design'!$F$8=3,'Hourly Demand and Generation'!L1088*'System Design'!$F$22)))</f>
        <v>1082.1075800562173</v>
      </c>
      <c r="Q1088" s="32">
        <f t="shared" si="229"/>
        <v>0</v>
      </c>
      <c r="R1088" s="32">
        <f t="shared" si="232"/>
        <v>5400</v>
      </c>
      <c r="S1088" s="32">
        <f t="shared" si="233"/>
        <v>0</v>
      </c>
      <c r="T1088" s="32">
        <f t="shared" si="234"/>
        <v>21600</v>
      </c>
      <c r="U1088" s="32">
        <f t="shared" si="235"/>
        <v>0</v>
      </c>
      <c r="V1088" s="32">
        <f t="shared" si="230"/>
        <v>731.10758005621733</v>
      </c>
      <c r="W1088" s="32">
        <f t="shared" si="236"/>
        <v>731.10758005621733</v>
      </c>
      <c r="X1088" s="32">
        <f t="shared" si="237"/>
        <v>731.10758005621733</v>
      </c>
    </row>
    <row r="1089" spans="1:24" x14ac:dyDescent="0.25">
      <c r="A1089" s="2"/>
      <c r="B1089" s="2" t="s">
        <v>3</v>
      </c>
      <c r="C1089" s="2">
        <f t="shared" si="242"/>
        <v>46</v>
      </c>
      <c r="D1089" s="2">
        <f t="shared" si="243"/>
        <v>5</v>
      </c>
      <c r="E1089" s="2">
        <f t="shared" si="231"/>
        <v>1085</v>
      </c>
      <c r="F1089" s="11">
        <v>380.25</v>
      </c>
      <c r="G1089" s="9">
        <v>0</v>
      </c>
      <c r="H1089" s="9">
        <v>0.02</v>
      </c>
      <c r="I1089" s="10">
        <v>0.04</v>
      </c>
      <c r="J1089" s="9">
        <v>0.34627442561798899</v>
      </c>
      <c r="K1089" s="9">
        <v>0.34627442561798899</v>
      </c>
      <c r="L1089" s="9">
        <v>0.34627442561798899</v>
      </c>
      <c r="N1089" s="32">
        <f>IF('System Design'!$F$8=1,'Hourly Demand and Generation'!G1089*'System Design'!$F$21,IF('System Design'!$F$8=2,'Hourly Demand and Generation'!H1089*'System Design'!$F$21,IF('System Design'!$F$8=3,'Hourly Demand and Generation'!I1089*'System Design'!$F$21)))</f>
        <v>20</v>
      </c>
      <c r="O1089" s="32">
        <f>IF('System Design'!$F$8=1,'Hourly Demand and Generation'!J1089*'System Design'!$F$22,IF('System Design'!$F$8=2,'Hourly Demand and Generation'!K1089*'System Design'!$F$22,IF('System Design'!$F$8=3,'Hourly Demand and Generation'!L1089*'System Design'!$F$22)))</f>
        <v>865.68606404497245</v>
      </c>
      <c r="Q1089" s="32">
        <f t="shared" si="229"/>
        <v>0</v>
      </c>
      <c r="R1089" s="32">
        <f t="shared" si="232"/>
        <v>5400</v>
      </c>
      <c r="S1089" s="32">
        <f t="shared" si="233"/>
        <v>0</v>
      </c>
      <c r="T1089" s="32">
        <f t="shared" si="234"/>
        <v>21600</v>
      </c>
      <c r="U1089" s="32">
        <f t="shared" si="235"/>
        <v>0</v>
      </c>
      <c r="V1089" s="32">
        <f t="shared" si="230"/>
        <v>505.43606404497245</v>
      </c>
      <c r="W1089" s="32">
        <f t="shared" si="236"/>
        <v>505.43606404497245</v>
      </c>
      <c r="X1089" s="32">
        <f t="shared" si="237"/>
        <v>505.43606404497245</v>
      </c>
    </row>
    <row r="1090" spans="1:24" x14ac:dyDescent="0.25">
      <c r="A1090" s="2"/>
      <c r="B1090" s="2" t="s">
        <v>3</v>
      </c>
      <c r="C1090" s="2">
        <f t="shared" si="242"/>
        <v>46</v>
      </c>
      <c r="D1090" s="2">
        <f t="shared" si="243"/>
        <v>6</v>
      </c>
      <c r="E1090" s="2">
        <f t="shared" si="231"/>
        <v>1086</v>
      </c>
      <c r="F1090" s="11">
        <v>409.5</v>
      </c>
      <c r="G1090" s="9">
        <v>0.04</v>
      </c>
      <c r="H1090" s="9">
        <v>6.25E-2</v>
      </c>
      <c r="I1090" s="10">
        <v>8.5000000000000006E-2</v>
      </c>
      <c r="J1090" s="9">
        <v>0.34627442561798899</v>
      </c>
      <c r="K1090" s="9">
        <v>0.34627442561798899</v>
      </c>
      <c r="L1090" s="9">
        <v>0.34627442561798899</v>
      </c>
      <c r="N1090" s="32">
        <f>IF('System Design'!$F$8=1,'Hourly Demand and Generation'!G1090*'System Design'!$F$21,IF('System Design'!$F$8=2,'Hourly Demand and Generation'!H1090*'System Design'!$F$21,IF('System Design'!$F$8=3,'Hourly Demand and Generation'!I1090*'System Design'!$F$21)))</f>
        <v>42.5</v>
      </c>
      <c r="O1090" s="32">
        <f>IF('System Design'!$F$8=1,'Hourly Demand and Generation'!J1090*'System Design'!$F$22,IF('System Design'!$F$8=2,'Hourly Demand and Generation'!K1090*'System Design'!$F$22,IF('System Design'!$F$8=3,'Hourly Demand and Generation'!L1090*'System Design'!$F$22)))</f>
        <v>865.68606404497245</v>
      </c>
      <c r="Q1090" s="32">
        <f t="shared" si="229"/>
        <v>0</v>
      </c>
      <c r="R1090" s="32">
        <f t="shared" si="232"/>
        <v>5400</v>
      </c>
      <c r="S1090" s="32">
        <f t="shared" si="233"/>
        <v>0</v>
      </c>
      <c r="T1090" s="32">
        <f t="shared" si="234"/>
        <v>21600</v>
      </c>
      <c r="U1090" s="32">
        <f t="shared" si="235"/>
        <v>0</v>
      </c>
      <c r="V1090" s="32">
        <f t="shared" si="230"/>
        <v>498.68606404497245</v>
      </c>
      <c r="W1090" s="32">
        <f t="shared" si="236"/>
        <v>498.68606404497245</v>
      </c>
      <c r="X1090" s="32">
        <f t="shared" si="237"/>
        <v>498.68606404497245</v>
      </c>
    </row>
    <row r="1091" spans="1:24" x14ac:dyDescent="0.25">
      <c r="A1091" s="2"/>
      <c r="B1091" s="2" t="s">
        <v>3</v>
      </c>
      <c r="C1091" s="2">
        <f t="shared" si="242"/>
        <v>46</v>
      </c>
      <c r="D1091" s="2">
        <f t="shared" si="243"/>
        <v>7</v>
      </c>
      <c r="E1091" s="2">
        <f t="shared" si="231"/>
        <v>1087</v>
      </c>
      <c r="F1091" s="11">
        <v>438.75</v>
      </c>
      <c r="G1091" s="9">
        <v>8.5000000000000006E-2</v>
      </c>
      <c r="H1091" s="9">
        <v>0.105</v>
      </c>
      <c r="I1091" s="10">
        <v>0.125</v>
      </c>
      <c r="J1091" s="9">
        <v>0.38955872882023801</v>
      </c>
      <c r="K1091" s="9">
        <v>0.38955872882023801</v>
      </c>
      <c r="L1091" s="9">
        <v>0.38955872882023801</v>
      </c>
      <c r="N1091" s="32">
        <f>IF('System Design'!$F$8=1,'Hourly Demand and Generation'!G1091*'System Design'!$F$21,IF('System Design'!$F$8=2,'Hourly Demand and Generation'!H1091*'System Design'!$F$21,IF('System Design'!$F$8=3,'Hourly Demand and Generation'!I1091*'System Design'!$F$21)))</f>
        <v>62.5</v>
      </c>
      <c r="O1091" s="32">
        <f>IF('System Design'!$F$8=1,'Hourly Demand and Generation'!J1091*'System Design'!$F$22,IF('System Design'!$F$8=2,'Hourly Demand and Generation'!K1091*'System Design'!$F$22,IF('System Design'!$F$8=3,'Hourly Demand and Generation'!L1091*'System Design'!$F$22)))</f>
        <v>973.89682205059501</v>
      </c>
      <c r="Q1091" s="32">
        <f t="shared" si="229"/>
        <v>0</v>
      </c>
      <c r="R1091" s="32">
        <f t="shared" si="232"/>
        <v>5400</v>
      </c>
      <c r="S1091" s="32">
        <f t="shared" si="233"/>
        <v>0</v>
      </c>
      <c r="T1091" s="32">
        <f t="shared" si="234"/>
        <v>21600</v>
      </c>
      <c r="U1091" s="32">
        <f t="shared" si="235"/>
        <v>0</v>
      </c>
      <c r="V1091" s="32">
        <f t="shared" si="230"/>
        <v>597.64682205059489</v>
      </c>
      <c r="W1091" s="32">
        <f t="shared" si="236"/>
        <v>597.64682205059489</v>
      </c>
      <c r="X1091" s="32">
        <f t="shared" si="237"/>
        <v>597.64682205059489</v>
      </c>
    </row>
    <row r="1092" spans="1:24" x14ac:dyDescent="0.25">
      <c r="A1092" s="2"/>
      <c r="B1092" s="2" t="s">
        <v>3</v>
      </c>
      <c r="C1092" s="2">
        <f t="shared" si="242"/>
        <v>46</v>
      </c>
      <c r="D1092" s="2">
        <f t="shared" si="243"/>
        <v>8</v>
      </c>
      <c r="E1092" s="2">
        <f t="shared" si="231"/>
        <v>1088</v>
      </c>
      <c r="F1092" s="11">
        <v>468</v>
      </c>
      <c r="G1092" s="9">
        <v>0.16500000000000001</v>
      </c>
      <c r="H1092" s="9">
        <v>0.1875</v>
      </c>
      <c r="I1092" s="10">
        <v>0.21</v>
      </c>
      <c r="J1092" s="9">
        <v>0.38955872882023801</v>
      </c>
      <c r="K1092" s="9">
        <v>0.38955872882023801</v>
      </c>
      <c r="L1092" s="9">
        <v>0.38955872882023801</v>
      </c>
      <c r="N1092" s="32">
        <f>IF('System Design'!$F$8=1,'Hourly Demand and Generation'!G1092*'System Design'!$F$21,IF('System Design'!$F$8=2,'Hourly Demand and Generation'!H1092*'System Design'!$F$21,IF('System Design'!$F$8=3,'Hourly Demand and Generation'!I1092*'System Design'!$F$21)))</f>
        <v>105</v>
      </c>
      <c r="O1092" s="32">
        <f>IF('System Design'!$F$8=1,'Hourly Demand and Generation'!J1092*'System Design'!$F$22,IF('System Design'!$F$8=2,'Hourly Demand and Generation'!K1092*'System Design'!$F$22,IF('System Design'!$F$8=3,'Hourly Demand and Generation'!L1092*'System Design'!$F$22)))</f>
        <v>973.89682205059501</v>
      </c>
      <c r="Q1092" s="32">
        <f t="shared" si="229"/>
        <v>0</v>
      </c>
      <c r="R1092" s="32">
        <f t="shared" si="232"/>
        <v>5400</v>
      </c>
      <c r="S1092" s="32">
        <f t="shared" si="233"/>
        <v>0</v>
      </c>
      <c r="T1092" s="32">
        <f t="shared" si="234"/>
        <v>21600</v>
      </c>
      <c r="U1092" s="32">
        <f t="shared" si="235"/>
        <v>0</v>
      </c>
      <c r="V1092" s="32">
        <f t="shared" si="230"/>
        <v>610.89682205059489</v>
      </c>
      <c r="W1092" s="32">
        <f t="shared" si="236"/>
        <v>610.89682205059489</v>
      </c>
      <c r="X1092" s="32">
        <f t="shared" si="237"/>
        <v>610.89682205059489</v>
      </c>
    </row>
    <row r="1093" spans="1:24" x14ac:dyDescent="0.25">
      <c r="A1093" s="2"/>
      <c r="B1093" s="2" t="s">
        <v>3</v>
      </c>
      <c r="C1093" s="2">
        <f t="shared" si="242"/>
        <v>46</v>
      </c>
      <c r="D1093" s="2">
        <f t="shared" si="243"/>
        <v>9</v>
      </c>
      <c r="E1093" s="2">
        <f t="shared" si="231"/>
        <v>1089</v>
      </c>
      <c r="F1093" s="11">
        <v>468</v>
      </c>
      <c r="G1093" s="9">
        <v>0.25</v>
      </c>
      <c r="H1093" s="9">
        <v>0.27</v>
      </c>
      <c r="I1093" s="10">
        <v>0.28999999999999998</v>
      </c>
      <c r="J1093" s="9">
        <v>0.34627442561798899</v>
      </c>
      <c r="K1093" s="9">
        <v>0.34627442561798899</v>
      </c>
      <c r="L1093" s="9">
        <v>0.34627442561798899</v>
      </c>
      <c r="N1093" s="32">
        <f>IF('System Design'!$F$8=1,'Hourly Demand and Generation'!G1093*'System Design'!$F$21,IF('System Design'!$F$8=2,'Hourly Demand and Generation'!H1093*'System Design'!$F$21,IF('System Design'!$F$8=3,'Hourly Demand and Generation'!I1093*'System Design'!$F$21)))</f>
        <v>145</v>
      </c>
      <c r="O1093" s="32">
        <f>IF('System Design'!$F$8=1,'Hourly Demand and Generation'!J1093*'System Design'!$F$22,IF('System Design'!$F$8=2,'Hourly Demand and Generation'!K1093*'System Design'!$F$22,IF('System Design'!$F$8=3,'Hourly Demand and Generation'!L1093*'System Design'!$F$22)))</f>
        <v>865.68606404497245</v>
      </c>
      <c r="Q1093" s="32">
        <f t="shared" si="229"/>
        <v>0</v>
      </c>
      <c r="R1093" s="32">
        <f t="shared" si="232"/>
        <v>5400</v>
      </c>
      <c r="S1093" s="32">
        <f t="shared" si="233"/>
        <v>0</v>
      </c>
      <c r="T1093" s="32">
        <f t="shared" si="234"/>
        <v>21600</v>
      </c>
      <c r="U1093" s="32">
        <f t="shared" si="235"/>
        <v>0</v>
      </c>
      <c r="V1093" s="32">
        <f t="shared" si="230"/>
        <v>542.68606404497245</v>
      </c>
      <c r="W1093" s="32">
        <f t="shared" si="236"/>
        <v>542.68606404497245</v>
      </c>
      <c r="X1093" s="32">
        <f t="shared" si="237"/>
        <v>542.68606404497245</v>
      </c>
    </row>
    <row r="1094" spans="1:24" x14ac:dyDescent="0.25">
      <c r="A1094" s="2"/>
      <c r="B1094" s="2" t="s">
        <v>3</v>
      </c>
      <c r="C1094" s="2">
        <f t="shared" si="242"/>
        <v>46</v>
      </c>
      <c r="D1094" s="2">
        <f t="shared" si="243"/>
        <v>10</v>
      </c>
      <c r="E1094" s="2">
        <f t="shared" si="231"/>
        <v>1090</v>
      </c>
      <c r="F1094" s="11">
        <v>456.3</v>
      </c>
      <c r="G1094" s="9">
        <v>0.33500000000000002</v>
      </c>
      <c r="H1094" s="9">
        <v>0.35499999999999998</v>
      </c>
      <c r="I1094" s="10">
        <v>0.375</v>
      </c>
      <c r="J1094" s="9">
        <v>0.38955872882023801</v>
      </c>
      <c r="K1094" s="9">
        <v>0.38955872882023801</v>
      </c>
      <c r="L1094" s="9">
        <v>0.38955872882023801</v>
      </c>
      <c r="N1094" s="32">
        <f>IF('System Design'!$F$8=1,'Hourly Demand and Generation'!G1094*'System Design'!$F$21,IF('System Design'!$F$8=2,'Hourly Demand and Generation'!H1094*'System Design'!$F$21,IF('System Design'!$F$8=3,'Hourly Demand and Generation'!I1094*'System Design'!$F$21)))</f>
        <v>187.5</v>
      </c>
      <c r="O1094" s="32">
        <f>IF('System Design'!$F$8=1,'Hourly Demand and Generation'!J1094*'System Design'!$F$22,IF('System Design'!$F$8=2,'Hourly Demand and Generation'!K1094*'System Design'!$F$22,IF('System Design'!$F$8=3,'Hourly Demand and Generation'!L1094*'System Design'!$F$22)))</f>
        <v>973.89682205059501</v>
      </c>
      <c r="Q1094" s="32">
        <f t="shared" ref="Q1094:Q1157" si="244">IF(F1094-N1094-O1094&gt;0,F1094-N1094-O1094,0)</f>
        <v>0</v>
      </c>
      <c r="R1094" s="32">
        <f t="shared" si="232"/>
        <v>5400</v>
      </c>
      <c r="S1094" s="32">
        <f t="shared" si="233"/>
        <v>0</v>
      </c>
      <c r="T1094" s="32">
        <f t="shared" si="234"/>
        <v>21600</v>
      </c>
      <c r="U1094" s="32">
        <f t="shared" si="235"/>
        <v>0</v>
      </c>
      <c r="V1094" s="32">
        <f t="shared" ref="V1094:V1157" si="245">IF(F1094-N1094-O1094&lt;0,N1094+O1094-F1094,0)</f>
        <v>705.09682205059494</v>
      </c>
      <c r="W1094" s="32">
        <f t="shared" si="236"/>
        <v>705.09682205059494</v>
      </c>
      <c r="X1094" s="32">
        <f t="shared" si="237"/>
        <v>705.09682205059494</v>
      </c>
    </row>
    <row r="1095" spans="1:24" x14ac:dyDescent="0.25">
      <c r="A1095" s="2"/>
      <c r="B1095" s="2" t="s">
        <v>3</v>
      </c>
      <c r="C1095" s="2">
        <f t="shared" si="242"/>
        <v>46</v>
      </c>
      <c r="D1095" s="2">
        <f t="shared" si="243"/>
        <v>11</v>
      </c>
      <c r="E1095" s="2">
        <f t="shared" ref="E1095:E1158" si="246">E1094+1</f>
        <v>1091</v>
      </c>
      <c r="F1095" s="11">
        <v>450.45</v>
      </c>
      <c r="G1095" s="9">
        <v>0.41499999999999998</v>
      </c>
      <c r="H1095" s="9">
        <v>0.4375</v>
      </c>
      <c r="I1095" s="10">
        <v>0.46</v>
      </c>
      <c r="J1095" s="9">
        <v>0.34627442561798899</v>
      </c>
      <c r="K1095" s="9">
        <v>0.34627442561798899</v>
      </c>
      <c r="L1095" s="9">
        <v>0.34627442561798899</v>
      </c>
      <c r="N1095" s="32">
        <f>IF('System Design'!$F$8=1,'Hourly Demand and Generation'!G1095*'System Design'!$F$21,IF('System Design'!$F$8=2,'Hourly Demand and Generation'!H1095*'System Design'!$F$21,IF('System Design'!$F$8=3,'Hourly Demand and Generation'!I1095*'System Design'!$F$21)))</f>
        <v>230</v>
      </c>
      <c r="O1095" s="32">
        <f>IF('System Design'!$F$8=1,'Hourly Demand and Generation'!J1095*'System Design'!$F$22,IF('System Design'!$F$8=2,'Hourly Demand and Generation'!K1095*'System Design'!$F$22,IF('System Design'!$F$8=3,'Hourly Demand and Generation'!L1095*'System Design'!$F$22)))</f>
        <v>865.68606404497245</v>
      </c>
      <c r="Q1095" s="32">
        <f t="shared" si="244"/>
        <v>0</v>
      </c>
      <c r="R1095" s="32">
        <f t="shared" ref="R1095:R1158" si="247">IF($Q1095&lt;R1094+$V1095,IF(R1094+$V1095-$Q1095&gt;5400,5400,R1094+$V1095-$Q1095),0)</f>
        <v>5400</v>
      </c>
      <c r="S1095" s="32">
        <f t="shared" ref="S1095:S1158" si="248">IF(R1095&gt;0,0,$Q1095+$V1095-R1094)</f>
        <v>0</v>
      </c>
      <c r="T1095" s="32">
        <f t="shared" ref="T1095:T1158" si="249">IF($Q1095&lt;T1094+$V1095,IF(T1094+$V1095-$Q1095&gt;21600,21600,T1094+$V1095-$Q1095),0)</f>
        <v>21600</v>
      </c>
      <c r="U1095" s="32">
        <f t="shared" ref="U1095:U1158" si="250">IF(T1095&gt;0,0,$Q1095+$V1095-T1094)</f>
        <v>0</v>
      </c>
      <c r="V1095" s="32">
        <f t="shared" si="245"/>
        <v>645.23606404497241</v>
      </c>
      <c r="W1095" s="32">
        <f t="shared" ref="W1095:W1158" si="251">IF(R1095=5400,$V1095-(R1095-R1094),0)</f>
        <v>645.23606404497241</v>
      </c>
      <c r="X1095" s="32">
        <f t="shared" ref="X1095:X1158" si="252">IF(T1095=21600,$V1095-(T1095-T1094),0)</f>
        <v>645.23606404497241</v>
      </c>
    </row>
    <row r="1096" spans="1:24" x14ac:dyDescent="0.25">
      <c r="A1096" s="2"/>
      <c r="B1096" s="2" t="s">
        <v>3</v>
      </c>
      <c r="C1096" s="2">
        <f t="shared" si="242"/>
        <v>46</v>
      </c>
      <c r="D1096" s="2">
        <f t="shared" si="243"/>
        <v>12</v>
      </c>
      <c r="E1096" s="2">
        <f t="shared" si="246"/>
        <v>1092</v>
      </c>
      <c r="F1096" s="11">
        <v>450.45</v>
      </c>
      <c r="G1096" s="9">
        <v>0.5</v>
      </c>
      <c r="H1096" s="9">
        <v>0.5</v>
      </c>
      <c r="I1096" s="10">
        <v>0.5</v>
      </c>
      <c r="J1096" s="9">
        <v>0.32463227401686501</v>
      </c>
      <c r="K1096" s="9">
        <v>0.32463227401686501</v>
      </c>
      <c r="L1096" s="9">
        <v>0.32463227401686501</v>
      </c>
      <c r="N1096" s="32">
        <f>IF('System Design'!$F$8=1,'Hourly Demand and Generation'!G1096*'System Design'!$F$21,IF('System Design'!$F$8=2,'Hourly Demand and Generation'!H1096*'System Design'!$F$21,IF('System Design'!$F$8=3,'Hourly Demand and Generation'!I1096*'System Design'!$F$21)))</f>
        <v>250</v>
      </c>
      <c r="O1096" s="32">
        <f>IF('System Design'!$F$8=1,'Hourly Demand and Generation'!J1096*'System Design'!$F$22,IF('System Design'!$F$8=2,'Hourly Demand and Generation'!K1096*'System Design'!$F$22,IF('System Design'!$F$8=3,'Hourly Demand and Generation'!L1096*'System Design'!$F$22)))</f>
        <v>811.58068504216249</v>
      </c>
      <c r="Q1096" s="32">
        <f t="shared" si="244"/>
        <v>0</v>
      </c>
      <c r="R1096" s="32">
        <f t="shared" si="247"/>
        <v>5400</v>
      </c>
      <c r="S1096" s="32">
        <f t="shared" si="248"/>
        <v>0</v>
      </c>
      <c r="T1096" s="32">
        <f t="shared" si="249"/>
        <v>21600</v>
      </c>
      <c r="U1096" s="32">
        <f t="shared" si="250"/>
        <v>0</v>
      </c>
      <c r="V1096" s="32">
        <f t="shared" si="245"/>
        <v>611.13068504216244</v>
      </c>
      <c r="W1096" s="32">
        <f t="shared" si="251"/>
        <v>611.13068504216244</v>
      </c>
      <c r="X1096" s="32">
        <f t="shared" si="252"/>
        <v>611.13068504216244</v>
      </c>
    </row>
    <row r="1097" spans="1:24" x14ac:dyDescent="0.25">
      <c r="A1097" s="2"/>
      <c r="B1097" s="2" t="s">
        <v>3</v>
      </c>
      <c r="C1097" s="2">
        <f t="shared" si="242"/>
        <v>46</v>
      </c>
      <c r="D1097" s="2">
        <f t="shared" si="243"/>
        <v>13</v>
      </c>
      <c r="E1097" s="2">
        <f t="shared" si="246"/>
        <v>1093</v>
      </c>
      <c r="F1097" s="11">
        <v>468</v>
      </c>
      <c r="G1097" s="9">
        <v>0.41499999999999998</v>
      </c>
      <c r="H1097" s="9">
        <v>0.4375</v>
      </c>
      <c r="I1097" s="10">
        <v>0.46</v>
      </c>
      <c r="J1097" s="9">
        <v>0.34627442561798899</v>
      </c>
      <c r="K1097" s="9">
        <v>0.34627442561798899</v>
      </c>
      <c r="L1097" s="9">
        <v>0.34627442561798899</v>
      </c>
      <c r="N1097" s="32">
        <f>IF('System Design'!$F$8=1,'Hourly Demand and Generation'!G1097*'System Design'!$F$21,IF('System Design'!$F$8=2,'Hourly Demand and Generation'!H1097*'System Design'!$F$21,IF('System Design'!$F$8=3,'Hourly Demand and Generation'!I1097*'System Design'!$F$21)))</f>
        <v>230</v>
      </c>
      <c r="O1097" s="32">
        <f>IF('System Design'!$F$8=1,'Hourly Demand and Generation'!J1097*'System Design'!$F$22,IF('System Design'!$F$8=2,'Hourly Demand and Generation'!K1097*'System Design'!$F$22,IF('System Design'!$F$8=3,'Hourly Demand and Generation'!L1097*'System Design'!$F$22)))</f>
        <v>865.68606404497245</v>
      </c>
      <c r="Q1097" s="32">
        <f t="shared" si="244"/>
        <v>0</v>
      </c>
      <c r="R1097" s="32">
        <f t="shared" si="247"/>
        <v>5400</v>
      </c>
      <c r="S1097" s="32">
        <f t="shared" si="248"/>
        <v>0</v>
      </c>
      <c r="T1097" s="32">
        <f t="shared" si="249"/>
        <v>21600</v>
      </c>
      <c r="U1097" s="32">
        <f t="shared" si="250"/>
        <v>0</v>
      </c>
      <c r="V1097" s="32">
        <f t="shared" si="245"/>
        <v>627.68606404497245</v>
      </c>
      <c r="W1097" s="32">
        <f t="shared" si="251"/>
        <v>627.68606404497245</v>
      </c>
      <c r="X1097" s="32">
        <f t="shared" si="252"/>
        <v>627.68606404497245</v>
      </c>
    </row>
    <row r="1098" spans="1:24" x14ac:dyDescent="0.25">
      <c r="A1098" s="2"/>
      <c r="B1098" s="2" t="s">
        <v>3</v>
      </c>
      <c r="C1098" s="2">
        <f t="shared" si="242"/>
        <v>46</v>
      </c>
      <c r="D1098" s="2">
        <f t="shared" si="243"/>
        <v>14</v>
      </c>
      <c r="E1098" s="2">
        <f t="shared" si="246"/>
        <v>1094</v>
      </c>
      <c r="F1098" s="11">
        <v>468</v>
      </c>
      <c r="G1098" s="9">
        <v>0.33500000000000002</v>
      </c>
      <c r="H1098" s="9">
        <v>0.35499999999999998</v>
      </c>
      <c r="I1098" s="10">
        <v>0.375</v>
      </c>
      <c r="J1098" s="9">
        <v>0.36791657721911403</v>
      </c>
      <c r="K1098" s="9">
        <v>0.36791657721911403</v>
      </c>
      <c r="L1098" s="9">
        <v>0.36791657721911403</v>
      </c>
      <c r="N1098" s="32">
        <f>IF('System Design'!$F$8=1,'Hourly Demand and Generation'!G1098*'System Design'!$F$21,IF('System Design'!$F$8=2,'Hourly Demand and Generation'!H1098*'System Design'!$F$21,IF('System Design'!$F$8=3,'Hourly Demand and Generation'!I1098*'System Design'!$F$21)))</f>
        <v>187.5</v>
      </c>
      <c r="O1098" s="32">
        <f>IF('System Design'!$F$8=1,'Hourly Demand and Generation'!J1098*'System Design'!$F$22,IF('System Design'!$F$8=2,'Hourly Demand and Generation'!K1098*'System Design'!$F$22,IF('System Design'!$F$8=3,'Hourly Demand and Generation'!L1098*'System Design'!$F$22)))</f>
        <v>919.79144304778504</v>
      </c>
      <c r="Q1098" s="32">
        <f t="shared" si="244"/>
        <v>0</v>
      </c>
      <c r="R1098" s="32">
        <f t="shared" si="247"/>
        <v>5400</v>
      </c>
      <c r="S1098" s="32">
        <f t="shared" si="248"/>
        <v>0</v>
      </c>
      <c r="T1098" s="32">
        <f t="shared" si="249"/>
        <v>21600</v>
      </c>
      <c r="U1098" s="32">
        <f t="shared" si="250"/>
        <v>0</v>
      </c>
      <c r="V1098" s="32">
        <f t="shared" si="245"/>
        <v>639.29144304778492</v>
      </c>
      <c r="W1098" s="32">
        <f t="shared" si="251"/>
        <v>639.29144304778492</v>
      </c>
      <c r="X1098" s="32">
        <f t="shared" si="252"/>
        <v>639.29144304778492</v>
      </c>
    </row>
    <row r="1099" spans="1:24" x14ac:dyDescent="0.25">
      <c r="A1099" s="2"/>
      <c r="B1099" s="2" t="s">
        <v>3</v>
      </c>
      <c r="C1099" s="2">
        <f t="shared" si="242"/>
        <v>46</v>
      </c>
      <c r="D1099" s="2">
        <f t="shared" si="243"/>
        <v>15</v>
      </c>
      <c r="E1099" s="2">
        <f t="shared" si="246"/>
        <v>1095</v>
      </c>
      <c r="F1099" s="11">
        <v>497.25</v>
      </c>
      <c r="G1099" s="9">
        <v>0.25</v>
      </c>
      <c r="H1099" s="9">
        <v>0.27</v>
      </c>
      <c r="I1099" s="10">
        <v>0.28999999999999998</v>
      </c>
      <c r="J1099" s="9">
        <v>0.38955872882023801</v>
      </c>
      <c r="K1099" s="9">
        <v>0.38955872882023801</v>
      </c>
      <c r="L1099" s="9">
        <v>0.38955872882023801</v>
      </c>
      <c r="N1099" s="32">
        <f>IF('System Design'!$F$8=1,'Hourly Demand and Generation'!G1099*'System Design'!$F$21,IF('System Design'!$F$8=2,'Hourly Demand and Generation'!H1099*'System Design'!$F$21,IF('System Design'!$F$8=3,'Hourly Demand and Generation'!I1099*'System Design'!$F$21)))</f>
        <v>145</v>
      </c>
      <c r="O1099" s="32">
        <f>IF('System Design'!$F$8=1,'Hourly Demand and Generation'!J1099*'System Design'!$F$22,IF('System Design'!$F$8=2,'Hourly Demand and Generation'!K1099*'System Design'!$F$22,IF('System Design'!$F$8=3,'Hourly Demand and Generation'!L1099*'System Design'!$F$22)))</f>
        <v>973.89682205059501</v>
      </c>
      <c r="Q1099" s="32">
        <f t="shared" si="244"/>
        <v>0</v>
      </c>
      <c r="R1099" s="32">
        <f t="shared" si="247"/>
        <v>5400</v>
      </c>
      <c r="S1099" s="32">
        <f t="shared" si="248"/>
        <v>0</v>
      </c>
      <c r="T1099" s="32">
        <f t="shared" si="249"/>
        <v>21600</v>
      </c>
      <c r="U1099" s="32">
        <f t="shared" si="250"/>
        <v>0</v>
      </c>
      <c r="V1099" s="32">
        <f t="shared" si="245"/>
        <v>621.64682205059489</v>
      </c>
      <c r="W1099" s="32">
        <f t="shared" si="251"/>
        <v>621.64682205059489</v>
      </c>
      <c r="X1099" s="32">
        <f t="shared" si="252"/>
        <v>621.64682205059489</v>
      </c>
    </row>
    <row r="1100" spans="1:24" x14ac:dyDescent="0.25">
      <c r="A1100" s="2"/>
      <c r="B1100" s="2" t="s">
        <v>3</v>
      </c>
      <c r="C1100" s="2">
        <f t="shared" si="242"/>
        <v>46</v>
      </c>
      <c r="D1100" s="2">
        <f t="shared" si="243"/>
        <v>16</v>
      </c>
      <c r="E1100" s="2">
        <f t="shared" si="246"/>
        <v>1096</v>
      </c>
      <c r="F1100" s="11">
        <v>526.5</v>
      </c>
      <c r="G1100" s="9">
        <v>0.16500000000000001</v>
      </c>
      <c r="H1100" s="9">
        <v>0.1875</v>
      </c>
      <c r="I1100" s="10">
        <v>0.21</v>
      </c>
      <c r="J1100" s="9">
        <v>0.38955872882023801</v>
      </c>
      <c r="K1100" s="9">
        <v>0.38955872882023801</v>
      </c>
      <c r="L1100" s="9">
        <v>0.38955872882023801</v>
      </c>
      <c r="N1100" s="32">
        <f>IF('System Design'!$F$8=1,'Hourly Demand and Generation'!G1100*'System Design'!$F$21,IF('System Design'!$F$8=2,'Hourly Demand and Generation'!H1100*'System Design'!$F$21,IF('System Design'!$F$8=3,'Hourly Demand and Generation'!I1100*'System Design'!$F$21)))</f>
        <v>105</v>
      </c>
      <c r="O1100" s="32">
        <f>IF('System Design'!$F$8=1,'Hourly Demand and Generation'!J1100*'System Design'!$F$22,IF('System Design'!$F$8=2,'Hourly Demand and Generation'!K1100*'System Design'!$F$22,IF('System Design'!$F$8=3,'Hourly Demand and Generation'!L1100*'System Design'!$F$22)))</f>
        <v>973.89682205059501</v>
      </c>
      <c r="Q1100" s="32">
        <f t="shared" si="244"/>
        <v>0</v>
      </c>
      <c r="R1100" s="32">
        <f t="shared" si="247"/>
        <v>5400</v>
      </c>
      <c r="S1100" s="32">
        <f t="shared" si="248"/>
        <v>0</v>
      </c>
      <c r="T1100" s="32">
        <f t="shared" si="249"/>
        <v>21600</v>
      </c>
      <c r="U1100" s="32">
        <f t="shared" si="250"/>
        <v>0</v>
      </c>
      <c r="V1100" s="32">
        <f t="shared" si="245"/>
        <v>552.39682205059489</v>
      </c>
      <c r="W1100" s="32">
        <f t="shared" si="251"/>
        <v>552.39682205059489</v>
      </c>
      <c r="X1100" s="32">
        <f t="shared" si="252"/>
        <v>552.39682205059489</v>
      </c>
    </row>
    <row r="1101" spans="1:24" x14ac:dyDescent="0.25">
      <c r="A1101" s="2"/>
      <c r="B1101" s="2" t="s">
        <v>3</v>
      </c>
      <c r="C1101" s="2">
        <f t="shared" si="242"/>
        <v>46</v>
      </c>
      <c r="D1101" s="2">
        <f t="shared" si="243"/>
        <v>17</v>
      </c>
      <c r="E1101" s="2">
        <f t="shared" si="246"/>
        <v>1097</v>
      </c>
      <c r="F1101" s="11">
        <v>555.75</v>
      </c>
      <c r="G1101" s="9">
        <v>8.5000000000000006E-2</v>
      </c>
      <c r="H1101" s="9">
        <v>0.105</v>
      </c>
      <c r="I1101" s="10">
        <v>0.125</v>
      </c>
      <c r="J1101" s="9">
        <v>0.43284303202248697</v>
      </c>
      <c r="K1101" s="9">
        <v>0.43284303202248697</v>
      </c>
      <c r="L1101" s="9">
        <v>0.43284303202248697</v>
      </c>
      <c r="N1101" s="32">
        <f>IF('System Design'!$F$8=1,'Hourly Demand and Generation'!G1101*'System Design'!$F$21,IF('System Design'!$F$8=2,'Hourly Demand and Generation'!H1101*'System Design'!$F$21,IF('System Design'!$F$8=3,'Hourly Demand and Generation'!I1101*'System Design'!$F$21)))</f>
        <v>62.5</v>
      </c>
      <c r="O1101" s="32">
        <f>IF('System Design'!$F$8=1,'Hourly Demand and Generation'!J1101*'System Design'!$F$22,IF('System Design'!$F$8=2,'Hourly Demand and Generation'!K1101*'System Design'!$F$22,IF('System Design'!$F$8=3,'Hourly Demand and Generation'!L1101*'System Design'!$F$22)))</f>
        <v>1082.1075800562173</v>
      </c>
      <c r="Q1101" s="32">
        <f t="shared" si="244"/>
        <v>0</v>
      </c>
      <c r="R1101" s="32">
        <f t="shared" si="247"/>
        <v>5400</v>
      </c>
      <c r="S1101" s="32">
        <f t="shared" si="248"/>
        <v>0</v>
      </c>
      <c r="T1101" s="32">
        <f t="shared" si="249"/>
        <v>21600</v>
      </c>
      <c r="U1101" s="32">
        <f t="shared" si="250"/>
        <v>0</v>
      </c>
      <c r="V1101" s="32">
        <f t="shared" si="245"/>
        <v>588.85758005621733</v>
      </c>
      <c r="W1101" s="32">
        <f t="shared" si="251"/>
        <v>588.85758005621733</v>
      </c>
      <c r="X1101" s="32">
        <f t="shared" si="252"/>
        <v>588.85758005621733</v>
      </c>
    </row>
    <row r="1102" spans="1:24" x14ac:dyDescent="0.25">
      <c r="A1102" s="2"/>
      <c r="B1102" s="2" t="s">
        <v>3</v>
      </c>
      <c r="C1102" s="2">
        <f t="shared" si="242"/>
        <v>46</v>
      </c>
      <c r="D1102" s="2">
        <f t="shared" si="243"/>
        <v>18</v>
      </c>
      <c r="E1102" s="2">
        <f t="shared" si="246"/>
        <v>1098</v>
      </c>
      <c r="F1102" s="11">
        <v>585</v>
      </c>
      <c r="G1102" s="9">
        <v>0.04</v>
      </c>
      <c r="H1102" s="9">
        <v>6.25E-2</v>
      </c>
      <c r="I1102" s="10">
        <v>8.5000000000000006E-2</v>
      </c>
      <c r="J1102" s="9">
        <v>0.41120088042136199</v>
      </c>
      <c r="K1102" s="9">
        <v>0.41120088042136199</v>
      </c>
      <c r="L1102" s="9">
        <v>0.41120088042136199</v>
      </c>
      <c r="N1102" s="32">
        <f>IF('System Design'!$F$8=1,'Hourly Demand and Generation'!G1102*'System Design'!$F$21,IF('System Design'!$F$8=2,'Hourly Demand and Generation'!H1102*'System Design'!$F$21,IF('System Design'!$F$8=3,'Hourly Demand and Generation'!I1102*'System Design'!$F$21)))</f>
        <v>42.5</v>
      </c>
      <c r="O1102" s="32">
        <f>IF('System Design'!$F$8=1,'Hourly Demand and Generation'!J1102*'System Design'!$F$22,IF('System Design'!$F$8=2,'Hourly Demand and Generation'!K1102*'System Design'!$F$22,IF('System Design'!$F$8=3,'Hourly Demand and Generation'!L1102*'System Design'!$F$22)))</f>
        <v>1028.0022010534051</v>
      </c>
      <c r="Q1102" s="32">
        <f t="shared" si="244"/>
        <v>0</v>
      </c>
      <c r="R1102" s="32">
        <f t="shared" si="247"/>
        <v>5400</v>
      </c>
      <c r="S1102" s="32">
        <f t="shared" si="248"/>
        <v>0</v>
      </c>
      <c r="T1102" s="32">
        <f t="shared" si="249"/>
        <v>21600</v>
      </c>
      <c r="U1102" s="32">
        <f t="shared" si="250"/>
        <v>0</v>
      </c>
      <c r="V1102" s="32">
        <f t="shared" si="245"/>
        <v>485.50220105340509</v>
      </c>
      <c r="W1102" s="32">
        <f t="shared" si="251"/>
        <v>485.50220105340509</v>
      </c>
      <c r="X1102" s="32">
        <f t="shared" si="252"/>
        <v>485.50220105340509</v>
      </c>
    </row>
    <row r="1103" spans="1:24" x14ac:dyDescent="0.25">
      <c r="A1103" s="2"/>
      <c r="B1103" s="2" t="s">
        <v>3</v>
      </c>
      <c r="C1103" s="2">
        <f t="shared" si="242"/>
        <v>46</v>
      </c>
      <c r="D1103" s="2">
        <f t="shared" si="243"/>
        <v>19</v>
      </c>
      <c r="E1103" s="2">
        <f t="shared" si="246"/>
        <v>1099</v>
      </c>
      <c r="F1103" s="11">
        <v>567.45000000000005</v>
      </c>
      <c r="G1103" s="9">
        <v>0</v>
      </c>
      <c r="H1103" s="9">
        <v>0.02</v>
      </c>
      <c r="I1103" s="9">
        <v>0.04</v>
      </c>
      <c r="J1103" s="9">
        <v>0.38955872882023801</v>
      </c>
      <c r="K1103" s="9">
        <v>0.38955872882023801</v>
      </c>
      <c r="L1103" s="9">
        <v>0.38955872882023801</v>
      </c>
      <c r="N1103" s="32">
        <f>IF('System Design'!$F$8=1,'Hourly Demand and Generation'!G1103*'System Design'!$F$21,IF('System Design'!$F$8=2,'Hourly Demand and Generation'!H1103*'System Design'!$F$21,IF('System Design'!$F$8=3,'Hourly Demand and Generation'!I1103*'System Design'!$F$21)))</f>
        <v>20</v>
      </c>
      <c r="O1103" s="32">
        <f>IF('System Design'!$F$8=1,'Hourly Demand and Generation'!J1103*'System Design'!$F$22,IF('System Design'!$F$8=2,'Hourly Demand and Generation'!K1103*'System Design'!$F$22,IF('System Design'!$F$8=3,'Hourly Demand and Generation'!L1103*'System Design'!$F$22)))</f>
        <v>973.89682205059501</v>
      </c>
      <c r="Q1103" s="32">
        <f t="shared" si="244"/>
        <v>0</v>
      </c>
      <c r="R1103" s="32">
        <f t="shared" si="247"/>
        <v>5400</v>
      </c>
      <c r="S1103" s="32">
        <f t="shared" si="248"/>
        <v>0</v>
      </c>
      <c r="T1103" s="32">
        <f t="shared" si="249"/>
        <v>21600</v>
      </c>
      <c r="U1103" s="32">
        <f t="shared" si="250"/>
        <v>0</v>
      </c>
      <c r="V1103" s="32">
        <f t="shared" si="245"/>
        <v>426.44682205059496</v>
      </c>
      <c r="W1103" s="32">
        <f t="shared" si="251"/>
        <v>426.44682205059496</v>
      </c>
      <c r="X1103" s="32">
        <f t="shared" si="252"/>
        <v>426.44682205059496</v>
      </c>
    </row>
    <row r="1104" spans="1:24" x14ac:dyDescent="0.25">
      <c r="A1104" s="2"/>
      <c r="B1104" s="2" t="s">
        <v>3</v>
      </c>
      <c r="C1104" s="2">
        <f t="shared" si="242"/>
        <v>46</v>
      </c>
      <c r="D1104" s="2">
        <f t="shared" si="243"/>
        <v>20</v>
      </c>
      <c r="E1104" s="2">
        <f t="shared" si="246"/>
        <v>1100</v>
      </c>
      <c r="F1104" s="11">
        <v>555.75</v>
      </c>
      <c r="G1104" s="9">
        <v>0</v>
      </c>
      <c r="H1104" s="9">
        <v>0</v>
      </c>
      <c r="I1104" s="10">
        <v>0</v>
      </c>
      <c r="J1104" s="9">
        <v>0.38955872882023801</v>
      </c>
      <c r="K1104" s="9">
        <v>0.38955872882023801</v>
      </c>
      <c r="L1104" s="9">
        <v>0.38955872882023801</v>
      </c>
      <c r="N1104" s="32">
        <f>IF('System Design'!$F$8=1,'Hourly Demand and Generation'!G1104*'System Design'!$F$21,IF('System Design'!$F$8=2,'Hourly Demand and Generation'!H1104*'System Design'!$F$21,IF('System Design'!$F$8=3,'Hourly Demand and Generation'!I1104*'System Design'!$F$21)))</f>
        <v>0</v>
      </c>
      <c r="O1104" s="32">
        <f>IF('System Design'!$F$8=1,'Hourly Demand and Generation'!J1104*'System Design'!$F$22,IF('System Design'!$F$8=2,'Hourly Demand and Generation'!K1104*'System Design'!$F$22,IF('System Design'!$F$8=3,'Hourly Demand and Generation'!L1104*'System Design'!$F$22)))</f>
        <v>973.89682205059501</v>
      </c>
      <c r="Q1104" s="32">
        <f t="shared" si="244"/>
        <v>0</v>
      </c>
      <c r="R1104" s="32">
        <f t="shared" si="247"/>
        <v>5400</v>
      </c>
      <c r="S1104" s="32">
        <f t="shared" si="248"/>
        <v>0</v>
      </c>
      <c r="T1104" s="32">
        <f t="shared" si="249"/>
        <v>21600</v>
      </c>
      <c r="U1104" s="32">
        <f t="shared" si="250"/>
        <v>0</v>
      </c>
      <c r="V1104" s="32">
        <f t="shared" si="245"/>
        <v>418.14682205059501</v>
      </c>
      <c r="W1104" s="32">
        <f t="shared" si="251"/>
        <v>418.14682205059501</v>
      </c>
      <c r="X1104" s="32">
        <f t="shared" si="252"/>
        <v>418.14682205059501</v>
      </c>
    </row>
    <row r="1105" spans="1:24" x14ac:dyDescent="0.25">
      <c r="A1105" s="2"/>
      <c r="B1105" s="2" t="s">
        <v>3</v>
      </c>
      <c r="C1105" s="2">
        <f t="shared" si="242"/>
        <v>46</v>
      </c>
      <c r="D1105" s="2">
        <f t="shared" si="243"/>
        <v>21</v>
      </c>
      <c r="E1105" s="2">
        <f t="shared" si="246"/>
        <v>1101</v>
      </c>
      <c r="F1105" s="11">
        <v>526.5</v>
      </c>
      <c r="G1105" s="9">
        <v>0</v>
      </c>
      <c r="H1105" s="9">
        <v>0</v>
      </c>
      <c r="I1105" s="10">
        <v>0</v>
      </c>
      <c r="J1105" s="9">
        <v>0.38955872882023801</v>
      </c>
      <c r="K1105" s="9">
        <v>0.38955872882023801</v>
      </c>
      <c r="L1105" s="9">
        <v>0.38955872882023801</v>
      </c>
      <c r="N1105" s="32">
        <f>IF('System Design'!$F$8=1,'Hourly Demand and Generation'!G1105*'System Design'!$F$21,IF('System Design'!$F$8=2,'Hourly Demand and Generation'!H1105*'System Design'!$F$21,IF('System Design'!$F$8=3,'Hourly Demand and Generation'!I1105*'System Design'!$F$21)))</f>
        <v>0</v>
      </c>
      <c r="O1105" s="32">
        <f>IF('System Design'!$F$8=1,'Hourly Demand and Generation'!J1105*'System Design'!$F$22,IF('System Design'!$F$8=2,'Hourly Demand and Generation'!K1105*'System Design'!$F$22,IF('System Design'!$F$8=3,'Hourly Demand and Generation'!L1105*'System Design'!$F$22)))</f>
        <v>973.89682205059501</v>
      </c>
      <c r="Q1105" s="32">
        <f t="shared" si="244"/>
        <v>0</v>
      </c>
      <c r="R1105" s="32">
        <f t="shared" si="247"/>
        <v>5400</v>
      </c>
      <c r="S1105" s="32">
        <f t="shared" si="248"/>
        <v>0</v>
      </c>
      <c r="T1105" s="32">
        <f t="shared" si="249"/>
        <v>21600</v>
      </c>
      <c r="U1105" s="32">
        <f t="shared" si="250"/>
        <v>0</v>
      </c>
      <c r="V1105" s="32">
        <f t="shared" si="245"/>
        <v>447.39682205059501</v>
      </c>
      <c r="W1105" s="32">
        <f t="shared" si="251"/>
        <v>447.39682205059501</v>
      </c>
      <c r="X1105" s="32">
        <f t="shared" si="252"/>
        <v>447.39682205059501</v>
      </c>
    </row>
    <row r="1106" spans="1:24" x14ac:dyDescent="0.25">
      <c r="A1106" s="2"/>
      <c r="B1106" s="2" t="s">
        <v>3</v>
      </c>
      <c r="C1106" s="2">
        <f t="shared" si="242"/>
        <v>46</v>
      </c>
      <c r="D1106" s="2">
        <f t="shared" si="243"/>
        <v>22</v>
      </c>
      <c r="E1106" s="2">
        <f t="shared" si="246"/>
        <v>1102</v>
      </c>
      <c r="F1106" s="11">
        <v>497.25</v>
      </c>
      <c r="G1106" s="9">
        <v>0</v>
      </c>
      <c r="H1106" s="9">
        <v>0</v>
      </c>
      <c r="I1106" s="10">
        <v>0</v>
      </c>
      <c r="J1106" s="9">
        <v>0.41120088042136199</v>
      </c>
      <c r="K1106" s="9">
        <v>0.41120088042136199</v>
      </c>
      <c r="L1106" s="9">
        <v>0.41120088042136199</v>
      </c>
      <c r="N1106" s="32">
        <f>IF('System Design'!$F$8=1,'Hourly Demand and Generation'!G1106*'System Design'!$F$21,IF('System Design'!$F$8=2,'Hourly Demand and Generation'!H1106*'System Design'!$F$21,IF('System Design'!$F$8=3,'Hourly Demand and Generation'!I1106*'System Design'!$F$21)))</f>
        <v>0</v>
      </c>
      <c r="O1106" s="32">
        <f>IF('System Design'!$F$8=1,'Hourly Demand and Generation'!J1106*'System Design'!$F$22,IF('System Design'!$F$8=2,'Hourly Demand and Generation'!K1106*'System Design'!$F$22,IF('System Design'!$F$8=3,'Hourly Demand and Generation'!L1106*'System Design'!$F$22)))</f>
        <v>1028.0022010534051</v>
      </c>
      <c r="Q1106" s="32">
        <f t="shared" si="244"/>
        <v>0</v>
      </c>
      <c r="R1106" s="32">
        <f t="shared" si="247"/>
        <v>5400</v>
      </c>
      <c r="S1106" s="32">
        <f t="shared" si="248"/>
        <v>0</v>
      </c>
      <c r="T1106" s="32">
        <f t="shared" si="249"/>
        <v>21600</v>
      </c>
      <c r="U1106" s="32">
        <f t="shared" si="250"/>
        <v>0</v>
      </c>
      <c r="V1106" s="32">
        <f t="shared" si="245"/>
        <v>530.75220105340509</v>
      </c>
      <c r="W1106" s="32">
        <f t="shared" si="251"/>
        <v>530.75220105340509</v>
      </c>
      <c r="X1106" s="32">
        <f t="shared" si="252"/>
        <v>530.75220105340509</v>
      </c>
    </row>
    <row r="1107" spans="1:24" x14ac:dyDescent="0.25">
      <c r="A1107" s="2"/>
      <c r="B1107" s="2" t="s">
        <v>3</v>
      </c>
      <c r="C1107" s="2">
        <f t="shared" si="242"/>
        <v>46</v>
      </c>
      <c r="D1107" s="2">
        <f t="shared" si="243"/>
        <v>23</v>
      </c>
      <c r="E1107" s="2">
        <f t="shared" si="246"/>
        <v>1103</v>
      </c>
      <c r="F1107" s="11">
        <v>468</v>
      </c>
      <c r="G1107" s="9">
        <v>0</v>
      </c>
      <c r="H1107" s="9">
        <v>0</v>
      </c>
      <c r="I1107" s="10">
        <v>0</v>
      </c>
      <c r="J1107" s="9">
        <v>0.34627442561798899</v>
      </c>
      <c r="K1107" s="9">
        <v>0.34627442561798899</v>
      </c>
      <c r="L1107" s="9">
        <v>0.34627442561798899</v>
      </c>
      <c r="N1107" s="32">
        <f>IF('System Design'!$F$8=1,'Hourly Demand and Generation'!G1107*'System Design'!$F$21,IF('System Design'!$F$8=2,'Hourly Demand and Generation'!H1107*'System Design'!$F$21,IF('System Design'!$F$8=3,'Hourly Demand and Generation'!I1107*'System Design'!$F$21)))</f>
        <v>0</v>
      </c>
      <c r="O1107" s="32">
        <f>IF('System Design'!$F$8=1,'Hourly Demand and Generation'!J1107*'System Design'!$F$22,IF('System Design'!$F$8=2,'Hourly Demand and Generation'!K1107*'System Design'!$F$22,IF('System Design'!$F$8=3,'Hourly Demand and Generation'!L1107*'System Design'!$F$22)))</f>
        <v>865.68606404497245</v>
      </c>
      <c r="Q1107" s="32">
        <f t="shared" si="244"/>
        <v>0</v>
      </c>
      <c r="R1107" s="32">
        <f t="shared" si="247"/>
        <v>5400</v>
      </c>
      <c r="S1107" s="32">
        <f t="shared" si="248"/>
        <v>0</v>
      </c>
      <c r="T1107" s="32">
        <f t="shared" si="249"/>
        <v>21600</v>
      </c>
      <c r="U1107" s="32">
        <f t="shared" si="250"/>
        <v>0</v>
      </c>
      <c r="V1107" s="32">
        <f t="shared" si="245"/>
        <v>397.68606404497245</v>
      </c>
      <c r="W1107" s="32">
        <f t="shared" si="251"/>
        <v>397.68606404497245</v>
      </c>
      <c r="X1107" s="32">
        <f t="shared" si="252"/>
        <v>397.68606404497245</v>
      </c>
    </row>
    <row r="1108" spans="1:24" x14ac:dyDescent="0.25">
      <c r="A1108" s="2"/>
      <c r="B1108" s="2" t="s">
        <v>3</v>
      </c>
      <c r="C1108" s="2">
        <f t="shared" si="242"/>
        <v>46</v>
      </c>
      <c r="D1108" s="2">
        <f t="shared" si="243"/>
        <v>24</v>
      </c>
      <c r="E1108" s="2">
        <f t="shared" si="246"/>
        <v>1104</v>
      </c>
      <c r="F1108" s="11">
        <v>409.5</v>
      </c>
      <c r="G1108" s="9">
        <v>0</v>
      </c>
      <c r="H1108" s="9">
        <v>0</v>
      </c>
      <c r="I1108" s="10">
        <v>0</v>
      </c>
      <c r="J1108" s="9">
        <v>0.34627442561798899</v>
      </c>
      <c r="K1108" s="9">
        <v>0.34627442561798899</v>
      </c>
      <c r="L1108" s="9">
        <v>0.34627442561798899</v>
      </c>
      <c r="N1108" s="32">
        <f>IF('System Design'!$F$8=1,'Hourly Demand and Generation'!G1108*'System Design'!$F$21,IF('System Design'!$F$8=2,'Hourly Demand and Generation'!H1108*'System Design'!$F$21,IF('System Design'!$F$8=3,'Hourly Demand and Generation'!I1108*'System Design'!$F$21)))</f>
        <v>0</v>
      </c>
      <c r="O1108" s="32">
        <f>IF('System Design'!$F$8=1,'Hourly Demand and Generation'!J1108*'System Design'!$F$22,IF('System Design'!$F$8=2,'Hourly Demand and Generation'!K1108*'System Design'!$F$22,IF('System Design'!$F$8=3,'Hourly Demand and Generation'!L1108*'System Design'!$F$22)))</f>
        <v>865.68606404497245</v>
      </c>
      <c r="Q1108" s="32">
        <f t="shared" si="244"/>
        <v>0</v>
      </c>
      <c r="R1108" s="32">
        <f t="shared" si="247"/>
        <v>5400</v>
      </c>
      <c r="S1108" s="32">
        <f t="shared" si="248"/>
        <v>0</v>
      </c>
      <c r="T1108" s="32">
        <f t="shared" si="249"/>
        <v>21600</v>
      </c>
      <c r="U1108" s="32">
        <f t="shared" si="250"/>
        <v>0</v>
      </c>
      <c r="V1108" s="32">
        <f t="shared" si="245"/>
        <v>456.18606404497245</v>
      </c>
      <c r="W1108" s="32">
        <f t="shared" si="251"/>
        <v>456.18606404497245</v>
      </c>
      <c r="X1108" s="32">
        <f t="shared" si="252"/>
        <v>456.18606404497245</v>
      </c>
    </row>
    <row r="1109" spans="1:24" x14ac:dyDescent="0.25">
      <c r="A1109" s="2"/>
      <c r="B1109" s="2" t="s">
        <v>3</v>
      </c>
      <c r="C1109" s="2">
        <f>C1108+1</f>
        <v>47</v>
      </c>
      <c r="D1109" s="2">
        <v>1</v>
      </c>
      <c r="E1109" s="2">
        <f t="shared" si="246"/>
        <v>1105</v>
      </c>
      <c r="F1109" s="11">
        <v>351</v>
      </c>
      <c r="G1109" s="9">
        <v>0</v>
      </c>
      <c r="H1109" s="9">
        <v>0</v>
      </c>
      <c r="I1109" s="9">
        <v>0</v>
      </c>
      <c r="J1109" s="9">
        <v>0.17904687592543</v>
      </c>
      <c r="K1109" s="9">
        <v>0.48</v>
      </c>
      <c r="L1109" s="9">
        <v>0.48</v>
      </c>
      <c r="N1109" s="32">
        <f>IF('System Design'!$F$8=1,'Hourly Demand and Generation'!G1109*'System Design'!$F$21,IF('System Design'!$F$8=2,'Hourly Demand and Generation'!H1109*'System Design'!$F$21,IF('System Design'!$F$8=3,'Hourly Demand and Generation'!I1109*'System Design'!$F$21)))</f>
        <v>0</v>
      </c>
      <c r="O1109" s="32">
        <f>IF('System Design'!$F$8=1,'Hourly Demand and Generation'!J1109*'System Design'!$F$22,IF('System Design'!$F$8=2,'Hourly Demand and Generation'!K1109*'System Design'!$F$22,IF('System Design'!$F$8=3,'Hourly Demand and Generation'!L1109*'System Design'!$F$22)))</f>
        <v>1200</v>
      </c>
      <c r="Q1109" s="32">
        <f t="shared" si="244"/>
        <v>0</v>
      </c>
      <c r="R1109" s="32">
        <f t="shared" si="247"/>
        <v>5400</v>
      </c>
      <c r="S1109" s="32">
        <f t="shared" si="248"/>
        <v>0</v>
      </c>
      <c r="T1109" s="32">
        <f t="shared" si="249"/>
        <v>21600</v>
      </c>
      <c r="U1109" s="32">
        <f t="shared" si="250"/>
        <v>0</v>
      </c>
      <c r="V1109" s="32">
        <f t="shared" si="245"/>
        <v>849</v>
      </c>
      <c r="W1109" s="32">
        <f t="shared" si="251"/>
        <v>849</v>
      </c>
      <c r="X1109" s="32">
        <f t="shared" si="252"/>
        <v>849</v>
      </c>
    </row>
    <row r="1110" spans="1:24" x14ac:dyDescent="0.25">
      <c r="A1110" s="2"/>
      <c r="B1110" s="2" t="s">
        <v>3</v>
      </c>
      <c r="C1110" s="2">
        <f>C1109</f>
        <v>47</v>
      </c>
      <c r="D1110" s="2">
        <f>D1109+1</f>
        <v>2</v>
      </c>
      <c r="E1110" s="2">
        <f t="shared" si="246"/>
        <v>1106</v>
      </c>
      <c r="F1110" s="11">
        <v>321.75</v>
      </c>
      <c r="G1110" s="9">
        <v>0</v>
      </c>
      <c r="H1110" s="9">
        <v>0</v>
      </c>
      <c r="I1110" s="10">
        <v>0</v>
      </c>
      <c r="J1110" s="9">
        <v>0.16114218833288699</v>
      </c>
      <c r="K1110" s="9">
        <v>0.432</v>
      </c>
      <c r="L1110" s="9">
        <v>0.432</v>
      </c>
      <c r="N1110" s="32">
        <f>IF('System Design'!$F$8=1,'Hourly Demand and Generation'!G1110*'System Design'!$F$21,IF('System Design'!$F$8=2,'Hourly Demand and Generation'!H1110*'System Design'!$F$21,IF('System Design'!$F$8=3,'Hourly Demand and Generation'!I1110*'System Design'!$F$21)))</f>
        <v>0</v>
      </c>
      <c r="O1110" s="32">
        <f>IF('System Design'!$F$8=1,'Hourly Demand and Generation'!J1110*'System Design'!$F$22,IF('System Design'!$F$8=2,'Hourly Demand and Generation'!K1110*'System Design'!$F$22,IF('System Design'!$F$8=3,'Hourly Demand and Generation'!L1110*'System Design'!$F$22)))</f>
        <v>1080</v>
      </c>
      <c r="Q1110" s="32">
        <f t="shared" si="244"/>
        <v>0</v>
      </c>
      <c r="R1110" s="32">
        <f t="shared" si="247"/>
        <v>5400</v>
      </c>
      <c r="S1110" s="32">
        <f t="shared" si="248"/>
        <v>0</v>
      </c>
      <c r="T1110" s="32">
        <f t="shared" si="249"/>
        <v>21600</v>
      </c>
      <c r="U1110" s="32">
        <f t="shared" si="250"/>
        <v>0</v>
      </c>
      <c r="V1110" s="32">
        <f t="shared" si="245"/>
        <v>758.25</v>
      </c>
      <c r="W1110" s="32">
        <f t="shared" si="251"/>
        <v>758.25</v>
      </c>
      <c r="X1110" s="32">
        <f t="shared" si="252"/>
        <v>758.25</v>
      </c>
    </row>
    <row r="1111" spans="1:24" x14ac:dyDescent="0.25">
      <c r="A1111" s="2"/>
      <c r="B1111" s="2" t="s">
        <v>3</v>
      </c>
      <c r="C1111" s="2">
        <f t="shared" ref="C1111:C1132" si="253">C1110</f>
        <v>47</v>
      </c>
      <c r="D1111" s="2">
        <f t="shared" ref="D1111:D1132" si="254">D1110+1</f>
        <v>3</v>
      </c>
      <c r="E1111" s="2">
        <f t="shared" si="246"/>
        <v>1107</v>
      </c>
      <c r="F1111" s="11">
        <v>292.5</v>
      </c>
      <c r="G1111" s="9">
        <v>0</v>
      </c>
      <c r="H1111" s="9">
        <v>0</v>
      </c>
      <c r="I1111" s="10">
        <v>0</v>
      </c>
      <c r="J1111" s="9">
        <v>0.16114218833288699</v>
      </c>
      <c r="K1111" s="9">
        <v>0.432</v>
      </c>
      <c r="L1111" s="9">
        <v>0.432</v>
      </c>
      <c r="N1111" s="32">
        <f>IF('System Design'!$F$8=1,'Hourly Demand and Generation'!G1111*'System Design'!$F$21,IF('System Design'!$F$8=2,'Hourly Demand and Generation'!H1111*'System Design'!$F$21,IF('System Design'!$F$8=3,'Hourly Demand and Generation'!I1111*'System Design'!$F$21)))</f>
        <v>0</v>
      </c>
      <c r="O1111" s="32">
        <f>IF('System Design'!$F$8=1,'Hourly Demand and Generation'!J1111*'System Design'!$F$22,IF('System Design'!$F$8=2,'Hourly Demand and Generation'!K1111*'System Design'!$F$22,IF('System Design'!$F$8=3,'Hourly Demand and Generation'!L1111*'System Design'!$F$22)))</f>
        <v>1080</v>
      </c>
      <c r="Q1111" s="32">
        <f t="shared" si="244"/>
        <v>0</v>
      </c>
      <c r="R1111" s="32">
        <f t="shared" si="247"/>
        <v>5400</v>
      </c>
      <c r="S1111" s="32">
        <f t="shared" si="248"/>
        <v>0</v>
      </c>
      <c r="T1111" s="32">
        <f t="shared" si="249"/>
        <v>21600</v>
      </c>
      <c r="U1111" s="32">
        <f t="shared" si="250"/>
        <v>0</v>
      </c>
      <c r="V1111" s="32">
        <f t="shared" si="245"/>
        <v>787.5</v>
      </c>
      <c r="W1111" s="32">
        <f t="shared" si="251"/>
        <v>787.5</v>
      </c>
      <c r="X1111" s="32">
        <f t="shared" si="252"/>
        <v>787.5</v>
      </c>
    </row>
    <row r="1112" spans="1:24" x14ac:dyDescent="0.25">
      <c r="A1112" s="2"/>
      <c r="B1112" s="2" t="s">
        <v>3</v>
      </c>
      <c r="C1112" s="2">
        <f t="shared" si="253"/>
        <v>47</v>
      </c>
      <c r="D1112" s="2">
        <f t="shared" si="254"/>
        <v>4</v>
      </c>
      <c r="E1112" s="2">
        <f t="shared" si="246"/>
        <v>1108</v>
      </c>
      <c r="F1112" s="11">
        <v>351</v>
      </c>
      <c r="G1112" s="9">
        <v>0</v>
      </c>
      <c r="H1112" s="9">
        <v>0</v>
      </c>
      <c r="I1112" s="10">
        <v>0</v>
      </c>
      <c r="J1112" s="9">
        <v>0.17904687592543</v>
      </c>
      <c r="K1112" s="9">
        <v>0.48</v>
      </c>
      <c r="L1112" s="9">
        <v>0.48</v>
      </c>
      <c r="N1112" s="32">
        <f>IF('System Design'!$F$8=1,'Hourly Demand and Generation'!G1112*'System Design'!$F$21,IF('System Design'!$F$8=2,'Hourly Demand and Generation'!H1112*'System Design'!$F$21,IF('System Design'!$F$8=3,'Hourly Demand and Generation'!I1112*'System Design'!$F$21)))</f>
        <v>0</v>
      </c>
      <c r="O1112" s="32">
        <f>IF('System Design'!$F$8=1,'Hourly Demand and Generation'!J1112*'System Design'!$F$22,IF('System Design'!$F$8=2,'Hourly Demand and Generation'!K1112*'System Design'!$F$22,IF('System Design'!$F$8=3,'Hourly Demand and Generation'!L1112*'System Design'!$F$22)))</f>
        <v>1200</v>
      </c>
      <c r="Q1112" s="32">
        <f t="shared" si="244"/>
        <v>0</v>
      </c>
      <c r="R1112" s="32">
        <f t="shared" si="247"/>
        <v>5400</v>
      </c>
      <c r="S1112" s="32">
        <f t="shared" si="248"/>
        <v>0</v>
      </c>
      <c r="T1112" s="32">
        <f t="shared" si="249"/>
        <v>21600</v>
      </c>
      <c r="U1112" s="32">
        <f t="shared" si="250"/>
        <v>0</v>
      </c>
      <c r="V1112" s="32">
        <f t="shared" si="245"/>
        <v>849</v>
      </c>
      <c r="W1112" s="32">
        <f t="shared" si="251"/>
        <v>849</v>
      </c>
      <c r="X1112" s="32">
        <f t="shared" si="252"/>
        <v>849</v>
      </c>
    </row>
    <row r="1113" spans="1:24" x14ac:dyDescent="0.25">
      <c r="A1113" s="2"/>
      <c r="B1113" s="2" t="s">
        <v>3</v>
      </c>
      <c r="C1113" s="2">
        <f t="shared" si="253"/>
        <v>47</v>
      </c>
      <c r="D1113" s="2">
        <f t="shared" si="254"/>
        <v>5</v>
      </c>
      <c r="E1113" s="2">
        <f t="shared" si="246"/>
        <v>1109</v>
      </c>
      <c r="F1113" s="11">
        <v>380.25</v>
      </c>
      <c r="G1113" s="9">
        <v>0</v>
      </c>
      <c r="H1113" s="9">
        <v>0.02</v>
      </c>
      <c r="I1113" s="10">
        <v>0.04</v>
      </c>
      <c r="J1113" s="9">
        <v>0.143237500740344</v>
      </c>
      <c r="K1113" s="9">
        <v>0.38400000000000001</v>
      </c>
      <c r="L1113" s="9">
        <v>0.38400000000000001</v>
      </c>
      <c r="N1113" s="32">
        <f>IF('System Design'!$F$8=1,'Hourly Demand and Generation'!G1113*'System Design'!$F$21,IF('System Design'!$F$8=2,'Hourly Demand and Generation'!H1113*'System Design'!$F$21,IF('System Design'!$F$8=3,'Hourly Demand and Generation'!I1113*'System Design'!$F$21)))</f>
        <v>20</v>
      </c>
      <c r="O1113" s="32">
        <f>IF('System Design'!$F$8=1,'Hourly Demand and Generation'!J1113*'System Design'!$F$22,IF('System Design'!$F$8=2,'Hourly Demand and Generation'!K1113*'System Design'!$F$22,IF('System Design'!$F$8=3,'Hourly Demand and Generation'!L1113*'System Design'!$F$22)))</f>
        <v>960</v>
      </c>
      <c r="Q1113" s="32">
        <f t="shared" si="244"/>
        <v>0</v>
      </c>
      <c r="R1113" s="32">
        <f t="shared" si="247"/>
        <v>5400</v>
      </c>
      <c r="S1113" s="32">
        <f t="shared" si="248"/>
        <v>0</v>
      </c>
      <c r="T1113" s="32">
        <f t="shared" si="249"/>
        <v>21600</v>
      </c>
      <c r="U1113" s="32">
        <f t="shared" si="250"/>
        <v>0</v>
      </c>
      <c r="V1113" s="32">
        <f t="shared" si="245"/>
        <v>599.75</v>
      </c>
      <c r="W1113" s="32">
        <f t="shared" si="251"/>
        <v>599.75</v>
      </c>
      <c r="X1113" s="32">
        <f t="shared" si="252"/>
        <v>599.75</v>
      </c>
    </row>
    <row r="1114" spans="1:24" x14ac:dyDescent="0.25">
      <c r="A1114" s="2"/>
      <c r="B1114" s="2" t="s">
        <v>3</v>
      </c>
      <c r="C1114" s="2">
        <f t="shared" si="253"/>
        <v>47</v>
      </c>
      <c r="D1114" s="2">
        <f t="shared" si="254"/>
        <v>6</v>
      </c>
      <c r="E1114" s="2">
        <f t="shared" si="246"/>
        <v>1110</v>
      </c>
      <c r="F1114" s="11">
        <v>409.5</v>
      </c>
      <c r="G1114" s="9">
        <v>3.1731667996053002E-2</v>
      </c>
      <c r="H1114" s="9">
        <v>6.25E-2</v>
      </c>
      <c r="I1114" s="10">
        <v>8.5000000000000006E-2</v>
      </c>
      <c r="J1114" s="9">
        <v>0.143237500740344</v>
      </c>
      <c r="K1114" s="9">
        <v>0.38400000000000001</v>
      </c>
      <c r="L1114" s="9">
        <v>0.38400000000000001</v>
      </c>
      <c r="N1114" s="32">
        <f>IF('System Design'!$F$8=1,'Hourly Demand and Generation'!G1114*'System Design'!$F$21,IF('System Design'!$F$8=2,'Hourly Demand and Generation'!H1114*'System Design'!$F$21,IF('System Design'!$F$8=3,'Hourly Demand and Generation'!I1114*'System Design'!$F$21)))</f>
        <v>42.5</v>
      </c>
      <c r="O1114" s="32">
        <f>IF('System Design'!$F$8=1,'Hourly Demand and Generation'!J1114*'System Design'!$F$22,IF('System Design'!$F$8=2,'Hourly Demand and Generation'!K1114*'System Design'!$F$22,IF('System Design'!$F$8=3,'Hourly Demand and Generation'!L1114*'System Design'!$F$22)))</f>
        <v>960</v>
      </c>
      <c r="Q1114" s="32">
        <f t="shared" si="244"/>
        <v>0</v>
      </c>
      <c r="R1114" s="32">
        <f t="shared" si="247"/>
        <v>5400</v>
      </c>
      <c r="S1114" s="32">
        <f t="shared" si="248"/>
        <v>0</v>
      </c>
      <c r="T1114" s="32">
        <f t="shared" si="249"/>
        <v>21600</v>
      </c>
      <c r="U1114" s="32">
        <f t="shared" si="250"/>
        <v>0</v>
      </c>
      <c r="V1114" s="32">
        <f t="shared" si="245"/>
        <v>593</v>
      </c>
      <c r="W1114" s="32">
        <f t="shared" si="251"/>
        <v>593</v>
      </c>
      <c r="X1114" s="32">
        <f t="shared" si="252"/>
        <v>593</v>
      </c>
    </row>
    <row r="1115" spans="1:24" x14ac:dyDescent="0.25">
      <c r="A1115" s="2"/>
      <c r="B1115" s="2" t="s">
        <v>3</v>
      </c>
      <c r="C1115" s="2">
        <f t="shared" si="253"/>
        <v>47</v>
      </c>
      <c r="D1115" s="2">
        <f t="shared" si="254"/>
        <v>7</v>
      </c>
      <c r="E1115" s="2">
        <f t="shared" si="246"/>
        <v>1111</v>
      </c>
      <c r="F1115" s="11">
        <v>438.75</v>
      </c>
      <c r="G1115" s="9">
        <v>6.7429794491612696E-2</v>
      </c>
      <c r="H1115" s="9">
        <v>0.105</v>
      </c>
      <c r="I1115" s="10">
        <v>0.125</v>
      </c>
      <c r="J1115" s="9">
        <v>0.16114218833288699</v>
      </c>
      <c r="K1115" s="9">
        <v>0.432</v>
      </c>
      <c r="L1115" s="9">
        <v>0.432</v>
      </c>
      <c r="N1115" s="32">
        <f>IF('System Design'!$F$8=1,'Hourly Demand and Generation'!G1115*'System Design'!$F$21,IF('System Design'!$F$8=2,'Hourly Demand and Generation'!H1115*'System Design'!$F$21,IF('System Design'!$F$8=3,'Hourly Demand and Generation'!I1115*'System Design'!$F$21)))</f>
        <v>62.5</v>
      </c>
      <c r="O1115" s="32">
        <f>IF('System Design'!$F$8=1,'Hourly Demand and Generation'!J1115*'System Design'!$F$22,IF('System Design'!$F$8=2,'Hourly Demand and Generation'!K1115*'System Design'!$F$22,IF('System Design'!$F$8=3,'Hourly Demand and Generation'!L1115*'System Design'!$F$22)))</f>
        <v>1080</v>
      </c>
      <c r="Q1115" s="32">
        <f t="shared" si="244"/>
        <v>0</v>
      </c>
      <c r="R1115" s="32">
        <f t="shared" si="247"/>
        <v>5400</v>
      </c>
      <c r="S1115" s="32">
        <f t="shared" si="248"/>
        <v>0</v>
      </c>
      <c r="T1115" s="32">
        <f t="shared" si="249"/>
        <v>21600</v>
      </c>
      <c r="U1115" s="32">
        <f t="shared" si="250"/>
        <v>0</v>
      </c>
      <c r="V1115" s="32">
        <f t="shared" si="245"/>
        <v>703.75</v>
      </c>
      <c r="W1115" s="32">
        <f t="shared" si="251"/>
        <v>703.75</v>
      </c>
      <c r="X1115" s="32">
        <f t="shared" si="252"/>
        <v>703.75</v>
      </c>
    </row>
    <row r="1116" spans="1:24" x14ac:dyDescent="0.25">
      <c r="A1116" s="2"/>
      <c r="B1116" s="2" t="s">
        <v>3</v>
      </c>
      <c r="C1116" s="2">
        <f t="shared" si="253"/>
        <v>47</v>
      </c>
      <c r="D1116" s="2">
        <f t="shared" si="254"/>
        <v>8</v>
      </c>
      <c r="E1116" s="2">
        <f t="shared" si="246"/>
        <v>1112</v>
      </c>
      <c r="F1116" s="11">
        <v>468</v>
      </c>
      <c r="G1116" s="9">
        <v>0.13089313048371901</v>
      </c>
      <c r="H1116" s="9">
        <v>0.1875</v>
      </c>
      <c r="I1116" s="10">
        <v>0.21</v>
      </c>
      <c r="J1116" s="9">
        <v>0.16114218833288699</v>
      </c>
      <c r="K1116" s="9">
        <v>0.432</v>
      </c>
      <c r="L1116" s="9">
        <v>0.432</v>
      </c>
      <c r="N1116" s="32">
        <f>IF('System Design'!$F$8=1,'Hourly Demand and Generation'!G1116*'System Design'!$F$21,IF('System Design'!$F$8=2,'Hourly Demand and Generation'!H1116*'System Design'!$F$21,IF('System Design'!$F$8=3,'Hourly Demand and Generation'!I1116*'System Design'!$F$21)))</f>
        <v>105</v>
      </c>
      <c r="O1116" s="32">
        <f>IF('System Design'!$F$8=1,'Hourly Demand and Generation'!J1116*'System Design'!$F$22,IF('System Design'!$F$8=2,'Hourly Demand and Generation'!K1116*'System Design'!$F$22,IF('System Design'!$F$8=3,'Hourly Demand and Generation'!L1116*'System Design'!$F$22)))</f>
        <v>1080</v>
      </c>
      <c r="Q1116" s="32">
        <f t="shared" si="244"/>
        <v>0</v>
      </c>
      <c r="R1116" s="32">
        <f t="shared" si="247"/>
        <v>5400</v>
      </c>
      <c r="S1116" s="32">
        <f t="shared" si="248"/>
        <v>0</v>
      </c>
      <c r="T1116" s="32">
        <f t="shared" si="249"/>
        <v>21600</v>
      </c>
      <c r="U1116" s="32">
        <f t="shared" si="250"/>
        <v>0</v>
      </c>
      <c r="V1116" s="32">
        <f t="shared" si="245"/>
        <v>717</v>
      </c>
      <c r="W1116" s="32">
        <f t="shared" si="251"/>
        <v>717</v>
      </c>
      <c r="X1116" s="32">
        <f t="shared" si="252"/>
        <v>717</v>
      </c>
    </row>
    <row r="1117" spans="1:24" x14ac:dyDescent="0.25">
      <c r="A1117" s="2"/>
      <c r="B1117" s="2" t="s">
        <v>3</v>
      </c>
      <c r="C1117" s="2">
        <f t="shared" si="253"/>
        <v>47</v>
      </c>
      <c r="D1117" s="2">
        <f t="shared" si="254"/>
        <v>9</v>
      </c>
      <c r="E1117" s="2">
        <f t="shared" si="246"/>
        <v>1113</v>
      </c>
      <c r="F1117" s="11">
        <v>468</v>
      </c>
      <c r="G1117" s="9">
        <v>0.19832292497533099</v>
      </c>
      <c r="H1117" s="9">
        <v>0.27</v>
      </c>
      <c r="I1117" s="10">
        <v>0.28999999999999998</v>
      </c>
      <c r="J1117" s="9">
        <v>0.143237500740344</v>
      </c>
      <c r="K1117" s="9">
        <v>0.38400000000000001</v>
      </c>
      <c r="L1117" s="9">
        <v>0.38400000000000001</v>
      </c>
      <c r="N1117" s="32">
        <f>IF('System Design'!$F$8=1,'Hourly Demand and Generation'!G1117*'System Design'!$F$21,IF('System Design'!$F$8=2,'Hourly Demand and Generation'!H1117*'System Design'!$F$21,IF('System Design'!$F$8=3,'Hourly Demand and Generation'!I1117*'System Design'!$F$21)))</f>
        <v>145</v>
      </c>
      <c r="O1117" s="32">
        <f>IF('System Design'!$F$8=1,'Hourly Demand and Generation'!J1117*'System Design'!$F$22,IF('System Design'!$F$8=2,'Hourly Demand and Generation'!K1117*'System Design'!$F$22,IF('System Design'!$F$8=3,'Hourly Demand and Generation'!L1117*'System Design'!$F$22)))</f>
        <v>960</v>
      </c>
      <c r="Q1117" s="32">
        <f t="shared" si="244"/>
        <v>0</v>
      </c>
      <c r="R1117" s="32">
        <f t="shared" si="247"/>
        <v>5400</v>
      </c>
      <c r="S1117" s="32">
        <f t="shared" si="248"/>
        <v>0</v>
      </c>
      <c r="T1117" s="32">
        <f t="shared" si="249"/>
        <v>21600</v>
      </c>
      <c r="U1117" s="32">
        <f t="shared" si="250"/>
        <v>0</v>
      </c>
      <c r="V1117" s="32">
        <f t="shared" si="245"/>
        <v>637</v>
      </c>
      <c r="W1117" s="32">
        <f t="shared" si="251"/>
        <v>637</v>
      </c>
      <c r="X1117" s="32">
        <f t="shared" si="252"/>
        <v>637</v>
      </c>
    </row>
    <row r="1118" spans="1:24" x14ac:dyDescent="0.25">
      <c r="A1118" s="2"/>
      <c r="B1118" s="2" t="s">
        <v>3</v>
      </c>
      <c r="C1118" s="2">
        <f t="shared" si="253"/>
        <v>47</v>
      </c>
      <c r="D1118" s="2">
        <f t="shared" si="254"/>
        <v>10</v>
      </c>
      <c r="E1118" s="2">
        <f t="shared" si="246"/>
        <v>1114</v>
      </c>
      <c r="F1118" s="11">
        <v>456.3</v>
      </c>
      <c r="G1118" s="9">
        <v>0.26575271946694401</v>
      </c>
      <c r="H1118" s="9">
        <v>0.35499999999999998</v>
      </c>
      <c r="I1118" s="10">
        <v>0.375</v>
      </c>
      <c r="J1118" s="9">
        <v>0.16114218833288699</v>
      </c>
      <c r="K1118" s="9">
        <v>0.432</v>
      </c>
      <c r="L1118" s="9">
        <v>0.432</v>
      </c>
      <c r="N1118" s="32">
        <f>IF('System Design'!$F$8=1,'Hourly Demand and Generation'!G1118*'System Design'!$F$21,IF('System Design'!$F$8=2,'Hourly Demand and Generation'!H1118*'System Design'!$F$21,IF('System Design'!$F$8=3,'Hourly Demand and Generation'!I1118*'System Design'!$F$21)))</f>
        <v>187.5</v>
      </c>
      <c r="O1118" s="32">
        <f>IF('System Design'!$F$8=1,'Hourly Demand and Generation'!J1118*'System Design'!$F$22,IF('System Design'!$F$8=2,'Hourly Demand and Generation'!K1118*'System Design'!$F$22,IF('System Design'!$F$8=3,'Hourly Demand and Generation'!L1118*'System Design'!$F$22)))</f>
        <v>1080</v>
      </c>
      <c r="Q1118" s="32">
        <f t="shared" si="244"/>
        <v>0</v>
      </c>
      <c r="R1118" s="32">
        <f t="shared" si="247"/>
        <v>5400</v>
      </c>
      <c r="S1118" s="32">
        <f t="shared" si="248"/>
        <v>0</v>
      </c>
      <c r="T1118" s="32">
        <f t="shared" si="249"/>
        <v>21600</v>
      </c>
      <c r="U1118" s="32">
        <f t="shared" si="250"/>
        <v>0</v>
      </c>
      <c r="V1118" s="32">
        <f t="shared" si="245"/>
        <v>811.2</v>
      </c>
      <c r="W1118" s="32">
        <f t="shared" si="251"/>
        <v>811.2</v>
      </c>
      <c r="X1118" s="32">
        <f t="shared" si="252"/>
        <v>811.2</v>
      </c>
    </row>
    <row r="1119" spans="1:24" x14ac:dyDescent="0.25">
      <c r="A1119" s="2"/>
      <c r="B1119" s="2" t="s">
        <v>3</v>
      </c>
      <c r="C1119" s="2">
        <f t="shared" si="253"/>
        <v>47</v>
      </c>
      <c r="D1119" s="2">
        <f t="shared" si="254"/>
        <v>11</v>
      </c>
      <c r="E1119" s="2">
        <f t="shared" si="246"/>
        <v>1115</v>
      </c>
      <c r="F1119" s="11">
        <v>450.45</v>
      </c>
      <c r="G1119" s="9">
        <v>0.32921605545905003</v>
      </c>
      <c r="H1119" s="9">
        <v>0.4375</v>
      </c>
      <c r="I1119" s="10">
        <v>0.46</v>
      </c>
      <c r="J1119" s="9">
        <v>0.143237500740344</v>
      </c>
      <c r="K1119" s="9">
        <v>0.38400000000000001</v>
      </c>
      <c r="L1119" s="9">
        <v>0.38400000000000001</v>
      </c>
      <c r="N1119" s="32">
        <f>IF('System Design'!$F$8=1,'Hourly Demand and Generation'!G1119*'System Design'!$F$21,IF('System Design'!$F$8=2,'Hourly Demand and Generation'!H1119*'System Design'!$F$21,IF('System Design'!$F$8=3,'Hourly Demand and Generation'!I1119*'System Design'!$F$21)))</f>
        <v>230</v>
      </c>
      <c r="O1119" s="32">
        <f>IF('System Design'!$F$8=1,'Hourly Demand and Generation'!J1119*'System Design'!$F$22,IF('System Design'!$F$8=2,'Hourly Demand and Generation'!K1119*'System Design'!$F$22,IF('System Design'!$F$8=3,'Hourly Demand and Generation'!L1119*'System Design'!$F$22)))</f>
        <v>960</v>
      </c>
      <c r="Q1119" s="32">
        <f t="shared" si="244"/>
        <v>0</v>
      </c>
      <c r="R1119" s="32">
        <f t="shared" si="247"/>
        <v>5400</v>
      </c>
      <c r="S1119" s="32">
        <f t="shared" si="248"/>
        <v>0</v>
      </c>
      <c r="T1119" s="32">
        <f t="shared" si="249"/>
        <v>21600</v>
      </c>
      <c r="U1119" s="32">
        <f t="shared" si="250"/>
        <v>0</v>
      </c>
      <c r="V1119" s="32">
        <f t="shared" si="245"/>
        <v>739.55</v>
      </c>
      <c r="W1119" s="32">
        <f t="shared" si="251"/>
        <v>739.55</v>
      </c>
      <c r="X1119" s="32">
        <f t="shared" si="252"/>
        <v>739.55</v>
      </c>
    </row>
    <row r="1120" spans="1:24" x14ac:dyDescent="0.25">
      <c r="A1120" s="2"/>
      <c r="B1120" s="2" t="s">
        <v>3</v>
      </c>
      <c r="C1120" s="2">
        <f t="shared" si="253"/>
        <v>47</v>
      </c>
      <c r="D1120" s="2">
        <f t="shared" si="254"/>
        <v>12</v>
      </c>
      <c r="E1120" s="2">
        <f t="shared" si="246"/>
        <v>1116</v>
      </c>
      <c r="F1120" s="11">
        <v>450.45</v>
      </c>
      <c r="G1120" s="9">
        <v>0.39664584995066299</v>
      </c>
      <c r="H1120" s="9">
        <v>0.5</v>
      </c>
      <c r="I1120" s="10">
        <v>0.5</v>
      </c>
      <c r="J1120" s="9">
        <v>0.134285156944072</v>
      </c>
      <c r="K1120" s="9">
        <v>0.36</v>
      </c>
      <c r="L1120" s="9">
        <v>0.36</v>
      </c>
      <c r="N1120" s="32">
        <f>IF('System Design'!$F$8=1,'Hourly Demand and Generation'!G1120*'System Design'!$F$21,IF('System Design'!$F$8=2,'Hourly Demand and Generation'!H1120*'System Design'!$F$21,IF('System Design'!$F$8=3,'Hourly Demand and Generation'!I1120*'System Design'!$F$21)))</f>
        <v>250</v>
      </c>
      <c r="O1120" s="32">
        <f>IF('System Design'!$F$8=1,'Hourly Demand and Generation'!J1120*'System Design'!$F$22,IF('System Design'!$F$8=2,'Hourly Demand and Generation'!K1120*'System Design'!$F$22,IF('System Design'!$F$8=3,'Hourly Demand and Generation'!L1120*'System Design'!$F$22)))</f>
        <v>900</v>
      </c>
      <c r="Q1120" s="32">
        <f t="shared" si="244"/>
        <v>0</v>
      </c>
      <c r="R1120" s="32">
        <f t="shared" si="247"/>
        <v>5400</v>
      </c>
      <c r="S1120" s="32">
        <f t="shared" si="248"/>
        <v>0</v>
      </c>
      <c r="T1120" s="32">
        <f t="shared" si="249"/>
        <v>21600</v>
      </c>
      <c r="U1120" s="32">
        <f t="shared" si="250"/>
        <v>0</v>
      </c>
      <c r="V1120" s="32">
        <f t="shared" si="245"/>
        <v>699.55</v>
      </c>
      <c r="W1120" s="32">
        <f t="shared" si="251"/>
        <v>699.55</v>
      </c>
      <c r="X1120" s="32">
        <f t="shared" si="252"/>
        <v>699.55</v>
      </c>
    </row>
    <row r="1121" spans="1:24" x14ac:dyDescent="0.25">
      <c r="A1121" s="2"/>
      <c r="B1121" s="2" t="s">
        <v>3</v>
      </c>
      <c r="C1121" s="2">
        <f t="shared" si="253"/>
        <v>47</v>
      </c>
      <c r="D1121" s="2">
        <f t="shared" si="254"/>
        <v>13</v>
      </c>
      <c r="E1121" s="2">
        <f t="shared" si="246"/>
        <v>1117</v>
      </c>
      <c r="F1121" s="11">
        <v>468</v>
      </c>
      <c r="G1121" s="9">
        <v>0.32921605545905003</v>
      </c>
      <c r="H1121" s="9">
        <v>0.4375</v>
      </c>
      <c r="I1121" s="10">
        <v>0.46</v>
      </c>
      <c r="J1121" s="9">
        <v>0.143237500740344</v>
      </c>
      <c r="K1121" s="9">
        <v>0.38400000000000001</v>
      </c>
      <c r="L1121" s="9">
        <v>0.38400000000000001</v>
      </c>
      <c r="N1121" s="32">
        <f>IF('System Design'!$F$8=1,'Hourly Demand and Generation'!G1121*'System Design'!$F$21,IF('System Design'!$F$8=2,'Hourly Demand and Generation'!H1121*'System Design'!$F$21,IF('System Design'!$F$8=3,'Hourly Demand and Generation'!I1121*'System Design'!$F$21)))</f>
        <v>230</v>
      </c>
      <c r="O1121" s="32">
        <f>IF('System Design'!$F$8=1,'Hourly Demand and Generation'!J1121*'System Design'!$F$22,IF('System Design'!$F$8=2,'Hourly Demand and Generation'!K1121*'System Design'!$F$22,IF('System Design'!$F$8=3,'Hourly Demand and Generation'!L1121*'System Design'!$F$22)))</f>
        <v>960</v>
      </c>
      <c r="Q1121" s="32">
        <f t="shared" si="244"/>
        <v>0</v>
      </c>
      <c r="R1121" s="32">
        <f t="shared" si="247"/>
        <v>5400</v>
      </c>
      <c r="S1121" s="32">
        <f t="shared" si="248"/>
        <v>0</v>
      </c>
      <c r="T1121" s="32">
        <f t="shared" si="249"/>
        <v>21600</v>
      </c>
      <c r="U1121" s="32">
        <f t="shared" si="250"/>
        <v>0</v>
      </c>
      <c r="V1121" s="32">
        <f t="shared" si="245"/>
        <v>722</v>
      </c>
      <c r="W1121" s="32">
        <f t="shared" si="251"/>
        <v>722</v>
      </c>
      <c r="X1121" s="32">
        <f t="shared" si="252"/>
        <v>722</v>
      </c>
    </row>
    <row r="1122" spans="1:24" x14ac:dyDescent="0.25">
      <c r="A1122" s="2"/>
      <c r="B1122" s="2" t="s">
        <v>3</v>
      </c>
      <c r="C1122" s="2">
        <f t="shared" si="253"/>
        <v>47</v>
      </c>
      <c r="D1122" s="2">
        <f t="shared" si="254"/>
        <v>14</v>
      </c>
      <c r="E1122" s="2">
        <f t="shared" si="246"/>
        <v>1118</v>
      </c>
      <c r="F1122" s="11">
        <v>468</v>
      </c>
      <c r="G1122" s="9">
        <v>0.26575271946694401</v>
      </c>
      <c r="H1122" s="9">
        <v>0.35499999999999998</v>
      </c>
      <c r="I1122" s="10">
        <v>0.375</v>
      </c>
      <c r="J1122" s="9">
        <v>0.15218984453661499</v>
      </c>
      <c r="K1122" s="9">
        <v>0.40799999999999997</v>
      </c>
      <c r="L1122" s="9">
        <v>0.40799999999999997</v>
      </c>
      <c r="N1122" s="32">
        <f>IF('System Design'!$F$8=1,'Hourly Demand and Generation'!G1122*'System Design'!$F$21,IF('System Design'!$F$8=2,'Hourly Demand and Generation'!H1122*'System Design'!$F$21,IF('System Design'!$F$8=3,'Hourly Demand and Generation'!I1122*'System Design'!$F$21)))</f>
        <v>187.5</v>
      </c>
      <c r="O1122" s="32">
        <f>IF('System Design'!$F$8=1,'Hourly Demand and Generation'!J1122*'System Design'!$F$22,IF('System Design'!$F$8=2,'Hourly Demand and Generation'!K1122*'System Design'!$F$22,IF('System Design'!$F$8=3,'Hourly Demand and Generation'!L1122*'System Design'!$F$22)))</f>
        <v>1019.9999999999999</v>
      </c>
      <c r="Q1122" s="32">
        <f t="shared" si="244"/>
        <v>0</v>
      </c>
      <c r="R1122" s="32">
        <f t="shared" si="247"/>
        <v>5400</v>
      </c>
      <c r="S1122" s="32">
        <f t="shared" si="248"/>
        <v>0</v>
      </c>
      <c r="T1122" s="32">
        <f t="shared" si="249"/>
        <v>21600</v>
      </c>
      <c r="U1122" s="32">
        <f t="shared" si="250"/>
        <v>0</v>
      </c>
      <c r="V1122" s="32">
        <f t="shared" si="245"/>
        <v>739.5</v>
      </c>
      <c r="W1122" s="32">
        <f t="shared" si="251"/>
        <v>739.5</v>
      </c>
      <c r="X1122" s="32">
        <f t="shared" si="252"/>
        <v>739.5</v>
      </c>
    </row>
    <row r="1123" spans="1:24" x14ac:dyDescent="0.25">
      <c r="A1123" s="2"/>
      <c r="B1123" s="2" t="s">
        <v>3</v>
      </c>
      <c r="C1123" s="2">
        <f t="shared" si="253"/>
        <v>47</v>
      </c>
      <c r="D1123" s="2">
        <f t="shared" si="254"/>
        <v>15</v>
      </c>
      <c r="E1123" s="2">
        <f t="shared" si="246"/>
        <v>1119</v>
      </c>
      <c r="F1123" s="11">
        <v>497.25</v>
      </c>
      <c r="G1123" s="9">
        <v>0.19832292497533099</v>
      </c>
      <c r="H1123" s="9">
        <v>0.27</v>
      </c>
      <c r="I1123" s="10">
        <v>0.28999999999999998</v>
      </c>
      <c r="J1123" s="9">
        <v>0.16114218833288699</v>
      </c>
      <c r="K1123" s="9">
        <v>0.432</v>
      </c>
      <c r="L1123" s="9">
        <v>0.432</v>
      </c>
      <c r="N1123" s="32">
        <f>IF('System Design'!$F$8=1,'Hourly Demand and Generation'!G1123*'System Design'!$F$21,IF('System Design'!$F$8=2,'Hourly Demand and Generation'!H1123*'System Design'!$F$21,IF('System Design'!$F$8=3,'Hourly Demand and Generation'!I1123*'System Design'!$F$21)))</f>
        <v>145</v>
      </c>
      <c r="O1123" s="32">
        <f>IF('System Design'!$F$8=1,'Hourly Demand and Generation'!J1123*'System Design'!$F$22,IF('System Design'!$F$8=2,'Hourly Demand and Generation'!K1123*'System Design'!$F$22,IF('System Design'!$F$8=3,'Hourly Demand and Generation'!L1123*'System Design'!$F$22)))</f>
        <v>1080</v>
      </c>
      <c r="Q1123" s="32">
        <f t="shared" si="244"/>
        <v>0</v>
      </c>
      <c r="R1123" s="32">
        <f t="shared" si="247"/>
        <v>5400</v>
      </c>
      <c r="S1123" s="32">
        <f t="shared" si="248"/>
        <v>0</v>
      </c>
      <c r="T1123" s="32">
        <f t="shared" si="249"/>
        <v>21600</v>
      </c>
      <c r="U1123" s="32">
        <f t="shared" si="250"/>
        <v>0</v>
      </c>
      <c r="V1123" s="32">
        <f t="shared" si="245"/>
        <v>727.75</v>
      </c>
      <c r="W1123" s="32">
        <f t="shared" si="251"/>
        <v>727.75</v>
      </c>
      <c r="X1123" s="32">
        <f t="shared" si="252"/>
        <v>727.75</v>
      </c>
    </row>
    <row r="1124" spans="1:24" x14ac:dyDescent="0.25">
      <c r="A1124" s="2"/>
      <c r="B1124" s="2" t="s">
        <v>3</v>
      </c>
      <c r="C1124" s="2">
        <f t="shared" si="253"/>
        <v>47</v>
      </c>
      <c r="D1124" s="2">
        <f t="shared" si="254"/>
        <v>16</v>
      </c>
      <c r="E1124" s="2">
        <f t="shared" si="246"/>
        <v>1120</v>
      </c>
      <c r="F1124" s="11">
        <v>526.5</v>
      </c>
      <c r="G1124" s="9">
        <v>0.13089313048371901</v>
      </c>
      <c r="H1124" s="9">
        <v>0.1875</v>
      </c>
      <c r="I1124" s="10">
        <v>0.21</v>
      </c>
      <c r="J1124" s="9">
        <v>0.16114218833288699</v>
      </c>
      <c r="K1124" s="9">
        <v>0.432</v>
      </c>
      <c r="L1124" s="9">
        <v>0.432</v>
      </c>
      <c r="N1124" s="32">
        <f>IF('System Design'!$F$8=1,'Hourly Demand and Generation'!G1124*'System Design'!$F$21,IF('System Design'!$F$8=2,'Hourly Demand and Generation'!H1124*'System Design'!$F$21,IF('System Design'!$F$8=3,'Hourly Demand and Generation'!I1124*'System Design'!$F$21)))</f>
        <v>105</v>
      </c>
      <c r="O1124" s="32">
        <f>IF('System Design'!$F$8=1,'Hourly Demand and Generation'!J1124*'System Design'!$F$22,IF('System Design'!$F$8=2,'Hourly Demand and Generation'!K1124*'System Design'!$F$22,IF('System Design'!$F$8=3,'Hourly Demand and Generation'!L1124*'System Design'!$F$22)))</f>
        <v>1080</v>
      </c>
      <c r="Q1124" s="32">
        <f t="shared" si="244"/>
        <v>0</v>
      </c>
      <c r="R1124" s="32">
        <f t="shared" si="247"/>
        <v>5400</v>
      </c>
      <c r="S1124" s="32">
        <f t="shared" si="248"/>
        <v>0</v>
      </c>
      <c r="T1124" s="32">
        <f t="shared" si="249"/>
        <v>21600</v>
      </c>
      <c r="U1124" s="32">
        <f t="shared" si="250"/>
        <v>0</v>
      </c>
      <c r="V1124" s="32">
        <f t="shared" si="245"/>
        <v>658.5</v>
      </c>
      <c r="W1124" s="32">
        <f t="shared" si="251"/>
        <v>658.5</v>
      </c>
      <c r="X1124" s="32">
        <f t="shared" si="252"/>
        <v>658.5</v>
      </c>
    </row>
    <row r="1125" spans="1:24" x14ac:dyDescent="0.25">
      <c r="A1125" s="2"/>
      <c r="B1125" s="2" t="s">
        <v>3</v>
      </c>
      <c r="C1125" s="2">
        <f t="shared" si="253"/>
        <v>47</v>
      </c>
      <c r="D1125" s="2">
        <f t="shared" si="254"/>
        <v>17</v>
      </c>
      <c r="E1125" s="2">
        <f t="shared" si="246"/>
        <v>1121</v>
      </c>
      <c r="F1125" s="11">
        <v>555.75</v>
      </c>
      <c r="G1125" s="9">
        <v>6.7429794491612696E-2</v>
      </c>
      <c r="H1125" s="9">
        <v>0.105</v>
      </c>
      <c r="I1125" s="10">
        <v>0.125</v>
      </c>
      <c r="J1125" s="9">
        <v>0.17904687592543</v>
      </c>
      <c r="K1125" s="9">
        <v>0.48</v>
      </c>
      <c r="L1125" s="9">
        <v>0.48</v>
      </c>
      <c r="N1125" s="32">
        <f>IF('System Design'!$F$8=1,'Hourly Demand and Generation'!G1125*'System Design'!$F$21,IF('System Design'!$F$8=2,'Hourly Demand and Generation'!H1125*'System Design'!$F$21,IF('System Design'!$F$8=3,'Hourly Demand and Generation'!I1125*'System Design'!$F$21)))</f>
        <v>62.5</v>
      </c>
      <c r="O1125" s="32">
        <f>IF('System Design'!$F$8=1,'Hourly Demand and Generation'!J1125*'System Design'!$F$22,IF('System Design'!$F$8=2,'Hourly Demand and Generation'!K1125*'System Design'!$F$22,IF('System Design'!$F$8=3,'Hourly Demand and Generation'!L1125*'System Design'!$F$22)))</f>
        <v>1200</v>
      </c>
      <c r="Q1125" s="32">
        <f t="shared" si="244"/>
        <v>0</v>
      </c>
      <c r="R1125" s="32">
        <f t="shared" si="247"/>
        <v>5400</v>
      </c>
      <c r="S1125" s="32">
        <f t="shared" si="248"/>
        <v>0</v>
      </c>
      <c r="T1125" s="32">
        <f t="shared" si="249"/>
        <v>21600</v>
      </c>
      <c r="U1125" s="32">
        <f t="shared" si="250"/>
        <v>0</v>
      </c>
      <c r="V1125" s="32">
        <f t="shared" si="245"/>
        <v>706.75</v>
      </c>
      <c r="W1125" s="32">
        <f t="shared" si="251"/>
        <v>706.75</v>
      </c>
      <c r="X1125" s="32">
        <f t="shared" si="252"/>
        <v>706.75</v>
      </c>
    </row>
    <row r="1126" spans="1:24" x14ac:dyDescent="0.25">
      <c r="A1126" s="2"/>
      <c r="B1126" s="2" t="s">
        <v>3</v>
      </c>
      <c r="C1126" s="2">
        <f t="shared" si="253"/>
        <v>47</v>
      </c>
      <c r="D1126" s="2">
        <f t="shared" si="254"/>
        <v>18</v>
      </c>
      <c r="E1126" s="2">
        <f t="shared" si="246"/>
        <v>1122</v>
      </c>
      <c r="F1126" s="11">
        <v>585</v>
      </c>
      <c r="G1126" s="9">
        <v>3.1731667996053002E-2</v>
      </c>
      <c r="H1126" s="9">
        <v>6.25E-2</v>
      </c>
      <c r="I1126" s="10">
        <v>8.5000000000000006E-2</v>
      </c>
      <c r="J1126" s="9">
        <v>0.17009453212915801</v>
      </c>
      <c r="K1126" s="9">
        <v>0.45600000000000002</v>
      </c>
      <c r="L1126" s="9">
        <v>0.45600000000000002</v>
      </c>
      <c r="N1126" s="32">
        <f>IF('System Design'!$F$8=1,'Hourly Demand and Generation'!G1126*'System Design'!$F$21,IF('System Design'!$F$8=2,'Hourly Demand and Generation'!H1126*'System Design'!$F$21,IF('System Design'!$F$8=3,'Hourly Demand and Generation'!I1126*'System Design'!$F$21)))</f>
        <v>42.5</v>
      </c>
      <c r="O1126" s="32">
        <f>IF('System Design'!$F$8=1,'Hourly Demand and Generation'!J1126*'System Design'!$F$22,IF('System Design'!$F$8=2,'Hourly Demand and Generation'!K1126*'System Design'!$F$22,IF('System Design'!$F$8=3,'Hourly Demand and Generation'!L1126*'System Design'!$F$22)))</f>
        <v>1140</v>
      </c>
      <c r="Q1126" s="32">
        <f t="shared" si="244"/>
        <v>0</v>
      </c>
      <c r="R1126" s="32">
        <f t="shared" si="247"/>
        <v>5400</v>
      </c>
      <c r="S1126" s="32">
        <f t="shared" si="248"/>
        <v>0</v>
      </c>
      <c r="T1126" s="32">
        <f t="shared" si="249"/>
        <v>21600</v>
      </c>
      <c r="U1126" s="32">
        <f t="shared" si="250"/>
        <v>0</v>
      </c>
      <c r="V1126" s="32">
        <f t="shared" si="245"/>
        <v>597.5</v>
      </c>
      <c r="W1126" s="32">
        <f t="shared" si="251"/>
        <v>597.5</v>
      </c>
      <c r="X1126" s="32">
        <f t="shared" si="252"/>
        <v>597.5</v>
      </c>
    </row>
    <row r="1127" spans="1:24" x14ac:dyDescent="0.25">
      <c r="A1127" s="2"/>
      <c r="B1127" s="2" t="s">
        <v>3</v>
      </c>
      <c r="C1127" s="2">
        <f t="shared" si="253"/>
        <v>47</v>
      </c>
      <c r="D1127" s="2">
        <f t="shared" si="254"/>
        <v>19</v>
      </c>
      <c r="E1127" s="2">
        <f t="shared" si="246"/>
        <v>1123</v>
      </c>
      <c r="F1127" s="11">
        <v>567.45000000000005</v>
      </c>
      <c r="G1127" s="9">
        <v>0</v>
      </c>
      <c r="H1127" s="9">
        <v>0.02</v>
      </c>
      <c r="I1127" s="9">
        <v>0.04</v>
      </c>
      <c r="J1127" s="9">
        <v>0.16114218833288699</v>
      </c>
      <c r="K1127" s="9">
        <v>0.432</v>
      </c>
      <c r="L1127" s="9">
        <v>0.432</v>
      </c>
      <c r="N1127" s="32">
        <f>IF('System Design'!$F$8=1,'Hourly Demand and Generation'!G1127*'System Design'!$F$21,IF('System Design'!$F$8=2,'Hourly Demand and Generation'!H1127*'System Design'!$F$21,IF('System Design'!$F$8=3,'Hourly Demand and Generation'!I1127*'System Design'!$F$21)))</f>
        <v>20</v>
      </c>
      <c r="O1127" s="32">
        <f>IF('System Design'!$F$8=1,'Hourly Demand and Generation'!J1127*'System Design'!$F$22,IF('System Design'!$F$8=2,'Hourly Demand and Generation'!K1127*'System Design'!$F$22,IF('System Design'!$F$8=3,'Hourly Demand and Generation'!L1127*'System Design'!$F$22)))</f>
        <v>1080</v>
      </c>
      <c r="Q1127" s="32">
        <f t="shared" si="244"/>
        <v>0</v>
      </c>
      <c r="R1127" s="32">
        <f t="shared" si="247"/>
        <v>5400</v>
      </c>
      <c r="S1127" s="32">
        <f t="shared" si="248"/>
        <v>0</v>
      </c>
      <c r="T1127" s="32">
        <f t="shared" si="249"/>
        <v>21600</v>
      </c>
      <c r="U1127" s="32">
        <f t="shared" si="250"/>
        <v>0</v>
      </c>
      <c r="V1127" s="32">
        <f t="shared" si="245"/>
        <v>532.54999999999995</v>
      </c>
      <c r="W1127" s="32">
        <f t="shared" si="251"/>
        <v>532.54999999999995</v>
      </c>
      <c r="X1127" s="32">
        <f t="shared" si="252"/>
        <v>532.54999999999995</v>
      </c>
    </row>
    <row r="1128" spans="1:24" x14ac:dyDescent="0.25">
      <c r="A1128" s="2"/>
      <c r="B1128" s="2" t="s">
        <v>3</v>
      </c>
      <c r="C1128" s="2">
        <f t="shared" si="253"/>
        <v>47</v>
      </c>
      <c r="D1128" s="2">
        <f t="shared" si="254"/>
        <v>20</v>
      </c>
      <c r="E1128" s="2">
        <f t="shared" si="246"/>
        <v>1124</v>
      </c>
      <c r="F1128" s="11">
        <v>555.75</v>
      </c>
      <c r="G1128" s="9">
        <v>0</v>
      </c>
      <c r="H1128" s="9">
        <v>0</v>
      </c>
      <c r="I1128" s="10">
        <v>0</v>
      </c>
      <c r="J1128" s="9">
        <v>0.16114218833288699</v>
      </c>
      <c r="K1128" s="9">
        <v>0.432</v>
      </c>
      <c r="L1128" s="9">
        <v>0.432</v>
      </c>
      <c r="N1128" s="32">
        <f>IF('System Design'!$F$8=1,'Hourly Demand and Generation'!G1128*'System Design'!$F$21,IF('System Design'!$F$8=2,'Hourly Demand and Generation'!H1128*'System Design'!$F$21,IF('System Design'!$F$8=3,'Hourly Demand and Generation'!I1128*'System Design'!$F$21)))</f>
        <v>0</v>
      </c>
      <c r="O1128" s="32">
        <f>IF('System Design'!$F$8=1,'Hourly Demand and Generation'!J1128*'System Design'!$F$22,IF('System Design'!$F$8=2,'Hourly Demand and Generation'!K1128*'System Design'!$F$22,IF('System Design'!$F$8=3,'Hourly Demand and Generation'!L1128*'System Design'!$F$22)))</f>
        <v>1080</v>
      </c>
      <c r="Q1128" s="32">
        <f t="shared" si="244"/>
        <v>0</v>
      </c>
      <c r="R1128" s="32">
        <f t="shared" si="247"/>
        <v>5400</v>
      </c>
      <c r="S1128" s="32">
        <f t="shared" si="248"/>
        <v>0</v>
      </c>
      <c r="T1128" s="32">
        <f t="shared" si="249"/>
        <v>21600</v>
      </c>
      <c r="U1128" s="32">
        <f t="shared" si="250"/>
        <v>0</v>
      </c>
      <c r="V1128" s="32">
        <f t="shared" si="245"/>
        <v>524.25</v>
      </c>
      <c r="W1128" s="32">
        <f t="shared" si="251"/>
        <v>524.25</v>
      </c>
      <c r="X1128" s="32">
        <f t="shared" si="252"/>
        <v>524.25</v>
      </c>
    </row>
    <row r="1129" spans="1:24" x14ac:dyDescent="0.25">
      <c r="A1129" s="2"/>
      <c r="B1129" s="2" t="s">
        <v>3</v>
      </c>
      <c r="C1129" s="2">
        <f t="shared" si="253"/>
        <v>47</v>
      </c>
      <c r="D1129" s="2">
        <f t="shared" si="254"/>
        <v>21</v>
      </c>
      <c r="E1129" s="2">
        <f t="shared" si="246"/>
        <v>1125</v>
      </c>
      <c r="F1129" s="11">
        <v>526.5</v>
      </c>
      <c r="G1129" s="9">
        <v>0</v>
      </c>
      <c r="H1129" s="9">
        <v>0</v>
      </c>
      <c r="I1129" s="10">
        <v>0</v>
      </c>
      <c r="J1129" s="9">
        <v>0.16114218833288699</v>
      </c>
      <c r="K1129" s="9">
        <v>0.432</v>
      </c>
      <c r="L1129" s="9">
        <v>0.432</v>
      </c>
      <c r="N1129" s="32">
        <f>IF('System Design'!$F$8=1,'Hourly Demand and Generation'!G1129*'System Design'!$F$21,IF('System Design'!$F$8=2,'Hourly Demand and Generation'!H1129*'System Design'!$F$21,IF('System Design'!$F$8=3,'Hourly Demand and Generation'!I1129*'System Design'!$F$21)))</f>
        <v>0</v>
      </c>
      <c r="O1129" s="32">
        <f>IF('System Design'!$F$8=1,'Hourly Demand and Generation'!J1129*'System Design'!$F$22,IF('System Design'!$F$8=2,'Hourly Demand and Generation'!K1129*'System Design'!$F$22,IF('System Design'!$F$8=3,'Hourly Demand and Generation'!L1129*'System Design'!$F$22)))</f>
        <v>1080</v>
      </c>
      <c r="Q1129" s="32">
        <f t="shared" si="244"/>
        <v>0</v>
      </c>
      <c r="R1129" s="32">
        <f t="shared" si="247"/>
        <v>5400</v>
      </c>
      <c r="S1129" s="32">
        <f t="shared" si="248"/>
        <v>0</v>
      </c>
      <c r="T1129" s="32">
        <f t="shared" si="249"/>
        <v>21600</v>
      </c>
      <c r="U1129" s="32">
        <f t="shared" si="250"/>
        <v>0</v>
      </c>
      <c r="V1129" s="32">
        <f t="shared" si="245"/>
        <v>553.5</v>
      </c>
      <c r="W1129" s="32">
        <f t="shared" si="251"/>
        <v>553.5</v>
      </c>
      <c r="X1129" s="32">
        <f t="shared" si="252"/>
        <v>553.5</v>
      </c>
    </row>
    <row r="1130" spans="1:24" x14ac:dyDescent="0.25">
      <c r="A1130" s="2"/>
      <c r="B1130" s="2" t="s">
        <v>3</v>
      </c>
      <c r="C1130" s="2">
        <f t="shared" si="253"/>
        <v>47</v>
      </c>
      <c r="D1130" s="2">
        <f t="shared" si="254"/>
        <v>22</v>
      </c>
      <c r="E1130" s="2">
        <f t="shared" si="246"/>
        <v>1126</v>
      </c>
      <c r="F1130" s="11">
        <v>497.25</v>
      </c>
      <c r="G1130" s="9">
        <v>0</v>
      </c>
      <c r="H1130" s="9">
        <v>0</v>
      </c>
      <c r="I1130" s="10">
        <v>0</v>
      </c>
      <c r="J1130" s="9">
        <v>0.17009453212915801</v>
      </c>
      <c r="K1130" s="9">
        <v>0.45600000000000002</v>
      </c>
      <c r="L1130" s="9">
        <v>0.45600000000000002</v>
      </c>
      <c r="N1130" s="32">
        <f>IF('System Design'!$F$8=1,'Hourly Demand and Generation'!G1130*'System Design'!$F$21,IF('System Design'!$F$8=2,'Hourly Demand and Generation'!H1130*'System Design'!$F$21,IF('System Design'!$F$8=3,'Hourly Demand and Generation'!I1130*'System Design'!$F$21)))</f>
        <v>0</v>
      </c>
      <c r="O1130" s="32">
        <f>IF('System Design'!$F$8=1,'Hourly Demand and Generation'!J1130*'System Design'!$F$22,IF('System Design'!$F$8=2,'Hourly Demand and Generation'!K1130*'System Design'!$F$22,IF('System Design'!$F$8=3,'Hourly Demand and Generation'!L1130*'System Design'!$F$22)))</f>
        <v>1140</v>
      </c>
      <c r="Q1130" s="32">
        <f t="shared" si="244"/>
        <v>0</v>
      </c>
      <c r="R1130" s="32">
        <f t="shared" si="247"/>
        <v>5400</v>
      </c>
      <c r="S1130" s="32">
        <f t="shared" si="248"/>
        <v>0</v>
      </c>
      <c r="T1130" s="32">
        <f t="shared" si="249"/>
        <v>21600</v>
      </c>
      <c r="U1130" s="32">
        <f t="shared" si="250"/>
        <v>0</v>
      </c>
      <c r="V1130" s="32">
        <f t="shared" si="245"/>
        <v>642.75</v>
      </c>
      <c r="W1130" s="32">
        <f t="shared" si="251"/>
        <v>642.75</v>
      </c>
      <c r="X1130" s="32">
        <f t="shared" si="252"/>
        <v>642.75</v>
      </c>
    </row>
    <row r="1131" spans="1:24" x14ac:dyDescent="0.25">
      <c r="A1131" s="2"/>
      <c r="B1131" s="2" t="s">
        <v>3</v>
      </c>
      <c r="C1131" s="2">
        <f t="shared" si="253"/>
        <v>47</v>
      </c>
      <c r="D1131" s="2">
        <f t="shared" si="254"/>
        <v>23</v>
      </c>
      <c r="E1131" s="2">
        <f t="shared" si="246"/>
        <v>1127</v>
      </c>
      <c r="F1131" s="11">
        <v>468</v>
      </c>
      <c r="G1131" s="9">
        <v>0</v>
      </c>
      <c r="H1131" s="9">
        <v>0</v>
      </c>
      <c r="I1131" s="10">
        <v>0</v>
      </c>
      <c r="J1131" s="9">
        <v>0.143237500740344</v>
      </c>
      <c r="K1131" s="9">
        <v>0.38400000000000001</v>
      </c>
      <c r="L1131" s="9">
        <v>0.38400000000000001</v>
      </c>
      <c r="N1131" s="32">
        <f>IF('System Design'!$F$8=1,'Hourly Demand and Generation'!G1131*'System Design'!$F$21,IF('System Design'!$F$8=2,'Hourly Demand and Generation'!H1131*'System Design'!$F$21,IF('System Design'!$F$8=3,'Hourly Demand and Generation'!I1131*'System Design'!$F$21)))</f>
        <v>0</v>
      </c>
      <c r="O1131" s="32">
        <f>IF('System Design'!$F$8=1,'Hourly Demand and Generation'!J1131*'System Design'!$F$22,IF('System Design'!$F$8=2,'Hourly Demand and Generation'!K1131*'System Design'!$F$22,IF('System Design'!$F$8=3,'Hourly Demand and Generation'!L1131*'System Design'!$F$22)))</f>
        <v>960</v>
      </c>
      <c r="Q1131" s="32">
        <f t="shared" si="244"/>
        <v>0</v>
      </c>
      <c r="R1131" s="32">
        <f t="shared" si="247"/>
        <v>5400</v>
      </c>
      <c r="S1131" s="32">
        <f t="shared" si="248"/>
        <v>0</v>
      </c>
      <c r="T1131" s="32">
        <f t="shared" si="249"/>
        <v>21600</v>
      </c>
      <c r="U1131" s="32">
        <f t="shared" si="250"/>
        <v>0</v>
      </c>
      <c r="V1131" s="32">
        <f t="shared" si="245"/>
        <v>492</v>
      </c>
      <c r="W1131" s="32">
        <f t="shared" si="251"/>
        <v>492</v>
      </c>
      <c r="X1131" s="32">
        <f t="shared" si="252"/>
        <v>492</v>
      </c>
    </row>
    <row r="1132" spans="1:24" x14ac:dyDescent="0.25">
      <c r="A1132" s="2"/>
      <c r="B1132" s="2" t="s">
        <v>3</v>
      </c>
      <c r="C1132" s="2">
        <f t="shared" si="253"/>
        <v>47</v>
      </c>
      <c r="D1132" s="2">
        <f t="shared" si="254"/>
        <v>24</v>
      </c>
      <c r="E1132" s="2">
        <f t="shared" si="246"/>
        <v>1128</v>
      </c>
      <c r="F1132" s="11">
        <v>409.5</v>
      </c>
      <c r="G1132" s="9">
        <v>0</v>
      </c>
      <c r="H1132" s="9">
        <v>0</v>
      </c>
      <c r="I1132" s="10">
        <v>0</v>
      </c>
      <c r="J1132" s="9">
        <v>0.143237500740344</v>
      </c>
      <c r="K1132" s="9">
        <v>0.38400000000000001</v>
      </c>
      <c r="L1132" s="9">
        <v>0.38400000000000001</v>
      </c>
      <c r="N1132" s="32">
        <f>IF('System Design'!$F$8=1,'Hourly Demand and Generation'!G1132*'System Design'!$F$21,IF('System Design'!$F$8=2,'Hourly Demand and Generation'!H1132*'System Design'!$F$21,IF('System Design'!$F$8=3,'Hourly Demand and Generation'!I1132*'System Design'!$F$21)))</f>
        <v>0</v>
      </c>
      <c r="O1132" s="32">
        <f>IF('System Design'!$F$8=1,'Hourly Demand and Generation'!J1132*'System Design'!$F$22,IF('System Design'!$F$8=2,'Hourly Demand and Generation'!K1132*'System Design'!$F$22,IF('System Design'!$F$8=3,'Hourly Demand and Generation'!L1132*'System Design'!$F$22)))</f>
        <v>960</v>
      </c>
      <c r="Q1132" s="32">
        <f t="shared" si="244"/>
        <v>0</v>
      </c>
      <c r="R1132" s="32">
        <f t="shared" si="247"/>
        <v>5400</v>
      </c>
      <c r="S1132" s="32">
        <f t="shared" si="248"/>
        <v>0</v>
      </c>
      <c r="T1132" s="32">
        <f t="shared" si="249"/>
        <v>21600</v>
      </c>
      <c r="U1132" s="32">
        <f t="shared" si="250"/>
        <v>0</v>
      </c>
      <c r="V1132" s="32">
        <f t="shared" si="245"/>
        <v>550.5</v>
      </c>
      <c r="W1132" s="32">
        <f t="shared" si="251"/>
        <v>550.5</v>
      </c>
      <c r="X1132" s="32">
        <f t="shared" si="252"/>
        <v>550.5</v>
      </c>
    </row>
    <row r="1133" spans="1:24" x14ac:dyDescent="0.25">
      <c r="A1133" s="2"/>
      <c r="B1133" s="2" t="s">
        <v>3</v>
      </c>
      <c r="C1133" s="2">
        <f>C1132+1</f>
        <v>48</v>
      </c>
      <c r="D1133" s="2">
        <v>1</v>
      </c>
      <c r="E1133" s="2">
        <f t="shared" si="246"/>
        <v>1129</v>
      </c>
      <c r="F1133" s="11">
        <v>351</v>
      </c>
      <c r="G1133" s="9">
        <v>0</v>
      </c>
      <c r="H1133" s="9">
        <v>0</v>
      </c>
      <c r="I1133" s="9">
        <v>0</v>
      </c>
      <c r="J1133" s="9">
        <v>0.36184058716309098</v>
      </c>
      <c r="K1133" s="9">
        <v>0.36184058716309098</v>
      </c>
      <c r="L1133" s="9">
        <v>0.36184058716309098</v>
      </c>
      <c r="N1133" s="32">
        <f>IF('System Design'!$F$8=1,'Hourly Demand and Generation'!G1133*'System Design'!$F$21,IF('System Design'!$F$8=2,'Hourly Demand and Generation'!H1133*'System Design'!$F$21,IF('System Design'!$F$8=3,'Hourly Demand and Generation'!I1133*'System Design'!$F$21)))</f>
        <v>0</v>
      </c>
      <c r="O1133" s="32">
        <f>IF('System Design'!$F$8=1,'Hourly Demand and Generation'!J1133*'System Design'!$F$22,IF('System Design'!$F$8=2,'Hourly Demand and Generation'!K1133*'System Design'!$F$22,IF('System Design'!$F$8=3,'Hourly Demand and Generation'!L1133*'System Design'!$F$22)))</f>
        <v>904.6014679077274</v>
      </c>
      <c r="Q1133" s="32">
        <f t="shared" si="244"/>
        <v>0</v>
      </c>
      <c r="R1133" s="32">
        <f t="shared" si="247"/>
        <v>5400</v>
      </c>
      <c r="S1133" s="32">
        <f t="shared" si="248"/>
        <v>0</v>
      </c>
      <c r="T1133" s="32">
        <f t="shared" si="249"/>
        <v>21600</v>
      </c>
      <c r="U1133" s="32">
        <f t="shared" si="250"/>
        <v>0</v>
      </c>
      <c r="V1133" s="32">
        <f t="shared" si="245"/>
        <v>553.6014679077274</v>
      </c>
      <c r="W1133" s="32">
        <f t="shared" si="251"/>
        <v>553.6014679077274</v>
      </c>
      <c r="X1133" s="32">
        <f t="shared" si="252"/>
        <v>553.6014679077274</v>
      </c>
    </row>
    <row r="1134" spans="1:24" x14ac:dyDescent="0.25">
      <c r="A1134" s="2"/>
      <c r="B1134" s="2" t="s">
        <v>3</v>
      </c>
      <c r="C1134" s="2">
        <f>C1133</f>
        <v>48</v>
      </c>
      <c r="D1134" s="2">
        <f>D1133+1</f>
        <v>2</v>
      </c>
      <c r="E1134" s="2">
        <f t="shared" si="246"/>
        <v>1130</v>
      </c>
      <c r="F1134" s="11">
        <v>321.75</v>
      </c>
      <c r="G1134" s="9">
        <v>0</v>
      </c>
      <c r="H1134" s="9">
        <v>0</v>
      </c>
      <c r="I1134" s="10">
        <v>0</v>
      </c>
      <c r="J1134" s="9">
        <v>0.325656528446782</v>
      </c>
      <c r="K1134" s="9">
        <v>0.325656528446782</v>
      </c>
      <c r="L1134" s="9">
        <v>0.325656528446782</v>
      </c>
      <c r="N1134" s="32">
        <f>IF('System Design'!$F$8=1,'Hourly Demand and Generation'!G1134*'System Design'!$F$21,IF('System Design'!$F$8=2,'Hourly Demand and Generation'!H1134*'System Design'!$F$21,IF('System Design'!$F$8=3,'Hourly Demand and Generation'!I1134*'System Design'!$F$21)))</f>
        <v>0</v>
      </c>
      <c r="O1134" s="32">
        <f>IF('System Design'!$F$8=1,'Hourly Demand and Generation'!J1134*'System Design'!$F$22,IF('System Design'!$F$8=2,'Hourly Demand and Generation'!K1134*'System Design'!$F$22,IF('System Design'!$F$8=3,'Hourly Demand and Generation'!L1134*'System Design'!$F$22)))</f>
        <v>814.14132111695506</v>
      </c>
      <c r="Q1134" s="32">
        <f t="shared" si="244"/>
        <v>0</v>
      </c>
      <c r="R1134" s="32">
        <f t="shared" si="247"/>
        <v>5400</v>
      </c>
      <c r="S1134" s="32">
        <f t="shared" si="248"/>
        <v>0</v>
      </c>
      <c r="T1134" s="32">
        <f t="shared" si="249"/>
        <v>21600</v>
      </c>
      <c r="U1134" s="32">
        <f t="shared" si="250"/>
        <v>0</v>
      </c>
      <c r="V1134" s="32">
        <f t="shared" si="245"/>
        <v>492.39132111695506</v>
      </c>
      <c r="W1134" s="32">
        <f t="shared" si="251"/>
        <v>492.39132111695506</v>
      </c>
      <c r="X1134" s="32">
        <f t="shared" si="252"/>
        <v>492.39132111695506</v>
      </c>
    </row>
    <row r="1135" spans="1:24" x14ac:dyDescent="0.25">
      <c r="A1135" s="2"/>
      <c r="B1135" s="2" t="s">
        <v>3</v>
      </c>
      <c r="C1135" s="2">
        <f t="shared" ref="C1135:C1156" si="255">C1134</f>
        <v>48</v>
      </c>
      <c r="D1135" s="2">
        <f t="shared" ref="D1135:D1156" si="256">D1134+1</f>
        <v>3</v>
      </c>
      <c r="E1135" s="2">
        <f t="shared" si="246"/>
        <v>1131</v>
      </c>
      <c r="F1135" s="11">
        <v>292.5</v>
      </c>
      <c r="G1135" s="9">
        <v>0</v>
      </c>
      <c r="H1135" s="9">
        <v>0</v>
      </c>
      <c r="I1135" s="10">
        <v>0</v>
      </c>
      <c r="J1135" s="9">
        <v>0.325656528446782</v>
      </c>
      <c r="K1135" s="9">
        <v>0.325656528446782</v>
      </c>
      <c r="L1135" s="9">
        <v>0.325656528446782</v>
      </c>
      <c r="N1135" s="32">
        <f>IF('System Design'!$F$8=1,'Hourly Demand and Generation'!G1135*'System Design'!$F$21,IF('System Design'!$F$8=2,'Hourly Demand and Generation'!H1135*'System Design'!$F$21,IF('System Design'!$F$8=3,'Hourly Demand and Generation'!I1135*'System Design'!$F$21)))</f>
        <v>0</v>
      </c>
      <c r="O1135" s="32">
        <f>IF('System Design'!$F$8=1,'Hourly Demand and Generation'!J1135*'System Design'!$F$22,IF('System Design'!$F$8=2,'Hourly Demand and Generation'!K1135*'System Design'!$F$22,IF('System Design'!$F$8=3,'Hourly Demand and Generation'!L1135*'System Design'!$F$22)))</f>
        <v>814.14132111695506</v>
      </c>
      <c r="Q1135" s="32">
        <f t="shared" si="244"/>
        <v>0</v>
      </c>
      <c r="R1135" s="32">
        <f t="shared" si="247"/>
        <v>5400</v>
      </c>
      <c r="S1135" s="32">
        <f t="shared" si="248"/>
        <v>0</v>
      </c>
      <c r="T1135" s="32">
        <f t="shared" si="249"/>
        <v>21600</v>
      </c>
      <c r="U1135" s="32">
        <f t="shared" si="250"/>
        <v>0</v>
      </c>
      <c r="V1135" s="32">
        <f t="shared" si="245"/>
        <v>521.64132111695506</v>
      </c>
      <c r="W1135" s="32">
        <f t="shared" si="251"/>
        <v>521.64132111695506</v>
      </c>
      <c r="X1135" s="32">
        <f t="shared" si="252"/>
        <v>521.64132111695506</v>
      </c>
    </row>
    <row r="1136" spans="1:24" x14ac:dyDescent="0.25">
      <c r="A1136" s="2"/>
      <c r="B1136" s="2" t="s">
        <v>3</v>
      </c>
      <c r="C1136" s="2">
        <f t="shared" si="255"/>
        <v>48</v>
      </c>
      <c r="D1136" s="2">
        <f t="shared" si="256"/>
        <v>4</v>
      </c>
      <c r="E1136" s="2">
        <f t="shared" si="246"/>
        <v>1132</v>
      </c>
      <c r="F1136" s="11">
        <v>351</v>
      </c>
      <c r="G1136" s="9">
        <v>0</v>
      </c>
      <c r="H1136" s="9">
        <v>0</v>
      </c>
      <c r="I1136" s="10">
        <v>0</v>
      </c>
      <c r="J1136" s="9">
        <v>0.36184058716309098</v>
      </c>
      <c r="K1136" s="9">
        <v>0.36184058716309098</v>
      </c>
      <c r="L1136" s="9">
        <v>0.36184058716309098</v>
      </c>
      <c r="N1136" s="32">
        <f>IF('System Design'!$F$8=1,'Hourly Demand and Generation'!G1136*'System Design'!$F$21,IF('System Design'!$F$8=2,'Hourly Demand and Generation'!H1136*'System Design'!$F$21,IF('System Design'!$F$8=3,'Hourly Demand and Generation'!I1136*'System Design'!$F$21)))</f>
        <v>0</v>
      </c>
      <c r="O1136" s="32">
        <f>IF('System Design'!$F$8=1,'Hourly Demand and Generation'!J1136*'System Design'!$F$22,IF('System Design'!$F$8=2,'Hourly Demand and Generation'!K1136*'System Design'!$F$22,IF('System Design'!$F$8=3,'Hourly Demand and Generation'!L1136*'System Design'!$F$22)))</f>
        <v>904.6014679077274</v>
      </c>
      <c r="Q1136" s="32">
        <f t="shared" si="244"/>
        <v>0</v>
      </c>
      <c r="R1136" s="32">
        <f t="shared" si="247"/>
        <v>5400</v>
      </c>
      <c r="S1136" s="32">
        <f t="shared" si="248"/>
        <v>0</v>
      </c>
      <c r="T1136" s="32">
        <f t="shared" si="249"/>
        <v>21600</v>
      </c>
      <c r="U1136" s="32">
        <f t="shared" si="250"/>
        <v>0</v>
      </c>
      <c r="V1136" s="32">
        <f t="shared" si="245"/>
        <v>553.6014679077274</v>
      </c>
      <c r="W1136" s="32">
        <f t="shared" si="251"/>
        <v>553.6014679077274</v>
      </c>
      <c r="X1136" s="32">
        <f t="shared" si="252"/>
        <v>553.6014679077274</v>
      </c>
    </row>
    <row r="1137" spans="1:24" x14ac:dyDescent="0.25">
      <c r="A1137" s="2"/>
      <c r="B1137" s="2" t="s">
        <v>3</v>
      </c>
      <c r="C1137" s="2">
        <f t="shared" si="255"/>
        <v>48</v>
      </c>
      <c r="D1137" s="2">
        <f t="shared" si="256"/>
        <v>5</v>
      </c>
      <c r="E1137" s="2">
        <f t="shared" si="246"/>
        <v>1133</v>
      </c>
      <c r="F1137" s="11">
        <v>380.25</v>
      </c>
      <c r="G1137" s="9">
        <v>0</v>
      </c>
      <c r="H1137" s="9">
        <v>1.6641094107530799E-2</v>
      </c>
      <c r="I1137" s="10">
        <v>0.04</v>
      </c>
      <c r="J1137" s="9">
        <v>0.28947246973047303</v>
      </c>
      <c r="K1137" s="9">
        <v>0.28947246973047303</v>
      </c>
      <c r="L1137" s="9">
        <v>0.28947246973047303</v>
      </c>
      <c r="N1137" s="32">
        <f>IF('System Design'!$F$8=1,'Hourly Demand and Generation'!G1137*'System Design'!$F$21,IF('System Design'!$F$8=2,'Hourly Demand and Generation'!H1137*'System Design'!$F$21,IF('System Design'!$F$8=3,'Hourly Demand and Generation'!I1137*'System Design'!$F$21)))</f>
        <v>20</v>
      </c>
      <c r="O1137" s="32">
        <f>IF('System Design'!$F$8=1,'Hourly Demand and Generation'!J1137*'System Design'!$F$22,IF('System Design'!$F$8=2,'Hourly Demand and Generation'!K1137*'System Design'!$F$22,IF('System Design'!$F$8=3,'Hourly Demand and Generation'!L1137*'System Design'!$F$22)))</f>
        <v>723.6811743261826</v>
      </c>
      <c r="Q1137" s="32">
        <f t="shared" si="244"/>
        <v>0</v>
      </c>
      <c r="R1137" s="32">
        <f t="shared" si="247"/>
        <v>5400</v>
      </c>
      <c r="S1137" s="32">
        <f t="shared" si="248"/>
        <v>0</v>
      </c>
      <c r="T1137" s="32">
        <f t="shared" si="249"/>
        <v>21600</v>
      </c>
      <c r="U1137" s="32">
        <f t="shared" si="250"/>
        <v>0</v>
      </c>
      <c r="V1137" s="32">
        <f t="shared" si="245"/>
        <v>363.4311743261826</v>
      </c>
      <c r="W1137" s="32">
        <f t="shared" si="251"/>
        <v>363.4311743261826</v>
      </c>
      <c r="X1137" s="32">
        <f t="shared" si="252"/>
        <v>363.4311743261826</v>
      </c>
    </row>
    <row r="1138" spans="1:24" x14ac:dyDescent="0.25">
      <c r="A1138" s="2"/>
      <c r="B1138" s="2" t="s">
        <v>3</v>
      </c>
      <c r="C1138" s="2">
        <f t="shared" si="255"/>
        <v>48</v>
      </c>
      <c r="D1138" s="2">
        <f t="shared" si="256"/>
        <v>6</v>
      </c>
      <c r="E1138" s="2">
        <f t="shared" si="246"/>
        <v>1134</v>
      </c>
      <c r="F1138" s="11">
        <v>409.5</v>
      </c>
      <c r="G1138" s="9">
        <v>3.3282188215061702E-2</v>
      </c>
      <c r="H1138" s="9">
        <v>5.2003419086033897E-2</v>
      </c>
      <c r="I1138" s="10">
        <v>8.5000000000000006E-2</v>
      </c>
      <c r="J1138" s="9">
        <v>0.28947246973047303</v>
      </c>
      <c r="K1138" s="9">
        <v>0.28947246973047303</v>
      </c>
      <c r="L1138" s="9">
        <v>0.28947246973047303</v>
      </c>
      <c r="N1138" s="32">
        <f>IF('System Design'!$F$8=1,'Hourly Demand and Generation'!G1138*'System Design'!$F$21,IF('System Design'!$F$8=2,'Hourly Demand and Generation'!H1138*'System Design'!$F$21,IF('System Design'!$F$8=3,'Hourly Demand and Generation'!I1138*'System Design'!$F$21)))</f>
        <v>42.5</v>
      </c>
      <c r="O1138" s="32">
        <f>IF('System Design'!$F$8=1,'Hourly Demand and Generation'!J1138*'System Design'!$F$22,IF('System Design'!$F$8=2,'Hourly Demand and Generation'!K1138*'System Design'!$F$22,IF('System Design'!$F$8=3,'Hourly Demand and Generation'!L1138*'System Design'!$F$22)))</f>
        <v>723.6811743261826</v>
      </c>
      <c r="Q1138" s="32">
        <f t="shared" si="244"/>
        <v>0</v>
      </c>
      <c r="R1138" s="32">
        <f t="shared" si="247"/>
        <v>5400</v>
      </c>
      <c r="S1138" s="32">
        <f t="shared" si="248"/>
        <v>0</v>
      </c>
      <c r="T1138" s="32">
        <f t="shared" si="249"/>
        <v>21600</v>
      </c>
      <c r="U1138" s="32">
        <f t="shared" si="250"/>
        <v>0</v>
      </c>
      <c r="V1138" s="32">
        <f t="shared" si="245"/>
        <v>356.6811743261826</v>
      </c>
      <c r="W1138" s="32">
        <f t="shared" si="251"/>
        <v>356.6811743261826</v>
      </c>
      <c r="X1138" s="32">
        <f t="shared" si="252"/>
        <v>356.6811743261826</v>
      </c>
    </row>
    <row r="1139" spans="1:24" x14ac:dyDescent="0.25">
      <c r="A1139" s="2"/>
      <c r="B1139" s="2" t="s">
        <v>3</v>
      </c>
      <c r="C1139" s="2">
        <f t="shared" si="255"/>
        <v>48</v>
      </c>
      <c r="D1139" s="2">
        <f t="shared" si="256"/>
        <v>7</v>
      </c>
      <c r="E1139" s="2">
        <f t="shared" si="246"/>
        <v>1135</v>
      </c>
      <c r="F1139" s="11">
        <v>438.75</v>
      </c>
      <c r="G1139" s="9">
        <v>7.07246499570061E-2</v>
      </c>
      <c r="H1139" s="9">
        <v>8.7365744064536899E-2</v>
      </c>
      <c r="I1139" s="10">
        <v>0.125</v>
      </c>
      <c r="J1139" s="9">
        <v>0.325656528446782</v>
      </c>
      <c r="K1139" s="9">
        <v>0.325656528446782</v>
      </c>
      <c r="L1139" s="9">
        <v>0.325656528446782</v>
      </c>
      <c r="N1139" s="32">
        <f>IF('System Design'!$F$8=1,'Hourly Demand and Generation'!G1139*'System Design'!$F$21,IF('System Design'!$F$8=2,'Hourly Demand and Generation'!H1139*'System Design'!$F$21,IF('System Design'!$F$8=3,'Hourly Demand and Generation'!I1139*'System Design'!$F$21)))</f>
        <v>62.5</v>
      </c>
      <c r="O1139" s="32">
        <f>IF('System Design'!$F$8=1,'Hourly Demand and Generation'!J1139*'System Design'!$F$22,IF('System Design'!$F$8=2,'Hourly Demand and Generation'!K1139*'System Design'!$F$22,IF('System Design'!$F$8=3,'Hourly Demand and Generation'!L1139*'System Design'!$F$22)))</f>
        <v>814.14132111695506</v>
      </c>
      <c r="Q1139" s="32">
        <f t="shared" si="244"/>
        <v>0</v>
      </c>
      <c r="R1139" s="32">
        <f t="shared" si="247"/>
        <v>5400</v>
      </c>
      <c r="S1139" s="32">
        <f t="shared" si="248"/>
        <v>0</v>
      </c>
      <c r="T1139" s="32">
        <f t="shared" si="249"/>
        <v>21600</v>
      </c>
      <c r="U1139" s="32">
        <f t="shared" si="250"/>
        <v>0</v>
      </c>
      <c r="V1139" s="32">
        <f t="shared" si="245"/>
        <v>437.89132111695506</v>
      </c>
      <c r="W1139" s="32">
        <f t="shared" si="251"/>
        <v>437.89132111695506</v>
      </c>
      <c r="X1139" s="32">
        <f t="shared" si="252"/>
        <v>437.89132111695506</v>
      </c>
    </row>
    <row r="1140" spans="1:24" x14ac:dyDescent="0.25">
      <c r="A1140" s="2"/>
      <c r="B1140" s="2" t="s">
        <v>3</v>
      </c>
      <c r="C1140" s="2">
        <f t="shared" si="255"/>
        <v>48</v>
      </c>
      <c r="D1140" s="2">
        <f t="shared" si="256"/>
        <v>8</v>
      </c>
      <c r="E1140" s="2">
        <f t="shared" si="246"/>
        <v>1136</v>
      </c>
      <c r="F1140" s="11">
        <v>468</v>
      </c>
      <c r="G1140" s="9">
        <v>0.137289026387129</v>
      </c>
      <c r="H1140" s="9">
        <v>0.156010257258102</v>
      </c>
      <c r="I1140" s="10">
        <v>0.21</v>
      </c>
      <c r="J1140" s="9">
        <v>0.325656528446782</v>
      </c>
      <c r="K1140" s="9">
        <v>0.325656528446782</v>
      </c>
      <c r="L1140" s="9">
        <v>0.325656528446782</v>
      </c>
      <c r="N1140" s="32">
        <f>IF('System Design'!$F$8=1,'Hourly Demand and Generation'!G1140*'System Design'!$F$21,IF('System Design'!$F$8=2,'Hourly Demand and Generation'!H1140*'System Design'!$F$21,IF('System Design'!$F$8=3,'Hourly Demand and Generation'!I1140*'System Design'!$F$21)))</f>
        <v>105</v>
      </c>
      <c r="O1140" s="32">
        <f>IF('System Design'!$F$8=1,'Hourly Demand and Generation'!J1140*'System Design'!$F$22,IF('System Design'!$F$8=2,'Hourly Demand and Generation'!K1140*'System Design'!$F$22,IF('System Design'!$F$8=3,'Hourly Demand and Generation'!L1140*'System Design'!$F$22)))</f>
        <v>814.14132111695506</v>
      </c>
      <c r="Q1140" s="32">
        <f t="shared" si="244"/>
        <v>0</v>
      </c>
      <c r="R1140" s="32">
        <f t="shared" si="247"/>
        <v>5400</v>
      </c>
      <c r="S1140" s="32">
        <f t="shared" si="248"/>
        <v>0</v>
      </c>
      <c r="T1140" s="32">
        <f t="shared" si="249"/>
        <v>21600</v>
      </c>
      <c r="U1140" s="32">
        <f t="shared" si="250"/>
        <v>0</v>
      </c>
      <c r="V1140" s="32">
        <f t="shared" si="245"/>
        <v>451.14132111695506</v>
      </c>
      <c r="W1140" s="32">
        <f t="shared" si="251"/>
        <v>451.14132111695506</v>
      </c>
      <c r="X1140" s="32">
        <f t="shared" si="252"/>
        <v>451.14132111695506</v>
      </c>
    </row>
    <row r="1141" spans="1:24" x14ac:dyDescent="0.25">
      <c r="A1141" s="2"/>
      <c r="B1141" s="2" t="s">
        <v>3</v>
      </c>
      <c r="C1141" s="2">
        <f t="shared" si="255"/>
        <v>48</v>
      </c>
      <c r="D1141" s="2">
        <f t="shared" si="256"/>
        <v>9</v>
      </c>
      <c r="E1141" s="2">
        <f t="shared" si="246"/>
        <v>1137</v>
      </c>
      <c r="F1141" s="11">
        <v>468</v>
      </c>
      <c r="G1141" s="9">
        <v>0.20801367634413501</v>
      </c>
      <c r="H1141" s="9">
        <v>0.22465477045166601</v>
      </c>
      <c r="I1141" s="10">
        <v>0.28999999999999998</v>
      </c>
      <c r="J1141" s="9">
        <v>0.28947246973047303</v>
      </c>
      <c r="K1141" s="9">
        <v>0.28947246973047303</v>
      </c>
      <c r="L1141" s="9">
        <v>0.28947246973047303</v>
      </c>
      <c r="N1141" s="32">
        <f>IF('System Design'!$F$8=1,'Hourly Demand and Generation'!G1141*'System Design'!$F$21,IF('System Design'!$F$8=2,'Hourly Demand and Generation'!H1141*'System Design'!$F$21,IF('System Design'!$F$8=3,'Hourly Demand and Generation'!I1141*'System Design'!$F$21)))</f>
        <v>145</v>
      </c>
      <c r="O1141" s="32">
        <f>IF('System Design'!$F$8=1,'Hourly Demand and Generation'!J1141*'System Design'!$F$22,IF('System Design'!$F$8=2,'Hourly Demand and Generation'!K1141*'System Design'!$F$22,IF('System Design'!$F$8=3,'Hourly Demand and Generation'!L1141*'System Design'!$F$22)))</f>
        <v>723.6811743261826</v>
      </c>
      <c r="Q1141" s="32">
        <f t="shared" si="244"/>
        <v>0</v>
      </c>
      <c r="R1141" s="32">
        <f t="shared" si="247"/>
        <v>5400</v>
      </c>
      <c r="S1141" s="32">
        <f t="shared" si="248"/>
        <v>0</v>
      </c>
      <c r="T1141" s="32">
        <f t="shared" si="249"/>
        <v>21600</v>
      </c>
      <c r="U1141" s="32">
        <f t="shared" si="250"/>
        <v>0</v>
      </c>
      <c r="V1141" s="32">
        <f t="shared" si="245"/>
        <v>400.6811743261826</v>
      </c>
      <c r="W1141" s="32">
        <f t="shared" si="251"/>
        <v>400.6811743261826</v>
      </c>
      <c r="X1141" s="32">
        <f t="shared" si="252"/>
        <v>400.6811743261826</v>
      </c>
    </row>
    <row r="1142" spans="1:24" x14ac:dyDescent="0.25">
      <c r="A1142" s="2"/>
      <c r="B1142" s="2" t="s">
        <v>3</v>
      </c>
      <c r="C1142" s="2">
        <f t="shared" si="255"/>
        <v>48</v>
      </c>
      <c r="D1142" s="2">
        <f t="shared" si="256"/>
        <v>10</v>
      </c>
      <c r="E1142" s="2">
        <f t="shared" si="246"/>
        <v>1138</v>
      </c>
      <c r="F1142" s="11">
        <v>456.3</v>
      </c>
      <c r="G1142" s="9">
        <v>0.27873832630114198</v>
      </c>
      <c r="H1142" s="9">
        <v>0.29537942040867199</v>
      </c>
      <c r="I1142" s="10">
        <v>0.375</v>
      </c>
      <c r="J1142" s="9">
        <v>0.325656528446782</v>
      </c>
      <c r="K1142" s="9">
        <v>0.325656528446782</v>
      </c>
      <c r="L1142" s="9">
        <v>0.325656528446782</v>
      </c>
      <c r="N1142" s="32">
        <f>IF('System Design'!$F$8=1,'Hourly Demand and Generation'!G1142*'System Design'!$F$21,IF('System Design'!$F$8=2,'Hourly Demand and Generation'!H1142*'System Design'!$F$21,IF('System Design'!$F$8=3,'Hourly Demand and Generation'!I1142*'System Design'!$F$21)))</f>
        <v>187.5</v>
      </c>
      <c r="O1142" s="32">
        <f>IF('System Design'!$F$8=1,'Hourly Demand and Generation'!J1142*'System Design'!$F$22,IF('System Design'!$F$8=2,'Hourly Demand and Generation'!K1142*'System Design'!$F$22,IF('System Design'!$F$8=3,'Hourly Demand and Generation'!L1142*'System Design'!$F$22)))</f>
        <v>814.14132111695506</v>
      </c>
      <c r="Q1142" s="32">
        <f t="shared" si="244"/>
        <v>0</v>
      </c>
      <c r="R1142" s="32">
        <f t="shared" si="247"/>
        <v>5400</v>
      </c>
      <c r="S1142" s="32">
        <f t="shared" si="248"/>
        <v>0</v>
      </c>
      <c r="T1142" s="32">
        <f t="shared" si="249"/>
        <v>21600</v>
      </c>
      <c r="U1142" s="32">
        <f t="shared" si="250"/>
        <v>0</v>
      </c>
      <c r="V1142" s="32">
        <f t="shared" si="245"/>
        <v>545.34132111695499</v>
      </c>
      <c r="W1142" s="32">
        <f t="shared" si="251"/>
        <v>545.34132111695499</v>
      </c>
      <c r="X1142" s="32">
        <f t="shared" si="252"/>
        <v>545.34132111695499</v>
      </c>
    </row>
    <row r="1143" spans="1:24" x14ac:dyDescent="0.25">
      <c r="A1143" s="2"/>
      <c r="B1143" s="2" t="s">
        <v>3</v>
      </c>
      <c r="C1143" s="2">
        <f t="shared" si="255"/>
        <v>48</v>
      </c>
      <c r="D1143" s="2">
        <f t="shared" si="256"/>
        <v>11</v>
      </c>
      <c r="E1143" s="2">
        <f t="shared" si="246"/>
        <v>1139</v>
      </c>
      <c r="F1143" s="11">
        <v>450.45</v>
      </c>
      <c r="G1143" s="9">
        <v>0.34530270273126501</v>
      </c>
      <c r="H1143" s="9">
        <v>0.364023933602237</v>
      </c>
      <c r="I1143" s="10">
        <v>0.46</v>
      </c>
      <c r="J1143" s="9">
        <v>0.28947246973047303</v>
      </c>
      <c r="K1143" s="9">
        <v>0.28947246973047303</v>
      </c>
      <c r="L1143" s="9">
        <v>0.28947246973047303</v>
      </c>
      <c r="N1143" s="32">
        <f>IF('System Design'!$F$8=1,'Hourly Demand and Generation'!G1143*'System Design'!$F$21,IF('System Design'!$F$8=2,'Hourly Demand and Generation'!H1143*'System Design'!$F$21,IF('System Design'!$F$8=3,'Hourly Demand and Generation'!I1143*'System Design'!$F$21)))</f>
        <v>230</v>
      </c>
      <c r="O1143" s="32">
        <f>IF('System Design'!$F$8=1,'Hourly Demand and Generation'!J1143*'System Design'!$F$22,IF('System Design'!$F$8=2,'Hourly Demand and Generation'!K1143*'System Design'!$F$22,IF('System Design'!$F$8=3,'Hourly Demand and Generation'!L1143*'System Design'!$F$22)))</f>
        <v>723.6811743261826</v>
      </c>
      <c r="Q1143" s="32">
        <f t="shared" si="244"/>
        <v>0</v>
      </c>
      <c r="R1143" s="32">
        <f t="shared" si="247"/>
        <v>5400</v>
      </c>
      <c r="S1143" s="32">
        <f t="shared" si="248"/>
        <v>0</v>
      </c>
      <c r="T1143" s="32">
        <f t="shared" si="249"/>
        <v>21600</v>
      </c>
      <c r="U1143" s="32">
        <f t="shared" si="250"/>
        <v>0</v>
      </c>
      <c r="V1143" s="32">
        <f t="shared" si="245"/>
        <v>503.23117432618261</v>
      </c>
      <c r="W1143" s="32">
        <f t="shared" si="251"/>
        <v>503.23117432618261</v>
      </c>
      <c r="X1143" s="32">
        <f t="shared" si="252"/>
        <v>503.23117432618261</v>
      </c>
    </row>
    <row r="1144" spans="1:24" x14ac:dyDescent="0.25">
      <c r="A1144" s="2"/>
      <c r="B1144" s="2" t="s">
        <v>3</v>
      </c>
      <c r="C1144" s="2">
        <f t="shared" si="255"/>
        <v>48</v>
      </c>
      <c r="D1144" s="2">
        <f t="shared" si="256"/>
        <v>12</v>
      </c>
      <c r="E1144" s="2">
        <f t="shared" si="246"/>
        <v>1140</v>
      </c>
      <c r="F1144" s="11">
        <v>450.45</v>
      </c>
      <c r="G1144" s="9">
        <v>0.41602735268827101</v>
      </c>
      <c r="H1144" s="9">
        <v>0.41602735268827101</v>
      </c>
      <c r="I1144" s="10">
        <v>0.5</v>
      </c>
      <c r="J1144" s="9">
        <v>0.27138044037231801</v>
      </c>
      <c r="K1144" s="9">
        <v>0.27138044037231801</v>
      </c>
      <c r="L1144" s="9">
        <v>0.27138044037231801</v>
      </c>
      <c r="N1144" s="32">
        <f>IF('System Design'!$F$8=1,'Hourly Demand and Generation'!G1144*'System Design'!$F$21,IF('System Design'!$F$8=2,'Hourly Demand and Generation'!H1144*'System Design'!$F$21,IF('System Design'!$F$8=3,'Hourly Demand and Generation'!I1144*'System Design'!$F$21)))</f>
        <v>250</v>
      </c>
      <c r="O1144" s="32">
        <f>IF('System Design'!$F$8=1,'Hourly Demand and Generation'!J1144*'System Design'!$F$22,IF('System Design'!$F$8=2,'Hourly Demand and Generation'!K1144*'System Design'!$F$22,IF('System Design'!$F$8=3,'Hourly Demand and Generation'!L1144*'System Design'!$F$22)))</f>
        <v>678.45110093079506</v>
      </c>
      <c r="Q1144" s="32">
        <f t="shared" si="244"/>
        <v>0</v>
      </c>
      <c r="R1144" s="32">
        <f t="shared" si="247"/>
        <v>5400</v>
      </c>
      <c r="S1144" s="32">
        <f t="shared" si="248"/>
        <v>0</v>
      </c>
      <c r="T1144" s="32">
        <f t="shared" si="249"/>
        <v>21600</v>
      </c>
      <c r="U1144" s="32">
        <f t="shared" si="250"/>
        <v>0</v>
      </c>
      <c r="V1144" s="32">
        <f t="shared" si="245"/>
        <v>478.00110093079508</v>
      </c>
      <c r="W1144" s="32">
        <f t="shared" si="251"/>
        <v>478.00110093079508</v>
      </c>
      <c r="X1144" s="32">
        <f t="shared" si="252"/>
        <v>478.00110093079508</v>
      </c>
    </row>
    <row r="1145" spans="1:24" x14ac:dyDescent="0.25">
      <c r="A1145" s="2"/>
      <c r="B1145" s="2" t="s">
        <v>3</v>
      </c>
      <c r="C1145" s="2">
        <f t="shared" si="255"/>
        <v>48</v>
      </c>
      <c r="D1145" s="2">
        <f t="shared" si="256"/>
        <v>13</v>
      </c>
      <c r="E1145" s="2">
        <f t="shared" si="246"/>
        <v>1141</v>
      </c>
      <c r="F1145" s="11">
        <v>468</v>
      </c>
      <c r="G1145" s="9">
        <v>0.34530270273126501</v>
      </c>
      <c r="H1145" s="9">
        <v>0.364023933602237</v>
      </c>
      <c r="I1145" s="10">
        <v>0.46</v>
      </c>
      <c r="J1145" s="9">
        <v>0.28947246973047303</v>
      </c>
      <c r="K1145" s="9">
        <v>0.28947246973047303</v>
      </c>
      <c r="L1145" s="9">
        <v>0.28947246973047303</v>
      </c>
      <c r="N1145" s="32">
        <f>IF('System Design'!$F$8=1,'Hourly Demand and Generation'!G1145*'System Design'!$F$21,IF('System Design'!$F$8=2,'Hourly Demand and Generation'!H1145*'System Design'!$F$21,IF('System Design'!$F$8=3,'Hourly Demand and Generation'!I1145*'System Design'!$F$21)))</f>
        <v>230</v>
      </c>
      <c r="O1145" s="32">
        <f>IF('System Design'!$F$8=1,'Hourly Demand and Generation'!J1145*'System Design'!$F$22,IF('System Design'!$F$8=2,'Hourly Demand and Generation'!K1145*'System Design'!$F$22,IF('System Design'!$F$8=3,'Hourly Demand and Generation'!L1145*'System Design'!$F$22)))</f>
        <v>723.6811743261826</v>
      </c>
      <c r="Q1145" s="32">
        <f t="shared" si="244"/>
        <v>0</v>
      </c>
      <c r="R1145" s="32">
        <f t="shared" si="247"/>
        <v>5400</v>
      </c>
      <c r="S1145" s="32">
        <f t="shared" si="248"/>
        <v>0</v>
      </c>
      <c r="T1145" s="32">
        <f t="shared" si="249"/>
        <v>21600</v>
      </c>
      <c r="U1145" s="32">
        <f t="shared" si="250"/>
        <v>0</v>
      </c>
      <c r="V1145" s="32">
        <f t="shared" si="245"/>
        <v>485.6811743261826</v>
      </c>
      <c r="W1145" s="32">
        <f t="shared" si="251"/>
        <v>485.6811743261826</v>
      </c>
      <c r="X1145" s="32">
        <f t="shared" si="252"/>
        <v>485.6811743261826</v>
      </c>
    </row>
    <row r="1146" spans="1:24" x14ac:dyDescent="0.25">
      <c r="A1146" s="2"/>
      <c r="B1146" s="2" t="s">
        <v>3</v>
      </c>
      <c r="C1146" s="2">
        <f t="shared" si="255"/>
        <v>48</v>
      </c>
      <c r="D1146" s="2">
        <f t="shared" si="256"/>
        <v>14</v>
      </c>
      <c r="E1146" s="2">
        <f t="shared" si="246"/>
        <v>1142</v>
      </c>
      <c r="F1146" s="11">
        <v>468</v>
      </c>
      <c r="G1146" s="9">
        <v>0.27873832630114198</v>
      </c>
      <c r="H1146" s="9">
        <v>0.29537942040867199</v>
      </c>
      <c r="I1146" s="10">
        <v>0.375</v>
      </c>
      <c r="J1146" s="9">
        <v>0.30756449908862799</v>
      </c>
      <c r="K1146" s="9">
        <v>0.30756449908862799</v>
      </c>
      <c r="L1146" s="9">
        <v>0.30756449908862799</v>
      </c>
      <c r="N1146" s="32">
        <f>IF('System Design'!$F$8=1,'Hourly Demand and Generation'!G1146*'System Design'!$F$21,IF('System Design'!$F$8=2,'Hourly Demand and Generation'!H1146*'System Design'!$F$21,IF('System Design'!$F$8=3,'Hourly Demand and Generation'!I1146*'System Design'!$F$21)))</f>
        <v>187.5</v>
      </c>
      <c r="O1146" s="32">
        <f>IF('System Design'!$F$8=1,'Hourly Demand and Generation'!J1146*'System Design'!$F$22,IF('System Design'!$F$8=2,'Hourly Demand and Generation'!K1146*'System Design'!$F$22,IF('System Design'!$F$8=3,'Hourly Demand and Generation'!L1146*'System Design'!$F$22)))</f>
        <v>768.91124772156991</v>
      </c>
      <c r="Q1146" s="32">
        <f t="shared" si="244"/>
        <v>0</v>
      </c>
      <c r="R1146" s="32">
        <f t="shared" si="247"/>
        <v>5400</v>
      </c>
      <c r="S1146" s="32">
        <f t="shared" si="248"/>
        <v>0</v>
      </c>
      <c r="T1146" s="32">
        <f t="shared" si="249"/>
        <v>21600</v>
      </c>
      <c r="U1146" s="32">
        <f t="shared" si="250"/>
        <v>0</v>
      </c>
      <c r="V1146" s="32">
        <f t="shared" si="245"/>
        <v>488.41124772156991</v>
      </c>
      <c r="W1146" s="32">
        <f t="shared" si="251"/>
        <v>488.41124772156991</v>
      </c>
      <c r="X1146" s="32">
        <f t="shared" si="252"/>
        <v>488.41124772156991</v>
      </c>
    </row>
    <row r="1147" spans="1:24" x14ac:dyDescent="0.25">
      <c r="A1147" s="2"/>
      <c r="B1147" s="2" t="s">
        <v>3</v>
      </c>
      <c r="C1147" s="2">
        <f t="shared" si="255"/>
        <v>48</v>
      </c>
      <c r="D1147" s="2">
        <f t="shared" si="256"/>
        <v>15</v>
      </c>
      <c r="E1147" s="2">
        <f t="shared" si="246"/>
        <v>1143</v>
      </c>
      <c r="F1147" s="11">
        <v>497.25</v>
      </c>
      <c r="G1147" s="9">
        <v>0.20801367634413501</v>
      </c>
      <c r="H1147" s="9">
        <v>0.22465477045166601</v>
      </c>
      <c r="I1147" s="10">
        <v>0.28999999999999998</v>
      </c>
      <c r="J1147" s="9">
        <v>0.325656528446782</v>
      </c>
      <c r="K1147" s="9">
        <v>0.325656528446782</v>
      </c>
      <c r="L1147" s="9">
        <v>0.325656528446782</v>
      </c>
      <c r="N1147" s="32">
        <f>IF('System Design'!$F$8=1,'Hourly Demand and Generation'!G1147*'System Design'!$F$21,IF('System Design'!$F$8=2,'Hourly Demand and Generation'!H1147*'System Design'!$F$21,IF('System Design'!$F$8=3,'Hourly Demand and Generation'!I1147*'System Design'!$F$21)))</f>
        <v>145</v>
      </c>
      <c r="O1147" s="32">
        <f>IF('System Design'!$F$8=1,'Hourly Demand and Generation'!J1147*'System Design'!$F$22,IF('System Design'!$F$8=2,'Hourly Demand and Generation'!K1147*'System Design'!$F$22,IF('System Design'!$F$8=3,'Hourly Demand and Generation'!L1147*'System Design'!$F$22)))</f>
        <v>814.14132111695506</v>
      </c>
      <c r="Q1147" s="32">
        <f t="shared" si="244"/>
        <v>0</v>
      </c>
      <c r="R1147" s="32">
        <f t="shared" si="247"/>
        <v>5400</v>
      </c>
      <c r="S1147" s="32">
        <f t="shared" si="248"/>
        <v>0</v>
      </c>
      <c r="T1147" s="32">
        <f t="shared" si="249"/>
        <v>21600</v>
      </c>
      <c r="U1147" s="32">
        <f t="shared" si="250"/>
        <v>0</v>
      </c>
      <c r="V1147" s="32">
        <f t="shared" si="245"/>
        <v>461.89132111695506</v>
      </c>
      <c r="W1147" s="32">
        <f t="shared" si="251"/>
        <v>461.89132111695506</v>
      </c>
      <c r="X1147" s="32">
        <f t="shared" si="252"/>
        <v>461.89132111695506</v>
      </c>
    </row>
    <row r="1148" spans="1:24" x14ac:dyDescent="0.25">
      <c r="A1148" s="2"/>
      <c r="B1148" s="2" t="s">
        <v>3</v>
      </c>
      <c r="C1148" s="2">
        <f t="shared" si="255"/>
        <v>48</v>
      </c>
      <c r="D1148" s="2">
        <f t="shared" si="256"/>
        <v>16</v>
      </c>
      <c r="E1148" s="2">
        <f t="shared" si="246"/>
        <v>1144</v>
      </c>
      <c r="F1148" s="11">
        <v>526.5</v>
      </c>
      <c r="G1148" s="9">
        <v>0.137289026387129</v>
      </c>
      <c r="H1148" s="9">
        <v>0.156010257258102</v>
      </c>
      <c r="I1148" s="10">
        <v>0.21</v>
      </c>
      <c r="J1148" s="9">
        <v>0.325656528446782</v>
      </c>
      <c r="K1148" s="9">
        <v>0.325656528446782</v>
      </c>
      <c r="L1148" s="9">
        <v>0.325656528446782</v>
      </c>
      <c r="N1148" s="32">
        <f>IF('System Design'!$F$8=1,'Hourly Demand and Generation'!G1148*'System Design'!$F$21,IF('System Design'!$F$8=2,'Hourly Demand and Generation'!H1148*'System Design'!$F$21,IF('System Design'!$F$8=3,'Hourly Demand and Generation'!I1148*'System Design'!$F$21)))</f>
        <v>105</v>
      </c>
      <c r="O1148" s="32">
        <f>IF('System Design'!$F$8=1,'Hourly Demand and Generation'!J1148*'System Design'!$F$22,IF('System Design'!$F$8=2,'Hourly Demand and Generation'!K1148*'System Design'!$F$22,IF('System Design'!$F$8=3,'Hourly Demand and Generation'!L1148*'System Design'!$F$22)))</f>
        <v>814.14132111695506</v>
      </c>
      <c r="Q1148" s="32">
        <f t="shared" si="244"/>
        <v>0</v>
      </c>
      <c r="R1148" s="32">
        <f t="shared" si="247"/>
        <v>5400</v>
      </c>
      <c r="S1148" s="32">
        <f t="shared" si="248"/>
        <v>0</v>
      </c>
      <c r="T1148" s="32">
        <f t="shared" si="249"/>
        <v>21600</v>
      </c>
      <c r="U1148" s="32">
        <f t="shared" si="250"/>
        <v>0</v>
      </c>
      <c r="V1148" s="32">
        <f t="shared" si="245"/>
        <v>392.64132111695506</v>
      </c>
      <c r="W1148" s="32">
        <f t="shared" si="251"/>
        <v>392.64132111695506</v>
      </c>
      <c r="X1148" s="32">
        <f t="shared" si="252"/>
        <v>392.64132111695506</v>
      </c>
    </row>
    <row r="1149" spans="1:24" x14ac:dyDescent="0.25">
      <c r="A1149" s="2"/>
      <c r="B1149" s="2" t="s">
        <v>3</v>
      </c>
      <c r="C1149" s="2">
        <f t="shared" si="255"/>
        <v>48</v>
      </c>
      <c r="D1149" s="2">
        <f t="shared" si="256"/>
        <v>17</v>
      </c>
      <c r="E1149" s="2">
        <f t="shared" si="246"/>
        <v>1145</v>
      </c>
      <c r="F1149" s="11">
        <v>555.75</v>
      </c>
      <c r="G1149" s="9">
        <v>7.07246499570061E-2</v>
      </c>
      <c r="H1149" s="9">
        <v>8.7365744064536899E-2</v>
      </c>
      <c r="I1149" s="10">
        <v>0.125</v>
      </c>
      <c r="J1149" s="9">
        <v>0.36184058716309098</v>
      </c>
      <c r="K1149" s="9">
        <v>0.36184058716309098</v>
      </c>
      <c r="L1149" s="9">
        <v>0.36184058716309098</v>
      </c>
      <c r="N1149" s="32">
        <f>IF('System Design'!$F$8=1,'Hourly Demand and Generation'!G1149*'System Design'!$F$21,IF('System Design'!$F$8=2,'Hourly Demand and Generation'!H1149*'System Design'!$F$21,IF('System Design'!$F$8=3,'Hourly Demand and Generation'!I1149*'System Design'!$F$21)))</f>
        <v>62.5</v>
      </c>
      <c r="O1149" s="32">
        <f>IF('System Design'!$F$8=1,'Hourly Demand and Generation'!J1149*'System Design'!$F$22,IF('System Design'!$F$8=2,'Hourly Demand and Generation'!K1149*'System Design'!$F$22,IF('System Design'!$F$8=3,'Hourly Demand and Generation'!L1149*'System Design'!$F$22)))</f>
        <v>904.6014679077274</v>
      </c>
      <c r="Q1149" s="32">
        <f t="shared" si="244"/>
        <v>0</v>
      </c>
      <c r="R1149" s="32">
        <f t="shared" si="247"/>
        <v>5400</v>
      </c>
      <c r="S1149" s="32">
        <f t="shared" si="248"/>
        <v>0</v>
      </c>
      <c r="T1149" s="32">
        <f t="shared" si="249"/>
        <v>21600</v>
      </c>
      <c r="U1149" s="32">
        <f t="shared" si="250"/>
        <v>0</v>
      </c>
      <c r="V1149" s="32">
        <f t="shared" si="245"/>
        <v>411.3514679077274</v>
      </c>
      <c r="W1149" s="32">
        <f t="shared" si="251"/>
        <v>411.3514679077274</v>
      </c>
      <c r="X1149" s="32">
        <f t="shared" si="252"/>
        <v>411.3514679077274</v>
      </c>
    </row>
    <row r="1150" spans="1:24" x14ac:dyDescent="0.25">
      <c r="A1150" s="2"/>
      <c r="B1150" s="2" t="s">
        <v>3</v>
      </c>
      <c r="C1150" s="2">
        <f t="shared" si="255"/>
        <v>48</v>
      </c>
      <c r="D1150" s="2">
        <f t="shared" si="256"/>
        <v>18</v>
      </c>
      <c r="E1150" s="2">
        <f t="shared" si="246"/>
        <v>1146</v>
      </c>
      <c r="F1150" s="11">
        <v>585</v>
      </c>
      <c r="G1150" s="9">
        <v>3.3282188215061702E-2</v>
      </c>
      <c r="H1150" s="9">
        <v>5.2003419086033897E-2</v>
      </c>
      <c r="I1150" s="10">
        <v>8.5000000000000006E-2</v>
      </c>
      <c r="J1150" s="9">
        <v>0.34374855780493702</v>
      </c>
      <c r="K1150" s="9">
        <v>0.34374855780493702</v>
      </c>
      <c r="L1150" s="9">
        <v>0.34374855780493702</v>
      </c>
      <c r="N1150" s="32">
        <f>IF('System Design'!$F$8=1,'Hourly Demand and Generation'!G1150*'System Design'!$F$21,IF('System Design'!$F$8=2,'Hourly Demand and Generation'!H1150*'System Design'!$F$21,IF('System Design'!$F$8=3,'Hourly Demand and Generation'!I1150*'System Design'!$F$21)))</f>
        <v>42.5</v>
      </c>
      <c r="O1150" s="32">
        <f>IF('System Design'!$F$8=1,'Hourly Demand and Generation'!J1150*'System Design'!$F$22,IF('System Design'!$F$8=2,'Hourly Demand and Generation'!K1150*'System Design'!$F$22,IF('System Design'!$F$8=3,'Hourly Demand and Generation'!L1150*'System Design'!$F$22)))</f>
        <v>859.37139451234259</v>
      </c>
      <c r="Q1150" s="32">
        <f t="shared" si="244"/>
        <v>0</v>
      </c>
      <c r="R1150" s="32">
        <f t="shared" si="247"/>
        <v>5400</v>
      </c>
      <c r="S1150" s="32">
        <f t="shared" si="248"/>
        <v>0</v>
      </c>
      <c r="T1150" s="32">
        <f t="shared" si="249"/>
        <v>21600</v>
      </c>
      <c r="U1150" s="32">
        <f t="shared" si="250"/>
        <v>0</v>
      </c>
      <c r="V1150" s="32">
        <f t="shared" si="245"/>
        <v>316.87139451234259</v>
      </c>
      <c r="W1150" s="32">
        <f t="shared" si="251"/>
        <v>316.87139451234259</v>
      </c>
      <c r="X1150" s="32">
        <f t="shared" si="252"/>
        <v>316.87139451234259</v>
      </c>
    </row>
    <row r="1151" spans="1:24" x14ac:dyDescent="0.25">
      <c r="A1151" s="2"/>
      <c r="B1151" s="2" t="s">
        <v>3</v>
      </c>
      <c r="C1151" s="2">
        <f t="shared" si="255"/>
        <v>48</v>
      </c>
      <c r="D1151" s="2">
        <f t="shared" si="256"/>
        <v>19</v>
      </c>
      <c r="E1151" s="2">
        <f t="shared" si="246"/>
        <v>1147</v>
      </c>
      <c r="F1151" s="11">
        <v>567.45000000000005</v>
      </c>
      <c r="G1151" s="9">
        <v>0</v>
      </c>
      <c r="H1151" s="9">
        <v>1.6641094107530799E-2</v>
      </c>
      <c r="I1151" s="9">
        <v>0.04</v>
      </c>
      <c r="J1151" s="9">
        <v>0.325656528446782</v>
      </c>
      <c r="K1151" s="9">
        <v>0.325656528446782</v>
      </c>
      <c r="L1151" s="9">
        <v>0.325656528446782</v>
      </c>
      <c r="N1151" s="32">
        <f>IF('System Design'!$F$8=1,'Hourly Demand and Generation'!G1151*'System Design'!$F$21,IF('System Design'!$F$8=2,'Hourly Demand and Generation'!H1151*'System Design'!$F$21,IF('System Design'!$F$8=3,'Hourly Demand and Generation'!I1151*'System Design'!$F$21)))</f>
        <v>20</v>
      </c>
      <c r="O1151" s="32">
        <f>IF('System Design'!$F$8=1,'Hourly Demand and Generation'!J1151*'System Design'!$F$22,IF('System Design'!$F$8=2,'Hourly Demand and Generation'!K1151*'System Design'!$F$22,IF('System Design'!$F$8=3,'Hourly Demand and Generation'!L1151*'System Design'!$F$22)))</f>
        <v>814.14132111695506</v>
      </c>
      <c r="Q1151" s="32">
        <f t="shared" si="244"/>
        <v>0</v>
      </c>
      <c r="R1151" s="32">
        <f t="shared" si="247"/>
        <v>5400</v>
      </c>
      <c r="S1151" s="32">
        <f t="shared" si="248"/>
        <v>0</v>
      </c>
      <c r="T1151" s="32">
        <f t="shared" si="249"/>
        <v>21600</v>
      </c>
      <c r="U1151" s="32">
        <f t="shared" si="250"/>
        <v>0</v>
      </c>
      <c r="V1151" s="32">
        <f t="shared" si="245"/>
        <v>266.69132111695501</v>
      </c>
      <c r="W1151" s="32">
        <f t="shared" si="251"/>
        <v>266.69132111695501</v>
      </c>
      <c r="X1151" s="32">
        <f t="shared" si="252"/>
        <v>266.69132111695501</v>
      </c>
    </row>
    <row r="1152" spans="1:24" x14ac:dyDescent="0.25">
      <c r="A1152" s="2"/>
      <c r="B1152" s="2" t="s">
        <v>3</v>
      </c>
      <c r="C1152" s="2">
        <f t="shared" si="255"/>
        <v>48</v>
      </c>
      <c r="D1152" s="2">
        <f t="shared" si="256"/>
        <v>20</v>
      </c>
      <c r="E1152" s="2">
        <f t="shared" si="246"/>
        <v>1148</v>
      </c>
      <c r="F1152" s="11">
        <v>555.75</v>
      </c>
      <c r="G1152" s="9">
        <v>0</v>
      </c>
      <c r="H1152" s="9">
        <v>0</v>
      </c>
      <c r="I1152" s="10">
        <v>0</v>
      </c>
      <c r="J1152" s="9">
        <v>0.325656528446782</v>
      </c>
      <c r="K1152" s="9">
        <v>0.325656528446782</v>
      </c>
      <c r="L1152" s="9">
        <v>0.325656528446782</v>
      </c>
      <c r="N1152" s="32">
        <f>IF('System Design'!$F$8=1,'Hourly Demand and Generation'!G1152*'System Design'!$F$21,IF('System Design'!$F$8=2,'Hourly Demand and Generation'!H1152*'System Design'!$F$21,IF('System Design'!$F$8=3,'Hourly Demand and Generation'!I1152*'System Design'!$F$21)))</f>
        <v>0</v>
      </c>
      <c r="O1152" s="32">
        <f>IF('System Design'!$F$8=1,'Hourly Demand and Generation'!J1152*'System Design'!$F$22,IF('System Design'!$F$8=2,'Hourly Demand and Generation'!K1152*'System Design'!$F$22,IF('System Design'!$F$8=3,'Hourly Demand and Generation'!L1152*'System Design'!$F$22)))</f>
        <v>814.14132111695506</v>
      </c>
      <c r="Q1152" s="32">
        <f t="shared" si="244"/>
        <v>0</v>
      </c>
      <c r="R1152" s="32">
        <f t="shared" si="247"/>
        <v>5400</v>
      </c>
      <c r="S1152" s="32">
        <f t="shared" si="248"/>
        <v>0</v>
      </c>
      <c r="T1152" s="32">
        <f t="shared" si="249"/>
        <v>21600</v>
      </c>
      <c r="U1152" s="32">
        <f t="shared" si="250"/>
        <v>0</v>
      </c>
      <c r="V1152" s="32">
        <f t="shared" si="245"/>
        <v>258.39132111695506</v>
      </c>
      <c r="W1152" s="32">
        <f t="shared" si="251"/>
        <v>258.39132111695506</v>
      </c>
      <c r="X1152" s="32">
        <f t="shared" si="252"/>
        <v>258.39132111695506</v>
      </c>
    </row>
    <row r="1153" spans="1:24" x14ac:dyDescent="0.25">
      <c r="A1153" s="2"/>
      <c r="B1153" s="2" t="s">
        <v>3</v>
      </c>
      <c r="C1153" s="2">
        <f t="shared" si="255"/>
        <v>48</v>
      </c>
      <c r="D1153" s="2">
        <f t="shared" si="256"/>
        <v>21</v>
      </c>
      <c r="E1153" s="2">
        <f t="shared" si="246"/>
        <v>1149</v>
      </c>
      <c r="F1153" s="11">
        <v>526.5</v>
      </c>
      <c r="G1153" s="9">
        <v>0</v>
      </c>
      <c r="H1153" s="9">
        <v>0</v>
      </c>
      <c r="I1153" s="10">
        <v>0</v>
      </c>
      <c r="J1153" s="9">
        <v>0.325656528446782</v>
      </c>
      <c r="K1153" s="9">
        <v>0.325656528446782</v>
      </c>
      <c r="L1153" s="9">
        <v>0.325656528446782</v>
      </c>
      <c r="N1153" s="32">
        <f>IF('System Design'!$F$8=1,'Hourly Demand and Generation'!G1153*'System Design'!$F$21,IF('System Design'!$F$8=2,'Hourly Demand and Generation'!H1153*'System Design'!$F$21,IF('System Design'!$F$8=3,'Hourly Demand and Generation'!I1153*'System Design'!$F$21)))</f>
        <v>0</v>
      </c>
      <c r="O1153" s="32">
        <f>IF('System Design'!$F$8=1,'Hourly Demand and Generation'!J1153*'System Design'!$F$22,IF('System Design'!$F$8=2,'Hourly Demand and Generation'!K1153*'System Design'!$F$22,IF('System Design'!$F$8=3,'Hourly Demand and Generation'!L1153*'System Design'!$F$22)))</f>
        <v>814.14132111695506</v>
      </c>
      <c r="Q1153" s="32">
        <f t="shared" si="244"/>
        <v>0</v>
      </c>
      <c r="R1153" s="32">
        <f t="shared" si="247"/>
        <v>5400</v>
      </c>
      <c r="S1153" s="32">
        <f t="shared" si="248"/>
        <v>0</v>
      </c>
      <c r="T1153" s="32">
        <f t="shared" si="249"/>
        <v>21600</v>
      </c>
      <c r="U1153" s="32">
        <f t="shared" si="250"/>
        <v>0</v>
      </c>
      <c r="V1153" s="32">
        <f t="shared" si="245"/>
        <v>287.64132111695506</v>
      </c>
      <c r="W1153" s="32">
        <f t="shared" si="251"/>
        <v>287.64132111695506</v>
      </c>
      <c r="X1153" s="32">
        <f t="shared" si="252"/>
        <v>287.64132111695506</v>
      </c>
    </row>
    <row r="1154" spans="1:24" x14ac:dyDescent="0.25">
      <c r="A1154" s="2"/>
      <c r="B1154" s="2" t="s">
        <v>3</v>
      </c>
      <c r="C1154" s="2">
        <f t="shared" si="255"/>
        <v>48</v>
      </c>
      <c r="D1154" s="2">
        <f t="shared" si="256"/>
        <v>22</v>
      </c>
      <c r="E1154" s="2">
        <f t="shared" si="246"/>
        <v>1150</v>
      </c>
      <c r="F1154" s="11">
        <v>497.25</v>
      </c>
      <c r="G1154" s="9">
        <v>0</v>
      </c>
      <c r="H1154" s="9">
        <v>0</v>
      </c>
      <c r="I1154" s="10">
        <v>0</v>
      </c>
      <c r="J1154" s="9">
        <v>0.34374855780493702</v>
      </c>
      <c r="K1154" s="9">
        <v>0.34374855780493702</v>
      </c>
      <c r="L1154" s="9">
        <v>0.34374855780493702</v>
      </c>
      <c r="N1154" s="32">
        <f>IF('System Design'!$F$8=1,'Hourly Demand and Generation'!G1154*'System Design'!$F$21,IF('System Design'!$F$8=2,'Hourly Demand and Generation'!H1154*'System Design'!$F$21,IF('System Design'!$F$8=3,'Hourly Demand and Generation'!I1154*'System Design'!$F$21)))</f>
        <v>0</v>
      </c>
      <c r="O1154" s="32">
        <f>IF('System Design'!$F$8=1,'Hourly Demand and Generation'!J1154*'System Design'!$F$22,IF('System Design'!$F$8=2,'Hourly Demand and Generation'!K1154*'System Design'!$F$22,IF('System Design'!$F$8=3,'Hourly Demand and Generation'!L1154*'System Design'!$F$22)))</f>
        <v>859.37139451234259</v>
      </c>
      <c r="Q1154" s="32">
        <f t="shared" si="244"/>
        <v>0</v>
      </c>
      <c r="R1154" s="32">
        <f t="shared" si="247"/>
        <v>5400</v>
      </c>
      <c r="S1154" s="32">
        <f t="shared" si="248"/>
        <v>0</v>
      </c>
      <c r="T1154" s="32">
        <f t="shared" si="249"/>
        <v>21600</v>
      </c>
      <c r="U1154" s="32">
        <f t="shared" si="250"/>
        <v>0</v>
      </c>
      <c r="V1154" s="32">
        <f t="shared" si="245"/>
        <v>362.12139451234259</v>
      </c>
      <c r="W1154" s="32">
        <f t="shared" si="251"/>
        <v>362.12139451234259</v>
      </c>
      <c r="X1154" s="32">
        <f t="shared" si="252"/>
        <v>362.12139451234259</v>
      </c>
    </row>
    <row r="1155" spans="1:24" x14ac:dyDescent="0.25">
      <c r="A1155" s="2"/>
      <c r="B1155" s="2" t="s">
        <v>3</v>
      </c>
      <c r="C1155" s="2">
        <f t="shared" si="255"/>
        <v>48</v>
      </c>
      <c r="D1155" s="2">
        <f t="shared" si="256"/>
        <v>23</v>
      </c>
      <c r="E1155" s="2">
        <f t="shared" si="246"/>
        <v>1151</v>
      </c>
      <c r="F1155" s="11">
        <v>468</v>
      </c>
      <c r="G1155" s="9">
        <v>0</v>
      </c>
      <c r="H1155" s="9">
        <v>0</v>
      </c>
      <c r="I1155" s="10">
        <v>0</v>
      </c>
      <c r="J1155" s="9">
        <v>0.28947246973047303</v>
      </c>
      <c r="K1155" s="9">
        <v>0.28947246973047303</v>
      </c>
      <c r="L1155" s="9">
        <v>0.28947246973047303</v>
      </c>
      <c r="N1155" s="32">
        <f>IF('System Design'!$F$8=1,'Hourly Demand and Generation'!G1155*'System Design'!$F$21,IF('System Design'!$F$8=2,'Hourly Demand and Generation'!H1155*'System Design'!$F$21,IF('System Design'!$F$8=3,'Hourly Demand and Generation'!I1155*'System Design'!$F$21)))</f>
        <v>0</v>
      </c>
      <c r="O1155" s="32">
        <f>IF('System Design'!$F$8=1,'Hourly Demand and Generation'!J1155*'System Design'!$F$22,IF('System Design'!$F$8=2,'Hourly Demand and Generation'!K1155*'System Design'!$F$22,IF('System Design'!$F$8=3,'Hourly Demand and Generation'!L1155*'System Design'!$F$22)))</f>
        <v>723.6811743261826</v>
      </c>
      <c r="Q1155" s="32">
        <f t="shared" si="244"/>
        <v>0</v>
      </c>
      <c r="R1155" s="32">
        <f t="shared" si="247"/>
        <v>5400</v>
      </c>
      <c r="S1155" s="32">
        <f t="shared" si="248"/>
        <v>0</v>
      </c>
      <c r="T1155" s="32">
        <f t="shared" si="249"/>
        <v>21600</v>
      </c>
      <c r="U1155" s="32">
        <f t="shared" si="250"/>
        <v>0</v>
      </c>
      <c r="V1155" s="32">
        <f t="shared" si="245"/>
        <v>255.6811743261826</v>
      </c>
      <c r="W1155" s="32">
        <f t="shared" si="251"/>
        <v>255.6811743261826</v>
      </c>
      <c r="X1155" s="32">
        <f t="shared" si="252"/>
        <v>255.6811743261826</v>
      </c>
    </row>
    <row r="1156" spans="1:24" x14ac:dyDescent="0.25">
      <c r="A1156" s="2"/>
      <c r="B1156" s="2" t="s">
        <v>3</v>
      </c>
      <c r="C1156" s="2">
        <f t="shared" si="255"/>
        <v>48</v>
      </c>
      <c r="D1156" s="2">
        <f t="shared" si="256"/>
        <v>24</v>
      </c>
      <c r="E1156" s="2">
        <f t="shared" si="246"/>
        <v>1152</v>
      </c>
      <c r="F1156" s="11">
        <v>409.5</v>
      </c>
      <c r="G1156" s="9">
        <v>0</v>
      </c>
      <c r="H1156" s="9">
        <v>0</v>
      </c>
      <c r="I1156" s="10">
        <v>0</v>
      </c>
      <c r="J1156" s="9">
        <v>0.28947246973047303</v>
      </c>
      <c r="K1156" s="9">
        <v>0.28947246973047303</v>
      </c>
      <c r="L1156" s="9">
        <v>0.28947246973047303</v>
      </c>
      <c r="N1156" s="32">
        <f>IF('System Design'!$F$8=1,'Hourly Demand and Generation'!G1156*'System Design'!$F$21,IF('System Design'!$F$8=2,'Hourly Demand and Generation'!H1156*'System Design'!$F$21,IF('System Design'!$F$8=3,'Hourly Demand and Generation'!I1156*'System Design'!$F$21)))</f>
        <v>0</v>
      </c>
      <c r="O1156" s="32">
        <f>IF('System Design'!$F$8=1,'Hourly Demand and Generation'!J1156*'System Design'!$F$22,IF('System Design'!$F$8=2,'Hourly Demand and Generation'!K1156*'System Design'!$F$22,IF('System Design'!$F$8=3,'Hourly Demand and Generation'!L1156*'System Design'!$F$22)))</f>
        <v>723.6811743261826</v>
      </c>
      <c r="Q1156" s="32">
        <f t="shared" si="244"/>
        <v>0</v>
      </c>
      <c r="R1156" s="32">
        <f t="shared" si="247"/>
        <v>5400</v>
      </c>
      <c r="S1156" s="32">
        <f t="shared" si="248"/>
        <v>0</v>
      </c>
      <c r="T1156" s="32">
        <f t="shared" si="249"/>
        <v>21600</v>
      </c>
      <c r="U1156" s="32">
        <f t="shared" si="250"/>
        <v>0</v>
      </c>
      <c r="V1156" s="32">
        <f t="shared" si="245"/>
        <v>314.1811743261826</v>
      </c>
      <c r="W1156" s="32">
        <f t="shared" si="251"/>
        <v>314.1811743261826</v>
      </c>
      <c r="X1156" s="32">
        <f t="shared" si="252"/>
        <v>314.1811743261826</v>
      </c>
    </row>
    <row r="1157" spans="1:24" x14ac:dyDescent="0.25">
      <c r="A1157" s="2"/>
      <c r="B1157" s="2" t="s">
        <v>3</v>
      </c>
      <c r="C1157" s="2">
        <f>C1156+1</f>
        <v>49</v>
      </c>
      <c r="D1157" s="2">
        <v>1</v>
      </c>
      <c r="E1157" s="2">
        <f t="shared" si="246"/>
        <v>1153</v>
      </c>
      <c r="F1157" s="11">
        <v>351</v>
      </c>
      <c r="G1157" s="9">
        <v>0</v>
      </c>
      <c r="H1157" s="9">
        <v>0</v>
      </c>
      <c r="I1157" s="9">
        <v>0</v>
      </c>
      <c r="J1157" s="9">
        <v>0.189164726807592</v>
      </c>
      <c r="K1157" s="9">
        <v>0.48</v>
      </c>
      <c r="L1157" s="9">
        <v>0.48</v>
      </c>
      <c r="N1157" s="32">
        <f>IF('System Design'!$F$8=1,'Hourly Demand and Generation'!G1157*'System Design'!$F$21,IF('System Design'!$F$8=2,'Hourly Demand and Generation'!H1157*'System Design'!$F$21,IF('System Design'!$F$8=3,'Hourly Demand and Generation'!I1157*'System Design'!$F$21)))</f>
        <v>0</v>
      </c>
      <c r="O1157" s="32">
        <f>IF('System Design'!$F$8=1,'Hourly Demand and Generation'!J1157*'System Design'!$F$22,IF('System Design'!$F$8=2,'Hourly Demand and Generation'!K1157*'System Design'!$F$22,IF('System Design'!$F$8=3,'Hourly Demand and Generation'!L1157*'System Design'!$F$22)))</f>
        <v>1200</v>
      </c>
      <c r="Q1157" s="32">
        <f t="shared" si="244"/>
        <v>0</v>
      </c>
      <c r="R1157" s="32">
        <f t="shared" si="247"/>
        <v>5400</v>
      </c>
      <c r="S1157" s="32">
        <f t="shared" si="248"/>
        <v>0</v>
      </c>
      <c r="T1157" s="32">
        <f t="shared" si="249"/>
        <v>21600</v>
      </c>
      <c r="U1157" s="32">
        <f t="shared" si="250"/>
        <v>0</v>
      </c>
      <c r="V1157" s="32">
        <f t="shared" si="245"/>
        <v>849</v>
      </c>
      <c r="W1157" s="32">
        <f t="shared" si="251"/>
        <v>849</v>
      </c>
      <c r="X1157" s="32">
        <f t="shared" si="252"/>
        <v>849</v>
      </c>
    </row>
    <row r="1158" spans="1:24" x14ac:dyDescent="0.25">
      <c r="A1158" s="2"/>
      <c r="B1158" s="2" t="s">
        <v>3</v>
      </c>
      <c r="C1158" s="2">
        <f>C1157</f>
        <v>49</v>
      </c>
      <c r="D1158" s="2">
        <f>D1157+1</f>
        <v>2</v>
      </c>
      <c r="E1158" s="2">
        <f t="shared" si="246"/>
        <v>1154</v>
      </c>
      <c r="F1158" s="11">
        <v>321.75</v>
      </c>
      <c r="G1158" s="9">
        <v>0</v>
      </c>
      <c r="H1158" s="9">
        <v>0</v>
      </c>
      <c r="I1158" s="10">
        <v>0</v>
      </c>
      <c r="J1158" s="9">
        <v>0.170248254126833</v>
      </c>
      <c r="K1158" s="9">
        <v>0.432</v>
      </c>
      <c r="L1158" s="9">
        <v>0.432</v>
      </c>
      <c r="N1158" s="32">
        <f>IF('System Design'!$F$8=1,'Hourly Demand and Generation'!G1158*'System Design'!$F$21,IF('System Design'!$F$8=2,'Hourly Demand and Generation'!H1158*'System Design'!$F$21,IF('System Design'!$F$8=3,'Hourly Demand and Generation'!I1158*'System Design'!$F$21)))</f>
        <v>0</v>
      </c>
      <c r="O1158" s="32">
        <f>IF('System Design'!$F$8=1,'Hourly Demand and Generation'!J1158*'System Design'!$F$22,IF('System Design'!$F$8=2,'Hourly Demand and Generation'!K1158*'System Design'!$F$22,IF('System Design'!$F$8=3,'Hourly Demand and Generation'!L1158*'System Design'!$F$22)))</f>
        <v>1080</v>
      </c>
      <c r="Q1158" s="32">
        <f t="shared" ref="Q1158:Q1221" si="257">IF(F1158-N1158-O1158&gt;0,F1158-N1158-O1158,0)</f>
        <v>0</v>
      </c>
      <c r="R1158" s="32">
        <f t="shared" si="247"/>
        <v>5400</v>
      </c>
      <c r="S1158" s="32">
        <f t="shared" si="248"/>
        <v>0</v>
      </c>
      <c r="T1158" s="32">
        <f t="shared" si="249"/>
        <v>21600</v>
      </c>
      <c r="U1158" s="32">
        <f t="shared" si="250"/>
        <v>0</v>
      </c>
      <c r="V1158" s="32">
        <f t="shared" ref="V1158:V1221" si="258">IF(F1158-N1158-O1158&lt;0,N1158+O1158-F1158,0)</f>
        <v>758.25</v>
      </c>
      <c r="W1158" s="32">
        <f t="shared" si="251"/>
        <v>758.25</v>
      </c>
      <c r="X1158" s="32">
        <f t="shared" si="252"/>
        <v>758.25</v>
      </c>
    </row>
    <row r="1159" spans="1:24" x14ac:dyDescent="0.25">
      <c r="A1159" s="2"/>
      <c r="B1159" s="2" t="s">
        <v>3</v>
      </c>
      <c r="C1159" s="2">
        <f t="shared" ref="C1159:C1180" si="259">C1158</f>
        <v>49</v>
      </c>
      <c r="D1159" s="2">
        <f t="shared" ref="D1159:D1180" si="260">D1158+1</f>
        <v>3</v>
      </c>
      <c r="E1159" s="2">
        <f t="shared" ref="E1159:E1222" si="261">E1158+1</f>
        <v>1155</v>
      </c>
      <c r="F1159" s="11">
        <v>292.5</v>
      </c>
      <c r="G1159" s="9">
        <v>0</v>
      </c>
      <c r="H1159" s="9">
        <v>0</v>
      </c>
      <c r="I1159" s="10">
        <v>0</v>
      </c>
      <c r="J1159" s="9">
        <v>0.170248254126833</v>
      </c>
      <c r="K1159" s="9">
        <v>0.432</v>
      </c>
      <c r="L1159" s="9">
        <v>0.432</v>
      </c>
      <c r="N1159" s="32">
        <f>IF('System Design'!$F$8=1,'Hourly Demand and Generation'!G1159*'System Design'!$F$21,IF('System Design'!$F$8=2,'Hourly Demand and Generation'!H1159*'System Design'!$F$21,IF('System Design'!$F$8=3,'Hourly Demand and Generation'!I1159*'System Design'!$F$21)))</f>
        <v>0</v>
      </c>
      <c r="O1159" s="32">
        <f>IF('System Design'!$F$8=1,'Hourly Demand and Generation'!J1159*'System Design'!$F$22,IF('System Design'!$F$8=2,'Hourly Demand and Generation'!K1159*'System Design'!$F$22,IF('System Design'!$F$8=3,'Hourly Demand and Generation'!L1159*'System Design'!$F$22)))</f>
        <v>1080</v>
      </c>
      <c r="Q1159" s="32">
        <f t="shared" si="257"/>
        <v>0</v>
      </c>
      <c r="R1159" s="32">
        <f t="shared" ref="R1159:R1222" si="262">IF($Q1159&lt;R1158+$V1159,IF(R1158+$V1159-$Q1159&gt;5400,5400,R1158+$V1159-$Q1159),0)</f>
        <v>5400</v>
      </c>
      <c r="S1159" s="32">
        <f t="shared" ref="S1159:S1222" si="263">IF(R1159&gt;0,0,$Q1159+$V1159-R1158)</f>
        <v>0</v>
      </c>
      <c r="T1159" s="32">
        <f t="shared" ref="T1159:T1222" si="264">IF($Q1159&lt;T1158+$V1159,IF(T1158+$V1159-$Q1159&gt;21600,21600,T1158+$V1159-$Q1159),0)</f>
        <v>21600</v>
      </c>
      <c r="U1159" s="32">
        <f t="shared" ref="U1159:U1222" si="265">IF(T1159&gt;0,0,$Q1159+$V1159-T1158)</f>
        <v>0</v>
      </c>
      <c r="V1159" s="32">
        <f t="shared" si="258"/>
        <v>787.5</v>
      </c>
      <c r="W1159" s="32">
        <f t="shared" ref="W1159:W1222" si="266">IF(R1159=5400,$V1159-(R1159-R1158),0)</f>
        <v>787.5</v>
      </c>
      <c r="X1159" s="32">
        <f t="shared" ref="X1159:X1222" si="267">IF(T1159=21600,$V1159-(T1159-T1158),0)</f>
        <v>787.5</v>
      </c>
    </row>
    <row r="1160" spans="1:24" x14ac:dyDescent="0.25">
      <c r="A1160" s="2"/>
      <c r="B1160" s="2" t="s">
        <v>3</v>
      </c>
      <c r="C1160" s="2">
        <f t="shared" si="259"/>
        <v>49</v>
      </c>
      <c r="D1160" s="2">
        <f t="shared" si="260"/>
        <v>4</v>
      </c>
      <c r="E1160" s="2">
        <f t="shared" si="261"/>
        <v>1156</v>
      </c>
      <c r="F1160" s="11">
        <v>351</v>
      </c>
      <c r="G1160" s="9">
        <v>0</v>
      </c>
      <c r="H1160" s="9">
        <v>0</v>
      </c>
      <c r="I1160" s="10">
        <v>0</v>
      </c>
      <c r="J1160" s="9">
        <v>0.189164726807592</v>
      </c>
      <c r="K1160" s="9">
        <v>0.48</v>
      </c>
      <c r="L1160" s="9">
        <v>0.48</v>
      </c>
      <c r="N1160" s="32">
        <f>IF('System Design'!$F$8=1,'Hourly Demand and Generation'!G1160*'System Design'!$F$21,IF('System Design'!$F$8=2,'Hourly Demand and Generation'!H1160*'System Design'!$F$21,IF('System Design'!$F$8=3,'Hourly Demand and Generation'!I1160*'System Design'!$F$21)))</f>
        <v>0</v>
      </c>
      <c r="O1160" s="32">
        <f>IF('System Design'!$F$8=1,'Hourly Demand and Generation'!J1160*'System Design'!$F$22,IF('System Design'!$F$8=2,'Hourly Demand and Generation'!K1160*'System Design'!$F$22,IF('System Design'!$F$8=3,'Hourly Demand and Generation'!L1160*'System Design'!$F$22)))</f>
        <v>1200</v>
      </c>
      <c r="Q1160" s="32">
        <f t="shared" si="257"/>
        <v>0</v>
      </c>
      <c r="R1160" s="32">
        <f t="shared" si="262"/>
        <v>5400</v>
      </c>
      <c r="S1160" s="32">
        <f t="shared" si="263"/>
        <v>0</v>
      </c>
      <c r="T1160" s="32">
        <f t="shared" si="264"/>
        <v>21600</v>
      </c>
      <c r="U1160" s="32">
        <f t="shared" si="265"/>
        <v>0</v>
      </c>
      <c r="V1160" s="32">
        <f t="shared" si="258"/>
        <v>849</v>
      </c>
      <c r="W1160" s="32">
        <f t="shared" si="266"/>
        <v>849</v>
      </c>
      <c r="X1160" s="32">
        <f t="shared" si="267"/>
        <v>849</v>
      </c>
    </row>
    <row r="1161" spans="1:24" x14ac:dyDescent="0.25">
      <c r="A1161" s="2"/>
      <c r="B1161" s="2" t="s">
        <v>3</v>
      </c>
      <c r="C1161" s="2">
        <f t="shared" si="259"/>
        <v>49</v>
      </c>
      <c r="D1161" s="2">
        <f t="shared" si="260"/>
        <v>5</v>
      </c>
      <c r="E1161" s="2">
        <f t="shared" si="261"/>
        <v>1157</v>
      </c>
      <c r="F1161" s="11">
        <v>380.25</v>
      </c>
      <c r="G1161" s="9">
        <v>0</v>
      </c>
      <c r="H1161" s="9">
        <v>0.02</v>
      </c>
      <c r="I1161" s="10">
        <v>0.04</v>
      </c>
      <c r="J1161" s="9">
        <v>0.15133178144607401</v>
      </c>
      <c r="K1161" s="9">
        <v>0.38400000000000001</v>
      </c>
      <c r="L1161" s="9">
        <v>0.38400000000000001</v>
      </c>
      <c r="N1161" s="32">
        <f>IF('System Design'!$F$8=1,'Hourly Demand and Generation'!G1161*'System Design'!$F$21,IF('System Design'!$F$8=2,'Hourly Demand and Generation'!H1161*'System Design'!$F$21,IF('System Design'!$F$8=3,'Hourly Demand and Generation'!I1161*'System Design'!$F$21)))</f>
        <v>20</v>
      </c>
      <c r="O1161" s="32">
        <f>IF('System Design'!$F$8=1,'Hourly Demand and Generation'!J1161*'System Design'!$F$22,IF('System Design'!$F$8=2,'Hourly Demand and Generation'!K1161*'System Design'!$F$22,IF('System Design'!$F$8=3,'Hourly Demand and Generation'!L1161*'System Design'!$F$22)))</f>
        <v>960</v>
      </c>
      <c r="Q1161" s="32">
        <f t="shared" si="257"/>
        <v>0</v>
      </c>
      <c r="R1161" s="32">
        <f t="shared" si="262"/>
        <v>5400</v>
      </c>
      <c r="S1161" s="32">
        <f t="shared" si="263"/>
        <v>0</v>
      </c>
      <c r="T1161" s="32">
        <f t="shared" si="264"/>
        <v>21600</v>
      </c>
      <c r="U1161" s="32">
        <f t="shared" si="265"/>
        <v>0</v>
      </c>
      <c r="V1161" s="32">
        <f t="shared" si="258"/>
        <v>599.75</v>
      </c>
      <c r="W1161" s="32">
        <f t="shared" si="266"/>
        <v>599.75</v>
      </c>
      <c r="X1161" s="32">
        <f t="shared" si="267"/>
        <v>599.75</v>
      </c>
    </row>
    <row r="1162" spans="1:24" x14ac:dyDescent="0.25">
      <c r="A1162" s="2"/>
      <c r="B1162" s="2" t="s">
        <v>3</v>
      </c>
      <c r="C1162" s="2">
        <f t="shared" si="259"/>
        <v>49</v>
      </c>
      <c r="D1162" s="2">
        <f t="shared" si="260"/>
        <v>6</v>
      </c>
      <c r="E1162" s="2">
        <f t="shared" si="261"/>
        <v>1158</v>
      </c>
      <c r="F1162" s="11">
        <v>409.5</v>
      </c>
      <c r="G1162" s="9">
        <v>0.04</v>
      </c>
      <c r="H1162" s="9">
        <v>6.25E-2</v>
      </c>
      <c r="I1162" s="10">
        <v>8.5000000000000006E-2</v>
      </c>
      <c r="J1162" s="9">
        <v>0.15133178144607401</v>
      </c>
      <c r="K1162" s="9">
        <v>0.38400000000000001</v>
      </c>
      <c r="L1162" s="9">
        <v>0.38400000000000001</v>
      </c>
      <c r="N1162" s="32">
        <f>IF('System Design'!$F$8=1,'Hourly Demand and Generation'!G1162*'System Design'!$F$21,IF('System Design'!$F$8=2,'Hourly Demand and Generation'!H1162*'System Design'!$F$21,IF('System Design'!$F$8=3,'Hourly Demand and Generation'!I1162*'System Design'!$F$21)))</f>
        <v>42.5</v>
      </c>
      <c r="O1162" s="32">
        <f>IF('System Design'!$F$8=1,'Hourly Demand and Generation'!J1162*'System Design'!$F$22,IF('System Design'!$F$8=2,'Hourly Demand and Generation'!K1162*'System Design'!$F$22,IF('System Design'!$F$8=3,'Hourly Demand and Generation'!L1162*'System Design'!$F$22)))</f>
        <v>960</v>
      </c>
      <c r="Q1162" s="32">
        <f t="shared" si="257"/>
        <v>0</v>
      </c>
      <c r="R1162" s="32">
        <f t="shared" si="262"/>
        <v>5400</v>
      </c>
      <c r="S1162" s="32">
        <f t="shared" si="263"/>
        <v>0</v>
      </c>
      <c r="T1162" s="32">
        <f t="shared" si="264"/>
        <v>21600</v>
      </c>
      <c r="U1162" s="32">
        <f t="shared" si="265"/>
        <v>0</v>
      </c>
      <c r="V1162" s="32">
        <f t="shared" si="258"/>
        <v>593</v>
      </c>
      <c r="W1162" s="32">
        <f t="shared" si="266"/>
        <v>593</v>
      </c>
      <c r="X1162" s="32">
        <f t="shared" si="267"/>
        <v>593</v>
      </c>
    </row>
    <row r="1163" spans="1:24" x14ac:dyDescent="0.25">
      <c r="A1163" s="2"/>
      <c r="B1163" s="2" t="s">
        <v>3</v>
      </c>
      <c r="C1163" s="2">
        <f t="shared" si="259"/>
        <v>49</v>
      </c>
      <c r="D1163" s="2">
        <f t="shared" si="260"/>
        <v>7</v>
      </c>
      <c r="E1163" s="2">
        <f t="shared" si="261"/>
        <v>1159</v>
      </c>
      <c r="F1163" s="11">
        <v>438.75</v>
      </c>
      <c r="G1163" s="9">
        <v>8.5000000000000006E-2</v>
      </c>
      <c r="H1163" s="9">
        <v>0.105</v>
      </c>
      <c r="I1163" s="10">
        <v>0.125</v>
      </c>
      <c r="J1163" s="9">
        <v>0.170248254126833</v>
      </c>
      <c r="K1163" s="9">
        <v>0.432</v>
      </c>
      <c r="L1163" s="9">
        <v>0.432</v>
      </c>
      <c r="N1163" s="32">
        <f>IF('System Design'!$F$8=1,'Hourly Demand and Generation'!G1163*'System Design'!$F$21,IF('System Design'!$F$8=2,'Hourly Demand and Generation'!H1163*'System Design'!$F$21,IF('System Design'!$F$8=3,'Hourly Demand and Generation'!I1163*'System Design'!$F$21)))</f>
        <v>62.5</v>
      </c>
      <c r="O1163" s="32">
        <f>IF('System Design'!$F$8=1,'Hourly Demand and Generation'!J1163*'System Design'!$F$22,IF('System Design'!$F$8=2,'Hourly Demand and Generation'!K1163*'System Design'!$F$22,IF('System Design'!$F$8=3,'Hourly Demand and Generation'!L1163*'System Design'!$F$22)))</f>
        <v>1080</v>
      </c>
      <c r="Q1163" s="32">
        <f t="shared" si="257"/>
        <v>0</v>
      </c>
      <c r="R1163" s="32">
        <f t="shared" si="262"/>
        <v>5400</v>
      </c>
      <c r="S1163" s="32">
        <f t="shared" si="263"/>
        <v>0</v>
      </c>
      <c r="T1163" s="32">
        <f t="shared" si="264"/>
        <v>21600</v>
      </c>
      <c r="U1163" s="32">
        <f t="shared" si="265"/>
        <v>0</v>
      </c>
      <c r="V1163" s="32">
        <f t="shared" si="258"/>
        <v>703.75</v>
      </c>
      <c r="W1163" s="32">
        <f t="shared" si="266"/>
        <v>703.75</v>
      </c>
      <c r="X1163" s="32">
        <f t="shared" si="267"/>
        <v>703.75</v>
      </c>
    </row>
    <row r="1164" spans="1:24" x14ac:dyDescent="0.25">
      <c r="A1164" s="2"/>
      <c r="B1164" s="2" t="s">
        <v>3</v>
      </c>
      <c r="C1164" s="2">
        <f t="shared" si="259"/>
        <v>49</v>
      </c>
      <c r="D1164" s="2">
        <f t="shared" si="260"/>
        <v>8</v>
      </c>
      <c r="E1164" s="2">
        <f t="shared" si="261"/>
        <v>1160</v>
      </c>
      <c r="F1164" s="11">
        <v>468</v>
      </c>
      <c r="G1164" s="9">
        <v>0.16500000000000001</v>
      </c>
      <c r="H1164" s="9">
        <v>0.1875</v>
      </c>
      <c r="I1164" s="10">
        <v>0.21</v>
      </c>
      <c r="J1164" s="9">
        <v>0.170248254126833</v>
      </c>
      <c r="K1164" s="9">
        <v>0.432</v>
      </c>
      <c r="L1164" s="9">
        <v>0.432</v>
      </c>
      <c r="N1164" s="32">
        <f>IF('System Design'!$F$8=1,'Hourly Demand and Generation'!G1164*'System Design'!$F$21,IF('System Design'!$F$8=2,'Hourly Demand and Generation'!H1164*'System Design'!$F$21,IF('System Design'!$F$8=3,'Hourly Demand and Generation'!I1164*'System Design'!$F$21)))</f>
        <v>105</v>
      </c>
      <c r="O1164" s="32">
        <f>IF('System Design'!$F$8=1,'Hourly Demand and Generation'!J1164*'System Design'!$F$22,IF('System Design'!$F$8=2,'Hourly Demand and Generation'!K1164*'System Design'!$F$22,IF('System Design'!$F$8=3,'Hourly Demand and Generation'!L1164*'System Design'!$F$22)))</f>
        <v>1080</v>
      </c>
      <c r="Q1164" s="32">
        <f t="shared" si="257"/>
        <v>0</v>
      </c>
      <c r="R1164" s="32">
        <f t="shared" si="262"/>
        <v>5400</v>
      </c>
      <c r="S1164" s="32">
        <f t="shared" si="263"/>
        <v>0</v>
      </c>
      <c r="T1164" s="32">
        <f t="shared" si="264"/>
        <v>21600</v>
      </c>
      <c r="U1164" s="32">
        <f t="shared" si="265"/>
        <v>0</v>
      </c>
      <c r="V1164" s="32">
        <f t="shared" si="258"/>
        <v>717</v>
      </c>
      <c r="W1164" s="32">
        <f t="shared" si="266"/>
        <v>717</v>
      </c>
      <c r="X1164" s="32">
        <f t="shared" si="267"/>
        <v>717</v>
      </c>
    </row>
    <row r="1165" spans="1:24" x14ac:dyDescent="0.25">
      <c r="A1165" s="2"/>
      <c r="B1165" s="2" t="s">
        <v>3</v>
      </c>
      <c r="C1165" s="2">
        <f t="shared" si="259"/>
        <v>49</v>
      </c>
      <c r="D1165" s="2">
        <f t="shared" si="260"/>
        <v>9</v>
      </c>
      <c r="E1165" s="2">
        <f t="shared" si="261"/>
        <v>1161</v>
      </c>
      <c r="F1165" s="11">
        <v>468</v>
      </c>
      <c r="G1165" s="9">
        <v>0.25</v>
      </c>
      <c r="H1165" s="9">
        <v>0.27</v>
      </c>
      <c r="I1165" s="10">
        <v>0.28999999999999998</v>
      </c>
      <c r="J1165" s="9">
        <v>0.15133178144607401</v>
      </c>
      <c r="K1165" s="9">
        <v>0.38400000000000001</v>
      </c>
      <c r="L1165" s="9">
        <v>0.38400000000000001</v>
      </c>
      <c r="N1165" s="32">
        <f>IF('System Design'!$F$8=1,'Hourly Demand and Generation'!G1165*'System Design'!$F$21,IF('System Design'!$F$8=2,'Hourly Demand and Generation'!H1165*'System Design'!$F$21,IF('System Design'!$F$8=3,'Hourly Demand and Generation'!I1165*'System Design'!$F$21)))</f>
        <v>145</v>
      </c>
      <c r="O1165" s="32">
        <f>IF('System Design'!$F$8=1,'Hourly Demand and Generation'!J1165*'System Design'!$F$22,IF('System Design'!$F$8=2,'Hourly Demand and Generation'!K1165*'System Design'!$F$22,IF('System Design'!$F$8=3,'Hourly Demand and Generation'!L1165*'System Design'!$F$22)))</f>
        <v>960</v>
      </c>
      <c r="Q1165" s="32">
        <f t="shared" si="257"/>
        <v>0</v>
      </c>
      <c r="R1165" s="32">
        <f t="shared" si="262"/>
        <v>5400</v>
      </c>
      <c r="S1165" s="32">
        <f t="shared" si="263"/>
        <v>0</v>
      </c>
      <c r="T1165" s="32">
        <f t="shared" si="264"/>
        <v>21600</v>
      </c>
      <c r="U1165" s="32">
        <f t="shared" si="265"/>
        <v>0</v>
      </c>
      <c r="V1165" s="32">
        <f t="shared" si="258"/>
        <v>637</v>
      </c>
      <c r="W1165" s="32">
        <f t="shared" si="266"/>
        <v>637</v>
      </c>
      <c r="X1165" s="32">
        <f t="shared" si="267"/>
        <v>637</v>
      </c>
    </row>
    <row r="1166" spans="1:24" x14ac:dyDescent="0.25">
      <c r="A1166" s="2"/>
      <c r="B1166" s="2" t="s">
        <v>3</v>
      </c>
      <c r="C1166" s="2">
        <f t="shared" si="259"/>
        <v>49</v>
      </c>
      <c r="D1166" s="2">
        <f t="shared" si="260"/>
        <v>10</v>
      </c>
      <c r="E1166" s="2">
        <f t="shared" si="261"/>
        <v>1162</v>
      </c>
      <c r="F1166" s="11">
        <v>456.3</v>
      </c>
      <c r="G1166" s="9">
        <v>0.33500000000000002</v>
      </c>
      <c r="H1166" s="9">
        <v>0.35499999999999998</v>
      </c>
      <c r="I1166" s="10">
        <v>0.375</v>
      </c>
      <c r="J1166" s="9">
        <v>0.170248254126833</v>
      </c>
      <c r="K1166" s="9">
        <v>0.432</v>
      </c>
      <c r="L1166" s="9">
        <v>0.432</v>
      </c>
      <c r="N1166" s="32">
        <f>IF('System Design'!$F$8=1,'Hourly Demand and Generation'!G1166*'System Design'!$F$21,IF('System Design'!$F$8=2,'Hourly Demand and Generation'!H1166*'System Design'!$F$21,IF('System Design'!$F$8=3,'Hourly Demand and Generation'!I1166*'System Design'!$F$21)))</f>
        <v>187.5</v>
      </c>
      <c r="O1166" s="32">
        <f>IF('System Design'!$F$8=1,'Hourly Demand and Generation'!J1166*'System Design'!$F$22,IF('System Design'!$F$8=2,'Hourly Demand and Generation'!K1166*'System Design'!$F$22,IF('System Design'!$F$8=3,'Hourly Demand and Generation'!L1166*'System Design'!$F$22)))</f>
        <v>1080</v>
      </c>
      <c r="Q1166" s="32">
        <f t="shared" si="257"/>
        <v>0</v>
      </c>
      <c r="R1166" s="32">
        <f t="shared" si="262"/>
        <v>5400</v>
      </c>
      <c r="S1166" s="32">
        <f t="shared" si="263"/>
        <v>0</v>
      </c>
      <c r="T1166" s="32">
        <f t="shared" si="264"/>
        <v>21600</v>
      </c>
      <c r="U1166" s="32">
        <f t="shared" si="265"/>
        <v>0</v>
      </c>
      <c r="V1166" s="32">
        <f t="shared" si="258"/>
        <v>811.2</v>
      </c>
      <c r="W1166" s="32">
        <f t="shared" si="266"/>
        <v>811.2</v>
      </c>
      <c r="X1166" s="32">
        <f t="shared" si="267"/>
        <v>811.2</v>
      </c>
    </row>
    <row r="1167" spans="1:24" x14ac:dyDescent="0.25">
      <c r="A1167" s="2"/>
      <c r="B1167" s="2" t="s">
        <v>3</v>
      </c>
      <c r="C1167" s="2">
        <f t="shared" si="259"/>
        <v>49</v>
      </c>
      <c r="D1167" s="2">
        <f t="shared" si="260"/>
        <v>11</v>
      </c>
      <c r="E1167" s="2">
        <f t="shared" si="261"/>
        <v>1163</v>
      </c>
      <c r="F1167" s="11">
        <v>450.45</v>
      </c>
      <c r="G1167" s="9">
        <v>0.41499999999999998</v>
      </c>
      <c r="H1167" s="9">
        <v>0.4375</v>
      </c>
      <c r="I1167" s="10">
        <v>0.46</v>
      </c>
      <c r="J1167" s="9">
        <v>0.15133178144607401</v>
      </c>
      <c r="K1167" s="9">
        <v>0.38400000000000001</v>
      </c>
      <c r="L1167" s="9">
        <v>0.38400000000000001</v>
      </c>
      <c r="N1167" s="32">
        <f>IF('System Design'!$F$8=1,'Hourly Demand and Generation'!G1167*'System Design'!$F$21,IF('System Design'!$F$8=2,'Hourly Demand and Generation'!H1167*'System Design'!$F$21,IF('System Design'!$F$8=3,'Hourly Demand and Generation'!I1167*'System Design'!$F$21)))</f>
        <v>230</v>
      </c>
      <c r="O1167" s="32">
        <f>IF('System Design'!$F$8=1,'Hourly Demand and Generation'!J1167*'System Design'!$F$22,IF('System Design'!$F$8=2,'Hourly Demand and Generation'!K1167*'System Design'!$F$22,IF('System Design'!$F$8=3,'Hourly Demand and Generation'!L1167*'System Design'!$F$22)))</f>
        <v>960</v>
      </c>
      <c r="Q1167" s="32">
        <f t="shared" si="257"/>
        <v>0</v>
      </c>
      <c r="R1167" s="32">
        <f t="shared" si="262"/>
        <v>5400</v>
      </c>
      <c r="S1167" s="32">
        <f t="shared" si="263"/>
        <v>0</v>
      </c>
      <c r="T1167" s="32">
        <f t="shared" si="264"/>
        <v>21600</v>
      </c>
      <c r="U1167" s="32">
        <f t="shared" si="265"/>
        <v>0</v>
      </c>
      <c r="V1167" s="32">
        <f t="shared" si="258"/>
        <v>739.55</v>
      </c>
      <c r="W1167" s="32">
        <f t="shared" si="266"/>
        <v>739.55</v>
      </c>
      <c r="X1167" s="32">
        <f t="shared" si="267"/>
        <v>739.55</v>
      </c>
    </row>
    <row r="1168" spans="1:24" x14ac:dyDescent="0.25">
      <c r="A1168" s="2"/>
      <c r="B1168" s="2" t="s">
        <v>3</v>
      </c>
      <c r="C1168" s="2">
        <f t="shared" si="259"/>
        <v>49</v>
      </c>
      <c r="D1168" s="2">
        <f t="shared" si="260"/>
        <v>12</v>
      </c>
      <c r="E1168" s="2">
        <f t="shared" si="261"/>
        <v>1164</v>
      </c>
      <c r="F1168" s="11">
        <v>450.45</v>
      </c>
      <c r="G1168" s="9">
        <v>0.5</v>
      </c>
      <c r="H1168" s="9">
        <v>0.5</v>
      </c>
      <c r="I1168" s="10">
        <v>0.5</v>
      </c>
      <c r="J1168" s="9">
        <v>0.141873545105694</v>
      </c>
      <c r="K1168" s="9">
        <v>0.36</v>
      </c>
      <c r="L1168" s="9">
        <v>0.36</v>
      </c>
      <c r="N1168" s="32">
        <f>IF('System Design'!$F$8=1,'Hourly Demand and Generation'!G1168*'System Design'!$F$21,IF('System Design'!$F$8=2,'Hourly Demand and Generation'!H1168*'System Design'!$F$21,IF('System Design'!$F$8=3,'Hourly Demand and Generation'!I1168*'System Design'!$F$21)))</f>
        <v>250</v>
      </c>
      <c r="O1168" s="32">
        <f>IF('System Design'!$F$8=1,'Hourly Demand and Generation'!J1168*'System Design'!$F$22,IF('System Design'!$F$8=2,'Hourly Demand and Generation'!K1168*'System Design'!$F$22,IF('System Design'!$F$8=3,'Hourly Demand and Generation'!L1168*'System Design'!$F$22)))</f>
        <v>900</v>
      </c>
      <c r="Q1168" s="32">
        <f t="shared" si="257"/>
        <v>0</v>
      </c>
      <c r="R1168" s="32">
        <f t="shared" si="262"/>
        <v>5400</v>
      </c>
      <c r="S1168" s="32">
        <f t="shared" si="263"/>
        <v>0</v>
      </c>
      <c r="T1168" s="32">
        <f t="shared" si="264"/>
        <v>21600</v>
      </c>
      <c r="U1168" s="32">
        <f t="shared" si="265"/>
        <v>0</v>
      </c>
      <c r="V1168" s="32">
        <f t="shared" si="258"/>
        <v>699.55</v>
      </c>
      <c r="W1168" s="32">
        <f t="shared" si="266"/>
        <v>699.55</v>
      </c>
      <c r="X1168" s="32">
        <f t="shared" si="267"/>
        <v>699.55</v>
      </c>
    </row>
    <row r="1169" spans="1:24" x14ac:dyDescent="0.25">
      <c r="A1169" s="2"/>
      <c r="B1169" s="2" t="s">
        <v>3</v>
      </c>
      <c r="C1169" s="2">
        <f t="shared" si="259"/>
        <v>49</v>
      </c>
      <c r="D1169" s="2">
        <f t="shared" si="260"/>
        <v>13</v>
      </c>
      <c r="E1169" s="2">
        <f t="shared" si="261"/>
        <v>1165</v>
      </c>
      <c r="F1169" s="11">
        <v>468</v>
      </c>
      <c r="G1169" s="9">
        <v>0.41499999999999998</v>
      </c>
      <c r="H1169" s="9">
        <v>0.4375</v>
      </c>
      <c r="I1169" s="10">
        <v>0.46</v>
      </c>
      <c r="J1169" s="9">
        <v>0.15133178144607401</v>
      </c>
      <c r="K1169" s="9">
        <v>0.38400000000000001</v>
      </c>
      <c r="L1169" s="9">
        <v>0.38400000000000001</v>
      </c>
      <c r="N1169" s="32">
        <f>IF('System Design'!$F$8=1,'Hourly Demand and Generation'!G1169*'System Design'!$F$21,IF('System Design'!$F$8=2,'Hourly Demand and Generation'!H1169*'System Design'!$F$21,IF('System Design'!$F$8=3,'Hourly Demand and Generation'!I1169*'System Design'!$F$21)))</f>
        <v>230</v>
      </c>
      <c r="O1169" s="32">
        <f>IF('System Design'!$F$8=1,'Hourly Demand and Generation'!J1169*'System Design'!$F$22,IF('System Design'!$F$8=2,'Hourly Demand and Generation'!K1169*'System Design'!$F$22,IF('System Design'!$F$8=3,'Hourly Demand and Generation'!L1169*'System Design'!$F$22)))</f>
        <v>960</v>
      </c>
      <c r="Q1169" s="32">
        <f t="shared" si="257"/>
        <v>0</v>
      </c>
      <c r="R1169" s="32">
        <f t="shared" si="262"/>
        <v>5400</v>
      </c>
      <c r="S1169" s="32">
        <f t="shared" si="263"/>
        <v>0</v>
      </c>
      <c r="T1169" s="32">
        <f t="shared" si="264"/>
        <v>21600</v>
      </c>
      <c r="U1169" s="32">
        <f t="shared" si="265"/>
        <v>0</v>
      </c>
      <c r="V1169" s="32">
        <f t="shared" si="258"/>
        <v>722</v>
      </c>
      <c r="W1169" s="32">
        <f t="shared" si="266"/>
        <v>722</v>
      </c>
      <c r="X1169" s="32">
        <f t="shared" si="267"/>
        <v>722</v>
      </c>
    </row>
    <row r="1170" spans="1:24" x14ac:dyDescent="0.25">
      <c r="A1170" s="2"/>
      <c r="B1170" s="2" t="s">
        <v>3</v>
      </c>
      <c r="C1170" s="2">
        <f t="shared" si="259"/>
        <v>49</v>
      </c>
      <c r="D1170" s="2">
        <f t="shared" si="260"/>
        <v>14</v>
      </c>
      <c r="E1170" s="2">
        <f t="shared" si="261"/>
        <v>1166</v>
      </c>
      <c r="F1170" s="11">
        <v>468</v>
      </c>
      <c r="G1170" s="9">
        <v>0.33500000000000002</v>
      </c>
      <c r="H1170" s="9">
        <v>0.35499999999999998</v>
      </c>
      <c r="I1170" s="10">
        <v>0.375</v>
      </c>
      <c r="J1170" s="9">
        <v>0.16079001778645299</v>
      </c>
      <c r="K1170" s="9">
        <v>0.40799999999999997</v>
      </c>
      <c r="L1170" s="9">
        <v>0.40799999999999997</v>
      </c>
      <c r="N1170" s="32">
        <f>IF('System Design'!$F$8=1,'Hourly Demand and Generation'!G1170*'System Design'!$F$21,IF('System Design'!$F$8=2,'Hourly Demand and Generation'!H1170*'System Design'!$F$21,IF('System Design'!$F$8=3,'Hourly Demand and Generation'!I1170*'System Design'!$F$21)))</f>
        <v>187.5</v>
      </c>
      <c r="O1170" s="32">
        <f>IF('System Design'!$F$8=1,'Hourly Demand and Generation'!J1170*'System Design'!$F$22,IF('System Design'!$F$8=2,'Hourly Demand and Generation'!K1170*'System Design'!$F$22,IF('System Design'!$F$8=3,'Hourly Demand and Generation'!L1170*'System Design'!$F$22)))</f>
        <v>1019.9999999999999</v>
      </c>
      <c r="Q1170" s="32">
        <f t="shared" si="257"/>
        <v>0</v>
      </c>
      <c r="R1170" s="32">
        <f t="shared" si="262"/>
        <v>5400</v>
      </c>
      <c r="S1170" s="32">
        <f t="shared" si="263"/>
        <v>0</v>
      </c>
      <c r="T1170" s="32">
        <f t="shared" si="264"/>
        <v>21600</v>
      </c>
      <c r="U1170" s="32">
        <f t="shared" si="265"/>
        <v>0</v>
      </c>
      <c r="V1170" s="32">
        <f t="shared" si="258"/>
        <v>739.5</v>
      </c>
      <c r="W1170" s="32">
        <f t="shared" si="266"/>
        <v>739.5</v>
      </c>
      <c r="X1170" s="32">
        <f t="shared" si="267"/>
        <v>739.5</v>
      </c>
    </row>
    <row r="1171" spans="1:24" x14ac:dyDescent="0.25">
      <c r="A1171" s="2"/>
      <c r="B1171" s="2" t="s">
        <v>3</v>
      </c>
      <c r="C1171" s="2">
        <f t="shared" si="259"/>
        <v>49</v>
      </c>
      <c r="D1171" s="2">
        <f t="shared" si="260"/>
        <v>15</v>
      </c>
      <c r="E1171" s="2">
        <f t="shared" si="261"/>
        <v>1167</v>
      </c>
      <c r="F1171" s="11">
        <v>497.25</v>
      </c>
      <c r="G1171" s="9">
        <v>0.25</v>
      </c>
      <c r="H1171" s="9">
        <v>0.27</v>
      </c>
      <c r="I1171" s="10">
        <v>0.28999999999999998</v>
      </c>
      <c r="J1171" s="9">
        <v>0.170248254126833</v>
      </c>
      <c r="K1171" s="9">
        <v>0.432</v>
      </c>
      <c r="L1171" s="9">
        <v>0.432</v>
      </c>
      <c r="N1171" s="32">
        <f>IF('System Design'!$F$8=1,'Hourly Demand and Generation'!G1171*'System Design'!$F$21,IF('System Design'!$F$8=2,'Hourly Demand and Generation'!H1171*'System Design'!$F$21,IF('System Design'!$F$8=3,'Hourly Demand and Generation'!I1171*'System Design'!$F$21)))</f>
        <v>145</v>
      </c>
      <c r="O1171" s="32">
        <f>IF('System Design'!$F$8=1,'Hourly Demand and Generation'!J1171*'System Design'!$F$22,IF('System Design'!$F$8=2,'Hourly Demand and Generation'!K1171*'System Design'!$F$22,IF('System Design'!$F$8=3,'Hourly Demand and Generation'!L1171*'System Design'!$F$22)))</f>
        <v>1080</v>
      </c>
      <c r="Q1171" s="32">
        <f t="shared" si="257"/>
        <v>0</v>
      </c>
      <c r="R1171" s="32">
        <f t="shared" si="262"/>
        <v>5400</v>
      </c>
      <c r="S1171" s="32">
        <f t="shared" si="263"/>
        <v>0</v>
      </c>
      <c r="T1171" s="32">
        <f t="shared" si="264"/>
        <v>21600</v>
      </c>
      <c r="U1171" s="32">
        <f t="shared" si="265"/>
        <v>0</v>
      </c>
      <c r="V1171" s="32">
        <f t="shared" si="258"/>
        <v>727.75</v>
      </c>
      <c r="W1171" s="32">
        <f t="shared" si="266"/>
        <v>727.75</v>
      </c>
      <c r="X1171" s="32">
        <f t="shared" si="267"/>
        <v>727.75</v>
      </c>
    </row>
    <row r="1172" spans="1:24" x14ac:dyDescent="0.25">
      <c r="A1172" s="2"/>
      <c r="B1172" s="2" t="s">
        <v>3</v>
      </c>
      <c r="C1172" s="2">
        <f t="shared" si="259"/>
        <v>49</v>
      </c>
      <c r="D1172" s="2">
        <f t="shared" si="260"/>
        <v>16</v>
      </c>
      <c r="E1172" s="2">
        <f t="shared" si="261"/>
        <v>1168</v>
      </c>
      <c r="F1172" s="11">
        <v>526.5</v>
      </c>
      <c r="G1172" s="9">
        <v>0.16500000000000001</v>
      </c>
      <c r="H1172" s="9">
        <v>0.1875</v>
      </c>
      <c r="I1172" s="10">
        <v>0.21</v>
      </c>
      <c r="J1172" s="9">
        <v>0.170248254126833</v>
      </c>
      <c r="K1172" s="9">
        <v>0.432</v>
      </c>
      <c r="L1172" s="9">
        <v>0.432</v>
      </c>
      <c r="N1172" s="32">
        <f>IF('System Design'!$F$8=1,'Hourly Demand and Generation'!G1172*'System Design'!$F$21,IF('System Design'!$F$8=2,'Hourly Demand and Generation'!H1172*'System Design'!$F$21,IF('System Design'!$F$8=3,'Hourly Demand and Generation'!I1172*'System Design'!$F$21)))</f>
        <v>105</v>
      </c>
      <c r="O1172" s="32">
        <f>IF('System Design'!$F$8=1,'Hourly Demand and Generation'!J1172*'System Design'!$F$22,IF('System Design'!$F$8=2,'Hourly Demand and Generation'!K1172*'System Design'!$F$22,IF('System Design'!$F$8=3,'Hourly Demand and Generation'!L1172*'System Design'!$F$22)))</f>
        <v>1080</v>
      </c>
      <c r="Q1172" s="32">
        <f t="shared" si="257"/>
        <v>0</v>
      </c>
      <c r="R1172" s="32">
        <f t="shared" si="262"/>
        <v>5400</v>
      </c>
      <c r="S1172" s="32">
        <f t="shared" si="263"/>
        <v>0</v>
      </c>
      <c r="T1172" s="32">
        <f t="shared" si="264"/>
        <v>21600</v>
      </c>
      <c r="U1172" s="32">
        <f t="shared" si="265"/>
        <v>0</v>
      </c>
      <c r="V1172" s="32">
        <f t="shared" si="258"/>
        <v>658.5</v>
      </c>
      <c r="W1172" s="32">
        <f t="shared" si="266"/>
        <v>658.5</v>
      </c>
      <c r="X1172" s="32">
        <f t="shared" si="267"/>
        <v>658.5</v>
      </c>
    </row>
    <row r="1173" spans="1:24" x14ac:dyDescent="0.25">
      <c r="A1173" s="2"/>
      <c r="B1173" s="2" t="s">
        <v>3</v>
      </c>
      <c r="C1173" s="2">
        <f t="shared" si="259"/>
        <v>49</v>
      </c>
      <c r="D1173" s="2">
        <f t="shared" si="260"/>
        <v>17</v>
      </c>
      <c r="E1173" s="2">
        <f t="shared" si="261"/>
        <v>1169</v>
      </c>
      <c r="F1173" s="11">
        <v>555.75</v>
      </c>
      <c r="G1173" s="9">
        <v>8.5000000000000006E-2</v>
      </c>
      <c r="H1173" s="9">
        <v>0.105</v>
      </c>
      <c r="I1173" s="10">
        <v>0.125</v>
      </c>
      <c r="J1173" s="9">
        <v>0.189164726807592</v>
      </c>
      <c r="K1173" s="9">
        <v>0.48</v>
      </c>
      <c r="L1173" s="9">
        <v>0.48</v>
      </c>
      <c r="N1173" s="32">
        <f>IF('System Design'!$F$8=1,'Hourly Demand and Generation'!G1173*'System Design'!$F$21,IF('System Design'!$F$8=2,'Hourly Demand and Generation'!H1173*'System Design'!$F$21,IF('System Design'!$F$8=3,'Hourly Demand and Generation'!I1173*'System Design'!$F$21)))</f>
        <v>62.5</v>
      </c>
      <c r="O1173" s="32">
        <f>IF('System Design'!$F$8=1,'Hourly Demand and Generation'!J1173*'System Design'!$F$22,IF('System Design'!$F$8=2,'Hourly Demand and Generation'!K1173*'System Design'!$F$22,IF('System Design'!$F$8=3,'Hourly Demand and Generation'!L1173*'System Design'!$F$22)))</f>
        <v>1200</v>
      </c>
      <c r="Q1173" s="32">
        <f t="shared" si="257"/>
        <v>0</v>
      </c>
      <c r="R1173" s="32">
        <f t="shared" si="262"/>
        <v>5400</v>
      </c>
      <c r="S1173" s="32">
        <f t="shared" si="263"/>
        <v>0</v>
      </c>
      <c r="T1173" s="32">
        <f t="shared" si="264"/>
        <v>21600</v>
      </c>
      <c r="U1173" s="32">
        <f t="shared" si="265"/>
        <v>0</v>
      </c>
      <c r="V1173" s="32">
        <f t="shared" si="258"/>
        <v>706.75</v>
      </c>
      <c r="W1173" s="32">
        <f t="shared" si="266"/>
        <v>706.75</v>
      </c>
      <c r="X1173" s="32">
        <f t="shared" si="267"/>
        <v>706.75</v>
      </c>
    </row>
    <row r="1174" spans="1:24" x14ac:dyDescent="0.25">
      <c r="A1174" s="2"/>
      <c r="B1174" s="2" t="s">
        <v>3</v>
      </c>
      <c r="C1174" s="2">
        <f t="shared" si="259"/>
        <v>49</v>
      </c>
      <c r="D1174" s="2">
        <f t="shared" si="260"/>
        <v>18</v>
      </c>
      <c r="E1174" s="2">
        <f t="shared" si="261"/>
        <v>1170</v>
      </c>
      <c r="F1174" s="11">
        <v>585</v>
      </c>
      <c r="G1174" s="9">
        <v>0.04</v>
      </c>
      <c r="H1174" s="9">
        <v>6.25E-2</v>
      </c>
      <c r="I1174" s="10">
        <v>8.5000000000000006E-2</v>
      </c>
      <c r="J1174" s="9">
        <v>0.17970649046721299</v>
      </c>
      <c r="K1174" s="9">
        <v>0.45600000000000002</v>
      </c>
      <c r="L1174" s="9">
        <v>0.45600000000000002</v>
      </c>
      <c r="N1174" s="32">
        <f>IF('System Design'!$F$8=1,'Hourly Demand and Generation'!G1174*'System Design'!$F$21,IF('System Design'!$F$8=2,'Hourly Demand and Generation'!H1174*'System Design'!$F$21,IF('System Design'!$F$8=3,'Hourly Demand and Generation'!I1174*'System Design'!$F$21)))</f>
        <v>42.5</v>
      </c>
      <c r="O1174" s="32">
        <f>IF('System Design'!$F$8=1,'Hourly Demand and Generation'!J1174*'System Design'!$F$22,IF('System Design'!$F$8=2,'Hourly Demand and Generation'!K1174*'System Design'!$F$22,IF('System Design'!$F$8=3,'Hourly Demand and Generation'!L1174*'System Design'!$F$22)))</f>
        <v>1140</v>
      </c>
      <c r="Q1174" s="32">
        <f t="shared" si="257"/>
        <v>0</v>
      </c>
      <c r="R1174" s="32">
        <f t="shared" si="262"/>
        <v>5400</v>
      </c>
      <c r="S1174" s="32">
        <f t="shared" si="263"/>
        <v>0</v>
      </c>
      <c r="T1174" s="32">
        <f t="shared" si="264"/>
        <v>21600</v>
      </c>
      <c r="U1174" s="32">
        <f t="shared" si="265"/>
        <v>0</v>
      </c>
      <c r="V1174" s="32">
        <f t="shared" si="258"/>
        <v>597.5</v>
      </c>
      <c r="W1174" s="32">
        <f t="shared" si="266"/>
        <v>597.5</v>
      </c>
      <c r="X1174" s="32">
        <f t="shared" si="267"/>
        <v>597.5</v>
      </c>
    </row>
    <row r="1175" spans="1:24" x14ac:dyDescent="0.25">
      <c r="A1175" s="2"/>
      <c r="B1175" s="2" t="s">
        <v>3</v>
      </c>
      <c r="C1175" s="2">
        <f t="shared" si="259"/>
        <v>49</v>
      </c>
      <c r="D1175" s="2">
        <f t="shared" si="260"/>
        <v>19</v>
      </c>
      <c r="E1175" s="2">
        <f t="shared" si="261"/>
        <v>1171</v>
      </c>
      <c r="F1175" s="11">
        <v>567.45000000000005</v>
      </c>
      <c r="G1175" s="9">
        <v>0</v>
      </c>
      <c r="H1175" s="9">
        <v>0.02</v>
      </c>
      <c r="I1175" s="9">
        <v>0.04</v>
      </c>
      <c r="J1175" s="9">
        <v>0.170248254126833</v>
      </c>
      <c r="K1175" s="9">
        <v>0.432</v>
      </c>
      <c r="L1175" s="9">
        <v>0.432</v>
      </c>
      <c r="N1175" s="32">
        <f>IF('System Design'!$F$8=1,'Hourly Demand and Generation'!G1175*'System Design'!$F$21,IF('System Design'!$F$8=2,'Hourly Demand and Generation'!H1175*'System Design'!$F$21,IF('System Design'!$F$8=3,'Hourly Demand and Generation'!I1175*'System Design'!$F$21)))</f>
        <v>20</v>
      </c>
      <c r="O1175" s="32">
        <f>IF('System Design'!$F$8=1,'Hourly Demand and Generation'!J1175*'System Design'!$F$22,IF('System Design'!$F$8=2,'Hourly Demand and Generation'!K1175*'System Design'!$F$22,IF('System Design'!$F$8=3,'Hourly Demand and Generation'!L1175*'System Design'!$F$22)))</f>
        <v>1080</v>
      </c>
      <c r="Q1175" s="32">
        <f t="shared" si="257"/>
        <v>0</v>
      </c>
      <c r="R1175" s="32">
        <f t="shared" si="262"/>
        <v>5400</v>
      </c>
      <c r="S1175" s="32">
        <f t="shared" si="263"/>
        <v>0</v>
      </c>
      <c r="T1175" s="32">
        <f t="shared" si="264"/>
        <v>21600</v>
      </c>
      <c r="U1175" s="32">
        <f t="shared" si="265"/>
        <v>0</v>
      </c>
      <c r="V1175" s="32">
        <f t="shared" si="258"/>
        <v>532.54999999999995</v>
      </c>
      <c r="W1175" s="32">
        <f t="shared" si="266"/>
        <v>532.54999999999995</v>
      </c>
      <c r="X1175" s="32">
        <f t="shared" si="267"/>
        <v>532.54999999999995</v>
      </c>
    </row>
    <row r="1176" spans="1:24" x14ac:dyDescent="0.25">
      <c r="A1176" s="2"/>
      <c r="B1176" s="2" t="s">
        <v>3</v>
      </c>
      <c r="C1176" s="2">
        <f t="shared" si="259"/>
        <v>49</v>
      </c>
      <c r="D1176" s="2">
        <f t="shared" si="260"/>
        <v>20</v>
      </c>
      <c r="E1176" s="2">
        <f t="shared" si="261"/>
        <v>1172</v>
      </c>
      <c r="F1176" s="11">
        <v>555.75</v>
      </c>
      <c r="G1176" s="9">
        <v>0</v>
      </c>
      <c r="H1176" s="9">
        <v>0</v>
      </c>
      <c r="I1176" s="10">
        <v>0</v>
      </c>
      <c r="J1176" s="9">
        <v>0.170248254126833</v>
      </c>
      <c r="K1176" s="9">
        <v>0.432</v>
      </c>
      <c r="L1176" s="9">
        <v>0.432</v>
      </c>
      <c r="N1176" s="32">
        <f>IF('System Design'!$F$8=1,'Hourly Demand and Generation'!G1176*'System Design'!$F$21,IF('System Design'!$F$8=2,'Hourly Demand and Generation'!H1176*'System Design'!$F$21,IF('System Design'!$F$8=3,'Hourly Demand and Generation'!I1176*'System Design'!$F$21)))</f>
        <v>0</v>
      </c>
      <c r="O1176" s="32">
        <f>IF('System Design'!$F$8=1,'Hourly Demand and Generation'!J1176*'System Design'!$F$22,IF('System Design'!$F$8=2,'Hourly Demand and Generation'!K1176*'System Design'!$F$22,IF('System Design'!$F$8=3,'Hourly Demand and Generation'!L1176*'System Design'!$F$22)))</f>
        <v>1080</v>
      </c>
      <c r="Q1176" s="32">
        <f t="shared" si="257"/>
        <v>0</v>
      </c>
      <c r="R1176" s="32">
        <f t="shared" si="262"/>
        <v>5400</v>
      </c>
      <c r="S1176" s="32">
        <f t="shared" si="263"/>
        <v>0</v>
      </c>
      <c r="T1176" s="32">
        <f t="shared" si="264"/>
        <v>21600</v>
      </c>
      <c r="U1176" s="32">
        <f t="shared" si="265"/>
        <v>0</v>
      </c>
      <c r="V1176" s="32">
        <f t="shared" si="258"/>
        <v>524.25</v>
      </c>
      <c r="W1176" s="32">
        <f t="shared" si="266"/>
        <v>524.25</v>
      </c>
      <c r="X1176" s="32">
        <f t="shared" si="267"/>
        <v>524.25</v>
      </c>
    </row>
    <row r="1177" spans="1:24" x14ac:dyDescent="0.25">
      <c r="A1177" s="2"/>
      <c r="B1177" s="2" t="s">
        <v>3</v>
      </c>
      <c r="C1177" s="2">
        <f t="shared" si="259"/>
        <v>49</v>
      </c>
      <c r="D1177" s="2">
        <f t="shared" si="260"/>
        <v>21</v>
      </c>
      <c r="E1177" s="2">
        <f t="shared" si="261"/>
        <v>1173</v>
      </c>
      <c r="F1177" s="11">
        <v>526.5</v>
      </c>
      <c r="G1177" s="9">
        <v>0</v>
      </c>
      <c r="H1177" s="9">
        <v>0</v>
      </c>
      <c r="I1177" s="10">
        <v>0</v>
      </c>
      <c r="J1177" s="9">
        <v>0.170248254126833</v>
      </c>
      <c r="K1177" s="9">
        <v>0.432</v>
      </c>
      <c r="L1177" s="9">
        <v>0.432</v>
      </c>
      <c r="N1177" s="32">
        <f>IF('System Design'!$F$8=1,'Hourly Demand and Generation'!G1177*'System Design'!$F$21,IF('System Design'!$F$8=2,'Hourly Demand and Generation'!H1177*'System Design'!$F$21,IF('System Design'!$F$8=3,'Hourly Demand and Generation'!I1177*'System Design'!$F$21)))</f>
        <v>0</v>
      </c>
      <c r="O1177" s="32">
        <f>IF('System Design'!$F$8=1,'Hourly Demand and Generation'!J1177*'System Design'!$F$22,IF('System Design'!$F$8=2,'Hourly Demand and Generation'!K1177*'System Design'!$F$22,IF('System Design'!$F$8=3,'Hourly Demand and Generation'!L1177*'System Design'!$F$22)))</f>
        <v>1080</v>
      </c>
      <c r="Q1177" s="32">
        <f t="shared" si="257"/>
        <v>0</v>
      </c>
      <c r="R1177" s="32">
        <f t="shared" si="262"/>
        <v>5400</v>
      </c>
      <c r="S1177" s="32">
        <f t="shared" si="263"/>
        <v>0</v>
      </c>
      <c r="T1177" s="32">
        <f t="shared" si="264"/>
        <v>21600</v>
      </c>
      <c r="U1177" s="32">
        <f t="shared" si="265"/>
        <v>0</v>
      </c>
      <c r="V1177" s="32">
        <f t="shared" si="258"/>
        <v>553.5</v>
      </c>
      <c r="W1177" s="32">
        <f t="shared" si="266"/>
        <v>553.5</v>
      </c>
      <c r="X1177" s="32">
        <f t="shared" si="267"/>
        <v>553.5</v>
      </c>
    </row>
    <row r="1178" spans="1:24" x14ac:dyDescent="0.25">
      <c r="A1178" s="2"/>
      <c r="B1178" s="2" t="s">
        <v>3</v>
      </c>
      <c r="C1178" s="2">
        <f t="shared" si="259"/>
        <v>49</v>
      </c>
      <c r="D1178" s="2">
        <f t="shared" si="260"/>
        <v>22</v>
      </c>
      <c r="E1178" s="2">
        <f t="shared" si="261"/>
        <v>1174</v>
      </c>
      <c r="F1178" s="11">
        <v>497.25</v>
      </c>
      <c r="G1178" s="9">
        <v>0</v>
      </c>
      <c r="H1178" s="9">
        <v>0</v>
      </c>
      <c r="I1178" s="10">
        <v>0</v>
      </c>
      <c r="J1178" s="9">
        <v>0.17970649046721299</v>
      </c>
      <c r="K1178" s="9">
        <v>0.45600000000000002</v>
      </c>
      <c r="L1178" s="9">
        <v>0.45600000000000002</v>
      </c>
      <c r="N1178" s="32">
        <f>IF('System Design'!$F$8=1,'Hourly Demand and Generation'!G1178*'System Design'!$F$21,IF('System Design'!$F$8=2,'Hourly Demand and Generation'!H1178*'System Design'!$F$21,IF('System Design'!$F$8=3,'Hourly Demand and Generation'!I1178*'System Design'!$F$21)))</f>
        <v>0</v>
      </c>
      <c r="O1178" s="32">
        <f>IF('System Design'!$F$8=1,'Hourly Demand and Generation'!J1178*'System Design'!$F$22,IF('System Design'!$F$8=2,'Hourly Demand and Generation'!K1178*'System Design'!$F$22,IF('System Design'!$F$8=3,'Hourly Demand and Generation'!L1178*'System Design'!$F$22)))</f>
        <v>1140</v>
      </c>
      <c r="Q1178" s="32">
        <f t="shared" si="257"/>
        <v>0</v>
      </c>
      <c r="R1178" s="32">
        <f t="shared" si="262"/>
        <v>5400</v>
      </c>
      <c r="S1178" s="32">
        <f t="shared" si="263"/>
        <v>0</v>
      </c>
      <c r="T1178" s="32">
        <f t="shared" si="264"/>
        <v>21600</v>
      </c>
      <c r="U1178" s="32">
        <f t="shared" si="265"/>
        <v>0</v>
      </c>
      <c r="V1178" s="32">
        <f t="shared" si="258"/>
        <v>642.75</v>
      </c>
      <c r="W1178" s="32">
        <f t="shared" si="266"/>
        <v>642.75</v>
      </c>
      <c r="X1178" s="32">
        <f t="shared" si="267"/>
        <v>642.75</v>
      </c>
    </row>
    <row r="1179" spans="1:24" x14ac:dyDescent="0.25">
      <c r="A1179" s="2"/>
      <c r="B1179" s="2" t="s">
        <v>3</v>
      </c>
      <c r="C1179" s="2">
        <f t="shared" si="259"/>
        <v>49</v>
      </c>
      <c r="D1179" s="2">
        <f t="shared" si="260"/>
        <v>23</v>
      </c>
      <c r="E1179" s="2">
        <f t="shared" si="261"/>
        <v>1175</v>
      </c>
      <c r="F1179" s="11">
        <v>468</v>
      </c>
      <c r="G1179" s="9">
        <v>0</v>
      </c>
      <c r="H1179" s="9">
        <v>0</v>
      </c>
      <c r="I1179" s="10">
        <v>0</v>
      </c>
      <c r="J1179" s="9">
        <v>0.15133178144607401</v>
      </c>
      <c r="K1179" s="9">
        <v>0.38400000000000001</v>
      </c>
      <c r="L1179" s="9">
        <v>0.38400000000000001</v>
      </c>
      <c r="N1179" s="32">
        <f>IF('System Design'!$F$8=1,'Hourly Demand and Generation'!G1179*'System Design'!$F$21,IF('System Design'!$F$8=2,'Hourly Demand and Generation'!H1179*'System Design'!$F$21,IF('System Design'!$F$8=3,'Hourly Demand and Generation'!I1179*'System Design'!$F$21)))</f>
        <v>0</v>
      </c>
      <c r="O1179" s="32">
        <f>IF('System Design'!$F$8=1,'Hourly Demand and Generation'!J1179*'System Design'!$F$22,IF('System Design'!$F$8=2,'Hourly Demand and Generation'!K1179*'System Design'!$F$22,IF('System Design'!$F$8=3,'Hourly Demand and Generation'!L1179*'System Design'!$F$22)))</f>
        <v>960</v>
      </c>
      <c r="Q1179" s="32">
        <f t="shared" si="257"/>
        <v>0</v>
      </c>
      <c r="R1179" s="32">
        <f t="shared" si="262"/>
        <v>5400</v>
      </c>
      <c r="S1179" s="32">
        <f t="shared" si="263"/>
        <v>0</v>
      </c>
      <c r="T1179" s="32">
        <f t="shared" si="264"/>
        <v>21600</v>
      </c>
      <c r="U1179" s="32">
        <f t="shared" si="265"/>
        <v>0</v>
      </c>
      <c r="V1179" s="32">
        <f t="shared" si="258"/>
        <v>492</v>
      </c>
      <c r="W1179" s="32">
        <f t="shared" si="266"/>
        <v>492</v>
      </c>
      <c r="X1179" s="32">
        <f t="shared" si="267"/>
        <v>492</v>
      </c>
    </row>
    <row r="1180" spans="1:24" x14ac:dyDescent="0.25">
      <c r="A1180" s="2"/>
      <c r="B1180" s="2" t="s">
        <v>3</v>
      </c>
      <c r="C1180" s="2">
        <f t="shared" si="259"/>
        <v>49</v>
      </c>
      <c r="D1180" s="2">
        <f t="shared" si="260"/>
        <v>24</v>
      </c>
      <c r="E1180" s="2">
        <f t="shared" si="261"/>
        <v>1176</v>
      </c>
      <c r="F1180" s="11">
        <v>409.5</v>
      </c>
      <c r="G1180" s="9">
        <v>0</v>
      </c>
      <c r="H1180" s="9">
        <v>0</v>
      </c>
      <c r="I1180" s="10">
        <v>0</v>
      </c>
      <c r="J1180" s="9">
        <v>0.15133178144607401</v>
      </c>
      <c r="K1180" s="9">
        <v>0.38400000000000001</v>
      </c>
      <c r="L1180" s="9">
        <v>0.38400000000000001</v>
      </c>
      <c r="N1180" s="32">
        <f>IF('System Design'!$F$8=1,'Hourly Demand and Generation'!G1180*'System Design'!$F$21,IF('System Design'!$F$8=2,'Hourly Demand and Generation'!H1180*'System Design'!$F$21,IF('System Design'!$F$8=3,'Hourly Demand and Generation'!I1180*'System Design'!$F$21)))</f>
        <v>0</v>
      </c>
      <c r="O1180" s="32">
        <f>IF('System Design'!$F$8=1,'Hourly Demand and Generation'!J1180*'System Design'!$F$22,IF('System Design'!$F$8=2,'Hourly Demand and Generation'!K1180*'System Design'!$F$22,IF('System Design'!$F$8=3,'Hourly Demand and Generation'!L1180*'System Design'!$F$22)))</f>
        <v>960</v>
      </c>
      <c r="Q1180" s="32">
        <f t="shared" si="257"/>
        <v>0</v>
      </c>
      <c r="R1180" s="32">
        <f t="shared" si="262"/>
        <v>5400</v>
      </c>
      <c r="S1180" s="32">
        <f t="shared" si="263"/>
        <v>0</v>
      </c>
      <c r="T1180" s="32">
        <f t="shared" si="264"/>
        <v>21600</v>
      </c>
      <c r="U1180" s="32">
        <f t="shared" si="265"/>
        <v>0</v>
      </c>
      <c r="V1180" s="32">
        <f t="shared" si="258"/>
        <v>550.5</v>
      </c>
      <c r="W1180" s="32">
        <f t="shared" si="266"/>
        <v>550.5</v>
      </c>
      <c r="X1180" s="32">
        <f t="shared" si="267"/>
        <v>550.5</v>
      </c>
    </row>
    <row r="1181" spans="1:24" x14ac:dyDescent="0.25">
      <c r="A1181" s="2"/>
      <c r="B1181" s="2" t="s">
        <v>3</v>
      </c>
      <c r="C1181" s="2">
        <f>C1180+1</f>
        <v>50</v>
      </c>
      <c r="D1181" s="2">
        <v>1</v>
      </c>
      <c r="E1181" s="2">
        <f t="shared" si="261"/>
        <v>1177</v>
      </c>
      <c r="F1181" s="11">
        <v>351</v>
      </c>
      <c r="G1181" s="9">
        <v>0</v>
      </c>
      <c r="H1181" s="9">
        <v>0</v>
      </c>
      <c r="I1181" s="9">
        <v>0</v>
      </c>
      <c r="J1181" s="9">
        <v>0.48</v>
      </c>
      <c r="K1181" s="9">
        <v>0.48</v>
      </c>
      <c r="L1181" s="9">
        <v>0.48</v>
      </c>
      <c r="N1181" s="32">
        <f>IF('System Design'!$F$8=1,'Hourly Demand and Generation'!G1181*'System Design'!$F$21,IF('System Design'!$F$8=2,'Hourly Demand and Generation'!H1181*'System Design'!$F$21,IF('System Design'!$F$8=3,'Hourly Demand and Generation'!I1181*'System Design'!$F$21)))</f>
        <v>0</v>
      </c>
      <c r="O1181" s="32">
        <f>IF('System Design'!$F$8=1,'Hourly Demand and Generation'!J1181*'System Design'!$F$22,IF('System Design'!$F$8=2,'Hourly Demand and Generation'!K1181*'System Design'!$F$22,IF('System Design'!$F$8=3,'Hourly Demand and Generation'!L1181*'System Design'!$F$22)))</f>
        <v>1200</v>
      </c>
      <c r="Q1181" s="32">
        <f t="shared" si="257"/>
        <v>0</v>
      </c>
      <c r="R1181" s="32">
        <f t="shared" si="262"/>
        <v>5400</v>
      </c>
      <c r="S1181" s="32">
        <f t="shared" si="263"/>
        <v>0</v>
      </c>
      <c r="T1181" s="32">
        <f t="shared" si="264"/>
        <v>21600</v>
      </c>
      <c r="U1181" s="32">
        <f t="shared" si="265"/>
        <v>0</v>
      </c>
      <c r="V1181" s="32">
        <f t="shared" si="258"/>
        <v>849</v>
      </c>
      <c r="W1181" s="32">
        <f t="shared" si="266"/>
        <v>849</v>
      </c>
      <c r="X1181" s="32">
        <f t="shared" si="267"/>
        <v>849</v>
      </c>
    </row>
    <row r="1182" spans="1:24" x14ac:dyDescent="0.25">
      <c r="A1182" s="2"/>
      <c r="B1182" s="2" t="s">
        <v>3</v>
      </c>
      <c r="C1182" s="2">
        <f>C1181</f>
        <v>50</v>
      </c>
      <c r="D1182" s="2">
        <f>D1181+1</f>
        <v>2</v>
      </c>
      <c r="E1182" s="2">
        <f t="shared" si="261"/>
        <v>1178</v>
      </c>
      <c r="F1182" s="11">
        <v>321.75</v>
      </c>
      <c r="G1182" s="9">
        <v>0</v>
      </c>
      <c r="H1182" s="9">
        <v>0</v>
      </c>
      <c r="I1182" s="10">
        <v>0</v>
      </c>
      <c r="J1182" s="9">
        <v>0.432</v>
      </c>
      <c r="K1182" s="9">
        <v>0.432</v>
      </c>
      <c r="L1182" s="9">
        <v>0.432</v>
      </c>
      <c r="N1182" s="32">
        <f>IF('System Design'!$F$8=1,'Hourly Demand and Generation'!G1182*'System Design'!$F$21,IF('System Design'!$F$8=2,'Hourly Demand and Generation'!H1182*'System Design'!$F$21,IF('System Design'!$F$8=3,'Hourly Demand and Generation'!I1182*'System Design'!$F$21)))</f>
        <v>0</v>
      </c>
      <c r="O1182" s="32">
        <f>IF('System Design'!$F$8=1,'Hourly Demand and Generation'!J1182*'System Design'!$F$22,IF('System Design'!$F$8=2,'Hourly Demand and Generation'!K1182*'System Design'!$F$22,IF('System Design'!$F$8=3,'Hourly Demand and Generation'!L1182*'System Design'!$F$22)))</f>
        <v>1080</v>
      </c>
      <c r="Q1182" s="32">
        <f t="shared" si="257"/>
        <v>0</v>
      </c>
      <c r="R1182" s="32">
        <f t="shared" si="262"/>
        <v>5400</v>
      </c>
      <c r="S1182" s="32">
        <f t="shared" si="263"/>
        <v>0</v>
      </c>
      <c r="T1182" s="32">
        <f t="shared" si="264"/>
        <v>21600</v>
      </c>
      <c r="U1182" s="32">
        <f t="shared" si="265"/>
        <v>0</v>
      </c>
      <c r="V1182" s="32">
        <f t="shared" si="258"/>
        <v>758.25</v>
      </c>
      <c r="W1182" s="32">
        <f t="shared" si="266"/>
        <v>758.25</v>
      </c>
      <c r="X1182" s="32">
        <f t="shared" si="267"/>
        <v>758.25</v>
      </c>
    </row>
    <row r="1183" spans="1:24" x14ac:dyDescent="0.25">
      <c r="A1183" s="2"/>
      <c r="B1183" s="2" t="s">
        <v>3</v>
      </c>
      <c r="C1183" s="2">
        <f t="shared" ref="C1183:C1204" si="268">C1182</f>
        <v>50</v>
      </c>
      <c r="D1183" s="2">
        <f t="shared" ref="D1183:D1204" si="269">D1182+1</f>
        <v>3</v>
      </c>
      <c r="E1183" s="2">
        <f t="shared" si="261"/>
        <v>1179</v>
      </c>
      <c r="F1183" s="11">
        <v>292.5</v>
      </c>
      <c r="G1183" s="9">
        <v>0</v>
      </c>
      <c r="H1183" s="9">
        <v>0</v>
      </c>
      <c r="I1183" s="10">
        <v>0</v>
      </c>
      <c r="J1183" s="9">
        <v>0.432</v>
      </c>
      <c r="K1183" s="9">
        <v>0.432</v>
      </c>
      <c r="L1183" s="9">
        <v>0.432</v>
      </c>
      <c r="N1183" s="32">
        <f>IF('System Design'!$F$8=1,'Hourly Demand and Generation'!G1183*'System Design'!$F$21,IF('System Design'!$F$8=2,'Hourly Demand and Generation'!H1183*'System Design'!$F$21,IF('System Design'!$F$8=3,'Hourly Demand and Generation'!I1183*'System Design'!$F$21)))</f>
        <v>0</v>
      </c>
      <c r="O1183" s="32">
        <f>IF('System Design'!$F$8=1,'Hourly Demand and Generation'!J1183*'System Design'!$F$22,IF('System Design'!$F$8=2,'Hourly Demand and Generation'!K1183*'System Design'!$F$22,IF('System Design'!$F$8=3,'Hourly Demand and Generation'!L1183*'System Design'!$F$22)))</f>
        <v>1080</v>
      </c>
      <c r="Q1183" s="32">
        <f t="shared" si="257"/>
        <v>0</v>
      </c>
      <c r="R1183" s="32">
        <f t="shared" si="262"/>
        <v>5400</v>
      </c>
      <c r="S1183" s="32">
        <f t="shared" si="263"/>
        <v>0</v>
      </c>
      <c r="T1183" s="32">
        <f t="shared" si="264"/>
        <v>21600</v>
      </c>
      <c r="U1183" s="32">
        <f t="shared" si="265"/>
        <v>0</v>
      </c>
      <c r="V1183" s="32">
        <f t="shared" si="258"/>
        <v>787.5</v>
      </c>
      <c r="W1183" s="32">
        <f t="shared" si="266"/>
        <v>787.5</v>
      </c>
      <c r="X1183" s="32">
        <f t="shared" si="267"/>
        <v>787.5</v>
      </c>
    </row>
    <row r="1184" spans="1:24" x14ac:dyDescent="0.25">
      <c r="A1184" s="2"/>
      <c r="B1184" s="2" t="s">
        <v>3</v>
      </c>
      <c r="C1184" s="2">
        <f t="shared" si="268"/>
        <v>50</v>
      </c>
      <c r="D1184" s="2">
        <f t="shared" si="269"/>
        <v>4</v>
      </c>
      <c r="E1184" s="2">
        <f t="shared" si="261"/>
        <v>1180</v>
      </c>
      <c r="F1184" s="11">
        <v>351</v>
      </c>
      <c r="G1184" s="9">
        <v>0</v>
      </c>
      <c r="H1184" s="9">
        <v>0</v>
      </c>
      <c r="I1184" s="10">
        <v>0</v>
      </c>
      <c r="J1184" s="9">
        <v>0.48</v>
      </c>
      <c r="K1184" s="9">
        <v>0.48</v>
      </c>
      <c r="L1184" s="9">
        <v>0.48</v>
      </c>
      <c r="N1184" s="32">
        <f>IF('System Design'!$F$8=1,'Hourly Demand and Generation'!G1184*'System Design'!$F$21,IF('System Design'!$F$8=2,'Hourly Demand and Generation'!H1184*'System Design'!$F$21,IF('System Design'!$F$8=3,'Hourly Demand and Generation'!I1184*'System Design'!$F$21)))</f>
        <v>0</v>
      </c>
      <c r="O1184" s="32">
        <f>IF('System Design'!$F$8=1,'Hourly Demand and Generation'!J1184*'System Design'!$F$22,IF('System Design'!$F$8=2,'Hourly Demand and Generation'!K1184*'System Design'!$F$22,IF('System Design'!$F$8=3,'Hourly Demand and Generation'!L1184*'System Design'!$F$22)))</f>
        <v>1200</v>
      </c>
      <c r="Q1184" s="32">
        <f t="shared" si="257"/>
        <v>0</v>
      </c>
      <c r="R1184" s="32">
        <f t="shared" si="262"/>
        <v>5400</v>
      </c>
      <c r="S1184" s="32">
        <f t="shared" si="263"/>
        <v>0</v>
      </c>
      <c r="T1184" s="32">
        <f t="shared" si="264"/>
        <v>21600</v>
      </c>
      <c r="U1184" s="32">
        <f t="shared" si="265"/>
        <v>0</v>
      </c>
      <c r="V1184" s="32">
        <f t="shared" si="258"/>
        <v>849</v>
      </c>
      <c r="W1184" s="32">
        <f t="shared" si="266"/>
        <v>849</v>
      </c>
      <c r="X1184" s="32">
        <f t="shared" si="267"/>
        <v>849</v>
      </c>
    </row>
    <row r="1185" spans="1:24" x14ac:dyDescent="0.25">
      <c r="A1185" s="2"/>
      <c r="B1185" s="2" t="s">
        <v>3</v>
      </c>
      <c r="C1185" s="2">
        <f t="shared" si="268"/>
        <v>50</v>
      </c>
      <c r="D1185" s="2">
        <f t="shared" si="269"/>
        <v>5</v>
      </c>
      <c r="E1185" s="2">
        <f t="shared" si="261"/>
        <v>1181</v>
      </c>
      <c r="F1185" s="11">
        <v>380.25</v>
      </c>
      <c r="G1185" s="9">
        <v>0</v>
      </c>
      <c r="H1185" s="9">
        <v>0.02</v>
      </c>
      <c r="I1185" s="10">
        <v>0.04</v>
      </c>
      <c r="J1185" s="9">
        <v>0.38400000000000001</v>
      </c>
      <c r="K1185" s="9">
        <v>0.38400000000000001</v>
      </c>
      <c r="L1185" s="9">
        <v>0.38400000000000001</v>
      </c>
      <c r="N1185" s="32">
        <f>IF('System Design'!$F$8=1,'Hourly Demand and Generation'!G1185*'System Design'!$F$21,IF('System Design'!$F$8=2,'Hourly Demand and Generation'!H1185*'System Design'!$F$21,IF('System Design'!$F$8=3,'Hourly Demand and Generation'!I1185*'System Design'!$F$21)))</f>
        <v>20</v>
      </c>
      <c r="O1185" s="32">
        <f>IF('System Design'!$F$8=1,'Hourly Demand and Generation'!J1185*'System Design'!$F$22,IF('System Design'!$F$8=2,'Hourly Demand and Generation'!K1185*'System Design'!$F$22,IF('System Design'!$F$8=3,'Hourly Demand and Generation'!L1185*'System Design'!$F$22)))</f>
        <v>960</v>
      </c>
      <c r="Q1185" s="32">
        <f t="shared" si="257"/>
        <v>0</v>
      </c>
      <c r="R1185" s="32">
        <f t="shared" si="262"/>
        <v>5400</v>
      </c>
      <c r="S1185" s="32">
        <f t="shared" si="263"/>
        <v>0</v>
      </c>
      <c r="T1185" s="32">
        <f t="shared" si="264"/>
        <v>21600</v>
      </c>
      <c r="U1185" s="32">
        <f t="shared" si="265"/>
        <v>0</v>
      </c>
      <c r="V1185" s="32">
        <f t="shared" si="258"/>
        <v>599.75</v>
      </c>
      <c r="W1185" s="32">
        <f t="shared" si="266"/>
        <v>599.75</v>
      </c>
      <c r="X1185" s="32">
        <f t="shared" si="267"/>
        <v>599.75</v>
      </c>
    </row>
    <row r="1186" spans="1:24" x14ac:dyDescent="0.25">
      <c r="A1186" s="2"/>
      <c r="B1186" s="2" t="s">
        <v>3</v>
      </c>
      <c r="C1186" s="2">
        <f t="shared" si="268"/>
        <v>50</v>
      </c>
      <c r="D1186" s="2">
        <f t="shared" si="269"/>
        <v>6</v>
      </c>
      <c r="E1186" s="2">
        <f t="shared" si="261"/>
        <v>1182</v>
      </c>
      <c r="F1186" s="11">
        <v>409.5</v>
      </c>
      <c r="G1186" s="9">
        <v>0.04</v>
      </c>
      <c r="H1186" s="9">
        <v>6.25E-2</v>
      </c>
      <c r="I1186" s="10">
        <v>8.5000000000000006E-2</v>
      </c>
      <c r="J1186" s="9">
        <v>0.38400000000000001</v>
      </c>
      <c r="K1186" s="9">
        <v>0.38400000000000001</v>
      </c>
      <c r="L1186" s="9">
        <v>0.38400000000000001</v>
      </c>
      <c r="N1186" s="32">
        <f>IF('System Design'!$F$8=1,'Hourly Demand and Generation'!G1186*'System Design'!$F$21,IF('System Design'!$F$8=2,'Hourly Demand and Generation'!H1186*'System Design'!$F$21,IF('System Design'!$F$8=3,'Hourly Demand and Generation'!I1186*'System Design'!$F$21)))</f>
        <v>42.5</v>
      </c>
      <c r="O1186" s="32">
        <f>IF('System Design'!$F$8=1,'Hourly Demand and Generation'!J1186*'System Design'!$F$22,IF('System Design'!$F$8=2,'Hourly Demand and Generation'!K1186*'System Design'!$F$22,IF('System Design'!$F$8=3,'Hourly Demand and Generation'!L1186*'System Design'!$F$22)))</f>
        <v>960</v>
      </c>
      <c r="Q1186" s="32">
        <f t="shared" si="257"/>
        <v>0</v>
      </c>
      <c r="R1186" s="32">
        <f t="shared" si="262"/>
        <v>5400</v>
      </c>
      <c r="S1186" s="32">
        <f t="shared" si="263"/>
        <v>0</v>
      </c>
      <c r="T1186" s="32">
        <f t="shared" si="264"/>
        <v>21600</v>
      </c>
      <c r="U1186" s="32">
        <f t="shared" si="265"/>
        <v>0</v>
      </c>
      <c r="V1186" s="32">
        <f t="shared" si="258"/>
        <v>593</v>
      </c>
      <c r="W1186" s="32">
        <f t="shared" si="266"/>
        <v>593</v>
      </c>
      <c r="X1186" s="32">
        <f t="shared" si="267"/>
        <v>593</v>
      </c>
    </row>
    <row r="1187" spans="1:24" x14ac:dyDescent="0.25">
      <c r="A1187" s="2"/>
      <c r="B1187" s="2" t="s">
        <v>3</v>
      </c>
      <c r="C1187" s="2">
        <f t="shared" si="268"/>
        <v>50</v>
      </c>
      <c r="D1187" s="2">
        <f t="shared" si="269"/>
        <v>7</v>
      </c>
      <c r="E1187" s="2">
        <f t="shared" si="261"/>
        <v>1183</v>
      </c>
      <c r="F1187" s="11">
        <v>438.75</v>
      </c>
      <c r="G1187" s="9">
        <v>8.5000000000000006E-2</v>
      </c>
      <c r="H1187" s="9">
        <v>0.105</v>
      </c>
      <c r="I1187" s="10">
        <v>0.125</v>
      </c>
      <c r="J1187" s="9">
        <v>0.432</v>
      </c>
      <c r="K1187" s="9">
        <v>0.432</v>
      </c>
      <c r="L1187" s="9">
        <v>0.432</v>
      </c>
      <c r="N1187" s="32">
        <f>IF('System Design'!$F$8=1,'Hourly Demand and Generation'!G1187*'System Design'!$F$21,IF('System Design'!$F$8=2,'Hourly Demand and Generation'!H1187*'System Design'!$F$21,IF('System Design'!$F$8=3,'Hourly Demand and Generation'!I1187*'System Design'!$F$21)))</f>
        <v>62.5</v>
      </c>
      <c r="O1187" s="32">
        <f>IF('System Design'!$F$8=1,'Hourly Demand and Generation'!J1187*'System Design'!$F$22,IF('System Design'!$F$8=2,'Hourly Demand and Generation'!K1187*'System Design'!$F$22,IF('System Design'!$F$8=3,'Hourly Demand and Generation'!L1187*'System Design'!$F$22)))</f>
        <v>1080</v>
      </c>
      <c r="Q1187" s="32">
        <f t="shared" si="257"/>
        <v>0</v>
      </c>
      <c r="R1187" s="32">
        <f t="shared" si="262"/>
        <v>5400</v>
      </c>
      <c r="S1187" s="32">
        <f t="shared" si="263"/>
        <v>0</v>
      </c>
      <c r="T1187" s="32">
        <f t="shared" si="264"/>
        <v>21600</v>
      </c>
      <c r="U1187" s="32">
        <f t="shared" si="265"/>
        <v>0</v>
      </c>
      <c r="V1187" s="32">
        <f t="shared" si="258"/>
        <v>703.75</v>
      </c>
      <c r="W1187" s="32">
        <f t="shared" si="266"/>
        <v>703.75</v>
      </c>
      <c r="X1187" s="32">
        <f t="shared" si="267"/>
        <v>703.75</v>
      </c>
    </row>
    <row r="1188" spans="1:24" x14ac:dyDescent="0.25">
      <c r="A1188" s="2"/>
      <c r="B1188" s="2" t="s">
        <v>3</v>
      </c>
      <c r="C1188" s="2">
        <f t="shared" si="268"/>
        <v>50</v>
      </c>
      <c r="D1188" s="2">
        <f t="shared" si="269"/>
        <v>8</v>
      </c>
      <c r="E1188" s="2">
        <f t="shared" si="261"/>
        <v>1184</v>
      </c>
      <c r="F1188" s="11">
        <v>468</v>
      </c>
      <c r="G1188" s="9">
        <v>0.16500000000000001</v>
      </c>
      <c r="H1188" s="9">
        <v>0.1875</v>
      </c>
      <c r="I1188" s="10">
        <v>0.21</v>
      </c>
      <c r="J1188" s="9">
        <v>0.432</v>
      </c>
      <c r="K1188" s="9">
        <v>0.432</v>
      </c>
      <c r="L1188" s="9">
        <v>0.432</v>
      </c>
      <c r="N1188" s="32">
        <f>IF('System Design'!$F$8=1,'Hourly Demand and Generation'!G1188*'System Design'!$F$21,IF('System Design'!$F$8=2,'Hourly Demand and Generation'!H1188*'System Design'!$F$21,IF('System Design'!$F$8=3,'Hourly Demand and Generation'!I1188*'System Design'!$F$21)))</f>
        <v>105</v>
      </c>
      <c r="O1188" s="32">
        <f>IF('System Design'!$F$8=1,'Hourly Demand and Generation'!J1188*'System Design'!$F$22,IF('System Design'!$F$8=2,'Hourly Demand and Generation'!K1188*'System Design'!$F$22,IF('System Design'!$F$8=3,'Hourly Demand and Generation'!L1188*'System Design'!$F$22)))</f>
        <v>1080</v>
      </c>
      <c r="Q1188" s="32">
        <f t="shared" si="257"/>
        <v>0</v>
      </c>
      <c r="R1188" s="32">
        <f t="shared" si="262"/>
        <v>5400</v>
      </c>
      <c r="S1188" s="32">
        <f t="shared" si="263"/>
        <v>0</v>
      </c>
      <c r="T1188" s="32">
        <f t="shared" si="264"/>
        <v>21600</v>
      </c>
      <c r="U1188" s="32">
        <f t="shared" si="265"/>
        <v>0</v>
      </c>
      <c r="V1188" s="32">
        <f t="shared" si="258"/>
        <v>717</v>
      </c>
      <c r="W1188" s="32">
        <f t="shared" si="266"/>
        <v>717</v>
      </c>
      <c r="X1188" s="32">
        <f t="shared" si="267"/>
        <v>717</v>
      </c>
    </row>
    <row r="1189" spans="1:24" x14ac:dyDescent="0.25">
      <c r="A1189" s="2"/>
      <c r="B1189" s="2" t="s">
        <v>3</v>
      </c>
      <c r="C1189" s="2">
        <f t="shared" si="268"/>
        <v>50</v>
      </c>
      <c r="D1189" s="2">
        <f t="shared" si="269"/>
        <v>9</v>
      </c>
      <c r="E1189" s="2">
        <f t="shared" si="261"/>
        <v>1185</v>
      </c>
      <c r="F1189" s="11">
        <v>468</v>
      </c>
      <c r="G1189" s="9">
        <v>0.25</v>
      </c>
      <c r="H1189" s="9">
        <v>0.27</v>
      </c>
      <c r="I1189" s="10">
        <v>0.28999999999999998</v>
      </c>
      <c r="J1189" s="9">
        <v>0.38400000000000001</v>
      </c>
      <c r="K1189" s="9">
        <v>0.38400000000000001</v>
      </c>
      <c r="L1189" s="9">
        <v>0.38400000000000001</v>
      </c>
      <c r="N1189" s="32">
        <f>IF('System Design'!$F$8=1,'Hourly Demand and Generation'!G1189*'System Design'!$F$21,IF('System Design'!$F$8=2,'Hourly Demand and Generation'!H1189*'System Design'!$F$21,IF('System Design'!$F$8=3,'Hourly Demand and Generation'!I1189*'System Design'!$F$21)))</f>
        <v>145</v>
      </c>
      <c r="O1189" s="32">
        <f>IF('System Design'!$F$8=1,'Hourly Demand and Generation'!J1189*'System Design'!$F$22,IF('System Design'!$F$8=2,'Hourly Demand and Generation'!K1189*'System Design'!$F$22,IF('System Design'!$F$8=3,'Hourly Demand and Generation'!L1189*'System Design'!$F$22)))</f>
        <v>960</v>
      </c>
      <c r="Q1189" s="32">
        <f t="shared" si="257"/>
        <v>0</v>
      </c>
      <c r="R1189" s="32">
        <f t="shared" si="262"/>
        <v>5400</v>
      </c>
      <c r="S1189" s="32">
        <f t="shared" si="263"/>
        <v>0</v>
      </c>
      <c r="T1189" s="32">
        <f t="shared" si="264"/>
        <v>21600</v>
      </c>
      <c r="U1189" s="32">
        <f t="shared" si="265"/>
        <v>0</v>
      </c>
      <c r="V1189" s="32">
        <f t="shared" si="258"/>
        <v>637</v>
      </c>
      <c r="W1189" s="32">
        <f t="shared" si="266"/>
        <v>637</v>
      </c>
      <c r="X1189" s="32">
        <f t="shared" si="267"/>
        <v>637</v>
      </c>
    </row>
    <row r="1190" spans="1:24" x14ac:dyDescent="0.25">
      <c r="A1190" s="2"/>
      <c r="B1190" s="2" t="s">
        <v>3</v>
      </c>
      <c r="C1190" s="2">
        <f t="shared" si="268"/>
        <v>50</v>
      </c>
      <c r="D1190" s="2">
        <f t="shared" si="269"/>
        <v>10</v>
      </c>
      <c r="E1190" s="2">
        <f t="shared" si="261"/>
        <v>1186</v>
      </c>
      <c r="F1190" s="11">
        <v>456.3</v>
      </c>
      <c r="G1190" s="9">
        <v>0.33500000000000002</v>
      </c>
      <c r="H1190" s="9">
        <v>0.35499999999999998</v>
      </c>
      <c r="I1190" s="10">
        <v>0.375</v>
      </c>
      <c r="J1190" s="9">
        <v>0.432</v>
      </c>
      <c r="K1190" s="9">
        <v>0.432</v>
      </c>
      <c r="L1190" s="9">
        <v>0.432</v>
      </c>
      <c r="N1190" s="32">
        <f>IF('System Design'!$F$8=1,'Hourly Demand and Generation'!G1190*'System Design'!$F$21,IF('System Design'!$F$8=2,'Hourly Demand and Generation'!H1190*'System Design'!$F$21,IF('System Design'!$F$8=3,'Hourly Demand and Generation'!I1190*'System Design'!$F$21)))</f>
        <v>187.5</v>
      </c>
      <c r="O1190" s="32">
        <f>IF('System Design'!$F$8=1,'Hourly Demand and Generation'!J1190*'System Design'!$F$22,IF('System Design'!$F$8=2,'Hourly Demand and Generation'!K1190*'System Design'!$F$22,IF('System Design'!$F$8=3,'Hourly Demand and Generation'!L1190*'System Design'!$F$22)))</f>
        <v>1080</v>
      </c>
      <c r="Q1190" s="32">
        <f t="shared" si="257"/>
        <v>0</v>
      </c>
      <c r="R1190" s="32">
        <f t="shared" si="262"/>
        <v>5400</v>
      </c>
      <c r="S1190" s="32">
        <f t="shared" si="263"/>
        <v>0</v>
      </c>
      <c r="T1190" s="32">
        <f t="shared" si="264"/>
        <v>21600</v>
      </c>
      <c r="U1190" s="32">
        <f t="shared" si="265"/>
        <v>0</v>
      </c>
      <c r="V1190" s="32">
        <f t="shared" si="258"/>
        <v>811.2</v>
      </c>
      <c r="W1190" s="32">
        <f t="shared" si="266"/>
        <v>811.2</v>
      </c>
      <c r="X1190" s="32">
        <f t="shared" si="267"/>
        <v>811.2</v>
      </c>
    </row>
    <row r="1191" spans="1:24" x14ac:dyDescent="0.25">
      <c r="A1191" s="2"/>
      <c r="B1191" s="2" t="s">
        <v>3</v>
      </c>
      <c r="C1191" s="2">
        <f t="shared" si="268"/>
        <v>50</v>
      </c>
      <c r="D1191" s="2">
        <f t="shared" si="269"/>
        <v>11</v>
      </c>
      <c r="E1191" s="2">
        <f t="shared" si="261"/>
        <v>1187</v>
      </c>
      <c r="F1191" s="11">
        <v>450.45</v>
      </c>
      <c r="G1191" s="9">
        <v>0.41499999999999998</v>
      </c>
      <c r="H1191" s="9">
        <v>0.4375</v>
      </c>
      <c r="I1191" s="10">
        <v>0.46</v>
      </c>
      <c r="J1191" s="9">
        <v>0.38400000000000001</v>
      </c>
      <c r="K1191" s="9">
        <v>0.38400000000000001</v>
      </c>
      <c r="L1191" s="9">
        <v>0.38400000000000001</v>
      </c>
      <c r="N1191" s="32">
        <f>IF('System Design'!$F$8=1,'Hourly Demand and Generation'!G1191*'System Design'!$F$21,IF('System Design'!$F$8=2,'Hourly Demand and Generation'!H1191*'System Design'!$F$21,IF('System Design'!$F$8=3,'Hourly Demand and Generation'!I1191*'System Design'!$F$21)))</f>
        <v>230</v>
      </c>
      <c r="O1191" s="32">
        <f>IF('System Design'!$F$8=1,'Hourly Demand and Generation'!J1191*'System Design'!$F$22,IF('System Design'!$F$8=2,'Hourly Demand and Generation'!K1191*'System Design'!$F$22,IF('System Design'!$F$8=3,'Hourly Demand and Generation'!L1191*'System Design'!$F$22)))</f>
        <v>960</v>
      </c>
      <c r="Q1191" s="32">
        <f t="shared" si="257"/>
        <v>0</v>
      </c>
      <c r="R1191" s="32">
        <f t="shared" si="262"/>
        <v>5400</v>
      </c>
      <c r="S1191" s="32">
        <f t="shared" si="263"/>
        <v>0</v>
      </c>
      <c r="T1191" s="32">
        <f t="shared" si="264"/>
        <v>21600</v>
      </c>
      <c r="U1191" s="32">
        <f t="shared" si="265"/>
        <v>0</v>
      </c>
      <c r="V1191" s="32">
        <f t="shared" si="258"/>
        <v>739.55</v>
      </c>
      <c r="W1191" s="32">
        <f t="shared" si="266"/>
        <v>739.55</v>
      </c>
      <c r="X1191" s="32">
        <f t="shared" si="267"/>
        <v>739.55</v>
      </c>
    </row>
    <row r="1192" spans="1:24" x14ac:dyDescent="0.25">
      <c r="A1192" s="2"/>
      <c r="B1192" s="2" t="s">
        <v>3</v>
      </c>
      <c r="C1192" s="2">
        <f t="shared" si="268"/>
        <v>50</v>
      </c>
      <c r="D1192" s="2">
        <f t="shared" si="269"/>
        <v>12</v>
      </c>
      <c r="E1192" s="2">
        <f t="shared" si="261"/>
        <v>1188</v>
      </c>
      <c r="F1192" s="11">
        <v>450.45</v>
      </c>
      <c r="G1192" s="9">
        <v>0.5</v>
      </c>
      <c r="H1192" s="9">
        <v>0.5</v>
      </c>
      <c r="I1192" s="10">
        <v>0.5</v>
      </c>
      <c r="J1192" s="9">
        <v>0.36</v>
      </c>
      <c r="K1192" s="9">
        <v>0.36</v>
      </c>
      <c r="L1192" s="9">
        <v>0.36</v>
      </c>
      <c r="N1192" s="32">
        <f>IF('System Design'!$F$8=1,'Hourly Demand and Generation'!G1192*'System Design'!$F$21,IF('System Design'!$F$8=2,'Hourly Demand and Generation'!H1192*'System Design'!$F$21,IF('System Design'!$F$8=3,'Hourly Demand and Generation'!I1192*'System Design'!$F$21)))</f>
        <v>250</v>
      </c>
      <c r="O1192" s="32">
        <f>IF('System Design'!$F$8=1,'Hourly Demand and Generation'!J1192*'System Design'!$F$22,IF('System Design'!$F$8=2,'Hourly Demand and Generation'!K1192*'System Design'!$F$22,IF('System Design'!$F$8=3,'Hourly Demand and Generation'!L1192*'System Design'!$F$22)))</f>
        <v>900</v>
      </c>
      <c r="Q1192" s="32">
        <f t="shared" si="257"/>
        <v>0</v>
      </c>
      <c r="R1192" s="32">
        <f t="shared" si="262"/>
        <v>5400</v>
      </c>
      <c r="S1192" s="32">
        <f t="shared" si="263"/>
        <v>0</v>
      </c>
      <c r="T1192" s="32">
        <f t="shared" si="264"/>
        <v>21600</v>
      </c>
      <c r="U1192" s="32">
        <f t="shared" si="265"/>
        <v>0</v>
      </c>
      <c r="V1192" s="32">
        <f t="shared" si="258"/>
        <v>699.55</v>
      </c>
      <c r="W1192" s="32">
        <f t="shared" si="266"/>
        <v>699.55</v>
      </c>
      <c r="X1192" s="32">
        <f t="shared" si="267"/>
        <v>699.55</v>
      </c>
    </row>
    <row r="1193" spans="1:24" x14ac:dyDescent="0.25">
      <c r="A1193" s="2"/>
      <c r="B1193" s="2" t="s">
        <v>3</v>
      </c>
      <c r="C1193" s="2">
        <f t="shared" si="268"/>
        <v>50</v>
      </c>
      <c r="D1193" s="2">
        <f t="shared" si="269"/>
        <v>13</v>
      </c>
      <c r="E1193" s="2">
        <f t="shared" si="261"/>
        <v>1189</v>
      </c>
      <c r="F1193" s="11">
        <v>468</v>
      </c>
      <c r="G1193" s="9">
        <v>0.41499999999999998</v>
      </c>
      <c r="H1193" s="9">
        <v>0.4375</v>
      </c>
      <c r="I1193" s="10">
        <v>0.46</v>
      </c>
      <c r="J1193" s="9">
        <v>0.38400000000000001</v>
      </c>
      <c r="K1193" s="9">
        <v>0.38400000000000001</v>
      </c>
      <c r="L1193" s="9">
        <v>0.38400000000000001</v>
      </c>
      <c r="N1193" s="32">
        <f>IF('System Design'!$F$8=1,'Hourly Demand and Generation'!G1193*'System Design'!$F$21,IF('System Design'!$F$8=2,'Hourly Demand and Generation'!H1193*'System Design'!$F$21,IF('System Design'!$F$8=3,'Hourly Demand and Generation'!I1193*'System Design'!$F$21)))</f>
        <v>230</v>
      </c>
      <c r="O1193" s="32">
        <f>IF('System Design'!$F$8=1,'Hourly Demand and Generation'!J1193*'System Design'!$F$22,IF('System Design'!$F$8=2,'Hourly Demand and Generation'!K1193*'System Design'!$F$22,IF('System Design'!$F$8=3,'Hourly Demand and Generation'!L1193*'System Design'!$F$22)))</f>
        <v>960</v>
      </c>
      <c r="Q1193" s="32">
        <f t="shared" si="257"/>
        <v>0</v>
      </c>
      <c r="R1193" s="32">
        <f t="shared" si="262"/>
        <v>5400</v>
      </c>
      <c r="S1193" s="32">
        <f t="shared" si="263"/>
        <v>0</v>
      </c>
      <c r="T1193" s="32">
        <f t="shared" si="264"/>
        <v>21600</v>
      </c>
      <c r="U1193" s="32">
        <f t="shared" si="265"/>
        <v>0</v>
      </c>
      <c r="V1193" s="32">
        <f t="shared" si="258"/>
        <v>722</v>
      </c>
      <c r="W1193" s="32">
        <f t="shared" si="266"/>
        <v>722</v>
      </c>
      <c r="X1193" s="32">
        <f t="shared" si="267"/>
        <v>722</v>
      </c>
    </row>
    <row r="1194" spans="1:24" x14ac:dyDescent="0.25">
      <c r="A1194" s="2"/>
      <c r="B1194" s="2" t="s">
        <v>3</v>
      </c>
      <c r="C1194" s="2">
        <f t="shared" si="268"/>
        <v>50</v>
      </c>
      <c r="D1194" s="2">
        <f t="shared" si="269"/>
        <v>14</v>
      </c>
      <c r="E1194" s="2">
        <f t="shared" si="261"/>
        <v>1190</v>
      </c>
      <c r="F1194" s="11">
        <v>468</v>
      </c>
      <c r="G1194" s="9">
        <v>0.33500000000000002</v>
      </c>
      <c r="H1194" s="9">
        <v>0.35499999999999998</v>
      </c>
      <c r="I1194" s="10">
        <v>0.375</v>
      </c>
      <c r="J1194" s="9">
        <v>0.40799999999999997</v>
      </c>
      <c r="K1194" s="9">
        <v>0.40799999999999997</v>
      </c>
      <c r="L1194" s="9">
        <v>0.40799999999999997</v>
      </c>
      <c r="N1194" s="32">
        <f>IF('System Design'!$F$8=1,'Hourly Demand and Generation'!G1194*'System Design'!$F$21,IF('System Design'!$F$8=2,'Hourly Demand and Generation'!H1194*'System Design'!$F$21,IF('System Design'!$F$8=3,'Hourly Demand and Generation'!I1194*'System Design'!$F$21)))</f>
        <v>187.5</v>
      </c>
      <c r="O1194" s="32">
        <f>IF('System Design'!$F$8=1,'Hourly Demand and Generation'!J1194*'System Design'!$F$22,IF('System Design'!$F$8=2,'Hourly Demand and Generation'!K1194*'System Design'!$F$22,IF('System Design'!$F$8=3,'Hourly Demand and Generation'!L1194*'System Design'!$F$22)))</f>
        <v>1019.9999999999999</v>
      </c>
      <c r="Q1194" s="32">
        <f t="shared" si="257"/>
        <v>0</v>
      </c>
      <c r="R1194" s="32">
        <f t="shared" si="262"/>
        <v>5400</v>
      </c>
      <c r="S1194" s="32">
        <f t="shared" si="263"/>
        <v>0</v>
      </c>
      <c r="T1194" s="32">
        <f t="shared" si="264"/>
        <v>21600</v>
      </c>
      <c r="U1194" s="32">
        <f t="shared" si="265"/>
        <v>0</v>
      </c>
      <c r="V1194" s="32">
        <f t="shared" si="258"/>
        <v>739.5</v>
      </c>
      <c r="W1194" s="32">
        <f t="shared" si="266"/>
        <v>739.5</v>
      </c>
      <c r="X1194" s="32">
        <f t="shared" si="267"/>
        <v>739.5</v>
      </c>
    </row>
    <row r="1195" spans="1:24" x14ac:dyDescent="0.25">
      <c r="A1195" s="2"/>
      <c r="B1195" s="2" t="s">
        <v>3</v>
      </c>
      <c r="C1195" s="2">
        <f t="shared" si="268"/>
        <v>50</v>
      </c>
      <c r="D1195" s="2">
        <f t="shared" si="269"/>
        <v>15</v>
      </c>
      <c r="E1195" s="2">
        <f t="shared" si="261"/>
        <v>1191</v>
      </c>
      <c r="F1195" s="11">
        <v>497.25</v>
      </c>
      <c r="G1195" s="9">
        <v>0.25</v>
      </c>
      <c r="H1195" s="9">
        <v>0.27</v>
      </c>
      <c r="I1195" s="10">
        <v>0.28999999999999998</v>
      </c>
      <c r="J1195" s="9">
        <v>0.432</v>
      </c>
      <c r="K1195" s="9">
        <v>0.432</v>
      </c>
      <c r="L1195" s="9">
        <v>0.432</v>
      </c>
      <c r="N1195" s="32">
        <f>IF('System Design'!$F$8=1,'Hourly Demand and Generation'!G1195*'System Design'!$F$21,IF('System Design'!$F$8=2,'Hourly Demand and Generation'!H1195*'System Design'!$F$21,IF('System Design'!$F$8=3,'Hourly Demand and Generation'!I1195*'System Design'!$F$21)))</f>
        <v>145</v>
      </c>
      <c r="O1195" s="32">
        <f>IF('System Design'!$F$8=1,'Hourly Demand and Generation'!J1195*'System Design'!$F$22,IF('System Design'!$F$8=2,'Hourly Demand and Generation'!K1195*'System Design'!$F$22,IF('System Design'!$F$8=3,'Hourly Demand and Generation'!L1195*'System Design'!$F$22)))</f>
        <v>1080</v>
      </c>
      <c r="Q1195" s="32">
        <f t="shared" si="257"/>
        <v>0</v>
      </c>
      <c r="R1195" s="32">
        <f t="shared" si="262"/>
        <v>5400</v>
      </c>
      <c r="S1195" s="32">
        <f t="shared" si="263"/>
        <v>0</v>
      </c>
      <c r="T1195" s="32">
        <f t="shared" si="264"/>
        <v>21600</v>
      </c>
      <c r="U1195" s="32">
        <f t="shared" si="265"/>
        <v>0</v>
      </c>
      <c r="V1195" s="32">
        <f t="shared" si="258"/>
        <v>727.75</v>
      </c>
      <c r="W1195" s="32">
        <f t="shared" si="266"/>
        <v>727.75</v>
      </c>
      <c r="X1195" s="32">
        <f t="shared" si="267"/>
        <v>727.75</v>
      </c>
    </row>
    <row r="1196" spans="1:24" x14ac:dyDescent="0.25">
      <c r="A1196" s="2"/>
      <c r="B1196" s="2" t="s">
        <v>3</v>
      </c>
      <c r="C1196" s="2">
        <f t="shared" si="268"/>
        <v>50</v>
      </c>
      <c r="D1196" s="2">
        <f t="shared" si="269"/>
        <v>16</v>
      </c>
      <c r="E1196" s="2">
        <f t="shared" si="261"/>
        <v>1192</v>
      </c>
      <c r="F1196" s="11">
        <v>526.5</v>
      </c>
      <c r="G1196" s="9">
        <v>0.16500000000000001</v>
      </c>
      <c r="H1196" s="9">
        <v>0.1875</v>
      </c>
      <c r="I1196" s="10">
        <v>0.21</v>
      </c>
      <c r="J1196" s="9">
        <v>0.432</v>
      </c>
      <c r="K1196" s="9">
        <v>0.432</v>
      </c>
      <c r="L1196" s="9">
        <v>0.432</v>
      </c>
      <c r="N1196" s="32">
        <f>IF('System Design'!$F$8=1,'Hourly Demand and Generation'!G1196*'System Design'!$F$21,IF('System Design'!$F$8=2,'Hourly Demand and Generation'!H1196*'System Design'!$F$21,IF('System Design'!$F$8=3,'Hourly Demand and Generation'!I1196*'System Design'!$F$21)))</f>
        <v>105</v>
      </c>
      <c r="O1196" s="32">
        <f>IF('System Design'!$F$8=1,'Hourly Demand and Generation'!J1196*'System Design'!$F$22,IF('System Design'!$F$8=2,'Hourly Demand and Generation'!K1196*'System Design'!$F$22,IF('System Design'!$F$8=3,'Hourly Demand and Generation'!L1196*'System Design'!$F$22)))</f>
        <v>1080</v>
      </c>
      <c r="Q1196" s="32">
        <f t="shared" si="257"/>
        <v>0</v>
      </c>
      <c r="R1196" s="32">
        <f t="shared" si="262"/>
        <v>5400</v>
      </c>
      <c r="S1196" s="32">
        <f t="shared" si="263"/>
        <v>0</v>
      </c>
      <c r="T1196" s="32">
        <f t="shared" si="264"/>
        <v>21600</v>
      </c>
      <c r="U1196" s="32">
        <f t="shared" si="265"/>
        <v>0</v>
      </c>
      <c r="V1196" s="32">
        <f t="shared" si="258"/>
        <v>658.5</v>
      </c>
      <c r="W1196" s="32">
        <f t="shared" si="266"/>
        <v>658.5</v>
      </c>
      <c r="X1196" s="32">
        <f t="shared" si="267"/>
        <v>658.5</v>
      </c>
    </row>
    <row r="1197" spans="1:24" x14ac:dyDescent="0.25">
      <c r="A1197" s="2"/>
      <c r="B1197" s="2" t="s">
        <v>3</v>
      </c>
      <c r="C1197" s="2">
        <f t="shared" si="268"/>
        <v>50</v>
      </c>
      <c r="D1197" s="2">
        <f t="shared" si="269"/>
        <v>17</v>
      </c>
      <c r="E1197" s="2">
        <f t="shared" si="261"/>
        <v>1193</v>
      </c>
      <c r="F1197" s="11">
        <v>555.75</v>
      </c>
      <c r="G1197" s="9">
        <v>8.5000000000000006E-2</v>
      </c>
      <c r="H1197" s="9">
        <v>0.105</v>
      </c>
      <c r="I1197" s="10">
        <v>0.125</v>
      </c>
      <c r="J1197" s="9">
        <v>0.48</v>
      </c>
      <c r="K1197" s="9">
        <v>0.48</v>
      </c>
      <c r="L1197" s="9">
        <v>0.48</v>
      </c>
      <c r="N1197" s="32">
        <f>IF('System Design'!$F$8=1,'Hourly Demand and Generation'!G1197*'System Design'!$F$21,IF('System Design'!$F$8=2,'Hourly Demand and Generation'!H1197*'System Design'!$F$21,IF('System Design'!$F$8=3,'Hourly Demand and Generation'!I1197*'System Design'!$F$21)))</f>
        <v>62.5</v>
      </c>
      <c r="O1197" s="32">
        <f>IF('System Design'!$F$8=1,'Hourly Demand and Generation'!J1197*'System Design'!$F$22,IF('System Design'!$F$8=2,'Hourly Demand and Generation'!K1197*'System Design'!$F$22,IF('System Design'!$F$8=3,'Hourly Demand and Generation'!L1197*'System Design'!$F$22)))</f>
        <v>1200</v>
      </c>
      <c r="Q1197" s="32">
        <f t="shared" si="257"/>
        <v>0</v>
      </c>
      <c r="R1197" s="32">
        <f t="shared" si="262"/>
        <v>5400</v>
      </c>
      <c r="S1197" s="32">
        <f t="shared" si="263"/>
        <v>0</v>
      </c>
      <c r="T1197" s="32">
        <f t="shared" si="264"/>
        <v>21600</v>
      </c>
      <c r="U1197" s="32">
        <f t="shared" si="265"/>
        <v>0</v>
      </c>
      <c r="V1197" s="32">
        <f t="shared" si="258"/>
        <v>706.75</v>
      </c>
      <c r="W1197" s="32">
        <f t="shared" si="266"/>
        <v>706.75</v>
      </c>
      <c r="X1197" s="32">
        <f t="shared" si="267"/>
        <v>706.75</v>
      </c>
    </row>
    <row r="1198" spans="1:24" x14ac:dyDescent="0.25">
      <c r="A1198" s="2"/>
      <c r="B1198" s="2" t="s">
        <v>3</v>
      </c>
      <c r="C1198" s="2">
        <f t="shared" si="268"/>
        <v>50</v>
      </c>
      <c r="D1198" s="2">
        <f t="shared" si="269"/>
        <v>18</v>
      </c>
      <c r="E1198" s="2">
        <f t="shared" si="261"/>
        <v>1194</v>
      </c>
      <c r="F1198" s="11">
        <v>585</v>
      </c>
      <c r="G1198" s="9">
        <v>0.04</v>
      </c>
      <c r="H1198" s="9">
        <v>6.25E-2</v>
      </c>
      <c r="I1198" s="10">
        <v>8.5000000000000006E-2</v>
      </c>
      <c r="J1198" s="9">
        <v>0.45600000000000002</v>
      </c>
      <c r="K1198" s="9">
        <v>0.45600000000000002</v>
      </c>
      <c r="L1198" s="9">
        <v>0.45600000000000002</v>
      </c>
      <c r="N1198" s="32">
        <f>IF('System Design'!$F$8=1,'Hourly Demand and Generation'!G1198*'System Design'!$F$21,IF('System Design'!$F$8=2,'Hourly Demand and Generation'!H1198*'System Design'!$F$21,IF('System Design'!$F$8=3,'Hourly Demand and Generation'!I1198*'System Design'!$F$21)))</f>
        <v>42.5</v>
      </c>
      <c r="O1198" s="32">
        <f>IF('System Design'!$F$8=1,'Hourly Demand and Generation'!J1198*'System Design'!$F$22,IF('System Design'!$F$8=2,'Hourly Demand and Generation'!K1198*'System Design'!$F$22,IF('System Design'!$F$8=3,'Hourly Demand and Generation'!L1198*'System Design'!$F$22)))</f>
        <v>1140</v>
      </c>
      <c r="Q1198" s="32">
        <f t="shared" si="257"/>
        <v>0</v>
      </c>
      <c r="R1198" s="32">
        <f t="shared" si="262"/>
        <v>5400</v>
      </c>
      <c r="S1198" s="32">
        <f t="shared" si="263"/>
        <v>0</v>
      </c>
      <c r="T1198" s="32">
        <f t="shared" si="264"/>
        <v>21600</v>
      </c>
      <c r="U1198" s="32">
        <f t="shared" si="265"/>
        <v>0</v>
      </c>
      <c r="V1198" s="32">
        <f t="shared" si="258"/>
        <v>597.5</v>
      </c>
      <c r="W1198" s="32">
        <f t="shared" si="266"/>
        <v>597.5</v>
      </c>
      <c r="X1198" s="32">
        <f t="shared" si="267"/>
        <v>597.5</v>
      </c>
    </row>
    <row r="1199" spans="1:24" x14ac:dyDescent="0.25">
      <c r="A1199" s="2"/>
      <c r="B1199" s="2" t="s">
        <v>3</v>
      </c>
      <c r="C1199" s="2">
        <f t="shared" si="268"/>
        <v>50</v>
      </c>
      <c r="D1199" s="2">
        <f t="shared" si="269"/>
        <v>19</v>
      </c>
      <c r="E1199" s="2">
        <f t="shared" si="261"/>
        <v>1195</v>
      </c>
      <c r="F1199" s="11">
        <v>567.45000000000005</v>
      </c>
      <c r="G1199" s="9">
        <v>0</v>
      </c>
      <c r="H1199" s="9">
        <v>0.02</v>
      </c>
      <c r="I1199" s="9">
        <v>0.04</v>
      </c>
      <c r="J1199" s="9">
        <v>0.432</v>
      </c>
      <c r="K1199" s="9">
        <v>0.432</v>
      </c>
      <c r="L1199" s="9">
        <v>0.432</v>
      </c>
      <c r="N1199" s="32">
        <f>IF('System Design'!$F$8=1,'Hourly Demand and Generation'!G1199*'System Design'!$F$21,IF('System Design'!$F$8=2,'Hourly Demand and Generation'!H1199*'System Design'!$F$21,IF('System Design'!$F$8=3,'Hourly Demand and Generation'!I1199*'System Design'!$F$21)))</f>
        <v>20</v>
      </c>
      <c r="O1199" s="32">
        <f>IF('System Design'!$F$8=1,'Hourly Demand and Generation'!J1199*'System Design'!$F$22,IF('System Design'!$F$8=2,'Hourly Demand and Generation'!K1199*'System Design'!$F$22,IF('System Design'!$F$8=3,'Hourly Demand and Generation'!L1199*'System Design'!$F$22)))</f>
        <v>1080</v>
      </c>
      <c r="Q1199" s="32">
        <f t="shared" si="257"/>
        <v>0</v>
      </c>
      <c r="R1199" s="32">
        <f t="shared" si="262"/>
        <v>5400</v>
      </c>
      <c r="S1199" s="32">
        <f t="shared" si="263"/>
        <v>0</v>
      </c>
      <c r="T1199" s="32">
        <f t="shared" si="264"/>
        <v>21600</v>
      </c>
      <c r="U1199" s="32">
        <f t="shared" si="265"/>
        <v>0</v>
      </c>
      <c r="V1199" s="32">
        <f t="shared" si="258"/>
        <v>532.54999999999995</v>
      </c>
      <c r="W1199" s="32">
        <f t="shared" si="266"/>
        <v>532.54999999999995</v>
      </c>
      <c r="X1199" s="32">
        <f t="shared" si="267"/>
        <v>532.54999999999995</v>
      </c>
    </row>
    <row r="1200" spans="1:24" x14ac:dyDescent="0.25">
      <c r="A1200" s="2"/>
      <c r="B1200" s="2" t="s">
        <v>3</v>
      </c>
      <c r="C1200" s="2">
        <f t="shared" si="268"/>
        <v>50</v>
      </c>
      <c r="D1200" s="2">
        <f t="shared" si="269"/>
        <v>20</v>
      </c>
      <c r="E1200" s="2">
        <f t="shared" si="261"/>
        <v>1196</v>
      </c>
      <c r="F1200" s="11">
        <v>555.75</v>
      </c>
      <c r="G1200" s="9">
        <v>0</v>
      </c>
      <c r="H1200" s="9">
        <v>0</v>
      </c>
      <c r="I1200" s="10">
        <v>0</v>
      </c>
      <c r="J1200" s="9">
        <v>0.432</v>
      </c>
      <c r="K1200" s="9">
        <v>0.432</v>
      </c>
      <c r="L1200" s="9">
        <v>0.432</v>
      </c>
      <c r="N1200" s="32">
        <f>IF('System Design'!$F$8=1,'Hourly Demand and Generation'!G1200*'System Design'!$F$21,IF('System Design'!$F$8=2,'Hourly Demand and Generation'!H1200*'System Design'!$F$21,IF('System Design'!$F$8=3,'Hourly Demand and Generation'!I1200*'System Design'!$F$21)))</f>
        <v>0</v>
      </c>
      <c r="O1200" s="32">
        <f>IF('System Design'!$F$8=1,'Hourly Demand and Generation'!J1200*'System Design'!$F$22,IF('System Design'!$F$8=2,'Hourly Demand and Generation'!K1200*'System Design'!$F$22,IF('System Design'!$F$8=3,'Hourly Demand and Generation'!L1200*'System Design'!$F$22)))</f>
        <v>1080</v>
      </c>
      <c r="Q1200" s="32">
        <f t="shared" si="257"/>
        <v>0</v>
      </c>
      <c r="R1200" s="32">
        <f t="shared" si="262"/>
        <v>5400</v>
      </c>
      <c r="S1200" s="32">
        <f t="shared" si="263"/>
        <v>0</v>
      </c>
      <c r="T1200" s="32">
        <f t="shared" si="264"/>
        <v>21600</v>
      </c>
      <c r="U1200" s="32">
        <f t="shared" si="265"/>
        <v>0</v>
      </c>
      <c r="V1200" s="32">
        <f t="shared" si="258"/>
        <v>524.25</v>
      </c>
      <c r="W1200" s="32">
        <f t="shared" si="266"/>
        <v>524.25</v>
      </c>
      <c r="X1200" s="32">
        <f t="shared" si="267"/>
        <v>524.25</v>
      </c>
    </row>
    <row r="1201" spans="1:24" x14ac:dyDescent="0.25">
      <c r="A1201" s="2"/>
      <c r="B1201" s="2" t="s">
        <v>3</v>
      </c>
      <c r="C1201" s="2">
        <f t="shared" si="268"/>
        <v>50</v>
      </c>
      <c r="D1201" s="2">
        <f t="shared" si="269"/>
        <v>21</v>
      </c>
      <c r="E1201" s="2">
        <f t="shared" si="261"/>
        <v>1197</v>
      </c>
      <c r="F1201" s="11">
        <v>526.5</v>
      </c>
      <c r="G1201" s="9">
        <v>0</v>
      </c>
      <c r="H1201" s="9">
        <v>0</v>
      </c>
      <c r="I1201" s="10">
        <v>0</v>
      </c>
      <c r="J1201" s="9">
        <v>0.432</v>
      </c>
      <c r="K1201" s="9">
        <v>0.432</v>
      </c>
      <c r="L1201" s="9">
        <v>0.432</v>
      </c>
      <c r="N1201" s="32">
        <f>IF('System Design'!$F$8=1,'Hourly Demand and Generation'!G1201*'System Design'!$F$21,IF('System Design'!$F$8=2,'Hourly Demand and Generation'!H1201*'System Design'!$F$21,IF('System Design'!$F$8=3,'Hourly Demand and Generation'!I1201*'System Design'!$F$21)))</f>
        <v>0</v>
      </c>
      <c r="O1201" s="32">
        <f>IF('System Design'!$F$8=1,'Hourly Demand and Generation'!J1201*'System Design'!$F$22,IF('System Design'!$F$8=2,'Hourly Demand and Generation'!K1201*'System Design'!$F$22,IF('System Design'!$F$8=3,'Hourly Demand and Generation'!L1201*'System Design'!$F$22)))</f>
        <v>1080</v>
      </c>
      <c r="Q1201" s="32">
        <f t="shared" si="257"/>
        <v>0</v>
      </c>
      <c r="R1201" s="32">
        <f t="shared" si="262"/>
        <v>5400</v>
      </c>
      <c r="S1201" s="32">
        <f t="shared" si="263"/>
        <v>0</v>
      </c>
      <c r="T1201" s="32">
        <f t="shared" si="264"/>
        <v>21600</v>
      </c>
      <c r="U1201" s="32">
        <f t="shared" si="265"/>
        <v>0</v>
      </c>
      <c r="V1201" s="32">
        <f t="shared" si="258"/>
        <v>553.5</v>
      </c>
      <c r="W1201" s="32">
        <f t="shared" si="266"/>
        <v>553.5</v>
      </c>
      <c r="X1201" s="32">
        <f t="shared" si="267"/>
        <v>553.5</v>
      </c>
    </row>
    <row r="1202" spans="1:24" x14ac:dyDescent="0.25">
      <c r="A1202" s="2"/>
      <c r="B1202" s="2" t="s">
        <v>3</v>
      </c>
      <c r="C1202" s="2">
        <f t="shared" si="268"/>
        <v>50</v>
      </c>
      <c r="D1202" s="2">
        <f t="shared" si="269"/>
        <v>22</v>
      </c>
      <c r="E1202" s="2">
        <f t="shared" si="261"/>
        <v>1198</v>
      </c>
      <c r="F1202" s="11">
        <v>497.25</v>
      </c>
      <c r="G1202" s="9">
        <v>0</v>
      </c>
      <c r="H1202" s="9">
        <v>0</v>
      </c>
      <c r="I1202" s="10">
        <v>0</v>
      </c>
      <c r="J1202" s="9">
        <v>0.45600000000000002</v>
      </c>
      <c r="K1202" s="9">
        <v>0.45600000000000002</v>
      </c>
      <c r="L1202" s="9">
        <v>0.45600000000000002</v>
      </c>
      <c r="N1202" s="32">
        <f>IF('System Design'!$F$8=1,'Hourly Demand and Generation'!G1202*'System Design'!$F$21,IF('System Design'!$F$8=2,'Hourly Demand and Generation'!H1202*'System Design'!$F$21,IF('System Design'!$F$8=3,'Hourly Demand and Generation'!I1202*'System Design'!$F$21)))</f>
        <v>0</v>
      </c>
      <c r="O1202" s="32">
        <f>IF('System Design'!$F$8=1,'Hourly Demand and Generation'!J1202*'System Design'!$F$22,IF('System Design'!$F$8=2,'Hourly Demand and Generation'!K1202*'System Design'!$F$22,IF('System Design'!$F$8=3,'Hourly Demand and Generation'!L1202*'System Design'!$F$22)))</f>
        <v>1140</v>
      </c>
      <c r="Q1202" s="32">
        <f t="shared" si="257"/>
        <v>0</v>
      </c>
      <c r="R1202" s="32">
        <f t="shared" si="262"/>
        <v>5400</v>
      </c>
      <c r="S1202" s="32">
        <f t="shared" si="263"/>
        <v>0</v>
      </c>
      <c r="T1202" s="32">
        <f t="shared" si="264"/>
        <v>21600</v>
      </c>
      <c r="U1202" s="32">
        <f t="shared" si="265"/>
        <v>0</v>
      </c>
      <c r="V1202" s="32">
        <f t="shared" si="258"/>
        <v>642.75</v>
      </c>
      <c r="W1202" s="32">
        <f t="shared" si="266"/>
        <v>642.75</v>
      </c>
      <c r="X1202" s="32">
        <f t="shared" si="267"/>
        <v>642.75</v>
      </c>
    </row>
    <row r="1203" spans="1:24" x14ac:dyDescent="0.25">
      <c r="A1203" s="2"/>
      <c r="B1203" s="2" t="s">
        <v>3</v>
      </c>
      <c r="C1203" s="2">
        <f t="shared" si="268"/>
        <v>50</v>
      </c>
      <c r="D1203" s="2">
        <f t="shared" si="269"/>
        <v>23</v>
      </c>
      <c r="E1203" s="2">
        <f t="shared" si="261"/>
        <v>1199</v>
      </c>
      <c r="F1203" s="11">
        <v>468</v>
      </c>
      <c r="G1203" s="9">
        <v>0</v>
      </c>
      <c r="H1203" s="9">
        <v>0</v>
      </c>
      <c r="I1203" s="10">
        <v>0</v>
      </c>
      <c r="J1203" s="9">
        <v>0.38400000000000001</v>
      </c>
      <c r="K1203" s="9">
        <v>0.38400000000000001</v>
      </c>
      <c r="L1203" s="9">
        <v>0.38400000000000001</v>
      </c>
      <c r="N1203" s="32">
        <f>IF('System Design'!$F$8=1,'Hourly Demand and Generation'!G1203*'System Design'!$F$21,IF('System Design'!$F$8=2,'Hourly Demand and Generation'!H1203*'System Design'!$F$21,IF('System Design'!$F$8=3,'Hourly Demand and Generation'!I1203*'System Design'!$F$21)))</f>
        <v>0</v>
      </c>
      <c r="O1203" s="32">
        <f>IF('System Design'!$F$8=1,'Hourly Demand and Generation'!J1203*'System Design'!$F$22,IF('System Design'!$F$8=2,'Hourly Demand and Generation'!K1203*'System Design'!$F$22,IF('System Design'!$F$8=3,'Hourly Demand and Generation'!L1203*'System Design'!$F$22)))</f>
        <v>960</v>
      </c>
      <c r="Q1203" s="32">
        <f t="shared" si="257"/>
        <v>0</v>
      </c>
      <c r="R1203" s="32">
        <f t="shared" si="262"/>
        <v>5400</v>
      </c>
      <c r="S1203" s="32">
        <f t="shared" si="263"/>
        <v>0</v>
      </c>
      <c r="T1203" s="32">
        <f t="shared" si="264"/>
        <v>21600</v>
      </c>
      <c r="U1203" s="32">
        <f t="shared" si="265"/>
        <v>0</v>
      </c>
      <c r="V1203" s="32">
        <f t="shared" si="258"/>
        <v>492</v>
      </c>
      <c r="W1203" s="32">
        <f t="shared" si="266"/>
        <v>492</v>
      </c>
      <c r="X1203" s="32">
        <f t="shared" si="267"/>
        <v>492</v>
      </c>
    </row>
    <row r="1204" spans="1:24" x14ac:dyDescent="0.25">
      <c r="A1204" s="2"/>
      <c r="B1204" s="2" t="s">
        <v>3</v>
      </c>
      <c r="C1204" s="2">
        <f t="shared" si="268"/>
        <v>50</v>
      </c>
      <c r="D1204" s="2">
        <f t="shared" si="269"/>
        <v>24</v>
      </c>
      <c r="E1204" s="2">
        <f t="shared" si="261"/>
        <v>1200</v>
      </c>
      <c r="F1204" s="11">
        <v>409.5</v>
      </c>
      <c r="G1204" s="9">
        <v>0</v>
      </c>
      <c r="H1204" s="9">
        <v>0</v>
      </c>
      <c r="I1204" s="10">
        <v>0</v>
      </c>
      <c r="J1204" s="9">
        <v>0.38400000000000001</v>
      </c>
      <c r="K1204" s="9">
        <v>0.38400000000000001</v>
      </c>
      <c r="L1204" s="9">
        <v>0.38400000000000001</v>
      </c>
      <c r="N1204" s="32">
        <f>IF('System Design'!$F$8=1,'Hourly Demand and Generation'!G1204*'System Design'!$F$21,IF('System Design'!$F$8=2,'Hourly Demand and Generation'!H1204*'System Design'!$F$21,IF('System Design'!$F$8=3,'Hourly Demand and Generation'!I1204*'System Design'!$F$21)))</f>
        <v>0</v>
      </c>
      <c r="O1204" s="32">
        <f>IF('System Design'!$F$8=1,'Hourly Demand and Generation'!J1204*'System Design'!$F$22,IF('System Design'!$F$8=2,'Hourly Demand and Generation'!K1204*'System Design'!$F$22,IF('System Design'!$F$8=3,'Hourly Demand and Generation'!L1204*'System Design'!$F$22)))</f>
        <v>960</v>
      </c>
      <c r="Q1204" s="32">
        <f t="shared" si="257"/>
        <v>0</v>
      </c>
      <c r="R1204" s="32">
        <f t="shared" si="262"/>
        <v>5400</v>
      </c>
      <c r="S1204" s="32">
        <f t="shared" si="263"/>
        <v>0</v>
      </c>
      <c r="T1204" s="32">
        <f t="shared" si="264"/>
        <v>21600</v>
      </c>
      <c r="U1204" s="32">
        <f t="shared" si="265"/>
        <v>0</v>
      </c>
      <c r="V1204" s="32">
        <f t="shared" si="258"/>
        <v>550.5</v>
      </c>
      <c r="W1204" s="32">
        <f t="shared" si="266"/>
        <v>550.5</v>
      </c>
      <c r="X1204" s="32">
        <f t="shared" si="267"/>
        <v>550.5</v>
      </c>
    </row>
    <row r="1205" spans="1:24" x14ac:dyDescent="0.25">
      <c r="A1205" s="2"/>
      <c r="B1205" s="2" t="s">
        <v>3</v>
      </c>
      <c r="C1205" s="2">
        <f>C1204+1</f>
        <v>51</v>
      </c>
      <c r="D1205" s="2">
        <v>1</v>
      </c>
      <c r="E1205" s="2">
        <f t="shared" si="261"/>
        <v>1201</v>
      </c>
      <c r="F1205" s="11">
        <v>351</v>
      </c>
      <c r="G1205" s="9">
        <v>0</v>
      </c>
      <c r="H1205" s="9">
        <v>0</v>
      </c>
      <c r="I1205" s="9">
        <v>0</v>
      </c>
      <c r="J1205" s="9">
        <v>0.26336188515233599</v>
      </c>
      <c r="K1205" s="9">
        <v>0.26336188515233599</v>
      </c>
      <c r="L1205" s="9">
        <v>0.48</v>
      </c>
      <c r="N1205" s="32">
        <f>IF('System Design'!$F$8=1,'Hourly Demand and Generation'!G1205*'System Design'!$F$21,IF('System Design'!$F$8=2,'Hourly Demand and Generation'!H1205*'System Design'!$F$21,IF('System Design'!$F$8=3,'Hourly Demand and Generation'!I1205*'System Design'!$F$21)))</f>
        <v>0</v>
      </c>
      <c r="O1205" s="32">
        <f>IF('System Design'!$F$8=1,'Hourly Demand and Generation'!J1205*'System Design'!$F$22,IF('System Design'!$F$8=2,'Hourly Demand and Generation'!K1205*'System Design'!$F$22,IF('System Design'!$F$8=3,'Hourly Demand and Generation'!L1205*'System Design'!$F$22)))</f>
        <v>1200</v>
      </c>
      <c r="Q1205" s="32">
        <f t="shared" si="257"/>
        <v>0</v>
      </c>
      <c r="R1205" s="32">
        <f t="shared" si="262"/>
        <v>5400</v>
      </c>
      <c r="S1205" s="32">
        <f t="shared" si="263"/>
        <v>0</v>
      </c>
      <c r="T1205" s="32">
        <f t="shared" si="264"/>
        <v>21600</v>
      </c>
      <c r="U1205" s="32">
        <f t="shared" si="265"/>
        <v>0</v>
      </c>
      <c r="V1205" s="32">
        <f t="shared" si="258"/>
        <v>849</v>
      </c>
      <c r="W1205" s="32">
        <f t="shared" si="266"/>
        <v>849</v>
      </c>
      <c r="X1205" s="32">
        <f t="shared" si="267"/>
        <v>849</v>
      </c>
    </row>
    <row r="1206" spans="1:24" x14ac:dyDescent="0.25">
      <c r="A1206" s="2"/>
      <c r="B1206" s="2" t="s">
        <v>3</v>
      </c>
      <c r="C1206" s="2">
        <f>C1205</f>
        <v>51</v>
      </c>
      <c r="D1206" s="2">
        <f>D1205+1</f>
        <v>2</v>
      </c>
      <c r="E1206" s="2">
        <f t="shared" si="261"/>
        <v>1202</v>
      </c>
      <c r="F1206" s="11">
        <v>321.75</v>
      </c>
      <c r="G1206" s="9">
        <v>0</v>
      </c>
      <c r="H1206" s="9">
        <v>0</v>
      </c>
      <c r="I1206" s="10">
        <v>0</v>
      </c>
      <c r="J1206" s="9">
        <v>0.23702569663710199</v>
      </c>
      <c r="K1206" s="9">
        <v>0.23702569663710199</v>
      </c>
      <c r="L1206" s="9">
        <v>0.432</v>
      </c>
      <c r="N1206" s="32">
        <f>IF('System Design'!$F$8=1,'Hourly Demand and Generation'!G1206*'System Design'!$F$21,IF('System Design'!$F$8=2,'Hourly Demand and Generation'!H1206*'System Design'!$F$21,IF('System Design'!$F$8=3,'Hourly Demand and Generation'!I1206*'System Design'!$F$21)))</f>
        <v>0</v>
      </c>
      <c r="O1206" s="32">
        <f>IF('System Design'!$F$8=1,'Hourly Demand and Generation'!J1206*'System Design'!$F$22,IF('System Design'!$F$8=2,'Hourly Demand and Generation'!K1206*'System Design'!$F$22,IF('System Design'!$F$8=3,'Hourly Demand and Generation'!L1206*'System Design'!$F$22)))</f>
        <v>1080</v>
      </c>
      <c r="Q1206" s="32">
        <f t="shared" si="257"/>
        <v>0</v>
      </c>
      <c r="R1206" s="32">
        <f t="shared" si="262"/>
        <v>5400</v>
      </c>
      <c r="S1206" s="32">
        <f t="shared" si="263"/>
        <v>0</v>
      </c>
      <c r="T1206" s="32">
        <f t="shared" si="264"/>
        <v>21600</v>
      </c>
      <c r="U1206" s="32">
        <f t="shared" si="265"/>
        <v>0</v>
      </c>
      <c r="V1206" s="32">
        <f t="shared" si="258"/>
        <v>758.25</v>
      </c>
      <c r="W1206" s="32">
        <f t="shared" si="266"/>
        <v>758.25</v>
      </c>
      <c r="X1206" s="32">
        <f t="shared" si="267"/>
        <v>758.25</v>
      </c>
    </row>
    <row r="1207" spans="1:24" x14ac:dyDescent="0.25">
      <c r="A1207" s="2"/>
      <c r="B1207" s="2" t="s">
        <v>3</v>
      </c>
      <c r="C1207" s="2">
        <f t="shared" ref="C1207:C1228" si="270">C1206</f>
        <v>51</v>
      </c>
      <c r="D1207" s="2">
        <f t="shared" ref="D1207:D1228" si="271">D1206+1</f>
        <v>3</v>
      </c>
      <c r="E1207" s="2">
        <f t="shared" si="261"/>
        <v>1203</v>
      </c>
      <c r="F1207" s="11">
        <v>292.5</v>
      </c>
      <c r="G1207" s="9">
        <v>0</v>
      </c>
      <c r="H1207" s="9">
        <v>0</v>
      </c>
      <c r="I1207" s="10">
        <v>0</v>
      </c>
      <c r="J1207" s="9">
        <v>0.23702569663710199</v>
      </c>
      <c r="K1207" s="9">
        <v>0.23702569663710199</v>
      </c>
      <c r="L1207" s="9">
        <v>0.432</v>
      </c>
      <c r="N1207" s="32">
        <f>IF('System Design'!$F$8=1,'Hourly Demand and Generation'!G1207*'System Design'!$F$21,IF('System Design'!$F$8=2,'Hourly Demand and Generation'!H1207*'System Design'!$F$21,IF('System Design'!$F$8=3,'Hourly Demand and Generation'!I1207*'System Design'!$F$21)))</f>
        <v>0</v>
      </c>
      <c r="O1207" s="32">
        <f>IF('System Design'!$F$8=1,'Hourly Demand and Generation'!J1207*'System Design'!$F$22,IF('System Design'!$F$8=2,'Hourly Demand and Generation'!K1207*'System Design'!$F$22,IF('System Design'!$F$8=3,'Hourly Demand and Generation'!L1207*'System Design'!$F$22)))</f>
        <v>1080</v>
      </c>
      <c r="Q1207" s="32">
        <f t="shared" si="257"/>
        <v>0</v>
      </c>
      <c r="R1207" s="32">
        <f t="shared" si="262"/>
        <v>5400</v>
      </c>
      <c r="S1207" s="32">
        <f t="shared" si="263"/>
        <v>0</v>
      </c>
      <c r="T1207" s="32">
        <f t="shared" si="264"/>
        <v>21600</v>
      </c>
      <c r="U1207" s="32">
        <f t="shared" si="265"/>
        <v>0</v>
      </c>
      <c r="V1207" s="32">
        <f t="shared" si="258"/>
        <v>787.5</v>
      </c>
      <c r="W1207" s="32">
        <f t="shared" si="266"/>
        <v>787.5</v>
      </c>
      <c r="X1207" s="32">
        <f t="shared" si="267"/>
        <v>787.5</v>
      </c>
    </row>
    <row r="1208" spans="1:24" x14ac:dyDescent="0.25">
      <c r="A1208" s="2"/>
      <c r="B1208" s="2" t="s">
        <v>3</v>
      </c>
      <c r="C1208" s="2">
        <f t="shared" si="270"/>
        <v>51</v>
      </c>
      <c r="D1208" s="2">
        <f t="shared" si="271"/>
        <v>4</v>
      </c>
      <c r="E1208" s="2">
        <f t="shared" si="261"/>
        <v>1204</v>
      </c>
      <c r="F1208" s="11">
        <v>351</v>
      </c>
      <c r="G1208" s="9">
        <v>0</v>
      </c>
      <c r="H1208" s="9">
        <v>0</v>
      </c>
      <c r="I1208" s="10">
        <v>0</v>
      </c>
      <c r="J1208" s="9">
        <v>0.26336188515233599</v>
      </c>
      <c r="K1208" s="9">
        <v>0.26336188515233599</v>
      </c>
      <c r="L1208" s="9">
        <v>0.48</v>
      </c>
      <c r="N1208" s="32">
        <f>IF('System Design'!$F$8=1,'Hourly Demand and Generation'!G1208*'System Design'!$F$21,IF('System Design'!$F$8=2,'Hourly Demand and Generation'!H1208*'System Design'!$F$21,IF('System Design'!$F$8=3,'Hourly Demand and Generation'!I1208*'System Design'!$F$21)))</f>
        <v>0</v>
      </c>
      <c r="O1208" s="32">
        <f>IF('System Design'!$F$8=1,'Hourly Demand and Generation'!J1208*'System Design'!$F$22,IF('System Design'!$F$8=2,'Hourly Demand and Generation'!K1208*'System Design'!$F$22,IF('System Design'!$F$8=3,'Hourly Demand and Generation'!L1208*'System Design'!$F$22)))</f>
        <v>1200</v>
      </c>
      <c r="Q1208" s="32">
        <f t="shared" si="257"/>
        <v>0</v>
      </c>
      <c r="R1208" s="32">
        <f t="shared" si="262"/>
        <v>5400</v>
      </c>
      <c r="S1208" s="32">
        <f t="shared" si="263"/>
        <v>0</v>
      </c>
      <c r="T1208" s="32">
        <f t="shared" si="264"/>
        <v>21600</v>
      </c>
      <c r="U1208" s="32">
        <f t="shared" si="265"/>
        <v>0</v>
      </c>
      <c r="V1208" s="32">
        <f t="shared" si="258"/>
        <v>849</v>
      </c>
      <c r="W1208" s="32">
        <f t="shared" si="266"/>
        <v>849</v>
      </c>
      <c r="X1208" s="32">
        <f t="shared" si="267"/>
        <v>849</v>
      </c>
    </row>
    <row r="1209" spans="1:24" x14ac:dyDescent="0.25">
      <c r="A1209" s="2"/>
      <c r="B1209" s="2" t="s">
        <v>3</v>
      </c>
      <c r="C1209" s="2">
        <f t="shared" si="270"/>
        <v>51</v>
      </c>
      <c r="D1209" s="2">
        <f t="shared" si="271"/>
        <v>5</v>
      </c>
      <c r="E1209" s="2">
        <f t="shared" si="261"/>
        <v>1205</v>
      </c>
      <c r="F1209" s="11">
        <v>380.25</v>
      </c>
      <c r="G1209" s="9">
        <v>0</v>
      </c>
      <c r="H1209" s="9">
        <v>0.02</v>
      </c>
      <c r="I1209" s="10">
        <v>0.04</v>
      </c>
      <c r="J1209" s="9">
        <v>0.21068950812186901</v>
      </c>
      <c r="K1209" s="9">
        <v>0.21068950812186901</v>
      </c>
      <c r="L1209" s="9">
        <v>0.38400000000000001</v>
      </c>
      <c r="N1209" s="32">
        <f>IF('System Design'!$F$8=1,'Hourly Demand and Generation'!G1209*'System Design'!$F$21,IF('System Design'!$F$8=2,'Hourly Demand and Generation'!H1209*'System Design'!$F$21,IF('System Design'!$F$8=3,'Hourly Demand and Generation'!I1209*'System Design'!$F$21)))</f>
        <v>20</v>
      </c>
      <c r="O1209" s="32">
        <f>IF('System Design'!$F$8=1,'Hourly Demand and Generation'!J1209*'System Design'!$F$22,IF('System Design'!$F$8=2,'Hourly Demand and Generation'!K1209*'System Design'!$F$22,IF('System Design'!$F$8=3,'Hourly Demand and Generation'!L1209*'System Design'!$F$22)))</f>
        <v>960</v>
      </c>
      <c r="Q1209" s="32">
        <f t="shared" si="257"/>
        <v>0</v>
      </c>
      <c r="R1209" s="32">
        <f t="shared" si="262"/>
        <v>5400</v>
      </c>
      <c r="S1209" s="32">
        <f t="shared" si="263"/>
        <v>0</v>
      </c>
      <c r="T1209" s="32">
        <f t="shared" si="264"/>
        <v>21600</v>
      </c>
      <c r="U1209" s="32">
        <f t="shared" si="265"/>
        <v>0</v>
      </c>
      <c r="V1209" s="32">
        <f t="shared" si="258"/>
        <v>599.75</v>
      </c>
      <c r="W1209" s="32">
        <f t="shared" si="266"/>
        <v>599.75</v>
      </c>
      <c r="X1209" s="32">
        <f t="shared" si="267"/>
        <v>599.75</v>
      </c>
    </row>
    <row r="1210" spans="1:24" x14ac:dyDescent="0.25">
      <c r="A1210" s="2"/>
      <c r="B1210" s="2" t="s">
        <v>3</v>
      </c>
      <c r="C1210" s="2">
        <f t="shared" si="270"/>
        <v>51</v>
      </c>
      <c r="D1210" s="2">
        <f t="shared" si="271"/>
        <v>6</v>
      </c>
      <c r="E1210" s="2">
        <f t="shared" si="261"/>
        <v>1206</v>
      </c>
      <c r="F1210" s="11">
        <v>409.5</v>
      </c>
      <c r="G1210" s="9">
        <v>0.04</v>
      </c>
      <c r="H1210" s="9">
        <v>6.25E-2</v>
      </c>
      <c r="I1210" s="10">
        <v>8.5000000000000006E-2</v>
      </c>
      <c r="J1210" s="9">
        <v>0.21068950812186901</v>
      </c>
      <c r="K1210" s="9">
        <v>0.21068950812186901</v>
      </c>
      <c r="L1210" s="9">
        <v>0.38400000000000001</v>
      </c>
      <c r="N1210" s="32">
        <f>IF('System Design'!$F$8=1,'Hourly Demand and Generation'!G1210*'System Design'!$F$21,IF('System Design'!$F$8=2,'Hourly Demand and Generation'!H1210*'System Design'!$F$21,IF('System Design'!$F$8=3,'Hourly Demand and Generation'!I1210*'System Design'!$F$21)))</f>
        <v>42.5</v>
      </c>
      <c r="O1210" s="32">
        <f>IF('System Design'!$F$8=1,'Hourly Demand and Generation'!J1210*'System Design'!$F$22,IF('System Design'!$F$8=2,'Hourly Demand and Generation'!K1210*'System Design'!$F$22,IF('System Design'!$F$8=3,'Hourly Demand and Generation'!L1210*'System Design'!$F$22)))</f>
        <v>960</v>
      </c>
      <c r="Q1210" s="32">
        <f t="shared" si="257"/>
        <v>0</v>
      </c>
      <c r="R1210" s="32">
        <f t="shared" si="262"/>
        <v>5400</v>
      </c>
      <c r="S1210" s="32">
        <f t="shared" si="263"/>
        <v>0</v>
      </c>
      <c r="T1210" s="32">
        <f t="shared" si="264"/>
        <v>21600</v>
      </c>
      <c r="U1210" s="32">
        <f t="shared" si="265"/>
        <v>0</v>
      </c>
      <c r="V1210" s="32">
        <f t="shared" si="258"/>
        <v>593</v>
      </c>
      <c r="W1210" s="32">
        <f t="shared" si="266"/>
        <v>593</v>
      </c>
      <c r="X1210" s="32">
        <f t="shared" si="267"/>
        <v>593</v>
      </c>
    </row>
    <row r="1211" spans="1:24" x14ac:dyDescent="0.25">
      <c r="A1211" s="2"/>
      <c r="B1211" s="2" t="s">
        <v>3</v>
      </c>
      <c r="C1211" s="2">
        <f t="shared" si="270"/>
        <v>51</v>
      </c>
      <c r="D1211" s="2">
        <f t="shared" si="271"/>
        <v>7</v>
      </c>
      <c r="E1211" s="2">
        <f t="shared" si="261"/>
        <v>1207</v>
      </c>
      <c r="F1211" s="11">
        <v>438.75</v>
      </c>
      <c r="G1211" s="9">
        <v>8.5000000000000006E-2</v>
      </c>
      <c r="H1211" s="9">
        <v>0.105</v>
      </c>
      <c r="I1211" s="10">
        <v>0.125</v>
      </c>
      <c r="J1211" s="9">
        <v>0.23702569663710199</v>
      </c>
      <c r="K1211" s="9">
        <v>0.23702569663710199</v>
      </c>
      <c r="L1211" s="9">
        <v>0.432</v>
      </c>
      <c r="N1211" s="32">
        <f>IF('System Design'!$F$8=1,'Hourly Demand and Generation'!G1211*'System Design'!$F$21,IF('System Design'!$F$8=2,'Hourly Demand and Generation'!H1211*'System Design'!$F$21,IF('System Design'!$F$8=3,'Hourly Demand and Generation'!I1211*'System Design'!$F$21)))</f>
        <v>62.5</v>
      </c>
      <c r="O1211" s="32">
        <f>IF('System Design'!$F$8=1,'Hourly Demand and Generation'!J1211*'System Design'!$F$22,IF('System Design'!$F$8=2,'Hourly Demand and Generation'!K1211*'System Design'!$F$22,IF('System Design'!$F$8=3,'Hourly Demand and Generation'!L1211*'System Design'!$F$22)))</f>
        <v>1080</v>
      </c>
      <c r="Q1211" s="32">
        <f t="shared" si="257"/>
        <v>0</v>
      </c>
      <c r="R1211" s="32">
        <f t="shared" si="262"/>
        <v>5400</v>
      </c>
      <c r="S1211" s="32">
        <f t="shared" si="263"/>
        <v>0</v>
      </c>
      <c r="T1211" s="32">
        <f t="shared" si="264"/>
        <v>21600</v>
      </c>
      <c r="U1211" s="32">
        <f t="shared" si="265"/>
        <v>0</v>
      </c>
      <c r="V1211" s="32">
        <f t="shared" si="258"/>
        <v>703.75</v>
      </c>
      <c r="W1211" s="32">
        <f t="shared" si="266"/>
        <v>703.75</v>
      </c>
      <c r="X1211" s="32">
        <f t="shared" si="267"/>
        <v>703.75</v>
      </c>
    </row>
    <row r="1212" spans="1:24" x14ac:dyDescent="0.25">
      <c r="A1212" s="2"/>
      <c r="B1212" s="2" t="s">
        <v>3</v>
      </c>
      <c r="C1212" s="2">
        <f t="shared" si="270"/>
        <v>51</v>
      </c>
      <c r="D1212" s="2">
        <f t="shared" si="271"/>
        <v>8</v>
      </c>
      <c r="E1212" s="2">
        <f t="shared" si="261"/>
        <v>1208</v>
      </c>
      <c r="F1212" s="11">
        <v>468</v>
      </c>
      <c r="G1212" s="9">
        <v>0.16500000000000001</v>
      </c>
      <c r="H1212" s="9">
        <v>0.1875</v>
      </c>
      <c r="I1212" s="10">
        <v>0.21</v>
      </c>
      <c r="J1212" s="9">
        <v>0.23702569663710199</v>
      </c>
      <c r="K1212" s="9">
        <v>0.23702569663710199</v>
      </c>
      <c r="L1212" s="9">
        <v>0.432</v>
      </c>
      <c r="N1212" s="32">
        <f>IF('System Design'!$F$8=1,'Hourly Demand and Generation'!G1212*'System Design'!$F$21,IF('System Design'!$F$8=2,'Hourly Demand and Generation'!H1212*'System Design'!$F$21,IF('System Design'!$F$8=3,'Hourly Demand and Generation'!I1212*'System Design'!$F$21)))</f>
        <v>105</v>
      </c>
      <c r="O1212" s="32">
        <f>IF('System Design'!$F$8=1,'Hourly Demand and Generation'!J1212*'System Design'!$F$22,IF('System Design'!$F$8=2,'Hourly Demand and Generation'!K1212*'System Design'!$F$22,IF('System Design'!$F$8=3,'Hourly Demand and Generation'!L1212*'System Design'!$F$22)))</f>
        <v>1080</v>
      </c>
      <c r="Q1212" s="32">
        <f t="shared" si="257"/>
        <v>0</v>
      </c>
      <c r="R1212" s="32">
        <f t="shared" si="262"/>
        <v>5400</v>
      </c>
      <c r="S1212" s="32">
        <f t="shared" si="263"/>
        <v>0</v>
      </c>
      <c r="T1212" s="32">
        <f t="shared" si="264"/>
        <v>21600</v>
      </c>
      <c r="U1212" s="32">
        <f t="shared" si="265"/>
        <v>0</v>
      </c>
      <c r="V1212" s="32">
        <f t="shared" si="258"/>
        <v>717</v>
      </c>
      <c r="W1212" s="32">
        <f t="shared" si="266"/>
        <v>717</v>
      </c>
      <c r="X1212" s="32">
        <f t="shared" si="267"/>
        <v>717</v>
      </c>
    </row>
    <row r="1213" spans="1:24" x14ac:dyDescent="0.25">
      <c r="A1213" s="2"/>
      <c r="B1213" s="2" t="s">
        <v>3</v>
      </c>
      <c r="C1213" s="2">
        <f t="shared" si="270"/>
        <v>51</v>
      </c>
      <c r="D1213" s="2">
        <f t="shared" si="271"/>
        <v>9</v>
      </c>
      <c r="E1213" s="2">
        <f t="shared" si="261"/>
        <v>1209</v>
      </c>
      <c r="F1213" s="11">
        <v>468</v>
      </c>
      <c r="G1213" s="9">
        <v>0.25</v>
      </c>
      <c r="H1213" s="9">
        <v>0.27</v>
      </c>
      <c r="I1213" s="10">
        <v>0.28999999999999998</v>
      </c>
      <c r="J1213" s="9">
        <v>0.21068950812186901</v>
      </c>
      <c r="K1213" s="9">
        <v>0.21068950812186901</v>
      </c>
      <c r="L1213" s="9">
        <v>0.38400000000000001</v>
      </c>
      <c r="N1213" s="32">
        <f>IF('System Design'!$F$8=1,'Hourly Demand and Generation'!G1213*'System Design'!$F$21,IF('System Design'!$F$8=2,'Hourly Demand and Generation'!H1213*'System Design'!$F$21,IF('System Design'!$F$8=3,'Hourly Demand and Generation'!I1213*'System Design'!$F$21)))</f>
        <v>145</v>
      </c>
      <c r="O1213" s="32">
        <f>IF('System Design'!$F$8=1,'Hourly Demand and Generation'!J1213*'System Design'!$F$22,IF('System Design'!$F$8=2,'Hourly Demand and Generation'!K1213*'System Design'!$F$22,IF('System Design'!$F$8=3,'Hourly Demand and Generation'!L1213*'System Design'!$F$22)))</f>
        <v>960</v>
      </c>
      <c r="Q1213" s="32">
        <f t="shared" si="257"/>
        <v>0</v>
      </c>
      <c r="R1213" s="32">
        <f t="shared" si="262"/>
        <v>5400</v>
      </c>
      <c r="S1213" s="32">
        <f t="shared" si="263"/>
        <v>0</v>
      </c>
      <c r="T1213" s="32">
        <f t="shared" si="264"/>
        <v>21600</v>
      </c>
      <c r="U1213" s="32">
        <f t="shared" si="265"/>
        <v>0</v>
      </c>
      <c r="V1213" s="32">
        <f t="shared" si="258"/>
        <v>637</v>
      </c>
      <c r="W1213" s="32">
        <f t="shared" si="266"/>
        <v>637</v>
      </c>
      <c r="X1213" s="32">
        <f t="shared" si="267"/>
        <v>637</v>
      </c>
    </row>
    <row r="1214" spans="1:24" x14ac:dyDescent="0.25">
      <c r="A1214" s="2"/>
      <c r="B1214" s="2" t="s">
        <v>3</v>
      </c>
      <c r="C1214" s="2">
        <f t="shared" si="270"/>
        <v>51</v>
      </c>
      <c r="D1214" s="2">
        <f t="shared" si="271"/>
        <v>10</v>
      </c>
      <c r="E1214" s="2">
        <f t="shared" si="261"/>
        <v>1210</v>
      </c>
      <c r="F1214" s="11">
        <v>456.3</v>
      </c>
      <c r="G1214" s="9">
        <v>0.33500000000000002</v>
      </c>
      <c r="H1214" s="9">
        <v>0.35499999999999998</v>
      </c>
      <c r="I1214" s="10">
        <v>0.375</v>
      </c>
      <c r="J1214" s="9">
        <v>0.23702569663710199</v>
      </c>
      <c r="K1214" s="9">
        <v>0.23702569663710199</v>
      </c>
      <c r="L1214" s="9">
        <v>0.432</v>
      </c>
      <c r="N1214" s="32">
        <f>IF('System Design'!$F$8=1,'Hourly Demand and Generation'!G1214*'System Design'!$F$21,IF('System Design'!$F$8=2,'Hourly Demand and Generation'!H1214*'System Design'!$F$21,IF('System Design'!$F$8=3,'Hourly Demand and Generation'!I1214*'System Design'!$F$21)))</f>
        <v>187.5</v>
      </c>
      <c r="O1214" s="32">
        <f>IF('System Design'!$F$8=1,'Hourly Demand and Generation'!J1214*'System Design'!$F$22,IF('System Design'!$F$8=2,'Hourly Demand and Generation'!K1214*'System Design'!$F$22,IF('System Design'!$F$8=3,'Hourly Demand and Generation'!L1214*'System Design'!$F$22)))</f>
        <v>1080</v>
      </c>
      <c r="Q1214" s="32">
        <f t="shared" si="257"/>
        <v>0</v>
      </c>
      <c r="R1214" s="32">
        <f t="shared" si="262"/>
        <v>5400</v>
      </c>
      <c r="S1214" s="32">
        <f t="shared" si="263"/>
        <v>0</v>
      </c>
      <c r="T1214" s="32">
        <f t="shared" si="264"/>
        <v>21600</v>
      </c>
      <c r="U1214" s="32">
        <f t="shared" si="265"/>
        <v>0</v>
      </c>
      <c r="V1214" s="32">
        <f t="shared" si="258"/>
        <v>811.2</v>
      </c>
      <c r="W1214" s="32">
        <f t="shared" si="266"/>
        <v>811.2</v>
      </c>
      <c r="X1214" s="32">
        <f t="shared" si="267"/>
        <v>811.2</v>
      </c>
    </row>
    <row r="1215" spans="1:24" x14ac:dyDescent="0.25">
      <c r="A1215" s="2"/>
      <c r="B1215" s="2" t="s">
        <v>3</v>
      </c>
      <c r="C1215" s="2">
        <f t="shared" si="270"/>
        <v>51</v>
      </c>
      <c r="D1215" s="2">
        <f t="shared" si="271"/>
        <v>11</v>
      </c>
      <c r="E1215" s="2">
        <f t="shared" si="261"/>
        <v>1211</v>
      </c>
      <c r="F1215" s="11">
        <v>450.45</v>
      </c>
      <c r="G1215" s="9">
        <v>0.41499999999999998</v>
      </c>
      <c r="H1215" s="9">
        <v>0.4375</v>
      </c>
      <c r="I1215" s="10">
        <v>0.46</v>
      </c>
      <c r="J1215" s="9">
        <v>0.21068950812186901</v>
      </c>
      <c r="K1215" s="9">
        <v>0.21068950812186901</v>
      </c>
      <c r="L1215" s="9">
        <v>0.38400000000000001</v>
      </c>
      <c r="N1215" s="32">
        <f>IF('System Design'!$F$8=1,'Hourly Demand and Generation'!G1215*'System Design'!$F$21,IF('System Design'!$F$8=2,'Hourly Demand and Generation'!H1215*'System Design'!$F$21,IF('System Design'!$F$8=3,'Hourly Demand and Generation'!I1215*'System Design'!$F$21)))</f>
        <v>230</v>
      </c>
      <c r="O1215" s="32">
        <f>IF('System Design'!$F$8=1,'Hourly Demand and Generation'!J1215*'System Design'!$F$22,IF('System Design'!$F$8=2,'Hourly Demand and Generation'!K1215*'System Design'!$F$22,IF('System Design'!$F$8=3,'Hourly Demand and Generation'!L1215*'System Design'!$F$22)))</f>
        <v>960</v>
      </c>
      <c r="Q1215" s="32">
        <f t="shared" si="257"/>
        <v>0</v>
      </c>
      <c r="R1215" s="32">
        <f t="shared" si="262"/>
        <v>5400</v>
      </c>
      <c r="S1215" s="32">
        <f t="shared" si="263"/>
        <v>0</v>
      </c>
      <c r="T1215" s="32">
        <f t="shared" si="264"/>
        <v>21600</v>
      </c>
      <c r="U1215" s="32">
        <f t="shared" si="265"/>
        <v>0</v>
      </c>
      <c r="V1215" s="32">
        <f t="shared" si="258"/>
        <v>739.55</v>
      </c>
      <c r="W1215" s="32">
        <f t="shared" si="266"/>
        <v>739.55</v>
      </c>
      <c r="X1215" s="32">
        <f t="shared" si="267"/>
        <v>739.55</v>
      </c>
    </row>
    <row r="1216" spans="1:24" x14ac:dyDescent="0.25">
      <c r="A1216" s="2"/>
      <c r="B1216" s="2" t="s">
        <v>3</v>
      </c>
      <c r="C1216" s="2">
        <f t="shared" si="270"/>
        <v>51</v>
      </c>
      <c r="D1216" s="2">
        <f t="shared" si="271"/>
        <v>12</v>
      </c>
      <c r="E1216" s="2">
        <f t="shared" si="261"/>
        <v>1212</v>
      </c>
      <c r="F1216" s="11">
        <v>450.45</v>
      </c>
      <c r="G1216" s="9">
        <v>0.5</v>
      </c>
      <c r="H1216" s="9">
        <v>0.5</v>
      </c>
      <c r="I1216" s="10">
        <v>0.5</v>
      </c>
      <c r="J1216" s="9">
        <v>0.19752141386425201</v>
      </c>
      <c r="K1216" s="9">
        <v>0.19752141386425201</v>
      </c>
      <c r="L1216" s="9">
        <v>0.36</v>
      </c>
      <c r="N1216" s="32">
        <f>IF('System Design'!$F$8=1,'Hourly Demand and Generation'!G1216*'System Design'!$F$21,IF('System Design'!$F$8=2,'Hourly Demand and Generation'!H1216*'System Design'!$F$21,IF('System Design'!$F$8=3,'Hourly Demand and Generation'!I1216*'System Design'!$F$21)))</f>
        <v>250</v>
      </c>
      <c r="O1216" s="32">
        <f>IF('System Design'!$F$8=1,'Hourly Demand and Generation'!J1216*'System Design'!$F$22,IF('System Design'!$F$8=2,'Hourly Demand and Generation'!K1216*'System Design'!$F$22,IF('System Design'!$F$8=3,'Hourly Demand and Generation'!L1216*'System Design'!$F$22)))</f>
        <v>900</v>
      </c>
      <c r="Q1216" s="32">
        <f t="shared" si="257"/>
        <v>0</v>
      </c>
      <c r="R1216" s="32">
        <f t="shared" si="262"/>
        <v>5400</v>
      </c>
      <c r="S1216" s="32">
        <f t="shared" si="263"/>
        <v>0</v>
      </c>
      <c r="T1216" s="32">
        <f t="shared" si="264"/>
        <v>21600</v>
      </c>
      <c r="U1216" s="32">
        <f t="shared" si="265"/>
        <v>0</v>
      </c>
      <c r="V1216" s="32">
        <f t="shared" si="258"/>
        <v>699.55</v>
      </c>
      <c r="W1216" s="32">
        <f t="shared" si="266"/>
        <v>699.55</v>
      </c>
      <c r="X1216" s="32">
        <f t="shared" si="267"/>
        <v>699.55</v>
      </c>
    </row>
    <row r="1217" spans="1:24" x14ac:dyDescent="0.25">
      <c r="A1217" s="2"/>
      <c r="B1217" s="2" t="s">
        <v>3</v>
      </c>
      <c r="C1217" s="2">
        <f t="shared" si="270"/>
        <v>51</v>
      </c>
      <c r="D1217" s="2">
        <f t="shared" si="271"/>
        <v>13</v>
      </c>
      <c r="E1217" s="2">
        <f t="shared" si="261"/>
        <v>1213</v>
      </c>
      <c r="F1217" s="11">
        <v>468</v>
      </c>
      <c r="G1217" s="9">
        <v>0.41499999999999998</v>
      </c>
      <c r="H1217" s="9">
        <v>0.4375</v>
      </c>
      <c r="I1217" s="10">
        <v>0.46</v>
      </c>
      <c r="J1217" s="9">
        <v>0.21068950812186901</v>
      </c>
      <c r="K1217" s="9">
        <v>0.21068950812186901</v>
      </c>
      <c r="L1217" s="9">
        <v>0.38400000000000001</v>
      </c>
      <c r="N1217" s="32">
        <f>IF('System Design'!$F$8=1,'Hourly Demand and Generation'!G1217*'System Design'!$F$21,IF('System Design'!$F$8=2,'Hourly Demand and Generation'!H1217*'System Design'!$F$21,IF('System Design'!$F$8=3,'Hourly Demand and Generation'!I1217*'System Design'!$F$21)))</f>
        <v>230</v>
      </c>
      <c r="O1217" s="32">
        <f>IF('System Design'!$F$8=1,'Hourly Demand and Generation'!J1217*'System Design'!$F$22,IF('System Design'!$F$8=2,'Hourly Demand and Generation'!K1217*'System Design'!$F$22,IF('System Design'!$F$8=3,'Hourly Demand and Generation'!L1217*'System Design'!$F$22)))</f>
        <v>960</v>
      </c>
      <c r="Q1217" s="32">
        <f t="shared" si="257"/>
        <v>0</v>
      </c>
      <c r="R1217" s="32">
        <f t="shared" si="262"/>
        <v>5400</v>
      </c>
      <c r="S1217" s="32">
        <f t="shared" si="263"/>
        <v>0</v>
      </c>
      <c r="T1217" s="32">
        <f t="shared" si="264"/>
        <v>21600</v>
      </c>
      <c r="U1217" s="32">
        <f t="shared" si="265"/>
        <v>0</v>
      </c>
      <c r="V1217" s="32">
        <f t="shared" si="258"/>
        <v>722</v>
      </c>
      <c r="W1217" s="32">
        <f t="shared" si="266"/>
        <v>722</v>
      </c>
      <c r="X1217" s="32">
        <f t="shared" si="267"/>
        <v>722</v>
      </c>
    </row>
    <row r="1218" spans="1:24" x14ac:dyDescent="0.25">
      <c r="A1218" s="2"/>
      <c r="B1218" s="2" t="s">
        <v>3</v>
      </c>
      <c r="C1218" s="2">
        <f t="shared" si="270"/>
        <v>51</v>
      </c>
      <c r="D1218" s="2">
        <f t="shared" si="271"/>
        <v>14</v>
      </c>
      <c r="E1218" s="2">
        <f t="shared" si="261"/>
        <v>1214</v>
      </c>
      <c r="F1218" s="11">
        <v>468</v>
      </c>
      <c r="G1218" s="9">
        <v>0.33500000000000002</v>
      </c>
      <c r="H1218" s="9">
        <v>0.35499999999999998</v>
      </c>
      <c r="I1218" s="10">
        <v>0.375</v>
      </c>
      <c r="J1218" s="9">
        <v>0.22385760237948599</v>
      </c>
      <c r="K1218" s="9">
        <v>0.22385760237948599</v>
      </c>
      <c r="L1218" s="9">
        <v>0.40799999999999997</v>
      </c>
      <c r="N1218" s="32">
        <f>IF('System Design'!$F$8=1,'Hourly Demand and Generation'!G1218*'System Design'!$F$21,IF('System Design'!$F$8=2,'Hourly Demand and Generation'!H1218*'System Design'!$F$21,IF('System Design'!$F$8=3,'Hourly Demand and Generation'!I1218*'System Design'!$F$21)))</f>
        <v>187.5</v>
      </c>
      <c r="O1218" s="32">
        <f>IF('System Design'!$F$8=1,'Hourly Demand and Generation'!J1218*'System Design'!$F$22,IF('System Design'!$F$8=2,'Hourly Demand and Generation'!K1218*'System Design'!$F$22,IF('System Design'!$F$8=3,'Hourly Demand and Generation'!L1218*'System Design'!$F$22)))</f>
        <v>1019.9999999999999</v>
      </c>
      <c r="Q1218" s="32">
        <f t="shared" si="257"/>
        <v>0</v>
      </c>
      <c r="R1218" s="32">
        <f t="shared" si="262"/>
        <v>5400</v>
      </c>
      <c r="S1218" s="32">
        <f t="shared" si="263"/>
        <v>0</v>
      </c>
      <c r="T1218" s="32">
        <f t="shared" si="264"/>
        <v>21600</v>
      </c>
      <c r="U1218" s="32">
        <f t="shared" si="265"/>
        <v>0</v>
      </c>
      <c r="V1218" s="32">
        <f t="shared" si="258"/>
        <v>739.5</v>
      </c>
      <c r="W1218" s="32">
        <f t="shared" si="266"/>
        <v>739.5</v>
      </c>
      <c r="X1218" s="32">
        <f t="shared" si="267"/>
        <v>739.5</v>
      </c>
    </row>
    <row r="1219" spans="1:24" x14ac:dyDescent="0.25">
      <c r="A1219" s="2"/>
      <c r="B1219" s="2" t="s">
        <v>3</v>
      </c>
      <c r="C1219" s="2">
        <f t="shared" si="270"/>
        <v>51</v>
      </c>
      <c r="D1219" s="2">
        <f t="shared" si="271"/>
        <v>15</v>
      </c>
      <c r="E1219" s="2">
        <f t="shared" si="261"/>
        <v>1215</v>
      </c>
      <c r="F1219" s="11">
        <v>497.25</v>
      </c>
      <c r="G1219" s="9">
        <v>0.25</v>
      </c>
      <c r="H1219" s="9">
        <v>0.27</v>
      </c>
      <c r="I1219" s="10">
        <v>0.28999999999999998</v>
      </c>
      <c r="J1219" s="9">
        <v>0.23702569663710199</v>
      </c>
      <c r="K1219" s="9">
        <v>0.23702569663710199</v>
      </c>
      <c r="L1219" s="9">
        <v>0.432</v>
      </c>
      <c r="N1219" s="32">
        <f>IF('System Design'!$F$8=1,'Hourly Demand and Generation'!G1219*'System Design'!$F$21,IF('System Design'!$F$8=2,'Hourly Demand and Generation'!H1219*'System Design'!$F$21,IF('System Design'!$F$8=3,'Hourly Demand and Generation'!I1219*'System Design'!$F$21)))</f>
        <v>145</v>
      </c>
      <c r="O1219" s="32">
        <f>IF('System Design'!$F$8=1,'Hourly Demand and Generation'!J1219*'System Design'!$F$22,IF('System Design'!$F$8=2,'Hourly Demand and Generation'!K1219*'System Design'!$F$22,IF('System Design'!$F$8=3,'Hourly Demand and Generation'!L1219*'System Design'!$F$22)))</f>
        <v>1080</v>
      </c>
      <c r="Q1219" s="32">
        <f t="shared" si="257"/>
        <v>0</v>
      </c>
      <c r="R1219" s="32">
        <f t="shared" si="262"/>
        <v>5400</v>
      </c>
      <c r="S1219" s="32">
        <f t="shared" si="263"/>
        <v>0</v>
      </c>
      <c r="T1219" s="32">
        <f t="shared" si="264"/>
        <v>21600</v>
      </c>
      <c r="U1219" s="32">
        <f t="shared" si="265"/>
        <v>0</v>
      </c>
      <c r="V1219" s="32">
        <f t="shared" si="258"/>
        <v>727.75</v>
      </c>
      <c r="W1219" s="32">
        <f t="shared" si="266"/>
        <v>727.75</v>
      </c>
      <c r="X1219" s="32">
        <f t="shared" si="267"/>
        <v>727.75</v>
      </c>
    </row>
    <row r="1220" spans="1:24" x14ac:dyDescent="0.25">
      <c r="A1220" s="2"/>
      <c r="B1220" s="2" t="s">
        <v>3</v>
      </c>
      <c r="C1220" s="2">
        <f t="shared" si="270"/>
        <v>51</v>
      </c>
      <c r="D1220" s="2">
        <f t="shared" si="271"/>
        <v>16</v>
      </c>
      <c r="E1220" s="2">
        <f t="shared" si="261"/>
        <v>1216</v>
      </c>
      <c r="F1220" s="11">
        <v>526.5</v>
      </c>
      <c r="G1220" s="9">
        <v>0.16500000000000001</v>
      </c>
      <c r="H1220" s="9">
        <v>0.1875</v>
      </c>
      <c r="I1220" s="10">
        <v>0.21</v>
      </c>
      <c r="J1220" s="9">
        <v>0.23702569663710199</v>
      </c>
      <c r="K1220" s="9">
        <v>0.23702569663710199</v>
      </c>
      <c r="L1220" s="9">
        <v>0.432</v>
      </c>
      <c r="N1220" s="32">
        <f>IF('System Design'!$F$8=1,'Hourly Demand and Generation'!G1220*'System Design'!$F$21,IF('System Design'!$F$8=2,'Hourly Demand and Generation'!H1220*'System Design'!$F$21,IF('System Design'!$F$8=3,'Hourly Demand and Generation'!I1220*'System Design'!$F$21)))</f>
        <v>105</v>
      </c>
      <c r="O1220" s="32">
        <f>IF('System Design'!$F$8=1,'Hourly Demand and Generation'!J1220*'System Design'!$F$22,IF('System Design'!$F$8=2,'Hourly Demand and Generation'!K1220*'System Design'!$F$22,IF('System Design'!$F$8=3,'Hourly Demand and Generation'!L1220*'System Design'!$F$22)))</f>
        <v>1080</v>
      </c>
      <c r="Q1220" s="32">
        <f t="shared" si="257"/>
        <v>0</v>
      </c>
      <c r="R1220" s="32">
        <f t="shared" si="262"/>
        <v>5400</v>
      </c>
      <c r="S1220" s="32">
        <f t="shared" si="263"/>
        <v>0</v>
      </c>
      <c r="T1220" s="32">
        <f t="shared" si="264"/>
        <v>21600</v>
      </c>
      <c r="U1220" s="32">
        <f t="shared" si="265"/>
        <v>0</v>
      </c>
      <c r="V1220" s="32">
        <f t="shared" si="258"/>
        <v>658.5</v>
      </c>
      <c r="W1220" s="32">
        <f t="shared" si="266"/>
        <v>658.5</v>
      </c>
      <c r="X1220" s="32">
        <f t="shared" si="267"/>
        <v>658.5</v>
      </c>
    </row>
    <row r="1221" spans="1:24" x14ac:dyDescent="0.25">
      <c r="A1221" s="2"/>
      <c r="B1221" s="2" t="s">
        <v>3</v>
      </c>
      <c r="C1221" s="2">
        <f t="shared" si="270"/>
        <v>51</v>
      </c>
      <c r="D1221" s="2">
        <f t="shared" si="271"/>
        <v>17</v>
      </c>
      <c r="E1221" s="2">
        <f t="shared" si="261"/>
        <v>1217</v>
      </c>
      <c r="F1221" s="11">
        <v>555.75</v>
      </c>
      <c r="G1221" s="9">
        <v>8.5000000000000006E-2</v>
      </c>
      <c r="H1221" s="9">
        <v>0.105</v>
      </c>
      <c r="I1221" s="10">
        <v>0.125</v>
      </c>
      <c r="J1221" s="9">
        <v>0.26336188515233599</v>
      </c>
      <c r="K1221" s="9">
        <v>0.26336188515233599</v>
      </c>
      <c r="L1221" s="9">
        <v>0.48</v>
      </c>
      <c r="N1221" s="32">
        <f>IF('System Design'!$F$8=1,'Hourly Demand and Generation'!G1221*'System Design'!$F$21,IF('System Design'!$F$8=2,'Hourly Demand and Generation'!H1221*'System Design'!$F$21,IF('System Design'!$F$8=3,'Hourly Demand and Generation'!I1221*'System Design'!$F$21)))</f>
        <v>62.5</v>
      </c>
      <c r="O1221" s="32">
        <f>IF('System Design'!$F$8=1,'Hourly Demand and Generation'!J1221*'System Design'!$F$22,IF('System Design'!$F$8=2,'Hourly Demand and Generation'!K1221*'System Design'!$F$22,IF('System Design'!$F$8=3,'Hourly Demand and Generation'!L1221*'System Design'!$F$22)))</f>
        <v>1200</v>
      </c>
      <c r="Q1221" s="32">
        <f t="shared" si="257"/>
        <v>0</v>
      </c>
      <c r="R1221" s="32">
        <f t="shared" si="262"/>
        <v>5400</v>
      </c>
      <c r="S1221" s="32">
        <f t="shared" si="263"/>
        <v>0</v>
      </c>
      <c r="T1221" s="32">
        <f t="shared" si="264"/>
        <v>21600</v>
      </c>
      <c r="U1221" s="32">
        <f t="shared" si="265"/>
        <v>0</v>
      </c>
      <c r="V1221" s="32">
        <f t="shared" si="258"/>
        <v>706.75</v>
      </c>
      <c r="W1221" s="32">
        <f t="shared" si="266"/>
        <v>706.75</v>
      </c>
      <c r="X1221" s="32">
        <f t="shared" si="267"/>
        <v>706.75</v>
      </c>
    </row>
    <row r="1222" spans="1:24" x14ac:dyDescent="0.25">
      <c r="A1222" s="2"/>
      <c r="B1222" s="2" t="s">
        <v>3</v>
      </c>
      <c r="C1222" s="2">
        <f t="shared" si="270"/>
        <v>51</v>
      </c>
      <c r="D1222" s="2">
        <f t="shared" si="271"/>
        <v>18</v>
      </c>
      <c r="E1222" s="2">
        <f t="shared" si="261"/>
        <v>1218</v>
      </c>
      <c r="F1222" s="11">
        <v>585</v>
      </c>
      <c r="G1222" s="9">
        <v>0.04</v>
      </c>
      <c r="H1222" s="9">
        <v>6.25E-2</v>
      </c>
      <c r="I1222" s="10">
        <v>8.5000000000000006E-2</v>
      </c>
      <c r="J1222" s="9">
        <v>0.25019379089471899</v>
      </c>
      <c r="K1222" s="9">
        <v>0.25019379089471899</v>
      </c>
      <c r="L1222" s="9">
        <v>0.45600000000000002</v>
      </c>
      <c r="N1222" s="32">
        <f>IF('System Design'!$F$8=1,'Hourly Demand and Generation'!G1222*'System Design'!$F$21,IF('System Design'!$F$8=2,'Hourly Demand and Generation'!H1222*'System Design'!$F$21,IF('System Design'!$F$8=3,'Hourly Demand and Generation'!I1222*'System Design'!$F$21)))</f>
        <v>42.5</v>
      </c>
      <c r="O1222" s="32">
        <f>IF('System Design'!$F$8=1,'Hourly Demand and Generation'!J1222*'System Design'!$F$22,IF('System Design'!$F$8=2,'Hourly Demand and Generation'!K1222*'System Design'!$F$22,IF('System Design'!$F$8=3,'Hourly Demand and Generation'!L1222*'System Design'!$F$22)))</f>
        <v>1140</v>
      </c>
      <c r="Q1222" s="32">
        <f t="shared" ref="Q1222:Q1285" si="272">IF(F1222-N1222-O1222&gt;0,F1222-N1222-O1222,0)</f>
        <v>0</v>
      </c>
      <c r="R1222" s="32">
        <f t="shared" si="262"/>
        <v>5400</v>
      </c>
      <c r="S1222" s="32">
        <f t="shared" si="263"/>
        <v>0</v>
      </c>
      <c r="T1222" s="32">
        <f t="shared" si="264"/>
        <v>21600</v>
      </c>
      <c r="U1222" s="32">
        <f t="shared" si="265"/>
        <v>0</v>
      </c>
      <c r="V1222" s="32">
        <f t="shared" ref="V1222:V1285" si="273">IF(F1222-N1222-O1222&lt;0,N1222+O1222-F1222,0)</f>
        <v>597.5</v>
      </c>
      <c r="W1222" s="32">
        <f t="shared" si="266"/>
        <v>597.5</v>
      </c>
      <c r="X1222" s="32">
        <f t="shared" si="267"/>
        <v>597.5</v>
      </c>
    </row>
    <row r="1223" spans="1:24" x14ac:dyDescent="0.25">
      <c r="A1223" s="2"/>
      <c r="B1223" s="2" t="s">
        <v>3</v>
      </c>
      <c r="C1223" s="2">
        <f t="shared" si="270"/>
        <v>51</v>
      </c>
      <c r="D1223" s="2">
        <f t="shared" si="271"/>
        <v>19</v>
      </c>
      <c r="E1223" s="2">
        <f t="shared" ref="E1223:E1286" si="274">E1222+1</f>
        <v>1219</v>
      </c>
      <c r="F1223" s="11">
        <v>567.45000000000005</v>
      </c>
      <c r="G1223" s="9">
        <v>0</v>
      </c>
      <c r="H1223" s="9">
        <v>0.02</v>
      </c>
      <c r="I1223" s="9">
        <v>0.04</v>
      </c>
      <c r="J1223" s="9">
        <v>0.23702569663710199</v>
      </c>
      <c r="K1223" s="9">
        <v>0.23702569663710199</v>
      </c>
      <c r="L1223" s="9">
        <v>0.432</v>
      </c>
      <c r="N1223" s="32">
        <f>IF('System Design'!$F$8=1,'Hourly Demand and Generation'!G1223*'System Design'!$F$21,IF('System Design'!$F$8=2,'Hourly Demand and Generation'!H1223*'System Design'!$F$21,IF('System Design'!$F$8=3,'Hourly Demand and Generation'!I1223*'System Design'!$F$21)))</f>
        <v>20</v>
      </c>
      <c r="O1223" s="32">
        <f>IF('System Design'!$F$8=1,'Hourly Demand and Generation'!J1223*'System Design'!$F$22,IF('System Design'!$F$8=2,'Hourly Demand and Generation'!K1223*'System Design'!$F$22,IF('System Design'!$F$8=3,'Hourly Demand and Generation'!L1223*'System Design'!$F$22)))</f>
        <v>1080</v>
      </c>
      <c r="Q1223" s="32">
        <f t="shared" si="272"/>
        <v>0</v>
      </c>
      <c r="R1223" s="32">
        <f t="shared" ref="R1223:R1286" si="275">IF($Q1223&lt;R1222+$V1223,IF(R1222+$V1223-$Q1223&gt;5400,5400,R1222+$V1223-$Q1223),0)</f>
        <v>5400</v>
      </c>
      <c r="S1223" s="32">
        <f t="shared" ref="S1223:S1286" si="276">IF(R1223&gt;0,0,$Q1223+$V1223-R1222)</f>
        <v>0</v>
      </c>
      <c r="T1223" s="32">
        <f t="shared" ref="T1223:T1286" si="277">IF($Q1223&lt;T1222+$V1223,IF(T1222+$V1223-$Q1223&gt;21600,21600,T1222+$V1223-$Q1223),0)</f>
        <v>21600</v>
      </c>
      <c r="U1223" s="32">
        <f t="shared" ref="U1223:U1286" si="278">IF(T1223&gt;0,0,$Q1223+$V1223-T1222)</f>
        <v>0</v>
      </c>
      <c r="V1223" s="32">
        <f t="shared" si="273"/>
        <v>532.54999999999995</v>
      </c>
      <c r="W1223" s="32">
        <f t="shared" ref="W1223:W1286" si="279">IF(R1223=5400,$V1223-(R1223-R1222),0)</f>
        <v>532.54999999999995</v>
      </c>
      <c r="X1223" s="32">
        <f t="shared" ref="X1223:X1286" si="280">IF(T1223=21600,$V1223-(T1223-T1222),0)</f>
        <v>532.54999999999995</v>
      </c>
    </row>
    <row r="1224" spans="1:24" x14ac:dyDescent="0.25">
      <c r="A1224" s="2"/>
      <c r="B1224" s="2" t="s">
        <v>3</v>
      </c>
      <c r="C1224" s="2">
        <f t="shared" si="270"/>
        <v>51</v>
      </c>
      <c r="D1224" s="2">
        <f t="shared" si="271"/>
        <v>20</v>
      </c>
      <c r="E1224" s="2">
        <f t="shared" si="274"/>
        <v>1220</v>
      </c>
      <c r="F1224" s="11">
        <v>555.75</v>
      </c>
      <c r="G1224" s="9">
        <v>0</v>
      </c>
      <c r="H1224" s="9">
        <v>0</v>
      </c>
      <c r="I1224" s="10">
        <v>0</v>
      </c>
      <c r="J1224" s="9">
        <v>0.23702569663710199</v>
      </c>
      <c r="K1224" s="9">
        <v>0.23702569663710199</v>
      </c>
      <c r="L1224" s="9">
        <v>0.432</v>
      </c>
      <c r="N1224" s="32">
        <f>IF('System Design'!$F$8=1,'Hourly Demand and Generation'!G1224*'System Design'!$F$21,IF('System Design'!$F$8=2,'Hourly Demand and Generation'!H1224*'System Design'!$F$21,IF('System Design'!$F$8=3,'Hourly Demand and Generation'!I1224*'System Design'!$F$21)))</f>
        <v>0</v>
      </c>
      <c r="O1224" s="32">
        <f>IF('System Design'!$F$8=1,'Hourly Demand and Generation'!J1224*'System Design'!$F$22,IF('System Design'!$F$8=2,'Hourly Demand and Generation'!K1224*'System Design'!$F$22,IF('System Design'!$F$8=3,'Hourly Demand and Generation'!L1224*'System Design'!$F$22)))</f>
        <v>1080</v>
      </c>
      <c r="Q1224" s="32">
        <f t="shared" si="272"/>
        <v>0</v>
      </c>
      <c r="R1224" s="32">
        <f t="shared" si="275"/>
        <v>5400</v>
      </c>
      <c r="S1224" s="32">
        <f t="shared" si="276"/>
        <v>0</v>
      </c>
      <c r="T1224" s="32">
        <f t="shared" si="277"/>
        <v>21600</v>
      </c>
      <c r="U1224" s="32">
        <f t="shared" si="278"/>
        <v>0</v>
      </c>
      <c r="V1224" s="32">
        <f t="shared" si="273"/>
        <v>524.25</v>
      </c>
      <c r="W1224" s="32">
        <f t="shared" si="279"/>
        <v>524.25</v>
      </c>
      <c r="X1224" s="32">
        <f t="shared" si="280"/>
        <v>524.25</v>
      </c>
    </row>
    <row r="1225" spans="1:24" x14ac:dyDescent="0.25">
      <c r="A1225" s="2"/>
      <c r="B1225" s="2" t="s">
        <v>3</v>
      </c>
      <c r="C1225" s="2">
        <f t="shared" si="270"/>
        <v>51</v>
      </c>
      <c r="D1225" s="2">
        <f t="shared" si="271"/>
        <v>21</v>
      </c>
      <c r="E1225" s="2">
        <f t="shared" si="274"/>
        <v>1221</v>
      </c>
      <c r="F1225" s="11">
        <v>526.5</v>
      </c>
      <c r="G1225" s="9">
        <v>0</v>
      </c>
      <c r="H1225" s="9">
        <v>0</v>
      </c>
      <c r="I1225" s="10">
        <v>0</v>
      </c>
      <c r="J1225" s="9">
        <v>0.23702569663710199</v>
      </c>
      <c r="K1225" s="9">
        <v>0.23702569663710199</v>
      </c>
      <c r="L1225" s="9">
        <v>0.432</v>
      </c>
      <c r="N1225" s="32">
        <f>IF('System Design'!$F$8=1,'Hourly Demand and Generation'!G1225*'System Design'!$F$21,IF('System Design'!$F$8=2,'Hourly Demand and Generation'!H1225*'System Design'!$F$21,IF('System Design'!$F$8=3,'Hourly Demand and Generation'!I1225*'System Design'!$F$21)))</f>
        <v>0</v>
      </c>
      <c r="O1225" s="32">
        <f>IF('System Design'!$F$8=1,'Hourly Demand and Generation'!J1225*'System Design'!$F$22,IF('System Design'!$F$8=2,'Hourly Demand and Generation'!K1225*'System Design'!$F$22,IF('System Design'!$F$8=3,'Hourly Demand and Generation'!L1225*'System Design'!$F$22)))</f>
        <v>1080</v>
      </c>
      <c r="Q1225" s="32">
        <f t="shared" si="272"/>
        <v>0</v>
      </c>
      <c r="R1225" s="32">
        <f t="shared" si="275"/>
        <v>5400</v>
      </c>
      <c r="S1225" s="32">
        <f t="shared" si="276"/>
        <v>0</v>
      </c>
      <c r="T1225" s="32">
        <f t="shared" si="277"/>
        <v>21600</v>
      </c>
      <c r="U1225" s="32">
        <f t="shared" si="278"/>
        <v>0</v>
      </c>
      <c r="V1225" s="32">
        <f t="shared" si="273"/>
        <v>553.5</v>
      </c>
      <c r="W1225" s="32">
        <f t="shared" si="279"/>
        <v>553.5</v>
      </c>
      <c r="X1225" s="32">
        <f t="shared" si="280"/>
        <v>553.5</v>
      </c>
    </row>
    <row r="1226" spans="1:24" x14ac:dyDescent="0.25">
      <c r="A1226" s="2"/>
      <c r="B1226" s="2" t="s">
        <v>3</v>
      </c>
      <c r="C1226" s="2">
        <f t="shared" si="270"/>
        <v>51</v>
      </c>
      <c r="D1226" s="2">
        <f t="shared" si="271"/>
        <v>22</v>
      </c>
      <c r="E1226" s="2">
        <f t="shared" si="274"/>
        <v>1222</v>
      </c>
      <c r="F1226" s="11">
        <v>497.25</v>
      </c>
      <c r="G1226" s="9">
        <v>0</v>
      </c>
      <c r="H1226" s="9">
        <v>0</v>
      </c>
      <c r="I1226" s="10">
        <v>0</v>
      </c>
      <c r="J1226" s="9">
        <v>0.25019379089471899</v>
      </c>
      <c r="K1226" s="9">
        <v>0.25019379089471899</v>
      </c>
      <c r="L1226" s="9">
        <v>0.45600000000000002</v>
      </c>
      <c r="N1226" s="32">
        <f>IF('System Design'!$F$8=1,'Hourly Demand and Generation'!G1226*'System Design'!$F$21,IF('System Design'!$F$8=2,'Hourly Demand and Generation'!H1226*'System Design'!$F$21,IF('System Design'!$F$8=3,'Hourly Demand and Generation'!I1226*'System Design'!$F$21)))</f>
        <v>0</v>
      </c>
      <c r="O1226" s="32">
        <f>IF('System Design'!$F$8=1,'Hourly Demand and Generation'!J1226*'System Design'!$F$22,IF('System Design'!$F$8=2,'Hourly Demand and Generation'!K1226*'System Design'!$F$22,IF('System Design'!$F$8=3,'Hourly Demand and Generation'!L1226*'System Design'!$F$22)))</f>
        <v>1140</v>
      </c>
      <c r="Q1226" s="32">
        <f t="shared" si="272"/>
        <v>0</v>
      </c>
      <c r="R1226" s="32">
        <f t="shared" si="275"/>
        <v>5400</v>
      </c>
      <c r="S1226" s="32">
        <f t="shared" si="276"/>
        <v>0</v>
      </c>
      <c r="T1226" s="32">
        <f t="shared" si="277"/>
        <v>21600</v>
      </c>
      <c r="U1226" s="32">
        <f t="shared" si="278"/>
        <v>0</v>
      </c>
      <c r="V1226" s="32">
        <f t="shared" si="273"/>
        <v>642.75</v>
      </c>
      <c r="W1226" s="32">
        <f t="shared" si="279"/>
        <v>642.75</v>
      </c>
      <c r="X1226" s="32">
        <f t="shared" si="280"/>
        <v>642.75</v>
      </c>
    </row>
    <row r="1227" spans="1:24" x14ac:dyDescent="0.25">
      <c r="A1227" s="2"/>
      <c r="B1227" s="2" t="s">
        <v>3</v>
      </c>
      <c r="C1227" s="2">
        <f t="shared" si="270"/>
        <v>51</v>
      </c>
      <c r="D1227" s="2">
        <f t="shared" si="271"/>
        <v>23</v>
      </c>
      <c r="E1227" s="2">
        <f t="shared" si="274"/>
        <v>1223</v>
      </c>
      <c r="F1227" s="11">
        <v>468</v>
      </c>
      <c r="G1227" s="9">
        <v>0</v>
      </c>
      <c r="H1227" s="9">
        <v>0</v>
      </c>
      <c r="I1227" s="10">
        <v>0</v>
      </c>
      <c r="J1227" s="9">
        <v>0.21068950812186901</v>
      </c>
      <c r="K1227" s="9">
        <v>0.21068950812186901</v>
      </c>
      <c r="L1227" s="9">
        <v>0.38400000000000001</v>
      </c>
      <c r="N1227" s="32">
        <f>IF('System Design'!$F$8=1,'Hourly Demand and Generation'!G1227*'System Design'!$F$21,IF('System Design'!$F$8=2,'Hourly Demand and Generation'!H1227*'System Design'!$F$21,IF('System Design'!$F$8=3,'Hourly Demand and Generation'!I1227*'System Design'!$F$21)))</f>
        <v>0</v>
      </c>
      <c r="O1227" s="32">
        <f>IF('System Design'!$F$8=1,'Hourly Demand and Generation'!J1227*'System Design'!$F$22,IF('System Design'!$F$8=2,'Hourly Demand and Generation'!K1227*'System Design'!$F$22,IF('System Design'!$F$8=3,'Hourly Demand and Generation'!L1227*'System Design'!$F$22)))</f>
        <v>960</v>
      </c>
      <c r="Q1227" s="32">
        <f t="shared" si="272"/>
        <v>0</v>
      </c>
      <c r="R1227" s="32">
        <f t="shared" si="275"/>
        <v>5400</v>
      </c>
      <c r="S1227" s="32">
        <f t="shared" si="276"/>
        <v>0</v>
      </c>
      <c r="T1227" s="32">
        <f t="shared" si="277"/>
        <v>21600</v>
      </c>
      <c r="U1227" s="32">
        <f t="shared" si="278"/>
        <v>0</v>
      </c>
      <c r="V1227" s="32">
        <f t="shared" si="273"/>
        <v>492</v>
      </c>
      <c r="W1227" s="32">
        <f t="shared" si="279"/>
        <v>492</v>
      </c>
      <c r="X1227" s="32">
        <f t="shared" si="280"/>
        <v>492</v>
      </c>
    </row>
    <row r="1228" spans="1:24" x14ac:dyDescent="0.25">
      <c r="A1228" s="2"/>
      <c r="B1228" s="2" t="s">
        <v>3</v>
      </c>
      <c r="C1228" s="2">
        <f t="shared" si="270"/>
        <v>51</v>
      </c>
      <c r="D1228" s="2">
        <f t="shared" si="271"/>
        <v>24</v>
      </c>
      <c r="E1228" s="2">
        <f t="shared" si="274"/>
        <v>1224</v>
      </c>
      <c r="F1228" s="11">
        <v>409.5</v>
      </c>
      <c r="G1228" s="9">
        <v>0</v>
      </c>
      <c r="H1228" s="9">
        <v>0</v>
      </c>
      <c r="I1228" s="10">
        <v>0</v>
      </c>
      <c r="J1228" s="9">
        <v>0.21068950812186901</v>
      </c>
      <c r="K1228" s="9">
        <v>0.21068950812186901</v>
      </c>
      <c r="L1228" s="9">
        <v>0.38400000000000001</v>
      </c>
      <c r="N1228" s="32">
        <f>IF('System Design'!$F$8=1,'Hourly Demand and Generation'!G1228*'System Design'!$F$21,IF('System Design'!$F$8=2,'Hourly Demand and Generation'!H1228*'System Design'!$F$21,IF('System Design'!$F$8=3,'Hourly Demand and Generation'!I1228*'System Design'!$F$21)))</f>
        <v>0</v>
      </c>
      <c r="O1228" s="32">
        <f>IF('System Design'!$F$8=1,'Hourly Demand and Generation'!J1228*'System Design'!$F$22,IF('System Design'!$F$8=2,'Hourly Demand and Generation'!K1228*'System Design'!$F$22,IF('System Design'!$F$8=3,'Hourly Demand and Generation'!L1228*'System Design'!$F$22)))</f>
        <v>960</v>
      </c>
      <c r="Q1228" s="32">
        <f t="shared" si="272"/>
        <v>0</v>
      </c>
      <c r="R1228" s="32">
        <f t="shared" si="275"/>
        <v>5400</v>
      </c>
      <c r="S1228" s="32">
        <f t="shared" si="276"/>
        <v>0</v>
      </c>
      <c r="T1228" s="32">
        <f t="shared" si="277"/>
        <v>21600</v>
      </c>
      <c r="U1228" s="32">
        <f t="shared" si="278"/>
        <v>0</v>
      </c>
      <c r="V1228" s="32">
        <f t="shared" si="273"/>
        <v>550.5</v>
      </c>
      <c r="W1228" s="32">
        <f t="shared" si="279"/>
        <v>550.5</v>
      </c>
      <c r="X1228" s="32">
        <f t="shared" si="280"/>
        <v>550.5</v>
      </c>
    </row>
    <row r="1229" spans="1:24" x14ac:dyDescent="0.25">
      <c r="A1229" s="2"/>
      <c r="B1229" s="2" t="s">
        <v>3</v>
      </c>
      <c r="C1229" s="2">
        <f>C1228+1</f>
        <v>52</v>
      </c>
      <c r="D1229" s="2">
        <v>1</v>
      </c>
      <c r="E1229" s="2">
        <f t="shared" si="274"/>
        <v>1225</v>
      </c>
      <c r="F1229" s="11">
        <v>351</v>
      </c>
      <c r="G1229" s="9">
        <v>0</v>
      </c>
      <c r="H1229" s="9">
        <v>0</v>
      </c>
      <c r="I1229" s="9">
        <v>0</v>
      </c>
      <c r="J1229" s="9">
        <v>0.309817139249083</v>
      </c>
      <c r="K1229" s="9">
        <v>0.309817139249083</v>
      </c>
      <c r="L1229" s="9">
        <v>0.48</v>
      </c>
      <c r="N1229" s="32">
        <f>IF('System Design'!$F$8=1,'Hourly Demand and Generation'!G1229*'System Design'!$F$21,IF('System Design'!$F$8=2,'Hourly Demand and Generation'!H1229*'System Design'!$F$21,IF('System Design'!$F$8=3,'Hourly Demand and Generation'!I1229*'System Design'!$F$21)))</f>
        <v>0</v>
      </c>
      <c r="O1229" s="32">
        <f>IF('System Design'!$F$8=1,'Hourly Demand and Generation'!J1229*'System Design'!$F$22,IF('System Design'!$F$8=2,'Hourly Demand and Generation'!K1229*'System Design'!$F$22,IF('System Design'!$F$8=3,'Hourly Demand and Generation'!L1229*'System Design'!$F$22)))</f>
        <v>1200</v>
      </c>
      <c r="Q1229" s="32">
        <f t="shared" si="272"/>
        <v>0</v>
      </c>
      <c r="R1229" s="32">
        <f t="shared" si="275"/>
        <v>5400</v>
      </c>
      <c r="S1229" s="32">
        <f t="shared" si="276"/>
        <v>0</v>
      </c>
      <c r="T1229" s="32">
        <f t="shared" si="277"/>
        <v>21600</v>
      </c>
      <c r="U1229" s="32">
        <f t="shared" si="278"/>
        <v>0</v>
      </c>
      <c r="V1229" s="32">
        <f t="shared" si="273"/>
        <v>849</v>
      </c>
      <c r="W1229" s="32">
        <f t="shared" si="279"/>
        <v>849</v>
      </c>
      <c r="X1229" s="32">
        <f t="shared" si="280"/>
        <v>849</v>
      </c>
    </row>
    <row r="1230" spans="1:24" x14ac:dyDescent="0.25">
      <c r="A1230" s="2"/>
      <c r="B1230" s="2" t="s">
        <v>3</v>
      </c>
      <c r="C1230" s="2">
        <f>C1229</f>
        <v>52</v>
      </c>
      <c r="D1230" s="2">
        <f>D1229+1</f>
        <v>2</v>
      </c>
      <c r="E1230" s="2">
        <f t="shared" si="274"/>
        <v>1226</v>
      </c>
      <c r="F1230" s="11">
        <v>321.75</v>
      </c>
      <c r="G1230" s="9">
        <v>0</v>
      </c>
      <c r="H1230" s="9">
        <v>0</v>
      </c>
      <c r="I1230" s="10">
        <v>0</v>
      </c>
      <c r="J1230" s="9">
        <v>0.27883542532417499</v>
      </c>
      <c r="K1230" s="9">
        <v>0.27883542532417499</v>
      </c>
      <c r="L1230" s="9">
        <v>0.432</v>
      </c>
      <c r="N1230" s="32">
        <f>IF('System Design'!$F$8=1,'Hourly Demand and Generation'!G1230*'System Design'!$F$21,IF('System Design'!$F$8=2,'Hourly Demand and Generation'!H1230*'System Design'!$F$21,IF('System Design'!$F$8=3,'Hourly Demand and Generation'!I1230*'System Design'!$F$21)))</f>
        <v>0</v>
      </c>
      <c r="O1230" s="32">
        <f>IF('System Design'!$F$8=1,'Hourly Demand and Generation'!J1230*'System Design'!$F$22,IF('System Design'!$F$8=2,'Hourly Demand and Generation'!K1230*'System Design'!$F$22,IF('System Design'!$F$8=3,'Hourly Demand and Generation'!L1230*'System Design'!$F$22)))</f>
        <v>1080</v>
      </c>
      <c r="Q1230" s="32">
        <f t="shared" si="272"/>
        <v>0</v>
      </c>
      <c r="R1230" s="32">
        <f t="shared" si="275"/>
        <v>5400</v>
      </c>
      <c r="S1230" s="32">
        <f t="shared" si="276"/>
        <v>0</v>
      </c>
      <c r="T1230" s="32">
        <f t="shared" si="277"/>
        <v>21600</v>
      </c>
      <c r="U1230" s="32">
        <f t="shared" si="278"/>
        <v>0</v>
      </c>
      <c r="V1230" s="32">
        <f t="shared" si="273"/>
        <v>758.25</v>
      </c>
      <c r="W1230" s="32">
        <f t="shared" si="279"/>
        <v>758.25</v>
      </c>
      <c r="X1230" s="32">
        <f t="shared" si="280"/>
        <v>758.25</v>
      </c>
    </row>
    <row r="1231" spans="1:24" x14ac:dyDescent="0.25">
      <c r="A1231" s="2"/>
      <c r="B1231" s="2" t="s">
        <v>3</v>
      </c>
      <c r="C1231" s="2">
        <f t="shared" ref="C1231:C1252" si="281">C1230</f>
        <v>52</v>
      </c>
      <c r="D1231" s="2">
        <f t="shared" ref="D1231:D1252" si="282">D1230+1</f>
        <v>3</v>
      </c>
      <c r="E1231" s="2">
        <f t="shared" si="274"/>
        <v>1227</v>
      </c>
      <c r="F1231" s="11">
        <v>292.5</v>
      </c>
      <c r="G1231" s="9">
        <v>0</v>
      </c>
      <c r="H1231" s="9">
        <v>0</v>
      </c>
      <c r="I1231" s="10">
        <v>0</v>
      </c>
      <c r="J1231" s="9">
        <v>0.27883542532417499</v>
      </c>
      <c r="K1231" s="9">
        <v>0.27883542532417499</v>
      </c>
      <c r="L1231" s="9">
        <v>0.432</v>
      </c>
      <c r="N1231" s="32">
        <f>IF('System Design'!$F$8=1,'Hourly Demand and Generation'!G1231*'System Design'!$F$21,IF('System Design'!$F$8=2,'Hourly Demand and Generation'!H1231*'System Design'!$F$21,IF('System Design'!$F$8=3,'Hourly Demand and Generation'!I1231*'System Design'!$F$21)))</f>
        <v>0</v>
      </c>
      <c r="O1231" s="32">
        <f>IF('System Design'!$F$8=1,'Hourly Demand and Generation'!J1231*'System Design'!$F$22,IF('System Design'!$F$8=2,'Hourly Demand and Generation'!K1231*'System Design'!$F$22,IF('System Design'!$F$8=3,'Hourly Demand and Generation'!L1231*'System Design'!$F$22)))</f>
        <v>1080</v>
      </c>
      <c r="Q1231" s="32">
        <f t="shared" si="272"/>
        <v>0</v>
      </c>
      <c r="R1231" s="32">
        <f t="shared" si="275"/>
        <v>5400</v>
      </c>
      <c r="S1231" s="32">
        <f t="shared" si="276"/>
        <v>0</v>
      </c>
      <c r="T1231" s="32">
        <f t="shared" si="277"/>
        <v>21600</v>
      </c>
      <c r="U1231" s="32">
        <f t="shared" si="278"/>
        <v>0</v>
      </c>
      <c r="V1231" s="32">
        <f t="shared" si="273"/>
        <v>787.5</v>
      </c>
      <c r="W1231" s="32">
        <f t="shared" si="279"/>
        <v>787.5</v>
      </c>
      <c r="X1231" s="32">
        <f t="shared" si="280"/>
        <v>787.5</v>
      </c>
    </row>
    <row r="1232" spans="1:24" x14ac:dyDescent="0.25">
      <c r="A1232" s="2"/>
      <c r="B1232" s="2" t="s">
        <v>3</v>
      </c>
      <c r="C1232" s="2">
        <f t="shared" si="281"/>
        <v>52</v>
      </c>
      <c r="D1232" s="2">
        <f t="shared" si="282"/>
        <v>4</v>
      </c>
      <c r="E1232" s="2">
        <f t="shared" si="274"/>
        <v>1228</v>
      </c>
      <c r="F1232" s="11">
        <v>351</v>
      </c>
      <c r="G1232" s="9">
        <v>0</v>
      </c>
      <c r="H1232" s="9">
        <v>0</v>
      </c>
      <c r="I1232" s="10">
        <v>0</v>
      </c>
      <c r="J1232" s="9">
        <v>0.309817139249083</v>
      </c>
      <c r="K1232" s="9">
        <v>0.309817139249083</v>
      </c>
      <c r="L1232" s="9">
        <v>0.48</v>
      </c>
      <c r="N1232" s="32">
        <f>IF('System Design'!$F$8=1,'Hourly Demand and Generation'!G1232*'System Design'!$F$21,IF('System Design'!$F$8=2,'Hourly Demand and Generation'!H1232*'System Design'!$F$21,IF('System Design'!$F$8=3,'Hourly Demand and Generation'!I1232*'System Design'!$F$21)))</f>
        <v>0</v>
      </c>
      <c r="O1232" s="32">
        <f>IF('System Design'!$F$8=1,'Hourly Demand and Generation'!J1232*'System Design'!$F$22,IF('System Design'!$F$8=2,'Hourly Demand and Generation'!K1232*'System Design'!$F$22,IF('System Design'!$F$8=3,'Hourly Demand and Generation'!L1232*'System Design'!$F$22)))</f>
        <v>1200</v>
      </c>
      <c r="Q1232" s="32">
        <f t="shared" si="272"/>
        <v>0</v>
      </c>
      <c r="R1232" s="32">
        <f t="shared" si="275"/>
        <v>5400</v>
      </c>
      <c r="S1232" s="32">
        <f t="shared" si="276"/>
        <v>0</v>
      </c>
      <c r="T1232" s="32">
        <f t="shared" si="277"/>
        <v>21600</v>
      </c>
      <c r="U1232" s="32">
        <f t="shared" si="278"/>
        <v>0</v>
      </c>
      <c r="V1232" s="32">
        <f t="shared" si="273"/>
        <v>849</v>
      </c>
      <c r="W1232" s="32">
        <f t="shared" si="279"/>
        <v>849</v>
      </c>
      <c r="X1232" s="32">
        <f t="shared" si="280"/>
        <v>849</v>
      </c>
    </row>
    <row r="1233" spans="1:24" x14ac:dyDescent="0.25">
      <c r="A1233" s="2"/>
      <c r="B1233" s="2" t="s">
        <v>3</v>
      </c>
      <c r="C1233" s="2">
        <f t="shared" si="281"/>
        <v>52</v>
      </c>
      <c r="D1233" s="2">
        <f t="shared" si="282"/>
        <v>5</v>
      </c>
      <c r="E1233" s="2">
        <f t="shared" si="274"/>
        <v>1229</v>
      </c>
      <c r="F1233" s="11">
        <v>380.25</v>
      </c>
      <c r="G1233" s="9">
        <v>0</v>
      </c>
      <c r="H1233" s="9">
        <v>0.02</v>
      </c>
      <c r="I1233" s="10">
        <v>0.04</v>
      </c>
      <c r="J1233" s="9">
        <v>0.24785371139926701</v>
      </c>
      <c r="K1233" s="9">
        <v>0.24785371139926701</v>
      </c>
      <c r="L1233" s="9">
        <v>0.38400000000000001</v>
      </c>
      <c r="N1233" s="32">
        <f>IF('System Design'!$F$8=1,'Hourly Demand and Generation'!G1233*'System Design'!$F$21,IF('System Design'!$F$8=2,'Hourly Demand and Generation'!H1233*'System Design'!$F$21,IF('System Design'!$F$8=3,'Hourly Demand and Generation'!I1233*'System Design'!$F$21)))</f>
        <v>20</v>
      </c>
      <c r="O1233" s="32">
        <f>IF('System Design'!$F$8=1,'Hourly Demand and Generation'!J1233*'System Design'!$F$22,IF('System Design'!$F$8=2,'Hourly Demand and Generation'!K1233*'System Design'!$F$22,IF('System Design'!$F$8=3,'Hourly Demand and Generation'!L1233*'System Design'!$F$22)))</f>
        <v>960</v>
      </c>
      <c r="Q1233" s="32">
        <f t="shared" si="272"/>
        <v>0</v>
      </c>
      <c r="R1233" s="32">
        <f t="shared" si="275"/>
        <v>5400</v>
      </c>
      <c r="S1233" s="32">
        <f t="shared" si="276"/>
        <v>0</v>
      </c>
      <c r="T1233" s="32">
        <f t="shared" si="277"/>
        <v>21600</v>
      </c>
      <c r="U1233" s="32">
        <f t="shared" si="278"/>
        <v>0</v>
      </c>
      <c r="V1233" s="32">
        <f t="shared" si="273"/>
        <v>599.75</v>
      </c>
      <c r="W1233" s="32">
        <f t="shared" si="279"/>
        <v>599.75</v>
      </c>
      <c r="X1233" s="32">
        <f t="shared" si="280"/>
        <v>599.75</v>
      </c>
    </row>
    <row r="1234" spans="1:24" x14ac:dyDescent="0.25">
      <c r="A1234" s="2"/>
      <c r="B1234" s="2" t="s">
        <v>3</v>
      </c>
      <c r="C1234" s="2">
        <f t="shared" si="281"/>
        <v>52</v>
      </c>
      <c r="D1234" s="2">
        <f t="shared" si="282"/>
        <v>6</v>
      </c>
      <c r="E1234" s="2">
        <f t="shared" si="274"/>
        <v>1230</v>
      </c>
      <c r="F1234" s="11">
        <v>409.5</v>
      </c>
      <c r="G1234" s="9">
        <v>0.04</v>
      </c>
      <c r="H1234" s="9">
        <v>6.25E-2</v>
      </c>
      <c r="I1234" s="10">
        <v>8.5000000000000006E-2</v>
      </c>
      <c r="J1234" s="9">
        <v>0.24785371139926701</v>
      </c>
      <c r="K1234" s="9">
        <v>0.24785371139926701</v>
      </c>
      <c r="L1234" s="9">
        <v>0.38400000000000001</v>
      </c>
      <c r="N1234" s="32">
        <f>IF('System Design'!$F$8=1,'Hourly Demand and Generation'!G1234*'System Design'!$F$21,IF('System Design'!$F$8=2,'Hourly Demand and Generation'!H1234*'System Design'!$F$21,IF('System Design'!$F$8=3,'Hourly Demand and Generation'!I1234*'System Design'!$F$21)))</f>
        <v>42.5</v>
      </c>
      <c r="O1234" s="32">
        <f>IF('System Design'!$F$8=1,'Hourly Demand and Generation'!J1234*'System Design'!$F$22,IF('System Design'!$F$8=2,'Hourly Demand and Generation'!K1234*'System Design'!$F$22,IF('System Design'!$F$8=3,'Hourly Demand and Generation'!L1234*'System Design'!$F$22)))</f>
        <v>960</v>
      </c>
      <c r="Q1234" s="32">
        <f t="shared" si="272"/>
        <v>0</v>
      </c>
      <c r="R1234" s="32">
        <f t="shared" si="275"/>
        <v>5400</v>
      </c>
      <c r="S1234" s="32">
        <f t="shared" si="276"/>
        <v>0</v>
      </c>
      <c r="T1234" s="32">
        <f t="shared" si="277"/>
        <v>21600</v>
      </c>
      <c r="U1234" s="32">
        <f t="shared" si="278"/>
        <v>0</v>
      </c>
      <c r="V1234" s="32">
        <f t="shared" si="273"/>
        <v>593</v>
      </c>
      <c r="W1234" s="32">
        <f t="shared" si="279"/>
        <v>593</v>
      </c>
      <c r="X1234" s="32">
        <f t="shared" si="280"/>
        <v>593</v>
      </c>
    </row>
    <row r="1235" spans="1:24" x14ac:dyDescent="0.25">
      <c r="A1235" s="2"/>
      <c r="B1235" s="2" t="s">
        <v>3</v>
      </c>
      <c r="C1235" s="2">
        <f t="shared" si="281"/>
        <v>52</v>
      </c>
      <c r="D1235" s="2">
        <f t="shared" si="282"/>
        <v>7</v>
      </c>
      <c r="E1235" s="2">
        <f t="shared" si="274"/>
        <v>1231</v>
      </c>
      <c r="F1235" s="11">
        <v>438.75</v>
      </c>
      <c r="G1235" s="9">
        <v>8.5000000000000006E-2</v>
      </c>
      <c r="H1235" s="9">
        <v>0.105</v>
      </c>
      <c r="I1235" s="10">
        <v>0.125</v>
      </c>
      <c r="J1235" s="9">
        <v>0.27883542532417499</v>
      </c>
      <c r="K1235" s="9">
        <v>0.27883542532417499</v>
      </c>
      <c r="L1235" s="9">
        <v>0.432</v>
      </c>
      <c r="N1235" s="32">
        <f>IF('System Design'!$F$8=1,'Hourly Demand and Generation'!G1235*'System Design'!$F$21,IF('System Design'!$F$8=2,'Hourly Demand and Generation'!H1235*'System Design'!$F$21,IF('System Design'!$F$8=3,'Hourly Demand and Generation'!I1235*'System Design'!$F$21)))</f>
        <v>62.5</v>
      </c>
      <c r="O1235" s="32">
        <f>IF('System Design'!$F$8=1,'Hourly Demand and Generation'!J1235*'System Design'!$F$22,IF('System Design'!$F$8=2,'Hourly Demand and Generation'!K1235*'System Design'!$F$22,IF('System Design'!$F$8=3,'Hourly Demand and Generation'!L1235*'System Design'!$F$22)))</f>
        <v>1080</v>
      </c>
      <c r="Q1235" s="32">
        <f t="shared" si="272"/>
        <v>0</v>
      </c>
      <c r="R1235" s="32">
        <f t="shared" si="275"/>
        <v>5400</v>
      </c>
      <c r="S1235" s="32">
        <f t="shared" si="276"/>
        <v>0</v>
      </c>
      <c r="T1235" s="32">
        <f t="shared" si="277"/>
        <v>21600</v>
      </c>
      <c r="U1235" s="32">
        <f t="shared" si="278"/>
        <v>0</v>
      </c>
      <c r="V1235" s="32">
        <f t="shared" si="273"/>
        <v>703.75</v>
      </c>
      <c r="W1235" s="32">
        <f t="shared" si="279"/>
        <v>703.75</v>
      </c>
      <c r="X1235" s="32">
        <f t="shared" si="280"/>
        <v>703.75</v>
      </c>
    </row>
    <row r="1236" spans="1:24" x14ac:dyDescent="0.25">
      <c r="A1236" s="2"/>
      <c r="B1236" s="2" t="s">
        <v>3</v>
      </c>
      <c r="C1236" s="2">
        <f t="shared" si="281"/>
        <v>52</v>
      </c>
      <c r="D1236" s="2">
        <f t="shared" si="282"/>
        <v>8</v>
      </c>
      <c r="E1236" s="2">
        <f t="shared" si="274"/>
        <v>1232</v>
      </c>
      <c r="F1236" s="11">
        <v>468</v>
      </c>
      <c r="G1236" s="9">
        <v>0.16500000000000001</v>
      </c>
      <c r="H1236" s="9">
        <v>0.1875</v>
      </c>
      <c r="I1236" s="10">
        <v>0.21</v>
      </c>
      <c r="J1236" s="9">
        <v>0.27883542532417499</v>
      </c>
      <c r="K1236" s="9">
        <v>0.27883542532417499</v>
      </c>
      <c r="L1236" s="9">
        <v>0.432</v>
      </c>
      <c r="N1236" s="32">
        <f>IF('System Design'!$F$8=1,'Hourly Demand and Generation'!G1236*'System Design'!$F$21,IF('System Design'!$F$8=2,'Hourly Demand and Generation'!H1236*'System Design'!$F$21,IF('System Design'!$F$8=3,'Hourly Demand and Generation'!I1236*'System Design'!$F$21)))</f>
        <v>105</v>
      </c>
      <c r="O1236" s="32">
        <f>IF('System Design'!$F$8=1,'Hourly Demand and Generation'!J1236*'System Design'!$F$22,IF('System Design'!$F$8=2,'Hourly Demand and Generation'!K1236*'System Design'!$F$22,IF('System Design'!$F$8=3,'Hourly Demand and Generation'!L1236*'System Design'!$F$22)))</f>
        <v>1080</v>
      </c>
      <c r="Q1236" s="32">
        <f t="shared" si="272"/>
        <v>0</v>
      </c>
      <c r="R1236" s="32">
        <f t="shared" si="275"/>
        <v>5400</v>
      </c>
      <c r="S1236" s="32">
        <f t="shared" si="276"/>
        <v>0</v>
      </c>
      <c r="T1236" s="32">
        <f t="shared" si="277"/>
        <v>21600</v>
      </c>
      <c r="U1236" s="32">
        <f t="shared" si="278"/>
        <v>0</v>
      </c>
      <c r="V1236" s="32">
        <f t="shared" si="273"/>
        <v>717</v>
      </c>
      <c r="W1236" s="32">
        <f t="shared" si="279"/>
        <v>717</v>
      </c>
      <c r="X1236" s="32">
        <f t="shared" si="280"/>
        <v>717</v>
      </c>
    </row>
    <row r="1237" spans="1:24" x14ac:dyDescent="0.25">
      <c r="A1237" s="2"/>
      <c r="B1237" s="2" t="s">
        <v>3</v>
      </c>
      <c r="C1237" s="2">
        <f t="shared" si="281"/>
        <v>52</v>
      </c>
      <c r="D1237" s="2">
        <f t="shared" si="282"/>
        <v>9</v>
      </c>
      <c r="E1237" s="2">
        <f t="shared" si="274"/>
        <v>1233</v>
      </c>
      <c r="F1237" s="11">
        <v>468</v>
      </c>
      <c r="G1237" s="9">
        <v>0.25</v>
      </c>
      <c r="H1237" s="9">
        <v>0.27</v>
      </c>
      <c r="I1237" s="10">
        <v>0.28999999999999998</v>
      </c>
      <c r="J1237" s="9">
        <v>0.24785371139926701</v>
      </c>
      <c r="K1237" s="9">
        <v>0.24785371139926701</v>
      </c>
      <c r="L1237" s="9">
        <v>0.38400000000000001</v>
      </c>
      <c r="N1237" s="32">
        <f>IF('System Design'!$F$8=1,'Hourly Demand and Generation'!G1237*'System Design'!$F$21,IF('System Design'!$F$8=2,'Hourly Demand and Generation'!H1237*'System Design'!$F$21,IF('System Design'!$F$8=3,'Hourly Demand and Generation'!I1237*'System Design'!$F$21)))</f>
        <v>145</v>
      </c>
      <c r="O1237" s="32">
        <f>IF('System Design'!$F$8=1,'Hourly Demand and Generation'!J1237*'System Design'!$F$22,IF('System Design'!$F$8=2,'Hourly Demand and Generation'!K1237*'System Design'!$F$22,IF('System Design'!$F$8=3,'Hourly Demand and Generation'!L1237*'System Design'!$F$22)))</f>
        <v>960</v>
      </c>
      <c r="Q1237" s="32">
        <f t="shared" si="272"/>
        <v>0</v>
      </c>
      <c r="R1237" s="32">
        <f t="shared" si="275"/>
        <v>5400</v>
      </c>
      <c r="S1237" s="32">
        <f t="shared" si="276"/>
        <v>0</v>
      </c>
      <c r="T1237" s="32">
        <f t="shared" si="277"/>
        <v>21600</v>
      </c>
      <c r="U1237" s="32">
        <f t="shared" si="278"/>
        <v>0</v>
      </c>
      <c r="V1237" s="32">
        <f t="shared" si="273"/>
        <v>637</v>
      </c>
      <c r="W1237" s="32">
        <f t="shared" si="279"/>
        <v>637</v>
      </c>
      <c r="X1237" s="32">
        <f t="shared" si="280"/>
        <v>637</v>
      </c>
    </row>
    <row r="1238" spans="1:24" x14ac:dyDescent="0.25">
      <c r="A1238" s="2"/>
      <c r="B1238" s="2" t="s">
        <v>3</v>
      </c>
      <c r="C1238" s="2">
        <f t="shared" si="281"/>
        <v>52</v>
      </c>
      <c r="D1238" s="2">
        <f t="shared" si="282"/>
        <v>10</v>
      </c>
      <c r="E1238" s="2">
        <f t="shared" si="274"/>
        <v>1234</v>
      </c>
      <c r="F1238" s="11">
        <v>456.3</v>
      </c>
      <c r="G1238" s="9">
        <v>0.33500000000000002</v>
      </c>
      <c r="H1238" s="9">
        <v>0.35499999999999998</v>
      </c>
      <c r="I1238" s="10">
        <v>0.375</v>
      </c>
      <c r="J1238" s="9">
        <v>0.27883542532417499</v>
      </c>
      <c r="K1238" s="9">
        <v>0.27883542532417499</v>
      </c>
      <c r="L1238" s="9">
        <v>0.432</v>
      </c>
      <c r="N1238" s="32">
        <f>IF('System Design'!$F$8=1,'Hourly Demand and Generation'!G1238*'System Design'!$F$21,IF('System Design'!$F$8=2,'Hourly Demand and Generation'!H1238*'System Design'!$F$21,IF('System Design'!$F$8=3,'Hourly Demand and Generation'!I1238*'System Design'!$F$21)))</f>
        <v>187.5</v>
      </c>
      <c r="O1238" s="32">
        <f>IF('System Design'!$F$8=1,'Hourly Demand and Generation'!J1238*'System Design'!$F$22,IF('System Design'!$F$8=2,'Hourly Demand and Generation'!K1238*'System Design'!$F$22,IF('System Design'!$F$8=3,'Hourly Demand and Generation'!L1238*'System Design'!$F$22)))</f>
        <v>1080</v>
      </c>
      <c r="Q1238" s="32">
        <f t="shared" si="272"/>
        <v>0</v>
      </c>
      <c r="R1238" s="32">
        <f t="shared" si="275"/>
        <v>5400</v>
      </c>
      <c r="S1238" s="32">
        <f t="shared" si="276"/>
        <v>0</v>
      </c>
      <c r="T1238" s="32">
        <f t="shared" si="277"/>
        <v>21600</v>
      </c>
      <c r="U1238" s="32">
        <f t="shared" si="278"/>
        <v>0</v>
      </c>
      <c r="V1238" s="32">
        <f t="shared" si="273"/>
        <v>811.2</v>
      </c>
      <c r="W1238" s="32">
        <f t="shared" si="279"/>
        <v>811.2</v>
      </c>
      <c r="X1238" s="32">
        <f t="shared" si="280"/>
        <v>811.2</v>
      </c>
    </row>
    <row r="1239" spans="1:24" x14ac:dyDescent="0.25">
      <c r="A1239" s="2"/>
      <c r="B1239" s="2" t="s">
        <v>3</v>
      </c>
      <c r="C1239" s="2">
        <f t="shared" si="281"/>
        <v>52</v>
      </c>
      <c r="D1239" s="2">
        <f t="shared" si="282"/>
        <v>11</v>
      </c>
      <c r="E1239" s="2">
        <f t="shared" si="274"/>
        <v>1235</v>
      </c>
      <c r="F1239" s="11">
        <v>450.45</v>
      </c>
      <c r="G1239" s="9">
        <v>0.41499999999999998</v>
      </c>
      <c r="H1239" s="9">
        <v>0.4375</v>
      </c>
      <c r="I1239" s="10">
        <v>0.46</v>
      </c>
      <c r="J1239" s="9">
        <v>0.24785371139926701</v>
      </c>
      <c r="K1239" s="9">
        <v>0.24785371139926701</v>
      </c>
      <c r="L1239" s="9">
        <v>0.38400000000000001</v>
      </c>
      <c r="N1239" s="32">
        <f>IF('System Design'!$F$8=1,'Hourly Demand and Generation'!G1239*'System Design'!$F$21,IF('System Design'!$F$8=2,'Hourly Demand and Generation'!H1239*'System Design'!$F$21,IF('System Design'!$F$8=3,'Hourly Demand and Generation'!I1239*'System Design'!$F$21)))</f>
        <v>230</v>
      </c>
      <c r="O1239" s="32">
        <f>IF('System Design'!$F$8=1,'Hourly Demand and Generation'!J1239*'System Design'!$F$22,IF('System Design'!$F$8=2,'Hourly Demand and Generation'!K1239*'System Design'!$F$22,IF('System Design'!$F$8=3,'Hourly Demand and Generation'!L1239*'System Design'!$F$22)))</f>
        <v>960</v>
      </c>
      <c r="Q1239" s="32">
        <f t="shared" si="272"/>
        <v>0</v>
      </c>
      <c r="R1239" s="32">
        <f t="shared" si="275"/>
        <v>5400</v>
      </c>
      <c r="S1239" s="32">
        <f t="shared" si="276"/>
        <v>0</v>
      </c>
      <c r="T1239" s="32">
        <f t="shared" si="277"/>
        <v>21600</v>
      </c>
      <c r="U1239" s="32">
        <f t="shared" si="278"/>
        <v>0</v>
      </c>
      <c r="V1239" s="32">
        <f t="shared" si="273"/>
        <v>739.55</v>
      </c>
      <c r="W1239" s="32">
        <f t="shared" si="279"/>
        <v>739.55</v>
      </c>
      <c r="X1239" s="32">
        <f t="shared" si="280"/>
        <v>739.55</v>
      </c>
    </row>
    <row r="1240" spans="1:24" x14ac:dyDescent="0.25">
      <c r="A1240" s="2"/>
      <c r="B1240" s="2" t="s">
        <v>3</v>
      </c>
      <c r="C1240" s="2">
        <f t="shared" si="281"/>
        <v>52</v>
      </c>
      <c r="D1240" s="2">
        <f t="shared" si="282"/>
        <v>12</v>
      </c>
      <c r="E1240" s="2">
        <f t="shared" si="274"/>
        <v>1236</v>
      </c>
      <c r="F1240" s="11">
        <v>450.45</v>
      </c>
      <c r="G1240" s="9">
        <v>0.5</v>
      </c>
      <c r="H1240" s="9">
        <v>0.5</v>
      </c>
      <c r="I1240" s="10">
        <v>0.5</v>
      </c>
      <c r="J1240" s="9">
        <v>0.23236285443681201</v>
      </c>
      <c r="K1240" s="9">
        <v>0.23236285443681201</v>
      </c>
      <c r="L1240" s="9">
        <v>0.36</v>
      </c>
      <c r="N1240" s="32">
        <f>IF('System Design'!$F$8=1,'Hourly Demand and Generation'!G1240*'System Design'!$F$21,IF('System Design'!$F$8=2,'Hourly Demand and Generation'!H1240*'System Design'!$F$21,IF('System Design'!$F$8=3,'Hourly Demand and Generation'!I1240*'System Design'!$F$21)))</f>
        <v>250</v>
      </c>
      <c r="O1240" s="32">
        <f>IF('System Design'!$F$8=1,'Hourly Demand and Generation'!J1240*'System Design'!$F$22,IF('System Design'!$F$8=2,'Hourly Demand and Generation'!K1240*'System Design'!$F$22,IF('System Design'!$F$8=3,'Hourly Demand and Generation'!L1240*'System Design'!$F$22)))</f>
        <v>900</v>
      </c>
      <c r="Q1240" s="32">
        <f t="shared" si="272"/>
        <v>0</v>
      </c>
      <c r="R1240" s="32">
        <f t="shared" si="275"/>
        <v>5400</v>
      </c>
      <c r="S1240" s="32">
        <f t="shared" si="276"/>
        <v>0</v>
      </c>
      <c r="T1240" s="32">
        <f t="shared" si="277"/>
        <v>21600</v>
      </c>
      <c r="U1240" s="32">
        <f t="shared" si="278"/>
        <v>0</v>
      </c>
      <c r="V1240" s="32">
        <f t="shared" si="273"/>
        <v>699.55</v>
      </c>
      <c r="W1240" s="32">
        <f t="shared" si="279"/>
        <v>699.55</v>
      </c>
      <c r="X1240" s="32">
        <f t="shared" si="280"/>
        <v>699.55</v>
      </c>
    </row>
    <row r="1241" spans="1:24" x14ac:dyDescent="0.25">
      <c r="A1241" s="2"/>
      <c r="B1241" s="2" t="s">
        <v>3</v>
      </c>
      <c r="C1241" s="2">
        <f t="shared" si="281"/>
        <v>52</v>
      </c>
      <c r="D1241" s="2">
        <f t="shared" si="282"/>
        <v>13</v>
      </c>
      <c r="E1241" s="2">
        <f t="shared" si="274"/>
        <v>1237</v>
      </c>
      <c r="F1241" s="11">
        <v>468</v>
      </c>
      <c r="G1241" s="9">
        <v>0.41499999999999998</v>
      </c>
      <c r="H1241" s="9">
        <v>0.4375</v>
      </c>
      <c r="I1241" s="10">
        <v>0.46</v>
      </c>
      <c r="J1241" s="9">
        <v>0.24785371139926701</v>
      </c>
      <c r="K1241" s="9">
        <v>0.24785371139926701</v>
      </c>
      <c r="L1241" s="9">
        <v>0.38400000000000001</v>
      </c>
      <c r="N1241" s="32">
        <f>IF('System Design'!$F$8=1,'Hourly Demand and Generation'!G1241*'System Design'!$F$21,IF('System Design'!$F$8=2,'Hourly Demand and Generation'!H1241*'System Design'!$F$21,IF('System Design'!$F$8=3,'Hourly Demand and Generation'!I1241*'System Design'!$F$21)))</f>
        <v>230</v>
      </c>
      <c r="O1241" s="32">
        <f>IF('System Design'!$F$8=1,'Hourly Demand and Generation'!J1241*'System Design'!$F$22,IF('System Design'!$F$8=2,'Hourly Demand and Generation'!K1241*'System Design'!$F$22,IF('System Design'!$F$8=3,'Hourly Demand and Generation'!L1241*'System Design'!$F$22)))</f>
        <v>960</v>
      </c>
      <c r="Q1241" s="32">
        <f t="shared" si="272"/>
        <v>0</v>
      </c>
      <c r="R1241" s="32">
        <f t="shared" si="275"/>
        <v>5400</v>
      </c>
      <c r="S1241" s="32">
        <f t="shared" si="276"/>
        <v>0</v>
      </c>
      <c r="T1241" s="32">
        <f t="shared" si="277"/>
        <v>21600</v>
      </c>
      <c r="U1241" s="32">
        <f t="shared" si="278"/>
        <v>0</v>
      </c>
      <c r="V1241" s="32">
        <f t="shared" si="273"/>
        <v>722</v>
      </c>
      <c r="W1241" s="32">
        <f t="shared" si="279"/>
        <v>722</v>
      </c>
      <c r="X1241" s="32">
        <f t="shared" si="280"/>
        <v>722</v>
      </c>
    </row>
    <row r="1242" spans="1:24" x14ac:dyDescent="0.25">
      <c r="A1242" s="2"/>
      <c r="B1242" s="2" t="s">
        <v>3</v>
      </c>
      <c r="C1242" s="2">
        <f t="shared" si="281"/>
        <v>52</v>
      </c>
      <c r="D1242" s="2">
        <f t="shared" si="282"/>
        <v>14</v>
      </c>
      <c r="E1242" s="2">
        <f t="shared" si="274"/>
        <v>1238</v>
      </c>
      <c r="F1242" s="11">
        <v>468</v>
      </c>
      <c r="G1242" s="9">
        <v>0.33500000000000002</v>
      </c>
      <c r="H1242" s="9">
        <v>0.35499999999999998</v>
      </c>
      <c r="I1242" s="10">
        <v>0.375</v>
      </c>
      <c r="J1242" s="9">
        <v>0.26334456836172099</v>
      </c>
      <c r="K1242" s="9">
        <v>0.26334456836172099</v>
      </c>
      <c r="L1242" s="9">
        <v>0.40799999999999997</v>
      </c>
      <c r="N1242" s="32">
        <f>IF('System Design'!$F$8=1,'Hourly Demand and Generation'!G1242*'System Design'!$F$21,IF('System Design'!$F$8=2,'Hourly Demand and Generation'!H1242*'System Design'!$F$21,IF('System Design'!$F$8=3,'Hourly Demand and Generation'!I1242*'System Design'!$F$21)))</f>
        <v>187.5</v>
      </c>
      <c r="O1242" s="32">
        <f>IF('System Design'!$F$8=1,'Hourly Demand and Generation'!J1242*'System Design'!$F$22,IF('System Design'!$F$8=2,'Hourly Demand and Generation'!K1242*'System Design'!$F$22,IF('System Design'!$F$8=3,'Hourly Demand and Generation'!L1242*'System Design'!$F$22)))</f>
        <v>1019.9999999999999</v>
      </c>
      <c r="Q1242" s="32">
        <f t="shared" si="272"/>
        <v>0</v>
      </c>
      <c r="R1242" s="32">
        <f t="shared" si="275"/>
        <v>5400</v>
      </c>
      <c r="S1242" s="32">
        <f t="shared" si="276"/>
        <v>0</v>
      </c>
      <c r="T1242" s="32">
        <f t="shared" si="277"/>
        <v>21600</v>
      </c>
      <c r="U1242" s="32">
        <f t="shared" si="278"/>
        <v>0</v>
      </c>
      <c r="V1242" s="32">
        <f t="shared" si="273"/>
        <v>739.5</v>
      </c>
      <c r="W1242" s="32">
        <f t="shared" si="279"/>
        <v>739.5</v>
      </c>
      <c r="X1242" s="32">
        <f t="shared" si="280"/>
        <v>739.5</v>
      </c>
    </row>
    <row r="1243" spans="1:24" x14ac:dyDescent="0.25">
      <c r="A1243" s="2"/>
      <c r="B1243" s="2" t="s">
        <v>3</v>
      </c>
      <c r="C1243" s="2">
        <f t="shared" si="281"/>
        <v>52</v>
      </c>
      <c r="D1243" s="2">
        <f t="shared" si="282"/>
        <v>15</v>
      </c>
      <c r="E1243" s="2">
        <f t="shared" si="274"/>
        <v>1239</v>
      </c>
      <c r="F1243" s="11">
        <v>497.25</v>
      </c>
      <c r="G1243" s="9">
        <v>0.25</v>
      </c>
      <c r="H1243" s="9">
        <v>0.27</v>
      </c>
      <c r="I1243" s="10">
        <v>0.28999999999999998</v>
      </c>
      <c r="J1243" s="9">
        <v>0.27883542532417499</v>
      </c>
      <c r="K1243" s="9">
        <v>0.27883542532417499</v>
      </c>
      <c r="L1243" s="9">
        <v>0.432</v>
      </c>
      <c r="N1243" s="32">
        <f>IF('System Design'!$F$8=1,'Hourly Demand and Generation'!G1243*'System Design'!$F$21,IF('System Design'!$F$8=2,'Hourly Demand and Generation'!H1243*'System Design'!$F$21,IF('System Design'!$F$8=3,'Hourly Demand and Generation'!I1243*'System Design'!$F$21)))</f>
        <v>145</v>
      </c>
      <c r="O1243" s="32">
        <f>IF('System Design'!$F$8=1,'Hourly Demand and Generation'!J1243*'System Design'!$F$22,IF('System Design'!$F$8=2,'Hourly Demand and Generation'!K1243*'System Design'!$F$22,IF('System Design'!$F$8=3,'Hourly Demand and Generation'!L1243*'System Design'!$F$22)))</f>
        <v>1080</v>
      </c>
      <c r="Q1243" s="32">
        <f t="shared" si="272"/>
        <v>0</v>
      </c>
      <c r="R1243" s="32">
        <f t="shared" si="275"/>
        <v>5400</v>
      </c>
      <c r="S1243" s="32">
        <f t="shared" si="276"/>
        <v>0</v>
      </c>
      <c r="T1243" s="32">
        <f t="shared" si="277"/>
        <v>21600</v>
      </c>
      <c r="U1243" s="32">
        <f t="shared" si="278"/>
        <v>0</v>
      </c>
      <c r="V1243" s="32">
        <f t="shared" si="273"/>
        <v>727.75</v>
      </c>
      <c r="W1243" s="32">
        <f t="shared" si="279"/>
        <v>727.75</v>
      </c>
      <c r="X1243" s="32">
        <f t="shared" si="280"/>
        <v>727.75</v>
      </c>
    </row>
    <row r="1244" spans="1:24" x14ac:dyDescent="0.25">
      <c r="A1244" s="2"/>
      <c r="B1244" s="2" t="s">
        <v>3</v>
      </c>
      <c r="C1244" s="2">
        <f t="shared" si="281"/>
        <v>52</v>
      </c>
      <c r="D1244" s="2">
        <f t="shared" si="282"/>
        <v>16</v>
      </c>
      <c r="E1244" s="2">
        <f t="shared" si="274"/>
        <v>1240</v>
      </c>
      <c r="F1244" s="11">
        <v>526.5</v>
      </c>
      <c r="G1244" s="9">
        <v>0.16500000000000001</v>
      </c>
      <c r="H1244" s="9">
        <v>0.1875</v>
      </c>
      <c r="I1244" s="10">
        <v>0.21</v>
      </c>
      <c r="J1244" s="9">
        <v>0.27883542532417499</v>
      </c>
      <c r="K1244" s="9">
        <v>0.27883542532417499</v>
      </c>
      <c r="L1244" s="9">
        <v>0.432</v>
      </c>
      <c r="N1244" s="32">
        <f>IF('System Design'!$F$8=1,'Hourly Demand and Generation'!G1244*'System Design'!$F$21,IF('System Design'!$F$8=2,'Hourly Demand and Generation'!H1244*'System Design'!$F$21,IF('System Design'!$F$8=3,'Hourly Demand and Generation'!I1244*'System Design'!$F$21)))</f>
        <v>105</v>
      </c>
      <c r="O1244" s="32">
        <f>IF('System Design'!$F$8=1,'Hourly Demand and Generation'!J1244*'System Design'!$F$22,IF('System Design'!$F$8=2,'Hourly Demand and Generation'!K1244*'System Design'!$F$22,IF('System Design'!$F$8=3,'Hourly Demand and Generation'!L1244*'System Design'!$F$22)))</f>
        <v>1080</v>
      </c>
      <c r="Q1244" s="32">
        <f t="shared" si="272"/>
        <v>0</v>
      </c>
      <c r="R1244" s="32">
        <f t="shared" si="275"/>
        <v>5400</v>
      </c>
      <c r="S1244" s="32">
        <f t="shared" si="276"/>
        <v>0</v>
      </c>
      <c r="T1244" s="32">
        <f t="shared" si="277"/>
        <v>21600</v>
      </c>
      <c r="U1244" s="32">
        <f t="shared" si="278"/>
        <v>0</v>
      </c>
      <c r="V1244" s="32">
        <f t="shared" si="273"/>
        <v>658.5</v>
      </c>
      <c r="W1244" s="32">
        <f t="shared" si="279"/>
        <v>658.5</v>
      </c>
      <c r="X1244" s="32">
        <f t="shared" si="280"/>
        <v>658.5</v>
      </c>
    </row>
    <row r="1245" spans="1:24" x14ac:dyDescent="0.25">
      <c r="A1245" s="2"/>
      <c r="B1245" s="2" t="s">
        <v>3</v>
      </c>
      <c r="C1245" s="2">
        <f t="shared" si="281"/>
        <v>52</v>
      </c>
      <c r="D1245" s="2">
        <f t="shared" si="282"/>
        <v>17</v>
      </c>
      <c r="E1245" s="2">
        <f t="shared" si="274"/>
        <v>1241</v>
      </c>
      <c r="F1245" s="11">
        <v>555.75</v>
      </c>
      <c r="G1245" s="9">
        <v>8.5000000000000006E-2</v>
      </c>
      <c r="H1245" s="9">
        <v>0.105</v>
      </c>
      <c r="I1245" s="10">
        <v>0.125</v>
      </c>
      <c r="J1245" s="9">
        <v>0.309817139249083</v>
      </c>
      <c r="K1245" s="9">
        <v>0.309817139249083</v>
      </c>
      <c r="L1245" s="9">
        <v>0.48</v>
      </c>
      <c r="N1245" s="32">
        <f>IF('System Design'!$F$8=1,'Hourly Demand and Generation'!G1245*'System Design'!$F$21,IF('System Design'!$F$8=2,'Hourly Demand and Generation'!H1245*'System Design'!$F$21,IF('System Design'!$F$8=3,'Hourly Demand and Generation'!I1245*'System Design'!$F$21)))</f>
        <v>62.5</v>
      </c>
      <c r="O1245" s="32">
        <f>IF('System Design'!$F$8=1,'Hourly Demand and Generation'!J1245*'System Design'!$F$22,IF('System Design'!$F$8=2,'Hourly Demand and Generation'!K1245*'System Design'!$F$22,IF('System Design'!$F$8=3,'Hourly Demand and Generation'!L1245*'System Design'!$F$22)))</f>
        <v>1200</v>
      </c>
      <c r="Q1245" s="32">
        <f t="shared" si="272"/>
        <v>0</v>
      </c>
      <c r="R1245" s="32">
        <f t="shared" si="275"/>
        <v>5400</v>
      </c>
      <c r="S1245" s="32">
        <f t="shared" si="276"/>
        <v>0</v>
      </c>
      <c r="T1245" s="32">
        <f t="shared" si="277"/>
        <v>21600</v>
      </c>
      <c r="U1245" s="32">
        <f t="shared" si="278"/>
        <v>0</v>
      </c>
      <c r="V1245" s="32">
        <f t="shared" si="273"/>
        <v>706.75</v>
      </c>
      <c r="W1245" s="32">
        <f t="shared" si="279"/>
        <v>706.75</v>
      </c>
      <c r="X1245" s="32">
        <f t="shared" si="280"/>
        <v>706.75</v>
      </c>
    </row>
    <row r="1246" spans="1:24" x14ac:dyDescent="0.25">
      <c r="A1246" s="2"/>
      <c r="B1246" s="2" t="s">
        <v>3</v>
      </c>
      <c r="C1246" s="2">
        <f t="shared" si="281"/>
        <v>52</v>
      </c>
      <c r="D1246" s="2">
        <f t="shared" si="282"/>
        <v>18</v>
      </c>
      <c r="E1246" s="2">
        <f t="shared" si="274"/>
        <v>1242</v>
      </c>
      <c r="F1246" s="11">
        <v>585</v>
      </c>
      <c r="G1246" s="9">
        <v>0.04</v>
      </c>
      <c r="H1246" s="9">
        <v>6.25E-2</v>
      </c>
      <c r="I1246" s="10">
        <v>8.5000000000000006E-2</v>
      </c>
      <c r="J1246" s="9">
        <v>0.29432628228662899</v>
      </c>
      <c r="K1246" s="9">
        <v>0.29432628228662899</v>
      </c>
      <c r="L1246" s="9">
        <v>0.45600000000000002</v>
      </c>
      <c r="N1246" s="32">
        <f>IF('System Design'!$F$8=1,'Hourly Demand and Generation'!G1246*'System Design'!$F$21,IF('System Design'!$F$8=2,'Hourly Demand and Generation'!H1246*'System Design'!$F$21,IF('System Design'!$F$8=3,'Hourly Demand and Generation'!I1246*'System Design'!$F$21)))</f>
        <v>42.5</v>
      </c>
      <c r="O1246" s="32">
        <f>IF('System Design'!$F$8=1,'Hourly Demand and Generation'!J1246*'System Design'!$F$22,IF('System Design'!$F$8=2,'Hourly Demand and Generation'!K1246*'System Design'!$F$22,IF('System Design'!$F$8=3,'Hourly Demand and Generation'!L1246*'System Design'!$F$22)))</f>
        <v>1140</v>
      </c>
      <c r="Q1246" s="32">
        <f t="shared" si="272"/>
        <v>0</v>
      </c>
      <c r="R1246" s="32">
        <f t="shared" si="275"/>
        <v>5400</v>
      </c>
      <c r="S1246" s="32">
        <f t="shared" si="276"/>
        <v>0</v>
      </c>
      <c r="T1246" s="32">
        <f t="shared" si="277"/>
        <v>21600</v>
      </c>
      <c r="U1246" s="32">
        <f t="shared" si="278"/>
        <v>0</v>
      </c>
      <c r="V1246" s="32">
        <f t="shared" si="273"/>
        <v>597.5</v>
      </c>
      <c r="W1246" s="32">
        <f t="shared" si="279"/>
        <v>597.5</v>
      </c>
      <c r="X1246" s="32">
        <f t="shared" si="280"/>
        <v>597.5</v>
      </c>
    </row>
    <row r="1247" spans="1:24" x14ac:dyDescent="0.25">
      <c r="A1247" s="2"/>
      <c r="B1247" s="2" t="s">
        <v>3</v>
      </c>
      <c r="C1247" s="2">
        <f t="shared" si="281"/>
        <v>52</v>
      </c>
      <c r="D1247" s="2">
        <f t="shared" si="282"/>
        <v>19</v>
      </c>
      <c r="E1247" s="2">
        <f t="shared" si="274"/>
        <v>1243</v>
      </c>
      <c r="F1247" s="11">
        <v>567.45000000000005</v>
      </c>
      <c r="G1247" s="9">
        <v>0</v>
      </c>
      <c r="H1247" s="9">
        <v>0.02</v>
      </c>
      <c r="I1247" s="9">
        <v>0.04</v>
      </c>
      <c r="J1247" s="9">
        <v>0.27883542532417499</v>
      </c>
      <c r="K1247" s="9">
        <v>0.27883542532417499</v>
      </c>
      <c r="L1247" s="9">
        <v>0.432</v>
      </c>
      <c r="N1247" s="32">
        <f>IF('System Design'!$F$8=1,'Hourly Demand and Generation'!G1247*'System Design'!$F$21,IF('System Design'!$F$8=2,'Hourly Demand and Generation'!H1247*'System Design'!$F$21,IF('System Design'!$F$8=3,'Hourly Demand and Generation'!I1247*'System Design'!$F$21)))</f>
        <v>20</v>
      </c>
      <c r="O1247" s="32">
        <f>IF('System Design'!$F$8=1,'Hourly Demand and Generation'!J1247*'System Design'!$F$22,IF('System Design'!$F$8=2,'Hourly Demand and Generation'!K1247*'System Design'!$F$22,IF('System Design'!$F$8=3,'Hourly Demand and Generation'!L1247*'System Design'!$F$22)))</f>
        <v>1080</v>
      </c>
      <c r="Q1247" s="32">
        <f t="shared" si="272"/>
        <v>0</v>
      </c>
      <c r="R1247" s="32">
        <f t="shared" si="275"/>
        <v>5400</v>
      </c>
      <c r="S1247" s="32">
        <f t="shared" si="276"/>
        <v>0</v>
      </c>
      <c r="T1247" s="32">
        <f t="shared" si="277"/>
        <v>21600</v>
      </c>
      <c r="U1247" s="32">
        <f t="shared" si="278"/>
        <v>0</v>
      </c>
      <c r="V1247" s="32">
        <f t="shared" si="273"/>
        <v>532.54999999999995</v>
      </c>
      <c r="W1247" s="32">
        <f t="shared" si="279"/>
        <v>532.54999999999995</v>
      </c>
      <c r="X1247" s="32">
        <f t="shared" si="280"/>
        <v>532.54999999999995</v>
      </c>
    </row>
    <row r="1248" spans="1:24" x14ac:dyDescent="0.25">
      <c r="A1248" s="2"/>
      <c r="B1248" s="2" t="s">
        <v>3</v>
      </c>
      <c r="C1248" s="2">
        <f t="shared" si="281"/>
        <v>52</v>
      </c>
      <c r="D1248" s="2">
        <f t="shared" si="282"/>
        <v>20</v>
      </c>
      <c r="E1248" s="2">
        <f t="shared" si="274"/>
        <v>1244</v>
      </c>
      <c r="F1248" s="11">
        <v>555.75</v>
      </c>
      <c r="G1248" s="9">
        <v>0</v>
      </c>
      <c r="H1248" s="9">
        <v>0</v>
      </c>
      <c r="I1248" s="10">
        <v>0</v>
      </c>
      <c r="J1248" s="9">
        <v>0.27883542532417499</v>
      </c>
      <c r="K1248" s="9">
        <v>0.27883542532417499</v>
      </c>
      <c r="L1248" s="9">
        <v>0.432</v>
      </c>
      <c r="N1248" s="32">
        <f>IF('System Design'!$F$8=1,'Hourly Demand and Generation'!G1248*'System Design'!$F$21,IF('System Design'!$F$8=2,'Hourly Demand and Generation'!H1248*'System Design'!$F$21,IF('System Design'!$F$8=3,'Hourly Demand and Generation'!I1248*'System Design'!$F$21)))</f>
        <v>0</v>
      </c>
      <c r="O1248" s="32">
        <f>IF('System Design'!$F$8=1,'Hourly Demand and Generation'!J1248*'System Design'!$F$22,IF('System Design'!$F$8=2,'Hourly Demand and Generation'!K1248*'System Design'!$F$22,IF('System Design'!$F$8=3,'Hourly Demand and Generation'!L1248*'System Design'!$F$22)))</f>
        <v>1080</v>
      </c>
      <c r="Q1248" s="32">
        <f t="shared" si="272"/>
        <v>0</v>
      </c>
      <c r="R1248" s="32">
        <f t="shared" si="275"/>
        <v>5400</v>
      </c>
      <c r="S1248" s="32">
        <f t="shared" si="276"/>
        <v>0</v>
      </c>
      <c r="T1248" s="32">
        <f t="shared" si="277"/>
        <v>21600</v>
      </c>
      <c r="U1248" s="32">
        <f t="shared" si="278"/>
        <v>0</v>
      </c>
      <c r="V1248" s="32">
        <f t="shared" si="273"/>
        <v>524.25</v>
      </c>
      <c r="W1248" s="32">
        <f t="shared" si="279"/>
        <v>524.25</v>
      </c>
      <c r="X1248" s="32">
        <f t="shared" si="280"/>
        <v>524.25</v>
      </c>
    </row>
    <row r="1249" spans="1:24" x14ac:dyDescent="0.25">
      <c r="A1249" s="2"/>
      <c r="B1249" s="2" t="s">
        <v>3</v>
      </c>
      <c r="C1249" s="2">
        <f t="shared" si="281"/>
        <v>52</v>
      </c>
      <c r="D1249" s="2">
        <f t="shared" si="282"/>
        <v>21</v>
      </c>
      <c r="E1249" s="2">
        <f t="shared" si="274"/>
        <v>1245</v>
      </c>
      <c r="F1249" s="11">
        <v>526.5</v>
      </c>
      <c r="G1249" s="9">
        <v>0</v>
      </c>
      <c r="H1249" s="9">
        <v>0</v>
      </c>
      <c r="I1249" s="10">
        <v>0</v>
      </c>
      <c r="J1249" s="9">
        <v>0.27883542532417499</v>
      </c>
      <c r="K1249" s="9">
        <v>0.27883542532417499</v>
      </c>
      <c r="L1249" s="9">
        <v>0.432</v>
      </c>
      <c r="N1249" s="32">
        <f>IF('System Design'!$F$8=1,'Hourly Demand and Generation'!G1249*'System Design'!$F$21,IF('System Design'!$F$8=2,'Hourly Demand and Generation'!H1249*'System Design'!$F$21,IF('System Design'!$F$8=3,'Hourly Demand and Generation'!I1249*'System Design'!$F$21)))</f>
        <v>0</v>
      </c>
      <c r="O1249" s="32">
        <f>IF('System Design'!$F$8=1,'Hourly Demand and Generation'!J1249*'System Design'!$F$22,IF('System Design'!$F$8=2,'Hourly Demand and Generation'!K1249*'System Design'!$F$22,IF('System Design'!$F$8=3,'Hourly Demand and Generation'!L1249*'System Design'!$F$22)))</f>
        <v>1080</v>
      </c>
      <c r="Q1249" s="32">
        <f t="shared" si="272"/>
        <v>0</v>
      </c>
      <c r="R1249" s="32">
        <f t="shared" si="275"/>
        <v>5400</v>
      </c>
      <c r="S1249" s="32">
        <f t="shared" si="276"/>
        <v>0</v>
      </c>
      <c r="T1249" s="32">
        <f t="shared" si="277"/>
        <v>21600</v>
      </c>
      <c r="U1249" s="32">
        <f t="shared" si="278"/>
        <v>0</v>
      </c>
      <c r="V1249" s="32">
        <f t="shared" si="273"/>
        <v>553.5</v>
      </c>
      <c r="W1249" s="32">
        <f t="shared" si="279"/>
        <v>553.5</v>
      </c>
      <c r="X1249" s="32">
        <f t="shared" si="280"/>
        <v>553.5</v>
      </c>
    </row>
    <row r="1250" spans="1:24" x14ac:dyDescent="0.25">
      <c r="A1250" s="2"/>
      <c r="B1250" s="2" t="s">
        <v>3</v>
      </c>
      <c r="C1250" s="2">
        <f t="shared" si="281"/>
        <v>52</v>
      </c>
      <c r="D1250" s="2">
        <f t="shared" si="282"/>
        <v>22</v>
      </c>
      <c r="E1250" s="2">
        <f t="shared" si="274"/>
        <v>1246</v>
      </c>
      <c r="F1250" s="11">
        <v>497.25</v>
      </c>
      <c r="G1250" s="9">
        <v>0</v>
      </c>
      <c r="H1250" s="9">
        <v>0</v>
      </c>
      <c r="I1250" s="10">
        <v>0</v>
      </c>
      <c r="J1250" s="9">
        <v>0.29432628228662899</v>
      </c>
      <c r="K1250" s="9">
        <v>0.29432628228662899</v>
      </c>
      <c r="L1250" s="9">
        <v>0.45600000000000002</v>
      </c>
      <c r="N1250" s="32">
        <f>IF('System Design'!$F$8=1,'Hourly Demand and Generation'!G1250*'System Design'!$F$21,IF('System Design'!$F$8=2,'Hourly Demand and Generation'!H1250*'System Design'!$F$21,IF('System Design'!$F$8=3,'Hourly Demand and Generation'!I1250*'System Design'!$F$21)))</f>
        <v>0</v>
      </c>
      <c r="O1250" s="32">
        <f>IF('System Design'!$F$8=1,'Hourly Demand and Generation'!J1250*'System Design'!$F$22,IF('System Design'!$F$8=2,'Hourly Demand and Generation'!K1250*'System Design'!$F$22,IF('System Design'!$F$8=3,'Hourly Demand and Generation'!L1250*'System Design'!$F$22)))</f>
        <v>1140</v>
      </c>
      <c r="Q1250" s="32">
        <f t="shared" si="272"/>
        <v>0</v>
      </c>
      <c r="R1250" s="32">
        <f t="shared" si="275"/>
        <v>5400</v>
      </c>
      <c r="S1250" s="32">
        <f t="shared" si="276"/>
        <v>0</v>
      </c>
      <c r="T1250" s="32">
        <f t="shared" si="277"/>
        <v>21600</v>
      </c>
      <c r="U1250" s="32">
        <f t="shared" si="278"/>
        <v>0</v>
      </c>
      <c r="V1250" s="32">
        <f t="shared" si="273"/>
        <v>642.75</v>
      </c>
      <c r="W1250" s="32">
        <f t="shared" si="279"/>
        <v>642.75</v>
      </c>
      <c r="X1250" s="32">
        <f t="shared" si="280"/>
        <v>642.75</v>
      </c>
    </row>
    <row r="1251" spans="1:24" x14ac:dyDescent="0.25">
      <c r="A1251" s="2"/>
      <c r="B1251" s="2" t="s">
        <v>3</v>
      </c>
      <c r="C1251" s="2">
        <f t="shared" si="281"/>
        <v>52</v>
      </c>
      <c r="D1251" s="2">
        <f t="shared" si="282"/>
        <v>23</v>
      </c>
      <c r="E1251" s="2">
        <f t="shared" si="274"/>
        <v>1247</v>
      </c>
      <c r="F1251" s="11">
        <v>468</v>
      </c>
      <c r="G1251" s="9">
        <v>0</v>
      </c>
      <c r="H1251" s="9">
        <v>0</v>
      </c>
      <c r="I1251" s="10">
        <v>0</v>
      </c>
      <c r="J1251" s="9">
        <v>0.24785371139926701</v>
      </c>
      <c r="K1251" s="9">
        <v>0.24785371139926701</v>
      </c>
      <c r="L1251" s="9">
        <v>0.38400000000000001</v>
      </c>
      <c r="N1251" s="32">
        <f>IF('System Design'!$F$8=1,'Hourly Demand and Generation'!G1251*'System Design'!$F$21,IF('System Design'!$F$8=2,'Hourly Demand and Generation'!H1251*'System Design'!$F$21,IF('System Design'!$F$8=3,'Hourly Demand and Generation'!I1251*'System Design'!$F$21)))</f>
        <v>0</v>
      </c>
      <c r="O1251" s="32">
        <f>IF('System Design'!$F$8=1,'Hourly Demand and Generation'!J1251*'System Design'!$F$22,IF('System Design'!$F$8=2,'Hourly Demand and Generation'!K1251*'System Design'!$F$22,IF('System Design'!$F$8=3,'Hourly Demand and Generation'!L1251*'System Design'!$F$22)))</f>
        <v>960</v>
      </c>
      <c r="Q1251" s="32">
        <f t="shared" si="272"/>
        <v>0</v>
      </c>
      <c r="R1251" s="32">
        <f t="shared" si="275"/>
        <v>5400</v>
      </c>
      <c r="S1251" s="32">
        <f t="shared" si="276"/>
        <v>0</v>
      </c>
      <c r="T1251" s="32">
        <f t="shared" si="277"/>
        <v>21600</v>
      </c>
      <c r="U1251" s="32">
        <f t="shared" si="278"/>
        <v>0</v>
      </c>
      <c r="V1251" s="32">
        <f t="shared" si="273"/>
        <v>492</v>
      </c>
      <c r="W1251" s="32">
        <f t="shared" si="279"/>
        <v>492</v>
      </c>
      <c r="X1251" s="32">
        <f t="shared" si="280"/>
        <v>492</v>
      </c>
    </row>
    <row r="1252" spans="1:24" x14ac:dyDescent="0.25">
      <c r="A1252" s="2"/>
      <c r="B1252" s="2" t="s">
        <v>3</v>
      </c>
      <c r="C1252" s="2">
        <f t="shared" si="281"/>
        <v>52</v>
      </c>
      <c r="D1252" s="2">
        <f t="shared" si="282"/>
        <v>24</v>
      </c>
      <c r="E1252" s="2">
        <f t="shared" si="274"/>
        <v>1248</v>
      </c>
      <c r="F1252" s="11">
        <v>409.5</v>
      </c>
      <c r="G1252" s="9">
        <v>0</v>
      </c>
      <c r="H1252" s="9">
        <v>0</v>
      </c>
      <c r="I1252" s="10">
        <v>0</v>
      </c>
      <c r="J1252" s="9">
        <v>0.24785371139926701</v>
      </c>
      <c r="K1252" s="9">
        <v>0.24785371139926701</v>
      </c>
      <c r="L1252" s="9">
        <v>0.38400000000000001</v>
      </c>
      <c r="N1252" s="32">
        <f>IF('System Design'!$F$8=1,'Hourly Demand and Generation'!G1252*'System Design'!$F$21,IF('System Design'!$F$8=2,'Hourly Demand and Generation'!H1252*'System Design'!$F$21,IF('System Design'!$F$8=3,'Hourly Demand and Generation'!I1252*'System Design'!$F$21)))</f>
        <v>0</v>
      </c>
      <c r="O1252" s="32">
        <f>IF('System Design'!$F$8=1,'Hourly Demand and Generation'!J1252*'System Design'!$F$22,IF('System Design'!$F$8=2,'Hourly Demand and Generation'!K1252*'System Design'!$F$22,IF('System Design'!$F$8=3,'Hourly Demand and Generation'!L1252*'System Design'!$F$22)))</f>
        <v>960</v>
      </c>
      <c r="Q1252" s="32">
        <f t="shared" si="272"/>
        <v>0</v>
      </c>
      <c r="R1252" s="32">
        <f t="shared" si="275"/>
        <v>5400</v>
      </c>
      <c r="S1252" s="32">
        <f t="shared" si="276"/>
        <v>0</v>
      </c>
      <c r="T1252" s="32">
        <f t="shared" si="277"/>
        <v>21600</v>
      </c>
      <c r="U1252" s="32">
        <f t="shared" si="278"/>
        <v>0</v>
      </c>
      <c r="V1252" s="32">
        <f t="shared" si="273"/>
        <v>550.5</v>
      </c>
      <c r="W1252" s="32">
        <f t="shared" si="279"/>
        <v>550.5</v>
      </c>
      <c r="X1252" s="32">
        <f t="shared" si="280"/>
        <v>550.5</v>
      </c>
    </row>
    <row r="1253" spans="1:24" x14ac:dyDescent="0.25">
      <c r="A1253" s="2"/>
      <c r="B1253" s="2" t="s">
        <v>3</v>
      </c>
      <c r="C1253" s="2">
        <f>C1252+1</f>
        <v>53</v>
      </c>
      <c r="D1253" s="2">
        <v>1</v>
      </c>
      <c r="E1253" s="2">
        <f t="shared" si="274"/>
        <v>1249</v>
      </c>
      <c r="F1253" s="11">
        <v>351</v>
      </c>
      <c r="G1253" s="9">
        <v>0</v>
      </c>
      <c r="H1253" s="9">
        <v>0</v>
      </c>
      <c r="I1253" s="9">
        <v>0</v>
      </c>
      <c r="J1253" s="9">
        <v>0.39092470491037301</v>
      </c>
      <c r="K1253" s="9">
        <v>0.39092470491037301</v>
      </c>
      <c r="L1253" s="9">
        <v>0.39092470491037301</v>
      </c>
      <c r="N1253" s="32">
        <f>IF('System Design'!$F$8=1,'Hourly Demand and Generation'!G1253*'System Design'!$F$21,IF('System Design'!$F$8=2,'Hourly Demand and Generation'!H1253*'System Design'!$F$21,IF('System Design'!$F$8=3,'Hourly Demand and Generation'!I1253*'System Design'!$F$21)))</f>
        <v>0</v>
      </c>
      <c r="O1253" s="32">
        <f>IF('System Design'!$F$8=1,'Hourly Demand and Generation'!J1253*'System Design'!$F$22,IF('System Design'!$F$8=2,'Hourly Demand and Generation'!K1253*'System Design'!$F$22,IF('System Design'!$F$8=3,'Hourly Demand and Generation'!L1253*'System Design'!$F$22)))</f>
        <v>977.31176227593255</v>
      </c>
      <c r="Q1253" s="32">
        <f t="shared" si="272"/>
        <v>0</v>
      </c>
      <c r="R1253" s="32">
        <f t="shared" si="275"/>
        <v>5400</v>
      </c>
      <c r="S1253" s="32">
        <f t="shared" si="276"/>
        <v>0</v>
      </c>
      <c r="T1253" s="32">
        <f t="shared" si="277"/>
        <v>21600</v>
      </c>
      <c r="U1253" s="32">
        <f t="shared" si="278"/>
        <v>0</v>
      </c>
      <c r="V1253" s="32">
        <f t="shared" si="273"/>
        <v>626.31176227593255</v>
      </c>
      <c r="W1253" s="32">
        <f t="shared" si="279"/>
        <v>626.31176227593255</v>
      </c>
      <c r="X1253" s="32">
        <f t="shared" si="280"/>
        <v>626.31176227593255</v>
      </c>
    </row>
    <row r="1254" spans="1:24" x14ac:dyDescent="0.25">
      <c r="A1254" s="2"/>
      <c r="B1254" s="2" t="s">
        <v>3</v>
      </c>
      <c r="C1254" s="2">
        <f>C1253</f>
        <v>53</v>
      </c>
      <c r="D1254" s="2">
        <f>D1253+1</f>
        <v>2</v>
      </c>
      <c r="E1254" s="2">
        <f t="shared" si="274"/>
        <v>1250</v>
      </c>
      <c r="F1254" s="11">
        <v>321.75</v>
      </c>
      <c r="G1254" s="9">
        <v>0</v>
      </c>
      <c r="H1254" s="9">
        <v>0</v>
      </c>
      <c r="I1254" s="10">
        <v>0</v>
      </c>
      <c r="J1254" s="9">
        <v>0.35183223441933598</v>
      </c>
      <c r="K1254" s="9">
        <v>0.35183223441933598</v>
      </c>
      <c r="L1254" s="9">
        <v>0.35183223441933598</v>
      </c>
      <c r="N1254" s="32">
        <f>IF('System Design'!$F$8=1,'Hourly Demand and Generation'!G1254*'System Design'!$F$21,IF('System Design'!$F$8=2,'Hourly Demand and Generation'!H1254*'System Design'!$F$21,IF('System Design'!$F$8=3,'Hourly Demand and Generation'!I1254*'System Design'!$F$21)))</f>
        <v>0</v>
      </c>
      <c r="O1254" s="32">
        <f>IF('System Design'!$F$8=1,'Hourly Demand and Generation'!J1254*'System Design'!$F$22,IF('System Design'!$F$8=2,'Hourly Demand and Generation'!K1254*'System Design'!$F$22,IF('System Design'!$F$8=3,'Hourly Demand and Generation'!L1254*'System Design'!$F$22)))</f>
        <v>879.58058604833991</v>
      </c>
      <c r="Q1254" s="32">
        <f t="shared" si="272"/>
        <v>0</v>
      </c>
      <c r="R1254" s="32">
        <f t="shared" si="275"/>
        <v>5400</v>
      </c>
      <c r="S1254" s="32">
        <f t="shared" si="276"/>
        <v>0</v>
      </c>
      <c r="T1254" s="32">
        <f t="shared" si="277"/>
        <v>21600</v>
      </c>
      <c r="U1254" s="32">
        <f t="shared" si="278"/>
        <v>0</v>
      </c>
      <c r="V1254" s="32">
        <f t="shared" si="273"/>
        <v>557.83058604833991</v>
      </c>
      <c r="W1254" s="32">
        <f t="shared" si="279"/>
        <v>557.83058604833991</v>
      </c>
      <c r="X1254" s="32">
        <f t="shared" si="280"/>
        <v>557.83058604833991</v>
      </c>
    </row>
    <row r="1255" spans="1:24" x14ac:dyDescent="0.25">
      <c r="A1255" s="2"/>
      <c r="B1255" s="2" t="s">
        <v>3</v>
      </c>
      <c r="C1255" s="2">
        <f t="shared" ref="C1255:C1276" si="283">C1254</f>
        <v>53</v>
      </c>
      <c r="D1255" s="2">
        <f t="shared" ref="D1255:D1276" si="284">D1254+1</f>
        <v>3</v>
      </c>
      <c r="E1255" s="2">
        <f t="shared" si="274"/>
        <v>1251</v>
      </c>
      <c r="F1255" s="11">
        <v>292.5</v>
      </c>
      <c r="G1255" s="9">
        <v>0</v>
      </c>
      <c r="H1255" s="9">
        <v>0</v>
      </c>
      <c r="I1255" s="10">
        <v>0</v>
      </c>
      <c r="J1255" s="9">
        <v>0.35183223441933598</v>
      </c>
      <c r="K1255" s="9">
        <v>0.35183223441933598</v>
      </c>
      <c r="L1255" s="9">
        <v>0.35183223441933598</v>
      </c>
      <c r="N1255" s="32">
        <f>IF('System Design'!$F$8=1,'Hourly Demand and Generation'!G1255*'System Design'!$F$21,IF('System Design'!$F$8=2,'Hourly Demand and Generation'!H1255*'System Design'!$F$21,IF('System Design'!$F$8=3,'Hourly Demand and Generation'!I1255*'System Design'!$F$21)))</f>
        <v>0</v>
      </c>
      <c r="O1255" s="32">
        <f>IF('System Design'!$F$8=1,'Hourly Demand and Generation'!J1255*'System Design'!$F$22,IF('System Design'!$F$8=2,'Hourly Demand and Generation'!K1255*'System Design'!$F$22,IF('System Design'!$F$8=3,'Hourly Demand and Generation'!L1255*'System Design'!$F$22)))</f>
        <v>879.58058604833991</v>
      </c>
      <c r="Q1255" s="32">
        <f t="shared" si="272"/>
        <v>0</v>
      </c>
      <c r="R1255" s="32">
        <f t="shared" si="275"/>
        <v>5400</v>
      </c>
      <c r="S1255" s="32">
        <f t="shared" si="276"/>
        <v>0</v>
      </c>
      <c r="T1255" s="32">
        <f t="shared" si="277"/>
        <v>21600</v>
      </c>
      <c r="U1255" s="32">
        <f t="shared" si="278"/>
        <v>0</v>
      </c>
      <c r="V1255" s="32">
        <f t="shared" si="273"/>
        <v>587.08058604833991</v>
      </c>
      <c r="W1255" s="32">
        <f t="shared" si="279"/>
        <v>587.08058604833991</v>
      </c>
      <c r="X1255" s="32">
        <f t="shared" si="280"/>
        <v>587.08058604833991</v>
      </c>
    </row>
    <row r="1256" spans="1:24" x14ac:dyDescent="0.25">
      <c r="A1256" s="2"/>
      <c r="B1256" s="2" t="s">
        <v>3</v>
      </c>
      <c r="C1256" s="2">
        <f t="shared" si="283"/>
        <v>53</v>
      </c>
      <c r="D1256" s="2">
        <f t="shared" si="284"/>
        <v>4</v>
      </c>
      <c r="E1256" s="2">
        <f t="shared" si="274"/>
        <v>1252</v>
      </c>
      <c r="F1256" s="11">
        <v>351</v>
      </c>
      <c r="G1256" s="9">
        <v>0</v>
      </c>
      <c r="H1256" s="9">
        <v>0</v>
      </c>
      <c r="I1256" s="10">
        <v>0</v>
      </c>
      <c r="J1256" s="9">
        <v>0.39092470491037301</v>
      </c>
      <c r="K1256" s="9">
        <v>0.39092470491037301</v>
      </c>
      <c r="L1256" s="9">
        <v>0.39092470491037301</v>
      </c>
      <c r="N1256" s="32">
        <f>IF('System Design'!$F$8=1,'Hourly Demand and Generation'!G1256*'System Design'!$F$21,IF('System Design'!$F$8=2,'Hourly Demand and Generation'!H1256*'System Design'!$F$21,IF('System Design'!$F$8=3,'Hourly Demand and Generation'!I1256*'System Design'!$F$21)))</f>
        <v>0</v>
      </c>
      <c r="O1256" s="32">
        <f>IF('System Design'!$F$8=1,'Hourly Demand and Generation'!J1256*'System Design'!$F$22,IF('System Design'!$F$8=2,'Hourly Demand and Generation'!K1256*'System Design'!$F$22,IF('System Design'!$F$8=3,'Hourly Demand and Generation'!L1256*'System Design'!$F$22)))</f>
        <v>977.31176227593255</v>
      </c>
      <c r="Q1256" s="32">
        <f t="shared" si="272"/>
        <v>0</v>
      </c>
      <c r="R1256" s="32">
        <f t="shared" si="275"/>
        <v>5400</v>
      </c>
      <c r="S1256" s="32">
        <f t="shared" si="276"/>
        <v>0</v>
      </c>
      <c r="T1256" s="32">
        <f t="shared" si="277"/>
        <v>21600</v>
      </c>
      <c r="U1256" s="32">
        <f t="shared" si="278"/>
        <v>0</v>
      </c>
      <c r="V1256" s="32">
        <f t="shared" si="273"/>
        <v>626.31176227593255</v>
      </c>
      <c r="W1256" s="32">
        <f t="shared" si="279"/>
        <v>626.31176227593255</v>
      </c>
      <c r="X1256" s="32">
        <f t="shared" si="280"/>
        <v>626.31176227593255</v>
      </c>
    </row>
    <row r="1257" spans="1:24" x14ac:dyDescent="0.25">
      <c r="A1257" s="2"/>
      <c r="B1257" s="2" t="s">
        <v>3</v>
      </c>
      <c r="C1257" s="2">
        <f t="shared" si="283"/>
        <v>53</v>
      </c>
      <c r="D1257" s="2">
        <f t="shared" si="284"/>
        <v>5</v>
      </c>
      <c r="E1257" s="2">
        <f t="shared" si="274"/>
        <v>1253</v>
      </c>
      <c r="F1257" s="11">
        <v>380.25</v>
      </c>
      <c r="G1257" s="9">
        <v>0</v>
      </c>
      <c r="H1257" s="9">
        <v>0.02</v>
      </c>
      <c r="I1257" s="10">
        <v>0.04</v>
      </c>
      <c r="J1257" s="9">
        <v>0.312739763928299</v>
      </c>
      <c r="K1257" s="9">
        <v>0.312739763928299</v>
      </c>
      <c r="L1257" s="9">
        <v>0.312739763928299</v>
      </c>
      <c r="N1257" s="32">
        <f>IF('System Design'!$F$8=1,'Hourly Demand and Generation'!G1257*'System Design'!$F$21,IF('System Design'!$F$8=2,'Hourly Demand and Generation'!H1257*'System Design'!$F$21,IF('System Design'!$F$8=3,'Hourly Demand and Generation'!I1257*'System Design'!$F$21)))</f>
        <v>20</v>
      </c>
      <c r="O1257" s="32">
        <f>IF('System Design'!$F$8=1,'Hourly Demand and Generation'!J1257*'System Design'!$F$22,IF('System Design'!$F$8=2,'Hourly Demand and Generation'!K1257*'System Design'!$F$22,IF('System Design'!$F$8=3,'Hourly Demand and Generation'!L1257*'System Design'!$F$22)))</f>
        <v>781.8494098207475</v>
      </c>
      <c r="Q1257" s="32">
        <f t="shared" si="272"/>
        <v>0</v>
      </c>
      <c r="R1257" s="32">
        <f t="shared" si="275"/>
        <v>5400</v>
      </c>
      <c r="S1257" s="32">
        <f t="shared" si="276"/>
        <v>0</v>
      </c>
      <c r="T1257" s="32">
        <f t="shared" si="277"/>
        <v>21600</v>
      </c>
      <c r="U1257" s="32">
        <f t="shared" si="278"/>
        <v>0</v>
      </c>
      <c r="V1257" s="32">
        <f t="shared" si="273"/>
        <v>421.5994098207475</v>
      </c>
      <c r="W1257" s="32">
        <f t="shared" si="279"/>
        <v>421.5994098207475</v>
      </c>
      <c r="X1257" s="32">
        <f t="shared" si="280"/>
        <v>421.5994098207475</v>
      </c>
    </row>
    <row r="1258" spans="1:24" x14ac:dyDescent="0.25">
      <c r="A1258" s="2"/>
      <c r="B1258" s="2" t="s">
        <v>3</v>
      </c>
      <c r="C1258" s="2">
        <f t="shared" si="283"/>
        <v>53</v>
      </c>
      <c r="D1258" s="2">
        <f t="shared" si="284"/>
        <v>6</v>
      </c>
      <c r="E1258" s="2">
        <f t="shared" si="274"/>
        <v>1254</v>
      </c>
      <c r="F1258" s="11">
        <v>409.5</v>
      </c>
      <c r="G1258" s="9">
        <v>0.04</v>
      </c>
      <c r="H1258" s="9">
        <v>6.25E-2</v>
      </c>
      <c r="I1258" s="10">
        <v>8.5000000000000006E-2</v>
      </c>
      <c r="J1258" s="9">
        <v>0.312739763928299</v>
      </c>
      <c r="K1258" s="9">
        <v>0.312739763928299</v>
      </c>
      <c r="L1258" s="9">
        <v>0.312739763928299</v>
      </c>
      <c r="N1258" s="32">
        <f>IF('System Design'!$F$8=1,'Hourly Demand and Generation'!G1258*'System Design'!$F$21,IF('System Design'!$F$8=2,'Hourly Demand and Generation'!H1258*'System Design'!$F$21,IF('System Design'!$F$8=3,'Hourly Demand and Generation'!I1258*'System Design'!$F$21)))</f>
        <v>42.5</v>
      </c>
      <c r="O1258" s="32">
        <f>IF('System Design'!$F$8=1,'Hourly Demand and Generation'!J1258*'System Design'!$F$22,IF('System Design'!$F$8=2,'Hourly Demand and Generation'!K1258*'System Design'!$F$22,IF('System Design'!$F$8=3,'Hourly Demand and Generation'!L1258*'System Design'!$F$22)))</f>
        <v>781.8494098207475</v>
      </c>
      <c r="Q1258" s="32">
        <f t="shared" si="272"/>
        <v>0</v>
      </c>
      <c r="R1258" s="32">
        <f t="shared" si="275"/>
        <v>5400</v>
      </c>
      <c r="S1258" s="32">
        <f t="shared" si="276"/>
        <v>0</v>
      </c>
      <c r="T1258" s="32">
        <f t="shared" si="277"/>
        <v>21600</v>
      </c>
      <c r="U1258" s="32">
        <f t="shared" si="278"/>
        <v>0</v>
      </c>
      <c r="V1258" s="32">
        <f t="shared" si="273"/>
        <v>414.8494098207475</v>
      </c>
      <c r="W1258" s="32">
        <f t="shared" si="279"/>
        <v>414.8494098207475</v>
      </c>
      <c r="X1258" s="32">
        <f t="shared" si="280"/>
        <v>414.8494098207475</v>
      </c>
    </row>
    <row r="1259" spans="1:24" x14ac:dyDescent="0.25">
      <c r="A1259" s="2"/>
      <c r="B1259" s="2" t="s">
        <v>3</v>
      </c>
      <c r="C1259" s="2">
        <f t="shared" si="283"/>
        <v>53</v>
      </c>
      <c r="D1259" s="2">
        <f t="shared" si="284"/>
        <v>7</v>
      </c>
      <c r="E1259" s="2">
        <f t="shared" si="274"/>
        <v>1255</v>
      </c>
      <c r="F1259" s="11">
        <v>438.75</v>
      </c>
      <c r="G1259" s="9">
        <v>8.5000000000000006E-2</v>
      </c>
      <c r="H1259" s="9">
        <v>0.105</v>
      </c>
      <c r="I1259" s="10">
        <v>0.125</v>
      </c>
      <c r="J1259" s="9">
        <v>0.35183223441933598</v>
      </c>
      <c r="K1259" s="9">
        <v>0.35183223441933598</v>
      </c>
      <c r="L1259" s="9">
        <v>0.35183223441933598</v>
      </c>
      <c r="N1259" s="32">
        <f>IF('System Design'!$F$8=1,'Hourly Demand and Generation'!G1259*'System Design'!$F$21,IF('System Design'!$F$8=2,'Hourly Demand and Generation'!H1259*'System Design'!$F$21,IF('System Design'!$F$8=3,'Hourly Demand and Generation'!I1259*'System Design'!$F$21)))</f>
        <v>62.5</v>
      </c>
      <c r="O1259" s="32">
        <f>IF('System Design'!$F$8=1,'Hourly Demand and Generation'!J1259*'System Design'!$F$22,IF('System Design'!$F$8=2,'Hourly Demand and Generation'!K1259*'System Design'!$F$22,IF('System Design'!$F$8=3,'Hourly Demand and Generation'!L1259*'System Design'!$F$22)))</f>
        <v>879.58058604833991</v>
      </c>
      <c r="Q1259" s="32">
        <f t="shared" si="272"/>
        <v>0</v>
      </c>
      <c r="R1259" s="32">
        <f t="shared" si="275"/>
        <v>5400</v>
      </c>
      <c r="S1259" s="32">
        <f t="shared" si="276"/>
        <v>0</v>
      </c>
      <c r="T1259" s="32">
        <f t="shared" si="277"/>
        <v>21600</v>
      </c>
      <c r="U1259" s="32">
        <f t="shared" si="278"/>
        <v>0</v>
      </c>
      <c r="V1259" s="32">
        <f t="shared" si="273"/>
        <v>503.33058604833991</v>
      </c>
      <c r="W1259" s="32">
        <f t="shared" si="279"/>
        <v>503.33058604833991</v>
      </c>
      <c r="X1259" s="32">
        <f t="shared" si="280"/>
        <v>503.33058604833991</v>
      </c>
    </row>
    <row r="1260" spans="1:24" x14ac:dyDescent="0.25">
      <c r="A1260" s="2"/>
      <c r="B1260" s="2" t="s">
        <v>3</v>
      </c>
      <c r="C1260" s="2">
        <f t="shared" si="283"/>
        <v>53</v>
      </c>
      <c r="D1260" s="2">
        <f t="shared" si="284"/>
        <v>8</v>
      </c>
      <c r="E1260" s="2">
        <f t="shared" si="274"/>
        <v>1256</v>
      </c>
      <c r="F1260" s="11">
        <v>468</v>
      </c>
      <c r="G1260" s="9">
        <v>0.16500000000000001</v>
      </c>
      <c r="H1260" s="9">
        <v>0.1875</v>
      </c>
      <c r="I1260" s="10">
        <v>0.21</v>
      </c>
      <c r="J1260" s="9">
        <v>0.35183223441933598</v>
      </c>
      <c r="K1260" s="9">
        <v>0.35183223441933598</v>
      </c>
      <c r="L1260" s="9">
        <v>0.35183223441933598</v>
      </c>
      <c r="N1260" s="32">
        <f>IF('System Design'!$F$8=1,'Hourly Demand and Generation'!G1260*'System Design'!$F$21,IF('System Design'!$F$8=2,'Hourly Demand and Generation'!H1260*'System Design'!$F$21,IF('System Design'!$F$8=3,'Hourly Demand and Generation'!I1260*'System Design'!$F$21)))</f>
        <v>105</v>
      </c>
      <c r="O1260" s="32">
        <f>IF('System Design'!$F$8=1,'Hourly Demand and Generation'!J1260*'System Design'!$F$22,IF('System Design'!$F$8=2,'Hourly Demand and Generation'!K1260*'System Design'!$F$22,IF('System Design'!$F$8=3,'Hourly Demand and Generation'!L1260*'System Design'!$F$22)))</f>
        <v>879.58058604833991</v>
      </c>
      <c r="Q1260" s="32">
        <f t="shared" si="272"/>
        <v>0</v>
      </c>
      <c r="R1260" s="32">
        <f t="shared" si="275"/>
        <v>5400</v>
      </c>
      <c r="S1260" s="32">
        <f t="shared" si="276"/>
        <v>0</v>
      </c>
      <c r="T1260" s="32">
        <f t="shared" si="277"/>
        <v>21600</v>
      </c>
      <c r="U1260" s="32">
        <f t="shared" si="278"/>
        <v>0</v>
      </c>
      <c r="V1260" s="32">
        <f t="shared" si="273"/>
        <v>516.58058604833991</v>
      </c>
      <c r="W1260" s="32">
        <f t="shared" si="279"/>
        <v>516.58058604833991</v>
      </c>
      <c r="X1260" s="32">
        <f t="shared" si="280"/>
        <v>516.58058604833991</v>
      </c>
    </row>
    <row r="1261" spans="1:24" x14ac:dyDescent="0.25">
      <c r="A1261" s="2"/>
      <c r="B1261" s="2" t="s">
        <v>3</v>
      </c>
      <c r="C1261" s="2">
        <f t="shared" si="283"/>
        <v>53</v>
      </c>
      <c r="D1261" s="2">
        <f t="shared" si="284"/>
        <v>9</v>
      </c>
      <c r="E1261" s="2">
        <f t="shared" si="274"/>
        <v>1257</v>
      </c>
      <c r="F1261" s="11">
        <v>468</v>
      </c>
      <c r="G1261" s="9">
        <v>0.25</v>
      </c>
      <c r="H1261" s="9">
        <v>0.27</v>
      </c>
      <c r="I1261" s="10">
        <v>0.28999999999999998</v>
      </c>
      <c r="J1261" s="9">
        <v>0.312739763928299</v>
      </c>
      <c r="K1261" s="9">
        <v>0.312739763928299</v>
      </c>
      <c r="L1261" s="9">
        <v>0.312739763928299</v>
      </c>
      <c r="N1261" s="32">
        <f>IF('System Design'!$F$8=1,'Hourly Demand and Generation'!G1261*'System Design'!$F$21,IF('System Design'!$F$8=2,'Hourly Demand and Generation'!H1261*'System Design'!$F$21,IF('System Design'!$F$8=3,'Hourly Demand and Generation'!I1261*'System Design'!$F$21)))</f>
        <v>145</v>
      </c>
      <c r="O1261" s="32">
        <f>IF('System Design'!$F$8=1,'Hourly Demand and Generation'!J1261*'System Design'!$F$22,IF('System Design'!$F$8=2,'Hourly Demand and Generation'!K1261*'System Design'!$F$22,IF('System Design'!$F$8=3,'Hourly Demand and Generation'!L1261*'System Design'!$F$22)))</f>
        <v>781.8494098207475</v>
      </c>
      <c r="Q1261" s="32">
        <f t="shared" si="272"/>
        <v>0</v>
      </c>
      <c r="R1261" s="32">
        <f t="shared" si="275"/>
        <v>5400</v>
      </c>
      <c r="S1261" s="32">
        <f t="shared" si="276"/>
        <v>0</v>
      </c>
      <c r="T1261" s="32">
        <f t="shared" si="277"/>
        <v>21600</v>
      </c>
      <c r="U1261" s="32">
        <f t="shared" si="278"/>
        <v>0</v>
      </c>
      <c r="V1261" s="32">
        <f t="shared" si="273"/>
        <v>458.8494098207475</v>
      </c>
      <c r="W1261" s="32">
        <f t="shared" si="279"/>
        <v>458.8494098207475</v>
      </c>
      <c r="X1261" s="32">
        <f t="shared" si="280"/>
        <v>458.8494098207475</v>
      </c>
    </row>
    <row r="1262" spans="1:24" x14ac:dyDescent="0.25">
      <c r="A1262" s="2"/>
      <c r="B1262" s="2" t="s">
        <v>3</v>
      </c>
      <c r="C1262" s="2">
        <f t="shared" si="283"/>
        <v>53</v>
      </c>
      <c r="D1262" s="2">
        <f t="shared" si="284"/>
        <v>10</v>
      </c>
      <c r="E1262" s="2">
        <f t="shared" si="274"/>
        <v>1258</v>
      </c>
      <c r="F1262" s="11">
        <v>456.3</v>
      </c>
      <c r="G1262" s="9">
        <v>0.33500000000000002</v>
      </c>
      <c r="H1262" s="9">
        <v>0.35499999999999998</v>
      </c>
      <c r="I1262" s="10">
        <v>0.375</v>
      </c>
      <c r="J1262" s="9">
        <v>0.35183223441933598</v>
      </c>
      <c r="K1262" s="9">
        <v>0.35183223441933598</v>
      </c>
      <c r="L1262" s="9">
        <v>0.35183223441933598</v>
      </c>
      <c r="N1262" s="32">
        <f>IF('System Design'!$F$8=1,'Hourly Demand and Generation'!G1262*'System Design'!$F$21,IF('System Design'!$F$8=2,'Hourly Demand and Generation'!H1262*'System Design'!$F$21,IF('System Design'!$F$8=3,'Hourly Demand and Generation'!I1262*'System Design'!$F$21)))</f>
        <v>187.5</v>
      </c>
      <c r="O1262" s="32">
        <f>IF('System Design'!$F$8=1,'Hourly Demand and Generation'!J1262*'System Design'!$F$22,IF('System Design'!$F$8=2,'Hourly Demand and Generation'!K1262*'System Design'!$F$22,IF('System Design'!$F$8=3,'Hourly Demand and Generation'!L1262*'System Design'!$F$22)))</f>
        <v>879.58058604833991</v>
      </c>
      <c r="Q1262" s="32">
        <f t="shared" si="272"/>
        <v>0</v>
      </c>
      <c r="R1262" s="32">
        <f t="shared" si="275"/>
        <v>5400</v>
      </c>
      <c r="S1262" s="32">
        <f t="shared" si="276"/>
        <v>0</v>
      </c>
      <c r="T1262" s="32">
        <f t="shared" si="277"/>
        <v>21600</v>
      </c>
      <c r="U1262" s="32">
        <f t="shared" si="278"/>
        <v>0</v>
      </c>
      <c r="V1262" s="32">
        <f t="shared" si="273"/>
        <v>610.78058604833996</v>
      </c>
      <c r="W1262" s="32">
        <f t="shared" si="279"/>
        <v>610.78058604833996</v>
      </c>
      <c r="X1262" s="32">
        <f t="shared" si="280"/>
        <v>610.78058604833996</v>
      </c>
    </row>
    <row r="1263" spans="1:24" x14ac:dyDescent="0.25">
      <c r="A1263" s="2"/>
      <c r="B1263" s="2" t="s">
        <v>3</v>
      </c>
      <c r="C1263" s="2">
        <f t="shared" si="283"/>
        <v>53</v>
      </c>
      <c r="D1263" s="2">
        <f t="shared" si="284"/>
        <v>11</v>
      </c>
      <c r="E1263" s="2">
        <f t="shared" si="274"/>
        <v>1259</v>
      </c>
      <c r="F1263" s="11">
        <v>450.45</v>
      </c>
      <c r="G1263" s="9">
        <v>0.41499999999999998</v>
      </c>
      <c r="H1263" s="9">
        <v>0.4375</v>
      </c>
      <c r="I1263" s="10">
        <v>0.46</v>
      </c>
      <c r="J1263" s="9">
        <v>0.312739763928299</v>
      </c>
      <c r="K1263" s="9">
        <v>0.312739763928299</v>
      </c>
      <c r="L1263" s="9">
        <v>0.312739763928299</v>
      </c>
      <c r="N1263" s="32">
        <f>IF('System Design'!$F$8=1,'Hourly Demand and Generation'!G1263*'System Design'!$F$21,IF('System Design'!$F$8=2,'Hourly Demand and Generation'!H1263*'System Design'!$F$21,IF('System Design'!$F$8=3,'Hourly Demand and Generation'!I1263*'System Design'!$F$21)))</f>
        <v>230</v>
      </c>
      <c r="O1263" s="32">
        <f>IF('System Design'!$F$8=1,'Hourly Demand and Generation'!J1263*'System Design'!$F$22,IF('System Design'!$F$8=2,'Hourly Demand and Generation'!K1263*'System Design'!$F$22,IF('System Design'!$F$8=3,'Hourly Demand and Generation'!L1263*'System Design'!$F$22)))</f>
        <v>781.8494098207475</v>
      </c>
      <c r="Q1263" s="32">
        <f t="shared" si="272"/>
        <v>0</v>
      </c>
      <c r="R1263" s="32">
        <f t="shared" si="275"/>
        <v>5400</v>
      </c>
      <c r="S1263" s="32">
        <f t="shared" si="276"/>
        <v>0</v>
      </c>
      <c r="T1263" s="32">
        <f t="shared" si="277"/>
        <v>21600</v>
      </c>
      <c r="U1263" s="32">
        <f t="shared" si="278"/>
        <v>0</v>
      </c>
      <c r="V1263" s="32">
        <f t="shared" si="273"/>
        <v>561.39940982074745</v>
      </c>
      <c r="W1263" s="32">
        <f t="shared" si="279"/>
        <v>561.39940982074745</v>
      </c>
      <c r="X1263" s="32">
        <f t="shared" si="280"/>
        <v>561.39940982074745</v>
      </c>
    </row>
    <row r="1264" spans="1:24" x14ac:dyDescent="0.25">
      <c r="A1264" s="2"/>
      <c r="B1264" s="2" t="s">
        <v>3</v>
      </c>
      <c r="C1264" s="2">
        <f t="shared" si="283"/>
        <v>53</v>
      </c>
      <c r="D1264" s="2">
        <f t="shared" si="284"/>
        <v>12</v>
      </c>
      <c r="E1264" s="2">
        <f t="shared" si="274"/>
        <v>1260</v>
      </c>
      <c r="F1264" s="11">
        <v>450.45</v>
      </c>
      <c r="G1264" s="9">
        <v>0.5</v>
      </c>
      <c r="H1264" s="9">
        <v>0.5</v>
      </c>
      <c r="I1264" s="10">
        <v>0.5</v>
      </c>
      <c r="J1264" s="9">
        <v>0.29319352868277998</v>
      </c>
      <c r="K1264" s="9">
        <v>0.29319352868277998</v>
      </c>
      <c r="L1264" s="9">
        <v>0.29319352868277998</v>
      </c>
      <c r="N1264" s="32">
        <f>IF('System Design'!$F$8=1,'Hourly Demand and Generation'!G1264*'System Design'!$F$21,IF('System Design'!$F$8=2,'Hourly Demand and Generation'!H1264*'System Design'!$F$21,IF('System Design'!$F$8=3,'Hourly Demand and Generation'!I1264*'System Design'!$F$21)))</f>
        <v>250</v>
      </c>
      <c r="O1264" s="32">
        <f>IF('System Design'!$F$8=1,'Hourly Demand and Generation'!J1264*'System Design'!$F$22,IF('System Design'!$F$8=2,'Hourly Demand and Generation'!K1264*'System Design'!$F$22,IF('System Design'!$F$8=3,'Hourly Demand and Generation'!L1264*'System Design'!$F$22)))</f>
        <v>732.98382170694993</v>
      </c>
      <c r="Q1264" s="32">
        <f t="shared" si="272"/>
        <v>0</v>
      </c>
      <c r="R1264" s="32">
        <f t="shared" si="275"/>
        <v>5400</v>
      </c>
      <c r="S1264" s="32">
        <f t="shared" si="276"/>
        <v>0</v>
      </c>
      <c r="T1264" s="32">
        <f t="shared" si="277"/>
        <v>21600</v>
      </c>
      <c r="U1264" s="32">
        <f t="shared" si="278"/>
        <v>0</v>
      </c>
      <c r="V1264" s="32">
        <f t="shared" si="273"/>
        <v>532.53382170694999</v>
      </c>
      <c r="W1264" s="32">
        <f t="shared" si="279"/>
        <v>532.53382170694999</v>
      </c>
      <c r="X1264" s="32">
        <f t="shared" si="280"/>
        <v>532.53382170694999</v>
      </c>
    </row>
    <row r="1265" spans="1:24" x14ac:dyDescent="0.25">
      <c r="A1265" s="2"/>
      <c r="B1265" s="2" t="s">
        <v>3</v>
      </c>
      <c r="C1265" s="2">
        <f t="shared" si="283"/>
        <v>53</v>
      </c>
      <c r="D1265" s="2">
        <f t="shared" si="284"/>
        <v>13</v>
      </c>
      <c r="E1265" s="2">
        <f t="shared" si="274"/>
        <v>1261</v>
      </c>
      <c r="F1265" s="11">
        <v>468</v>
      </c>
      <c r="G1265" s="9">
        <v>0.41499999999999998</v>
      </c>
      <c r="H1265" s="9">
        <v>0.4375</v>
      </c>
      <c r="I1265" s="10">
        <v>0.46</v>
      </c>
      <c r="J1265" s="9">
        <v>0.312739763928299</v>
      </c>
      <c r="K1265" s="9">
        <v>0.312739763928299</v>
      </c>
      <c r="L1265" s="9">
        <v>0.312739763928299</v>
      </c>
      <c r="N1265" s="32">
        <f>IF('System Design'!$F$8=1,'Hourly Demand and Generation'!G1265*'System Design'!$F$21,IF('System Design'!$F$8=2,'Hourly Demand and Generation'!H1265*'System Design'!$F$21,IF('System Design'!$F$8=3,'Hourly Demand and Generation'!I1265*'System Design'!$F$21)))</f>
        <v>230</v>
      </c>
      <c r="O1265" s="32">
        <f>IF('System Design'!$F$8=1,'Hourly Demand and Generation'!J1265*'System Design'!$F$22,IF('System Design'!$F$8=2,'Hourly Demand and Generation'!K1265*'System Design'!$F$22,IF('System Design'!$F$8=3,'Hourly Demand and Generation'!L1265*'System Design'!$F$22)))</f>
        <v>781.8494098207475</v>
      </c>
      <c r="Q1265" s="32">
        <f t="shared" si="272"/>
        <v>0</v>
      </c>
      <c r="R1265" s="32">
        <f t="shared" si="275"/>
        <v>5400</v>
      </c>
      <c r="S1265" s="32">
        <f t="shared" si="276"/>
        <v>0</v>
      </c>
      <c r="T1265" s="32">
        <f t="shared" si="277"/>
        <v>21600</v>
      </c>
      <c r="U1265" s="32">
        <f t="shared" si="278"/>
        <v>0</v>
      </c>
      <c r="V1265" s="32">
        <f t="shared" si="273"/>
        <v>543.8494098207475</v>
      </c>
      <c r="W1265" s="32">
        <f t="shared" si="279"/>
        <v>543.8494098207475</v>
      </c>
      <c r="X1265" s="32">
        <f t="shared" si="280"/>
        <v>543.8494098207475</v>
      </c>
    </row>
    <row r="1266" spans="1:24" x14ac:dyDescent="0.25">
      <c r="A1266" s="2"/>
      <c r="B1266" s="2" t="s">
        <v>3</v>
      </c>
      <c r="C1266" s="2">
        <f t="shared" si="283"/>
        <v>53</v>
      </c>
      <c r="D1266" s="2">
        <f t="shared" si="284"/>
        <v>14</v>
      </c>
      <c r="E1266" s="2">
        <f t="shared" si="274"/>
        <v>1262</v>
      </c>
      <c r="F1266" s="11">
        <v>468</v>
      </c>
      <c r="G1266" s="9">
        <v>0.33500000000000002</v>
      </c>
      <c r="H1266" s="9">
        <v>0.35499999999999998</v>
      </c>
      <c r="I1266" s="10">
        <v>0.375</v>
      </c>
      <c r="J1266" s="9">
        <v>0.33228599917381701</v>
      </c>
      <c r="K1266" s="9">
        <v>0.33228599917381701</v>
      </c>
      <c r="L1266" s="9">
        <v>0.33228599917381701</v>
      </c>
      <c r="N1266" s="32">
        <f>IF('System Design'!$F$8=1,'Hourly Demand and Generation'!G1266*'System Design'!$F$21,IF('System Design'!$F$8=2,'Hourly Demand and Generation'!H1266*'System Design'!$F$21,IF('System Design'!$F$8=3,'Hourly Demand and Generation'!I1266*'System Design'!$F$21)))</f>
        <v>187.5</v>
      </c>
      <c r="O1266" s="32">
        <f>IF('System Design'!$F$8=1,'Hourly Demand and Generation'!J1266*'System Design'!$F$22,IF('System Design'!$F$8=2,'Hourly Demand and Generation'!K1266*'System Design'!$F$22,IF('System Design'!$F$8=3,'Hourly Demand and Generation'!L1266*'System Design'!$F$22)))</f>
        <v>830.71499793454257</v>
      </c>
      <c r="Q1266" s="32">
        <f t="shared" si="272"/>
        <v>0</v>
      </c>
      <c r="R1266" s="32">
        <f t="shared" si="275"/>
        <v>5400</v>
      </c>
      <c r="S1266" s="32">
        <f t="shared" si="276"/>
        <v>0</v>
      </c>
      <c r="T1266" s="32">
        <f t="shared" si="277"/>
        <v>21600</v>
      </c>
      <c r="U1266" s="32">
        <f t="shared" si="278"/>
        <v>0</v>
      </c>
      <c r="V1266" s="32">
        <f t="shared" si="273"/>
        <v>550.21499793454257</v>
      </c>
      <c r="W1266" s="32">
        <f t="shared" si="279"/>
        <v>550.21499793454257</v>
      </c>
      <c r="X1266" s="32">
        <f t="shared" si="280"/>
        <v>550.21499793454257</v>
      </c>
    </row>
    <row r="1267" spans="1:24" x14ac:dyDescent="0.25">
      <c r="A1267" s="2"/>
      <c r="B1267" s="2" t="s">
        <v>3</v>
      </c>
      <c r="C1267" s="2">
        <f t="shared" si="283"/>
        <v>53</v>
      </c>
      <c r="D1267" s="2">
        <f t="shared" si="284"/>
        <v>15</v>
      </c>
      <c r="E1267" s="2">
        <f t="shared" si="274"/>
        <v>1263</v>
      </c>
      <c r="F1267" s="11">
        <v>497.25</v>
      </c>
      <c r="G1267" s="9">
        <v>0.25</v>
      </c>
      <c r="H1267" s="9">
        <v>0.27</v>
      </c>
      <c r="I1267" s="10">
        <v>0.28999999999999998</v>
      </c>
      <c r="J1267" s="9">
        <v>0.35183223441933598</v>
      </c>
      <c r="K1267" s="9">
        <v>0.35183223441933598</v>
      </c>
      <c r="L1267" s="9">
        <v>0.35183223441933598</v>
      </c>
      <c r="N1267" s="32">
        <f>IF('System Design'!$F$8=1,'Hourly Demand and Generation'!G1267*'System Design'!$F$21,IF('System Design'!$F$8=2,'Hourly Demand and Generation'!H1267*'System Design'!$F$21,IF('System Design'!$F$8=3,'Hourly Demand and Generation'!I1267*'System Design'!$F$21)))</f>
        <v>145</v>
      </c>
      <c r="O1267" s="32">
        <f>IF('System Design'!$F$8=1,'Hourly Demand and Generation'!J1267*'System Design'!$F$22,IF('System Design'!$F$8=2,'Hourly Demand and Generation'!K1267*'System Design'!$F$22,IF('System Design'!$F$8=3,'Hourly Demand and Generation'!L1267*'System Design'!$F$22)))</f>
        <v>879.58058604833991</v>
      </c>
      <c r="Q1267" s="32">
        <f t="shared" si="272"/>
        <v>0</v>
      </c>
      <c r="R1267" s="32">
        <f t="shared" si="275"/>
        <v>5400</v>
      </c>
      <c r="S1267" s="32">
        <f t="shared" si="276"/>
        <v>0</v>
      </c>
      <c r="T1267" s="32">
        <f t="shared" si="277"/>
        <v>21600</v>
      </c>
      <c r="U1267" s="32">
        <f t="shared" si="278"/>
        <v>0</v>
      </c>
      <c r="V1267" s="32">
        <f t="shared" si="273"/>
        <v>527.33058604833991</v>
      </c>
      <c r="W1267" s="32">
        <f t="shared" si="279"/>
        <v>527.33058604833991</v>
      </c>
      <c r="X1267" s="32">
        <f t="shared" si="280"/>
        <v>527.33058604833991</v>
      </c>
    </row>
    <row r="1268" spans="1:24" x14ac:dyDescent="0.25">
      <c r="A1268" s="2"/>
      <c r="B1268" s="2" t="s">
        <v>3</v>
      </c>
      <c r="C1268" s="2">
        <f t="shared" si="283"/>
        <v>53</v>
      </c>
      <c r="D1268" s="2">
        <f t="shared" si="284"/>
        <v>16</v>
      </c>
      <c r="E1268" s="2">
        <f t="shared" si="274"/>
        <v>1264</v>
      </c>
      <c r="F1268" s="11">
        <v>526.5</v>
      </c>
      <c r="G1268" s="9">
        <v>0.16500000000000001</v>
      </c>
      <c r="H1268" s="9">
        <v>0.1875</v>
      </c>
      <c r="I1268" s="10">
        <v>0.21</v>
      </c>
      <c r="J1268" s="9">
        <v>0.35183223441933598</v>
      </c>
      <c r="K1268" s="9">
        <v>0.35183223441933598</v>
      </c>
      <c r="L1268" s="9">
        <v>0.35183223441933598</v>
      </c>
      <c r="N1268" s="32">
        <f>IF('System Design'!$F$8=1,'Hourly Demand and Generation'!G1268*'System Design'!$F$21,IF('System Design'!$F$8=2,'Hourly Demand and Generation'!H1268*'System Design'!$F$21,IF('System Design'!$F$8=3,'Hourly Demand and Generation'!I1268*'System Design'!$F$21)))</f>
        <v>105</v>
      </c>
      <c r="O1268" s="32">
        <f>IF('System Design'!$F$8=1,'Hourly Demand and Generation'!J1268*'System Design'!$F$22,IF('System Design'!$F$8=2,'Hourly Demand and Generation'!K1268*'System Design'!$F$22,IF('System Design'!$F$8=3,'Hourly Demand and Generation'!L1268*'System Design'!$F$22)))</f>
        <v>879.58058604833991</v>
      </c>
      <c r="Q1268" s="32">
        <f t="shared" si="272"/>
        <v>0</v>
      </c>
      <c r="R1268" s="32">
        <f t="shared" si="275"/>
        <v>5400</v>
      </c>
      <c r="S1268" s="32">
        <f t="shared" si="276"/>
        <v>0</v>
      </c>
      <c r="T1268" s="32">
        <f t="shared" si="277"/>
        <v>21600</v>
      </c>
      <c r="U1268" s="32">
        <f t="shared" si="278"/>
        <v>0</v>
      </c>
      <c r="V1268" s="32">
        <f t="shared" si="273"/>
        <v>458.08058604833991</v>
      </c>
      <c r="W1268" s="32">
        <f t="shared" si="279"/>
        <v>458.08058604833991</v>
      </c>
      <c r="X1268" s="32">
        <f t="shared" si="280"/>
        <v>458.08058604833991</v>
      </c>
    </row>
    <row r="1269" spans="1:24" x14ac:dyDescent="0.25">
      <c r="A1269" s="2"/>
      <c r="B1269" s="2" t="s">
        <v>3</v>
      </c>
      <c r="C1269" s="2">
        <f t="shared" si="283"/>
        <v>53</v>
      </c>
      <c r="D1269" s="2">
        <f t="shared" si="284"/>
        <v>17</v>
      </c>
      <c r="E1269" s="2">
        <f t="shared" si="274"/>
        <v>1265</v>
      </c>
      <c r="F1269" s="11">
        <v>555.75</v>
      </c>
      <c r="G1269" s="9">
        <v>8.5000000000000006E-2</v>
      </c>
      <c r="H1269" s="9">
        <v>0.105</v>
      </c>
      <c r="I1269" s="10">
        <v>0.125</v>
      </c>
      <c r="J1269" s="9">
        <v>0.39092470491037301</v>
      </c>
      <c r="K1269" s="9">
        <v>0.39092470491037301</v>
      </c>
      <c r="L1269" s="9">
        <v>0.39092470491037301</v>
      </c>
      <c r="N1269" s="32">
        <f>IF('System Design'!$F$8=1,'Hourly Demand and Generation'!G1269*'System Design'!$F$21,IF('System Design'!$F$8=2,'Hourly Demand and Generation'!H1269*'System Design'!$F$21,IF('System Design'!$F$8=3,'Hourly Demand and Generation'!I1269*'System Design'!$F$21)))</f>
        <v>62.5</v>
      </c>
      <c r="O1269" s="32">
        <f>IF('System Design'!$F$8=1,'Hourly Demand and Generation'!J1269*'System Design'!$F$22,IF('System Design'!$F$8=2,'Hourly Demand and Generation'!K1269*'System Design'!$F$22,IF('System Design'!$F$8=3,'Hourly Demand and Generation'!L1269*'System Design'!$F$22)))</f>
        <v>977.31176227593255</v>
      </c>
      <c r="Q1269" s="32">
        <f t="shared" si="272"/>
        <v>0</v>
      </c>
      <c r="R1269" s="32">
        <f t="shared" si="275"/>
        <v>5400</v>
      </c>
      <c r="S1269" s="32">
        <f t="shared" si="276"/>
        <v>0</v>
      </c>
      <c r="T1269" s="32">
        <f t="shared" si="277"/>
        <v>21600</v>
      </c>
      <c r="U1269" s="32">
        <f t="shared" si="278"/>
        <v>0</v>
      </c>
      <c r="V1269" s="32">
        <f t="shared" si="273"/>
        <v>484.06176227593255</v>
      </c>
      <c r="W1269" s="32">
        <f t="shared" si="279"/>
        <v>484.06176227593255</v>
      </c>
      <c r="X1269" s="32">
        <f t="shared" si="280"/>
        <v>484.06176227593255</v>
      </c>
    </row>
    <row r="1270" spans="1:24" x14ac:dyDescent="0.25">
      <c r="A1270" s="2"/>
      <c r="B1270" s="2" t="s">
        <v>3</v>
      </c>
      <c r="C1270" s="2">
        <f t="shared" si="283"/>
        <v>53</v>
      </c>
      <c r="D1270" s="2">
        <f t="shared" si="284"/>
        <v>18</v>
      </c>
      <c r="E1270" s="2">
        <f t="shared" si="274"/>
        <v>1266</v>
      </c>
      <c r="F1270" s="11">
        <v>585</v>
      </c>
      <c r="G1270" s="9">
        <v>0.04</v>
      </c>
      <c r="H1270" s="9">
        <v>6.25E-2</v>
      </c>
      <c r="I1270" s="10">
        <v>8.5000000000000006E-2</v>
      </c>
      <c r="J1270" s="9">
        <v>0.37137846966485499</v>
      </c>
      <c r="K1270" s="9">
        <v>0.37137846966485499</v>
      </c>
      <c r="L1270" s="9">
        <v>0.37137846966485499</v>
      </c>
      <c r="N1270" s="32">
        <f>IF('System Design'!$F$8=1,'Hourly Demand and Generation'!G1270*'System Design'!$F$21,IF('System Design'!$F$8=2,'Hourly Demand and Generation'!H1270*'System Design'!$F$21,IF('System Design'!$F$8=3,'Hourly Demand and Generation'!I1270*'System Design'!$F$21)))</f>
        <v>42.5</v>
      </c>
      <c r="O1270" s="32">
        <f>IF('System Design'!$F$8=1,'Hourly Demand and Generation'!J1270*'System Design'!$F$22,IF('System Design'!$F$8=2,'Hourly Demand and Generation'!K1270*'System Design'!$F$22,IF('System Design'!$F$8=3,'Hourly Demand and Generation'!L1270*'System Design'!$F$22)))</f>
        <v>928.44617416213748</v>
      </c>
      <c r="Q1270" s="32">
        <f t="shared" si="272"/>
        <v>0</v>
      </c>
      <c r="R1270" s="32">
        <f t="shared" si="275"/>
        <v>5400</v>
      </c>
      <c r="S1270" s="32">
        <f t="shared" si="276"/>
        <v>0</v>
      </c>
      <c r="T1270" s="32">
        <f t="shared" si="277"/>
        <v>21600</v>
      </c>
      <c r="U1270" s="32">
        <f t="shared" si="278"/>
        <v>0</v>
      </c>
      <c r="V1270" s="32">
        <f t="shared" si="273"/>
        <v>385.94617416213748</v>
      </c>
      <c r="W1270" s="32">
        <f t="shared" si="279"/>
        <v>385.94617416213748</v>
      </c>
      <c r="X1270" s="32">
        <f t="shared" si="280"/>
        <v>385.94617416213748</v>
      </c>
    </row>
    <row r="1271" spans="1:24" x14ac:dyDescent="0.25">
      <c r="A1271" s="2"/>
      <c r="B1271" s="2" t="s">
        <v>3</v>
      </c>
      <c r="C1271" s="2">
        <f t="shared" si="283"/>
        <v>53</v>
      </c>
      <c r="D1271" s="2">
        <f t="shared" si="284"/>
        <v>19</v>
      </c>
      <c r="E1271" s="2">
        <f t="shared" si="274"/>
        <v>1267</v>
      </c>
      <c r="F1271" s="11">
        <v>567.45000000000005</v>
      </c>
      <c r="G1271" s="9">
        <v>0</v>
      </c>
      <c r="H1271" s="9">
        <v>0.02</v>
      </c>
      <c r="I1271" s="9">
        <v>0.04</v>
      </c>
      <c r="J1271" s="9">
        <v>0.35183223441933598</v>
      </c>
      <c r="K1271" s="9">
        <v>0.35183223441933598</v>
      </c>
      <c r="L1271" s="9">
        <v>0.35183223441933598</v>
      </c>
      <c r="N1271" s="32">
        <f>IF('System Design'!$F$8=1,'Hourly Demand and Generation'!G1271*'System Design'!$F$21,IF('System Design'!$F$8=2,'Hourly Demand and Generation'!H1271*'System Design'!$F$21,IF('System Design'!$F$8=3,'Hourly Demand and Generation'!I1271*'System Design'!$F$21)))</f>
        <v>20</v>
      </c>
      <c r="O1271" s="32">
        <f>IF('System Design'!$F$8=1,'Hourly Demand and Generation'!J1271*'System Design'!$F$22,IF('System Design'!$F$8=2,'Hourly Demand and Generation'!K1271*'System Design'!$F$22,IF('System Design'!$F$8=3,'Hourly Demand and Generation'!L1271*'System Design'!$F$22)))</f>
        <v>879.58058604833991</v>
      </c>
      <c r="Q1271" s="32">
        <f t="shared" si="272"/>
        <v>0</v>
      </c>
      <c r="R1271" s="32">
        <f t="shared" si="275"/>
        <v>5400</v>
      </c>
      <c r="S1271" s="32">
        <f t="shared" si="276"/>
        <v>0</v>
      </c>
      <c r="T1271" s="32">
        <f t="shared" si="277"/>
        <v>21600</v>
      </c>
      <c r="U1271" s="32">
        <f t="shared" si="278"/>
        <v>0</v>
      </c>
      <c r="V1271" s="32">
        <f t="shared" si="273"/>
        <v>332.13058604833986</v>
      </c>
      <c r="W1271" s="32">
        <f t="shared" si="279"/>
        <v>332.13058604833986</v>
      </c>
      <c r="X1271" s="32">
        <f t="shared" si="280"/>
        <v>332.13058604833986</v>
      </c>
    </row>
    <row r="1272" spans="1:24" x14ac:dyDescent="0.25">
      <c r="A1272" s="2"/>
      <c r="B1272" s="2" t="s">
        <v>3</v>
      </c>
      <c r="C1272" s="2">
        <f t="shared" si="283"/>
        <v>53</v>
      </c>
      <c r="D1272" s="2">
        <f t="shared" si="284"/>
        <v>20</v>
      </c>
      <c r="E1272" s="2">
        <f t="shared" si="274"/>
        <v>1268</v>
      </c>
      <c r="F1272" s="11">
        <v>555.75</v>
      </c>
      <c r="G1272" s="9">
        <v>0</v>
      </c>
      <c r="H1272" s="9">
        <v>0</v>
      </c>
      <c r="I1272" s="10">
        <v>0</v>
      </c>
      <c r="J1272" s="9">
        <v>0.35183223441933598</v>
      </c>
      <c r="K1272" s="9">
        <v>0.35183223441933598</v>
      </c>
      <c r="L1272" s="9">
        <v>0.35183223441933598</v>
      </c>
      <c r="N1272" s="32">
        <f>IF('System Design'!$F$8=1,'Hourly Demand and Generation'!G1272*'System Design'!$F$21,IF('System Design'!$F$8=2,'Hourly Demand and Generation'!H1272*'System Design'!$F$21,IF('System Design'!$F$8=3,'Hourly Demand and Generation'!I1272*'System Design'!$F$21)))</f>
        <v>0</v>
      </c>
      <c r="O1272" s="32">
        <f>IF('System Design'!$F$8=1,'Hourly Demand and Generation'!J1272*'System Design'!$F$22,IF('System Design'!$F$8=2,'Hourly Demand and Generation'!K1272*'System Design'!$F$22,IF('System Design'!$F$8=3,'Hourly Demand and Generation'!L1272*'System Design'!$F$22)))</f>
        <v>879.58058604833991</v>
      </c>
      <c r="Q1272" s="32">
        <f t="shared" si="272"/>
        <v>0</v>
      </c>
      <c r="R1272" s="32">
        <f t="shared" si="275"/>
        <v>5400</v>
      </c>
      <c r="S1272" s="32">
        <f t="shared" si="276"/>
        <v>0</v>
      </c>
      <c r="T1272" s="32">
        <f t="shared" si="277"/>
        <v>21600</v>
      </c>
      <c r="U1272" s="32">
        <f t="shared" si="278"/>
        <v>0</v>
      </c>
      <c r="V1272" s="32">
        <f t="shared" si="273"/>
        <v>323.83058604833991</v>
      </c>
      <c r="W1272" s="32">
        <f t="shared" si="279"/>
        <v>323.83058604833991</v>
      </c>
      <c r="X1272" s="32">
        <f t="shared" si="280"/>
        <v>323.83058604833991</v>
      </c>
    </row>
    <row r="1273" spans="1:24" x14ac:dyDescent="0.25">
      <c r="A1273" s="2"/>
      <c r="B1273" s="2" t="s">
        <v>3</v>
      </c>
      <c r="C1273" s="2">
        <f t="shared" si="283"/>
        <v>53</v>
      </c>
      <c r="D1273" s="2">
        <f t="shared" si="284"/>
        <v>21</v>
      </c>
      <c r="E1273" s="2">
        <f t="shared" si="274"/>
        <v>1269</v>
      </c>
      <c r="F1273" s="11">
        <v>526.5</v>
      </c>
      <c r="G1273" s="9">
        <v>0</v>
      </c>
      <c r="H1273" s="9">
        <v>0</v>
      </c>
      <c r="I1273" s="10">
        <v>0</v>
      </c>
      <c r="J1273" s="9">
        <v>0.35183223441933598</v>
      </c>
      <c r="K1273" s="9">
        <v>0.35183223441933598</v>
      </c>
      <c r="L1273" s="9">
        <v>0.35183223441933598</v>
      </c>
      <c r="N1273" s="32">
        <f>IF('System Design'!$F$8=1,'Hourly Demand and Generation'!G1273*'System Design'!$F$21,IF('System Design'!$F$8=2,'Hourly Demand and Generation'!H1273*'System Design'!$F$21,IF('System Design'!$F$8=3,'Hourly Demand and Generation'!I1273*'System Design'!$F$21)))</f>
        <v>0</v>
      </c>
      <c r="O1273" s="32">
        <f>IF('System Design'!$F$8=1,'Hourly Demand and Generation'!J1273*'System Design'!$F$22,IF('System Design'!$F$8=2,'Hourly Demand and Generation'!K1273*'System Design'!$F$22,IF('System Design'!$F$8=3,'Hourly Demand and Generation'!L1273*'System Design'!$F$22)))</f>
        <v>879.58058604833991</v>
      </c>
      <c r="Q1273" s="32">
        <f t="shared" si="272"/>
        <v>0</v>
      </c>
      <c r="R1273" s="32">
        <f t="shared" si="275"/>
        <v>5400</v>
      </c>
      <c r="S1273" s="32">
        <f t="shared" si="276"/>
        <v>0</v>
      </c>
      <c r="T1273" s="32">
        <f t="shared" si="277"/>
        <v>21600</v>
      </c>
      <c r="U1273" s="32">
        <f t="shared" si="278"/>
        <v>0</v>
      </c>
      <c r="V1273" s="32">
        <f t="shared" si="273"/>
        <v>353.08058604833991</v>
      </c>
      <c r="W1273" s="32">
        <f t="shared" si="279"/>
        <v>353.08058604833991</v>
      </c>
      <c r="X1273" s="32">
        <f t="shared" si="280"/>
        <v>353.08058604833991</v>
      </c>
    </row>
    <row r="1274" spans="1:24" x14ac:dyDescent="0.25">
      <c r="A1274" s="2"/>
      <c r="B1274" s="2" t="s">
        <v>3</v>
      </c>
      <c r="C1274" s="2">
        <f t="shared" si="283"/>
        <v>53</v>
      </c>
      <c r="D1274" s="2">
        <f t="shared" si="284"/>
        <v>22</v>
      </c>
      <c r="E1274" s="2">
        <f t="shared" si="274"/>
        <v>1270</v>
      </c>
      <c r="F1274" s="11">
        <v>497.25</v>
      </c>
      <c r="G1274" s="9">
        <v>0</v>
      </c>
      <c r="H1274" s="9">
        <v>0</v>
      </c>
      <c r="I1274" s="10">
        <v>0</v>
      </c>
      <c r="J1274" s="9">
        <v>0.37137846966485499</v>
      </c>
      <c r="K1274" s="9">
        <v>0.37137846966485499</v>
      </c>
      <c r="L1274" s="9">
        <v>0.37137846966485499</v>
      </c>
      <c r="N1274" s="32">
        <f>IF('System Design'!$F$8=1,'Hourly Demand and Generation'!G1274*'System Design'!$F$21,IF('System Design'!$F$8=2,'Hourly Demand and Generation'!H1274*'System Design'!$F$21,IF('System Design'!$F$8=3,'Hourly Demand and Generation'!I1274*'System Design'!$F$21)))</f>
        <v>0</v>
      </c>
      <c r="O1274" s="32">
        <f>IF('System Design'!$F$8=1,'Hourly Demand and Generation'!J1274*'System Design'!$F$22,IF('System Design'!$F$8=2,'Hourly Demand and Generation'!K1274*'System Design'!$F$22,IF('System Design'!$F$8=3,'Hourly Demand and Generation'!L1274*'System Design'!$F$22)))</f>
        <v>928.44617416213748</v>
      </c>
      <c r="Q1274" s="32">
        <f t="shared" si="272"/>
        <v>0</v>
      </c>
      <c r="R1274" s="32">
        <f t="shared" si="275"/>
        <v>5400</v>
      </c>
      <c r="S1274" s="32">
        <f t="shared" si="276"/>
        <v>0</v>
      </c>
      <c r="T1274" s="32">
        <f t="shared" si="277"/>
        <v>21600</v>
      </c>
      <c r="U1274" s="32">
        <f t="shared" si="278"/>
        <v>0</v>
      </c>
      <c r="V1274" s="32">
        <f t="shared" si="273"/>
        <v>431.19617416213748</v>
      </c>
      <c r="W1274" s="32">
        <f t="shared" si="279"/>
        <v>431.19617416213748</v>
      </c>
      <c r="X1274" s="32">
        <f t="shared" si="280"/>
        <v>431.19617416213748</v>
      </c>
    </row>
    <row r="1275" spans="1:24" x14ac:dyDescent="0.25">
      <c r="A1275" s="2"/>
      <c r="B1275" s="2" t="s">
        <v>3</v>
      </c>
      <c r="C1275" s="2">
        <f t="shared" si="283"/>
        <v>53</v>
      </c>
      <c r="D1275" s="2">
        <f t="shared" si="284"/>
        <v>23</v>
      </c>
      <c r="E1275" s="2">
        <f t="shared" si="274"/>
        <v>1271</v>
      </c>
      <c r="F1275" s="11">
        <v>468</v>
      </c>
      <c r="G1275" s="9">
        <v>0</v>
      </c>
      <c r="H1275" s="9">
        <v>0</v>
      </c>
      <c r="I1275" s="10">
        <v>0</v>
      </c>
      <c r="J1275" s="9">
        <v>0.312739763928299</v>
      </c>
      <c r="K1275" s="9">
        <v>0.312739763928299</v>
      </c>
      <c r="L1275" s="9">
        <v>0.312739763928299</v>
      </c>
      <c r="N1275" s="32">
        <f>IF('System Design'!$F$8=1,'Hourly Demand and Generation'!G1275*'System Design'!$F$21,IF('System Design'!$F$8=2,'Hourly Demand and Generation'!H1275*'System Design'!$F$21,IF('System Design'!$F$8=3,'Hourly Demand and Generation'!I1275*'System Design'!$F$21)))</f>
        <v>0</v>
      </c>
      <c r="O1275" s="32">
        <f>IF('System Design'!$F$8=1,'Hourly Demand and Generation'!J1275*'System Design'!$F$22,IF('System Design'!$F$8=2,'Hourly Demand and Generation'!K1275*'System Design'!$F$22,IF('System Design'!$F$8=3,'Hourly Demand and Generation'!L1275*'System Design'!$F$22)))</f>
        <v>781.8494098207475</v>
      </c>
      <c r="Q1275" s="32">
        <f t="shared" si="272"/>
        <v>0</v>
      </c>
      <c r="R1275" s="32">
        <f t="shared" si="275"/>
        <v>5400</v>
      </c>
      <c r="S1275" s="32">
        <f t="shared" si="276"/>
        <v>0</v>
      </c>
      <c r="T1275" s="32">
        <f t="shared" si="277"/>
        <v>21600</v>
      </c>
      <c r="U1275" s="32">
        <f t="shared" si="278"/>
        <v>0</v>
      </c>
      <c r="V1275" s="32">
        <f t="shared" si="273"/>
        <v>313.8494098207475</v>
      </c>
      <c r="W1275" s="32">
        <f t="shared" si="279"/>
        <v>313.8494098207475</v>
      </c>
      <c r="X1275" s="32">
        <f t="shared" si="280"/>
        <v>313.8494098207475</v>
      </c>
    </row>
    <row r="1276" spans="1:24" x14ac:dyDescent="0.25">
      <c r="A1276" s="2"/>
      <c r="B1276" s="2" t="s">
        <v>3</v>
      </c>
      <c r="C1276" s="2">
        <f t="shared" si="283"/>
        <v>53</v>
      </c>
      <c r="D1276" s="2">
        <f t="shared" si="284"/>
        <v>24</v>
      </c>
      <c r="E1276" s="2">
        <f t="shared" si="274"/>
        <v>1272</v>
      </c>
      <c r="F1276" s="11">
        <v>409.5</v>
      </c>
      <c r="G1276" s="9">
        <v>0</v>
      </c>
      <c r="H1276" s="9">
        <v>0</v>
      </c>
      <c r="I1276" s="10">
        <v>0</v>
      </c>
      <c r="J1276" s="9">
        <v>0.312739763928299</v>
      </c>
      <c r="K1276" s="9">
        <v>0.312739763928299</v>
      </c>
      <c r="L1276" s="9">
        <v>0.312739763928299</v>
      </c>
      <c r="N1276" s="32">
        <f>IF('System Design'!$F$8=1,'Hourly Demand and Generation'!G1276*'System Design'!$F$21,IF('System Design'!$F$8=2,'Hourly Demand and Generation'!H1276*'System Design'!$F$21,IF('System Design'!$F$8=3,'Hourly Demand and Generation'!I1276*'System Design'!$F$21)))</f>
        <v>0</v>
      </c>
      <c r="O1276" s="32">
        <f>IF('System Design'!$F$8=1,'Hourly Demand and Generation'!J1276*'System Design'!$F$22,IF('System Design'!$F$8=2,'Hourly Demand and Generation'!K1276*'System Design'!$F$22,IF('System Design'!$F$8=3,'Hourly Demand and Generation'!L1276*'System Design'!$F$22)))</f>
        <v>781.8494098207475</v>
      </c>
      <c r="Q1276" s="32">
        <f t="shared" si="272"/>
        <v>0</v>
      </c>
      <c r="R1276" s="32">
        <f t="shared" si="275"/>
        <v>5400</v>
      </c>
      <c r="S1276" s="32">
        <f t="shared" si="276"/>
        <v>0</v>
      </c>
      <c r="T1276" s="32">
        <f t="shared" si="277"/>
        <v>21600</v>
      </c>
      <c r="U1276" s="32">
        <f t="shared" si="278"/>
        <v>0</v>
      </c>
      <c r="V1276" s="32">
        <f t="shared" si="273"/>
        <v>372.3494098207475</v>
      </c>
      <c r="W1276" s="32">
        <f t="shared" si="279"/>
        <v>372.3494098207475</v>
      </c>
      <c r="X1276" s="32">
        <f t="shared" si="280"/>
        <v>372.3494098207475</v>
      </c>
    </row>
    <row r="1277" spans="1:24" x14ac:dyDescent="0.25">
      <c r="A1277" s="2"/>
      <c r="B1277" s="2" t="s">
        <v>3</v>
      </c>
      <c r="C1277" s="2">
        <f>C1276+1</f>
        <v>54</v>
      </c>
      <c r="D1277" s="2">
        <v>1</v>
      </c>
      <c r="E1277" s="2">
        <f t="shared" si="274"/>
        <v>1273</v>
      </c>
      <c r="F1277" s="11">
        <v>351</v>
      </c>
      <c r="G1277" s="9">
        <v>0</v>
      </c>
      <c r="H1277" s="9">
        <v>0</v>
      </c>
      <c r="I1277" s="9">
        <v>0</v>
      </c>
      <c r="J1277" s="9">
        <v>0.22258250910984501</v>
      </c>
      <c r="K1277" s="9">
        <v>0.48</v>
      </c>
      <c r="L1277" s="9">
        <v>0.48</v>
      </c>
      <c r="N1277" s="32">
        <f>IF('System Design'!$F$8=1,'Hourly Demand and Generation'!G1277*'System Design'!$F$21,IF('System Design'!$F$8=2,'Hourly Demand and Generation'!H1277*'System Design'!$F$21,IF('System Design'!$F$8=3,'Hourly Demand and Generation'!I1277*'System Design'!$F$21)))</f>
        <v>0</v>
      </c>
      <c r="O1277" s="32">
        <f>IF('System Design'!$F$8=1,'Hourly Demand and Generation'!J1277*'System Design'!$F$22,IF('System Design'!$F$8=2,'Hourly Demand and Generation'!K1277*'System Design'!$F$22,IF('System Design'!$F$8=3,'Hourly Demand and Generation'!L1277*'System Design'!$F$22)))</f>
        <v>1200</v>
      </c>
      <c r="Q1277" s="32">
        <f t="shared" si="272"/>
        <v>0</v>
      </c>
      <c r="R1277" s="32">
        <f t="shared" si="275"/>
        <v>5400</v>
      </c>
      <c r="S1277" s="32">
        <f t="shared" si="276"/>
        <v>0</v>
      </c>
      <c r="T1277" s="32">
        <f t="shared" si="277"/>
        <v>21600</v>
      </c>
      <c r="U1277" s="32">
        <f t="shared" si="278"/>
        <v>0</v>
      </c>
      <c r="V1277" s="32">
        <f t="shared" si="273"/>
        <v>849</v>
      </c>
      <c r="W1277" s="32">
        <f t="shared" si="279"/>
        <v>849</v>
      </c>
      <c r="X1277" s="32">
        <f t="shared" si="280"/>
        <v>849</v>
      </c>
    </row>
    <row r="1278" spans="1:24" x14ac:dyDescent="0.25">
      <c r="A1278" s="2"/>
      <c r="B1278" s="2" t="s">
        <v>3</v>
      </c>
      <c r="C1278" s="2">
        <f>C1277</f>
        <v>54</v>
      </c>
      <c r="D1278" s="2">
        <f>D1277+1</f>
        <v>2</v>
      </c>
      <c r="E1278" s="2">
        <f t="shared" si="274"/>
        <v>1274</v>
      </c>
      <c r="F1278" s="11">
        <v>321.75</v>
      </c>
      <c r="G1278" s="9">
        <v>0</v>
      </c>
      <c r="H1278" s="9">
        <v>0</v>
      </c>
      <c r="I1278" s="10">
        <v>0</v>
      </c>
      <c r="J1278" s="9">
        <v>0.20032425819886099</v>
      </c>
      <c r="K1278" s="9">
        <v>0.432</v>
      </c>
      <c r="L1278" s="9">
        <v>0.432</v>
      </c>
      <c r="N1278" s="32">
        <f>IF('System Design'!$F$8=1,'Hourly Demand and Generation'!G1278*'System Design'!$F$21,IF('System Design'!$F$8=2,'Hourly Demand and Generation'!H1278*'System Design'!$F$21,IF('System Design'!$F$8=3,'Hourly Demand and Generation'!I1278*'System Design'!$F$21)))</f>
        <v>0</v>
      </c>
      <c r="O1278" s="32">
        <f>IF('System Design'!$F$8=1,'Hourly Demand and Generation'!J1278*'System Design'!$F$22,IF('System Design'!$F$8=2,'Hourly Demand and Generation'!K1278*'System Design'!$F$22,IF('System Design'!$F$8=3,'Hourly Demand and Generation'!L1278*'System Design'!$F$22)))</f>
        <v>1080</v>
      </c>
      <c r="Q1278" s="32">
        <f t="shared" si="272"/>
        <v>0</v>
      </c>
      <c r="R1278" s="32">
        <f t="shared" si="275"/>
        <v>5400</v>
      </c>
      <c r="S1278" s="32">
        <f t="shared" si="276"/>
        <v>0</v>
      </c>
      <c r="T1278" s="32">
        <f t="shared" si="277"/>
        <v>21600</v>
      </c>
      <c r="U1278" s="32">
        <f t="shared" si="278"/>
        <v>0</v>
      </c>
      <c r="V1278" s="32">
        <f t="shared" si="273"/>
        <v>758.25</v>
      </c>
      <c r="W1278" s="32">
        <f t="shared" si="279"/>
        <v>758.25</v>
      </c>
      <c r="X1278" s="32">
        <f t="shared" si="280"/>
        <v>758.25</v>
      </c>
    </row>
    <row r="1279" spans="1:24" x14ac:dyDescent="0.25">
      <c r="A1279" s="2"/>
      <c r="B1279" s="2" t="s">
        <v>3</v>
      </c>
      <c r="C1279" s="2">
        <f t="shared" ref="C1279:C1300" si="285">C1278</f>
        <v>54</v>
      </c>
      <c r="D1279" s="2">
        <f t="shared" ref="D1279:D1300" si="286">D1278+1</f>
        <v>3</v>
      </c>
      <c r="E1279" s="2">
        <f t="shared" si="274"/>
        <v>1275</v>
      </c>
      <c r="F1279" s="11">
        <v>292.5</v>
      </c>
      <c r="G1279" s="9">
        <v>0</v>
      </c>
      <c r="H1279" s="9">
        <v>0</v>
      </c>
      <c r="I1279" s="10">
        <v>0</v>
      </c>
      <c r="J1279" s="9">
        <v>0.20032425819886099</v>
      </c>
      <c r="K1279" s="9">
        <v>0.432</v>
      </c>
      <c r="L1279" s="9">
        <v>0.432</v>
      </c>
      <c r="N1279" s="32">
        <f>IF('System Design'!$F$8=1,'Hourly Demand and Generation'!G1279*'System Design'!$F$21,IF('System Design'!$F$8=2,'Hourly Demand and Generation'!H1279*'System Design'!$F$21,IF('System Design'!$F$8=3,'Hourly Demand and Generation'!I1279*'System Design'!$F$21)))</f>
        <v>0</v>
      </c>
      <c r="O1279" s="32">
        <f>IF('System Design'!$F$8=1,'Hourly Demand and Generation'!J1279*'System Design'!$F$22,IF('System Design'!$F$8=2,'Hourly Demand and Generation'!K1279*'System Design'!$F$22,IF('System Design'!$F$8=3,'Hourly Demand and Generation'!L1279*'System Design'!$F$22)))</f>
        <v>1080</v>
      </c>
      <c r="Q1279" s="32">
        <f t="shared" si="272"/>
        <v>0</v>
      </c>
      <c r="R1279" s="32">
        <f t="shared" si="275"/>
        <v>5400</v>
      </c>
      <c r="S1279" s="32">
        <f t="shared" si="276"/>
        <v>0</v>
      </c>
      <c r="T1279" s="32">
        <f t="shared" si="277"/>
        <v>21600</v>
      </c>
      <c r="U1279" s="32">
        <f t="shared" si="278"/>
        <v>0</v>
      </c>
      <c r="V1279" s="32">
        <f t="shared" si="273"/>
        <v>787.5</v>
      </c>
      <c r="W1279" s="32">
        <f t="shared" si="279"/>
        <v>787.5</v>
      </c>
      <c r="X1279" s="32">
        <f t="shared" si="280"/>
        <v>787.5</v>
      </c>
    </row>
    <row r="1280" spans="1:24" x14ac:dyDescent="0.25">
      <c r="A1280" s="2"/>
      <c r="B1280" s="2" t="s">
        <v>3</v>
      </c>
      <c r="C1280" s="2">
        <f t="shared" si="285"/>
        <v>54</v>
      </c>
      <c r="D1280" s="2">
        <f t="shared" si="286"/>
        <v>4</v>
      </c>
      <c r="E1280" s="2">
        <f t="shared" si="274"/>
        <v>1276</v>
      </c>
      <c r="F1280" s="11">
        <v>351</v>
      </c>
      <c r="G1280" s="9">
        <v>0</v>
      </c>
      <c r="H1280" s="9">
        <v>0</v>
      </c>
      <c r="I1280" s="10">
        <v>0</v>
      </c>
      <c r="J1280" s="9">
        <v>0.22258250910984501</v>
      </c>
      <c r="K1280" s="9">
        <v>0.48</v>
      </c>
      <c r="L1280" s="9">
        <v>0.48</v>
      </c>
      <c r="N1280" s="32">
        <f>IF('System Design'!$F$8=1,'Hourly Demand and Generation'!G1280*'System Design'!$F$21,IF('System Design'!$F$8=2,'Hourly Demand and Generation'!H1280*'System Design'!$F$21,IF('System Design'!$F$8=3,'Hourly Demand and Generation'!I1280*'System Design'!$F$21)))</f>
        <v>0</v>
      </c>
      <c r="O1280" s="32">
        <f>IF('System Design'!$F$8=1,'Hourly Demand and Generation'!J1280*'System Design'!$F$22,IF('System Design'!$F$8=2,'Hourly Demand and Generation'!K1280*'System Design'!$F$22,IF('System Design'!$F$8=3,'Hourly Demand and Generation'!L1280*'System Design'!$F$22)))</f>
        <v>1200</v>
      </c>
      <c r="Q1280" s="32">
        <f t="shared" si="272"/>
        <v>0</v>
      </c>
      <c r="R1280" s="32">
        <f t="shared" si="275"/>
        <v>5400</v>
      </c>
      <c r="S1280" s="32">
        <f t="shared" si="276"/>
        <v>0</v>
      </c>
      <c r="T1280" s="32">
        <f t="shared" si="277"/>
        <v>21600</v>
      </c>
      <c r="U1280" s="32">
        <f t="shared" si="278"/>
        <v>0</v>
      </c>
      <c r="V1280" s="32">
        <f t="shared" si="273"/>
        <v>849</v>
      </c>
      <c r="W1280" s="32">
        <f t="shared" si="279"/>
        <v>849</v>
      </c>
      <c r="X1280" s="32">
        <f t="shared" si="280"/>
        <v>849</v>
      </c>
    </row>
    <row r="1281" spans="1:24" x14ac:dyDescent="0.25">
      <c r="A1281" s="2"/>
      <c r="B1281" s="2" t="s">
        <v>3</v>
      </c>
      <c r="C1281" s="2">
        <f t="shared" si="285"/>
        <v>54</v>
      </c>
      <c r="D1281" s="2">
        <f t="shared" si="286"/>
        <v>5</v>
      </c>
      <c r="E1281" s="2">
        <f t="shared" si="274"/>
        <v>1277</v>
      </c>
      <c r="F1281" s="11">
        <v>380.25</v>
      </c>
      <c r="G1281" s="9">
        <v>0</v>
      </c>
      <c r="H1281" s="9">
        <v>0.02</v>
      </c>
      <c r="I1281" s="10">
        <v>0.04</v>
      </c>
      <c r="J1281" s="9">
        <v>0.178066007287876</v>
      </c>
      <c r="K1281" s="9">
        <v>0.38400000000000001</v>
      </c>
      <c r="L1281" s="9">
        <v>0.38400000000000001</v>
      </c>
      <c r="N1281" s="32">
        <f>IF('System Design'!$F$8=1,'Hourly Demand and Generation'!G1281*'System Design'!$F$21,IF('System Design'!$F$8=2,'Hourly Demand and Generation'!H1281*'System Design'!$F$21,IF('System Design'!$F$8=3,'Hourly Demand and Generation'!I1281*'System Design'!$F$21)))</f>
        <v>20</v>
      </c>
      <c r="O1281" s="32">
        <f>IF('System Design'!$F$8=1,'Hourly Demand and Generation'!J1281*'System Design'!$F$22,IF('System Design'!$F$8=2,'Hourly Demand and Generation'!K1281*'System Design'!$F$22,IF('System Design'!$F$8=3,'Hourly Demand and Generation'!L1281*'System Design'!$F$22)))</f>
        <v>960</v>
      </c>
      <c r="Q1281" s="32">
        <f t="shared" si="272"/>
        <v>0</v>
      </c>
      <c r="R1281" s="32">
        <f t="shared" si="275"/>
        <v>5400</v>
      </c>
      <c r="S1281" s="32">
        <f t="shared" si="276"/>
        <v>0</v>
      </c>
      <c r="T1281" s="32">
        <f t="shared" si="277"/>
        <v>21600</v>
      </c>
      <c r="U1281" s="32">
        <f t="shared" si="278"/>
        <v>0</v>
      </c>
      <c r="V1281" s="32">
        <f t="shared" si="273"/>
        <v>599.75</v>
      </c>
      <c r="W1281" s="32">
        <f t="shared" si="279"/>
        <v>599.75</v>
      </c>
      <c r="X1281" s="32">
        <f t="shared" si="280"/>
        <v>599.75</v>
      </c>
    </row>
    <row r="1282" spans="1:24" x14ac:dyDescent="0.25">
      <c r="A1282" s="2"/>
      <c r="B1282" s="2" t="s">
        <v>3</v>
      </c>
      <c r="C1282" s="2">
        <f t="shared" si="285"/>
        <v>54</v>
      </c>
      <c r="D1282" s="2">
        <f t="shared" si="286"/>
        <v>6</v>
      </c>
      <c r="E1282" s="2">
        <f t="shared" si="274"/>
        <v>1278</v>
      </c>
      <c r="F1282" s="11">
        <v>409.5</v>
      </c>
      <c r="G1282" s="9">
        <v>0.04</v>
      </c>
      <c r="H1282" s="9">
        <v>6.25E-2</v>
      </c>
      <c r="I1282" s="10">
        <v>8.5000000000000006E-2</v>
      </c>
      <c r="J1282" s="9">
        <v>0.178066007287876</v>
      </c>
      <c r="K1282" s="9">
        <v>0.38400000000000001</v>
      </c>
      <c r="L1282" s="9">
        <v>0.38400000000000001</v>
      </c>
      <c r="N1282" s="32">
        <f>IF('System Design'!$F$8=1,'Hourly Demand and Generation'!G1282*'System Design'!$F$21,IF('System Design'!$F$8=2,'Hourly Demand and Generation'!H1282*'System Design'!$F$21,IF('System Design'!$F$8=3,'Hourly Demand and Generation'!I1282*'System Design'!$F$21)))</f>
        <v>42.5</v>
      </c>
      <c r="O1282" s="32">
        <f>IF('System Design'!$F$8=1,'Hourly Demand and Generation'!J1282*'System Design'!$F$22,IF('System Design'!$F$8=2,'Hourly Demand and Generation'!K1282*'System Design'!$F$22,IF('System Design'!$F$8=3,'Hourly Demand and Generation'!L1282*'System Design'!$F$22)))</f>
        <v>960</v>
      </c>
      <c r="Q1282" s="32">
        <f t="shared" si="272"/>
        <v>0</v>
      </c>
      <c r="R1282" s="32">
        <f t="shared" si="275"/>
        <v>5400</v>
      </c>
      <c r="S1282" s="32">
        <f t="shared" si="276"/>
        <v>0</v>
      </c>
      <c r="T1282" s="32">
        <f t="shared" si="277"/>
        <v>21600</v>
      </c>
      <c r="U1282" s="32">
        <f t="shared" si="278"/>
        <v>0</v>
      </c>
      <c r="V1282" s="32">
        <f t="shared" si="273"/>
        <v>593</v>
      </c>
      <c r="W1282" s="32">
        <f t="shared" si="279"/>
        <v>593</v>
      </c>
      <c r="X1282" s="32">
        <f t="shared" si="280"/>
        <v>593</v>
      </c>
    </row>
    <row r="1283" spans="1:24" x14ac:dyDescent="0.25">
      <c r="A1283" s="2"/>
      <c r="B1283" s="2" t="s">
        <v>3</v>
      </c>
      <c r="C1283" s="2">
        <f t="shared" si="285"/>
        <v>54</v>
      </c>
      <c r="D1283" s="2">
        <f t="shared" si="286"/>
        <v>7</v>
      </c>
      <c r="E1283" s="2">
        <f t="shared" si="274"/>
        <v>1279</v>
      </c>
      <c r="F1283" s="11">
        <v>438.75</v>
      </c>
      <c r="G1283" s="9">
        <v>8.5000000000000006E-2</v>
      </c>
      <c r="H1283" s="9">
        <v>0.105</v>
      </c>
      <c r="I1283" s="10">
        <v>0.125</v>
      </c>
      <c r="J1283" s="9">
        <v>0.20032425819886099</v>
      </c>
      <c r="K1283" s="9">
        <v>0.432</v>
      </c>
      <c r="L1283" s="9">
        <v>0.432</v>
      </c>
      <c r="N1283" s="32">
        <f>IF('System Design'!$F$8=1,'Hourly Demand and Generation'!G1283*'System Design'!$F$21,IF('System Design'!$F$8=2,'Hourly Demand and Generation'!H1283*'System Design'!$F$21,IF('System Design'!$F$8=3,'Hourly Demand and Generation'!I1283*'System Design'!$F$21)))</f>
        <v>62.5</v>
      </c>
      <c r="O1283" s="32">
        <f>IF('System Design'!$F$8=1,'Hourly Demand and Generation'!J1283*'System Design'!$F$22,IF('System Design'!$F$8=2,'Hourly Demand and Generation'!K1283*'System Design'!$F$22,IF('System Design'!$F$8=3,'Hourly Demand and Generation'!L1283*'System Design'!$F$22)))</f>
        <v>1080</v>
      </c>
      <c r="Q1283" s="32">
        <f t="shared" si="272"/>
        <v>0</v>
      </c>
      <c r="R1283" s="32">
        <f t="shared" si="275"/>
        <v>5400</v>
      </c>
      <c r="S1283" s="32">
        <f t="shared" si="276"/>
        <v>0</v>
      </c>
      <c r="T1283" s="32">
        <f t="shared" si="277"/>
        <v>21600</v>
      </c>
      <c r="U1283" s="32">
        <f t="shared" si="278"/>
        <v>0</v>
      </c>
      <c r="V1283" s="32">
        <f t="shared" si="273"/>
        <v>703.75</v>
      </c>
      <c r="W1283" s="32">
        <f t="shared" si="279"/>
        <v>703.75</v>
      </c>
      <c r="X1283" s="32">
        <f t="shared" si="280"/>
        <v>703.75</v>
      </c>
    </row>
    <row r="1284" spans="1:24" x14ac:dyDescent="0.25">
      <c r="A1284" s="2"/>
      <c r="B1284" s="2" t="s">
        <v>3</v>
      </c>
      <c r="C1284" s="2">
        <f t="shared" si="285"/>
        <v>54</v>
      </c>
      <c r="D1284" s="2">
        <f t="shared" si="286"/>
        <v>8</v>
      </c>
      <c r="E1284" s="2">
        <f t="shared" si="274"/>
        <v>1280</v>
      </c>
      <c r="F1284" s="11">
        <v>468</v>
      </c>
      <c r="G1284" s="9">
        <v>0.16500000000000001</v>
      </c>
      <c r="H1284" s="9">
        <v>0.1875</v>
      </c>
      <c r="I1284" s="10">
        <v>0.21</v>
      </c>
      <c r="J1284" s="9">
        <v>0.20032425819886099</v>
      </c>
      <c r="K1284" s="9">
        <v>0.432</v>
      </c>
      <c r="L1284" s="9">
        <v>0.432</v>
      </c>
      <c r="N1284" s="32">
        <f>IF('System Design'!$F$8=1,'Hourly Demand and Generation'!G1284*'System Design'!$F$21,IF('System Design'!$F$8=2,'Hourly Demand and Generation'!H1284*'System Design'!$F$21,IF('System Design'!$F$8=3,'Hourly Demand and Generation'!I1284*'System Design'!$F$21)))</f>
        <v>105</v>
      </c>
      <c r="O1284" s="32">
        <f>IF('System Design'!$F$8=1,'Hourly Demand and Generation'!J1284*'System Design'!$F$22,IF('System Design'!$F$8=2,'Hourly Demand and Generation'!K1284*'System Design'!$F$22,IF('System Design'!$F$8=3,'Hourly Demand and Generation'!L1284*'System Design'!$F$22)))</f>
        <v>1080</v>
      </c>
      <c r="Q1284" s="32">
        <f t="shared" si="272"/>
        <v>0</v>
      </c>
      <c r="R1284" s="32">
        <f t="shared" si="275"/>
        <v>5400</v>
      </c>
      <c r="S1284" s="32">
        <f t="shared" si="276"/>
        <v>0</v>
      </c>
      <c r="T1284" s="32">
        <f t="shared" si="277"/>
        <v>21600</v>
      </c>
      <c r="U1284" s="32">
        <f t="shared" si="278"/>
        <v>0</v>
      </c>
      <c r="V1284" s="32">
        <f t="shared" si="273"/>
        <v>717</v>
      </c>
      <c r="W1284" s="32">
        <f t="shared" si="279"/>
        <v>717</v>
      </c>
      <c r="X1284" s="32">
        <f t="shared" si="280"/>
        <v>717</v>
      </c>
    </row>
    <row r="1285" spans="1:24" x14ac:dyDescent="0.25">
      <c r="A1285" s="2"/>
      <c r="B1285" s="2" t="s">
        <v>3</v>
      </c>
      <c r="C1285" s="2">
        <f t="shared" si="285"/>
        <v>54</v>
      </c>
      <c r="D1285" s="2">
        <f t="shared" si="286"/>
        <v>9</v>
      </c>
      <c r="E1285" s="2">
        <f t="shared" si="274"/>
        <v>1281</v>
      </c>
      <c r="F1285" s="11">
        <v>468</v>
      </c>
      <c r="G1285" s="9">
        <v>0.25</v>
      </c>
      <c r="H1285" s="9">
        <v>0.27</v>
      </c>
      <c r="I1285" s="10">
        <v>0.28999999999999998</v>
      </c>
      <c r="J1285" s="9">
        <v>0.178066007287876</v>
      </c>
      <c r="K1285" s="9">
        <v>0.38400000000000001</v>
      </c>
      <c r="L1285" s="9">
        <v>0.38400000000000001</v>
      </c>
      <c r="N1285" s="32">
        <f>IF('System Design'!$F$8=1,'Hourly Demand and Generation'!G1285*'System Design'!$F$21,IF('System Design'!$F$8=2,'Hourly Demand and Generation'!H1285*'System Design'!$F$21,IF('System Design'!$F$8=3,'Hourly Demand and Generation'!I1285*'System Design'!$F$21)))</f>
        <v>145</v>
      </c>
      <c r="O1285" s="32">
        <f>IF('System Design'!$F$8=1,'Hourly Demand and Generation'!J1285*'System Design'!$F$22,IF('System Design'!$F$8=2,'Hourly Demand and Generation'!K1285*'System Design'!$F$22,IF('System Design'!$F$8=3,'Hourly Demand and Generation'!L1285*'System Design'!$F$22)))</f>
        <v>960</v>
      </c>
      <c r="Q1285" s="32">
        <f t="shared" si="272"/>
        <v>0</v>
      </c>
      <c r="R1285" s="32">
        <f t="shared" si="275"/>
        <v>5400</v>
      </c>
      <c r="S1285" s="32">
        <f t="shared" si="276"/>
        <v>0</v>
      </c>
      <c r="T1285" s="32">
        <f t="shared" si="277"/>
        <v>21600</v>
      </c>
      <c r="U1285" s="32">
        <f t="shared" si="278"/>
        <v>0</v>
      </c>
      <c r="V1285" s="32">
        <f t="shared" si="273"/>
        <v>637</v>
      </c>
      <c r="W1285" s="32">
        <f t="shared" si="279"/>
        <v>637</v>
      </c>
      <c r="X1285" s="32">
        <f t="shared" si="280"/>
        <v>637</v>
      </c>
    </row>
    <row r="1286" spans="1:24" x14ac:dyDescent="0.25">
      <c r="A1286" s="2"/>
      <c r="B1286" s="2" t="s">
        <v>3</v>
      </c>
      <c r="C1286" s="2">
        <f t="shared" si="285"/>
        <v>54</v>
      </c>
      <c r="D1286" s="2">
        <f t="shared" si="286"/>
        <v>10</v>
      </c>
      <c r="E1286" s="2">
        <f t="shared" si="274"/>
        <v>1282</v>
      </c>
      <c r="F1286" s="11">
        <v>456.3</v>
      </c>
      <c r="G1286" s="9">
        <v>0.33500000000000002</v>
      </c>
      <c r="H1286" s="9">
        <v>0.35499999999999998</v>
      </c>
      <c r="I1286" s="10">
        <v>0.375</v>
      </c>
      <c r="J1286" s="9">
        <v>0.20032425819886099</v>
      </c>
      <c r="K1286" s="9">
        <v>0.432</v>
      </c>
      <c r="L1286" s="9">
        <v>0.432</v>
      </c>
      <c r="N1286" s="32">
        <f>IF('System Design'!$F$8=1,'Hourly Demand and Generation'!G1286*'System Design'!$F$21,IF('System Design'!$F$8=2,'Hourly Demand and Generation'!H1286*'System Design'!$F$21,IF('System Design'!$F$8=3,'Hourly Demand and Generation'!I1286*'System Design'!$F$21)))</f>
        <v>187.5</v>
      </c>
      <c r="O1286" s="32">
        <f>IF('System Design'!$F$8=1,'Hourly Demand and Generation'!J1286*'System Design'!$F$22,IF('System Design'!$F$8=2,'Hourly Demand and Generation'!K1286*'System Design'!$F$22,IF('System Design'!$F$8=3,'Hourly Demand and Generation'!L1286*'System Design'!$F$22)))</f>
        <v>1080</v>
      </c>
      <c r="Q1286" s="32">
        <f t="shared" ref="Q1286:Q1349" si="287">IF(F1286-N1286-O1286&gt;0,F1286-N1286-O1286,0)</f>
        <v>0</v>
      </c>
      <c r="R1286" s="32">
        <f t="shared" si="275"/>
        <v>5400</v>
      </c>
      <c r="S1286" s="32">
        <f t="shared" si="276"/>
        <v>0</v>
      </c>
      <c r="T1286" s="32">
        <f t="shared" si="277"/>
        <v>21600</v>
      </c>
      <c r="U1286" s="32">
        <f t="shared" si="278"/>
        <v>0</v>
      </c>
      <c r="V1286" s="32">
        <f t="shared" ref="V1286:V1349" si="288">IF(F1286-N1286-O1286&lt;0,N1286+O1286-F1286,0)</f>
        <v>811.2</v>
      </c>
      <c r="W1286" s="32">
        <f t="shared" si="279"/>
        <v>811.2</v>
      </c>
      <c r="X1286" s="32">
        <f t="shared" si="280"/>
        <v>811.2</v>
      </c>
    </row>
    <row r="1287" spans="1:24" x14ac:dyDescent="0.25">
      <c r="A1287" s="2"/>
      <c r="B1287" s="2" t="s">
        <v>3</v>
      </c>
      <c r="C1287" s="2">
        <f t="shared" si="285"/>
        <v>54</v>
      </c>
      <c r="D1287" s="2">
        <f t="shared" si="286"/>
        <v>11</v>
      </c>
      <c r="E1287" s="2">
        <f t="shared" ref="E1287:E1350" si="289">E1286+1</f>
        <v>1283</v>
      </c>
      <c r="F1287" s="11">
        <v>450.45</v>
      </c>
      <c r="G1287" s="9">
        <v>0.41499999999999998</v>
      </c>
      <c r="H1287" s="9">
        <v>0.4375</v>
      </c>
      <c r="I1287" s="10">
        <v>0.46</v>
      </c>
      <c r="J1287" s="9">
        <v>0.178066007287876</v>
      </c>
      <c r="K1287" s="9">
        <v>0.38400000000000001</v>
      </c>
      <c r="L1287" s="9">
        <v>0.38400000000000001</v>
      </c>
      <c r="N1287" s="32">
        <f>IF('System Design'!$F$8=1,'Hourly Demand and Generation'!G1287*'System Design'!$F$21,IF('System Design'!$F$8=2,'Hourly Demand and Generation'!H1287*'System Design'!$F$21,IF('System Design'!$F$8=3,'Hourly Demand and Generation'!I1287*'System Design'!$F$21)))</f>
        <v>230</v>
      </c>
      <c r="O1287" s="32">
        <f>IF('System Design'!$F$8=1,'Hourly Demand and Generation'!J1287*'System Design'!$F$22,IF('System Design'!$F$8=2,'Hourly Demand and Generation'!K1287*'System Design'!$F$22,IF('System Design'!$F$8=3,'Hourly Demand and Generation'!L1287*'System Design'!$F$22)))</f>
        <v>960</v>
      </c>
      <c r="Q1287" s="32">
        <f t="shared" si="287"/>
        <v>0</v>
      </c>
      <c r="R1287" s="32">
        <f t="shared" ref="R1287:R1350" si="290">IF($Q1287&lt;R1286+$V1287,IF(R1286+$V1287-$Q1287&gt;5400,5400,R1286+$V1287-$Q1287),0)</f>
        <v>5400</v>
      </c>
      <c r="S1287" s="32">
        <f t="shared" ref="S1287:S1350" si="291">IF(R1287&gt;0,0,$Q1287+$V1287-R1286)</f>
        <v>0</v>
      </c>
      <c r="T1287" s="32">
        <f t="shared" ref="T1287:T1350" si="292">IF($Q1287&lt;T1286+$V1287,IF(T1286+$V1287-$Q1287&gt;21600,21600,T1286+$V1287-$Q1287),0)</f>
        <v>21600</v>
      </c>
      <c r="U1287" s="32">
        <f t="shared" ref="U1287:U1350" si="293">IF(T1287&gt;0,0,$Q1287+$V1287-T1286)</f>
        <v>0</v>
      </c>
      <c r="V1287" s="32">
        <f t="shared" si="288"/>
        <v>739.55</v>
      </c>
      <c r="W1287" s="32">
        <f t="shared" ref="W1287:W1350" si="294">IF(R1287=5400,$V1287-(R1287-R1286),0)</f>
        <v>739.55</v>
      </c>
      <c r="X1287" s="32">
        <f t="shared" ref="X1287:X1350" si="295">IF(T1287=21600,$V1287-(T1287-T1286),0)</f>
        <v>739.55</v>
      </c>
    </row>
    <row r="1288" spans="1:24" x14ac:dyDescent="0.25">
      <c r="A1288" s="2"/>
      <c r="B1288" s="2" t="s">
        <v>3</v>
      </c>
      <c r="C1288" s="2">
        <f t="shared" si="285"/>
        <v>54</v>
      </c>
      <c r="D1288" s="2">
        <f t="shared" si="286"/>
        <v>12</v>
      </c>
      <c r="E1288" s="2">
        <f t="shared" si="289"/>
        <v>1284</v>
      </c>
      <c r="F1288" s="11">
        <v>450.45</v>
      </c>
      <c r="G1288" s="9">
        <v>0.5</v>
      </c>
      <c r="H1288" s="9">
        <v>0.5</v>
      </c>
      <c r="I1288" s="10">
        <v>0.5</v>
      </c>
      <c r="J1288" s="9">
        <v>0.166936881832384</v>
      </c>
      <c r="K1288" s="9">
        <v>0.36</v>
      </c>
      <c r="L1288" s="9">
        <v>0.36</v>
      </c>
      <c r="N1288" s="32">
        <f>IF('System Design'!$F$8=1,'Hourly Demand and Generation'!G1288*'System Design'!$F$21,IF('System Design'!$F$8=2,'Hourly Demand and Generation'!H1288*'System Design'!$F$21,IF('System Design'!$F$8=3,'Hourly Demand and Generation'!I1288*'System Design'!$F$21)))</f>
        <v>250</v>
      </c>
      <c r="O1288" s="32">
        <f>IF('System Design'!$F$8=1,'Hourly Demand and Generation'!J1288*'System Design'!$F$22,IF('System Design'!$F$8=2,'Hourly Demand and Generation'!K1288*'System Design'!$F$22,IF('System Design'!$F$8=3,'Hourly Demand and Generation'!L1288*'System Design'!$F$22)))</f>
        <v>900</v>
      </c>
      <c r="Q1288" s="32">
        <f t="shared" si="287"/>
        <v>0</v>
      </c>
      <c r="R1288" s="32">
        <f t="shared" si="290"/>
        <v>5400</v>
      </c>
      <c r="S1288" s="32">
        <f t="shared" si="291"/>
        <v>0</v>
      </c>
      <c r="T1288" s="32">
        <f t="shared" si="292"/>
        <v>21600</v>
      </c>
      <c r="U1288" s="32">
        <f t="shared" si="293"/>
        <v>0</v>
      </c>
      <c r="V1288" s="32">
        <f t="shared" si="288"/>
        <v>699.55</v>
      </c>
      <c r="W1288" s="32">
        <f t="shared" si="294"/>
        <v>699.55</v>
      </c>
      <c r="X1288" s="32">
        <f t="shared" si="295"/>
        <v>699.55</v>
      </c>
    </row>
    <row r="1289" spans="1:24" x14ac:dyDescent="0.25">
      <c r="A1289" s="2"/>
      <c r="B1289" s="2" t="s">
        <v>3</v>
      </c>
      <c r="C1289" s="2">
        <f t="shared" si="285"/>
        <v>54</v>
      </c>
      <c r="D1289" s="2">
        <f t="shared" si="286"/>
        <v>13</v>
      </c>
      <c r="E1289" s="2">
        <f t="shared" si="289"/>
        <v>1285</v>
      </c>
      <c r="F1289" s="11">
        <v>468</v>
      </c>
      <c r="G1289" s="9">
        <v>0.41499999999999998</v>
      </c>
      <c r="H1289" s="9">
        <v>0.4375</v>
      </c>
      <c r="I1289" s="10">
        <v>0.46</v>
      </c>
      <c r="J1289" s="9">
        <v>0.178066007287876</v>
      </c>
      <c r="K1289" s="9">
        <v>0.38400000000000001</v>
      </c>
      <c r="L1289" s="9">
        <v>0.38400000000000001</v>
      </c>
      <c r="N1289" s="32">
        <f>IF('System Design'!$F$8=1,'Hourly Demand and Generation'!G1289*'System Design'!$F$21,IF('System Design'!$F$8=2,'Hourly Demand and Generation'!H1289*'System Design'!$F$21,IF('System Design'!$F$8=3,'Hourly Demand and Generation'!I1289*'System Design'!$F$21)))</f>
        <v>230</v>
      </c>
      <c r="O1289" s="32">
        <f>IF('System Design'!$F$8=1,'Hourly Demand and Generation'!J1289*'System Design'!$F$22,IF('System Design'!$F$8=2,'Hourly Demand and Generation'!K1289*'System Design'!$F$22,IF('System Design'!$F$8=3,'Hourly Demand and Generation'!L1289*'System Design'!$F$22)))</f>
        <v>960</v>
      </c>
      <c r="Q1289" s="32">
        <f t="shared" si="287"/>
        <v>0</v>
      </c>
      <c r="R1289" s="32">
        <f t="shared" si="290"/>
        <v>5400</v>
      </c>
      <c r="S1289" s="32">
        <f t="shared" si="291"/>
        <v>0</v>
      </c>
      <c r="T1289" s="32">
        <f t="shared" si="292"/>
        <v>21600</v>
      </c>
      <c r="U1289" s="32">
        <f t="shared" si="293"/>
        <v>0</v>
      </c>
      <c r="V1289" s="32">
        <f t="shared" si="288"/>
        <v>722</v>
      </c>
      <c r="W1289" s="32">
        <f t="shared" si="294"/>
        <v>722</v>
      </c>
      <c r="X1289" s="32">
        <f t="shared" si="295"/>
        <v>722</v>
      </c>
    </row>
    <row r="1290" spans="1:24" x14ac:dyDescent="0.25">
      <c r="A1290" s="2"/>
      <c r="B1290" s="2" t="s">
        <v>3</v>
      </c>
      <c r="C1290" s="2">
        <f t="shared" si="285"/>
        <v>54</v>
      </c>
      <c r="D1290" s="2">
        <f t="shared" si="286"/>
        <v>14</v>
      </c>
      <c r="E1290" s="2">
        <f t="shared" si="289"/>
        <v>1286</v>
      </c>
      <c r="F1290" s="11">
        <v>468</v>
      </c>
      <c r="G1290" s="9">
        <v>0.33500000000000002</v>
      </c>
      <c r="H1290" s="9">
        <v>0.35499999999999998</v>
      </c>
      <c r="I1290" s="10">
        <v>0.375</v>
      </c>
      <c r="J1290" s="9">
        <v>0.18919513274336899</v>
      </c>
      <c r="K1290" s="9">
        <v>0.40799999999999997</v>
      </c>
      <c r="L1290" s="9">
        <v>0.40799999999999997</v>
      </c>
      <c r="N1290" s="32">
        <f>IF('System Design'!$F$8=1,'Hourly Demand and Generation'!G1290*'System Design'!$F$21,IF('System Design'!$F$8=2,'Hourly Demand and Generation'!H1290*'System Design'!$F$21,IF('System Design'!$F$8=3,'Hourly Demand and Generation'!I1290*'System Design'!$F$21)))</f>
        <v>187.5</v>
      </c>
      <c r="O1290" s="32">
        <f>IF('System Design'!$F$8=1,'Hourly Demand and Generation'!J1290*'System Design'!$F$22,IF('System Design'!$F$8=2,'Hourly Demand and Generation'!K1290*'System Design'!$F$22,IF('System Design'!$F$8=3,'Hourly Demand and Generation'!L1290*'System Design'!$F$22)))</f>
        <v>1019.9999999999999</v>
      </c>
      <c r="Q1290" s="32">
        <f t="shared" si="287"/>
        <v>0</v>
      </c>
      <c r="R1290" s="32">
        <f t="shared" si="290"/>
        <v>5400</v>
      </c>
      <c r="S1290" s="32">
        <f t="shared" si="291"/>
        <v>0</v>
      </c>
      <c r="T1290" s="32">
        <f t="shared" si="292"/>
        <v>21600</v>
      </c>
      <c r="U1290" s="32">
        <f t="shared" si="293"/>
        <v>0</v>
      </c>
      <c r="V1290" s="32">
        <f t="shared" si="288"/>
        <v>739.5</v>
      </c>
      <c r="W1290" s="32">
        <f t="shared" si="294"/>
        <v>739.5</v>
      </c>
      <c r="X1290" s="32">
        <f t="shared" si="295"/>
        <v>739.5</v>
      </c>
    </row>
    <row r="1291" spans="1:24" x14ac:dyDescent="0.25">
      <c r="A1291" s="2"/>
      <c r="B1291" s="2" t="s">
        <v>3</v>
      </c>
      <c r="C1291" s="2">
        <f t="shared" si="285"/>
        <v>54</v>
      </c>
      <c r="D1291" s="2">
        <f t="shared" si="286"/>
        <v>15</v>
      </c>
      <c r="E1291" s="2">
        <f t="shared" si="289"/>
        <v>1287</v>
      </c>
      <c r="F1291" s="11">
        <v>497.25</v>
      </c>
      <c r="G1291" s="9">
        <v>0.25</v>
      </c>
      <c r="H1291" s="9">
        <v>0.27</v>
      </c>
      <c r="I1291" s="10">
        <v>0.28999999999999998</v>
      </c>
      <c r="J1291" s="9">
        <v>0.20032425819886099</v>
      </c>
      <c r="K1291" s="9">
        <v>0.432</v>
      </c>
      <c r="L1291" s="9">
        <v>0.432</v>
      </c>
      <c r="N1291" s="32">
        <f>IF('System Design'!$F$8=1,'Hourly Demand and Generation'!G1291*'System Design'!$F$21,IF('System Design'!$F$8=2,'Hourly Demand and Generation'!H1291*'System Design'!$F$21,IF('System Design'!$F$8=3,'Hourly Demand and Generation'!I1291*'System Design'!$F$21)))</f>
        <v>145</v>
      </c>
      <c r="O1291" s="32">
        <f>IF('System Design'!$F$8=1,'Hourly Demand and Generation'!J1291*'System Design'!$F$22,IF('System Design'!$F$8=2,'Hourly Demand and Generation'!K1291*'System Design'!$F$22,IF('System Design'!$F$8=3,'Hourly Demand and Generation'!L1291*'System Design'!$F$22)))</f>
        <v>1080</v>
      </c>
      <c r="Q1291" s="32">
        <f t="shared" si="287"/>
        <v>0</v>
      </c>
      <c r="R1291" s="32">
        <f t="shared" si="290"/>
        <v>5400</v>
      </c>
      <c r="S1291" s="32">
        <f t="shared" si="291"/>
        <v>0</v>
      </c>
      <c r="T1291" s="32">
        <f t="shared" si="292"/>
        <v>21600</v>
      </c>
      <c r="U1291" s="32">
        <f t="shared" si="293"/>
        <v>0</v>
      </c>
      <c r="V1291" s="32">
        <f t="shared" si="288"/>
        <v>727.75</v>
      </c>
      <c r="W1291" s="32">
        <f t="shared" si="294"/>
        <v>727.75</v>
      </c>
      <c r="X1291" s="32">
        <f t="shared" si="295"/>
        <v>727.75</v>
      </c>
    </row>
    <row r="1292" spans="1:24" x14ac:dyDescent="0.25">
      <c r="A1292" s="2"/>
      <c r="B1292" s="2" t="s">
        <v>3</v>
      </c>
      <c r="C1292" s="2">
        <f t="shared" si="285"/>
        <v>54</v>
      </c>
      <c r="D1292" s="2">
        <f t="shared" si="286"/>
        <v>16</v>
      </c>
      <c r="E1292" s="2">
        <f t="shared" si="289"/>
        <v>1288</v>
      </c>
      <c r="F1292" s="11">
        <v>526.5</v>
      </c>
      <c r="G1292" s="9">
        <v>0.16500000000000001</v>
      </c>
      <c r="H1292" s="9">
        <v>0.1875</v>
      </c>
      <c r="I1292" s="10">
        <v>0.21</v>
      </c>
      <c r="J1292" s="9">
        <v>0.20032425819886099</v>
      </c>
      <c r="K1292" s="9">
        <v>0.432</v>
      </c>
      <c r="L1292" s="9">
        <v>0.432</v>
      </c>
      <c r="N1292" s="32">
        <f>IF('System Design'!$F$8=1,'Hourly Demand and Generation'!G1292*'System Design'!$F$21,IF('System Design'!$F$8=2,'Hourly Demand and Generation'!H1292*'System Design'!$F$21,IF('System Design'!$F$8=3,'Hourly Demand and Generation'!I1292*'System Design'!$F$21)))</f>
        <v>105</v>
      </c>
      <c r="O1292" s="32">
        <f>IF('System Design'!$F$8=1,'Hourly Demand and Generation'!J1292*'System Design'!$F$22,IF('System Design'!$F$8=2,'Hourly Demand and Generation'!K1292*'System Design'!$F$22,IF('System Design'!$F$8=3,'Hourly Demand and Generation'!L1292*'System Design'!$F$22)))</f>
        <v>1080</v>
      </c>
      <c r="Q1292" s="32">
        <f t="shared" si="287"/>
        <v>0</v>
      </c>
      <c r="R1292" s="32">
        <f t="shared" si="290"/>
        <v>5400</v>
      </c>
      <c r="S1292" s="32">
        <f t="shared" si="291"/>
        <v>0</v>
      </c>
      <c r="T1292" s="32">
        <f t="shared" si="292"/>
        <v>21600</v>
      </c>
      <c r="U1292" s="32">
        <f t="shared" si="293"/>
        <v>0</v>
      </c>
      <c r="V1292" s="32">
        <f t="shared" si="288"/>
        <v>658.5</v>
      </c>
      <c r="W1292" s="32">
        <f t="shared" si="294"/>
        <v>658.5</v>
      </c>
      <c r="X1292" s="32">
        <f t="shared" si="295"/>
        <v>658.5</v>
      </c>
    </row>
    <row r="1293" spans="1:24" x14ac:dyDescent="0.25">
      <c r="A1293" s="2"/>
      <c r="B1293" s="2" t="s">
        <v>3</v>
      </c>
      <c r="C1293" s="2">
        <f t="shared" si="285"/>
        <v>54</v>
      </c>
      <c r="D1293" s="2">
        <f t="shared" si="286"/>
        <v>17</v>
      </c>
      <c r="E1293" s="2">
        <f t="shared" si="289"/>
        <v>1289</v>
      </c>
      <c r="F1293" s="11">
        <v>555.75</v>
      </c>
      <c r="G1293" s="9">
        <v>8.5000000000000006E-2</v>
      </c>
      <c r="H1293" s="9">
        <v>0.105</v>
      </c>
      <c r="I1293" s="10">
        <v>0.125</v>
      </c>
      <c r="J1293" s="9">
        <v>0.22258250910984501</v>
      </c>
      <c r="K1293" s="9">
        <v>0.48</v>
      </c>
      <c r="L1293" s="9">
        <v>0.48</v>
      </c>
      <c r="N1293" s="32">
        <f>IF('System Design'!$F$8=1,'Hourly Demand and Generation'!G1293*'System Design'!$F$21,IF('System Design'!$F$8=2,'Hourly Demand and Generation'!H1293*'System Design'!$F$21,IF('System Design'!$F$8=3,'Hourly Demand and Generation'!I1293*'System Design'!$F$21)))</f>
        <v>62.5</v>
      </c>
      <c r="O1293" s="32">
        <f>IF('System Design'!$F$8=1,'Hourly Demand and Generation'!J1293*'System Design'!$F$22,IF('System Design'!$F$8=2,'Hourly Demand and Generation'!K1293*'System Design'!$F$22,IF('System Design'!$F$8=3,'Hourly Demand and Generation'!L1293*'System Design'!$F$22)))</f>
        <v>1200</v>
      </c>
      <c r="Q1293" s="32">
        <f t="shared" si="287"/>
        <v>0</v>
      </c>
      <c r="R1293" s="32">
        <f t="shared" si="290"/>
        <v>5400</v>
      </c>
      <c r="S1293" s="32">
        <f t="shared" si="291"/>
        <v>0</v>
      </c>
      <c r="T1293" s="32">
        <f t="shared" si="292"/>
        <v>21600</v>
      </c>
      <c r="U1293" s="32">
        <f t="shared" si="293"/>
        <v>0</v>
      </c>
      <c r="V1293" s="32">
        <f t="shared" si="288"/>
        <v>706.75</v>
      </c>
      <c r="W1293" s="32">
        <f t="shared" si="294"/>
        <v>706.75</v>
      </c>
      <c r="X1293" s="32">
        <f t="shared" si="295"/>
        <v>706.75</v>
      </c>
    </row>
    <row r="1294" spans="1:24" x14ac:dyDescent="0.25">
      <c r="A1294" s="2"/>
      <c r="B1294" s="2" t="s">
        <v>3</v>
      </c>
      <c r="C1294" s="2">
        <f t="shared" si="285"/>
        <v>54</v>
      </c>
      <c r="D1294" s="2">
        <f t="shared" si="286"/>
        <v>18</v>
      </c>
      <c r="E1294" s="2">
        <f t="shared" si="289"/>
        <v>1290</v>
      </c>
      <c r="F1294" s="11">
        <v>585</v>
      </c>
      <c r="G1294" s="9">
        <v>0.04</v>
      </c>
      <c r="H1294" s="9">
        <v>6.25E-2</v>
      </c>
      <c r="I1294" s="10">
        <v>8.5000000000000006E-2</v>
      </c>
      <c r="J1294" s="9">
        <v>0.21145338365435301</v>
      </c>
      <c r="K1294" s="9">
        <v>0.45600000000000002</v>
      </c>
      <c r="L1294" s="9">
        <v>0.45600000000000002</v>
      </c>
      <c r="N1294" s="32">
        <f>IF('System Design'!$F$8=1,'Hourly Demand and Generation'!G1294*'System Design'!$F$21,IF('System Design'!$F$8=2,'Hourly Demand and Generation'!H1294*'System Design'!$F$21,IF('System Design'!$F$8=3,'Hourly Demand and Generation'!I1294*'System Design'!$F$21)))</f>
        <v>42.5</v>
      </c>
      <c r="O1294" s="32">
        <f>IF('System Design'!$F$8=1,'Hourly Demand and Generation'!J1294*'System Design'!$F$22,IF('System Design'!$F$8=2,'Hourly Demand and Generation'!K1294*'System Design'!$F$22,IF('System Design'!$F$8=3,'Hourly Demand and Generation'!L1294*'System Design'!$F$22)))</f>
        <v>1140</v>
      </c>
      <c r="Q1294" s="32">
        <f t="shared" si="287"/>
        <v>0</v>
      </c>
      <c r="R1294" s="32">
        <f t="shared" si="290"/>
        <v>5400</v>
      </c>
      <c r="S1294" s="32">
        <f t="shared" si="291"/>
        <v>0</v>
      </c>
      <c r="T1294" s="32">
        <f t="shared" si="292"/>
        <v>21600</v>
      </c>
      <c r="U1294" s="32">
        <f t="shared" si="293"/>
        <v>0</v>
      </c>
      <c r="V1294" s="32">
        <f t="shared" si="288"/>
        <v>597.5</v>
      </c>
      <c r="W1294" s="32">
        <f t="shared" si="294"/>
        <v>597.5</v>
      </c>
      <c r="X1294" s="32">
        <f t="shared" si="295"/>
        <v>597.5</v>
      </c>
    </row>
    <row r="1295" spans="1:24" x14ac:dyDescent="0.25">
      <c r="A1295" s="2"/>
      <c r="B1295" s="2" t="s">
        <v>3</v>
      </c>
      <c r="C1295" s="2">
        <f t="shared" si="285"/>
        <v>54</v>
      </c>
      <c r="D1295" s="2">
        <f t="shared" si="286"/>
        <v>19</v>
      </c>
      <c r="E1295" s="2">
        <f t="shared" si="289"/>
        <v>1291</v>
      </c>
      <c r="F1295" s="11">
        <v>567.45000000000005</v>
      </c>
      <c r="G1295" s="9">
        <v>0</v>
      </c>
      <c r="H1295" s="9">
        <v>0.02</v>
      </c>
      <c r="I1295" s="9">
        <v>0.04</v>
      </c>
      <c r="J1295" s="9">
        <v>0.20032425819886099</v>
      </c>
      <c r="K1295" s="9">
        <v>0.432</v>
      </c>
      <c r="L1295" s="9">
        <v>0.432</v>
      </c>
      <c r="N1295" s="32">
        <f>IF('System Design'!$F$8=1,'Hourly Demand and Generation'!G1295*'System Design'!$F$21,IF('System Design'!$F$8=2,'Hourly Demand and Generation'!H1295*'System Design'!$F$21,IF('System Design'!$F$8=3,'Hourly Demand and Generation'!I1295*'System Design'!$F$21)))</f>
        <v>20</v>
      </c>
      <c r="O1295" s="32">
        <f>IF('System Design'!$F$8=1,'Hourly Demand and Generation'!J1295*'System Design'!$F$22,IF('System Design'!$F$8=2,'Hourly Demand and Generation'!K1295*'System Design'!$F$22,IF('System Design'!$F$8=3,'Hourly Demand and Generation'!L1295*'System Design'!$F$22)))</f>
        <v>1080</v>
      </c>
      <c r="Q1295" s="32">
        <f t="shared" si="287"/>
        <v>0</v>
      </c>
      <c r="R1295" s="32">
        <f t="shared" si="290"/>
        <v>5400</v>
      </c>
      <c r="S1295" s="32">
        <f t="shared" si="291"/>
        <v>0</v>
      </c>
      <c r="T1295" s="32">
        <f t="shared" si="292"/>
        <v>21600</v>
      </c>
      <c r="U1295" s="32">
        <f t="shared" si="293"/>
        <v>0</v>
      </c>
      <c r="V1295" s="32">
        <f t="shared" si="288"/>
        <v>532.54999999999995</v>
      </c>
      <c r="W1295" s="32">
        <f t="shared" si="294"/>
        <v>532.54999999999995</v>
      </c>
      <c r="X1295" s="32">
        <f t="shared" si="295"/>
        <v>532.54999999999995</v>
      </c>
    </row>
    <row r="1296" spans="1:24" x14ac:dyDescent="0.25">
      <c r="A1296" s="2"/>
      <c r="B1296" s="2" t="s">
        <v>3</v>
      </c>
      <c r="C1296" s="2">
        <f t="shared" si="285"/>
        <v>54</v>
      </c>
      <c r="D1296" s="2">
        <f t="shared" si="286"/>
        <v>20</v>
      </c>
      <c r="E1296" s="2">
        <f t="shared" si="289"/>
        <v>1292</v>
      </c>
      <c r="F1296" s="11">
        <v>555.75</v>
      </c>
      <c r="G1296" s="9">
        <v>0</v>
      </c>
      <c r="H1296" s="9">
        <v>0</v>
      </c>
      <c r="I1296" s="10">
        <v>0</v>
      </c>
      <c r="J1296" s="9">
        <v>0.20032425819886099</v>
      </c>
      <c r="K1296" s="9">
        <v>0.432</v>
      </c>
      <c r="L1296" s="9">
        <v>0.432</v>
      </c>
      <c r="N1296" s="32">
        <f>IF('System Design'!$F$8=1,'Hourly Demand and Generation'!G1296*'System Design'!$F$21,IF('System Design'!$F$8=2,'Hourly Demand and Generation'!H1296*'System Design'!$F$21,IF('System Design'!$F$8=3,'Hourly Demand and Generation'!I1296*'System Design'!$F$21)))</f>
        <v>0</v>
      </c>
      <c r="O1296" s="32">
        <f>IF('System Design'!$F$8=1,'Hourly Demand and Generation'!J1296*'System Design'!$F$22,IF('System Design'!$F$8=2,'Hourly Demand and Generation'!K1296*'System Design'!$F$22,IF('System Design'!$F$8=3,'Hourly Demand and Generation'!L1296*'System Design'!$F$22)))</f>
        <v>1080</v>
      </c>
      <c r="Q1296" s="32">
        <f t="shared" si="287"/>
        <v>0</v>
      </c>
      <c r="R1296" s="32">
        <f t="shared" si="290"/>
        <v>5400</v>
      </c>
      <c r="S1296" s="32">
        <f t="shared" si="291"/>
        <v>0</v>
      </c>
      <c r="T1296" s="32">
        <f t="shared" si="292"/>
        <v>21600</v>
      </c>
      <c r="U1296" s="32">
        <f t="shared" si="293"/>
        <v>0</v>
      </c>
      <c r="V1296" s="32">
        <f t="shared" si="288"/>
        <v>524.25</v>
      </c>
      <c r="W1296" s="32">
        <f t="shared" si="294"/>
        <v>524.25</v>
      </c>
      <c r="X1296" s="32">
        <f t="shared" si="295"/>
        <v>524.25</v>
      </c>
    </row>
    <row r="1297" spans="1:24" x14ac:dyDescent="0.25">
      <c r="A1297" s="2"/>
      <c r="B1297" s="2" t="s">
        <v>3</v>
      </c>
      <c r="C1297" s="2">
        <f t="shared" si="285"/>
        <v>54</v>
      </c>
      <c r="D1297" s="2">
        <f t="shared" si="286"/>
        <v>21</v>
      </c>
      <c r="E1297" s="2">
        <f t="shared" si="289"/>
        <v>1293</v>
      </c>
      <c r="F1297" s="11">
        <v>526.5</v>
      </c>
      <c r="G1297" s="9">
        <v>0</v>
      </c>
      <c r="H1297" s="9">
        <v>0</v>
      </c>
      <c r="I1297" s="10">
        <v>0</v>
      </c>
      <c r="J1297" s="9">
        <v>0.20032425819886099</v>
      </c>
      <c r="K1297" s="9">
        <v>0.432</v>
      </c>
      <c r="L1297" s="9">
        <v>0.432</v>
      </c>
      <c r="N1297" s="32">
        <f>IF('System Design'!$F$8=1,'Hourly Demand and Generation'!G1297*'System Design'!$F$21,IF('System Design'!$F$8=2,'Hourly Demand and Generation'!H1297*'System Design'!$F$21,IF('System Design'!$F$8=3,'Hourly Demand and Generation'!I1297*'System Design'!$F$21)))</f>
        <v>0</v>
      </c>
      <c r="O1297" s="32">
        <f>IF('System Design'!$F$8=1,'Hourly Demand and Generation'!J1297*'System Design'!$F$22,IF('System Design'!$F$8=2,'Hourly Demand and Generation'!K1297*'System Design'!$F$22,IF('System Design'!$F$8=3,'Hourly Demand and Generation'!L1297*'System Design'!$F$22)))</f>
        <v>1080</v>
      </c>
      <c r="Q1297" s="32">
        <f t="shared" si="287"/>
        <v>0</v>
      </c>
      <c r="R1297" s="32">
        <f t="shared" si="290"/>
        <v>5400</v>
      </c>
      <c r="S1297" s="32">
        <f t="shared" si="291"/>
        <v>0</v>
      </c>
      <c r="T1297" s="32">
        <f t="shared" si="292"/>
        <v>21600</v>
      </c>
      <c r="U1297" s="32">
        <f t="shared" si="293"/>
        <v>0</v>
      </c>
      <c r="V1297" s="32">
        <f t="shared" si="288"/>
        <v>553.5</v>
      </c>
      <c r="W1297" s="32">
        <f t="shared" si="294"/>
        <v>553.5</v>
      </c>
      <c r="X1297" s="32">
        <f t="shared" si="295"/>
        <v>553.5</v>
      </c>
    </row>
    <row r="1298" spans="1:24" x14ac:dyDescent="0.25">
      <c r="A1298" s="2"/>
      <c r="B1298" s="2" t="s">
        <v>3</v>
      </c>
      <c r="C1298" s="2">
        <f t="shared" si="285"/>
        <v>54</v>
      </c>
      <c r="D1298" s="2">
        <f t="shared" si="286"/>
        <v>22</v>
      </c>
      <c r="E1298" s="2">
        <f t="shared" si="289"/>
        <v>1294</v>
      </c>
      <c r="F1298" s="11">
        <v>497.25</v>
      </c>
      <c r="G1298" s="9">
        <v>0</v>
      </c>
      <c r="H1298" s="9">
        <v>0</v>
      </c>
      <c r="I1298" s="10">
        <v>0</v>
      </c>
      <c r="J1298" s="9">
        <v>0.21145338365435301</v>
      </c>
      <c r="K1298" s="9">
        <v>0.45600000000000002</v>
      </c>
      <c r="L1298" s="9">
        <v>0.45600000000000002</v>
      </c>
      <c r="N1298" s="32">
        <f>IF('System Design'!$F$8=1,'Hourly Demand and Generation'!G1298*'System Design'!$F$21,IF('System Design'!$F$8=2,'Hourly Demand and Generation'!H1298*'System Design'!$F$21,IF('System Design'!$F$8=3,'Hourly Demand and Generation'!I1298*'System Design'!$F$21)))</f>
        <v>0</v>
      </c>
      <c r="O1298" s="32">
        <f>IF('System Design'!$F$8=1,'Hourly Demand and Generation'!J1298*'System Design'!$F$22,IF('System Design'!$F$8=2,'Hourly Demand and Generation'!K1298*'System Design'!$F$22,IF('System Design'!$F$8=3,'Hourly Demand and Generation'!L1298*'System Design'!$F$22)))</f>
        <v>1140</v>
      </c>
      <c r="Q1298" s="32">
        <f t="shared" si="287"/>
        <v>0</v>
      </c>
      <c r="R1298" s="32">
        <f t="shared" si="290"/>
        <v>5400</v>
      </c>
      <c r="S1298" s="32">
        <f t="shared" si="291"/>
        <v>0</v>
      </c>
      <c r="T1298" s="32">
        <f t="shared" si="292"/>
        <v>21600</v>
      </c>
      <c r="U1298" s="32">
        <f t="shared" si="293"/>
        <v>0</v>
      </c>
      <c r="V1298" s="32">
        <f t="shared" si="288"/>
        <v>642.75</v>
      </c>
      <c r="W1298" s="32">
        <f t="shared" si="294"/>
        <v>642.75</v>
      </c>
      <c r="X1298" s="32">
        <f t="shared" si="295"/>
        <v>642.75</v>
      </c>
    </row>
    <row r="1299" spans="1:24" x14ac:dyDescent="0.25">
      <c r="A1299" s="2"/>
      <c r="B1299" s="2" t="s">
        <v>3</v>
      </c>
      <c r="C1299" s="2">
        <f t="shared" si="285"/>
        <v>54</v>
      </c>
      <c r="D1299" s="2">
        <f t="shared" si="286"/>
        <v>23</v>
      </c>
      <c r="E1299" s="2">
        <f t="shared" si="289"/>
        <v>1295</v>
      </c>
      <c r="F1299" s="11">
        <v>468</v>
      </c>
      <c r="G1299" s="9">
        <v>0</v>
      </c>
      <c r="H1299" s="9">
        <v>0</v>
      </c>
      <c r="I1299" s="10">
        <v>0</v>
      </c>
      <c r="J1299" s="9">
        <v>0.178066007287876</v>
      </c>
      <c r="K1299" s="9">
        <v>0.38400000000000001</v>
      </c>
      <c r="L1299" s="9">
        <v>0.38400000000000001</v>
      </c>
      <c r="N1299" s="32">
        <f>IF('System Design'!$F$8=1,'Hourly Demand and Generation'!G1299*'System Design'!$F$21,IF('System Design'!$F$8=2,'Hourly Demand and Generation'!H1299*'System Design'!$F$21,IF('System Design'!$F$8=3,'Hourly Demand and Generation'!I1299*'System Design'!$F$21)))</f>
        <v>0</v>
      </c>
      <c r="O1299" s="32">
        <f>IF('System Design'!$F$8=1,'Hourly Demand and Generation'!J1299*'System Design'!$F$22,IF('System Design'!$F$8=2,'Hourly Demand and Generation'!K1299*'System Design'!$F$22,IF('System Design'!$F$8=3,'Hourly Demand and Generation'!L1299*'System Design'!$F$22)))</f>
        <v>960</v>
      </c>
      <c r="Q1299" s="32">
        <f t="shared" si="287"/>
        <v>0</v>
      </c>
      <c r="R1299" s="32">
        <f t="shared" si="290"/>
        <v>5400</v>
      </c>
      <c r="S1299" s="32">
        <f t="shared" si="291"/>
        <v>0</v>
      </c>
      <c r="T1299" s="32">
        <f t="shared" si="292"/>
        <v>21600</v>
      </c>
      <c r="U1299" s="32">
        <f t="shared" si="293"/>
        <v>0</v>
      </c>
      <c r="V1299" s="32">
        <f t="shared" si="288"/>
        <v>492</v>
      </c>
      <c r="W1299" s="32">
        <f t="shared" si="294"/>
        <v>492</v>
      </c>
      <c r="X1299" s="32">
        <f t="shared" si="295"/>
        <v>492</v>
      </c>
    </row>
    <row r="1300" spans="1:24" x14ac:dyDescent="0.25">
      <c r="A1300" s="2"/>
      <c r="B1300" s="2" t="s">
        <v>3</v>
      </c>
      <c r="C1300" s="2">
        <f t="shared" si="285"/>
        <v>54</v>
      </c>
      <c r="D1300" s="2">
        <f t="shared" si="286"/>
        <v>24</v>
      </c>
      <c r="E1300" s="2">
        <f t="shared" si="289"/>
        <v>1296</v>
      </c>
      <c r="F1300" s="11">
        <v>409.5</v>
      </c>
      <c r="G1300" s="9">
        <v>0</v>
      </c>
      <c r="H1300" s="9">
        <v>0</v>
      </c>
      <c r="I1300" s="10">
        <v>0</v>
      </c>
      <c r="J1300" s="9">
        <v>0.178066007287876</v>
      </c>
      <c r="K1300" s="9">
        <v>0.38400000000000001</v>
      </c>
      <c r="L1300" s="9">
        <v>0.38400000000000001</v>
      </c>
      <c r="N1300" s="32">
        <f>IF('System Design'!$F$8=1,'Hourly Demand and Generation'!G1300*'System Design'!$F$21,IF('System Design'!$F$8=2,'Hourly Demand and Generation'!H1300*'System Design'!$F$21,IF('System Design'!$F$8=3,'Hourly Demand and Generation'!I1300*'System Design'!$F$21)))</f>
        <v>0</v>
      </c>
      <c r="O1300" s="32">
        <f>IF('System Design'!$F$8=1,'Hourly Demand and Generation'!J1300*'System Design'!$F$22,IF('System Design'!$F$8=2,'Hourly Demand and Generation'!K1300*'System Design'!$F$22,IF('System Design'!$F$8=3,'Hourly Demand and Generation'!L1300*'System Design'!$F$22)))</f>
        <v>960</v>
      </c>
      <c r="Q1300" s="32">
        <f t="shared" si="287"/>
        <v>0</v>
      </c>
      <c r="R1300" s="32">
        <f t="shared" si="290"/>
        <v>5400</v>
      </c>
      <c r="S1300" s="32">
        <f t="shared" si="291"/>
        <v>0</v>
      </c>
      <c r="T1300" s="32">
        <f t="shared" si="292"/>
        <v>21600</v>
      </c>
      <c r="U1300" s="32">
        <f t="shared" si="293"/>
        <v>0</v>
      </c>
      <c r="V1300" s="32">
        <f t="shared" si="288"/>
        <v>550.5</v>
      </c>
      <c r="W1300" s="32">
        <f t="shared" si="294"/>
        <v>550.5</v>
      </c>
      <c r="X1300" s="32">
        <f t="shared" si="295"/>
        <v>550.5</v>
      </c>
    </row>
    <row r="1301" spans="1:24" x14ac:dyDescent="0.25">
      <c r="A1301" s="2"/>
      <c r="B1301" s="2" t="s">
        <v>3</v>
      </c>
      <c r="C1301" s="2">
        <f>C1300+1</f>
        <v>55</v>
      </c>
      <c r="D1301" s="2">
        <v>1</v>
      </c>
      <c r="E1301" s="2">
        <f t="shared" si="289"/>
        <v>1297</v>
      </c>
      <c r="F1301" s="11">
        <v>351</v>
      </c>
      <c r="G1301" s="9">
        <v>0</v>
      </c>
      <c r="H1301" s="9">
        <v>0</v>
      </c>
      <c r="I1301" s="9">
        <v>0</v>
      </c>
      <c r="J1301" s="9">
        <v>0.48</v>
      </c>
      <c r="K1301" s="9">
        <v>0.48</v>
      </c>
      <c r="L1301" s="9">
        <v>0.48</v>
      </c>
      <c r="N1301" s="32">
        <f>IF('System Design'!$F$8=1,'Hourly Demand and Generation'!G1301*'System Design'!$F$21,IF('System Design'!$F$8=2,'Hourly Demand and Generation'!H1301*'System Design'!$F$21,IF('System Design'!$F$8=3,'Hourly Demand and Generation'!I1301*'System Design'!$F$21)))</f>
        <v>0</v>
      </c>
      <c r="O1301" s="32">
        <f>IF('System Design'!$F$8=1,'Hourly Demand and Generation'!J1301*'System Design'!$F$22,IF('System Design'!$F$8=2,'Hourly Demand and Generation'!K1301*'System Design'!$F$22,IF('System Design'!$F$8=3,'Hourly Demand and Generation'!L1301*'System Design'!$F$22)))</f>
        <v>1200</v>
      </c>
      <c r="Q1301" s="32">
        <f t="shared" si="287"/>
        <v>0</v>
      </c>
      <c r="R1301" s="32">
        <f t="shared" si="290"/>
        <v>5400</v>
      </c>
      <c r="S1301" s="32">
        <f t="shared" si="291"/>
        <v>0</v>
      </c>
      <c r="T1301" s="32">
        <f t="shared" si="292"/>
        <v>21600</v>
      </c>
      <c r="U1301" s="32">
        <f t="shared" si="293"/>
        <v>0</v>
      </c>
      <c r="V1301" s="32">
        <f t="shared" si="288"/>
        <v>849</v>
      </c>
      <c r="W1301" s="32">
        <f t="shared" si="294"/>
        <v>849</v>
      </c>
      <c r="X1301" s="32">
        <f t="shared" si="295"/>
        <v>849</v>
      </c>
    </row>
    <row r="1302" spans="1:24" x14ac:dyDescent="0.25">
      <c r="A1302" s="2"/>
      <c r="B1302" s="2" t="s">
        <v>3</v>
      </c>
      <c r="C1302" s="2">
        <f>C1301</f>
        <v>55</v>
      </c>
      <c r="D1302" s="2">
        <f>D1301+1</f>
        <v>2</v>
      </c>
      <c r="E1302" s="2">
        <f t="shared" si="289"/>
        <v>1298</v>
      </c>
      <c r="F1302" s="11">
        <v>321.75</v>
      </c>
      <c r="G1302" s="9">
        <v>0</v>
      </c>
      <c r="H1302" s="9">
        <v>0</v>
      </c>
      <c r="I1302" s="10">
        <v>0</v>
      </c>
      <c r="J1302" s="9">
        <v>0.432</v>
      </c>
      <c r="K1302" s="9">
        <v>0.432</v>
      </c>
      <c r="L1302" s="9">
        <v>0.432</v>
      </c>
      <c r="N1302" s="32">
        <f>IF('System Design'!$F$8=1,'Hourly Demand and Generation'!G1302*'System Design'!$F$21,IF('System Design'!$F$8=2,'Hourly Demand and Generation'!H1302*'System Design'!$F$21,IF('System Design'!$F$8=3,'Hourly Demand and Generation'!I1302*'System Design'!$F$21)))</f>
        <v>0</v>
      </c>
      <c r="O1302" s="32">
        <f>IF('System Design'!$F$8=1,'Hourly Demand and Generation'!J1302*'System Design'!$F$22,IF('System Design'!$F$8=2,'Hourly Demand and Generation'!K1302*'System Design'!$F$22,IF('System Design'!$F$8=3,'Hourly Demand and Generation'!L1302*'System Design'!$F$22)))</f>
        <v>1080</v>
      </c>
      <c r="Q1302" s="32">
        <f t="shared" si="287"/>
        <v>0</v>
      </c>
      <c r="R1302" s="32">
        <f t="shared" si="290"/>
        <v>5400</v>
      </c>
      <c r="S1302" s="32">
        <f t="shared" si="291"/>
        <v>0</v>
      </c>
      <c r="T1302" s="32">
        <f t="shared" si="292"/>
        <v>21600</v>
      </c>
      <c r="U1302" s="32">
        <f t="shared" si="293"/>
        <v>0</v>
      </c>
      <c r="V1302" s="32">
        <f t="shared" si="288"/>
        <v>758.25</v>
      </c>
      <c r="W1302" s="32">
        <f t="shared" si="294"/>
        <v>758.25</v>
      </c>
      <c r="X1302" s="32">
        <f t="shared" si="295"/>
        <v>758.25</v>
      </c>
    </row>
    <row r="1303" spans="1:24" x14ac:dyDescent="0.25">
      <c r="A1303" s="2"/>
      <c r="B1303" s="2" t="s">
        <v>3</v>
      </c>
      <c r="C1303" s="2">
        <f t="shared" ref="C1303:C1324" si="296">C1302</f>
        <v>55</v>
      </c>
      <c r="D1303" s="2">
        <f t="shared" ref="D1303:D1324" si="297">D1302+1</f>
        <v>3</v>
      </c>
      <c r="E1303" s="2">
        <f t="shared" si="289"/>
        <v>1299</v>
      </c>
      <c r="F1303" s="11">
        <v>292.5</v>
      </c>
      <c r="G1303" s="9">
        <v>0</v>
      </c>
      <c r="H1303" s="9">
        <v>0</v>
      </c>
      <c r="I1303" s="10">
        <v>0</v>
      </c>
      <c r="J1303" s="9">
        <v>0.432</v>
      </c>
      <c r="K1303" s="9">
        <v>0.432</v>
      </c>
      <c r="L1303" s="9">
        <v>0.432</v>
      </c>
      <c r="N1303" s="32">
        <f>IF('System Design'!$F$8=1,'Hourly Demand and Generation'!G1303*'System Design'!$F$21,IF('System Design'!$F$8=2,'Hourly Demand and Generation'!H1303*'System Design'!$F$21,IF('System Design'!$F$8=3,'Hourly Demand and Generation'!I1303*'System Design'!$F$21)))</f>
        <v>0</v>
      </c>
      <c r="O1303" s="32">
        <f>IF('System Design'!$F$8=1,'Hourly Demand and Generation'!J1303*'System Design'!$F$22,IF('System Design'!$F$8=2,'Hourly Demand and Generation'!K1303*'System Design'!$F$22,IF('System Design'!$F$8=3,'Hourly Demand and Generation'!L1303*'System Design'!$F$22)))</f>
        <v>1080</v>
      </c>
      <c r="Q1303" s="32">
        <f t="shared" si="287"/>
        <v>0</v>
      </c>
      <c r="R1303" s="32">
        <f t="shared" si="290"/>
        <v>5400</v>
      </c>
      <c r="S1303" s="32">
        <f t="shared" si="291"/>
        <v>0</v>
      </c>
      <c r="T1303" s="32">
        <f t="shared" si="292"/>
        <v>21600</v>
      </c>
      <c r="U1303" s="32">
        <f t="shared" si="293"/>
        <v>0</v>
      </c>
      <c r="V1303" s="32">
        <f t="shared" si="288"/>
        <v>787.5</v>
      </c>
      <c r="W1303" s="32">
        <f t="shared" si="294"/>
        <v>787.5</v>
      </c>
      <c r="X1303" s="32">
        <f t="shared" si="295"/>
        <v>787.5</v>
      </c>
    </row>
    <row r="1304" spans="1:24" x14ac:dyDescent="0.25">
      <c r="A1304" s="2"/>
      <c r="B1304" s="2" t="s">
        <v>3</v>
      </c>
      <c r="C1304" s="2">
        <f t="shared" si="296"/>
        <v>55</v>
      </c>
      <c r="D1304" s="2">
        <f t="shared" si="297"/>
        <v>4</v>
      </c>
      <c r="E1304" s="2">
        <f t="shared" si="289"/>
        <v>1300</v>
      </c>
      <c r="F1304" s="11">
        <v>351</v>
      </c>
      <c r="G1304" s="9">
        <v>0</v>
      </c>
      <c r="H1304" s="9">
        <v>0</v>
      </c>
      <c r="I1304" s="10">
        <v>0</v>
      </c>
      <c r="J1304" s="9">
        <v>0.48</v>
      </c>
      <c r="K1304" s="9">
        <v>0.48</v>
      </c>
      <c r="L1304" s="9">
        <v>0.48</v>
      </c>
      <c r="N1304" s="32">
        <f>IF('System Design'!$F$8=1,'Hourly Demand and Generation'!G1304*'System Design'!$F$21,IF('System Design'!$F$8=2,'Hourly Demand and Generation'!H1304*'System Design'!$F$21,IF('System Design'!$F$8=3,'Hourly Demand and Generation'!I1304*'System Design'!$F$21)))</f>
        <v>0</v>
      </c>
      <c r="O1304" s="32">
        <f>IF('System Design'!$F$8=1,'Hourly Demand and Generation'!J1304*'System Design'!$F$22,IF('System Design'!$F$8=2,'Hourly Demand and Generation'!K1304*'System Design'!$F$22,IF('System Design'!$F$8=3,'Hourly Demand and Generation'!L1304*'System Design'!$F$22)))</f>
        <v>1200</v>
      </c>
      <c r="Q1304" s="32">
        <f t="shared" si="287"/>
        <v>0</v>
      </c>
      <c r="R1304" s="32">
        <f t="shared" si="290"/>
        <v>5400</v>
      </c>
      <c r="S1304" s="32">
        <f t="shared" si="291"/>
        <v>0</v>
      </c>
      <c r="T1304" s="32">
        <f t="shared" si="292"/>
        <v>21600</v>
      </c>
      <c r="U1304" s="32">
        <f t="shared" si="293"/>
        <v>0</v>
      </c>
      <c r="V1304" s="32">
        <f t="shared" si="288"/>
        <v>849</v>
      </c>
      <c r="W1304" s="32">
        <f t="shared" si="294"/>
        <v>849</v>
      </c>
      <c r="X1304" s="32">
        <f t="shared" si="295"/>
        <v>849</v>
      </c>
    </row>
    <row r="1305" spans="1:24" x14ac:dyDescent="0.25">
      <c r="A1305" s="2"/>
      <c r="B1305" s="2" t="s">
        <v>3</v>
      </c>
      <c r="C1305" s="2">
        <f t="shared" si="296"/>
        <v>55</v>
      </c>
      <c r="D1305" s="2">
        <f t="shared" si="297"/>
        <v>5</v>
      </c>
      <c r="E1305" s="2">
        <f t="shared" si="289"/>
        <v>1301</v>
      </c>
      <c r="F1305" s="11">
        <v>380.25</v>
      </c>
      <c r="G1305" s="9">
        <v>0</v>
      </c>
      <c r="H1305" s="9">
        <v>0.02</v>
      </c>
      <c r="I1305" s="10">
        <v>0.04</v>
      </c>
      <c r="J1305" s="9">
        <v>0.38400000000000001</v>
      </c>
      <c r="K1305" s="9">
        <v>0.38400000000000001</v>
      </c>
      <c r="L1305" s="9">
        <v>0.38400000000000001</v>
      </c>
      <c r="N1305" s="32">
        <f>IF('System Design'!$F$8=1,'Hourly Demand and Generation'!G1305*'System Design'!$F$21,IF('System Design'!$F$8=2,'Hourly Demand and Generation'!H1305*'System Design'!$F$21,IF('System Design'!$F$8=3,'Hourly Demand and Generation'!I1305*'System Design'!$F$21)))</f>
        <v>20</v>
      </c>
      <c r="O1305" s="32">
        <f>IF('System Design'!$F$8=1,'Hourly Demand and Generation'!J1305*'System Design'!$F$22,IF('System Design'!$F$8=2,'Hourly Demand and Generation'!K1305*'System Design'!$F$22,IF('System Design'!$F$8=3,'Hourly Demand and Generation'!L1305*'System Design'!$F$22)))</f>
        <v>960</v>
      </c>
      <c r="Q1305" s="32">
        <f t="shared" si="287"/>
        <v>0</v>
      </c>
      <c r="R1305" s="32">
        <f t="shared" si="290"/>
        <v>5400</v>
      </c>
      <c r="S1305" s="32">
        <f t="shared" si="291"/>
        <v>0</v>
      </c>
      <c r="T1305" s="32">
        <f t="shared" si="292"/>
        <v>21600</v>
      </c>
      <c r="U1305" s="32">
        <f t="shared" si="293"/>
        <v>0</v>
      </c>
      <c r="V1305" s="32">
        <f t="shared" si="288"/>
        <v>599.75</v>
      </c>
      <c r="W1305" s="32">
        <f t="shared" si="294"/>
        <v>599.75</v>
      </c>
      <c r="X1305" s="32">
        <f t="shared" si="295"/>
        <v>599.75</v>
      </c>
    </row>
    <row r="1306" spans="1:24" x14ac:dyDescent="0.25">
      <c r="A1306" s="2"/>
      <c r="B1306" s="2" t="s">
        <v>3</v>
      </c>
      <c r="C1306" s="2">
        <f t="shared" si="296"/>
        <v>55</v>
      </c>
      <c r="D1306" s="2">
        <f t="shared" si="297"/>
        <v>6</v>
      </c>
      <c r="E1306" s="2">
        <f t="shared" si="289"/>
        <v>1302</v>
      </c>
      <c r="F1306" s="11">
        <v>409.5</v>
      </c>
      <c r="G1306" s="9">
        <v>0.04</v>
      </c>
      <c r="H1306" s="9">
        <v>6.25E-2</v>
      </c>
      <c r="I1306" s="10">
        <v>8.5000000000000006E-2</v>
      </c>
      <c r="J1306" s="9">
        <v>0.38400000000000001</v>
      </c>
      <c r="K1306" s="9">
        <v>0.38400000000000001</v>
      </c>
      <c r="L1306" s="9">
        <v>0.38400000000000001</v>
      </c>
      <c r="N1306" s="32">
        <f>IF('System Design'!$F$8=1,'Hourly Demand and Generation'!G1306*'System Design'!$F$21,IF('System Design'!$F$8=2,'Hourly Demand and Generation'!H1306*'System Design'!$F$21,IF('System Design'!$F$8=3,'Hourly Demand and Generation'!I1306*'System Design'!$F$21)))</f>
        <v>42.5</v>
      </c>
      <c r="O1306" s="32">
        <f>IF('System Design'!$F$8=1,'Hourly Demand and Generation'!J1306*'System Design'!$F$22,IF('System Design'!$F$8=2,'Hourly Demand and Generation'!K1306*'System Design'!$F$22,IF('System Design'!$F$8=3,'Hourly Demand and Generation'!L1306*'System Design'!$F$22)))</f>
        <v>960</v>
      </c>
      <c r="Q1306" s="32">
        <f t="shared" si="287"/>
        <v>0</v>
      </c>
      <c r="R1306" s="32">
        <f t="shared" si="290"/>
        <v>5400</v>
      </c>
      <c r="S1306" s="32">
        <f t="shared" si="291"/>
        <v>0</v>
      </c>
      <c r="T1306" s="32">
        <f t="shared" si="292"/>
        <v>21600</v>
      </c>
      <c r="U1306" s="32">
        <f t="shared" si="293"/>
        <v>0</v>
      </c>
      <c r="V1306" s="32">
        <f t="shared" si="288"/>
        <v>593</v>
      </c>
      <c r="W1306" s="32">
        <f t="shared" si="294"/>
        <v>593</v>
      </c>
      <c r="X1306" s="32">
        <f t="shared" si="295"/>
        <v>593</v>
      </c>
    </row>
    <row r="1307" spans="1:24" x14ac:dyDescent="0.25">
      <c r="A1307" s="2"/>
      <c r="B1307" s="2" t="s">
        <v>3</v>
      </c>
      <c r="C1307" s="2">
        <f t="shared" si="296"/>
        <v>55</v>
      </c>
      <c r="D1307" s="2">
        <f t="shared" si="297"/>
        <v>7</v>
      </c>
      <c r="E1307" s="2">
        <f t="shared" si="289"/>
        <v>1303</v>
      </c>
      <c r="F1307" s="11">
        <v>438.75</v>
      </c>
      <c r="G1307" s="9">
        <v>8.5000000000000006E-2</v>
      </c>
      <c r="H1307" s="9">
        <v>0.105</v>
      </c>
      <c r="I1307" s="10">
        <v>0.125</v>
      </c>
      <c r="J1307" s="9">
        <v>0.432</v>
      </c>
      <c r="K1307" s="9">
        <v>0.432</v>
      </c>
      <c r="L1307" s="9">
        <v>0.432</v>
      </c>
      <c r="N1307" s="32">
        <f>IF('System Design'!$F$8=1,'Hourly Demand and Generation'!G1307*'System Design'!$F$21,IF('System Design'!$F$8=2,'Hourly Demand and Generation'!H1307*'System Design'!$F$21,IF('System Design'!$F$8=3,'Hourly Demand and Generation'!I1307*'System Design'!$F$21)))</f>
        <v>62.5</v>
      </c>
      <c r="O1307" s="32">
        <f>IF('System Design'!$F$8=1,'Hourly Demand and Generation'!J1307*'System Design'!$F$22,IF('System Design'!$F$8=2,'Hourly Demand and Generation'!K1307*'System Design'!$F$22,IF('System Design'!$F$8=3,'Hourly Demand and Generation'!L1307*'System Design'!$F$22)))</f>
        <v>1080</v>
      </c>
      <c r="Q1307" s="32">
        <f t="shared" si="287"/>
        <v>0</v>
      </c>
      <c r="R1307" s="32">
        <f t="shared" si="290"/>
        <v>5400</v>
      </c>
      <c r="S1307" s="32">
        <f t="shared" si="291"/>
        <v>0</v>
      </c>
      <c r="T1307" s="32">
        <f t="shared" si="292"/>
        <v>21600</v>
      </c>
      <c r="U1307" s="32">
        <f t="shared" si="293"/>
        <v>0</v>
      </c>
      <c r="V1307" s="32">
        <f t="shared" si="288"/>
        <v>703.75</v>
      </c>
      <c r="W1307" s="32">
        <f t="shared" si="294"/>
        <v>703.75</v>
      </c>
      <c r="X1307" s="32">
        <f t="shared" si="295"/>
        <v>703.75</v>
      </c>
    </row>
    <row r="1308" spans="1:24" x14ac:dyDescent="0.25">
      <c r="A1308" s="2"/>
      <c r="B1308" s="2" t="s">
        <v>3</v>
      </c>
      <c r="C1308" s="2">
        <f t="shared" si="296"/>
        <v>55</v>
      </c>
      <c r="D1308" s="2">
        <f t="shared" si="297"/>
        <v>8</v>
      </c>
      <c r="E1308" s="2">
        <f t="shared" si="289"/>
        <v>1304</v>
      </c>
      <c r="F1308" s="11">
        <v>468</v>
      </c>
      <c r="G1308" s="9">
        <v>0.16500000000000001</v>
      </c>
      <c r="H1308" s="9">
        <v>0.1875</v>
      </c>
      <c r="I1308" s="10">
        <v>0.21</v>
      </c>
      <c r="J1308" s="9">
        <v>0.432</v>
      </c>
      <c r="K1308" s="9">
        <v>0.432</v>
      </c>
      <c r="L1308" s="9">
        <v>0.432</v>
      </c>
      <c r="N1308" s="32">
        <f>IF('System Design'!$F$8=1,'Hourly Demand and Generation'!G1308*'System Design'!$F$21,IF('System Design'!$F$8=2,'Hourly Demand and Generation'!H1308*'System Design'!$F$21,IF('System Design'!$F$8=3,'Hourly Demand and Generation'!I1308*'System Design'!$F$21)))</f>
        <v>105</v>
      </c>
      <c r="O1308" s="32">
        <f>IF('System Design'!$F$8=1,'Hourly Demand and Generation'!J1308*'System Design'!$F$22,IF('System Design'!$F$8=2,'Hourly Demand and Generation'!K1308*'System Design'!$F$22,IF('System Design'!$F$8=3,'Hourly Demand and Generation'!L1308*'System Design'!$F$22)))</f>
        <v>1080</v>
      </c>
      <c r="Q1308" s="32">
        <f t="shared" si="287"/>
        <v>0</v>
      </c>
      <c r="R1308" s="32">
        <f t="shared" si="290"/>
        <v>5400</v>
      </c>
      <c r="S1308" s="32">
        <f t="shared" si="291"/>
        <v>0</v>
      </c>
      <c r="T1308" s="32">
        <f t="shared" si="292"/>
        <v>21600</v>
      </c>
      <c r="U1308" s="32">
        <f t="shared" si="293"/>
        <v>0</v>
      </c>
      <c r="V1308" s="32">
        <f t="shared" si="288"/>
        <v>717</v>
      </c>
      <c r="W1308" s="32">
        <f t="shared" si="294"/>
        <v>717</v>
      </c>
      <c r="X1308" s="32">
        <f t="shared" si="295"/>
        <v>717</v>
      </c>
    </row>
    <row r="1309" spans="1:24" x14ac:dyDescent="0.25">
      <c r="A1309" s="2"/>
      <c r="B1309" s="2" t="s">
        <v>3</v>
      </c>
      <c r="C1309" s="2">
        <f t="shared" si="296"/>
        <v>55</v>
      </c>
      <c r="D1309" s="2">
        <f t="shared" si="297"/>
        <v>9</v>
      </c>
      <c r="E1309" s="2">
        <f t="shared" si="289"/>
        <v>1305</v>
      </c>
      <c r="F1309" s="11">
        <v>468</v>
      </c>
      <c r="G1309" s="9">
        <v>0.25</v>
      </c>
      <c r="H1309" s="9">
        <v>0.27</v>
      </c>
      <c r="I1309" s="10">
        <v>0.28999999999999998</v>
      </c>
      <c r="J1309" s="9">
        <v>0.38400000000000001</v>
      </c>
      <c r="K1309" s="9">
        <v>0.38400000000000001</v>
      </c>
      <c r="L1309" s="9">
        <v>0.38400000000000001</v>
      </c>
      <c r="N1309" s="32">
        <f>IF('System Design'!$F$8=1,'Hourly Demand and Generation'!G1309*'System Design'!$F$21,IF('System Design'!$F$8=2,'Hourly Demand and Generation'!H1309*'System Design'!$F$21,IF('System Design'!$F$8=3,'Hourly Demand and Generation'!I1309*'System Design'!$F$21)))</f>
        <v>145</v>
      </c>
      <c r="O1309" s="32">
        <f>IF('System Design'!$F$8=1,'Hourly Demand and Generation'!J1309*'System Design'!$F$22,IF('System Design'!$F$8=2,'Hourly Demand and Generation'!K1309*'System Design'!$F$22,IF('System Design'!$F$8=3,'Hourly Demand and Generation'!L1309*'System Design'!$F$22)))</f>
        <v>960</v>
      </c>
      <c r="Q1309" s="32">
        <f t="shared" si="287"/>
        <v>0</v>
      </c>
      <c r="R1309" s="32">
        <f t="shared" si="290"/>
        <v>5400</v>
      </c>
      <c r="S1309" s="32">
        <f t="shared" si="291"/>
        <v>0</v>
      </c>
      <c r="T1309" s="32">
        <f t="shared" si="292"/>
        <v>21600</v>
      </c>
      <c r="U1309" s="32">
        <f t="shared" si="293"/>
        <v>0</v>
      </c>
      <c r="V1309" s="32">
        <f t="shared" si="288"/>
        <v>637</v>
      </c>
      <c r="W1309" s="32">
        <f t="shared" si="294"/>
        <v>637</v>
      </c>
      <c r="X1309" s="32">
        <f t="shared" si="295"/>
        <v>637</v>
      </c>
    </row>
    <row r="1310" spans="1:24" x14ac:dyDescent="0.25">
      <c r="A1310" s="2"/>
      <c r="B1310" s="2" t="s">
        <v>3</v>
      </c>
      <c r="C1310" s="2">
        <f t="shared" si="296"/>
        <v>55</v>
      </c>
      <c r="D1310" s="2">
        <f t="shared" si="297"/>
        <v>10</v>
      </c>
      <c r="E1310" s="2">
        <f t="shared" si="289"/>
        <v>1306</v>
      </c>
      <c r="F1310" s="11">
        <v>456.3</v>
      </c>
      <c r="G1310" s="9">
        <v>0.33500000000000002</v>
      </c>
      <c r="H1310" s="9">
        <v>0.35499999999999998</v>
      </c>
      <c r="I1310" s="10">
        <v>0.375</v>
      </c>
      <c r="J1310" s="9">
        <v>0.432</v>
      </c>
      <c r="K1310" s="9">
        <v>0.432</v>
      </c>
      <c r="L1310" s="9">
        <v>0.432</v>
      </c>
      <c r="N1310" s="32">
        <f>IF('System Design'!$F$8=1,'Hourly Demand and Generation'!G1310*'System Design'!$F$21,IF('System Design'!$F$8=2,'Hourly Demand and Generation'!H1310*'System Design'!$F$21,IF('System Design'!$F$8=3,'Hourly Demand and Generation'!I1310*'System Design'!$F$21)))</f>
        <v>187.5</v>
      </c>
      <c r="O1310" s="32">
        <f>IF('System Design'!$F$8=1,'Hourly Demand and Generation'!J1310*'System Design'!$F$22,IF('System Design'!$F$8=2,'Hourly Demand and Generation'!K1310*'System Design'!$F$22,IF('System Design'!$F$8=3,'Hourly Demand and Generation'!L1310*'System Design'!$F$22)))</f>
        <v>1080</v>
      </c>
      <c r="Q1310" s="32">
        <f t="shared" si="287"/>
        <v>0</v>
      </c>
      <c r="R1310" s="32">
        <f t="shared" si="290"/>
        <v>5400</v>
      </c>
      <c r="S1310" s="32">
        <f t="shared" si="291"/>
        <v>0</v>
      </c>
      <c r="T1310" s="32">
        <f t="shared" si="292"/>
        <v>21600</v>
      </c>
      <c r="U1310" s="32">
        <f t="shared" si="293"/>
        <v>0</v>
      </c>
      <c r="V1310" s="32">
        <f t="shared" si="288"/>
        <v>811.2</v>
      </c>
      <c r="W1310" s="32">
        <f t="shared" si="294"/>
        <v>811.2</v>
      </c>
      <c r="X1310" s="32">
        <f t="shared" si="295"/>
        <v>811.2</v>
      </c>
    </row>
    <row r="1311" spans="1:24" x14ac:dyDescent="0.25">
      <c r="A1311" s="2"/>
      <c r="B1311" s="2" t="s">
        <v>3</v>
      </c>
      <c r="C1311" s="2">
        <f t="shared" si="296"/>
        <v>55</v>
      </c>
      <c r="D1311" s="2">
        <f t="shared" si="297"/>
        <v>11</v>
      </c>
      <c r="E1311" s="2">
        <f t="shared" si="289"/>
        <v>1307</v>
      </c>
      <c r="F1311" s="11">
        <v>450.45</v>
      </c>
      <c r="G1311" s="9">
        <v>0.41499999999999998</v>
      </c>
      <c r="H1311" s="9">
        <v>0.4375</v>
      </c>
      <c r="I1311" s="10">
        <v>0.46</v>
      </c>
      <c r="J1311" s="9">
        <v>0.38400000000000001</v>
      </c>
      <c r="K1311" s="9">
        <v>0.38400000000000001</v>
      </c>
      <c r="L1311" s="9">
        <v>0.38400000000000001</v>
      </c>
      <c r="N1311" s="32">
        <f>IF('System Design'!$F$8=1,'Hourly Demand and Generation'!G1311*'System Design'!$F$21,IF('System Design'!$F$8=2,'Hourly Demand and Generation'!H1311*'System Design'!$F$21,IF('System Design'!$F$8=3,'Hourly Demand and Generation'!I1311*'System Design'!$F$21)))</f>
        <v>230</v>
      </c>
      <c r="O1311" s="32">
        <f>IF('System Design'!$F$8=1,'Hourly Demand and Generation'!J1311*'System Design'!$F$22,IF('System Design'!$F$8=2,'Hourly Demand and Generation'!K1311*'System Design'!$F$22,IF('System Design'!$F$8=3,'Hourly Demand and Generation'!L1311*'System Design'!$F$22)))</f>
        <v>960</v>
      </c>
      <c r="Q1311" s="32">
        <f t="shared" si="287"/>
        <v>0</v>
      </c>
      <c r="R1311" s="32">
        <f t="shared" si="290"/>
        <v>5400</v>
      </c>
      <c r="S1311" s="32">
        <f t="shared" si="291"/>
        <v>0</v>
      </c>
      <c r="T1311" s="32">
        <f t="shared" si="292"/>
        <v>21600</v>
      </c>
      <c r="U1311" s="32">
        <f t="shared" si="293"/>
        <v>0</v>
      </c>
      <c r="V1311" s="32">
        <f t="shared" si="288"/>
        <v>739.55</v>
      </c>
      <c r="W1311" s="32">
        <f t="shared" si="294"/>
        <v>739.55</v>
      </c>
      <c r="X1311" s="32">
        <f t="shared" si="295"/>
        <v>739.55</v>
      </c>
    </row>
    <row r="1312" spans="1:24" x14ac:dyDescent="0.25">
      <c r="A1312" s="2"/>
      <c r="B1312" s="2" t="s">
        <v>3</v>
      </c>
      <c r="C1312" s="2">
        <f t="shared" si="296"/>
        <v>55</v>
      </c>
      <c r="D1312" s="2">
        <f t="shared" si="297"/>
        <v>12</v>
      </c>
      <c r="E1312" s="2">
        <f t="shared" si="289"/>
        <v>1308</v>
      </c>
      <c r="F1312" s="11">
        <v>450.45</v>
      </c>
      <c r="G1312" s="9">
        <v>0.5</v>
      </c>
      <c r="H1312" s="9">
        <v>0.5</v>
      </c>
      <c r="I1312" s="10">
        <v>0.5</v>
      </c>
      <c r="J1312" s="9">
        <v>0.36</v>
      </c>
      <c r="K1312" s="9">
        <v>0.36</v>
      </c>
      <c r="L1312" s="9">
        <v>0.36</v>
      </c>
      <c r="N1312" s="32">
        <f>IF('System Design'!$F$8=1,'Hourly Demand and Generation'!G1312*'System Design'!$F$21,IF('System Design'!$F$8=2,'Hourly Demand and Generation'!H1312*'System Design'!$F$21,IF('System Design'!$F$8=3,'Hourly Demand and Generation'!I1312*'System Design'!$F$21)))</f>
        <v>250</v>
      </c>
      <c r="O1312" s="32">
        <f>IF('System Design'!$F$8=1,'Hourly Demand and Generation'!J1312*'System Design'!$F$22,IF('System Design'!$F$8=2,'Hourly Demand and Generation'!K1312*'System Design'!$F$22,IF('System Design'!$F$8=3,'Hourly Demand and Generation'!L1312*'System Design'!$F$22)))</f>
        <v>900</v>
      </c>
      <c r="Q1312" s="32">
        <f t="shared" si="287"/>
        <v>0</v>
      </c>
      <c r="R1312" s="32">
        <f t="shared" si="290"/>
        <v>5400</v>
      </c>
      <c r="S1312" s="32">
        <f t="shared" si="291"/>
        <v>0</v>
      </c>
      <c r="T1312" s="32">
        <f t="shared" si="292"/>
        <v>21600</v>
      </c>
      <c r="U1312" s="32">
        <f t="shared" si="293"/>
        <v>0</v>
      </c>
      <c r="V1312" s="32">
        <f t="shared" si="288"/>
        <v>699.55</v>
      </c>
      <c r="W1312" s="32">
        <f t="shared" si="294"/>
        <v>699.55</v>
      </c>
      <c r="X1312" s="32">
        <f t="shared" si="295"/>
        <v>699.55</v>
      </c>
    </row>
    <row r="1313" spans="1:24" x14ac:dyDescent="0.25">
      <c r="A1313" s="2"/>
      <c r="B1313" s="2" t="s">
        <v>3</v>
      </c>
      <c r="C1313" s="2">
        <f t="shared" si="296"/>
        <v>55</v>
      </c>
      <c r="D1313" s="2">
        <f t="shared" si="297"/>
        <v>13</v>
      </c>
      <c r="E1313" s="2">
        <f t="shared" si="289"/>
        <v>1309</v>
      </c>
      <c r="F1313" s="11">
        <v>468</v>
      </c>
      <c r="G1313" s="9">
        <v>0.41499999999999998</v>
      </c>
      <c r="H1313" s="9">
        <v>0.4375</v>
      </c>
      <c r="I1313" s="10">
        <v>0.46</v>
      </c>
      <c r="J1313" s="9">
        <v>0.38400000000000001</v>
      </c>
      <c r="K1313" s="9">
        <v>0.38400000000000001</v>
      </c>
      <c r="L1313" s="9">
        <v>0.38400000000000001</v>
      </c>
      <c r="N1313" s="32">
        <f>IF('System Design'!$F$8=1,'Hourly Demand and Generation'!G1313*'System Design'!$F$21,IF('System Design'!$F$8=2,'Hourly Demand and Generation'!H1313*'System Design'!$F$21,IF('System Design'!$F$8=3,'Hourly Demand and Generation'!I1313*'System Design'!$F$21)))</f>
        <v>230</v>
      </c>
      <c r="O1313" s="32">
        <f>IF('System Design'!$F$8=1,'Hourly Demand and Generation'!J1313*'System Design'!$F$22,IF('System Design'!$F$8=2,'Hourly Demand and Generation'!K1313*'System Design'!$F$22,IF('System Design'!$F$8=3,'Hourly Demand and Generation'!L1313*'System Design'!$F$22)))</f>
        <v>960</v>
      </c>
      <c r="Q1313" s="32">
        <f t="shared" si="287"/>
        <v>0</v>
      </c>
      <c r="R1313" s="32">
        <f t="shared" si="290"/>
        <v>5400</v>
      </c>
      <c r="S1313" s="32">
        <f t="shared" si="291"/>
        <v>0</v>
      </c>
      <c r="T1313" s="32">
        <f t="shared" si="292"/>
        <v>21600</v>
      </c>
      <c r="U1313" s="32">
        <f t="shared" si="293"/>
        <v>0</v>
      </c>
      <c r="V1313" s="32">
        <f t="shared" si="288"/>
        <v>722</v>
      </c>
      <c r="W1313" s="32">
        <f t="shared" si="294"/>
        <v>722</v>
      </c>
      <c r="X1313" s="32">
        <f t="shared" si="295"/>
        <v>722</v>
      </c>
    </row>
    <row r="1314" spans="1:24" x14ac:dyDescent="0.25">
      <c r="A1314" s="2"/>
      <c r="B1314" s="2" t="s">
        <v>3</v>
      </c>
      <c r="C1314" s="2">
        <f t="shared" si="296"/>
        <v>55</v>
      </c>
      <c r="D1314" s="2">
        <f t="shared" si="297"/>
        <v>14</v>
      </c>
      <c r="E1314" s="2">
        <f t="shared" si="289"/>
        <v>1310</v>
      </c>
      <c r="F1314" s="11">
        <v>468</v>
      </c>
      <c r="G1314" s="9">
        <v>0.33500000000000002</v>
      </c>
      <c r="H1314" s="9">
        <v>0.35499999999999998</v>
      </c>
      <c r="I1314" s="10">
        <v>0.375</v>
      </c>
      <c r="J1314" s="9">
        <v>0.40799999999999997</v>
      </c>
      <c r="K1314" s="9">
        <v>0.40799999999999997</v>
      </c>
      <c r="L1314" s="9">
        <v>0.40799999999999997</v>
      </c>
      <c r="N1314" s="32">
        <f>IF('System Design'!$F$8=1,'Hourly Demand and Generation'!G1314*'System Design'!$F$21,IF('System Design'!$F$8=2,'Hourly Demand and Generation'!H1314*'System Design'!$F$21,IF('System Design'!$F$8=3,'Hourly Demand and Generation'!I1314*'System Design'!$F$21)))</f>
        <v>187.5</v>
      </c>
      <c r="O1314" s="32">
        <f>IF('System Design'!$F$8=1,'Hourly Demand and Generation'!J1314*'System Design'!$F$22,IF('System Design'!$F$8=2,'Hourly Demand and Generation'!K1314*'System Design'!$F$22,IF('System Design'!$F$8=3,'Hourly Demand and Generation'!L1314*'System Design'!$F$22)))</f>
        <v>1019.9999999999999</v>
      </c>
      <c r="Q1314" s="32">
        <f t="shared" si="287"/>
        <v>0</v>
      </c>
      <c r="R1314" s="32">
        <f t="shared" si="290"/>
        <v>5400</v>
      </c>
      <c r="S1314" s="32">
        <f t="shared" si="291"/>
        <v>0</v>
      </c>
      <c r="T1314" s="32">
        <f t="shared" si="292"/>
        <v>21600</v>
      </c>
      <c r="U1314" s="32">
        <f t="shared" si="293"/>
        <v>0</v>
      </c>
      <c r="V1314" s="32">
        <f t="shared" si="288"/>
        <v>739.5</v>
      </c>
      <c r="W1314" s="32">
        <f t="shared" si="294"/>
        <v>739.5</v>
      </c>
      <c r="X1314" s="32">
        <f t="shared" si="295"/>
        <v>739.5</v>
      </c>
    </row>
    <row r="1315" spans="1:24" x14ac:dyDescent="0.25">
      <c r="A1315" s="2"/>
      <c r="B1315" s="2" t="s">
        <v>3</v>
      </c>
      <c r="C1315" s="2">
        <f t="shared" si="296"/>
        <v>55</v>
      </c>
      <c r="D1315" s="2">
        <f t="shared" si="297"/>
        <v>15</v>
      </c>
      <c r="E1315" s="2">
        <f t="shared" si="289"/>
        <v>1311</v>
      </c>
      <c r="F1315" s="11">
        <v>497.25</v>
      </c>
      <c r="G1315" s="9">
        <v>0.25</v>
      </c>
      <c r="H1315" s="9">
        <v>0.27</v>
      </c>
      <c r="I1315" s="10">
        <v>0.28999999999999998</v>
      </c>
      <c r="J1315" s="9">
        <v>0.432</v>
      </c>
      <c r="K1315" s="9">
        <v>0.432</v>
      </c>
      <c r="L1315" s="9">
        <v>0.432</v>
      </c>
      <c r="N1315" s="32">
        <f>IF('System Design'!$F$8=1,'Hourly Demand and Generation'!G1315*'System Design'!$F$21,IF('System Design'!$F$8=2,'Hourly Demand and Generation'!H1315*'System Design'!$F$21,IF('System Design'!$F$8=3,'Hourly Demand and Generation'!I1315*'System Design'!$F$21)))</f>
        <v>145</v>
      </c>
      <c r="O1315" s="32">
        <f>IF('System Design'!$F$8=1,'Hourly Demand and Generation'!J1315*'System Design'!$F$22,IF('System Design'!$F$8=2,'Hourly Demand and Generation'!K1315*'System Design'!$F$22,IF('System Design'!$F$8=3,'Hourly Demand and Generation'!L1315*'System Design'!$F$22)))</f>
        <v>1080</v>
      </c>
      <c r="Q1315" s="32">
        <f t="shared" si="287"/>
        <v>0</v>
      </c>
      <c r="R1315" s="32">
        <f t="shared" si="290"/>
        <v>5400</v>
      </c>
      <c r="S1315" s="32">
        <f t="shared" si="291"/>
        <v>0</v>
      </c>
      <c r="T1315" s="32">
        <f t="shared" si="292"/>
        <v>21600</v>
      </c>
      <c r="U1315" s="32">
        <f t="shared" si="293"/>
        <v>0</v>
      </c>
      <c r="V1315" s="32">
        <f t="shared" si="288"/>
        <v>727.75</v>
      </c>
      <c r="W1315" s="32">
        <f t="shared" si="294"/>
        <v>727.75</v>
      </c>
      <c r="X1315" s="32">
        <f t="shared" si="295"/>
        <v>727.75</v>
      </c>
    </row>
    <row r="1316" spans="1:24" x14ac:dyDescent="0.25">
      <c r="A1316" s="2"/>
      <c r="B1316" s="2" t="s">
        <v>3</v>
      </c>
      <c r="C1316" s="2">
        <f t="shared" si="296"/>
        <v>55</v>
      </c>
      <c r="D1316" s="2">
        <f t="shared" si="297"/>
        <v>16</v>
      </c>
      <c r="E1316" s="2">
        <f t="shared" si="289"/>
        <v>1312</v>
      </c>
      <c r="F1316" s="11">
        <v>526.5</v>
      </c>
      <c r="G1316" s="9">
        <v>0.16500000000000001</v>
      </c>
      <c r="H1316" s="9">
        <v>0.1875</v>
      </c>
      <c r="I1316" s="10">
        <v>0.21</v>
      </c>
      <c r="J1316" s="9">
        <v>0.432</v>
      </c>
      <c r="K1316" s="9">
        <v>0.432</v>
      </c>
      <c r="L1316" s="9">
        <v>0.432</v>
      </c>
      <c r="N1316" s="32">
        <f>IF('System Design'!$F$8=1,'Hourly Demand and Generation'!G1316*'System Design'!$F$21,IF('System Design'!$F$8=2,'Hourly Demand and Generation'!H1316*'System Design'!$F$21,IF('System Design'!$F$8=3,'Hourly Demand and Generation'!I1316*'System Design'!$F$21)))</f>
        <v>105</v>
      </c>
      <c r="O1316" s="32">
        <f>IF('System Design'!$F$8=1,'Hourly Demand and Generation'!J1316*'System Design'!$F$22,IF('System Design'!$F$8=2,'Hourly Demand and Generation'!K1316*'System Design'!$F$22,IF('System Design'!$F$8=3,'Hourly Demand and Generation'!L1316*'System Design'!$F$22)))</f>
        <v>1080</v>
      </c>
      <c r="Q1316" s="32">
        <f t="shared" si="287"/>
        <v>0</v>
      </c>
      <c r="R1316" s="32">
        <f t="shared" si="290"/>
        <v>5400</v>
      </c>
      <c r="S1316" s="32">
        <f t="shared" si="291"/>
        <v>0</v>
      </c>
      <c r="T1316" s="32">
        <f t="shared" si="292"/>
        <v>21600</v>
      </c>
      <c r="U1316" s="32">
        <f t="shared" si="293"/>
        <v>0</v>
      </c>
      <c r="V1316" s="32">
        <f t="shared" si="288"/>
        <v>658.5</v>
      </c>
      <c r="W1316" s="32">
        <f t="shared" si="294"/>
        <v>658.5</v>
      </c>
      <c r="X1316" s="32">
        <f t="shared" si="295"/>
        <v>658.5</v>
      </c>
    </row>
    <row r="1317" spans="1:24" x14ac:dyDescent="0.25">
      <c r="A1317" s="2"/>
      <c r="B1317" s="2" t="s">
        <v>3</v>
      </c>
      <c r="C1317" s="2">
        <f t="shared" si="296"/>
        <v>55</v>
      </c>
      <c r="D1317" s="2">
        <f t="shared" si="297"/>
        <v>17</v>
      </c>
      <c r="E1317" s="2">
        <f t="shared" si="289"/>
        <v>1313</v>
      </c>
      <c r="F1317" s="11">
        <v>555.75</v>
      </c>
      <c r="G1317" s="9">
        <v>8.5000000000000006E-2</v>
      </c>
      <c r="H1317" s="9">
        <v>0.105</v>
      </c>
      <c r="I1317" s="10">
        <v>0.125</v>
      </c>
      <c r="J1317" s="9">
        <v>0.48</v>
      </c>
      <c r="K1317" s="9">
        <v>0.48</v>
      </c>
      <c r="L1317" s="9">
        <v>0.48</v>
      </c>
      <c r="N1317" s="32">
        <f>IF('System Design'!$F$8=1,'Hourly Demand and Generation'!G1317*'System Design'!$F$21,IF('System Design'!$F$8=2,'Hourly Demand and Generation'!H1317*'System Design'!$F$21,IF('System Design'!$F$8=3,'Hourly Demand and Generation'!I1317*'System Design'!$F$21)))</f>
        <v>62.5</v>
      </c>
      <c r="O1317" s="32">
        <f>IF('System Design'!$F$8=1,'Hourly Demand and Generation'!J1317*'System Design'!$F$22,IF('System Design'!$F$8=2,'Hourly Demand and Generation'!K1317*'System Design'!$F$22,IF('System Design'!$F$8=3,'Hourly Demand and Generation'!L1317*'System Design'!$F$22)))</f>
        <v>1200</v>
      </c>
      <c r="Q1317" s="32">
        <f t="shared" si="287"/>
        <v>0</v>
      </c>
      <c r="R1317" s="32">
        <f t="shared" si="290"/>
        <v>5400</v>
      </c>
      <c r="S1317" s="32">
        <f t="shared" si="291"/>
        <v>0</v>
      </c>
      <c r="T1317" s="32">
        <f t="shared" si="292"/>
        <v>21600</v>
      </c>
      <c r="U1317" s="32">
        <f t="shared" si="293"/>
        <v>0</v>
      </c>
      <c r="V1317" s="32">
        <f t="shared" si="288"/>
        <v>706.75</v>
      </c>
      <c r="W1317" s="32">
        <f t="shared" si="294"/>
        <v>706.75</v>
      </c>
      <c r="X1317" s="32">
        <f t="shared" si="295"/>
        <v>706.75</v>
      </c>
    </row>
    <row r="1318" spans="1:24" x14ac:dyDescent="0.25">
      <c r="A1318" s="2"/>
      <c r="B1318" s="2" t="s">
        <v>3</v>
      </c>
      <c r="C1318" s="2">
        <f t="shared" si="296"/>
        <v>55</v>
      </c>
      <c r="D1318" s="2">
        <f t="shared" si="297"/>
        <v>18</v>
      </c>
      <c r="E1318" s="2">
        <f t="shared" si="289"/>
        <v>1314</v>
      </c>
      <c r="F1318" s="11">
        <v>585</v>
      </c>
      <c r="G1318" s="9">
        <v>0.04</v>
      </c>
      <c r="H1318" s="9">
        <v>6.25E-2</v>
      </c>
      <c r="I1318" s="10">
        <v>8.5000000000000006E-2</v>
      </c>
      <c r="J1318" s="9">
        <v>0.45600000000000002</v>
      </c>
      <c r="K1318" s="9">
        <v>0.45600000000000002</v>
      </c>
      <c r="L1318" s="9">
        <v>0.45600000000000002</v>
      </c>
      <c r="N1318" s="32">
        <f>IF('System Design'!$F$8=1,'Hourly Demand and Generation'!G1318*'System Design'!$F$21,IF('System Design'!$F$8=2,'Hourly Demand and Generation'!H1318*'System Design'!$F$21,IF('System Design'!$F$8=3,'Hourly Demand and Generation'!I1318*'System Design'!$F$21)))</f>
        <v>42.5</v>
      </c>
      <c r="O1318" s="32">
        <f>IF('System Design'!$F$8=1,'Hourly Demand and Generation'!J1318*'System Design'!$F$22,IF('System Design'!$F$8=2,'Hourly Demand and Generation'!K1318*'System Design'!$F$22,IF('System Design'!$F$8=3,'Hourly Demand and Generation'!L1318*'System Design'!$F$22)))</f>
        <v>1140</v>
      </c>
      <c r="Q1318" s="32">
        <f t="shared" si="287"/>
        <v>0</v>
      </c>
      <c r="R1318" s="32">
        <f t="shared" si="290"/>
        <v>5400</v>
      </c>
      <c r="S1318" s="32">
        <f t="shared" si="291"/>
        <v>0</v>
      </c>
      <c r="T1318" s="32">
        <f t="shared" si="292"/>
        <v>21600</v>
      </c>
      <c r="U1318" s="32">
        <f t="shared" si="293"/>
        <v>0</v>
      </c>
      <c r="V1318" s="32">
        <f t="shared" si="288"/>
        <v>597.5</v>
      </c>
      <c r="W1318" s="32">
        <f t="shared" si="294"/>
        <v>597.5</v>
      </c>
      <c r="X1318" s="32">
        <f t="shared" si="295"/>
        <v>597.5</v>
      </c>
    </row>
    <row r="1319" spans="1:24" x14ac:dyDescent="0.25">
      <c r="A1319" s="2"/>
      <c r="B1319" s="2" t="s">
        <v>3</v>
      </c>
      <c r="C1319" s="2">
        <f t="shared" si="296"/>
        <v>55</v>
      </c>
      <c r="D1319" s="2">
        <f t="shared" si="297"/>
        <v>19</v>
      </c>
      <c r="E1319" s="2">
        <f t="shared" si="289"/>
        <v>1315</v>
      </c>
      <c r="F1319" s="11">
        <v>567.45000000000005</v>
      </c>
      <c r="G1319" s="9">
        <v>0</v>
      </c>
      <c r="H1319" s="9">
        <v>0.02</v>
      </c>
      <c r="I1319" s="9">
        <v>0.04</v>
      </c>
      <c r="J1319" s="9">
        <v>0.432</v>
      </c>
      <c r="K1319" s="9">
        <v>0.432</v>
      </c>
      <c r="L1319" s="9">
        <v>0.432</v>
      </c>
      <c r="N1319" s="32">
        <f>IF('System Design'!$F$8=1,'Hourly Demand and Generation'!G1319*'System Design'!$F$21,IF('System Design'!$F$8=2,'Hourly Demand and Generation'!H1319*'System Design'!$F$21,IF('System Design'!$F$8=3,'Hourly Demand and Generation'!I1319*'System Design'!$F$21)))</f>
        <v>20</v>
      </c>
      <c r="O1319" s="32">
        <f>IF('System Design'!$F$8=1,'Hourly Demand and Generation'!J1319*'System Design'!$F$22,IF('System Design'!$F$8=2,'Hourly Demand and Generation'!K1319*'System Design'!$F$22,IF('System Design'!$F$8=3,'Hourly Demand and Generation'!L1319*'System Design'!$F$22)))</f>
        <v>1080</v>
      </c>
      <c r="Q1319" s="32">
        <f t="shared" si="287"/>
        <v>0</v>
      </c>
      <c r="R1319" s="32">
        <f t="shared" si="290"/>
        <v>5400</v>
      </c>
      <c r="S1319" s="32">
        <f t="shared" si="291"/>
        <v>0</v>
      </c>
      <c r="T1319" s="32">
        <f t="shared" si="292"/>
        <v>21600</v>
      </c>
      <c r="U1319" s="32">
        <f t="shared" si="293"/>
        <v>0</v>
      </c>
      <c r="V1319" s="32">
        <f t="shared" si="288"/>
        <v>532.54999999999995</v>
      </c>
      <c r="W1319" s="32">
        <f t="shared" si="294"/>
        <v>532.54999999999995</v>
      </c>
      <c r="X1319" s="32">
        <f t="shared" si="295"/>
        <v>532.54999999999995</v>
      </c>
    </row>
    <row r="1320" spans="1:24" x14ac:dyDescent="0.25">
      <c r="A1320" s="2"/>
      <c r="B1320" s="2" t="s">
        <v>3</v>
      </c>
      <c r="C1320" s="2">
        <f t="shared" si="296"/>
        <v>55</v>
      </c>
      <c r="D1320" s="2">
        <f t="shared" si="297"/>
        <v>20</v>
      </c>
      <c r="E1320" s="2">
        <f t="shared" si="289"/>
        <v>1316</v>
      </c>
      <c r="F1320" s="11">
        <v>555.75</v>
      </c>
      <c r="G1320" s="9">
        <v>0</v>
      </c>
      <c r="H1320" s="9">
        <v>0</v>
      </c>
      <c r="I1320" s="10">
        <v>0</v>
      </c>
      <c r="J1320" s="9">
        <v>0.432</v>
      </c>
      <c r="K1320" s="9">
        <v>0.432</v>
      </c>
      <c r="L1320" s="9">
        <v>0.432</v>
      </c>
      <c r="N1320" s="32">
        <f>IF('System Design'!$F$8=1,'Hourly Demand and Generation'!G1320*'System Design'!$F$21,IF('System Design'!$F$8=2,'Hourly Demand and Generation'!H1320*'System Design'!$F$21,IF('System Design'!$F$8=3,'Hourly Demand and Generation'!I1320*'System Design'!$F$21)))</f>
        <v>0</v>
      </c>
      <c r="O1320" s="32">
        <f>IF('System Design'!$F$8=1,'Hourly Demand and Generation'!J1320*'System Design'!$F$22,IF('System Design'!$F$8=2,'Hourly Demand and Generation'!K1320*'System Design'!$F$22,IF('System Design'!$F$8=3,'Hourly Demand and Generation'!L1320*'System Design'!$F$22)))</f>
        <v>1080</v>
      </c>
      <c r="Q1320" s="32">
        <f t="shared" si="287"/>
        <v>0</v>
      </c>
      <c r="R1320" s="32">
        <f t="shared" si="290"/>
        <v>5400</v>
      </c>
      <c r="S1320" s="32">
        <f t="shared" si="291"/>
        <v>0</v>
      </c>
      <c r="T1320" s="32">
        <f t="shared" si="292"/>
        <v>21600</v>
      </c>
      <c r="U1320" s="32">
        <f t="shared" si="293"/>
        <v>0</v>
      </c>
      <c r="V1320" s="32">
        <f t="shared" si="288"/>
        <v>524.25</v>
      </c>
      <c r="W1320" s="32">
        <f t="shared" si="294"/>
        <v>524.25</v>
      </c>
      <c r="X1320" s="32">
        <f t="shared" si="295"/>
        <v>524.25</v>
      </c>
    </row>
    <row r="1321" spans="1:24" x14ac:dyDescent="0.25">
      <c r="A1321" s="2"/>
      <c r="B1321" s="2" t="s">
        <v>3</v>
      </c>
      <c r="C1321" s="2">
        <f t="shared" si="296"/>
        <v>55</v>
      </c>
      <c r="D1321" s="2">
        <f t="shared" si="297"/>
        <v>21</v>
      </c>
      <c r="E1321" s="2">
        <f t="shared" si="289"/>
        <v>1317</v>
      </c>
      <c r="F1321" s="11">
        <v>526.5</v>
      </c>
      <c r="G1321" s="9">
        <v>0</v>
      </c>
      <c r="H1321" s="9">
        <v>0</v>
      </c>
      <c r="I1321" s="10">
        <v>0</v>
      </c>
      <c r="J1321" s="9">
        <v>0.432</v>
      </c>
      <c r="K1321" s="9">
        <v>0.432</v>
      </c>
      <c r="L1321" s="9">
        <v>0.432</v>
      </c>
      <c r="N1321" s="32">
        <f>IF('System Design'!$F$8=1,'Hourly Demand and Generation'!G1321*'System Design'!$F$21,IF('System Design'!$F$8=2,'Hourly Demand and Generation'!H1321*'System Design'!$F$21,IF('System Design'!$F$8=3,'Hourly Demand and Generation'!I1321*'System Design'!$F$21)))</f>
        <v>0</v>
      </c>
      <c r="O1321" s="32">
        <f>IF('System Design'!$F$8=1,'Hourly Demand and Generation'!J1321*'System Design'!$F$22,IF('System Design'!$F$8=2,'Hourly Demand and Generation'!K1321*'System Design'!$F$22,IF('System Design'!$F$8=3,'Hourly Demand and Generation'!L1321*'System Design'!$F$22)))</f>
        <v>1080</v>
      </c>
      <c r="Q1321" s="32">
        <f t="shared" si="287"/>
        <v>0</v>
      </c>
      <c r="R1321" s="32">
        <f t="shared" si="290"/>
        <v>5400</v>
      </c>
      <c r="S1321" s="32">
        <f t="shared" si="291"/>
        <v>0</v>
      </c>
      <c r="T1321" s="32">
        <f t="shared" si="292"/>
        <v>21600</v>
      </c>
      <c r="U1321" s="32">
        <f t="shared" si="293"/>
        <v>0</v>
      </c>
      <c r="V1321" s="32">
        <f t="shared" si="288"/>
        <v>553.5</v>
      </c>
      <c r="W1321" s="32">
        <f t="shared" si="294"/>
        <v>553.5</v>
      </c>
      <c r="X1321" s="32">
        <f t="shared" si="295"/>
        <v>553.5</v>
      </c>
    </row>
    <row r="1322" spans="1:24" x14ac:dyDescent="0.25">
      <c r="A1322" s="2"/>
      <c r="B1322" s="2" t="s">
        <v>3</v>
      </c>
      <c r="C1322" s="2">
        <f t="shared" si="296"/>
        <v>55</v>
      </c>
      <c r="D1322" s="2">
        <f t="shared" si="297"/>
        <v>22</v>
      </c>
      <c r="E1322" s="2">
        <f t="shared" si="289"/>
        <v>1318</v>
      </c>
      <c r="F1322" s="11">
        <v>497.25</v>
      </c>
      <c r="G1322" s="9">
        <v>0</v>
      </c>
      <c r="H1322" s="9">
        <v>0</v>
      </c>
      <c r="I1322" s="10">
        <v>0</v>
      </c>
      <c r="J1322" s="9">
        <v>0.45600000000000002</v>
      </c>
      <c r="K1322" s="9">
        <v>0.45600000000000002</v>
      </c>
      <c r="L1322" s="9">
        <v>0.45600000000000002</v>
      </c>
      <c r="N1322" s="32">
        <f>IF('System Design'!$F$8=1,'Hourly Demand and Generation'!G1322*'System Design'!$F$21,IF('System Design'!$F$8=2,'Hourly Demand and Generation'!H1322*'System Design'!$F$21,IF('System Design'!$F$8=3,'Hourly Demand and Generation'!I1322*'System Design'!$F$21)))</f>
        <v>0</v>
      </c>
      <c r="O1322" s="32">
        <f>IF('System Design'!$F$8=1,'Hourly Demand and Generation'!J1322*'System Design'!$F$22,IF('System Design'!$F$8=2,'Hourly Demand and Generation'!K1322*'System Design'!$F$22,IF('System Design'!$F$8=3,'Hourly Demand and Generation'!L1322*'System Design'!$F$22)))</f>
        <v>1140</v>
      </c>
      <c r="Q1322" s="32">
        <f t="shared" si="287"/>
        <v>0</v>
      </c>
      <c r="R1322" s="32">
        <f t="shared" si="290"/>
        <v>5400</v>
      </c>
      <c r="S1322" s="32">
        <f t="shared" si="291"/>
        <v>0</v>
      </c>
      <c r="T1322" s="32">
        <f t="shared" si="292"/>
        <v>21600</v>
      </c>
      <c r="U1322" s="32">
        <f t="shared" si="293"/>
        <v>0</v>
      </c>
      <c r="V1322" s="32">
        <f t="shared" si="288"/>
        <v>642.75</v>
      </c>
      <c r="W1322" s="32">
        <f t="shared" si="294"/>
        <v>642.75</v>
      </c>
      <c r="X1322" s="32">
        <f t="shared" si="295"/>
        <v>642.75</v>
      </c>
    </row>
    <row r="1323" spans="1:24" x14ac:dyDescent="0.25">
      <c r="A1323" s="2"/>
      <c r="B1323" s="2" t="s">
        <v>3</v>
      </c>
      <c r="C1323" s="2">
        <f t="shared" si="296"/>
        <v>55</v>
      </c>
      <c r="D1323" s="2">
        <f t="shared" si="297"/>
        <v>23</v>
      </c>
      <c r="E1323" s="2">
        <f t="shared" si="289"/>
        <v>1319</v>
      </c>
      <c r="F1323" s="11">
        <v>468</v>
      </c>
      <c r="G1323" s="9">
        <v>0</v>
      </c>
      <c r="H1323" s="9">
        <v>0</v>
      </c>
      <c r="I1323" s="10">
        <v>0</v>
      </c>
      <c r="J1323" s="9">
        <v>0.38400000000000001</v>
      </c>
      <c r="K1323" s="9">
        <v>0.38400000000000001</v>
      </c>
      <c r="L1323" s="9">
        <v>0.38400000000000001</v>
      </c>
      <c r="N1323" s="32">
        <f>IF('System Design'!$F$8=1,'Hourly Demand and Generation'!G1323*'System Design'!$F$21,IF('System Design'!$F$8=2,'Hourly Demand and Generation'!H1323*'System Design'!$F$21,IF('System Design'!$F$8=3,'Hourly Demand and Generation'!I1323*'System Design'!$F$21)))</f>
        <v>0</v>
      </c>
      <c r="O1323" s="32">
        <f>IF('System Design'!$F$8=1,'Hourly Demand and Generation'!J1323*'System Design'!$F$22,IF('System Design'!$F$8=2,'Hourly Demand and Generation'!K1323*'System Design'!$F$22,IF('System Design'!$F$8=3,'Hourly Demand and Generation'!L1323*'System Design'!$F$22)))</f>
        <v>960</v>
      </c>
      <c r="Q1323" s="32">
        <f t="shared" si="287"/>
        <v>0</v>
      </c>
      <c r="R1323" s="32">
        <f t="shared" si="290"/>
        <v>5400</v>
      </c>
      <c r="S1323" s="32">
        <f t="shared" si="291"/>
        <v>0</v>
      </c>
      <c r="T1323" s="32">
        <f t="shared" si="292"/>
        <v>21600</v>
      </c>
      <c r="U1323" s="32">
        <f t="shared" si="293"/>
        <v>0</v>
      </c>
      <c r="V1323" s="32">
        <f t="shared" si="288"/>
        <v>492</v>
      </c>
      <c r="W1323" s="32">
        <f t="shared" si="294"/>
        <v>492</v>
      </c>
      <c r="X1323" s="32">
        <f t="shared" si="295"/>
        <v>492</v>
      </c>
    </row>
    <row r="1324" spans="1:24" x14ac:dyDescent="0.25">
      <c r="A1324" s="2"/>
      <c r="B1324" s="2" t="s">
        <v>3</v>
      </c>
      <c r="C1324" s="2">
        <f t="shared" si="296"/>
        <v>55</v>
      </c>
      <c r="D1324" s="2">
        <f t="shared" si="297"/>
        <v>24</v>
      </c>
      <c r="E1324" s="2">
        <f t="shared" si="289"/>
        <v>1320</v>
      </c>
      <c r="F1324" s="11">
        <v>409.5</v>
      </c>
      <c r="G1324" s="9">
        <v>0</v>
      </c>
      <c r="H1324" s="9">
        <v>0</v>
      </c>
      <c r="I1324" s="10">
        <v>0</v>
      </c>
      <c r="J1324" s="9">
        <v>0.38400000000000001</v>
      </c>
      <c r="K1324" s="9">
        <v>0.38400000000000001</v>
      </c>
      <c r="L1324" s="9">
        <v>0.38400000000000001</v>
      </c>
      <c r="N1324" s="32">
        <f>IF('System Design'!$F$8=1,'Hourly Demand and Generation'!G1324*'System Design'!$F$21,IF('System Design'!$F$8=2,'Hourly Demand and Generation'!H1324*'System Design'!$F$21,IF('System Design'!$F$8=3,'Hourly Demand and Generation'!I1324*'System Design'!$F$21)))</f>
        <v>0</v>
      </c>
      <c r="O1324" s="32">
        <f>IF('System Design'!$F$8=1,'Hourly Demand and Generation'!J1324*'System Design'!$F$22,IF('System Design'!$F$8=2,'Hourly Demand and Generation'!K1324*'System Design'!$F$22,IF('System Design'!$F$8=3,'Hourly Demand and Generation'!L1324*'System Design'!$F$22)))</f>
        <v>960</v>
      </c>
      <c r="Q1324" s="32">
        <f t="shared" si="287"/>
        <v>0</v>
      </c>
      <c r="R1324" s="32">
        <f t="shared" si="290"/>
        <v>5400</v>
      </c>
      <c r="S1324" s="32">
        <f t="shared" si="291"/>
        <v>0</v>
      </c>
      <c r="T1324" s="32">
        <f t="shared" si="292"/>
        <v>21600</v>
      </c>
      <c r="U1324" s="32">
        <f t="shared" si="293"/>
        <v>0</v>
      </c>
      <c r="V1324" s="32">
        <f t="shared" si="288"/>
        <v>550.5</v>
      </c>
      <c r="W1324" s="32">
        <f t="shared" si="294"/>
        <v>550.5</v>
      </c>
      <c r="X1324" s="32">
        <f t="shared" si="295"/>
        <v>550.5</v>
      </c>
    </row>
    <row r="1325" spans="1:24" x14ac:dyDescent="0.25">
      <c r="A1325" s="2"/>
      <c r="B1325" s="2" t="s">
        <v>3</v>
      </c>
      <c r="C1325" s="2">
        <f>C1324+1</f>
        <v>56</v>
      </c>
      <c r="D1325" s="2">
        <v>1</v>
      </c>
      <c r="E1325" s="2">
        <f t="shared" si="289"/>
        <v>1321</v>
      </c>
      <c r="F1325" s="11">
        <v>351</v>
      </c>
      <c r="G1325" s="9">
        <v>0</v>
      </c>
      <c r="H1325" s="9">
        <v>0</v>
      </c>
      <c r="I1325" s="9">
        <v>0</v>
      </c>
      <c r="J1325" s="9">
        <v>0.48</v>
      </c>
      <c r="K1325" s="9">
        <v>0.48</v>
      </c>
      <c r="L1325" s="9">
        <v>0.48</v>
      </c>
      <c r="N1325" s="32">
        <f>IF('System Design'!$F$8=1,'Hourly Demand and Generation'!G1325*'System Design'!$F$21,IF('System Design'!$F$8=2,'Hourly Demand and Generation'!H1325*'System Design'!$F$21,IF('System Design'!$F$8=3,'Hourly Demand and Generation'!I1325*'System Design'!$F$21)))</f>
        <v>0</v>
      </c>
      <c r="O1325" s="32">
        <f>IF('System Design'!$F$8=1,'Hourly Demand and Generation'!J1325*'System Design'!$F$22,IF('System Design'!$F$8=2,'Hourly Demand and Generation'!K1325*'System Design'!$F$22,IF('System Design'!$F$8=3,'Hourly Demand and Generation'!L1325*'System Design'!$F$22)))</f>
        <v>1200</v>
      </c>
      <c r="Q1325" s="32">
        <f t="shared" si="287"/>
        <v>0</v>
      </c>
      <c r="R1325" s="32">
        <f t="shared" si="290"/>
        <v>5400</v>
      </c>
      <c r="S1325" s="32">
        <f t="shared" si="291"/>
        <v>0</v>
      </c>
      <c r="T1325" s="32">
        <f t="shared" si="292"/>
        <v>21600</v>
      </c>
      <c r="U1325" s="32">
        <f t="shared" si="293"/>
        <v>0</v>
      </c>
      <c r="V1325" s="32">
        <f t="shared" si="288"/>
        <v>849</v>
      </c>
      <c r="W1325" s="32">
        <f t="shared" si="294"/>
        <v>849</v>
      </c>
      <c r="X1325" s="32">
        <f t="shared" si="295"/>
        <v>849</v>
      </c>
    </row>
    <row r="1326" spans="1:24" x14ac:dyDescent="0.25">
      <c r="A1326" s="2"/>
      <c r="B1326" s="2" t="s">
        <v>3</v>
      </c>
      <c r="C1326" s="2">
        <f>C1325</f>
        <v>56</v>
      </c>
      <c r="D1326" s="2">
        <f>D1325+1</f>
        <v>2</v>
      </c>
      <c r="E1326" s="2">
        <f t="shared" si="289"/>
        <v>1322</v>
      </c>
      <c r="F1326" s="11">
        <v>321.75</v>
      </c>
      <c r="G1326" s="9">
        <v>0</v>
      </c>
      <c r="H1326" s="9">
        <v>0</v>
      </c>
      <c r="I1326" s="10">
        <v>0</v>
      </c>
      <c r="J1326" s="9">
        <v>0.432</v>
      </c>
      <c r="K1326" s="9">
        <v>0.432</v>
      </c>
      <c r="L1326" s="9">
        <v>0.432</v>
      </c>
      <c r="N1326" s="32">
        <f>IF('System Design'!$F$8=1,'Hourly Demand and Generation'!G1326*'System Design'!$F$21,IF('System Design'!$F$8=2,'Hourly Demand and Generation'!H1326*'System Design'!$F$21,IF('System Design'!$F$8=3,'Hourly Demand and Generation'!I1326*'System Design'!$F$21)))</f>
        <v>0</v>
      </c>
      <c r="O1326" s="32">
        <f>IF('System Design'!$F$8=1,'Hourly Demand and Generation'!J1326*'System Design'!$F$22,IF('System Design'!$F$8=2,'Hourly Demand and Generation'!K1326*'System Design'!$F$22,IF('System Design'!$F$8=3,'Hourly Demand and Generation'!L1326*'System Design'!$F$22)))</f>
        <v>1080</v>
      </c>
      <c r="Q1326" s="32">
        <f t="shared" si="287"/>
        <v>0</v>
      </c>
      <c r="R1326" s="32">
        <f t="shared" si="290"/>
        <v>5400</v>
      </c>
      <c r="S1326" s="32">
        <f t="shared" si="291"/>
        <v>0</v>
      </c>
      <c r="T1326" s="32">
        <f t="shared" si="292"/>
        <v>21600</v>
      </c>
      <c r="U1326" s="32">
        <f t="shared" si="293"/>
        <v>0</v>
      </c>
      <c r="V1326" s="32">
        <f t="shared" si="288"/>
        <v>758.25</v>
      </c>
      <c r="W1326" s="32">
        <f t="shared" si="294"/>
        <v>758.25</v>
      </c>
      <c r="X1326" s="32">
        <f t="shared" si="295"/>
        <v>758.25</v>
      </c>
    </row>
    <row r="1327" spans="1:24" x14ac:dyDescent="0.25">
      <c r="A1327" s="2"/>
      <c r="B1327" s="2" t="s">
        <v>3</v>
      </c>
      <c r="C1327" s="2">
        <f t="shared" ref="C1327:C1348" si="298">C1326</f>
        <v>56</v>
      </c>
      <c r="D1327" s="2">
        <f t="shared" ref="D1327:D1348" si="299">D1326+1</f>
        <v>3</v>
      </c>
      <c r="E1327" s="2">
        <f t="shared" si="289"/>
        <v>1323</v>
      </c>
      <c r="F1327" s="11">
        <v>292.5</v>
      </c>
      <c r="G1327" s="9">
        <v>0</v>
      </c>
      <c r="H1327" s="9">
        <v>0</v>
      </c>
      <c r="I1327" s="10">
        <v>0</v>
      </c>
      <c r="J1327" s="9">
        <v>0.432</v>
      </c>
      <c r="K1327" s="9">
        <v>0.432</v>
      </c>
      <c r="L1327" s="9">
        <v>0.432</v>
      </c>
      <c r="N1327" s="32">
        <f>IF('System Design'!$F$8=1,'Hourly Demand and Generation'!G1327*'System Design'!$F$21,IF('System Design'!$F$8=2,'Hourly Demand and Generation'!H1327*'System Design'!$F$21,IF('System Design'!$F$8=3,'Hourly Demand and Generation'!I1327*'System Design'!$F$21)))</f>
        <v>0</v>
      </c>
      <c r="O1327" s="32">
        <f>IF('System Design'!$F$8=1,'Hourly Demand and Generation'!J1327*'System Design'!$F$22,IF('System Design'!$F$8=2,'Hourly Demand and Generation'!K1327*'System Design'!$F$22,IF('System Design'!$F$8=3,'Hourly Demand and Generation'!L1327*'System Design'!$F$22)))</f>
        <v>1080</v>
      </c>
      <c r="Q1327" s="32">
        <f t="shared" si="287"/>
        <v>0</v>
      </c>
      <c r="R1327" s="32">
        <f t="shared" si="290"/>
        <v>5400</v>
      </c>
      <c r="S1327" s="32">
        <f t="shared" si="291"/>
        <v>0</v>
      </c>
      <c r="T1327" s="32">
        <f t="shared" si="292"/>
        <v>21600</v>
      </c>
      <c r="U1327" s="32">
        <f t="shared" si="293"/>
        <v>0</v>
      </c>
      <c r="V1327" s="32">
        <f t="shared" si="288"/>
        <v>787.5</v>
      </c>
      <c r="W1327" s="32">
        <f t="shared" si="294"/>
        <v>787.5</v>
      </c>
      <c r="X1327" s="32">
        <f t="shared" si="295"/>
        <v>787.5</v>
      </c>
    </row>
    <row r="1328" spans="1:24" x14ac:dyDescent="0.25">
      <c r="A1328" s="2"/>
      <c r="B1328" s="2" t="s">
        <v>3</v>
      </c>
      <c r="C1328" s="2">
        <f t="shared" si="298"/>
        <v>56</v>
      </c>
      <c r="D1328" s="2">
        <f t="shared" si="299"/>
        <v>4</v>
      </c>
      <c r="E1328" s="2">
        <f t="shared" si="289"/>
        <v>1324</v>
      </c>
      <c r="F1328" s="11">
        <v>351</v>
      </c>
      <c r="G1328" s="9">
        <v>0</v>
      </c>
      <c r="H1328" s="9">
        <v>0</v>
      </c>
      <c r="I1328" s="10">
        <v>0</v>
      </c>
      <c r="J1328" s="9">
        <v>0.48</v>
      </c>
      <c r="K1328" s="9">
        <v>0.48</v>
      </c>
      <c r="L1328" s="9">
        <v>0.48</v>
      </c>
      <c r="N1328" s="32">
        <f>IF('System Design'!$F$8=1,'Hourly Demand and Generation'!G1328*'System Design'!$F$21,IF('System Design'!$F$8=2,'Hourly Demand and Generation'!H1328*'System Design'!$F$21,IF('System Design'!$F$8=3,'Hourly Demand and Generation'!I1328*'System Design'!$F$21)))</f>
        <v>0</v>
      </c>
      <c r="O1328" s="32">
        <f>IF('System Design'!$F$8=1,'Hourly Demand and Generation'!J1328*'System Design'!$F$22,IF('System Design'!$F$8=2,'Hourly Demand and Generation'!K1328*'System Design'!$F$22,IF('System Design'!$F$8=3,'Hourly Demand and Generation'!L1328*'System Design'!$F$22)))</f>
        <v>1200</v>
      </c>
      <c r="Q1328" s="32">
        <f t="shared" si="287"/>
        <v>0</v>
      </c>
      <c r="R1328" s="32">
        <f t="shared" si="290"/>
        <v>5400</v>
      </c>
      <c r="S1328" s="32">
        <f t="shared" si="291"/>
        <v>0</v>
      </c>
      <c r="T1328" s="32">
        <f t="shared" si="292"/>
        <v>21600</v>
      </c>
      <c r="U1328" s="32">
        <f t="shared" si="293"/>
        <v>0</v>
      </c>
      <c r="V1328" s="32">
        <f t="shared" si="288"/>
        <v>849</v>
      </c>
      <c r="W1328" s="32">
        <f t="shared" si="294"/>
        <v>849</v>
      </c>
      <c r="X1328" s="32">
        <f t="shared" si="295"/>
        <v>849</v>
      </c>
    </row>
    <row r="1329" spans="1:24" x14ac:dyDescent="0.25">
      <c r="A1329" s="2"/>
      <c r="B1329" s="2" t="s">
        <v>3</v>
      </c>
      <c r="C1329" s="2">
        <f t="shared" si="298"/>
        <v>56</v>
      </c>
      <c r="D1329" s="2">
        <f t="shared" si="299"/>
        <v>5</v>
      </c>
      <c r="E1329" s="2">
        <f t="shared" si="289"/>
        <v>1325</v>
      </c>
      <c r="F1329" s="11">
        <v>380.25</v>
      </c>
      <c r="G1329" s="9">
        <v>0</v>
      </c>
      <c r="H1329" s="9">
        <v>0.02</v>
      </c>
      <c r="I1329" s="10">
        <v>0.04</v>
      </c>
      <c r="J1329" s="9">
        <v>0.38400000000000001</v>
      </c>
      <c r="K1329" s="9">
        <v>0.38400000000000001</v>
      </c>
      <c r="L1329" s="9">
        <v>0.38400000000000001</v>
      </c>
      <c r="N1329" s="32">
        <f>IF('System Design'!$F$8=1,'Hourly Demand and Generation'!G1329*'System Design'!$F$21,IF('System Design'!$F$8=2,'Hourly Demand and Generation'!H1329*'System Design'!$F$21,IF('System Design'!$F$8=3,'Hourly Demand and Generation'!I1329*'System Design'!$F$21)))</f>
        <v>20</v>
      </c>
      <c r="O1329" s="32">
        <f>IF('System Design'!$F$8=1,'Hourly Demand and Generation'!J1329*'System Design'!$F$22,IF('System Design'!$F$8=2,'Hourly Demand and Generation'!K1329*'System Design'!$F$22,IF('System Design'!$F$8=3,'Hourly Demand and Generation'!L1329*'System Design'!$F$22)))</f>
        <v>960</v>
      </c>
      <c r="Q1329" s="32">
        <f t="shared" si="287"/>
        <v>0</v>
      </c>
      <c r="R1329" s="32">
        <f t="shared" si="290"/>
        <v>5400</v>
      </c>
      <c r="S1329" s="32">
        <f t="shared" si="291"/>
        <v>0</v>
      </c>
      <c r="T1329" s="32">
        <f t="shared" si="292"/>
        <v>21600</v>
      </c>
      <c r="U1329" s="32">
        <f t="shared" si="293"/>
        <v>0</v>
      </c>
      <c r="V1329" s="32">
        <f t="shared" si="288"/>
        <v>599.75</v>
      </c>
      <c r="W1329" s="32">
        <f t="shared" si="294"/>
        <v>599.75</v>
      </c>
      <c r="X1329" s="32">
        <f t="shared" si="295"/>
        <v>599.75</v>
      </c>
    </row>
    <row r="1330" spans="1:24" x14ac:dyDescent="0.25">
      <c r="A1330" s="2"/>
      <c r="B1330" s="2" t="s">
        <v>3</v>
      </c>
      <c r="C1330" s="2">
        <f t="shared" si="298"/>
        <v>56</v>
      </c>
      <c r="D1330" s="2">
        <f t="shared" si="299"/>
        <v>6</v>
      </c>
      <c r="E1330" s="2">
        <f t="shared" si="289"/>
        <v>1326</v>
      </c>
      <c r="F1330" s="11">
        <v>409.5</v>
      </c>
      <c r="G1330" s="9">
        <v>0.04</v>
      </c>
      <c r="H1330" s="9">
        <v>6.25E-2</v>
      </c>
      <c r="I1330" s="10">
        <v>8.5000000000000006E-2</v>
      </c>
      <c r="J1330" s="9">
        <v>0.38400000000000001</v>
      </c>
      <c r="K1330" s="9">
        <v>0.38400000000000001</v>
      </c>
      <c r="L1330" s="9">
        <v>0.38400000000000001</v>
      </c>
      <c r="N1330" s="32">
        <f>IF('System Design'!$F$8=1,'Hourly Demand and Generation'!G1330*'System Design'!$F$21,IF('System Design'!$F$8=2,'Hourly Demand and Generation'!H1330*'System Design'!$F$21,IF('System Design'!$F$8=3,'Hourly Demand and Generation'!I1330*'System Design'!$F$21)))</f>
        <v>42.5</v>
      </c>
      <c r="O1330" s="32">
        <f>IF('System Design'!$F$8=1,'Hourly Demand and Generation'!J1330*'System Design'!$F$22,IF('System Design'!$F$8=2,'Hourly Demand and Generation'!K1330*'System Design'!$F$22,IF('System Design'!$F$8=3,'Hourly Demand and Generation'!L1330*'System Design'!$F$22)))</f>
        <v>960</v>
      </c>
      <c r="Q1330" s="32">
        <f t="shared" si="287"/>
        <v>0</v>
      </c>
      <c r="R1330" s="32">
        <f t="shared" si="290"/>
        <v>5400</v>
      </c>
      <c r="S1330" s="32">
        <f t="shared" si="291"/>
        <v>0</v>
      </c>
      <c r="T1330" s="32">
        <f t="shared" si="292"/>
        <v>21600</v>
      </c>
      <c r="U1330" s="32">
        <f t="shared" si="293"/>
        <v>0</v>
      </c>
      <c r="V1330" s="32">
        <f t="shared" si="288"/>
        <v>593</v>
      </c>
      <c r="W1330" s="32">
        <f t="shared" si="294"/>
        <v>593</v>
      </c>
      <c r="X1330" s="32">
        <f t="shared" si="295"/>
        <v>593</v>
      </c>
    </row>
    <row r="1331" spans="1:24" x14ac:dyDescent="0.25">
      <c r="A1331" s="2"/>
      <c r="B1331" s="2" t="s">
        <v>3</v>
      </c>
      <c r="C1331" s="2">
        <f t="shared" si="298"/>
        <v>56</v>
      </c>
      <c r="D1331" s="2">
        <f t="shared" si="299"/>
        <v>7</v>
      </c>
      <c r="E1331" s="2">
        <f t="shared" si="289"/>
        <v>1327</v>
      </c>
      <c r="F1331" s="11">
        <v>438.75</v>
      </c>
      <c r="G1331" s="9">
        <v>8.5000000000000006E-2</v>
      </c>
      <c r="H1331" s="9">
        <v>0.105</v>
      </c>
      <c r="I1331" s="10">
        <v>0.125</v>
      </c>
      <c r="J1331" s="9">
        <v>0.432</v>
      </c>
      <c r="K1331" s="9">
        <v>0.432</v>
      </c>
      <c r="L1331" s="9">
        <v>0.432</v>
      </c>
      <c r="N1331" s="32">
        <f>IF('System Design'!$F$8=1,'Hourly Demand and Generation'!G1331*'System Design'!$F$21,IF('System Design'!$F$8=2,'Hourly Demand and Generation'!H1331*'System Design'!$F$21,IF('System Design'!$F$8=3,'Hourly Demand and Generation'!I1331*'System Design'!$F$21)))</f>
        <v>62.5</v>
      </c>
      <c r="O1331" s="32">
        <f>IF('System Design'!$F$8=1,'Hourly Demand and Generation'!J1331*'System Design'!$F$22,IF('System Design'!$F$8=2,'Hourly Demand and Generation'!K1331*'System Design'!$F$22,IF('System Design'!$F$8=3,'Hourly Demand and Generation'!L1331*'System Design'!$F$22)))</f>
        <v>1080</v>
      </c>
      <c r="Q1331" s="32">
        <f t="shared" si="287"/>
        <v>0</v>
      </c>
      <c r="R1331" s="32">
        <f t="shared" si="290"/>
        <v>5400</v>
      </c>
      <c r="S1331" s="32">
        <f t="shared" si="291"/>
        <v>0</v>
      </c>
      <c r="T1331" s="32">
        <f t="shared" si="292"/>
        <v>21600</v>
      </c>
      <c r="U1331" s="32">
        <f t="shared" si="293"/>
        <v>0</v>
      </c>
      <c r="V1331" s="32">
        <f t="shared" si="288"/>
        <v>703.75</v>
      </c>
      <c r="W1331" s="32">
        <f t="shared" si="294"/>
        <v>703.75</v>
      </c>
      <c r="X1331" s="32">
        <f t="shared" si="295"/>
        <v>703.75</v>
      </c>
    </row>
    <row r="1332" spans="1:24" x14ac:dyDescent="0.25">
      <c r="A1332" s="2"/>
      <c r="B1332" s="2" t="s">
        <v>3</v>
      </c>
      <c r="C1332" s="2">
        <f t="shared" si="298"/>
        <v>56</v>
      </c>
      <c r="D1332" s="2">
        <f t="shared" si="299"/>
        <v>8</v>
      </c>
      <c r="E1332" s="2">
        <f t="shared" si="289"/>
        <v>1328</v>
      </c>
      <c r="F1332" s="11">
        <v>468</v>
      </c>
      <c r="G1332" s="9">
        <v>0.16500000000000001</v>
      </c>
      <c r="H1332" s="9">
        <v>0.1875</v>
      </c>
      <c r="I1332" s="10">
        <v>0.21</v>
      </c>
      <c r="J1332" s="9">
        <v>0.432</v>
      </c>
      <c r="K1332" s="9">
        <v>0.432</v>
      </c>
      <c r="L1332" s="9">
        <v>0.432</v>
      </c>
      <c r="N1332" s="32">
        <f>IF('System Design'!$F$8=1,'Hourly Demand and Generation'!G1332*'System Design'!$F$21,IF('System Design'!$F$8=2,'Hourly Demand and Generation'!H1332*'System Design'!$F$21,IF('System Design'!$F$8=3,'Hourly Demand and Generation'!I1332*'System Design'!$F$21)))</f>
        <v>105</v>
      </c>
      <c r="O1332" s="32">
        <f>IF('System Design'!$F$8=1,'Hourly Demand and Generation'!J1332*'System Design'!$F$22,IF('System Design'!$F$8=2,'Hourly Demand and Generation'!K1332*'System Design'!$F$22,IF('System Design'!$F$8=3,'Hourly Demand and Generation'!L1332*'System Design'!$F$22)))</f>
        <v>1080</v>
      </c>
      <c r="Q1332" s="32">
        <f t="shared" si="287"/>
        <v>0</v>
      </c>
      <c r="R1332" s="32">
        <f t="shared" si="290"/>
        <v>5400</v>
      </c>
      <c r="S1332" s="32">
        <f t="shared" si="291"/>
        <v>0</v>
      </c>
      <c r="T1332" s="32">
        <f t="shared" si="292"/>
        <v>21600</v>
      </c>
      <c r="U1332" s="32">
        <f t="shared" si="293"/>
        <v>0</v>
      </c>
      <c r="V1332" s="32">
        <f t="shared" si="288"/>
        <v>717</v>
      </c>
      <c r="W1332" s="32">
        <f t="shared" si="294"/>
        <v>717</v>
      </c>
      <c r="X1332" s="32">
        <f t="shared" si="295"/>
        <v>717</v>
      </c>
    </row>
    <row r="1333" spans="1:24" x14ac:dyDescent="0.25">
      <c r="A1333" s="2"/>
      <c r="B1333" s="2" t="s">
        <v>3</v>
      </c>
      <c r="C1333" s="2">
        <f t="shared" si="298"/>
        <v>56</v>
      </c>
      <c r="D1333" s="2">
        <f t="shared" si="299"/>
        <v>9</v>
      </c>
      <c r="E1333" s="2">
        <f t="shared" si="289"/>
        <v>1329</v>
      </c>
      <c r="F1333" s="11">
        <v>468</v>
      </c>
      <c r="G1333" s="9">
        <v>0.25</v>
      </c>
      <c r="H1333" s="9">
        <v>0.27</v>
      </c>
      <c r="I1333" s="10">
        <v>0.28999999999999998</v>
      </c>
      <c r="J1333" s="9">
        <v>0.38400000000000001</v>
      </c>
      <c r="K1333" s="9">
        <v>0.38400000000000001</v>
      </c>
      <c r="L1333" s="9">
        <v>0.38400000000000001</v>
      </c>
      <c r="N1333" s="32">
        <f>IF('System Design'!$F$8=1,'Hourly Demand and Generation'!G1333*'System Design'!$F$21,IF('System Design'!$F$8=2,'Hourly Demand and Generation'!H1333*'System Design'!$F$21,IF('System Design'!$F$8=3,'Hourly Demand and Generation'!I1333*'System Design'!$F$21)))</f>
        <v>145</v>
      </c>
      <c r="O1333" s="32">
        <f>IF('System Design'!$F$8=1,'Hourly Demand and Generation'!J1333*'System Design'!$F$22,IF('System Design'!$F$8=2,'Hourly Demand and Generation'!K1333*'System Design'!$F$22,IF('System Design'!$F$8=3,'Hourly Demand and Generation'!L1333*'System Design'!$F$22)))</f>
        <v>960</v>
      </c>
      <c r="Q1333" s="32">
        <f t="shared" si="287"/>
        <v>0</v>
      </c>
      <c r="R1333" s="32">
        <f t="shared" si="290"/>
        <v>5400</v>
      </c>
      <c r="S1333" s="32">
        <f t="shared" si="291"/>
        <v>0</v>
      </c>
      <c r="T1333" s="32">
        <f t="shared" si="292"/>
        <v>21600</v>
      </c>
      <c r="U1333" s="32">
        <f t="shared" si="293"/>
        <v>0</v>
      </c>
      <c r="V1333" s="32">
        <f t="shared" si="288"/>
        <v>637</v>
      </c>
      <c r="W1333" s="32">
        <f t="shared" si="294"/>
        <v>637</v>
      </c>
      <c r="X1333" s="32">
        <f t="shared" si="295"/>
        <v>637</v>
      </c>
    </row>
    <row r="1334" spans="1:24" x14ac:dyDescent="0.25">
      <c r="A1334" s="2"/>
      <c r="B1334" s="2" t="s">
        <v>3</v>
      </c>
      <c r="C1334" s="2">
        <f t="shared" si="298"/>
        <v>56</v>
      </c>
      <c r="D1334" s="2">
        <f t="shared" si="299"/>
        <v>10</v>
      </c>
      <c r="E1334" s="2">
        <f t="shared" si="289"/>
        <v>1330</v>
      </c>
      <c r="F1334" s="11">
        <v>456.3</v>
      </c>
      <c r="G1334" s="9">
        <v>0.33500000000000002</v>
      </c>
      <c r="H1334" s="9">
        <v>0.35499999999999998</v>
      </c>
      <c r="I1334" s="10">
        <v>0.375</v>
      </c>
      <c r="J1334" s="9">
        <v>0.432</v>
      </c>
      <c r="K1334" s="9">
        <v>0.432</v>
      </c>
      <c r="L1334" s="9">
        <v>0.432</v>
      </c>
      <c r="N1334" s="32">
        <f>IF('System Design'!$F$8=1,'Hourly Demand and Generation'!G1334*'System Design'!$F$21,IF('System Design'!$F$8=2,'Hourly Demand and Generation'!H1334*'System Design'!$F$21,IF('System Design'!$F$8=3,'Hourly Demand and Generation'!I1334*'System Design'!$F$21)))</f>
        <v>187.5</v>
      </c>
      <c r="O1334" s="32">
        <f>IF('System Design'!$F$8=1,'Hourly Demand and Generation'!J1334*'System Design'!$F$22,IF('System Design'!$F$8=2,'Hourly Demand and Generation'!K1334*'System Design'!$F$22,IF('System Design'!$F$8=3,'Hourly Demand and Generation'!L1334*'System Design'!$F$22)))</f>
        <v>1080</v>
      </c>
      <c r="Q1334" s="32">
        <f t="shared" si="287"/>
        <v>0</v>
      </c>
      <c r="R1334" s="32">
        <f t="shared" si="290"/>
        <v>5400</v>
      </c>
      <c r="S1334" s="32">
        <f t="shared" si="291"/>
        <v>0</v>
      </c>
      <c r="T1334" s="32">
        <f t="shared" si="292"/>
        <v>21600</v>
      </c>
      <c r="U1334" s="32">
        <f t="shared" si="293"/>
        <v>0</v>
      </c>
      <c r="V1334" s="32">
        <f t="shared" si="288"/>
        <v>811.2</v>
      </c>
      <c r="W1334" s="32">
        <f t="shared" si="294"/>
        <v>811.2</v>
      </c>
      <c r="X1334" s="32">
        <f t="shared" si="295"/>
        <v>811.2</v>
      </c>
    </row>
    <row r="1335" spans="1:24" x14ac:dyDescent="0.25">
      <c r="A1335" s="2"/>
      <c r="B1335" s="2" t="s">
        <v>3</v>
      </c>
      <c r="C1335" s="2">
        <f t="shared" si="298"/>
        <v>56</v>
      </c>
      <c r="D1335" s="2">
        <f t="shared" si="299"/>
        <v>11</v>
      </c>
      <c r="E1335" s="2">
        <f t="shared" si="289"/>
        <v>1331</v>
      </c>
      <c r="F1335" s="11">
        <v>450.45</v>
      </c>
      <c r="G1335" s="9">
        <v>0.41499999999999998</v>
      </c>
      <c r="H1335" s="9">
        <v>0.4375</v>
      </c>
      <c r="I1335" s="10">
        <v>0.46</v>
      </c>
      <c r="J1335" s="9">
        <v>0.38400000000000001</v>
      </c>
      <c r="K1335" s="9">
        <v>0.38400000000000001</v>
      </c>
      <c r="L1335" s="9">
        <v>0.38400000000000001</v>
      </c>
      <c r="N1335" s="32">
        <f>IF('System Design'!$F$8=1,'Hourly Demand and Generation'!G1335*'System Design'!$F$21,IF('System Design'!$F$8=2,'Hourly Demand and Generation'!H1335*'System Design'!$F$21,IF('System Design'!$F$8=3,'Hourly Demand and Generation'!I1335*'System Design'!$F$21)))</f>
        <v>230</v>
      </c>
      <c r="O1335" s="32">
        <f>IF('System Design'!$F$8=1,'Hourly Demand and Generation'!J1335*'System Design'!$F$22,IF('System Design'!$F$8=2,'Hourly Demand and Generation'!K1335*'System Design'!$F$22,IF('System Design'!$F$8=3,'Hourly Demand and Generation'!L1335*'System Design'!$F$22)))</f>
        <v>960</v>
      </c>
      <c r="Q1335" s="32">
        <f t="shared" si="287"/>
        <v>0</v>
      </c>
      <c r="R1335" s="32">
        <f t="shared" si="290"/>
        <v>5400</v>
      </c>
      <c r="S1335" s="32">
        <f t="shared" si="291"/>
        <v>0</v>
      </c>
      <c r="T1335" s="32">
        <f t="shared" si="292"/>
        <v>21600</v>
      </c>
      <c r="U1335" s="32">
        <f t="shared" si="293"/>
        <v>0</v>
      </c>
      <c r="V1335" s="32">
        <f t="shared" si="288"/>
        <v>739.55</v>
      </c>
      <c r="W1335" s="32">
        <f t="shared" si="294"/>
        <v>739.55</v>
      </c>
      <c r="X1335" s="32">
        <f t="shared" si="295"/>
        <v>739.55</v>
      </c>
    </row>
    <row r="1336" spans="1:24" x14ac:dyDescent="0.25">
      <c r="A1336" s="2"/>
      <c r="B1336" s="2" t="s">
        <v>3</v>
      </c>
      <c r="C1336" s="2">
        <f t="shared" si="298"/>
        <v>56</v>
      </c>
      <c r="D1336" s="2">
        <f t="shared" si="299"/>
        <v>12</v>
      </c>
      <c r="E1336" s="2">
        <f t="shared" si="289"/>
        <v>1332</v>
      </c>
      <c r="F1336" s="11">
        <v>450.45</v>
      </c>
      <c r="G1336" s="9">
        <v>0.5</v>
      </c>
      <c r="H1336" s="9">
        <v>0.5</v>
      </c>
      <c r="I1336" s="10">
        <v>0.5</v>
      </c>
      <c r="J1336" s="9">
        <v>0.36</v>
      </c>
      <c r="K1336" s="9">
        <v>0.36</v>
      </c>
      <c r="L1336" s="9">
        <v>0.36</v>
      </c>
      <c r="N1336" s="32">
        <f>IF('System Design'!$F$8=1,'Hourly Demand and Generation'!G1336*'System Design'!$F$21,IF('System Design'!$F$8=2,'Hourly Demand and Generation'!H1336*'System Design'!$F$21,IF('System Design'!$F$8=3,'Hourly Demand and Generation'!I1336*'System Design'!$F$21)))</f>
        <v>250</v>
      </c>
      <c r="O1336" s="32">
        <f>IF('System Design'!$F$8=1,'Hourly Demand and Generation'!J1336*'System Design'!$F$22,IF('System Design'!$F$8=2,'Hourly Demand and Generation'!K1336*'System Design'!$F$22,IF('System Design'!$F$8=3,'Hourly Demand and Generation'!L1336*'System Design'!$F$22)))</f>
        <v>900</v>
      </c>
      <c r="Q1336" s="32">
        <f t="shared" si="287"/>
        <v>0</v>
      </c>
      <c r="R1336" s="32">
        <f t="shared" si="290"/>
        <v>5400</v>
      </c>
      <c r="S1336" s="32">
        <f t="shared" si="291"/>
        <v>0</v>
      </c>
      <c r="T1336" s="32">
        <f t="shared" si="292"/>
        <v>21600</v>
      </c>
      <c r="U1336" s="32">
        <f t="shared" si="293"/>
        <v>0</v>
      </c>
      <c r="V1336" s="32">
        <f t="shared" si="288"/>
        <v>699.55</v>
      </c>
      <c r="W1336" s="32">
        <f t="shared" si="294"/>
        <v>699.55</v>
      </c>
      <c r="X1336" s="32">
        <f t="shared" si="295"/>
        <v>699.55</v>
      </c>
    </row>
    <row r="1337" spans="1:24" x14ac:dyDescent="0.25">
      <c r="A1337" s="2"/>
      <c r="B1337" s="2" t="s">
        <v>3</v>
      </c>
      <c r="C1337" s="2">
        <f t="shared" si="298"/>
        <v>56</v>
      </c>
      <c r="D1337" s="2">
        <f t="shared" si="299"/>
        <v>13</v>
      </c>
      <c r="E1337" s="2">
        <f t="shared" si="289"/>
        <v>1333</v>
      </c>
      <c r="F1337" s="11">
        <v>468</v>
      </c>
      <c r="G1337" s="9">
        <v>0.41499999999999998</v>
      </c>
      <c r="H1337" s="9">
        <v>0.4375</v>
      </c>
      <c r="I1337" s="10">
        <v>0.46</v>
      </c>
      <c r="J1337" s="9">
        <v>0.38400000000000001</v>
      </c>
      <c r="K1337" s="9">
        <v>0.38400000000000001</v>
      </c>
      <c r="L1337" s="9">
        <v>0.38400000000000001</v>
      </c>
      <c r="N1337" s="32">
        <f>IF('System Design'!$F$8=1,'Hourly Demand and Generation'!G1337*'System Design'!$F$21,IF('System Design'!$F$8=2,'Hourly Demand and Generation'!H1337*'System Design'!$F$21,IF('System Design'!$F$8=3,'Hourly Demand and Generation'!I1337*'System Design'!$F$21)))</f>
        <v>230</v>
      </c>
      <c r="O1337" s="32">
        <f>IF('System Design'!$F$8=1,'Hourly Demand and Generation'!J1337*'System Design'!$F$22,IF('System Design'!$F$8=2,'Hourly Demand and Generation'!K1337*'System Design'!$F$22,IF('System Design'!$F$8=3,'Hourly Demand and Generation'!L1337*'System Design'!$F$22)))</f>
        <v>960</v>
      </c>
      <c r="Q1337" s="32">
        <f t="shared" si="287"/>
        <v>0</v>
      </c>
      <c r="R1337" s="32">
        <f t="shared" si="290"/>
        <v>5400</v>
      </c>
      <c r="S1337" s="32">
        <f t="shared" si="291"/>
        <v>0</v>
      </c>
      <c r="T1337" s="32">
        <f t="shared" si="292"/>
        <v>21600</v>
      </c>
      <c r="U1337" s="32">
        <f t="shared" si="293"/>
        <v>0</v>
      </c>
      <c r="V1337" s="32">
        <f t="shared" si="288"/>
        <v>722</v>
      </c>
      <c r="W1337" s="32">
        <f t="shared" si="294"/>
        <v>722</v>
      </c>
      <c r="X1337" s="32">
        <f t="shared" si="295"/>
        <v>722</v>
      </c>
    </row>
    <row r="1338" spans="1:24" x14ac:dyDescent="0.25">
      <c r="A1338" s="2"/>
      <c r="B1338" s="2" t="s">
        <v>3</v>
      </c>
      <c r="C1338" s="2">
        <f t="shared" si="298"/>
        <v>56</v>
      </c>
      <c r="D1338" s="2">
        <f t="shared" si="299"/>
        <v>14</v>
      </c>
      <c r="E1338" s="2">
        <f t="shared" si="289"/>
        <v>1334</v>
      </c>
      <c r="F1338" s="11">
        <v>468</v>
      </c>
      <c r="G1338" s="9">
        <v>0.33500000000000002</v>
      </c>
      <c r="H1338" s="9">
        <v>0.35499999999999998</v>
      </c>
      <c r="I1338" s="10">
        <v>0.375</v>
      </c>
      <c r="J1338" s="9">
        <v>0.40799999999999997</v>
      </c>
      <c r="K1338" s="9">
        <v>0.40799999999999997</v>
      </c>
      <c r="L1338" s="9">
        <v>0.40799999999999997</v>
      </c>
      <c r="N1338" s="32">
        <f>IF('System Design'!$F$8=1,'Hourly Demand and Generation'!G1338*'System Design'!$F$21,IF('System Design'!$F$8=2,'Hourly Demand and Generation'!H1338*'System Design'!$F$21,IF('System Design'!$F$8=3,'Hourly Demand and Generation'!I1338*'System Design'!$F$21)))</f>
        <v>187.5</v>
      </c>
      <c r="O1338" s="32">
        <f>IF('System Design'!$F$8=1,'Hourly Demand and Generation'!J1338*'System Design'!$F$22,IF('System Design'!$F$8=2,'Hourly Demand and Generation'!K1338*'System Design'!$F$22,IF('System Design'!$F$8=3,'Hourly Demand and Generation'!L1338*'System Design'!$F$22)))</f>
        <v>1019.9999999999999</v>
      </c>
      <c r="Q1338" s="32">
        <f t="shared" si="287"/>
        <v>0</v>
      </c>
      <c r="R1338" s="32">
        <f t="shared" si="290"/>
        <v>5400</v>
      </c>
      <c r="S1338" s="32">
        <f t="shared" si="291"/>
        <v>0</v>
      </c>
      <c r="T1338" s="32">
        <f t="shared" si="292"/>
        <v>21600</v>
      </c>
      <c r="U1338" s="32">
        <f t="shared" si="293"/>
        <v>0</v>
      </c>
      <c r="V1338" s="32">
        <f t="shared" si="288"/>
        <v>739.5</v>
      </c>
      <c r="W1338" s="32">
        <f t="shared" si="294"/>
        <v>739.5</v>
      </c>
      <c r="X1338" s="32">
        <f t="shared" si="295"/>
        <v>739.5</v>
      </c>
    </row>
    <row r="1339" spans="1:24" x14ac:dyDescent="0.25">
      <c r="A1339" s="2"/>
      <c r="B1339" s="2" t="s">
        <v>3</v>
      </c>
      <c r="C1339" s="2">
        <f t="shared" si="298"/>
        <v>56</v>
      </c>
      <c r="D1339" s="2">
        <f t="shared" si="299"/>
        <v>15</v>
      </c>
      <c r="E1339" s="2">
        <f t="shared" si="289"/>
        <v>1335</v>
      </c>
      <c r="F1339" s="11">
        <v>497.25</v>
      </c>
      <c r="G1339" s="9">
        <v>0.25</v>
      </c>
      <c r="H1339" s="9">
        <v>0.27</v>
      </c>
      <c r="I1339" s="10">
        <v>0.28999999999999998</v>
      </c>
      <c r="J1339" s="9">
        <v>0.432</v>
      </c>
      <c r="K1339" s="9">
        <v>0.432</v>
      </c>
      <c r="L1339" s="9">
        <v>0.432</v>
      </c>
      <c r="N1339" s="32">
        <f>IF('System Design'!$F$8=1,'Hourly Demand and Generation'!G1339*'System Design'!$F$21,IF('System Design'!$F$8=2,'Hourly Demand and Generation'!H1339*'System Design'!$F$21,IF('System Design'!$F$8=3,'Hourly Demand and Generation'!I1339*'System Design'!$F$21)))</f>
        <v>145</v>
      </c>
      <c r="O1339" s="32">
        <f>IF('System Design'!$F$8=1,'Hourly Demand and Generation'!J1339*'System Design'!$F$22,IF('System Design'!$F$8=2,'Hourly Demand and Generation'!K1339*'System Design'!$F$22,IF('System Design'!$F$8=3,'Hourly Demand and Generation'!L1339*'System Design'!$F$22)))</f>
        <v>1080</v>
      </c>
      <c r="Q1339" s="32">
        <f t="shared" si="287"/>
        <v>0</v>
      </c>
      <c r="R1339" s="32">
        <f t="shared" si="290"/>
        <v>5400</v>
      </c>
      <c r="S1339" s="32">
        <f t="shared" si="291"/>
        <v>0</v>
      </c>
      <c r="T1339" s="32">
        <f t="shared" si="292"/>
        <v>21600</v>
      </c>
      <c r="U1339" s="32">
        <f t="shared" si="293"/>
        <v>0</v>
      </c>
      <c r="V1339" s="32">
        <f t="shared" si="288"/>
        <v>727.75</v>
      </c>
      <c r="W1339" s="32">
        <f t="shared" si="294"/>
        <v>727.75</v>
      </c>
      <c r="X1339" s="32">
        <f t="shared" si="295"/>
        <v>727.75</v>
      </c>
    </row>
    <row r="1340" spans="1:24" x14ac:dyDescent="0.25">
      <c r="A1340" s="2"/>
      <c r="B1340" s="2" t="s">
        <v>3</v>
      </c>
      <c r="C1340" s="2">
        <f t="shared" si="298"/>
        <v>56</v>
      </c>
      <c r="D1340" s="2">
        <f t="shared" si="299"/>
        <v>16</v>
      </c>
      <c r="E1340" s="2">
        <f t="shared" si="289"/>
        <v>1336</v>
      </c>
      <c r="F1340" s="11">
        <v>526.5</v>
      </c>
      <c r="G1340" s="9">
        <v>0.16500000000000001</v>
      </c>
      <c r="H1340" s="9">
        <v>0.1875</v>
      </c>
      <c r="I1340" s="10">
        <v>0.21</v>
      </c>
      <c r="J1340" s="9">
        <v>0.432</v>
      </c>
      <c r="K1340" s="9">
        <v>0.432</v>
      </c>
      <c r="L1340" s="9">
        <v>0.432</v>
      </c>
      <c r="N1340" s="32">
        <f>IF('System Design'!$F$8=1,'Hourly Demand and Generation'!G1340*'System Design'!$F$21,IF('System Design'!$F$8=2,'Hourly Demand and Generation'!H1340*'System Design'!$F$21,IF('System Design'!$F$8=3,'Hourly Demand and Generation'!I1340*'System Design'!$F$21)))</f>
        <v>105</v>
      </c>
      <c r="O1340" s="32">
        <f>IF('System Design'!$F$8=1,'Hourly Demand and Generation'!J1340*'System Design'!$F$22,IF('System Design'!$F$8=2,'Hourly Demand and Generation'!K1340*'System Design'!$F$22,IF('System Design'!$F$8=3,'Hourly Demand and Generation'!L1340*'System Design'!$F$22)))</f>
        <v>1080</v>
      </c>
      <c r="Q1340" s="32">
        <f t="shared" si="287"/>
        <v>0</v>
      </c>
      <c r="R1340" s="32">
        <f t="shared" si="290"/>
        <v>5400</v>
      </c>
      <c r="S1340" s="32">
        <f t="shared" si="291"/>
        <v>0</v>
      </c>
      <c r="T1340" s="32">
        <f t="shared" si="292"/>
        <v>21600</v>
      </c>
      <c r="U1340" s="32">
        <f t="shared" si="293"/>
        <v>0</v>
      </c>
      <c r="V1340" s="32">
        <f t="shared" si="288"/>
        <v>658.5</v>
      </c>
      <c r="W1340" s="32">
        <f t="shared" si="294"/>
        <v>658.5</v>
      </c>
      <c r="X1340" s="32">
        <f t="shared" si="295"/>
        <v>658.5</v>
      </c>
    </row>
    <row r="1341" spans="1:24" x14ac:dyDescent="0.25">
      <c r="A1341" s="2"/>
      <c r="B1341" s="2" t="s">
        <v>3</v>
      </c>
      <c r="C1341" s="2">
        <f t="shared" si="298"/>
        <v>56</v>
      </c>
      <c r="D1341" s="2">
        <f t="shared" si="299"/>
        <v>17</v>
      </c>
      <c r="E1341" s="2">
        <f t="shared" si="289"/>
        <v>1337</v>
      </c>
      <c r="F1341" s="11">
        <v>555.75</v>
      </c>
      <c r="G1341" s="9">
        <v>8.5000000000000006E-2</v>
      </c>
      <c r="H1341" s="9">
        <v>0.105</v>
      </c>
      <c r="I1341" s="10">
        <v>0.125</v>
      </c>
      <c r="J1341" s="9">
        <v>0.48</v>
      </c>
      <c r="K1341" s="9">
        <v>0.48</v>
      </c>
      <c r="L1341" s="9">
        <v>0.48</v>
      </c>
      <c r="N1341" s="32">
        <f>IF('System Design'!$F$8=1,'Hourly Demand and Generation'!G1341*'System Design'!$F$21,IF('System Design'!$F$8=2,'Hourly Demand and Generation'!H1341*'System Design'!$F$21,IF('System Design'!$F$8=3,'Hourly Demand and Generation'!I1341*'System Design'!$F$21)))</f>
        <v>62.5</v>
      </c>
      <c r="O1341" s="32">
        <f>IF('System Design'!$F$8=1,'Hourly Demand and Generation'!J1341*'System Design'!$F$22,IF('System Design'!$F$8=2,'Hourly Demand and Generation'!K1341*'System Design'!$F$22,IF('System Design'!$F$8=3,'Hourly Demand and Generation'!L1341*'System Design'!$F$22)))</f>
        <v>1200</v>
      </c>
      <c r="Q1341" s="32">
        <f t="shared" si="287"/>
        <v>0</v>
      </c>
      <c r="R1341" s="32">
        <f t="shared" si="290"/>
        <v>5400</v>
      </c>
      <c r="S1341" s="32">
        <f t="shared" si="291"/>
        <v>0</v>
      </c>
      <c r="T1341" s="32">
        <f t="shared" si="292"/>
        <v>21600</v>
      </c>
      <c r="U1341" s="32">
        <f t="shared" si="293"/>
        <v>0</v>
      </c>
      <c r="V1341" s="32">
        <f t="shared" si="288"/>
        <v>706.75</v>
      </c>
      <c r="W1341" s="32">
        <f t="shared" si="294"/>
        <v>706.75</v>
      </c>
      <c r="X1341" s="32">
        <f t="shared" si="295"/>
        <v>706.75</v>
      </c>
    </row>
    <row r="1342" spans="1:24" x14ac:dyDescent="0.25">
      <c r="A1342" s="2"/>
      <c r="B1342" s="2" t="s">
        <v>3</v>
      </c>
      <c r="C1342" s="2">
        <f t="shared" si="298"/>
        <v>56</v>
      </c>
      <c r="D1342" s="2">
        <f t="shared" si="299"/>
        <v>18</v>
      </c>
      <c r="E1342" s="2">
        <f t="shared" si="289"/>
        <v>1338</v>
      </c>
      <c r="F1342" s="11">
        <v>585</v>
      </c>
      <c r="G1342" s="9">
        <v>0.04</v>
      </c>
      <c r="H1342" s="9">
        <v>6.25E-2</v>
      </c>
      <c r="I1342" s="10">
        <v>8.5000000000000006E-2</v>
      </c>
      <c r="J1342" s="9">
        <v>0.45600000000000002</v>
      </c>
      <c r="K1342" s="9">
        <v>0.45600000000000002</v>
      </c>
      <c r="L1342" s="9">
        <v>0.45600000000000002</v>
      </c>
      <c r="N1342" s="32">
        <f>IF('System Design'!$F$8=1,'Hourly Demand and Generation'!G1342*'System Design'!$F$21,IF('System Design'!$F$8=2,'Hourly Demand and Generation'!H1342*'System Design'!$F$21,IF('System Design'!$F$8=3,'Hourly Demand and Generation'!I1342*'System Design'!$F$21)))</f>
        <v>42.5</v>
      </c>
      <c r="O1342" s="32">
        <f>IF('System Design'!$F$8=1,'Hourly Demand and Generation'!J1342*'System Design'!$F$22,IF('System Design'!$F$8=2,'Hourly Demand and Generation'!K1342*'System Design'!$F$22,IF('System Design'!$F$8=3,'Hourly Demand and Generation'!L1342*'System Design'!$F$22)))</f>
        <v>1140</v>
      </c>
      <c r="Q1342" s="32">
        <f t="shared" si="287"/>
        <v>0</v>
      </c>
      <c r="R1342" s="32">
        <f t="shared" si="290"/>
        <v>5400</v>
      </c>
      <c r="S1342" s="32">
        <f t="shared" si="291"/>
        <v>0</v>
      </c>
      <c r="T1342" s="32">
        <f t="shared" si="292"/>
        <v>21600</v>
      </c>
      <c r="U1342" s="32">
        <f t="shared" si="293"/>
        <v>0</v>
      </c>
      <c r="V1342" s="32">
        <f t="shared" si="288"/>
        <v>597.5</v>
      </c>
      <c r="W1342" s="32">
        <f t="shared" si="294"/>
        <v>597.5</v>
      </c>
      <c r="X1342" s="32">
        <f t="shared" si="295"/>
        <v>597.5</v>
      </c>
    </row>
    <row r="1343" spans="1:24" x14ac:dyDescent="0.25">
      <c r="A1343" s="2"/>
      <c r="B1343" s="2" t="s">
        <v>3</v>
      </c>
      <c r="C1343" s="2">
        <f t="shared" si="298"/>
        <v>56</v>
      </c>
      <c r="D1343" s="2">
        <f t="shared" si="299"/>
        <v>19</v>
      </c>
      <c r="E1343" s="2">
        <f t="shared" si="289"/>
        <v>1339</v>
      </c>
      <c r="F1343" s="11">
        <v>567.45000000000005</v>
      </c>
      <c r="G1343" s="9">
        <v>0</v>
      </c>
      <c r="H1343" s="9">
        <v>0.02</v>
      </c>
      <c r="I1343" s="9">
        <v>0.04</v>
      </c>
      <c r="J1343" s="9">
        <v>0.432</v>
      </c>
      <c r="K1343" s="9">
        <v>0.432</v>
      </c>
      <c r="L1343" s="9">
        <v>0.432</v>
      </c>
      <c r="N1343" s="32">
        <f>IF('System Design'!$F$8=1,'Hourly Demand and Generation'!G1343*'System Design'!$F$21,IF('System Design'!$F$8=2,'Hourly Demand and Generation'!H1343*'System Design'!$F$21,IF('System Design'!$F$8=3,'Hourly Demand and Generation'!I1343*'System Design'!$F$21)))</f>
        <v>20</v>
      </c>
      <c r="O1343" s="32">
        <f>IF('System Design'!$F$8=1,'Hourly Demand and Generation'!J1343*'System Design'!$F$22,IF('System Design'!$F$8=2,'Hourly Demand and Generation'!K1343*'System Design'!$F$22,IF('System Design'!$F$8=3,'Hourly Demand and Generation'!L1343*'System Design'!$F$22)))</f>
        <v>1080</v>
      </c>
      <c r="Q1343" s="32">
        <f t="shared" si="287"/>
        <v>0</v>
      </c>
      <c r="R1343" s="32">
        <f t="shared" si="290"/>
        <v>5400</v>
      </c>
      <c r="S1343" s="32">
        <f t="shared" si="291"/>
        <v>0</v>
      </c>
      <c r="T1343" s="32">
        <f t="shared" si="292"/>
        <v>21600</v>
      </c>
      <c r="U1343" s="32">
        <f t="shared" si="293"/>
        <v>0</v>
      </c>
      <c r="V1343" s="32">
        <f t="shared" si="288"/>
        <v>532.54999999999995</v>
      </c>
      <c r="W1343" s="32">
        <f t="shared" si="294"/>
        <v>532.54999999999995</v>
      </c>
      <c r="X1343" s="32">
        <f t="shared" si="295"/>
        <v>532.54999999999995</v>
      </c>
    </row>
    <row r="1344" spans="1:24" x14ac:dyDescent="0.25">
      <c r="A1344" s="2"/>
      <c r="B1344" s="2" t="s">
        <v>3</v>
      </c>
      <c r="C1344" s="2">
        <f t="shared" si="298"/>
        <v>56</v>
      </c>
      <c r="D1344" s="2">
        <f t="shared" si="299"/>
        <v>20</v>
      </c>
      <c r="E1344" s="2">
        <f t="shared" si="289"/>
        <v>1340</v>
      </c>
      <c r="F1344" s="11">
        <v>555.75</v>
      </c>
      <c r="G1344" s="9">
        <v>0</v>
      </c>
      <c r="H1344" s="9">
        <v>0</v>
      </c>
      <c r="I1344" s="10">
        <v>0</v>
      </c>
      <c r="J1344" s="9">
        <v>0.432</v>
      </c>
      <c r="K1344" s="9">
        <v>0.432</v>
      </c>
      <c r="L1344" s="9">
        <v>0.432</v>
      </c>
      <c r="N1344" s="32">
        <f>IF('System Design'!$F$8=1,'Hourly Demand and Generation'!G1344*'System Design'!$F$21,IF('System Design'!$F$8=2,'Hourly Demand and Generation'!H1344*'System Design'!$F$21,IF('System Design'!$F$8=3,'Hourly Demand and Generation'!I1344*'System Design'!$F$21)))</f>
        <v>0</v>
      </c>
      <c r="O1344" s="32">
        <f>IF('System Design'!$F$8=1,'Hourly Demand and Generation'!J1344*'System Design'!$F$22,IF('System Design'!$F$8=2,'Hourly Demand and Generation'!K1344*'System Design'!$F$22,IF('System Design'!$F$8=3,'Hourly Demand and Generation'!L1344*'System Design'!$F$22)))</f>
        <v>1080</v>
      </c>
      <c r="Q1344" s="32">
        <f t="shared" si="287"/>
        <v>0</v>
      </c>
      <c r="R1344" s="32">
        <f t="shared" si="290"/>
        <v>5400</v>
      </c>
      <c r="S1344" s="32">
        <f t="shared" si="291"/>
        <v>0</v>
      </c>
      <c r="T1344" s="32">
        <f t="shared" si="292"/>
        <v>21600</v>
      </c>
      <c r="U1344" s="32">
        <f t="shared" si="293"/>
        <v>0</v>
      </c>
      <c r="V1344" s="32">
        <f t="shared" si="288"/>
        <v>524.25</v>
      </c>
      <c r="W1344" s="32">
        <f t="shared" si="294"/>
        <v>524.25</v>
      </c>
      <c r="X1344" s="32">
        <f t="shared" si="295"/>
        <v>524.25</v>
      </c>
    </row>
    <row r="1345" spans="1:24" x14ac:dyDescent="0.25">
      <c r="A1345" s="2"/>
      <c r="B1345" s="2" t="s">
        <v>3</v>
      </c>
      <c r="C1345" s="2">
        <f t="shared" si="298"/>
        <v>56</v>
      </c>
      <c r="D1345" s="2">
        <f t="shared" si="299"/>
        <v>21</v>
      </c>
      <c r="E1345" s="2">
        <f t="shared" si="289"/>
        <v>1341</v>
      </c>
      <c r="F1345" s="11">
        <v>526.5</v>
      </c>
      <c r="G1345" s="9">
        <v>0</v>
      </c>
      <c r="H1345" s="9">
        <v>0</v>
      </c>
      <c r="I1345" s="10">
        <v>0</v>
      </c>
      <c r="J1345" s="9">
        <v>0.432</v>
      </c>
      <c r="K1345" s="9">
        <v>0.432</v>
      </c>
      <c r="L1345" s="9">
        <v>0.432</v>
      </c>
      <c r="N1345" s="32">
        <f>IF('System Design'!$F$8=1,'Hourly Demand and Generation'!G1345*'System Design'!$F$21,IF('System Design'!$F$8=2,'Hourly Demand and Generation'!H1345*'System Design'!$F$21,IF('System Design'!$F$8=3,'Hourly Demand and Generation'!I1345*'System Design'!$F$21)))</f>
        <v>0</v>
      </c>
      <c r="O1345" s="32">
        <f>IF('System Design'!$F$8=1,'Hourly Demand and Generation'!J1345*'System Design'!$F$22,IF('System Design'!$F$8=2,'Hourly Demand and Generation'!K1345*'System Design'!$F$22,IF('System Design'!$F$8=3,'Hourly Demand and Generation'!L1345*'System Design'!$F$22)))</f>
        <v>1080</v>
      </c>
      <c r="Q1345" s="32">
        <f t="shared" si="287"/>
        <v>0</v>
      </c>
      <c r="R1345" s="32">
        <f t="shared" si="290"/>
        <v>5400</v>
      </c>
      <c r="S1345" s="32">
        <f t="shared" si="291"/>
        <v>0</v>
      </c>
      <c r="T1345" s="32">
        <f t="shared" si="292"/>
        <v>21600</v>
      </c>
      <c r="U1345" s="32">
        <f t="shared" si="293"/>
        <v>0</v>
      </c>
      <c r="V1345" s="32">
        <f t="shared" si="288"/>
        <v>553.5</v>
      </c>
      <c r="W1345" s="32">
        <f t="shared" si="294"/>
        <v>553.5</v>
      </c>
      <c r="X1345" s="32">
        <f t="shared" si="295"/>
        <v>553.5</v>
      </c>
    </row>
    <row r="1346" spans="1:24" x14ac:dyDescent="0.25">
      <c r="A1346" s="2"/>
      <c r="B1346" s="2" t="s">
        <v>3</v>
      </c>
      <c r="C1346" s="2">
        <f t="shared" si="298"/>
        <v>56</v>
      </c>
      <c r="D1346" s="2">
        <f t="shared" si="299"/>
        <v>22</v>
      </c>
      <c r="E1346" s="2">
        <f t="shared" si="289"/>
        <v>1342</v>
      </c>
      <c r="F1346" s="11">
        <v>497.25</v>
      </c>
      <c r="G1346" s="9">
        <v>0</v>
      </c>
      <c r="H1346" s="9">
        <v>0</v>
      </c>
      <c r="I1346" s="10">
        <v>0</v>
      </c>
      <c r="J1346" s="9">
        <v>0.45600000000000002</v>
      </c>
      <c r="K1346" s="9">
        <v>0.45600000000000002</v>
      </c>
      <c r="L1346" s="9">
        <v>0.45600000000000002</v>
      </c>
      <c r="N1346" s="32">
        <f>IF('System Design'!$F$8=1,'Hourly Demand and Generation'!G1346*'System Design'!$F$21,IF('System Design'!$F$8=2,'Hourly Demand and Generation'!H1346*'System Design'!$F$21,IF('System Design'!$F$8=3,'Hourly Demand and Generation'!I1346*'System Design'!$F$21)))</f>
        <v>0</v>
      </c>
      <c r="O1346" s="32">
        <f>IF('System Design'!$F$8=1,'Hourly Demand and Generation'!J1346*'System Design'!$F$22,IF('System Design'!$F$8=2,'Hourly Demand and Generation'!K1346*'System Design'!$F$22,IF('System Design'!$F$8=3,'Hourly Demand and Generation'!L1346*'System Design'!$F$22)))</f>
        <v>1140</v>
      </c>
      <c r="Q1346" s="32">
        <f t="shared" si="287"/>
        <v>0</v>
      </c>
      <c r="R1346" s="32">
        <f t="shared" si="290"/>
        <v>5400</v>
      </c>
      <c r="S1346" s="32">
        <f t="shared" si="291"/>
        <v>0</v>
      </c>
      <c r="T1346" s="32">
        <f t="shared" si="292"/>
        <v>21600</v>
      </c>
      <c r="U1346" s="32">
        <f t="shared" si="293"/>
        <v>0</v>
      </c>
      <c r="V1346" s="32">
        <f t="shared" si="288"/>
        <v>642.75</v>
      </c>
      <c r="W1346" s="32">
        <f t="shared" si="294"/>
        <v>642.75</v>
      </c>
      <c r="X1346" s="32">
        <f t="shared" si="295"/>
        <v>642.75</v>
      </c>
    </row>
    <row r="1347" spans="1:24" x14ac:dyDescent="0.25">
      <c r="A1347" s="2"/>
      <c r="B1347" s="2" t="s">
        <v>3</v>
      </c>
      <c r="C1347" s="2">
        <f t="shared" si="298"/>
        <v>56</v>
      </c>
      <c r="D1347" s="2">
        <f t="shared" si="299"/>
        <v>23</v>
      </c>
      <c r="E1347" s="2">
        <f t="shared" si="289"/>
        <v>1343</v>
      </c>
      <c r="F1347" s="11">
        <v>468</v>
      </c>
      <c r="G1347" s="9">
        <v>0</v>
      </c>
      <c r="H1347" s="9">
        <v>0</v>
      </c>
      <c r="I1347" s="10">
        <v>0</v>
      </c>
      <c r="J1347" s="9">
        <v>0.38400000000000001</v>
      </c>
      <c r="K1347" s="9">
        <v>0.38400000000000001</v>
      </c>
      <c r="L1347" s="9">
        <v>0.38400000000000001</v>
      </c>
      <c r="N1347" s="32">
        <f>IF('System Design'!$F$8=1,'Hourly Demand and Generation'!G1347*'System Design'!$F$21,IF('System Design'!$F$8=2,'Hourly Demand and Generation'!H1347*'System Design'!$F$21,IF('System Design'!$F$8=3,'Hourly Demand and Generation'!I1347*'System Design'!$F$21)))</f>
        <v>0</v>
      </c>
      <c r="O1347" s="32">
        <f>IF('System Design'!$F$8=1,'Hourly Demand and Generation'!J1347*'System Design'!$F$22,IF('System Design'!$F$8=2,'Hourly Demand and Generation'!K1347*'System Design'!$F$22,IF('System Design'!$F$8=3,'Hourly Demand and Generation'!L1347*'System Design'!$F$22)))</f>
        <v>960</v>
      </c>
      <c r="Q1347" s="32">
        <f t="shared" si="287"/>
        <v>0</v>
      </c>
      <c r="R1347" s="32">
        <f t="shared" si="290"/>
        <v>5400</v>
      </c>
      <c r="S1347" s="32">
        <f t="shared" si="291"/>
        <v>0</v>
      </c>
      <c r="T1347" s="32">
        <f t="shared" si="292"/>
        <v>21600</v>
      </c>
      <c r="U1347" s="32">
        <f t="shared" si="293"/>
        <v>0</v>
      </c>
      <c r="V1347" s="32">
        <f t="shared" si="288"/>
        <v>492</v>
      </c>
      <c r="W1347" s="32">
        <f t="shared" si="294"/>
        <v>492</v>
      </c>
      <c r="X1347" s="32">
        <f t="shared" si="295"/>
        <v>492</v>
      </c>
    </row>
    <row r="1348" spans="1:24" x14ac:dyDescent="0.25">
      <c r="A1348" s="2"/>
      <c r="B1348" s="2" t="s">
        <v>3</v>
      </c>
      <c r="C1348" s="2">
        <f t="shared" si="298"/>
        <v>56</v>
      </c>
      <c r="D1348" s="2">
        <f t="shared" si="299"/>
        <v>24</v>
      </c>
      <c r="E1348" s="2">
        <f t="shared" si="289"/>
        <v>1344</v>
      </c>
      <c r="F1348" s="11">
        <v>409.5</v>
      </c>
      <c r="G1348" s="9">
        <v>0</v>
      </c>
      <c r="H1348" s="9">
        <v>0</v>
      </c>
      <c r="I1348" s="10">
        <v>0</v>
      </c>
      <c r="J1348" s="9">
        <v>0.38400000000000001</v>
      </c>
      <c r="K1348" s="9">
        <v>0.38400000000000001</v>
      </c>
      <c r="L1348" s="9">
        <v>0.38400000000000001</v>
      </c>
      <c r="N1348" s="32">
        <f>IF('System Design'!$F$8=1,'Hourly Demand and Generation'!G1348*'System Design'!$F$21,IF('System Design'!$F$8=2,'Hourly Demand and Generation'!H1348*'System Design'!$F$21,IF('System Design'!$F$8=3,'Hourly Demand and Generation'!I1348*'System Design'!$F$21)))</f>
        <v>0</v>
      </c>
      <c r="O1348" s="32">
        <f>IF('System Design'!$F$8=1,'Hourly Demand and Generation'!J1348*'System Design'!$F$22,IF('System Design'!$F$8=2,'Hourly Demand and Generation'!K1348*'System Design'!$F$22,IF('System Design'!$F$8=3,'Hourly Demand and Generation'!L1348*'System Design'!$F$22)))</f>
        <v>960</v>
      </c>
      <c r="Q1348" s="32">
        <f t="shared" si="287"/>
        <v>0</v>
      </c>
      <c r="R1348" s="32">
        <f t="shared" si="290"/>
        <v>5400</v>
      </c>
      <c r="S1348" s="32">
        <f t="shared" si="291"/>
        <v>0</v>
      </c>
      <c r="T1348" s="32">
        <f t="shared" si="292"/>
        <v>21600</v>
      </c>
      <c r="U1348" s="32">
        <f t="shared" si="293"/>
        <v>0</v>
      </c>
      <c r="V1348" s="32">
        <f t="shared" si="288"/>
        <v>550.5</v>
      </c>
      <c r="W1348" s="32">
        <f t="shared" si="294"/>
        <v>550.5</v>
      </c>
      <c r="X1348" s="32">
        <f t="shared" si="295"/>
        <v>550.5</v>
      </c>
    </row>
    <row r="1349" spans="1:24" x14ac:dyDescent="0.25">
      <c r="A1349" s="2"/>
      <c r="B1349" s="2" t="s">
        <v>3</v>
      </c>
      <c r="C1349" s="2">
        <f>C1348+1</f>
        <v>57</v>
      </c>
      <c r="D1349" s="2">
        <v>1</v>
      </c>
      <c r="E1349" s="2">
        <f t="shared" si="289"/>
        <v>1345</v>
      </c>
      <c r="F1349" s="11">
        <v>351</v>
      </c>
      <c r="G1349" s="9">
        <v>0</v>
      </c>
      <c r="H1349" s="9">
        <v>0</v>
      </c>
      <c r="I1349" s="9">
        <v>0</v>
      </c>
      <c r="J1349" s="9">
        <v>0.40432545687781102</v>
      </c>
      <c r="K1349" s="9">
        <v>0.40432545687781102</v>
      </c>
      <c r="L1349" s="9">
        <v>0.40432545687781102</v>
      </c>
      <c r="N1349" s="32">
        <f>IF('System Design'!$F$8=1,'Hourly Demand and Generation'!G1349*'System Design'!$F$21,IF('System Design'!$F$8=2,'Hourly Demand and Generation'!H1349*'System Design'!$F$21,IF('System Design'!$F$8=3,'Hourly Demand and Generation'!I1349*'System Design'!$F$21)))</f>
        <v>0</v>
      </c>
      <c r="O1349" s="32">
        <f>IF('System Design'!$F$8=1,'Hourly Demand and Generation'!J1349*'System Design'!$F$22,IF('System Design'!$F$8=2,'Hourly Demand and Generation'!K1349*'System Design'!$F$22,IF('System Design'!$F$8=3,'Hourly Demand and Generation'!L1349*'System Design'!$F$22)))</f>
        <v>1010.8136421945276</v>
      </c>
      <c r="Q1349" s="32">
        <f t="shared" si="287"/>
        <v>0</v>
      </c>
      <c r="R1349" s="32">
        <f t="shared" si="290"/>
        <v>5400</v>
      </c>
      <c r="S1349" s="32">
        <f t="shared" si="291"/>
        <v>0</v>
      </c>
      <c r="T1349" s="32">
        <f t="shared" si="292"/>
        <v>21600</v>
      </c>
      <c r="U1349" s="32">
        <f t="shared" si="293"/>
        <v>0</v>
      </c>
      <c r="V1349" s="32">
        <f t="shared" si="288"/>
        <v>659.81364219452757</v>
      </c>
      <c r="W1349" s="32">
        <f t="shared" si="294"/>
        <v>659.81364219452757</v>
      </c>
      <c r="X1349" s="32">
        <f t="shared" si="295"/>
        <v>659.81364219452757</v>
      </c>
    </row>
    <row r="1350" spans="1:24" x14ac:dyDescent="0.25">
      <c r="A1350" s="2"/>
      <c r="B1350" s="2" t="s">
        <v>3</v>
      </c>
      <c r="C1350" s="2">
        <f>C1349</f>
        <v>57</v>
      </c>
      <c r="D1350" s="2">
        <f>D1349+1</f>
        <v>2</v>
      </c>
      <c r="E1350" s="2">
        <f t="shared" si="289"/>
        <v>1346</v>
      </c>
      <c r="F1350" s="11">
        <v>321.75</v>
      </c>
      <c r="G1350" s="9">
        <v>0</v>
      </c>
      <c r="H1350" s="9">
        <v>0</v>
      </c>
      <c r="I1350" s="10">
        <v>0</v>
      </c>
      <c r="J1350" s="9">
        <v>0.36389291119002998</v>
      </c>
      <c r="K1350" s="9">
        <v>0.36389291119002998</v>
      </c>
      <c r="L1350" s="9">
        <v>0.36389291119002998</v>
      </c>
      <c r="N1350" s="32">
        <f>IF('System Design'!$F$8=1,'Hourly Demand and Generation'!G1350*'System Design'!$F$21,IF('System Design'!$F$8=2,'Hourly Demand and Generation'!H1350*'System Design'!$F$21,IF('System Design'!$F$8=3,'Hourly Demand and Generation'!I1350*'System Design'!$F$21)))</f>
        <v>0</v>
      </c>
      <c r="O1350" s="32">
        <f>IF('System Design'!$F$8=1,'Hourly Demand and Generation'!J1350*'System Design'!$F$22,IF('System Design'!$F$8=2,'Hourly Demand and Generation'!K1350*'System Design'!$F$22,IF('System Design'!$F$8=3,'Hourly Demand and Generation'!L1350*'System Design'!$F$22)))</f>
        <v>909.73227797507491</v>
      </c>
      <c r="Q1350" s="32">
        <f t="shared" ref="Q1350:Q1413" si="300">IF(F1350-N1350-O1350&gt;0,F1350-N1350-O1350,0)</f>
        <v>0</v>
      </c>
      <c r="R1350" s="32">
        <f t="shared" si="290"/>
        <v>5400</v>
      </c>
      <c r="S1350" s="32">
        <f t="shared" si="291"/>
        <v>0</v>
      </c>
      <c r="T1350" s="32">
        <f t="shared" si="292"/>
        <v>21600</v>
      </c>
      <c r="U1350" s="32">
        <f t="shared" si="293"/>
        <v>0</v>
      </c>
      <c r="V1350" s="32">
        <f t="shared" ref="V1350:V1413" si="301">IF(F1350-N1350-O1350&lt;0,N1350+O1350-F1350,0)</f>
        <v>587.98227797507491</v>
      </c>
      <c r="W1350" s="32">
        <f t="shared" si="294"/>
        <v>587.98227797507491</v>
      </c>
      <c r="X1350" s="32">
        <f t="shared" si="295"/>
        <v>587.98227797507491</v>
      </c>
    </row>
    <row r="1351" spans="1:24" x14ac:dyDescent="0.25">
      <c r="A1351" s="2"/>
      <c r="B1351" s="2" t="s">
        <v>3</v>
      </c>
      <c r="C1351" s="2">
        <f t="shared" ref="C1351:C1372" si="302">C1350</f>
        <v>57</v>
      </c>
      <c r="D1351" s="2">
        <f t="shared" ref="D1351:D1372" si="303">D1350+1</f>
        <v>3</v>
      </c>
      <c r="E1351" s="2">
        <f t="shared" ref="E1351:E1414" si="304">E1350+1</f>
        <v>1347</v>
      </c>
      <c r="F1351" s="11">
        <v>292.5</v>
      </c>
      <c r="G1351" s="9">
        <v>0</v>
      </c>
      <c r="H1351" s="9">
        <v>0</v>
      </c>
      <c r="I1351" s="10">
        <v>0</v>
      </c>
      <c r="J1351" s="9">
        <v>0.36389291119002998</v>
      </c>
      <c r="K1351" s="9">
        <v>0.36389291119002998</v>
      </c>
      <c r="L1351" s="9">
        <v>0.36389291119002998</v>
      </c>
      <c r="N1351" s="32">
        <f>IF('System Design'!$F$8=1,'Hourly Demand and Generation'!G1351*'System Design'!$F$21,IF('System Design'!$F$8=2,'Hourly Demand and Generation'!H1351*'System Design'!$F$21,IF('System Design'!$F$8=3,'Hourly Demand and Generation'!I1351*'System Design'!$F$21)))</f>
        <v>0</v>
      </c>
      <c r="O1351" s="32">
        <f>IF('System Design'!$F$8=1,'Hourly Demand and Generation'!J1351*'System Design'!$F$22,IF('System Design'!$F$8=2,'Hourly Demand and Generation'!K1351*'System Design'!$F$22,IF('System Design'!$F$8=3,'Hourly Demand and Generation'!L1351*'System Design'!$F$22)))</f>
        <v>909.73227797507491</v>
      </c>
      <c r="Q1351" s="32">
        <f t="shared" si="300"/>
        <v>0</v>
      </c>
      <c r="R1351" s="32">
        <f t="shared" ref="R1351:R1414" si="305">IF($Q1351&lt;R1350+$V1351,IF(R1350+$V1351-$Q1351&gt;5400,5400,R1350+$V1351-$Q1351),0)</f>
        <v>5400</v>
      </c>
      <c r="S1351" s="32">
        <f t="shared" ref="S1351:S1414" si="306">IF(R1351&gt;0,0,$Q1351+$V1351-R1350)</f>
        <v>0</v>
      </c>
      <c r="T1351" s="32">
        <f t="shared" ref="T1351:T1414" si="307">IF($Q1351&lt;T1350+$V1351,IF(T1350+$V1351-$Q1351&gt;21600,21600,T1350+$V1351-$Q1351),0)</f>
        <v>21600</v>
      </c>
      <c r="U1351" s="32">
        <f t="shared" ref="U1351:U1414" si="308">IF(T1351&gt;0,0,$Q1351+$V1351-T1350)</f>
        <v>0</v>
      </c>
      <c r="V1351" s="32">
        <f t="shared" si="301"/>
        <v>617.23227797507491</v>
      </c>
      <c r="W1351" s="32">
        <f t="shared" ref="W1351:W1414" si="309">IF(R1351=5400,$V1351-(R1351-R1350),0)</f>
        <v>617.23227797507491</v>
      </c>
      <c r="X1351" s="32">
        <f t="shared" ref="X1351:X1414" si="310">IF(T1351=21600,$V1351-(T1351-T1350),0)</f>
        <v>617.23227797507491</v>
      </c>
    </row>
    <row r="1352" spans="1:24" x14ac:dyDescent="0.25">
      <c r="A1352" s="2"/>
      <c r="B1352" s="2" t="s">
        <v>3</v>
      </c>
      <c r="C1352" s="2">
        <f t="shared" si="302"/>
        <v>57</v>
      </c>
      <c r="D1352" s="2">
        <f t="shared" si="303"/>
        <v>4</v>
      </c>
      <c r="E1352" s="2">
        <f t="shared" si="304"/>
        <v>1348</v>
      </c>
      <c r="F1352" s="11">
        <v>351</v>
      </c>
      <c r="G1352" s="9">
        <v>0</v>
      </c>
      <c r="H1352" s="9">
        <v>0</v>
      </c>
      <c r="I1352" s="10">
        <v>0</v>
      </c>
      <c r="J1352" s="9">
        <v>0.40432545687781102</v>
      </c>
      <c r="K1352" s="9">
        <v>0.40432545687781102</v>
      </c>
      <c r="L1352" s="9">
        <v>0.40432545687781102</v>
      </c>
      <c r="N1352" s="32">
        <f>IF('System Design'!$F$8=1,'Hourly Demand and Generation'!G1352*'System Design'!$F$21,IF('System Design'!$F$8=2,'Hourly Demand and Generation'!H1352*'System Design'!$F$21,IF('System Design'!$F$8=3,'Hourly Demand and Generation'!I1352*'System Design'!$F$21)))</f>
        <v>0</v>
      </c>
      <c r="O1352" s="32">
        <f>IF('System Design'!$F$8=1,'Hourly Demand and Generation'!J1352*'System Design'!$F$22,IF('System Design'!$F$8=2,'Hourly Demand and Generation'!K1352*'System Design'!$F$22,IF('System Design'!$F$8=3,'Hourly Demand and Generation'!L1352*'System Design'!$F$22)))</f>
        <v>1010.8136421945276</v>
      </c>
      <c r="Q1352" s="32">
        <f t="shared" si="300"/>
        <v>0</v>
      </c>
      <c r="R1352" s="32">
        <f t="shared" si="305"/>
        <v>5400</v>
      </c>
      <c r="S1352" s="32">
        <f t="shared" si="306"/>
        <v>0</v>
      </c>
      <c r="T1352" s="32">
        <f t="shared" si="307"/>
        <v>21600</v>
      </c>
      <c r="U1352" s="32">
        <f t="shared" si="308"/>
        <v>0</v>
      </c>
      <c r="V1352" s="32">
        <f t="shared" si="301"/>
        <v>659.81364219452757</v>
      </c>
      <c r="W1352" s="32">
        <f t="shared" si="309"/>
        <v>659.81364219452757</v>
      </c>
      <c r="X1352" s="32">
        <f t="shared" si="310"/>
        <v>659.81364219452757</v>
      </c>
    </row>
    <row r="1353" spans="1:24" x14ac:dyDescent="0.25">
      <c r="A1353" s="2"/>
      <c r="B1353" s="2" t="s">
        <v>3</v>
      </c>
      <c r="C1353" s="2">
        <f t="shared" si="302"/>
        <v>57</v>
      </c>
      <c r="D1353" s="2">
        <f t="shared" si="303"/>
        <v>5</v>
      </c>
      <c r="E1353" s="2">
        <f t="shared" si="304"/>
        <v>1349</v>
      </c>
      <c r="F1353" s="11">
        <v>380.25</v>
      </c>
      <c r="G1353" s="9">
        <v>0</v>
      </c>
      <c r="H1353" s="9">
        <v>0.02</v>
      </c>
      <c r="I1353" s="10">
        <v>0.04</v>
      </c>
      <c r="J1353" s="9">
        <v>0.32346036550224899</v>
      </c>
      <c r="K1353" s="9">
        <v>0.32346036550224899</v>
      </c>
      <c r="L1353" s="9">
        <v>0.32346036550224899</v>
      </c>
      <c r="N1353" s="32">
        <f>IF('System Design'!$F$8=1,'Hourly Demand and Generation'!G1353*'System Design'!$F$21,IF('System Design'!$F$8=2,'Hourly Demand and Generation'!H1353*'System Design'!$F$21,IF('System Design'!$F$8=3,'Hourly Demand and Generation'!I1353*'System Design'!$F$21)))</f>
        <v>20</v>
      </c>
      <c r="O1353" s="32">
        <f>IF('System Design'!$F$8=1,'Hourly Demand and Generation'!J1353*'System Design'!$F$22,IF('System Design'!$F$8=2,'Hourly Demand and Generation'!K1353*'System Design'!$F$22,IF('System Design'!$F$8=3,'Hourly Demand and Generation'!L1353*'System Design'!$F$22)))</f>
        <v>808.65091375562247</v>
      </c>
      <c r="Q1353" s="32">
        <f t="shared" si="300"/>
        <v>0</v>
      </c>
      <c r="R1353" s="32">
        <f t="shared" si="305"/>
        <v>5400</v>
      </c>
      <c r="S1353" s="32">
        <f t="shared" si="306"/>
        <v>0</v>
      </c>
      <c r="T1353" s="32">
        <f t="shared" si="307"/>
        <v>21600</v>
      </c>
      <c r="U1353" s="32">
        <f t="shared" si="308"/>
        <v>0</v>
      </c>
      <c r="V1353" s="32">
        <f t="shared" si="301"/>
        <v>448.40091375562247</v>
      </c>
      <c r="W1353" s="32">
        <f t="shared" si="309"/>
        <v>448.40091375562247</v>
      </c>
      <c r="X1353" s="32">
        <f t="shared" si="310"/>
        <v>448.40091375562247</v>
      </c>
    </row>
    <row r="1354" spans="1:24" x14ac:dyDescent="0.25">
      <c r="A1354" s="2"/>
      <c r="B1354" s="2" t="s">
        <v>3</v>
      </c>
      <c r="C1354" s="2">
        <f t="shared" si="302"/>
        <v>57</v>
      </c>
      <c r="D1354" s="2">
        <f t="shared" si="303"/>
        <v>6</v>
      </c>
      <c r="E1354" s="2">
        <f t="shared" si="304"/>
        <v>1350</v>
      </c>
      <c r="F1354" s="11">
        <v>409.5</v>
      </c>
      <c r="G1354" s="9">
        <v>0.04</v>
      </c>
      <c r="H1354" s="9">
        <v>6.25E-2</v>
      </c>
      <c r="I1354" s="10">
        <v>8.5000000000000006E-2</v>
      </c>
      <c r="J1354" s="9">
        <v>0.32346036550224899</v>
      </c>
      <c r="K1354" s="9">
        <v>0.32346036550224899</v>
      </c>
      <c r="L1354" s="9">
        <v>0.32346036550224899</v>
      </c>
      <c r="N1354" s="32">
        <f>IF('System Design'!$F$8=1,'Hourly Demand and Generation'!G1354*'System Design'!$F$21,IF('System Design'!$F$8=2,'Hourly Demand and Generation'!H1354*'System Design'!$F$21,IF('System Design'!$F$8=3,'Hourly Demand and Generation'!I1354*'System Design'!$F$21)))</f>
        <v>42.5</v>
      </c>
      <c r="O1354" s="32">
        <f>IF('System Design'!$F$8=1,'Hourly Demand and Generation'!J1354*'System Design'!$F$22,IF('System Design'!$F$8=2,'Hourly Demand and Generation'!K1354*'System Design'!$F$22,IF('System Design'!$F$8=3,'Hourly Demand and Generation'!L1354*'System Design'!$F$22)))</f>
        <v>808.65091375562247</v>
      </c>
      <c r="Q1354" s="32">
        <f t="shared" si="300"/>
        <v>0</v>
      </c>
      <c r="R1354" s="32">
        <f t="shared" si="305"/>
        <v>5400</v>
      </c>
      <c r="S1354" s="32">
        <f t="shared" si="306"/>
        <v>0</v>
      </c>
      <c r="T1354" s="32">
        <f t="shared" si="307"/>
        <v>21600</v>
      </c>
      <c r="U1354" s="32">
        <f t="shared" si="308"/>
        <v>0</v>
      </c>
      <c r="V1354" s="32">
        <f t="shared" si="301"/>
        <v>441.65091375562247</v>
      </c>
      <c r="W1354" s="32">
        <f t="shared" si="309"/>
        <v>441.65091375562247</v>
      </c>
      <c r="X1354" s="32">
        <f t="shared" si="310"/>
        <v>441.65091375562247</v>
      </c>
    </row>
    <row r="1355" spans="1:24" x14ac:dyDescent="0.25">
      <c r="A1355" s="2"/>
      <c r="B1355" s="2" t="s">
        <v>3</v>
      </c>
      <c r="C1355" s="2">
        <f t="shared" si="302"/>
        <v>57</v>
      </c>
      <c r="D1355" s="2">
        <f t="shared" si="303"/>
        <v>7</v>
      </c>
      <c r="E1355" s="2">
        <f t="shared" si="304"/>
        <v>1351</v>
      </c>
      <c r="F1355" s="11">
        <v>438.75</v>
      </c>
      <c r="G1355" s="9">
        <v>8.5000000000000006E-2</v>
      </c>
      <c r="H1355" s="9">
        <v>0.105</v>
      </c>
      <c r="I1355" s="10">
        <v>0.125</v>
      </c>
      <c r="J1355" s="9">
        <v>0.36389291119002998</v>
      </c>
      <c r="K1355" s="9">
        <v>0.36389291119002998</v>
      </c>
      <c r="L1355" s="9">
        <v>0.36389291119002998</v>
      </c>
      <c r="N1355" s="32">
        <f>IF('System Design'!$F$8=1,'Hourly Demand and Generation'!G1355*'System Design'!$F$21,IF('System Design'!$F$8=2,'Hourly Demand and Generation'!H1355*'System Design'!$F$21,IF('System Design'!$F$8=3,'Hourly Demand and Generation'!I1355*'System Design'!$F$21)))</f>
        <v>62.5</v>
      </c>
      <c r="O1355" s="32">
        <f>IF('System Design'!$F$8=1,'Hourly Demand and Generation'!J1355*'System Design'!$F$22,IF('System Design'!$F$8=2,'Hourly Demand and Generation'!K1355*'System Design'!$F$22,IF('System Design'!$F$8=3,'Hourly Demand and Generation'!L1355*'System Design'!$F$22)))</f>
        <v>909.73227797507491</v>
      </c>
      <c r="Q1355" s="32">
        <f t="shared" si="300"/>
        <v>0</v>
      </c>
      <c r="R1355" s="32">
        <f t="shared" si="305"/>
        <v>5400</v>
      </c>
      <c r="S1355" s="32">
        <f t="shared" si="306"/>
        <v>0</v>
      </c>
      <c r="T1355" s="32">
        <f t="shared" si="307"/>
        <v>21600</v>
      </c>
      <c r="U1355" s="32">
        <f t="shared" si="308"/>
        <v>0</v>
      </c>
      <c r="V1355" s="32">
        <f t="shared" si="301"/>
        <v>533.48227797507491</v>
      </c>
      <c r="W1355" s="32">
        <f t="shared" si="309"/>
        <v>533.48227797507491</v>
      </c>
      <c r="X1355" s="32">
        <f t="shared" si="310"/>
        <v>533.48227797507491</v>
      </c>
    </row>
    <row r="1356" spans="1:24" x14ac:dyDescent="0.25">
      <c r="A1356" s="2"/>
      <c r="B1356" s="2" t="s">
        <v>3</v>
      </c>
      <c r="C1356" s="2">
        <f t="shared" si="302"/>
        <v>57</v>
      </c>
      <c r="D1356" s="2">
        <f t="shared" si="303"/>
        <v>8</v>
      </c>
      <c r="E1356" s="2">
        <f t="shared" si="304"/>
        <v>1352</v>
      </c>
      <c r="F1356" s="11">
        <v>468</v>
      </c>
      <c r="G1356" s="9">
        <v>0.16500000000000001</v>
      </c>
      <c r="H1356" s="9">
        <v>0.1875</v>
      </c>
      <c r="I1356" s="10">
        <v>0.21</v>
      </c>
      <c r="J1356" s="9">
        <v>0.36389291119002998</v>
      </c>
      <c r="K1356" s="9">
        <v>0.36389291119002998</v>
      </c>
      <c r="L1356" s="9">
        <v>0.36389291119002998</v>
      </c>
      <c r="N1356" s="32">
        <f>IF('System Design'!$F$8=1,'Hourly Demand and Generation'!G1356*'System Design'!$F$21,IF('System Design'!$F$8=2,'Hourly Demand and Generation'!H1356*'System Design'!$F$21,IF('System Design'!$F$8=3,'Hourly Demand and Generation'!I1356*'System Design'!$F$21)))</f>
        <v>105</v>
      </c>
      <c r="O1356" s="32">
        <f>IF('System Design'!$F$8=1,'Hourly Demand and Generation'!J1356*'System Design'!$F$22,IF('System Design'!$F$8=2,'Hourly Demand and Generation'!K1356*'System Design'!$F$22,IF('System Design'!$F$8=3,'Hourly Demand and Generation'!L1356*'System Design'!$F$22)))</f>
        <v>909.73227797507491</v>
      </c>
      <c r="Q1356" s="32">
        <f t="shared" si="300"/>
        <v>0</v>
      </c>
      <c r="R1356" s="32">
        <f t="shared" si="305"/>
        <v>5400</v>
      </c>
      <c r="S1356" s="32">
        <f t="shared" si="306"/>
        <v>0</v>
      </c>
      <c r="T1356" s="32">
        <f t="shared" si="307"/>
        <v>21600</v>
      </c>
      <c r="U1356" s="32">
        <f t="shared" si="308"/>
        <v>0</v>
      </c>
      <c r="V1356" s="32">
        <f t="shared" si="301"/>
        <v>546.73227797507491</v>
      </c>
      <c r="W1356" s="32">
        <f t="shared" si="309"/>
        <v>546.73227797507491</v>
      </c>
      <c r="X1356" s="32">
        <f t="shared" si="310"/>
        <v>546.73227797507491</v>
      </c>
    </row>
    <row r="1357" spans="1:24" x14ac:dyDescent="0.25">
      <c r="A1357" s="2"/>
      <c r="B1357" s="2" t="s">
        <v>3</v>
      </c>
      <c r="C1357" s="2">
        <f t="shared" si="302"/>
        <v>57</v>
      </c>
      <c r="D1357" s="2">
        <f t="shared" si="303"/>
        <v>9</v>
      </c>
      <c r="E1357" s="2">
        <f t="shared" si="304"/>
        <v>1353</v>
      </c>
      <c r="F1357" s="11">
        <v>468</v>
      </c>
      <c r="G1357" s="9">
        <v>0.25</v>
      </c>
      <c r="H1357" s="9">
        <v>0.27</v>
      </c>
      <c r="I1357" s="10">
        <v>0.28999999999999998</v>
      </c>
      <c r="J1357" s="9">
        <v>0.32346036550224899</v>
      </c>
      <c r="K1357" s="9">
        <v>0.32346036550224899</v>
      </c>
      <c r="L1357" s="9">
        <v>0.32346036550224899</v>
      </c>
      <c r="N1357" s="32">
        <f>IF('System Design'!$F$8=1,'Hourly Demand and Generation'!G1357*'System Design'!$F$21,IF('System Design'!$F$8=2,'Hourly Demand and Generation'!H1357*'System Design'!$F$21,IF('System Design'!$F$8=3,'Hourly Demand and Generation'!I1357*'System Design'!$F$21)))</f>
        <v>145</v>
      </c>
      <c r="O1357" s="32">
        <f>IF('System Design'!$F$8=1,'Hourly Demand and Generation'!J1357*'System Design'!$F$22,IF('System Design'!$F$8=2,'Hourly Demand and Generation'!K1357*'System Design'!$F$22,IF('System Design'!$F$8=3,'Hourly Demand and Generation'!L1357*'System Design'!$F$22)))</f>
        <v>808.65091375562247</v>
      </c>
      <c r="Q1357" s="32">
        <f t="shared" si="300"/>
        <v>0</v>
      </c>
      <c r="R1357" s="32">
        <f t="shared" si="305"/>
        <v>5400</v>
      </c>
      <c r="S1357" s="32">
        <f t="shared" si="306"/>
        <v>0</v>
      </c>
      <c r="T1357" s="32">
        <f t="shared" si="307"/>
        <v>21600</v>
      </c>
      <c r="U1357" s="32">
        <f t="shared" si="308"/>
        <v>0</v>
      </c>
      <c r="V1357" s="32">
        <f t="shared" si="301"/>
        <v>485.65091375562247</v>
      </c>
      <c r="W1357" s="32">
        <f t="shared" si="309"/>
        <v>485.65091375562247</v>
      </c>
      <c r="X1357" s="32">
        <f t="shared" si="310"/>
        <v>485.65091375562247</v>
      </c>
    </row>
    <row r="1358" spans="1:24" x14ac:dyDescent="0.25">
      <c r="A1358" s="2"/>
      <c r="B1358" s="2" t="s">
        <v>3</v>
      </c>
      <c r="C1358" s="2">
        <f t="shared" si="302"/>
        <v>57</v>
      </c>
      <c r="D1358" s="2">
        <f t="shared" si="303"/>
        <v>10</v>
      </c>
      <c r="E1358" s="2">
        <f t="shared" si="304"/>
        <v>1354</v>
      </c>
      <c r="F1358" s="11">
        <v>456.3</v>
      </c>
      <c r="G1358" s="9">
        <v>0.33500000000000002</v>
      </c>
      <c r="H1358" s="9">
        <v>0.35499999999999998</v>
      </c>
      <c r="I1358" s="10">
        <v>0.375</v>
      </c>
      <c r="J1358" s="9">
        <v>0.36389291119002998</v>
      </c>
      <c r="K1358" s="9">
        <v>0.36389291119002998</v>
      </c>
      <c r="L1358" s="9">
        <v>0.36389291119002998</v>
      </c>
      <c r="N1358" s="32">
        <f>IF('System Design'!$F$8=1,'Hourly Demand and Generation'!G1358*'System Design'!$F$21,IF('System Design'!$F$8=2,'Hourly Demand and Generation'!H1358*'System Design'!$F$21,IF('System Design'!$F$8=3,'Hourly Demand and Generation'!I1358*'System Design'!$F$21)))</f>
        <v>187.5</v>
      </c>
      <c r="O1358" s="32">
        <f>IF('System Design'!$F$8=1,'Hourly Demand and Generation'!J1358*'System Design'!$F$22,IF('System Design'!$F$8=2,'Hourly Demand and Generation'!K1358*'System Design'!$F$22,IF('System Design'!$F$8=3,'Hourly Demand and Generation'!L1358*'System Design'!$F$22)))</f>
        <v>909.73227797507491</v>
      </c>
      <c r="Q1358" s="32">
        <f t="shared" si="300"/>
        <v>0</v>
      </c>
      <c r="R1358" s="32">
        <f t="shared" si="305"/>
        <v>5400</v>
      </c>
      <c r="S1358" s="32">
        <f t="shared" si="306"/>
        <v>0</v>
      </c>
      <c r="T1358" s="32">
        <f t="shared" si="307"/>
        <v>21600</v>
      </c>
      <c r="U1358" s="32">
        <f t="shared" si="308"/>
        <v>0</v>
      </c>
      <c r="V1358" s="32">
        <f t="shared" si="301"/>
        <v>640.93227797507484</v>
      </c>
      <c r="W1358" s="32">
        <f t="shared" si="309"/>
        <v>640.93227797507484</v>
      </c>
      <c r="X1358" s="32">
        <f t="shared" si="310"/>
        <v>640.93227797507484</v>
      </c>
    </row>
    <row r="1359" spans="1:24" x14ac:dyDescent="0.25">
      <c r="A1359" s="2"/>
      <c r="B1359" s="2" t="s">
        <v>3</v>
      </c>
      <c r="C1359" s="2">
        <f t="shared" si="302"/>
        <v>57</v>
      </c>
      <c r="D1359" s="2">
        <f t="shared" si="303"/>
        <v>11</v>
      </c>
      <c r="E1359" s="2">
        <f t="shared" si="304"/>
        <v>1355</v>
      </c>
      <c r="F1359" s="11">
        <v>450.45</v>
      </c>
      <c r="G1359" s="9">
        <v>0.41499999999999998</v>
      </c>
      <c r="H1359" s="9">
        <v>0.4375</v>
      </c>
      <c r="I1359" s="10">
        <v>0.46</v>
      </c>
      <c r="J1359" s="9">
        <v>0.32346036550224899</v>
      </c>
      <c r="K1359" s="9">
        <v>0.32346036550224899</v>
      </c>
      <c r="L1359" s="9">
        <v>0.32346036550224899</v>
      </c>
      <c r="N1359" s="32">
        <f>IF('System Design'!$F$8=1,'Hourly Demand and Generation'!G1359*'System Design'!$F$21,IF('System Design'!$F$8=2,'Hourly Demand and Generation'!H1359*'System Design'!$F$21,IF('System Design'!$F$8=3,'Hourly Demand and Generation'!I1359*'System Design'!$F$21)))</f>
        <v>230</v>
      </c>
      <c r="O1359" s="32">
        <f>IF('System Design'!$F$8=1,'Hourly Demand and Generation'!J1359*'System Design'!$F$22,IF('System Design'!$F$8=2,'Hourly Demand and Generation'!K1359*'System Design'!$F$22,IF('System Design'!$F$8=3,'Hourly Demand and Generation'!L1359*'System Design'!$F$22)))</f>
        <v>808.65091375562247</v>
      </c>
      <c r="Q1359" s="32">
        <f t="shared" si="300"/>
        <v>0</v>
      </c>
      <c r="R1359" s="32">
        <f t="shared" si="305"/>
        <v>5400</v>
      </c>
      <c r="S1359" s="32">
        <f t="shared" si="306"/>
        <v>0</v>
      </c>
      <c r="T1359" s="32">
        <f t="shared" si="307"/>
        <v>21600</v>
      </c>
      <c r="U1359" s="32">
        <f t="shared" si="308"/>
        <v>0</v>
      </c>
      <c r="V1359" s="32">
        <f t="shared" si="301"/>
        <v>588.20091375562242</v>
      </c>
      <c r="W1359" s="32">
        <f t="shared" si="309"/>
        <v>588.20091375562242</v>
      </c>
      <c r="X1359" s="32">
        <f t="shared" si="310"/>
        <v>588.20091375562242</v>
      </c>
    </row>
    <row r="1360" spans="1:24" x14ac:dyDescent="0.25">
      <c r="A1360" s="2"/>
      <c r="B1360" s="2" t="s">
        <v>3</v>
      </c>
      <c r="C1360" s="2">
        <f t="shared" si="302"/>
        <v>57</v>
      </c>
      <c r="D1360" s="2">
        <f t="shared" si="303"/>
        <v>12</v>
      </c>
      <c r="E1360" s="2">
        <f t="shared" si="304"/>
        <v>1356</v>
      </c>
      <c r="F1360" s="11">
        <v>450.45</v>
      </c>
      <c r="G1360" s="9">
        <v>0.5</v>
      </c>
      <c r="H1360" s="9">
        <v>0.5</v>
      </c>
      <c r="I1360" s="10">
        <v>0.5</v>
      </c>
      <c r="J1360" s="9">
        <v>0.303244092658358</v>
      </c>
      <c r="K1360" s="9">
        <v>0.303244092658358</v>
      </c>
      <c r="L1360" s="9">
        <v>0.303244092658358</v>
      </c>
      <c r="N1360" s="32">
        <f>IF('System Design'!$F$8=1,'Hourly Demand and Generation'!G1360*'System Design'!$F$21,IF('System Design'!$F$8=2,'Hourly Demand and Generation'!H1360*'System Design'!$F$21,IF('System Design'!$F$8=3,'Hourly Demand and Generation'!I1360*'System Design'!$F$21)))</f>
        <v>250</v>
      </c>
      <c r="O1360" s="32">
        <f>IF('System Design'!$F$8=1,'Hourly Demand and Generation'!J1360*'System Design'!$F$22,IF('System Design'!$F$8=2,'Hourly Demand and Generation'!K1360*'System Design'!$F$22,IF('System Design'!$F$8=3,'Hourly Demand and Generation'!L1360*'System Design'!$F$22)))</f>
        <v>758.11023164589506</v>
      </c>
      <c r="Q1360" s="32">
        <f t="shared" si="300"/>
        <v>0</v>
      </c>
      <c r="R1360" s="32">
        <f t="shared" si="305"/>
        <v>5400</v>
      </c>
      <c r="S1360" s="32">
        <f t="shared" si="306"/>
        <v>0</v>
      </c>
      <c r="T1360" s="32">
        <f t="shared" si="307"/>
        <v>21600</v>
      </c>
      <c r="U1360" s="32">
        <f t="shared" si="308"/>
        <v>0</v>
      </c>
      <c r="V1360" s="32">
        <f t="shared" si="301"/>
        <v>557.66023164589501</v>
      </c>
      <c r="W1360" s="32">
        <f t="shared" si="309"/>
        <v>557.66023164589501</v>
      </c>
      <c r="X1360" s="32">
        <f t="shared" si="310"/>
        <v>557.66023164589501</v>
      </c>
    </row>
    <row r="1361" spans="1:24" x14ac:dyDescent="0.25">
      <c r="A1361" s="2"/>
      <c r="B1361" s="2" t="s">
        <v>3</v>
      </c>
      <c r="C1361" s="2">
        <f t="shared" si="302"/>
        <v>57</v>
      </c>
      <c r="D1361" s="2">
        <f t="shared" si="303"/>
        <v>13</v>
      </c>
      <c r="E1361" s="2">
        <f t="shared" si="304"/>
        <v>1357</v>
      </c>
      <c r="F1361" s="11">
        <v>468</v>
      </c>
      <c r="G1361" s="9">
        <v>0.41499999999999998</v>
      </c>
      <c r="H1361" s="9">
        <v>0.4375</v>
      </c>
      <c r="I1361" s="10">
        <v>0.46</v>
      </c>
      <c r="J1361" s="9">
        <v>0.32346036550224899</v>
      </c>
      <c r="K1361" s="9">
        <v>0.32346036550224899</v>
      </c>
      <c r="L1361" s="9">
        <v>0.32346036550224899</v>
      </c>
      <c r="N1361" s="32">
        <f>IF('System Design'!$F$8=1,'Hourly Demand and Generation'!G1361*'System Design'!$F$21,IF('System Design'!$F$8=2,'Hourly Demand and Generation'!H1361*'System Design'!$F$21,IF('System Design'!$F$8=3,'Hourly Demand and Generation'!I1361*'System Design'!$F$21)))</f>
        <v>230</v>
      </c>
      <c r="O1361" s="32">
        <f>IF('System Design'!$F$8=1,'Hourly Demand and Generation'!J1361*'System Design'!$F$22,IF('System Design'!$F$8=2,'Hourly Demand and Generation'!K1361*'System Design'!$F$22,IF('System Design'!$F$8=3,'Hourly Demand and Generation'!L1361*'System Design'!$F$22)))</f>
        <v>808.65091375562247</v>
      </c>
      <c r="Q1361" s="32">
        <f t="shared" si="300"/>
        <v>0</v>
      </c>
      <c r="R1361" s="32">
        <f t="shared" si="305"/>
        <v>5400</v>
      </c>
      <c r="S1361" s="32">
        <f t="shared" si="306"/>
        <v>0</v>
      </c>
      <c r="T1361" s="32">
        <f t="shared" si="307"/>
        <v>21600</v>
      </c>
      <c r="U1361" s="32">
        <f t="shared" si="308"/>
        <v>0</v>
      </c>
      <c r="V1361" s="32">
        <f t="shared" si="301"/>
        <v>570.65091375562247</v>
      </c>
      <c r="W1361" s="32">
        <f t="shared" si="309"/>
        <v>570.65091375562247</v>
      </c>
      <c r="X1361" s="32">
        <f t="shared" si="310"/>
        <v>570.65091375562247</v>
      </c>
    </row>
    <row r="1362" spans="1:24" x14ac:dyDescent="0.25">
      <c r="A1362" s="2"/>
      <c r="B1362" s="2" t="s">
        <v>3</v>
      </c>
      <c r="C1362" s="2">
        <f t="shared" si="302"/>
        <v>57</v>
      </c>
      <c r="D1362" s="2">
        <f t="shared" si="303"/>
        <v>14</v>
      </c>
      <c r="E1362" s="2">
        <f t="shared" si="304"/>
        <v>1358</v>
      </c>
      <c r="F1362" s="11">
        <v>468</v>
      </c>
      <c r="G1362" s="9">
        <v>0.33500000000000002</v>
      </c>
      <c r="H1362" s="9">
        <v>0.35499999999999998</v>
      </c>
      <c r="I1362" s="10">
        <v>0.375</v>
      </c>
      <c r="J1362" s="9">
        <v>0.34367663834613899</v>
      </c>
      <c r="K1362" s="9">
        <v>0.34367663834613899</v>
      </c>
      <c r="L1362" s="9">
        <v>0.34367663834613899</v>
      </c>
      <c r="N1362" s="32">
        <f>IF('System Design'!$F$8=1,'Hourly Demand and Generation'!G1362*'System Design'!$F$21,IF('System Design'!$F$8=2,'Hourly Demand and Generation'!H1362*'System Design'!$F$21,IF('System Design'!$F$8=3,'Hourly Demand and Generation'!I1362*'System Design'!$F$21)))</f>
        <v>187.5</v>
      </c>
      <c r="O1362" s="32">
        <f>IF('System Design'!$F$8=1,'Hourly Demand and Generation'!J1362*'System Design'!$F$22,IF('System Design'!$F$8=2,'Hourly Demand and Generation'!K1362*'System Design'!$F$22,IF('System Design'!$F$8=3,'Hourly Demand and Generation'!L1362*'System Design'!$F$22)))</f>
        <v>859.19159586534749</v>
      </c>
      <c r="Q1362" s="32">
        <f t="shared" si="300"/>
        <v>0</v>
      </c>
      <c r="R1362" s="32">
        <f t="shared" si="305"/>
        <v>5400</v>
      </c>
      <c r="S1362" s="32">
        <f t="shared" si="306"/>
        <v>0</v>
      </c>
      <c r="T1362" s="32">
        <f t="shared" si="307"/>
        <v>21600</v>
      </c>
      <c r="U1362" s="32">
        <f t="shared" si="308"/>
        <v>0</v>
      </c>
      <c r="V1362" s="32">
        <f t="shared" si="301"/>
        <v>578.69159586534761</v>
      </c>
      <c r="W1362" s="32">
        <f t="shared" si="309"/>
        <v>578.69159586534761</v>
      </c>
      <c r="X1362" s="32">
        <f t="shared" si="310"/>
        <v>578.69159586534761</v>
      </c>
    </row>
    <row r="1363" spans="1:24" x14ac:dyDescent="0.25">
      <c r="A1363" s="2"/>
      <c r="B1363" s="2" t="s">
        <v>3</v>
      </c>
      <c r="C1363" s="2">
        <f t="shared" si="302"/>
        <v>57</v>
      </c>
      <c r="D1363" s="2">
        <f t="shared" si="303"/>
        <v>15</v>
      </c>
      <c r="E1363" s="2">
        <f t="shared" si="304"/>
        <v>1359</v>
      </c>
      <c r="F1363" s="11">
        <v>497.25</v>
      </c>
      <c r="G1363" s="9">
        <v>0.25</v>
      </c>
      <c r="H1363" s="9">
        <v>0.27</v>
      </c>
      <c r="I1363" s="10">
        <v>0.28999999999999998</v>
      </c>
      <c r="J1363" s="9">
        <v>0.36389291119002998</v>
      </c>
      <c r="K1363" s="9">
        <v>0.36389291119002998</v>
      </c>
      <c r="L1363" s="9">
        <v>0.36389291119002998</v>
      </c>
      <c r="N1363" s="32">
        <f>IF('System Design'!$F$8=1,'Hourly Demand and Generation'!G1363*'System Design'!$F$21,IF('System Design'!$F$8=2,'Hourly Demand and Generation'!H1363*'System Design'!$F$21,IF('System Design'!$F$8=3,'Hourly Demand and Generation'!I1363*'System Design'!$F$21)))</f>
        <v>145</v>
      </c>
      <c r="O1363" s="32">
        <f>IF('System Design'!$F$8=1,'Hourly Demand and Generation'!J1363*'System Design'!$F$22,IF('System Design'!$F$8=2,'Hourly Demand and Generation'!K1363*'System Design'!$F$22,IF('System Design'!$F$8=3,'Hourly Demand and Generation'!L1363*'System Design'!$F$22)))</f>
        <v>909.73227797507491</v>
      </c>
      <c r="Q1363" s="32">
        <f t="shared" si="300"/>
        <v>0</v>
      </c>
      <c r="R1363" s="32">
        <f t="shared" si="305"/>
        <v>5400</v>
      </c>
      <c r="S1363" s="32">
        <f t="shared" si="306"/>
        <v>0</v>
      </c>
      <c r="T1363" s="32">
        <f t="shared" si="307"/>
        <v>21600</v>
      </c>
      <c r="U1363" s="32">
        <f t="shared" si="308"/>
        <v>0</v>
      </c>
      <c r="V1363" s="32">
        <f t="shared" si="301"/>
        <v>557.48227797507479</v>
      </c>
      <c r="W1363" s="32">
        <f t="shared" si="309"/>
        <v>557.48227797507479</v>
      </c>
      <c r="X1363" s="32">
        <f t="shared" si="310"/>
        <v>557.48227797507479</v>
      </c>
    </row>
    <row r="1364" spans="1:24" x14ac:dyDescent="0.25">
      <c r="A1364" s="2"/>
      <c r="B1364" s="2" t="s">
        <v>3</v>
      </c>
      <c r="C1364" s="2">
        <f t="shared" si="302"/>
        <v>57</v>
      </c>
      <c r="D1364" s="2">
        <f t="shared" si="303"/>
        <v>16</v>
      </c>
      <c r="E1364" s="2">
        <f t="shared" si="304"/>
        <v>1360</v>
      </c>
      <c r="F1364" s="11">
        <v>526.5</v>
      </c>
      <c r="G1364" s="9">
        <v>0.16500000000000001</v>
      </c>
      <c r="H1364" s="9">
        <v>0.1875</v>
      </c>
      <c r="I1364" s="10">
        <v>0.21</v>
      </c>
      <c r="J1364" s="9">
        <v>0.36389291119002998</v>
      </c>
      <c r="K1364" s="9">
        <v>0.36389291119002998</v>
      </c>
      <c r="L1364" s="9">
        <v>0.36389291119002998</v>
      </c>
      <c r="N1364" s="32">
        <f>IF('System Design'!$F$8=1,'Hourly Demand and Generation'!G1364*'System Design'!$F$21,IF('System Design'!$F$8=2,'Hourly Demand and Generation'!H1364*'System Design'!$F$21,IF('System Design'!$F$8=3,'Hourly Demand and Generation'!I1364*'System Design'!$F$21)))</f>
        <v>105</v>
      </c>
      <c r="O1364" s="32">
        <f>IF('System Design'!$F$8=1,'Hourly Demand and Generation'!J1364*'System Design'!$F$22,IF('System Design'!$F$8=2,'Hourly Demand and Generation'!K1364*'System Design'!$F$22,IF('System Design'!$F$8=3,'Hourly Demand and Generation'!L1364*'System Design'!$F$22)))</f>
        <v>909.73227797507491</v>
      </c>
      <c r="Q1364" s="32">
        <f t="shared" si="300"/>
        <v>0</v>
      </c>
      <c r="R1364" s="32">
        <f t="shared" si="305"/>
        <v>5400</v>
      </c>
      <c r="S1364" s="32">
        <f t="shared" si="306"/>
        <v>0</v>
      </c>
      <c r="T1364" s="32">
        <f t="shared" si="307"/>
        <v>21600</v>
      </c>
      <c r="U1364" s="32">
        <f t="shared" si="308"/>
        <v>0</v>
      </c>
      <c r="V1364" s="32">
        <f t="shared" si="301"/>
        <v>488.23227797507491</v>
      </c>
      <c r="W1364" s="32">
        <f t="shared" si="309"/>
        <v>488.23227797507491</v>
      </c>
      <c r="X1364" s="32">
        <f t="shared" si="310"/>
        <v>488.23227797507491</v>
      </c>
    </row>
    <row r="1365" spans="1:24" x14ac:dyDescent="0.25">
      <c r="A1365" s="2"/>
      <c r="B1365" s="2" t="s">
        <v>3</v>
      </c>
      <c r="C1365" s="2">
        <f t="shared" si="302"/>
        <v>57</v>
      </c>
      <c r="D1365" s="2">
        <f t="shared" si="303"/>
        <v>17</v>
      </c>
      <c r="E1365" s="2">
        <f t="shared" si="304"/>
        <v>1361</v>
      </c>
      <c r="F1365" s="11">
        <v>555.75</v>
      </c>
      <c r="G1365" s="9">
        <v>8.5000000000000006E-2</v>
      </c>
      <c r="H1365" s="9">
        <v>0.105</v>
      </c>
      <c r="I1365" s="10">
        <v>0.125</v>
      </c>
      <c r="J1365" s="9">
        <v>0.40432545687781102</v>
      </c>
      <c r="K1365" s="9">
        <v>0.40432545687781102</v>
      </c>
      <c r="L1365" s="9">
        <v>0.40432545687781102</v>
      </c>
      <c r="N1365" s="32">
        <f>IF('System Design'!$F$8=1,'Hourly Demand and Generation'!G1365*'System Design'!$F$21,IF('System Design'!$F$8=2,'Hourly Demand and Generation'!H1365*'System Design'!$F$21,IF('System Design'!$F$8=3,'Hourly Demand and Generation'!I1365*'System Design'!$F$21)))</f>
        <v>62.5</v>
      </c>
      <c r="O1365" s="32">
        <f>IF('System Design'!$F$8=1,'Hourly Demand and Generation'!J1365*'System Design'!$F$22,IF('System Design'!$F$8=2,'Hourly Demand and Generation'!K1365*'System Design'!$F$22,IF('System Design'!$F$8=3,'Hourly Demand and Generation'!L1365*'System Design'!$F$22)))</f>
        <v>1010.8136421945276</v>
      </c>
      <c r="Q1365" s="32">
        <f t="shared" si="300"/>
        <v>0</v>
      </c>
      <c r="R1365" s="32">
        <f t="shared" si="305"/>
        <v>5400</v>
      </c>
      <c r="S1365" s="32">
        <f t="shared" si="306"/>
        <v>0</v>
      </c>
      <c r="T1365" s="32">
        <f t="shared" si="307"/>
        <v>21600</v>
      </c>
      <c r="U1365" s="32">
        <f t="shared" si="308"/>
        <v>0</v>
      </c>
      <c r="V1365" s="32">
        <f t="shared" si="301"/>
        <v>517.56364219452757</v>
      </c>
      <c r="W1365" s="32">
        <f t="shared" si="309"/>
        <v>517.56364219452757</v>
      </c>
      <c r="X1365" s="32">
        <f t="shared" si="310"/>
        <v>517.56364219452757</v>
      </c>
    </row>
    <row r="1366" spans="1:24" x14ac:dyDescent="0.25">
      <c r="A1366" s="2"/>
      <c r="B1366" s="2" t="s">
        <v>3</v>
      </c>
      <c r="C1366" s="2">
        <f t="shared" si="302"/>
        <v>57</v>
      </c>
      <c r="D1366" s="2">
        <f t="shared" si="303"/>
        <v>18</v>
      </c>
      <c r="E1366" s="2">
        <f t="shared" si="304"/>
        <v>1362</v>
      </c>
      <c r="F1366" s="11">
        <v>585</v>
      </c>
      <c r="G1366" s="9">
        <v>0.04</v>
      </c>
      <c r="H1366" s="9">
        <v>6.25E-2</v>
      </c>
      <c r="I1366" s="10">
        <v>8.5000000000000006E-2</v>
      </c>
      <c r="J1366" s="9">
        <v>0.38410918403392003</v>
      </c>
      <c r="K1366" s="9">
        <v>0.38410918403392003</v>
      </c>
      <c r="L1366" s="9">
        <v>0.38410918403392003</v>
      </c>
      <c r="N1366" s="32">
        <f>IF('System Design'!$F$8=1,'Hourly Demand and Generation'!G1366*'System Design'!$F$21,IF('System Design'!$F$8=2,'Hourly Demand and Generation'!H1366*'System Design'!$F$21,IF('System Design'!$F$8=3,'Hourly Demand and Generation'!I1366*'System Design'!$F$21)))</f>
        <v>42.5</v>
      </c>
      <c r="O1366" s="32">
        <f>IF('System Design'!$F$8=1,'Hourly Demand and Generation'!J1366*'System Design'!$F$22,IF('System Design'!$F$8=2,'Hourly Demand and Generation'!K1366*'System Design'!$F$22,IF('System Design'!$F$8=3,'Hourly Demand and Generation'!L1366*'System Design'!$F$22)))</f>
        <v>960.27296008480005</v>
      </c>
      <c r="Q1366" s="32">
        <f t="shared" si="300"/>
        <v>0</v>
      </c>
      <c r="R1366" s="32">
        <f t="shared" si="305"/>
        <v>5400</v>
      </c>
      <c r="S1366" s="32">
        <f t="shared" si="306"/>
        <v>0</v>
      </c>
      <c r="T1366" s="32">
        <f t="shared" si="307"/>
        <v>21600</v>
      </c>
      <c r="U1366" s="32">
        <f t="shared" si="308"/>
        <v>0</v>
      </c>
      <c r="V1366" s="32">
        <f t="shared" si="301"/>
        <v>417.77296008480005</v>
      </c>
      <c r="W1366" s="32">
        <f t="shared" si="309"/>
        <v>417.77296008480005</v>
      </c>
      <c r="X1366" s="32">
        <f t="shared" si="310"/>
        <v>417.77296008480005</v>
      </c>
    </row>
    <row r="1367" spans="1:24" x14ac:dyDescent="0.25">
      <c r="A1367" s="2"/>
      <c r="B1367" s="2" t="s">
        <v>3</v>
      </c>
      <c r="C1367" s="2">
        <f t="shared" si="302"/>
        <v>57</v>
      </c>
      <c r="D1367" s="2">
        <f t="shared" si="303"/>
        <v>19</v>
      </c>
      <c r="E1367" s="2">
        <f t="shared" si="304"/>
        <v>1363</v>
      </c>
      <c r="F1367" s="11">
        <v>567.45000000000005</v>
      </c>
      <c r="G1367" s="9">
        <v>0</v>
      </c>
      <c r="H1367" s="9">
        <v>0.02</v>
      </c>
      <c r="I1367" s="9">
        <v>0.04</v>
      </c>
      <c r="J1367" s="9">
        <v>0.36389291119002998</v>
      </c>
      <c r="K1367" s="9">
        <v>0.36389291119002998</v>
      </c>
      <c r="L1367" s="9">
        <v>0.36389291119002998</v>
      </c>
      <c r="N1367" s="32">
        <f>IF('System Design'!$F$8=1,'Hourly Demand and Generation'!G1367*'System Design'!$F$21,IF('System Design'!$F$8=2,'Hourly Demand and Generation'!H1367*'System Design'!$F$21,IF('System Design'!$F$8=3,'Hourly Demand and Generation'!I1367*'System Design'!$F$21)))</f>
        <v>20</v>
      </c>
      <c r="O1367" s="32">
        <f>IF('System Design'!$F$8=1,'Hourly Demand and Generation'!J1367*'System Design'!$F$22,IF('System Design'!$F$8=2,'Hourly Demand and Generation'!K1367*'System Design'!$F$22,IF('System Design'!$F$8=3,'Hourly Demand and Generation'!L1367*'System Design'!$F$22)))</f>
        <v>909.73227797507491</v>
      </c>
      <c r="Q1367" s="32">
        <f t="shared" si="300"/>
        <v>0</v>
      </c>
      <c r="R1367" s="32">
        <f t="shared" si="305"/>
        <v>5400</v>
      </c>
      <c r="S1367" s="32">
        <f t="shared" si="306"/>
        <v>0</v>
      </c>
      <c r="T1367" s="32">
        <f t="shared" si="307"/>
        <v>21600</v>
      </c>
      <c r="U1367" s="32">
        <f t="shared" si="308"/>
        <v>0</v>
      </c>
      <c r="V1367" s="32">
        <f t="shared" si="301"/>
        <v>362.28227797507486</v>
      </c>
      <c r="W1367" s="32">
        <f t="shared" si="309"/>
        <v>362.28227797507486</v>
      </c>
      <c r="X1367" s="32">
        <f t="shared" si="310"/>
        <v>362.28227797507486</v>
      </c>
    </row>
    <row r="1368" spans="1:24" x14ac:dyDescent="0.25">
      <c r="A1368" s="2"/>
      <c r="B1368" s="2" t="s">
        <v>3</v>
      </c>
      <c r="C1368" s="2">
        <f t="shared" si="302"/>
        <v>57</v>
      </c>
      <c r="D1368" s="2">
        <f t="shared" si="303"/>
        <v>20</v>
      </c>
      <c r="E1368" s="2">
        <f t="shared" si="304"/>
        <v>1364</v>
      </c>
      <c r="F1368" s="11">
        <v>555.75</v>
      </c>
      <c r="G1368" s="9">
        <v>0</v>
      </c>
      <c r="H1368" s="9">
        <v>0</v>
      </c>
      <c r="I1368" s="10">
        <v>0</v>
      </c>
      <c r="J1368" s="9">
        <v>0.36389291119002998</v>
      </c>
      <c r="K1368" s="9">
        <v>0.36389291119002998</v>
      </c>
      <c r="L1368" s="9">
        <v>0.36389291119002998</v>
      </c>
      <c r="N1368" s="32">
        <f>IF('System Design'!$F$8=1,'Hourly Demand and Generation'!G1368*'System Design'!$F$21,IF('System Design'!$F$8=2,'Hourly Demand and Generation'!H1368*'System Design'!$F$21,IF('System Design'!$F$8=3,'Hourly Demand and Generation'!I1368*'System Design'!$F$21)))</f>
        <v>0</v>
      </c>
      <c r="O1368" s="32">
        <f>IF('System Design'!$F$8=1,'Hourly Demand and Generation'!J1368*'System Design'!$F$22,IF('System Design'!$F$8=2,'Hourly Demand and Generation'!K1368*'System Design'!$F$22,IF('System Design'!$F$8=3,'Hourly Demand and Generation'!L1368*'System Design'!$F$22)))</f>
        <v>909.73227797507491</v>
      </c>
      <c r="Q1368" s="32">
        <f t="shared" si="300"/>
        <v>0</v>
      </c>
      <c r="R1368" s="32">
        <f t="shared" si="305"/>
        <v>5400</v>
      </c>
      <c r="S1368" s="32">
        <f t="shared" si="306"/>
        <v>0</v>
      </c>
      <c r="T1368" s="32">
        <f t="shared" si="307"/>
        <v>21600</v>
      </c>
      <c r="U1368" s="32">
        <f t="shared" si="308"/>
        <v>0</v>
      </c>
      <c r="V1368" s="32">
        <f t="shared" si="301"/>
        <v>353.98227797507491</v>
      </c>
      <c r="W1368" s="32">
        <f t="shared" si="309"/>
        <v>353.98227797507491</v>
      </c>
      <c r="X1368" s="32">
        <f t="shared" si="310"/>
        <v>353.98227797507491</v>
      </c>
    </row>
    <row r="1369" spans="1:24" x14ac:dyDescent="0.25">
      <c r="A1369" s="2"/>
      <c r="B1369" s="2" t="s">
        <v>3</v>
      </c>
      <c r="C1369" s="2">
        <f t="shared" si="302"/>
        <v>57</v>
      </c>
      <c r="D1369" s="2">
        <f t="shared" si="303"/>
        <v>21</v>
      </c>
      <c r="E1369" s="2">
        <f t="shared" si="304"/>
        <v>1365</v>
      </c>
      <c r="F1369" s="11">
        <v>526.5</v>
      </c>
      <c r="G1369" s="9">
        <v>0</v>
      </c>
      <c r="H1369" s="9">
        <v>0</v>
      </c>
      <c r="I1369" s="10">
        <v>0</v>
      </c>
      <c r="J1369" s="9">
        <v>0.36389291119002998</v>
      </c>
      <c r="K1369" s="9">
        <v>0.36389291119002998</v>
      </c>
      <c r="L1369" s="9">
        <v>0.36389291119002998</v>
      </c>
      <c r="N1369" s="32">
        <f>IF('System Design'!$F$8=1,'Hourly Demand and Generation'!G1369*'System Design'!$F$21,IF('System Design'!$F$8=2,'Hourly Demand and Generation'!H1369*'System Design'!$F$21,IF('System Design'!$F$8=3,'Hourly Demand and Generation'!I1369*'System Design'!$F$21)))</f>
        <v>0</v>
      </c>
      <c r="O1369" s="32">
        <f>IF('System Design'!$F$8=1,'Hourly Demand and Generation'!J1369*'System Design'!$F$22,IF('System Design'!$F$8=2,'Hourly Demand and Generation'!K1369*'System Design'!$F$22,IF('System Design'!$F$8=3,'Hourly Demand and Generation'!L1369*'System Design'!$F$22)))</f>
        <v>909.73227797507491</v>
      </c>
      <c r="Q1369" s="32">
        <f t="shared" si="300"/>
        <v>0</v>
      </c>
      <c r="R1369" s="32">
        <f t="shared" si="305"/>
        <v>5400</v>
      </c>
      <c r="S1369" s="32">
        <f t="shared" si="306"/>
        <v>0</v>
      </c>
      <c r="T1369" s="32">
        <f t="shared" si="307"/>
        <v>21600</v>
      </c>
      <c r="U1369" s="32">
        <f t="shared" si="308"/>
        <v>0</v>
      </c>
      <c r="V1369" s="32">
        <f t="shared" si="301"/>
        <v>383.23227797507491</v>
      </c>
      <c r="W1369" s="32">
        <f t="shared" si="309"/>
        <v>383.23227797507491</v>
      </c>
      <c r="X1369" s="32">
        <f t="shared" si="310"/>
        <v>383.23227797507491</v>
      </c>
    </row>
    <row r="1370" spans="1:24" x14ac:dyDescent="0.25">
      <c r="A1370" s="2"/>
      <c r="B1370" s="2" t="s">
        <v>3</v>
      </c>
      <c r="C1370" s="2">
        <f t="shared" si="302"/>
        <v>57</v>
      </c>
      <c r="D1370" s="2">
        <f t="shared" si="303"/>
        <v>22</v>
      </c>
      <c r="E1370" s="2">
        <f t="shared" si="304"/>
        <v>1366</v>
      </c>
      <c r="F1370" s="11">
        <v>497.25</v>
      </c>
      <c r="G1370" s="9">
        <v>0</v>
      </c>
      <c r="H1370" s="9">
        <v>0</v>
      </c>
      <c r="I1370" s="10">
        <v>0</v>
      </c>
      <c r="J1370" s="9">
        <v>0.38410918403392003</v>
      </c>
      <c r="K1370" s="9">
        <v>0.38410918403392003</v>
      </c>
      <c r="L1370" s="9">
        <v>0.38410918403392003</v>
      </c>
      <c r="N1370" s="32">
        <f>IF('System Design'!$F$8=1,'Hourly Demand and Generation'!G1370*'System Design'!$F$21,IF('System Design'!$F$8=2,'Hourly Demand and Generation'!H1370*'System Design'!$F$21,IF('System Design'!$F$8=3,'Hourly Demand and Generation'!I1370*'System Design'!$F$21)))</f>
        <v>0</v>
      </c>
      <c r="O1370" s="32">
        <f>IF('System Design'!$F$8=1,'Hourly Demand and Generation'!J1370*'System Design'!$F$22,IF('System Design'!$F$8=2,'Hourly Demand and Generation'!K1370*'System Design'!$F$22,IF('System Design'!$F$8=3,'Hourly Demand and Generation'!L1370*'System Design'!$F$22)))</f>
        <v>960.27296008480005</v>
      </c>
      <c r="Q1370" s="32">
        <f t="shared" si="300"/>
        <v>0</v>
      </c>
      <c r="R1370" s="32">
        <f t="shared" si="305"/>
        <v>5400</v>
      </c>
      <c r="S1370" s="32">
        <f t="shared" si="306"/>
        <v>0</v>
      </c>
      <c r="T1370" s="32">
        <f t="shared" si="307"/>
        <v>21600</v>
      </c>
      <c r="U1370" s="32">
        <f t="shared" si="308"/>
        <v>0</v>
      </c>
      <c r="V1370" s="32">
        <f t="shared" si="301"/>
        <v>463.02296008480005</v>
      </c>
      <c r="W1370" s="32">
        <f t="shared" si="309"/>
        <v>463.02296008480005</v>
      </c>
      <c r="X1370" s="32">
        <f t="shared" si="310"/>
        <v>463.02296008480005</v>
      </c>
    </row>
    <row r="1371" spans="1:24" x14ac:dyDescent="0.25">
      <c r="A1371" s="2"/>
      <c r="B1371" s="2" t="s">
        <v>3</v>
      </c>
      <c r="C1371" s="2">
        <f t="shared" si="302"/>
        <v>57</v>
      </c>
      <c r="D1371" s="2">
        <f t="shared" si="303"/>
        <v>23</v>
      </c>
      <c r="E1371" s="2">
        <f t="shared" si="304"/>
        <v>1367</v>
      </c>
      <c r="F1371" s="11">
        <v>468</v>
      </c>
      <c r="G1371" s="9">
        <v>0</v>
      </c>
      <c r="H1371" s="9">
        <v>0</v>
      </c>
      <c r="I1371" s="10">
        <v>0</v>
      </c>
      <c r="J1371" s="9">
        <v>0.32346036550224899</v>
      </c>
      <c r="K1371" s="9">
        <v>0.32346036550224899</v>
      </c>
      <c r="L1371" s="9">
        <v>0.32346036550224899</v>
      </c>
      <c r="N1371" s="32">
        <f>IF('System Design'!$F$8=1,'Hourly Demand and Generation'!G1371*'System Design'!$F$21,IF('System Design'!$F$8=2,'Hourly Demand and Generation'!H1371*'System Design'!$F$21,IF('System Design'!$F$8=3,'Hourly Demand and Generation'!I1371*'System Design'!$F$21)))</f>
        <v>0</v>
      </c>
      <c r="O1371" s="32">
        <f>IF('System Design'!$F$8=1,'Hourly Demand and Generation'!J1371*'System Design'!$F$22,IF('System Design'!$F$8=2,'Hourly Demand and Generation'!K1371*'System Design'!$F$22,IF('System Design'!$F$8=3,'Hourly Demand and Generation'!L1371*'System Design'!$F$22)))</f>
        <v>808.65091375562247</v>
      </c>
      <c r="Q1371" s="32">
        <f t="shared" si="300"/>
        <v>0</v>
      </c>
      <c r="R1371" s="32">
        <f t="shared" si="305"/>
        <v>5400</v>
      </c>
      <c r="S1371" s="32">
        <f t="shared" si="306"/>
        <v>0</v>
      </c>
      <c r="T1371" s="32">
        <f t="shared" si="307"/>
        <v>21600</v>
      </c>
      <c r="U1371" s="32">
        <f t="shared" si="308"/>
        <v>0</v>
      </c>
      <c r="V1371" s="32">
        <f t="shared" si="301"/>
        <v>340.65091375562247</v>
      </c>
      <c r="W1371" s="32">
        <f t="shared" si="309"/>
        <v>340.65091375562247</v>
      </c>
      <c r="X1371" s="32">
        <f t="shared" si="310"/>
        <v>340.65091375562247</v>
      </c>
    </row>
    <row r="1372" spans="1:24" x14ac:dyDescent="0.25">
      <c r="A1372" s="2"/>
      <c r="B1372" s="2" t="s">
        <v>3</v>
      </c>
      <c r="C1372" s="2">
        <f t="shared" si="302"/>
        <v>57</v>
      </c>
      <c r="D1372" s="2">
        <f t="shared" si="303"/>
        <v>24</v>
      </c>
      <c r="E1372" s="2">
        <f t="shared" si="304"/>
        <v>1368</v>
      </c>
      <c r="F1372" s="11">
        <v>409.5</v>
      </c>
      <c r="G1372" s="9">
        <v>0</v>
      </c>
      <c r="H1372" s="9">
        <v>0</v>
      </c>
      <c r="I1372" s="10">
        <v>0</v>
      </c>
      <c r="J1372" s="9">
        <v>0.32346036550224899</v>
      </c>
      <c r="K1372" s="9">
        <v>0.32346036550224899</v>
      </c>
      <c r="L1372" s="9">
        <v>0.32346036550224899</v>
      </c>
      <c r="N1372" s="32">
        <f>IF('System Design'!$F$8=1,'Hourly Demand and Generation'!G1372*'System Design'!$F$21,IF('System Design'!$F$8=2,'Hourly Demand and Generation'!H1372*'System Design'!$F$21,IF('System Design'!$F$8=3,'Hourly Demand and Generation'!I1372*'System Design'!$F$21)))</f>
        <v>0</v>
      </c>
      <c r="O1372" s="32">
        <f>IF('System Design'!$F$8=1,'Hourly Demand and Generation'!J1372*'System Design'!$F$22,IF('System Design'!$F$8=2,'Hourly Demand and Generation'!K1372*'System Design'!$F$22,IF('System Design'!$F$8=3,'Hourly Demand and Generation'!L1372*'System Design'!$F$22)))</f>
        <v>808.65091375562247</v>
      </c>
      <c r="Q1372" s="32">
        <f t="shared" si="300"/>
        <v>0</v>
      </c>
      <c r="R1372" s="32">
        <f t="shared" si="305"/>
        <v>5400</v>
      </c>
      <c r="S1372" s="32">
        <f t="shared" si="306"/>
        <v>0</v>
      </c>
      <c r="T1372" s="32">
        <f t="shared" si="307"/>
        <v>21600</v>
      </c>
      <c r="U1372" s="32">
        <f t="shared" si="308"/>
        <v>0</v>
      </c>
      <c r="V1372" s="32">
        <f t="shared" si="301"/>
        <v>399.15091375562247</v>
      </c>
      <c r="W1372" s="32">
        <f t="shared" si="309"/>
        <v>399.15091375562247</v>
      </c>
      <c r="X1372" s="32">
        <f t="shared" si="310"/>
        <v>399.15091375562247</v>
      </c>
    </row>
    <row r="1373" spans="1:24" x14ac:dyDescent="0.25">
      <c r="A1373" s="2"/>
      <c r="B1373" s="2" t="s">
        <v>3</v>
      </c>
      <c r="C1373" s="2">
        <f>C1372+1</f>
        <v>58</v>
      </c>
      <c r="D1373" s="2">
        <v>1</v>
      </c>
      <c r="E1373" s="2">
        <f t="shared" si="304"/>
        <v>1369</v>
      </c>
      <c r="F1373" s="11">
        <v>351</v>
      </c>
      <c r="G1373" s="9">
        <v>0</v>
      </c>
      <c r="H1373" s="9">
        <v>0</v>
      </c>
      <c r="I1373" s="9">
        <v>0</v>
      </c>
      <c r="J1373" s="9">
        <v>0.21073194607642301</v>
      </c>
      <c r="K1373" s="9">
        <v>0.48</v>
      </c>
      <c r="L1373" s="9">
        <v>0.48</v>
      </c>
      <c r="N1373" s="32">
        <f>IF('System Design'!$F$8=1,'Hourly Demand and Generation'!G1373*'System Design'!$F$21,IF('System Design'!$F$8=2,'Hourly Demand and Generation'!H1373*'System Design'!$F$21,IF('System Design'!$F$8=3,'Hourly Demand and Generation'!I1373*'System Design'!$F$21)))</f>
        <v>0</v>
      </c>
      <c r="O1373" s="32">
        <f>IF('System Design'!$F$8=1,'Hourly Demand and Generation'!J1373*'System Design'!$F$22,IF('System Design'!$F$8=2,'Hourly Demand and Generation'!K1373*'System Design'!$F$22,IF('System Design'!$F$8=3,'Hourly Demand and Generation'!L1373*'System Design'!$F$22)))</f>
        <v>1200</v>
      </c>
      <c r="Q1373" s="32">
        <f t="shared" si="300"/>
        <v>0</v>
      </c>
      <c r="R1373" s="32">
        <f t="shared" si="305"/>
        <v>5400</v>
      </c>
      <c r="S1373" s="32">
        <f t="shared" si="306"/>
        <v>0</v>
      </c>
      <c r="T1373" s="32">
        <f t="shared" si="307"/>
        <v>21600</v>
      </c>
      <c r="U1373" s="32">
        <f t="shared" si="308"/>
        <v>0</v>
      </c>
      <c r="V1373" s="32">
        <f t="shared" si="301"/>
        <v>849</v>
      </c>
      <c r="W1373" s="32">
        <f t="shared" si="309"/>
        <v>849</v>
      </c>
      <c r="X1373" s="32">
        <f t="shared" si="310"/>
        <v>849</v>
      </c>
    </row>
    <row r="1374" spans="1:24" x14ac:dyDescent="0.25">
      <c r="A1374" s="2"/>
      <c r="B1374" s="2" t="s">
        <v>3</v>
      </c>
      <c r="C1374" s="2">
        <f>C1373</f>
        <v>58</v>
      </c>
      <c r="D1374" s="2">
        <f>D1373+1</f>
        <v>2</v>
      </c>
      <c r="E1374" s="2">
        <f t="shared" si="304"/>
        <v>1370</v>
      </c>
      <c r="F1374" s="11">
        <v>321.75</v>
      </c>
      <c r="G1374" s="9">
        <v>0</v>
      </c>
      <c r="H1374" s="9">
        <v>0</v>
      </c>
      <c r="I1374" s="10">
        <v>0</v>
      </c>
      <c r="J1374" s="9">
        <v>0.18965875146878</v>
      </c>
      <c r="K1374" s="9">
        <v>0.432</v>
      </c>
      <c r="L1374" s="9">
        <v>0.432</v>
      </c>
      <c r="N1374" s="32">
        <f>IF('System Design'!$F$8=1,'Hourly Demand and Generation'!G1374*'System Design'!$F$21,IF('System Design'!$F$8=2,'Hourly Demand and Generation'!H1374*'System Design'!$F$21,IF('System Design'!$F$8=3,'Hourly Demand and Generation'!I1374*'System Design'!$F$21)))</f>
        <v>0</v>
      </c>
      <c r="O1374" s="32">
        <f>IF('System Design'!$F$8=1,'Hourly Demand and Generation'!J1374*'System Design'!$F$22,IF('System Design'!$F$8=2,'Hourly Demand and Generation'!K1374*'System Design'!$F$22,IF('System Design'!$F$8=3,'Hourly Demand and Generation'!L1374*'System Design'!$F$22)))</f>
        <v>1080</v>
      </c>
      <c r="Q1374" s="32">
        <f t="shared" si="300"/>
        <v>0</v>
      </c>
      <c r="R1374" s="32">
        <f t="shared" si="305"/>
        <v>5400</v>
      </c>
      <c r="S1374" s="32">
        <f t="shared" si="306"/>
        <v>0</v>
      </c>
      <c r="T1374" s="32">
        <f t="shared" si="307"/>
        <v>21600</v>
      </c>
      <c r="U1374" s="32">
        <f t="shared" si="308"/>
        <v>0</v>
      </c>
      <c r="V1374" s="32">
        <f t="shared" si="301"/>
        <v>758.25</v>
      </c>
      <c r="W1374" s="32">
        <f t="shared" si="309"/>
        <v>758.25</v>
      </c>
      <c r="X1374" s="32">
        <f t="shared" si="310"/>
        <v>758.25</v>
      </c>
    </row>
    <row r="1375" spans="1:24" x14ac:dyDescent="0.25">
      <c r="A1375" s="2"/>
      <c r="B1375" s="2" t="s">
        <v>3</v>
      </c>
      <c r="C1375" s="2">
        <f t="shared" ref="C1375:C1396" si="311">C1374</f>
        <v>58</v>
      </c>
      <c r="D1375" s="2">
        <f t="shared" ref="D1375:D1396" si="312">D1374+1</f>
        <v>3</v>
      </c>
      <c r="E1375" s="2">
        <f t="shared" si="304"/>
        <v>1371</v>
      </c>
      <c r="F1375" s="11">
        <v>292.5</v>
      </c>
      <c r="G1375" s="9">
        <v>0</v>
      </c>
      <c r="H1375" s="9">
        <v>0</v>
      </c>
      <c r="I1375" s="10">
        <v>0</v>
      </c>
      <c r="J1375" s="9">
        <v>0.18965875146878</v>
      </c>
      <c r="K1375" s="9">
        <v>0.432</v>
      </c>
      <c r="L1375" s="9">
        <v>0.432</v>
      </c>
      <c r="N1375" s="32">
        <f>IF('System Design'!$F$8=1,'Hourly Demand and Generation'!G1375*'System Design'!$F$21,IF('System Design'!$F$8=2,'Hourly Demand and Generation'!H1375*'System Design'!$F$21,IF('System Design'!$F$8=3,'Hourly Demand and Generation'!I1375*'System Design'!$F$21)))</f>
        <v>0</v>
      </c>
      <c r="O1375" s="32">
        <f>IF('System Design'!$F$8=1,'Hourly Demand and Generation'!J1375*'System Design'!$F$22,IF('System Design'!$F$8=2,'Hourly Demand and Generation'!K1375*'System Design'!$F$22,IF('System Design'!$F$8=3,'Hourly Demand and Generation'!L1375*'System Design'!$F$22)))</f>
        <v>1080</v>
      </c>
      <c r="Q1375" s="32">
        <f t="shared" si="300"/>
        <v>0</v>
      </c>
      <c r="R1375" s="32">
        <f t="shared" si="305"/>
        <v>5400</v>
      </c>
      <c r="S1375" s="32">
        <f t="shared" si="306"/>
        <v>0</v>
      </c>
      <c r="T1375" s="32">
        <f t="shared" si="307"/>
        <v>21600</v>
      </c>
      <c r="U1375" s="32">
        <f t="shared" si="308"/>
        <v>0</v>
      </c>
      <c r="V1375" s="32">
        <f t="shared" si="301"/>
        <v>787.5</v>
      </c>
      <c r="W1375" s="32">
        <f t="shared" si="309"/>
        <v>787.5</v>
      </c>
      <c r="X1375" s="32">
        <f t="shared" si="310"/>
        <v>787.5</v>
      </c>
    </row>
    <row r="1376" spans="1:24" x14ac:dyDescent="0.25">
      <c r="A1376" s="2"/>
      <c r="B1376" s="2" t="s">
        <v>3</v>
      </c>
      <c r="C1376" s="2">
        <f t="shared" si="311"/>
        <v>58</v>
      </c>
      <c r="D1376" s="2">
        <f t="shared" si="312"/>
        <v>4</v>
      </c>
      <c r="E1376" s="2">
        <f t="shared" si="304"/>
        <v>1372</v>
      </c>
      <c r="F1376" s="11">
        <v>351</v>
      </c>
      <c r="G1376" s="9">
        <v>0</v>
      </c>
      <c r="H1376" s="9">
        <v>0</v>
      </c>
      <c r="I1376" s="10">
        <v>0</v>
      </c>
      <c r="J1376" s="9">
        <v>0.21073194607642301</v>
      </c>
      <c r="K1376" s="9">
        <v>0.48</v>
      </c>
      <c r="L1376" s="9">
        <v>0.48</v>
      </c>
      <c r="N1376" s="32">
        <f>IF('System Design'!$F$8=1,'Hourly Demand and Generation'!G1376*'System Design'!$F$21,IF('System Design'!$F$8=2,'Hourly Demand and Generation'!H1376*'System Design'!$F$21,IF('System Design'!$F$8=3,'Hourly Demand and Generation'!I1376*'System Design'!$F$21)))</f>
        <v>0</v>
      </c>
      <c r="O1376" s="32">
        <f>IF('System Design'!$F$8=1,'Hourly Demand and Generation'!J1376*'System Design'!$F$22,IF('System Design'!$F$8=2,'Hourly Demand and Generation'!K1376*'System Design'!$F$22,IF('System Design'!$F$8=3,'Hourly Demand and Generation'!L1376*'System Design'!$F$22)))</f>
        <v>1200</v>
      </c>
      <c r="Q1376" s="32">
        <f t="shared" si="300"/>
        <v>0</v>
      </c>
      <c r="R1376" s="32">
        <f t="shared" si="305"/>
        <v>5400</v>
      </c>
      <c r="S1376" s="32">
        <f t="shared" si="306"/>
        <v>0</v>
      </c>
      <c r="T1376" s="32">
        <f t="shared" si="307"/>
        <v>21600</v>
      </c>
      <c r="U1376" s="32">
        <f t="shared" si="308"/>
        <v>0</v>
      </c>
      <c r="V1376" s="32">
        <f t="shared" si="301"/>
        <v>849</v>
      </c>
      <c r="W1376" s="32">
        <f t="shared" si="309"/>
        <v>849</v>
      </c>
      <c r="X1376" s="32">
        <f t="shared" si="310"/>
        <v>849</v>
      </c>
    </row>
    <row r="1377" spans="1:24" x14ac:dyDescent="0.25">
      <c r="A1377" s="2"/>
      <c r="B1377" s="2" t="s">
        <v>3</v>
      </c>
      <c r="C1377" s="2">
        <f t="shared" si="311"/>
        <v>58</v>
      </c>
      <c r="D1377" s="2">
        <f t="shared" si="312"/>
        <v>5</v>
      </c>
      <c r="E1377" s="2">
        <f t="shared" si="304"/>
        <v>1373</v>
      </c>
      <c r="F1377" s="11">
        <v>380.25</v>
      </c>
      <c r="G1377" s="9">
        <v>0</v>
      </c>
      <c r="H1377" s="9">
        <v>0.02</v>
      </c>
      <c r="I1377" s="10">
        <v>0.04</v>
      </c>
      <c r="J1377" s="9">
        <v>0.16858555686113799</v>
      </c>
      <c r="K1377" s="9">
        <v>0.38400000000000001</v>
      </c>
      <c r="L1377" s="9">
        <v>0.38400000000000001</v>
      </c>
      <c r="N1377" s="32">
        <f>IF('System Design'!$F$8=1,'Hourly Demand and Generation'!G1377*'System Design'!$F$21,IF('System Design'!$F$8=2,'Hourly Demand and Generation'!H1377*'System Design'!$F$21,IF('System Design'!$F$8=3,'Hourly Demand and Generation'!I1377*'System Design'!$F$21)))</f>
        <v>20</v>
      </c>
      <c r="O1377" s="32">
        <f>IF('System Design'!$F$8=1,'Hourly Demand and Generation'!J1377*'System Design'!$F$22,IF('System Design'!$F$8=2,'Hourly Demand and Generation'!K1377*'System Design'!$F$22,IF('System Design'!$F$8=3,'Hourly Demand and Generation'!L1377*'System Design'!$F$22)))</f>
        <v>960</v>
      </c>
      <c r="Q1377" s="32">
        <f t="shared" si="300"/>
        <v>0</v>
      </c>
      <c r="R1377" s="32">
        <f t="shared" si="305"/>
        <v>5400</v>
      </c>
      <c r="S1377" s="32">
        <f t="shared" si="306"/>
        <v>0</v>
      </c>
      <c r="T1377" s="32">
        <f t="shared" si="307"/>
        <v>21600</v>
      </c>
      <c r="U1377" s="32">
        <f t="shared" si="308"/>
        <v>0</v>
      </c>
      <c r="V1377" s="32">
        <f t="shared" si="301"/>
        <v>599.75</v>
      </c>
      <c r="W1377" s="32">
        <f t="shared" si="309"/>
        <v>599.75</v>
      </c>
      <c r="X1377" s="32">
        <f t="shared" si="310"/>
        <v>599.75</v>
      </c>
    </row>
    <row r="1378" spans="1:24" x14ac:dyDescent="0.25">
      <c r="A1378" s="2"/>
      <c r="B1378" s="2" t="s">
        <v>3</v>
      </c>
      <c r="C1378" s="2">
        <f t="shared" si="311"/>
        <v>58</v>
      </c>
      <c r="D1378" s="2">
        <f t="shared" si="312"/>
        <v>6</v>
      </c>
      <c r="E1378" s="2">
        <f t="shared" si="304"/>
        <v>1374</v>
      </c>
      <c r="F1378" s="11">
        <v>409.5</v>
      </c>
      <c r="G1378" s="9">
        <v>0.04</v>
      </c>
      <c r="H1378" s="9">
        <v>6.25E-2</v>
      </c>
      <c r="I1378" s="10">
        <v>8.5000000000000006E-2</v>
      </c>
      <c r="J1378" s="9">
        <v>0.16858555686113799</v>
      </c>
      <c r="K1378" s="9">
        <v>0.38400000000000001</v>
      </c>
      <c r="L1378" s="9">
        <v>0.38400000000000001</v>
      </c>
      <c r="N1378" s="32">
        <f>IF('System Design'!$F$8=1,'Hourly Demand and Generation'!G1378*'System Design'!$F$21,IF('System Design'!$F$8=2,'Hourly Demand and Generation'!H1378*'System Design'!$F$21,IF('System Design'!$F$8=3,'Hourly Demand and Generation'!I1378*'System Design'!$F$21)))</f>
        <v>42.5</v>
      </c>
      <c r="O1378" s="32">
        <f>IF('System Design'!$F$8=1,'Hourly Demand and Generation'!J1378*'System Design'!$F$22,IF('System Design'!$F$8=2,'Hourly Demand and Generation'!K1378*'System Design'!$F$22,IF('System Design'!$F$8=3,'Hourly Demand and Generation'!L1378*'System Design'!$F$22)))</f>
        <v>960</v>
      </c>
      <c r="Q1378" s="32">
        <f t="shared" si="300"/>
        <v>0</v>
      </c>
      <c r="R1378" s="32">
        <f t="shared" si="305"/>
        <v>5400</v>
      </c>
      <c r="S1378" s="32">
        <f t="shared" si="306"/>
        <v>0</v>
      </c>
      <c r="T1378" s="32">
        <f t="shared" si="307"/>
        <v>21600</v>
      </c>
      <c r="U1378" s="32">
        <f t="shared" si="308"/>
        <v>0</v>
      </c>
      <c r="V1378" s="32">
        <f t="shared" si="301"/>
        <v>593</v>
      </c>
      <c r="W1378" s="32">
        <f t="shared" si="309"/>
        <v>593</v>
      </c>
      <c r="X1378" s="32">
        <f t="shared" si="310"/>
        <v>593</v>
      </c>
    </row>
    <row r="1379" spans="1:24" x14ac:dyDescent="0.25">
      <c r="A1379" s="2"/>
      <c r="B1379" s="2" t="s">
        <v>3</v>
      </c>
      <c r="C1379" s="2">
        <f t="shared" si="311"/>
        <v>58</v>
      </c>
      <c r="D1379" s="2">
        <f t="shared" si="312"/>
        <v>7</v>
      </c>
      <c r="E1379" s="2">
        <f t="shared" si="304"/>
        <v>1375</v>
      </c>
      <c r="F1379" s="11">
        <v>438.75</v>
      </c>
      <c r="G1379" s="9">
        <v>8.5000000000000006E-2</v>
      </c>
      <c r="H1379" s="9">
        <v>0.105</v>
      </c>
      <c r="I1379" s="10">
        <v>0.125</v>
      </c>
      <c r="J1379" s="9">
        <v>0.18965875146878</v>
      </c>
      <c r="K1379" s="9">
        <v>0.432</v>
      </c>
      <c r="L1379" s="9">
        <v>0.432</v>
      </c>
      <c r="N1379" s="32">
        <f>IF('System Design'!$F$8=1,'Hourly Demand and Generation'!G1379*'System Design'!$F$21,IF('System Design'!$F$8=2,'Hourly Demand and Generation'!H1379*'System Design'!$F$21,IF('System Design'!$F$8=3,'Hourly Demand and Generation'!I1379*'System Design'!$F$21)))</f>
        <v>62.5</v>
      </c>
      <c r="O1379" s="32">
        <f>IF('System Design'!$F$8=1,'Hourly Demand and Generation'!J1379*'System Design'!$F$22,IF('System Design'!$F$8=2,'Hourly Demand and Generation'!K1379*'System Design'!$F$22,IF('System Design'!$F$8=3,'Hourly Demand and Generation'!L1379*'System Design'!$F$22)))</f>
        <v>1080</v>
      </c>
      <c r="Q1379" s="32">
        <f t="shared" si="300"/>
        <v>0</v>
      </c>
      <c r="R1379" s="32">
        <f t="shared" si="305"/>
        <v>5400</v>
      </c>
      <c r="S1379" s="32">
        <f t="shared" si="306"/>
        <v>0</v>
      </c>
      <c r="T1379" s="32">
        <f t="shared" si="307"/>
        <v>21600</v>
      </c>
      <c r="U1379" s="32">
        <f t="shared" si="308"/>
        <v>0</v>
      </c>
      <c r="V1379" s="32">
        <f t="shared" si="301"/>
        <v>703.75</v>
      </c>
      <c r="W1379" s="32">
        <f t="shared" si="309"/>
        <v>703.75</v>
      </c>
      <c r="X1379" s="32">
        <f t="shared" si="310"/>
        <v>703.75</v>
      </c>
    </row>
    <row r="1380" spans="1:24" x14ac:dyDescent="0.25">
      <c r="A1380" s="2"/>
      <c r="B1380" s="2" t="s">
        <v>3</v>
      </c>
      <c r="C1380" s="2">
        <f t="shared" si="311"/>
        <v>58</v>
      </c>
      <c r="D1380" s="2">
        <f t="shared" si="312"/>
        <v>8</v>
      </c>
      <c r="E1380" s="2">
        <f t="shared" si="304"/>
        <v>1376</v>
      </c>
      <c r="F1380" s="11">
        <v>468</v>
      </c>
      <c r="G1380" s="9">
        <v>0.16500000000000001</v>
      </c>
      <c r="H1380" s="9">
        <v>0.1875</v>
      </c>
      <c r="I1380" s="10">
        <v>0.21</v>
      </c>
      <c r="J1380" s="9">
        <v>0.18965875146878</v>
      </c>
      <c r="K1380" s="9">
        <v>0.432</v>
      </c>
      <c r="L1380" s="9">
        <v>0.432</v>
      </c>
      <c r="N1380" s="32">
        <f>IF('System Design'!$F$8=1,'Hourly Demand and Generation'!G1380*'System Design'!$F$21,IF('System Design'!$F$8=2,'Hourly Demand and Generation'!H1380*'System Design'!$F$21,IF('System Design'!$F$8=3,'Hourly Demand and Generation'!I1380*'System Design'!$F$21)))</f>
        <v>105</v>
      </c>
      <c r="O1380" s="32">
        <f>IF('System Design'!$F$8=1,'Hourly Demand and Generation'!J1380*'System Design'!$F$22,IF('System Design'!$F$8=2,'Hourly Demand and Generation'!K1380*'System Design'!$F$22,IF('System Design'!$F$8=3,'Hourly Demand and Generation'!L1380*'System Design'!$F$22)))</f>
        <v>1080</v>
      </c>
      <c r="Q1380" s="32">
        <f t="shared" si="300"/>
        <v>0</v>
      </c>
      <c r="R1380" s="32">
        <f t="shared" si="305"/>
        <v>5400</v>
      </c>
      <c r="S1380" s="32">
        <f t="shared" si="306"/>
        <v>0</v>
      </c>
      <c r="T1380" s="32">
        <f t="shared" si="307"/>
        <v>21600</v>
      </c>
      <c r="U1380" s="32">
        <f t="shared" si="308"/>
        <v>0</v>
      </c>
      <c r="V1380" s="32">
        <f t="shared" si="301"/>
        <v>717</v>
      </c>
      <c r="W1380" s="32">
        <f t="shared" si="309"/>
        <v>717</v>
      </c>
      <c r="X1380" s="32">
        <f t="shared" si="310"/>
        <v>717</v>
      </c>
    </row>
    <row r="1381" spans="1:24" x14ac:dyDescent="0.25">
      <c r="A1381" s="2"/>
      <c r="B1381" s="2" t="s">
        <v>3</v>
      </c>
      <c r="C1381" s="2">
        <f t="shared" si="311"/>
        <v>58</v>
      </c>
      <c r="D1381" s="2">
        <f t="shared" si="312"/>
        <v>9</v>
      </c>
      <c r="E1381" s="2">
        <f t="shared" si="304"/>
        <v>1377</v>
      </c>
      <c r="F1381" s="11">
        <v>468</v>
      </c>
      <c r="G1381" s="9">
        <v>0.25</v>
      </c>
      <c r="H1381" s="9">
        <v>0.27</v>
      </c>
      <c r="I1381" s="10">
        <v>0.28999999999999998</v>
      </c>
      <c r="J1381" s="9">
        <v>0.16858555686113799</v>
      </c>
      <c r="K1381" s="9">
        <v>0.38400000000000001</v>
      </c>
      <c r="L1381" s="9">
        <v>0.38400000000000001</v>
      </c>
      <c r="N1381" s="32">
        <f>IF('System Design'!$F$8=1,'Hourly Demand and Generation'!G1381*'System Design'!$F$21,IF('System Design'!$F$8=2,'Hourly Demand and Generation'!H1381*'System Design'!$F$21,IF('System Design'!$F$8=3,'Hourly Demand and Generation'!I1381*'System Design'!$F$21)))</f>
        <v>145</v>
      </c>
      <c r="O1381" s="32">
        <f>IF('System Design'!$F$8=1,'Hourly Demand and Generation'!J1381*'System Design'!$F$22,IF('System Design'!$F$8=2,'Hourly Demand and Generation'!K1381*'System Design'!$F$22,IF('System Design'!$F$8=3,'Hourly Demand and Generation'!L1381*'System Design'!$F$22)))</f>
        <v>960</v>
      </c>
      <c r="Q1381" s="32">
        <f t="shared" si="300"/>
        <v>0</v>
      </c>
      <c r="R1381" s="32">
        <f t="shared" si="305"/>
        <v>5400</v>
      </c>
      <c r="S1381" s="32">
        <f t="shared" si="306"/>
        <v>0</v>
      </c>
      <c r="T1381" s="32">
        <f t="shared" si="307"/>
        <v>21600</v>
      </c>
      <c r="U1381" s="32">
        <f t="shared" si="308"/>
        <v>0</v>
      </c>
      <c r="V1381" s="32">
        <f t="shared" si="301"/>
        <v>637</v>
      </c>
      <c r="W1381" s="32">
        <f t="shared" si="309"/>
        <v>637</v>
      </c>
      <c r="X1381" s="32">
        <f t="shared" si="310"/>
        <v>637</v>
      </c>
    </row>
    <row r="1382" spans="1:24" x14ac:dyDescent="0.25">
      <c r="A1382" s="2"/>
      <c r="B1382" s="2" t="s">
        <v>3</v>
      </c>
      <c r="C1382" s="2">
        <f t="shared" si="311"/>
        <v>58</v>
      </c>
      <c r="D1382" s="2">
        <f t="shared" si="312"/>
        <v>10</v>
      </c>
      <c r="E1382" s="2">
        <f t="shared" si="304"/>
        <v>1378</v>
      </c>
      <c r="F1382" s="11">
        <v>456.3</v>
      </c>
      <c r="G1382" s="9">
        <v>0.33500000000000002</v>
      </c>
      <c r="H1382" s="9">
        <v>0.35499999999999998</v>
      </c>
      <c r="I1382" s="10">
        <v>0.375</v>
      </c>
      <c r="J1382" s="9">
        <v>0.18965875146878</v>
      </c>
      <c r="K1382" s="9">
        <v>0.432</v>
      </c>
      <c r="L1382" s="9">
        <v>0.432</v>
      </c>
      <c r="N1382" s="32">
        <f>IF('System Design'!$F$8=1,'Hourly Demand and Generation'!G1382*'System Design'!$F$21,IF('System Design'!$F$8=2,'Hourly Demand and Generation'!H1382*'System Design'!$F$21,IF('System Design'!$F$8=3,'Hourly Demand and Generation'!I1382*'System Design'!$F$21)))</f>
        <v>187.5</v>
      </c>
      <c r="O1382" s="32">
        <f>IF('System Design'!$F$8=1,'Hourly Demand and Generation'!J1382*'System Design'!$F$22,IF('System Design'!$F$8=2,'Hourly Demand and Generation'!K1382*'System Design'!$F$22,IF('System Design'!$F$8=3,'Hourly Demand and Generation'!L1382*'System Design'!$F$22)))</f>
        <v>1080</v>
      </c>
      <c r="Q1382" s="32">
        <f t="shared" si="300"/>
        <v>0</v>
      </c>
      <c r="R1382" s="32">
        <f t="shared" si="305"/>
        <v>5400</v>
      </c>
      <c r="S1382" s="32">
        <f t="shared" si="306"/>
        <v>0</v>
      </c>
      <c r="T1382" s="32">
        <f t="shared" si="307"/>
        <v>21600</v>
      </c>
      <c r="U1382" s="32">
        <f t="shared" si="308"/>
        <v>0</v>
      </c>
      <c r="V1382" s="32">
        <f t="shared" si="301"/>
        <v>811.2</v>
      </c>
      <c r="W1382" s="32">
        <f t="shared" si="309"/>
        <v>811.2</v>
      </c>
      <c r="X1382" s="32">
        <f t="shared" si="310"/>
        <v>811.2</v>
      </c>
    </row>
    <row r="1383" spans="1:24" x14ac:dyDescent="0.25">
      <c r="A1383" s="2"/>
      <c r="B1383" s="2" t="s">
        <v>3</v>
      </c>
      <c r="C1383" s="2">
        <f t="shared" si="311"/>
        <v>58</v>
      </c>
      <c r="D1383" s="2">
        <f t="shared" si="312"/>
        <v>11</v>
      </c>
      <c r="E1383" s="2">
        <f t="shared" si="304"/>
        <v>1379</v>
      </c>
      <c r="F1383" s="11">
        <v>450.45</v>
      </c>
      <c r="G1383" s="9">
        <v>0.41499999999999998</v>
      </c>
      <c r="H1383" s="9">
        <v>0.4375</v>
      </c>
      <c r="I1383" s="10">
        <v>0.46</v>
      </c>
      <c r="J1383" s="9">
        <v>0.16858555686113799</v>
      </c>
      <c r="K1383" s="9">
        <v>0.38400000000000001</v>
      </c>
      <c r="L1383" s="9">
        <v>0.38400000000000001</v>
      </c>
      <c r="N1383" s="32">
        <f>IF('System Design'!$F$8=1,'Hourly Demand and Generation'!G1383*'System Design'!$F$21,IF('System Design'!$F$8=2,'Hourly Demand and Generation'!H1383*'System Design'!$F$21,IF('System Design'!$F$8=3,'Hourly Demand and Generation'!I1383*'System Design'!$F$21)))</f>
        <v>230</v>
      </c>
      <c r="O1383" s="32">
        <f>IF('System Design'!$F$8=1,'Hourly Demand and Generation'!J1383*'System Design'!$F$22,IF('System Design'!$F$8=2,'Hourly Demand and Generation'!K1383*'System Design'!$F$22,IF('System Design'!$F$8=3,'Hourly Demand and Generation'!L1383*'System Design'!$F$22)))</f>
        <v>960</v>
      </c>
      <c r="Q1383" s="32">
        <f t="shared" si="300"/>
        <v>0</v>
      </c>
      <c r="R1383" s="32">
        <f t="shared" si="305"/>
        <v>5400</v>
      </c>
      <c r="S1383" s="32">
        <f t="shared" si="306"/>
        <v>0</v>
      </c>
      <c r="T1383" s="32">
        <f t="shared" si="307"/>
        <v>21600</v>
      </c>
      <c r="U1383" s="32">
        <f t="shared" si="308"/>
        <v>0</v>
      </c>
      <c r="V1383" s="32">
        <f t="shared" si="301"/>
        <v>739.55</v>
      </c>
      <c r="W1383" s="32">
        <f t="shared" si="309"/>
        <v>739.55</v>
      </c>
      <c r="X1383" s="32">
        <f t="shared" si="310"/>
        <v>739.55</v>
      </c>
    </row>
    <row r="1384" spans="1:24" x14ac:dyDescent="0.25">
      <c r="A1384" s="2"/>
      <c r="B1384" s="2" t="s">
        <v>3</v>
      </c>
      <c r="C1384" s="2">
        <f t="shared" si="311"/>
        <v>58</v>
      </c>
      <c r="D1384" s="2">
        <f t="shared" si="312"/>
        <v>12</v>
      </c>
      <c r="E1384" s="2">
        <f t="shared" si="304"/>
        <v>1380</v>
      </c>
      <c r="F1384" s="11">
        <v>450.45</v>
      </c>
      <c r="G1384" s="9">
        <v>0.5</v>
      </c>
      <c r="H1384" s="9">
        <v>0.5</v>
      </c>
      <c r="I1384" s="10">
        <v>0.5</v>
      </c>
      <c r="J1384" s="9">
        <v>0.15804895955731699</v>
      </c>
      <c r="K1384" s="9">
        <v>0.36</v>
      </c>
      <c r="L1384" s="9">
        <v>0.36</v>
      </c>
      <c r="N1384" s="32">
        <f>IF('System Design'!$F$8=1,'Hourly Demand and Generation'!G1384*'System Design'!$F$21,IF('System Design'!$F$8=2,'Hourly Demand and Generation'!H1384*'System Design'!$F$21,IF('System Design'!$F$8=3,'Hourly Demand and Generation'!I1384*'System Design'!$F$21)))</f>
        <v>250</v>
      </c>
      <c r="O1384" s="32">
        <f>IF('System Design'!$F$8=1,'Hourly Demand and Generation'!J1384*'System Design'!$F$22,IF('System Design'!$F$8=2,'Hourly Demand and Generation'!K1384*'System Design'!$F$22,IF('System Design'!$F$8=3,'Hourly Demand and Generation'!L1384*'System Design'!$F$22)))</f>
        <v>900</v>
      </c>
      <c r="Q1384" s="32">
        <f t="shared" si="300"/>
        <v>0</v>
      </c>
      <c r="R1384" s="32">
        <f t="shared" si="305"/>
        <v>5400</v>
      </c>
      <c r="S1384" s="32">
        <f t="shared" si="306"/>
        <v>0</v>
      </c>
      <c r="T1384" s="32">
        <f t="shared" si="307"/>
        <v>21600</v>
      </c>
      <c r="U1384" s="32">
        <f t="shared" si="308"/>
        <v>0</v>
      </c>
      <c r="V1384" s="32">
        <f t="shared" si="301"/>
        <v>699.55</v>
      </c>
      <c r="W1384" s="32">
        <f t="shared" si="309"/>
        <v>699.55</v>
      </c>
      <c r="X1384" s="32">
        <f t="shared" si="310"/>
        <v>699.55</v>
      </c>
    </row>
    <row r="1385" spans="1:24" x14ac:dyDescent="0.25">
      <c r="A1385" s="2"/>
      <c r="B1385" s="2" t="s">
        <v>3</v>
      </c>
      <c r="C1385" s="2">
        <f t="shared" si="311"/>
        <v>58</v>
      </c>
      <c r="D1385" s="2">
        <f t="shared" si="312"/>
        <v>13</v>
      </c>
      <c r="E1385" s="2">
        <f t="shared" si="304"/>
        <v>1381</v>
      </c>
      <c r="F1385" s="11">
        <v>468</v>
      </c>
      <c r="G1385" s="9">
        <v>0.41499999999999998</v>
      </c>
      <c r="H1385" s="9">
        <v>0.4375</v>
      </c>
      <c r="I1385" s="10">
        <v>0.46</v>
      </c>
      <c r="J1385" s="9">
        <v>0.16858555686113799</v>
      </c>
      <c r="K1385" s="9">
        <v>0.38400000000000001</v>
      </c>
      <c r="L1385" s="9">
        <v>0.38400000000000001</v>
      </c>
      <c r="N1385" s="32">
        <f>IF('System Design'!$F$8=1,'Hourly Demand and Generation'!G1385*'System Design'!$F$21,IF('System Design'!$F$8=2,'Hourly Demand and Generation'!H1385*'System Design'!$F$21,IF('System Design'!$F$8=3,'Hourly Demand and Generation'!I1385*'System Design'!$F$21)))</f>
        <v>230</v>
      </c>
      <c r="O1385" s="32">
        <f>IF('System Design'!$F$8=1,'Hourly Demand and Generation'!J1385*'System Design'!$F$22,IF('System Design'!$F$8=2,'Hourly Demand and Generation'!K1385*'System Design'!$F$22,IF('System Design'!$F$8=3,'Hourly Demand and Generation'!L1385*'System Design'!$F$22)))</f>
        <v>960</v>
      </c>
      <c r="Q1385" s="32">
        <f t="shared" si="300"/>
        <v>0</v>
      </c>
      <c r="R1385" s="32">
        <f t="shared" si="305"/>
        <v>5400</v>
      </c>
      <c r="S1385" s="32">
        <f t="shared" si="306"/>
        <v>0</v>
      </c>
      <c r="T1385" s="32">
        <f t="shared" si="307"/>
        <v>21600</v>
      </c>
      <c r="U1385" s="32">
        <f t="shared" si="308"/>
        <v>0</v>
      </c>
      <c r="V1385" s="32">
        <f t="shared" si="301"/>
        <v>722</v>
      </c>
      <c r="W1385" s="32">
        <f t="shared" si="309"/>
        <v>722</v>
      </c>
      <c r="X1385" s="32">
        <f t="shared" si="310"/>
        <v>722</v>
      </c>
    </row>
    <row r="1386" spans="1:24" x14ac:dyDescent="0.25">
      <c r="A1386" s="2"/>
      <c r="B1386" s="2" t="s">
        <v>3</v>
      </c>
      <c r="C1386" s="2">
        <f t="shared" si="311"/>
        <v>58</v>
      </c>
      <c r="D1386" s="2">
        <f t="shared" si="312"/>
        <v>14</v>
      </c>
      <c r="E1386" s="2">
        <f t="shared" si="304"/>
        <v>1382</v>
      </c>
      <c r="F1386" s="11">
        <v>468</v>
      </c>
      <c r="G1386" s="9">
        <v>0.33500000000000002</v>
      </c>
      <c r="H1386" s="9">
        <v>0.35499999999999998</v>
      </c>
      <c r="I1386" s="10">
        <v>0.375</v>
      </c>
      <c r="J1386" s="9">
        <v>0.179122154164959</v>
      </c>
      <c r="K1386" s="9">
        <v>0.40799999999999997</v>
      </c>
      <c r="L1386" s="9">
        <v>0.40799999999999997</v>
      </c>
      <c r="N1386" s="32">
        <f>IF('System Design'!$F$8=1,'Hourly Demand and Generation'!G1386*'System Design'!$F$21,IF('System Design'!$F$8=2,'Hourly Demand and Generation'!H1386*'System Design'!$F$21,IF('System Design'!$F$8=3,'Hourly Demand and Generation'!I1386*'System Design'!$F$21)))</f>
        <v>187.5</v>
      </c>
      <c r="O1386" s="32">
        <f>IF('System Design'!$F$8=1,'Hourly Demand and Generation'!J1386*'System Design'!$F$22,IF('System Design'!$F$8=2,'Hourly Demand and Generation'!K1386*'System Design'!$F$22,IF('System Design'!$F$8=3,'Hourly Demand and Generation'!L1386*'System Design'!$F$22)))</f>
        <v>1019.9999999999999</v>
      </c>
      <c r="Q1386" s="32">
        <f t="shared" si="300"/>
        <v>0</v>
      </c>
      <c r="R1386" s="32">
        <f t="shared" si="305"/>
        <v>5400</v>
      </c>
      <c r="S1386" s="32">
        <f t="shared" si="306"/>
        <v>0</v>
      </c>
      <c r="T1386" s="32">
        <f t="shared" si="307"/>
        <v>21600</v>
      </c>
      <c r="U1386" s="32">
        <f t="shared" si="308"/>
        <v>0</v>
      </c>
      <c r="V1386" s="32">
        <f t="shared" si="301"/>
        <v>739.5</v>
      </c>
      <c r="W1386" s="32">
        <f t="shared" si="309"/>
        <v>739.5</v>
      </c>
      <c r="X1386" s="32">
        <f t="shared" si="310"/>
        <v>739.5</v>
      </c>
    </row>
    <row r="1387" spans="1:24" x14ac:dyDescent="0.25">
      <c r="A1387" s="2"/>
      <c r="B1387" s="2" t="s">
        <v>3</v>
      </c>
      <c r="C1387" s="2">
        <f t="shared" si="311"/>
        <v>58</v>
      </c>
      <c r="D1387" s="2">
        <f t="shared" si="312"/>
        <v>15</v>
      </c>
      <c r="E1387" s="2">
        <f t="shared" si="304"/>
        <v>1383</v>
      </c>
      <c r="F1387" s="11">
        <v>497.25</v>
      </c>
      <c r="G1387" s="9">
        <v>0.25</v>
      </c>
      <c r="H1387" s="9">
        <v>0.27</v>
      </c>
      <c r="I1387" s="10">
        <v>0.28999999999999998</v>
      </c>
      <c r="J1387" s="9">
        <v>0.18965875146878</v>
      </c>
      <c r="K1387" s="9">
        <v>0.432</v>
      </c>
      <c r="L1387" s="9">
        <v>0.432</v>
      </c>
      <c r="N1387" s="32">
        <f>IF('System Design'!$F$8=1,'Hourly Demand and Generation'!G1387*'System Design'!$F$21,IF('System Design'!$F$8=2,'Hourly Demand and Generation'!H1387*'System Design'!$F$21,IF('System Design'!$F$8=3,'Hourly Demand and Generation'!I1387*'System Design'!$F$21)))</f>
        <v>145</v>
      </c>
      <c r="O1387" s="32">
        <f>IF('System Design'!$F$8=1,'Hourly Demand and Generation'!J1387*'System Design'!$F$22,IF('System Design'!$F$8=2,'Hourly Demand and Generation'!K1387*'System Design'!$F$22,IF('System Design'!$F$8=3,'Hourly Demand and Generation'!L1387*'System Design'!$F$22)))</f>
        <v>1080</v>
      </c>
      <c r="Q1387" s="32">
        <f t="shared" si="300"/>
        <v>0</v>
      </c>
      <c r="R1387" s="32">
        <f t="shared" si="305"/>
        <v>5400</v>
      </c>
      <c r="S1387" s="32">
        <f t="shared" si="306"/>
        <v>0</v>
      </c>
      <c r="T1387" s="32">
        <f t="shared" si="307"/>
        <v>21600</v>
      </c>
      <c r="U1387" s="32">
        <f t="shared" si="308"/>
        <v>0</v>
      </c>
      <c r="V1387" s="32">
        <f t="shared" si="301"/>
        <v>727.75</v>
      </c>
      <c r="W1387" s="32">
        <f t="shared" si="309"/>
        <v>727.75</v>
      </c>
      <c r="X1387" s="32">
        <f t="shared" si="310"/>
        <v>727.75</v>
      </c>
    </row>
    <row r="1388" spans="1:24" x14ac:dyDescent="0.25">
      <c r="A1388" s="2"/>
      <c r="B1388" s="2" t="s">
        <v>3</v>
      </c>
      <c r="C1388" s="2">
        <f t="shared" si="311"/>
        <v>58</v>
      </c>
      <c r="D1388" s="2">
        <f t="shared" si="312"/>
        <v>16</v>
      </c>
      <c r="E1388" s="2">
        <f t="shared" si="304"/>
        <v>1384</v>
      </c>
      <c r="F1388" s="11">
        <v>526.5</v>
      </c>
      <c r="G1388" s="9">
        <v>0.16500000000000001</v>
      </c>
      <c r="H1388" s="9">
        <v>0.1875</v>
      </c>
      <c r="I1388" s="10">
        <v>0.21</v>
      </c>
      <c r="J1388" s="9">
        <v>0.18965875146878</v>
      </c>
      <c r="K1388" s="9">
        <v>0.432</v>
      </c>
      <c r="L1388" s="9">
        <v>0.432</v>
      </c>
      <c r="N1388" s="32">
        <f>IF('System Design'!$F$8=1,'Hourly Demand and Generation'!G1388*'System Design'!$F$21,IF('System Design'!$F$8=2,'Hourly Demand and Generation'!H1388*'System Design'!$F$21,IF('System Design'!$F$8=3,'Hourly Demand and Generation'!I1388*'System Design'!$F$21)))</f>
        <v>105</v>
      </c>
      <c r="O1388" s="32">
        <f>IF('System Design'!$F$8=1,'Hourly Demand and Generation'!J1388*'System Design'!$F$22,IF('System Design'!$F$8=2,'Hourly Demand and Generation'!K1388*'System Design'!$F$22,IF('System Design'!$F$8=3,'Hourly Demand and Generation'!L1388*'System Design'!$F$22)))</f>
        <v>1080</v>
      </c>
      <c r="Q1388" s="32">
        <f t="shared" si="300"/>
        <v>0</v>
      </c>
      <c r="R1388" s="32">
        <f t="shared" si="305"/>
        <v>5400</v>
      </c>
      <c r="S1388" s="32">
        <f t="shared" si="306"/>
        <v>0</v>
      </c>
      <c r="T1388" s="32">
        <f t="shared" si="307"/>
        <v>21600</v>
      </c>
      <c r="U1388" s="32">
        <f t="shared" si="308"/>
        <v>0</v>
      </c>
      <c r="V1388" s="32">
        <f t="shared" si="301"/>
        <v>658.5</v>
      </c>
      <c r="W1388" s="32">
        <f t="shared" si="309"/>
        <v>658.5</v>
      </c>
      <c r="X1388" s="32">
        <f t="shared" si="310"/>
        <v>658.5</v>
      </c>
    </row>
    <row r="1389" spans="1:24" x14ac:dyDescent="0.25">
      <c r="A1389" s="2"/>
      <c r="B1389" s="2" t="s">
        <v>3</v>
      </c>
      <c r="C1389" s="2">
        <f t="shared" si="311"/>
        <v>58</v>
      </c>
      <c r="D1389" s="2">
        <f t="shared" si="312"/>
        <v>17</v>
      </c>
      <c r="E1389" s="2">
        <f t="shared" si="304"/>
        <v>1385</v>
      </c>
      <c r="F1389" s="11">
        <v>555.75</v>
      </c>
      <c r="G1389" s="9">
        <v>8.5000000000000006E-2</v>
      </c>
      <c r="H1389" s="9">
        <v>0.105</v>
      </c>
      <c r="I1389" s="10">
        <v>0.125</v>
      </c>
      <c r="J1389" s="9">
        <v>0.21073194607642301</v>
      </c>
      <c r="K1389" s="9">
        <v>0.48</v>
      </c>
      <c r="L1389" s="9">
        <v>0.48</v>
      </c>
      <c r="N1389" s="32">
        <f>IF('System Design'!$F$8=1,'Hourly Demand and Generation'!G1389*'System Design'!$F$21,IF('System Design'!$F$8=2,'Hourly Demand and Generation'!H1389*'System Design'!$F$21,IF('System Design'!$F$8=3,'Hourly Demand and Generation'!I1389*'System Design'!$F$21)))</f>
        <v>62.5</v>
      </c>
      <c r="O1389" s="32">
        <f>IF('System Design'!$F$8=1,'Hourly Demand and Generation'!J1389*'System Design'!$F$22,IF('System Design'!$F$8=2,'Hourly Demand and Generation'!K1389*'System Design'!$F$22,IF('System Design'!$F$8=3,'Hourly Demand and Generation'!L1389*'System Design'!$F$22)))</f>
        <v>1200</v>
      </c>
      <c r="Q1389" s="32">
        <f t="shared" si="300"/>
        <v>0</v>
      </c>
      <c r="R1389" s="32">
        <f t="shared" si="305"/>
        <v>5400</v>
      </c>
      <c r="S1389" s="32">
        <f t="shared" si="306"/>
        <v>0</v>
      </c>
      <c r="T1389" s="32">
        <f t="shared" si="307"/>
        <v>21600</v>
      </c>
      <c r="U1389" s="32">
        <f t="shared" si="308"/>
        <v>0</v>
      </c>
      <c r="V1389" s="32">
        <f t="shared" si="301"/>
        <v>706.75</v>
      </c>
      <c r="W1389" s="32">
        <f t="shared" si="309"/>
        <v>706.75</v>
      </c>
      <c r="X1389" s="32">
        <f t="shared" si="310"/>
        <v>706.75</v>
      </c>
    </row>
    <row r="1390" spans="1:24" x14ac:dyDescent="0.25">
      <c r="A1390" s="2"/>
      <c r="B1390" s="2" t="s">
        <v>3</v>
      </c>
      <c r="C1390" s="2">
        <f t="shared" si="311"/>
        <v>58</v>
      </c>
      <c r="D1390" s="2">
        <f t="shared" si="312"/>
        <v>18</v>
      </c>
      <c r="E1390" s="2">
        <f t="shared" si="304"/>
        <v>1386</v>
      </c>
      <c r="F1390" s="11">
        <v>585</v>
      </c>
      <c r="G1390" s="9">
        <v>0.04</v>
      </c>
      <c r="H1390" s="9">
        <v>6.25E-2</v>
      </c>
      <c r="I1390" s="10">
        <v>8.5000000000000006E-2</v>
      </c>
      <c r="J1390" s="9">
        <v>0.20019534877260201</v>
      </c>
      <c r="K1390" s="9">
        <v>0.45600000000000002</v>
      </c>
      <c r="L1390" s="9">
        <v>0.45600000000000002</v>
      </c>
      <c r="N1390" s="32">
        <f>IF('System Design'!$F$8=1,'Hourly Demand and Generation'!G1390*'System Design'!$F$21,IF('System Design'!$F$8=2,'Hourly Demand and Generation'!H1390*'System Design'!$F$21,IF('System Design'!$F$8=3,'Hourly Demand and Generation'!I1390*'System Design'!$F$21)))</f>
        <v>42.5</v>
      </c>
      <c r="O1390" s="32">
        <f>IF('System Design'!$F$8=1,'Hourly Demand and Generation'!J1390*'System Design'!$F$22,IF('System Design'!$F$8=2,'Hourly Demand and Generation'!K1390*'System Design'!$F$22,IF('System Design'!$F$8=3,'Hourly Demand and Generation'!L1390*'System Design'!$F$22)))</f>
        <v>1140</v>
      </c>
      <c r="Q1390" s="32">
        <f t="shared" si="300"/>
        <v>0</v>
      </c>
      <c r="R1390" s="32">
        <f t="shared" si="305"/>
        <v>5400</v>
      </c>
      <c r="S1390" s="32">
        <f t="shared" si="306"/>
        <v>0</v>
      </c>
      <c r="T1390" s="32">
        <f t="shared" si="307"/>
        <v>21600</v>
      </c>
      <c r="U1390" s="32">
        <f t="shared" si="308"/>
        <v>0</v>
      </c>
      <c r="V1390" s="32">
        <f t="shared" si="301"/>
        <v>597.5</v>
      </c>
      <c r="W1390" s="32">
        <f t="shared" si="309"/>
        <v>597.5</v>
      </c>
      <c r="X1390" s="32">
        <f t="shared" si="310"/>
        <v>597.5</v>
      </c>
    </row>
    <row r="1391" spans="1:24" x14ac:dyDescent="0.25">
      <c r="A1391" s="2"/>
      <c r="B1391" s="2" t="s">
        <v>3</v>
      </c>
      <c r="C1391" s="2">
        <f t="shared" si="311"/>
        <v>58</v>
      </c>
      <c r="D1391" s="2">
        <f t="shared" si="312"/>
        <v>19</v>
      </c>
      <c r="E1391" s="2">
        <f t="shared" si="304"/>
        <v>1387</v>
      </c>
      <c r="F1391" s="11">
        <v>567.45000000000005</v>
      </c>
      <c r="G1391" s="9">
        <v>0</v>
      </c>
      <c r="H1391" s="9">
        <v>0.02</v>
      </c>
      <c r="I1391" s="9">
        <v>0.04</v>
      </c>
      <c r="J1391" s="9">
        <v>0.18965875146878</v>
      </c>
      <c r="K1391" s="9">
        <v>0.432</v>
      </c>
      <c r="L1391" s="9">
        <v>0.432</v>
      </c>
      <c r="N1391" s="32">
        <f>IF('System Design'!$F$8=1,'Hourly Demand and Generation'!G1391*'System Design'!$F$21,IF('System Design'!$F$8=2,'Hourly Demand and Generation'!H1391*'System Design'!$F$21,IF('System Design'!$F$8=3,'Hourly Demand and Generation'!I1391*'System Design'!$F$21)))</f>
        <v>20</v>
      </c>
      <c r="O1391" s="32">
        <f>IF('System Design'!$F$8=1,'Hourly Demand and Generation'!J1391*'System Design'!$F$22,IF('System Design'!$F$8=2,'Hourly Demand and Generation'!K1391*'System Design'!$F$22,IF('System Design'!$F$8=3,'Hourly Demand and Generation'!L1391*'System Design'!$F$22)))</f>
        <v>1080</v>
      </c>
      <c r="Q1391" s="32">
        <f t="shared" si="300"/>
        <v>0</v>
      </c>
      <c r="R1391" s="32">
        <f t="shared" si="305"/>
        <v>5400</v>
      </c>
      <c r="S1391" s="32">
        <f t="shared" si="306"/>
        <v>0</v>
      </c>
      <c r="T1391" s="32">
        <f t="shared" si="307"/>
        <v>21600</v>
      </c>
      <c r="U1391" s="32">
        <f t="shared" si="308"/>
        <v>0</v>
      </c>
      <c r="V1391" s="32">
        <f t="shared" si="301"/>
        <v>532.54999999999995</v>
      </c>
      <c r="W1391" s="32">
        <f t="shared" si="309"/>
        <v>532.54999999999995</v>
      </c>
      <c r="X1391" s="32">
        <f t="shared" si="310"/>
        <v>532.54999999999995</v>
      </c>
    </row>
    <row r="1392" spans="1:24" x14ac:dyDescent="0.25">
      <c r="A1392" s="2"/>
      <c r="B1392" s="2" t="s">
        <v>3</v>
      </c>
      <c r="C1392" s="2">
        <f t="shared" si="311"/>
        <v>58</v>
      </c>
      <c r="D1392" s="2">
        <f t="shared" si="312"/>
        <v>20</v>
      </c>
      <c r="E1392" s="2">
        <f t="shared" si="304"/>
        <v>1388</v>
      </c>
      <c r="F1392" s="11">
        <v>555.75</v>
      </c>
      <c r="G1392" s="9">
        <v>0</v>
      </c>
      <c r="H1392" s="9">
        <v>0</v>
      </c>
      <c r="I1392" s="10">
        <v>0</v>
      </c>
      <c r="J1392" s="9">
        <v>0.18965875146878</v>
      </c>
      <c r="K1392" s="9">
        <v>0.432</v>
      </c>
      <c r="L1392" s="9">
        <v>0.432</v>
      </c>
      <c r="N1392" s="32">
        <f>IF('System Design'!$F$8=1,'Hourly Demand and Generation'!G1392*'System Design'!$F$21,IF('System Design'!$F$8=2,'Hourly Demand and Generation'!H1392*'System Design'!$F$21,IF('System Design'!$F$8=3,'Hourly Demand and Generation'!I1392*'System Design'!$F$21)))</f>
        <v>0</v>
      </c>
      <c r="O1392" s="32">
        <f>IF('System Design'!$F$8=1,'Hourly Demand and Generation'!J1392*'System Design'!$F$22,IF('System Design'!$F$8=2,'Hourly Demand and Generation'!K1392*'System Design'!$F$22,IF('System Design'!$F$8=3,'Hourly Demand and Generation'!L1392*'System Design'!$F$22)))</f>
        <v>1080</v>
      </c>
      <c r="Q1392" s="32">
        <f t="shared" si="300"/>
        <v>0</v>
      </c>
      <c r="R1392" s="32">
        <f t="shared" si="305"/>
        <v>5400</v>
      </c>
      <c r="S1392" s="32">
        <f t="shared" si="306"/>
        <v>0</v>
      </c>
      <c r="T1392" s="32">
        <f t="shared" si="307"/>
        <v>21600</v>
      </c>
      <c r="U1392" s="32">
        <f t="shared" si="308"/>
        <v>0</v>
      </c>
      <c r="V1392" s="32">
        <f t="shared" si="301"/>
        <v>524.25</v>
      </c>
      <c r="W1392" s="32">
        <f t="shared" si="309"/>
        <v>524.25</v>
      </c>
      <c r="X1392" s="32">
        <f t="shared" si="310"/>
        <v>524.25</v>
      </c>
    </row>
    <row r="1393" spans="1:24" x14ac:dyDescent="0.25">
      <c r="A1393" s="2"/>
      <c r="B1393" s="2" t="s">
        <v>3</v>
      </c>
      <c r="C1393" s="2">
        <f t="shared" si="311"/>
        <v>58</v>
      </c>
      <c r="D1393" s="2">
        <f t="shared" si="312"/>
        <v>21</v>
      </c>
      <c r="E1393" s="2">
        <f t="shared" si="304"/>
        <v>1389</v>
      </c>
      <c r="F1393" s="11">
        <v>526.5</v>
      </c>
      <c r="G1393" s="9">
        <v>0</v>
      </c>
      <c r="H1393" s="9">
        <v>0</v>
      </c>
      <c r="I1393" s="10">
        <v>0</v>
      </c>
      <c r="J1393" s="9">
        <v>0.18965875146878</v>
      </c>
      <c r="K1393" s="9">
        <v>0.432</v>
      </c>
      <c r="L1393" s="9">
        <v>0.432</v>
      </c>
      <c r="N1393" s="32">
        <f>IF('System Design'!$F$8=1,'Hourly Demand and Generation'!G1393*'System Design'!$F$21,IF('System Design'!$F$8=2,'Hourly Demand and Generation'!H1393*'System Design'!$F$21,IF('System Design'!$F$8=3,'Hourly Demand and Generation'!I1393*'System Design'!$F$21)))</f>
        <v>0</v>
      </c>
      <c r="O1393" s="32">
        <f>IF('System Design'!$F$8=1,'Hourly Demand and Generation'!J1393*'System Design'!$F$22,IF('System Design'!$F$8=2,'Hourly Demand and Generation'!K1393*'System Design'!$F$22,IF('System Design'!$F$8=3,'Hourly Demand and Generation'!L1393*'System Design'!$F$22)))</f>
        <v>1080</v>
      </c>
      <c r="Q1393" s="32">
        <f t="shared" si="300"/>
        <v>0</v>
      </c>
      <c r="R1393" s="32">
        <f t="shared" si="305"/>
        <v>5400</v>
      </c>
      <c r="S1393" s="32">
        <f t="shared" si="306"/>
        <v>0</v>
      </c>
      <c r="T1393" s="32">
        <f t="shared" si="307"/>
        <v>21600</v>
      </c>
      <c r="U1393" s="32">
        <f t="shared" si="308"/>
        <v>0</v>
      </c>
      <c r="V1393" s="32">
        <f t="shared" si="301"/>
        <v>553.5</v>
      </c>
      <c r="W1393" s="32">
        <f t="shared" si="309"/>
        <v>553.5</v>
      </c>
      <c r="X1393" s="32">
        <f t="shared" si="310"/>
        <v>553.5</v>
      </c>
    </row>
    <row r="1394" spans="1:24" x14ac:dyDescent="0.25">
      <c r="A1394" s="2"/>
      <c r="B1394" s="2" t="s">
        <v>3</v>
      </c>
      <c r="C1394" s="2">
        <f t="shared" si="311"/>
        <v>58</v>
      </c>
      <c r="D1394" s="2">
        <f t="shared" si="312"/>
        <v>22</v>
      </c>
      <c r="E1394" s="2">
        <f t="shared" si="304"/>
        <v>1390</v>
      </c>
      <c r="F1394" s="11">
        <v>497.25</v>
      </c>
      <c r="G1394" s="9">
        <v>0</v>
      </c>
      <c r="H1394" s="9">
        <v>0</v>
      </c>
      <c r="I1394" s="10">
        <v>0</v>
      </c>
      <c r="J1394" s="9">
        <v>0.20019534877260201</v>
      </c>
      <c r="K1394" s="9">
        <v>0.45600000000000002</v>
      </c>
      <c r="L1394" s="9">
        <v>0.45600000000000002</v>
      </c>
      <c r="N1394" s="32">
        <f>IF('System Design'!$F$8=1,'Hourly Demand and Generation'!G1394*'System Design'!$F$21,IF('System Design'!$F$8=2,'Hourly Demand and Generation'!H1394*'System Design'!$F$21,IF('System Design'!$F$8=3,'Hourly Demand and Generation'!I1394*'System Design'!$F$21)))</f>
        <v>0</v>
      </c>
      <c r="O1394" s="32">
        <f>IF('System Design'!$F$8=1,'Hourly Demand and Generation'!J1394*'System Design'!$F$22,IF('System Design'!$F$8=2,'Hourly Demand and Generation'!K1394*'System Design'!$F$22,IF('System Design'!$F$8=3,'Hourly Demand and Generation'!L1394*'System Design'!$F$22)))</f>
        <v>1140</v>
      </c>
      <c r="Q1394" s="32">
        <f t="shared" si="300"/>
        <v>0</v>
      </c>
      <c r="R1394" s="32">
        <f t="shared" si="305"/>
        <v>5400</v>
      </c>
      <c r="S1394" s="32">
        <f t="shared" si="306"/>
        <v>0</v>
      </c>
      <c r="T1394" s="32">
        <f t="shared" si="307"/>
        <v>21600</v>
      </c>
      <c r="U1394" s="32">
        <f t="shared" si="308"/>
        <v>0</v>
      </c>
      <c r="V1394" s="32">
        <f t="shared" si="301"/>
        <v>642.75</v>
      </c>
      <c r="W1394" s="32">
        <f t="shared" si="309"/>
        <v>642.75</v>
      </c>
      <c r="X1394" s="32">
        <f t="shared" si="310"/>
        <v>642.75</v>
      </c>
    </row>
    <row r="1395" spans="1:24" x14ac:dyDescent="0.25">
      <c r="A1395" s="2"/>
      <c r="B1395" s="2" t="s">
        <v>3</v>
      </c>
      <c r="C1395" s="2">
        <f t="shared" si="311"/>
        <v>58</v>
      </c>
      <c r="D1395" s="2">
        <f t="shared" si="312"/>
        <v>23</v>
      </c>
      <c r="E1395" s="2">
        <f t="shared" si="304"/>
        <v>1391</v>
      </c>
      <c r="F1395" s="11">
        <v>468</v>
      </c>
      <c r="G1395" s="9">
        <v>0</v>
      </c>
      <c r="H1395" s="9">
        <v>0</v>
      </c>
      <c r="I1395" s="10">
        <v>0</v>
      </c>
      <c r="J1395" s="9">
        <v>0.16858555686113799</v>
      </c>
      <c r="K1395" s="9">
        <v>0.38400000000000001</v>
      </c>
      <c r="L1395" s="9">
        <v>0.38400000000000001</v>
      </c>
      <c r="N1395" s="32">
        <f>IF('System Design'!$F$8=1,'Hourly Demand and Generation'!G1395*'System Design'!$F$21,IF('System Design'!$F$8=2,'Hourly Demand and Generation'!H1395*'System Design'!$F$21,IF('System Design'!$F$8=3,'Hourly Demand and Generation'!I1395*'System Design'!$F$21)))</f>
        <v>0</v>
      </c>
      <c r="O1395" s="32">
        <f>IF('System Design'!$F$8=1,'Hourly Demand and Generation'!J1395*'System Design'!$F$22,IF('System Design'!$F$8=2,'Hourly Demand and Generation'!K1395*'System Design'!$F$22,IF('System Design'!$F$8=3,'Hourly Demand and Generation'!L1395*'System Design'!$F$22)))</f>
        <v>960</v>
      </c>
      <c r="Q1395" s="32">
        <f t="shared" si="300"/>
        <v>0</v>
      </c>
      <c r="R1395" s="32">
        <f t="shared" si="305"/>
        <v>5400</v>
      </c>
      <c r="S1395" s="32">
        <f t="shared" si="306"/>
        <v>0</v>
      </c>
      <c r="T1395" s="32">
        <f t="shared" si="307"/>
        <v>21600</v>
      </c>
      <c r="U1395" s="32">
        <f t="shared" si="308"/>
        <v>0</v>
      </c>
      <c r="V1395" s="32">
        <f t="shared" si="301"/>
        <v>492</v>
      </c>
      <c r="W1395" s="32">
        <f t="shared" si="309"/>
        <v>492</v>
      </c>
      <c r="X1395" s="32">
        <f t="shared" si="310"/>
        <v>492</v>
      </c>
    </row>
    <row r="1396" spans="1:24" x14ac:dyDescent="0.25">
      <c r="A1396" s="2"/>
      <c r="B1396" s="2" t="s">
        <v>3</v>
      </c>
      <c r="C1396" s="2">
        <f t="shared" si="311"/>
        <v>58</v>
      </c>
      <c r="D1396" s="2">
        <f t="shared" si="312"/>
        <v>24</v>
      </c>
      <c r="E1396" s="2">
        <f t="shared" si="304"/>
        <v>1392</v>
      </c>
      <c r="F1396" s="11">
        <v>409.5</v>
      </c>
      <c r="G1396" s="9">
        <v>0</v>
      </c>
      <c r="H1396" s="9">
        <v>0</v>
      </c>
      <c r="I1396" s="10">
        <v>0</v>
      </c>
      <c r="J1396" s="9">
        <v>0.16858555686113799</v>
      </c>
      <c r="K1396" s="9">
        <v>0.38400000000000001</v>
      </c>
      <c r="L1396" s="9">
        <v>0.38400000000000001</v>
      </c>
      <c r="N1396" s="32">
        <f>IF('System Design'!$F$8=1,'Hourly Demand and Generation'!G1396*'System Design'!$F$21,IF('System Design'!$F$8=2,'Hourly Demand and Generation'!H1396*'System Design'!$F$21,IF('System Design'!$F$8=3,'Hourly Demand and Generation'!I1396*'System Design'!$F$21)))</f>
        <v>0</v>
      </c>
      <c r="O1396" s="32">
        <f>IF('System Design'!$F$8=1,'Hourly Demand and Generation'!J1396*'System Design'!$F$22,IF('System Design'!$F$8=2,'Hourly Demand and Generation'!K1396*'System Design'!$F$22,IF('System Design'!$F$8=3,'Hourly Demand and Generation'!L1396*'System Design'!$F$22)))</f>
        <v>960</v>
      </c>
      <c r="Q1396" s="32">
        <f t="shared" si="300"/>
        <v>0</v>
      </c>
      <c r="R1396" s="32">
        <f t="shared" si="305"/>
        <v>5400</v>
      </c>
      <c r="S1396" s="32">
        <f t="shared" si="306"/>
        <v>0</v>
      </c>
      <c r="T1396" s="32">
        <f t="shared" si="307"/>
        <v>21600</v>
      </c>
      <c r="U1396" s="32">
        <f t="shared" si="308"/>
        <v>0</v>
      </c>
      <c r="V1396" s="32">
        <f t="shared" si="301"/>
        <v>550.5</v>
      </c>
      <c r="W1396" s="32">
        <f t="shared" si="309"/>
        <v>550.5</v>
      </c>
      <c r="X1396" s="32">
        <f t="shared" si="310"/>
        <v>550.5</v>
      </c>
    </row>
    <row r="1397" spans="1:24" x14ac:dyDescent="0.25">
      <c r="A1397" s="2"/>
      <c r="B1397" s="2" t="s">
        <v>3</v>
      </c>
      <c r="C1397" s="2">
        <f>C1396+1</f>
        <v>59</v>
      </c>
      <c r="D1397" s="2">
        <v>1</v>
      </c>
      <c r="E1397" s="2">
        <f t="shared" si="304"/>
        <v>1393</v>
      </c>
      <c r="F1397" s="11">
        <v>351</v>
      </c>
      <c r="G1397" s="9">
        <v>0</v>
      </c>
      <c r="H1397" s="9">
        <v>0</v>
      </c>
      <c r="I1397" s="9">
        <v>0</v>
      </c>
      <c r="J1397" s="9">
        <v>0.48</v>
      </c>
      <c r="K1397" s="9">
        <v>0.48</v>
      </c>
      <c r="L1397" s="9">
        <v>0.48</v>
      </c>
      <c r="N1397" s="32">
        <f>IF('System Design'!$F$8=1,'Hourly Demand and Generation'!G1397*'System Design'!$F$21,IF('System Design'!$F$8=2,'Hourly Demand and Generation'!H1397*'System Design'!$F$21,IF('System Design'!$F$8=3,'Hourly Demand and Generation'!I1397*'System Design'!$F$21)))</f>
        <v>0</v>
      </c>
      <c r="O1397" s="32">
        <f>IF('System Design'!$F$8=1,'Hourly Demand and Generation'!J1397*'System Design'!$F$22,IF('System Design'!$F$8=2,'Hourly Demand and Generation'!K1397*'System Design'!$F$22,IF('System Design'!$F$8=3,'Hourly Demand and Generation'!L1397*'System Design'!$F$22)))</f>
        <v>1200</v>
      </c>
      <c r="Q1397" s="32">
        <f t="shared" si="300"/>
        <v>0</v>
      </c>
      <c r="R1397" s="32">
        <f t="shared" si="305"/>
        <v>5400</v>
      </c>
      <c r="S1397" s="32">
        <f t="shared" si="306"/>
        <v>0</v>
      </c>
      <c r="T1397" s="32">
        <f t="shared" si="307"/>
        <v>21600</v>
      </c>
      <c r="U1397" s="32">
        <f t="shared" si="308"/>
        <v>0</v>
      </c>
      <c r="V1397" s="32">
        <f t="shared" si="301"/>
        <v>849</v>
      </c>
      <c r="W1397" s="32">
        <f t="shared" si="309"/>
        <v>849</v>
      </c>
      <c r="X1397" s="32">
        <f t="shared" si="310"/>
        <v>849</v>
      </c>
    </row>
    <row r="1398" spans="1:24" x14ac:dyDescent="0.25">
      <c r="A1398" s="2"/>
      <c r="B1398" s="2" t="s">
        <v>3</v>
      </c>
      <c r="C1398" s="2">
        <f>C1397</f>
        <v>59</v>
      </c>
      <c r="D1398" s="2">
        <f>D1397+1</f>
        <v>2</v>
      </c>
      <c r="E1398" s="2">
        <f t="shared" si="304"/>
        <v>1394</v>
      </c>
      <c r="F1398" s="11">
        <v>321.75</v>
      </c>
      <c r="G1398" s="9">
        <v>0</v>
      </c>
      <c r="H1398" s="9">
        <v>0</v>
      </c>
      <c r="I1398" s="10">
        <v>0</v>
      </c>
      <c r="J1398" s="9">
        <v>0.432</v>
      </c>
      <c r="K1398" s="9">
        <v>0.432</v>
      </c>
      <c r="L1398" s="9">
        <v>0.432</v>
      </c>
      <c r="N1398" s="32">
        <f>IF('System Design'!$F$8=1,'Hourly Demand and Generation'!G1398*'System Design'!$F$21,IF('System Design'!$F$8=2,'Hourly Demand and Generation'!H1398*'System Design'!$F$21,IF('System Design'!$F$8=3,'Hourly Demand and Generation'!I1398*'System Design'!$F$21)))</f>
        <v>0</v>
      </c>
      <c r="O1398" s="32">
        <f>IF('System Design'!$F$8=1,'Hourly Demand and Generation'!J1398*'System Design'!$F$22,IF('System Design'!$F$8=2,'Hourly Demand and Generation'!K1398*'System Design'!$F$22,IF('System Design'!$F$8=3,'Hourly Demand and Generation'!L1398*'System Design'!$F$22)))</f>
        <v>1080</v>
      </c>
      <c r="Q1398" s="32">
        <f t="shared" si="300"/>
        <v>0</v>
      </c>
      <c r="R1398" s="32">
        <f t="shared" si="305"/>
        <v>5400</v>
      </c>
      <c r="S1398" s="32">
        <f t="shared" si="306"/>
        <v>0</v>
      </c>
      <c r="T1398" s="32">
        <f t="shared" si="307"/>
        <v>21600</v>
      </c>
      <c r="U1398" s="32">
        <f t="shared" si="308"/>
        <v>0</v>
      </c>
      <c r="V1398" s="32">
        <f t="shared" si="301"/>
        <v>758.25</v>
      </c>
      <c r="W1398" s="32">
        <f t="shared" si="309"/>
        <v>758.25</v>
      </c>
      <c r="X1398" s="32">
        <f t="shared" si="310"/>
        <v>758.25</v>
      </c>
    </row>
    <row r="1399" spans="1:24" x14ac:dyDescent="0.25">
      <c r="A1399" s="2"/>
      <c r="B1399" s="2" t="s">
        <v>3</v>
      </c>
      <c r="C1399" s="2">
        <f t="shared" ref="C1399:C1420" si="313">C1398</f>
        <v>59</v>
      </c>
      <c r="D1399" s="2">
        <f t="shared" ref="D1399:D1420" si="314">D1398+1</f>
        <v>3</v>
      </c>
      <c r="E1399" s="2">
        <f t="shared" si="304"/>
        <v>1395</v>
      </c>
      <c r="F1399" s="11">
        <v>292.5</v>
      </c>
      <c r="G1399" s="9">
        <v>0</v>
      </c>
      <c r="H1399" s="9">
        <v>0</v>
      </c>
      <c r="I1399" s="10">
        <v>0</v>
      </c>
      <c r="J1399" s="9">
        <v>0.432</v>
      </c>
      <c r="K1399" s="9">
        <v>0.432</v>
      </c>
      <c r="L1399" s="9">
        <v>0.432</v>
      </c>
      <c r="N1399" s="32">
        <f>IF('System Design'!$F$8=1,'Hourly Demand and Generation'!G1399*'System Design'!$F$21,IF('System Design'!$F$8=2,'Hourly Demand and Generation'!H1399*'System Design'!$F$21,IF('System Design'!$F$8=3,'Hourly Demand and Generation'!I1399*'System Design'!$F$21)))</f>
        <v>0</v>
      </c>
      <c r="O1399" s="32">
        <f>IF('System Design'!$F$8=1,'Hourly Demand and Generation'!J1399*'System Design'!$F$22,IF('System Design'!$F$8=2,'Hourly Demand and Generation'!K1399*'System Design'!$F$22,IF('System Design'!$F$8=3,'Hourly Demand and Generation'!L1399*'System Design'!$F$22)))</f>
        <v>1080</v>
      </c>
      <c r="Q1399" s="32">
        <f t="shared" si="300"/>
        <v>0</v>
      </c>
      <c r="R1399" s="32">
        <f t="shared" si="305"/>
        <v>5400</v>
      </c>
      <c r="S1399" s="32">
        <f t="shared" si="306"/>
        <v>0</v>
      </c>
      <c r="T1399" s="32">
        <f t="shared" si="307"/>
        <v>21600</v>
      </c>
      <c r="U1399" s="32">
        <f t="shared" si="308"/>
        <v>0</v>
      </c>
      <c r="V1399" s="32">
        <f t="shared" si="301"/>
        <v>787.5</v>
      </c>
      <c r="W1399" s="32">
        <f t="shared" si="309"/>
        <v>787.5</v>
      </c>
      <c r="X1399" s="32">
        <f t="shared" si="310"/>
        <v>787.5</v>
      </c>
    </row>
    <row r="1400" spans="1:24" x14ac:dyDescent="0.25">
      <c r="A1400" s="2"/>
      <c r="B1400" s="2" t="s">
        <v>3</v>
      </c>
      <c r="C1400" s="2">
        <f t="shared" si="313"/>
        <v>59</v>
      </c>
      <c r="D1400" s="2">
        <f t="shared" si="314"/>
        <v>4</v>
      </c>
      <c r="E1400" s="2">
        <f t="shared" si="304"/>
        <v>1396</v>
      </c>
      <c r="F1400" s="11">
        <v>351</v>
      </c>
      <c r="G1400" s="9">
        <v>0</v>
      </c>
      <c r="H1400" s="9">
        <v>0</v>
      </c>
      <c r="I1400" s="10">
        <v>0</v>
      </c>
      <c r="J1400" s="9">
        <v>0.48</v>
      </c>
      <c r="K1400" s="9">
        <v>0.48</v>
      </c>
      <c r="L1400" s="9">
        <v>0.48</v>
      </c>
      <c r="N1400" s="32">
        <f>IF('System Design'!$F$8=1,'Hourly Demand and Generation'!G1400*'System Design'!$F$21,IF('System Design'!$F$8=2,'Hourly Demand and Generation'!H1400*'System Design'!$F$21,IF('System Design'!$F$8=3,'Hourly Demand and Generation'!I1400*'System Design'!$F$21)))</f>
        <v>0</v>
      </c>
      <c r="O1400" s="32">
        <f>IF('System Design'!$F$8=1,'Hourly Demand and Generation'!J1400*'System Design'!$F$22,IF('System Design'!$F$8=2,'Hourly Demand and Generation'!K1400*'System Design'!$F$22,IF('System Design'!$F$8=3,'Hourly Demand and Generation'!L1400*'System Design'!$F$22)))</f>
        <v>1200</v>
      </c>
      <c r="Q1400" s="32">
        <f t="shared" si="300"/>
        <v>0</v>
      </c>
      <c r="R1400" s="32">
        <f t="shared" si="305"/>
        <v>5400</v>
      </c>
      <c r="S1400" s="32">
        <f t="shared" si="306"/>
        <v>0</v>
      </c>
      <c r="T1400" s="32">
        <f t="shared" si="307"/>
        <v>21600</v>
      </c>
      <c r="U1400" s="32">
        <f t="shared" si="308"/>
        <v>0</v>
      </c>
      <c r="V1400" s="32">
        <f t="shared" si="301"/>
        <v>849</v>
      </c>
      <c r="W1400" s="32">
        <f t="shared" si="309"/>
        <v>849</v>
      </c>
      <c r="X1400" s="32">
        <f t="shared" si="310"/>
        <v>849</v>
      </c>
    </row>
    <row r="1401" spans="1:24" x14ac:dyDescent="0.25">
      <c r="A1401" s="2"/>
      <c r="B1401" s="2" t="s">
        <v>3</v>
      </c>
      <c r="C1401" s="2">
        <f t="shared" si="313"/>
        <v>59</v>
      </c>
      <c r="D1401" s="2">
        <f t="shared" si="314"/>
        <v>5</v>
      </c>
      <c r="E1401" s="2">
        <f t="shared" si="304"/>
        <v>1397</v>
      </c>
      <c r="F1401" s="11">
        <v>380.25</v>
      </c>
      <c r="G1401" s="9">
        <v>0</v>
      </c>
      <c r="H1401" s="9">
        <v>0.02</v>
      </c>
      <c r="I1401" s="10">
        <v>0.04</v>
      </c>
      <c r="J1401" s="9">
        <v>0.38400000000000001</v>
      </c>
      <c r="K1401" s="9">
        <v>0.38400000000000001</v>
      </c>
      <c r="L1401" s="9">
        <v>0.38400000000000001</v>
      </c>
      <c r="N1401" s="32">
        <f>IF('System Design'!$F$8=1,'Hourly Demand and Generation'!G1401*'System Design'!$F$21,IF('System Design'!$F$8=2,'Hourly Demand and Generation'!H1401*'System Design'!$F$21,IF('System Design'!$F$8=3,'Hourly Demand and Generation'!I1401*'System Design'!$F$21)))</f>
        <v>20</v>
      </c>
      <c r="O1401" s="32">
        <f>IF('System Design'!$F$8=1,'Hourly Demand and Generation'!J1401*'System Design'!$F$22,IF('System Design'!$F$8=2,'Hourly Demand and Generation'!K1401*'System Design'!$F$22,IF('System Design'!$F$8=3,'Hourly Demand and Generation'!L1401*'System Design'!$F$22)))</f>
        <v>960</v>
      </c>
      <c r="Q1401" s="32">
        <f t="shared" si="300"/>
        <v>0</v>
      </c>
      <c r="R1401" s="32">
        <f t="shared" si="305"/>
        <v>5400</v>
      </c>
      <c r="S1401" s="32">
        <f t="shared" si="306"/>
        <v>0</v>
      </c>
      <c r="T1401" s="32">
        <f t="shared" si="307"/>
        <v>21600</v>
      </c>
      <c r="U1401" s="32">
        <f t="shared" si="308"/>
        <v>0</v>
      </c>
      <c r="V1401" s="32">
        <f t="shared" si="301"/>
        <v>599.75</v>
      </c>
      <c r="W1401" s="32">
        <f t="shared" si="309"/>
        <v>599.75</v>
      </c>
      <c r="X1401" s="32">
        <f t="shared" si="310"/>
        <v>599.75</v>
      </c>
    </row>
    <row r="1402" spans="1:24" x14ac:dyDescent="0.25">
      <c r="A1402" s="2"/>
      <c r="B1402" s="2" t="s">
        <v>3</v>
      </c>
      <c r="C1402" s="2">
        <f t="shared" si="313"/>
        <v>59</v>
      </c>
      <c r="D1402" s="2">
        <f t="shared" si="314"/>
        <v>6</v>
      </c>
      <c r="E1402" s="2">
        <f t="shared" si="304"/>
        <v>1398</v>
      </c>
      <c r="F1402" s="11">
        <v>409.5</v>
      </c>
      <c r="G1402" s="9">
        <v>0.04</v>
      </c>
      <c r="H1402" s="9">
        <v>6.25E-2</v>
      </c>
      <c r="I1402" s="10">
        <v>8.5000000000000006E-2</v>
      </c>
      <c r="J1402" s="9">
        <v>0.38400000000000001</v>
      </c>
      <c r="K1402" s="9">
        <v>0.38400000000000001</v>
      </c>
      <c r="L1402" s="9">
        <v>0.38400000000000001</v>
      </c>
      <c r="N1402" s="32">
        <f>IF('System Design'!$F$8=1,'Hourly Demand and Generation'!G1402*'System Design'!$F$21,IF('System Design'!$F$8=2,'Hourly Demand and Generation'!H1402*'System Design'!$F$21,IF('System Design'!$F$8=3,'Hourly Demand and Generation'!I1402*'System Design'!$F$21)))</f>
        <v>42.5</v>
      </c>
      <c r="O1402" s="32">
        <f>IF('System Design'!$F$8=1,'Hourly Demand and Generation'!J1402*'System Design'!$F$22,IF('System Design'!$F$8=2,'Hourly Demand and Generation'!K1402*'System Design'!$F$22,IF('System Design'!$F$8=3,'Hourly Demand and Generation'!L1402*'System Design'!$F$22)))</f>
        <v>960</v>
      </c>
      <c r="Q1402" s="32">
        <f t="shared" si="300"/>
        <v>0</v>
      </c>
      <c r="R1402" s="32">
        <f t="shared" si="305"/>
        <v>5400</v>
      </c>
      <c r="S1402" s="32">
        <f t="shared" si="306"/>
        <v>0</v>
      </c>
      <c r="T1402" s="32">
        <f t="shared" si="307"/>
        <v>21600</v>
      </c>
      <c r="U1402" s="32">
        <f t="shared" si="308"/>
        <v>0</v>
      </c>
      <c r="V1402" s="32">
        <f t="shared" si="301"/>
        <v>593</v>
      </c>
      <c r="W1402" s="32">
        <f t="shared" si="309"/>
        <v>593</v>
      </c>
      <c r="X1402" s="32">
        <f t="shared" si="310"/>
        <v>593</v>
      </c>
    </row>
    <row r="1403" spans="1:24" x14ac:dyDescent="0.25">
      <c r="A1403" s="2"/>
      <c r="B1403" s="2" t="s">
        <v>3</v>
      </c>
      <c r="C1403" s="2">
        <f t="shared" si="313"/>
        <v>59</v>
      </c>
      <c r="D1403" s="2">
        <f t="shared" si="314"/>
        <v>7</v>
      </c>
      <c r="E1403" s="2">
        <f t="shared" si="304"/>
        <v>1399</v>
      </c>
      <c r="F1403" s="11">
        <v>438.75</v>
      </c>
      <c r="G1403" s="9">
        <v>8.5000000000000006E-2</v>
      </c>
      <c r="H1403" s="9">
        <v>0.105</v>
      </c>
      <c r="I1403" s="10">
        <v>0.125</v>
      </c>
      <c r="J1403" s="9">
        <v>0.432</v>
      </c>
      <c r="K1403" s="9">
        <v>0.432</v>
      </c>
      <c r="L1403" s="9">
        <v>0.432</v>
      </c>
      <c r="N1403" s="32">
        <f>IF('System Design'!$F$8=1,'Hourly Demand and Generation'!G1403*'System Design'!$F$21,IF('System Design'!$F$8=2,'Hourly Demand and Generation'!H1403*'System Design'!$F$21,IF('System Design'!$F$8=3,'Hourly Demand and Generation'!I1403*'System Design'!$F$21)))</f>
        <v>62.5</v>
      </c>
      <c r="O1403" s="32">
        <f>IF('System Design'!$F$8=1,'Hourly Demand and Generation'!J1403*'System Design'!$F$22,IF('System Design'!$F$8=2,'Hourly Demand and Generation'!K1403*'System Design'!$F$22,IF('System Design'!$F$8=3,'Hourly Demand and Generation'!L1403*'System Design'!$F$22)))</f>
        <v>1080</v>
      </c>
      <c r="Q1403" s="32">
        <f t="shared" si="300"/>
        <v>0</v>
      </c>
      <c r="R1403" s="32">
        <f t="shared" si="305"/>
        <v>5400</v>
      </c>
      <c r="S1403" s="32">
        <f t="shared" si="306"/>
        <v>0</v>
      </c>
      <c r="T1403" s="32">
        <f t="shared" si="307"/>
        <v>21600</v>
      </c>
      <c r="U1403" s="32">
        <f t="shared" si="308"/>
        <v>0</v>
      </c>
      <c r="V1403" s="32">
        <f t="shared" si="301"/>
        <v>703.75</v>
      </c>
      <c r="W1403" s="32">
        <f t="shared" si="309"/>
        <v>703.75</v>
      </c>
      <c r="X1403" s="32">
        <f t="shared" si="310"/>
        <v>703.75</v>
      </c>
    </row>
    <row r="1404" spans="1:24" x14ac:dyDescent="0.25">
      <c r="A1404" s="2"/>
      <c r="B1404" s="2" t="s">
        <v>3</v>
      </c>
      <c r="C1404" s="2">
        <f t="shared" si="313"/>
        <v>59</v>
      </c>
      <c r="D1404" s="2">
        <f t="shared" si="314"/>
        <v>8</v>
      </c>
      <c r="E1404" s="2">
        <f t="shared" si="304"/>
        <v>1400</v>
      </c>
      <c r="F1404" s="11">
        <v>468</v>
      </c>
      <c r="G1404" s="9">
        <v>0.16500000000000001</v>
      </c>
      <c r="H1404" s="9">
        <v>0.1875</v>
      </c>
      <c r="I1404" s="10">
        <v>0.21</v>
      </c>
      <c r="J1404" s="9">
        <v>0.432</v>
      </c>
      <c r="K1404" s="9">
        <v>0.432</v>
      </c>
      <c r="L1404" s="9">
        <v>0.432</v>
      </c>
      <c r="N1404" s="32">
        <f>IF('System Design'!$F$8=1,'Hourly Demand and Generation'!G1404*'System Design'!$F$21,IF('System Design'!$F$8=2,'Hourly Demand and Generation'!H1404*'System Design'!$F$21,IF('System Design'!$F$8=3,'Hourly Demand and Generation'!I1404*'System Design'!$F$21)))</f>
        <v>105</v>
      </c>
      <c r="O1404" s="32">
        <f>IF('System Design'!$F$8=1,'Hourly Demand and Generation'!J1404*'System Design'!$F$22,IF('System Design'!$F$8=2,'Hourly Demand and Generation'!K1404*'System Design'!$F$22,IF('System Design'!$F$8=3,'Hourly Demand and Generation'!L1404*'System Design'!$F$22)))</f>
        <v>1080</v>
      </c>
      <c r="Q1404" s="32">
        <f t="shared" si="300"/>
        <v>0</v>
      </c>
      <c r="R1404" s="32">
        <f t="shared" si="305"/>
        <v>5400</v>
      </c>
      <c r="S1404" s="32">
        <f t="shared" si="306"/>
        <v>0</v>
      </c>
      <c r="T1404" s="32">
        <f t="shared" si="307"/>
        <v>21600</v>
      </c>
      <c r="U1404" s="32">
        <f t="shared" si="308"/>
        <v>0</v>
      </c>
      <c r="V1404" s="32">
        <f t="shared" si="301"/>
        <v>717</v>
      </c>
      <c r="W1404" s="32">
        <f t="shared" si="309"/>
        <v>717</v>
      </c>
      <c r="X1404" s="32">
        <f t="shared" si="310"/>
        <v>717</v>
      </c>
    </row>
    <row r="1405" spans="1:24" x14ac:dyDescent="0.25">
      <c r="A1405" s="2"/>
      <c r="B1405" s="2" t="s">
        <v>3</v>
      </c>
      <c r="C1405" s="2">
        <f t="shared" si="313"/>
        <v>59</v>
      </c>
      <c r="D1405" s="2">
        <f t="shared" si="314"/>
        <v>9</v>
      </c>
      <c r="E1405" s="2">
        <f t="shared" si="304"/>
        <v>1401</v>
      </c>
      <c r="F1405" s="11">
        <v>468</v>
      </c>
      <c r="G1405" s="9">
        <v>0.25</v>
      </c>
      <c r="H1405" s="9">
        <v>0.27</v>
      </c>
      <c r="I1405" s="10">
        <v>0.28999999999999998</v>
      </c>
      <c r="J1405" s="9">
        <v>0.38400000000000001</v>
      </c>
      <c r="K1405" s="9">
        <v>0.38400000000000001</v>
      </c>
      <c r="L1405" s="9">
        <v>0.38400000000000001</v>
      </c>
      <c r="N1405" s="32">
        <f>IF('System Design'!$F$8=1,'Hourly Demand and Generation'!G1405*'System Design'!$F$21,IF('System Design'!$F$8=2,'Hourly Demand and Generation'!H1405*'System Design'!$F$21,IF('System Design'!$F$8=3,'Hourly Demand and Generation'!I1405*'System Design'!$F$21)))</f>
        <v>145</v>
      </c>
      <c r="O1405" s="32">
        <f>IF('System Design'!$F$8=1,'Hourly Demand and Generation'!J1405*'System Design'!$F$22,IF('System Design'!$F$8=2,'Hourly Demand and Generation'!K1405*'System Design'!$F$22,IF('System Design'!$F$8=3,'Hourly Demand and Generation'!L1405*'System Design'!$F$22)))</f>
        <v>960</v>
      </c>
      <c r="Q1405" s="32">
        <f t="shared" si="300"/>
        <v>0</v>
      </c>
      <c r="R1405" s="32">
        <f t="shared" si="305"/>
        <v>5400</v>
      </c>
      <c r="S1405" s="32">
        <f t="shared" si="306"/>
        <v>0</v>
      </c>
      <c r="T1405" s="32">
        <f t="shared" si="307"/>
        <v>21600</v>
      </c>
      <c r="U1405" s="32">
        <f t="shared" si="308"/>
        <v>0</v>
      </c>
      <c r="V1405" s="32">
        <f t="shared" si="301"/>
        <v>637</v>
      </c>
      <c r="W1405" s="32">
        <f t="shared" si="309"/>
        <v>637</v>
      </c>
      <c r="X1405" s="32">
        <f t="shared" si="310"/>
        <v>637</v>
      </c>
    </row>
    <row r="1406" spans="1:24" x14ac:dyDescent="0.25">
      <c r="A1406" s="2"/>
      <c r="B1406" s="2" t="s">
        <v>3</v>
      </c>
      <c r="C1406" s="2">
        <f t="shared" si="313"/>
        <v>59</v>
      </c>
      <c r="D1406" s="2">
        <f t="shared" si="314"/>
        <v>10</v>
      </c>
      <c r="E1406" s="2">
        <f t="shared" si="304"/>
        <v>1402</v>
      </c>
      <c r="F1406" s="11">
        <v>456.3</v>
      </c>
      <c r="G1406" s="9">
        <v>0.33500000000000002</v>
      </c>
      <c r="H1406" s="9">
        <v>0.35499999999999998</v>
      </c>
      <c r="I1406" s="10">
        <v>0.375</v>
      </c>
      <c r="J1406" s="9">
        <v>0.432</v>
      </c>
      <c r="K1406" s="9">
        <v>0.432</v>
      </c>
      <c r="L1406" s="9">
        <v>0.432</v>
      </c>
      <c r="N1406" s="32">
        <f>IF('System Design'!$F$8=1,'Hourly Demand and Generation'!G1406*'System Design'!$F$21,IF('System Design'!$F$8=2,'Hourly Demand and Generation'!H1406*'System Design'!$F$21,IF('System Design'!$F$8=3,'Hourly Demand and Generation'!I1406*'System Design'!$F$21)))</f>
        <v>187.5</v>
      </c>
      <c r="O1406" s="32">
        <f>IF('System Design'!$F$8=1,'Hourly Demand and Generation'!J1406*'System Design'!$F$22,IF('System Design'!$F$8=2,'Hourly Demand and Generation'!K1406*'System Design'!$F$22,IF('System Design'!$F$8=3,'Hourly Demand and Generation'!L1406*'System Design'!$F$22)))</f>
        <v>1080</v>
      </c>
      <c r="Q1406" s="32">
        <f t="shared" si="300"/>
        <v>0</v>
      </c>
      <c r="R1406" s="32">
        <f t="shared" si="305"/>
        <v>5400</v>
      </c>
      <c r="S1406" s="32">
        <f t="shared" si="306"/>
        <v>0</v>
      </c>
      <c r="T1406" s="32">
        <f t="shared" si="307"/>
        <v>21600</v>
      </c>
      <c r="U1406" s="32">
        <f t="shared" si="308"/>
        <v>0</v>
      </c>
      <c r="V1406" s="32">
        <f t="shared" si="301"/>
        <v>811.2</v>
      </c>
      <c r="W1406" s="32">
        <f t="shared" si="309"/>
        <v>811.2</v>
      </c>
      <c r="X1406" s="32">
        <f t="shared" si="310"/>
        <v>811.2</v>
      </c>
    </row>
    <row r="1407" spans="1:24" x14ac:dyDescent="0.25">
      <c r="A1407" s="2"/>
      <c r="B1407" s="2" t="s">
        <v>3</v>
      </c>
      <c r="C1407" s="2">
        <f t="shared" si="313"/>
        <v>59</v>
      </c>
      <c r="D1407" s="2">
        <f t="shared" si="314"/>
        <v>11</v>
      </c>
      <c r="E1407" s="2">
        <f t="shared" si="304"/>
        <v>1403</v>
      </c>
      <c r="F1407" s="11">
        <v>450.45</v>
      </c>
      <c r="G1407" s="9">
        <v>0.41499999999999998</v>
      </c>
      <c r="H1407" s="9">
        <v>0.4375</v>
      </c>
      <c r="I1407" s="10">
        <v>0.46</v>
      </c>
      <c r="J1407" s="9">
        <v>0.38400000000000001</v>
      </c>
      <c r="K1407" s="9">
        <v>0.38400000000000001</v>
      </c>
      <c r="L1407" s="9">
        <v>0.38400000000000001</v>
      </c>
      <c r="N1407" s="32">
        <f>IF('System Design'!$F$8=1,'Hourly Demand and Generation'!G1407*'System Design'!$F$21,IF('System Design'!$F$8=2,'Hourly Demand and Generation'!H1407*'System Design'!$F$21,IF('System Design'!$F$8=3,'Hourly Demand and Generation'!I1407*'System Design'!$F$21)))</f>
        <v>230</v>
      </c>
      <c r="O1407" s="32">
        <f>IF('System Design'!$F$8=1,'Hourly Demand and Generation'!J1407*'System Design'!$F$22,IF('System Design'!$F$8=2,'Hourly Demand and Generation'!K1407*'System Design'!$F$22,IF('System Design'!$F$8=3,'Hourly Demand and Generation'!L1407*'System Design'!$F$22)))</f>
        <v>960</v>
      </c>
      <c r="Q1407" s="32">
        <f t="shared" si="300"/>
        <v>0</v>
      </c>
      <c r="R1407" s="32">
        <f t="shared" si="305"/>
        <v>5400</v>
      </c>
      <c r="S1407" s="32">
        <f t="shared" si="306"/>
        <v>0</v>
      </c>
      <c r="T1407" s="32">
        <f t="shared" si="307"/>
        <v>21600</v>
      </c>
      <c r="U1407" s="32">
        <f t="shared" si="308"/>
        <v>0</v>
      </c>
      <c r="V1407" s="32">
        <f t="shared" si="301"/>
        <v>739.55</v>
      </c>
      <c r="W1407" s="32">
        <f t="shared" si="309"/>
        <v>739.55</v>
      </c>
      <c r="X1407" s="32">
        <f t="shared" si="310"/>
        <v>739.55</v>
      </c>
    </row>
    <row r="1408" spans="1:24" x14ac:dyDescent="0.25">
      <c r="A1408" s="2"/>
      <c r="B1408" s="2" t="s">
        <v>3</v>
      </c>
      <c r="C1408" s="2">
        <f t="shared" si="313"/>
        <v>59</v>
      </c>
      <c r="D1408" s="2">
        <f t="shared" si="314"/>
        <v>12</v>
      </c>
      <c r="E1408" s="2">
        <f t="shared" si="304"/>
        <v>1404</v>
      </c>
      <c r="F1408" s="11">
        <v>450.45</v>
      </c>
      <c r="G1408" s="9">
        <v>0.5</v>
      </c>
      <c r="H1408" s="9">
        <v>0.5</v>
      </c>
      <c r="I1408" s="10">
        <v>0.5</v>
      </c>
      <c r="J1408" s="9">
        <v>0.36</v>
      </c>
      <c r="K1408" s="9">
        <v>0.36</v>
      </c>
      <c r="L1408" s="9">
        <v>0.36</v>
      </c>
      <c r="N1408" s="32">
        <f>IF('System Design'!$F$8=1,'Hourly Demand and Generation'!G1408*'System Design'!$F$21,IF('System Design'!$F$8=2,'Hourly Demand and Generation'!H1408*'System Design'!$F$21,IF('System Design'!$F$8=3,'Hourly Demand and Generation'!I1408*'System Design'!$F$21)))</f>
        <v>250</v>
      </c>
      <c r="O1408" s="32">
        <f>IF('System Design'!$F$8=1,'Hourly Demand and Generation'!J1408*'System Design'!$F$22,IF('System Design'!$F$8=2,'Hourly Demand and Generation'!K1408*'System Design'!$F$22,IF('System Design'!$F$8=3,'Hourly Demand and Generation'!L1408*'System Design'!$F$22)))</f>
        <v>900</v>
      </c>
      <c r="Q1408" s="32">
        <f t="shared" si="300"/>
        <v>0</v>
      </c>
      <c r="R1408" s="32">
        <f t="shared" si="305"/>
        <v>5400</v>
      </c>
      <c r="S1408" s="32">
        <f t="shared" si="306"/>
        <v>0</v>
      </c>
      <c r="T1408" s="32">
        <f t="shared" si="307"/>
        <v>21600</v>
      </c>
      <c r="U1408" s="32">
        <f t="shared" si="308"/>
        <v>0</v>
      </c>
      <c r="V1408" s="32">
        <f t="shared" si="301"/>
        <v>699.55</v>
      </c>
      <c r="W1408" s="32">
        <f t="shared" si="309"/>
        <v>699.55</v>
      </c>
      <c r="X1408" s="32">
        <f t="shared" si="310"/>
        <v>699.55</v>
      </c>
    </row>
    <row r="1409" spans="1:24" x14ac:dyDescent="0.25">
      <c r="A1409" s="2"/>
      <c r="B1409" s="2" t="s">
        <v>3</v>
      </c>
      <c r="C1409" s="2">
        <f t="shared" si="313"/>
        <v>59</v>
      </c>
      <c r="D1409" s="2">
        <f t="shared" si="314"/>
        <v>13</v>
      </c>
      <c r="E1409" s="2">
        <f t="shared" si="304"/>
        <v>1405</v>
      </c>
      <c r="F1409" s="11">
        <v>468</v>
      </c>
      <c r="G1409" s="9">
        <v>0.41499999999999998</v>
      </c>
      <c r="H1409" s="9">
        <v>0.4375</v>
      </c>
      <c r="I1409" s="10">
        <v>0.46</v>
      </c>
      <c r="J1409" s="9">
        <v>0.38400000000000001</v>
      </c>
      <c r="K1409" s="9">
        <v>0.38400000000000001</v>
      </c>
      <c r="L1409" s="9">
        <v>0.38400000000000001</v>
      </c>
      <c r="N1409" s="32">
        <f>IF('System Design'!$F$8=1,'Hourly Demand and Generation'!G1409*'System Design'!$F$21,IF('System Design'!$F$8=2,'Hourly Demand and Generation'!H1409*'System Design'!$F$21,IF('System Design'!$F$8=3,'Hourly Demand and Generation'!I1409*'System Design'!$F$21)))</f>
        <v>230</v>
      </c>
      <c r="O1409" s="32">
        <f>IF('System Design'!$F$8=1,'Hourly Demand and Generation'!J1409*'System Design'!$F$22,IF('System Design'!$F$8=2,'Hourly Demand and Generation'!K1409*'System Design'!$F$22,IF('System Design'!$F$8=3,'Hourly Demand and Generation'!L1409*'System Design'!$F$22)))</f>
        <v>960</v>
      </c>
      <c r="Q1409" s="32">
        <f t="shared" si="300"/>
        <v>0</v>
      </c>
      <c r="R1409" s="32">
        <f t="shared" si="305"/>
        <v>5400</v>
      </c>
      <c r="S1409" s="32">
        <f t="shared" si="306"/>
        <v>0</v>
      </c>
      <c r="T1409" s="32">
        <f t="shared" si="307"/>
        <v>21600</v>
      </c>
      <c r="U1409" s="32">
        <f t="shared" si="308"/>
        <v>0</v>
      </c>
      <c r="V1409" s="32">
        <f t="shared" si="301"/>
        <v>722</v>
      </c>
      <c r="W1409" s="32">
        <f t="shared" si="309"/>
        <v>722</v>
      </c>
      <c r="X1409" s="32">
        <f t="shared" si="310"/>
        <v>722</v>
      </c>
    </row>
    <row r="1410" spans="1:24" x14ac:dyDescent="0.25">
      <c r="A1410" s="2"/>
      <c r="B1410" s="2" t="s">
        <v>3</v>
      </c>
      <c r="C1410" s="2">
        <f t="shared" si="313"/>
        <v>59</v>
      </c>
      <c r="D1410" s="2">
        <f t="shared" si="314"/>
        <v>14</v>
      </c>
      <c r="E1410" s="2">
        <f t="shared" si="304"/>
        <v>1406</v>
      </c>
      <c r="F1410" s="11">
        <v>468</v>
      </c>
      <c r="G1410" s="9">
        <v>0.33500000000000002</v>
      </c>
      <c r="H1410" s="9">
        <v>0.35499999999999998</v>
      </c>
      <c r="I1410" s="10">
        <v>0.375</v>
      </c>
      <c r="J1410" s="9">
        <v>0.40799999999999997</v>
      </c>
      <c r="K1410" s="9">
        <v>0.40799999999999997</v>
      </c>
      <c r="L1410" s="9">
        <v>0.40799999999999997</v>
      </c>
      <c r="N1410" s="32">
        <f>IF('System Design'!$F$8=1,'Hourly Demand and Generation'!G1410*'System Design'!$F$21,IF('System Design'!$F$8=2,'Hourly Demand and Generation'!H1410*'System Design'!$F$21,IF('System Design'!$F$8=3,'Hourly Demand and Generation'!I1410*'System Design'!$F$21)))</f>
        <v>187.5</v>
      </c>
      <c r="O1410" s="32">
        <f>IF('System Design'!$F$8=1,'Hourly Demand and Generation'!J1410*'System Design'!$F$22,IF('System Design'!$F$8=2,'Hourly Demand and Generation'!K1410*'System Design'!$F$22,IF('System Design'!$F$8=3,'Hourly Demand and Generation'!L1410*'System Design'!$F$22)))</f>
        <v>1019.9999999999999</v>
      </c>
      <c r="Q1410" s="32">
        <f t="shared" si="300"/>
        <v>0</v>
      </c>
      <c r="R1410" s="32">
        <f t="shared" si="305"/>
        <v>5400</v>
      </c>
      <c r="S1410" s="32">
        <f t="shared" si="306"/>
        <v>0</v>
      </c>
      <c r="T1410" s="32">
        <f t="shared" si="307"/>
        <v>21600</v>
      </c>
      <c r="U1410" s="32">
        <f t="shared" si="308"/>
        <v>0</v>
      </c>
      <c r="V1410" s="32">
        <f t="shared" si="301"/>
        <v>739.5</v>
      </c>
      <c r="W1410" s="32">
        <f t="shared" si="309"/>
        <v>739.5</v>
      </c>
      <c r="X1410" s="32">
        <f t="shared" si="310"/>
        <v>739.5</v>
      </c>
    </row>
    <row r="1411" spans="1:24" x14ac:dyDescent="0.25">
      <c r="A1411" s="2"/>
      <c r="B1411" s="2" t="s">
        <v>3</v>
      </c>
      <c r="C1411" s="2">
        <f t="shared" si="313"/>
        <v>59</v>
      </c>
      <c r="D1411" s="2">
        <f t="shared" si="314"/>
        <v>15</v>
      </c>
      <c r="E1411" s="2">
        <f t="shared" si="304"/>
        <v>1407</v>
      </c>
      <c r="F1411" s="11">
        <v>497.25</v>
      </c>
      <c r="G1411" s="9">
        <v>0.25</v>
      </c>
      <c r="H1411" s="9">
        <v>0.27</v>
      </c>
      <c r="I1411" s="10">
        <v>0.28999999999999998</v>
      </c>
      <c r="J1411" s="9">
        <v>0.432</v>
      </c>
      <c r="K1411" s="9">
        <v>0.432</v>
      </c>
      <c r="L1411" s="9">
        <v>0.432</v>
      </c>
      <c r="N1411" s="32">
        <f>IF('System Design'!$F$8=1,'Hourly Demand and Generation'!G1411*'System Design'!$F$21,IF('System Design'!$F$8=2,'Hourly Demand and Generation'!H1411*'System Design'!$F$21,IF('System Design'!$F$8=3,'Hourly Demand and Generation'!I1411*'System Design'!$F$21)))</f>
        <v>145</v>
      </c>
      <c r="O1411" s="32">
        <f>IF('System Design'!$F$8=1,'Hourly Demand and Generation'!J1411*'System Design'!$F$22,IF('System Design'!$F$8=2,'Hourly Demand and Generation'!K1411*'System Design'!$F$22,IF('System Design'!$F$8=3,'Hourly Demand and Generation'!L1411*'System Design'!$F$22)))</f>
        <v>1080</v>
      </c>
      <c r="Q1411" s="32">
        <f t="shared" si="300"/>
        <v>0</v>
      </c>
      <c r="R1411" s="32">
        <f t="shared" si="305"/>
        <v>5400</v>
      </c>
      <c r="S1411" s="32">
        <f t="shared" si="306"/>
        <v>0</v>
      </c>
      <c r="T1411" s="32">
        <f t="shared" si="307"/>
        <v>21600</v>
      </c>
      <c r="U1411" s="32">
        <f t="shared" si="308"/>
        <v>0</v>
      </c>
      <c r="V1411" s="32">
        <f t="shared" si="301"/>
        <v>727.75</v>
      </c>
      <c r="W1411" s="32">
        <f t="shared" si="309"/>
        <v>727.75</v>
      </c>
      <c r="X1411" s="32">
        <f t="shared" si="310"/>
        <v>727.75</v>
      </c>
    </row>
    <row r="1412" spans="1:24" x14ac:dyDescent="0.25">
      <c r="A1412" s="2"/>
      <c r="B1412" s="2" t="s">
        <v>3</v>
      </c>
      <c r="C1412" s="2">
        <f t="shared" si="313"/>
        <v>59</v>
      </c>
      <c r="D1412" s="2">
        <f t="shared" si="314"/>
        <v>16</v>
      </c>
      <c r="E1412" s="2">
        <f t="shared" si="304"/>
        <v>1408</v>
      </c>
      <c r="F1412" s="11">
        <v>526.5</v>
      </c>
      <c r="G1412" s="9">
        <v>0.16500000000000001</v>
      </c>
      <c r="H1412" s="9">
        <v>0.1875</v>
      </c>
      <c r="I1412" s="10">
        <v>0.21</v>
      </c>
      <c r="J1412" s="9">
        <v>0.432</v>
      </c>
      <c r="K1412" s="9">
        <v>0.432</v>
      </c>
      <c r="L1412" s="9">
        <v>0.432</v>
      </c>
      <c r="N1412" s="32">
        <f>IF('System Design'!$F$8=1,'Hourly Demand and Generation'!G1412*'System Design'!$F$21,IF('System Design'!$F$8=2,'Hourly Demand and Generation'!H1412*'System Design'!$F$21,IF('System Design'!$F$8=3,'Hourly Demand and Generation'!I1412*'System Design'!$F$21)))</f>
        <v>105</v>
      </c>
      <c r="O1412" s="32">
        <f>IF('System Design'!$F$8=1,'Hourly Demand and Generation'!J1412*'System Design'!$F$22,IF('System Design'!$F$8=2,'Hourly Demand and Generation'!K1412*'System Design'!$F$22,IF('System Design'!$F$8=3,'Hourly Demand and Generation'!L1412*'System Design'!$F$22)))</f>
        <v>1080</v>
      </c>
      <c r="Q1412" s="32">
        <f t="shared" si="300"/>
        <v>0</v>
      </c>
      <c r="R1412" s="32">
        <f t="shared" si="305"/>
        <v>5400</v>
      </c>
      <c r="S1412" s="32">
        <f t="shared" si="306"/>
        <v>0</v>
      </c>
      <c r="T1412" s="32">
        <f t="shared" si="307"/>
        <v>21600</v>
      </c>
      <c r="U1412" s="32">
        <f t="shared" si="308"/>
        <v>0</v>
      </c>
      <c r="V1412" s="32">
        <f t="shared" si="301"/>
        <v>658.5</v>
      </c>
      <c r="W1412" s="32">
        <f t="shared" si="309"/>
        <v>658.5</v>
      </c>
      <c r="X1412" s="32">
        <f t="shared" si="310"/>
        <v>658.5</v>
      </c>
    </row>
    <row r="1413" spans="1:24" x14ac:dyDescent="0.25">
      <c r="A1413" s="2"/>
      <c r="B1413" s="2" t="s">
        <v>3</v>
      </c>
      <c r="C1413" s="2">
        <f t="shared" si="313"/>
        <v>59</v>
      </c>
      <c r="D1413" s="2">
        <f t="shared" si="314"/>
        <v>17</v>
      </c>
      <c r="E1413" s="2">
        <f t="shared" si="304"/>
        <v>1409</v>
      </c>
      <c r="F1413" s="11">
        <v>555.75</v>
      </c>
      <c r="G1413" s="9">
        <v>8.5000000000000006E-2</v>
      </c>
      <c r="H1413" s="9">
        <v>0.105</v>
      </c>
      <c r="I1413" s="10">
        <v>0.125</v>
      </c>
      <c r="J1413" s="9">
        <v>0.48</v>
      </c>
      <c r="K1413" s="9">
        <v>0.48</v>
      </c>
      <c r="L1413" s="9">
        <v>0.48</v>
      </c>
      <c r="N1413" s="32">
        <f>IF('System Design'!$F$8=1,'Hourly Demand and Generation'!G1413*'System Design'!$F$21,IF('System Design'!$F$8=2,'Hourly Demand and Generation'!H1413*'System Design'!$F$21,IF('System Design'!$F$8=3,'Hourly Demand and Generation'!I1413*'System Design'!$F$21)))</f>
        <v>62.5</v>
      </c>
      <c r="O1413" s="32">
        <f>IF('System Design'!$F$8=1,'Hourly Demand and Generation'!J1413*'System Design'!$F$22,IF('System Design'!$F$8=2,'Hourly Demand and Generation'!K1413*'System Design'!$F$22,IF('System Design'!$F$8=3,'Hourly Demand and Generation'!L1413*'System Design'!$F$22)))</f>
        <v>1200</v>
      </c>
      <c r="Q1413" s="32">
        <f t="shared" si="300"/>
        <v>0</v>
      </c>
      <c r="R1413" s="32">
        <f t="shared" si="305"/>
        <v>5400</v>
      </c>
      <c r="S1413" s="32">
        <f t="shared" si="306"/>
        <v>0</v>
      </c>
      <c r="T1413" s="32">
        <f t="shared" si="307"/>
        <v>21600</v>
      </c>
      <c r="U1413" s="32">
        <f t="shared" si="308"/>
        <v>0</v>
      </c>
      <c r="V1413" s="32">
        <f t="shared" si="301"/>
        <v>706.75</v>
      </c>
      <c r="W1413" s="32">
        <f t="shared" si="309"/>
        <v>706.75</v>
      </c>
      <c r="X1413" s="32">
        <f t="shared" si="310"/>
        <v>706.75</v>
      </c>
    </row>
    <row r="1414" spans="1:24" x14ac:dyDescent="0.25">
      <c r="A1414" s="2"/>
      <c r="B1414" s="2" t="s">
        <v>3</v>
      </c>
      <c r="C1414" s="2">
        <f t="shared" si="313"/>
        <v>59</v>
      </c>
      <c r="D1414" s="2">
        <f t="shared" si="314"/>
        <v>18</v>
      </c>
      <c r="E1414" s="2">
        <f t="shared" si="304"/>
        <v>1410</v>
      </c>
      <c r="F1414" s="11">
        <v>585</v>
      </c>
      <c r="G1414" s="9">
        <v>0.04</v>
      </c>
      <c r="H1414" s="9">
        <v>6.25E-2</v>
      </c>
      <c r="I1414" s="10">
        <v>8.5000000000000006E-2</v>
      </c>
      <c r="J1414" s="9">
        <v>0.45600000000000002</v>
      </c>
      <c r="K1414" s="9">
        <v>0.45600000000000002</v>
      </c>
      <c r="L1414" s="9">
        <v>0.45600000000000002</v>
      </c>
      <c r="N1414" s="32">
        <f>IF('System Design'!$F$8=1,'Hourly Demand and Generation'!G1414*'System Design'!$F$21,IF('System Design'!$F$8=2,'Hourly Demand and Generation'!H1414*'System Design'!$F$21,IF('System Design'!$F$8=3,'Hourly Demand and Generation'!I1414*'System Design'!$F$21)))</f>
        <v>42.5</v>
      </c>
      <c r="O1414" s="32">
        <f>IF('System Design'!$F$8=1,'Hourly Demand and Generation'!J1414*'System Design'!$F$22,IF('System Design'!$F$8=2,'Hourly Demand and Generation'!K1414*'System Design'!$F$22,IF('System Design'!$F$8=3,'Hourly Demand and Generation'!L1414*'System Design'!$F$22)))</f>
        <v>1140</v>
      </c>
      <c r="Q1414" s="32">
        <f t="shared" ref="Q1414:Q1477" si="315">IF(F1414-N1414-O1414&gt;0,F1414-N1414-O1414,0)</f>
        <v>0</v>
      </c>
      <c r="R1414" s="32">
        <f t="shared" si="305"/>
        <v>5400</v>
      </c>
      <c r="S1414" s="32">
        <f t="shared" si="306"/>
        <v>0</v>
      </c>
      <c r="T1414" s="32">
        <f t="shared" si="307"/>
        <v>21600</v>
      </c>
      <c r="U1414" s="32">
        <f t="shared" si="308"/>
        <v>0</v>
      </c>
      <c r="V1414" s="32">
        <f t="shared" ref="V1414:V1477" si="316">IF(F1414-N1414-O1414&lt;0,N1414+O1414-F1414,0)</f>
        <v>597.5</v>
      </c>
      <c r="W1414" s="32">
        <f t="shared" si="309"/>
        <v>597.5</v>
      </c>
      <c r="X1414" s="32">
        <f t="shared" si="310"/>
        <v>597.5</v>
      </c>
    </row>
    <row r="1415" spans="1:24" x14ac:dyDescent="0.25">
      <c r="A1415" s="2"/>
      <c r="B1415" s="2" t="s">
        <v>3</v>
      </c>
      <c r="C1415" s="2">
        <f t="shared" si="313"/>
        <v>59</v>
      </c>
      <c r="D1415" s="2">
        <f t="shared" si="314"/>
        <v>19</v>
      </c>
      <c r="E1415" s="2">
        <f t="shared" ref="E1415:E1478" si="317">E1414+1</f>
        <v>1411</v>
      </c>
      <c r="F1415" s="11">
        <v>567.45000000000005</v>
      </c>
      <c r="G1415" s="9">
        <v>0</v>
      </c>
      <c r="H1415" s="9">
        <v>0.02</v>
      </c>
      <c r="I1415" s="9">
        <v>0.04</v>
      </c>
      <c r="J1415" s="9">
        <v>0.432</v>
      </c>
      <c r="K1415" s="9">
        <v>0.432</v>
      </c>
      <c r="L1415" s="9">
        <v>0.432</v>
      </c>
      <c r="N1415" s="32">
        <f>IF('System Design'!$F$8=1,'Hourly Demand and Generation'!G1415*'System Design'!$F$21,IF('System Design'!$F$8=2,'Hourly Demand and Generation'!H1415*'System Design'!$F$21,IF('System Design'!$F$8=3,'Hourly Demand and Generation'!I1415*'System Design'!$F$21)))</f>
        <v>20</v>
      </c>
      <c r="O1415" s="32">
        <f>IF('System Design'!$F$8=1,'Hourly Demand and Generation'!J1415*'System Design'!$F$22,IF('System Design'!$F$8=2,'Hourly Demand and Generation'!K1415*'System Design'!$F$22,IF('System Design'!$F$8=3,'Hourly Demand and Generation'!L1415*'System Design'!$F$22)))</f>
        <v>1080</v>
      </c>
      <c r="Q1415" s="32">
        <f t="shared" si="315"/>
        <v>0</v>
      </c>
      <c r="R1415" s="32">
        <f t="shared" ref="R1415:R1478" si="318">IF($Q1415&lt;R1414+$V1415,IF(R1414+$V1415-$Q1415&gt;5400,5400,R1414+$V1415-$Q1415),0)</f>
        <v>5400</v>
      </c>
      <c r="S1415" s="32">
        <f t="shared" ref="S1415:S1478" si="319">IF(R1415&gt;0,0,$Q1415+$V1415-R1414)</f>
        <v>0</v>
      </c>
      <c r="T1415" s="32">
        <f t="shared" ref="T1415:T1478" si="320">IF($Q1415&lt;T1414+$V1415,IF(T1414+$V1415-$Q1415&gt;21600,21600,T1414+$V1415-$Q1415),0)</f>
        <v>21600</v>
      </c>
      <c r="U1415" s="32">
        <f t="shared" ref="U1415:U1478" si="321">IF(T1415&gt;0,0,$Q1415+$V1415-T1414)</f>
        <v>0</v>
      </c>
      <c r="V1415" s="32">
        <f t="shared" si="316"/>
        <v>532.54999999999995</v>
      </c>
      <c r="W1415" s="32">
        <f t="shared" ref="W1415:W1478" si="322">IF(R1415=5400,$V1415-(R1415-R1414),0)</f>
        <v>532.54999999999995</v>
      </c>
      <c r="X1415" s="32">
        <f t="shared" ref="X1415:X1478" si="323">IF(T1415=21600,$V1415-(T1415-T1414),0)</f>
        <v>532.54999999999995</v>
      </c>
    </row>
    <row r="1416" spans="1:24" x14ac:dyDescent="0.25">
      <c r="A1416" s="2"/>
      <c r="B1416" s="2" t="s">
        <v>3</v>
      </c>
      <c r="C1416" s="2">
        <f t="shared" si="313"/>
        <v>59</v>
      </c>
      <c r="D1416" s="2">
        <f t="shared" si="314"/>
        <v>20</v>
      </c>
      <c r="E1416" s="2">
        <f t="shared" si="317"/>
        <v>1412</v>
      </c>
      <c r="F1416" s="11">
        <v>555.75</v>
      </c>
      <c r="G1416" s="9">
        <v>0</v>
      </c>
      <c r="H1416" s="9">
        <v>0</v>
      </c>
      <c r="I1416" s="10">
        <v>0</v>
      </c>
      <c r="J1416" s="9">
        <v>0.432</v>
      </c>
      <c r="K1416" s="9">
        <v>0.432</v>
      </c>
      <c r="L1416" s="9">
        <v>0.432</v>
      </c>
      <c r="N1416" s="32">
        <f>IF('System Design'!$F$8=1,'Hourly Demand and Generation'!G1416*'System Design'!$F$21,IF('System Design'!$F$8=2,'Hourly Demand and Generation'!H1416*'System Design'!$F$21,IF('System Design'!$F$8=3,'Hourly Demand and Generation'!I1416*'System Design'!$F$21)))</f>
        <v>0</v>
      </c>
      <c r="O1416" s="32">
        <f>IF('System Design'!$F$8=1,'Hourly Demand and Generation'!J1416*'System Design'!$F$22,IF('System Design'!$F$8=2,'Hourly Demand and Generation'!K1416*'System Design'!$F$22,IF('System Design'!$F$8=3,'Hourly Demand and Generation'!L1416*'System Design'!$F$22)))</f>
        <v>1080</v>
      </c>
      <c r="Q1416" s="32">
        <f t="shared" si="315"/>
        <v>0</v>
      </c>
      <c r="R1416" s="32">
        <f t="shared" si="318"/>
        <v>5400</v>
      </c>
      <c r="S1416" s="32">
        <f t="shared" si="319"/>
        <v>0</v>
      </c>
      <c r="T1416" s="32">
        <f t="shared" si="320"/>
        <v>21600</v>
      </c>
      <c r="U1416" s="32">
        <f t="shared" si="321"/>
        <v>0</v>
      </c>
      <c r="V1416" s="32">
        <f t="shared" si="316"/>
        <v>524.25</v>
      </c>
      <c r="W1416" s="32">
        <f t="shared" si="322"/>
        <v>524.25</v>
      </c>
      <c r="X1416" s="32">
        <f t="shared" si="323"/>
        <v>524.25</v>
      </c>
    </row>
    <row r="1417" spans="1:24" x14ac:dyDescent="0.25">
      <c r="A1417" s="2"/>
      <c r="B1417" s="2" t="s">
        <v>3</v>
      </c>
      <c r="C1417" s="2">
        <f t="shared" si="313"/>
        <v>59</v>
      </c>
      <c r="D1417" s="2">
        <f t="shared" si="314"/>
        <v>21</v>
      </c>
      <c r="E1417" s="2">
        <f t="shared" si="317"/>
        <v>1413</v>
      </c>
      <c r="F1417" s="11">
        <v>526.5</v>
      </c>
      <c r="G1417" s="9">
        <v>0</v>
      </c>
      <c r="H1417" s="9">
        <v>0</v>
      </c>
      <c r="I1417" s="10">
        <v>0</v>
      </c>
      <c r="J1417" s="9">
        <v>0.432</v>
      </c>
      <c r="K1417" s="9">
        <v>0.432</v>
      </c>
      <c r="L1417" s="9">
        <v>0.432</v>
      </c>
      <c r="N1417" s="32">
        <f>IF('System Design'!$F$8=1,'Hourly Demand and Generation'!G1417*'System Design'!$F$21,IF('System Design'!$F$8=2,'Hourly Demand and Generation'!H1417*'System Design'!$F$21,IF('System Design'!$F$8=3,'Hourly Demand and Generation'!I1417*'System Design'!$F$21)))</f>
        <v>0</v>
      </c>
      <c r="O1417" s="32">
        <f>IF('System Design'!$F$8=1,'Hourly Demand and Generation'!J1417*'System Design'!$F$22,IF('System Design'!$F$8=2,'Hourly Demand and Generation'!K1417*'System Design'!$F$22,IF('System Design'!$F$8=3,'Hourly Demand and Generation'!L1417*'System Design'!$F$22)))</f>
        <v>1080</v>
      </c>
      <c r="Q1417" s="32">
        <f t="shared" si="315"/>
        <v>0</v>
      </c>
      <c r="R1417" s="32">
        <f t="shared" si="318"/>
        <v>5400</v>
      </c>
      <c r="S1417" s="32">
        <f t="shared" si="319"/>
        <v>0</v>
      </c>
      <c r="T1417" s="32">
        <f t="shared" si="320"/>
        <v>21600</v>
      </c>
      <c r="U1417" s="32">
        <f t="shared" si="321"/>
        <v>0</v>
      </c>
      <c r="V1417" s="32">
        <f t="shared" si="316"/>
        <v>553.5</v>
      </c>
      <c r="W1417" s="32">
        <f t="shared" si="322"/>
        <v>553.5</v>
      </c>
      <c r="X1417" s="32">
        <f t="shared" si="323"/>
        <v>553.5</v>
      </c>
    </row>
    <row r="1418" spans="1:24" x14ac:dyDescent="0.25">
      <c r="A1418" s="2"/>
      <c r="B1418" s="2" t="s">
        <v>3</v>
      </c>
      <c r="C1418" s="2">
        <f t="shared" si="313"/>
        <v>59</v>
      </c>
      <c r="D1418" s="2">
        <f t="shared" si="314"/>
        <v>22</v>
      </c>
      <c r="E1418" s="2">
        <f t="shared" si="317"/>
        <v>1414</v>
      </c>
      <c r="F1418" s="11">
        <v>497.25</v>
      </c>
      <c r="G1418" s="9">
        <v>0</v>
      </c>
      <c r="H1418" s="9">
        <v>0</v>
      </c>
      <c r="I1418" s="10">
        <v>0</v>
      </c>
      <c r="J1418" s="9">
        <v>0.45600000000000002</v>
      </c>
      <c r="K1418" s="9">
        <v>0.45600000000000002</v>
      </c>
      <c r="L1418" s="9">
        <v>0.45600000000000002</v>
      </c>
      <c r="N1418" s="32">
        <f>IF('System Design'!$F$8=1,'Hourly Demand and Generation'!G1418*'System Design'!$F$21,IF('System Design'!$F$8=2,'Hourly Demand and Generation'!H1418*'System Design'!$F$21,IF('System Design'!$F$8=3,'Hourly Demand and Generation'!I1418*'System Design'!$F$21)))</f>
        <v>0</v>
      </c>
      <c r="O1418" s="32">
        <f>IF('System Design'!$F$8=1,'Hourly Demand and Generation'!J1418*'System Design'!$F$22,IF('System Design'!$F$8=2,'Hourly Demand and Generation'!K1418*'System Design'!$F$22,IF('System Design'!$F$8=3,'Hourly Demand and Generation'!L1418*'System Design'!$F$22)))</f>
        <v>1140</v>
      </c>
      <c r="Q1418" s="32">
        <f t="shared" si="315"/>
        <v>0</v>
      </c>
      <c r="R1418" s="32">
        <f t="shared" si="318"/>
        <v>5400</v>
      </c>
      <c r="S1418" s="32">
        <f t="shared" si="319"/>
        <v>0</v>
      </c>
      <c r="T1418" s="32">
        <f t="shared" si="320"/>
        <v>21600</v>
      </c>
      <c r="U1418" s="32">
        <f t="shared" si="321"/>
        <v>0</v>
      </c>
      <c r="V1418" s="32">
        <f t="shared" si="316"/>
        <v>642.75</v>
      </c>
      <c r="W1418" s="32">
        <f t="shared" si="322"/>
        <v>642.75</v>
      </c>
      <c r="X1418" s="32">
        <f t="shared" si="323"/>
        <v>642.75</v>
      </c>
    </row>
    <row r="1419" spans="1:24" x14ac:dyDescent="0.25">
      <c r="A1419" s="2"/>
      <c r="B1419" s="2" t="s">
        <v>3</v>
      </c>
      <c r="C1419" s="2">
        <f t="shared" si="313"/>
        <v>59</v>
      </c>
      <c r="D1419" s="2">
        <f t="shared" si="314"/>
        <v>23</v>
      </c>
      <c r="E1419" s="2">
        <f t="shared" si="317"/>
        <v>1415</v>
      </c>
      <c r="F1419" s="11">
        <v>468</v>
      </c>
      <c r="G1419" s="9">
        <v>0</v>
      </c>
      <c r="H1419" s="9">
        <v>0</v>
      </c>
      <c r="I1419" s="10">
        <v>0</v>
      </c>
      <c r="J1419" s="9">
        <v>0.38400000000000001</v>
      </c>
      <c r="K1419" s="9">
        <v>0.38400000000000001</v>
      </c>
      <c r="L1419" s="9">
        <v>0.38400000000000001</v>
      </c>
      <c r="N1419" s="32">
        <f>IF('System Design'!$F$8=1,'Hourly Demand and Generation'!G1419*'System Design'!$F$21,IF('System Design'!$F$8=2,'Hourly Demand and Generation'!H1419*'System Design'!$F$21,IF('System Design'!$F$8=3,'Hourly Demand and Generation'!I1419*'System Design'!$F$21)))</f>
        <v>0</v>
      </c>
      <c r="O1419" s="32">
        <f>IF('System Design'!$F$8=1,'Hourly Demand and Generation'!J1419*'System Design'!$F$22,IF('System Design'!$F$8=2,'Hourly Demand and Generation'!K1419*'System Design'!$F$22,IF('System Design'!$F$8=3,'Hourly Demand and Generation'!L1419*'System Design'!$F$22)))</f>
        <v>960</v>
      </c>
      <c r="Q1419" s="32">
        <f t="shared" si="315"/>
        <v>0</v>
      </c>
      <c r="R1419" s="32">
        <f t="shared" si="318"/>
        <v>5400</v>
      </c>
      <c r="S1419" s="32">
        <f t="shared" si="319"/>
        <v>0</v>
      </c>
      <c r="T1419" s="32">
        <f t="shared" si="320"/>
        <v>21600</v>
      </c>
      <c r="U1419" s="32">
        <f t="shared" si="321"/>
        <v>0</v>
      </c>
      <c r="V1419" s="32">
        <f t="shared" si="316"/>
        <v>492</v>
      </c>
      <c r="W1419" s="32">
        <f t="shared" si="322"/>
        <v>492</v>
      </c>
      <c r="X1419" s="32">
        <f t="shared" si="323"/>
        <v>492</v>
      </c>
    </row>
    <row r="1420" spans="1:24" x14ac:dyDescent="0.25">
      <c r="A1420" s="2"/>
      <c r="B1420" s="2" t="s">
        <v>3</v>
      </c>
      <c r="C1420" s="2">
        <f t="shared" si="313"/>
        <v>59</v>
      </c>
      <c r="D1420" s="2">
        <f t="shared" si="314"/>
        <v>24</v>
      </c>
      <c r="E1420" s="2">
        <f t="shared" si="317"/>
        <v>1416</v>
      </c>
      <c r="F1420" s="11">
        <v>409.5</v>
      </c>
      <c r="G1420" s="9">
        <v>0</v>
      </c>
      <c r="H1420" s="9">
        <v>0</v>
      </c>
      <c r="I1420" s="10">
        <v>0</v>
      </c>
      <c r="J1420" s="9">
        <v>0.38400000000000001</v>
      </c>
      <c r="K1420" s="9">
        <v>0.38400000000000001</v>
      </c>
      <c r="L1420" s="9">
        <v>0.38400000000000001</v>
      </c>
      <c r="N1420" s="32">
        <f>IF('System Design'!$F$8=1,'Hourly Demand and Generation'!G1420*'System Design'!$F$21,IF('System Design'!$F$8=2,'Hourly Demand and Generation'!H1420*'System Design'!$F$21,IF('System Design'!$F$8=3,'Hourly Demand and Generation'!I1420*'System Design'!$F$21)))</f>
        <v>0</v>
      </c>
      <c r="O1420" s="32">
        <f>IF('System Design'!$F$8=1,'Hourly Demand and Generation'!J1420*'System Design'!$F$22,IF('System Design'!$F$8=2,'Hourly Demand and Generation'!K1420*'System Design'!$F$22,IF('System Design'!$F$8=3,'Hourly Demand and Generation'!L1420*'System Design'!$F$22)))</f>
        <v>960</v>
      </c>
      <c r="Q1420" s="32">
        <f t="shared" si="315"/>
        <v>0</v>
      </c>
      <c r="R1420" s="32">
        <f t="shared" si="318"/>
        <v>5400</v>
      </c>
      <c r="S1420" s="32">
        <f t="shared" si="319"/>
        <v>0</v>
      </c>
      <c r="T1420" s="32">
        <f t="shared" si="320"/>
        <v>21600</v>
      </c>
      <c r="U1420" s="32">
        <f t="shared" si="321"/>
        <v>0</v>
      </c>
      <c r="V1420" s="32">
        <f t="shared" si="316"/>
        <v>550.5</v>
      </c>
      <c r="W1420" s="32">
        <f t="shared" si="322"/>
        <v>550.5</v>
      </c>
      <c r="X1420" s="32">
        <f t="shared" si="323"/>
        <v>550.5</v>
      </c>
    </row>
    <row r="1421" spans="1:24" x14ac:dyDescent="0.25">
      <c r="A1421" s="2"/>
      <c r="B1421" s="2" t="s">
        <v>4</v>
      </c>
      <c r="C1421" s="2">
        <f>C1420+1</f>
        <v>60</v>
      </c>
      <c r="D1421" s="2">
        <v>1</v>
      </c>
      <c r="E1421" s="2">
        <f t="shared" si="317"/>
        <v>1417</v>
      </c>
      <c r="F1421" s="11">
        <v>270</v>
      </c>
      <c r="G1421" s="9">
        <v>0</v>
      </c>
      <c r="H1421" s="9">
        <v>0</v>
      </c>
      <c r="I1421" s="9">
        <v>0</v>
      </c>
      <c r="J1421" s="9">
        <v>0.34232568145542103</v>
      </c>
      <c r="K1421" s="9">
        <v>0.34232568145542103</v>
      </c>
      <c r="L1421" s="9">
        <v>0.34232568145542103</v>
      </c>
      <c r="N1421" s="32">
        <f>IF('System Design'!$F$8=1,'Hourly Demand and Generation'!G1421*'System Design'!$F$21,IF('System Design'!$F$8=2,'Hourly Demand and Generation'!H1421*'System Design'!$F$21,IF('System Design'!$F$8=3,'Hourly Demand and Generation'!I1421*'System Design'!$F$21)))</f>
        <v>0</v>
      </c>
      <c r="O1421" s="32">
        <f>IF('System Design'!$F$8=1,'Hourly Demand and Generation'!J1421*'System Design'!$F$22,IF('System Design'!$F$8=2,'Hourly Demand and Generation'!K1421*'System Design'!$F$22,IF('System Design'!$F$8=3,'Hourly Demand and Generation'!L1421*'System Design'!$F$22)))</f>
        <v>855.81420363855261</v>
      </c>
      <c r="Q1421" s="32">
        <f t="shared" si="315"/>
        <v>0</v>
      </c>
      <c r="R1421" s="32">
        <f t="shared" si="318"/>
        <v>5400</v>
      </c>
      <c r="S1421" s="32">
        <f t="shared" si="319"/>
        <v>0</v>
      </c>
      <c r="T1421" s="32">
        <f t="shared" si="320"/>
        <v>21600</v>
      </c>
      <c r="U1421" s="32">
        <f t="shared" si="321"/>
        <v>0</v>
      </c>
      <c r="V1421" s="32">
        <f t="shared" si="316"/>
        <v>585.81420363855261</v>
      </c>
      <c r="W1421" s="32">
        <f t="shared" si="322"/>
        <v>585.81420363855261</v>
      </c>
      <c r="X1421" s="32">
        <f t="shared" si="323"/>
        <v>585.81420363855261</v>
      </c>
    </row>
    <row r="1422" spans="1:24" x14ac:dyDescent="0.25">
      <c r="A1422" s="2"/>
      <c r="B1422" s="2" t="s">
        <v>4</v>
      </c>
      <c r="C1422" s="2">
        <f>C1421</f>
        <v>60</v>
      </c>
      <c r="D1422" s="2">
        <f>D1421+1</f>
        <v>2</v>
      </c>
      <c r="E1422" s="2">
        <f t="shared" si="317"/>
        <v>1418</v>
      </c>
      <c r="F1422" s="11">
        <v>247.5</v>
      </c>
      <c r="G1422" s="9">
        <v>0</v>
      </c>
      <c r="H1422" s="9">
        <v>0</v>
      </c>
      <c r="I1422" s="10">
        <v>0</v>
      </c>
      <c r="J1422" s="9">
        <v>0.30809311330987899</v>
      </c>
      <c r="K1422" s="9">
        <v>0.30809311330987899</v>
      </c>
      <c r="L1422" s="9">
        <v>0.30809311330987899</v>
      </c>
      <c r="N1422" s="32">
        <f>IF('System Design'!$F$8=1,'Hourly Demand and Generation'!G1422*'System Design'!$F$21,IF('System Design'!$F$8=2,'Hourly Demand and Generation'!H1422*'System Design'!$F$21,IF('System Design'!$F$8=3,'Hourly Demand and Generation'!I1422*'System Design'!$F$21)))</f>
        <v>0</v>
      </c>
      <c r="O1422" s="32">
        <f>IF('System Design'!$F$8=1,'Hourly Demand and Generation'!J1422*'System Design'!$F$22,IF('System Design'!$F$8=2,'Hourly Demand and Generation'!K1422*'System Design'!$F$22,IF('System Design'!$F$8=3,'Hourly Demand and Generation'!L1422*'System Design'!$F$22)))</f>
        <v>770.23278327469745</v>
      </c>
      <c r="Q1422" s="32">
        <f t="shared" si="315"/>
        <v>0</v>
      </c>
      <c r="R1422" s="32">
        <f t="shared" si="318"/>
        <v>5400</v>
      </c>
      <c r="S1422" s="32">
        <f t="shared" si="319"/>
        <v>0</v>
      </c>
      <c r="T1422" s="32">
        <f t="shared" si="320"/>
        <v>21600</v>
      </c>
      <c r="U1422" s="32">
        <f t="shared" si="321"/>
        <v>0</v>
      </c>
      <c r="V1422" s="32">
        <f t="shared" si="316"/>
        <v>522.73278327469745</v>
      </c>
      <c r="W1422" s="32">
        <f t="shared" si="322"/>
        <v>522.73278327469745</v>
      </c>
      <c r="X1422" s="32">
        <f t="shared" si="323"/>
        <v>522.73278327469745</v>
      </c>
    </row>
    <row r="1423" spans="1:24" x14ac:dyDescent="0.25">
      <c r="A1423" s="2"/>
      <c r="B1423" s="2" t="s">
        <v>4</v>
      </c>
      <c r="C1423" s="2">
        <f t="shared" ref="C1423:C1444" si="324">C1422</f>
        <v>60</v>
      </c>
      <c r="D1423" s="2">
        <f t="shared" ref="D1423:D1444" si="325">D1422+1</f>
        <v>3</v>
      </c>
      <c r="E1423" s="2">
        <f t="shared" si="317"/>
        <v>1419</v>
      </c>
      <c r="F1423" s="11">
        <v>225</v>
      </c>
      <c r="G1423" s="9">
        <v>0</v>
      </c>
      <c r="H1423" s="9">
        <v>0</v>
      </c>
      <c r="I1423" s="10">
        <v>0</v>
      </c>
      <c r="J1423" s="9">
        <v>0.30809311330987899</v>
      </c>
      <c r="K1423" s="9">
        <v>0.30809311330987899</v>
      </c>
      <c r="L1423" s="9">
        <v>0.30809311330987899</v>
      </c>
      <c r="N1423" s="32">
        <f>IF('System Design'!$F$8=1,'Hourly Demand and Generation'!G1423*'System Design'!$F$21,IF('System Design'!$F$8=2,'Hourly Demand and Generation'!H1423*'System Design'!$F$21,IF('System Design'!$F$8=3,'Hourly Demand and Generation'!I1423*'System Design'!$F$21)))</f>
        <v>0</v>
      </c>
      <c r="O1423" s="32">
        <f>IF('System Design'!$F$8=1,'Hourly Demand and Generation'!J1423*'System Design'!$F$22,IF('System Design'!$F$8=2,'Hourly Demand and Generation'!K1423*'System Design'!$F$22,IF('System Design'!$F$8=3,'Hourly Demand and Generation'!L1423*'System Design'!$F$22)))</f>
        <v>770.23278327469745</v>
      </c>
      <c r="Q1423" s="32">
        <f t="shared" si="315"/>
        <v>0</v>
      </c>
      <c r="R1423" s="32">
        <f t="shared" si="318"/>
        <v>5400</v>
      </c>
      <c r="S1423" s="32">
        <f t="shared" si="319"/>
        <v>0</v>
      </c>
      <c r="T1423" s="32">
        <f t="shared" si="320"/>
        <v>21600</v>
      </c>
      <c r="U1423" s="32">
        <f t="shared" si="321"/>
        <v>0</v>
      </c>
      <c r="V1423" s="32">
        <f t="shared" si="316"/>
        <v>545.23278327469745</v>
      </c>
      <c r="W1423" s="32">
        <f t="shared" si="322"/>
        <v>545.23278327469745</v>
      </c>
      <c r="X1423" s="32">
        <f t="shared" si="323"/>
        <v>545.23278327469745</v>
      </c>
    </row>
    <row r="1424" spans="1:24" x14ac:dyDescent="0.25">
      <c r="A1424" s="2"/>
      <c r="B1424" s="2" t="s">
        <v>4</v>
      </c>
      <c r="C1424" s="2">
        <f t="shared" si="324"/>
        <v>60</v>
      </c>
      <c r="D1424" s="2">
        <f t="shared" si="325"/>
        <v>4</v>
      </c>
      <c r="E1424" s="2">
        <f t="shared" si="317"/>
        <v>1420</v>
      </c>
      <c r="F1424" s="11">
        <v>270</v>
      </c>
      <c r="G1424" s="9">
        <v>0</v>
      </c>
      <c r="H1424" s="9">
        <v>0</v>
      </c>
      <c r="I1424" s="10">
        <v>0</v>
      </c>
      <c r="J1424" s="9">
        <v>0.34232568145542103</v>
      </c>
      <c r="K1424" s="9">
        <v>0.34232568145542103</v>
      </c>
      <c r="L1424" s="9">
        <v>0.34232568145542103</v>
      </c>
      <c r="N1424" s="32">
        <f>IF('System Design'!$F$8=1,'Hourly Demand and Generation'!G1424*'System Design'!$F$21,IF('System Design'!$F$8=2,'Hourly Demand and Generation'!H1424*'System Design'!$F$21,IF('System Design'!$F$8=3,'Hourly Demand and Generation'!I1424*'System Design'!$F$21)))</f>
        <v>0</v>
      </c>
      <c r="O1424" s="32">
        <f>IF('System Design'!$F$8=1,'Hourly Demand and Generation'!J1424*'System Design'!$F$22,IF('System Design'!$F$8=2,'Hourly Demand and Generation'!K1424*'System Design'!$F$22,IF('System Design'!$F$8=3,'Hourly Demand and Generation'!L1424*'System Design'!$F$22)))</f>
        <v>855.81420363855261</v>
      </c>
      <c r="Q1424" s="32">
        <f t="shared" si="315"/>
        <v>0</v>
      </c>
      <c r="R1424" s="32">
        <f t="shared" si="318"/>
        <v>5400</v>
      </c>
      <c r="S1424" s="32">
        <f t="shared" si="319"/>
        <v>0</v>
      </c>
      <c r="T1424" s="32">
        <f t="shared" si="320"/>
        <v>21600</v>
      </c>
      <c r="U1424" s="32">
        <f t="shared" si="321"/>
        <v>0</v>
      </c>
      <c r="V1424" s="32">
        <f t="shared" si="316"/>
        <v>585.81420363855261</v>
      </c>
      <c r="W1424" s="32">
        <f t="shared" si="322"/>
        <v>585.81420363855261</v>
      </c>
      <c r="X1424" s="32">
        <f t="shared" si="323"/>
        <v>585.81420363855261</v>
      </c>
    </row>
    <row r="1425" spans="1:24" x14ac:dyDescent="0.25">
      <c r="A1425" s="2"/>
      <c r="B1425" s="2" t="s">
        <v>4</v>
      </c>
      <c r="C1425" s="2">
        <f t="shared" si="324"/>
        <v>60</v>
      </c>
      <c r="D1425" s="2">
        <f t="shared" si="325"/>
        <v>5</v>
      </c>
      <c r="E1425" s="2">
        <f t="shared" si="317"/>
        <v>1421</v>
      </c>
      <c r="F1425" s="11">
        <v>292.5</v>
      </c>
      <c r="G1425" s="9">
        <v>0</v>
      </c>
      <c r="H1425" s="9">
        <v>2.5600000000000001E-2</v>
      </c>
      <c r="I1425" s="10">
        <v>5.1200000000000002E-2</v>
      </c>
      <c r="J1425" s="9">
        <v>0.273860545164337</v>
      </c>
      <c r="K1425" s="9">
        <v>0.273860545164337</v>
      </c>
      <c r="L1425" s="9">
        <v>0.273860545164337</v>
      </c>
      <c r="N1425" s="32">
        <f>IF('System Design'!$F$8=1,'Hourly Demand and Generation'!G1425*'System Design'!$F$21,IF('System Design'!$F$8=2,'Hourly Demand and Generation'!H1425*'System Design'!$F$21,IF('System Design'!$F$8=3,'Hourly Demand and Generation'!I1425*'System Design'!$F$21)))</f>
        <v>25.6</v>
      </c>
      <c r="O1425" s="32">
        <f>IF('System Design'!$F$8=1,'Hourly Demand and Generation'!J1425*'System Design'!$F$22,IF('System Design'!$F$8=2,'Hourly Demand and Generation'!K1425*'System Design'!$F$22,IF('System Design'!$F$8=3,'Hourly Demand and Generation'!L1425*'System Design'!$F$22)))</f>
        <v>684.65136291084252</v>
      </c>
      <c r="Q1425" s="32">
        <f t="shared" si="315"/>
        <v>0</v>
      </c>
      <c r="R1425" s="32">
        <f t="shared" si="318"/>
        <v>5400</v>
      </c>
      <c r="S1425" s="32">
        <f t="shared" si="319"/>
        <v>0</v>
      </c>
      <c r="T1425" s="32">
        <f t="shared" si="320"/>
        <v>21600</v>
      </c>
      <c r="U1425" s="32">
        <f t="shared" si="321"/>
        <v>0</v>
      </c>
      <c r="V1425" s="32">
        <f t="shared" si="316"/>
        <v>417.75136291084254</v>
      </c>
      <c r="W1425" s="32">
        <f t="shared" si="322"/>
        <v>417.75136291084254</v>
      </c>
      <c r="X1425" s="32">
        <f t="shared" si="323"/>
        <v>417.75136291084254</v>
      </c>
    </row>
    <row r="1426" spans="1:24" x14ac:dyDescent="0.25">
      <c r="A1426" s="2"/>
      <c r="B1426" s="2" t="s">
        <v>4</v>
      </c>
      <c r="C1426" s="2">
        <f t="shared" si="324"/>
        <v>60</v>
      </c>
      <c r="D1426" s="2">
        <f t="shared" si="325"/>
        <v>6</v>
      </c>
      <c r="E1426" s="2">
        <f t="shared" si="317"/>
        <v>1422</v>
      </c>
      <c r="F1426" s="11">
        <v>315</v>
      </c>
      <c r="G1426" s="9">
        <v>3.8741493144798599E-2</v>
      </c>
      <c r="H1426" s="9">
        <v>0.08</v>
      </c>
      <c r="I1426" s="10">
        <v>0.10879999999999999</v>
      </c>
      <c r="J1426" s="9">
        <v>0.273860545164337</v>
      </c>
      <c r="K1426" s="9">
        <v>0.273860545164337</v>
      </c>
      <c r="L1426" s="9">
        <v>0.273860545164337</v>
      </c>
      <c r="N1426" s="32">
        <f>IF('System Design'!$F$8=1,'Hourly Demand and Generation'!G1426*'System Design'!$F$21,IF('System Design'!$F$8=2,'Hourly Demand and Generation'!H1426*'System Design'!$F$21,IF('System Design'!$F$8=3,'Hourly Demand and Generation'!I1426*'System Design'!$F$21)))</f>
        <v>54.4</v>
      </c>
      <c r="O1426" s="32">
        <f>IF('System Design'!$F$8=1,'Hourly Demand and Generation'!J1426*'System Design'!$F$22,IF('System Design'!$F$8=2,'Hourly Demand and Generation'!K1426*'System Design'!$F$22,IF('System Design'!$F$8=3,'Hourly Demand and Generation'!L1426*'System Design'!$F$22)))</f>
        <v>684.65136291084252</v>
      </c>
      <c r="Q1426" s="32">
        <f t="shared" si="315"/>
        <v>0</v>
      </c>
      <c r="R1426" s="32">
        <f t="shared" si="318"/>
        <v>5400</v>
      </c>
      <c r="S1426" s="32">
        <f t="shared" si="319"/>
        <v>0</v>
      </c>
      <c r="T1426" s="32">
        <f t="shared" si="320"/>
        <v>21600</v>
      </c>
      <c r="U1426" s="32">
        <f t="shared" si="321"/>
        <v>0</v>
      </c>
      <c r="V1426" s="32">
        <f t="shared" si="316"/>
        <v>424.0513629108425</v>
      </c>
      <c r="W1426" s="32">
        <f t="shared" si="322"/>
        <v>424.0513629108425</v>
      </c>
      <c r="X1426" s="32">
        <f t="shared" si="323"/>
        <v>424.0513629108425</v>
      </c>
    </row>
    <row r="1427" spans="1:24" x14ac:dyDescent="0.25">
      <c r="A1427" s="2"/>
      <c r="B1427" s="2" t="s">
        <v>4</v>
      </c>
      <c r="C1427" s="2">
        <f t="shared" si="324"/>
        <v>60</v>
      </c>
      <c r="D1427" s="2">
        <f t="shared" si="325"/>
        <v>7</v>
      </c>
      <c r="E1427" s="2">
        <f t="shared" si="317"/>
        <v>1423</v>
      </c>
      <c r="F1427" s="11">
        <v>337.5</v>
      </c>
      <c r="G1427" s="9">
        <v>8.2325672932697005E-2</v>
      </c>
      <c r="H1427" s="9">
        <v>0.13439999999999999</v>
      </c>
      <c r="I1427" s="10">
        <v>0.16</v>
      </c>
      <c r="J1427" s="9">
        <v>0.30809311330987899</v>
      </c>
      <c r="K1427" s="9">
        <v>0.30809311330987899</v>
      </c>
      <c r="L1427" s="9">
        <v>0.30809311330987899</v>
      </c>
      <c r="N1427" s="32">
        <f>IF('System Design'!$F$8=1,'Hourly Demand and Generation'!G1427*'System Design'!$F$21,IF('System Design'!$F$8=2,'Hourly Demand and Generation'!H1427*'System Design'!$F$21,IF('System Design'!$F$8=3,'Hourly Demand and Generation'!I1427*'System Design'!$F$21)))</f>
        <v>80</v>
      </c>
      <c r="O1427" s="32">
        <f>IF('System Design'!$F$8=1,'Hourly Demand and Generation'!J1427*'System Design'!$F$22,IF('System Design'!$F$8=2,'Hourly Demand and Generation'!K1427*'System Design'!$F$22,IF('System Design'!$F$8=3,'Hourly Demand and Generation'!L1427*'System Design'!$F$22)))</f>
        <v>770.23278327469745</v>
      </c>
      <c r="Q1427" s="32">
        <f t="shared" si="315"/>
        <v>0</v>
      </c>
      <c r="R1427" s="32">
        <f t="shared" si="318"/>
        <v>5400</v>
      </c>
      <c r="S1427" s="32">
        <f t="shared" si="319"/>
        <v>0</v>
      </c>
      <c r="T1427" s="32">
        <f t="shared" si="320"/>
        <v>21600</v>
      </c>
      <c r="U1427" s="32">
        <f t="shared" si="321"/>
        <v>0</v>
      </c>
      <c r="V1427" s="32">
        <f t="shared" si="316"/>
        <v>512.73278327469745</v>
      </c>
      <c r="W1427" s="32">
        <f t="shared" si="322"/>
        <v>512.73278327469745</v>
      </c>
      <c r="X1427" s="32">
        <f t="shared" si="323"/>
        <v>512.73278327469745</v>
      </c>
    </row>
    <row r="1428" spans="1:24" x14ac:dyDescent="0.25">
      <c r="A1428" s="2"/>
      <c r="B1428" s="2" t="s">
        <v>4</v>
      </c>
      <c r="C1428" s="2">
        <f t="shared" si="324"/>
        <v>60</v>
      </c>
      <c r="D1428" s="2">
        <f t="shared" si="325"/>
        <v>8</v>
      </c>
      <c r="E1428" s="2">
        <f t="shared" si="317"/>
        <v>1424</v>
      </c>
      <c r="F1428" s="11">
        <v>360</v>
      </c>
      <c r="G1428" s="9">
        <v>0.15980865922229401</v>
      </c>
      <c r="H1428" s="9">
        <v>0.24</v>
      </c>
      <c r="I1428" s="10">
        <v>0.26879999999999998</v>
      </c>
      <c r="J1428" s="9">
        <v>0.30809311330987899</v>
      </c>
      <c r="K1428" s="9">
        <v>0.30809311330987899</v>
      </c>
      <c r="L1428" s="9">
        <v>0.30809311330987899</v>
      </c>
      <c r="N1428" s="32">
        <f>IF('System Design'!$F$8=1,'Hourly Demand and Generation'!G1428*'System Design'!$F$21,IF('System Design'!$F$8=2,'Hourly Demand and Generation'!H1428*'System Design'!$F$21,IF('System Design'!$F$8=3,'Hourly Demand and Generation'!I1428*'System Design'!$F$21)))</f>
        <v>134.4</v>
      </c>
      <c r="O1428" s="32">
        <f>IF('System Design'!$F$8=1,'Hourly Demand and Generation'!J1428*'System Design'!$F$22,IF('System Design'!$F$8=2,'Hourly Demand and Generation'!K1428*'System Design'!$F$22,IF('System Design'!$F$8=3,'Hourly Demand and Generation'!L1428*'System Design'!$F$22)))</f>
        <v>770.23278327469745</v>
      </c>
      <c r="Q1428" s="32">
        <f t="shared" si="315"/>
        <v>0</v>
      </c>
      <c r="R1428" s="32">
        <f t="shared" si="318"/>
        <v>5400</v>
      </c>
      <c r="S1428" s="32">
        <f t="shared" si="319"/>
        <v>0</v>
      </c>
      <c r="T1428" s="32">
        <f t="shared" si="320"/>
        <v>21600</v>
      </c>
      <c r="U1428" s="32">
        <f t="shared" si="321"/>
        <v>0</v>
      </c>
      <c r="V1428" s="32">
        <f t="shared" si="316"/>
        <v>544.63278327469743</v>
      </c>
      <c r="W1428" s="32">
        <f t="shared" si="322"/>
        <v>544.63278327469743</v>
      </c>
      <c r="X1428" s="32">
        <f t="shared" si="323"/>
        <v>544.63278327469743</v>
      </c>
    </row>
    <row r="1429" spans="1:24" x14ac:dyDescent="0.25">
      <c r="A1429" s="2"/>
      <c r="B1429" s="2" t="s">
        <v>4</v>
      </c>
      <c r="C1429" s="2">
        <f t="shared" si="324"/>
        <v>60</v>
      </c>
      <c r="D1429" s="2">
        <f t="shared" si="325"/>
        <v>9</v>
      </c>
      <c r="E1429" s="2">
        <f t="shared" si="317"/>
        <v>1425</v>
      </c>
      <c r="F1429" s="11">
        <v>360</v>
      </c>
      <c r="G1429" s="9">
        <v>0.242134332154991</v>
      </c>
      <c r="H1429" s="9">
        <v>0.34560000000000002</v>
      </c>
      <c r="I1429" s="10">
        <v>0.37119999999999997</v>
      </c>
      <c r="J1429" s="9">
        <v>0.273860545164337</v>
      </c>
      <c r="K1429" s="9">
        <v>0.273860545164337</v>
      </c>
      <c r="L1429" s="9">
        <v>0.273860545164337</v>
      </c>
      <c r="N1429" s="32">
        <f>IF('System Design'!$F$8=1,'Hourly Demand and Generation'!G1429*'System Design'!$F$21,IF('System Design'!$F$8=2,'Hourly Demand and Generation'!H1429*'System Design'!$F$21,IF('System Design'!$F$8=3,'Hourly Demand and Generation'!I1429*'System Design'!$F$21)))</f>
        <v>185.6</v>
      </c>
      <c r="O1429" s="32">
        <f>IF('System Design'!$F$8=1,'Hourly Demand and Generation'!J1429*'System Design'!$F$22,IF('System Design'!$F$8=2,'Hourly Demand and Generation'!K1429*'System Design'!$F$22,IF('System Design'!$F$8=3,'Hourly Demand and Generation'!L1429*'System Design'!$F$22)))</f>
        <v>684.65136291084252</v>
      </c>
      <c r="Q1429" s="32">
        <f t="shared" si="315"/>
        <v>0</v>
      </c>
      <c r="R1429" s="32">
        <f t="shared" si="318"/>
        <v>5400</v>
      </c>
      <c r="S1429" s="32">
        <f t="shared" si="319"/>
        <v>0</v>
      </c>
      <c r="T1429" s="32">
        <f t="shared" si="320"/>
        <v>21600</v>
      </c>
      <c r="U1429" s="32">
        <f t="shared" si="321"/>
        <v>0</v>
      </c>
      <c r="V1429" s="32">
        <f t="shared" si="316"/>
        <v>510.25136291084254</v>
      </c>
      <c r="W1429" s="32">
        <f t="shared" si="322"/>
        <v>510.25136291084254</v>
      </c>
      <c r="X1429" s="32">
        <f t="shared" si="323"/>
        <v>510.25136291084254</v>
      </c>
    </row>
    <row r="1430" spans="1:24" x14ac:dyDescent="0.25">
      <c r="A1430" s="2"/>
      <c r="B1430" s="2" t="s">
        <v>4</v>
      </c>
      <c r="C1430" s="2">
        <f t="shared" si="324"/>
        <v>60</v>
      </c>
      <c r="D1430" s="2">
        <f t="shared" si="325"/>
        <v>10</v>
      </c>
      <c r="E1430" s="2">
        <f t="shared" si="317"/>
        <v>1426</v>
      </c>
      <c r="F1430" s="11">
        <v>351</v>
      </c>
      <c r="G1430" s="9">
        <v>0.32446000508768802</v>
      </c>
      <c r="H1430" s="9">
        <v>0.45440000000000003</v>
      </c>
      <c r="I1430" s="10">
        <v>0.48</v>
      </c>
      <c r="J1430" s="9">
        <v>0.30809311330987899</v>
      </c>
      <c r="K1430" s="9">
        <v>0.30809311330987899</v>
      </c>
      <c r="L1430" s="9">
        <v>0.30809311330987899</v>
      </c>
      <c r="N1430" s="32">
        <f>IF('System Design'!$F$8=1,'Hourly Demand and Generation'!G1430*'System Design'!$F$21,IF('System Design'!$F$8=2,'Hourly Demand and Generation'!H1430*'System Design'!$F$21,IF('System Design'!$F$8=3,'Hourly Demand and Generation'!I1430*'System Design'!$F$21)))</f>
        <v>240</v>
      </c>
      <c r="O1430" s="32">
        <f>IF('System Design'!$F$8=1,'Hourly Demand and Generation'!J1430*'System Design'!$F$22,IF('System Design'!$F$8=2,'Hourly Demand and Generation'!K1430*'System Design'!$F$22,IF('System Design'!$F$8=3,'Hourly Demand and Generation'!L1430*'System Design'!$F$22)))</f>
        <v>770.23278327469745</v>
      </c>
      <c r="Q1430" s="32">
        <f t="shared" si="315"/>
        <v>0</v>
      </c>
      <c r="R1430" s="32">
        <f t="shared" si="318"/>
        <v>5400</v>
      </c>
      <c r="S1430" s="32">
        <f t="shared" si="319"/>
        <v>0</v>
      </c>
      <c r="T1430" s="32">
        <f t="shared" si="320"/>
        <v>21600</v>
      </c>
      <c r="U1430" s="32">
        <f t="shared" si="321"/>
        <v>0</v>
      </c>
      <c r="V1430" s="32">
        <f t="shared" si="316"/>
        <v>659.23278327469745</v>
      </c>
      <c r="W1430" s="32">
        <f t="shared" si="322"/>
        <v>659.23278327469745</v>
      </c>
      <c r="X1430" s="32">
        <f t="shared" si="323"/>
        <v>659.23278327469745</v>
      </c>
    </row>
    <row r="1431" spans="1:24" x14ac:dyDescent="0.25">
      <c r="A1431" s="2"/>
      <c r="B1431" s="2" t="s">
        <v>4</v>
      </c>
      <c r="C1431" s="2">
        <f t="shared" si="324"/>
        <v>60</v>
      </c>
      <c r="D1431" s="2">
        <f t="shared" si="325"/>
        <v>11</v>
      </c>
      <c r="E1431" s="2">
        <f t="shared" si="317"/>
        <v>1427</v>
      </c>
      <c r="F1431" s="11">
        <v>346.5</v>
      </c>
      <c r="G1431" s="9">
        <v>0.40194299137728601</v>
      </c>
      <c r="H1431" s="9">
        <v>0.56000000000000005</v>
      </c>
      <c r="I1431" s="10">
        <v>0.58879999999999999</v>
      </c>
      <c r="J1431" s="9">
        <v>0.273860545164337</v>
      </c>
      <c r="K1431" s="9">
        <v>0.273860545164337</v>
      </c>
      <c r="L1431" s="9">
        <v>0.273860545164337</v>
      </c>
      <c r="N1431" s="32">
        <f>IF('System Design'!$F$8=1,'Hourly Demand and Generation'!G1431*'System Design'!$F$21,IF('System Design'!$F$8=2,'Hourly Demand and Generation'!H1431*'System Design'!$F$21,IF('System Design'!$F$8=3,'Hourly Demand and Generation'!I1431*'System Design'!$F$21)))</f>
        <v>294.39999999999998</v>
      </c>
      <c r="O1431" s="32">
        <f>IF('System Design'!$F$8=1,'Hourly Demand and Generation'!J1431*'System Design'!$F$22,IF('System Design'!$F$8=2,'Hourly Demand and Generation'!K1431*'System Design'!$F$22,IF('System Design'!$F$8=3,'Hourly Demand and Generation'!L1431*'System Design'!$F$22)))</f>
        <v>684.65136291084252</v>
      </c>
      <c r="Q1431" s="32">
        <f t="shared" si="315"/>
        <v>0</v>
      </c>
      <c r="R1431" s="32">
        <f t="shared" si="318"/>
        <v>5400</v>
      </c>
      <c r="S1431" s="32">
        <f t="shared" si="319"/>
        <v>0</v>
      </c>
      <c r="T1431" s="32">
        <f t="shared" si="320"/>
        <v>21600</v>
      </c>
      <c r="U1431" s="32">
        <f t="shared" si="321"/>
        <v>0</v>
      </c>
      <c r="V1431" s="32">
        <f t="shared" si="316"/>
        <v>632.5513629108425</v>
      </c>
      <c r="W1431" s="32">
        <f t="shared" si="322"/>
        <v>632.5513629108425</v>
      </c>
      <c r="X1431" s="32">
        <f t="shared" si="323"/>
        <v>632.5513629108425</v>
      </c>
    </row>
    <row r="1432" spans="1:24" x14ac:dyDescent="0.25">
      <c r="A1432" s="2"/>
      <c r="B1432" s="2" t="s">
        <v>4</v>
      </c>
      <c r="C1432" s="2">
        <f t="shared" si="324"/>
        <v>60</v>
      </c>
      <c r="D1432" s="2">
        <f t="shared" si="325"/>
        <v>12</v>
      </c>
      <c r="E1432" s="2">
        <f t="shared" si="317"/>
        <v>1428</v>
      </c>
      <c r="F1432" s="11">
        <v>346.5</v>
      </c>
      <c r="G1432" s="9">
        <v>0.484268664309983</v>
      </c>
      <c r="H1432" s="9">
        <v>0.64</v>
      </c>
      <c r="I1432" s="10">
        <v>0.64</v>
      </c>
      <c r="J1432" s="9">
        <v>0.25674426109156601</v>
      </c>
      <c r="K1432" s="9">
        <v>0.25674426109156601</v>
      </c>
      <c r="L1432" s="9">
        <v>0.25674426109156601</v>
      </c>
      <c r="N1432" s="32">
        <f>IF('System Design'!$F$8=1,'Hourly Demand and Generation'!G1432*'System Design'!$F$21,IF('System Design'!$F$8=2,'Hourly Demand and Generation'!H1432*'System Design'!$F$21,IF('System Design'!$F$8=3,'Hourly Demand and Generation'!I1432*'System Design'!$F$21)))</f>
        <v>320</v>
      </c>
      <c r="O1432" s="32">
        <f>IF('System Design'!$F$8=1,'Hourly Demand and Generation'!J1432*'System Design'!$F$22,IF('System Design'!$F$8=2,'Hourly Demand and Generation'!K1432*'System Design'!$F$22,IF('System Design'!$F$8=3,'Hourly Demand and Generation'!L1432*'System Design'!$F$22)))</f>
        <v>641.86065272891506</v>
      </c>
      <c r="Q1432" s="32">
        <f t="shared" si="315"/>
        <v>0</v>
      </c>
      <c r="R1432" s="32">
        <f t="shared" si="318"/>
        <v>5400</v>
      </c>
      <c r="S1432" s="32">
        <f t="shared" si="319"/>
        <v>0</v>
      </c>
      <c r="T1432" s="32">
        <f t="shared" si="320"/>
        <v>21600</v>
      </c>
      <c r="U1432" s="32">
        <f t="shared" si="321"/>
        <v>0</v>
      </c>
      <c r="V1432" s="32">
        <f t="shared" si="316"/>
        <v>615.36065272891506</v>
      </c>
      <c r="W1432" s="32">
        <f t="shared" si="322"/>
        <v>615.36065272891506</v>
      </c>
      <c r="X1432" s="32">
        <f t="shared" si="323"/>
        <v>615.36065272891506</v>
      </c>
    </row>
    <row r="1433" spans="1:24" x14ac:dyDescent="0.25">
      <c r="A1433" s="2"/>
      <c r="B1433" s="2" t="s">
        <v>4</v>
      </c>
      <c r="C1433" s="2">
        <f t="shared" si="324"/>
        <v>60</v>
      </c>
      <c r="D1433" s="2">
        <f t="shared" si="325"/>
        <v>13</v>
      </c>
      <c r="E1433" s="2">
        <f t="shared" si="317"/>
        <v>1429</v>
      </c>
      <c r="F1433" s="11">
        <v>360</v>
      </c>
      <c r="G1433" s="9">
        <v>0.40194299137728601</v>
      </c>
      <c r="H1433" s="9">
        <v>0.56000000000000005</v>
      </c>
      <c r="I1433" s="10">
        <v>0.58879999999999999</v>
      </c>
      <c r="J1433" s="9">
        <v>0.273860545164337</v>
      </c>
      <c r="K1433" s="9">
        <v>0.273860545164337</v>
      </c>
      <c r="L1433" s="9">
        <v>0.273860545164337</v>
      </c>
      <c r="N1433" s="32">
        <f>IF('System Design'!$F$8=1,'Hourly Demand and Generation'!G1433*'System Design'!$F$21,IF('System Design'!$F$8=2,'Hourly Demand and Generation'!H1433*'System Design'!$F$21,IF('System Design'!$F$8=3,'Hourly Demand and Generation'!I1433*'System Design'!$F$21)))</f>
        <v>294.39999999999998</v>
      </c>
      <c r="O1433" s="32">
        <f>IF('System Design'!$F$8=1,'Hourly Demand and Generation'!J1433*'System Design'!$F$22,IF('System Design'!$F$8=2,'Hourly Demand and Generation'!K1433*'System Design'!$F$22,IF('System Design'!$F$8=3,'Hourly Demand and Generation'!L1433*'System Design'!$F$22)))</f>
        <v>684.65136291084252</v>
      </c>
      <c r="Q1433" s="32">
        <f t="shared" si="315"/>
        <v>0</v>
      </c>
      <c r="R1433" s="32">
        <f t="shared" si="318"/>
        <v>5400</v>
      </c>
      <c r="S1433" s="32">
        <f t="shared" si="319"/>
        <v>0</v>
      </c>
      <c r="T1433" s="32">
        <f t="shared" si="320"/>
        <v>21600</v>
      </c>
      <c r="U1433" s="32">
        <f t="shared" si="321"/>
        <v>0</v>
      </c>
      <c r="V1433" s="32">
        <f t="shared" si="316"/>
        <v>619.0513629108425</v>
      </c>
      <c r="W1433" s="32">
        <f t="shared" si="322"/>
        <v>619.0513629108425</v>
      </c>
      <c r="X1433" s="32">
        <f t="shared" si="323"/>
        <v>619.0513629108425</v>
      </c>
    </row>
    <row r="1434" spans="1:24" x14ac:dyDescent="0.25">
      <c r="A1434" s="2"/>
      <c r="B1434" s="2" t="s">
        <v>4</v>
      </c>
      <c r="C1434" s="2">
        <f t="shared" si="324"/>
        <v>60</v>
      </c>
      <c r="D1434" s="2">
        <f t="shared" si="325"/>
        <v>14</v>
      </c>
      <c r="E1434" s="2">
        <f t="shared" si="317"/>
        <v>1430</v>
      </c>
      <c r="F1434" s="11">
        <v>360</v>
      </c>
      <c r="G1434" s="9">
        <v>0.32446000508768802</v>
      </c>
      <c r="H1434" s="9">
        <v>0.45440000000000003</v>
      </c>
      <c r="I1434" s="10">
        <v>0.48</v>
      </c>
      <c r="J1434" s="9">
        <v>0.29097682923710799</v>
      </c>
      <c r="K1434" s="9">
        <v>0.29097682923710799</v>
      </c>
      <c r="L1434" s="9">
        <v>0.29097682923710799</v>
      </c>
      <c r="N1434" s="32">
        <f>IF('System Design'!$F$8=1,'Hourly Demand and Generation'!G1434*'System Design'!$F$21,IF('System Design'!$F$8=2,'Hourly Demand and Generation'!H1434*'System Design'!$F$21,IF('System Design'!$F$8=3,'Hourly Demand and Generation'!I1434*'System Design'!$F$21)))</f>
        <v>240</v>
      </c>
      <c r="O1434" s="32">
        <f>IF('System Design'!$F$8=1,'Hourly Demand and Generation'!J1434*'System Design'!$F$22,IF('System Design'!$F$8=2,'Hourly Demand and Generation'!K1434*'System Design'!$F$22,IF('System Design'!$F$8=3,'Hourly Demand and Generation'!L1434*'System Design'!$F$22)))</f>
        <v>727.44207309276999</v>
      </c>
      <c r="Q1434" s="32">
        <f t="shared" si="315"/>
        <v>0</v>
      </c>
      <c r="R1434" s="32">
        <f t="shared" si="318"/>
        <v>5400</v>
      </c>
      <c r="S1434" s="32">
        <f t="shared" si="319"/>
        <v>0</v>
      </c>
      <c r="T1434" s="32">
        <f t="shared" si="320"/>
        <v>21600</v>
      </c>
      <c r="U1434" s="32">
        <f t="shared" si="321"/>
        <v>0</v>
      </c>
      <c r="V1434" s="32">
        <f t="shared" si="316"/>
        <v>607.44207309276999</v>
      </c>
      <c r="W1434" s="32">
        <f t="shared" si="322"/>
        <v>607.44207309276999</v>
      </c>
      <c r="X1434" s="32">
        <f t="shared" si="323"/>
        <v>607.44207309276999</v>
      </c>
    </row>
    <row r="1435" spans="1:24" x14ac:dyDescent="0.25">
      <c r="A1435" s="2"/>
      <c r="B1435" s="2" t="s">
        <v>4</v>
      </c>
      <c r="C1435" s="2">
        <f t="shared" si="324"/>
        <v>60</v>
      </c>
      <c r="D1435" s="2">
        <f t="shared" si="325"/>
        <v>15</v>
      </c>
      <c r="E1435" s="2">
        <f t="shared" si="317"/>
        <v>1431</v>
      </c>
      <c r="F1435" s="11">
        <v>382.5</v>
      </c>
      <c r="G1435" s="9">
        <v>0.242134332154991</v>
      </c>
      <c r="H1435" s="9">
        <v>0.34560000000000002</v>
      </c>
      <c r="I1435" s="10">
        <v>0.37119999999999997</v>
      </c>
      <c r="J1435" s="9">
        <v>0.30809311330987899</v>
      </c>
      <c r="K1435" s="9">
        <v>0.30809311330987899</v>
      </c>
      <c r="L1435" s="9">
        <v>0.30809311330987899</v>
      </c>
      <c r="N1435" s="32">
        <f>IF('System Design'!$F$8=1,'Hourly Demand and Generation'!G1435*'System Design'!$F$21,IF('System Design'!$F$8=2,'Hourly Demand and Generation'!H1435*'System Design'!$F$21,IF('System Design'!$F$8=3,'Hourly Demand and Generation'!I1435*'System Design'!$F$21)))</f>
        <v>185.6</v>
      </c>
      <c r="O1435" s="32">
        <f>IF('System Design'!$F$8=1,'Hourly Demand and Generation'!J1435*'System Design'!$F$22,IF('System Design'!$F$8=2,'Hourly Demand and Generation'!K1435*'System Design'!$F$22,IF('System Design'!$F$8=3,'Hourly Demand and Generation'!L1435*'System Design'!$F$22)))</f>
        <v>770.23278327469745</v>
      </c>
      <c r="Q1435" s="32">
        <f t="shared" si="315"/>
        <v>0</v>
      </c>
      <c r="R1435" s="32">
        <f t="shared" si="318"/>
        <v>5400</v>
      </c>
      <c r="S1435" s="32">
        <f t="shared" si="319"/>
        <v>0</v>
      </c>
      <c r="T1435" s="32">
        <f t="shared" si="320"/>
        <v>21600</v>
      </c>
      <c r="U1435" s="32">
        <f t="shared" si="321"/>
        <v>0</v>
      </c>
      <c r="V1435" s="32">
        <f t="shared" si="316"/>
        <v>573.33278327469748</v>
      </c>
      <c r="W1435" s="32">
        <f t="shared" si="322"/>
        <v>573.33278327469748</v>
      </c>
      <c r="X1435" s="32">
        <f t="shared" si="323"/>
        <v>573.33278327469748</v>
      </c>
    </row>
    <row r="1436" spans="1:24" x14ac:dyDescent="0.25">
      <c r="A1436" s="2"/>
      <c r="B1436" s="2" t="s">
        <v>4</v>
      </c>
      <c r="C1436" s="2">
        <f t="shared" si="324"/>
        <v>60</v>
      </c>
      <c r="D1436" s="2">
        <f t="shared" si="325"/>
        <v>16</v>
      </c>
      <c r="E1436" s="2">
        <f t="shared" si="317"/>
        <v>1432</v>
      </c>
      <c r="F1436" s="11">
        <v>405</v>
      </c>
      <c r="G1436" s="9">
        <v>0.15980865922229401</v>
      </c>
      <c r="H1436" s="9">
        <v>0.24</v>
      </c>
      <c r="I1436" s="10">
        <v>0.26879999999999998</v>
      </c>
      <c r="J1436" s="9">
        <v>0.30809311330987899</v>
      </c>
      <c r="K1436" s="9">
        <v>0.30809311330987899</v>
      </c>
      <c r="L1436" s="9">
        <v>0.30809311330987899</v>
      </c>
      <c r="N1436" s="32">
        <f>IF('System Design'!$F$8=1,'Hourly Demand and Generation'!G1436*'System Design'!$F$21,IF('System Design'!$F$8=2,'Hourly Demand and Generation'!H1436*'System Design'!$F$21,IF('System Design'!$F$8=3,'Hourly Demand and Generation'!I1436*'System Design'!$F$21)))</f>
        <v>134.4</v>
      </c>
      <c r="O1436" s="32">
        <f>IF('System Design'!$F$8=1,'Hourly Demand and Generation'!J1436*'System Design'!$F$22,IF('System Design'!$F$8=2,'Hourly Demand and Generation'!K1436*'System Design'!$F$22,IF('System Design'!$F$8=3,'Hourly Demand and Generation'!L1436*'System Design'!$F$22)))</f>
        <v>770.23278327469745</v>
      </c>
      <c r="Q1436" s="32">
        <f t="shared" si="315"/>
        <v>0</v>
      </c>
      <c r="R1436" s="32">
        <f t="shared" si="318"/>
        <v>5400</v>
      </c>
      <c r="S1436" s="32">
        <f t="shared" si="319"/>
        <v>0</v>
      </c>
      <c r="T1436" s="32">
        <f t="shared" si="320"/>
        <v>21600</v>
      </c>
      <c r="U1436" s="32">
        <f t="shared" si="321"/>
        <v>0</v>
      </c>
      <c r="V1436" s="32">
        <f t="shared" si="316"/>
        <v>499.63278327469743</v>
      </c>
      <c r="W1436" s="32">
        <f t="shared" si="322"/>
        <v>499.63278327469743</v>
      </c>
      <c r="X1436" s="32">
        <f t="shared" si="323"/>
        <v>499.63278327469743</v>
      </c>
    </row>
    <row r="1437" spans="1:24" x14ac:dyDescent="0.25">
      <c r="A1437" s="2"/>
      <c r="B1437" s="2" t="s">
        <v>4</v>
      </c>
      <c r="C1437" s="2">
        <f t="shared" si="324"/>
        <v>60</v>
      </c>
      <c r="D1437" s="2">
        <f t="shared" si="325"/>
        <v>17</v>
      </c>
      <c r="E1437" s="2">
        <f t="shared" si="317"/>
        <v>1433</v>
      </c>
      <c r="F1437" s="11">
        <v>427.5</v>
      </c>
      <c r="G1437" s="9">
        <v>8.2325672932697005E-2</v>
      </c>
      <c r="H1437" s="9">
        <v>0.13439999999999999</v>
      </c>
      <c r="I1437" s="10">
        <v>0.16</v>
      </c>
      <c r="J1437" s="9">
        <v>0.34232568145542103</v>
      </c>
      <c r="K1437" s="9">
        <v>0.34232568145542103</v>
      </c>
      <c r="L1437" s="9">
        <v>0.34232568145542103</v>
      </c>
      <c r="N1437" s="32">
        <f>IF('System Design'!$F$8=1,'Hourly Demand and Generation'!G1437*'System Design'!$F$21,IF('System Design'!$F$8=2,'Hourly Demand and Generation'!H1437*'System Design'!$F$21,IF('System Design'!$F$8=3,'Hourly Demand and Generation'!I1437*'System Design'!$F$21)))</f>
        <v>80</v>
      </c>
      <c r="O1437" s="32">
        <f>IF('System Design'!$F$8=1,'Hourly Demand and Generation'!J1437*'System Design'!$F$22,IF('System Design'!$F$8=2,'Hourly Demand and Generation'!K1437*'System Design'!$F$22,IF('System Design'!$F$8=3,'Hourly Demand and Generation'!L1437*'System Design'!$F$22)))</f>
        <v>855.81420363855261</v>
      </c>
      <c r="Q1437" s="32">
        <f t="shared" si="315"/>
        <v>0</v>
      </c>
      <c r="R1437" s="32">
        <f t="shared" si="318"/>
        <v>5400</v>
      </c>
      <c r="S1437" s="32">
        <f t="shared" si="319"/>
        <v>0</v>
      </c>
      <c r="T1437" s="32">
        <f t="shared" si="320"/>
        <v>21600</v>
      </c>
      <c r="U1437" s="32">
        <f t="shared" si="321"/>
        <v>0</v>
      </c>
      <c r="V1437" s="32">
        <f t="shared" si="316"/>
        <v>508.31420363855261</v>
      </c>
      <c r="W1437" s="32">
        <f t="shared" si="322"/>
        <v>508.31420363855261</v>
      </c>
      <c r="X1437" s="32">
        <f t="shared" si="323"/>
        <v>508.31420363855261</v>
      </c>
    </row>
    <row r="1438" spans="1:24" x14ac:dyDescent="0.25">
      <c r="A1438" s="2"/>
      <c r="B1438" s="2" t="s">
        <v>4</v>
      </c>
      <c r="C1438" s="2">
        <f t="shared" si="324"/>
        <v>60</v>
      </c>
      <c r="D1438" s="2">
        <f t="shared" si="325"/>
        <v>18</v>
      </c>
      <c r="E1438" s="2">
        <f t="shared" si="317"/>
        <v>1434</v>
      </c>
      <c r="F1438" s="11">
        <v>450</v>
      </c>
      <c r="G1438" s="9">
        <v>3.8741493144798599E-2</v>
      </c>
      <c r="H1438" s="9">
        <v>0.08</v>
      </c>
      <c r="I1438" s="10">
        <v>0.10879999999999999</v>
      </c>
      <c r="J1438" s="9">
        <v>0.32520939738264998</v>
      </c>
      <c r="K1438" s="9">
        <v>0.32520939738264998</v>
      </c>
      <c r="L1438" s="9">
        <v>0.32520939738264998</v>
      </c>
      <c r="N1438" s="32">
        <f>IF('System Design'!$F$8=1,'Hourly Demand and Generation'!G1438*'System Design'!$F$21,IF('System Design'!$F$8=2,'Hourly Demand and Generation'!H1438*'System Design'!$F$21,IF('System Design'!$F$8=3,'Hourly Demand and Generation'!I1438*'System Design'!$F$21)))</f>
        <v>54.4</v>
      </c>
      <c r="O1438" s="32">
        <f>IF('System Design'!$F$8=1,'Hourly Demand and Generation'!J1438*'System Design'!$F$22,IF('System Design'!$F$8=2,'Hourly Demand and Generation'!K1438*'System Design'!$F$22,IF('System Design'!$F$8=3,'Hourly Demand and Generation'!L1438*'System Design'!$F$22)))</f>
        <v>813.02349345662492</v>
      </c>
      <c r="Q1438" s="32">
        <f t="shared" si="315"/>
        <v>0</v>
      </c>
      <c r="R1438" s="32">
        <f t="shared" si="318"/>
        <v>5400</v>
      </c>
      <c r="S1438" s="32">
        <f t="shared" si="319"/>
        <v>0</v>
      </c>
      <c r="T1438" s="32">
        <f t="shared" si="320"/>
        <v>21600</v>
      </c>
      <c r="U1438" s="32">
        <f t="shared" si="321"/>
        <v>0</v>
      </c>
      <c r="V1438" s="32">
        <f t="shared" si="316"/>
        <v>417.4234934566249</v>
      </c>
      <c r="W1438" s="32">
        <f t="shared" si="322"/>
        <v>417.4234934566249</v>
      </c>
      <c r="X1438" s="32">
        <f t="shared" si="323"/>
        <v>417.4234934566249</v>
      </c>
    </row>
    <row r="1439" spans="1:24" x14ac:dyDescent="0.25">
      <c r="A1439" s="2"/>
      <c r="B1439" s="2" t="s">
        <v>4</v>
      </c>
      <c r="C1439" s="2">
        <f t="shared" si="324"/>
        <v>60</v>
      </c>
      <c r="D1439" s="2">
        <f t="shared" si="325"/>
        <v>19</v>
      </c>
      <c r="E1439" s="2">
        <f t="shared" si="317"/>
        <v>1435</v>
      </c>
      <c r="F1439" s="11">
        <v>436.5</v>
      </c>
      <c r="G1439" s="9">
        <v>0</v>
      </c>
      <c r="H1439" s="9">
        <v>2.5600000000000001E-2</v>
      </c>
      <c r="I1439" s="9">
        <v>5.1200000000000002E-2</v>
      </c>
      <c r="J1439" s="9">
        <v>0.30809311330987899</v>
      </c>
      <c r="K1439" s="9">
        <v>0.30809311330987899</v>
      </c>
      <c r="L1439" s="9">
        <v>0.30809311330987899</v>
      </c>
      <c r="N1439" s="32">
        <f>IF('System Design'!$F$8=1,'Hourly Demand and Generation'!G1439*'System Design'!$F$21,IF('System Design'!$F$8=2,'Hourly Demand and Generation'!H1439*'System Design'!$F$21,IF('System Design'!$F$8=3,'Hourly Demand and Generation'!I1439*'System Design'!$F$21)))</f>
        <v>25.6</v>
      </c>
      <c r="O1439" s="32">
        <f>IF('System Design'!$F$8=1,'Hourly Demand and Generation'!J1439*'System Design'!$F$22,IF('System Design'!$F$8=2,'Hourly Demand and Generation'!K1439*'System Design'!$F$22,IF('System Design'!$F$8=3,'Hourly Demand and Generation'!L1439*'System Design'!$F$22)))</f>
        <v>770.23278327469745</v>
      </c>
      <c r="Q1439" s="32">
        <f t="shared" si="315"/>
        <v>0</v>
      </c>
      <c r="R1439" s="32">
        <f t="shared" si="318"/>
        <v>5400</v>
      </c>
      <c r="S1439" s="32">
        <f t="shared" si="319"/>
        <v>0</v>
      </c>
      <c r="T1439" s="32">
        <f t="shared" si="320"/>
        <v>21600</v>
      </c>
      <c r="U1439" s="32">
        <f t="shared" si="321"/>
        <v>0</v>
      </c>
      <c r="V1439" s="32">
        <f t="shared" si="316"/>
        <v>359.33278327469748</v>
      </c>
      <c r="W1439" s="32">
        <f t="shared" si="322"/>
        <v>359.33278327469748</v>
      </c>
      <c r="X1439" s="32">
        <f t="shared" si="323"/>
        <v>359.33278327469748</v>
      </c>
    </row>
    <row r="1440" spans="1:24" x14ac:dyDescent="0.25">
      <c r="A1440" s="2"/>
      <c r="B1440" s="2" t="s">
        <v>4</v>
      </c>
      <c r="C1440" s="2">
        <f t="shared" si="324"/>
        <v>60</v>
      </c>
      <c r="D1440" s="2">
        <f t="shared" si="325"/>
        <v>20</v>
      </c>
      <c r="E1440" s="2">
        <f t="shared" si="317"/>
        <v>1436</v>
      </c>
      <c r="F1440" s="11">
        <v>427.5</v>
      </c>
      <c r="G1440" s="9">
        <v>0</v>
      </c>
      <c r="H1440" s="9">
        <v>0</v>
      </c>
      <c r="I1440" s="10">
        <v>0</v>
      </c>
      <c r="J1440" s="9">
        <v>0.30809311330987899</v>
      </c>
      <c r="K1440" s="9">
        <v>0.30809311330987899</v>
      </c>
      <c r="L1440" s="9">
        <v>0.30809311330987899</v>
      </c>
      <c r="N1440" s="32">
        <f>IF('System Design'!$F$8=1,'Hourly Demand and Generation'!G1440*'System Design'!$F$21,IF('System Design'!$F$8=2,'Hourly Demand and Generation'!H1440*'System Design'!$F$21,IF('System Design'!$F$8=3,'Hourly Demand and Generation'!I1440*'System Design'!$F$21)))</f>
        <v>0</v>
      </c>
      <c r="O1440" s="32">
        <f>IF('System Design'!$F$8=1,'Hourly Demand and Generation'!J1440*'System Design'!$F$22,IF('System Design'!$F$8=2,'Hourly Demand and Generation'!K1440*'System Design'!$F$22,IF('System Design'!$F$8=3,'Hourly Demand and Generation'!L1440*'System Design'!$F$22)))</f>
        <v>770.23278327469745</v>
      </c>
      <c r="Q1440" s="32">
        <f t="shared" si="315"/>
        <v>0</v>
      </c>
      <c r="R1440" s="32">
        <f t="shared" si="318"/>
        <v>5400</v>
      </c>
      <c r="S1440" s="32">
        <f t="shared" si="319"/>
        <v>0</v>
      </c>
      <c r="T1440" s="32">
        <f t="shared" si="320"/>
        <v>21600</v>
      </c>
      <c r="U1440" s="32">
        <f t="shared" si="321"/>
        <v>0</v>
      </c>
      <c r="V1440" s="32">
        <f t="shared" si="316"/>
        <v>342.73278327469745</v>
      </c>
      <c r="W1440" s="32">
        <f t="shared" si="322"/>
        <v>342.73278327469745</v>
      </c>
      <c r="X1440" s="32">
        <f t="shared" si="323"/>
        <v>342.73278327469745</v>
      </c>
    </row>
    <row r="1441" spans="1:24" x14ac:dyDescent="0.25">
      <c r="A1441" s="2"/>
      <c r="B1441" s="2" t="s">
        <v>4</v>
      </c>
      <c r="C1441" s="2">
        <f t="shared" si="324"/>
        <v>60</v>
      </c>
      <c r="D1441" s="2">
        <f t="shared" si="325"/>
        <v>21</v>
      </c>
      <c r="E1441" s="2">
        <f t="shared" si="317"/>
        <v>1437</v>
      </c>
      <c r="F1441" s="11">
        <v>405</v>
      </c>
      <c r="G1441" s="9">
        <v>0</v>
      </c>
      <c r="H1441" s="9">
        <v>0</v>
      </c>
      <c r="I1441" s="10">
        <v>0</v>
      </c>
      <c r="J1441" s="9">
        <v>0.30809311330987899</v>
      </c>
      <c r="K1441" s="9">
        <v>0.30809311330987899</v>
      </c>
      <c r="L1441" s="9">
        <v>0.30809311330987899</v>
      </c>
      <c r="N1441" s="32">
        <f>IF('System Design'!$F$8=1,'Hourly Demand and Generation'!G1441*'System Design'!$F$21,IF('System Design'!$F$8=2,'Hourly Demand and Generation'!H1441*'System Design'!$F$21,IF('System Design'!$F$8=3,'Hourly Demand and Generation'!I1441*'System Design'!$F$21)))</f>
        <v>0</v>
      </c>
      <c r="O1441" s="32">
        <f>IF('System Design'!$F$8=1,'Hourly Demand and Generation'!J1441*'System Design'!$F$22,IF('System Design'!$F$8=2,'Hourly Demand and Generation'!K1441*'System Design'!$F$22,IF('System Design'!$F$8=3,'Hourly Demand and Generation'!L1441*'System Design'!$F$22)))</f>
        <v>770.23278327469745</v>
      </c>
      <c r="Q1441" s="32">
        <f t="shared" si="315"/>
        <v>0</v>
      </c>
      <c r="R1441" s="32">
        <f t="shared" si="318"/>
        <v>5400</v>
      </c>
      <c r="S1441" s="32">
        <f t="shared" si="319"/>
        <v>0</v>
      </c>
      <c r="T1441" s="32">
        <f t="shared" si="320"/>
        <v>21600</v>
      </c>
      <c r="U1441" s="32">
        <f t="shared" si="321"/>
        <v>0</v>
      </c>
      <c r="V1441" s="32">
        <f t="shared" si="316"/>
        <v>365.23278327469745</v>
      </c>
      <c r="W1441" s="32">
        <f t="shared" si="322"/>
        <v>365.23278327469745</v>
      </c>
      <c r="X1441" s="32">
        <f t="shared" si="323"/>
        <v>365.23278327469745</v>
      </c>
    </row>
    <row r="1442" spans="1:24" x14ac:dyDescent="0.25">
      <c r="A1442" s="2"/>
      <c r="B1442" s="2" t="s">
        <v>4</v>
      </c>
      <c r="C1442" s="2">
        <f t="shared" si="324"/>
        <v>60</v>
      </c>
      <c r="D1442" s="2">
        <f t="shared" si="325"/>
        <v>22</v>
      </c>
      <c r="E1442" s="2">
        <f t="shared" si="317"/>
        <v>1438</v>
      </c>
      <c r="F1442" s="11">
        <v>382.5</v>
      </c>
      <c r="G1442" s="9">
        <v>0</v>
      </c>
      <c r="H1442" s="9">
        <v>0</v>
      </c>
      <c r="I1442" s="10">
        <v>0</v>
      </c>
      <c r="J1442" s="9">
        <v>0.32520939738264998</v>
      </c>
      <c r="K1442" s="9">
        <v>0.32520939738264998</v>
      </c>
      <c r="L1442" s="9">
        <v>0.32520939738264998</v>
      </c>
      <c r="N1442" s="32">
        <f>IF('System Design'!$F$8=1,'Hourly Demand and Generation'!G1442*'System Design'!$F$21,IF('System Design'!$F$8=2,'Hourly Demand and Generation'!H1442*'System Design'!$F$21,IF('System Design'!$F$8=3,'Hourly Demand and Generation'!I1442*'System Design'!$F$21)))</f>
        <v>0</v>
      </c>
      <c r="O1442" s="32">
        <f>IF('System Design'!$F$8=1,'Hourly Demand and Generation'!J1442*'System Design'!$F$22,IF('System Design'!$F$8=2,'Hourly Demand and Generation'!K1442*'System Design'!$F$22,IF('System Design'!$F$8=3,'Hourly Demand and Generation'!L1442*'System Design'!$F$22)))</f>
        <v>813.02349345662492</v>
      </c>
      <c r="Q1442" s="32">
        <f t="shared" si="315"/>
        <v>0</v>
      </c>
      <c r="R1442" s="32">
        <f t="shared" si="318"/>
        <v>5400</v>
      </c>
      <c r="S1442" s="32">
        <f t="shared" si="319"/>
        <v>0</v>
      </c>
      <c r="T1442" s="32">
        <f t="shared" si="320"/>
        <v>21600</v>
      </c>
      <c r="U1442" s="32">
        <f t="shared" si="321"/>
        <v>0</v>
      </c>
      <c r="V1442" s="32">
        <f t="shared" si="316"/>
        <v>430.52349345662492</v>
      </c>
      <c r="W1442" s="32">
        <f t="shared" si="322"/>
        <v>430.52349345662492</v>
      </c>
      <c r="X1442" s="32">
        <f t="shared" si="323"/>
        <v>430.52349345662492</v>
      </c>
    </row>
    <row r="1443" spans="1:24" x14ac:dyDescent="0.25">
      <c r="A1443" s="2"/>
      <c r="B1443" s="2" t="s">
        <v>4</v>
      </c>
      <c r="C1443" s="2">
        <f t="shared" si="324"/>
        <v>60</v>
      </c>
      <c r="D1443" s="2">
        <f t="shared" si="325"/>
        <v>23</v>
      </c>
      <c r="E1443" s="2">
        <f t="shared" si="317"/>
        <v>1439</v>
      </c>
      <c r="F1443" s="11">
        <v>360</v>
      </c>
      <c r="G1443" s="9">
        <v>0</v>
      </c>
      <c r="H1443" s="9">
        <v>0</v>
      </c>
      <c r="I1443" s="10">
        <v>0</v>
      </c>
      <c r="J1443" s="9">
        <v>0.273860545164337</v>
      </c>
      <c r="K1443" s="9">
        <v>0.273860545164337</v>
      </c>
      <c r="L1443" s="9">
        <v>0.273860545164337</v>
      </c>
      <c r="N1443" s="32">
        <f>IF('System Design'!$F$8=1,'Hourly Demand and Generation'!G1443*'System Design'!$F$21,IF('System Design'!$F$8=2,'Hourly Demand and Generation'!H1443*'System Design'!$F$21,IF('System Design'!$F$8=3,'Hourly Demand and Generation'!I1443*'System Design'!$F$21)))</f>
        <v>0</v>
      </c>
      <c r="O1443" s="32">
        <f>IF('System Design'!$F$8=1,'Hourly Demand and Generation'!J1443*'System Design'!$F$22,IF('System Design'!$F$8=2,'Hourly Demand and Generation'!K1443*'System Design'!$F$22,IF('System Design'!$F$8=3,'Hourly Demand and Generation'!L1443*'System Design'!$F$22)))</f>
        <v>684.65136291084252</v>
      </c>
      <c r="Q1443" s="32">
        <f t="shared" si="315"/>
        <v>0</v>
      </c>
      <c r="R1443" s="32">
        <f t="shared" si="318"/>
        <v>5400</v>
      </c>
      <c r="S1443" s="32">
        <f t="shared" si="319"/>
        <v>0</v>
      </c>
      <c r="T1443" s="32">
        <f t="shared" si="320"/>
        <v>21600</v>
      </c>
      <c r="U1443" s="32">
        <f t="shared" si="321"/>
        <v>0</v>
      </c>
      <c r="V1443" s="32">
        <f t="shared" si="316"/>
        <v>324.65136291084252</v>
      </c>
      <c r="W1443" s="32">
        <f t="shared" si="322"/>
        <v>324.65136291084252</v>
      </c>
      <c r="X1443" s="32">
        <f t="shared" si="323"/>
        <v>324.65136291084252</v>
      </c>
    </row>
    <row r="1444" spans="1:24" x14ac:dyDescent="0.25">
      <c r="A1444" s="2"/>
      <c r="B1444" s="2" t="s">
        <v>4</v>
      </c>
      <c r="C1444" s="2">
        <f t="shared" si="324"/>
        <v>60</v>
      </c>
      <c r="D1444" s="2">
        <f t="shared" si="325"/>
        <v>24</v>
      </c>
      <c r="E1444" s="2">
        <f t="shared" si="317"/>
        <v>1440</v>
      </c>
      <c r="F1444" s="11">
        <v>315</v>
      </c>
      <c r="G1444" s="9">
        <v>0</v>
      </c>
      <c r="H1444" s="9">
        <v>0</v>
      </c>
      <c r="I1444" s="10">
        <v>0</v>
      </c>
      <c r="J1444" s="9">
        <v>0.273860545164337</v>
      </c>
      <c r="K1444" s="9">
        <v>0.273860545164337</v>
      </c>
      <c r="L1444" s="9">
        <v>0.273860545164337</v>
      </c>
      <c r="N1444" s="32">
        <f>IF('System Design'!$F$8=1,'Hourly Demand and Generation'!G1444*'System Design'!$F$21,IF('System Design'!$F$8=2,'Hourly Demand and Generation'!H1444*'System Design'!$F$21,IF('System Design'!$F$8=3,'Hourly Demand and Generation'!I1444*'System Design'!$F$21)))</f>
        <v>0</v>
      </c>
      <c r="O1444" s="32">
        <f>IF('System Design'!$F$8=1,'Hourly Demand and Generation'!J1444*'System Design'!$F$22,IF('System Design'!$F$8=2,'Hourly Demand and Generation'!K1444*'System Design'!$F$22,IF('System Design'!$F$8=3,'Hourly Demand and Generation'!L1444*'System Design'!$F$22)))</f>
        <v>684.65136291084252</v>
      </c>
      <c r="Q1444" s="32">
        <f t="shared" si="315"/>
        <v>0</v>
      </c>
      <c r="R1444" s="32">
        <f t="shared" si="318"/>
        <v>5400</v>
      </c>
      <c r="S1444" s="32">
        <f t="shared" si="319"/>
        <v>0</v>
      </c>
      <c r="T1444" s="32">
        <f t="shared" si="320"/>
        <v>21600</v>
      </c>
      <c r="U1444" s="32">
        <f t="shared" si="321"/>
        <v>0</v>
      </c>
      <c r="V1444" s="32">
        <f t="shared" si="316"/>
        <v>369.65136291084252</v>
      </c>
      <c r="W1444" s="32">
        <f t="shared" si="322"/>
        <v>369.65136291084252</v>
      </c>
      <c r="X1444" s="32">
        <f t="shared" si="323"/>
        <v>369.65136291084252</v>
      </c>
    </row>
    <row r="1445" spans="1:24" x14ac:dyDescent="0.25">
      <c r="A1445" s="2"/>
      <c r="B1445" s="2" t="s">
        <v>4</v>
      </c>
      <c r="C1445" s="2">
        <f>C1444+1</f>
        <v>61</v>
      </c>
      <c r="D1445" s="2">
        <v>1</v>
      </c>
      <c r="E1445" s="2">
        <f t="shared" si="317"/>
        <v>1441</v>
      </c>
      <c r="F1445" s="11">
        <v>270</v>
      </c>
      <c r="G1445" s="9">
        <v>0</v>
      </c>
      <c r="H1445" s="9">
        <v>0</v>
      </c>
      <c r="I1445" s="9">
        <v>0</v>
      </c>
      <c r="J1445" s="9">
        <v>0.43</v>
      </c>
      <c r="K1445" s="9">
        <v>0.43</v>
      </c>
      <c r="L1445" s="9">
        <v>0.43</v>
      </c>
      <c r="N1445" s="32">
        <f>IF('System Design'!$F$8=1,'Hourly Demand and Generation'!G1445*'System Design'!$F$21,IF('System Design'!$F$8=2,'Hourly Demand and Generation'!H1445*'System Design'!$F$21,IF('System Design'!$F$8=3,'Hourly Demand and Generation'!I1445*'System Design'!$F$21)))</f>
        <v>0</v>
      </c>
      <c r="O1445" s="32">
        <f>IF('System Design'!$F$8=1,'Hourly Demand and Generation'!J1445*'System Design'!$F$22,IF('System Design'!$F$8=2,'Hourly Demand and Generation'!K1445*'System Design'!$F$22,IF('System Design'!$F$8=3,'Hourly Demand and Generation'!L1445*'System Design'!$F$22)))</f>
        <v>1075</v>
      </c>
      <c r="Q1445" s="32">
        <f t="shared" si="315"/>
        <v>0</v>
      </c>
      <c r="R1445" s="32">
        <f t="shared" si="318"/>
        <v>5400</v>
      </c>
      <c r="S1445" s="32">
        <f t="shared" si="319"/>
        <v>0</v>
      </c>
      <c r="T1445" s="32">
        <f t="shared" si="320"/>
        <v>21600</v>
      </c>
      <c r="U1445" s="32">
        <f t="shared" si="321"/>
        <v>0</v>
      </c>
      <c r="V1445" s="32">
        <f t="shared" si="316"/>
        <v>805</v>
      </c>
      <c r="W1445" s="32">
        <f t="shared" si="322"/>
        <v>805</v>
      </c>
      <c r="X1445" s="32">
        <f t="shared" si="323"/>
        <v>805</v>
      </c>
    </row>
    <row r="1446" spans="1:24" x14ac:dyDescent="0.25">
      <c r="A1446" s="2"/>
      <c r="B1446" s="2" t="s">
        <v>4</v>
      </c>
      <c r="C1446" s="2">
        <f>C1445</f>
        <v>61</v>
      </c>
      <c r="D1446" s="2">
        <f>D1445+1</f>
        <v>2</v>
      </c>
      <c r="E1446" s="2">
        <f t="shared" si="317"/>
        <v>1442</v>
      </c>
      <c r="F1446" s="11">
        <v>247.5</v>
      </c>
      <c r="G1446" s="9">
        <v>0</v>
      </c>
      <c r="H1446" s="9">
        <v>0</v>
      </c>
      <c r="I1446" s="10">
        <v>0</v>
      </c>
      <c r="J1446" s="9">
        <v>0.38700000000000001</v>
      </c>
      <c r="K1446" s="9">
        <v>0.38700000000000001</v>
      </c>
      <c r="L1446" s="9">
        <v>0.38700000000000001</v>
      </c>
      <c r="N1446" s="32">
        <f>IF('System Design'!$F$8=1,'Hourly Demand and Generation'!G1446*'System Design'!$F$21,IF('System Design'!$F$8=2,'Hourly Demand and Generation'!H1446*'System Design'!$F$21,IF('System Design'!$F$8=3,'Hourly Demand and Generation'!I1446*'System Design'!$F$21)))</f>
        <v>0</v>
      </c>
      <c r="O1446" s="32">
        <f>IF('System Design'!$F$8=1,'Hourly Demand and Generation'!J1446*'System Design'!$F$22,IF('System Design'!$F$8=2,'Hourly Demand and Generation'!K1446*'System Design'!$F$22,IF('System Design'!$F$8=3,'Hourly Demand and Generation'!L1446*'System Design'!$F$22)))</f>
        <v>967.5</v>
      </c>
      <c r="Q1446" s="32">
        <f t="shared" si="315"/>
        <v>0</v>
      </c>
      <c r="R1446" s="32">
        <f t="shared" si="318"/>
        <v>5400</v>
      </c>
      <c r="S1446" s="32">
        <f t="shared" si="319"/>
        <v>0</v>
      </c>
      <c r="T1446" s="32">
        <f t="shared" si="320"/>
        <v>21600</v>
      </c>
      <c r="U1446" s="32">
        <f t="shared" si="321"/>
        <v>0</v>
      </c>
      <c r="V1446" s="32">
        <f t="shared" si="316"/>
        <v>720</v>
      </c>
      <c r="W1446" s="32">
        <f t="shared" si="322"/>
        <v>720</v>
      </c>
      <c r="X1446" s="32">
        <f t="shared" si="323"/>
        <v>720</v>
      </c>
    </row>
    <row r="1447" spans="1:24" x14ac:dyDescent="0.25">
      <c r="A1447" s="2"/>
      <c r="B1447" s="2" t="s">
        <v>4</v>
      </c>
      <c r="C1447" s="2">
        <f t="shared" ref="C1447:C1468" si="326">C1446</f>
        <v>61</v>
      </c>
      <c r="D1447" s="2">
        <f t="shared" ref="D1447:D1468" si="327">D1446+1</f>
        <v>3</v>
      </c>
      <c r="E1447" s="2">
        <f t="shared" si="317"/>
        <v>1443</v>
      </c>
      <c r="F1447" s="11">
        <v>225</v>
      </c>
      <c r="G1447" s="9">
        <v>0</v>
      </c>
      <c r="H1447" s="9">
        <v>0</v>
      </c>
      <c r="I1447" s="10">
        <v>0</v>
      </c>
      <c r="J1447" s="9">
        <v>0.38700000000000001</v>
      </c>
      <c r="K1447" s="9">
        <v>0.38700000000000001</v>
      </c>
      <c r="L1447" s="9">
        <v>0.38700000000000001</v>
      </c>
      <c r="N1447" s="32">
        <f>IF('System Design'!$F$8=1,'Hourly Demand and Generation'!G1447*'System Design'!$F$21,IF('System Design'!$F$8=2,'Hourly Demand and Generation'!H1447*'System Design'!$F$21,IF('System Design'!$F$8=3,'Hourly Demand and Generation'!I1447*'System Design'!$F$21)))</f>
        <v>0</v>
      </c>
      <c r="O1447" s="32">
        <f>IF('System Design'!$F$8=1,'Hourly Demand and Generation'!J1447*'System Design'!$F$22,IF('System Design'!$F$8=2,'Hourly Demand and Generation'!K1447*'System Design'!$F$22,IF('System Design'!$F$8=3,'Hourly Demand and Generation'!L1447*'System Design'!$F$22)))</f>
        <v>967.5</v>
      </c>
      <c r="Q1447" s="32">
        <f t="shared" si="315"/>
        <v>0</v>
      </c>
      <c r="R1447" s="32">
        <f t="shared" si="318"/>
        <v>5400</v>
      </c>
      <c r="S1447" s="32">
        <f t="shared" si="319"/>
        <v>0</v>
      </c>
      <c r="T1447" s="32">
        <f t="shared" si="320"/>
        <v>21600</v>
      </c>
      <c r="U1447" s="32">
        <f t="shared" si="321"/>
        <v>0</v>
      </c>
      <c r="V1447" s="32">
        <f t="shared" si="316"/>
        <v>742.5</v>
      </c>
      <c r="W1447" s="32">
        <f t="shared" si="322"/>
        <v>742.5</v>
      </c>
      <c r="X1447" s="32">
        <f t="shared" si="323"/>
        <v>742.5</v>
      </c>
    </row>
    <row r="1448" spans="1:24" x14ac:dyDescent="0.25">
      <c r="A1448" s="2"/>
      <c r="B1448" s="2" t="s">
        <v>4</v>
      </c>
      <c r="C1448" s="2">
        <f t="shared" si="326"/>
        <v>61</v>
      </c>
      <c r="D1448" s="2">
        <f t="shared" si="327"/>
        <v>4</v>
      </c>
      <c r="E1448" s="2">
        <f t="shared" si="317"/>
        <v>1444</v>
      </c>
      <c r="F1448" s="11">
        <v>270</v>
      </c>
      <c r="G1448" s="9">
        <v>0</v>
      </c>
      <c r="H1448" s="9">
        <v>0</v>
      </c>
      <c r="I1448" s="10">
        <v>0</v>
      </c>
      <c r="J1448" s="9">
        <v>0.43</v>
      </c>
      <c r="K1448" s="9">
        <v>0.43</v>
      </c>
      <c r="L1448" s="9">
        <v>0.43</v>
      </c>
      <c r="N1448" s="32">
        <f>IF('System Design'!$F$8=1,'Hourly Demand and Generation'!G1448*'System Design'!$F$21,IF('System Design'!$F$8=2,'Hourly Demand and Generation'!H1448*'System Design'!$F$21,IF('System Design'!$F$8=3,'Hourly Demand and Generation'!I1448*'System Design'!$F$21)))</f>
        <v>0</v>
      </c>
      <c r="O1448" s="32">
        <f>IF('System Design'!$F$8=1,'Hourly Demand and Generation'!J1448*'System Design'!$F$22,IF('System Design'!$F$8=2,'Hourly Demand and Generation'!K1448*'System Design'!$F$22,IF('System Design'!$F$8=3,'Hourly Demand and Generation'!L1448*'System Design'!$F$22)))</f>
        <v>1075</v>
      </c>
      <c r="Q1448" s="32">
        <f t="shared" si="315"/>
        <v>0</v>
      </c>
      <c r="R1448" s="32">
        <f t="shared" si="318"/>
        <v>5400</v>
      </c>
      <c r="S1448" s="32">
        <f t="shared" si="319"/>
        <v>0</v>
      </c>
      <c r="T1448" s="32">
        <f t="shared" si="320"/>
        <v>21600</v>
      </c>
      <c r="U1448" s="32">
        <f t="shared" si="321"/>
        <v>0</v>
      </c>
      <c r="V1448" s="32">
        <f t="shared" si="316"/>
        <v>805</v>
      </c>
      <c r="W1448" s="32">
        <f t="shared" si="322"/>
        <v>805</v>
      </c>
      <c r="X1448" s="32">
        <f t="shared" si="323"/>
        <v>805</v>
      </c>
    </row>
    <row r="1449" spans="1:24" x14ac:dyDescent="0.25">
      <c r="A1449" s="2"/>
      <c r="B1449" s="2" t="s">
        <v>4</v>
      </c>
      <c r="C1449" s="2">
        <f t="shared" si="326"/>
        <v>61</v>
      </c>
      <c r="D1449" s="2">
        <f t="shared" si="327"/>
        <v>5</v>
      </c>
      <c r="E1449" s="2">
        <f t="shared" si="317"/>
        <v>1445</v>
      </c>
      <c r="F1449" s="11">
        <v>292.5</v>
      </c>
      <c r="G1449" s="9">
        <v>0</v>
      </c>
      <c r="H1449" s="9">
        <v>2.5600000000000001E-2</v>
      </c>
      <c r="I1449" s="10">
        <v>5.1200000000000002E-2</v>
      </c>
      <c r="J1449" s="9">
        <v>0.34399999999999997</v>
      </c>
      <c r="K1449" s="9">
        <v>0.34399999999999997</v>
      </c>
      <c r="L1449" s="9">
        <v>0.34399999999999997</v>
      </c>
      <c r="N1449" s="32">
        <f>IF('System Design'!$F$8=1,'Hourly Demand and Generation'!G1449*'System Design'!$F$21,IF('System Design'!$F$8=2,'Hourly Demand and Generation'!H1449*'System Design'!$F$21,IF('System Design'!$F$8=3,'Hourly Demand and Generation'!I1449*'System Design'!$F$21)))</f>
        <v>25.6</v>
      </c>
      <c r="O1449" s="32">
        <f>IF('System Design'!$F$8=1,'Hourly Demand and Generation'!J1449*'System Design'!$F$22,IF('System Design'!$F$8=2,'Hourly Demand and Generation'!K1449*'System Design'!$F$22,IF('System Design'!$F$8=3,'Hourly Demand and Generation'!L1449*'System Design'!$F$22)))</f>
        <v>859.99999999999989</v>
      </c>
      <c r="Q1449" s="32">
        <f t="shared" si="315"/>
        <v>0</v>
      </c>
      <c r="R1449" s="32">
        <f t="shared" si="318"/>
        <v>5400</v>
      </c>
      <c r="S1449" s="32">
        <f t="shared" si="319"/>
        <v>0</v>
      </c>
      <c r="T1449" s="32">
        <f t="shared" si="320"/>
        <v>21600</v>
      </c>
      <c r="U1449" s="32">
        <f t="shared" si="321"/>
        <v>0</v>
      </c>
      <c r="V1449" s="32">
        <f t="shared" si="316"/>
        <v>593.09999999999991</v>
      </c>
      <c r="W1449" s="32">
        <f t="shared" si="322"/>
        <v>593.09999999999991</v>
      </c>
      <c r="X1449" s="32">
        <f t="shared" si="323"/>
        <v>593.09999999999991</v>
      </c>
    </row>
    <row r="1450" spans="1:24" x14ac:dyDescent="0.25">
      <c r="A1450" s="2"/>
      <c r="B1450" s="2" t="s">
        <v>4</v>
      </c>
      <c r="C1450" s="2">
        <f t="shared" si="326"/>
        <v>61</v>
      </c>
      <c r="D1450" s="2">
        <f t="shared" si="327"/>
        <v>6</v>
      </c>
      <c r="E1450" s="2">
        <f t="shared" si="317"/>
        <v>1446</v>
      </c>
      <c r="F1450" s="11">
        <v>315</v>
      </c>
      <c r="G1450" s="9">
        <v>5.1200000000000002E-2</v>
      </c>
      <c r="H1450" s="9">
        <v>0.08</v>
      </c>
      <c r="I1450" s="10">
        <v>0.10879999999999999</v>
      </c>
      <c r="J1450" s="9">
        <v>0.34399999999999997</v>
      </c>
      <c r="K1450" s="9">
        <v>0.34399999999999997</v>
      </c>
      <c r="L1450" s="9">
        <v>0.34399999999999997</v>
      </c>
      <c r="N1450" s="32">
        <f>IF('System Design'!$F$8=1,'Hourly Demand and Generation'!G1450*'System Design'!$F$21,IF('System Design'!$F$8=2,'Hourly Demand and Generation'!H1450*'System Design'!$F$21,IF('System Design'!$F$8=3,'Hourly Demand and Generation'!I1450*'System Design'!$F$21)))</f>
        <v>54.4</v>
      </c>
      <c r="O1450" s="32">
        <f>IF('System Design'!$F$8=1,'Hourly Demand and Generation'!J1450*'System Design'!$F$22,IF('System Design'!$F$8=2,'Hourly Demand and Generation'!K1450*'System Design'!$F$22,IF('System Design'!$F$8=3,'Hourly Demand and Generation'!L1450*'System Design'!$F$22)))</f>
        <v>859.99999999999989</v>
      </c>
      <c r="Q1450" s="32">
        <f t="shared" si="315"/>
        <v>0</v>
      </c>
      <c r="R1450" s="32">
        <f t="shared" si="318"/>
        <v>5400</v>
      </c>
      <c r="S1450" s="32">
        <f t="shared" si="319"/>
        <v>0</v>
      </c>
      <c r="T1450" s="32">
        <f t="shared" si="320"/>
        <v>21600</v>
      </c>
      <c r="U1450" s="32">
        <f t="shared" si="321"/>
        <v>0</v>
      </c>
      <c r="V1450" s="32">
        <f t="shared" si="316"/>
        <v>599.39999999999986</v>
      </c>
      <c r="W1450" s="32">
        <f t="shared" si="322"/>
        <v>599.39999999999986</v>
      </c>
      <c r="X1450" s="32">
        <f t="shared" si="323"/>
        <v>599.39999999999986</v>
      </c>
    </row>
    <row r="1451" spans="1:24" x14ac:dyDescent="0.25">
      <c r="A1451" s="2"/>
      <c r="B1451" s="2" t="s">
        <v>4</v>
      </c>
      <c r="C1451" s="2">
        <f t="shared" si="326"/>
        <v>61</v>
      </c>
      <c r="D1451" s="2">
        <f t="shared" si="327"/>
        <v>7</v>
      </c>
      <c r="E1451" s="2">
        <f t="shared" si="317"/>
        <v>1447</v>
      </c>
      <c r="F1451" s="11">
        <v>337.5</v>
      </c>
      <c r="G1451" s="9">
        <v>0.10879999999999999</v>
      </c>
      <c r="H1451" s="9">
        <v>0.13439999999999999</v>
      </c>
      <c r="I1451" s="10">
        <v>0.16</v>
      </c>
      <c r="J1451" s="9">
        <v>0.38700000000000001</v>
      </c>
      <c r="K1451" s="9">
        <v>0.38700000000000001</v>
      </c>
      <c r="L1451" s="9">
        <v>0.38700000000000001</v>
      </c>
      <c r="N1451" s="32">
        <f>IF('System Design'!$F$8=1,'Hourly Demand and Generation'!G1451*'System Design'!$F$21,IF('System Design'!$F$8=2,'Hourly Demand and Generation'!H1451*'System Design'!$F$21,IF('System Design'!$F$8=3,'Hourly Demand and Generation'!I1451*'System Design'!$F$21)))</f>
        <v>80</v>
      </c>
      <c r="O1451" s="32">
        <f>IF('System Design'!$F$8=1,'Hourly Demand and Generation'!J1451*'System Design'!$F$22,IF('System Design'!$F$8=2,'Hourly Demand and Generation'!K1451*'System Design'!$F$22,IF('System Design'!$F$8=3,'Hourly Demand and Generation'!L1451*'System Design'!$F$22)))</f>
        <v>967.5</v>
      </c>
      <c r="Q1451" s="32">
        <f t="shared" si="315"/>
        <v>0</v>
      </c>
      <c r="R1451" s="32">
        <f t="shared" si="318"/>
        <v>5400</v>
      </c>
      <c r="S1451" s="32">
        <f t="shared" si="319"/>
        <v>0</v>
      </c>
      <c r="T1451" s="32">
        <f t="shared" si="320"/>
        <v>21600</v>
      </c>
      <c r="U1451" s="32">
        <f t="shared" si="321"/>
        <v>0</v>
      </c>
      <c r="V1451" s="32">
        <f t="shared" si="316"/>
        <v>710</v>
      </c>
      <c r="W1451" s="32">
        <f t="shared" si="322"/>
        <v>710</v>
      </c>
      <c r="X1451" s="32">
        <f t="shared" si="323"/>
        <v>710</v>
      </c>
    </row>
    <row r="1452" spans="1:24" x14ac:dyDescent="0.25">
      <c r="A1452" s="2"/>
      <c r="B1452" s="2" t="s">
        <v>4</v>
      </c>
      <c r="C1452" s="2">
        <f t="shared" si="326"/>
        <v>61</v>
      </c>
      <c r="D1452" s="2">
        <f t="shared" si="327"/>
        <v>8</v>
      </c>
      <c r="E1452" s="2">
        <f t="shared" si="317"/>
        <v>1448</v>
      </c>
      <c r="F1452" s="11">
        <v>360</v>
      </c>
      <c r="G1452" s="9">
        <v>0.2112</v>
      </c>
      <c r="H1452" s="9">
        <v>0.24</v>
      </c>
      <c r="I1452" s="10">
        <v>0.26879999999999998</v>
      </c>
      <c r="J1452" s="9">
        <v>0.38700000000000001</v>
      </c>
      <c r="K1452" s="9">
        <v>0.38700000000000001</v>
      </c>
      <c r="L1452" s="9">
        <v>0.38700000000000001</v>
      </c>
      <c r="N1452" s="32">
        <f>IF('System Design'!$F$8=1,'Hourly Demand and Generation'!G1452*'System Design'!$F$21,IF('System Design'!$F$8=2,'Hourly Demand and Generation'!H1452*'System Design'!$F$21,IF('System Design'!$F$8=3,'Hourly Demand and Generation'!I1452*'System Design'!$F$21)))</f>
        <v>134.4</v>
      </c>
      <c r="O1452" s="32">
        <f>IF('System Design'!$F$8=1,'Hourly Demand and Generation'!J1452*'System Design'!$F$22,IF('System Design'!$F$8=2,'Hourly Demand and Generation'!K1452*'System Design'!$F$22,IF('System Design'!$F$8=3,'Hourly Demand and Generation'!L1452*'System Design'!$F$22)))</f>
        <v>967.5</v>
      </c>
      <c r="Q1452" s="32">
        <f t="shared" si="315"/>
        <v>0</v>
      </c>
      <c r="R1452" s="32">
        <f t="shared" si="318"/>
        <v>5400</v>
      </c>
      <c r="S1452" s="32">
        <f t="shared" si="319"/>
        <v>0</v>
      </c>
      <c r="T1452" s="32">
        <f t="shared" si="320"/>
        <v>21600</v>
      </c>
      <c r="U1452" s="32">
        <f t="shared" si="321"/>
        <v>0</v>
      </c>
      <c r="V1452" s="32">
        <f t="shared" si="316"/>
        <v>741.90000000000009</v>
      </c>
      <c r="W1452" s="32">
        <f t="shared" si="322"/>
        <v>741.90000000000009</v>
      </c>
      <c r="X1452" s="32">
        <f t="shared" si="323"/>
        <v>741.90000000000009</v>
      </c>
    </row>
    <row r="1453" spans="1:24" x14ac:dyDescent="0.25">
      <c r="A1453" s="2"/>
      <c r="B1453" s="2" t="s">
        <v>4</v>
      </c>
      <c r="C1453" s="2">
        <f t="shared" si="326"/>
        <v>61</v>
      </c>
      <c r="D1453" s="2">
        <f t="shared" si="327"/>
        <v>9</v>
      </c>
      <c r="E1453" s="2">
        <f t="shared" si="317"/>
        <v>1449</v>
      </c>
      <c r="F1453" s="11">
        <v>360</v>
      </c>
      <c r="G1453" s="9">
        <v>0.32</v>
      </c>
      <c r="H1453" s="9">
        <v>0.34560000000000002</v>
      </c>
      <c r="I1453" s="10">
        <v>0.37119999999999997</v>
      </c>
      <c r="J1453" s="9">
        <v>0.34399999999999997</v>
      </c>
      <c r="K1453" s="9">
        <v>0.34399999999999997</v>
      </c>
      <c r="L1453" s="9">
        <v>0.34399999999999997</v>
      </c>
      <c r="N1453" s="32">
        <f>IF('System Design'!$F$8=1,'Hourly Demand and Generation'!G1453*'System Design'!$F$21,IF('System Design'!$F$8=2,'Hourly Demand and Generation'!H1453*'System Design'!$F$21,IF('System Design'!$F$8=3,'Hourly Demand and Generation'!I1453*'System Design'!$F$21)))</f>
        <v>185.6</v>
      </c>
      <c r="O1453" s="32">
        <f>IF('System Design'!$F$8=1,'Hourly Demand and Generation'!J1453*'System Design'!$F$22,IF('System Design'!$F$8=2,'Hourly Demand and Generation'!K1453*'System Design'!$F$22,IF('System Design'!$F$8=3,'Hourly Demand and Generation'!L1453*'System Design'!$F$22)))</f>
        <v>859.99999999999989</v>
      </c>
      <c r="Q1453" s="32">
        <f t="shared" si="315"/>
        <v>0</v>
      </c>
      <c r="R1453" s="32">
        <f t="shared" si="318"/>
        <v>5400</v>
      </c>
      <c r="S1453" s="32">
        <f t="shared" si="319"/>
        <v>0</v>
      </c>
      <c r="T1453" s="32">
        <f t="shared" si="320"/>
        <v>21600</v>
      </c>
      <c r="U1453" s="32">
        <f t="shared" si="321"/>
        <v>0</v>
      </c>
      <c r="V1453" s="32">
        <f t="shared" si="316"/>
        <v>685.59999999999991</v>
      </c>
      <c r="W1453" s="32">
        <f t="shared" si="322"/>
        <v>685.59999999999991</v>
      </c>
      <c r="X1453" s="32">
        <f t="shared" si="323"/>
        <v>685.59999999999991</v>
      </c>
    </row>
    <row r="1454" spans="1:24" x14ac:dyDescent="0.25">
      <c r="A1454" s="2"/>
      <c r="B1454" s="2" t="s">
        <v>4</v>
      </c>
      <c r="C1454" s="2">
        <f t="shared" si="326"/>
        <v>61</v>
      </c>
      <c r="D1454" s="2">
        <f t="shared" si="327"/>
        <v>10</v>
      </c>
      <c r="E1454" s="2">
        <f t="shared" si="317"/>
        <v>1450</v>
      </c>
      <c r="F1454" s="11">
        <v>351</v>
      </c>
      <c r="G1454" s="9">
        <v>0.42880000000000001</v>
      </c>
      <c r="H1454" s="9">
        <v>0.45440000000000003</v>
      </c>
      <c r="I1454" s="10">
        <v>0.48</v>
      </c>
      <c r="J1454" s="9">
        <v>0.38700000000000001</v>
      </c>
      <c r="K1454" s="9">
        <v>0.38700000000000001</v>
      </c>
      <c r="L1454" s="9">
        <v>0.38700000000000001</v>
      </c>
      <c r="N1454" s="32">
        <f>IF('System Design'!$F$8=1,'Hourly Demand and Generation'!G1454*'System Design'!$F$21,IF('System Design'!$F$8=2,'Hourly Demand and Generation'!H1454*'System Design'!$F$21,IF('System Design'!$F$8=3,'Hourly Demand and Generation'!I1454*'System Design'!$F$21)))</f>
        <v>240</v>
      </c>
      <c r="O1454" s="32">
        <f>IF('System Design'!$F$8=1,'Hourly Demand and Generation'!J1454*'System Design'!$F$22,IF('System Design'!$F$8=2,'Hourly Demand and Generation'!K1454*'System Design'!$F$22,IF('System Design'!$F$8=3,'Hourly Demand and Generation'!L1454*'System Design'!$F$22)))</f>
        <v>967.5</v>
      </c>
      <c r="Q1454" s="32">
        <f t="shared" si="315"/>
        <v>0</v>
      </c>
      <c r="R1454" s="32">
        <f t="shared" si="318"/>
        <v>5400</v>
      </c>
      <c r="S1454" s="32">
        <f t="shared" si="319"/>
        <v>0</v>
      </c>
      <c r="T1454" s="32">
        <f t="shared" si="320"/>
        <v>21600</v>
      </c>
      <c r="U1454" s="32">
        <f t="shared" si="321"/>
        <v>0</v>
      </c>
      <c r="V1454" s="32">
        <f t="shared" si="316"/>
        <v>856.5</v>
      </c>
      <c r="W1454" s="32">
        <f t="shared" si="322"/>
        <v>856.5</v>
      </c>
      <c r="X1454" s="32">
        <f t="shared" si="323"/>
        <v>856.5</v>
      </c>
    </row>
    <row r="1455" spans="1:24" x14ac:dyDescent="0.25">
      <c r="A1455" s="2"/>
      <c r="B1455" s="2" t="s">
        <v>4</v>
      </c>
      <c r="C1455" s="2">
        <f t="shared" si="326"/>
        <v>61</v>
      </c>
      <c r="D1455" s="2">
        <f t="shared" si="327"/>
        <v>11</v>
      </c>
      <c r="E1455" s="2">
        <f t="shared" si="317"/>
        <v>1451</v>
      </c>
      <c r="F1455" s="11">
        <v>346.5</v>
      </c>
      <c r="G1455" s="9">
        <v>0.53120000000000001</v>
      </c>
      <c r="H1455" s="9">
        <v>0.56000000000000005</v>
      </c>
      <c r="I1455" s="10">
        <v>0.58879999999999999</v>
      </c>
      <c r="J1455" s="9">
        <v>0.34399999999999997</v>
      </c>
      <c r="K1455" s="9">
        <v>0.34399999999999997</v>
      </c>
      <c r="L1455" s="9">
        <v>0.34399999999999997</v>
      </c>
      <c r="N1455" s="32">
        <f>IF('System Design'!$F$8=1,'Hourly Demand and Generation'!G1455*'System Design'!$F$21,IF('System Design'!$F$8=2,'Hourly Demand and Generation'!H1455*'System Design'!$F$21,IF('System Design'!$F$8=3,'Hourly Demand and Generation'!I1455*'System Design'!$F$21)))</f>
        <v>294.39999999999998</v>
      </c>
      <c r="O1455" s="32">
        <f>IF('System Design'!$F$8=1,'Hourly Demand and Generation'!J1455*'System Design'!$F$22,IF('System Design'!$F$8=2,'Hourly Demand and Generation'!K1455*'System Design'!$F$22,IF('System Design'!$F$8=3,'Hourly Demand and Generation'!L1455*'System Design'!$F$22)))</f>
        <v>859.99999999999989</v>
      </c>
      <c r="Q1455" s="32">
        <f t="shared" si="315"/>
        <v>0</v>
      </c>
      <c r="R1455" s="32">
        <f t="shared" si="318"/>
        <v>5400</v>
      </c>
      <c r="S1455" s="32">
        <f t="shared" si="319"/>
        <v>0</v>
      </c>
      <c r="T1455" s="32">
        <f t="shared" si="320"/>
        <v>21600</v>
      </c>
      <c r="U1455" s="32">
        <f t="shared" si="321"/>
        <v>0</v>
      </c>
      <c r="V1455" s="32">
        <f t="shared" si="316"/>
        <v>807.89999999999986</v>
      </c>
      <c r="W1455" s="32">
        <f t="shared" si="322"/>
        <v>807.89999999999986</v>
      </c>
      <c r="X1455" s="32">
        <f t="shared" si="323"/>
        <v>807.89999999999986</v>
      </c>
    </row>
    <row r="1456" spans="1:24" x14ac:dyDescent="0.25">
      <c r="A1456" s="2"/>
      <c r="B1456" s="2" t="s">
        <v>4</v>
      </c>
      <c r="C1456" s="2">
        <f t="shared" si="326"/>
        <v>61</v>
      </c>
      <c r="D1456" s="2">
        <f t="shared" si="327"/>
        <v>12</v>
      </c>
      <c r="E1456" s="2">
        <f t="shared" si="317"/>
        <v>1452</v>
      </c>
      <c r="F1456" s="11">
        <v>346.5</v>
      </c>
      <c r="G1456" s="9">
        <v>0.64</v>
      </c>
      <c r="H1456" s="9">
        <v>0.64</v>
      </c>
      <c r="I1456" s="10">
        <v>0.64</v>
      </c>
      <c r="J1456" s="9">
        <v>0.32250000000000001</v>
      </c>
      <c r="K1456" s="9">
        <v>0.32250000000000001</v>
      </c>
      <c r="L1456" s="9">
        <v>0.32250000000000001</v>
      </c>
      <c r="N1456" s="32">
        <f>IF('System Design'!$F$8=1,'Hourly Demand and Generation'!G1456*'System Design'!$F$21,IF('System Design'!$F$8=2,'Hourly Demand and Generation'!H1456*'System Design'!$F$21,IF('System Design'!$F$8=3,'Hourly Demand and Generation'!I1456*'System Design'!$F$21)))</f>
        <v>320</v>
      </c>
      <c r="O1456" s="32">
        <f>IF('System Design'!$F$8=1,'Hourly Demand and Generation'!J1456*'System Design'!$F$22,IF('System Design'!$F$8=2,'Hourly Demand and Generation'!K1456*'System Design'!$F$22,IF('System Design'!$F$8=3,'Hourly Demand and Generation'!L1456*'System Design'!$F$22)))</f>
        <v>806.25</v>
      </c>
      <c r="Q1456" s="32">
        <f t="shared" si="315"/>
        <v>0</v>
      </c>
      <c r="R1456" s="32">
        <f t="shared" si="318"/>
        <v>5400</v>
      </c>
      <c r="S1456" s="32">
        <f t="shared" si="319"/>
        <v>0</v>
      </c>
      <c r="T1456" s="32">
        <f t="shared" si="320"/>
        <v>21600</v>
      </c>
      <c r="U1456" s="32">
        <f t="shared" si="321"/>
        <v>0</v>
      </c>
      <c r="V1456" s="32">
        <f t="shared" si="316"/>
        <v>779.75</v>
      </c>
      <c r="W1456" s="32">
        <f t="shared" si="322"/>
        <v>779.75</v>
      </c>
      <c r="X1456" s="32">
        <f t="shared" si="323"/>
        <v>779.75</v>
      </c>
    </row>
    <row r="1457" spans="1:24" x14ac:dyDescent="0.25">
      <c r="A1457" s="2"/>
      <c r="B1457" s="2" t="s">
        <v>4</v>
      </c>
      <c r="C1457" s="2">
        <f t="shared" si="326"/>
        <v>61</v>
      </c>
      <c r="D1457" s="2">
        <f t="shared" si="327"/>
        <v>13</v>
      </c>
      <c r="E1457" s="2">
        <f t="shared" si="317"/>
        <v>1453</v>
      </c>
      <c r="F1457" s="11">
        <v>360</v>
      </c>
      <c r="G1457" s="9">
        <v>0.53120000000000001</v>
      </c>
      <c r="H1457" s="9">
        <v>0.56000000000000005</v>
      </c>
      <c r="I1457" s="10">
        <v>0.58879999999999999</v>
      </c>
      <c r="J1457" s="9">
        <v>0.34399999999999997</v>
      </c>
      <c r="K1457" s="9">
        <v>0.34399999999999997</v>
      </c>
      <c r="L1457" s="9">
        <v>0.34399999999999997</v>
      </c>
      <c r="N1457" s="32">
        <f>IF('System Design'!$F$8=1,'Hourly Demand and Generation'!G1457*'System Design'!$F$21,IF('System Design'!$F$8=2,'Hourly Demand and Generation'!H1457*'System Design'!$F$21,IF('System Design'!$F$8=3,'Hourly Demand and Generation'!I1457*'System Design'!$F$21)))</f>
        <v>294.39999999999998</v>
      </c>
      <c r="O1457" s="32">
        <f>IF('System Design'!$F$8=1,'Hourly Demand and Generation'!J1457*'System Design'!$F$22,IF('System Design'!$F$8=2,'Hourly Demand and Generation'!K1457*'System Design'!$F$22,IF('System Design'!$F$8=3,'Hourly Demand and Generation'!L1457*'System Design'!$F$22)))</f>
        <v>859.99999999999989</v>
      </c>
      <c r="Q1457" s="32">
        <f t="shared" si="315"/>
        <v>0</v>
      </c>
      <c r="R1457" s="32">
        <f t="shared" si="318"/>
        <v>5400</v>
      </c>
      <c r="S1457" s="32">
        <f t="shared" si="319"/>
        <v>0</v>
      </c>
      <c r="T1457" s="32">
        <f t="shared" si="320"/>
        <v>21600</v>
      </c>
      <c r="U1457" s="32">
        <f t="shared" si="321"/>
        <v>0</v>
      </c>
      <c r="V1457" s="32">
        <f t="shared" si="316"/>
        <v>794.39999999999986</v>
      </c>
      <c r="W1457" s="32">
        <f t="shared" si="322"/>
        <v>794.39999999999986</v>
      </c>
      <c r="X1457" s="32">
        <f t="shared" si="323"/>
        <v>794.39999999999986</v>
      </c>
    </row>
    <row r="1458" spans="1:24" x14ac:dyDescent="0.25">
      <c r="A1458" s="2"/>
      <c r="B1458" s="2" t="s">
        <v>4</v>
      </c>
      <c r="C1458" s="2">
        <f t="shared" si="326"/>
        <v>61</v>
      </c>
      <c r="D1458" s="2">
        <f t="shared" si="327"/>
        <v>14</v>
      </c>
      <c r="E1458" s="2">
        <f t="shared" si="317"/>
        <v>1454</v>
      </c>
      <c r="F1458" s="11">
        <v>360</v>
      </c>
      <c r="G1458" s="9">
        <v>0.42880000000000001</v>
      </c>
      <c r="H1458" s="9">
        <v>0.45440000000000003</v>
      </c>
      <c r="I1458" s="10">
        <v>0.48</v>
      </c>
      <c r="J1458" s="9">
        <v>0.36549999999999999</v>
      </c>
      <c r="K1458" s="9">
        <v>0.36549999999999999</v>
      </c>
      <c r="L1458" s="9">
        <v>0.36549999999999999</v>
      </c>
      <c r="N1458" s="32">
        <f>IF('System Design'!$F$8=1,'Hourly Demand and Generation'!G1458*'System Design'!$F$21,IF('System Design'!$F$8=2,'Hourly Demand and Generation'!H1458*'System Design'!$F$21,IF('System Design'!$F$8=3,'Hourly Demand and Generation'!I1458*'System Design'!$F$21)))</f>
        <v>240</v>
      </c>
      <c r="O1458" s="32">
        <f>IF('System Design'!$F$8=1,'Hourly Demand and Generation'!J1458*'System Design'!$F$22,IF('System Design'!$F$8=2,'Hourly Demand and Generation'!K1458*'System Design'!$F$22,IF('System Design'!$F$8=3,'Hourly Demand and Generation'!L1458*'System Design'!$F$22)))</f>
        <v>913.75</v>
      </c>
      <c r="Q1458" s="32">
        <f t="shared" si="315"/>
        <v>0</v>
      </c>
      <c r="R1458" s="32">
        <f t="shared" si="318"/>
        <v>5400</v>
      </c>
      <c r="S1458" s="32">
        <f t="shared" si="319"/>
        <v>0</v>
      </c>
      <c r="T1458" s="32">
        <f t="shared" si="320"/>
        <v>21600</v>
      </c>
      <c r="U1458" s="32">
        <f t="shared" si="321"/>
        <v>0</v>
      </c>
      <c r="V1458" s="32">
        <f t="shared" si="316"/>
        <v>793.75</v>
      </c>
      <c r="W1458" s="32">
        <f t="shared" si="322"/>
        <v>793.75</v>
      </c>
      <c r="X1458" s="32">
        <f t="shared" si="323"/>
        <v>793.75</v>
      </c>
    </row>
    <row r="1459" spans="1:24" x14ac:dyDescent="0.25">
      <c r="A1459" s="2"/>
      <c r="B1459" s="2" t="s">
        <v>4</v>
      </c>
      <c r="C1459" s="2">
        <f t="shared" si="326"/>
        <v>61</v>
      </c>
      <c r="D1459" s="2">
        <f t="shared" si="327"/>
        <v>15</v>
      </c>
      <c r="E1459" s="2">
        <f t="shared" si="317"/>
        <v>1455</v>
      </c>
      <c r="F1459" s="11">
        <v>382.5</v>
      </c>
      <c r="G1459" s="9">
        <v>0.32</v>
      </c>
      <c r="H1459" s="9">
        <v>0.34560000000000002</v>
      </c>
      <c r="I1459" s="10">
        <v>0.37119999999999997</v>
      </c>
      <c r="J1459" s="9">
        <v>0.38700000000000001</v>
      </c>
      <c r="K1459" s="9">
        <v>0.38700000000000001</v>
      </c>
      <c r="L1459" s="9">
        <v>0.38700000000000001</v>
      </c>
      <c r="N1459" s="32">
        <f>IF('System Design'!$F$8=1,'Hourly Demand and Generation'!G1459*'System Design'!$F$21,IF('System Design'!$F$8=2,'Hourly Demand and Generation'!H1459*'System Design'!$F$21,IF('System Design'!$F$8=3,'Hourly Demand and Generation'!I1459*'System Design'!$F$21)))</f>
        <v>185.6</v>
      </c>
      <c r="O1459" s="32">
        <f>IF('System Design'!$F$8=1,'Hourly Demand and Generation'!J1459*'System Design'!$F$22,IF('System Design'!$F$8=2,'Hourly Demand and Generation'!K1459*'System Design'!$F$22,IF('System Design'!$F$8=3,'Hourly Demand and Generation'!L1459*'System Design'!$F$22)))</f>
        <v>967.5</v>
      </c>
      <c r="Q1459" s="32">
        <f t="shared" si="315"/>
        <v>0</v>
      </c>
      <c r="R1459" s="32">
        <f t="shared" si="318"/>
        <v>5400</v>
      </c>
      <c r="S1459" s="32">
        <f t="shared" si="319"/>
        <v>0</v>
      </c>
      <c r="T1459" s="32">
        <f t="shared" si="320"/>
        <v>21600</v>
      </c>
      <c r="U1459" s="32">
        <f t="shared" si="321"/>
        <v>0</v>
      </c>
      <c r="V1459" s="32">
        <f t="shared" si="316"/>
        <v>770.59999999999991</v>
      </c>
      <c r="W1459" s="32">
        <f t="shared" si="322"/>
        <v>770.59999999999991</v>
      </c>
      <c r="X1459" s="32">
        <f t="shared" si="323"/>
        <v>770.59999999999991</v>
      </c>
    </row>
    <row r="1460" spans="1:24" x14ac:dyDescent="0.25">
      <c r="A1460" s="2"/>
      <c r="B1460" s="2" t="s">
        <v>4</v>
      </c>
      <c r="C1460" s="2">
        <f t="shared" si="326"/>
        <v>61</v>
      </c>
      <c r="D1460" s="2">
        <f t="shared" si="327"/>
        <v>16</v>
      </c>
      <c r="E1460" s="2">
        <f t="shared" si="317"/>
        <v>1456</v>
      </c>
      <c r="F1460" s="11">
        <v>405</v>
      </c>
      <c r="G1460" s="9">
        <v>0.2112</v>
      </c>
      <c r="H1460" s="9">
        <v>0.24</v>
      </c>
      <c r="I1460" s="10">
        <v>0.26879999999999998</v>
      </c>
      <c r="J1460" s="9">
        <v>0.38700000000000001</v>
      </c>
      <c r="K1460" s="9">
        <v>0.38700000000000001</v>
      </c>
      <c r="L1460" s="9">
        <v>0.38700000000000001</v>
      </c>
      <c r="N1460" s="32">
        <f>IF('System Design'!$F$8=1,'Hourly Demand and Generation'!G1460*'System Design'!$F$21,IF('System Design'!$F$8=2,'Hourly Demand and Generation'!H1460*'System Design'!$F$21,IF('System Design'!$F$8=3,'Hourly Demand and Generation'!I1460*'System Design'!$F$21)))</f>
        <v>134.4</v>
      </c>
      <c r="O1460" s="32">
        <f>IF('System Design'!$F$8=1,'Hourly Demand and Generation'!J1460*'System Design'!$F$22,IF('System Design'!$F$8=2,'Hourly Demand and Generation'!K1460*'System Design'!$F$22,IF('System Design'!$F$8=3,'Hourly Demand and Generation'!L1460*'System Design'!$F$22)))</f>
        <v>967.5</v>
      </c>
      <c r="Q1460" s="32">
        <f t="shared" si="315"/>
        <v>0</v>
      </c>
      <c r="R1460" s="32">
        <f t="shared" si="318"/>
        <v>5400</v>
      </c>
      <c r="S1460" s="32">
        <f t="shared" si="319"/>
        <v>0</v>
      </c>
      <c r="T1460" s="32">
        <f t="shared" si="320"/>
        <v>21600</v>
      </c>
      <c r="U1460" s="32">
        <f t="shared" si="321"/>
        <v>0</v>
      </c>
      <c r="V1460" s="32">
        <f t="shared" si="316"/>
        <v>696.90000000000009</v>
      </c>
      <c r="W1460" s="32">
        <f t="shared" si="322"/>
        <v>696.90000000000009</v>
      </c>
      <c r="X1460" s="32">
        <f t="shared" si="323"/>
        <v>696.90000000000009</v>
      </c>
    </row>
    <row r="1461" spans="1:24" x14ac:dyDescent="0.25">
      <c r="A1461" s="2"/>
      <c r="B1461" s="2" t="s">
        <v>4</v>
      </c>
      <c r="C1461" s="2">
        <f t="shared" si="326"/>
        <v>61</v>
      </c>
      <c r="D1461" s="2">
        <f t="shared" si="327"/>
        <v>17</v>
      </c>
      <c r="E1461" s="2">
        <f t="shared" si="317"/>
        <v>1457</v>
      </c>
      <c r="F1461" s="11">
        <v>427.5</v>
      </c>
      <c r="G1461" s="9">
        <v>0.10879999999999999</v>
      </c>
      <c r="H1461" s="9">
        <v>0.13439999999999999</v>
      </c>
      <c r="I1461" s="10">
        <v>0.16</v>
      </c>
      <c r="J1461" s="9">
        <v>0.43</v>
      </c>
      <c r="K1461" s="9">
        <v>0.43</v>
      </c>
      <c r="L1461" s="9">
        <v>0.43</v>
      </c>
      <c r="N1461" s="32">
        <f>IF('System Design'!$F$8=1,'Hourly Demand and Generation'!G1461*'System Design'!$F$21,IF('System Design'!$F$8=2,'Hourly Demand and Generation'!H1461*'System Design'!$F$21,IF('System Design'!$F$8=3,'Hourly Demand and Generation'!I1461*'System Design'!$F$21)))</f>
        <v>80</v>
      </c>
      <c r="O1461" s="32">
        <f>IF('System Design'!$F$8=1,'Hourly Demand and Generation'!J1461*'System Design'!$F$22,IF('System Design'!$F$8=2,'Hourly Demand and Generation'!K1461*'System Design'!$F$22,IF('System Design'!$F$8=3,'Hourly Demand and Generation'!L1461*'System Design'!$F$22)))</f>
        <v>1075</v>
      </c>
      <c r="Q1461" s="32">
        <f t="shared" si="315"/>
        <v>0</v>
      </c>
      <c r="R1461" s="32">
        <f t="shared" si="318"/>
        <v>5400</v>
      </c>
      <c r="S1461" s="32">
        <f t="shared" si="319"/>
        <v>0</v>
      </c>
      <c r="T1461" s="32">
        <f t="shared" si="320"/>
        <v>21600</v>
      </c>
      <c r="U1461" s="32">
        <f t="shared" si="321"/>
        <v>0</v>
      </c>
      <c r="V1461" s="32">
        <f t="shared" si="316"/>
        <v>727.5</v>
      </c>
      <c r="W1461" s="32">
        <f t="shared" si="322"/>
        <v>727.5</v>
      </c>
      <c r="X1461" s="32">
        <f t="shared" si="323"/>
        <v>727.5</v>
      </c>
    </row>
    <row r="1462" spans="1:24" x14ac:dyDescent="0.25">
      <c r="A1462" s="2"/>
      <c r="B1462" s="2" t="s">
        <v>4</v>
      </c>
      <c r="C1462" s="2">
        <f t="shared" si="326"/>
        <v>61</v>
      </c>
      <c r="D1462" s="2">
        <f t="shared" si="327"/>
        <v>18</v>
      </c>
      <c r="E1462" s="2">
        <f t="shared" si="317"/>
        <v>1458</v>
      </c>
      <c r="F1462" s="11">
        <v>450</v>
      </c>
      <c r="G1462" s="9">
        <v>5.1200000000000002E-2</v>
      </c>
      <c r="H1462" s="9">
        <v>0.08</v>
      </c>
      <c r="I1462" s="10">
        <v>0.10879999999999999</v>
      </c>
      <c r="J1462" s="9">
        <v>0.40849999999999997</v>
      </c>
      <c r="K1462" s="9">
        <v>0.40849999999999997</v>
      </c>
      <c r="L1462" s="9">
        <v>0.40849999999999997</v>
      </c>
      <c r="N1462" s="32">
        <f>IF('System Design'!$F$8=1,'Hourly Demand and Generation'!G1462*'System Design'!$F$21,IF('System Design'!$F$8=2,'Hourly Demand and Generation'!H1462*'System Design'!$F$21,IF('System Design'!$F$8=3,'Hourly Demand and Generation'!I1462*'System Design'!$F$21)))</f>
        <v>54.4</v>
      </c>
      <c r="O1462" s="32">
        <f>IF('System Design'!$F$8=1,'Hourly Demand and Generation'!J1462*'System Design'!$F$22,IF('System Design'!$F$8=2,'Hourly Demand and Generation'!K1462*'System Design'!$F$22,IF('System Design'!$F$8=3,'Hourly Demand and Generation'!L1462*'System Design'!$F$22)))</f>
        <v>1021.2499999999999</v>
      </c>
      <c r="Q1462" s="32">
        <f t="shared" si="315"/>
        <v>0</v>
      </c>
      <c r="R1462" s="32">
        <f t="shared" si="318"/>
        <v>5400</v>
      </c>
      <c r="S1462" s="32">
        <f t="shared" si="319"/>
        <v>0</v>
      </c>
      <c r="T1462" s="32">
        <f t="shared" si="320"/>
        <v>21600</v>
      </c>
      <c r="U1462" s="32">
        <f t="shared" si="321"/>
        <v>0</v>
      </c>
      <c r="V1462" s="32">
        <f t="shared" si="316"/>
        <v>625.64999999999986</v>
      </c>
      <c r="W1462" s="32">
        <f t="shared" si="322"/>
        <v>625.64999999999986</v>
      </c>
      <c r="X1462" s="32">
        <f t="shared" si="323"/>
        <v>625.64999999999986</v>
      </c>
    </row>
    <row r="1463" spans="1:24" x14ac:dyDescent="0.25">
      <c r="A1463" s="2"/>
      <c r="B1463" s="2" t="s">
        <v>4</v>
      </c>
      <c r="C1463" s="2">
        <f t="shared" si="326"/>
        <v>61</v>
      </c>
      <c r="D1463" s="2">
        <f t="shared" si="327"/>
        <v>19</v>
      </c>
      <c r="E1463" s="2">
        <f t="shared" si="317"/>
        <v>1459</v>
      </c>
      <c r="F1463" s="11">
        <v>436.5</v>
      </c>
      <c r="G1463" s="9">
        <v>0</v>
      </c>
      <c r="H1463" s="9">
        <v>2.5600000000000001E-2</v>
      </c>
      <c r="I1463" s="9">
        <v>5.1200000000000002E-2</v>
      </c>
      <c r="J1463" s="9">
        <v>0.38700000000000001</v>
      </c>
      <c r="K1463" s="9">
        <v>0.38700000000000001</v>
      </c>
      <c r="L1463" s="9">
        <v>0.38700000000000001</v>
      </c>
      <c r="N1463" s="32">
        <f>IF('System Design'!$F$8=1,'Hourly Demand and Generation'!G1463*'System Design'!$F$21,IF('System Design'!$F$8=2,'Hourly Demand and Generation'!H1463*'System Design'!$F$21,IF('System Design'!$F$8=3,'Hourly Demand and Generation'!I1463*'System Design'!$F$21)))</f>
        <v>25.6</v>
      </c>
      <c r="O1463" s="32">
        <f>IF('System Design'!$F$8=1,'Hourly Demand and Generation'!J1463*'System Design'!$F$22,IF('System Design'!$F$8=2,'Hourly Demand and Generation'!K1463*'System Design'!$F$22,IF('System Design'!$F$8=3,'Hourly Demand and Generation'!L1463*'System Design'!$F$22)))</f>
        <v>967.5</v>
      </c>
      <c r="Q1463" s="32">
        <f t="shared" si="315"/>
        <v>0</v>
      </c>
      <c r="R1463" s="32">
        <f t="shared" si="318"/>
        <v>5400</v>
      </c>
      <c r="S1463" s="32">
        <f t="shared" si="319"/>
        <v>0</v>
      </c>
      <c r="T1463" s="32">
        <f t="shared" si="320"/>
        <v>21600</v>
      </c>
      <c r="U1463" s="32">
        <f t="shared" si="321"/>
        <v>0</v>
      </c>
      <c r="V1463" s="32">
        <f t="shared" si="316"/>
        <v>556.6</v>
      </c>
      <c r="W1463" s="32">
        <f t="shared" si="322"/>
        <v>556.6</v>
      </c>
      <c r="X1463" s="32">
        <f t="shared" si="323"/>
        <v>556.6</v>
      </c>
    </row>
    <row r="1464" spans="1:24" x14ac:dyDescent="0.25">
      <c r="A1464" s="2"/>
      <c r="B1464" s="2" t="s">
        <v>4</v>
      </c>
      <c r="C1464" s="2">
        <f t="shared" si="326"/>
        <v>61</v>
      </c>
      <c r="D1464" s="2">
        <f t="shared" si="327"/>
        <v>20</v>
      </c>
      <c r="E1464" s="2">
        <f t="shared" si="317"/>
        <v>1460</v>
      </c>
      <c r="F1464" s="11">
        <v>427.5</v>
      </c>
      <c r="G1464" s="9">
        <v>0</v>
      </c>
      <c r="H1464" s="9">
        <v>0</v>
      </c>
      <c r="I1464" s="10">
        <v>0</v>
      </c>
      <c r="J1464" s="9">
        <v>0.38700000000000001</v>
      </c>
      <c r="K1464" s="9">
        <v>0.38700000000000001</v>
      </c>
      <c r="L1464" s="9">
        <v>0.38700000000000001</v>
      </c>
      <c r="N1464" s="32">
        <f>IF('System Design'!$F$8=1,'Hourly Demand and Generation'!G1464*'System Design'!$F$21,IF('System Design'!$F$8=2,'Hourly Demand and Generation'!H1464*'System Design'!$F$21,IF('System Design'!$F$8=3,'Hourly Demand and Generation'!I1464*'System Design'!$F$21)))</f>
        <v>0</v>
      </c>
      <c r="O1464" s="32">
        <f>IF('System Design'!$F$8=1,'Hourly Demand and Generation'!J1464*'System Design'!$F$22,IF('System Design'!$F$8=2,'Hourly Demand and Generation'!K1464*'System Design'!$F$22,IF('System Design'!$F$8=3,'Hourly Demand and Generation'!L1464*'System Design'!$F$22)))</f>
        <v>967.5</v>
      </c>
      <c r="Q1464" s="32">
        <f t="shared" si="315"/>
        <v>0</v>
      </c>
      <c r="R1464" s="32">
        <f t="shared" si="318"/>
        <v>5400</v>
      </c>
      <c r="S1464" s="32">
        <f t="shared" si="319"/>
        <v>0</v>
      </c>
      <c r="T1464" s="32">
        <f t="shared" si="320"/>
        <v>21600</v>
      </c>
      <c r="U1464" s="32">
        <f t="shared" si="321"/>
        <v>0</v>
      </c>
      <c r="V1464" s="32">
        <f t="shared" si="316"/>
        <v>540</v>
      </c>
      <c r="W1464" s="32">
        <f t="shared" si="322"/>
        <v>540</v>
      </c>
      <c r="X1464" s="32">
        <f t="shared" si="323"/>
        <v>540</v>
      </c>
    </row>
    <row r="1465" spans="1:24" x14ac:dyDescent="0.25">
      <c r="A1465" s="2"/>
      <c r="B1465" s="2" t="s">
        <v>4</v>
      </c>
      <c r="C1465" s="2">
        <f t="shared" si="326"/>
        <v>61</v>
      </c>
      <c r="D1465" s="2">
        <f t="shared" si="327"/>
        <v>21</v>
      </c>
      <c r="E1465" s="2">
        <f t="shared" si="317"/>
        <v>1461</v>
      </c>
      <c r="F1465" s="11">
        <v>405</v>
      </c>
      <c r="G1465" s="9">
        <v>0</v>
      </c>
      <c r="H1465" s="9">
        <v>0</v>
      </c>
      <c r="I1465" s="10">
        <v>0</v>
      </c>
      <c r="J1465" s="9">
        <v>0.38700000000000001</v>
      </c>
      <c r="K1465" s="9">
        <v>0.38700000000000001</v>
      </c>
      <c r="L1465" s="9">
        <v>0.38700000000000001</v>
      </c>
      <c r="N1465" s="32">
        <f>IF('System Design'!$F$8=1,'Hourly Demand and Generation'!G1465*'System Design'!$F$21,IF('System Design'!$F$8=2,'Hourly Demand and Generation'!H1465*'System Design'!$F$21,IF('System Design'!$F$8=3,'Hourly Demand and Generation'!I1465*'System Design'!$F$21)))</f>
        <v>0</v>
      </c>
      <c r="O1465" s="32">
        <f>IF('System Design'!$F$8=1,'Hourly Demand and Generation'!J1465*'System Design'!$F$22,IF('System Design'!$F$8=2,'Hourly Demand and Generation'!K1465*'System Design'!$F$22,IF('System Design'!$F$8=3,'Hourly Demand and Generation'!L1465*'System Design'!$F$22)))</f>
        <v>967.5</v>
      </c>
      <c r="Q1465" s="32">
        <f t="shared" si="315"/>
        <v>0</v>
      </c>
      <c r="R1465" s="32">
        <f t="shared" si="318"/>
        <v>5400</v>
      </c>
      <c r="S1465" s="32">
        <f t="shared" si="319"/>
        <v>0</v>
      </c>
      <c r="T1465" s="32">
        <f t="shared" si="320"/>
        <v>21600</v>
      </c>
      <c r="U1465" s="32">
        <f t="shared" si="321"/>
        <v>0</v>
      </c>
      <c r="V1465" s="32">
        <f t="shared" si="316"/>
        <v>562.5</v>
      </c>
      <c r="W1465" s="32">
        <f t="shared" si="322"/>
        <v>562.5</v>
      </c>
      <c r="X1465" s="32">
        <f t="shared" si="323"/>
        <v>562.5</v>
      </c>
    </row>
    <row r="1466" spans="1:24" x14ac:dyDescent="0.25">
      <c r="A1466" s="2"/>
      <c r="B1466" s="2" t="s">
        <v>4</v>
      </c>
      <c r="C1466" s="2">
        <f t="shared" si="326"/>
        <v>61</v>
      </c>
      <c r="D1466" s="2">
        <f t="shared" si="327"/>
        <v>22</v>
      </c>
      <c r="E1466" s="2">
        <f t="shared" si="317"/>
        <v>1462</v>
      </c>
      <c r="F1466" s="11">
        <v>382.5</v>
      </c>
      <c r="G1466" s="9">
        <v>0</v>
      </c>
      <c r="H1466" s="9">
        <v>0</v>
      </c>
      <c r="I1466" s="10">
        <v>0</v>
      </c>
      <c r="J1466" s="9">
        <v>0.40849999999999997</v>
      </c>
      <c r="K1466" s="9">
        <v>0.40849999999999997</v>
      </c>
      <c r="L1466" s="9">
        <v>0.40849999999999997</v>
      </c>
      <c r="N1466" s="32">
        <f>IF('System Design'!$F$8=1,'Hourly Demand and Generation'!G1466*'System Design'!$F$21,IF('System Design'!$F$8=2,'Hourly Demand and Generation'!H1466*'System Design'!$F$21,IF('System Design'!$F$8=3,'Hourly Demand and Generation'!I1466*'System Design'!$F$21)))</f>
        <v>0</v>
      </c>
      <c r="O1466" s="32">
        <f>IF('System Design'!$F$8=1,'Hourly Demand and Generation'!J1466*'System Design'!$F$22,IF('System Design'!$F$8=2,'Hourly Demand and Generation'!K1466*'System Design'!$F$22,IF('System Design'!$F$8=3,'Hourly Demand and Generation'!L1466*'System Design'!$F$22)))</f>
        <v>1021.2499999999999</v>
      </c>
      <c r="Q1466" s="32">
        <f t="shared" si="315"/>
        <v>0</v>
      </c>
      <c r="R1466" s="32">
        <f t="shared" si="318"/>
        <v>5400</v>
      </c>
      <c r="S1466" s="32">
        <f t="shared" si="319"/>
        <v>0</v>
      </c>
      <c r="T1466" s="32">
        <f t="shared" si="320"/>
        <v>21600</v>
      </c>
      <c r="U1466" s="32">
        <f t="shared" si="321"/>
        <v>0</v>
      </c>
      <c r="V1466" s="32">
        <f t="shared" si="316"/>
        <v>638.74999999999989</v>
      </c>
      <c r="W1466" s="32">
        <f t="shared" si="322"/>
        <v>638.74999999999989</v>
      </c>
      <c r="X1466" s="32">
        <f t="shared" si="323"/>
        <v>638.74999999999989</v>
      </c>
    </row>
    <row r="1467" spans="1:24" x14ac:dyDescent="0.25">
      <c r="A1467" s="2"/>
      <c r="B1467" s="2" t="s">
        <v>4</v>
      </c>
      <c r="C1467" s="2">
        <f t="shared" si="326"/>
        <v>61</v>
      </c>
      <c r="D1467" s="2">
        <f t="shared" si="327"/>
        <v>23</v>
      </c>
      <c r="E1467" s="2">
        <f t="shared" si="317"/>
        <v>1463</v>
      </c>
      <c r="F1467" s="11">
        <v>360</v>
      </c>
      <c r="G1467" s="9">
        <v>0</v>
      </c>
      <c r="H1467" s="9">
        <v>0</v>
      </c>
      <c r="I1467" s="10">
        <v>0</v>
      </c>
      <c r="J1467" s="9">
        <v>0.34399999999999997</v>
      </c>
      <c r="K1467" s="9">
        <v>0.34399999999999997</v>
      </c>
      <c r="L1467" s="9">
        <v>0.34399999999999997</v>
      </c>
      <c r="N1467" s="32">
        <f>IF('System Design'!$F$8=1,'Hourly Demand and Generation'!G1467*'System Design'!$F$21,IF('System Design'!$F$8=2,'Hourly Demand and Generation'!H1467*'System Design'!$F$21,IF('System Design'!$F$8=3,'Hourly Demand and Generation'!I1467*'System Design'!$F$21)))</f>
        <v>0</v>
      </c>
      <c r="O1467" s="32">
        <f>IF('System Design'!$F$8=1,'Hourly Demand and Generation'!J1467*'System Design'!$F$22,IF('System Design'!$F$8=2,'Hourly Demand and Generation'!K1467*'System Design'!$F$22,IF('System Design'!$F$8=3,'Hourly Demand and Generation'!L1467*'System Design'!$F$22)))</f>
        <v>859.99999999999989</v>
      </c>
      <c r="Q1467" s="32">
        <f t="shared" si="315"/>
        <v>0</v>
      </c>
      <c r="R1467" s="32">
        <f t="shared" si="318"/>
        <v>5400</v>
      </c>
      <c r="S1467" s="32">
        <f t="shared" si="319"/>
        <v>0</v>
      </c>
      <c r="T1467" s="32">
        <f t="shared" si="320"/>
        <v>21600</v>
      </c>
      <c r="U1467" s="32">
        <f t="shared" si="321"/>
        <v>0</v>
      </c>
      <c r="V1467" s="32">
        <f t="shared" si="316"/>
        <v>499.99999999999989</v>
      </c>
      <c r="W1467" s="32">
        <f t="shared" si="322"/>
        <v>499.99999999999989</v>
      </c>
      <c r="X1467" s="32">
        <f t="shared" si="323"/>
        <v>499.99999999999989</v>
      </c>
    </row>
    <row r="1468" spans="1:24" x14ac:dyDescent="0.25">
      <c r="A1468" s="2"/>
      <c r="B1468" s="2" t="s">
        <v>4</v>
      </c>
      <c r="C1468" s="2">
        <f t="shared" si="326"/>
        <v>61</v>
      </c>
      <c r="D1468" s="2">
        <f t="shared" si="327"/>
        <v>24</v>
      </c>
      <c r="E1468" s="2">
        <f t="shared" si="317"/>
        <v>1464</v>
      </c>
      <c r="F1468" s="11">
        <v>315</v>
      </c>
      <c r="G1468" s="9">
        <v>0</v>
      </c>
      <c r="H1468" s="9">
        <v>0</v>
      </c>
      <c r="I1468" s="10">
        <v>0</v>
      </c>
      <c r="J1468" s="9">
        <v>0.34399999999999997</v>
      </c>
      <c r="K1468" s="9">
        <v>0.34399999999999997</v>
      </c>
      <c r="L1468" s="9">
        <v>0.34399999999999997</v>
      </c>
      <c r="N1468" s="32">
        <f>IF('System Design'!$F$8=1,'Hourly Demand and Generation'!G1468*'System Design'!$F$21,IF('System Design'!$F$8=2,'Hourly Demand and Generation'!H1468*'System Design'!$F$21,IF('System Design'!$F$8=3,'Hourly Demand and Generation'!I1468*'System Design'!$F$21)))</f>
        <v>0</v>
      </c>
      <c r="O1468" s="32">
        <f>IF('System Design'!$F$8=1,'Hourly Demand and Generation'!J1468*'System Design'!$F$22,IF('System Design'!$F$8=2,'Hourly Demand and Generation'!K1468*'System Design'!$F$22,IF('System Design'!$F$8=3,'Hourly Demand and Generation'!L1468*'System Design'!$F$22)))</f>
        <v>859.99999999999989</v>
      </c>
      <c r="Q1468" s="32">
        <f t="shared" si="315"/>
        <v>0</v>
      </c>
      <c r="R1468" s="32">
        <f t="shared" si="318"/>
        <v>5400</v>
      </c>
      <c r="S1468" s="32">
        <f t="shared" si="319"/>
        <v>0</v>
      </c>
      <c r="T1468" s="32">
        <f t="shared" si="320"/>
        <v>21600</v>
      </c>
      <c r="U1468" s="32">
        <f t="shared" si="321"/>
        <v>0</v>
      </c>
      <c r="V1468" s="32">
        <f t="shared" si="316"/>
        <v>544.99999999999989</v>
      </c>
      <c r="W1468" s="32">
        <f t="shared" si="322"/>
        <v>544.99999999999989</v>
      </c>
      <c r="X1468" s="32">
        <f t="shared" si="323"/>
        <v>544.99999999999989</v>
      </c>
    </row>
    <row r="1469" spans="1:24" x14ac:dyDescent="0.25">
      <c r="A1469" s="2"/>
      <c r="B1469" s="2" t="s">
        <v>4</v>
      </c>
      <c r="C1469" s="2">
        <f>C1468+1</f>
        <v>62</v>
      </c>
      <c r="D1469" s="2">
        <v>1</v>
      </c>
      <c r="E1469" s="2">
        <f t="shared" si="317"/>
        <v>1465</v>
      </c>
      <c r="F1469" s="11">
        <v>270</v>
      </c>
      <c r="G1469" s="9">
        <v>0</v>
      </c>
      <c r="H1469" s="9">
        <v>0</v>
      </c>
      <c r="I1469" s="9">
        <v>0</v>
      </c>
      <c r="J1469" s="9">
        <v>0.35642431037441102</v>
      </c>
      <c r="K1469" s="9">
        <v>0.35642431037441102</v>
      </c>
      <c r="L1469" s="9">
        <v>0.35642431037441102</v>
      </c>
      <c r="N1469" s="32">
        <f>IF('System Design'!$F$8=1,'Hourly Demand and Generation'!G1469*'System Design'!$F$21,IF('System Design'!$F$8=2,'Hourly Demand and Generation'!H1469*'System Design'!$F$21,IF('System Design'!$F$8=3,'Hourly Demand and Generation'!I1469*'System Design'!$F$21)))</f>
        <v>0</v>
      </c>
      <c r="O1469" s="32">
        <f>IF('System Design'!$F$8=1,'Hourly Demand and Generation'!J1469*'System Design'!$F$22,IF('System Design'!$F$8=2,'Hourly Demand and Generation'!K1469*'System Design'!$F$22,IF('System Design'!$F$8=3,'Hourly Demand and Generation'!L1469*'System Design'!$F$22)))</f>
        <v>891.06077593602754</v>
      </c>
      <c r="Q1469" s="32">
        <f t="shared" si="315"/>
        <v>0</v>
      </c>
      <c r="R1469" s="32">
        <f t="shared" si="318"/>
        <v>5400</v>
      </c>
      <c r="S1469" s="32">
        <f t="shared" si="319"/>
        <v>0</v>
      </c>
      <c r="T1469" s="32">
        <f t="shared" si="320"/>
        <v>21600</v>
      </c>
      <c r="U1469" s="32">
        <f t="shared" si="321"/>
        <v>0</v>
      </c>
      <c r="V1469" s="32">
        <f t="shared" si="316"/>
        <v>621.06077593602754</v>
      </c>
      <c r="W1469" s="32">
        <f t="shared" si="322"/>
        <v>621.06077593602754</v>
      </c>
      <c r="X1469" s="32">
        <f t="shared" si="323"/>
        <v>621.06077593602754</v>
      </c>
    </row>
    <row r="1470" spans="1:24" x14ac:dyDescent="0.25">
      <c r="A1470" s="2"/>
      <c r="B1470" s="2" t="s">
        <v>4</v>
      </c>
      <c r="C1470" s="2">
        <f>C1469</f>
        <v>62</v>
      </c>
      <c r="D1470" s="2">
        <f>D1469+1</f>
        <v>2</v>
      </c>
      <c r="E1470" s="2">
        <f t="shared" si="317"/>
        <v>1466</v>
      </c>
      <c r="F1470" s="11">
        <v>247.5</v>
      </c>
      <c r="G1470" s="9">
        <v>0</v>
      </c>
      <c r="H1470" s="9">
        <v>0</v>
      </c>
      <c r="I1470" s="10">
        <v>0</v>
      </c>
      <c r="J1470" s="9">
        <v>0.32078187933697</v>
      </c>
      <c r="K1470" s="9">
        <v>0.32078187933697</v>
      </c>
      <c r="L1470" s="9">
        <v>0.32078187933697</v>
      </c>
      <c r="N1470" s="32">
        <f>IF('System Design'!$F$8=1,'Hourly Demand and Generation'!G1470*'System Design'!$F$21,IF('System Design'!$F$8=2,'Hourly Demand and Generation'!H1470*'System Design'!$F$21,IF('System Design'!$F$8=3,'Hourly Demand and Generation'!I1470*'System Design'!$F$21)))</f>
        <v>0</v>
      </c>
      <c r="O1470" s="32">
        <f>IF('System Design'!$F$8=1,'Hourly Demand and Generation'!J1470*'System Design'!$F$22,IF('System Design'!$F$8=2,'Hourly Demand and Generation'!K1470*'System Design'!$F$22,IF('System Design'!$F$8=3,'Hourly Demand and Generation'!L1470*'System Design'!$F$22)))</f>
        <v>801.95469834242499</v>
      </c>
      <c r="Q1470" s="32">
        <f t="shared" si="315"/>
        <v>0</v>
      </c>
      <c r="R1470" s="32">
        <f t="shared" si="318"/>
        <v>5400</v>
      </c>
      <c r="S1470" s="32">
        <f t="shared" si="319"/>
        <v>0</v>
      </c>
      <c r="T1470" s="32">
        <f t="shared" si="320"/>
        <v>21600</v>
      </c>
      <c r="U1470" s="32">
        <f t="shared" si="321"/>
        <v>0</v>
      </c>
      <c r="V1470" s="32">
        <f t="shared" si="316"/>
        <v>554.45469834242499</v>
      </c>
      <c r="W1470" s="32">
        <f t="shared" si="322"/>
        <v>554.45469834242499</v>
      </c>
      <c r="X1470" s="32">
        <f t="shared" si="323"/>
        <v>554.45469834242499</v>
      </c>
    </row>
    <row r="1471" spans="1:24" x14ac:dyDescent="0.25">
      <c r="A1471" s="2"/>
      <c r="B1471" s="2" t="s">
        <v>4</v>
      </c>
      <c r="C1471" s="2">
        <f t="shared" ref="C1471:C1492" si="328">C1470</f>
        <v>62</v>
      </c>
      <c r="D1471" s="2">
        <f t="shared" ref="D1471:D1492" si="329">D1470+1</f>
        <v>3</v>
      </c>
      <c r="E1471" s="2">
        <f t="shared" si="317"/>
        <v>1467</v>
      </c>
      <c r="F1471" s="11">
        <v>225</v>
      </c>
      <c r="G1471" s="9">
        <v>0</v>
      </c>
      <c r="H1471" s="9">
        <v>0</v>
      </c>
      <c r="I1471" s="10">
        <v>0</v>
      </c>
      <c r="J1471" s="9">
        <v>0.32078187933697</v>
      </c>
      <c r="K1471" s="9">
        <v>0.32078187933697</v>
      </c>
      <c r="L1471" s="9">
        <v>0.32078187933697</v>
      </c>
      <c r="N1471" s="32">
        <f>IF('System Design'!$F$8=1,'Hourly Demand and Generation'!G1471*'System Design'!$F$21,IF('System Design'!$F$8=2,'Hourly Demand and Generation'!H1471*'System Design'!$F$21,IF('System Design'!$F$8=3,'Hourly Demand and Generation'!I1471*'System Design'!$F$21)))</f>
        <v>0</v>
      </c>
      <c r="O1471" s="32">
        <f>IF('System Design'!$F$8=1,'Hourly Demand and Generation'!J1471*'System Design'!$F$22,IF('System Design'!$F$8=2,'Hourly Demand and Generation'!K1471*'System Design'!$F$22,IF('System Design'!$F$8=3,'Hourly Demand and Generation'!L1471*'System Design'!$F$22)))</f>
        <v>801.95469834242499</v>
      </c>
      <c r="Q1471" s="32">
        <f t="shared" si="315"/>
        <v>0</v>
      </c>
      <c r="R1471" s="32">
        <f t="shared" si="318"/>
        <v>5400</v>
      </c>
      <c r="S1471" s="32">
        <f t="shared" si="319"/>
        <v>0</v>
      </c>
      <c r="T1471" s="32">
        <f t="shared" si="320"/>
        <v>21600</v>
      </c>
      <c r="U1471" s="32">
        <f t="shared" si="321"/>
        <v>0</v>
      </c>
      <c r="V1471" s="32">
        <f t="shared" si="316"/>
        <v>576.95469834242499</v>
      </c>
      <c r="W1471" s="32">
        <f t="shared" si="322"/>
        <v>576.95469834242499</v>
      </c>
      <c r="X1471" s="32">
        <f t="shared" si="323"/>
        <v>576.95469834242499</v>
      </c>
    </row>
    <row r="1472" spans="1:24" x14ac:dyDescent="0.25">
      <c r="A1472" s="2"/>
      <c r="B1472" s="2" t="s">
        <v>4</v>
      </c>
      <c r="C1472" s="2">
        <f t="shared" si="328"/>
        <v>62</v>
      </c>
      <c r="D1472" s="2">
        <f t="shared" si="329"/>
        <v>4</v>
      </c>
      <c r="E1472" s="2">
        <f t="shared" si="317"/>
        <v>1468</v>
      </c>
      <c r="F1472" s="11">
        <v>270</v>
      </c>
      <c r="G1472" s="9">
        <v>0</v>
      </c>
      <c r="H1472" s="9">
        <v>0</v>
      </c>
      <c r="I1472" s="10">
        <v>0</v>
      </c>
      <c r="J1472" s="9">
        <v>0.35642431037441102</v>
      </c>
      <c r="K1472" s="9">
        <v>0.35642431037441102</v>
      </c>
      <c r="L1472" s="9">
        <v>0.35642431037441102</v>
      </c>
      <c r="N1472" s="32">
        <f>IF('System Design'!$F$8=1,'Hourly Demand and Generation'!G1472*'System Design'!$F$21,IF('System Design'!$F$8=2,'Hourly Demand and Generation'!H1472*'System Design'!$F$21,IF('System Design'!$F$8=3,'Hourly Demand and Generation'!I1472*'System Design'!$F$21)))</f>
        <v>0</v>
      </c>
      <c r="O1472" s="32">
        <f>IF('System Design'!$F$8=1,'Hourly Demand and Generation'!J1472*'System Design'!$F$22,IF('System Design'!$F$8=2,'Hourly Demand and Generation'!K1472*'System Design'!$F$22,IF('System Design'!$F$8=3,'Hourly Demand and Generation'!L1472*'System Design'!$F$22)))</f>
        <v>891.06077593602754</v>
      </c>
      <c r="Q1472" s="32">
        <f t="shared" si="315"/>
        <v>0</v>
      </c>
      <c r="R1472" s="32">
        <f t="shared" si="318"/>
        <v>5400</v>
      </c>
      <c r="S1472" s="32">
        <f t="shared" si="319"/>
        <v>0</v>
      </c>
      <c r="T1472" s="32">
        <f t="shared" si="320"/>
        <v>21600</v>
      </c>
      <c r="U1472" s="32">
        <f t="shared" si="321"/>
        <v>0</v>
      </c>
      <c r="V1472" s="32">
        <f t="shared" si="316"/>
        <v>621.06077593602754</v>
      </c>
      <c r="W1472" s="32">
        <f t="shared" si="322"/>
        <v>621.06077593602754</v>
      </c>
      <c r="X1472" s="32">
        <f t="shared" si="323"/>
        <v>621.06077593602754</v>
      </c>
    </row>
    <row r="1473" spans="1:24" x14ac:dyDescent="0.25">
      <c r="A1473" s="2"/>
      <c r="B1473" s="2" t="s">
        <v>4</v>
      </c>
      <c r="C1473" s="2">
        <f t="shared" si="328"/>
        <v>62</v>
      </c>
      <c r="D1473" s="2">
        <f t="shared" si="329"/>
        <v>5</v>
      </c>
      <c r="E1473" s="2">
        <f t="shared" si="317"/>
        <v>1469</v>
      </c>
      <c r="F1473" s="11">
        <v>292.5</v>
      </c>
      <c r="G1473" s="9">
        <v>0</v>
      </c>
      <c r="H1473" s="9">
        <v>2.5600000000000001E-2</v>
      </c>
      <c r="I1473" s="10">
        <v>5.1200000000000002E-2</v>
      </c>
      <c r="J1473" s="9">
        <v>0.28513944829952897</v>
      </c>
      <c r="K1473" s="9">
        <v>0.28513944829952897</v>
      </c>
      <c r="L1473" s="9">
        <v>0.28513944829952897</v>
      </c>
      <c r="N1473" s="32">
        <f>IF('System Design'!$F$8=1,'Hourly Demand and Generation'!G1473*'System Design'!$F$21,IF('System Design'!$F$8=2,'Hourly Demand and Generation'!H1473*'System Design'!$F$21,IF('System Design'!$F$8=3,'Hourly Demand and Generation'!I1473*'System Design'!$F$21)))</f>
        <v>25.6</v>
      </c>
      <c r="O1473" s="32">
        <f>IF('System Design'!$F$8=1,'Hourly Demand and Generation'!J1473*'System Design'!$F$22,IF('System Design'!$F$8=2,'Hourly Demand and Generation'!K1473*'System Design'!$F$22,IF('System Design'!$F$8=3,'Hourly Demand and Generation'!L1473*'System Design'!$F$22)))</f>
        <v>712.84862074882244</v>
      </c>
      <c r="Q1473" s="32">
        <f t="shared" si="315"/>
        <v>0</v>
      </c>
      <c r="R1473" s="32">
        <f t="shared" si="318"/>
        <v>5400</v>
      </c>
      <c r="S1473" s="32">
        <f t="shared" si="319"/>
        <v>0</v>
      </c>
      <c r="T1473" s="32">
        <f t="shared" si="320"/>
        <v>21600</v>
      </c>
      <c r="U1473" s="32">
        <f t="shared" si="321"/>
        <v>0</v>
      </c>
      <c r="V1473" s="32">
        <f t="shared" si="316"/>
        <v>445.94862074882246</v>
      </c>
      <c r="W1473" s="32">
        <f t="shared" si="322"/>
        <v>445.94862074882246</v>
      </c>
      <c r="X1473" s="32">
        <f t="shared" si="323"/>
        <v>445.94862074882246</v>
      </c>
    </row>
    <row r="1474" spans="1:24" x14ac:dyDescent="0.25">
      <c r="A1474" s="2"/>
      <c r="B1474" s="2" t="s">
        <v>4</v>
      </c>
      <c r="C1474" s="2">
        <f t="shared" si="328"/>
        <v>62</v>
      </c>
      <c r="D1474" s="2">
        <f t="shared" si="329"/>
        <v>6</v>
      </c>
      <c r="E1474" s="2">
        <f t="shared" si="317"/>
        <v>1470</v>
      </c>
      <c r="F1474" s="11">
        <v>315</v>
      </c>
      <c r="G1474" s="9">
        <v>5.1200000000000002E-2</v>
      </c>
      <c r="H1474" s="9">
        <v>0.08</v>
      </c>
      <c r="I1474" s="10">
        <v>0.10879999999999999</v>
      </c>
      <c r="J1474" s="9">
        <v>0.28513944829952897</v>
      </c>
      <c r="K1474" s="9">
        <v>0.28513944829952897</v>
      </c>
      <c r="L1474" s="9">
        <v>0.28513944829952897</v>
      </c>
      <c r="N1474" s="32">
        <f>IF('System Design'!$F$8=1,'Hourly Demand and Generation'!G1474*'System Design'!$F$21,IF('System Design'!$F$8=2,'Hourly Demand and Generation'!H1474*'System Design'!$F$21,IF('System Design'!$F$8=3,'Hourly Demand and Generation'!I1474*'System Design'!$F$21)))</f>
        <v>54.4</v>
      </c>
      <c r="O1474" s="32">
        <f>IF('System Design'!$F$8=1,'Hourly Demand and Generation'!J1474*'System Design'!$F$22,IF('System Design'!$F$8=2,'Hourly Demand and Generation'!K1474*'System Design'!$F$22,IF('System Design'!$F$8=3,'Hourly Demand and Generation'!L1474*'System Design'!$F$22)))</f>
        <v>712.84862074882244</v>
      </c>
      <c r="Q1474" s="32">
        <f t="shared" si="315"/>
        <v>0</v>
      </c>
      <c r="R1474" s="32">
        <f t="shared" si="318"/>
        <v>5400</v>
      </c>
      <c r="S1474" s="32">
        <f t="shared" si="319"/>
        <v>0</v>
      </c>
      <c r="T1474" s="32">
        <f t="shared" si="320"/>
        <v>21600</v>
      </c>
      <c r="U1474" s="32">
        <f t="shared" si="321"/>
        <v>0</v>
      </c>
      <c r="V1474" s="32">
        <f t="shared" si="316"/>
        <v>452.24862074882242</v>
      </c>
      <c r="W1474" s="32">
        <f t="shared" si="322"/>
        <v>452.24862074882242</v>
      </c>
      <c r="X1474" s="32">
        <f t="shared" si="323"/>
        <v>452.24862074882242</v>
      </c>
    </row>
    <row r="1475" spans="1:24" x14ac:dyDescent="0.25">
      <c r="A1475" s="2"/>
      <c r="B1475" s="2" t="s">
        <v>4</v>
      </c>
      <c r="C1475" s="2">
        <f t="shared" si="328"/>
        <v>62</v>
      </c>
      <c r="D1475" s="2">
        <f t="shared" si="329"/>
        <v>7</v>
      </c>
      <c r="E1475" s="2">
        <f t="shared" si="317"/>
        <v>1471</v>
      </c>
      <c r="F1475" s="11">
        <v>337.5</v>
      </c>
      <c r="G1475" s="9">
        <v>0.10879999999999999</v>
      </c>
      <c r="H1475" s="9">
        <v>0.13439999999999999</v>
      </c>
      <c r="I1475" s="10">
        <v>0.16</v>
      </c>
      <c r="J1475" s="9">
        <v>0.32078187933697</v>
      </c>
      <c r="K1475" s="9">
        <v>0.32078187933697</v>
      </c>
      <c r="L1475" s="9">
        <v>0.32078187933697</v>
      </c>
      <c r="N1475" s="32">
        <f>IF('System Design'!$F$8=1,'Hourly Demand and Generation'!G1475*'System Design'!$F$21,IF('System Design'!$F$8=2,'Hourly Demand and Generation'!H1475*'System Design'!$F$21,IF('System Design'!$F$8=3,'Hourly Demand and Generation'!I1475*'System Design'!$F$21)))</f>
        <v>80</v>
      </c>
      <c r="O1475" s="32">
        <f>IF('System Design'!$F$8=1,'Hourly Demand and Generation'!J1475*'System Design'!$F$22,IF('System Design'!$F$8=2,'Hourly Demand and Generation'!K1475*'System Design'!$F$22,IF('System Design'!$F$8=3,'Hourly Demand and Generation'!L1475*'System Design'!$F$22)))</f>
        <v>801.95469834242499</v>
      </c>
      <c r="Q1475" s="32">
        <f t="shared" si="315"/>
        <v>0</v>
      </c>
      <c r="R1475" s="32">
        <f t="shared" si="318"/>
        <v>5400</v>
      </c>
      <c r="S1475" s="32">
        <f t="shared" si="319"/>
        <v>0</v>
      </c>
      <c r="T1475" s="32">
        <f t="shared" si="320"/>
        <v>21600</v>
      </c>
      <c r="U1475" s="32">
        <f t="shared" si="321"/>
        <v>0</v>
      </c>
      <c r="V1475" s="32">
        <f t="shared" si="316"/>
        <v>544.45469834242499</v>
      </c>
      <c r="W1475" s="32">
        <f t="shared" si="322"/>
        <v>544.45469834242499</v>
      </c>
      <c r="X1475" s="32">
        <f t="shared" si="323"/>
        <v>544.45469834242499</v>
      </c>
    </row>
    <row r="1476" spans="1:24" x14ac:dyDescent="0.25">
      <c r="A1476" s="2"/>
      <c r="B1476" s="2" t="s">
        <v>4</v>
      </c>
      <c r="C1476" s="2">
        <f t="shared" si="328"/>
        <v>62</v>
      </c>
      <c r="D1476" s="2">
        <f t="shared" si="329"/>
        <v>8</v>
      </c>
      <c r="E1476" s="2">
        <f t="shared" si="317"/>
        <v>1472</v>
      </c>
      <c r="F1476" s="11">
        <v>360</v>
      </c>
      <c r="G1476" s="9">
        <v>0.2112</v>
      </c>
      <c r="H1476" s="9">
        <v>0.24</v>
      </c>
      <c r="I1476" s="10">
        <v>0.26879999999999998</v>
      </c>
      <c r="J1476" s="9">
        <v>0.32078187933697</v>
      </c>
      <c r="K1476" s="9">
        <v>0.32078187933697</v>
      </c>
      <c r="L1476" s="9">
        <v>0.32078187933697</v>
      </c>
      <c r="N1476" s="32">
        <f>IF('System Design'!$F$8=1,'Hourly Demand and Generation'!G1476*'System Design'!$F$21,IF('System Design'!$F$8=2,'Hourly Demand and Generation'!H1476*'System Design'!$F$21,IF('System Design'!$F$8=3,'Hourly Demand and Generation'!I1476*'System Design'!$F$21)))</f>
        <v>134.4</v>
      </c>
      <c r="O1476" s="32">
        <f>IF('System Design'!$F$8=1,'Hourly Demand and Generation'!J1476*'System Design'!$F$22,IF('System Design'!$F$8=2,'Hourly Demand and Generation'!K1476*'System Design'!$F$22,IF('System Design'!$F$8=3,'Hourly Demand and Generation'!L1476*'System Design'!$F$22)))</f>
        <v>801.95469834242499</v>
      </c>
      <c r="Q1476" s="32">
        <f t="shared" si="315"/>
        <v>0</v>
      </c>
      <c r="R1476" s="32">
        <f t="shared" si="318"/>
        <v>5400</v>
      </c>
      <c r="S1476" s="32">
        <f t="shared" si="319"/>
        <v>0</v>
      </c>
      <c r="T1476" s="32">
        <f t="shared" si="320"/>
        <v>21600</v>
      </c>
      <c r="U1476" s="32">
        <f t="shared" si="321"/>
        <v>0</v>
      </c>
      <c r="V1476" s="32">
        <f t="shared" si="316"/>
        <v>576.35469834242497</v>
      </c>
      <c r="W1476" s="32">
        <f t="shared" si="322"/>
        <v>576.35469834242497</v>
      </c>
      <c r="X1476" s="32">
        <f t="shared" si="323"/>
        <v>576.35469834242497</v>
      </c>
    </row>
    <row r="1477" spans="1:24" x14ac:dyDescent="0.25">
      <c r="A1477" s="2"/>
      <c r="B1477" s="2" t="s">
        <v>4</v>
      </c>
      <c r="C1477" s="2">
        <f t="shared" si="328"/>
        <v>62</v>
      </c>
      <c r="D1477" s="2">
        <f t="shared" si="329"/>
        <v>9</v>
      </c>
      <c r="E1477" s="2">
        <f t="shared" si="317"/>
        <v>1473</v>
      </c>
      <c r="F1477" s="11">
        <v>360</v>
      </c>
      <c r="G1477" s="9">
        <v>0.32</v>
      </c>
      <c r="H1477" s="9">
        <v>0.34560000000000002</v>
      </c>
      <c r="I1477" s="10">
        <v>0.37119999999999997</v>
      </c>
      <c r="J1477" s="9">
        <v>0.28513944829952897</v>
      </c>
      <c r="K1477" s="9">
        <v>0.28513944829952897</v>
      </c>
      <c r="L1477" s="9">
        <v>0.28513944829952897</v>
      </c>
      <c r="N1477" s="32">
        <f>IF('System Design'!$F$8=1,'Hourly Demand and Generation'!G1477*'System Design'!$F$21,IF('System Design'!$F$8=2,'Hourly Demand and Generation'!H1477*'System Design'!$F$21,IF('System Design'!$F$8=3,'Hourly Demand and Generation'!I1477*'System Design'!$F$21)))</f>
        <v>185.6</v>
      </c>
      <c r="O1477" s="32">
        <f>IF('System Design'!$F$8=1,'Hourly Demand and Generation'!J1477*'System Design'!$F$22,IF('System Design'!$F$8=2,'Hourly Demand and Generation'!K1477*'System Design'!$F$22,IF('System Design'!$F$8=3,'Hourly Demand and Generation'!L1477*'System Design'!$F$22)))</f>
        <v>712.84862074882244</v>
      </c>
      <c r="Q1477" s="32">
        <f t="shared" si="315"/>
        <v>0</v>
      </c>
      <c r="R1477" s="32">
        <f t="shared" si="318"/>
        <v>5400</v>
      </c>
      <c r="S1477" s="32">
        <f t="shared" si="319"/>
        <v>0</v>
      </c>
      <c r="T1477" s="32">
        <f t="shared" si="320"/>
        <v>21600</v>
      </c>
      <c r="U1477" s="32">
        <f t="shared" si="321"/>
        <v>0</v>
      </c>
      <c r="V1477" s="32">
        <f t="shared" si="316"/>
        <v>538.44862074882246</v>
      </c>
      <c r="W1477" s="32">
        <f t="shared" si="322"/>
        <v>538.44862074882246</v>
      </c>
      <c r="X1477" s="32">
        <f t="shared" si="323"/>
        <v>538.44862074882246</v>
      </c>
    </row>
    <row r="1478" spans="1:24" x14ac:dyDescent="0.25">
      <c r="A1478" s="2"/>
      <c r="B1478" s="2" t="s">
        <v>4</v>
      </c>
      <c r="C1478" s="2">
        <f t="shared" si="328"/>
        <v>62</v>
      </c>
      <c r="D1478" s="2">
        <f t="shared" si="329"/>
        <v>10</v>
      </c>
      <c r="E1478" s="2">
        <f t="shared" si="317"/>
        <v>1474</v>
      </c>
      <c r="F1478" s="11">
        <v>351</v>
      </c>
      <c r="G1478" s="9">
        <v>0.42880000000000001</v>
      </c>
      <c r="H1478" s="9">
        <v>0.45440000000000003</v>
      </c>
      <c r="I1478" s="10">
        <v>0.48</v>
      </c>
      <c r="J1478" s="9">
        <v>0.32078187933697</v>
      </c>
      <c r="K1478" s="9">
        <v>0.32078187933697</v>
      </c>
      <c r="L1478" s="9">
        <v>0.32078187933697</v>
      </c>
      <c r="N1478" s="32">
        <f>IF('System Design'!$F$8=1,'Hourly Demand and Generation'!G1478*'System Design'!$F$21,IF('System Design'!$F$8=2,'Hourly Demand and Generation'!H1478*'System Design'!$F$21,IF('System Design'!$F$8=3,'Hourly Demand and Generation'!I1478*'System Design'!$F$21)))</f>
        <v>240</v>
      </c>
      <c r="O1478" s="32">
        <f>IF('System Design'!$F$8=1,'Hourly Demand and Generation'!J1478*'System Design'!$F$22,IF('System Design'!$F$8=2,'Hourly Demand and Generation'!K1478*'System Design'!$F$22,IF('System Design'!$F$8=3,'Hourly Demand and Generation'!L1478*'System Design'!$F$22)))</f>
        <v>801.95469834242499</v>
      </c>
      <c r="Q1478" s="32">
        <f t="shared" ref="Q1478:Q1541" si="330">IF(F1478-N1478-O1478&gt;0,F1478-N1478-O1478,0)</f>
        <v>0</v>
      </c>
      <c r="R1478" s="32">
        <f t="shared" si="318"/>
        <v>5400</v>
      </c>
      <c r="S1478" s="32">
        <f t="shared" si="319"/>
        <v>0</v>
      </c>
      <c r="T1478" s="32">
        <f t="shared" si="320"/>
        <v>21600</v>
      </c>
      <c r="U1478" s="32">
        <f t="shared" si="321"/>
        <v>0</v>
      </c>
      <c r="V1478" s="32">
        <f t="shared" ref="V1478:V1541" si="331">IF(F1478-N1478-O1478&lt;0,N1478+O1478-F1478,0)</f>
        <v>690.95469834242499</v>
      </c>
      <c r="W1478" s="32">
        <f t="shared" si="322"/>
        <v>690.95469834242499</v>
      </c>
      <c r="X1478" s="32">
        <f t="shared" si="323"/>
        <v>690.95469834242499</v>
      </c>
    </row>
    <row r="1479" spans="1:24" x14ac:dyDescent="0.25">
      <c r="A1479" s="2"/>
      <c r="B1479" s="2" t="s">
        <v>4</v>
      </c>
      <c r="C1479" s="2">
        <f t="shared" si="328"/>
        <v>62</v>
      </c>
      <c r="D1479" s="2">
        <f t="shared" si="329"/>
        <v>11</v>
      </c>
      <c r="E1479" s="2">
        <f t="shared" ref="E1479:E1542" si="332">E1478+1</f>
        <v>1475</v>
      </c>
      <c r="F1479" s="11">
        <v>346.5</v>
      </c>
      <c r="G1479" s="9">
        <v>0.53120000000000001</v>
      </c>
      <c r="H1479" s="9">
        <v>0.56000000000000005</v>
      </c>
      <c r="I1479" s="10">
        <v>0.58879999999999999</v>
      </c>
      <c r="J1479" s="9">
        <v>0.28513944829952897</v>
      </c>
      <c r="K1479" s="9">
        <v>0.28513944829952897</v>
      </c>
      <c r="L1479" s="9">
        <v>0.28513944829952897</v>
      </c>
      <c r="N1479" s="32">
        <f>IF('System Design'!$F$8=1,'Hourly Demand and Generation'!G1479*'System Design'!$F$21,IF('System Design'!$F$8=2,'Hourly Demand and Generation'!H1479*'System Design'!$F$21,IF('System Design'!$F$8=3,'Hourly Demand and Generation'!I1479*'System Design'!$F$21)))</f>
        <v>294.39999999999998</v>
      </c>
      <c r="O1479" s="32">
        <f>IF('System Design'!$F$8=1,'Hourly Demand and Generation'!J1479*'System Design'!$F$22,IF('System Design'!$F$8=2,'Hourly Demand and Generation'!K1479*'System Design'!$F$22,IF('System Design'!$F$8=3,'Hourly Demand and Generation'!L1479*'System Design'!$F$22)))</f>
        <v>712.84862074882244</v>
      </c>
      <c r="Q1479" s="32">
        <f t="shared" si="330"/>
        <v>0</v>
      </c>
      <c r="R1479" s="32">
        <f t="shared" ref="R1479:R1542" si="333">IF($Q1479&lt;R1478+$V1479,IF(R1478+$V1479-$Q1479&gt;5400,5400,R1478+$V1479-$Q1479),0)</f>
        <v>5400</v>
      </c>
      <c r="S1479" s="32">
        <f t="shared" ref="S1479:S1542" si="334">IF(R1479&gt;0,0,$Q1479+$V1479-R1478)</f>
        <v>0</v>
      </c>
      <c r="T1479" s="32">
        <f t="shared" ref="T1479:T1542" si="335">IF($Q1479&lt;T1478+$V1479,IF(T1478+$V1479-$Q1479&gt;21600,21600,T1478+$V1479-$Q1479),0)</f>
        <v>21600</v>
      </c>
      <c r="U1479" s="32">
        <f t="shared" ref="U1479:U1542" si="336">IF(T1479&gt;0,0,$Q1479+$V1479-T1478)</f>
        <v>0</v>
      </c>
      <c r="V1479" s="32">
        <f t="shared" si="331"/>
        <v>660.74862074882242</v>
      </c>
      <c r="W1479" s="32">
        <f t="shared" ref="W1479:W1542" si="337">IF(R1479=5400,$V1479-(R1479-R1478),0)</f>
        <v>660.74862074882242</v>
      </c>
      <c r="X1479" s="32">
        <f t="shared" ref="X1479:X1542" si="338">IF(T1479=21600,$V1479-(T1479-T1478),0)</f>
        <v>660.74862074882242</v>
      </c>
    </row>
    <row r="1480" spans="1:24" x14ac:dyDescent="0.25">
      <c r="A1480" s="2"/>
      <c r="B1480" s="2" t="s">
        <v>4</v>
      </c>
      <c r="C1480" s="2">
        <f t="shared" si="328"/>
        <v>62</v>
      </c>
      <c r="D1480" s="2">
        <f t="shared" si="329"/>
        <v>12</v>
      </c>
      <c r="E1480" s="2">
        <f t="shared" si="332"/>
        <v>1476</v>
      </c>
      <c r="F1480" s="11">
        <v>346.5</v>
      </c>
      <c r="G1480" s="9">
        <v>0.64</v>
      </c>
      <c r="H1480" s="9">
        <v>0.64</v>
      </c>
      <c r="I1480" s="10">
        <v>0.64</v>
      </c>
      <c r="J1480" s="9">
        <v>0.26731823278080802</v>
      </c>
      <c r="K1480" s="9">
        <v>0.26731823278080802</v>
      </c>
      <c r="L1480" s="9">
        <v>0.26731823278080802</v>
      </c>
      <c r="N1480" s="32">
        <f>IF('System Design'!$F$8=1,'Hourly Demand and Generation'!G1480*'System Design'!$F$21,IF('System Design'!$F$8=2,'Hourly Demand and Generation'!H1480*'System Design'!$F$21,IF('System Design'!$F$8=3,'Hourly Demand and Generation'!I1480*'System Design'!$F$21)))</f>
        <v>320</v>
      </c>
      <c r="O1480" s="32">
        <f>IF('System Design'!$F$8=1,'Hourly Demand and Generation'!J1480*'System Design'!$F$22,IF('System Design'!$F$8=2,'Hourly Demand and Generation'!K1480*'System Design'!$F$22,IF('System Design'!$F$8=3,'Hourly Demand and Generation'!L1480*'System Design'!$F$22)))</f>
        <v>668.29558195202003</v>
      </c>
      <c r="Q1480" s="32">
        <f t="shared" si="330"/>
        <v>0</v>
      </c>
      <c r="R1480" s="32">
        <f t="shared" si="333"/>
        <v>5400</v>
      </c>
      <c r="S1480" s="32">
        <f t="shared" si="334"/>
        <v>0</v>
      </c>
      <c r="T1480" s="32">
        <f t="shared" si="335"/>
        <v>21600</v>
      </c>
      <c r="U1480" s="32">
        <f t="shared" si="336"/>
        <v>0</v>
      </c>
      <c r="V1480" s="32">
        <f t="shared" si="331"/>
        <v>641.79558195202003</v>
      </c>
      <c r="W1480" s="32">
        <f t="shared" si="337"/>
        <v>641.79558195202003</v>
      </c>
      <c r="X1480" s="32">
        <f t="shared" si="338"/>
        <v>641.79558195202003</v>
      </c>
    </row>
    <row r="1481" spans="1:24" x14ac:dyDescent="0.25">
      <c r="A1481" s="2"/>
      <c r="B1481" s="2" t="s">
        <v>4</v>
      </c>
      <c r="C1481" s="2">
        <f t="shared" si="328"/>
        <v>62</v>
      </c>
      <c r="D1481" s="2">
        <f t="shared" si="329"/>
        <v>13</v>
      </c>
      <c r="E1481" s="2">
        <f t="shared" si="332"/>
        <v>1477</v>
      </c>
      <c r="F1481" s="11">
        <v>360</v>
      </c>
      <c r="G1481" s="9">
        <v>0.53120000000000001</v>
      </c>
      <c r="H1481" s="9">
        <v>0.56000000000000005</v>
      </c>
      <c r="I1481" s="10">
        <v>0.58879999999999999</v>
      </c>
      <c r="J1481" s="9">
        <v>0.28513944829952897</v>
      </c>
      <c r="K1481" s="9">
        <v>0.28513944829952897</v>
      </c>
      <c r="L1481" s="9">
        <v>0.28513944829952897</v>
      </c>
      <c r="N1481" s="32">
        <f>IF('System Design'!$F$8=1,'Hourly Demand and Generation'!G1481*'System Design'!$F$21,IF('System Design'!$F$8=2,'Hourly Demand and Generation'!H1481*'System Design'!$F$21,IF('System Design'!$F$8=3,'Hourly Demand and Generation'!I1481*'System Design'!$F$21)))</f>
        <v>294.39999999999998</v>
      </c>
      <c r="O1481" s="32">
        <f>IF('System Design'!$F$8=1,'Hourly Demand and Generation'!J1481*'System Design'!$F$22,IF('System Design'!$F$8=2,'Hourly Demand and Generation'!K1481*'System Design'!$F$22,IF('System Design'!$F$8=3,'Hourly Demand and Generation'!L1481*'System Design'!$F$22)))</f>
        <v>712.84862074882244</v>
      </c>
      <c r="Q1481" s="32">
        <f t="shared" si="330"/>
        <v>0</v>
      </c>
      <c r="R1481" s="32">
        <f t="shared" si="333"/>
        <v>5400</v>
      </c>
      <c r="S1481" s="32">
        <f t="shared" si="334"/>
        <v>0</v>
      </c>
      <c r="T1481" s="32">
        <f t="shared" si="335"/>
        <v>21600</v>
      </c>
      <c r="U1481" s="32">
        <f t="shared" si="336"/>
        <v>0</v>
      </c>
      <c r="V1481" s="32">
        <f t="shared" si="331"/>
        <v>647.24862074882242</v>
      </c>
      <c r="W1481" s="32">
        <f t="shared" si="337"/>
        <v>647.24862074882242</v>
      </c>
      <c r="X1481" s="32">
        <f t="shared" si="338"/>
        <v>647.24862074882242</v>
      </c>
    </row>
    <row r="1482" spans="1:24" x14ac:dyDescent="0.25">
      <c r="A1482" s="2"/>
      <c r="B1482" s="2" t="s">
        <v>4</v>
      </c>
      <c r="C1482" s="2">
        <f t="shared" si="328"/>
        <v>62</v>
      </c>
      <c r="D1482" s="2">
        <f t="shared" si="329"/>
        <v>14</v>
      </c>
      <c r="E1482" s="2">
        <f t="shared" si="332"/>
        <v>1478</v>
      </c>
      <c r="F1482" s="11">
        <v>360</v>
      </c>
      <c r="G1482" s="9">
        <v>0.42880000000000001</v>
      </c>
      <c r="H1482" s="9">
        <v>0.45440000000000003</v>
      </c>
      <c r="I1482" s="10">
        <v>0.48</v>
      </c>
      <c r="J1482" s="9">
        <v>0.30296066381824999</v>
      </c>
      <c r="K1482" s="9">
        <v>0.30296066381824999</v>
      </c>
      <c r="L1482" s="9">
        <v>0.30296066381824999</v>
      </c>
      <c r="N1482" s="32">
        <f>IF('System Design'!$F$8=1,'Hourly Demand and Generation'!G1482*'System Design'!$F$21,IF('System Design'!$F$8=2,'Hourly Demand and Generation'!H1482*'System Design'!$F$21,IF('System Design'!$F$8=3,'Hourly Demand and Generation'!I1482*'System Design'!$F$21)))</f>
        <v>240</v>
      </c>
      <c r="O1482" s="32">
        <f>IF('System Design'!$F$8=1,'Hourly Demand and Generation'!J1482*'System Design'!$F$22,IF('System Design'!$F$8=2,'Hourly Demand and Generation'!K1482*'System Design'!$F$22,IF('System Design'!$F$8=3,'Hourly Demand and Generation'!L1482*'System Design'!$F$22)))</f>
        <v>757.40165954562497</v>
      </c>
      <c r="Q1482" s="32">
        <f t="shared" si="330"/>
        <v>0</v>
      </c>
      <c r="R1482" s="32">
        <f t="shared" si="333"/>
        <v>5400</v>
      </c>
      <c r="S1482" s="32">
        <f t="shared" si="334"/>
        <v>0</v>
      </c>
      <c r="T1482" s="32">
        <f t="shared" si="335"/>
        <v>21600</v>
      </c>
      <c r="U1482" s="32">
        <f t="shared" si="336"/>
        <v>0</v>
      </c>
      <c r="V1482" s="32">
        <f t="shared" si="331"/>
        <v>637.40165954562497</v>
      </c>
      <c r="W1482" s="32">
        <f t="shared" si="337"/>
        <v>637.40165954562497</v>
      </c>
      <c r="X1482" s="32">
        <f t="shared" si="338"/>
        <v>637.40165954562497</v>
      </c>
    </row>
    <row r="1483" spans="1:24" x14ac:dyDescent="0.25">
      <c r="A1483" s="2"/>
      <c r="B1483" s="2" t="s">
        <v>4</v>
      </c>
      <c r="C1483" s="2">
        <f t="shared" si="328"/>
        <v>62</v>
      </c>
      <c r="D1483" s="2">
        <f t="shared" si="329"/>
        <v>15</v>
      </c>
      <c r="E1483" s="2">
        <f t="shared" si="332"/>
        <v>1479</v>
      </c>
      <c r="F1483" s="11">
        <v>382.5</v>
      </c>
      <c r="G1483" s="9">
        <v>0.32</v>
      </c>
      <c r="H1483" s="9">
        <v>0.34560000000000002</v>
      </c>
      <c r="I1483" s="10">
        <v>0.37119999999999997</v>
      </c>
      <c r="J1483" s="9">
        <v>0.32078187933697</v>
      </c>
      <c r="K1483" s="9">
        <v>0.32078187933697</v>
      </c>
      <c r="L1483" s="9">
        <v>0.32078187933697</v>
      </c>
      <c r="N1483" s="32">
        <f>IF('System Design'!$F$8=1,'Hourly Demand and Generation'!G1483*'System Design'!$F$21,IF('System Design'!$F$8=2,'Hourly Demand and Generation'!H1483*'System Design'!$F$21,IF('System Design'!$F$8=3,'Hourly Demand and Generation'!I1483*'System Design'!$F$21)))</f>
        <v>185.6</v>
      </c>
      <c r="O1483" s="32">
        <f>IF('System Design'!$F$8=1,'Hourly Demand and Generation'!J1483*'System Design'!$F$22,IF('System Design'!$F$8=2,'Hourly Demand and Generation'!K1483*'System Design'!$F$22,IF('System Design'!$F$8=3,'Hourly Demand and Generation'!L1483*'System Design'!$F$22)))</f>
        <v>801.95469834242499</v>
      </c>
      <c r="Q1483" s="32">
        <f t="shared" si="330"/>
        <v>0</v>
      </c>
      <c r="R1483" s="32">
        <f t="shared" si="333"/>
        <v>5400</v>
      </c>
      <c r="S1483" s="32">
        <f t="shared" si="334"/>
        <v>0</v>
      </c>
      <c r="T1483" s="32">
        <f t="shared" si="335"/>
        <v>21600</v>
      </c>
      <c r="U1483" s="32">
        <f t="shared" si="336"/>
        <v>0</v>
      </c>
      <c r="V1483" s="32">
        <f t="shared" si="331"/>
        <v>605.05469834242501</v>
      </c>
      <c r="W1483" s="32">
        <f t="shared" si="337"/>
        <v>605.05469834242501</v>
      </c>
      <c r="X1483" s="32">
        <f t="shared" si="338"/>
        <v>605.05469834242501</v>
      </c>
    </row>
    <row r="1484" spans="1:24" x14ac:dyDescent="0.25">
      <c r="A1484" s="2"/>
      <c r="B1484" s="2" t="s">
        <v>4</v>
      </c>
      <c r="C1484" s="2">
        <f t="shared" si="328"/>
        <v>62</v>
      </c>
      <c r="D1484" s="2">
        <f t="shared" si="329"/>
        <v>16</v>
      </c>
      <c r="E1484" s="2">
        <f t="shared" si="332"/>
        <v>1480</v>
      </c>
      <c r="F1484" s="11">
        <v>405</v>
      </c>
      <c r="G1484" s="9">
        <v>0.2112</v>
      </c>
      <c r="H1484" s="9">
        <v>0.24</v>
      </c>
      <c r="I1484" s="10">
        <v>0.26879999999999998</v>
      </c>
      <c r="J1484" s="9">
        <v>0.32078187933697</v>
      </c>
      <c r="K1484" s="9">
        <v>0.32078187933697</v>
      </c>
      <c r="L1484" s="9">
        <v>0.32078187933697</v>
      </c>
      <c r="N1484" s="32">
        <f>IF('System Design'!$F$8=1,'Hourly Demand and Generation'!G1484*'System Design'!$F$21,IF('System Design'!$F$8=2,'Hourly Demand and Generation'!H1484*'System Design'!$F$21,IF('System Design'!$F$8=3,'Hourly Demand and Generation'!I1484*'System Design'!$F$21)))</f>
        <v>134.4</v>
      </c>
      <c r="O1484" s="32">
        <f>IF('System Design'!$F$8=1,'Hourly Demand and Generation'!J1484*'System Design'!$F$22,IF('System Design'!$F$8=2,'Hourly Demand and Generation'!K1484*'System Design'!$F$22,IF('System Design'!$F$8=3,'Hourly Demand and Generation'!L1484*'System Design'!$F$22)))</f>
        <v>801.95469834242499</v>
      </c>
      <c r="Q1484" s="32">
        <f t="shared" si="330"/>
        <v>0</v>
      </c>
      <c r="R1484" s="32">
        <f t="shared" si="333"/>
        <v>5400</v>
      </c>
      <c r="S1484" s="32">
        <f t="shared" si="334"/>
        <v>0</v>
      </c>
      <c r="T1484" s="32">
        <f t="shared" si="335"/>
        <v>21600</v>
      </c>
      <c r="U1484" s="32">
        <f t="shared" si="336"/>
        <v>0</v>
      </c>
      <c r="V1484" s="32">
        <f t="shared" si="331"/>
        <v>531.35469834242497</v>
      </c>
      <c r="W1484" s="32">
        <f t="shared" si="337"/>
        <v>531.35469834242497</v>
      </c>
      <c r="X1484" s="32">
        <f t="shared" si="338"/>
        <v>531.35469834242497</v>
      </c>
    </row>
    <row r="1485" spans="1:24" x14ac:dyDescent="0.25">
      <c r="A1485" s="2"/>
      <c r="B1485" s="2" t="s">
        <v>4</v>
      </c>
      <c r="C1485" s="2">
        <f t="shared" si="328"/>
        <v>62</v>
      </c>
      <c r="D1485" s="2">
        <f t="shared" si="329"/>
        <v>17</v>
      </c>
      <c r="E1485" s="2">
        <f t="shared" si="332"/>
        <v>1481</v>
      </c>
      <c r="F1485" s="11">
        <v>427.5</v>
      </c>
      <c r="G1485" s="9">
        <v>0.10879999999999999</v>
      </c>
      <c r="H1485" s="9">
        <v>0.13439999999999999</v>
      </c>
      <c r="I1485" s="10">
        <v>0.16</v>
      </c>
      <c r="J1485" s="9">
        <v>0.35642431037441102</v>
      </c>
      <c r="K1485" s="9">
        <v>0.35642431037441102</v>
      </c>
      <c r="L1485" s="9">
        <v>0.35642431037441102</v>
      </c>
      <c r="N1485" s="32">
        <f>IF('System Design'!$F$8=1,'Hourly Demand and Generation'!G1485*'System Design'!$F$21,IF('System Design'!$F$8=2,'Hourly Demand and Generation'!H1485*'System Design'!$F$21,IF('System Design'!$F$8=3,'Hourly Demand and Generation'!I1485*'System Design'!$F$21)))</f>
        <v>80</v>
      </c>
      <c r="O1485" s="32">
        <f>IF('System Design'!$F$8=1,'Hourly Demand and Generation'!J1485*'System Design'!$F$22,IF('System Design'!$F$8=2,'Hourly Demand and Generation'!K1485*'System Design'!$F$22,IF('System Design'!$F$8=3,'Hourly Demand and Generation'!L1485*'System Design'!$F$22)))</f>
        <v>891.06077593602754</v>
      </c>
      <c r="Q1485" s="32">
        <f t="shared" si="330"/>
        <v>0</v>
      </c>
      <c r="R1485" s="32">
        <f t="shared" si="333"/>
        <v>5400</v>
      </c>
      <c r="S1485" s="32">
        <f t="shared" si="334"/>
        <v>0</v>
      </c>
      <c r="T1485" s="32">
        <f t="shared" si="335"/>
        <v>21600</v>
      </c>
      <c r="U1485" s="32">
        <f t="shared" si="336"/>
        <v>0</v>
      </c>
      <c r="V1485" s="32">
        <f t="shared" si="331"/>
        <v>543.56077593602754</v>
      </c>
      <c r="W1485" s="32">
        <f t="shared" si="337"/>
        <v>543.56077593602754</v>
      </c>
      <c r="X1485" s="32">
        <f t="shared" si="338"/>
        <v>543.56077593602754</v>
      </c>
    </row>
    <row r="1486" spans="1:24" x14ac:dyDescent="0.25">
      <c r="A1486" s="2"/>
      <c r="B1486" s="2" t="s">
        <v>4</v>
      </c>
      <c r="C1486" s="2">
        <f t="shared" si="328"/>
        <v>62</v>
      </c>
      <c r="D1486" s="2">
        <f t="shared" si="329"/>
        <v>18</v>
      </c>
      <c r="E1486" s="2">
        <f t="shared" si="332"/>
        <v>1482</v>
      </c>
      <c r="F1486" s="11">
        <v>450</v>
      </c>
      <c r="G1486" s="9">
        <v>5.1200000000000002E-2</v>
      </c>
      <c r="H1486" s="9">
        <v>0.08</v>
      </c>
      <c r="I1486" s="10">
        <v>0.10879999999999999</v>
      </c>
      <c r="J1486" s="9">
        <v>0.33860309485569101</v>
      </c>
      <c r="K1486" s="9">
        <v>0.33860309485569101</v>
      </c>
      <c r="L1486" s="9">
        <v>0.33860309485569101</v>
      </c>
      <c r="N1486" s="32">
        <f>IF('System Design'!$F$8=1,'Hourly Demand and Generation'!G1486*'System Design'!$F$21,IF('System Design'!$F$8=2,'Hourly Demand and Generation'!H1486*'System Design'!$F$21,IF('System Design'!$F$8=3,'Hourly Demand and Generation'!I1486*'System Design'!$F$21)))</f>
        <v>54.4</v>
      </c>
      <c r="O1486" s="32">
        <f>IF('System Design'!$F$8=1,'Hourly Demand and Generation'!J1486*'System Design'!$F$22,IF('System Design'!$F$8=2,'Hourly Demand and Generation'!K1486*'System Design'!$F$22,IF('System Design'!$F$8=3,'Hourly Demand and Generation'!L1486*'System Design'!$F$22)))</f>
        <v>846.50773713922752</v>
      </c>
      <c r="Q1486" s="32">
        <f t="shared" si="330"/>
        <v>0</v>
      </c>
      <c r="R1486" s="32">
        <f t="shared" si="333"/>
        <v>5400</v>
      </c>
      <c r="S1486" s="32">
        <f t="shared" si="334"/>
        <v>0</v>
      </c>
      <c r="T1486" s="32">
        <f t="shared" si="335"/>
        <v>21600</v>
      </c>
      <c r="U1486" s="32">
        <f t="shared" si="336"/>
        <v>0</v>
      </c>
      <c r="V1486" s="32">
        <f t="shared" si="331"/>
        <v>450.90773713922749</v>
      </c>
      <c r="W1486" s="32">
        <f t="shared" si="337"/>
        <v>450.90773713922749</v>
      </c>
      <c r="X1486" s="32">
        <f t="shared" si="338"/>
        <v>450.90773713922749</v>
      </c>
    </row>
    <row r="1487" spans="1:24" x14ac:dyDescent="0.25">
      <c r="A1487" s="2"/>
      <c r="B1487" s="2" t="s">
        <v>4</v>
      </c>
      <c r="C1487" s="2">
        <f t="shared" si="328"/>
        <v>62</v>
      </c>
      <c r="D1487" s="2">
        <f t="shared" si="329"/>
        <v>19</v>
      </c>
      <c r="E1487" s="2">
        <f t="shared" si="332"/>
        <v>1483</v>
      </c>
      <c r="F1487" s="11">
        <v>436.5</v>
      </c>
      <c r="G1487" s="9">
        <v>0</v>
      </c>
      <c r="H1487" s="9">
        <v>2.5600000000000001E-2</v>
      </c>
      <c r="I1487" s="9">
        <v>5.1200000000000002E-2</v>
      </c>
      <c r="J1487" s="9">
        <v>0.32078187933697</v>
      </c>
      <c r="K1487" s="9">
        <v>0.32078187933697</v>
      </c>
      <c r="L1487" s="9">
        <v>0.32078187933697</v>
      </c>
      <c r="N1487" s="32">
        <f>IF('System Design'!$F$8=1,'Hourly Demand and Generation'!G1487*'System Design'!$F$21,IF('System Design'!$F$8=2,'Hourly Demand and Generation'!H1487*'System Design'!$F$21,IF('System Design'!$F$8=3,'Hourly Demand and Generation'!I1487*'System Design'!$F$21)))</f>
        <v>25.6</v>
      </c>
      <c r="O1487" s="32">
        <f>IF('System Design'!$F$8=1,'Hourly Demand and Generation'!J1487*'System Design'!$F$22,IF('System Design'!$F$8=2,'Hourly Demand and Generation'!K1487*'System Design'!$F$22,IF('System Design'!$F$8=3,'Hourly Demand and Generation'!L1487*'System Design'!$F$22)))</f>
        <v>801.95469834242499</v>
      </c>
      <c r="Q1487" s="32">
        <f t="shared" si="330"/>
        <v>0</v>
      </c>
      <c r="R1487" s="32">
        <f t="shared" si="333"/>
        <v>5400</v>
      </c>
      <c r="S1487" s="32">
        <f t="shared" si="334"/>
        <v>0</v>
      </c>
      <c r="T1487" s="32">
        <f t="shared" si="335"/>
        <v>21600</v>
      </c>
      <c r="U1487" s="32">
        <f t="shared" si="336"/>
        <v>0</v>
      </c>
      <c r="V1487" s="32">
        <f t="shared" si="331"/>
        <v>391.05469834242501</v>
      </c>
      <c r="W1487" s="32">
        <f t="shared" si="337"/>
        <v>391.05469834242501</v>
      </c>
      <c r="X1487" s="32">
        <f t="shared" si="338"/>
        <v>391.05469834242501</v>
      </c>
    </row>
    <row r="1488" spans="1:24" x14ac:dyDescent="0.25">
      <c r="A1488" s="2"/>
      <c r="B1488" s="2" t="s">
        <v>4</v>
      </c>
      <c r="C1488" s="2">
        <f t="shared" si="328"/>
        <v>62</v>
      </c>
      <c r="D1488" s="2">
        <f t="shared" si="329"/>
        <v>20</v>
      </c>
      <c r="E1488" s="2">
        <f t="shared" si="332"/>
        <v>1484</v>
      </c>
      <c r="F1488" s="11">
        <v>427.5</v>
      </c>
      <c r="G1488" s="9">
        <v>0</v>
      </c>
      <c r="H1488" s="9">
        <v>0</v>
      </c>
      <c r="I1488" s="10">
        <v>0</v>
      </c>
      <c r="J1488" s="9">
        <v>0.32078187933697</v>
      </c>
      <c r="K1488" s="9">
        <v>0.32078187933697</v>
      </c>
      <c r="L1488" s="9">
        <v>0.32078187933697</v>
      </c>
      <c r="N1488" s="32">
        <f>IF('System Design'!$F$8=1,'Hourly Demand and Generation'!G1488*'System Design'!$F$21,IF('System Design'!$F$8=2,'Hourly Demand and Generation'!H1488*'System Design'!$F$21,IF('System Design'!$F$8=3,'Hourly Demand and Generation'!I1488*'System Design'!$F$21)))</f>
        <v>0</v>
      </c>
      <c r="O1488" s="32">
        <f>IF('System Design'!$F$8=1,'Hourly Demand and Generation'!J1488*'System Design'!$F$22,IF('System Design'!$F$8=2,'Hourly Demand and Generation'!K1488*'System Design'!$F$22,IF('System Design'!$F$8=3,'Hourly Demand and Generation'!L1488*'System Design'!$F$22)))</f>
        <v>801.95469834242499</v>
      </c>
      <c r="Q1488" s="32">
        <f t="shared" si="330"/>
        <v>0</v>
      </c>
      <c r="R1488" s="32">
        <f t="shared" si="333"/>
        <v>5400</v>
      </c>
      <c r="S1488" s="32">
        <f t="shared" si="334"/>
        <v>0</v>
      </c>
      <c r="T1488" s="32">
        <f t="shared" si="335"/>
        <v>21600</v>
      </c>
      <c r="U1488" s="32">
        <f t="shared" si="336"/>
        <v>0</v>
      </c>
      <c r="V1488" s="32">
        <f t="shared" si="331"/>
        <v>374.45469834242499</v>
      </c>
      <c r="W1488" s="32">
        <f t="shared" si="337"/>
        <v>374.45469834242499</v>
      </c>
      <c r="X1488" s="32">
        <f t="shared" si="338"/>
        <v>374.45469834242499</v>
      </c>
    </row>
    <row r="1489" spans="1:24" x14ac:dyDescent="0.25">
      <c r="A1489" s="2"/>
      <c r="B1489" s="2" t="s">
        <v>4</v>
      </c>
      <c r="C1489" s="2">
        <f t="shared" si="328"/>
        <v>62</v>
      </c>
      <c r="D1489" s="2">
        <f t="shared" si="329"/>
        <v>21</v>
      </c>
      <c r="E1489" s="2">
        <f t="shared" si="332"/>
        <v>1485</v>
      </c>
      <c r="F1489" s="11">
        <v>405</v>
      </c>
      <c r="G1489" s="9">
        <v>0</v>
      </c>
      <c r="H1489" s="9">
        <v>0</v>
      </c>
      <c r="I1489" s="10">
        <v>0</v>
      </c>
      <c r="J1489" s="9">
        <v>0.32078187933697</v>
      </c>
      <c r="K1489" s="9">
        <v>0.32078187933697</v>
      </c>
      <c r="L1489" s="9">
        <v>0.32078187933697</v>
      </c>
      <c r="N1489" s="32">
        <f>IF('System Design'!$F$8=1,'Hourly Demand and Generation'!G1489*'System Design'!$F$21,IF('System Design'!$F$8=2,'Hourly Demand and Generation'!H1489*'System Design'!$F$21,IF('System Design'!$F$8=3,'Hourly Demand and Generation'!I1489*'System Design'!$F$21)))</f>
        <v>0</v>
      </c>
      <c r="O1489" s="32">
        <f>IF('System Design'!$F$8=1,'Hourly Demand and Generation'!J1489*'System Design'!$F$22,IF('System Design'!$F$8=2,'Hourly Demand and Generation'!K1489*'System Design'!$F$22,IF('System Design'!$F$8=3,'Hourly Demand and Generation'!L1489*'System Design'!$F$22)))</f>
        <v>801.95469834242499</v>
      </c>
      <c r="Q1489" s="32">
        <f t="shared" si="330"/>
        <v>0</v>
      </c>
      <c r="R1489" s="32">
        <f t="shared" si="333"/>
        <v>5400</v>
      </c>
      <c r="S1489" s="32">
        <f t="shared" si="334"/>
        <v>0</v>
      </c>
      <c r="T1489" s="32">
        <f t="shared" si="335"/>
        <v>21600</v>
      </c>
      <c r="U1489" s="32">
        <f t="shared" si="336"/>
        <v>0</v>
      </c>
      <c r="V1489" s="32">
        <f t="shared" si="331"/>
        <v>396.95469834242499</v>
      </c>
      <c r="W1489" s="32">
        <f t="shared" si="337"/>
        <v>396.95469834242499</v>
      </c>
      <c r="X1489" s="32">
        <f t="shared" si="338"/>
        <v>396.95469834242499</v>
      </c>
    </row>
    <row r="1490" spans="1:24" x14ac:dyDescent="0.25">
      <c r="A1490" s="2"/>
      <c r="B1490" s="2" t="s">
        <v>4</v>
      </c>
      <c r="C1490" s="2">
        <f t="shared" si="328"/>
        <v>62</v>
      </c>
      <c r="D1490" s="2">
        <f t="shared" si="329"/>
        <v>22</v>
      </c>
      <c r="E1490" s="2">
        <f t="shared" si="332"/>
        <v>1486</v>
      </c>
      <c r="F1490" s="11">
        <v>382.5</v>
      </c>
      <c r="G1490" s="9">
        <v>0</v>
      </c>
      <c r="H1490" s="9">
        <v>0</v>
      </c>
      <c r="I1490" s="10">
        <v>0</v>
      </c>
      <c r="J1490" s="9">
        <v>0.33860309485569101</v>
      </c>
      <c r="K1490" s="9">
        <v>0.33860309485569101</v>
      </c>
      <c r="L1490" s="9">
        <v>0.33860309485569101</v>
      </c>
      <c r="N1490" s="32">
        <f>IF('System Design'!$F$8=1,'Hourly Demand and Generation'!G1490*'System Design'!$F$21,IF('System Design'!$F$8=2,'Hourly Demand and Generation'!H1490*'System Design'!$F$21,IF('System Design'!$F$8=3,'Hourly Demand and Generation'!I1490*'System Design'!$F$21)))</f>
        <v>0</v>
      </c>
      <c r="O1490" s="32">
        <f>IF('System Design'!$F$8=1,'Hourly Demand and Generation'!J1490*'System Design'!$F$22,IF('System Design'!$F$8=2,'Hourly Demand and Generation'!K1490*'System Design'!$F$22,IF('System Design'!$F$8=3,'Hourly Demand and Generation'!L1490*'System Design'!$F$22)))</f>
        <v>846.50773713922752</v>
      </c>
      <c r="Q1490" s="32">
        <f t="shared" si="330"/>
        <v>0</v>
      </c>
      <c r="R1490" s="32">
        <f t="shared" si="333"/>
        <v>5400</v>
      </c>
      <c r="S1490" s="32">
        <f t="shared" si="334"/>
        <v>0</v>
      </c>
      <c r="T1490" s="32">
        <f t="shared" si="335"/>
        <v>21600</v>
      </c>
      <c r="U1490" s="32">
        <f t="shared" si="336"/>
        <v>0</v>
      </c>
      <c r="V1490" s="32">
        <f t="shared" si="331"/>
        <v>464.00773713922752</v>
      </c>
      <c r="W1490" s="32">
        <f t="shared" si="337"/>
        <v>464.00773713922752</v>
      </c>
      <c r="X1490" s="32">
        <f t="shared" si="338"/>
        <v>464.00773713922752</v>
      </c>
    </row>
    <row r="1491" spans="1:24" x14ac:dyDescent="0.25">
      <c r="A1491" s="2"/>
      <c r="B1491" s="2" t="s">
        <v>4</v>
      </c>
      <c r="C1491" s="2">
        <f t="shared" si="328"/>
        <v>62</v>
      </c>
      <c r="D1491" s="2">
        <f t="shared" si="329"/>
        <v>23</v>
      </c>
      <c r="E1491" s="2">
        <f t="shared" si="332"/>
        <v>1487</v>
      </c>
      <c r="F1491" s="11">
        <v>360</v>
      </c>
      <c r="G1491" s="9">
        <v>0</v>
      </c>
      <c r="H1491" s="9">
        <v>0</v>
      </c>
      <c r="I1491" s="10">
        <v>0</v>
      </c>
      <c r="J1491" s="9">
        <v>0.28513944829952897</v>
      </c>
      <c r="K1491" s="9">
        <v>0.28513944829952897</v>
      </c>
      <c r="L1491" s="9">
        <v>0.28513944829952897</v>
      </c>
      <c r="N1491" s="32">
        <f>IF('System Design'!$F$8=1,'Hourly Demand and Generation'!G1491*'System Design'!$F$21,IF('System Design'!$F$8=2,'Hourly Demand and Generation'!H1491*'System Design'!$F$21,IF('System Design'!$F$8=3,'Hourly Demand and Generation'!I1491*'System Design'!$F$21)))</f>
        <v>0</v>
      </c>
      <c r="O1491" s="32">
        <f>IF('System Design'!$F$8=1,'Hourly Demand and Generation'!J1491*'System Design'!$F$22,IF('System Design'!$F$8=2,'Hourly Demand and Generation'!K1491*'System Design'!$F$22,IF('System Design'!$F$8=3,'Hourly Demand and Generation'!L1491*'System Design'!$F$22)))</f>
        <v>712.84862074882244</v>
      </c>
      <c r="Q1491" s="32">
        <f t="shared" si="330"/>
        <v>0</v>
      </c>
      <c r="R1491" s="32">
        <f t="shared" si="333"/>
        <v>5400</v>
      </c>
      <c r="S1491" s="32">
        <f t="shared" si="334"/>
        <v>0</v>
      </c>
      <c r="T1491" s="32">
        <f t="shared" si="335"/>
        <v>21600</v>
      </c>
      <c r="U1491" s="32">
        <f t="shared" si="336"/>
        <v>0</v>
      </c>
      <c r="V1491" s="32">
        <f t="shared" si="331"/>
        <v>352.84862074882244</v>
      </c>
      <c r="W1491" s="32">
        <f t="shared" si="337"/>
        <v>352.84862074882244</v>
      </c>
      <c r="X1491" s="32">
        <f t="shared" si="338"/>
        <v>352.84862074882244</v>
      </c>
    </row>
    <row r="1492" spans="1:24" x14ac:dyDescent="0.25">
      <c r="A1492" s="2"/>
      <c r="B1492" s="2" t="s">
        <v>4</v>
      </c>
      <c r="C1492" s="2">
        <f t="shared" si="328"/>
        <v>62</v>
      </c>
      <c r="D1492" s="2">
        <f t="shared" si="329"/>
        <v>24</v>
      </c>
      <c r="E1492" s="2">
        <f t="shared" si="332"/>
        <v>1488</v>
      </c>
      <c r="F1492" s="11">
        <v>315</v>
      </c>
      <c r="G1492" s="9">
        <v>0</v>
      </c>
      <c r="H1492" s="9">
        <v>0</v>
      </c>
      <c r="I1492" s="10">
        <v>0</v>
      </c>
      <c r="J1492" s="9">
        <v>0.28513944829952897</v>
      </c>
      <c r="K1492" s="9">
        <v>0.28513944829952897</v>
      </c>
      <c r="L1492" s="9">
        <v>0.28513944829952897</v>
      </c>
      <c r="N1492" s="32">
        <f>IF('System Design'!$F$8=1,'Hourly Demand and Generation'!G1492*'System Design'!$F$21,IF('System Design'!$F$8=2,'Hourly Demand and Generation'!H1492*'System Design'!$F$21,IF('System Design'!$F$8=3,'Hourly Demand and Generation'!I1492*'System Design'!$F$21)))</f>
        <v>0</v>
      </c>
      <c r="O1492" s="32">
        <f>IF('System Design'!$F$8=1,'Hourly Demand and Generation'!J1492*'System Design'!$F$22,IF('System Design'!$F$8=2,'Hourly Demand and Generation'!K1492*'System Design'!$F$22,IF('System Design'!$F$8=3,'Hourly Demand and Generation'!L1492*'System Design'!$F$22)))</f>
        <v>712.84862074882244</v>
      </c>
      <c r="Q1492" s="32">
        <f t="shared" si="330"/>
        <v>0</v>
      </c>
      <c r="R1492" s="32">
        <f t="shared" si="333"/>
        <v>5400</v>
      </c>
      <c r="S1492" s="32">
        <f t="shared" si="334"/>
        <v>0</v>
      </c>
      <c r="T1492" s="32">
        <f t="shared" si="335"/>
        <v>21600</v>
      </c>
      <c r="U1492" s="32">
        <f t="shared" si="336"/>
        <v>0</v>
      </c>
      <c r="V1492" s="32">
        <f t="shared" si="331"/>
        <v>397.84862074882244</v>
      </c>
      <c r="W1492" s="32">
        <f t="shared" si="337"/>
        <v>397.84862074882244</v>
      </c>
      <c r="X1492" s="32">
        <f t="shared" si="338"/>
        <v>397.84862074882244</v>
      </c>
    </row>
    <row r="1493" spans="1:24" x14ac:dyDescent="0.25">
      <c r="A1493" s="2"/>
      <c r="B1493" s="2" t="s">
        <v>4</v>
      </c>
      <c r="C1493" s="2">
        <f>C1492+1</f>
        <v>63</v>
      </c>
      <c r="D1493" s="2">
        <v>1</v>
      </c>
      <c r="E1493" s="2">
        <f t="shared" si="332"/>
        <v>1489</v>
      </c>
      <c r="F1493" s="11">
        <v>270</v>
      </c>
      <c r="G1493" s="9">
        <v>0</v>
      </c>
      <c r="H1493" s="9">
        <v>0</v>
      </c>
      <c r="I1493" s="9">
        <v>0</v>
      </c>
      <c r="J1493" s="9">
        <v>0.28605253416985299</v>
      </c>
      <c r="K1493" s="9">
        <v>0.28605253416985299</v>
      </c>
      <c r="L1493" s="9">
        <v>0.43</v>
      </c>
      <c r="N1493" s="32">
        <f>IF('System Design'!$F$8=1,'Hourly Demand and Generation'!G1493*'System Design'!$F$21,IF('System Design'!$F$8=2,'Hourly Demand and Generation'!H1493*'System Design'!$F$21,IF('System Design'!$F$8=3,'Hourly Demand and Generation'!I1493*'System Design'!$F$21)))</f>
        <v>0</v>
      </c>
      <c r="O1493" s="32">
        <f>IF('System Design'!$F$8=1,'Hourly Demand and Generation'!J1493*'System Design'!$F$22,IF('System Design'!$F$8=2,'Hourly Demand and Generation'!K1493*'System Design'!$F$22,IF('System Design'!$F$8=3,'Hourly Demand and Generation'!L1493*'System Design'!$F$22)))</f>
        <v>1075</v>
      </c>
      <c r="Q1493" s="32">
        <f t="shared" si="330"/>
        <v>0</v>
      </c>
      <c r="R1493" s="32">
        <f t="shared" si="333"/>
        <v>5400</v>
      </c>
      <c r="S1493" s="32">
        <f t="shared" si="334"/>
        <v>0</v>
      </c>
      <c r="T1493" s="32">
        <f t="shared" si="335"/>
        <v>21600</v>
      </c>
      <c r="U1493" s="32">
        <f t="shared" si="336"/>
        <v>0</v>
      </c>
      <c r="V1493" s="32">
        <f t="shared" si="331"/>
        <v>805</v>
      </c>
      <c r="W1493" s="32">
        <f t="shared" si="337"/>
        <v>805</v>
      </c>
      <c r="X1493" s="32">
        <f t="shared" si="338"/>
        <v>805</v>
      </c>
    </row>
    <row r="1494" spans="1:24" x14ac:dyDescent="0.25">
      <c r="A1494" s="2"/>
      <c r="B1494" s="2" t="s">
        <v>4</v>
      </c>
      <c r="C1494" s="2">
        <f>C1493</f>
        <v>63</v>
      </c>
      <c r="D1494" s="2">
        <f>D1493+1</f>
        <v>2</v>
      </c>
      <c r="E1494" s="2">
        <f t="shared" si="332"/>
        <v>1490</v>
      </c>
      <c r="F1494" s="11">
        <v>247.5</v>
      </c>
      <c r="G1494" s="9">
        <v>0</v>
      </c>
      <c r="H1494" s="9">
        <v>0</v>
      </c>
      <c r="I1494" s="10">
        <v>0</v>
      </c>
      <c r="J1494" s="9">
        <v>0.25744728075286799</v>
      </c>
      <c r="K1494" s="9">
        <v>0.25744728075286799</v>
      </c>
      <c r="L1494" s="9">
        <v>0.38700000000000001</v>
      </c>
      <c r="N1494" s="32">
        <f>IF('System Design'!$F$8=1,'Hourly Demand and Generation'!G1494*'System Design'!$F$21,IF('System Design'!$F$8=2,'Hourly Demand and Generation'!H1494*'System Design'!$F$21,IF('System Design'!$F$8=3,'Hourly Demand and Generation'!I1494*'System Design'!$F$21)))</f>
        <v>0</v>
      </c>
      <c r="O1494" s="32">
        <f>IF('System Design'!$F$8=1,'Hourly Demand and Generation'!J1494*'System Design'!$F$22,IF('System Design'!$F$8=2,'Hourly Demand and Generation'!K1494*'System Design'!$F$22,IF('System Design'!$F$8=3,'Hourly Demand and Generation'!L1494*'System Design'!$F$22)))</f>
        <v>967.5</v>
      </c>
      <c r="Q1494" s="32">
        <f t="shared" si="330"/>
        <v>0</v>
      </c>
      <c r="R1494" s="32">
        <f t="shared" si="333"/>
        <v>5400</v>
      </c>
      <c r="S1494" s="32">
        <f t="shared" si="334"/>
        <v>0</v>
      </c>
      <c r="T1494" s="32">
        <f t="shared" si="335"/>
        <v>21600</v>
      </c>
      <c r="U1494" s="32">
        <f t="shared" si="336"/>
        <v>0</v>
      </c>
      <c r="V1494" s="32">
        <f t="shared" si="331"/>
        <v>720</v>
      </c>
      <c r="W1494" s="32">
        <f t="shared" si="337"/>
        <v>720</v>
      </c>
      <c r="X1494" s="32">
        <f t="shared" si="338"/>
        <v>720</v>
      </c>
    </row>
    <row r="1495" spans="1:24" x14ac:dyDescent="0.25">
      <c r="A1495" s="2"/>
      <c r="B1495" s="2" t="s">
        <v>4</v>
      </c>
      <c r="C1495" s="2">
        <f t="shared" ref="C1495:C1516" si="339">C1494</f>
        <v>63</v>
      </c>
      <c r="D1495" s="2">
        <f t="shared" ref="D1495:D1516" si="340">D1494+1</f>
        <v>3</v>
      </c>
      <c r="E1495" s="2">
        <f t="shared" si="332"/>
        <v>1491</v>
      </c>
      <c r="F1495" s="11">
        <v>225</v>
      </c>
      <c r="G1495" s="9">
        <v>0</v>
      </c>
      <c r="H1495" s="9">
        <v>0</v>
      </c>
      <c r="I1495" s="10">
        <v>0</v>
      </c>
      <c r="J1495" s="9">
        <v>0.25744728075286799</v>
      </c>
      <c r="K1495" s="9">
        <v>0.25744728075286799</v>
      </c>
      <c r="L1495" s="9">
        <v>0.38700000000000001</v>
      </c>
      <c r="N1495" s="32">
        <f>IF('System Design'!$F$8=1,'Hourly Demand and Generation'!G1495*'System Design'!$F$21,IF('System Design'!$F$8=2,'Hourly Demand and Generation'!H1495*'System Design'!$F$21,IF('System Design'!$F$8=3,'Hourly Demand and Generation'!I1495*'System Design'!$F$21)))</f>
        <v>0</v>
      </c>
      <c r="O1495" s="32">
        <f>IF('System Design'!$F$8=1,'Hourly Demand and Generation'!J1495*'System Design'!$F$22,IF('System Design'!$F$8=2,'Hourly Demand and Generation'!K1495*'System Design'!$F$22,IF('System Design'!$F$8=3,'Hourly Demand and Generation'!L1495*'System Design'!$F$22)))</f>
        <v>967.5</v>
      </c>
      <c r="Q1495" s="32">
        <f t="shared" si="330"/>
        <v>0</v>
      </c>
      <c r="R1495" s="32">
        <f t="shared" si="333"/>
        <v>5400</v>
      </c>
      <c r="S1495" s="32">
        <f t="shared" si="334"/>
        <v>0</v>
      </c>
      <c r="T1495" s="32">
        <f t="shared" si="335"/>
        <v>21600</v>
      </c>
      <c r="U1495" s="32">
        <f t="shared" si="336"/>
        <v>0</v>
      </c>
      <c r="V1495" s="32">
        <f t="shared" si="331"/>
        <v>742.5</v>
      </c>
      <c r="W1495" s="32">
        <f t="shared" si="337"/>
        <v>742.5</v>
      </c>
      <c r="X1495" s="32">
        <f t="shared" si="338"/>
        <v>742.5</v>
      </c>
    </row>
    <row r="1496" spans="1:24" x14ac:dyDescent="0.25">
      <c r="A1496" s="2"/>
      <c r="B1496" s="2" t="s">
        <v>4</v>
      </c>
      <c r="C1496" s="2">
        <f t="shared" si="339"/>
        <v>63</v>
      </c>
      <c r="D1496" s="2">
        <f t="shared" si="340"/>
        <v>4</v>
      </c>
      <c r="E1496" s="2">
        <f t="shared" si="332"/>
        <v>1492</v>
      </c>
      <c r="F1496" s="11">
        <v>270</v>
      </c>
      <c r="G1496" s="9">
        <v>0</v>
      </c>
      <c r="H1496" s="9">
        <v>0</v>
      </c>
      <c r="I1496" s="10">
        <v>0</v>
      </c>
      <c r="J1496" s="9">
        <v>0.28605253416985299</v>
      </c>
      <c r="K1496" s="9">
        <v>0.28605253416985299</v>
      </c>
      <c r="L1496" s="9">
        <v>0.43</v>
      </c>
      <c r="N1496" s="32">
        <f>IF('System Design'!$F$8=1,'Hourly Demand and Generation'!G1496*'System Design'!$F$21,IF('System Design'!$F$8=2,'Hourly Demand and Generation'!H1496*'System Design'!$F$21,IF('System Design'!$F$8=3,'Hourly Demand and Generation'!I1496*'System Design'!$F$21)))</f>
        <v>0</v>
      </c>
      <c r="O1496" s="32">
        <f>IF('System Design'!$F$8=1,'Hourly Demand and Generation'!J1496*'System Design'!$F$22,IF('System Design'!$F$8=2,'Hourly Demand and Generation'!K1496*'System Design'!$F$22,IF('System Design'!$F$8=3,'Hourly Demand and Generation'!L1496*'System Design'!$F$22)))</f>
        <v>1075</v>
      </c>
      <c r="Q1496" s="32">
        <f t="shared" si="330"/>
        <v>0</v>
      </c>
      <c r="R1496" s="32">
        <f t="shared" si="333"/>
        <v>5400</v>
      </c>
      <c r="S1496" s="32">
        <f t="shared" si="334"/>
        <v>0</v>
      </c>
      <c r="T1496" s="32">
        <f t="shared" si="335"/>
        <v>21600</v>
      </c>
      <c r="U1496" s="32">
        <f t="shared" si="336"/>
        <v>0</v>
      </c>
      <c r="V1496" s="32">
        <f t="shared" si="331"/>
        <v>805</v>
      </c>
      <c r="W1496" s="32">
        <f t="shared" si="337"/>
        <v>805</v>
      </c>
      <c r="X1496" s="32">
        <f t="shared" si="338"/>
        <v>805</v>
      </c>
    </row>
    <row r="1497" spans="1:24" x14ac:dyDescent="0.25">
      <c r="A1497" s="2"/>
      <c r="B1497" s="2" t="s">
        <v>4</v>
      </c>
      <c r="C1497" s="2">
        <f t="shared" si="339"/>
        <v>63</v>
      </c>
      <c r="D1497" s="2">
        <f t="shared" si="340"/>
        <v>5</v>
      </c>
      <c r="E1497" s="2">
        <f t="shared" si="332"/>
        <v>1493</v>
      </c>
      <c r="F1497" s="11">
        <v>292.5</v>
      </c>
      <c r="G1497" s="9">
        <v>0</v>
      </c>
      <c r="H1497" s="9">
        <v>2.1549480498041899E-2</v>
      </c>
      <c r="I1497" s="10">
        <v>5.1200000000000002E-2</v>
      </c>
      <c r="J1497" s="9">
        <v>0.22884202733588299</v>
      </c>
      <c r="K1497" s="9">
        <v>0.22884202733588299</v>
      </c>
      <c r="L1497" s="9">
        <v>0.34399999999999997</v>
      </c>
      <c r="N1497" s="32">
        <f>IF('System Design'!$F$8=1,'Hourly Demand and Generation'!G1497*'System Design'!$F$21,IF('System Design'!$F$8=2,'Hourly Demand and Generation'!H1497*'System Design'!$F$21,IF('System Design'!$F$8=3,'Hourly Demand and Generation'!I1497*'System Design'!$F$21)))</f>
        <v>25.6</v>
      </c>
      <c r="O1497" s="32">
        <f>IF('System Design'!$F$8=1,'Hourly Demand and Generation'!J1497*'System Design'!$F$22,IF('System Design'!$F$8=2,'Hourly Demand and Generation'!K1497*'System Design'!$F$22,IF('System Design'!$F$8=3,'Hourly Demand and Generation'!L1497*'System Design'!$F$22)))</f>
        <v>859.99999999999989</v>
      </c>
      <c r="Q1497" s="32">
        <f t="shared" si="330"/>
        <v>0</v>
      </c>
      <c r="R1497" s="32">
        <f t="shared" si="333"/>
        <v>5400</v>
      </c>
      <c r="S1497" s="32">
        <f t="shared" si="334"/>
        <v>0</v>
      </c>
      <c r="T1497" s="32">
        <f t="shared" si="335"/>
        <v>21600</v>
      </c>
      <c r="U1497" s="32">
        <f t="shared" si="336"/>
        <v>0</v>
      </c>
      <c r="V1497" s="32">
        <f t="shared" si="331"/>
        <v>593.09999999999991</v>
      </c>
      <c r="W1497" s="32">
        <f t="shared" si="337"/>
        <v>593.09999999999991</v>
      </c>
      <c r="X1497" s="32">
        <f t="shared" si="338"/>
        <v>593.09999999999991</v>
      </c>
    </row>
    <row r="1498" spans="1:24" x14ac:dyDescent="0.25">
      <c r="A1498" s="2"/>
      <c r="B1498" s="2" t="s">
        <v>4</v>
      </c>
      <c r="C1498" s="2">
        <f t="shared" si="339"/>
        <v>63</v>
      </c>
      <c r="D1498" s="2">
        <f t="shared" si="340"/>
        <v>6</v>
      </c>
      <c r="E1498" s="2">
        <f t="shared" si="332"/>
        <v>1494</v>
      </c>
      <c r="F1498" s="11">
        <v>315</v>
      </c>
      <c r="G1498" s="9">
        <v>4.3098960996083797E-2</v>
      </c>
      <c r="H1498" s="9">
        <v>6.7342126556380902E-2</v>
      </c>
      <c r="I1498" s="10">
        <v>0.10879999999999999</v>
      </c>
      <c r="J1498" s="9">
        <v>0.22884202733588299</v>
      </c>
      <c r="K1498" s="9">
        <v>0.22884202733588299</v>
      </c>
      <c r="L1498" s="9">
        <v>0.34399999999999997</v>
      </c>
      <c r="N1498" s="32">
        <f>IF('System Design'!$F$8=1,'Hourly Demand and Generation'!G1498*'System Design'!$F$21,IF('System Design'!$F$8=2,'Hourly Demand and Generation'!H1498*'System Design'!$F$21,IF('System Design'!$F$8=3,'Hourly Demand and Generation'!I1498*'System Design'!$F$21)))</f>
        <v>54.4</v>
      </c>
      <c r="O1498" s="32">
        <f>IF('System Design'!$F$8=1,'Hourly Demand and Generation'!J1498*'System Design'!$F$22,IF('System Design'!$F$8=2,'Hourly Demand and Generation'!K1498*'System Design'!$F$22,IF('System Design'!$F$8=3,'Hourly Demand and Generation'!L1498*'System Design'!$F$22)))</f>
        <v>859.99999999999989</v>
      </c>
      <c r="Q1498" s="32">
        <f t="shared" si="330"/>
        <v>0</v>
      </c>
      <c r="R1498" s="32">
        <f t="shared" si="333"/>
        <v>5400</v>
      </c>
      <c r="S1498" s="32">
        <f t="shared" si="334"/>
        <v>0</v>
      </c>
      <c r="T1498" s="32">
        <f t="shared" si="335"/>
        <v>21600</v>
      </c>
      <c r="U1498" s="32">
        <f t="shared" si="336"/>
        <v>0</v>
      </c>
      <c r="V1498" s="32">
        <f t="shared" si="331"/>
        <v>599.39999999999986</v>
      </c>
      <c r="W1498" s="32">
        <f t="shared" si="337"/>
        <v>599.39999999999986</v>
      </c>
      <c r="X1498" s="32">
        <f t="shared" si="338"/>
        <v>599.39999999999986</v>
      </c>
    </row>
    <row r="1499" spans="1:24" x14ac:dyDescent="0.25">
      <c r="A1499" s="2"/>
      <c r="B1499" s="2" t="s">
        <v>4</v>
      </c>
      <c r="C1499" s="2">
        <f t="shared" si="339"/>
        <v>63</v>
      </c>
      <c r="D1499" s="2">
        <f t="shared" si="340"/>
        <v>7</v>
      </c>
      <c r="E1499" s="2">
        <f t="shared" si="332"/>
        <v>1495</v>
      </c>
      <c r="F1499" s="11">
        <v>337.5</v>
      </c>
      <c r="G1499" s="9">
        <v>9.1585292116677999E-2</v>
      </c>
      <c r="H1499" s="9">
        <v>0.11313477261472001</v>
      </c>
      <c r="I1499" s="10">
        <v>0.16</v>
      </c>
      <c r="J1499" s="9">
        <v>0.25744728075286799</v>
      </c>
      <c r="K1499" s="9">
        <v>0.25744728075286799</v>
      </c>
      <c r="L1499" s="9">
        <v>0.38700000000000001</v>
      </c>
      <c r="N1499" s="32">
        <f>IF('System Design'!$F$8=1,'Hourly Demand and Generation'!G1499*'System Design'!$F$21,IF('System Design'!$F$8=2,'Hourly Demand and Generation'!H1499*'System Design'!$F$21,IF('System Design'!$F$8=3,'Hourly Demand and Generation'!I1499*'System Design'!$F$21)))</f>
        <v>80</v>
      </c>
      <c r="O1499" s="32">
        <f>IF('System Design'!$F$8=1,'Hourly Demand and Generation'!J1499*'System Design'!$F$22,IF('System Design'!$F$8=2,'Hourly Demand and Generation'!K1499*'System Design'!$F$22,IF('System Design'!$F$8=3,'Hourly Demand and Generation'!L1499*'System Design'!$F$22)))</f>
        <v>967.5</v>
      </c>
      <c r="Q1499" s="32">
        <f t="shared" si="330"/>
        <v>0</v>
      </c>
      <c r="R1499" s="32">
        <f t="shared" si="333"/>
        <v>5400</v>
      </c>
      <c r="S1499" s="32">
        <f t="shared" si="334"/>
        <v>0</v>
      </c>
      <c r="T1499" s="32">
        <f t="shared" si="335"/>
        <v>21600</v>
      </c>
      <c r="U1499" s="32">
        <f t="shared" si="336"/>
        <v>0</v>
      </c>
      <c r="V1499" s="32">
        <f t="shared" si="331"/>
        <v>710</v>
      </c>
      <c r="W1499" s="32">
        <f t="shared" si="337"/>
        <v>710</v>
      </c>
      <c r="X1499" s="32">
        <f t="shared" si="338"/>
        <v>710</v>
      </c>
    </row>
    <row r="1500" spans="1:24" x14ac:dyDescent="0.25">
      <c r="A1500" s="2"/>
      <c r="B1500" s="2" t="s">
        <v>4</v>
      </c>
      <c r="C1500" s="2">
        <f t="shared" si="339"/>
        <v>63</v>
      </c>
      <c r="D1500" s="2">
        <f t="shared" si="340"/>
        <v>8</v>
      </c>
      <c r="E1500" s="2">
        <f t="shared" si="332"/>
        <v>1496</v>
      </c>
      <c r="F1500" s="11">
        <v>360</v>
      </c>
      <c r="G1500" s="9">
        <v>0.17778321410884601</v>
      </c>
      <c r="H1500" s="9">
        <v>0.202026379669143</v>
      </c>
      <c r="I1500" s="10">
        <v>0.26879999999999998</v>
      </c>
      <c r="J1500" s="9">
        <v>0.25744728075286799</v>
      </c>
      <c r="K1500" s="9">
        <v>0.25744728075286799</v>
      </c>
      <c r="L1500" s="9">
        <v>0.38700000000000001</v>
      </c>
      <c r="N1500" s="32">
        <f>IF('System Design'!$F$8=1,'Hourly Demand and Generation'!G1500*'System Design'!$F$21,IF('System Design'!$F$8=2,'Hourly Demand and Generation'!H1500*'System Design'!$F$21,IF('System Design'!$F$8=3,'Hourly Demand and Generation'!I1500*'System Design'!$F$21)))</f>
        <v>134.4</v>
      </c>
      <c r="O1500" s="32">
        <f>IF('System Design'!$F$8=1,'Hourly Demand and Generation'!J1500*'System Design'!$F$22,IF('System Design'!$F$8=2,'Hourly Demand and Generation'!K1500*'System Design'!$F$22,IF('System Design'!$F$8=3,'Hourly Demand and Generation'!L1500*'System Design'!$F$22)))</f>
        <v>967.5</v>
      </c>
      <c r="Q1500" s="32">
        <f t="shared" si="330"/>
        <v>0</v>
      </c>
      <c r="R1500" s="32">
        <f t="shared" si="333"/>
        <v>5400</v>
      </c>
      <c r="S1500" s="32">
        <f t="shared" si="334"/>
        <v>0</v>
      </c>
      <c r="T1500" s="32">
        <f t="shared" si="335"/>
        <v>21600</v>
      </c>
      <c r="U1500" s="32">
        <f t="shared" si="336"/>
        <v>0</v>
      </c>
      <c r="V1500" s="32">
        <f t="shared" si="331"/>
        <v>741.90000000000009</v>
      </c>
      <c r="W1500" s="32">
        <f t="shared" si="337"/>
        <v>741.90000000000009</v>
      </c>
      <c r="X1500" s="32">
        <f t="shared" si="338"/>
        <v>741.90000000000009</v>
      </c>
    </row>
    <row r="1501" spans="1:24" x14ac:dyDescent="0.25">
      <c r="A1501" s="2"/>
      <c r="B1501" s="2" t="s">
        <v>4</v>
      </c>
      <c r="C1501" s="2">
        <f t="shared" si="339"/>
        <v>63</v>
      </c>
      <c r="D1501" s="2">
        <f t="shared" si="340"/>
        <v>9</v>
      </c>
      <c r="E1501" s="2">
        <f t="shared" si="332"/>
        <v>1497</v>
      </c>
      <c r="F1501" s="11">
        <v>360</v>
      </c>
      <c r="G1501" s="9">
        <v>0.269368506225524</v>
      </c>
      <c r="H1501" s="9">
        <v>0.290917986723566</v>
      </c>
      <c r="I1501" s="10">
        <v>0.37119999999999997</v>
      </c>
      <c r="J1501" s="9">
        <v>0.22884202733588299</v>
      </c>
      <c r="K1501" s="9">
        <v>0.22884202733588299</v>
      </c>
      <c r="L1501" s="9">
        <v>0.34399999999999997</v>
      </c>
      <c r="N1501" s="32">
        <f>IF('System Design'!$F$8=1,'Hourly Demand and Generation'!G1501*'System Design'!$F$21,IF('System Design'!$F$8=2,'Hourly Demand and Generation'!H1501*'System Design'!$F$21,IF('System Design'!$F$8=3,'Hourly Demand and Generation'!I1501*'System Design'!$F$21)))</f>
        <v>185.6</v>
      </c>
      <c r="O1501" s="32">
        <f>IF('System Design'!$F$8=1,'Hourly Demand and Generation'!J1501*'System Design'!$F$22,IF('System Design'!$F$8=2,'Hourly Demand and Generation'!K1501*'System Design'!$F$22,IF('System Design'!$F$8=3,'Hourly Demand and Generation'!L1501*'System Design'!$F$22)))</f>
        <v>859.99999999999989</v>
      </c>
      <c r="Q1501" s="32">
        <f t="shared" si="330"/>
        <v>0</v>
      </c>
      <c r="R1501" s="32">
        <f t="shared" si="333"/>
        <v>5400</v>
      </c>
      <c r="S1501" s="32">
        <f t="shared" si="334"/>
        <v>0</v>
      </c>
      <c r="T1501" s="32">
        <f t="shared" si="335"/>
        <v>21600</v>
      </c>
      <c r="U1501" s="32">
        <f t="shared" si="336"/>
        <v>0</v>
      </c>
      <c r="V1501" s="32">
        <f t="shared" si="331"/>
        <v>685.59999999999991</v>
      </c>
      <c r="W1501" s="32">
        <f t="shared" si="337"/>
        <v>685.59999999999991</v>
      </c>
      <c r="X1501" s="32">
        <f t="shared" si="338"/>
        <v>685.59999999999991</v>
      </c>
    </row>
    <row r="1502" spans="1:24" x14ac:dyDescent="0.25">
      <c r="A1502" s="2"/>
      <c r="B1502" s="2" t="s">
        <v>4</v>
      </c>
      <c r="C1502" s="2">
        <f t="shared" si="339"/>
        <v>63</v>
      </c>
      <c r="D1502" s="2">
        <f t="shared" si="340"/>
        <v>10</v>
      </c>
      <c r="E1502" s="2">
        <f t="shared" si="332"/>
        <v>1498</v>
      </c>
      <c r="F1502" s="11">
        <v>351</v>
      </c>
      <c r="G1502" s="9">
        <v>0.36095379834220198</v>
      </c>
      <c r="H1502" s="9">
        <v>0.38250327884024399</v>
      </c>
      <c r="I1502" s="10">
        <v>0.48</v>
      </c>
      <c r="J1502" s="9">
        <v>0.25744728075286799</v>
      </c>
      <c r="K1502" s="9">
        <v>0.25744728075286799</v>
      </c>
      <c r="L1502" s="9">
        <v>0.38700000000000001</v>
      </c>
      <c r="N1502" s="32">
        <f>IF('System Design'!$F$8=1,'Hourly Demand and Generation'!G1502*'System Design'!$F$21,IF('System Design'!$F$8=2,'Hourly Demand and Generation'!H1502*'System Design'!$F$21,IF('System Design'!$F$8=3,'Hourly Demand and Generation'!I1502*'System Design'!$F$21)))</f>
        <v>240</v>
      </c>
      <c r="O1502" s="32">
        <f>IF('System Design'!$F$8=1,'Hourly Demand and Generation'!J1502*'System Design'!$F$22,IF('System Design'!$F$8=2,'Hourly Demand and Generation'!K1502*'System Design'!$F$22,IF('System Design'!$F$8=3,'Hourly Demand and Generation'!L1502*'System Design'!$F$22)))</f>
        <v>967.5</v>
      </c>
      <c r="Q1502" s="32">
        <f t="shared" si="330"/>
        <v>0</v>
      </c>
      <c r="R1502" s="32">
        <f t="shared" si="333"/>
        <v>5400</v>
      </c>
      <c r="S1502" s="32">
        <f t="shared" si="334"/>
        <v>0</v>
      </c>
      <c r="T1502" s="32">
        <f t="shared" si="335"/>
        <v>21600</v>
      </c>
      <c r="U1502" s="32">
        <f t="shared" si="336"/>
        <v>0</v>
      </c>
      <c r="V1502" s="32">
        <f t="shared" si="331"/>
        <v>856.5</v>
      </c>
      <c r="W1502" s="32">
        <f t="shared" si="337"/>
        <v>856.5</v>
      </c>
      <c r="X1502" s="32">
        <f t="shared" si="338"/>
        <v>856.5</v>
      </c>
    </row>
    <row r="1503" spans="1:24" x14ac:dyDescent="0.25">
      <c r="A1503" s="2"/>
      <c r="B1503" s="2" t="s">
        <v>4</v>
      </c>
      <c r="C1503" s="2">
        <f t="shared" si="339"/>
        <v>63</v>
      </c>
      <c r="D1503" s="2">
        <f t="shared" si="340"/>
        <v>11</v>
      </c>
      <c r="E1503" s="2">
        <f t="shared" si="332"/>
        <v>1499</v>
      </c>
      <c r="F1503" s="11">
        <v>346.5</v>
      </c>
      <c r="G1503" s="9">
        <v>0.44715172033436901</v>
      </c>
      <c r="H1503" s="9">
        <v>0.47139488589466599</v>
      </c>
      <c r="I1503" s="10">
        <v>0.58879999999999999</v>
      </c>
      <c r="J1503" s="9">
        <v>0.22884202733588299</v>
      </c>
      <c r="K1503" s="9">
        <v>0.22884202733588299</v>
      </c>
      <c r="L1503" s="9">
        <v>0.34399999999999997</v>
      </c>
      <c r="N1503" s="32">
        <f>IF('System Design'!$F$8=1,'Hourly Demand and Generation'!G1503*'System Design'!$F$21,IF('System Design'!$F$8=2,'Hourly Demand and Generation'!H1503*'System Design'!$F$21,IF('System Design'!$F$8=3,'Hourly Demand and Generation'!I1503*'System Design'!$F$21)))</f>
        <v>294.39999999999998</v>
      </c>
      <c r="O1503" s="32">
        <f>IF('System Design'!$F$8=1,'Hourly Demand and Generation'!J1503*'System Design'!$F$22,IF('System Design'!$F$8=2,'Hourly Demand and Generation'!K1503*'System Design'!$F$22,IF('System Design'!$F$8=3,'Hourly Demand and Generation'!L1503*'System Design'!$F$22)))</f>
        <v>859.99999999999989</v>
      </c>
      <c r="Q1503" s="32">
        <f t="shared" si="330"/>
        <v>0</v>
      </c>
      <c r="R1503" s="32">
        <f t="shared" si="333"/>
        <v>5400</v>
      </c>
      <c r="S1503" s="32">
        <f t="shared" si="334"/>
        <v>0</v>
      </c>
      <c r="T1503" s="32">
        <f t="shared" si="335"/>
        <v>21600</v>
      </c>
      <c r="U1503" s="32">
        <f t="shared" si="336"/>
        <v>0</v>
      </c>
      <c r="V1503" s="32">
        <f t="shared" si="331"/>
        <v>807.89999999999986</v>
      </c>
      <c r="W1503" s="32">
        <f t="shared" si="337"/>
        <v>807.89999999999986</v>
      </c>
      <c r="X1503" s="32">
        <f t="shared" si="338"/>
        <v>807.89999999999986</v>
      </c>
    </row>
    <row r="1504" spans="1:24" x14ac:dyDescent="0.25">
      <c r="A1504" s="2"/>
      <c r="B1504" s="2" t="s">
        <v>4</v>
      </c>
      <c r="C1504" s="2">
        <f t="shared" si="339"/>
        <v>63</v>
      </c>
      <c r="D1504" s="2">
        <f t="shared" si="340"/>
        <v>12</v>
      </c>
      <c r="E1504" s="2">
        <f t="shared" si="332"/>
        <v>1500</v>
      </c>
      <c r="F1504" s="11">
        <v>346.5</v>
      </c>
      <c r="G1504" s="9">
        <v>0.53873701245104699</v>
      </c>
      <c r="H1504" s="9">
        <v>0.53873701245104699</v>
      </c>
      <c r="I1504" s="10">
        <v>0.64</v>
      </c>
      <c r="J1504" s="9">
        <v>0.21453940062738999</v>
      </c>
      <c r="K1504" s="9">
        <v>0.21453940062738999</v>
      </c>
      <c r="L1504" s="9">
        <v>0.32250000000000001</v>
      </c>
      <c r="N1504" s="32">
        <f>IF('System Design'!$F$8=1,'Hourly Demand and Generation'!G1504*'System Design'!$F$21,IF('System Design'!$F$8=2,'Hourly Demand and Generation'!H1504*'System Design'!$F$21,IF('System Design'!$F$8=3,'Hourly Demand and Generation'!I1504*'System Design'!$F$21)))</f>
        <v>320</v>
      </c>
      <c r="O1504" s="32">
        <f>IF('System Design'!$F$8=1,'Hourly Demand and Generation'!J1504*'System Design'!$F$22,IF('System Design'!$F$8=2,'Hourly Demand and Generation'!K1504*'System Design'!$F$22,IF('System Design'!$F$8=3,'Hourly Demand and Generation'!L1504*'System Design'!$F$22)))</f>
        <v>806.25</v>
      </c>
      <c r="Q1504" s="32">
        <f t="shared" si="330"/>
        <v>0</v>
      </c>
      <c r="R1504" s="32">
        <f t="shared" si="333"/>
        <v>5400</v>
      </c>
      <c r="S1504" s="32">
        <f t="shared" si="334"/>
        <v>0</v>
      </c>
      <c r="T1504" s="32">
        <f t="shared" si="335"/>
        <v>21600</v>
      </c>
      <c r="U1504" s="32">
        <f t="shared" si="336"/>
        <v>0</v>
      </c>
      <c r="V1504" s="32">
        <f t="shared" si="331"/>
        <v>779.75</v>
      </c>
      <c r="W1504" s="32">
        <f t="shared" si="337"/>
        <v>779.75</v>
      </c>
      <c r="X1504" s="32">
        <f t="shared" si="338"/>
        <v>779.75</v>
      </c>
    </row>
    <row r="1505" spans="1:24" x14ac:dyDescent="0.25">
      <c r="A1505" s="2"/>
      <c r="B1505" s="2" t="s">
        <v>4</v>
      </c>
      <c r="C1505" s="2">
        <f t="shared" si="339"/>
        <v>63</v>
      </c>
      <c r="D1505" s="2">
        <f t="shared" si="340"/>
        <v>13</v>
      </c>
      <c r="E1505" s="2">
        <f t="shared" si="332"/>
        <v>1501</v>
      </c>
      <c r="F1505" s="11">
        <v>360</v>
      </c>
      <c r="G1505" s="9">
        <v>0.44715172033436901</v>
      </c>
      <c r="H1505" s="9">
        <v>0.47139488589466599</v>
      </c>
      <c r="I1505" s="10">
        <v>0.58879999999999999</v>
      </c>
      <c r="J1505" s="9">
        <v>0.22884202733588299</v>
      </c>
      <c r="K1505" s="9">
        <v>0.22884202733588299</v>
      </c>
      <c r="L1505" s="9">
        <v>0.34399999999999997</v>
      </c>
      <c r="N1505" s="32">
        <f>IF('System Design'!$F$8=1,'Hourly Demand and Generation'!G1505*'System Design'!$F$21,IF('System Design'!$F$8=2,'Hourly Demand and Generation'!H1505*'System Design'!$F$21,IF('System Design'!$F$8=3,'Hourly Demand and Generation'!I1505*'System Design'!$F$21)))</f>
        <v>294.39999999999998</v>
      </c>
      <c r="O1505" s="32">
        <f>IF('System Design'!$F$8=1,'Hourly Demand and Generation'!J1505*'System Design'!$F$22,IF('System Design'!$F$8=2,'Hourly Demand and Generation'!K1505*'System Design'!$F$22,IF('System Design'!$F$8=3,'Hourly Demand and Generation'!L1505*'System Design'!$F$22)))</f>
        <v>859.99999999999989</v>
      </c>
      <c r="Q1505" s="32">
        <f t="shared" si="330"/>
        <v>0</v>
      </c>
      <c r="R1505" s="32">
        <f t="shared" si="333"/>
        <v>5400</v>
      </c>
      <c r="S1505" s="32">
        <f t="shared" si="334"/>
        <v>0</v>
      </c>
      <c r="T1505" s="32">
        <f t="shared" si="335"/>
        <v>21600</v>
      </c>
      <c r="U1505" s="32">
        <f t="shared" si="336"/>
        <v>0</v>
      </c>
      <c r="V1505" s="32">
        <f t="shared" si="331"/>
        <v>794.39999999999986</v>
      </c>
      <c r="W1505" s="32">
        <f t="shared" si="337"/>
        <v>794.39999999999986</v>
      </c>
      <c r="X1505" s="32">
        <f t="shared" si="338"/>
        <v>794.39999999999986</v>
      </c>
    </row>
    <row r="1506" spans="1:24" x14ac:dyDescent="0.25">
      <c r="A1506" s="2"/>
      <c r="B1506" s="2" t="s">
        <v>4</v>
      </c>
      <c r="C1506" s="2">
        <f t="shared" si="339"/>
        <v>63</v>
      </c>
      <c r="D1506" s="2">
        <f t="shared" si="340"/>
        <v>14</v>
      </c>
      <c r="E1506" s="2">
        <f t="shared" si="332"/>
        <v>1502</v>
      </c>
      <c r="F1506" s="11">
        <v>360</v>
      </c>
      <c r="G1506" s="9">
        <v>0.36095379834220198</v>
      </c>
      <c r="H1506" s="9">
        <v>0.38250327884024399</v>
      </c>
      <c r="I1506" s="10">
        <v>0.48</v>
      </c>
      <c r="J1506" s="9">
        <v>0.24314465404437499</v>
      </c>
      <c r="K1506" s="9">
        <v>0.24314465404437499</v>
      </c>
      <c r="L1506" s="9">
        <v>0.36549999999999999</v>
      </c>
      <c r="N1506" s="32">
        <f>IF('System Design'!$F$8=1,'Hourly Demand and Generation'!G1506*'System Design'!$F$21,IF('System Design'!$F$8=2,'Hourly Demand and Generation'!H1506*'System Design'!$F$21,IF('System Design'!$F$8=3,'Hourly Demand and Generation'!I1506*'System Design'!$F$21)))</f>
        <v>240</v>
      </c>
      <c r="O1506" s="32">
        <f>IF('System Design'!$F$8=1,'Hourly Demand and Generation'!J1506*'System Design'!$F$22,IF('System Design'!$F$8=2,'Hourly Demand and Generation'!K1506*'System Design'!$F$22,IF('System Design'!$F$8=3,'Hourly Demand and Generation'!L1506*'System Design'!$F$22)))</f>
        <v>913.75</v>
      </c>
      <c r="Q1506" s="32">
        <f t="shared" si="330"/>
        <v>0</v>
      </c>
      <c r="R1506" s="32">
        <f t="shared" si="333"/>
        <v>5400</v>
      </c>
      <c r="S1506" s="32">
        <f t="shared" si="334"/>
        <v>0</v>
      </c>
      <c r="T1506" s="32">
        <f t="shared" si="335"/>
        <v>21600</v>
      </c>
      <c r="U1506" s="32">
        <f t="shared" si="336"/>
        <v>0</v>
      </c>
      <c r="V1506" s="32">
        <f t="shared" si="331"/>
        <v>793.75</v>
      </c>
      <c r="W1506" s="32">
        <f t="shared" si="337"/>
        <v>793.75</v>
      </c>
      <c r="X1506" s="32">
        <f t="shared" si="338"/>
        <v>793.75</v>
      </c>
    </row>
    <row r="1507" spans="1:24" x14ac:dyDescent="0.25">
      <c r="A1507" s="2"/>
      <c r="B1507" s="2" t="s">
        <v>4</v>
      </c>
      <c r="C1507" s="2">
        <f t="shared" si="339"/>
        <v>63</v>
      </c>
      <c r="D1507" s="2">
        <f t="shared" si="340"/>
        <v>15</v>
      </c>
      <c r="E1507" s="2">
        <f t="shared" si="332"/>
        <v>1503</v>
      </c>
      <c r="F1507" s="11">
        <v>382.5</v>
      </c>
      <c r="G1507" s="9">
        <v>0.269368506225524</v>
      </c>
      <c r="H1507" s="9">
        <v>0.290917986723566</v>
      </c>
      <c r="I1507" s="10">
        <v>0.37119999999999997</v>
      </c>
      <c r="J1507" s="9">
        <v>0.25744728075286799</v>
      </c>
      <c r="K1507" s="9">
        <v>0.25744728075286799</v>
      </c>
      <c r="L1507" s="9">
        <v>0.38700000000000001</v>
      </c>
      <c r="N1507" s="32">
        <f>IF('System Design'!$F$8=1,'Hourly Demand and Generation'!G1507*'System Design'!$F$21,IF('System Design'!$F$8=2,'Hourly Demand and Generation'!H1507*'System Design'!$F$21,IF('System Design'!$F$8=3,'Hourly Demand and Generation'!I1507*'System Design'!$F$21)))</f>
        <v>185.6</v>
      </c>
      <c r="O1507" s="32">
        <f>IF('System Design'!$F$8=1,'Hourly Demand and Generation'!J1507*'System Design'!$F$22,IF('System Design'!$F$8=2,'Hourly Demand and Generation'!K1507*'System Design'!$F$22,IF('System Design'!$F$8=3,'Hourly Demand and Generation'!L1507*'System Design'!$F$22)))</f>
        <v>967.5</v>
      </c>
      <c r="Q1507" s="32">
        <f t="shared" si="330"/>
        <v>0</v>
      </c>
      <c r="R1507" s="32">
        <f t="shared" si="333"/>
        <v>5400</v>
      </c>
      <c r="S1507" s="32">
        <f t="shared" si="334"/>
        <v>0</v>
      </c>
      <c r="T1507" s="32">
        <f t="shared" si="335"/>
        <v>21600</v>
      </c>
      <c r="U1507" s="32">
        <f t="shared" si="336"/>
        <v>0</v>
      </c>
      <c r="V1507" s="32">
        <f t="shared" si="331"/>
        <v>770.59999999999991</v>
      </c>
      <c r="W1507" s="32">
        <f t="shared" si="337"/>
        <v>770.59999999999991</v>
      </c>
      <c r="X1507" s="32">
        <f t="shared" si="338"/>
        <v>770.59999999999991</v>
      </c>
    </row>
    <row r="1508" spans="1:24" x14ac:dyDescent="0.25">
      <c r="A1508" s="2"/>
      <c r="B1508" s="2" t="s">
        <v>4</v>
      </c>
      <c r="C1508" s="2">
        <f t="shared" si="339"/>
        <v>63</v>
      </c>
      <c r="D1508" s="2">
        <f t="shared" si="340"/>
        <v>16</v>
      </c>
      <c r="E1508" s="2">
        <f t="shared" si="332"/>
        <v>1504</v>
      </c>
      <c r="F1508" s="11">
        <v>405</v>
      </c>
      <c r="G1508" s="9">
        <v>0.17778321410884601</v>
      </c>
      <c r="H1508" s="9">
        <v>0.202026379669143</v>
      </c>
      <c r="I1508" s="10">
        <v>0.26879999999999998</v>
      </c>
      <c r="J1508" s="9">
        <v>0.25744728075286799</v>
      </c>
      <c r="K1508" s="9">
        <v>0.25744728075286799</v>
      </c>
      <c r="L1508" s="9">
        <v>0.38700000000000001</v>
      </c>
      <c r="N1508" s="32">
        <f>IF('System Design'!$F$8=1,'Hourly Demand and Generation'!G1508*'System Design'!$F$21,IF('System Design'!$F$8=2,'Hourly Demand and Generation'!H1508*'System Design'!$F$21,IF('System Design'!$F$8=3,'Hourly Demand and Generation'!I1508*'System Design'!$F$21)))</f>
        <v>134.4</v>
      </c>
      <c r="O1508" s="32">
        <f>IF('System Design'!$F$8=1,'Hourly Demand and Generation'!J1508*'System Design'!$F$22,IF('System Design'!$F$8=2,'Hourly Demand and Generation'!K1508*'System Design'!$F$22,IF('System Design'!$F$8=3,'Hourly Demand and Generation'!L1508*'System Design'!$F$22)))</f>
        <v>967.5</v>
      </c>
      <c r="Q1508" s="32">
        <f t="shared" si="330"/>
        <v>0</v>
      </c>
      <c r="R1508" s="32">
        <f t="shared" si="333"/>
        <v>5400</v>
      </c>
      <c r="S1508" s="32">
        <f t="shared" si="334"/>
        <v>0</v>
      </c>
      <c r="T1508" s="32">
        <f t="shared" si="335"/>
        <v>21600</v>
      </c>
      <c r="U1508" s="32">
        <f t="shared" si="336"/>
        <v>0</v>
      </c>
      <c r="V1508" s="32">
        <f t="shared" si="331"/>
        <v>696.90000000000009</v>
      </c>
      <c r="W1508" s="32">
        <f t="shared" si="337"/>
        <v>696.90000000000009</v>
      </c>
      <c r="X1508" s="32">
        <f t="shared" si="338"/>
        <v>696.90000000000009</v>
      </c>
    </row>
    <row r="1509" spans="1:24" x14ac:dyDescent="0.25">
      <c r="A1509" s="2"/>
      <c r="B1509" s="2" t="s">
        <v>4</v>
      </c>
      <c r="C1509" s="2">
        <f t="shared" si="339"/>
        <v>63</v>
      </c>
      <c r="D1509" s="2">
        <f t="shared" si="340"/>
        <v>17</v>
      </c>
      <c r="E1509" s="2">
        <f t="shared" si="332"/>
        <v>1505</v>
      </c>
      <c r="F1509" s="11">
        <v>427.5</v>
      </c>
      <c r="G1509" s="9">
        <v>9.1585292116677999E-2</v>
      </c>
      <c r="H1509" s="9">
        <v>0.11313477261472001</v>
      </c>
      <c r="I1509" s="10">
        <v>0.16</v>
      </c>
      <c r="J1509" s="9">
        <v>0.28605253416985299</v>
      </c>
      <c r="K1509" s="9">
        <v>0.28605253416985299</v>
      </c>
      <c r="L1509" s="9">
        <v>0.43</v>
      </c>
      <c r="N1509" s="32">
        <f>IF('System Design'!$F$8=1,'Hourly Demand and Generation'!G1509*'System Design'!$F$21,IF('System Design'!$F$8=2,'Hourly Demand and Generation'!H1509*'System Design'!$F$21,IF('System Design'!$F$8=3,'Hourly Demand and Generation'!I1509*'System Design'!$F$21)))</f>
        <v>80</v>
      </c>
      <c r="O1509" s="32">
        <f>IF('System Design'!$F$8=1,'Hourly Demand and Generation'!J1509*'System Design'!$F$22,IF('System Design'!$F$8=2,'Hourly Demand and Generation'!K1509*'System Design'!$F$22,IF('System Design'!$F$8=3,'Hourly Demand and Generation'!L1509*'System Design'!$F$22)))</f>
        <v>1075</v>
      </c>
      <c r="Q1509" s="32">
        <f t="shared" si="330"/>
        <v>0</v>
      </c>
      <c r="R1509" s="32">
        <f t="shared" si="333"/>
        <v>5400</v>
      </c>
      <c r="S1509" s="32">
        <f t="shared" si="334"/>
        <v>0</v>
      </c>
      <c r="T1509" s="32">
        <f t="shared" si="335"/>
        <v>21600</v>
      </c>
      <c r="U1509" s="32">
        <f t="shared" si="336"/>
        <v>0</v>
      </c>
      <c r="V1509" s="32">
        <f t="shared" si="331"/>
        <v>727.5</v>
      </c>
      <c r="W1509" s="32">
        <f t="shared" si="337"/>
        <v>727.5</v>
      </c>
      <c r="X1509" s="32">
        <f t="shared" si="338"/>
        <v>727.5</v>
      </c>
    </row>
    <row r="1510" spans="1:24" x14ac:dyDescent="0.25">
      <c r="A1510" s="2"/>
      <c r="B1510" s="2" t="s">
        <v>4</v>
      </c>
      <c r="C1510" s="2">
        <f t="shared" si="339"/>
        <v>63</v>
      </c>
      <c r="D1510" s="2">
        <f t="shared" si="340"/>
        <v>18</v>
      </c>
      <c r="E1510" s="2">
        <f t="shared" si="332"/>
        <v>1506</v>
      </c>
      <c r="F1510" s="11">
        <v>450</v>
      </c>
      <c r="G1510" s="9">
        <v>4.3098960996083797E-2</v>
      </c>
      <c r="H1510" s="9">
        <v>6.7342126556380902E-2</v>
      </c>
      <c r="I1510" s="10">
        <v>0.10879999999999999</v>
      </c>
      <c r="J1510" s="9">
        <v>0.27174990746136102</v>
      </c>
      <c r="K1510" s="9">
        <v>0.27174990746136102</v>
      </c>
      <c r="L1510" s="9">
        <v>0.40849999999999997</v>
      </c>
      <c r="N1510" s="32">
        <f>IF('System Design'!$F$8=1,'Hourly Demand and Generation'!G1510*'System Design'!$F$21,IF('System Design'!$F$8=2,'Hourly Demand and Generation'!H1510*'System Design'!$F$21,IF('System Design'!$F$8=3,'Hourly Demand and Generation'!I1510*'System Design'!$F$21)))</f>
        <v>54.4</v>
      </c>
      <c r="O1510" s="32">
        <f>IF('System Design'!$F$8=1,'Hourly Demand and Generation'!J1510*'System Design'!$F$22,IF('System Design'!$F$8=2,'Hourly Demand and Generation'!K1510*'System Design'!$F$22,IF('System Design'!$F$8=3,'Hourly Demand and Generation'!L1510*'System Design'!$F$22)))</f>
        <v>1021.2499999999999</v>
      </c>
      <c r="Q1510" s="32">
        <f t="shared" si="330"/>
        <v>0</v>
      </c>
      <c r="R1510" s="32">
        <f t="shared" si="333"/>
        <v>5400</v>
      </c>
      <c r="S1510" s="32">
        <f t="shared" si="334"/>
        <v>0</v>
      </c>
      <c r="T1510" s="32">
        <f t="shared" si="335"/>
        <v>21600</v>
      </c>
      <c r="U1510" s="32">
        <f t="shared" si="336"/>
        <v>0</v>
      </c>
      <c r="V1510" s="32">
        <f t="shared" si="331"/>
        <v>625.64999999999986</v>
      </c>
      <c r="W1510" s="32">
        <f t="shared" si="337"/>
        <v>625.64999999999986</v>
      </c>
      <c r="X1510" s="32">
        <f t="shared" si="338"/>
        <v>625.64999999999986</v>
      </c>
    </row>
    <row r="1511" spans="1:24" x14ac:dyDescent="0.25">
      <c r="A1511" s="2"/>
      <c r="B1511" s="2" t="s">
        <v>4</v>
      </c>
      <c r="C1511" s="2">
        <f t="shared" si="339"/>
        <v>63</v>
      </c>
      <c r="D1511" s="2">
        <f t="shared" si="340"/>
        <v>19</v>
      </c>
      <c r="E1511" s="2">
        <f t="shared" si="332"/>
        <v>1507</v>
      </c>
      <c r="F1511" s="11">
        <v>436.5</v>
      </c>
      <c r="G1511" s="9">
        <v>0</v>
      </c>
      <c r="H1511" s="9">
        <v>2.1549480498041899E-2</v>
      </c>
      <c r="I1511" s="9">
        <v>5.1200000000000002E-2</v>
      </c>
      <c r="J1511" s="9">
        <v>0.25744728075286799</v>
      </c>
      <c r="K1511" s="9">
        <v>0.25744728075286799</v>
      </c>
      <c r="L1511" s="9">
        <v>0.38700000000000001</v>
      </c>
      <c r="N1511" s="32">
        <f>IF('System Design'!$F$8=1,'Hourly Demand and Generation'!G1511*'System Design'!$F$21,IF('System Design'!$F$8=2,'Hourly Demand and Generation'!H1511*'System Design'!$F$21,IF('System Design'!$F$8=3,'Hourly Demand and Generation'!I1511*'System Design'!$F$21)))</f>
        <v>25.6</v>
      </c>
      <c r="O1511" s="32">
        <f>IF('System Design'!$F$8=1,'Hourly Demand and Generation'!J1511*'System Design'!$F$22,IF('System Design'!$F$8=2,'Hourly Demand and Generation'!K1511*'System Design'!$F$22,IF('System Design'!$F$8=3,'Hourly Demand and Generation'!L1511*'System Design'!$F$22)))</f>
        <v>967.5</v>
      </c>
      <c r="Q1511" s="32">
        <f t="shared" si="330"/>
        <v>0</v>
      </c>
      <c r="R1511" s="32">
        <f t="shared" si="333"/>
        <v>5400</v>
      </c>
      <c r="S1511" s="32">
        <f t="shared" si="334"/>
        <v>0</v>
      </c>
      <c r="T1511" s="32">
        <f t="shared" si="335"/>
        <v>21600</v>
      </c>
      <c r="U1511" s="32">
        <f t="shared" si="336"/>
        <v>0</v>
      </c>
      <c r="V1511" s="32">
        <f t="shared" si="331"/>
        <v>556.6</v>
      </c>
      <c r="W1511" s="32">
        <f t="shared" si="337"/>
        <v>556.6</v>
      </c>
      <c r="X1511" s="32">
        <f t="shared" si="338"/>
        <v>556.6</v>
      </c>
    </row>
    <row r="1512" spans="1:24" x14ac:dyDescent="0.25">
      <c r="A1512" s="2"/>
      <c r="B1512" s="2" t="s">
        <v>4</v>
      </c>
      <c r="C1512" s="2">
        <f t="shared" si="339"/>
        <v>63</v>
      </c>
      <c r="D1512" s="2">
        <f t="shared" si="340"/>
        <v>20</v>
      </c>
      <c r="E1512" s="2">
        <f t="shared" si="332"/>
        <v>1508</v>
      </c>
      <c r="F1512" s="11">
        <v>427.5</v>
      </c>
      <c r="G1512" s="9">
        <v>0</v>
      </c>
      <c r="H1512" s="9">
        <v>0</v>
      </c>
      <c r="I1512" s="10">
        <v>0</v>
      </c>
      <c r="J1512" s="9">
        <v>0.25744728075286799</v>
      </c>
      <c r="K1512" s="9">
        <v>0.25744728075286799</v>
      </c>
      <c r="L1512" s="9">
        <v>0.38700000000000001</v>
      </c>
      <c r="N1512" s="32">
        <f>IF('System Design'!$F$8=1,'Hourly Demand and Generation'!G1512*'System Design'!$F$21,IF('System Design'!$F$8=2,'Hourly Demand and Generation'!H1512*'System Design'!$F$21,IF('System Design'!$F$8=3,'Hourly Demand and Generation'!I1512*'System Design'!$F$21)))</f>
        <v>0</v>
      </c>
      <c r="O1512" s="32">
        <f>IF('System Design'!$F$8=1,'Hourly Demand and Generation'!J1512*'System Design'!$F$22,IF('System Design'!$F$8=2,'Hourly Demand and Generation'!K1512*'System Design'!$F$22,IF('System Design'!$F$8=3,'Hourly Demand and Generation'!L1512*'System Design'!$F$22)))</f>
        <v>967.5</v>
      </c>
      <c r="Q1512" s="32">
        <f t="shared" si="330"/>
        <v>0</v>
      </c>
      <c r="R1512" s="32">
        <f t="shared" si="333"/>
        <v>5400</v>
      </c>
      <c r="S1512" s="32">
        <f t="shared" si="334"/>
        <v>0</v>
      </c>
      <c r="T1512" s="32">
        <f t="shared" si="335"/>
        <v>21600</v>
      </c>
      <c r="U1512" s="32">
        <f t="shared" si="336"/>
        <v>0</v>
      </c>
      <c r="V1512" s="32">
        <f t="shared" si="331"/>
        <v>540</v>
      </c>
      <c r="W1512" s="32">
        <f t="shared" si="337"/>
        <v>540</v>
      </c>
      <c r="X1512" s="32">
        <f t="shared" si="338"/>
        <v>540</v>
      </c>
    </row>
    <row r="1513" spans="1:24" x14ac:dyDescent="0.25">
      <c r="A1513" s="2"/>
      <c r="B1513" s="2" t="s">
        <v>4</v>
      </c>
      <c r="C1513" s="2">
        <f t="shared" si="339"/>
        <v>63</v>
      </c>
      <c r="D1513" s="2">
        <f t="shared" si="340"/>
        <v>21</v>
      </c>
      <c r="E1513" s="2">
        <f t="shared" si="332"/>
        <v>1509</v>
      </c>
      <c r="F1513" s="11">
        <v>405</v>
      </c>
      <c r="G1513" s="9">
        <v>0</v>
      </c>
      <c r="H1513" s="9">
        <v>0</v>
      </c>
      <c r="I1513" s="10">
        <v>0</v>
      </c>
      <c r="J1513" s="9">
        <v>0.25744728075286799</v>
      </c>
      <c r="K1513" s="9">
        <v>0.25744728075286799</v>
      </c>
      <c r="L1513" s="9">
        <v>0.38700000000000001</v>
      </c>
      <c r="N1513" s="32">
        <f>IF('System Design'!$F$8=1,'Hourly Demand and Generation'!G1513*'System Design'!$F$21,IF('System Design'!$F$8=2,'Hourly Demand and Generation'!H1513*'System Design'!$F$21,IF('System Design'!$F$8=3,'Hourly Demand and Generation'!I1513*'System Design'!$F$21)))</f>
        <v>0</v>
      </c>
      <c r="O1513" s="32">
        <f>IF('System Design'!$F$8=1,'Hourly Demand and Generation'!J1513*'System Design'!$F$22,IF('System Design'!$F$8=2,'Hourly Demand and Generation'!K1513*'System Design'!$F$22,IF('System Design'!$F$8=3,'Hourly Demand and Generation'!L1513*'System Design'!$F$22)))</f>
        <v>967.5</v>
      </c>
      <c r="Q1513" s="32">
        <f t="shared" si="330"/>
        <v>0</v>
      </c>
      <c r="R1513" s="32">
        <f t="shared" si="333"/>
        <v>5400</v>
      </c>
      <c r="S1513" s="32">
        <f t="shared" si="334"/>
        <v>0</v>
      </c>
      <c r="T1513" s="32">
        <f t="shared" si="335"/>
        <v>21600</v>
      </c>
      <c r="U1513" s="32">
        <f t="shared" si="336"/>
        <v>0</v>
      </c>
      <c r="V1513" s="32">
        <f t="shared" si="331"/>
        <v>562.5</v>
      </c>
      <c r="W1513" s="32">
        <f t="shared" si="337"/>
        <v>562.5</v>
      </c>
      <c r="X1513" s="32">
        <f t="shared" si="338"/>
        <v>562.5</v>
      </c>
    </row>
    <row r="1514" spans="1:24" x14ac:dyDescent="0.25">
      <c r="A1514" s="2"/>
      <c r="B1514" s="2" t="s">
        <v>4</v>
      </c>
      <c r="C1514" s="2">
        <f t="shared" si="339"/>
        <v>63</v>
      </c>
      <c r="D1514" s="2">
        <f t="shared" si="340"/>
        <v>22</v>
      </c>
      <c r="E1514" s="2">
        <f t="shared" si="332"/>
        <v>1510</v>
      </c>
      <c r="F1514" s="11">
        <v>382.5</v>
      </c>
      <c r="G1514" s="9">
        <v>0</v>
      </c>
      <c r="H1514" s="9">
        <v>0</v>
      </c>
      <c r="I1514" s="10">
        <v>0</v>
      </c>
      <c r="J1514" s="9">
        <v>0.27174990746136102</v>
      </c>
      <c r="K1514" s="9">
        <v>0.27174990746136102</v>
      </c>
      <c r="L1514" s="9">
        <v>0.40849999999999997</v>
      </c>
      <c r="N1514" s="32">
        <f>IF('System Design'!$F$8=1,'Hourly Demand and Generation'!G1514*'System Design'!$F$21,IF('System Design'!$F$8=2,'Hourly Demand and Generation'!H1514*'System Design'!$F$21,IF('System Design'!$F$8=3,'Hourly Demand and Generation'!I1514*'System Design'!$F$21)))</f>
        <v>0</v>
      </c>
      <c r="O1514" s="32">
        <f>IF('System Design'!$F$8=1,'Hourly Demand and Generation'!J1514*'System Design'!$F$22,IF('System Design'!$F$8=2,'Hourly Demand and Generation'!K1514*'System Design'!$F$22,IF('System Design'!$F$8=3,'Hourly Demand and Generation'!L1514*'System Design'!$F$22)))</f>
        <v>1021.2499999999999</v>
      </c>
      <c r="Q1514" s="32">
        <f t="shared" si="330"/>
        <v>0</v>
      </c>
      <c r="R1514" s="32">
        <f t="shared" si="333"/>
        <v>5400</v>
      </c>
      <c r="S1514" s="32">
        <f t="shared" si="334"/>
        <v>0</v>
      </c>
      <c r="T1514" s="32">
        <f t="shared" si="335"/>
        <v>21600</v>
      </c>
      <c r="U1514" s="32">
        <f t="shared" si="336"/>
        <v>0</v>
      </c>
      <c r="V1514" s="32">
        <f t="shared" si="331"/>
        <v>638.74999999999989</v>
      </c>
      <c r="W1514" s="32">
        <f t="shared" si="337"/>
        <v>638.74999999999989</v>
      </c>
      <c r="X1514" s="32">
        <f t="shared" si="338"/>
        <v>638.74999999999989</v>
      </c>
    </row>
    <row r="1515" spans="1:24" x14ac:dyDescent="0.25">
      <c r="A1515" s="2"/>
      <c r="B1515" s="2" t="s">
        <v>4</v>
      </c>
      <c r="C1515" s="2">
        <f t="shared" si="339"/>
        <v>63</v>
      </c>
      <c r="D1515" s="2">
        <f t="shared" si="340"/>
        <v>23</v>
      </c>
      <c r="E1515" s="2">
        <f t="shared" si="332"/>
        <v>1511</v>
      </c>
      <c r="F1515" s="11">
        <v>360</v>
      </c>
      <c r="G1515" s="9">
        <v>0</v>
      </c>
      <c r="H1515" s="9">
        <v>0</v>
      </c>
      <c r="I1515" s="10">
        <v>0</v>
      </c>
      <c r="J1515" s="9">
        <v>0.22884202733588299</v>
      </c>
      <c r="K1515" s="9">
        <v>0.22884202733588299</v>
      </c>
      <c r="L1515" s="9">
        <v>0.34399999999999997</v>
      </c>
      <c r="N1515" s="32">
        <f>IF('System Design'!$F$8=1,'Hourly Demand and Generation'!G1515*'System Design'!$F$21,IF('System Design'!$F$8=2,'Hourly Demand and Generation'!H1515*'System Design'!$F$21,IF('System Design'!$F$8=3,'Hourly Demand and Generation'!I1515*'System Design'!$F$21)))</f>
        <v>0</v>
      </c>
      <c r="O1515" s="32">
        <f>IF('System Design'!$F$8=1,'Hourly Demand and Generation'!J1515*'System Design'!$F$22,IF('System Design'!$F$8=2,'Hourly Demand and Generation'!K1515*'System Design'!$F$22,IF('System Design'!$F$8=3,'Hourly Demand and Generation'!L1515*'System Design'!$F$22)))</f>
        <v>859.99999999999989</v>
      </c>
      <c r="Q1515" s="32">
        <f t="shared" si="330"/>
        <v>0</v>
      </c>
      <c r="R1515" s="32">
        <f t="shared" si="333"/>
        <v>5400</v>
      </c>
      <c r="S1515" s="32">
        <f t="shared" si="334"/>
        <v>0</v>
      </c>
      <c r="T1515" s="32">
        <f t="shared" si="335"/>
        <v>21600</v>
      </c>
      <c r="U1515" s="32">
        <f t="shared" si="336"/>
        <v>0</v>
      </c>
      <c r="V1515" s="32">
        <f t="shared" si="331"/>
        <v>499.99999999999989</v>
      </c>
      <c r="W1515" s="32">
        <f t="shared" si="337"/>
        <v>499.99999999999989</v>
      </c>
      <c r="X1515" s="32">
        <f t="shared" si="338"/>
        <v>499.99999999999989</v>
      </c>
    </row>
    <row r="1516" spans="1:24" x14ac:dyDescent="0.25">
      <c r="A1516" s="2"/>
      <c r="B1516" s="2" t="s">
        <v>4</v>
      </c>
      <c r="C1516" s="2">
        <f t="shared" si="339"/>
        <v>63</v>
      </c>
      <c r="D1516" s="2">
        <f t="shared" si="340"/>
        <v>24</v>
      </c>
      <c r="E1516" s="2">
        <f t="shared" si="332"/>
        <v>1512</v>
      </c>
      <c r="F1516" s="11">
        <v>315</v>
      </c>
      <c r="G1516" s="9">
        <v>0</v>
      </c>
      <c r="H1516" s="9">
        <v>0</v>
      </c>
      <c r="I1516" s="10">
        <v>0</v>
      </c>
      <c r="J1516" s="9">
        <v>0.22884202733588299</v>
      </c>
      <c r="K1516" s="9">
        <v>0.22884202733588299</v>
      </c>
      <c r="L1516" s="9">
        <v>0.34399999999999997</v>
      </c>
      <c r="N1516" s="32">
        <f>IF('System Design'!$F$8=1,'Hourly Demand and Generation'!G1516*'System Design'!$F$21,IF('System Design'!$F$8=2,'Hourly Demand and Generation'!H1516*'System Design'!$F$21,IF('System Design'!$F$8=3,'Hourly Demand and Generation'!I1516*'System Design'!$F$21)))</f>
        <v>0</v>
      </c>
      <c r="O1516" s="32">
        <f>IF('System Design'!$F$8=1,'Hourly Demand and Generation'!J1516*'System Design'!$F$22,IF('System Design'!$F$8=2,'Hourly Demand and Generation'!K1516*'System Design'!$F$22,IF('System Design'!$F$8=3,'Hourly Demand and Generation'!L1516*'System Design'!$F$22)))</f>
        <v>859.99999999999989</v>
      </c>
      <c r="Q1516" s="32">
        <f t="shared" si="330"/>
        <v>0</v>
      </c>
      <c r="R1516" s="32">
        <f t="shared" si="333"/>
        <v>5400</v>
      </c>
      <c r="S1516" s="32">
        <f t="shared" si="334"/>
        <v>0</v>
      </c>
      <c r="T1516" s="32">
        <f t="shared" si="335"/>
        <v>21600</v>
      </c>
      <c r="U1516" s="32">
        <f t="shared" si="336"/>
        <v>0</v>
      </c>
      <c r="V1516" s="32">
        <f t="shared" si="331"/>
        <v>544.99999999999989</v>
      </c>
      <c r="W1516" s="32">
        <f t="shared" si="337"/>
        <v>544.99999999999989</v>
      </c>
      <c r="X1516" s="32">
        <f t="shared" si="338"/>
        <v>544.99999999999989</v>
      </c>
    </row>
    <row r="1517" spans="1:24" x14ac:dyDescent="0.25">
      <c r="A1517" s="2"/>
      <c r="B1517" s="2" t="s">
        <v>4</v>
      </c>
      <c r="C1517" s="2">
        <f>C1516+1</f>
        <v>64</v>
      </c>
      <c r="D1517" s="2">
        <v>1</v>
      </c>
      <c r="E1517" s="2">
        <f t="shared" si="332"/>
        <v>1513</v>
      </c>
      <c r="F1517" s="11">
        <v>270</v>
      </c>
      <c r="G1517" s="9">
        <v>0</v>
      </c>
      <c r="H1517" s="9">
        <v>0</v>
      </c>
      <c r="I1517" s="9">
        <v>0</v>
      </c>
      <c r="J1517" s="9">
        <v>0.40554069365060202</v>
      </c>
      <c r="K1517" s="9">
        <v>0.40554069365060202</v>
      </c>
      <c r="L1517" s="9">
        <v>0.40554069365060202</v>
      </c>
      <c r="N1517" s="32">
        <f>IF('System Design'!$F$8=1,'Hourly Demand and Generation'!G1517*'System Design'!$F$21,IF('System Design'!$F$8=2,'Hourly Demand and Generation'!H1517*'System Design'!$F$21,IF('System Design'!$F$8=3,'Hourly Demand and Generation'!I1517*'System Design'!$F$21)))</f>
        <v>0</v>
      </c>
      <c r="O1517" s="32">
        <f>IF('System Design'!$F$8=1,'Hourly Demand and Generation'!J1517*'System Design'!$F$22,IF('System Design'!$F$8=2,'Hourly Demand and Generation'!K1517*'System Design'!$F$22,IF('System Design'!$F$8=3,'Hourly Demand and Generation'!L1517*'System Design'!$F$22)))</f>
        <v>1013.8517341265051</v>
      </c>
      <c r="Q1517" s="32">
        <f t="shared" si="330"/>
        <v>0</v>
      </c>
      <c r="R1517" s="32">
        <f t="shared" si="333"/>
        <v>5400</v>
      </c>
      <c r="S1517" s="32">
        <f t="shared" si="334"/>
        <v>0</v>
      </c>
      <c r="T1517" s="32">
        <f t="shared" si="335"/>
        <v>21600</v>
      </c>
      <c r="U1517" s="32">
        <f t="shared" si="336"/>
        <v>0</v>
      </c>
      <c r="V1517" s="32">
        <f t="shared" si="331"/>
        <v>743.85173412650511</v>
      </c>
      <c r="W1517" s="32">
        <f t="shared" si="337"/>
        <v>743.85173412650511</v>
      </c>
      <c r="X1517" s="32">
        <f t="shared" si="338"/>
        <v>743.85173412650511</v>
      </c>
    </row>
    <row r="1518" spans="1:24" x14ac:dyDescent="0.25">
      <c r="A1518" s="2"/>
      <c r="B1518" s="2" t="s">
        <v>4</v>
      </c>
      <c r="C1518" s="2">
        <f>C1517</f>
        <v>64</v>
      </c>
      <c r="D1518" s="2">
        <f>D1517+1</f>
        <v>2</v>
      </c>
      <c r="E1518" s="2">
        <f t="shared" si="332"/>
        <v>1514</v>
      </c>
      <c r="F1518" s="11">
        <v>247.5</v>
      </c>
      <c r="G1518" s="9">
        <v>0</v>
      </c>
      <c r="H1518" s="9">
        <v>0</v>
      </c>
      <c r="I1518" s="10">
        <v>0</v>
      </c>
      <c r="J1518" s="9">
        <v>0.36498662428554202</v>
      </c>
      <c r="K1518" s="9">
        <v>0.36498662428554202</v>
      </c>
      <c r="L1518" s="9">
        <v>0.36498662428554202</v>
      </c>
      <c r="N1518" s="32">
        <f>IF('System Design'!$F$8=1,'Hourly Demand and Generation'!G1518*'System Design'!$F$21,IF('System Design'!$F$8=2,'Hourly Demand and Generation'!H1518*'System Design'!$F$21,IF('System Design'!$F$8=3,'Hourly Demand and Generation'!I1518*'System Design'!$F$21)))</f>
        <v>0</v>
      </c>
      <c r="O1518" s="32">
        <f>IF('System Design'!$F$8=1,'Hourly Demand and Generation'!J1518*'System Design'!$F$22,IF('System Design'!$F$8=2,'Hourly Demand and Generation'!K1518*'System Design'!$F$22,IF('System Design'!$F$8=3,'Hourly Demand and Generation'!L1518*'System Design'!$F$22)))</f>
        <v>912.46656071385507</v>
      </c>
      <c r="Q1518" s="32">
        <f t="shared" si="330"/>
        <v>0</v>
      </c>
      <c r="R1518" s="32">
        <f t="shared" si="333"/>
        <v>5400</v>
      </c>
      <c r="S1518" s="32">
        <f t="shared" si="334"/>
        <v>0</v>
      </c>
      <c r="T1518" s="32">
        <f t="shared" si="335"/>
        <v>21600</v>
      </c>
      <c r="U1518" s="32">
        <f t="shared" si="336"/>
        <v>0</v>
      </c>
      <c r="V1518" s="32">
        <f t="shared" si="331"/>
        <v>664.96656071385507</v>
      </c>
      <c r="W1518" s="32">
        <f t="shared" si="337"/>
        <v>664.96656071385507</v>
      </c>
      <c r="X1518" s="32">
        <f t="shared" si="338"/>
        <v>664.96656071385507</v>
      </c>
    </row>
    <row r="1519" spans="1:24" x14ac:dyDescent="0.25">
      <c r="A1519" s="2"/>
      <c r="B1519" s="2" t="s">
        <v>4</v>
      </c>
      <c r="C1519" s="2">
        <f t="shared" ref="C1519:C1540" si="341">C1518</f>
        <v>64</v>
      </c>
      <c r="D1519" s="2">
        <f t="shared" ref="D1519:D1540" si="342">D1518+1</f>
        <v>3</v>
      </c>
      <c r="E1519" s="2">
        <f t="shared" si="332"/>
        <v>1515</v>
      </c>
      <c r="F1519" s="11">
        <v>225</v>
      </c>
      <c r="G1519" s="9">
        <v>0</v>
      </c>
      <c r="H1519" s="9">
        <v>0</v>
      </c>
      <c r="I1519" s="10">
        <v>0</v>
      </c>
      <c r="J1519" s="9">
        <v>0.36498662428554202</v>
      </c>
      <c r="K1519" s="9">
        <v>0.36498662428554202</v>
      </c>
      <c r="L1519" s="9">
        <v>0.36498662428554202</v>
      </c>
      <c r="N1519" s="32">
        <f>IF('System Design'!$F$8=1,'Hourly Demand and Generation'!G1519*'System Design'!$F$21,IF('System Design'!$F$8=2,'Hourly Demand and Generation'!H1519*'System Design'!$F$21,IF('System Design'!$F$8=3,'Hourly Demand and Generation'!I1519*'System Design'!$F$21)))</f>
        <v>0</v>
      </c>
      <c r="O1519" s="32">
        <f>IF('System Design'!$F$8=1,'Hourly Demand and Generation'!J1519*'System Design'!$F$22,IF('System Design'!$F$8=2,'Hourly Demand and Generation'!K1519*'System Design'!$F$22,IF('System Design'!$F$8=3,'Hourly Demand and Generation'!L1519*'System Design'!$F$22)))</f>
        <v>912.46656071385507</v>
      </c>
      <c r="Q1519" s="32">
        <f t="shared" si="330"/>
        <v>0</v>
      </c>
      <c r="R1519" s="32">
        <f t="shared" si="333"/>
        <v>5400</v>
      </c>
      <c r="S1519" s="32">
        <f t="shared" si="334"/>
        <v>0</v>
      </c>
      <c r="T1519" s="32">
        <f t="shared" si="335"/>
        <v>21600</v>
      </c>
      <c r="U1519" s="32">
        <f t="shared" si="336"/>
        <v>0</v>
      </c>
      <c r="V1519" s="32">
        <f t="shared" si="331"/>
        <v>687.46656071385507</v>
      </c>
      <c r="W1519" s="32">
        <f t="shared" si="337"/>
        <v>687.46656071385507</v>
      </c>
      <c r="X1519" s="32">
        <f t="shared" si="338"/>
        <v>687.46656071385507</v>
      </c>
    </row>
    <row r="1520" spans="1:24" x14ac:dyDescent="0.25">
      <c r="A1520" s="2"/>
      <c r="B1520" s="2" t="s">
        <v>4</v>
      </c>
      <c r="C1520" s="2">
        <f t="shared" si="341"/>
        <v>64</v>
      </c>
      <c r="D1520" s="2">
        <f t="shared" si="342"/>
        <v>4</v>
      </c>
      <c r="E1520" s="2">
        <f t="shared" si="332"/>
        <v>1516</v>
      </c>
      <c r="F1520" s="11">
        <v>270</v>
      </c>
      <c r="G1520" s="9">
        <v>0</v>
      </c>
      <c r="H1520" s="9">
        <v>0</v>
      </c>
      <c r="I1520" s="10">
        <v>0</v>
      </c>
      <c r="J1520" s="9">
        <v>0.40554069365060202</v>
      </c>
      <c r="K1520" s="9">
        <v>0.40554069365060202</v>
      </c>
      <c r="L1520" s="9">
        <v>0.40554069365060202</v>
      </c>
      <c r="N1520" s="32">
        <f>IF('System Design'!$F$8=1,'Hourly Demand and Generation'!G1520*'System Design'!$F$21,IF('System Design'!$F$8=2,'Hourly Demand and Generation'!H1520*'System Design'!$F$21,IF('System Design'!$F$8=3,'Hourly Demand and Generation'!I1520*'System Design'!$F$21)))</f>
        <v>0</v>
      </c>
      <c r="O1520" s="32">
        <f>IF('System Design'!$F$8=1,'Hourly Demand and Generation'!J1520*'System Design'!$F$22,IF('System Design'!$F$8=2,'Hourly Demand and Generation'!K1520*'System Design'!$F$22,IF('System Design'!$F$8=3,'Hourly Demand and Generation'!L1520*'System Design'!$F$22)))</f>
        <v>1013.8517341265051</v>
      </c>
      <c r="Q1520" s="32">
        <f t="shared" si="330"/>
        <v>0</v>
      </c>
      <c r="R1520" s="32">
        <f t="shared" si="333"/>
        <v>5400</v>
      </c>
      <c r="S1520" s="32">
        <f t="shared" si="334"/>
        <v>0</v>
      </c>
      <c r="T1520" s="32">
        <f t="shared" si="335"/>
        <v>21600</v>
      </c>
      <c r="U1520" s="32">
        <f t="shared" si="336"/>
        <v>0</v>
      </c>
      <c r="V1520" s="32">
        <f t="shared" si="331"/>
        <v>743.85173412650511</v>
      </c>
      <c r="W1520" s="32">
        <f t="shared" si="337"/>
        <v>743.85173412650511</v>
      </c>
      <c r="X1520" s="32">
        <f t="shared" si="338"/>
        <v>743.85173412650511</v>
      </c>
    </row>
    <row r="1521" spans="1:24" x14ac:dyDescent="0.25">
      <c r="A1521" s="2"/>
      <c r="B1521" s="2" t="s">
        <v>4</v>
      </c>
      <c r="C1521" s="2">
        <f t="shared" si="341"/>
        <v>64</v>
      </c>
      <c r="D1521" s="2">
        <f t="shared" si="342"/>
        <v>5</v>
      </c>
      <c r="E1521" s="2">
        <f t="shared" si="332"/>
        <v>1517</v>
      </c>
      <c r="F1521" s="11">
        <v>292.5</v>
      </c>
      <c r="G1521" s="9">
        <v>0</v>
      </c>
      <c r="H1521" s="9">
        <v>2.4579583382688099E-2</v>
      </c>
      <c r="I1521" s="10">
        <v>4.9159166765376197E-2</v>
      </c>
      <c r="J1521" s="9">
        <v>0.32443255492048201</v>
      </c>
      <c r="K1521" s="9">
        <v>0.32443255492048201</v>
      </c>
      <c r="L1521" s="9">
        <v>0.32443255492048201</v>
      </c>
      <c r="N1521" s="32">
        <f>IF('System Design'!$F$8=1,'Hourly Demand and Generation'!G1521*'System Design'!$F$21,IF('System Design'!$F$8=2,'Hourly Demand and Generation'!H1521*'System Design'!$F$21,IF('System Design'!$F$8=3,'Hourly Demand and Generation'!I1521*'System Design'!$F$21)))</f>
        <v>24.579583382688099</v>
      </c>
      <c r="O1521" s="32">
        <f>IF('System Design'!$F$8=1,'Hourly Demand and Generation'!J1521*'System Design'!$F$22,IF('System Design'!$F$8=2,'Hourly Demand and Generation'!K1521*'System Design'!$F$22,IF('System Design'!$F$8=3,'Hourly Demand and Generation'!L1521*'System Design'!$F$22)))</f>
        <v>811.08138730120504</v>
      </c>
      <c r="Q1521" s="32">
        <f t="shared" si="330"/>
        <v>0</v>
      </c>
      <c r="R1521" s="32">
        <f t="shared" si="333"/>
        <v>5400</v>
      </c>
      <c r="S1521" s="32">
        <f t="shared" si="334"/>
        <v>0</v>
      </c>
      <c r="T1521" s="32">
        <f t="shared" si="335"/>
        <v>21600</v>
      </c>
      <c r="U1521" s="32">
        <f t="shared" si="336"/>
        <v>0</v>
      </c>
      <c r="V1521" s="32">
        <f t="shared" si="331"/>
        <v>543.16097068389308</v>
      </c>
      <c r="W1521" s="32">
        <f t="shared" si="337"/>
        <v>543.16097068389308</v>
      </c>
      <c r="X1521" s="32">
        <f t="shared" si="338"/>
        <v>543.16097068389308</v>
      </c>
    </row>
    <row r="1522" spans="1:24" x14ac:dyDescent="0.25">
      <c r="A1522" s="2"/>
      <c r="B1522" s="2" t="s">
        <v>4</v>
      </c>
      <c r="C1522" s="2">
        <f t="shared" si="341"/>
        <v>64</v>
      </c>
      <c r="D1522" s="2">
        <f t="shared" si="342"/>
        <v>6</v>
      </c>
      <c r="E1522" s="2">
        <f t="shared" si="332"/>
        <v>1518</v>
      </c>
      <c r="F1522" s="11">
        <v>315</v>
      </c>
      <c r="G1522" s="9">
        <v>4.9159166765376197E-2</v>
      </c>
      <c r="H1522" s="9">
        <v>7.6811198070900297E-2</v>
      </c>
      <c r="I1522" s="10">
        <v>0.10446322937642399</v>
      </c>
      <c r="J1522" s="9">
        <v>0.32443255492048201</v>
      </c>
      <c r="K1522" s="9">
        <v>0.32443255492048201</v>
      </c>
      <c r="L1522" s="9">
        <v>0.32443255492048201</v>
      </c>
      <c r="N1522" s="32">
        <f>IF('System Design'!$F$8=1,'Hourly Demand and Generation'!G1522*'System Design'!$F$21,IF('System Design'!$F$8=2,'Hourly Demand and Generation'!H1522*'System Design'!$F$21,IF('System Design'!$F$8=3,'Hourly Demand and Generation'!I1522*'System Design'!$F$21)))</f>
        <v>52.231614688211998</v>
      </c>
      <c r="O1522" s="32">
        <f>IF('System Design'!$F$8=1,'Hourly Demand and Generation'!J1522*'System Design'!$F$22,IF('System Design'!$F$8=2,'Hourly Demand and Generation'!K1522*'System Design'!$F$22,IF('System Design'!$F$8=3,'Hourly Demand and Generation'!L1522*'System Design'!$F$22)))</f>
        <v>811.08138730120504</v>
      </c>
      <c r="Q1522" s="32">
        <f t="shared" si="330"/>
        <v>0</v>
      </c>
      <c r="R1522" s="32">
        <f t="shared" si="333"/>
        <v>5400</v>
      </c>
      <c r="S1522" s="32">
        <f t="shared" si="334"/>
        <v>0</v>
      </c>
      <c r="T1522" s="32">
        <f t="shared" si="335"/>
        <v>21600</v>
      </c>
      <c r="U1522" s="32">
        <f t="shared" si="336"/>
        <v>0</v>
      </c>
      <c r="V1522" s="32">
        <f t="shared" si="331"/>
        <v>548.31300198941699</v>
      </c>
      <c r="W1522" s="32">
        <f t="shared" si="337"/>
        <v>548.31300198941699</v>
      </c>
      <c r="X1522" s="32">
        <f t="shared" si="338"/>
        <v>548.31300198941699</v>
      </c>
    </row>
    <row r="1523" spans="1:24" x14ac:dyDescent="0.25">
      <c r="A1523" s="2"/>
      <c r="B1523" s="2" t="s">
        <v>4</v>
      </c>
      <c r="C1523" s="2">
        <f t="shared" si="341"/>
        <v>64</v>
      </c>
      <c r="D1523" s="2">
        <f t="shared" si="342"/>
        <v>7</v>
      </c>
      <c r="E1523" s="2">
        <f t="shared" si="332"/>
        <v>1519</v>
      </c>
      <c r="F1523" s="11">
        <v>337.5</v>
      </c>
      <c r="G1523" s="9">
        <v>0.10446322937642399</v>
      </c>
      <c r="H1523" s="9">
        <v>0.129042812759113</v>
      </c>
      <c r="I1523" s="10">
        <v>0.15362239614180101</v>
      </c>
      <c r="J1523" s="9">
        <v>0.36498662428554202</v>
      </c>
      <c r="K1523" s="9">
        <v>0.36498662428554202</v>
      </c>
      <c r="L1523" s="9">
        <v>0.36498662428554202</v>
      </c>
      <c r="N1523" s="32">
        <f>IF('System Design'!$F$8=1,'Hourly Demand and Generation'!G1523*'System Design'!$F$21,IF('System Design'!$F$8=2,'Hourly Demand and Generation'!H1523*'System Design'!$F$21,IF('System Design'!$F$8=3,'Hourly Demand and Generation'!I1523*'System Design'!$F$21)))</f>
        <v>76.811198070900502</v>
      </c>
      <c r="O1523" s="32">
        <f>IF('System Design'!$F$8=1,'Hourly Demand and Generation'!J1523*'System Design'!$F$22,IF('System Design'!$F$8=2,'Hourly Demand and Generation'!K1523*'System Design'!$F$22,IF('System Design'!$F$8=3,'Hourly Demand and Generation'!L1523*'System Design'!$F$22)))</f>
        <v>912.46656071385507</v>
      </c>
      <c r="Q1523" s="32">
        <f t="shared" si="330"/>
        <v>0</v>
      </c>
      <c r="R1523" s="32">
        <f t="shared" si="333"/>
        <v>5400</v>
      </c>
      <c r="S1523" s="32">
        <f t="shared" si="334"/>
        <v>0</v>
      </c>
      <c r="T1523" s="32">
        <f t="shared" si="335"/>
        <v>21600</v>
      </c>
      <c r="U1523" s="32">
        <f t="shared" si="336"/>
        <v>0</v>
      </c>
      <c r="V1523" s="32">
        <f t="shared" si="331"/>
        <v>651.77775878475563</v>
      </c>
      <c r="W1523" s="32">
        <f t="shared" si="337"/>
        <v>651.77775878475563</v>
      </c>
      <c r="X1523" s="32">
        <f t="shared" si="338"/>
        <v>651.77775878475563</v>
      </c>
    </row>
    <row r="1524" spans="1:24" x14ac:dyDescent="0.25">
      <c r="A1524" s="2"/>
      <c r="B1524" s="2" t="s">
        <v>4</v>
      </c>
      <c r="C1524" s="2">
        <f t="shared" si="341"/>
        <v>64</v>
      </c>
      <c r="D1524" s="2">
        <f t="shared" si="342"/>
        <v>8</v>
      </c>
      <c r="E1524" s="2">
        <f t="shared" si="332"/>
        <v>1520</v>
      </c>
      <c r="F1524" s="11">
        <v>360</v>
      </c>
      <c r="G1524" s="9">
        <v>0.202781562907177</v>
      </c>
      <c r="H1524" s="9">
        <v>0.23043359421270099</v>
      </c>
      <c r="I1524" s="10">
        <v>0.258085625518225</v>
      </c>
      <c r="J1524" s="9">
        <v>0.36498662428554202</v>
      </c>
      <c r="K1524" s="9">
        <v>0.36498662428554202</v>
      </c>
      <c r="L1524" s="9">
        <v>0.36498662428554202</v>
      </c>
      <c r="N1524" s="32">
        <f>IF('System Design'!$F$8=1,'Hourly Demand and Generation'!G1524*'System Design'!$F$21,IF('System Design'!$F$8=2,'Hourly Demand and Generation'!H1524*'System Design'!$F$21,IF('System Design'!$F$8=3,'Hourly Demand and Generation'!I1524*'System Design'!$F$21)))</f>
        <v>129.04281275911251</v>
      </c>
      <c r="O1524" s="32">
        <f>IF('System Design'!$F$8=1,'Hourly Demand and Generation'!J1524*'System Design'!$F$22,IF('System Design'!$F$8=2,'Hourly Demand and Generation'!K1524*'System Design'!$F$22,IF('System Design'!$F$8=3,'Hourly Demand and Generation'!L1524*'System Design'!$F$22)))</f>
        <v>912.46656071385507</v>
      </c>
      <c r="Q1524" s="32">
        <f t="shared" si="330"/>
        <v>0</v>
      </c>
      <c r="R1524" s="32">
        <f t="shared" si="333"/>
        <v>5400</v>
      </c>
      <c r="S1524" s="32">
        <f t="shared" si="334"/>
        <v>0</v>
      </c>
      <c r="T1524" s="32">
        <f t="shared" si="335"/>
        <v>21600</v>
      </c>
      <c r="U1524" s="32">
        <f t="shared" si="336"/>
        <v>0</v>
      </c>
      <c r="V1524" s="32">
        <f t="shared" si="331"/>
        <v>681.50937347296758</v>
      </c>
      <c r="W1524" s="32">
        <f t="shared" si="337"/>
        <v>681.50937347296758</v>
      </c>
      <c r="X1524" s="32">
        <f t="shared" si="338"/>
        <v>681.50937347296758</v>
      </c>
    </row>
    <row r="1525" spans="1:24" x14ac:dyDescent="0.25">
      <c r="A1525" s="2"/>
      <c r="B1525" s="2" t="s">
        <v>4</v>
      </c>
      <c r="C1525" s="2">
        <f t="shared" si="341"/>
        <v>64</v>
      </c>
      <c r="D1525" s="2">
        <f t="shared" si="342"/>
        <v>9</v>
      </c>
      <c r="E1525" s="2">
        <f t="shared" si="332"/>
        <v>1521</v>
      </c>
      <c r="F1525" s="11">
        <v>360</v>
      </c>
      <c r="G1525" s="9">
        <v>0.30724479228360102</v>
      </c>
      <c r="H1525" s="9">
        <v>0.33182437566628997</v>
      </c>
      <c r="I1525" s="10">
        <v>0.35640395904897798</v>
      </c>
      <c r="J1525" s="9">
        <v>0.32443255492048201</v>
      </c>
      <c r="K1525" s="9">
        <v>0.32443255492048201</v>
      </c>
      <c r="L1525" s="9">
        <v>0.32443255492048201</v>
      </c>
      <c r="N1525" s="32">
        <f>IF('System Design'!$F$8=1,'Hourly Demand and Generation'!G1525*'System Design'!$F$21,IF('System Design'!$F$8=2,'Hourly Demand and Generation'!H1525*'System Design'!$F$21,IF('System Design'!$F$8=3,'Hourly Demand and Generation'!I1525*'System Design'!$F$21)))</f>
        <v>178.20197952448899</v>
      </c>
      <c r="O1525" s="32">
        <f>IF('System Design'!$F$8=1,'Hourly Demand and Generation'!J1525*'System Design'!$F$22,IF('System Design'!$F$8=2,'Hourly Demand and Generation'!K1525*'System Design'!$F$22,IF('System Design'!$F$8=3,'Hourly Demand and Generation'!L1525*'System Design'!$F$22)))</f>
        <v>811.08138730120504</v>
      </c>
      <c r="Q1525" s="32">
        <f t="shared" si="330"/>
        <v>0</v>
      </c>
      <c r="R1525" s="32">
        <f t="shared" si="333"/>
        <v>5400</v>
      </c>
      <c r="S1525" s="32">
        <f t="shared" si="334"/>
        <v>0</v>
      </c>
      <c r="T1525" s="32">
        <f t="shared" si="335"/>
        <v>21600</v>
      </c>
      <c r="U1525" s="32">
        <f t="shared" si="336"/>
        <v>0</v>
      </c>
      <c r="V1525" s="32">
        <f t="shared" si="331"/>
        <v>629.28336682569397</v>
      </c>
      <c r="W1525" s="32">
        <f t="shared" si="337"/>
        <v>629.28336682569397</v>
      </c>
      <c r="X1525" s="32">
        <f t="shared" si="338"/>
        <v>629.28336682569397</v>
      </c>
    </row>
    <row r="1526" spans="1:24" x14ac:dyDescent="0.25">
      <c r="A1526" s="2"/>
      <c r="B1526" s="2" t="s">
        <v>4</v>
      </c>
      <c r="C1526" s="2">
        <f t="shared" si="341"/>
        <v>64</v>
      </c>
      <c r="D1526" s="2">
        <f t="shared" si="342"/>
        <v>10</v>
      </c>
      <c r="E1526" s="2">
        <f t="shared" si="332"/>
        <v>1522</v>
      </c>
      <c r="F1526" s="11">
        <v>351</v>
      </c>
      <c r="G1526" s="9">
        <v>0.41170802166002601</v>
      </c>
      <c r="H1526" s="9">
        <v>0.43628760504271402</v>
      </c>
      <c r="I1526" s="10">
        <v>0.46086718842540197</v>
      </c>
      <c r="J1526" s="9">
        <v>0.36498662428554202</v>
      </c>
      <c r="K1526" s="9">
        <v>0.36498662428554202</v>
      </c>
      <c r="L1526" s="9">
        <v>0.36498662428554202</v>
      </c>
      <c r="N1526" s="32">
        <f>IF('System Design'!$F$8=1,'Hourly Demand and Generation'!G1526*'System Design'!$F$21,IF('System Design'!$F$8=2,'Hourly Demand and Generation'!H1526*'System Design'!$F$21,IF('System Design'!$F$8=3,'Hourly Demand and Generation'!I1526*'System Design'!$F$21)))</f>
        <v>230.433594212701</v>
      </c>
      <c r="O1526" s="32">
        <f>IF('System Design'!$F$8=1,'Hourly Demand and Generation'!J1526*'System Design'!$F$22,IF('System Design'!$F$8=2,'Hourly Demand and Generation'!K1526*'System Design'!$F$22,IF('System Design'!$F$8=3,'Hourly Demand and Generation'!L1526*'System Design'!$F$22)))</f>
        <v>912.46656071385507</v>
      </c>
      <c r="Q1526" s="32">
        <f t="shared" si="330"/>
        <v>0</v>
      </c>
      <c r="R1526" s="32">
        <f t="shared" si="333"/>
        <v>5400</v>
      </c>
      <c r="S1526" s="32">
        <f t="shared" si="334"/>
        <v>0</v>
      </c>
      <c r="T1526" s="32">
        <f t="shared" si="335"/>
        <v>21600</v>
      </c>
      <c r="U1526" s="32">
        <f t="shared" si="336"/>
        <v>0</v>
      </c>
      <c r="V1526" s="32">
        <f t="shared" si="331"/>
        <v>791.90015492655607</v>
      </c>
      <c r="W1526" s="32">
        <f t="shared" si="337"/>
        <v>791.90015492655607</v>
      </c>
      <c r="X1526" s="32">
        <f t="shared" si="338"/>
        <v>791.90015492655607</v>
      </c>
    </row>
    <row r="1527" spans="1:24" x14ac:dyDescent="0.25">
      <c r="A1527" s="2"/>
      <c r="B1527" s="2" t="s">
        <v>4</v>
      </c>
      <c r="C1527" s="2">
        <f t="shared" si="341"/>
        <v>64</v>
      </c>
      <c r="D1527" s="2">
        <f t="shared" si="342"/>
        <v>11</v>
      </c>
      <c r="E1527" s="2">
        <f t="shared" si="332"/>
        <v>1523</v>
      </c>
      <c r="F1527" s="11">
        <v>346.5</v>
      </c>
      <c r="G1527" s="9">
        <v>0.51002635519077799</v>
      </c>
      <c r="H1527" s="9">
        <v>0.53767838649630195</v>
      </c>
      <c r="I1527" s="10">
        <v>0.56533041780182702</v>
      </c>
      <c r="J1527" s="9">
        <v>0.32443255492048201</v>
      </c>
      <c r="K1527" s="9">
        <v>0.32443255492048201</v>
      </c>
      <c r="L1527" s="9">
        <v>0.32443255492048201</v>
      </c>
      <c r="N1527" s="32">
        <f>IF('System Design'!$F$8=1,'Hourly Demand and Generation'!G1527*'System Design'!$F$21,IF('System Design'!$F$8=2,'Hourly Demand and Generation'!H1527*'System Design'!$F$21,IF('System Design'!$F$8=3,'Hourly Demand and Generation'!I1527*'System Design'!$F$21)))</f>
        <v>282.66520890091351</v>
      </c>
      <c r="O1527" s="32">
        <f>IF('System Design'!$F$8=1,'Hourly Demand and Generation'!J1527*'System Design'!$F$22,IF('System Design'!$F$8=2,'Hourly Demand and Generation'!K1527*'System Design'!$F$22,IF('System Design'!$F$8=3,'Hourly Demand and Generation'!L1527*'System Design'!$F$22)))</f>
        <v>811.08138730120504</v>
      </c>
      <c r="Q1527" s="32">
        <f t="shared" si="330"/>
        <v>0</v>
      </c>
      <c r="R1527" s="32">
        <f t="shared" si="333"/>
        <v>5400</v>
      </c>
      <c r="S1527" s="32">
        <f t="shared" si="334"/>
        <v>0</v>
      </c>
      <c r="T1527" s="32">
        <f t="shared" si="335"/>
        <v>21600</v>
      </c>
      <c r="U1527" s="32">
        <f t="shared" si="336"/>
        <v>0</v>
      </c>
      <c r="V1527" s="32">
        <f t="shared" si="331"/>
        <v>747.24659620211855</v>
      </c>
      <c r="W1527" s="32">
        <f t="shared" si="337"/>
        <v>747.24659620211855</v>
      </c>
      <c r="X1527" s="32">
        <f t="shared" si="338"/>
        <v>747.24659620211855</v>
      </c>
    </row>
    <row r="1528" spans="1:24" x14ac:dyDescent="0.25">
      <c r="A1528" s="2"/>
      <c r="B1528" s="2" t="s">
        <v>4</v>
      </c>
      <c r="C1528" s="2">
        <f t="shared" si="341"/>
        <v>64</v>
      </c>
      <c r="D1528" s="2">
        <f t="shared" si="342"/>
        <v>12</v>
      </c>
      <c r="E1528" s="2">
        <f t="shared" si="332"/>
        <v>1524</v>
      </c>
      <c r="F1528" s="11">
        <v>346.5</v>
      </c>
      <c r="G1528" s="9">
        <v>0.61448958456720304</v>
      </c>
      <c r="H1528" s="9">
        <v>0.61448958456720304</v>
      </c>
      <c r="I1528" s="10">
        <v>0.61448958456720304</v>
      </c>
      <c r="J1528" s="9">
        <v>0.304155520237952</v>
      </c>
      <c r="K1528" s="9">
        <v>0.304155520237952</v>
      </c>
      <c r="L1528" s="9">
        <v>0.304155520237952</v>
      </c>
      <c r="N1528" s="32">
        <f>IF('System Design'!$F$8=1,'Hourly Demand and Generation'!G1528*'System Design'!$F$21,IF('System Design'!$F$8=2,'Hourly Demand and Generation'!H1528*'System Design'!$F$21,IF('System Design'!$F$8=3,'Hourly Demand and Generation'!I1528*'System Design'!$F$21)))</f>
        <v>307.2447922836015</v>
      </c>
      <c r="O1528" s="32">
        <f>IF('System Design'!$F$8=1,'Hourly Demand and Generation'!J1528*'System Design'!$F$22,IF('System Design'!$F$8=2,'Hourly Demand and Generation'!K1528*'System Design'!$F$22,IF('System Design'!$F$8=3,'Hourly Demand and Generation'!L1528*'System Design'!$F$22)))</f>
        <v>760.38880059487997</v>
      </c>
      <c r="Q1528" s="32">
        <f t="shared" si="330"/>
        <v>0</v>
      </c>
      <c r="R1528" s="32">
        <f t="shared" si="333"/>
        <v>5400</v>
      </c>
      <c r="S1528" s="32">
        <f t="shared" si="334"/>
        <v>0</v>
      </c>
      <c r="T1528" s="32">
        <f t="shared" si="335"/>
        <v>21600</v>
      </c>
      <c r="U1528" s="32">
        <f t="shared" si="336"/>
        <v>0</v>
      </c>
      <c r="V1528" s="32">
        <f t="shared" si="331"/>
        <v>721.13359287848152</v>
      </c>
      <c r="W1528" s="32">
        <f t="shared" si="337"/>
        <v>721.13359287848152</v>
      </c>
      <c r="X1528" s="32">
        <f t="shared" si="338"/>
        <v>721.13359287848152</v>
      </c>
    </row>
    <row r="1529" spans="1:24" x14ac:dyDescent="0.25">
      <c r="A1529" s="2"/>
      <c r="B1529" s="2" t="s">
        <v>4</v>
      </c>
      <c r="C1529" s="2">
        <f t="shared" si="341"/>
        <v>64</v>
      </c>
      <c r="D1529" s="2">
        <f t="shared" si="342"/>
        <v>13</v>
      </c>
      <c r="E1529" s="2">
        <f t="shared" si="332"/>
        <v>1525</v>
      </c>
      <c r="F1529" s="11">
        <v>360</v>
      </c>
      <c r="G1529" s="9">
        <v>0.51002635519077799</v>
      </c>
      <c r="H1529" s="9">
        <v>0.53767838649630195</v>
      </c>
      <c r="I1529" s="10">
        <v>0.56533041780182702</v>
      </c>
      <c r="J1529" s="9">
        <v>0.32443255492048201</v>
      </c>
      <c r="K1529" s="9">
        <v>0.32443255492048201</v>
      </c>
      <c r="L1529" s="9">
        <v>0.32443255492048201</v>
      </c>
      <c r="N1529" s="32">
        <f>IF('System Design'!$F$8=1,'Hourly Demand and Generation'!G1529*'System Design'!$F$21,IF('System Design'!$F$8=2,'Hourly Demand and Generation'!H1529*'System Design'!$F$21,IF('System Design'!$F$8=3,'Hourly Demand and Generation'!I1529*'System Design'!$F$21)))</f>
        <v>282.66520890091351</v>
      </c>
      <c r="O1529" s="32">
        <f>IF('System Design'!$F$8=1,'Hourly Demand and Generation'!J1529*'System Design'!$F$22,IF('System Design'!$F$8=2,'Hourly Demand and Generation'!K1529*'System Design'!$F$22,IF('System Design'!$F$8=3,'Hourly Demand and Generation'!L1529*'System Design'!$F$22)))</f>
        <v>811.08138730120504</v>
      </c>
      <c r="Q1529" s="32">
        <f t="shared" si="330"/>
        <v>0</v>
      </c>
      <c r="R1529" s="32">
        <f t="shared" si="333"/>
        <v>5400</v>
      </c>
      <c r="S1529" s="32">
        <f t="shared" si="334"/>
        <v>0</v>
      </c>
      <c r="T1529" s="32">
        <f t="shared" si="335"/>
        <v>21600</v>
      </c>
      <c r="U1529" s="32">
        <f t="shared" si="336"/>
        <v>0</v>
      </c>
      <c r="V1529" s="32">
        <f t="shared" si="331"/>
        <v>733.74659620211855</v>
      </c>
      <c r="W1529" s="32">
        <f t="shared" si="337"/>
        <v>733.74659620211855</v>
      </c>
      <c r="X1529" s="32">
        <f t="shared" si="338"/>
        <v>733.74659620211855</v>
      </c>
    </row>
    <row r="1530" spans="1:24" x14ac:dyDescent="0.25">
      <c r="A1530" s="2"/>
      <c r="B1530" s="2" t="s">
        <v>4</v>
      </c>
      <c r="C1530" s="2">
        <f t="shared" si="341"/>
        <v>64</v>
      </c>
      <c r="D1530" s="2">
        <f t="shared" si="342"/>
        <v>14</v>
      </c>
      <c r="E1530" s="2">
        <f t="shared" si="332"/>
        <v>1526</v>
      </c>
      <c r="F1530" s="11">
        <v>360</v>
      </c>
      <c r="G1530" s="9">
        <v>0.41170802166002601</v>
      </c>
      <c r="H1530" s="9">
        <v>0.43628760504271402</v>
      </c>
      <c r="I1530" s="10">
        <v>0.46086718842540197</v>
      </c>
      <c r="J1530" s="9">
        <v>0.34470958960301201</v>
      </c>
      <c r="K1530" s="9">
        <v>0.34470958960301201</v>
      </c>
      <c r="L1530" s="9">
        <v>0.34470958960301201</v>
      </c>
      <c r="N1530" s="32">
        <f>IF('System Design'!$F$8=1,'Hourly Demand and Generation'!G1530*'System Design'!$F$21,IF('System Design'!$F$8=2,'Hourly Demand and Generation'!H1530*'System Design'!$F$21,IF('System Design'!$F$8=3,'Hourly Demand and Generation'!I1530*'System Design'!$F$21)))</f>
        <v>230.433594212701</v>
      </c>
      <c r="O1530" s="32">
        <f>IF('System Design'!$F$8=1,'Hourly Demand and Generation'!J1530*'System Design'!$F$22,IF('System Design'!$F$8=2,'Hourly Demand and Generation'!K1530*'System Design'!$F$22,IF('System Design'!$F$8=3,'Hourly Demand and Generation'!L1530*'System Design'!$F$22)))</f>
        <v>861.77397400753</v>
      </c>
      <c r="Q1530" s="32">
        <f t="shared" si="330"/>
        <v>0</v>
      </c>
      <c r="R1530" s="32">
        <f t="shared" si="333"/>
        <v>5400</v>
      </c>
      <c r="S1530" s="32">
        <f t="shared" si="334"/>
        <v>0</v>
      </c>
      <c r="T1530" s="32">
        <f t="shared" si="335"/>
        <v>21600</v>
      </c>
      <c r="U1530" s="32">
        <f t="shared" si="336"/>
        <v>0</v>
      </c>
      <c r="V1530" s="32">
        <f t="shared" si="331"/>
        <v>732.207568220231</v>
      </c>
      <c r="W1530" s="32">
        <f t="shared" si="337"/>
        <v>732.207568220231</v>
      </c>
      <c r="X1530" s="32">
        <f t="shared" si="338"/>
        <v>732.207568220231</v>
      </c>
    </row>
    <row r="1531" spans="1:24" x14ac:dyDescent="0.25">
      <c r="A1531" s="2"/>
      <c r="B1531" s="2" t="s">
        <v>4</v>
      </c>
      <c r="C1531" s="2">
        <f t="shared" si="341"/>
        <v>64</v>
      </c>
      <c r="D1531" s="2">
        <f t="shared" si="342"/>
        <v>15</v>
      </c>
      <c r="E1531" s="2">
        <f t="shared" si="332"/>
        <v>1527</v>
      </c>
      <c r="F1531" s="11">
        <v>382.5</v>
      </c>
      <c r="G1531" s="9">
        <v>0.30724479228360102</v>
      </c>
      <c r="H1531" s="9">
        <v>0.33182437566628997</v>
      </c>
      <c r="I1531" s="10">
        <v>0.35640395904897798</v>
      </c>
      <c r="J1531" s="9">
        <v>0.36498662428554202</v>
      </c>
      <c r="K1531" s="9">
        <v>0.36498662428554202</v>
      </c>
      <c r="L1531" s="9">
        <v>0.36498662428554202</v>
      </c>
      <c r="N1531" s="32">
        <f>IF('System Design'!$F$8=1,'Hourly Demand and Generation'!G1531*'System Design'!$F$21,IF('System Design'!$F$8=2,'Hourly Demand and Generation'!H1531*'System Design'!$F$21,IF('System Design'!$F$8=3,'Hourly Demand and Generation'!I1531*'System Design'!$F$21)))</f>
        <v>178.20197952448899</v>
      </c>
      <c r="O1531" s="32">
        <f>IF('System Design'!$F$8=1,'Hourly Demand and Generation'!J1531*'System Design'!$F$22,IF('System Design'!$F$8=2,'Hourly Demand and Generation'!K1531*'System Design'!$F$22,IF('System Design'!$F$8=3,'Hourly Demand and Generation'!L1531*'System Design'!$F$22)))</f>
        <v>912.46656071385507</v>
      </c>
      <c r="Q1531" s="32">
        <f t="shared" si="330"/>
        <v>0</v>
      </c>
      <c r="R1531" s="32">
        <f t="shared" si="333"/>
        <v>5400</v>
      </c>
      <c r="S1531" s="32">
        <f t="shared" si="334"/>
        <v>0</v>
      </c>
      <c r="T1531" s="32">
        <f t="shared" si="335"/>
        <v>21600</v>
      </c>
      <c r="U1531" s="32">
        <f t="shared" si="336"/>
        <v>0</v>
      </c>
      <c r="V1531" s="32">
        <f t="shared" si="331"/>
        <v>708.16854023834412</v>
      </c>
      <c r="W1531" s="32">
        <f t="shared" si="337"/>
        <v>708.16854023834412</v>
      </c>
      <c r="X1531" s="32">
        <f t="shared" si="338"/>
        <v>708.16854023834412</v>
      </c>
    </row>
    <row r="1532" spans="1:24" x14ac:dyDescent="0.25">
      <c r="A1532" s="2"/>
      <c r="B1532" s="2" t="s">
        <v>4</v>
      </c>
      <c r="C1532" s="2">
        <f t="shared" si="341"/>
        <v>64</v>
      </c>
      <c r="D1532" s="2">
        <f t="shared" si="342"/>
        <v>16</v>
      </c>
      <c r="E1532" s="2">
        <f t="shared" si="332"/>
        <v>1528</v>
      </c>
      <c r="F1532" s="11">
        <v>405</v>
      </c>
      <c r="G1532" s="9">
        <v>0.202781562907177</v>
      </c>
      <c r="H1532" s="9">
        <v>0.23043359421270099</v>
      </c>
      <c r="I1532" s="10">
        <v>0.258085625518225</v>
      </c>
      <c r="J1532" s="9">
        <v>0.36498662428554202</v>
      </c>
      <c r="K1532" s="9">
        <v>0.36498662428554202</v>
      </c>
      <c r="L1532" s="9">
        <v>0.36498662428554202</v>
      </c>
      <c r="N1532" s="32">
        <f>IF('System Design'!$F$8=1,'Hourly Demand and Generation'!G1532*'System Design'!$F$21,IF('System Design'!$F$8=2,'Hourly Demand and Generation'!H1532*'System Design'!$F$21,IF('System Design'!$F$8=3,'Hourly Demand and Generation'!I1532*'System Design'!$F$21)))</f>
        <v>129.04281275911251</v>
      </c>
      <c r="O1532" s="32">
        <f>IF('System Design'!$F$8=1,'Hourly Demand and Generation'!J1532*'System Design'!$F$22,IF('System Design'!$F$8=2,'Hourly Demand and Generation'!K1532*'System Design'!$F$22,IF('System Design'!$F$8=3,'Hourly Demand and Generation'!L1532*'System Design'!$F$22)))</f>
        <v>912.46656071385507</v>
      </c>
      <c r="Q1532" s="32">
        <f t="shared" si="330"/>
        <v>0</v>
      </c>
      <c r="R1532" s="32">
        <f t="shared" si="333"/>
        <v>5400</v>
      </c>
      <c r="S1532" s="32">
        <f t="shared" si="334"/>
        <v>0</v>
      </c>
      <c r="T1532" s="32">
        <f t="shared" si="335"/>
        <v>21600</v>
      </c>
      <c r="U1532" s="32">
        <f t="shared" si="336"/>
        <v>0</v>
      </c>
      <c r="V1532" s="32">
        <f t="shared" si="331"/>
        <v>636.50937347296758</v>
      </c>
      <c r="W1532" s="32">
        <f t="shared" si="337"/>
        <v>636.50937347296758</v>
      </c>
      <c r="X1532" s="32">
        <f t="shared" si="338"/>
        <v>636.50937347296758</v>
      </c>
    </row>
    <row r="1533" spans="1:24" x14ac:dyDescent="0.25">
      <c r="A1533" s="2"/>
      <c r="B1533" s="2" t="s">
        <v>4</v>
      </c>
      <c r="C1533" s="2">
        <f t="shared" si="341"/>
        <v>64</v>
      </c>
      <c r="D1533" s="2">
        <f t="shared" si="342"/>
        <v>17</v>
      </c>
      <c r="E1533" s="2">
        <f t="shared" si="332"/>
        <v>1529</v>
      </c>
      <c r="F1533" s="11">
        <v>427.5</v>
      </c>
      <c r="G1533" s="9">
        <v>0.10446322937642399</v>
      </c>
      <c r="H1533" s="9">
        <v>0.129042812759113</v>
      </c>
      <c r="I1533" s="10">
        <v>0.15362239614180101</v>
      </c>
      <c r="J1533" s="9">
        <v>0.40554069365060202</v>
      </c>
      <c r="K1533" s="9">
        <v>0.40554069365060202</v>
      </c>
      <c r="L1533" s="9">
        <v>0.40554069365060202</v>
      </c>
      <c r="N1533" s="32">
        <f>IF('System Design'!$F$8=1,'Hourly Demand and Generation'!G1533*'System Design'!$F$21,IF('System Design'!$F$8=2,'Hourly Demand and Generation'!H1533*'System Design'!$F$21,IF('System Design'!$F$8=3,'Hourly Demand and Generation'!I1533*'System Design'!$F$21)))</f>
        <v>76.811198070900502</v>
      </c>
      <c r="O1533" s="32">
        <f>IF('System Design'!$F$8=1,'Hourly Demand and Generation'!J1533*'System Design'!$F$22,IF('System Design'!$F$8=2,'Hourly Demand and Generation'!K1533*'System Design'!$F$22,IF('System Design'!$F$8=3,'Hourly Demand and Generation'!L1533*'System Design'!$F$22)))</f>
        <v>1013.8517341265051</v>
      </c>
      <c r="Q1533" s="32">
        <f t="shared" si="330"/>
        <v>0</v>
      </c>
      <c r="R1533" s="32">
        <f t="shared" si="333"/>
        <v>5400</v>
      </c>
      <c r="S1533" s="32">
        <f t="shared" si="334"/>
        <v>0</v>
      </c>
      <c r="T1533" s="32">
        <f t="shared" si="335"/>
        <v>21600</v>
      </c>
      <c r="U1533" s="32">
        <f t="shared" si="336"/>
        <v>0</v>
      </c>
      <c r="V1533" s="32">
        <f t="shared" si="331"/>
        <v>663.16293219740555</v>
      </c>
      <c r="W1533" s="32">
        <f t="shared" si="337"/>
        <v>663.16293219740555</v>
      </c>
      <c r="X1533" s="32">
        <f t="shared" si="338"/>
        <v>663.16293219740555</v>
      </c>
    </row>
    <row r="1534" spans="1:24" x14ac:dyDescent="0.25">
      <c r="A1534" s="2"/>
      <c r="B1534" s="2" t="s">
        <v>4</v>
      </c>
      <c r="C1534" s="2">
        <f t="shared" si="341"/>
        <v>64</v>
      </c>
      <c r="D1534" s="2">
        <f t="shared" si="342"/>
        <v>18</v>
      </c>
      <c r="E1534" s="2">
        <f t="shared" si="332"/>
        <v>1530</v>
      </c>
      <c r="F1534" s="11">
        <v>450</v>
      </c>
      <c r="G1534" s="9">
        <v>4.9159166765376197E-2</v>
      </c>
      <c r="H1534" s="9">
        <v>7.6811198070900297E-2</v>
      </c>
      <c r="I1534" s="10">
        <v>0.10446322937642399</v>
      </c>
      <c r="J1534" s="9">
        <v>0.38526365896807202</v>
      </c>
      <c r="K1534" s="9">
        <v>0.38526365896807202</v>
      </c>
      <c r="L1534" s="9">
        <v>0.38526365896807202</v>
      </c>
      <c r="N1534" s="32">
        <f>IF('System Design'!$F$8=1,'Hourly Demand and Generation'!G1534*'System Design'!$F$21,IF('System Design'!$F$8=2,'Hourly Demand and Generation'!H1534*'System Design'!$F$21,IF('System Design'!$F$8=3,'Hourly Demand and Generation'!I1534*'System Design'!$F$21)))</f>
        <v>52.231614688211998</v>
      </c>
      <c r="O1534" s="32">
        <f>IF('System Design'!$F$8=1,'Hourly Demand and Generation'!J1534*'System Design'!$F$22,IF('System Design'!$F$8=2,'Hourly Demand and Generation'!K1534*'System Design'!$F$22,IF('System Design'!$F$8=3,'Hourly Demand and Generation'!L1534*'System Design'!$F$22)))</f>
        <v>963.15914742018003</v>
      </c>
      <c r="Q1534" s="32">
        <f t="shared" si="330"/>
        <v>0</v>
      </c>
      <c r="R1534" s="32">
        <f t="shared" si="333"/>
        <v>5400</v>
      </c>
      <c r="S1534" s="32">
        <f t="shared" si="334"/>
        <v>0</v>
      </c>
      <c r="T1534" s="32">
        <f t="shared" si="335"/>
        <v>21600</v>
      </c>
      <c r="U1534" s="32">
        <f t="shared" si="336"/>
        <v>0</v>
      </c>
      <c r="V1534" s="32">
        <f t="shared" si="331"/>
        <v>565.39076210839198</v>
      </c>
      <c r="W1534" s="32">
        <f t="shared" si="337"/>
        <v>565.39076210839198</v>
      </c>
      <c r="X1534" s="32">
        <f t="shared" si="338"/>
        <v>565.39076210839198</v>
      </c>
    </row>
    <row r="1535" spans="1:24" x14ac:dyDescent="0.25">
      <c r="A1535" s="2"/>
      <c r="B1535" s="2" t="s">
        <v>4</v>
      </c>
      <c r="C1535" s="2">
        <f t="shared" si="341"/>
        <v>64</v>
      </c>
      <c r="D1535" s="2">
        <f t="shared" si="342"/>
        <v>19</v>
      </c>
      <c r="E1535" s="2">
        <f t="shared" si="332"/>
        <v>1531</v>
      </c>
      <c r="F1535" s="11">
        <v>436.5</v>
      </c>
      <c r="G1535" s="9">
        <v>0</v>
      </c>
      <c r="H1535" s="9">
        <v>2.4579583382688099E-2</v>
      </c>
      <c r="I1535" s="9">
        <v>4.9159166765376197E-2</v>
      </c>
      <c r="J1535" s="9">
        <v>0.36498662428554202</v>
      </c>
      <c r="K1535" s="9">
        <v>0.36498662428554202</v>
      </c>
      <c r="L1535" s="9">
        <v>0.36498662428554202</v>
      </c>
      <c r="N1535" s="32">
        <f>IF('System Design'!$F$8=1,'Hourly Demand and Generation'!G1535*'System Design'!$F$21,IF('System Design'!$F$8=2,'Hourly Demand and Generation'!H1535*'System Design'!$F$21,IF('System Design'!$F$8=3,'Hourly Demand and Generation'!I1535*'System Design'!$F$21)))</f>
        <v>24.579583382688099</v>
      </c>
      <c r="O1535" s="32">
        <f>IF('System Design'!$F$8=1,'Hourly Demand and Generation'!J1535*'System Design'!$F$22,IF('System Design'!$F$8=2,'Hourly Demand and Generation'!K1535*'System Design'!$F$22,IF('System Design'!$F$8=3,'Hourly Demand and Generation'!L1535*'System Design'!$F$22)))</f>
        <v>912.46656071385507</v>
      </c>
      <c r="Q1535" s="32">
        <f t="shared" si="330"/>
        <v>0</v>
      </c>
      <c r="R1535" s="32">
        <f t="shared" si="333"/>
        <v>5400</v>
      </c>
      <c r="S1535" s="32">
        <f t="shared" si="334"/>
        <v>0</v>
      </c>
      <c r="T1535" s="32">
        <f t="shared" si="335"/>
        <v>21600</v>
      </c>
      <c r="U1535" s="32">
        <f t="shared" si="336"/>
        <v>0</v>
      </c>
      <c r="V1535" s="32">
        <f t="shared" si="331"/>
        <v>500.54614409654323</v>
      </c>
      <c r="W1535" s="32">
        <f t="shared" si="337"/>
        <v>500.54614409654323</v>
      </c>
      <c r="X1535" s="32">
        <f t="shared" si="338"/>
        <v>500.54614409654323</v>
      </c>
    </row>
    <row r="1536" spans="1:24" x14ac:dyDescent="0.25">
      <c r="A1536" s="2"/>
      <c r="B1536" s="2" t="s">
        <v>4</v>
      </c>
      <c r="C1536" s="2">
        <f t="shared" si="341"/>
        <v>64</v>
      </c>
      <c r="D1536" s="2">
        <f t="shared" si="342"/>
        <v>20</v>
      </c>
      <c r="E1536" s="2">
        <f t="shared" si="332"/>
        <v>1532</v>
      </c>
      <c r="F1536" s="11">
        <v>427.5</v>
      </c>
      <c r="G1536" s="9">
        <v>0</v>
      </c>
      <c r="H1536" s="9">
        <v>0</v>
      </c>
      <c r="I1536" s="10">
        <v>0</v>
      </c>
      <c r="J1536" s="9">
        <v>0.36498662428554202</v>
      </c>
      <c r="K1536" s="9">
        <v>0.36498662428554202</v>
      </c>
      <c r="L1536" s="9">
        <v>0.36498662428554202</v>
      </c>
      <c r="N1536" s="32">
        <f>IF('System Design'!$F$8=1,'Hourly Demand and Generation'!G1536*'System Design'!$F$21,IF('System Design'!$F$8=2,'Hourly Demand and Generation'!H1536*'System Design'!$F$21,IF('System Design'!$F$8=3,'Hourly Demand and Generation'!I1536*'System Design'!$F$21)))</f>
        <v>0</v>
      </c>
      <c r="O1536" s="32">
        <f>IF('System Design'!$F$8=1,'Hourly Demand and Generation'!J1536*'System Design'!$F$22,IF('System Design'!$F$8=2,'Hourly Demand and Generation'!K1536*'System Design'!$F$22,IF('System Design'!$F$8=3,'Hourly Demand and Generation'!L1536*'System Design'!$F$22)))</f>
        <v>912.46656071385507</v>
      </c>
      <c r="Q1536" s="32">
        <f t="shared" si="330"/>
        <v>0</v>
      </c>
      <c r="R1536" s="32">
        <f t="shared" si="333"/>
        <v>5400</v>
      </c>
      <c r="S1536" s="32">
        <f t="shared" si="334"/>
        <v>0</v>
      </c>
      <c r="T1536" s="32">
        <f t="shared" si="335"/>
        <v>21600</v>
      </c>
      <c r="U1536" s="32">
        <f t="shared" si="336"/>
        <v>0</v>
      </c>
      <c r="V1536" s="32">
        <f t="shared" si="331"/>
        <v>484.96656071385507</v>
      </c>
      <c r="W1536" s="32">
        <f t="shared" si="337"/>
        <v>484.96656071385507</v>
      </c>
      <c r="X1536" s="32">
        <f t="shared" si="338"/>
        <v>484.96656071385507</v>
      </c>
    </row>
    <row r="1537" spans="1:24" x14ac:dyDescent="0.25">
      <c r="A1537" s="2"/>
      <c r="B1537" s="2" t="s">
        <v>4</v>
      </c>
      <c r="C1537" s="2">
        <f t="shared" si="341"/>
        <v>64</v>
      </c>
      <c r="D1537" s="2">
        <f t="shared" si="342"/>
        <v>21</v>
      </c>
      <c r="E1537" s="2">
        <f t="shared" si="332"/>
        <v>1533</v>
      </c>
      <c r="F1537" s="11">
        <v>405</v>
      </c>
      <c r="G1537" s="9">
        <v>0</v>
      </c>
      <c r="H1537" s="9">
        <v>0</v>
      </c>
      <c r="I1537" s="10">
        <v>0</v>
      </c>
      <c r="J1537" s="9">
        <v>0.36498662428554202</v>
      </c>
      <c r="K1537" s="9">
        <v>0.36498662428554202</v>
      </c>
      <c r="L1537" s="9">
        <v>0.36498662428554202</v>
      </c>
      <c r="N1537" s="32">
        <f>IF('System Design'!$F$8=1,'Hourly Demand and Generation'!G1537*'System Design'!$F$21,IF('System Design'!$F$8=2,'Hourly Demand and Generation'!H1537*'System Design'!$F$21,IF('System Design'!$F$8=3,'Hourly Demand and Generation'!I1537*'System Design'!$F$21)))</f>
        <v>0</v>
      </c>
      <c r="O1537" s="32">
        <f>IF('System Design'!$F$8=1,'Hourly Demand and Generation'!J1537*'System Design'!$F$22,IF('System Design'!$F$8=2,'Hourly Demand and Generation'!K1537*'System Design'!$F$22,IF('System Design'!$F$8=3,'Hourly Demand and Generation'!L1537*'System Design'!$F$22)))</f>
        <v>912.46656071385507</v>
      </c>
      <c r="Q1537" s="32">
        <f t="shared" si="330"/>
        <v>0</v>
      </c>
      <c r="R1537" s="32">
        <f t="shared" si="333"/>
        <v>5400</v>
      </c>
      <c r="S1537" s="32">
        <f t="shared" si="334"/>
        <v>0</v>
      </c>
      <c r="T1537" s="32">
        <f t="shared" si="335"/>
        <v>21600</v>
      </c>
      <c r="U1537" s="32">
        <f t="shared" si="336"/>
        <v>0</v>
      </c>
      <c r="V1537" s="32">
        <f t="shared" si="331"/>
        <v>507.46656071385507</v>
      </c>
      <c r="W1537" s="32">
        <f t="shared" si="337"/>
        <v>507.46656071385507</v>
      </c>
      <c r="X1537" s="32">
        <f t="shared" si="338"/>
        <v>507.46656071385507</v>
      </c>
    </row>
    <row r="1538" spans="1:24" x14ac:dyDescent="0.25">
      <c r="A1538" s="2"/>
      <c r="B1538" s="2" t="s">
        <v>4</v>
      </c>
      <c r="C1538" s="2">
        <f t="shared" si="341"/>
        <v>64</v>
      </c>
      <c r="D1538" s="2">
        <f t="shared" si="342"/>
        <v>22</v>
      </c>
      <c r="E1538" s="2">
        <f t="shared" si="332"/>
        <v>1534</v>
      </c>
      <c r="F1538" s="11">
        <v>382.5</v>
      </c>
      <c r="G1538" s="9">
        <v>0</v>
      </c>
      <c r="H1538" s="9">
        <v>0</v>
      </c>
      <c r="I1538" s="10">
        <v>0</v>
      </c>
      <c r="J1538" s="9">
        <v>0.38526365896807202</v>
      </c>
      <c r="K1538" s="9">
        <v>0.38526365896807202</v>
      </c>
      <c r="L1538" s="9">
        <v>0.38526365896807202</v>
      </c>
      <c r="N1538" s="32">
        <f>IF('System Design'!$F$8=1,'Hourly Demand and Generation'!G1538*'System Design'!$F$21,IF('System Design'!$F$8=2,'Hourly Demand and Generation'!H1538*'System Design'!$F$21,IF('System Design'!$F$8=3,'Hourly Demand and Generation'!I1538*'System Design'!$F$21)))</f>
        <v>0</v>
      </c>
      <c r="O1538" s="32">
        <f>IF('System Design'!$F$8=1,'Hourly Demand and Generation'!J1538*'System Design'!$F$22,IF('System Design'!$F$8=2,'Hourly Demand and Generation'!K1538*'System Design'!$F$22,IF('System Design'!$F$8=3,'Hourly Demand and Generation'!L1538*'System Design'!$F$22)))</f>
        <v>963.15914742018003</v>
      </c>
      <c r="Q1538" s="32">
        <f t="shared" si="330"/>
        <v>0</v>
      </c>
      <c r="R1538" s="32">
        <f t="shared" si="333"/>
        <v>5400</v>
      </c>
      <c r="S1538" s="32">
        <f t="shared" si="334"/>
        <v>0</v>
      </c>
      <c r="T1538" s="32">
        <f t="shared" si="335"/>
        <v>21600</v>
      </c>
      <c r="U1538" s="32">
        <f t="shared" si="336"/>
        <v>0</v>
      </c>
      <c r="V1538" s="32">
        <f t="shared" si="331"/>
        <v>580.65914742018003</v>
      </c>
      <c r="W1538" s="32">
        <f t="shared" si="337"/>
        <v>580.65914742018003</v>
      </c>
      <c r="X1538" s="32">
        <f t="shared" si="338"/>
        <v>580.65914742018003</v>
      </c>
    </row>
    <row r="1539" spans="1:24" x14ac:dyDescent="0.25">
      <c r="A1539" s="2"/>
      <c r="B1539" s="2" t="s">
        <v>4</v>
      </c>
      <c r="C1539" s="2">
        <f t="shared" si="341"/>
        <v>64</v>
      </c>
      <c r="D1539" s="2">
        <f t="shared" si="342"/>
        <v>23</v>
      </c>
      <c r="E1539" s="2">
        <f t="shared" si="332"/>
        <v>1535</v>
      </c>
      <c r="F1539" s="11">
        <v>360</v>
      </c>
      <c r="G1539" s="9">
        <v>0</v>
      </c>
      <c r="H1539" s="9">
        <v>0</v>
      </c>
      <c r="I1539" s="10">
        <v>0</v>
      </c>
      <c r="J1539" s="9">
        <v>0.32443255492048201</v>
      </c>
      <c r="K1539" s="9">
        <v>0.32443255492048201</v>
      </c>
      <c r="L1539" s="9">
        <v>0.32443255492048201</v>
      </c>
      <c r="N1539" s="32">
        <f>IF('System Design'!$F$8=1,'Hourly Demand and Generation'!G1539*'System Design'!$F$21,IF('System Design'!$F$8=2,'Hourly Demand and Generation'!H1539*'System Design'!$F$21,IF('System Design'!$F$8=3,'Hourly Demand and Generation'!I1539*'System Design'!$F$21)))</f>
        <v>0</v>
      </c>
      <c r="O1539" s="32">
        <f>IF('System Design'!$F$8=1,'Hourly Demand and Generation'!J1539*'System Design'!$F$22,IF('System Design'!$F$8=2,'Hourly Demand and Generation'!K1539*'System Design'!$F$22,IF('System Design'!$F$8=3,'Hourly Demand and Generation'!L1539*'System Design'!$F$22)))</f>
        <v>811.08138730120504</v>
      </c>
      <c r="Q1539" s="32">
        <f t="shared" si="330"/>
        <v>0</v>
      </c>
      <c r="R1539" s="32">
        <f t="shared" si="333"/>
        <v>5400</v>
      </c>
      <c r="S1539" s="32">
        <f t="shared" si="334"/>
        <v>0</v>
      </c>
      <c r="T1539" s="32">
        <f t="shared" si="335"/>
        <v>21600</v>
      </c>
      <c r="U1539" s="32">
        <f t="shared" si="336"/>
        <v>0</v>
      </c>
      <c r="V1539" s="32">
        <f t="shared" si="331"/>
        <v>451.08138730120504</v>
      </c>
      <c r="W1539" s="32">
        <f t="shared" si="337"/>
        <v>451.08138730120504</v>
      </c>
      <c r="X1539" s="32">
        <f t="shared" si="338"/>
        <v>451.08138730120504</v>
      </c>
    </row>
    <row r="1540" spans="1:24" x14ac:dyDescent="0.25">
      <c r="A1540" s="2"/>
      <c r="B1540" s="2" t="s">
        <v>4</v>
      </c>
      <c r="C1540" s="2">
        <f t="shared" si="341"/>
        <v>64</v>
      </c>
      <c r="D1540" s="2">
        <f t="shared" si="342"/>
        <v>24</v>
      </c>
      <c r="E1540" s="2">
        <f t="shared" si="332"/>
        <v>1536</v>
      </c>
      <c r="F1540" s="11">
        <v>315</v>
      </c>
      <c r="G1540" s="9">
        <v>0</v>
      </c>
      <c r="H1540" s="9">
        <v>0</v>
      </c>
      <c r="I1540" s="10">
        <v>0</v>
      </c>
      <c r="J1540" s="9">
        <v>0.32443255492048201</v>
      </c>
      <c r="K1540" s="9">
        <v>0.32443255492048201</v>
      </c>
      <c r="L1540" s="9">
        <v>0.32443255492048201</v>
      </c>
      <c r="N1540" s="32">
        <f>IF('System Design'!$F$8=1,'Hourly Demand and Generation'!G1540*'System Design'!$F$21,IF('System Design'!$F$8=2,'Hourly Demand and Generation'!H1540*'System Design'!$F$21,IF('System Design'!$F$8=3,'Hourly Demand and Generation'!I1540*'System Design'!$F$21)))</f>
        <v>0</v>
      </c>
      <c r="O1540" s="32">
        <f>IF('System Design'!$F$8=1,'Hourly Demand and Generation'!J1540*'System Design'!$F$22,IF('System Design'!$F$8=2,'Hourly Demand and Generation'!K1540*'System Design'!$F$22,IF('System Design'!$F$8=3,'Hourly Demand and Generation'!L1540*'System Design'!$F$22)))</f>
        <v>811.08138730120504</v>
      </c>
      <c r="Q1540" s="32">
        <f t="shared" si="330"/>
        <v>0</v>
      </c>
      <c r="R1540" s="32">
        <f t="shared" si="333"/>
        <v>5400</v>
      </c>
      <c r="S1540" s="32">
        <f t="shared" si="334"/>
        <v>0</v>
      </c>
      <c r="T1540" s="32">
        <f t="shared" si="335"/>
        <v>21600</v>
      </c>
      <c r="U1540" s="32">
        <f t="shared" si="336"/>
        <v>0</v>
      </c>
      <c r="V1540" s="32">
        <f t="shared" si="331"/>
        <v>496.08138730120504</v>
      </c>
      <c r="W1540" s="32">
        <f t="shared" si="337"/>
        <v>496.08138730120504</v>
      </c>
      <c r="X1540" s="32">
        <f t="shared" si="338"/>
        <v>496.08138730120504</v>
      </c>
    </row>
    <row r="1541" spans="1:24" x14ac:dyDescent="0.25">
      <c r="A1541" s="2"/>
      <c r="B1541" s="2" t="s">
        <v>4</v>
      </c>
      <c r="C1541" s="2">
        <f>C1540+1</f>
        <v>65</v>
      </c>
      <c r="D1541" s="2">
        <v>1</v>
      </c>
      <c r="E1541" s="2">
        <f t="shared" si="332"/>
        <v>1537</v>
      </c>
      <c r="F1541" s="11">
        <v>270</v>
      </c>
      <c r="G1541" s="9">
        <v>0</v>
      </c>
      <c r="H1541" s="9">
        <v>0</v>
      </c>
      <c r="I1541" s="9">
        <v>0</v>
      </c>
      <c r="J1541" s="9">
        <v>0.27876360316700199</v>
      </c>
      <c r="K1541" s="9">
        <v>0.27876360316700199</v>
      </c>
      <c r="L1541" s="9">
        <v>0.43</v>
      </c>
      <c r="N1541" s="32">
        <f>IF('System Design'!$F$8=1,'Hourly Demand and Generation'!G1541*'System Design'!$F$21,IF('System Design'!$F$8=2,'Hourly Demand and Generation'!H1541*'System Design'!$F$21,IF('System Design'!$F$8=3,'Hourly Demand and Generation'!I1541*'System Design'!$F$21)))</f>
        <v>0</v>
      </c>
      <c r="O1541" s="32">
        <f>IF('System Design'!$F$8=1,'Hourly Demand and Generation'!J1541*'System Design'!$F$22,IF('System Design'!$F$8=2,'Hourly Demand and Generation'!K1541*'System Design'!$F$22,IF('System Design'!$F$8=3,'Hourly Demand and Generation'!L1541*'System Design'!$F$22)))</f>
        <v>1075</v>
      </c>
      <c r="Q1541" s="32">
        <f t="shared" si="330"/>
        <v>0</v>
      </c>
      <c r="R1541" s="32">
        <f t="shared" si="333"/>
        <v>5400</v>
      </c>
      <c r="S1541" s="32">
        <f t="shared" si="334"/>
        <v>0</v>
      </c>
      <c r="T1541" s="32">
        <f t="shared" si="335"/>
        <v>21600</v>
      </c>
      <c r="U1541" s="32">
        <f t="shared" si="336"/>
        <v>0</v>
      </c>
      <c r="V1541" s="32">
        <f t="shared" si="331"/>
        <v>805</v>
      </c>
      <c r="W1541" s="32">
        <f t="shared" si="337"/>
        <v>805</v>
      </c>
      <c r="X1541" s="32">
        <f t="shared" si="338"/>
        <v>805</v>
      </c>
    </row>
    <row r="1542" spans="1:24" x14ac:dyDescent="0.25">
      <c r="A1542" s="2"/>
      <c r="B1542" s="2" t="s">
        <v>4</v>
      </c>
      <c r="C1542" s="2">
        <f>C1541</f>
        <v>65</v>
      </c>
      <c r="D1542" s="2">
        <f>D1541+1</f>
        <v>2</v>
      </c>
      <c r="E1542" s="2">
        <f t="shared" si="332"/>
        <v>1538</v>
      </c>
      <c r="F1542" s="11">
        <v>247.5</v>
      </c>
      <c r="G1542" s="9">
        <v>0</v>
      </c>
      <c r="H1542" s="9">
        <v>0</v>
      </c>
      <c r="I1542" s="10">
        <v>0</v>
      </c>
      <c r="J1542" s="9">
        <v>0.25088724285030201</v>
      </c>
      <c r="K1542" s="9">
        <v>0.25088724285030201</v>
      </c>
      <c r="L1542" s="9">
        <v>0.38700000000000001</v>
      </c>
      <c r="N1542" s="32">
        <f>IF('System Design'!$F$8=1,'Hourly Demand and Generation'!G1542*'System Design'!$F$21,IF('System Design'!$F$8=2,'Hourly Demand and Generation'!H1542*'System Design'!$F$21,IF('System Design'!$F$8=3,'Hourly Demand and Generation'!I1542*'System Design'!$F$21)))</f>
        <v>0</v>
      </c>
      <c r="O1542" s="32">
        <f>IF('System Design'!$F$8=1,'Hourly Demand and Generation'!J1542*'System Design'!$F$22,IF('System Design'!$F$8=2,'Hourly Demand and Generation'!K1542*'System Design'!$F$22,IF('System Design'!$F$8=3,'Hourly Demand and Generation'!L1542*'System Design'!$F$22)))</f>
        <v>967.5</v>
      </c>
      <c r="Q1542" s="32">
        <f t="shared" ref="Q1542:Q1605" si="343">IF(F1542-N1542-O1542&gt;0,F1542-N1542-O1542,0)</f>
        <v>0</v>
      </c>
      <c r="R1542" s="32">
        <f t="shared" si="333"/>
        <v>5400</v>
      </c>
      <c r="S1542" s="32">
        <f t="shared" si="334"/>
        <v>0</v>
      </c>
      <c r="T1542" s="32">
        <f t="shared" si="335"/>
        <v>21600</v>
      </c>
      <c r="U1542" s="32">
        <f t="shared" si="336"/>
        <v>0</v>
      </c>
      <c r="V1542" s="32">
        <f t="shared" ref="V1542:V1605" si="344">IF(F1542-N1542-O1542&lt;0,N1542+O1542-F1542,0)</f>
        <v>720</v>
      </c>
      <c r="W1542" s="32">
        <f t="shared" si="337"/>
        <v>720</v>
      </c>
      <c r="X1542" s="32">
        <f t="shared" si="338"/>
        <v>720</v>
      </c>
    </row>
    <row r="1543" spans="1:24" x14ac:dyDescent="0.25">
      <c r="A1543" s="2"/>
      <c r="B1543" s="2" t="s">
        <v>4</v>
      </c>
      <c r="C1543" s="2">
        <f t="shared" ref="C1543:C1564" si="345">C1542</f>
        <v>65</v>
      </c>
      <c r="D1543" s="2">
        <f t="shared" ref="D1543:D1564" si="346">D1542+1</f>
        <v>3</v>
      </c>
      <c r="E1543" s="2">
        <f t="shared" ref="E1543:E1606" si="347">E1542+1</f>
        <v>1539</v>
      </c>
      <c r="F1543" s="11">
        <v>225</v>
      </c>
      <c r="G1543" s="9">
        <v>0</v>
      </c>
      <c r="H1543" s="9">
        <v>0</v>
      </c>
      <c r="I1543" s="10">
        <v>0</v>
      </c>
      <c r="J1543" s="9">
        <v>0.25088724285030201</v>
      </c>
      <c r="K1543" s="9">
        <v>0.25088724285030201</v>
      </c>
      <c r="L1543" s="9">
        <v>0.38700000000000001</v>
      </c>
      <c r="N1543" s="32">
        <f>IF('System Design'!$F$8=1,'Hourly Demand and Generation'!G1543*'System Design'!$F$21,IF('System Design'!$F$8=2,'Hourly Demand and Generation'!H1543*'System Design'!$F$21,IF('System Design'!$F$8=3,'Hourly Demand and Generation'!I1543*'System Design'!$F$21)))</f>
        <v>0</v>
      </c>
      <c r="O1543" s="32">
        <f>IF('System Design'!$F$8=1,'Hourly Demand and Generation'!J1543*'System Design'!$F$22,IF('System Design'!$F$8=2,'Hourly Demand and Generation'!K1543*'System Design'!$F$22,IF('System Design'!$F$8=3,'Hourly Demand and Generation'!L1543*'System Design'!$F$22)))</f>
        <v>967.5</v>
      </c>
      <c r="Q1543" s="32">
        <f t="shared" si="343"/>
        <v>0</v>
      </c>
      <c r="R1543" s="32">
        <f t="shared" ref="R1543:R1606" si="348">IF($Q1543&lt;R1542+$V1543,IF(R1542+$V1543-$Q1543&gt;5400,5400,R1542+$V1543-$Q1543),0)</f>
        <v>5400</v>
      </c>
      <c r="S1543" s="32">
        <f t="shared" ref="S1543:S1606" si="349">IF(R1543&gt;0,0,$Q1543+$V1543-R1542)</f>
        <v>0</v>
      </c>
      <c r="T1543" s="32">
        <f t="shared" ref="T1543:T1606" si="350">IF($Q1543&lt;T1542+$V1543,IF(T1542+$V1543-$Q1543&gt;21600,21600,T1542+$V1543-$Q1543),0)</f>
        <v>21600</v>
      </c>
      <c r="U1543" s="32">
        <f t="shared" ref="U1543:U1606" si="351">IF(T1543&gt;0,0,$Q1543+$V1543-T1542)</f>
        <v>0</v>
      </c>
      <c r="V1543" s="32">
        <f t="shared" si="344"/>
        <v>742.5</v>
      </c>
      <c r="W1543" s="32">
        <f t="shared" ref="W1543:W1606" si="352">IF(R1543=5400,$V1543-(R1543-R1542),0)</f>
        <v>742.5</v>
      </c>
      <c r="X1543" s="32">
        <f t="shared" ref="X1543:X1606" si="353">IF(T1543=21600,$V1543-(T1543-T1542),0)</f>
        <v>742.5</v>
      </c>
    </row>
    <row r="1544" spans="1:24" x14ac:dyDescent="0.25">
      <c r="A1544" s="2"/>
      <c r="B1544" s="2" t="s">
        <v>4</v>
      </c>
      <c r="C1544" s="2">
        <f t="shared" si="345"/>
        <v>65</v>
      </c>
      <c r="D1544" s="2">
        <f t="shared" si="346"/>
        <v>4</v>
      </c>
      <c r="E1544" s="2">
        <f t="shared" si="347"/>
        <v>1540</v>
      </c>
      <c r="F1544" s="11">
        <v>270</v>
      </c>
      <c r="G1544" s="9">
        <v>0</v>
      </c>
      <c r="H1544" s="9">
        <v>0</v>
      </c>
      <c r="I1544" s="10">
        <v>0</v>
      </c>
      <c r="J1544" s="9">
        <v>0.27876360316700199</v>
      </c>
      <c r="K1544" s="9">
        <v>0.27876360316700199</v>
      </c>
      <c r="L1544" s="9">
        <v>0.43</v>
      </c>
      <c r="N1544" s="32">
        <f>IF('System Design'!$F$8=1,'Hourly Demand and Generation'!G1544*'System Design'!$F$21,IF('System Design'!$F$8=2,'Hourly Demand and Generation'!H1544*'System Design'!$F$21,IF('System Design'!$F$8=3,'Hourly Demand and Generation'!I1544*'System Design'!$F$21)))</f>
        <v>0</v>
      </c>
      <c r="O1544" s="32">
        <f>IF('System Design'!$F$8=1,'Hourly Demand and Generation'!J1544*'System Design'!$F$22,IF('System Design'!$F$8=2,'Hourly Demand and Generation'!K1544*'System Design'!$F$22,IF('System Design'!$F$8=3,'Hourly Demand and Generation'!L1544*'System Design'!$F$22)))</f>
        <v>1075</v>
      </c>
      <c r="Q1544" s="32">
        <f t="shared" si="343"/>
        <v>0</v>
      </c>
      <c r="R1544" s="32">
        <f t="shared" si="348"/>
        <v>5400</v>
      </c>
      <c r="S1544" s="32">
        <f t="shared" si="349"/>
        <v>0</v>
      </c>
      <c r="T1544" s="32">
        <f t="shared" si="350"/>
        <v>21600</v>
      </c>
      <c r="U1544" s="32">
        <f t="shared" si="351"/>
        <v>0</v>
      </c>
      <c r="V1544" s="32">
        <f t="shared" si="344"/>
        <v>805</v>
      </c>
      <c r="W1544" s="32">
        <f t="shared" si="352"/>
        <v>805</v>
      </c>
      <c r="X1544" s="32">
        <f t="shared" si="353"/>
        <v>805</v>
      </c>
    </row>
    <row r="1545" spans="1:24" x14ac:dyDescent="0.25">
      <c r="A1545" s="2"/>
      <c r="B1545" s="2" t="s">
        <v>4</v>
      </c>
      <c r="C1545" s="2">
        <f t="shared" si="345"/>
        <v>65</v>
      </c>
      <c r="D1545" s="2">
        <f t="shared" si="346"/>
        <v>5</v>
      </c>
      <c r="E1545" s="2">
        <f t="shared" si="347"/>
        <v>1541</v>
      </c>
      <c r="F1545" s="11">
        <v>292.5</v>
      </c>
      <c r="G1545" s="9">
        <v>0</v>
      </c>
      <c r="H1545" s="9">
        <v>2.5600000000000001E-2</v>
      </c>
      <c r="I1545" s="10">
        <v>5.1200000000000002E-2</v>
      </c>
      <c r="J1545" s="9">
        <v>0.22301088253360199</v>
      </c>
      <c r="K1545" s="9">
        <v>0.22301088253360199</v>
      </c>
      <c r="L1545" s="9">
        <v>0.34399999999999997</v>
      </c>
      <c r="N1545" s="32">
        <f>IF('System Design'!$F$8=1,'Hourly Demand and Generation'!G1545*'System Design'!$F$21,IF('System Design'!$F$8=2,'Hourly Demand and Generation'!H1545*'System Design'!$F$21,IF('System Design'!$F$8=3,'Hourly Demand and Generation'!I1545*'System Design'!$F$21)))</f>
        <v>25.6</v>
      </c>
      <c r="O1545" s="32">
        <f>IF('System Design'!$F$8=1,'Hourly Demand and Generation'!J1545*'System Design'!$F$22,IF('System Design'!$F$8=2,'Hourly Demand and Generation'!K1545*'System Design'!$F$22,IF('System Design'!$F$8=3,'Hourly Demand and Generation'!L1545*'System Design'!$F$22)))</f>
        <v>859.99999999999989</v>
      </c>
      <c r="Q1545" s="32">
        <f t="shared" si="343"/>
        <v>0</v>
      </c>
      <c r="R1545" s="32">
        <f t="shared" si="348"/>
        <v>5400</v>
      </c>
      <c r="S1545" s="32">
        <f t="shared" si="349"/>
        <v>0</v>
      </c>
      <c r="T1545" s="32">
        <f t="shared" si="350"/>
        <v>21600</v>
      </c>
      <c r="U1545" s="32">
        <f t="shared" si="351"/>
        <v>0</v>
      </c>
      <c r="V1545" s="32">
        <f t="shared" si="344"/>
        <v>593.09999999999991</v>
      </c>
      <c r="W1545" s="32">
        <f t="shared" si="352"/>
        <v>593.09999999999991</v>
      </c>
      <c r="X1545" s="32">
        <f t="shared" si="353"/>
        <v>593.09999999999991</v>
      </c>
    </row>
    <row r="1546" spans="1:24" x14ac:dyDescent="0.25">
      <c r="A1546" s="2"/>
      <c r="B1546" s="2" t="s">
        <v>4</v>
      </c>
      <c r="C1546" s="2">
        <f t="shared" si="345"/>
        <v>65</v>
      </c>
      <c r="D1546" s="2">
        <f t="shared" si="346"/>
        <v>6</v>
      </c>
      <c r="E1546" s="2">
        <f t="shared" si="347"/>
        <v>1542</v>
      </c>
      <c r="F1546" s="11">
        <v>315</v>
      </c>
      <c r="G1546" s="9">
        <v>5.1200000000000002E-2</v>
      </c>
      <c r="H1546" s="9">
        <v>0.08</v>
      </c>
      <c r="I1546" s="10">
        <v>0.10879999999999999</v>
      </c>
      <c r="J1546" s="9">
        <v>0.22301088253360199</v>
      </c>
      <c r="K1546" s="9">
        <v>0.22301088253360199</v>
      </c>
      <c r="L1546" s="9">
        <v>0.34399999999999997</v>
      </c>
      <c r="N1546" s="32">
        <f>IF('System Design'!$F$8=1,'Hourly Demand and Generation'!G1546*'System Design'!$F$21,IF('System Design'!$F$8=2,'Hourly Demand and Generation'!H1546*'System Design'!$F$21,IF('System Design'!$F$8=3,'Hourly Demand and Generation'!I1546*'System Design'!$F$21)))</f>
        <v>54.4</v>
      </c>
      <c r="O1546" s="32">
        <f>IF('System Design'!$F$8=1,'Hourly Demand and Generation'!J1546*'System Design'!$F$22,IF('System Design'!$F$8=2,'Hourly Demand and Generation'!K1546*'System Design'!$F$22,IF('System Design'!$F$8=3,'Hourly Demand and Generation'!L1546*'System Design'!$F$22)))</f>
        <v>859.99999999999989</v>
      </c>
      <c r="Q1546" s="32">
        <f t="shared" si="343"/>
        <v>0</v>
      </c>
      <c r="R1546" s="32">
        <f t="shared" si="348"/>
        <v>5400</v>
      </c>
      <c r="S1546" s="32">
        <f t="shared" si="349"/>
        <v>0</v>
      </c>
      <c r="T1546" s="32">
        <f t="shared" si="350"/>
        <v>21600</v>
      </c>
      <c r="U1546" s="32">
        <f t="shared" si="351"/>
        <v>0</v>
      </c>
      <c r="V1546" s="32">
        <f t="shared" si="344"/>
        <v>599.39999999999986</v>
      </c>
      <c r="W1546" s="32">
        <f t="shared" si="352"/>
        <v>599.39999999999986</v>
      </c>
      <c r="X1546" s="32">
        <f t="shared" si="353"/>
        <v>599.39999999999986</v>
      </c>
    </row>
    <row r="1547" spans="1:24" x14ac:dyDescent="0.25">
      <c r="A1547" s="2"/>
      <c r="B1547" s="2" t="s">
        <v>4</v>
      </c>
      <c r="C1547" s="2">
        <f t="shared" si="345"/>
        <v>65</v>
      </c>
      <c r="D1547" s="2">
        <f t="shared" si="346"/>
        <v>7</v>
      </c>
      <c r="E1547" s="2">
        <f t="shared" si="347"/>
        <v>1543</v>
      </c>
      <c r="F1547" s="11">
        <v>337.5</v>
      </c>
      <c r="G1547" s="9">
        <v>0.10879999999999999</v>
      </c>
      <c r="H1547" s="9">
        <v>0.13439999999999999</v>
      </c>
      <c r="I1547" s="10">
        <v>0.16</v>
      </c>
      <c r="J1547" s="9">
        <v>0.25088724285030201</v>
      </c>
      <c r="K1547" s="9">
        <v>0.25088724285030201</v>
      </c>
      <c r="L1547" s="9">
        <v>0.38700000000000001</v>
      </c>
      <c r="N1547" s="32">
        <f>IF('System Design'!$F$8=1,'Hourly Demand and Generation'!G1547*'System Design'!$F$21,IF('System Design'!$F$8=2,'Hourly Demand and Generation'!H1547*'System Design'!$F$21,IF('System Design'!$F$8=3,'Hourly Demand and Generation'!I1547*'System Design'!$F$21)))</f>
        <v>80</v>
      </c>
      <c r="O1547" s="32">
        <f>IF('System Design'!$F$8=1,'Hourly Demand and Generation'!J1547*'System Design'!$F$22,IF('System Design'!$F$8=2,'Hourly Demand and Generation'!K1547*'System Design'!$F$22,IF('System Design'!$F$8=3,'Hourly Demand and Generation'!L1547*'System Design'!$F$22)))</f>
        <v>967.5</v>
      </c>
      <c r="Q1547" s="32">
        <f t="shared" si="343"/>
        <v>0</v>
      </c>
      <c r="R1547" s="32">
        <f t="shared" si="348"/>
        <v>5400</v>
      </c>
      <c r="S1547" s="32">
        <f t="shared" si="349"/>
        <v>0</v>
      </c>
      <c r="T1547" s="32">
        <f t="shared" si="350"/>
        <v>21600</v>
      </c>
      <c r="U1547" s="32">
        <f t="shared" si="351"/>
        <v>0</v>
      </c>
      <c r="V1547" s="32">
        <f t="shared" si="344"/>
        <v>710</v>
      </c>
      <c r="W1547" s="32">
        <f t="shared" si="352"/>
        <v>710</v>
      </c>
      <c r="X1547" s="32">
        <f t="shared" si="353"/>
        <v>710</v>
      </c>
    </row>
    <row r="1548" spans="1:24" x14ac:dyDescent="0.25">
      <c r="A1548" s="2"/>
      <c r="B1548" s="2" t="s">
        <v>4</v>
      </c>
      <c r="C1548" s="2">
        <f t="shared" si="345"/>
        <v>65</v>
      </c>
      <c r="D1548" s="2">
        <f t="shared" si="346"/>
        <v>8</v>
      </c>
      <c r="E1548" s="2">
        <f t="shared" si="347"/>
        <v>1544</v>
      </c>
      <c r="F1548" s="11">
        <v>360</v>
      </c>
      <c r="G1548" s="9">
        <v>0.2112</v>
      </c>
      <c r="H1548" s="9">
        <v>0.24</v>
      </c>
      <c r="I1548" s="10">
        <v>0.26879999999999998</v>
      </c>
      <c r="J1548" s="9">
        <v>0.25088724285030201</v>
      </c>
      <c r="K1548" s="9">
        <v>0.25088724285030201</v>
      </c>
      <c r="L1548" s="9">
        <v>0.38700000000000001</v>
      </c>
      <c r="N1548" s="32">
        <f>IF('System Design'!$F$8=1,'Hourly Demand and Generation'!G1548*'System Design'!$F$21,IF('System Design'!$F$8=2,'Hourly Demand and Generation'!H1548*'System Design'!$F$21,IF('System Design'!$F$8=3,'Hourly Demand and Generation'!I1548*'System Design'!$F$21)))</f>
        <v>134.4</v>
      </c>
      <c r="O1548" s="32">
        <f>IF('System Design'!$F$8=1,'Hourly Demand and Generation'!J1548*'System Design'!$F$22,IF('System Design'!$F$8=2,'Hourly Demand and Generation'!K1548*'System Design'!$F$22,IF('System Design'!$F$8=3,'Hourly Demand and Generation'!L1548*'System Design'!$F$22)))</f>
        <v>967.5</v>
      </c>
      <c r="Q1548" s="32">
        <f t="shared" si="343"/>
        <v>0</v>
      </c>
      <c r="R1548" s="32">
        <f t="shared" si="348"/>
        <v>5400</v>
      </c>
      <c r="S1548" s="32">
        <f t="shared" si="349"/>
        <v>0</v>
      </c>
      <c r="T1548" s="32">
        <f t="shared" si="350"/>
        <v>21600</v>
      </c>
      <c r="U1548" s="32">
        <f t="shared" si="351"/>
        <v>0</v>
      </c>
      <c r="V1548" s="32">
        <f t="shared" si="344"/>
        <v>741.90000000000009</v>
      </c>
      <c r="W1548" s="32">
        <f t="shared" si="352"/>
        <v>741.90000000000009</v>
      </c>
      <c r="X1548" s="32">
        <f t="shared" si="353"/>
        <v>741.90000000000009</v>
      </c>
    </row>
    <row r="1549" spans="1:24" x14ac:dyDescent="0.25">
      <c r="A1549" s="2"/>
      <c r="B1549" s="2" t="s">
        <v>4</v>
      </c>
      <c r="C1549" s="2">
        <f t="shared" si="345"/>
        <v>65</v>
      </c>
      <c r="D1549" s="2">
        <f t="shared" si="346"/>
        <v>9</v>
      </c>
      <c r="E1549" s="2">
        <f t="shared" si="347"/>
        <v>1545</v>
      </c>
      <c r="F1549" s="11">
        <v>360</v>
      </c>
      <c r="G1549" s="9">
        <v>0.32</v>
      </c>
      <c r="H1549" s="9">
        <v>0.34560000000000002</v>
      </c>
      <c r="I1549" s="10">
        <v>0.37119999999999997</v>
      </c>
      <c r="J1549" s="9">
        <v>0.22301088253360199</v>
      </c>
      <c r="K1549" s="9">
        <v>0.22301088253360199</v>
      </c>
      <c r="L1549" s="9">
        <v>0.34399999999999997</v>
      </c>
      <c r="N1549" s="32">
        <f>IF('System Design'!$F$8=1,'Hourly Demand and Generation'!G1549*'System Design'!$F$21,IF('System Design'!$F$8=2,'Hourly Demand and Generation'!H1549*'System Design'!$F$21,IF('System Design'!$F$8=3,'Hourly Demand and Generation'!I1549*'System Design'!$F$21)))</f>
        <v>185.6</v>
      </c>
      <c r="O1549" s="32">
        <f>IF('System Design'!$F$8=1,'Hourly Demand and Generation'!J1549*'System Design'!$F$22,IF('System Design'!$F$8=2,'Hourly Demand and Generation'!K1549*'System Design'!$F$22,IF('System Design'!$F$8=3,'Hourly Demand and Generation'!L1549*'System Design'!$F$22)))</f>
        <v>859.99999999999989</v>
      </c>
      <c r="Q1549" s="32">
        <f t="shared" si="343"/>
        <v>0</v>
      </c>
      <c r="R1549" s="32">
        <f t="shared" si="348"/>
        <v>5400</v>
      </c>
      <c r="S1549" s="32">
        <f t="shared" si="349"/>
        <v>0</v>
      </c>
      <c r="T1549" s="32">
        <f t="shared" si="350"/>
        <v>21600</v>
      </c>
      <c r="U1549" s="32">
        <f t="shared" si="351"/>
        <v>0</v>
      </c>
      <c r="V1549" s="32">
        <f t="shared" si="344"/>
        <v>685.59999999999991</v>
      </c>
      <c r="W1549" s="32">
        <f t="shared" si="352"/>
        <v>685.59999999999991</v>
      </c>
      <c r="X1549" s="32">
        <f t="shared" si="353"/>
        <v>685.59999999999991</v>
      </c>
    </row>
    <row r="1550" spans="1:24" x14ac:dyDescent="0.25">
      <c r="A1550" s="2"/>
      <c r="B1550" s="2" t="s">
        <v>4</v>
      </c>
      <c r="C1550" s="2">
        <f t="shared" si="345"/>
        <v>65</v>
      </c>
      <c r="D1550" s="2">
        <f t="shared" si="346"/>
        <v>10</v>
      </c>
      <c r="E1550" s="2">
        <f t="shared" si="347"/>
        <v>1546</v>
      </c>
      <c r="F1550" s="11">
        <v>351</v>
      </c>
      <c r="G1550" s="9">
        <v>0.42880000000000001</v>
      </c>
      <c r="H1550" s="9">
        <v>0.45440000000000003</v>
      </c>
      <c r="I1550" s="10">
        <v>0.48</v>
      </c>
      <c r="J1550" s="9">
        <v>0.25088724285030201</v>
      </c>
      <c r="K1550" s="9">
        <v>0.25088724285030201</v>
      </c>
      <c r="L1550" s="9">
        <v>0.38700000000000001</v>
      </c>
      <c r="N1550" s="32">
        <f>IF('System Design'!$F$8=1,'Hourly Demand and Generation'!G1550*'System Design'!$F$21,IF('System Design'!$F$8=2,'Hourly Demand and Generation'!H1550*'System Design'!$F$21,IF('System Design'!$F$8=3,'Hourly Demand and Generation'!I1550*'System Design'!$F$21)))</f>
        <v>240</v>
      </c>
      <c r="O1550" s="32">
        <f>IF('System Design'!$F$8=1,'Hourly Demand and Generation'!J1550*'System Design'!$F$22,IF('System Design'!$F$8=2,'Hourly Demand and Generation'!K1550*'System Design'!$F$22,IF('System Design'!$F$8=3,'Hourly Demand and Generation'!L1550*'System Design'!$F$22)))</f>
        <v>967.5</v>
      </c>
      <c r="Q1550" s="32">
        <f t="shared" si="343"/>
        <v>0</v>
      </c>
      <c r="R1550" s="32">
        <f t="shared" si="348"/>
        <v>5400</v>
      </c>
      <c r="S1550" s="32">
        <f t="shared" si="349"/>
        <v>0</v>
      </c>
      <c r="T1550" s="32">
        <f t="shared" si="350"/>
        <v>21600</v>
      </c>
      <c r="U1550" s="32">
        <f t="shared" si="351"/>
        <v>0</v>
      </c>
      <c r="V1550" s="32">
        <f t="shared" si="344"/>
        <v>856.5</v>
      </c>
      <c r="W1550" s="32">
        <f t="shared" si="352"/>
        <v>856.5</v>
      </c>
      <c r="X1550" s="32">
        <f t="shared" si="353"/>
        <v>856.5</v>
      </c>
    </row>
    <row r="1551" spans="1:24" x14ac:dyDescent="0.25">
      <c r="A1551" s="2"/>
      <c r="B1551" s="2" t="s">
        <v>4</v>
      </c>
      <c r="C1551" s="2">
        <f t="shared" si="345"/>
        <v>65</v>
      </c>
      <c r="D1551" s="2">
        <f t="shared" si="346"/>
        <v>11</v>
      </c>
      <c r="E1551" s="2">
        <f t="shared" si="347"/>
        <v>1547</v>
      </c>
      <c r="F1551" s="11">
        <v>346.5</v>
      </c>
      <c r="G1551" s="9">
        <v>0.53120000000000001</v>
      </c>
      <c r="H1551" s="9">
        <v>0.56000000000000005</v>
      </c>
      <c r="I1551" s="10">
        <v>0.58879999999999999</v>
      </c>
      <c r="J1551" s="9">
        <v>0.22301088253360199</v>
      </c>
      <c r="K1551" s="9">
        <v>0.22301088253360199</v>
      </c>
      <c r="L1551" s="9">
        <v>0.34399999999999997</v>
      </c>
      <c r="N1551" s="32">
        <f>IF('System Design'!$F$8=1,'Hourly Demand and Generation'!G1551*'System Design'!$F$21,IF('System Design'!$F$8=2,'Hourly Demand and Generation'!H1551*'System Design'!$F$21,IF('System Design'!$F$8=3,'Hourly Demand and Generation'!I1551*'System Design'!$F$21)))</f>
        <v>294.39999999999998</v>
      </c>
      <c r="O1551" s="32">
        <f>IF('System Design'!$F$8=1,'Hourly Demand and Generation'!J1551*'System Design'!$F$22,IF('System Design'!$F$8=2,'Hourly Demand and Generation'!K1551*'System Design'!$F$22,IF('System Design'!$F$8=3,'Hourly Demand and Generation'!L1551*'System Design'!$F$22)))</f>
        <v>859.99999999999989</v>
      </c>
      <c r="Q1551" s="32">
        <f t="shared" si="343"/>
        <v>0</v>
      </c>
      <c r="R1551" s="32">
        <f t="shared" si="348"/>
        <v>5400</v>
      </c>
      <c r="S1551" s="32">
        <f t="shared" si="349"/>
        <v>0</v>
      </c>
      <c r="T1551" s="32">
        <f t="shared" si="350"/>
        <v>21600</v>
      </c>
      <c r="U1551" s="32">
        <f t="shared" si="351"/>
        <v>0</v>
      </c>
      <c r="V1551" s="32">
        <f t="shared" si="344"/>
        <v>807.89999999999986</v>
      </c>
      <c r="W1551" s="32">
        <f t="shared" si="352"/>
        <v>807.89999999999986</v>
      </c>
      <c r="X1551" s="32">
        <f t="shared" si="353"/>
        <v>807.89999999999986</v>
      </c>
    </row>
    <row r="1552" spans="1:24" x14ac:dyDescent="0.25">
      <c r="A1552" s="2"/>
      <c r="B1552" s="2" t="s">
        <v>4</v>
      </c>
      <c r="C1552" s="2">
        <f t="shared" si="345"/>
        <v>65</v>
      </c>
      <c r="D1552" s="2">
        <f t="shared" si="346"/>
        <v>12</v>
      </c>
      <c r="E1552" s="2">
        <f t="shared" si="347"/>
        <v>1548</v>
      </c>
      <c r="F1552" s="11">
        <v>346.5</v>
      </c>
      <c r="G1552" s="9">
        <v>0.64</v>
      </c>
      <c r="H1552" s="9">
        <v>0.64</v>
      </c>
      <c r="I1552" s="10">
        <v>0.64</v>
      </c>
      <c r="J1552" s="9">
        <v>0.209072702375251</v>
      </c>
      <c r="K1552" s="9">
        <v>0.209072702375251</v>
      </c>
      <c r="L1552" s="9">
        <v>0.32250000000000001</v>
      </c>
      <c r="N1552" s="32">
        <f>IF('System Design'!$F$8=1,'Hourly Demand and Generation'!G1552*'System Design'!$F$21,IF('System Design'!$F$8=2,'Hourly Demand and Generation'!H1552*'System Design'!$F$21,IF('System Design'!$F$8=3,'Hourly Demand and Generation'!I1552*'System Design'!$F$21)))</f>
        <v>320</v>
      </c>
      <c r="O1552" s="32">
        <f>IF('System Design'!$F$8=1,'Hourly Demand and Generation'!J1552*'System Design'!$F$22,IF('System Design'!$F$8=2,'Hourly Demand and Generation'!K1552*'System Design'!$F$22,IF('System Design'!$F$8=3,'Hourly Demand and Generation'!L1552*'System Design'!$F$22)))</f>
        <v>806.25</v>
      </c>
      <c r="Q1552" s="32">
        <f t="shared" si="343"/>
        <v>0</v>
      </c>
      <c r="R1552" s="32">
        <f t="shared" si="348"/>
        <v>5400</v>
      </c>
      <c r="S1552" s="32">
        <f t="shared" si="349"/>
        <v>0</v>
      </c>
      <c r="T1552" s="32">
        <f t="shared" si="350"/>
        <v>21600</v>
      </c>
      <c r="U1552" s="32">
        <f t="shared" si="351"/>
        <v>0</v>
      </c>
      <c r="V1552" s="32">
        <f t="shared" si="344"/>
        <v>779.75</v>
      </c>
      <c r="W1552" s="32">
        <f t="shared" si="352"/>
        <v>779.75</v>
      </c>
      <c r="X1552" s="32">
        <f t="shared" si="353"/>
        <v>779.75</v>
      </c>
    </row>
    <row r="1553" spans="1:24" x14ac:dyDescent="0.25">
      <c r="A1553" s="2"/>
      <c r="B1553" s="2" t="s">
        <v>4</v>
      </c>
      <c r="C1553" s="2">
        <f t="shared" si="345"/>
        <v>65</v>
      </c>
      <c r="D1553" s="2">
        <f t="shared" si="346"/>
        <v>13</v>
      </c>
      <c r="E1553" s="2">
        <f t="shared" si="347"/>
        <v>1549</v>
      </c>
      <c r="F1553" s="11">
        <v>360</v>
      </c>
      <c r="G1553" s="9">
        <v>0.53120000000000001</v>
      </c>
      <c r="H1553" s="9">
        <v>0.56000000000000005</v>
      </c>
      <c r="I1553" s="10">
        <v>0.58879999999999999</v>
      </c>
      <c r="J1553" s="9">
        <v>0.22301088253360199</v>
      </c>
      <c r="K1553" s="9">
        <v>0.22301088253360199</v>
      </c>
      <c r="L1553" s="9">
        <v>0.34399999999999997</v>
      </c>
      <c r="N1553" s="32">
        <f>IF('System Design'!$F$8=1,'Hourly Demand and Generation'!G1553*'System Design'!$F$21,IF('System Design'!$F$8=2,'Hourly Demand and Generation'!H1553*'System Design'!$F$21,IF('System Design'!$F$8=3,'Hourly Demand and Generation'!I1553*'System Design'!$F$21)))</f>
        <v>294.39999999999998</v>
      </c>
      <c r="O1553" s="32">
        <f>IF('System Design'!$F$8=1,'Hourly Demand and Generation'!J1553*'System Design'!$F$22,IF('System Design'!$F$8=2,'Hourly Demand and Generation'!K1553*'System Design'!$F$22,IF('System Design'!$F$8=3,'Hourly Demand and Generation'!L1553*'System Design'!$F$22)))</f>
        <v>859.99999999999989</v>
      </c>
      <c r="Q1553" s="32">
        <f t="shared" si="343"/>
        <v>0</v>
      </c>
      <c r="R1553" s="32">
        <f t="shared" si="348"/>
        <v>5400</v>
      </c>
      <c r="S1553" s="32">
        <f t="shared" si="349"/>
        <v>0</v>
      </c>
      <c r="T1553" s="32">
        <f t="shared" si="350"/>
        <v>21600</v>
      </c>
      <c r="U1553" s="32">
        <f t="shared" si="351"/>
        <v>0</v>
      </c>
      <c r="V1553" s="32">
        <f t="shared" si="344"/>
        <v>794.39999999999986</v>
      </c>
      <c r="W1553" s="32">
        <f t="shared" si="352"/>
        <v>794.39999999999986</v>
      </c>
      <c r="X1553" s="32">
        <f t="shared" si="353"/>
        <v>794.39999999999986</v>
      </c>
    </row>
    <row r="1554" spans="1:24" x14ac:dyDescent="0.25">
      <c r="A1554" s="2"/>
      <c r="B1554" s="2" t="s">
        <v>4</v>
      </c>
      <c r="C1554" s="2">
        <f t="shared" si="345"/>
        <v>65</v>
      </c>
      <c r="D1554" s="2">
        <f t="shared" si="346"/>
        <v>14</v>
      </c>
      <c r="E1554" s="2">
        <f t="shared" si="347"/>
        <v>1550</v>
      </c>
      <c r="F1554" s="11">
        <v>360</v>
      </c>
      <c r="G1554" s="9">
        <v>0.42880000000000001</v>
      </c>
      <c r="H1554" s="9">
        <v>0.45440000000000003</v>
      </c>
      <c r="I1554" s="10">
        <v>0.48</v>
      </c>
      <c r="J1554" s="9">
        <v>0.23694906269195201</v>
      </c>
      <c r="K1554" s="9">
        <v>0.23694906269195201</v>
      </c>
      <c r="L1554" s="9">
        <v>0.36549999999999999</v>
      </c>
      <c r="N1554" s="32">
        <f>IF('System Design'!$F$8=1,'Hourly Demand and Generation'!G1554*'System Design'!$F$21,IF('System Design'!$F$8=2,'Hourly Demand and Generation'!H1554*'System Design'!$F$21,IF('System Design'!$F$8=3,'Hourly Demand and Generation'!I1554*'System Design'!$F$21)))</f>
        <v>240</v>
      </c>
      <c r="O1554" s="32">
        <f>IF('System Design'!$F$8=1,'Hourly Demand and Generation'!J1554*'System Design'!$F$22,IF('System Design'!$F$8=2,'Hourly Demand and Generation'!K1554*'System Design'!$F$22,IF('System Design'!$F$8=3,'Hourly Demand and Generation'!L1554*'System Design'!$F$22)))</f>
        <v>913.75</v>
      </c>
      <c r="Q1554" s="32">
        <f t="shared" si="343"/>
        <v>0</v>
      </c>
      <c r="R1554" s="32">
        <f t="shared" si="348"/>
        <v>5400</v>
      </c>
      <c r="S1554" s="32">
        <f t="shared" si="349"/>
        <v>0</v>
      </c>
      <c r="T1554" s="32">
        <f t="shared" si="350"/>
        <v>21600</v>
      </c>
      <c r="U1554" s="32">
        <f t="shared" si="351"/>
        <v>0</v>
      </c>
      <c r="V1554" s="32">
        <f t="shared" si="344"/>
        <v>793.75</v>
      </c>
      <c r="W1554" s="32">
        <f t="shared" si="352"/>
        <v>793.75</v>
      </c>
      <c r="X1554" s="32">
        <f t="shared" si="353"/>
        <v>793.75</v>
      </c>
    </row>
    <row r="1555" spans="1:24" x14ac:dyDescent="0.25">
      <c r="A1555" s="2"/>
      <c r="B1555" s="2" t="s">
        <v>4</v>
      </c>
      <c r="C1555" s="2">
        <f t="shared" si="345"/>
        <v>65</v>
      </c>
      <c r="D1555" s="2">
        <f t="shared" si="346"/>
        <v>15</v>
      </c>
      <c r="E1555" s="2">
        <f t="shared" si="347"/>
        <v>1551</v>
      </c>
      <c r="F1555" s="11">
        <v>382.5</v>
      </c>
      <c r="G1555" s="9">
        <v>0.32</v>
      </c>
      <c r="H1555" s="9">
        <v>0.34560000000000002</v>
      </c>
      <c r="I1555" s="10">
        <v>0.37119999999999997</v>
      </c>
      <c r="J1555" s="9">
        <v>0.25088724285030201</v>
      </c>
      <c r="K1555" s="9">
        <v>0.25088724285030201</v>
      </c>
      <c r="L1555" s="9">
        <v>0.38700000000000001</v>
      </c>
      <c r="N1555" s="32">
        <f>IF('System Design'!$F$8=1,'Hourly Demand and Generation'!G1555*'System Design'!$F$21,IF('System Design'!$F$8=2,'Hourly Demand and Generation'!H1555*'System Design'!$F$21,IF('System Design'!$F$8=3,'Hourly Demand and Generation'!I1555*'System Design'!$F$21)))</f>
        <v>185.6</v>
      </c>
      <c r="O1555" s="32">
        <f>IF('System Design'!$F$8=1,'Hourly Demand and Generation'!J1555*'System Design'!$F$22,IF('System Design'!$F$8=2,'Hourly Demand and Generation'!K1555*'System Design'!$F$22,IF('System Design'!$F$8=3,'Hourly Demand and Generation'!L1555*'System Design'!$F$22)))</f>
        <v>967.5</v>
      </c>
      <c r="Q1555" s="32">
        <f t="shared" si="343"/>
        <v>0</v>
      </c>
      <c r="R1555" s="32">
        <f t="shared" si="348"/>
        <v>5400</v>
      </c>
      <c r="S1555" s="32">
        <f t="shared" si="349"/>
        <v>0</v>
      </c>
      <c r="T1555" s="32">
        <f t="shared" si="350"/>
        <v>21600</v>
      </c>
      <c r="U1555" s="32">
        <f t="shared" si="351"/>
        <v>0</v>
      </c>
      <c r="V1555" s="32">
        <f t="shared" si="344"/>
        <v>770.59999999999991</v>
      </c>
      <c r="W1555" s="32">
        <f t="shared" si="352"/>
        <v>770.59999999999991</v>
      </c>
      <c r="X1555" s="32">
        <f t="shared" si="353"/>
        <v>770.59999999999991</v>
      </c>
    </row>
    <row r="1556" spans="1:24" x14ac:dyDescent="0.25">
      <c r="A1556" s="2"/>
      <c r="B1556" s="2" t="s">
        <v>4</v>
      </c>
      <c r="C1556" s="2">
        <f t="shared" si="345"/>
        <v>65</v>
      </c>
      <c r="D1556" s="2">
        <f t="shared" si="346"/>
        <v>16</v>
      </c>
      <c r="E1556" s="2">
        <f t="shared" si="347"/>
        <v>1552</v>
      </c>
      <c r="F1556" s="11">
        <v>405</v>
      </c>
      <c r="G1556" s="9">
        <v>0.2112</v>
      </c>
      <c r="H1556" s="9">
        <v>0.24</v>
      </c>
      <c r="I1556" s="10">
        <v>0.26879999999999998</v>
      </c>
      <c r="J1556" s="9">
        <v>0.25088724285030201</v>
      </c>
      <c r="K1556" s="9">
        <v>0.25088724285030201</v>
      </c>
      <c r="L1556" s="9">
        <v>0.38700000000000001</v>
      </c>
      <c r="N1556" s="32">
        <f>IF('System Design'!$F$8=1,'Hourly Demand and Generation'!G1556*'System Design'!$F$21,IF('System Design'!$F$8=2,'Hourly Demand and Generation'!H1556*'System Design'!$F$21,IF('System Design'!$F$8=3,'Hourly Demand and Generation'!I1556*'System Design'!$F$21)))</f>
        <v>134.4</v>
      </c>
      <c r="O1556" s="32">
        <f>IF('System Design'!$F$8=1,'Hourly Demand and Generation'!J1556*'System Design'!$F$22,IF('System Design'!$F$8=2,'Hourly Demand and Generation'!K1556*'System Design'!$F$22,IF('System Design'!$F$8=3,'Hourly Demand and Generation'!L1556*'System Design'!$F$22)))</f>
        <v>967.5</v>
      </c>
      <c r="Q1556" s="32">
        <f t="shared" si="343"/>
        <v>0</v>
      </c>
      <c r="R1556" s="32">
        <f t="shared" si="348"/>
        <v>5400</v>
      </c>
      <c r="S1556" s="32">
        <f t="shared" si="349"/>
        <v>0</v>
      </c>
      <c r="T1556" s="32">
        <f t="shared" si="350"/>
        <v>21600</v>
      </c>
      <c r="U1556" s="32">
        <f t="shared" si="351"/>
        <v>0</v>
      </c>
      <c r="V1556" s="32">
        <f t="shared" si="344"/>
        <v>696.90000000000009</v>
      </c>
      <c r="W1556" s="32">
        <f t="shared" si="352"/>
        <v>696.90000000000009</v>
      </c>
      <c r="X1556" s="32">
        <f t="shared" si="353"/>
        <v>696.90000000000009</v>
      </c>
    </row>
    <row r="1557" spans="1:24" x14ac:dyDescent="0.25">
      <c r="A1557" s="2"/>
      <c r="B1557" s="2" t="s">
        <v>4</v>
      </c>
      <c r="C1557" s="2">
        <f t="shared" si="345"/>
        <v>65</v>
      </c>
      <c r="D1557" s="2">
        <f t="shared" si="346"/>
        <v>17</v>
      </c>
      <c r="E1557" s="2">
        <f t="shared" si="347"/>
        <v>1553</v>
      </c>
      <c r="F1557" s="11">
        <v>427.5</v>
      </c>
      <c r="G1557" s="9">
        <v>0.10879999999999999</v>
      </c>
      <c r="H1557" s="9">
        <v>0.13439999999999999</v>
      </c>
      <c r="I1557" s="10">
        <v>0.16</v>
      </c>
      <c r="J1557" s="9">
        <v>0.27876360316700199</v>
      </c>
      <c r="K1557" s="9">
        <v>0.27876360316700199</v>
      </c>
      <c r="L1557" s="9">
        <v>0.43</v>
      </c>
      <c r="N1557" s="32">
        <f>IF('System Design'!$F$8=1,'Hourly Demand and Generation'!G1557*'System Design'!$F$21,IF('System Design'!$F$8=2,'Hourly Demand and Generation'!H1557*'System Design'!$F$21,IF('System Design'!$F$8=3,'Hourly Demand and Generation'!I1557*'System Design'!$F$21)))</f>
        <v>80</v>
      </c>
      <c r="O1557" s="32">
        <f>IF('System Design'!$F$8=1,'Hourly Demand and Generation'!J1557*'System Design'!$F$22,IF('System Design'!$F$8=2,'Hourly Demand and Generation'!K1557*'System Design'!$F$22,IF('System Design'!$F$8=3,'Hourly Demand and Generation'!L1557*'System Design'!$F$22)))</f>
        <v>1075</v>
      </c>
      <c r="Q1557" s="32">
        <f t="shared" si="343"/>
        <v>0</v>
      </c>
      <c r="R1557" s="32">
        <f t="shared" si="348"/>
        <v>5400</v>
      </c>
      <c r="S1557" s="32">
        <f t="shared" si="349"/>
        <v>0</v>
      </c>
      <c r="T1557" s="32">
        <f t="shared" si="350"/>
        <v>21600</v>
      </c>
      <c r="U1557" s="32">
        <f t="shared" si="351"/>
        <v>0</v>
      </c>
      <c r="V1557" s="32">
        <f t="shared" si="344"/>
        <v>727.5</v>
      </c>
      <c r="W1557" s="32">
        <f t="shared" si="352"/>
        <v>727.5</v>
      </c>
      <c r="X1557" s="32">
        <f t="shared" si="353"/>
        <v>727.5</v>
      </c>
    </row>
    <row r="1558" spans="1:24" x14ac:dyDescent="0.25">
      <c r="A1558" s="2"/>
      <c r="B1558" s="2" t="s">
        <v>4</v>
      </c>
      <c r="C1558" s="2">
        <f t="shared" si="345"/>
        <v>65</v>
      </c>
      <c r="D1558" s="2">
        <f t="shared" si="346"/>
        <v>18</v>
      </c>
      <c r="E1558" s="2">
        <f t="shared" si="347"/>
        <v>1554</v>
      </c>
      <c r="F1558" s="11">
        <v>450</v>
      </c>
      <c r="G1558" s="9">
        <v>5.1200000000000002E-2</v>
      </c>
      <c r="H1558" s="9">
        <v>0.08</v>
      </c>
      <c r="I1558" s="10">
        <v>0.10879999999999999</v>
      </c>
      <c r="J1558" s="9">
        <v>0.26482542300865197</v>
      </c>
      <c r="K1558" s="9">
        <v>0.26482542300865197</v>
      </c>
      <c r="L1558" s="9">
        <v>0.40849999999999997</v>
      </c>
      <c r="N1558" s="32">
        <f>IF('System Design'!$F$8=1,'Hourly Demand and Generation'!G1558*'System Design'!$F$21,IF('System Design'!$F$8=2,'Hourly Demand and Generation'!H1558*'System Design'!$F$21,IF('System Design'!$F$8=3,'Hourly Demand and Generation'!I1558*'System Design'!$F$21)))</f>
        <v>54.4</v>
      </c>
      <c r="O1558" s="32">
        <f>IF('System Design'!$F$8=1,'Hourly Demand and Generation'!J1558*'System Design'!$F$22,IF('System Design'!$F$8=2,'Hourly Demand and Generation'!K1558*'System Design'!$F$22,IF('System Design'!$F$8=3,'Hourly Demand and Generation'!L1558*'System Design'!$F$22)))</f>
        <v>1021.2499999999999</v>
      </c>
      <c r="Q1558" s="32">
        <f t="shared" si="343"/>
        <v>0</v>
      </c>
      <c r="R1558" s="32">
        <f t="shared" si="348"/>
        <v>5400</v>
      </c>
      <c r="S1558" s="32">
        <f t="shared" si="349"/>
        <v>0</v>
      </c>
      <c r="T1558" s="32">
        <f t="shared" si="350"/>
        <v>21600</v>
      </c>
      <c r="U1558" s="32">
        <f t="shared" si="351"/>
        <v>0</v>
      </c>
      <c r="V1558" s="32">
        <f t="shared" si="344"/>
        <v>625.64999999999986</v>
      </c>
      <c r="W1558" s="32">
        <f t="shared" si="352"/>
        <v>625.64999999999986</v>
      </c>
      <c r="X1558" s="32">
        <f t="shared" si="353"/>
        <v>625.64999999999986</v>
      </c>
    </row>
    <row r="1559" spans="1:24" x14ac:dyDescent="0.25">
      <c r="A1559" s="2"/>
      <c r="B1559" s="2" t="s">
        <v>4</v>
      </c>
      <c r="C1559" s="2">
        <f t="shared" si="345"/>
        <v>65</v>
      </c>
      <c r="D1559" s="2">
        <f t="shared" si="346"/>
        <v>19</v>
      </c>
      <c r="E1559" s="2">
        <f t="shared" si="347"/>
        <v>1555</v>
      </c>
      <c r="F1559" s="11">
        <v>436.5</v>
      </c>
      <c r="G1559" s="9">
        <v>0</v>
      </c>
      <c r="H1559" s="9">
        <v>2.5600000000000001E-2</v>
      </c>
      <c r="I1559" s="9">
        <v>5.1200000000000002E-2</v>
      </c>
      <c r="J1559" s="9">
        <v>0.25088724285030201</v>
      </c>
      <c r="K1559" s="9">
        <v>0.25088724285030201</v>
      </c>
      <c r="L1559" s="9">
        <v>0.38700000000000001</v>
      </c>
      <c r="N1559" s="32">
        <f>IF('System Design'!$F$8=1,'Hourly Demand and Generation'!G1559*'System Design'!$F$21,IF('System Design'!$F$8=2,'Hourly Demand and Generation'!H1559*'System Design'!$F$21,IF('System Design'!$F$8=3,'Hourly Demand and Generation'!I1559*'System Design'!$F$21)))</f>
        <v>25.6</v>
      </c>
      <c r="O1559" s="32">
        <f>IF('System Design'!$F$8=1,'Hourly Demand and Generation'!J1559*'System Design'!$F$22,IF('System Design'!$F$8=2,'Hourly Demand and Generation'!K1559*'System Design'!$F$22,IF('System Design'!$F$8=3,'Hourly Demand and Generation'!L1559*'System Design'!$F$22)))</f>
        <v>967.5</v>
      </c>
      <c r="Q1559" s="32">
        <f t="shared" si="343"/>
        <v>0</v>
      </c>
      <c r="R1559" s="32">
        <f t="shared" si="348"/>
        <v>5400</v>
      </c>
      <c r="S1559" s="32">
        <f t="shared" si="349"/>
        <v>0</v>
      </c>
      <c r="T1559" s="32">
        <f t="shared" si="350"/>
        <v>21600</v>
      </c>
      <c r="U1559" s="32">
        <f t="shared" si="351"/>
        <v>0</v>
      </c>
      <c r="V1559" s="32">
        <f t="shared" si="344"/>
        <v>556.6</v>
      </c>
      <c r="W1559" s="32">
        <f t="shared" si="352"/>
        <v>556.6</v>
      </c>
      <c r="X1559" s="32">
        <f t="shared" si="353"/>
        <v>556.6</v>
      </c>
    </row>
    <row r="1560" spans="1:24" x14ac:dyDescent="0.25">
      <c r="A1560" s="2"/>
      <c r="B1560" s="2" t="s">
        <v>4</v>
      </c>
      <c r="C1560" s="2">
        <f t="shared" si="345"/>
        <v>65</v>
      </c>
      <c r="D1560" s="2">
        <f t="shared" si="346"/>
        <v>20</v>
      </c>
      <c r="E1560" s="2">
        <f t="shared" si="347"/>
        <v>1556</v>
      </c>
      <c r="F1560" s="11">
        <v>427.5</v>
      </c>
      <c r="G1560" s="9">
        <v>0</v>
      </c>
      <c r="H1560" s="9">
        <v>0</v>
      </c>
      <c r="I1560" s="10">
        <v>0</v>
      </c>
      <c r="J1560" s="9">
        <v>0.25088724285030201</v>
      </c>
      <c r="K1560" s="9">
        <v>0.25088724285030201</v>
      </c>
      <c r="L1560" s="9">
        <v>0.38700000000000001</v>
      </c>
      <c r="N1560" s="32">
        <f>IF('System Design'!$F$8=1,'Hourly Demand and Generation'!G1560*'System Design'!$F$21,IF('System Design'!$F$8=2,'Hourly Demand and Generation'!H1560*'System Design'!$F$21,IF('System Design'!$F$8=3,'Hourly Demand and Generation'!I1560*'System Design'!$F$21)))</f>
        <v>0</v>
      </c>
      <c r="O1560" s="32">
        <f>IF('System Design'!$F$8=1,'Hourly Demand and Generation'!J1560*'System Design'!$F$22,IF('System Design'!$F$8=2,'Hourly Demand and Generation'!K1560*'System Design'!$F$22,IF('System Design'!$F$8=3,'Hourly Demand and Generation'!L1560*'System Design'!$F$22)))</f>
        <v>967.5</v>
      </c>
      <c r="Q1560" s="32">
        <f t="shared" si="343"/>
        <v>0</v>
      </c>
      <c r="R1560" s="32">
        <f t="shared" si="348"/>
        <v>5400</v>
      </c>
      <c r="S1560" s="32">
        <f t="shared" si="349"/>
        <v>0</v>
      </c>
      <c r="T1560" s="32">
        <f t="shared" si="350"/>
        <v>21600</v>
      </c>
      <c r="U1560" s="32">
        <f t="shared" si="351"/>
        <v>0</v>
      </c>
      <c r="V1560" s="32">
        <f t="shared" si="344"/>
        <v>540</v>
      </c>
      <c r="W1560" s="32">
        <f t="shared" si="352"/>
        <v>540</v>
      </c>
      <c r="X1560" s="32">
        <f t="shared" si="353"/>
        <v>540</v>
      </c>
    </row>
    <row r="1561" spans="1:24" x14ac:dyDescent="0.25">
      <c r="A1561" s="2"/>
      <c r="B1561" s="2" t="s">
        <v>4</v>
      </c>
      <c r="C1561" s="2">
        <f t="shared" si="345"/>
        <v>65</v>
      </c>
      <c r="D1561" s="2">
        <f t="shared" si="346"/>
        <v>21</v>
      </c>
      <c r="E1561" s="2">
        <f t="shared" si="347"/>
        <v>1557</v>
      </c>
      <c r="F1561" s="11">
        <v>405</v>
      </c>
      <c r="G1561" s="9">
        <v>0</v>
      </c>
      <c r="H1561" s="9">
        <v>0</v>
      </c>
      <c r="I1561" s="10">
        <v>0</v>
      </c>
      <c r="J1561" s="9">
        <v>0.25088724285030201</v>
      </c>
      <c r="K1561" s="9">
        <v>0.25088724285030201</v>
      </c>
      <c r="L1561" s="9">
        <v>0.38700000000000001</v>
      </c>
      <c r="N1561" s="32">
        <f>IF('System Design'!$F$8=1,'Hourly Demand and Generation'!G1561*'System Design'!$F$21,IF('System Design'!$F$8=2,'Hourly Demand and Generation'!H1561*'System Design'!$F$21,IF('System Design'!$F$8=3,'Hourly Demand and Generation'!I1561*'System Design'!$F$21)))</f>
        <v>0</v>
      </c>
      <c r="O1561" s="32">
        <f>IF('System Design'!$F$8=1,'Hourly Demand and Generation'!J1561*'System Design'!$F$22,IF('System Design'!$F$8=2,'Hourly Demand and Generation'!K1561*'System Design'!$F$22,IF('System Design'!$F$8=3,'Hourly Demand and Generation'!L1561*'System Design'!$F$22)))</f>
        <v>967.5</v>
      </c>
      <c r="Q1561" s="32">
        <f t="shared" si="343"/>
        <v>0</v>
      </c>
      <c r="R1561" s="32">
        <f t="shared" si="348"/>
        <v>5400</v>
      </c>
      <c r="S1561" s="32">
        <f t="shared" si="349"/>
        <v>0</v>
      </c>
      <c r="T1561" s="32">
        <f t="shared" si="350"/>
        <v>21600</v>
      </c>
      <c r="U1561" s="32">
        <f t="shared" si="351"/>
        <v>0</v>
      </c>
      <c r="V1561" s="32">
        <f t="shared" si="344"/>
        <v>562.5</v>
      </c>
      <c r="W1561" s="32">
        <f t="shared" si="352"/>
        <v>562.5</v>
      </c>
      <c r="X1561" s="32">
        <f t="shared" si="353"/>
        <v>562.5</v>
      </c>
    </row>
    <row r="1562" spans="1:24" x14ac:dyDescent="0.25">
      <c r="A1562" s="2"/>
      <c r="B1562" s="2" t="s">
        <v>4</v>
      </c>
      <c r="C1562" s="2">
        <f t="shared" si="345"/>
        <v>65</v>
      </c>
      <c r="D1562" s="2">
        <f t="shared" si="346"/>
        <v>22</v>
      </c>
      <c r="E1562" s="2">
        <f t="shared" si="347"/>
        <v>1558</v>
      </c>
      <c r="F1562" s="11">
        <v>382.5</v>
      </c>
      <c r="G1562" s="9">
        <v>0</v>
      </c>
      <c r="H1562" s="9">
        <v>0</v>
      </c>
      <c r="I1562" s="10">
        <v>0</v>
      </c>
      <c r="J1562" s="9">
        <v>0.26482542300865197</v>
      </c>
      <c r="K1562" s="9">
        <v>0.26482542300865197</v>
      </c>
      <c r="L1562" s="9">
        <v>0.40849999999999997</v>
      </c>
      <c r="N1562" s="32">
        <f>IF('System Design'!$F$8=1,'Hourly Demand and Generation'!G1562*'System Design'!$F$21,IF('System Design'!$F$8=2,'Hourly Demand and Generation'!H1562*'System Design'!$F$21,IF('System Design'!$F$8=3,'Hourly Demand and Generation'!I1562*'System Design'!$F$21)))</f>
        <v>0</v>
      </c>
      <c r="O1562" s="32">
        <f>IF('System Design'!$F$8=1,'Hourly Demand and Generation'!J1562*'System Design'!$F$22,IF('System Design'!$F$8=2,'Hourly Demand and Generation'!K1562*'System Design'!$F$22,IF('System Design'!$F$8=3,'Hourly Demand and Generation'!L1562*'System Design'!$F$22)))</f>
        <v>1021.2499999999999</v>
      </c>
      <c r="Q1562" s="32">
        <f t="shared" si="343"/>
        <v>0</v>
      </c>
      <c r="R1562" s="32">
        <f t="shared" si="348"/>
        <v>5400</v>
      </c>
      <c r="S1562" s="32">
        <f t="shared" si="349"/>
        <v>0</v>
      </c>
      <c r="T1562" s="32">
        <f t="shared" si="350"/>
        <v>21600</v>
      </c>
      <c r="U1562" s="32">
        <f t="shared" si="351"/>
        <v>0</v>
      </c>
      <c r="V1562" s="32">
        <f t="shared" si="344"/>
        <v>638.74999999999989</v>
      </c>
      <c r="W1562" s="32">
        <f t="shared" si="352"/>
        <v>638.74999999999989</v>
      </c>
      <c r="X1562" s="32">
        <f t="shared" si="353"/>
        <v>638.74999999999989</v>
      </c>
    </row>
    <row r="1563" spans="1:24" x14ac:dyDescent="0.25">
      <c r="A1563" s="2"/>
      <c r="B1563" s="2" t="s">
        <v>4</v>
      </c>
      <c r="C1563" s="2">
        <f t="shared" si="345"/>
        <v>65</v>
      </c>
      <c r="D1563" s="2">
        <f t="shared" si="346"/>
        <v>23</v>
      </c>
      <c r="E1563" s="2">
        <f t="shared" si="347"/>
        <v>1559</v>
      </c>
      <c r="F1563" s="11">
        <v>360</v>
      </c>
      <c r="G1563" s="9">
        <v>0</v>
      </c>
      <c r="H1563" s="9">
        <v>0</v>
      </c>
      <c r="I1563" s="10">
        <v>0</v>
      </c>
      <c r="J1563" s="9">
        <v>0.22301088253360199</v>
      </c>
      <c r="K1563" s="9">
        <v>0.22301088253360199</v>
      </c>
      <c r="L1563" s="9">
        <v>0.34399999999999997</v>
      </c>
      <c r="N1563" s="32">
        <f>IF('System Design'!$F$8=1,'Hourly Demand and Generation'!G1563*'System Design'!$F$21,IF('System Design'!$F$8=2,'Hourly Demand and Generation'!H1563*'System Design'!$F$21,IF('System Design'!$F$8=3,'Hourly Demand and Generation'!I1563*'System Design'!$F$21)))</f>
        <v>0</v>
      </c>
      <c r="O1563" s="32">
        <f>IF('System Design'!$F$8=1,'Hourly Demand and Generation'!J1563*'System Design'!$F$22,IF('System Design'!$F$8=2,'Hourly Demand and Generation'!K1563*'System Design'!$F$22,IF('System Design'!$F$8=3,'Hourly Demand and Generation'!L1563*'System Design'!$F$22)))</f>
        <v>859.99999999999989</v>
      </c>
      <c r="Q1563" s="32">
        <f t="shared" si="343"/>
        <v>0</v>
      </c>
      <c r="R1563" s="32">
        <f t="shared" si="348"/>
        <v>5400</v>
      </c>
      <c r="S1563" s="32">
        <f t="shared" si="349"/>
        <v>0</v>
      </c>
      <c r="T1563" s="32">
        <f t="shared" si="350"/>
        <v>21600</v>
      </c>
      <c r="U1563" s="32">
        <f t="shared" si="351"/>
        <v>0</v>
      </c>
      <c r="V1563" s="32">
        <f t="shared" si="344"/>
        <v>499.99999999999989</v>
      </c>
      <c r="W1563" s="32">
        <f t="shared" si="352"/>
        <v>499.99999999999989</v>
      </c>
      <c r="X1563" s="32">
        <f t="shared" si="353"/>
        <v>499.99999999999989</v>
      </c>
    </row>
    <row r="1564" spans="1:24" x14ac:dyDescent="0.25">
      <c r="A1564" s="2"/>
      <c r="B1564" s="2" t="s">
        <v>4</v>
      </c>
      <c r="C1564" s="2">
        <f t="shared" si="345"/>
        <v>65</v>
      </c>
      <c r="D1564" s="2">
        <f t="shared" si="346"/>
        <v>24</v>
      </c>
      <c r="E1564" s="2">
        <f t="shared" si="347"/>
        <v>1560</v>
      </c>
      <c r="F1564" s="11">
        <v>315</v>
      </c>
      <c r="G1564" s="9">
        <v>0</v>
      </c>
      <c r="H1564" s="9">
        <v>0</v>
      </c>
      <c r="I1564" s="10">
        <v>0</v>
      </c>
      <c r="J1564" s="9">
        <v>0.22301088253360199</v>
      </c>
      <c r="K1564" s="9">
        <v>0.22301088253360199</v>
      </c>
      <c r="L1564" s="9">
        <v>0.34399999999999997</v>
      </c>
      <c r="N1564" s="32">
        <f>IF('System Design'!$F$8=1,'Hourly Demand and Generation'!G1564*'System Design'!$F$21,IF('System Design'!$F$8=2,'Hourly Demand and Generation'!H1564*'System Design'!$F$21,IF('System Design'!$F$8=3,'Hourly Demand and Generation'!I1564*'System Design'!$F$21)))</f>
        <v>0</v>
      </c>
      <c r="O1564" s="32">
        <f>IF('System Design'!$F$8=1,'Hourly Demand and Generation'!J1564*'System Design'!$F$22,IF('System Design'!$F$8=2,'Hourly Demand and Generation'!K1564*'System Design'!$F$22,IF('System Design'!$F$8=3,'Hourly Demand and Generation'!L1564*'System Design'!$F$22)))</f>
        <v>859.99999999999989</v>
      </c>
      <c r="Q1564" s="32">
        <f t="shared" si="343"/>
        <v>0</v>
      </c>
      <c r="R1564" s="32">
        <f t="shared" si="348"/>
        <v>5400</v>
      </c>
      <c r="S1564" s="32">
        <f t="shared" si="349"/>
        <v>0</v>
      </c>
      <c r="T1564" s="32">
        <f t="shared" si="350"/>
        <v>21600</v>
      </c>
      <c r="U1564" s="32">
        <f t="shared" si="351"/>
        <v>0</v>
      </c>
      <c r="V1564" s="32">
        <f t="shared" si="344"/>
        <v>544.99999999999989</v>
      </c>
      <c r="W1564" s="32">
        <f t="shared" si="352"/>
        <v>544.99999999999989</v>
      </c>
      <c r="X1564" s="32">
        <f t="shared" si="353"/>
        <v>544.99999999999989</v>
      </c>
    </row>
    <row r="1565" spans="1:24" x14ac:dyDescent="0.25">
      <c r="A1565" s="2"/>
      <c r="B1565" s="2" t="s">
        <v>4</v>
      </c>
      <c r="C1565" s="2">
        <f>C1564+1</f>
        <v>66</v>
      </c>
      <c r="D1565" s="2">
        <v>1</v>
      </c>
      <c r="E1565" s="2">
        <f t="shared" si="347"/>
        <v>1561</v>
      </c>
      <c r="F1565" s="11">
        <v>270</v>
      </c>
      <c r="G1565" s="9">
        <v>0</v>
      </c>
      <c r="H1565" s="9">
        <v>0</v>
      </c>
      <c r="I1565" s="9">
        <v>0</v>
      </c>
      <c r="J1565" s="9">
        <v>0.43</v>
      </c>
      <c r="K1565" s="9">
        <v>0.43</v>
      </c>
      <c r="L1565" s="9">
        <v>0.43</v>
      </c>
      <c r="N1565" s="32">
        <f>IF('System Design'!$F$8=1,'Hourly Demand and Generation'!G1565*'System Design'!$F$21,IF('System Design'!$F$8=2,'Hourly Demand and Generation'!H1565*'System Design'!$F$21,IF('System Design'!$F$8=3,'Hourly Demand and Generation'!I1565*'System Design'!$F$21)))</f>
        <v>0</v>
      </c>
      <c r="O1565" s="32">
        <f>IF('System Design'!$F$8=1,'Hourly Demand and Generation'!J1565*'System Design'!$F$22,IF('System Design'!$F$8=2,'Hourly Demand and Generation'!K1565*'System Design'!$F$22,IF('System Design'!$F$8=3,'Hourly Demand and Generation'!L1565*'System Design'!$F$22)))</f>
        <v>1075</v>
      </c>
      <c r="Q1565" s="32">
        <f t="shared" si="343"/>
        <v>0</v>
      </c>
      <c r="R1565" s="32">
        <f t="shared" si="348"/>
        <v>5400</v>
      </c>
      <c r="S1565" s="32">
        <f t="shared" si="349"/>
        <v>0</v>
      </c>
      <c r="T1565" s="32">
        <f t="shared" si="350"/>
        <v>21600</v>
      </c>
      <c r="U1565" s="32">
        <f t="shared" si="351"/>
        <v>0</v>
      </c>
      <c r="V1565" s="32">
        <f t="shared" si="344"/>
        <v>805</v>
      </c>
      <c r="W1565" s="32">
        <f t="shared" si="352"/>
        <v>805</v>
      </c>
      <c r="X1565" s="32">
        <f t="shared" si="353"/>
        <v>805</v>
      </c>
    </row>
    <row r="1566" spans="1:24" x14ac:dyDescent="0.25">
      <c r="A1566" s="2"/>
      <c r="B1566" s="2" t="s">
        <v>4</v>
      </c>
      <c r="C1566" s="2">
        <f>C1565</f>
        <v>66</v>
      </c>
      <c r="D1566" s="2">
        <f>D1565+1</f>
        <v>2</v>
      </c>
      <c r="E1566" s="2">
        <f t="shared" si="347"/>
        <v>1562</v>
      </c>
      <c r="F1566" s="11">
        <v>247.5</v>
      </c>
      <c r="G1566" s="9">
        <v>0</v>
      </c>
      <c r="H1566" s="9">
        <v>0</v>
      </c>
      <c r="I1566" s="10">
        <v>0</v>
      </c>
      <c r="J1566" s="9">
        <v>0.38700000000000001</v>
      </c>
      <c r="K1566" s="9">
        <v>0.38700000000000001</v>
      </c>
      <c r="L1566" s="9">
        <v>0.38700000000000001</v>
      </c>
      <c r="N1566" s="32">
        <f>IF('System Design'!$F$8=1,'Hourly Demand and Generation'!G1566*'System Design'!$F$21,IF('System Design'!$F$8=2,'Hourly Demand and Generation'!H1566*'System Design'!$F$21,IF('System Design'!$F$8=3,'Hourly Demand and Generation'!I1566*'System Design'!$F$21)))</f>
        <v>0</v>
      </c>
      <c r="O1566" s="32">
        <f>IF('System Design'!$F$8=1,'Hourly Demand and Generation'!J1566*'System Design'!$F$22,IF('System Design'!$F$8=2,'Hourly Demand and Generation'!K1566*'System Design'!$F$22,IF('System Design'!$F$8=3,'Hourly Demand and Generation'!L1566*'System Design'!$F$22)))</f>
        <v>967.5</v>
      </c>
      <c r="Q1566" s="32">
        <f t="shared" si="343"/>
        <v>0</v>
      </c>
      <c r="R1566" s="32">
        <f t="shared" si="348"/>
        <v>5400</v>
      </c>
      <c r="S1566" s="32">
        <f t="shared" si="349"/>
        <v>0</v>
      </c>
      <c r="T1566" s="32">
        <f t="shared" si="350"/>
        <v>21600</v>
      </c>
      <c r="U1566" s="32">
        <f t="shared" si="351"/>
        <v>0</v>
      </c>
      <c r="V1566" s="32">
        <f t="shared" si="344"/>
        <v>720</v>
      </c>
      <c r="W1566" s="32">
        <f t="shared" si="352"/>
        <v>720</v>
      </c>
      <c r="X1566" s="32">
        <f t="shared" si="353"/>
        <v>720</v>
      </c>
    </row>
    <row r="1567" spans="1:24" x14ac:dyDescent="0.25">
      <c r="A1567" s="2"/>
      <c r="B1567" s="2" t="s">
        <v>4</v>
      </c>
      <c r="C1567" s="2">
        <f t="shared" ref="C1567:C1588" si="354">C1566</f>
        <v>66</v>
      </c>
      <c r="D1567" s="2">
        <f t="shared" ref="D1567:D1588" si="355">D1566+1</f>
        <v>3</v>
      </c>
      <c r="E1567" s="2">
        <f t="shared" si="347"/>
        <v>1563</v>
      </c>
      <c r="F1567" s="11">
        <v>225</v>
      </c>
      <c r="G1567" s="9">
        <v>0</v>
      </c>
      <c r="H1567" s="9">
        <v>0</v>
      </c>
      <c r="I1567" s="10">
        <v>0</v>
      </c>
      <c r="J1567" s="9">
        <v>0.38700000000000001</v>
      </c>
      <c r="K1567" s="9">
        <v>0.38700000000000001</v>
      </c>
      <c r="L1567" s="9">
        <v>0.38700000000000001</v>
      </c>
      <c r="N1567" s="32">
        <f>IF('System Design'!$F$8=1,'Hourly Demand and Generation'!G1567*'System Design'!$F$21,IF('System Design'!$F$8=2,'Hourly Demand and Generation'!H1567*'System Design'!$F$21,IF('System Design'!$F$8=3,'Hourly Demand and Generation'!I1567*'System Design'!$F$21)))</f>
        <v>0</v>
      </c>
      <c r="O1567" s="32">
        <f>IF('System Design'!$F$8=1,'Hourly Demand and Generation'!J1567*'System Design'!$F$22,IF('System Design'!$F$8=2,'Hourly Demand and Generation'!K1567*'System Design'!$F$22,IF('System Design'!$F$8=3,'Hourly Demand and Generation'!L1567*'System Design'!$F$22)))</f>
        <v>967.5</v>
      </c>
      <c r="Q1567" s="32">
        <f t="shared" si="343"/>
        <v>0</v>
      </c>
      <c r="R1567" s="32">
        <f t="shared" si="348"/>
        <v>5400</v>
      </c>
      <c r="S1567" s="32">
        <f t="shared" si="349"/>
        <v>0</v>
      </c>
      <c r="T1567" s="32">
        <f t="shared" si="350"/>
        <v>21600</v>
      </c>
      <c r="U1567" s="32">
        <f t="shared" si="351"/>
        <v>0</v>
      </c>
      <c r="V1567" s="32">
        <f t="shared" si="344"/>
        <v>742.5</v>
      </c>
      <c r="W1567" s="32">
        <f t="shared" si="352"/>
        <v>742.5</v>
      </c>
      <c r="X1567" s="32">
        <f t="shared" si="353"/>
        <v>742.5</v>
      </c>
    </row>
    <row r="1568" spans="1:24" x14ac:dyDescent="0.25">
      <c r="A1568" s="2"/>
      <c r="B1568" s="2" t="s">
        <v>4</v>
      </c>
      <c r="C1568" s="2">
        <f t="shared" si="354"/>
        <v>66</v>
      </c>
      <c r="D1568" s="2">
        <f t="shared" si="355"/>
        <v>4</v>
      </c>
      <c r="E1568" s="2">
        <f t="shared" si="347"/>
        <v>1564</v>
      </c>
      <c r="F1568" s="11">
        <v>270</v>
      </c>
      <c r="G1568" s="9">
        <v>0</v>
      </c>
      <c r="H1568" s="9">
        <v>0</v>
      </c>
      <c r="I1568" s="10">
        <v>0</v>
      </c>
      <c r="J1568" s="9">
        <v>0.43</v>
      </c>
      <c r="K1568" s="9">
        <v>0.43</v>
      </c>
      <c r="L1568" s="9">
        <v>0.43</v>
      </c>
      <c r="N1568" s="32">
        <f>IF('System Design'!$F$8=1,'Hourly Demand and Generation'!G1568*'System Design'!$F$21,IF('System Design'!$F$8=2,'Hourly Demand and Generation'!H1568*'System Design'!$F$21,IF('System Design'!$F$8=3,'Hourly Demand and Generation'!I1568*'System Design'!$F$21)))</f>
        <v>0</v>
      </c>
      <c r="O1568" s="32">
        <f>IF('System Design'!$F$8=1,'Hourly Demand and Generation'!J1568*'System Design'!$F$22,IF('System Design'!$F$8=2,'Hourly Demand and Generation'!K1568*'System Design'!$F$22,IF('System Design'!$F$8=3,'Hourly Demand and Generation'!L1568*'System Design'!$F$22)))</f>
        <v>1075</v>
      </c>
      <c r="Q1568" s="32">
        <f t="shared" si="343"/>
        <v>0</v>
      </c>
      <c r="R1568" s="32">
        <f t="shared" si="348"/>
        <v>5400</v>
      </c>
      <c r="S1568" s="32">
        <f t="shared" si="349"/>
        <v>0</v>
      </c>
      <c r="T1568" s="32">
        <f t="shared" si="350"/>
        <v>21600</v>
      </c>
      <c r="U1568" s="32">
        <f t="shared" si="351"/>
        <v>0</v>
      </c>
      <c r="V1568" s="32">
        <f t="shared" si="344"/>
        <v>805</v>
      </c>
      <c r="W1568" s="32">
        <f t="shared" si="352"/>
        <v>805</v>
      </c>
      <c r="X1568" s="32">
        <f t="shared" si="353"/>
        <v>805</v>
      </c>
    </row>
    <row r="1569" spans="1:24" x14ac:dyDescent="0.25">
      <c r="A1569" s="2"/>
      <c r="B1569" s="2" t="s">
        <v>4</v>
      </c>
      <c r="C1569" s="2">
        <f t="shared" si="354"/>
        <v>66</v>
      </c>
      <c r="D1569" s="2">
        <f t="shared" si="355"/>
        <v>5</v>
      </c>
      <c r="E1569" s="2">
        <f t="shared" si="347"/>
        <v>1565</v>
      </c>
      <c r="F1569" s="11">
        <v>292.5</v>
      </c>
      <c r="G1569" s="9">
        <v>0</v>
      </c>
      <c r="H1569" s="9">
        <v>2.5600000000000001E-2</v>
      </c>
      <c r="I1569" s="10">
        <v>5.1200000000000002E-2</v>
      </c>
      <c r="J1569" s="9">
        <v>0.34399999999999997</v>
      </c>
      <c r="K1569" s="9">
        <v>0.34399999999999997</v>
      </c>
      <c r="L1569" s="9">
        <v>0.34399999999999997</v>
      </c>
      <c r="N1569" s="32">
        <f>IF('System Design'!$F$8=1,'Hourly Demand and Generation'!G1569*'System Design'!$F$21,IF('System Design'!$F$8=2,'Hourly Demand and Generation'!H1569*'System Design'!$F$21,IF('System Design'!$F$8=3,'Hourly Demand and Generation'!I1569*'System Design'!$F$21)))</f>
        <v>25.6</v>
      </c>
      <c r="O1569" s="32">
        <f>IF('System Design'!$F$8=1,'Hourly Demand and Generation'!J1569*'System Design'!$F$22,IF('System Design'!$F$8=2,'Hourly Demand and Generation'!K1569*'System Design'!$F$22,IF('System Design'!$F$8=3,'Hourly Demand and Generation'!L1569*'System Design'!$F$22)))</f>
        <v>859.99999999999989</v>
      </c>
      <c r="Q1569" s="32">
        <f t="shared" si="343"/>
        <v>0</v>
      </c>
      <c r="R1569" s="32">
        <f t="shared" si="348"/>
        <v>5400</v>
      </c>
      <c r="S1569" s="32">
        <f t="shared" si="349"/>
        <v>0</v>
      </c>
      <c r="T1569" s="32">
        <f t="shared" si="350"/>
        <v>21600</v>
      </c>
      <c r="U1569" s="32">
        <f t="shared" si="351"/>
        <v>0</v>
      </c>
      <c r="V1569" s="32">
        <f t="shared" si="344"/>
        <v>593.09999999999991</v>
      </c>
      <c r="W1569" s="32">
        <f t="shared" si="352"/>
        <v>593.09999999999991</v>
      </c>
      <c r="X1569" s="32">
        <f t="shared" si="353"/>
        <v>593.09999999999991</v>
      </c>
    </row>
    <row r="1570" spans="1:24" x14ac:dyDescent="0.25">
      <c r="A1570" s="2"/>
      <c r="B1570" s="2" t="s">
        <v>4</v>
      </c>
      <c r="C1570" s="2">
        <f t="shared" si="354"/>
        <v>66</v>
      </c>
      <c r="D1570" s="2">
        <f t="shared" si="355"/>
        <v>6</v>
      </c>
      <c r="E1570" s="2">
        <f t="shared" si="347"/>
        <v>1566</v>
      </c>
      <c r="F1570" s="11">
        <v>315</v>
      </c>
      <c r="G1570" s="9">
        <v>5.1200000000000002E-2</v>
      </c>
      <c r="H1570" s="9">
        <v>0.08</v>
      </c>
      <c r="I1570" s="10">
        <v>0.10879999999999999</v>
      </c>
      <c r="J1570" s="9">
        <v>0.34399999999999997</v>
      </c>
      <c r="K1570" s="9">
        <v>0.34399999999999997</v>
      </c>
      <c r="L1570" s="9">
        <v>0.34399999999999997</v>
      </c>
      <c r="N1570" s="32">
        <f>IF('System Design'!$F$8=1,'Hourly Demand and Generation'!G1570*'System Design'!$F$21,IF('System Design'!$F$8=2,'Hourly Demand and Generation'!H1570*'System Design'!$F$21,IF('System Design'!$F$8=3,'Hourly Demand and Generation'!I1570*'System Design'!$F$21)))</f>
        <v>54.4</v>
      </c>
      <c r="O1570" s="32">
        <f>IF('System Design'!$F$8=1,'Hourly Demand and Generation'!J1570*'System Design'!$F$22,IF('System Design'!$F$8=2,'Hourly Demand and Generation'!K1570*'System Design'!$F$22,IF('System Design'!$F$8=3,'Hourly Demand and Generation'!L1570*'System Design'!$F$22)))</f>
        <v>859.99999999999989</v>
      </c>
      <c r="Q1570" s="32">
        <f t="shared" si="343"/>
        <v>0</v>
      </c>
      <c r="R1570" s="32">
        <f t="shared" si="348"/>
        <v>5400</v>
      </c>
      <c r="S1570" s="32">
        <f t="shared" si="349"/>
        <v>0</v>
      </c>
      <c r="T1570" s="32">
        <f t="shared" si="350"/>
        <v>21600</v>
      </c>
      <c r="U1570" s="32">
        <f t="shared" si="351"/>
        <v>0</v>
      </c>
      <c r="V1570" s="32">
        <f t="shared" si="344"/>
        <v>599.39999999999986</v>
      </c>
      <c r="W1570" s="32">
        <f t="shared" si="352"/>
        <v>599.39999999999986</v>
      </c>
      <c r="X1570" s="32">
        <f t="shared" si="353"/>
        <v>599.39999999999986</v>
      </c>
    </row>
    <row r="1571" spans="1:24" x14ac:dyDescent="0.25">
      <c r="A1571" s="2"/>
      <c r="B1571" s="2" t="s">
        <v>4</v>
      </c>
      <c r="C1571" s="2">
        <f t="shared" si="354"/>
        <v>66</v>
      </c>
      <c r="D1571" s="2">
        <f t="shared" si="355"/>
        <v>7</v>
      </c>
      <c r="E1571" s="2">
        <f t="shared" si="347"/>
        <v>1567</v>
      </c>
      <c r="F1571" s="11">
        <v>337.5</v>
      </c>
      <c r="G1571" s="9">
        <v>0.10879999999999999</v>
      </c>
      <c r="H1571" s="9">
        <v>0.13439999999999999</v>
      </c>
      <c r="I1571" s="10">
        <v>0.16</v>
      </c>
      <c r="J1571" s="9">
        <v>0.38700000000000001</v>
      </c>
      <c r="K1571" s="9">
        <v>0.38700000000000001</v>
      </c>
      <c r="L1571" s="9">
        <v>0.38700000000000001</v>
      </c>
      <c r="N1571" s="32">
        <f>IF('System Design'!$F$8=1,'Hourly Demand and Generation'!G1571*'System Design'!$F$21,IF('System Design'!$F$8=2,'Hourly Demand and Generation'!H1571*'System Design'!$F$21,IF('System Design'!$F$8=3,'Hourly Demand and Generation'!I1571*'System Design'!$F$21)))</f>
        <v>80</v>
      </c>
      <c r="O1571" s="32">
        <f>IF('System Design'!$F$8=1,'Hourly Demand and Generation'!J1571*'System Design'!$F$22,IF('System Design'!$F$8=2,'Hourly Demand and Generation'!K1571*'System Design'!$F$22,IF('System Design'!$F$8=3,'Hourly Demand and Generation'!L1571*'System Design'!$F$22)))</f>
        <v>967.5</v>
      </c>
      <c r="Q1571" s="32">
        <f t="shared" si="343"/>
        <v>0</v>
      </c>
      <c r="R1571" s="32">
        <f t="shared" si="348"/>
        <v>5400</v>
      </c>
      <c r="S1571" s="32">
        <f t="shared" si="349"/>
        <v>0</v>
      </c>
      <c r="T1571" s="32">
        <f t="shared" si="350"/>
        <v>21600</v>
      </c>
      <c r="U1571" s="32">
        <f t="shared" si="351"/>
        <v>0</v>
      </c>
      <c r="V1571" s="32">
        <f t="shared" si="344"/>
        <v>710</v>
      </c>
      <c r="W1571" s="32">
        <f t="shared" si="352"/>
        <v>710</v>
      </c>
      <c r="X1571" s="32">
        <f t="shared" si="353"/>
        <v>710</v>
      </c>
    </row>
    <row r="1572" spans="1:24" x14ac:dyDescent="0.25">
      <c r="A1572" s="2"/>
      <c r="B1572" s="2" t="s">
        <v>4</v>
      </c>
      <c r="C1572" s="2">
        <f t="shared" si="354"/>
        <v>66</v>
      </c>
      <c r="D1572" s="2">
        <f t="shared" si="355"/>
        <v>8</v>
      </c>
      <c r="E1572" s="2">
        <f t="shared" si="347"/>
        <v>1568</v>
      </c>
      <c r="F1572" s="11">
        <v>360</v>
      </c>
      <c r="G1572" s="9">
        <v>0.2112</v>
      </c>
      <c r="H1572" s="9">
        <v>0.24</v>
      </c>
      <c r="I1572" s="10">
        <v>0.26879999999999998</v>
      </c>
      <c r="J1572" s="9">
        <v>0.38700000000000001</v>
      </c>
      <c r="K1572" s="9">
        <v>0.38700000000000001</v>
      </c>
      <c r="L1572" s="9">
        <v>0.38700000000000001</v>
      </c>
      <c r="N1572" s="32">
        <f>IF('System Design'!$F$8=1,'Hourly Demand and Generation'!G1572*'System Design'!$F$21,IF('System Design'!$F$8=2,'Hourly Demand and Generation'!H1572*'System Design'!$F$21,IF('System Design'!$F$8=3,'Hourly Demand and Generation'!I1572*'System Design'!$F$21)))</f>
        <v>134.4</v>
      </c>
      <c r="O1572" s="32">
        <f>IF('System Design'!$F$8=1,'Hourly Demand and Generation'!J1572*'System Design'!$F$22,IF('System Design'!$F$8=2,'Hourly Demand and Generation'!K1572*'System Design'!$F$22,IF('System Design'!$F$8=3,'Hourly Demand and Generation'!L1572*'System Design'!$F$22)))</f>
        <v>967.5</v>
      </c>
      <c r="Q1572" s="32">
        <f t="shared" si="343"/>
        <v>0</v>
      </c>
      <c r="R1572" s="32">
        <f t="shared" si="348"/>
        <v>5400</v>
      </c>
      <c r="S1572" s="32">
        <f t="shared" si="349"/>
        <v>0</v>
      </c>
      <c r="T1572" s="32">
        <f t="shared" si="350"/>
        <v>21600</v>
      </c>
      <c r="U1572" s="32">
        <f t="shared" si="351"/>
        <v>0</v>
      </c>
      <c r="V1572" s="32">
        <f t="shared" si="344"/>
        <v>741.90000000000009</v>
      </c>
      <c r="W1572" s="32">
        <f t="shared" si="352"/>
        <v>741.90000000000009</v>
      </c>
      <c r="X1572" s="32">
        <f t="shared" si="353"/>
        <v>741.90000000000009</v>
      </c>
    </row>
    <row r="1573" spans="1:24" x14ac:dyDescent="0.25">
      <c r="A1573" s="2"/>
      <c r="B1573" s="2" t="s">
        <v>4</v>
      </c>
      <c r="C1573" s="2">
        <f t="shared" si="354"/>
        <v>66</v>
      </c>
      <c r="D1573" s="2">
        <f t="shared" si="355"/>
        <v>9</v>
      </c>
      <c r="E1573" s="2">
        <f t="shared" si="347"/>
        <v>1569</v>
      </c>
      <c r="F1573" s="11">
        <v>360</v>
      </c>
      <c r="G1573" s="9">
        <v>0.32</v>
      </c>
      <c r="H1573" s="9">
        <v>0.34560000000000002</v>
      </c>
      <c r="I1573" s="10">
        <v>0.37119999999999997</v>
      </c>
      <c r="J1573" s="9">
        <v>0.34399999999999997</v>
      </c>
      <c r="K1573" s="9">
        <v>0.34399999999999997</v>
      </c>
      <c r="L1573" s="9">
        <v>0.34399999999999997</v>
      </c>
      <c r="N1573" s="32">
        <f>IF('System Design'!$F$8=1,'Hourly Demand and Generation'!G1573*'System Design'!$F$21,IF('System Design'!$F$8=2,'Hourly Demand and Generation'!H1573*'System Design'!$F$21,IF('System Design'!$F$8=3,'Hourly Demand and Generation'!I1573*'System Design'!$F$21)))</f>
        <v>185.6</v>
      </c>
      <c r="O1573" s="32">
        <f>IF('System Design'!$F$8=1,'Hourly Demand and Generation'!J1573*'System Design'!$F$22,IF('System Design'!$F$8=2,'Hourly Demand and Generation'!K1573*'System Design'!$F$22,IF('System Design'!$F$8=3,'Hourly Demand and Generation'!L1573*'System Design'!$F$22)))</f>
        <v>859.99999999999989</v>
      </c>
      <c r="Q1573" s="32">
        <f t="shared" si="343"/>
        <v>0</v>
      </c>
      <c r="R1573" s="32">
        <f t="shared" si="348"/>
        <v>5400</v>
      </c>
      <c r="S1573" s="32">
        <f t="shared" si="349"/>
        <v>0</v>
      </c>
      <c r="T1573" s="32">
        <f t="shared" si="350"/>
        <v>21600</v>
      </c>
      <c r="U1573" s="32">
        <f t="shared" si="351"/>
        <v>0</v>
      </c>
      <c r="V1573" s="32">
        <f t="shared" si="344"/>
        <v>685.59999999999991</v>
      </c>
      <c r="W1573" s="32">
        <f t="shared" si="352"/>
        <v>685.59999999999991</v>
      </c>
      <c r="X1573" s="32">
        <f t="shared" si="353"/>
        <v>685.59999999999991</v>
      </c>
    </row>
    <row r="1574" spans="1:24" x14ac:dyDescent="0.25">
      <c r="A1574" s="2"/>
      <c r="B1574" s="2" t="s">
        <v>4</v>
      </c>
      <c r="C1574" s="2">
        <f t="shared" si="354"/>
        <v>66</v>
      </c>
      <c r="D1574" s="2">
        <f t="shared" si="355"/>
        <v>10</v>
      </c>
      <c r="E1574" s="2">
        <f t="shared" si="347"/>
        <v>1570</v>
      </c>
      <c r="F1574" s="11">
        <v>351</v>
      </c>
      <c r="G1574" s="9">
        <v>0.42880000000000001</v>
      </c>
      <c r="H1574" s="9">
        <v>0.45440000000000003</v>
      </c>
      <c r="I1574" s="10">
        <v>0.48</v>
      </c>
      <c r="J1574" s="9">
        <v>0.38700000000000001</v>
      </c>
      <c r="K1574" s="9">
        <v>0.38700000000000001</v>
      </c>
      <c r="L1574" s="9">
        <v>0.38700000000000001</v>
      </c>
      <c r="N1574" s="32">
        <f>IF('System Design'!$F$8=1,'Hourly Demand and Generation'!G1574*'System Design'!$F$21,IF('System Design'!$F$8=2,'Hourly Demand and Generation'!H1574*'System Design'!$F$21,IF('System Design'!$F$8=3,'Hourly Demand and Generation'!I1574*'System Design'!$F$21)))</f>
        <v>240</v>
      </c>
      <c r="O1574" s="32">
        <f>IF('System Design'!$F$8=1,'Hourly Demand and Generation'!J1574*'System Design'!$F$22,IF('System Design'!$F$8=2,'Hourly Demand and Generation'!K1574*'System Design'!$F$22,IF('System Design'!$F$8=3,'Hourly Demand and Generation'!L1574*'System Design'!$F$22)))</f>
        <v>967.5</v>
      </c>
      <c r="Q1574" s="32">
        <f t="shared" si="343"/>
        <v>0</v>
      </c>
      <c r="R1574" s="32">
        <f t="shared" si="348"/>
        <v>5400</v>
      </c>
      <c r="S1574" s="32">
        <f t="shared" si="349"/>
        <v>0</v>
      </c>
      <c r="T1574" s="32">
        <f t="shared" si="350"/>
        <v>21600</v>
      </c>
      <c r="U1574" s="32">
        <f t="shared" si="351"/>
        <v>0</v>
      </c>
      <c r="V1574" s="32">
        <f t="shared" si="344"/>
        <v>856.5</v>
      </c>
      <c r="W1574" s="32">
        <f t="shared" si="352"/>
        <v>856.5</v>
      </c>
      <c r="X1574" s="32">
        <f t="shared" si="353"/>
        <v>856.5</v>
      </c>
    </row>
    <row r="1575" spans="1:24" x14ac:dyDescent="0.25">
      <c r="A1575" s="2"/>
      <c r="B1575" s="2" t="s">
        <v>4</v>
      </c>
      <c r="C1575" s="2">
        <f t="shared" si="354"/>
        <v>66</v>
      </c>
      <c r="D1575" s="2">
        <f t="shared" si="355"/>
        <v>11</v>
      </c>
      <c r="E1575" s="2">
        <f t="shared" si="347"/>
        <v>1571</v>
      </c>
      <c r="F1575" s="11">
        <v>346.5</v>
      </c>
      <c r="G1575" s="9">
        <v>0.53120000000000001</v>
      </c>
      <c r="H1575" s="9">
        <v>0.56000000000000005</v>
      </c>
      <c r="I1575" s="10">
        <v>0.58879999999999999</v>
      </c>
      <c r="J1575" s="9">
        <v>0.34399999999999997</v>
      </c>
      <c r="K1575" s="9">
        <v>0.34399999999999997</v>
      </c>
      <c r="L1575" s="9">
        <v>0.34399999999999997</v>
      </c>
      <c r="N1575" s="32">
        <f>IF('System Design'!$F$8=1,'Hourly Demand and Generation'!G1575*'System Design'!$F$21,IF('System Design'!$F$8=2,'Hourly Demand and Generation'!H1575*'System Design'!$F$21,IF('System Design'!$F$8=3,'Hourly Demand and Generation'!I1575*'System Design'!$F$21)))</f>
        <v>294.39999999999998</v>
      </c>
      <c r="O1575" s="32">
        <f>IF('System Design'!$F$8=1,'Hourly Demand and Generation'!J1575*'System Design'!$F$22,IF('System Design'!$F$8=2,'Hourly Demand and Generation'!K1575*'System Design'!$F$22,IF('System Design'!$F$8=3,'Hourly Demand and Generation'!L1575*'System Design'!$F$22)))</f>
        <v>859.99999999999989</v>
      </c>
      <c r="Q1575" s="32">
        <f t="shared" si="343"/>
        <v>0</v>
      </c>
      <c r="R1575" s="32">
        <f t="shared" si="348"/>
        <v>5400</v>
      </c>
      <c r="S1575" s="32">
        <f t="shared" si="349"/>
        <v>0</v>
      </c>
      <c r="T1575" s="32">
        <f t="shared" si="350"/>
        <v>21600</v>
      </c>
      <c r="U1575" s="32">
        <f t="shared" si="351"/>
        <v>0</v>
      </c>
      <c r="V1575" s="32">
        <f t="shared" si="344"/>
        <v>807.89999999999986</v>
      </c>
      <c r="W1575" s="32">
        <f t="shared" si="352"/>
        <v>807.89999999999986</v>
      </c>
      <c r="X1575" s="32">
        <f t="shared" si="353"/>
        <v>807.89999999999986</v>
      </c>
    </row>
    <row r="1576" spans="1:24" x14ac:dyDescent="0.25">
      <c r="A1576" s="2"/>
      <c r="B1576" s="2" t="s">
        <v>4</v>
      </c>
      <c r="C1576" s="2">
        <f t="shared" si="354"/>
        <v>66</v>
      </c>
      <c r="D1576" s="2">
        <f t="shared" si="355"/>
        <v>12</v>
      </c>
      <c r="E1576" s="2">
        <f t="shared" si="347"/>
        <v>1572</v>
      </c>
      <c r="F1576" s="11">
        <v>346.5</v>
      </c>
      <c r="G1576" s="9">
        <v>0.64</v>
      </c>
      <c r="H1576" s="9">
        <v>0.64</v>
      </c>
      <c r="I1576" s="10">
        <v>0.64</v>
      </c>
      <c r="J1576" s="9">
        <v>0.32250000000000001</v>
      </c>
      <c r="K1576" s="9">
        <v>0.32250000000000001</v>
      </c>
      <c r="L1576" s="9">
        <v>0.32250000000000001</v>
      </c>
      <c r="N1576" s="32">
        <f>IF('System Design'!$F$8=1,'Hourly Demand and Generation'!G1576*'System Design'!$F$21,IF('System Design'!$F$8=2,'Hourly Demand and Generation'!H1576*'System Design'!$F$21,IF('System Design'!$F$8=3,'Hourly Demand and Generation'!I1576*'System Design'!$F$21)))</f>
        <v>320</v>
      </c>
      <c r="O1576" s="32">
        <f>IF('System Design'!$F$8=1,'Hourly Demand and Generation'!J1576*'System Design'!$F$22,IF('System Design'!$F$8=2,'Hourly Demand and Generation'!K1576*'System Design'!$F$22,IF('System Design'!$F$8=3,'Hourly Demand and Generation'!L1576*'System Design'!$F$22)))</f>
        <v>806.25</v>
      </c>
      <c r="Q1576" s="32">
        <f t="shared" si="343"/>
        <v>0</v>
      </c>
      <c r="R1576" s="32">
        <f t="shared" si="348"/>
        <v>5400</v>
      </c>
      <c r="S1576" s="32">
        <f t="shared" si="349"/>
        <v>0</v>
      </c>
      <c r="T1576" s="32">
        <f t="shared" si="350"/>
        <v>21600</v>
      </c>
      <c r="U1576" s="32">
        <f t="shared" si="351"/>
        <v>0</v>
      </c>
      <c r="V1576" s="32">
        <f t="shared" si="344"/>
        <v>779.75</v>
      </c>
      <c r="W1576" s="32">
        <f t="shared" si="352"/>
        <v>779.75</v>
      </c>
      <c r="X1576" s="32">
        <f t="shared" si="353"/>
        <v>779.75</v>
      </c>
    </row>
    <row r="1577" spans="1:24" x14ac:dyDescent="0.25">
      <c r="A1577" s="2"/>
      <c r="B1577" s="2" t="s">
        <v>4</v>
      </c>
      <c r="C1577" s="2">
        <f t="shared" si="354"/>
        <v>66</v>
      </c>
      <c r="D1577" s="2">
        <f t="shared" si="355"/>
        <v>13</v>
      </c>
      <c r="E1577" s="2">
        <f t="shared" si="347"/>
        <v>1573</v>
      </c>
      <c r="F1577" s="11">
        <v>360</v>
      </c>
      <c r="G1577" s="9">
        <v>0.53120000000000001</v>
      </c>
      <c r="H1577" s="9">
        <v>0.56000000000000005</v>
      </c>
      <c r="I1577" s="10">
        <v>0.58879999999999999</v>
      </c>
      <c r="J1577" s="9">
        <v>0.34399999999999997</v>
      </c>
      <c r="K1577" s="9">
        <v>0.34399999999999997</v>
      </c>
      <c r="L1577" s="9">
        <v>0.34399999999999997</v>
      </c>
      <c r="N1577" s="32">
        <f>IF('System Design'!$F$8=1,'Hourly Demand and Generation'!G1577*'System Design'!$F$21,IF('System Design'!$F$8=2,'Hourly Demand and Generation'!H1577*'System Design'!$F$21,IF('System Design'!$F$8=3,'Hourly Demand and Generation'!I1577*'System Design'!$F$21)))</f>
        <v>294.39999999999998</v>
      </c>
      <c r="O1577" s="32">
        <f>IF('System Design'!$F$8=1,'Hourly Demand and Generation'!J1577*'System Design'!$F$22,IF('System Design'!$F$8=2,'Hourly Demand and Generation'!K1577*'System Design'!$F$22,IF('System Design'!$F$8=3,'Hourly Demand and Generation'!L1577*'System Design'!$F$22)))</f>
        <v>859.99999999999989</v>
      </c>
      <c r="Q1577" s="32">
        <f t="shared" si="343"/>
        <v>0</v>
      </c>
      <c r="R1577" s="32">
        <f t="shared" si="348"/>
        <v>5400</v>
      </c>
      <c r="S1577" s="32">
        <f t="shared" si="349"/>
        <v>0</v>
      </c>
      <c r="T1577" s="32">
        <f t="shared" si="350"/>
        <v>21600</v>
      </c>
      <c r="U1577" s="32">
        <f t="shared" si="351"/>
        <v>0</v>
      </c>
      <c r="V1577" s="32">
        <f t="shared" si="344"/>
        <v>794.39999999999986</v>
      </c>
      <c r="W1577" s="32">
        <f t="shared" si="352"/>
        <v>794.39999999999986</v>
      </c>
      <c r="X1577" s="32">
        <f t="shared" si="353"/>
        <v>794.39999999999986</v>
      </c>
    </row>
    <row r="1578" spans="1:24" x14ac:dyDescent="0.25">
      <c r="A1578" s="2"/>
      <c r="B1578" s="2" t="s">
        <v>4</v>
      </c>
      <c r="C1578" s="2">
        <f t="shared" si="354"/>
        <v>66</v>
      </c>
      <c r="D1578" s="2">
        <f t="shared" si="355"/>
        <v>14</v>
      </c>
      <c r="E1578" s="2">
        <f t="shared" si="347"/>
        <v>1574</v>
      </c>
      <c r="F1578" s="11">
        <v>360</v>
      </c>
      <c r="G1578" s="9">
        <v>0.42880000000000001</v>
      </c>
      <c r="H1578" s="9">
        <v>0.45440000000000003</v>
      </c>
      <c r="I1578" s="10">
        <v>0.48</v>
      </c>
      <c r="J1578" s="9">
        <v>0.36549999999999999</v>
      </c>
      <c r="K1578" s="9">
        <v>0.36549999999999999</v>
      </c>
      <c r="L1578" s="9">
        <v>0.36549999999999999</v>
      </c>
      <c r="N1578" s="32">
        <f>IF('System Design'!$F$8=1,'Hourly Demand and Generation'!G1578*'System Design'!$F$21,IF('System Design'!$F$8=2,'Hourly Demand and Generation'!H1578*'System Design'!$F$21,IF('System Design'!$F$8=3,'Hourly Demand and Generation'!I1578*'System Design'!$F$21)))</f>
        <v>240</v>
      </c>
      <c r="O1578" s="32">
        <f>IF('System Design'!$F$8=1,'Hourly Demand and Generation'!J1578*'System Design'!$F$22,IF('System Design'!$F$8=2,'Hourly Demand and Generation'!K1578*'System Design'!$F$22,IF('System Design'!$F$8=3,'Hourly Demand and Generation'!L1578*'System Design'!$F$22)))</f>
        <v>913.75</v>
      </c>
      <c r="Q1578" s="32">
        <f t="shared" si="343"/>
        <v>0</v>
      </c>
      <c r="R1578" s="32">
        <f t="shared" si="348"/>
        <v>5400</v>
      </c>
      <c r="S1578" s="32">
        <f t="shared" si="349"/>
        <v>0</v>
      </c>
      <c r="T1578" s="32">
        <f t="shared" si="350"/>
        <v>21600</v>
      </c>
      <c r="U1578" s="32">
        <f t="shared" si="351"/>
        <v>0</v>
      </c>
      <c r="V1578" s="32">
        <f t="shared" si="344"/>
        <v>793.75</v>
      </c>
      <c r="W1578" s="32">
        <f t="shared" si="352"/>
        <v>793.75</v>
      </c>
      <c r="X1578" s="32">
        <f t="shared" si="353"/>
        <v>793.75</v>
      </c>
    </row>
    <row r="1579" spans="1:24" x14ac:dyDescent="0.25">
      <c r="A1579" s="2"/>
      <c r="B1579" s="2" t="s">
        <v>4</v>
      </c>
      <c r="C1579" s="2">
        <f t="shared" si="354"/>
        <v>66</v>
      </c>
      <c r="D1579" s="2">
        <f t="shared" si="355"/>
        <v>15</v>
      </c>
      <c r="E1579" s="2">
        <f t="shared" si="347"/>
        <v>1575</v>
      </c>
      <c r="F1579" s="11">
        <v>382.5</v>
      </c>
      <c r="G1579" s="9">
        <v>0.32</v>
      </c>
      <c r="H1579" s="9">
        <v>0.34560000000000002</v>
      </c>
      <c r="I1579" s="10">
        <v>0.37119999999999997</v>
      </c>
      <c r="J1579" s="9">
        <v>0.38700000000000001</v>
      </c>
      <c r="K1579" s="9">
        <v>0.38700000000000001</v>
      </c>
      <c r="L1579" s="9">
        <v>0.38700000000000001</v>
      </c>
      <c r="N1579" s="32">
        <f>IF('System Design'!$F$8=1,'Hourly Demand and Generation'!G1579*'System Design'!$F$21,IF('System Design'!$F$8=2,'Hourly Demand and Generation'!H1579*'System Design'!$F$21,IF('System Design'!$F$8=3,'Hourly Demand and Generation'!I1579*'System Design'!$F$21)))</f>
        <v>185.6</v>
      </c>
      <c r="O1579" s="32">
        <f>IF('System Design'!$F$8=1,'Hourly Demand and Generation'!J1579*'System Design'!$F$22,IF('System Design'!$F$8=2,'Hourly Demand and Generation'!K1579*'System Design'!$F$22,IF('System Design'!$F$8=3,'Hourly Demand and Generation'!L1579*'System Design'!$F$22)))</f>
        <v>967.5</v>
      </c>
      <c r="Q1579" s="32">
        <f t="shared" si="343"/>
        <v>0</v>
      </c>
      <c r="R1579" s="32">
        <f t="shared" si="348"/>
        <v>5400</v>
      </c>
      <c r="S1579" s="32">
        <f t="shared" si="349"/>
        <v>0</v>
      </c>
      <c r="T1579" s="32">
        <f t="shared" si="350"/>
        <v>21600</v>
      </c>
      <c r="U1579" s="32">
        <f t="shared" si="351"/>
        <v>0</v>
      </c>
      <c r="V1579" s="32">
        <f t="shared" si="344"/>
        <v>770.59999999999991</v>
      </c>
      <c r="W1579" s="32">
        <f t="shared" si="352"/>
        <v>770.59999999999991</v>
      </c>
      <c r="X1579" s="32">
        <f t="shared" si="353"/>
        <v>770.59999999999991</v>
      </c>
    </row>
    <row r="1580" spans="1:24" x14ac:dyDescent="0.25">
      <c r="A1580" s="2"/>
      <c r="B1580" s="2" t="s">
        <v>4</v>
      </c>
      <c r="C1580" s="2">
        <f t="shared" si="354"/>
        <v>66</v>
      </c>
      <c r="D1580" s="2">
        <f t="shared" si="355"/>
        <v>16</v>
      </c>
      <c r="E1580" s="2">
        <f t="shared" si="347"/>
        <v>1576</v>
      </c>
      <c r="F1580" s="11">
        <v>405</v>
      </c>
      <c r="G1580" s="9">
        <v>0.2112</v>
      </c>
      <c r="H1580" s="9">
        <v>0.24</v>
      </c>
      <c r="I1580" s="10">
        <v>0.26879999999999998</v>
      </c>
      <c r="J1580" s="9">
        <v>0.38700000000000001</v>
      </c>
      <c r="K1580" s="9">
        <v>0.38700000000000001</v>
      </c>
      <c r="L1580" s="9">
        <v>0.38700000000000001</v>
      </c>
      <c r="N1580" s="32">
        <f>IF('System Design'!$F$8=1,'Hourly Demand and Generation'!G1580*'System Design'!$F$21,IF('System Design'!$F$8=2,'Hourly Demand and Generation'!H1580*'System Design'!$F$21,IF('System Design'!$F$8=3,'Hourly Demand and Generation'!I1580*'System Design'!$F$21)))</f>
        <v>134.4</v>
      </c>
      <c r="O1580" s="32">
        <f>IF('System Design'!$F$8=1,'Hourly Demand and Generation'!J1580*'System Design'!$F$22,IF('System Design'!$F$8=2,'Hourly Demand and Generation'!K1580*'System Design'!$F$22,IF('System Design'!$F$8=3,'Hourly Demand and Generation'!L1580*'System Design'!$F$22)))</f>
        <v>967.5</v>
      </c>
      <c r="Q1580" s="32">
        <f t="shared" si="343"/>
        <v>0</v>
      </c>
      <c r="R1580" s="32">
        <f t="shared" si="348"/>
        <v>5400</v>
      </c>
      <c r="S1580" s="32">
        <f t="shared" si="349"/>
        <v>0</v>
      </c>
      <c r="T1580" s="32">
        <f t="shared" si="350"/>
        <v>21600</v>
      </c>
      <c r="U1580" s="32">
        <f t="shared" si="351"/>
        <v>0</v>
      </c>
      <c r="V1580" s="32">
        <f t="shared" si="344"/>
        <v>696.90000000000009</v>
      </c>
      <c r="W1580" s="32">
        <f t="shared" si="352"/>
        <v>696.90000000000009</v>
      </c>
      <c r="X1580" s="32">
        <f t="shared" si="353"/>
        <v>696.90000000000009</v>
      </c>
    </row>
    <row r="1581" spans="1:24" x14ac:dyDescent="0.25">
      <c r="A1581" s="2"/>
      <c r="B1581" s="2" t="s">
        <v>4</v>
      </c>
      <c r="C1581" s="2">
        <f t="shared" si="354"/>
        <v>66</v>
      </c>
      <c r="D1581" s="2">
        <f t="shared" si="355"/>
        <v>17</v>
      </c>
      <c r="E1581" s="2">
        <f t="shared" si="347"/>
        <v>1577</v>
      </c>
      <c r="F1581" s="11">
        <v>427.5</v>
      </c>
      <c r="G1581" s="9">
        <v>0.10879999999999999</v>
      </c>
      <c r="H1581" s="9">
        <v>0.13439999999999999</v>
      </c>
      <c r="I1581" s="10">
        <v>0.16</v>
      </c>
      <c r="J1581" s="9">
        <v>0.43</v>
      </c>
      <c r="K1581" s="9">
        <v>0.43</v>
      </c>
      <c r="L1581" s="9">
        <v>0.43</v>
      </c>
      <c r="N1581" s="32">
        <f>IF('System Design'!$F$8=1,'Hourly Demand and Generation'!G1581*'System Design'!$F$21,IF('System Design'!$F$8=2,'Hourly Demand and Generation'!H1581*'System Design'!$F$21,IF('System Design'!$F$8=3,'Hourly Demand and Generation'!I1581*'System Design'!$F$21)))</f>
        <v>80</v>
      </c>
      <c r="O1581" s="32">
        <f>IF('System Design'!$F$8=1,'Hourly Demand and Generation'!J1581*'System Design'!$F$22,IF('System Design'!$F$8=2,'Hourly Demand and Generation'!K1581*'System Design'!$F$22,IF('System Design'!$F$8=3,'Hourly Demand and Generation'!L1581*'System Design'!$F$22)))</f>
        <v>1075</v>
      </c>
      <c r="Q1581" s="32">
        <f t="shared" si="343"/>
        <v>0</v>
      </c>
      <c r="R1581" s="32">
        <f t="shared" si="348"/>
        <v>5400</v>
      </c>
      <c r="S1581" s="32">
        <f t="shared" si="349"/>
        <v>0</v>
      </c>
      <c r="T1581" s="32">
        <f t="shared" si="350"/>
        <v>21600</v>
      </c>
      <c r="U1581" s="32">
        <f t="shared" si="351"/>
        <v>0</v>
      </c>
      <c r="V1581" s="32">
        <f t="shared" si="344"/>
        <v>727.5</v>
      </c>
      <c r="W1581" s="32">
        <f t="shared" si="352"/>
        <v>727.5</v>
      </c>
      <c r="X1581" s="32">
        <f t="shared" si="353"/>
        <v>727.5</v>
      </c>
    </row>
    <row r="1582" spans="1:24" x14ac:dyDescent="0.25">
      <c r="A1582" s="2"/>
      <c r="B1582" s="2" t="s">
        <v>4</v>
      </c>
      <c r="C1582" s="2">
        <f t="shared" si="354"/>
        <v>66</v>
      </c>
      <c r="D1582" s="2">
        <f t="shared" si="355"/>
        <v>18</v>
      </c>
      <c r="E1582" s="2">
        <f t="shared" si="347"/>
        <v>1578</v>
      </c>
      <c r="F1582" s="11">
        <v>450</v>
      </c>
      <c r="G1582" s="9">
        <v>5.1200000000000002E-2</v>
      </c>
      <c r="H1582" s="9">
        <v>0.08</v>
      </c>
      <c r="I1582" s="10">
        <v>0.10879999999999999</v>
      </c>
      <c r="J1582" s="9">
        <v>0.40849999999999997</v>
      </c>
      <c r="K1582" s="9">
        <v>0.40849999999999997</v>
      </c>
      <c r="L1582" s="9">
        <v>0.40849999999999997</v>
      </c>
      <c r="N1582" s="32">
        <f>IF('System Design'!$F$8=1,'Hourly Demand and Generation'!G1582*'System Design'!$F$21,IF('System Design'!$F$8=2,'Hourly Demand and Generation'!H1582*'System Design'!$F$21,IF('System Design'!$F$8=3,'Hourly Demand and Generation'!I1582*'System Design'!$F$21)))</f>
        <v>54.4</v>
      </c>
      <c r="O1582" s="32">
        <f>IF('System Design'!$F$8=1,'Hourly Demand and Generation'!J1582*'System Design'!$F$22,IF('System Design'!$F$8=2,'Hourly Demand and Generation'!K1582*'System Design'!$F$22,IF('System Design'!$F$8=3,'Hourly Demand and Generation'!L1582*'System Design'!$F$22)))</f>
        <v>1021.2499999999999</v>
      </c>
      <c r="Q1582" s="32">
        <f t="shared" si="343"/>
        <v>0</v>
      </c>
      <c r="R1582" s="32">
        <f t="shared" si="348"/>
        <v>5400</v>
      </c>
      <c r="S1582" s="32">
        <f t="shared" si="349"/>
        <v>0</v>
      </c>
      <c r="T1582" s="32">
        <f t="shared" si="350"/>
        <v>21600</v>
      </c>
      <c r="U1582" s="32">
        <f t="shared" si="351"/>
        <v>0</v>
      </c>
      <c r="V1582" s="32">
        <f t="shared" si="344"/>
        <v>625.64999999999986</v>
      </c>
      <c r="W1582" s="32">
        <f t="shared" si="352"/>
        <v>625.64999999999986</v>
      </c>
      <c r="X1582" s="32">
        <f t="shared" si="353"/>
        <v>625.64999999999986</v>
      </c>
    </row>
    <row r="1583" spans="1:24" x14ac:dyDescent="0.25">
      <c r="A1583" s="2"/>
      <c r="B1583" s="2" t="s">
        <v>4</v>
      </c>
      <c r="C1583" s="2">
        <f t="shared" si="354"/>
        <v>66</v>
      </c>
      <c r="D1583" s="2">
        <f t="shared" si="355"/>
        <v>19</v>
      </c>
      <c r="E1583" s="2">
        <f t="shared" si="347"/>
        <v>1579</v>
      </c>
      <c r="F1583" s="11">
        <v>436.5</v>
      </c>
      <c r="G1583" s="9">
        <v>0</v>
      </c>
      <c r="H1583" s="9">
        <v>2.5600000000000001E-2</v>
      </c>
      <c r="I1583" s="9">
        <v>5.1200000000000002E-2</v>
      </c>
      <c r="J1583" s="9">
        <v>0.38700000000000001</v>
      </c>
      <c r="K1583" s="9">
        <v>0.38700000000000001</v>
      </c>
      <c r="L1583" s="9">
        <v>0.38700000000000001</v>
      </c>
      <c r="N1583" s="32">
        <f>IF('System Design'!$F$8=1,'Hourly Demand and Generation'!G1583*'System Design'!$F$21,IF('System Design'!$F$8=2,'Hourly Demand and Generation'!H1583*'System Design'!$F$21,IF('System Design'!$F$8=3,'Hourly Demand and Generation'!I1583*'System Design'!$F$21)))</f>
        <v>25.6</v>
      </c>
      <c r="O1583" s="32">
        <f>IF('System Design'!$F$8=1,'Hourly Demand and Generation'!J1583*'System Design'!$F$22,IF('System Design'!$F$8=2,'Hourly Demand and Generation'!K1583*'System Design'!$F$22,IF('System Design'!$F$8=3,'Hourly Demand and Generation'!L1583*'System Design'!$F$22)))</f>
        <v>967.5</v>
      </c>
      <c r="Q1583" s="32">
        <f t="shared" si="343"/>
        <v>0</v>
      </c>
      <c r="R1583" s="32">
        <f t="shared" si="348"/>
        <v>5400</v>
      </c>
      <c r="S1583" s="32">
        <f t="shared" si="349"/>
        <v>0</v>
      </c>
      <c r="T1583" s="32">
        <f t="shared" si="350"/>
        <v>21600</v>
      </c>
      <c r="U1583" s="32">
        <f t="shared" si="351"/>
        <v>0</v>
      </c>
      <c r="V1583" s="32">
        <f t="shared" si="344"/>
        <v>556.6</v>
      </c>
      <c r="W1583" s="32">
        <f t="shared" si="352"/>
        <v>556.6</v>
      </c>
      <c r="X1583" s="32">
        <f t="shared" si="353"/>
        <v>556.6</v>
      </c>
    </row>
    <row r="1584" spans="1:24" x14ac:dyDescent="0.25">
      <c r="A1584" s="2"/>
      <c r="B1584" s="2" t="s">
        <v>4</v>
      </c>
      <c r="C1584" s="2">
        <f t="shared" si="354"/>
        <v>66</v>
      </c>
      <c r="D1584" s="2">
        <f t="shared" si="355"/>
        <v>20</v>
      </c>
      <c r="E1584" s="2">
        <f t="shared" si="347"/>
        <v>1580</v>
      </c>
      <c r="F1584" s="11">
        <v>427.5</v>
      </c>
      <c r="G1584" s="9">
        <v>0</v>
      </c>
      <c r="H1584" s="9">
        <v>0</v>
      </c>
      <c r="I1584" s="10">
        <v>0</v>
      </c>
      <c r="J1584" s="9">
        <v>0.38700000000000001</v>
      </c>
      <c r="K1584" s="9">
        <v>0.38700000000000001</v>
      </c>
      <c r="L1584" s="9">
        <v>0.38700000000000001</v>
      </c>
      <c r="N1584" s="32">
        <f>IF('System Design'!$F$8=1,'Hourly Demand and Generation'!G1584*'System Design'!$F$21,IF('System Design'!$F$8=2,'Hourly Demand and Generation'!H1584*'System Design'!$F$21,IF('System Design'!$F$8=3,'Hourly Demand and Generation'!I1584*'System Design'!$F$21)))</f>
        <v>0</v>
      </c>
      <c r="O1584" s="32">
        <f>IF('System Design'!$F$8=1,'Hourly Demand and Generation'!J1584*'System Design'!$F$22,IF('System Design'!$F$8=2,'Hourly Demand and Generation'!K1584*'System Design'!$F$22,IF('System Design'!$F$8=3,'Hourly Demand and Generation'!L1584*'System Design'!$F$22)))</f>
        <v>967.5</v>
      </c>
      <c r="Q1584" s="32">
        <f t="shared" si="343"/>
        <v>0</v>
      </c>
      <c r="R1584" s="32">
        <f t="shared" si="348"/>
        <v>5400</v>
      </c>
      <c r="S1584" s="32">
        <f t="shared" si="349"/>
        <v>0</v>
      </c>
      <c r="T1584" s="32">
        <f t="shared" si="350"/>
        <v>21600</v>
      </c>
      <c r="U1584" s="32">
        <f t="shared" si="351"/>
        <v>0</v>
      </c>
      <c r="V1584" s="32">
        <f t="shared" si="344"/>
        <v>540</v>
      </c>
      <c r="W1584" s="32">
        <f t="shared" si="352"/>
        <v>540</v>
      </c>
      <c r="X1584" s="32">
        <f t="shared" si="353"/>
        <v>540</v>
      </c>
    </row>
    <row r="1585" spans="1:24" x14ac:dyDescent="0.25">
      <c r="A1585" s="2"/>
      <c r="B1585" s="2" t="s">
        <v>4</v>
      </c>
      <c r="C1585" s="2">
        <f t="shared" si="354"/>
        <v>66</v>
      </c>
      <c r="D1585" s="2">
        <f t="shared" si="355"/>
        <v>21</v>
      </c>
      <c r="E1585" s="2">
        <f t="shared" si="347"/>
        <v>1581</v>
      </c>
      <c r="F1585" s="11">
        <v>405</v>
      </c>
      <c r="G1585" s="9">
        <v>0</v>
      </c>
      <c r="H1585" s="9">
        <v>0</v>
      </c>
      <c r="I1585" s="10">
        <v>0</v>
      </c>
      <c r="J1585" s="9">
        <v>0.38700000000000001</v>
      </c>
      <c r="K1585" s="9">
        <v>0.38700000000000001</v>
      </c>
      <c r="L1585" s="9">
        <v>0.38700000000000001</v>
      </c>
      <c r="N1585" s="32">
        <f>IF('System Design'!$F$8=1,'Hourly Demand and Generation'!G1585*'System Design'!$F$21,IF('System Design'!$F$8=2,'Hourly Demand and Generation'!H1585*'System Design'!$F$21,IF('System Design'!$F$8=3,'Hourly Demand and Generation'!I1585*'System Design'!$F$21)))</f>
        <v>0</v>
      </c>
      <c r="O1585" s="32">
        <f>IF('System Design'!$F$8=1,'Hourly Demand and Generation'!J1585*'System Design'!$F$22,IF('System Design'!$F$8=2,'Hourly Demand and Generation'!K1585*'System Design'!$F$22,IF('System Design'!$F$8=3,'Hourly Demand and Generation'!L1585*'System Design'!$F$22)))</f>
        <v>967.5</v>
      </c>
      <c r="Q1585" s="32">
        <f t="shared" si="343"/>
        <v>0</v>
      </c>
      <c r="R1585" s="32">
        <f t="shared" si="348"/>
        <v>5400</v>
      </c>
      <c r="S1585" s="32">
        <f t="shared" si="349"/>
        <v>0</v>
      </c>
      <c r="T1585" s="32">
        <f t="shared" si="350"/>
        <v>21600</v>
      </c>
      <c r="U1585" s="32">
        <f t="shared" si="351"/>
        <v>0</v>
      </c>
      <c r="V1585" s="32">
        <f t="shared" si="344"/>
        <v>562.5</v>
      </c>
      <c r="W1585" s="32">
        <f t="shared" si="352"/>
        <v>562.5</v>
      </c>
      <c r="X1585" s="32">
        <f t="shared" si="353"/>
        <v>562.5</v>
      </c>
    </row>
    <row r="1586" spans="1:24" x14ac:dyDescent="0.25">
      <c r="A1586" s="2"/>
      <c r="B1586" s="2" t="s">
        <v>4</v>
      </c>
      <c r="C1586" s="2">
        <f t="shared" si="354"/>
        <v>66</v>
      </c>
      <c r="D1586" s="2">
        <f t="shared" si="355"/>
        <v>22</v>
      </c>
      <c r="E1586" s="2">
        <f t="shared" si="347"/>
        <v>1582</v>
      </c>
      <c r="F1586" s="11">
        <v>382.5</v>
      </c>
      <c r="G1586" s="9">
        <v>0</v>
      </c>
      <c r="H1586" s="9">
        <v>0</v>
      </c>
      <c r="I1586" s="10">
        <v>0</v>
      </c>
      <c r="J1586" s="9">
        <v>0.40849999999999997</v>
      </c>
      <c r="K1586" s="9">
        <v>0.40849999999999997</v>
      </c>
      <c r="L1586" s="9">
        <v>0.40849999999999997</v>
      </c>
      <c r="N1586" s="32">
        <f>IF('System Design'!$F$8=1,'Hourly Demand and Generation'!G1586*'System Design'!$F$21,IF('System Design'!$F$8=2,'Hourly Demand and Generation'!H1586*'System Design'!$F$21,IF('System Design'!$F$8=3,'Hourly Demand and Generation'!I1586*'System Design'!$F$21)))</f>
        <v>0</v>
      </c>
      <c r="O1586" s="32">
        <f>IF('System Design'!$F$8=1,'Hourly Demand and Generation'!J1586*'System Design'!$F$22,IF('System Design'!$F$8=2,'Hourly Demand and Generation'!K1586*'System Design'!$F$22,IF('System Design'!$F$8=3,'Hourly Demand and Generation'!L1586*'System Design'!$F$22)))</f>
        <v>1021.2499999999999</v>
      </c>
      <c r="Q1586" s="32">
        <f t="shared" si="343"/>
        <v>0</v>
      </c>
      <c r="R1586" s="32">
        <f t="shared" si="348"/>
        <v>5400</v>
      </c>
      <c r="S1586" s="32">
        <f t="shared" si="349"/>
        <v>0</v>
      </c>
      <c r="T1586" s="32">
        <f t="shared" si="350"/>
        <v>21600</v>
      </c>
      <c r="U1586" s="32">
        <f t="shared" si="351"/>
        <v>0</v>
      </c>
      <c r="V1586" s="32">
        <f t="shared" si="344"/>
        <v>638.74999999999989</v>
      </c>
      <c r="W1586" s="32">
        <f t="shared" si="352"/>
        <v>638.74999999999989</v>
      </c>
      <c r="X1586" s="32">
        <f t="shared" si="353"/>
        <v>638.74999999999989</v>
      </c>
    </row>
    <row r="1587" spans="1:24" x14ac:dyDescent="0.25">
      <c r="A1587" s="2"/>
      <c r="B1587" s="2" t="s">
        <v>4</v>
      </c>
      <c r="C1587" s="2">
        <f t="shared" si="354"/>
        <v>66</v>
      </c>
      <c r="D1587" s="2">
        <f t="shared" si="355"/>
        <v>23</v>
      </c>
      <c r="E1587" s="2">
        <f t="shared" si="347"/>
        <v>1583</v>
      </c>
      <c r="F1587" s="11">
        <v>360</v>
      </c>
      <c r="G1587" s="9">
        <v>0</v>
      </c>
      <c r="H1587" s="9">
        <v>0</v>
      </c>
      <c r="I1587" s="10">
        <v>0</v>
      </c>
      <c r="J1587" s="9">
        <v>0.34399999999999997</v>
      </c>
      <c r="K1587" s="9">
        <v>0.34399999999999997</v>
      </c>
      <c r="L1587" s="9">
        <v>0.34399999999999997</v>
      </c>
      <c r="N1587" s="32">
        <f>IF('System Design'!$F$8=1,'Hourly Demand and Generation'!G1587*'System Design'!$F$21,IF('System Design'!$F$8=2,'Hourly Demand and Generation'!H1587*'System Design'!$F$21,IF('System Design'!$F$8=3,'Hourly Demand and Generation'!I1587*'System Design'!$F$21)))</f>
        <v>0</v>
      </c>
      <c r="O1587" s="32">
        <f>IF('System Design'!$F$8=1,'Hourly Demand and Generation'!J1587*'System Design'!$F$22,IF('System Design'!$F$8=2,'Hourly Demand and Generation'!K1587*'System Design'!$F$22,IF('System Design'!$F$8=3,'Hourly Demand and Generation'!L1587*'System Design'!$F$22)))</f>
        <v>859.99999999999989</v>
      </c>
      <c r="Q1587" s="32">
        <f t="shared" si="343"/>
        <v>0</v>
      </c>
      <c r="R1587" s="32">
        <f t="shared" si="348"/>
        <v>5400</v>
      </c>
      <c r="S1587" s="32">
        <f t="shared" si="349"/>
        <v>0</v>
      </c>
      <c r="T1587" s="32">
        <f t="shared" si="350"/>
        <v>21600</v>
      </c>
      <c r="U1587" s="32">
        <f t="shared" si="351"/>
        <v>0</v>
      </c>
      <c r="V1587" s="32">
        <f t="shared" si="344"/>
        <v>499.99999999999989</v>
      </c>
      <c r="W1587" s="32">
        <f t="shared" si="352"/>
        <v>499.99999999999989</v>
      </c>
      <c r="X1587" s="32">
        <f t="shared" si="353"/>
        <v>499.99999999999989</v>
      </c>
    </row>
    <row r="1588" spans="1:24" x14ac:dyDescent="0.25">
      <c r="A1588" s="2"/>
      <c r="B1588" s="2" t="s">
        <v>4</v>
      </c>
      <c r="C1588" s="2">
        <f t="shared" si="354"/>
        <v>66</v>
      </c>
      <c r="D1588" s="2">
        <f t="shared" si="355"/>
        <v>24</v>
      </c>
      <c r="E1588" s="2">
        <f t="shared" si="347"/>
        <v>1584</v>
      </c>
      <c r="F1588" s="11">
        <v>315</v>
      </c>
      <c r="G1588" s="9">
        <v>0</v>
      </c>
      <c r="H1588" s="9">
        <v>0</v>
      </c>
      <c r="I1588" s="10">
        <v>0</v>
      </c>
      <c r="J1588" s="9">
        <v>0.34399999999999997</v>
      </c>
      <c r="K1588" s="9">
        <v>0.34399999999999997</v>
      </c>
      <c r="L1588" s="9">
        <v>0.34399999999999997</v>
      </c>
      <c r="N1588" s="32">
        <f>IF('System Design'!$F$8=1,'Hourly Demand and Generation'!G1588*'System Design'!$F$21,IF('System Design'!$F$8=2,'Hourly Demand and Generation'!H1588*'System Design'!$F$21,IF('System Design'!$F$8=3,'Hourly Demand and Generation'!I1588*'System Design'!$F$21)))</f>
        <v>0</v>
      </c>
      <c r="O1588" s="32">
        <f>IF('System Design'!$F$8=1,'Hourly Demand and Generation'!J1588*'System Design'!$F$22,IF('System Design'!$F$8=2,'Hourly Demand and Generation'!K1588*'System Design'!$F$22,IF('System Design'!$F$8=3,'Hourly Demand and Generation'!L1588*'System Design'!$F$22)))</f>
        <v>859.99999999999989</v>
      </c>
      <c r="Q1588" s="32">
        <f t="shared" si="343"/>
        <v>0</v>
      </c>
      <c r="R1588" s="32">
        <f t="shared" si="348"/>
        <v>5400</v>
      </c>
      <c r="S1588" s="32">
        <f t="shared" si="349"/>
        <v>0</v>
      </c>
      <c r="T1588" s="32">
        <f t="shared" si="350"/>
        <v>21600</v>
      </c>
      <c r="U1588" s="32">
        <f t="shared" si="351"/>
        <v>0</v>
      </c>
      <c r="V1588" s="32">
        <f t="shared" si="344"/>
        <v>544.99999999999989</v>
      </c>
      <c r="W1588" s="32">
        <f t="shared" si="352"/>
        <v>544.99999999999989</v>
      </c>
      <c r="X1588" s="32">
        <f t="shared" si="353"/>
        <v>544.99999999999989</v>
      </c>
    </row>
    <row r="1589" spans="1:24" x14ac:dyDescent="0.25">
      <c r="A1589" s="2"/>
      <c r="B1589" s="2" t="s">
        <v>4</v>
      </c>
      <c r="C1589" s="2">
        <f>C1588+1</f>
        <v>67</v>
      </c>
      <c r="D1589" s="2">
        <v>1</v>
      </c>
      <c r="E1589" s="2">
        <f t="shared" si="347"/>
        <v>1585</v>
      </c>
      <c r="F1589" s="11">
        <v>270</v>
      </c>
      <c r="G1589" s="9">
        <v>0</v>
      </c>
      <c r="H1589" s="9">
        <v>0</v>
      </c>
      <c r="I1589" s="9">
        <v>0</v>
      </c>
      <c r="J1589" s="9">
        <v>0.21380895544290601</v>
      </c>
      <c r="K1589" s="9">
        <v>0.43</v>
      </c>
      <c r="L1589" s="9">
        <v>0.43</v>
      </c>
      <c r="N1589" s="32">
        <f>IF('System Design'!$F$8=1,'Hourly Demand and Generation'!G1589*'System Design'!$F$21,IF('System Design'!$F$8=2,'Hourly Demand and Generation'!H1589*'System Design'!$F$21,IF('System Design'!$F$8=3,'Hourly Demand and Generation'!I1589*'System Design'!$F$21)))</f>
        <v>0</v>
      </c>
      <c r="O1589" s="32">
        <f>IF('System Design'!$F$8=1,'Hourly Demand and Generation'!J1589*'System Design'!$F$22,IF('System Design'!$F$8=2,'Hourly Demand and Generation'!K1589*'System Design'!$F$22,IF('System Design'!$F$8=3,'Hourly Demand and Generation'!L1589*'System Design'!$F$22)))</f>
        <v>1075</v>
      </c>
      <c r="Q1589" s="32">
        <f t="shared" si="343"/>
        <v>0</v>
      </c>
      <c r="R1589" s="32">
        <f t="shared" si="348"/>
        <v>5400</v>
      </c>
      <c r="S1589" s="32">
        <f t="shared" si="349"/>
        <v>0</v>
      </c>
      <c r="T1589" s="32">
        <f t="shared" si="350"/>
        <v>21600</v>
      </c>
      <c r="U1589" s="32">
        <f t="shared" si="351"/>
        <v>0</v>
      </c>
      <c r="V1589" s="32">
        <f t="shared" si="344"/>
        <v>805</v>
      </c>
      <c r="W1589" s="32">
        <f t="shared" si="352"/>
        <v>805</v>
      </c>
      <c r="X1589" s="32">
        <f t="shared" si="353"/>
        <v>805</v>
      </c>
    </row>
    <row r="1590" spans="1:24" x14ac:dyDescent="0.25">
      <c r="A1590" s="2"/>
      <c r="B1590" s="2" t="s">
        <v>4</v>
      </c>
      <c r="C1590" s="2">
        <f>C1589</f>
        <v>67</v>
      </c>
      <c r="D1590" s="2">
        <f>D1589+1</f>
        <v>2</v>
      </c>
      <c r="E1590" s="2">
        <f t="shared" si="347"/>
        <v>1586</v>
      </c>
      <c r="F1590" s="11">
        <v>247.5</v>
      </c>
      <c r="G1590" s="9">
        <v>0</v>
      </c>
      <c r="H1590" s="9">
        <v>0</v>
      </c>
      <c r="I1590" s="10">
        <v>0</v>
      </c>
      <c r="J1590" s="9">
        <v>0.192428059898616</v>
      </c>
      <c r="K1590" s="9">
        <v>0.38700000000000001</v>
      </c>
      <c r="L1590" s="9">
        <v>0.38700000000000001</v>
      </c>
      <c r="N1590" s="32">
        <f>IF('System Design'!$F$8=1,'Hourly Demand and Generation'!G1590*'System Design'!$F$21,IF('System Design'!$F$8=2,'Hourly Demand and Generation'!H1590*'System Design'!$F$21,IF('System Design'!$F$8=3,'Hourly Demand and Generation'!I1590*'System Design'!$F$21)))</f>
        <v>0</v>
      </c>
      <c r="O1590" s="32">
        <f>IF('System Design'!$F$8=1,'Hourly Demand and Generation'!J1590*'System Design'!$F$22,IF('System Design'!$F$8=2,'Hourly Demand and Generation'!K1590*'System Design'!$F$22,IF('System Design'!$F$8=3,'Hourly Demand and Generation'!L1590*'System Design'!$F$22)))</f>
        <v>967.5</v>
      </c>
      <c r="Q1590" s="32">
        <f t="shared" si="343"/>
        <v>0</v>
      </c>
      <c r="R1590" s="32">
        <f t="shared" si="348"/>
        <v>5400</v>
      </c>
      <c r="S1590" s="32">
        <f t="shared" si="349"/>
        <v>0</v>
      </c>
      <c r="T1590" s="32">
        <f t="shared" si="350"/>
        <v>21600</v>
      </c>
      <c r="U1590" s="32">
        <f t="shared" si="351"/>
        <v>0</v>
      </c>
      <c r="V1590" s="32">
        <f t="shared" si="344"/>
        <v>720</v>
      </c>
      <c r="W1590" s="32">
        <f t="shared" si="352"/>
        <v>720</v>
      </c>
      <c r="X1590" s="32">
        <f t="shared" si="353"/>
        <v>720</v>
      </c>
    </row>
    <row r="1591" spans="1:24" x14ac:dyDescent="0.25">
      <c r="A1591" s="2"/>
      <c r="B1591" s="2" t="s">
        <v>4</v>
      </c>
      <c r="C1591" s="2">
        <f t="shared" ref="C1591:C1612" si="356">C1590</f>
        <v>67</v>
      </c>
      <c r="D1591" s="2">
        <f t="shared" ref="D1591:D1612" si="357">D1590+1</f>
        <v>3</v>
      </c>
      <c r="E1591" s="2">
        <f t="shared" si="347"/>
        <v>1587</v>
      </c>
      <c r="F1591" s="11">
        <v>225</v>
      </c>
      <c r="G1591" s="9">
        <v>0</v>
      </c>
      <c r="H1591" s="9">
        <v>0</v>
      </c>
      <c r="I1591" s="10">
        <v>0</v>
      </c>
      <c r="J1591" s="9">
        <v>0.192428059898616</v>
      </c>
      <c r="K1591" s="9">
        <v>0.38700000000000001</v>
      </c>
      <c r="L1591" s="9">
        <v>0.38700000000000001</v>
      </c>
      <c r="N1591" s="32">
        <f>IF('System Design'!$F$8=1,'Hourly Demand and Generation'!G1591*'System Design'!$F$21,IF('System Design'!$F$8=2,'Hourly Demand and Generation'!H1591*'System Design'!$F$21,IF('System Design'!$F$8=3,'Hourly Demand and Generation'!I1591*'System Design'!$F$21)))</f>
        <v>0</v>
      </c>
      <c r="O1591" s="32">
        <f>IF('System Design'!$F$8=1,'Hourly Demand and Generation'!J1591*'System Design'!$F$22,IF('System Design'!$F$8=2,'Hourly Demand and Generation'!K1591*'System Design'!$F$22,IF('System Design'!$F$8=3,'Hourly Demand and Generation'!L1591*'System Design'!$F$22)))</f>
        <v>967.5</v>
      </c>
      <c r="Q1591" s="32">
        <f t="shared" si="343"/>
        <v>0</v>
      </c>
      <c r="R1591" s="32">
        <f t="shared" si="348"/>
        <v>5400</v>
      </c>
      <c r="S1591" s="32">
        <f t="shared" si="349"/>
        <v>0</v>
      </c>
      <c r="T1591" s="32">
        <f t="shared" si="350"/>
        <v>21600</v>
      </c>
      <c r="U1591" s="32">
        <f t="shared" si="351"/>
        <v>0</v>
      </c>
      <c r="V1591" s="32">
        <f t="shared" si="344"/>
        <v>742.5</v>
      </c>
      <c r="W1591" s="32">
        <f t="shared" si="352"/>
        <v>742.5</v>
      </c>
      <c r="X1591" s="32">
        <f t="shared" si="353"/>
        <v>742.5</v>
      </c>
    </row>
    <row r="1592" spans="1:24" x14ac:dyDescent="0.25">
      <c r="A1592" s="2"/>
      <c r="B1592" s="2" t="s">
        <v>4</v>
      </c>
      <c r="C1592" s="2">
        <f t="shared" si="356"/>
        <v>67</v>
      </c>
      <c r="D1592" s="2">
        <f t="shared" si="357"/>
        <v>4</v>
      </c>
      <c r="E1592" s="2">
        <f t="shared" si="347"/>
        <v>1588</v>
      </c>
      <c r="F1592" s="11">
        <v>270</v>
      </c>
      <c r="G1592" s="9">
        <v>0</v>
      </c>
      <c r="H1592" s="9">
        <v>0</v>
      </c>
      <c r="I1592" s="10">
        <v>0</v>
      </c>
      <c r="J1592" s="9">
        <v>0.21380895544290601</v>
      </c>
      <c r="K1592" s="9">
        <v>0.43</v>
      </c>
      <c r="L1592" s="9">
        <v>0.43</v>
      </c>
      <c r="N1592" s="32">
        <f>IF('System Design'!$F$8=1,'Hourly Demand and Generation'!G1592*'System Design'!$F$21,IF('System Design'!$F$8=2,'Hourly Demand and Generation'!H1592*'System Design'!$F$21,IF('System Design'!$F$8=3,'Hourly Demand and Generation'!I1592*'System Design'!$F$21)))</f>
        <v>0</v>
      </c>
      <c r="O1592" s="32">
        <f>IF('System Design'!$F$8=1,'Hourly Demand and Generation'!J1592*'System Design'!$F$22,IF('System Design'!$F$8=2,'Hourly Demand and Generation'!K1592*'System Design'!$F$22,IF('System Design'!$F$8=3,'Hourly Demand and Generation'!L1592*'System Design'!$F$22)))</f>
        <v>1075</v>
      </c>
      <c r="Q1592" s="32">
        <f t="shared" si="343"/>
        <v>0</v>
      </c>
      <c r="R1592" s="32">
        <f t="shared" si="348"/>
        <v>5400</v>
      </c>
      <c r="S1592" s="32">
        <f t="shared" si="349"/>
        <v>0</v>
      </c>
      <c r="T1592" s="32">
        <f t="shared" si="350"/>
        <v>21600</v>
      </c>
      <c r="U1592" s="32">
        <f t="shared" si="351"/>
        <v>0</v>
      </c>
      <c r="V1592" s="32">
        <f t="shared" si="344"/>
        <v>805</v>
      </c>
      <c r="W1592" s="32">
        <f t="shared" si="352"/>
        <v>805</v>
      </c>
      <c r="X1592" s="32">
        <f t="shared" si="353"/>
        <v>805</v>
      </c>
    </row>
    <row r="1593" spans="1:24" x14ac:dyDescent="0.25">
      <c r="A1593" s="2"/>
      <c r="B1593" s="2" t="s">
        <v>4</v>
      </c>
      <c r="C1593" s="2">
        <f t="shared" si="356"/>
        <v>67</v>
      </c>
      <c r="D1593" s="2">
        <f t="shared" si="357"/>
        <v>5</v>
      </c>
      <c r="E1593" s="2">
        <f t="shared" si="347"/>
        <v>1589</v>
      </c>
      <c r="F1593" s="11">
        <v>292.5</v>
      </c>
      <c r="G1593" s="9">
        <v>0</v>
      </c>
      <c r="H1593" s="9">
        <v>2.2982943373619301E-2</v>
      </c>
      <c r="I1593" s="10">
        <v>5.1200000000000002E-2</v>
      </c>
      <c r="J1593" s="9">
        <v>0.17104716435432499</v>
      </c>
      <c r="K1593" s="9">
        <v>0.34399999999999997</v>
      </c>
      <c r="L1593" s="9">
        <v>0.34399999999999997</v>
      </c>
      <c r="N1593" s="32">
        <f>IF('System Design'!$F$8=1,'Hourly Demand and Generation'!G1593*'System Design'!$F$21,IF('System Design'!$F$8=2,'Hourly Demand and Generation'!H1593*'System Design'!$F$21,IF('System Design'!$F$8=3,'Hourly Demand and Generation'!I1593*'System Design'!$F$21)))</f>
        <v>25.6</v>
      </c>
      <c r="O1593" s="32">
        <f>IF('System Design'!$F$8=1,'Hourly Demand and Generation'!J1593*'System Design'!$F$22,IF('System Design'!$F$8=2,'Hourly Demand and Generation'!K1593*'System Design'!$F$22,IF('System Design'!$F$8=3,'Hourly Demand and Generation'!L1593*'System Design'!$F$22)))</f>
        <v>859.99999999999989</v>
      </c>
      <c r="Q1593" s="32">
        <f t="shared" si="343"/>
        <v>0</v>
      </c>
      <c r="R1593" s="32">
        <f t="shared" si="348"/>
        <v>5400</v>
      </c>
      <c r="S1593" s="32">
        <f t="shared" si="349"/>
        <v>0</v>
      </c>
      <c r="T1593" s="32">
        <f t="shared" si="350"/>
        <v>21600</v>
      </c>
      <c r="U1593" s="32">
        <f t="shared" si="351"/>
        <v>0</v>
      </c>
      <c r="V1593" s="32">
        <f t="shared" si="344"/>
        <v>593.09999999999991</v>
      </c>
      <c r="W1593" s="32">
        <f t="shared" si="352"/>
        <v>593.09999999999991</v>
      </c>
      <c r="X1593" s="32">
        <f t="shared" si="353"/>
        <v>593.09999999999991</v>
      </c>
    </row>
    <row r="1594" spans="1:24" x14ac:dyDescent="0.25">
      <c r="A1594" s="2"/>
      <c r="B1594" s="2" t="s">
        <v>4</v>
      </c>
      <c r="C1594" s="2">
        <f t="shared" si="356"/>
        <v>67</v>
      </c>
      <c r="D1594" s="2">
        <f t="shared" si="357"/>
        <v>6</v>
      </c>
      <c r="E1594" s="2">
        <f t="shared" si="347"/>
        <v>1590</v>
      </c>
      <c r="F1594" s="11">
        <v>315</v>
      </c>
      <c r="G1594" s="9">
        <v>4.5965886747238498E-2</v>
      </c>
      <c r="H1594" s="9">
        <v>7.1821698042560195E-2</v>
      </c>
      <c r="I1594" s="10">
        <v>0.10879999999999999</v>
      </c>
      <c r="J1594" s="9">
        <v>0.17104716435432499</v>
      </c>
      <c r="K1594" s="9">
        <v>0.34399999999999997</v>
      </c>
      <c r="L1594" s="9">
        <v>0.34399999999999997</v>
      </c>
      <c r="N1594" s="32">
        <f>IF('System Design'!$F$8=1,'Hourly Demand and Generation'!G1594*'System Design'!$F$21,IF('System Design'!$F$8=2,'Hourly Demand and Generation'!H1594*'System Design'!$F$21,IF('System Design'!$F$8=3,'Hourly Demand and Generation'!I1594*'System Design'!$F$21)))</f>
        <v>54.4</v>
      </c>
      <c r="O1594" s="32">
        <f>IF('System Design'!$F$8=1,'Hourly Demand and Generation'!J1594*'System Design'!$F$22,IF('System Design'!$F$8=2,'Hourly Demand and Generation'!K1594*'System Design'!$F$22,IF('System Design'!$F$8=3,'Hourly Demand and Generation'!L1594*'System Design'!$F$22)))</f>
        <v>859.99999999999989</v>
      </c>
      <c r="Q1594" s="32">
        <f t="shared" si="343"/>
        <v>0</v>
      </c>
      <c r="R1594" s="32">
        <f t="shared" si="348"/>
        <v>5400</v>
      </c>
      <c r="S1594" s="32">
        <f t="shared" si="349"/>
        <v>0</v>
      </c>
      <c r="T1594" s="32">
        <f t="shared" si="350"/>
        <v>21600</v>
      </c>
      <c r="U1594" s="32">
        <f t="shared" si="351"/>
        <v>0</v>
      </c>
      <c r="V1594" s="32">
        <f t="shared" si="344"/>
        <v>599.39999999999986</v>
      </c>
      <c r="W1594" s="32">
        <f t="shared" si="352"/>
        <v>599.39999999999986</v>
      </c>
      <c r="X1594" s="32">
        <f t="shared" si="353"/>
        <v>599.39999999999986</v>
      </c>
    </row>
    <row r="1595" spans="1:24" x14ac:dyDescent="0.25">
      <c r="A1595" s="2"/>
      <c r="B1595" s="2" t="s">
        <v>4</v>
      </c>
      <c r="C1595" s="2">
        <f t="shared" si="356"/>
        <v>67</v>
      </c>
      <c r="D1595" s="2">
        <f t="shared" si="357"/>
        <v>7</v>
      </c>
      <c r="E1595" s="2">
        <f t="shared" si="347"/>
        <v>1591</v>
      </c>
      <c r="F1595" s="11">
        <v>337.5</v>
      </c>
      <c r="G1595" s="9">
        <v>9.7677509337881899E-2</v>
      </c>
      <c r="H1595" s="9">
        <v>0.120660452711501</v>
      </c>
      <c r="I1595" s="10">
        <v>0.16</v>
      </c>
      <c r="J1595" s="9">
        <v>0.192428059898616</v>
      </c>
      <c r="K1595" s="9">
        <v>0.38700000000000001</v>
      </c>
      <c r="L1595" s="9">
        <v>0.38700000000000001</v>
      </c>
      <c r="N1595" s="32">
        <f>IF('System Design'!$F$8=1,'Hourly Demand and Generation'!G1595*'System Design'!$F$21,IF('System Design'!$F$8=2,'Hourly Demand and Generation'!H1595*'System Design'!$F$21,IF('System Design'!$F$8=3,'Hourly Demand and Generation'!I1595*'System Design'!$F$21)))</f>
        <v>80</v>
      </c>
      <c r="O1595" s="32">
        <f>IF('System Design'!$F$8=1,'Hourly Demand and Generation'!J1595*'System Design'!$F$22,IF('System Design'!$F$8=2,'Hourly Demand and Generation'!K1595*'System Design'!$F$22,IF('System Design'!$F$8=3,'Hourly Demand and Generation'!L1595*'System Design'!$F$22)))</f>
        <v>967.5</v>
      </c>
      <c r="Q1595" s="32">
        <f t="shared" si="343"/>
        <v>0</v>
      </c>
      <c r="R1595" s="32">
        <f t="shared" si="348"/>
        <v>5400</v>
      </c>
      <c r="S1595" s="32">
        <f t="shared" si="349"/>
        <v>0</v>
      </c>
      <c r="T1595" s="32">
        <f t="shared" si="350"/>
        <v>21600</v>
      </c>
      <c r="U1595" s="32">
        <f t="shared" si="351"/>
        <v>0</v>
      </c>
      <c r="V1595" s="32">
        <f t="shared" si="344"/>
        <v>710</v>
      </c>
      <c r="W1595" s="32">
        <f t="shared" si="352"/>
        <v>710</v>
      </c>
      <c r="X1595" s="32">
        <f t="shared" si="353"/>
        <v>710</v>
      </c>
    </row>
    <row r="1596" spans="1:24" x14ac:dyDescent="0.25">
      <c r="A1596" s="2"/>
      <c r="B1596" s="2" t="s">
        <v>4</v>
      </c>
      <c r="C1596" s="2">
        <f t="shared" si="356"/>
        <v>67</v>
      </c>
      <c r="D1596" s="2">
        <f t="shared" si="357"/>
        <v>8</v>
      </c>
      <c r="E1596" s="2">
        <f t="shared" si="347"/>
        <v>1592</v>
      </c>
      <c r="F1596" s="11">
        <v>360</v>
      </c>
      <c r="G1596" s="9">
        <v>0.18960928283235901</v>
      </c>
      <c r="H1596" s="9">
        <v>0.215465094127681</v>
      </c>
      <c r="I1596" s="10">
        <v>0.26879999999999998</v>
      </c>
      <c r="J1596" s="9">
        <v>0.192428059898616</v>
      </c>
      <c r="K1596" s="9">
        <v>0.38700000000000001</v>
      </c>
      <c r="L1596" s="9">
        <v>0.38700000000000001</v>
      </c>
      <c r="N1596" s="32">
        <f>IF('System Design'!$F$8=1,'Hourly Demand and Generation'!G1596*'System Design'!$F$21,IF('System Design'!$F$8=2,'Hourly Demand and Generation'!H1596*'System Design'!$F$21,IF('System Design'!$F$8=3,'Hourly Demand and Generation'!I1596*'System Design'!$F$21)))</f>
        <v>134.4</v>
      </c>
      <c r="O1596" s="32">
        <f>IF('System Design'!$F$8=1,'Hourly Demand and Generation'!J1596*'System Design'!$F$22,IF('System Design'!$F$8=2,'Hourly Demand and Generation'!K1596*'System Design'!$F$22,IF('System Design'!$F$8=3,'Hourly Demand and Generation'!L1596*'System Design'!$F$22)))</f>
        <v>967.5</v>
      </c>
      <c r="Q1596" s="32">
        <f t="shared" si="343"/>
        <v>0</v>
      </c>
      <c r="R1596" s="32">
        <f t="shared" si="348"/>
        <v>5400</v>
      </c>
      <c r="S1596" s="32">
        <f t="shared" si="349"/>
        <v>0</v>
      </c>
      <c r="T1596" s="32">
        <f t="shared" si="350"/>
        <v>21600</v>
      </c>
      <c r="U1596" s="32">
        <f t="shared" si="351"/>
        <v>0</v>
      </c>
      <c r="V1596" s="32">
        <f t="shared" si="344"/>
        <v>741.90000000000009</v>
      </c>
      <c r="W1596" s="32">
        <f t="shared" si="352"/>
        <v>741.90000000000009</v>
      </c>
      <c r="X1596" s="32">
        <f t="shared" si="353"/>
        <v>741.90000000000009</v>
      </c>
    </row>
    <row r="1597" spans="1:24" x14ac:dyDescent="0.25">
      <c r="A1597" s="2"/>
      <c r="B1597" s="2" t="s">
        <v>4</v>
      </c>
      <c r="C1597" s="2">
        <f t="shared" si="356"/>
        <v>67</v>
      </c>
      <c r="D1597" s="2">
        <f t="shared" si="357"/>
        <v>9</v>
      </c>
      <c r="E1597" s="2">
        <f t="shared" si="347"/>
        <v>1593</v>
      </c>
      <c r="F1597" s="11">
        <v>360</v>
      </c>
      <c r="G1597" s="9">
        <v>0.287286792170241</v>
      </c>
      <c r="H1597" s="9">
        <v>0.31026973554386</v>
      </c>
      <c r="I1597" s="10">
        <v>0.37119999999999997</v>
      </c>
      <c r="J1597" s="9">
        <v>0.17104716435432499</v>
      </c>
      <c r="K1597" s="9">
        <v>0.34399999999999997</v>
      </c>
      <c r="L1597" s="9">
        <v>0.34399999999999997</v>
      </c>
      <c r="N1597" s="32">
        <f>IF('System Design'!$F$8=1,'Hourly Demand and Generation'!G1597*'System Design'!$F$21,IF('System Design'!$F$8=2,'Hourly Demand and Generation'!H1597*'System Design'!$F$21,IF('System Design'!$F$8=3,'Hourly Demand and Generation'!I1597*'System Design'!$F$21)))</f>
        <v>185.6</v>
      </c>
      <c r="O1597" s="32">
        <f>IF('System Design'!$F$8=1,'Hourly Demand and Generation'!J1597*'System Design'!$F$22,IF('System Design'!$F$8=2,'Hourly Demand and Generation'!K1597*'System Design'!$F$22,IF('System Design'!$F$8=3,'Hourly Demand and Generation'!L1597*'System Design'!$F$22)))</f>
        <v>859.99999999999989</v>
      </c>
      <c r="Q1597" s="32">
        <f t="shared" si="343"/>
        <v>0</v>
      </c>
      <c r="R1597" s="32">
        <f t="shared" si="348"/>
        <v>5400</v>
      </c>
      <c r="S1597" s="32">
        <f t="shared" si="349"/>
        <v>0</v>
      </c>
      <c r="T1597" s="32">
        <f t="shared" si="350"/>
        <v>21600</v>
      </c>
      <c r="U1597" s="32">
        <f t="shared" si="351"/>
        <v>0</v>
      </c>
      <c r="V1597" s="32">
        <f t="shared" si="344"/>
        <v>685.59999999999991</v>
      </c>
      <c r="W1597" s="32">
        <f t="shared" si="352"/>
        <v>685.59999999999991</v>
      </c>
      <c r="X1597" s="32">
        <f t="shared" si="353"/>
        <v>685.59999999999991</v>
      </c>
    </row>
    <row r="1598" spans="1:24" x14ac:dyDescent="0.25">
      <c r="A1598" s="2"/>
      <c r="B1598" s="2" t="s">
        <v>4</v>
      </c>
      <c r="C1598" s="2">
        <f t="shared" si="356"/>
        <v>67</v>
      </c>
      <c r="D1598" s="2">
        <f t="shared" si="357"/>
        <v>10</v>
      </c>
      <c r="E1598" s="2">
        <f t="shared" si="347"/>
        <v>1594</v>
      </c>
      <c r="F1598" s="11">
        <v>351</v>
      </c>
      <c r="G1598" s="9">
        <v>0.384964301508123</v>
      </c>
      <c r="H1598" s="9">
        <v>0.407947244881742</v>
      </c>
      <c r="I1598" s="10">
        <v>0.48</v>
      </c>
      <c r="J1598" s="9">
        <v>0.192428059898616</v>
      </c>
      <c r="K1598" s="9">
        <v>0.38700000000000001</v>
      </c>
      <c r="L1598" s="9">
        <v>0.38700000000000001</v>
      </c>
      <c r="N1598" s="32">
        <f>IF('System Design'!$F$8=1,'Hourly Demand and Generation'!G1598*'System Design'!$F$21,IF('System Design'!$F$8=2,'Hourly Demand and Generation'!H1598*'System Design'!$F$21,IF('System Design'!$F$8=3,'Hourly Demand and Generation'!I1598*'System Design'!$F$21)))</f>
        <v>240</v>
      </c>
      <c r="O1598" s="32">
        <f>IF('System Design'!$F$8=1,'Hourly Demand and Generation'!J1598*'System Design'!$F$22,IF('System Design'!$F$8=2,'Hourly Demand and Generation'!K1598*'System Design'!$F$22,IF('System Design'!$F$8=3,'Hourly Demand and Generation'!L1598*'System Design'!$F$22)))</f>
        <v>967.5</v>
      </c>
      <c r="Q1598" s="32">
        <f t="shared" si="343"/>
        <v>0</v>
      </c>
      <c r="R1598" s="32">
        <f t="shared" si="348"/>
        <v>5400</v>
      </c>
      <c r="S1598" s="32">
        <f t="shared" si="349"/>
        <v>0</v>
      </c>
      <c r="T1598" s="32">
        <f t="shared" si="350"/>
        <v>21600</v>
      </c>
      <c r="U1598" s="32">
        <f t="shared" si="351"/>
        <v>0</v>
      </c>
      <c r="V1598" s="32">
        <f t="shared" si="344"/>
        <v>856.5</v>
      </c>
      <c r="W1598" s="32">
        <f t="shared" si="352"/>
        <v>856.5</v>
      </c>
      <c r="X1598" s="32">
        <f t="shared" si="353"/>
        <v>856.5</v>
      </c>
    </row>
    <row r="1599" spans="1:24" x14ac:dyDescent="0.25">
      <c r="A1599" s="2"/>
      <c r="B1599" s="2" t="s">
        <v>4</v>
      </c>
      <c r="C1599" s="2">
        <f t="shared" si="356"/>
        <v>67</v>
      </c>
      <c r="D1599" s="2">
        <f t="shared" si="357"/>
        <v>11</v>
      </c>
      <c r="E1599" s="2">
        <f t="shared" si="347"/>
        <v>1595</v>
      </c>
      <c r="F1599" s="11">
        <v>346.5</v>
      </c>
      <c r="G1599" s="9">
        <v>0.47689607500260001</v>
      </c>
      <c r="H1599" s="9">
        <v>0.502751886297921</v>
      </c>
      <c r="I1599" s="10">
        <v>0.58879999999999999</v>
      </c>
      <c r="J1599" s="9">
        <v>0.17104716435432499</v>
      </c>
      <c r="K1599" s="9">
        <v>0.34399999999999997</v>
      </c>
      <c r="L1599" s="9">
        <v>0.34399999999999997</v>
      </c>
      <c r="N1599" s="32">
        <f>IF('System Design'!$F$8=1,'Hourly Demand and Generation'!G1599*'System Design'!$F$21,IF('System Design'!$F$8=2,'Hourly Demand and Generation'!H1599*'System Design'!$F$21,IF('System Design'!$F$8=3,'Hourly Demand and Generation'!I1599*'System Design'!$F$21)))</f>
        <v>294.39999999999998</v>
      </c>
      <c r="O1599" s="32">
        <f>IF('System Design'!$F$8=1,'Hourly Demand and Generation'!J1599*'System Design'!$F$22,IF('System Design'!$F$8=2,'Hourly Demand and Generation'!K1599*'System Design'!$F$22,IF('System Design'!$F$8=3,'Hourly Demand and Generation'!L1599*'System Design'!$F$22)))</f>
        <v>859.99999999999989</v>
      </c>
      <c r="Q1599" s="32">
        <f t="shared" si="343"/>
        <v>0</v>
      </c>
      <c r="R1599" s="32">
        <f t="shared" si="348"/>
        <v>5400</v>
      </c>
      <c r="S1599" s="32">
        <f t="shared" si="349"/>
        <v>0</v>
      </c>
      <c r="T1599" s="32">
        <f t="shared" si="350"/>
        <v>21600</v>
      </c>
      <c r="U1599" s="32">
        <f t="shared" si="351"/>
        <v>0</v>
      </c>
      <c r="V1599" s="32">
        <f t="shared" si="344"/>
        <v>807.89999999999986</v>
      </c>
      <c r="W1599" s="32">
        <f t="shared" si="352"/>
        <v>807.89999999999986</v>
      </c>
      <c r="X1599" s="32">
        <f t="shared" si="353"/>
        <v>807.89999999999986</v>
      </c>
    </row>
    <row r="1600" spans="1:24" x14ac:dyDescent="0.25">
      <c r="A1600" s="2"/>
      <c r="B1600" s="2" t="s">
        <v>4</v>
      </c>
      <c r="C1600" s="2">
        <f t="shared" si="356"/>
        <v>67</v>
      </c>
      <c r="D1600" s="2">
        <f t="shared" si="357"/>
        <v>12</v>
      </c>
      <c r="E1600" s="2">
        <f t="shared" si="347"/>
        <v>1596</v>
      </c>
      <c r="F1600" s="11">
        <v>346.5</v>
      </c>
      <c r="G1600" s="9">
        <v>0.574573584340482</v>
      </c>
      <c r="H1600" s="9">
        <v>0.574573584340482</v>
      </c>
      <c r="I1600" s="10">
        <v>0.64</v>
      </c>
      <c r="J1600" s="9">
        <v>0.16035671658218001</v>
      </c>
      <c r="K1600" s="9">
        <v>0.32250000000000001</v>
      </c>
      <c r="L1600" s="9">
        <v>0.32250000000000001</v>
      </c>
      <c r="N1600" s="32">
        <f>IF('System Design'!$F$8=1,'Hourly Demand and Generation'!G1600*'System Design'!$F$21,IF('System Design'!$F$8=2,'Hourly Demand and Generation'!H1600*'System Design'!$F$21,IF('System Design'!$F$8=3,'Hourly Demand and Generation'!I1600*'System Design'!$F$21)))</f>
        <v>320</v>
      </c>
      <c r="O1600" s="32">
        <f>IF('System Design'!$F$8=1,'Hourly Demand and Generation'!J1600*'System Design'!$F$22,IF('System Design'!$F$8=2,'Hourly Demand and Generation'!K1600*'System Design'!$F$22,IF('System Design'!$F$8=3,'Hourly Demand and Generation'!L1600*'System Design'!$F$22)))</f>
        <v>806.25</v>
      </c>
      <c r="Q1600" s="32">
        <f t="shared" si="343"/>
        <v>0</v>
      </c>
      <c r="R1600" s="32">
        <f t="shared" si="348"/>
        <v>5400</v>
      </c>
      <c r="S1600" s="32">
        <f t="shared" si="349"/>
        <v>0</v>
      </c>
      <c r="T1600" s="32">
        <f t="shared" si="350"/>
        <v>21600</v>
      </c>
      <c r="U1600" s="32">
        <f t="shared" si="351"/>
        <v>0</v>
      </c>
      <c r="V1600" s="32">
        <f t="shared" si="344"/>
        <v>779.75</v>
      </c>
      <c r="W1600" s="32">
        <f t="shared" si="352"/>
        <v>779.75</v>
      </c>
      <c r="X1600" s="32">
        <f t="shared" si="353"/>
        <v>779.75</v>
      </c>
    </row>
    <row r="1601" spans="1:24" x14ac:dyDescent="0.25">
      <c r="A1601" s="2"/>
      <c r="B1601" s="2" t="s">
        <v>4</v>
      </c>
      <c r="C1601" s="2">
        <f t="shared" si="356"/>
        <v>67</v>
      </c>
      <c r="D1601" s="2">
        <f t="shared" si="357"/>
        <v>13</v>
      </c>
      <c r="E1601" s="2">
        <f t="shared" si="347"/>
        <v>1597</v>
      </c>
      <c r="F1601" s="11">
        <v>360</v>
      </c>
      <c r="G1601" s="9">
        <v>0.47689607500260001</v>
      </c>
      <c r="H1601" s="9">
        <v>0.502751886297921</v>
      </c>
      <c r="I1601" s="10">
        <v>0.58879999999999999</v>
      </c>
      <c r="J1601" s="9">
        <v>0.17104716435432499</v>
      </c>
      <c r="K1601" s="9">
        <v>0.34399999999999997</v>
      </c>
      <c r="L1601" s="9">
        <v>0.34399999999999997</v>
      </c>
      <c r="N1601" s="32">
        <f>IF('System Design'!$F$8=1,'Hourly Demand and Generation'!G1601*'System Design'!$F$21,IF('System Design'!$F$8=2,'Hourly Demand and Generation'!H1601*'System Design'!$F$21,IF('System Design'!$F$8=3,'Hourly Demand and Generation'!I1601*'System Design'!$F$21)))</f>
        <v>294.39999999999998</v>
      </c>
      <c r="O1601" s="32">
        <f>IF('System Design'!$F$8=1,'Hourly Demand and Generation'!J1601*'System Design'!$F$22,IF('System Design'!$F$8=2,'Hourly Demand and Generation'!K1601*'System Design'!$F$22,IF('System Design'!$F$8=3,'Hourly Demand and Generation'!L1601*'System Design'!$F$22)))</f>
        <v>859.99999999999989</v>
      </c>
      <c r="Q1601" s="32">
        <f t="shared" si="343"/>
        <v>0</v>
      </c>
      <c r="R1601" s="32">
        <f t="shared" si="348"/>
        <v>5400</v>
      </c>
      <c r="S1601" s="32">
        <f t="shared" si="349"/>
        <v>0</v>
      </c>
      <c r="T1601" s="32">
        <f t="shared" si="350"/>
        <v>21600</v>
      </c>
      <c r="U1601" s="32">
        <f t="shared" si="351"/>
        <v>0</v>
      </c>
      <c r="V1601" s="32">
        <f t="shared" si="344"/>
        <v>794.39999999999986</v>
      </c>
      <c r="W1601" s="32">
        <f t="shared" si="352"/>
        <v>794.39999999999986</v>
      </c>
      <c r="X1601" s="32">
        <f t="shared" si="353"/>
        <v>794.39999999999986</v>
      </c>
    </row>
    <row r="1602" spans="1:24" x14ac:dyDescent="0.25">
      <c r="A1602" s="2"/>
      <c r="B1602" s="2" t="s">
        <v>4</v>
      </c>
      <c r="C1602" s="2">
        <f t="shared" si="356"/>
        <v>67</v>
      </c>
      <c r="D1602" s="2">
        <f t="shared" si="357"/>
        <v>14</v>
      </c>
      <c r="E1602" s="2">
        <f t="shared" si="347"/>
        <v>1598</v>
      </c>
      <c r="F1602" s="11">
        <v>360</v>
      </c>
      <c r="G1602" s="9">
        <v>0.384964301508123</v>
      </c>
      <c r="H1602" s="9">
        <v>0.407947244881742</v>
      </c>
      <c r="I1602" s="10">
        <v>0.48</v>
      </c>
      <c r="J1602" s="9">
        <v>0.18173761212646999</v>
      </c>
      <c r="K1602" s="9">
        <v>0.36549999999999999</v>
      </c>
      <c r="L1602" s="9">
        <v>0.36549999999999999</v>
      </c>
      <c r="N1602" s="32">
        <f>IF('System Design'!$F$8=1,'Hourly Demand and Generation'!G1602*'System Design'!$F$21,IF('System Design'!$F$8=2,'Hourly Demand and Generation'!H1602*'System Design'!$F$21,IF('System Design'!$F$8=3,'Hourly Demand and Generation'!I1602*'System Design'!$F$21)))</f>
        <v>240</v>
      </c>
      <c r="O1602" s="32">
        <f>IF('System Design'!$F$8=1,'Hourly Demand and Generation'!J1602*'System Design'!$F$22,IF('System Design'!$F$8=2,'Hourly Demand and Generation'!K1602*'System Design'!$F$22,IF('System Design'!$F$8=3,'Hourly Demand and Generation'!L1602*'System Design'!$F$22)))</f>
        <v>913.75</v>
      </c>
      <c r="Q1602" s="32">
        <f t="shared" si="343"/>
        <v>0</v>
      </c>
      <c r="R1602" s="32">
        <f t="shared" si="348"/>
        <v>5400</v>
      </c>
      <c r="S1602" s="32">
        <f t="shared" si="349"/>
        <v>0</v>
      </c>
      <c r="T1602" s="32">
        <f t="shared" si="350"/>
        <v>21600</v>
      </c>
      <c r="U1602" s="32">
        <f t="shared" si="351"/>
        <v>0</v>
      </c>
      <c r="V1602" s="32">
        <f t="shared" si="344"/>
        <v>793.75</v>
      </c>
      <c r="W1602" s="32">
        <f t="shared" si="352"/>
        <v>793.75</v>
      </c>
      <c r="X1602" s="32">
        <f t="shared" si="353"/>
        <v>793.75</v>
      </c>
    </row>
    <row r="1603" spans="1:24" x14ac:dyDescent="0.25">
      <c r="A1603" s="2"/>
      <c r="B1603" s="2" t="s">
        <v>4</v>
      </c>
      <c r="C1603" s="2">
        <f t="shared" si="356"/>
        <v>67</v>
      </c>
      <c r="D1603" s="2">
        <f t="shared" si="357"/>
        <v>15</v>
      </c>
      <c r="E1603" s="2">
        <f t="shared" si="347"/>
        <v>1599</v>
      </c>
      <c r="F1603" s="11">
        <v>382.5</v>
      </c>
      <c r="G1603" s="9">
        <v>0.287286792170241</v>
      </c>
      <c r="H1603" s="9">
        <v>0.31026973554386</v>
      </c>
      <c r="I1603" s="10">
        <v>0.37119999999999997</v>
      </c>
      <c r="J1603" s="9">
        <v>0.192428059898616</v>
      </c>
      <c r="K1603" s="9">
        <v>0.38700000000000001</v>
      </c>
      <c r="L1603" s="9">
        <v>0.38700000000000001</v>
      </c>
      <c r="N1603" s="32">
        <f>IF('System Design'!$F$8=1,'Hourly Demand and Generation'!G1603*'System Design'!$F$21,IF('System Design'!$F$8=2,'Hourly Demand and Generation'!H1603*'System Design'!$F$21,IF('System Design'!$F$8=3,'Hourly Demand and Generation'!I1603*'System Design'!$F$21)))</f>
        <v>185.6</v>
      </c>
      <c r="O1603" s="32">
        <f>IF('System Design'!$F$8=1,'Hourly Demand and Generation'!J1603*'System Design'!$F$22,IF('System Design'!$F$8=2,'Hourly Demand and Generation'!K1603*'System Design'!$F$22,IF('System Design'!$F$8=3,'Hourly Demand and Generation'!L1603*'System Design'!$F$22)))</f>
        <v>967.5</v>
      </c>
      <c r="Q1603" s="32">
        <f t="shared" si="343"/>
        <v>0</v>
      </c>
      <c r="R1603" s="32">
        <f t="shared" si="348"/>
        <v>5400</v>
      </c>
      <c r="S1603" s="32">
        <f t="shared" si="349"/>
        <v>0</v>
      </c>
      <c r="T1603" s="32">
        <f t="shared" si="350"/>
        <v>21600</v>
      </c>
      <c r="U1603" s="32">
        <f t="shared" si="351"/>
        <v>0</v>
      </c>
      <c r="V1603" s="32">
        <f t="shared" si="344"/>
        <v>770.59999999999991</v>
      </c>
      <c r="W1603" s="32">
        <f t="shared" si="352"/>
        <v>770.59999999999991</v>
      </c>
      <c r="X1603" s="32">
        <f t="shared" si="353"/>
        <v>770.59999999999991</v>
      </c>
    </row>
    <row r="1604" spans="1:24" x14ac:dyDescent="0.25">
      <c r="A1604" s="2"/>
      <c r="B1604" s="2" t="s">
        <v>4</v>
      </c>
      <c r="C1604" s="2">
        <f t="shared" si="356"/>
        <v>67</v>
      </c>
      <c r="D1604" s="2">
        <f t="shared" si="357"/>
        <v>16</v>
      </c>
      <c r="E1604" s="2">
        <f t="shared" si="347"/>
        <v>1600</v>
      </c>
      <c r="F1604" s="11">
        <v>405</v>
      </c>
      <c r="G1604" s="9">
        <v>0.18960928283235901</v>
      </c>
      <c r="H1604" s="9">
        <v>0.215465094127681</v>
      </c>
      <c r="I1604" s="10">
        <v>0.26879999999999998</v>
      </c>
      <c r="J1604" s="9">
        <v>0.192428059898616</v>
      </c>
      <c r="K1604" s="9">
        <v>0.38700000000000001</v>
      </c>
      <c r="L1604" s="9">
        <v>0.38700000000000001</v>
      </c>
      <c r="N1604" s="32">
        <f>IF('System Design'!$F$8=1,'Hourly Demand and Generation'!G1604*'System Design'!$F$21,IF('System Design'!$F$8=2,'Hourly Demand and Generation'!H1604*'System Design'!$F$21,IF('System Design'!$F$8=3,'Hourly Demand and Generation'!I1604*'System Design'!$F$21)))</f>
        <v>134.4</v>
      </c>
      <c r="O1604" s="32">
        <f>IF('System Design'!$F$8=1,'Hourly Demand and Generation'!J1604*'System Design'!$F$22,IF('System Design'!$F$8=2,'Hourly Demand and Generation'!K1604*'System Design'!$F$22,IF('System Design'!$F$8=3,'Hourly Demand and Generation'!L1604*'System Design'!$F$22)))</f>
        <v>967.5</v>
      </c>
      <c r="Q1604" s="32">
        <f t="shared" si="343"/>
        <v>0</v>
      </c>
      <c r="R1604" s="32">
        <f t="shared" si="348"/>
        <v>5400</v>
      </c>
      <c r="S1604" s="32">
        <f t="shared" si="349"/>
        <v>0</v>
      </c>
      <c r="T1604" s="32">
        <f t="shared" si="350"/>
        <v>21600</v>
      </c>
      <c r="U1604" s="32">
        <f t="shared" si="351"/>
        <v>0</v>
      </c>
      <c r="V1604" s="32">
        <f t="shared" si="344"/>
        <v>696.90000000000009</v>
      </c>
      <c r="W1604" s="32">
        <f t="shared" si="352"/>
        <v>696.90000000000009</v>
      </c>
      <c r="X1604" s="32">
        <f t="shared" si="353"/>
        <v>696.90000000000009</v>
      </c>
    </row>
    <row r="1605" spans="1:24" x14ac:dyDescent="0.25">
      <c r="A1605" s="2"/>
      <c r="B1605" s="2" t="s">
        <v>4</v>
      </c>
      <c r="C1605" s="2">
        <f t="shared" si="356"/>
        <v>67</v>
      </c>
      <c r="D1605" s="2">
        <f t="shared" si="357"/>
        <v>17</v>
      </c>
      <c r="E1605" s="2">
        <f t="shared" si="347"/>
        <v>1601</v>
      </c>
      <c r="F1605" s="11">
        <v>427.5</v>
      </c>
      <c r="G1605" s="9">
        <v>9.7677509337881899E-2</v>
      </c>
      <c r="H1605" s="9">
        <v>0.120660452711501</v>
      </c>
      <c r="I1605" s="10">
        <v>0.16</v>
      </c>
      <c r="J1605" s="9">
        <v>0.21380895544290601</v>
      </c>
      <c r="K1605" s="9">
        <v>0.43</v>
      </c>
      <c r="L1605" s="9">
        <v>0.43</v>
      </c>
      <c r="N1605" s="32">
        <f>IF('System Design'!$F$8=1,'Hourly Demand and Generation'!G1605*'System Design'!$F$21,IF('System Design'!$F$8=2,'Hourly Demand and Generation'!H1605*'System Design'!$F$21,IF('System Design'!$F$8=3,'Hourly Demand and Generation'!I1605*'System Design'!$F$21)))</f>
        <v>80</v>
      </c>
      <c r="O1605" s="32">
        <f>IF('System Design'!$F$8=1,'Hourly Demand and Generation'!J1605*'System Design'!$F$22,IF('System Design'!$F$8=2,'Hourly Demand and Generation'!K1605*'System Design'!$F$22,IF('System Design'!$F$8=3,'Hourly Demand and Generation'!L1605*'System Design'!$F$22)))</f>
        <v>1075</v>
      </c>
      <c r="Q1605" s="32">
        <f t="shared" si="343"/>
        <v>0</v>
      </c>
      <c r="R1605" s="32">
        <f t="shared" si="348"/>
        <v>5400</v>
      </c>
      <c r="S1605" s="32">
        <f t="shared" si="349"/>
        <v>0</v>
      </c>
      <c r="T1605" s="32">
        <f t="shared" si="350"/>
        <v>21600</v>
      </c>
      <c r="U1605" s="32">
        <f t="shared" si="351"/>
        <v>0</v>
      </c>
      <c r="V1605" s="32">
        <f t="shared" si="344"/>
        <v>727.5</v>
      </c>
      <c r="W1605" s="32">
        <f t="shared" si="352"/>
        <v>727.5</v>
      </c>
      <c r="X1605" s="32">
        <f t="shared" si="353"/>
        <v>727.5</v>
      </c>
    </row>
    <row r="1606" spans="1:24" x14ac:dyDescent="0.25">
      <c r="A1606" s="2"/>
      <c r="B1606" s="2" t="s">
        <v>4</v>
      </c>
      <c r="C1606" s="2">
        <f t="shared" si="356"/>
        <v>67</v>
      </c>
      <c r="D1606" s="2">
        <f t="shared" si="357"/>
        <v>18</v>
      </c>
      <c r="E1606" s="2">
        <f t="shared" si="347"/>
        <v>1602</v>
      </c>
      <c r="F1606" s="11">
        <v>450</v>
      </c>
      <c r="G1606" s="9">
        <v>4.5965886747238498E-2</v>
      </c>
      <c r="H1606" s="9">
        <v>7.1821698042560195E-2</v>
      </c>
      <c r="I1606" s="10">
        <v>0.10879999999999999</v>
      </c>
      <c r="J1606" s="9">
        <v>0.20311850767076101</v>
      </c>
      <c r="K1606" s="9">
        <v>0.40849999999999997</v>
      </c>
      <c r="L1606" s="9">
        <v>0.40849999999999997</v>
      </c>
      <c r="N1606" s="32">
        <f>IF('System Design'!$F$8=1,'Hourly Demand and Generation'!G1606*'System Design'!$F$21,IF('System Design'!$F$8=2,'Hourly Demand and Generation'!H1606*'System Design'!$F$21,IF('System Design'!$F$8=3,'Hourly Demand and Generation'!I1606*'System Design'!$F$21)))</f>
        <v>54.4</v>
      </c>
      <c r="O1606" s="32">
        <f>IF('System Design'!$F$8=1,'Hourly Demand and Generation'!J1606*'System Design'!$F$22,IF('System Design'!$F$8=2,'Hourly Demand and Generation'!K1606*'System Design'!$F$22,IF('System Design'!$F$8=3,'Hourly Demand and Generation'!L1606*'System Design'!$F$22)))</f>
        <v>1021.2499999999999</v>
      </c>
      <c r="Q1606" s="32">
        <f t="shared" ref="Q1606:Q1669" si="358">IF(F1606-N1606-O1606&gt;0,F1606-N1606-O1606,0)</f>
        <v>0</v>
      </c>
      <c r="R1606" s="32">
        <f t="shared" si="348"/>
        <v>5400</v>
      </c>
      <c r="S1606" s="32">
        <f t="shared" si="349"/>
        <v>0</v>
      </c>
      <c r="T1606" s="32">
        <f t="shared" si="350"/>
        <v>21600</v>
      </c>
      <c r="U1606" s="32">
        <f t="shared" si="351"/>
        <v>0</v>
      </c>
      <c r="V1606" s="32">
        <f t="shared" ref="V1606:V1669" si="359">IF(F1606-N1606-O1606&lt;0,N1606+O1606-F1606,0)</f>
        <v>625.64999999999986</v>
      </c>
      <c r="W1606" s="32">
        <f t="shared" si="352"/>
        <v>625.64999999999986</v>
      </c>
      <c r="X1606" s="32">
        <f t="shared" si="353"/>
        <v>625.64999999999986</v>
      </c>
    </row>
    <row r="1607" spans="1:24" x14ac:dyDescent="0.25">
      <c r="A1607" s="2"/>
      <c r="B1607" s="2" t="s">
        <v>4</v>
      </c>
      <c r="C1607" s="2">
        <f t="shared" si="356"/>
        <v>67</v>
      </c>
      <c r="D1607" s="2">
        <f t="shared" si="357"/>
        <v>19</v>
      </c>
      <c r="E1607" s="2">
        <f t="shared" ref="E1607:E1670" si="360">E1606+1</f>
        <v>1603</v>
      </c>
      <c r="F1607" s="11">
        <v>436.5</v>
      </c>
      <c r="G1607" s="9">
        <v>0</v>
      </c>
      <c r="H1607" s="9">
        <v>2.2982943373619301E-2</v>
      </c>
      <c r="I1607" s="9">
        <v>5.1200000000000002E-2</v>
      </c>
      <c r="J1607" s="9">
        <v>0.192428059898616</v>
      </c>
      <c r="K1607" s="9">
        <v>0.38700000000000001</v>
      </c>
      <c r="L1607" s="9">
        <v>0.38700000000000001</v>
      </c>
      <c r="N1607" s="32">
        <f>IF('System Design'!$F$8=1,'Hourly Demand and Generation'!G1607*'System Design'!$F$21,IF('System Design'!$F$8=2,'Hourly Demand and Generation'!H1607*'System Design'!$F$21,IF('System Design'!$F$8=3,'Hourly Demand and Generation'!I1607*'System Design'!$F$21)))</f>
        <v>25.6</v>
      </c>
      <c r="O1607" s="32">
        <f>IF('System Design'!$F$8=1,'Hourly Demand and Generation'!J1607*'System Design'!$F$22,IF('System Design'!$F$8=2,'Hourly Demand and Generation'!K1607*'System Design'!$F$22,IF('System Design'!$F$8=3,'Hourly Demand and Generation'!L1607*'System Design'!$F$22)))</f>
        <v>967.5</v>
      </c>
      <c r="Q1607" s="32">
        <f t="shared" si="358"/>
        <v>0</v>
      </c>
      <c r="R1607" s="32">
        <f t="shared" ref="R1607:R1670" si="361">IF($Q1607&lt;R1606+$V1607,IF(R1606+$V1607-$Q1607&gt;5400,5400,R1606+$V1607-$Q1607),0)</f>
        <v>5400</v>
      </c>
      <c r="S1607" s="32">
        <f t="shared" ref="S1607:S1670" si="362">IF(R1607&gt;0,0,$Q1607+$V1607-R1606)</f>
        <v>0</v>
      </c>
      <c r="T1607" s="32">
        <f t="shared" ref="T1607:T1670" si="363">IF($Q1607&lt;T1606+$V1607,IF(T1606+$V1607-$Q1607&gt;21600,21600,T1606+$V1607-$Q1607),0)</f>
        <v>21600</v>
      </c>
      <c r="U1607" s="32">
        <f t="shared" ref="U1607:U1670" si="364">IF(T1607&gt;0,0,$Q1607+$V1607-T1606)</f>
        <v>0</v>
      </c>
      <c r="V1607" s="32">
        <f t="shared" si="359"/>
        <v>556.6</v>
      </c>
      <c r="W1607" s="32">
        <f t="shared" ref="W1607:W1670" si="365">IF(R1607=5400,$V1607-(R1607-R1606),0)</f>
        <v>556.6</v>
      </c>
      <c r="X1607" s="32">
        <f t="shared" ref="X1607:X1670" si="366">IF(T1607=21600,$V1607-(T1607-T1606),0)</f>
        <v>556.6</v>
      </c>
    </row>
    <row r="1608" spans="1:24" x14ac:dyDescent="0.25">
      <c r="A1608" s="2"/>
      <c r="B1608" s="2" t="s">
        <v>4</v>
      </c>
      <c r="C1608" s="2">
        <f t="shared" si="356"/>
        <v>67</v>
      </c>
      <c r="D1608" s="2">
        <f t="shared" si="357"/>
        <v>20</v>
      </c>
      <c r="E1608" s="2">
        <f t="shared" si="360"/>
        <v>1604</v>
      </c>
      <c r="F1608" s="11">
        <v>427.5</v>
      </c>
      <c r="G1608" s="9">
        <v>0</v>
      </c>
      <c r="H1608" s="9">
        <v>0</v>
      </c>
      <c r="I1608" s="10">
        <v>0</v>
      </c>
      <c r="J1608" s="9">
        <v>0.192428059898616</v>
      </c>
      <c r="K1608" s="9">
        <v>0.38700000000000001</v>
      </c>
      <c r="L1608" s="9">
        <v>0.38700000000000001</v>
      </c>
      <c r="N1608" s="32">
        <f>IF('System Design'!$F$8=1,'Hourly Demand and Generation'!G1608*'System Design'!$F$21,IF('System Design'!$F$8=2,'Hourly Demand and Generation'!H1608*'System Design'!$F$21,IF('System Design'!$F$8=3,'Hourly Demand and Generation'!I1608*'System Design'!$F$21)))</f>
        <v>0</v>
      </c>
      <c r="O1608" s="32">
        <f>IF('System Design'!$F$8=1,'Hourly Demand and Generation'!J1608*'System Design'!$F$22,IF('System Design'!$F$8=2,'Hourly Demand and Generation'!K1608*'System Design'!$F$22,IF('System Design'!$F$8=3,'Hourly Demand and Generation'!L1608*'System Design'!$F$22)))</f>
        <v>967.5</v>
      </c>
      <c r="Q1608" s="32">
        <f t="shared" si="358"/>
        <v>0</v>
      </c>
      <c r="R1608" s="32">
        <f t="shared" si="361"/>
        <v>5400</v>
      </c>
      <c r="S1608" s="32">
        <f t="shared" si="362"/>
        <v>0</v>
      </c>
      <c r="T1608" s="32">
        <f t="shared" si="363"/>
        <v>21600</v>
      </c>
      <c r="U1608" s="32">
        <f t="shared" si="364"/>
        <v>0</v>
      </c>
      <c r="V1608" s="32">
        <f t="shared" si="359"/>
        <v>540</v>
      </c>
      <c r="W1608" s="32">
        <f t="shared" si="365"/>
        <v>540</v>
      </c>
      <c r="X1608" s="32">
        <f t="shared" si="366"/>
        <v>540</v>
      </c>
    </row>
    <row r="1609" spans="1:24" x14ac:dyDescent="0.25">
      <c r="A1609" s="2"/>
      <c r="B1609" s="2" t="s">
        <v>4</v>
      </c>
      <c r="C1609" s="2">
        <f t="shared" si="356"/>
        <v>67</v>
      </c>
      <c r="D1609" s="2">
        <f t="shared" si="357"/>
        <v>21</v>
      </c>
      <c r="E1609" s="2">
        <f t="shared" si="360"/>
        <v>1605</v>
      </c>
      <c r="F1609" s="11">
        <v>405</v>
      </c>
      <c r="G1609" s="9">
        <v>0</v>
      </c>
      <c r="H1609" s="9">
        <v>0</v>
      </c>
      <c r="I1609" s="10">
        <v>0</v>
      </c>
      <c r="J1609" s="9">
        <v>0.192428059898616</v>
      </c>
      <c r="K1609" s="9">
        <v>0.38700000000000001</v>
      </c>
      <c r="L1609" s="9">
        <v>0.38700000000000001</v>
      </c>
      <c r="N1609" s="32">
        <f>IF('System Design'!$F$8=1,'Hourly Demand and Generation'!G1609*'System Design'!$F$21,IF('System Design'!$F$8=2,'Hourly Demand and Generation'!H1609*'System Design'!$F$21,IF('System Design'!$F$8=3,'Hourly Demand and Generation'!I1609*'System Design'!$F$21)))</f>
        <v>0</v>
      </c>
      <c r="O1609" s="32">
        <f>IF('System Design'!$F$8=1,'Hourly Demand and Generation'!J1609*'System Design'!$F$22,IF('System Design'!$F$8=2,'Hourly Demand and Generation'!K1609*'System Design'!$F$22,IF('System Design'!$F$8=3,'Hourly Demand and Generation'!L1609*'System Design'!$F$22)))</f>
        <v>967.5</v>
      </c>
      <c r="Q1609" s="32">
        <f t="shared" si="358"/>
        <v>0</v>
      </c>
      <c r="R1609" s="32">
        <f t="shared" si="361"/>
        <v>5400</v>
      </c>
      <c r="S1609" s="32">
        <f t="shared" si="362"/>
        <v>0</v>
      </c>
      <c r="T1609" s="32">
        <f t="shared" si="363"/>
        <v>21600</v>
      </c>
      <c r="U1609" s="32">
        <f t="shared" si="364"/>
        <v>0</v>
      </c>
      <c r="V1609" s="32">
        <f t="shared" si="359"/>
        <v>562.5</v>
      </c>
      <c r="W1609" s="32">
        <f t="shared" si="365"/>
        <v>562.5</v>
      </c>
      <c r="X1609" s="32">
        <f t="shared" si="366"/>
        <v>562.5</v>
      </c>
    </row>
    <row r="1610" spans="1:24" x14ac:dyDescent="0.25">
      <c r="A1610" s="2"/>
      <c r="B1610" s="2" t="s">
        <v>4</v>
      </c>
      <c r="C1610" s="2">
        <f t="shared" si="356"/>
        <v>67</v>
      </c>
      <c r="D1610" s="2">
        <f t="shared" si="357"/>
        <v>22</v>
      </c>
      <c r="E1610" s="2">
        <f t="shared" si="360"/>
        <v>1606</v>
      </c>
      <c r="F1610" s="11">
        <v>382.5</v>
      </c>
      <c r="G1610" s="9">
        <v>0</v>
      </c>
      <c r="H1610" s="9">
        <v>0</v>
      </c>
      <c r="I1610" s="10">
        <v>0</v>
      </c>
      <c r="J1610" s="9">
        <v>0.20311850767076101</v>
      </c>
      <c r="K1610" s="9">
        <v>0.40849999999999997</v>
      </c>
      <c r="L1610" s="9">
        <v>0.40849999999999997</v>
      </c>
      <c r="N1610" s="32">
        <f>IF('System Design'!$F$8=1,'Hourly Demand and Generation'!G1610*'System Design'!$F$21,IF('System Design'!$F$8=2,'Hourly Demand and Generation'!H1610*'System Design'!$F$21,IF('System Design'!$F$8=3,'Hourly Demand and Generation'!I1610*'System Design'!$F$21)))</f>
        <v>0</v>
      </c>
      <c r="O1610" s="32">
        <f>IF('System Design'!$F$8=1,'Hourly Demand and Generation'!J1610*'System Design'!$F$22,IF('System Design'!$F$8=2,'Hourly Demand and Generation'!K1610*'System Design'!$F$22,IF('System Design'!$F$8=3,'Hourly Demand and Generation'!L1610*'System Design'!$F$22)))</f>
        <v>1021.2499999999999</v>
      </c>
      <c r="Q1610" s="32">
        <f t="shared" si="358"/>
        <v>0</v>
      </c>
      <c r="R1610" s="32">
        <f t="shared" si="361"/>
        <v>5400</v>
      </c>
      <c r="S1610" s="32">
        <f t="shared" si="362"/>
        <v>0</v>
      </c>
      <c r="T1610" s="32">
        <f t="shared" si="363"/>
        <v>21600</v>
      </c>
      <c r="U1610" s="32">
        <f t="shared" si="364"/>
        <v>0</v>
      </c>
      <c r="V1610" s="32">
        <f t="shared" si="359"/>
        <v>638.74999999999989</v>
      </c>
      <c r="W1610" s="32">
        <f t="shared" si="365"/>
        <v>638.74999999999989</v>
      </c>
      <c r="X1610" s="32">
        <f t="shared" si="366"/>
        <v>638.74999999999989</v>
      </c>
    </row>
    <row r="1611" spans="1:24" x14ac:dyDescent="0.25">
      <c r="A1611" s="2"/>
      <c r="B1611" s="2" t="s">
        <v>4</v>
      </c>
      <c r="C1611" s="2">
        <f t="shared" si="356"/>
        <v>67</v>
      </c>
      <c r="D1611" s="2">
        <f t="shared" si="357"/>
        <v>23</v>
      </c>
      <c r="E1611" s="2">
        <f t="shared" si="360"/>
        <v>1607</v>
      </c>
      <c r="F1611" s="11">
        <v>360</v>
      </c>
      <c r="G1611" s="9">
        <v>0</v>
      </c>
      <c r="H1611" s="9">
        <v>0</v>
      </c>
      <c r="I1611" s="10">
        <v>0</v>
      </c>
      <c r="J1611" s="9">
        <v>0.17104716435432499</v>
      </c>
      <c r="K1611" s="9">
        <v>0.34399999999999997</v>
      </c>
      <c r="L1611" s="9">
        <v>0.34399999999999997</v>
      </c>
      <c r="N1611" s="32">
        <f>IF('System Design'!$F$8=1,'Hourly Demand and Generation'!G1611*'System Design'!$F$21,IF('System Design'!$F$8=2,'Hourly Demand and Generation'!H1611*'System Design'!$F$21,IF('System Design'!$F$8=3,'Hourly Demand and Generation'!I1611*'System Design'!$F$21)))</f>
        <v>0</v>
      </c>
      <c r="O1611" s="32">
        <f>IF('System Design'!$F$8=1,'Hourly Demand and Generation'!J1611*'System Design'!$F$22,IF('System Design'!$F$8=2,'Hourly Demand and Generation'!K1611*'System Design'!$F$22,IF('System Design'!$F$8=3,'Hourly Demand and Generation'!L1611*'System Design'!$F$22)))</f>
        <v>859.99999999999989</v>
      </c>
      <c r="Q1611" s="32">
        <f t="shared" si="358"/>
        <v>0</v>
      </c>
      <c r="R1611" s="32">
        <f t="shared" si="361"/>
        <v>5400</v>
      </c>
      <c r="S1611" s="32">
        <f t="shared" si="362"/>
        <v>0</v>
      </c>
      <c r="T1611" s="32">
        <f t="shared" si="363"/>
        <v>21600</v>
      </c>
      <c r="U1611" s="32">
        <f t="shared" si="364"/>
        <v>0</v>
      </c>
      <c r="V1611" s="32">
        <f t="shared" si="359"/>
        <v>499.99999999999989</v>
      </c>
      <c r="W1611" s="32">
        <f t="shared" si="365"/>
        <v>499.99999999999989</v>
      </c>
      <c r="X1611" s="32">
        <f t="shared" si="366"/>
        <v>499.99999999999989</v>
      </c>
    </row>
    <row r="1612" spans="1:24" x14ac:dyDescent="0.25">
      <c r="A1612" s="2"/>
      <c r="B1612" s="2" t="s">
        <v>4</v>
      </c>
      <c r="C1612" s="2">
        <f t="shared" si="356"/>
        <v>67</v>
      </c>
      <c r="D1612" s="2">
        <f t="shared" si="357"/>
        <v>24</v>
      </c>
      <c r="E1612" s="2">
        <f t="shared" si="360"/>
        <v>1608</v>
      </c>
      <c r="F1612" s="11">
        <v>315</v>
      </c>
      <c r="G1612" s="9">
        <v>0</v>
      </c>
      <c r="H1612" s="9">
        <v>0</v>
      </c>
      <c r="I1612" s="10">
        <v>0</v>
      </c>
      <c r="J1612" s="9">
        <v>0.17104716435432499</v>
      </c>
      <c r="K1612" s="9">
        <v>0.34399999999999997</v>
      </c>
      <c r="L1612" s="9">
        <v>0.34399999999999997</v>
      </c>
      <c r="N1612" s="32">
        <f>IF('System Design'!$F$8=1,'Hourly Demand and Generation'!G1612*'System Design'!$F$21,IF('System Design'!$F$8=2,'Hourly Demand and Generation'!H1612*'System Design'!$F$21,IF('System Design'!$F$8=3,'Hourly Demand and Generation'!I1612*'System Design'!$F$21)))</f>
        <v>0</v>
      </c>
      <c r="O1612" s="32">
        <f>IF('System Design'!$F$8=1,'Hourly Demand and Generation'!J1612*'System Design'!$F$22,IF('System Design'!$F$8=2,'Hourly Demand and Generation'!K1612*'System Design'!$F$22,IF('System Design'!$F$8=3,'Hourly Demand and Generation'!L1612*'System Design'!$F$22)))</f>
        <v>859.99999999999989</v>
      </c>
      <c r="Q1612" s="32">
        <f t="shared" si="358"/>
        <v>0</v>
      </c>
      <c r="R1612" s="32">
        <f t="shared" si="361"/>
        <v>5400</v>
      </c>
      <c r="S1612" s="32">
        <f t="shared" si="362"/>
        <v>0</v>
      </c>
      <c r="T1612" s="32">
        <f t="shared" si="363"/>
        <v>21600</v>
      </c>
      <c r="U1612" s="32">
        <f t="shared" si="364"/>
        <v>0</v>
      </c>
      <c r="V1612" s="32">
        <f t="shared" si="359"/>
        <v>544.99999999999989</v>
      </c>
      <c r="W1612" s="32">
        <f t="shared" si="365"/>
        <v>544.99999999999989</v>
      </c>
      <c r="X1612" s="32">
        <f t="shared" si="366"/>
        <v>544.99999999999989</v>
      </c>
    </row>
    <row r="1613" spans="1:24" x14ac:dyDescent="0.25">
      <c r="A1613" s="2"/>
      <c r="B1613" s="2" t="s">
        <v>4</v>
      </c>
      <c r="C1613" s="2">
        <f>C1612+1</f>
        <v>68</v>
      </c>
      <c r="D1613" s="2">
        <v>1</v>
      </c>
      <c r="E1613" s="2">
        <f t="shared" si="360"/>
        <v>1609</v>
      </c>
      <c r="F1613" s="11">
        <v>270</v>
      </c>
      <c r="G1613" s="9">
        <v>0</v>
      </c>
      <c r="H1613" s="9">
        <v>0</v>
      </c>
      <c r="I1613" s="9">
        <v>0</v>
      </c>
      <c r="J1613" s="9">
        <v>0.43</v>
      </c>
      <c r="K1613" s="9">
        <v>0.43</v>
      </c>
      <c r="L1613" s="9">
        <v>0.43</v>
      </c>
      <c r="N1613" s="32">
        <f>IF('System Design'!$F$8=1,'Hourly Demand and Generation'!G1613*'System Design'!$F$21,IF('System Design'!$F$8=2,'Hourly Demand and Generation'!H1613*'System Design'!$F$21,IF('System Design'!$F$8=3,'Hourly Demand and Generation'!I1613*'System Design'!$F$21)))</f>
        <v>0</v>
      </c>
      <c r="O1613" s="32">
        <f>IF('System Design'!$F$8=1,'Hourly Demand and Generation'!J1613*'System Design'!$F$22,IF('System Design'!$F$8=2,'Hourly Demand and Generation'!K1613*'System Design'!$F$22,IF('System Design'!$F$8=3,'Hourly Demand and Generation'!L1613*'System Design'!$F$22)))</f>
        <v>1075</v>
      </c>
      <c r="Q1613" s="32">
        <f t="shared" si="358"/>
        <v>0</v>
      </c>
      <c r="R1613" s="32">
        <f t="shared" si="361"/>
        <v>5400</v>
      </c>
      <c r="S1613" s="32">
        <f t="shared" si="362"/>
        <v>0</v>
      </c>
      <c r="T1613" s="32">
        <f t="shared" si="363"/>
        <v>21600</v>
      </c>
      <c r="U1613" s="32">
        <f t="shared" si="364"/>
        <v>0</v>
      </c>
      <c r="V1613" s="32">
        <f t="shared" si="359"/>
        <v>805</v>
      </c>
      <c r="W1613" s="32">
        <f t="shared" si="365"/>
        <v>805</v>
      </c>
      <c r="X1613" s="32">
        <f t="shared" si="366"/>
        <v>805</v>
      </c>
    </row>
    <row r="1614" spans="1:24" x14ac:dyDescent="0.25">
      <c r="A1614" s="2"/>
      <c r="B1614" s="2" t="s">
        <v>4</v>
      </c>
      <c r="C1614" s="2">
        <f>C1613</f>
        <v>68</v>
      </c>
      <c r="D1614" s="2">
        <f>D1613+1</f>
        <v>2</v>
      </c>
      <c r="E1614" s="2">
        <f t="shared" si="360"/>
        <v>1610</v>
      </c>
      <c r="F1614" s="11">
        <v>247.5</v>
      </c>
      <c r="G1614" s="9">
        <v>0</v>
      </c>
      <c r="H1614" s="9">
        <v>0</v>
      </c>
      <c r="I1614" s="10">
        <v>0</v>
      </c>
      <c r="J1614" s="9">
        <v>0.38700000000000001</v>
      </c>
      <c r="K1614" s="9">
        <v>0.38700000000000001</v>
      </c>
      <c r="L1614" s="9">
        <v>0.38700000000000001</v>
      </c>
      <c r="N1614" s="32">
        <f>IF('System Design'!$F$8=1,'Hourly Demand and Generation'!G1614*'System Design'!$F$21,IF('System Design'!$F$8=2,'Hourly Demand and Generation'!H1614*'System Design'!$F$21,IF('System Design'!$F$8=3,'Hourly Demand and Generation'!I1614*'System Design'!$F$21)))</f>
        <v>0</v>
      </c>
      <c r="O1614" s="32">
        <f>IF('System Design'!$F$8=1,'Hourly Demand and Generation'!J1614*'System Design'!$F$22,IF('System Design'!$F$8=2,'Hourly Demand and Generation'!K1614*'System Design'!$F$22,IF('System Design'!$F$8=3,'Hourly Demand and Generation'!L1614*'System Design'!$F$22)))</f>
        <v>967.5</v>
      </c>
      <c r="Q1614" s="32">
        <f t="shared" si="358"/>
        <v>0</v>
      </c>
      <c r="R1614" s="32">
        <f t="shared" si="361"/>
        <v>5400</v>
      </c>
      <c r="S1614" s="32">
        <f t="shared" si="362"/>
        <v>0</v>
      </c>
      <c r="T1614" s="32">
        <f t="shared" si="363"/>
        <v>21600</v>
      </c>
      <c r="U1614" s="32">
        <f t="shared" si="364"/>
        <v>0</v>
      </c>
      <c r="V1614" s="32">
        <f t="shared" si="359"/>
        <v>720</v>
      </c>
      <c r="W1614" s="32">
        <f t="shared" si="365"/>
        <v>720</v>
      </c>
      <c r="X1614" s="32">
        <f t="shared" si="366"/>
        <v>720</v>
      </c>
    </row>
    <row r="1615" spans="1:24" x14ac:dyDescent="0.25">
      <c r="A1615" s="2"/>
      <c r="B1615" s="2" t="s">
        <v>4</v>
      </c>
      <c r="C1615" s="2">
        <f t="shared" ref="C1615:C1636" si="367">C1614</f>
        <v>68</v>
      </c>
      <c r="D1615" s="2">
        <f t="shared" ref="D1615:D1636" si="368">D1614+1</f>
        <v>3</v>
      </c>
      <c r="E1615" s="2">
        <f t="shared" si="360"/>
        <v>1611</v>
      </c>
      <c r="F1615" s="11">
        <v>225</v>
      </c>
      <c r="G1615" s="9">
        <v>0</v>
      </c>
      <c r="H1615" s="9">
        <v>0</v>
      </c>
      <c r="I1615" s="10">
        <v>0</v>
      </c>
      <c r="J1615" s="9">
        <v>0.38700000000000001</v>
      </c>
      <c r="K1615" s="9">
        <v>0.38700000000000001</v>
      </c>
      <c r="L1615" s="9">
        <v>0.38700000000000001</v>
      </c>
      <c r="N1615" s="32">
        <f>IF('System Design'!$F$8=1,'Hourly Demand and Generation'!G1615*'System Design'!$F$21,IF('System Design'!$F$8=2,'Hourly Demand and Generation'!H1615*'System Design'!$F$21,IF('System Design'!$F$8=3,'Hourly Demand and Generation'!I1615*'System Design'!$F$21)))</f>
        <v>0</v>
      </c>
      <c r="O1615" s="32">
        <f>IF('System Design'!$F$8=1,'Hourly Demand and Generation'!J1615*'System Design'!$F$22,IF('System Design'!$F$8=2,'Hourly Demand and Generation'!K1615*'System Design'!$F$22,IF('System Design'!$F$8=3,'Hourly Demand and Generation'!L1615*'System Design'!$F$22)))</f>
        <v>967.5</v>
      </c>
      <c r="Q1615" s="32">
        <f t="shared" si="358"/>
        <v>0</v>
      </c>
      <c r="R1615" s="32">
        <f t="shared" si="361"/>
        <v>5400</v>
      </c>
      <c r="S1615" s="32">
        <f t="shared" si="362"/>
        <v>0</v>
      </c>
      <c r="T1615" s="32">
        <f t="shared" si="363"/>
        <v>21600</v>
      </c>
      <c r="U1615" s="32">
        <f t="shared" si="364"/>
        <v>0</v>
      </c>
      <c r="V1615" s="32">
        <f t="shared" si="359"/>
        <v>742.5</v>
      </c>
      <c r="W1615" s="32">
        <f t="shared" si="365"/>
        <v>742.5</v>
      </c>
      <c r="X1615" s="32">
        <f t="shared" si="366"/>
        <v>742.5</v>
      </c>
    </row>
    <row r="1616" spans="1:24" x14ac:dyDescent="0.25">
      <c r="A1616" s="2"/>
      <c r="B1616" s="2" t="s">
        <v>4</v>
      </c>
      <c r="C1616" s="2">
        <f t="shared" si="367"/>
        <v>68</v>
      </c>
      <c r="D1616" s="2">
        <f t="shared" si="368"/>
        <v>4</v>
      </c>
      <c r="E1616" s="2">
        <f t="shared" si="360"/>
        <v>1612</v>
      </c>
      <c r="F1616" s="11">
        <v>270</v>
      </c>
      <c r="G1616" s="9">
        <v>0</v>
      </c>
      <c r="H1616" s="9">
        <v>0</v>
      </c>
      <c r="I1616" s="10">
        <v>0</v>
      </c>
      <c r="J1616" s="9">
        <v>0.43</v>
      </c>
      <c r="K1616" s="9">
        <v>0.43</v>
      </c>
      <c r="L1616" s="9">
        <v>0.43</v>
      </c>
      <c r="N1616" s="32">
        <f>IF('System Design'!$F$8=1,'Hourly Demand and Generation'!G1616*'System Design'!$F$21,IF('System Design'!$F$8=2,'Hourly Demand and Generation'!H1616*'System Design'!$F$21,IF('System Design'!$F$8=3,'Hourly Demand and Generation'!I1616*'System Design'!$F$21)))</f>
        <v>0</v>
      </c>
      <c r="O1616" s="32">
        <f>IF('System Design'!$F$8=1,'Hourly Demand and Generation'!J1616*'System Design'!$F$22,IF('System Design'!$F$8=2,'Hourly Demand and Generation'!K1616*'System Design'!$F$22,IF('System Design'!$F$8=3,'Hourly Demand and Generation'!L1616*'System Design'!$F$22)))</f>
        <v>1075</v>
      </c>
      <c r="Q1616" s="32">
        <f t="shared" si="358"/>
        <v>0</v>
      </c>
      <c r="R1616" s="32">
        <f t="shared" si="361"/>
        <v>5400</v>
      </c>
      <c r="S1616" s="32">
        <f t="shared" si="362"/>
        <v>0</v>
      </c>
      <c r="T1616" s="32">
        <f t="shared" si="363"/>
        <v>21600</v>
      </c>
      <c r="U1616" s="32">
        <f t="shared" si="364"/>
        <v>0</v>
      </c>
      <c r="V1616" s="32">
        <f t="shared" si="359"/>
        <v>805</v>
      </c>
      <c r="W1616" s="32">
        <f t="shared" si="365"/>
        <v>805</v>
      </c>
      <c r="X1616" s="32">
        <f t="shared" si="366"/>
        <v>805</v>
      </c>
    </row>
    <row r="1617" spans="1:24" x14ac:dyDescent="0.25">
      <c r="A1617" s="2"/>
      <c r="B1617" s="2" t="s">
        <v>4</v>
      </c>
      <c r="C1617" s="2">
        <f t="shared" si="367"/>
        <v>68</v>
      </c>
      <c r="D1617" s="2">
        <f t="shared" si="368"/>
        <v>5</v>
      </c>
      <c r="E1617" s="2">
        <f t="shared" si="360"/>
        <v>1613</v>
      </c>
      <c r="F1617" s="11">
        <v>292.5</v>
      </c>
      <c r="G1617" s="9">
        <v>0</v>
      </c>
      <c r="H1617" s="9">
        <v>2.5600000000000001E-2</v>
      </c>
      <c r="I1617" s="10">
        <v>5.1200000000000002E-2</v>
      </c>
      <c r="J1617" s="9">
        <v>0.34399999999999997</v>
      </c>
      <c r="K1617" s="9">
        <v>0.34399999999999997</v>
      </c>
      <c r="L1617" s="9">
        <v>0.34399999999999997</v>
      </c>
      <c r="N1617" s="32">
        <f>IF('System Design'!$F$8=1,'Hourly Demand and Generation'!G1617*'System Design'!$F$21,IF('System Design'!$F$8=2,'Hourly Demand and Generation'!H1617*'System Design'!$F$21,IF('System Design'!$F$8=3,'Hourly Demand and Generation'!I1617*'System Design'!$F$21)))</f>
        <v>25.6</v>
      </c>
      <c r="O1617" s="32">
        <f>IF('System Design'!$F$8=1,'Hourly Demand and Generation'!J1617*'System Design'!$F$22,IF('System Design'!$F$8=2,'Hourly Demand and Generation'!K1617*'System Design'!$F$22,IF('System Design'!$F$8=3,'Hourly Demand and Generation'!L1617*'System Design'!$F$22)))</f>
        <v>859.99999999999989</v>
      </c>
      <c r="Q1617" s="32">
        <f t="shared" si="358"/>
        <v>0</v>
      </c>
      <c r="R1617" s="32">
        <f t="shared" si="361"/>
        <v>5400</v>
      </c>
      <c r="S1617" s="32">
        <f t="shared" si="362"/>
        <v>0</v>
      </c>
      <c r="T1617" s="32">
        <f t="shared" si="363"/>
        <v>21600</v>
      </c>
      <c r="U1617" s="32">
        <f t="shared" si="364"/>
        <v>0</v>
      </c>
      <c r="V1617" s="32">
        <f t="shared" si="359"/>
        <v>593.09999999999991</v>
      </c>
      <c r="W1617" s="32">
        <f t="shared" si="365"/>
        <v>593.09999999999991</v>
      </c>
      <c r="X1617" s="32">
        <f t="shared" si="366"/>
        <v>593.09999999999991</v>
      </c>
    </row>
    <row r="1618" spans="1:24" x14ac:dyDescent="0.25">
      <c r="A1618" s="2"/>
      <c r="B1618" s="2" t="s">
        <v>4</v>
      </c>
      <c r="C1618" s="2">
        <f t="shared" si="367"/>
        <v>68</v>
      </c>
      <c r="D1618" s="2">
        <f t="shared" si="368"/>
        <v>6</v>
      </c>
      <c r="E1618" s="2">
        <f t="shared" si="360"/>
        <v>1614</v>
      </c>
      <c r="F1618" s="11">
        <v>315</v>
      </c>
      <c r="G1618" s="9">
        <v>3.9490735557561898E-2</v>
      </c>
      <c r="H1618" s="9">
        <v>0.08</v>
      </c>
      <c r="I1618" s="10">
        <v>0.10879999999999999</v>
      </c>
      <c r="J1618" s="9">
        <v>0.34399999999999997</v>
      </c>
      <c r="K1618" s="9">
        <v>0.34399999999999997</v>
      </c>
      <c r="L1618" s="9">
        <v>0.34399999999999997</v>
      </c>
      <c r="N1618" s="32">
        <f>IF('System Design'!$F$8=1,'Hourly Demand and Generation'!G1618*'System Design'!$F$21,IF('System Design'!$F$8=2,'Hourly Demand and Generation'!H1618*'System Design'!$F$21,IF('System Design'!$F$8=3,'Hourly Demand and Generation'!I1618*'System Design'!$F$21)))</f>
        <v>54.4</v>
      </c>
      <c r="O1618" s="32">
        <f>IF('System Design'!$F$8=1,'Hourly Demand and Generation'!J1618*'System Design'!$F$22,IF('System Design'!$F$8=2,'Hourly Demand and Generation'!K1618*'System Design'!$F$22,IF('System Design'!$F$8=3,'Hourly Demand and Generation'!L1618*'System Design'!$F$22)))</f>
        <v>859.99999999999989</v>
      </c>
      <c r="Q1618" s="32">
        <f t="shared" si="358"/>
        <v>0</v>
      </c>
      <c r="R1618" s="32">
        <f t="shared" si="361"/>
        <v>5400</v>
      </c>
      <c r="S1618" s="32">
        <f t="shared" si="362"/>
        <v>0</v>
      </c>
      <c r="T1618" s="32">
        <f t="shared" si="363"/>
        <v>21600</v>
      </c>
      <c r="U1618" s="32">
        <f t="shared" si="364"/>
        <v>0</v>
      </c>
      <c r="V1618" s="32">
        <f t="shared" si="359"/>
        <v>599.39999999999986</v>
      </c>
      <c r="W1618" s="32">
        <f t="shared" si="365"/>
        <v>599.39999999999986</v>
      </c>
      <c r="X1618" s="32">
        <f t="shared" si="366"/>
        <v>599.39999999999986</v>
      </c>
    </row>
    <row r="1619" spans="1:24" x14ac:dyDescent="0.25">
      <c r="A1619" s="2"/>
      <c r="B1619" s="2" t="s">
        <v>4</v>
      </c>
      <c r="C1619" s="2">
        <f t="shared" si="367"/>
        <v>68</v>
      </c>
      <c r="D1619" s="2">
        <f t="shared" si="368"/>
        <v>7</v>
      </c>
      <c r="E1619" s="2">
        <f t="shared" si="360"/>
        <v>1615</v>
      </c>
      <c r="F1619" s="11">
        <v>337.5</v>
      </c>
      <c r="G1619" s="9">
        <v>8.3917813059819005E-2</v>
      </c>
      <c r="H1619" s="9">
        <v>0.13439999999999999</v>
      </c>
      <c r="I1619" s="10">
        <v>0.16</v>
      </c>
      <c r="J1619" s="9">
        <v>0.38700000000000001</v>
      </c>
      <c r="K1619" s="9">
        <v>0.38700000000000001</v>
      </c>
      <c r="L1619" s="9">
        <v>0.38700000000000001</v>
      </c>
      <c r="N1619" s="32">
        <f>IF('System Design'!$F$8=1,'Hourly Demand and Generation'!G1619*'System Design'!$F$21,IF('System Design'!$F$8=2,'Hourly Demand and Generation'!H1619*'System Design'!$F$21,IF('System Design'!$F$8=3,'Hourly Demand and Generation'!I1619*'System Design'!$F$21)))</f>
        <v>80</v>
      </c>
      <c r="O1619" s="32">
        <f>IF('System Design'!$F$8=1,'Hourly Demand and Generation'!J1619*'System Design'!$F$22,IF('System Design'!$F$8=2,'Hourly Demand and Generation'!K1619*'System Design'!$F$22,IF('System Design'!$F$8=3,'Hourly Demand and Generation'!L1619*'System Design'!$F$22)))</f>
        <v>967.5</v>
      </c>
      <c r="Q1619" s="32">
        <f t="shared" si="358"/>
        <v>0</v>
      </c>
      <c r="R1619" s="32">
        <f t="shared" si="361"/>
        <v>5400</v>
      </c>
      <c r="S1619" s="32">
        <f t="shared" si="362"/>
        <v>0</v>
      </c>
      <c r="T1619" s="32">
        <f t="shared" si="363"/>
        <v>21600</v>
      </c>
      <c r="U1619" s="32">
        <f t="shared" si="364"/>
        <v>0</v>
      </c>
      <c r="V1619" s="32">
        <f t="shared" si="359"/>
        <v>710</v>
      </c>
      <c r="W1619" s="32">
        <f t="shared" si="365"/>
        <v>710</v>
      </c>
      <c r="X1619" s="32">
        <f t="shared" si="366"/>
        <v>710</v>
      </c>
    </row>
    <row r="1620" spans="1:24" x14ac:dyDescent="0.25">
      <c r="A1620" s="2"/>
      <c r="B1620" s="2" t="s">
        <v>4</v>
      </c>
      <c r="C1620" s="2">
        <f t="shared" si="367"/>
        <v>68</v>
      </c>
      <c r="D1620" s="2">
        <f t="shared" si="368"/>
        <v>8</v>
      </c>
      <c r="E1620" s="2">
        <f t="shared" si="360"/>
        <v>1616</v>
      </c>
      <c r="F1620" s="11">
        <v>360</v>
      </c>
      <c r="G1620" s="9">
        <v>0.16289928417494301</v>
      </c>
      <c r="H1620" s="9">
        <v>0.24</v>
      </c>
      <c r="I1620" s="10">
        <v>0.26879999999999998</v>
      </c>
      <c r="J1620" s="9">
        <v>0.38700000000000001</v>
      </c>
      <c r="K1620" s="9">
        <v>0.38700000000000001</v>
      </c>
      <c r="L1620" s="9">
        <v>0.38700000000000001</v>
      </c>
      <c r="N1620" s="32">
        <f>IF('System Design'!$F$8=1,'Hourly Demand and Generation'!G1620*'System Design'!$F$21,IF('System Design'!$F$8=2,'Hourly Demand and Generation'!H1620*'System Design'!$F$21,IF('System Design'!$F$8=3,'Hourly Demand and Generation'!I1620*'System Design'!$F$21)))</f>
        <v>134.4</v>
      </c>
      <c r="O1620" s="32">
        <f>IF('System Design'!$F$8=1,'Hourly Demand and Generation'!J1620*'System Design'!$F$22,IF('System Design'!$F$8=2,'Hourly Demand and Generation'!K1620*'System Design'!$F$22,IF('System Design'!$F$8=3,'Hourly Demand and Generation'!L1620*'System Design'!$F$22)))</f>
        <v>967.5</v>
      </c>
      <c r="Q1620" s="32">
        <f t="shared" si="358"/>
        <v>0</v>
      </c>
      <c r="R1620" s="32">
        <f t="shared" si="361"/>
        <v>5400</v>
      </c>
      <c r="S1620" s="32">
        <f t="shared" si="362"/>
        <v>0</v>
      </c>
      <c r="T1620" s="32">
        <f t="shared" si="363"/>
        <v>21600</v>
      </c>
      <c r="U1620" s="32">
        <f t="shared" si="364"/>
        <v>0</v>
      </c>
      <c r="V1620" s="32">
        <f t="shared" si="359"/>
        <v>741.90000000000009</v>
      </c>
      <c r="W1620" s="32">
        <f t="shared" si="365"/>
        <v>741.90000000000009</v>
      </c>
      <c r="X1620" s="32">
        <f t="shared" si="366"/>
        <v>741.90000000000009</v>
      </c>
    </row>
    <row r="1621" spans="1:24" x14ac:dyDescent="0.25">
      <c r="A1621" s="2"/>
      <c r="B1621" s="2" t="s">
        <v>4</v>
      </c>
      <c r="C1621" s="2">
        <f t="shared" si="367"/>
        <v>68</v>
      </c>
      <c r="D1621" s="2">
        <f t="shared" si="368"/>
        <v>9</v>
      </c>
      <c r="E1621" s="2">
        <f t="shared" si="360"/>
        <v>1617</v>
      </c>
      <c r="F1621" s="11">
        <v>360</v>
      </c>
      <c r="G1621" s="9">
        <v>0.246817097234762</v>
      </c>
      <c r="H1621" s="9">
        <v>0.34560000000000002</v>
      </c>
      <c r="I1621" s="10">
        <v>0.37119999999999997</v>
      </c>
      <c r="J1621" s="9">
        <v>0.34399999999999997</v>
      </c>
      <c r="K1621" s="9">
        <v>0.34399999999999997</v>
      </c>
      <c r="L1621" s="9">
        <v>0.34399999999999997</v>
      </c>
      <c r="N1621" s="32">
        <f>IF('System Design'!$F$8=1,'Hourly Demand and Generation'!G1621*'System Design'!$F$21,IF('System Design'!$F$8=2,'Hourly Demand and Generation'!H1621*'System Design'!$F$21,IF('System Design'!$F$8=3,'Hourly Demand and Generation'!I1621*'System Design'!$F$21)))</f>
        <v>185.6</v>
      </c>
      <c r="O1621" s="32">
        <f>IF('System Design'!$F$8=1,'Hourly Demand and Generation'!J1621*'System Design'!$F$22,IF('System Design'!$F$8=2,'Hourly Demand and Generation'!K1621*'System Design'!$F$22,IF('System Design'!$F$8=3,'Hourly Demand and Generation'!L1621*'System Design'!$F$22)))</f>
        <v>859.99999999999989</v>
      </c>
      <c r="Q1621" s="32">
        <f t="shared" si="358"/>
        <v>0</v>
      </c>
      <c r="R1621" s="32">
        <f t="shared" si="361"/>
        <v>5400</v>
      </c>
      <c r="S1621" s="32">
        <f t="shared" si="362"/>
        <v>0</v>
      </c>
      <c r="T1621" s="32">
        <f t="shared" si="363"/>
        <v>21600</v>
      </c>
      <c r="U1621" s="32">
        <f t="shared" si="364"/>
        <v>0</v>
      </c>
      <c r="V1621" s="32">
        <f t="shared" si="359"/>
        <v>685.59999999999991</v>
      </c>
      <c r="W1621" s="32">
        <f t="shared" si="365"/>
        <v>685.59999999999991</v>
      </c>
      <c r="X1621" s="32">
        <f t="shared" si="366"/>
        <v>685.59999999999991</v>
      </c>
    </row>
    <row r="1622" spans="1:24" x14ac:dyDescent="0.25">
      <c r="A1622" s="2"/>
      <c r="B1622" s="2" t="s">
        <v>4</v>
      </c>
      <c r="C1622" s="2">
        <f t="shared" si="367"/>
        <v>68</v>
      </c>
      <c r="D1622" s="2">
        <f t="shared" si="368"/>
        <v>10</v>
      </c>
      <c r="E1622" s="2">
        <f t="shared" si="360"/>
        <v>1618</v>
      </c>
      <c r="F1622" s="11">
        <v>351</v>
      </c>
      <c r="G1622" s="9">
        <v>0.33073491029458102</v>
      </c>
      <c r="H1622" s="9">
        <v>0.45440000000000003</v>
      </c>
      <c r="I1622" s="10">
        <v>0.48</v>
      </c>
      <c r="J1622" s="9">
        <v>0.38700000000000001</v>
      </c>
      <c r="K1622" s="9">
        <v>0.38700000000000001</v>
      </c>
      <c r="L1622" s="9">
        <v>0.38700000000000001</v>
      </c>
      <c r="N1622" s="32">
        <f>IF('System Design'!$F$8=1,'Hourly Demand and Generation'!G1622*'System Design'!$F$21,IF('System Design'!$F$8=2,'Hourly Demand and Generation'!H1622*'System Design'!$F$21,IF('System Design'!$F$8=3,'Hourly Demand and Generation'!I1622*'System Design'!$F$21)))</f>
        <v>240</v>
      </c>
      <c r="O1622" s="32">
        <f>IF('System Design'!$F$8=1,'Hourly Demand and Generation'!J1622*'System Design'!$F$22,IF('System Design'!$F$8=2,'Hourly Demand and Generation'!K1622*'System Design'!$F$22,IF('System Design'!$F$8=3,'Hourly Demand and Generation'!L1622*'System Design'!$F$22)))</f>
        <v>967.5</v>
      </c>
      <c r="Q1622" s="32">
        <f t="shared" si="358"/>
        <v>0</v>
      </c>
      <c r="R1622" s="32">
        <f t="shared" si="361"/>
        <v>5400</v>
      </c>
      <c r="S1622" s="32">
        <f t="shared" si="362"/>
        <v>0</v>
      </c>
      <c r="T1622" s="32">
        <f t="shared" si="363"/>
        <v>21600</v>
      </c>
      <c r="U1622" s="32">
        <f t="shared" si="364"/>
        <v>0</v>
      </c>
      <c r="V1622" s="32">
        <f t="shared" si="359"/>
        <v>856.5</v>
      </c>
      <c r="W1622" s="32">
        <f t="shared" si="365"/>
        <v>856.5</v>
      </c>
      <c r="X1622" s="32">
        <f t="shared" si="366"/>
        <v>856.5</v>
      </c>
    </row>
    <row r="1623" spans="1:24" x14ac:dyDescent="0.25">
      <c r="A1623" s="2"/>
      <c r="B1623" s="2" t="s">
        <v>4</v>
      </c>
      <c r="C1623" s="2">
        <f t="shared" si="367"/>
        <v>68</v>
      </c>
      <c r="D1623" s="2">
        <f t="shared" si="368"/>
        <v>11</v>
      </c>
      <c r="E1623" s="2">
        <f t="shared" si="360"/>
        <v>1619</v>
      </c>
      <c r="F1623" s="11">
        <v>346.5</v>
      </c>
      <c r="G1623" s="9">
        <v>0.40971638140970501</v>
      </c>
      <c r="H1623" s="9">
        <v>0.56000000000000005</v>
      </c>
      <c r="I1623" s="10">
        <v>0.58879999999999999</v>
      </c>
      <c r="J1623" s="9">
        <v>0.34399999999999997</v>
      </c>
      <c r="K1623" s="9">
        <v>0.34399999999999997</v>
      </c>
      <c r="L1623" s="9">
        <v>0.34399999999999997</v>
      </c>
      <c r="N1623" s="32">
        <f>IF('System Design'!$F$8=1,'Hourly Demand and Generation'!G1623*'System Design'!$F$21,IF('System Design'!$F$8=2,'Hourly Demand and Generation'!H1623*'System Design'!$F$21,IF('System Design'!$F$8=3,'Hourly Demand and Generation'!I1623*'System Design'!$F$21)))</f>
        <v>294.39999999999998</v>
      </c>
      <c r="O1623" s="32">
        <f>IF('System Design'!$F$8=1,'Hourly Demand and Generation'!J1623*'System Design'!$F$22,IF('System Design'!$F$8=2,'Hourly Demand and Generation'!K1623*'System Design'!$F$22,IF('System Design'!$F$8=3,'Hourly Demand and Generation'!L1623*'System Design'!$F$22)))</f>
        <v>859.99999999999989</v>
      </c>
      <c r="Q1623" s="32">
        <f t="shared" si="358"/>
        <v>0</v>
      </c>
      <c r="R1623" s="32">
        <f t="shared" si="361"/>
        <v>5400</v>
      </c>
      <c r="S1623" s="32">
        <f t="shared" si="362"/>
        <v>0</v>
      </c>
      <c r="T1623" s="32">
        <f t="shared" si="363"/>
        <v>21600</v>
      </c>
      <c r="U1623" s="32">
        <f t="shared" si="364"/>
        <v>0</v>
      </c>
      <c r="V1623" s="32">
        <f t="shared" si="359"/>
        <v>807.89999999999986</v>
      </c>
      <c r="W1623" s="32">
        <f t="shared" si="365"/>
        <v>807.89999999999986</v>
      </c>
      <c r="X1623" s="32">
        <f t="shared" si="366"/>
        <v>807.89999999999986</v>
      </c>
    </row>
    <row r="1624" spans="1:24" x14ac:dyDescent="0.25">
      <c r="A1624" s="2"/>
      <c r="B1624" s="2" t="s">
        <v>4</v>
      </c>
      <c r="C1624" s="2">
        <f t="shared" si="367"/>
        <v>68</v>
      </c>
      <c r="D1624" s="2">
        <f t="shared" si="368"/>
        <v>12</v>
      </c>
      <c r="E1624" s="2">
        <f t="shared" si="360"/>
        <v>1620</v>
      </c>
      <c r="F1624" s="11">
        <v>346.5</v>
      </c>
      <c r="G1624" s="9">
        <v>0.493634194469524</v>
      </c>
      <c r="H1624" s="9">
        <v>0.64</v>
      </c>
      <c r="I1624" s="10">
        <v>0.64</v>
      </c>
      <c r="J1624" s="9">
        <v>0.32250000000000001</v>
      </c>
      <c r="K1624" s="9">
        <v>0.32250000000000001</v>
      </c>
      <c r="L1624" s="9">
        <v>0.32250000000000001</v>
      </c>
      <c r="N1624" s="32">
        <f>IF('System Design'!$F$8=1,'Hourly Demand and Generation'!G1624*'System Design'!$F$21,IF('System Design'!$F$8=2,'Hourly Demand and Generation'!H1624*'System Design'!$F$21,IF('System Design'!$F$8=3,'Hourly Demand and Generation'!I1624*'System Design'!$F$21)))</f>
        <v>320</v>
      </c>
      <c r="O1624" s="32">
        <f>IF('System Design'!$F$8=1,'Hourly Demand and Generation'!J1624*'System Design'!$F$22,IF('System Design'!$F$8=2,'Hourly Demand and Generation'!K1624*'System Design'!$F$22,IF('System Design'!$F$8=3,'Hourly Demand and Generation'!L1624*'System Design'!$F$22)))</f>
        <v>806.25</v>
      </c>
      <c r="Q1624" s="32">
        <f t="shared" si="358"/>
        <v>0</v>
      </c>
      <c r="R1624" s="32">
        <f t="shared" si="361"/>
        <v>5400</v>
      </c>
      <c r="S1624" s="32">
        <f t="shared" si="362"/>
        <v>0</v>
      </c>
      <c r="T1624" s="32">
        <f t="shared" si="363"/>
        <v>21600</v>
      </c>
      <c r="U1624" s="32">
        <f t="shared" si="364"/>
        <v>0</v>
      </c>
      <c r="V1624" s="32">
        <f t="shared" si="359"/>
        <v>779.75</v>
      </c>
      <c r="W1624" s="32">
        <f t="shared" si="365"/>
        <v>779.75</v>
      </c>
      <c r="X1624" s="32">
        <f t="shared" si="366"/>
        <v>779.75</v>
      </c>
    </row>
    <row r="1625" spans="1:24" x14ac:dyDescent="0.25">
      <c r="A1625" s="2"/>
      <c r="B1625" s="2" t="s">
        <v>4</v>
      </c>
      <c r="C1625" s="2">
        <f t="shared" si="367"/>
        <v>68</v>
      </c>
      <c r="D1625" s="2">
        <f t="shared" si="368"/>
        <v>13</v>
      </c>
      <c r="E1625" s="2">
        <f t="shared" si="360"/>
        <v>1621</v>
      </c>
      <c r="F1625" s="11">
        <v>360</v>
      </c>
      <c r="G1625" s="9">
        <v>0.40971638140970501</v>
      </c>
      <c r="H1625" s="9">
        <v>0.56000000000000005</v>
      </c>
      <c r="I1625" s="10">
        <v>0.58879999999999999</v>
      </c>
      <c r="J1625" s="9">
        <v>0.34399999999999997</v>
      </c>
      <c r="K1625" s="9">
        <v>0.34399999999999997</v>
      </c>
      <c r="L1625" s="9">
        <v>0.34399999999999997</v>
      </c>
      <c r="N1625" s="32">
        <f>IF('System Design'!$F$8=1,'Hourly Demand and Generation'!G1625*'System Design'!$F$21,IF('System Design'!$F$8=2,'Hourly Demand and Generation'!H1625*'System Design'!$F$21,IF('System Design'!$F$8=3,'Hourly Demand and Generation'!I1625*'System Design'!$F$21)))</f>
        <v>294.39999999999998</v>
      </c>
      <c r="O1625" s="32">
        <f>IF('System Design'!$F$8=1,'Hourly Demand and Generation'!J1625*'System Design'!$F$22,IF('System Design'!$F$8=2,'Hourly Demand and Generation'!K1625*'System Design'!$F$22,IF('System Design'!$F$8=3,'Hourly Demand and Generation'!L1625*'System Design'!$F$22)))</f>
        <v>859.99999999999989</v>
      </c>
      <c r="Q1625" s="32">
        <f t="shared" si="358"/>
        <v>0</v>
      </c>
      <c r="R1625" s="32">
        <f t="shared" si="361"/>
        <v>5400</v>
      </c>
      <c r="S1625" s="32">
        <f t="shared" si="362"/>
        <v>0</v>
      </c>
      <c r="T1625" s="32">
        <f t="shared" si="363"/>
        <v>21600</v>
      </c>
      <c r="U1625" s="32">
        <f t="shared" si="364"/>
        <v>0</v>
      </c>
      <c r="V1625" s="32">
        <f t="shared" si="359"/>
        <v>794.39999999999986</v>
      </c>
      <c r="W1625" s="32">
        <f t="shared" si="365"/>
        <v>794.39999999999986</v>
      </c>
      <c r="X1625" s="32">
        <f t="shared" si="366"/>
        <v>794.39999999999986</v>
      </c>
    </row>
    <row r="1626" spans="1:24" x14ac:dyDescent="0.25">
      <c r="A1626" s="2"/>
      <c r="B1626" s="2" t="s">
        <v>4</v>
      </c>
      <c r="C1626" s="2">
        <f t="shared" si="367"/>
        <v>68</v>
      </c>
      <c r="D1626" s="2">
        <f t="shared" si="368"/>
        <v>14</v>
      </c>
      <c r="E1626" s="2">
        <f t="shared" si="360"/>
        <v>1622</v>
      </c>
      <c r="F1626" s="11">
        <v>360</v>
      </c>
      <c r="G1626" s="9">
        <v>0.33073491029458102</v>
      </c>
      <c r="H1626" s="9">
        <v>0.45440000000000003</v>
      </c>
      <c r="I1626" s="10">
        <v>0.48</v>
      </c>
      <c r="J1626" s="9">
        <v>0.36549999999999999</v>
      </c>
      <c r="K1626" s="9">
        <v>0.36549999999999999</v>
      </c>
      <c r="L1626" s="9">
        <v>0.36549999999999999</v>
      </c>
      <c r="N1626" s="32">
        <f>IF('System Design'!$F$8=1,'Hourly Demand and Generation'!G1626*'System Design'!$F$21,IF('System Design'!$F$8=2,'Hourly Demand and Generation'!H1626*'System Design'!$F$21,IF('System Design'!$F$8=3,'Hourly Demand and Generation'!I1626*'System Design'!$F$21)))</f>
        <v>240</v>
      </c>
      <c r="O1626" s="32">
        <f>IF('System Design'!$F$8=1,'Hourly Demand and Generation'!J1626*'System Design'!$F$22,IF('System Design'!$F$8=2,'Hourly Demand and Generation'!K1626*'System Design'!$F$22,IF('System Design'!$F$8=3,'Hourly Demand and Generation'!L1626*'System Design'!$F$22)))</f>
        <v>913.75</v>
      </c>
      <c r="Q1626" s="32">
        <f t="shared" si="358"/>
        <v>0</v>
      </c>
      <c r="R1626" s="32">
        <f t="shared" si="361"/>
        <v>5400</v>
      </c>
      <c r="S1626" s="32">
        <f t="shared" si="362"/>
        <v>0</v>
      </c>
      <c r="T1626" s="32">
        <f t="shared" si="363"/>
        <v>21600</v>
      </c>
      <c r="U1626" s="32">
        <f t="shared" si="364"/>
        <v>0</v>
      </c>
      <c r="V1626" s="32">
        <f t="shared" si="359"/>
        <v>793.75</v>
      </c>
      <c r="W1626" s="32">
        <f t="shared" si="365"/>
        <v>793.75</v>
      </c>
      <c r="X1626" s="32">
        <f t="shared" si="366"/>
        <v>793.75</v>
      </c>
    </row>
    <row r="1627" spans="1:24" x14ac:dyDescent="0.25">
      <c r="A1627" s="2"/>
      <c r="B1627" s="2" t="s">
        <v>4</v>
      </c>
      <c r="C1627" s="2">
        <f t="shared" si="367"/>
        <v>68</v>
      </c>
      <c r="D1627" s="2">
        <f t="shared" si="368"/>
        <v>15</v>
      </c>
      <c r="E1627" s="2">
        <f t="shared" si="360"/>
        <v>1623</v>
      </c>
      <c r="F1627" s="11">
        <v>382.5</v>
      </c>
      <c r="G1627" s="9">
        <v>0.246817097234762</v>
      </c>
      <c r="H1627" s="9">
        <v>0.34560000000000002</v>
      </c>
      <c r="I1627" s="10">
        <v>0.37119999999999997</v>
      </c>
      <c r="J1627" s="9">
        <v>0.38700000000000001</v>
      </c>
      <c r="K1627" s="9">
        <v>0.38700000000000001</v>
      </c>
      <c r="L1627" s="9">
        <v>0.38700000000000001</v>
      </c>
      <c r="N1627" s="32">
        <f>IF('System Design'!$F$8=1,'Hourly Demand and Generation'!G1627*'System Design'!$F$21,IF('System Design'!$F$8=2,'Hourly Demand and Generation'!H1627*'System Design'!$F$21,IF('System Design'!$F$8=3,'Hourly Demand and Generation'!I1627*'System Design'!$F$21)))</f>
        <v>185.6</v>
      </c>
      <c r="O1627" s="32">
        <f>IF('System Design'!$F$8=1,'Hourly Demand and Generation'!J1627*'System Design'!$F$22,IF('System Design'!$F$8=2,'Hourly Demand and Generation'!K1627*'System Design'!$F$22,IF('System Design'!$F$8=3,'Hourly Demand and Generation'!L1627*'System Design'!$F$22)))</f>
        <v>967.5</v>
      </c>
      <c r="Q1627" s="32">
        <f t="shared" si="358"/>
        <v>0</v>
      </c>
      <c r="R1627" s="32">
        <f t="shared" si="361"/>
        <v>5400</v>
      </c>
      <c r="S1627" s="32">
        <f t="shared" si="362"/>
        <v>0</v>
      </c>
      <c r="T1627" s="32">
        <f t="shared" si="363"/>
        <v>21600</v>
      </c>
      <c r="U1627" s="32">
        <f t="shared" si="364"/>
        <v>0</v>
      </c>
      <c r="V1627" s="32">
        <f t="shared" si="359"/>
        <v>770.59999999999991</v>
      </c>
      <c r="W1627" s="32">
        <f t="shared" si="365"/>
        <v>770.59999999999991</v>
      </c>
      <c r="X1627" s="32">
        <f t="shared" si="366"/>
        <v>770.59999999999991</v>
      </c>
    </row>
    <row r="1628" spans="1:24" x14ac:dyDescent="0.25">
      <c r="A1628" s="2"/>
      <c r="B1628" s="2" t="s">
        <v>4</v>
      </c>
      <c r="C1628" s="2">
        <f t="shared" si="367"/>
        <v>68</v>
      </c>
      <c r="D1628" s="2">
        <f t="shared" si="368"/>
        <v>16</v>
      </c>
      <c r="E1628" s="2">
        <f t="shared" si="360"/>
        <v>1624</v>
      </c>
      <c r="F1628" s="11">
        <v>405</v>
      </c>
      <c r="G1628" s="9">
        <v>0.16289928417494301</v>
      </c>
      <c r="H1628" s="9">
        <v>0.24</v>
      </c>
      <c r="I1628" s="10">
        <v>0.26879999999999998</v>
      </c>
      <c r="J1628" s="9">
        <v>0.38700000000000001</v>
      </c>
      <c r="K1628" s="9">
        <v>0.38700000000000001</v>
      </c>
      <c r="L1628" s="9">
        <v>0.38700000000000001</v>
      </c>
      <c r="N1628" s="32">
        <f>IF('System Design'!$F$8=1,'Hourly Demand and Generation'!G1628*'System Design'!$F$21,IF('System Design'!$F$8=2,'Hourly Demand and Generation'!H1628*'System Design'!$F$21,IF('System Design'!$F$8=3,'Hourly Demand and Generation'!I1628*'System Design'!$F$21)))</f>
        <v>134.4</v>
      </c>
      <c r="O1628" s="32">
        <f>IF('System Design'!$F$8=1,'Hourly Demand and Generation'!J1628*'System Design'!$F$22,IF('System Design'!$F$8=2,'Hourly Demand and Generation'!K1628*'System Design'!$F$22,IF('System Design'!$F$8=3,'Hourly Demand and Generation'!L1628*'System Design'!$F$22)))</f>
        <v>967.5</v>
      </c>
      <c r="Q1628" s="32">
        <f t="shared" si="358"/>
        <v>0</v>
      </c>
      <c r="R1628" s="32">
        <f t="shared" si="361"/>
        <v>5400</v>
      </c>
      <c r="S1628" s="32">
        <f t="shared" si="362"/>
        <v>0</v>
      </c>
      <c r="T1628" s="32">
        <f t="shared" si="363"/>
        <v>21600</v>
      </c>
      <c r="U1628" s="32">
        <f t="shared" si="364"/>
        <v>0</v>
      </c>
      <c r="V1628" s="32">
        <f t="shared" si="359"/>
        <v>696.90000000000009</v>
      </c>
      <c r="W1628" s="32">
        <f t="shared" si="365"/>
        <v>696.90000000000009</v>
      </c>
      <c r="X1628" s="32">
        <f t="shared" si="366"/>
        <v>696.90000000000009</v>
      </c>
    </row>
    <row r="1629" spans="1:24" x14ac:dyDescent="0.25">
      <c r="A1629" s="2"/>
      <c r="B1629" s="2" t="s">
        <v>4</v>
      </c>
      <c r="C1629" s="2">
        <f t="shared" si="367"/>
        <v>68</v>
      </c>
      <c r="D1629" s="2">
        <f t="shared" si="368"/>
        <v>17</v>
      </c>
      <c r="E1629" s="2">
        <f t="shared" si="360"/>
        <v>1625</v>
      </c>
      <c r="F1629" s="11">
        <v>427.5</v>
      </c>
      <c r="G1629" s="9">
        <v>8.3917813059819005E-2</v>
      </c>
      <c r="H1629" s="9">
        <v>0.13439999999999999</v>
      </c>
      <c r="I1629" s="10">
        <v>0.16</v>
      </c>
      <c r="J1629" s="9">
        <v>0.43</v>
      </c>
      <c r="K1629" s="9">
        <v>0.43</v>
      </c>
      <c r="L1629" s="9">
        <v>0.43</v>
      </c>
      <c r="N1629" s="32">
        <f>IF('System Design'!$F$8=1,'Hourly Demand and Generation'!G1629*'System Design'!$F$21,IF('System Design'!$F$8=2,'Hourly Demand and Generation'!H1629*'System Design'!$F$21,IF('System Design'!$F$8=3,'Hourly Demand and Generation'!I1629*'System Design'!$F$21)))</f>
        <v>80</v>
      </c>
      <c r="O1629" s="32">
        <f>IF('System Design'!$F$8=1,'Hourly Demand and Generation'!J1629*'System Design'!$F$22,IF('System Design'!$F$8=2,'Hourly Demand and Generation'!K1629*'System Design'!$F$22,IF('System Design'!$F$8=3,'Hourly Demand and Generation'!L1629*'System Design'!$F$22)))</f>
        <v>1075</v>
      </c>
      <c r="Q1629" s="32">
        <f t="shared" si="358"/>
        <v>0</v>
      </c>
      <c r="R1629" s="32">
        <f t="shared" si="361"/>
        <v>5400</v>
      </c>
      <c r="S1629" s="32">
        <f t="shared" si="362"/>
        <v>0</v>
      </c>
      <c r="T1629" s="32">
        <f t="shared" si="363"/>
        <v>21600</v>
      </c>
      <c r="U1629" s="32">
        <f t="shared" si="364"/>
        <v>0</v>
      </c>
      <c r="V1629" s="32">
        <f t="shared" si="359"/>
        <v>727.5</v>
      </c>
      <c r="W1629" s="32">
        <f t="shared" si="365"/>
        <v>727.5</v>
      </c>
      <c r="X1629" s="32">
        <f t="shared" si="366"/>
        <v>727.5</v>
      </c>
    </row>
    <row r="1630" spans="1:24" x14ac:dyDescent="0.25">
      <c r="A1630" s="2"/>
      <c r="B1630" s="2" t="s">
        <v>4</v>
      </c>
      <c r="C1630" s="2">
        <f t="shared" si="367"/>
        <v>68</v>
      </c>
      <c r="D1630" s="2">
        <f t="shared" si="368"/>
        <v>18</v>
      </c>
      <c r="E1630" s="2">
        <f t="shared" si="360"/>
        <v>1626</v>
      </c>
      <c r="F1630" s="11">
        <v>450</v>
      </c>
      <c r="G1630" s="9">
        <v>3.9490735557561898E-2</v>
      </c>
      <c r="H1630" s="9">
        <v>0.08</v>
      </c>
      <c r="I1630" s="10">
        <v>0.10879999999999999</v>
      </c>
      <c r="J1630" s="9">
        <v>0.40849999999999997</v>
      </c>
      <c r="K1630" s="9">
        <v>0.40849999999999997</v>
      </c>
      <c r="L1630" s="9">
        <v>0.40849999999999997</v>
      </c>
      <c r="N1630" s="32">
        <f>IF('System Design'!$F$8=1,'Hourly Demand and Generation'!G1630*'System Design'!$F$21,IF('System Design'!$F$8=2,'Hourly Demand and Generation'!H1630*'System Design'!$F$21,IF('System Design'!$F$8=3,'Hourly Demand and Generation'!I1630*'System Design'!$F$21)))</f>
        <v>54.4</v>
      </c>
      <c r="O1630" s="32">
        <f>IF('System Design'!$F$8=1,'Hourly Demand and Generation'!J1630*'System Design'!$F$22,IF('System Design'!$F$8=2,'Hourly Demand and Generation'!K1630*'System Design'!$F$22,IF('System Design'!$F$8=3,'Hourly Demand and Generation'!L1630*'System Design'!$F$22)))</f>
        <v>1021.2499999999999</v>
      </c>
      <c r="Q1630" s="32">
        <f t="shared" si="358"/>
        <v>0</v>
      </c>
      <c r="R1630" s="32">
        <f t="shared" si="361"/>
        <v>5400</v>
      </c>
      <c r="S1630" s="32">
        <f t="shared" si="362"/>
        <v>0</v>
      </c>
      <c r="T1630" s="32">
        <f t="shared" si="363"/>
        <v>21600</v>
      </c>
      <c r="U1630" s="32">
        <f t="shared" si="364"/>
        <v>0</v>
      </c>
      <c r="V1630" s="32">
        <f t="shared" si="359"/>
        <v>625.64999999999986</v>
      </c>
      <c r="W1630" s="32">
        <f t="shared" si="365"/>
        <v>625.64999999999986</v>
      </c>
      <c r="X1630" s="32">
        <f t="shared" si="366"/>
        <v>625.64999999999986</v>
      </c>
    </row>
    <row r="1631" spans="1:24" x14ac:dyDescent="0.25">
      <c r="A1631" s="2"/>
      <c r="B1631" s="2" t="s">
        <v>4</v>
      </c>
      <c r="C1631" s="2">
        <f t="shared" si="367"/>
        <v>68</v>
      </c>
      <c r="D1631" s="2">
        <f t="shared" si="368"/>
        <v>19</v>
      </c>
      <c r="E1631" s="2">
        <f t="shared" si="360"/>
        <v>1627</v>
      </c>
      <c r="F1631" s="11">
        <v>436.5</v>
      </c>
      <c r="G1631" s="9">
        <v>0</v>
      </c>
      <c r="H1631" s="9">
        <v>2.5600000000000001E-2</v>
      </c>
      <c r="I1631" s="9">
        <v>5.1200000000000002E-2</v>
      </c>
      <c r="J1631" s="9">
        <v>0.38700000000000001</v>
      </c>
      <c r="K1631" s="9">
        <v>0.38700000000000001</v>
      </c>
      <c r="L1631" s="9">
        <v>0.38700000000000001</v>
      </c>
      <c r="N1631" s="32">
        <f>IF('System Design'!$F$8=1,'Hourly Demand and Generation'!G1631*'System Design'!$F$21,IF('System Design'!$F$8=2,'Hourly Demand and Generation'!H1631*'System Design'!$F$21,IF('System Design'!$F$8=3,'Hourly Demand and Generation'!I1631*'System Design'!$F$21)))</f>
        <v>25.6</v>
      </c>
      <c r="O1631" s="32">
        <f>IF('System Design'!$F$8=1,'Hourly Demand and Generation'!J1631*'System Design'!$F$22,IF('System Design'!$F$8=2,'Hourly Demand and Generation'!K1631*'System Design'!$F$22,IF('System Design'!$F$8=3,'Hourly Demand and Generation'!L1631*'System Design'!$F$22)))</f>
        <v>967.5</v>
      </c>
      <c r="Q1631" s="32">
        <f t="shared" si="358"/>
        <v>0</v>
      </c>
      <c r="R1631" s="32">
        <f t="shared" si="361"/>
        <v>5400</v>
      </c>
      <c r="S1631" s="32">
        <f t="shared" si="362"/>
        <v>0</v>
      </c>
      <c r="T1631" s="32">
        <f t="shared" si="363"/>
        <v>21600</v>
      </c>
      <c r="U1631" s="32">
        <f t="shared" si="364"/>
        <v>0</v>
      </c>
      <c r="V1631" s="32">
        <f t="shared" si="359"/>
        <v>556.6</v>
      </c>
      <c r="W1631" s="32">
        <f t="shared" si="365"/>
        <v>556.6</v>
      </c>
      <c r="X1631" s="32">
        <f t="shared" si="366"/>
        <v>556.6</v>
      </c>
    </row>
    <row r="1632" spans="1:24" x14ac:dyDescent="0.25">
      <c r="A1632" s="2"/>
      <c r="B1632" s="2" t="s">
        <v>4</v>
      </c>
      <c r="C1632" s="2">
        <f t="shared" si="367"/>
        <v>68</v>
      </c>
      <c r="D1632" s="2">
        <f t="shared" si="368"/>
        <v>20</v>
      </c>
      <c r="E1632" s="2">
        <f t="shared" si="360"/>
        <v>1628</v>
      </c>
      <c r="F1632" s="11">
        <v>427.5</v>
      </c>
      <c r="G1632" s="9">
        <v>0</v>
      </c>
      <c r="H1632" s="9">
        <v>0</v>
      </c>
      <c r="I1632" s="10">
        <v>0</v>
      </c>
      <c r="J1632" s="9">
        <v>0.38700000000000001</v>
      </c>
      <c r="K1632" s="9">
        <v>0.38700000000000001</v>
      </c>
      <c r="L1632" s="9">
        <v>0.38700000000000001</v>
      </c>
      <c r="N1632" s="32">
        <f>IF('System Design'!$F$8=1,'Hourly Demand and Generation'!G1632*'System Design'!$F$21,IF('System Design'!$F$8=2,'Hourly Demand and Generation'!H1632*'System Design'!$F$21,IF('System Design'!$F$8=3,'Hourly Demand and Generation'!I1632*'System Design'!$F$21)))</f>
        <v>0</v>
      </c>
      <c r="O1632" s="32">
        <f>IF('System Design'!$F$8=1,'Hourly Demand and Generation'!J1632*'System Design'!$F$22,IF('System Design'!$F$8=2,'Hourly Demand and Generation'!K1632*'System Design'!$F$22,IF('System Design'!$F$8=3,'Hourly Demand and Generation'!L1632*'System Design'!$F$22)))</f>
        <v>967.5</v>
      </c>
      <c r="Q1632" s="32">
        <f t="shared" si="358"/>
        <v>0</v>
      </c>
      <c r="R1632" s="32">
        <f t="shared" si="361"/>
        <v>5400</v>
      </c>
      <c r="S1632" s="32">
        <f t="shared" si="362"/>
        <v>0</v>
      </c>
      <c r="T1632" s="32">
        <f t="shared" si="363"/>
        <v>21600</v>
      </c>
      <c r="U1632" s="32">
        <f t="shared" si="364"/>
        <v>0</v>
      </c>
      <c r="V1632" s="32">
        <f t="shared" si="359"/>
        <v>540</v>
      </c>
      <c r="W1632" s="32">
        <f t="shared" si="365"/>
        <v>540</v>
      </c>
      <c r="X1632" s="32">
        <f t="shared" si="366"/>
        <v>540</v>
      </c>
    </row>
    <row r="1633" spans="1:24" x14ac:dyDescent="0.25">
      <c r="A1633" s="2"/>
      <c r="B1633" s="2" t="s">
        <v>4</v>
      </c>
      <c r="C1633" s="2">
        <f t="shared" si="367"/>
        <v>68</v>
      </c>
      <c r="D1633" s="2">
        <f t="shared" si="368"/>
        <v>21</v>
      </c>
      <c r="E1633" s="2">
        <f t="shared" si="360"/>
        <v>1629</v>
      </c>
      <c r="F1633" s="11">
        <v>405</v>
      </c>
      <c r="G1633" s="9">
        <v>0</v>
      </c>
      <c r="H1633" s="9">
        <v>0</v>
      </c>
      <c r="I1633" s="10">
        <v>0</v>
      </c>
      <c r="J1633" s="9">
        <v>0.38700000000000001</v>
      </c>
      <c r="K1633" s="9">
        <v>0.38700000000000001</v>
      </c>
      <c r="L1633" s="9">
        <v>0.38700000000000001</v>
      </c>
      <c r="N1633" s="32">
        <f>IF('System Design'!$F$8=1,'Hourly Demand and Generation'!G1633*'System Design'!$F$21,IF('System Design'!$F$8=2,'Hourly Demand and Generation'!H1633*'System Design'!$F$21,IF('System Design'!$F$8=3,'Hourly Demand and Generation'!I1633*'System Design'!$F$21)))</f>
        <v>0</v>
      </c>
      <c r="O1633" s="32">
        <f>IF('System Design'!$F$8=1,'Hourly Demand and Generation'!J1633*'System Design'!$F$22,IF('System Design'!$F$8=2,'Hourly Demand and Generation'!K1633*'System Design'!$F$22,IF('System Design'!$F$8=3,'Hourly Demand and Generation'!L1633*'System Design'!$F$22)))</f>
        <v>967.5</v>
      </c>
      <c r="Q1633" s="32">
        <f t="shared" si="358"/>
        <v>0</v>
      </c>
      <c r="R1633" s="32">
        <f t="shared" si="361"/>
        <v>5400</v>
      </c>
      <c r="S1633" s="32">
        <f t="shared" si="362"/>
        <v>0</v>
      </c>
      <c r="T1633" s="32">
        <f t="shared" si="363"/>
        <v>21600</v>
      </c>
      <c r="U1633" s="32">
        <f t="shared" si="364"/>
        <v>0</v>
      </c>
      <c r="V1633" s="32">
        <f t="shared" si="359"/>
        <v>562.5</v>
      </c>
      <c r="W1633" s="32">
        <f t="shared" si="365"/>
        <v>562.5</v>
      </c>
      <c r="X1633" s="32">
        <f t="shared" si="366"/>
        <v>562.5</v>
      </c>
    </row>
    <row r="1634" spans="1:24" x14ac:dyDescent="0.25">
      <c r="A1634" s="2"/>
      <c r="B1634" s="2" t="s">
        <v>4</v>
      </c>
      <c r="C1634" s="2">
        <f t="shared" si="367"/>
        <v>68</v>
      </c>
      <c r="D1634" s="2">
        <f t="shared" si="368"/>
        <v>22</v>
      </c>
      <c r="E1634" s="2">
        <f t="shared" si="360"/>
        <v>1630</v>
      </c>
      <c r="F1634" s="11">
        <v>382.5</v>
      </c>
      <c r="G1634" s="9">
        <v>0</v>
      </c>
      <c r="H1634" s="9">
        <v>0</v>
      </c>
      <c r="I1634" s="10">
        <v>0</v>
      </c>
      <c r="J1634" s="9">
        <v>0.40849999999999997</v>
      </c>
      <c r="K1634" s="9">
        <v>0.40849999999999997</v>
      </c>
      <c r="L1634" s="9">
        <v>0.40849999999999997</v>
      </c>
      <c r="N1634" s="32">
        <f>IF('System Design'!$F$8=1,'Hourly Demand and Generation'!G1634*'System Design'!$F$21,IF('System Design'!$F$8=2,'Hourly Demand and Generation'!H1634*'System Design'!$F$21,IF('System Design'!$F$8=3,'Hourly Demand and Generation'!I1634*'System Design'!$F$21)))</f>
        <v>0</v>
      </c>
      <c r="O1634" s="32">
        <f>IF('System Design'!$F$8=1,'Hourly Demand and Generation'!J1634*'System Design'!$F$22,IF('System Design'!$F$8=2,'Hourly Demand and Generation'!K1634*'System Design'!$F$22,IF('System Design'!$F$8=3,'Hourly Demand and Generation'!L1634*'System Design'!$F$22)))</f>
        <v>1021.2499999999999</v>
      </c>
      <c r="Q1634" s="32">
        <f t="shared" si="358"/>
        <v>0</v>
      </c>
      <c r="R1634" s="32">
        <f t="shared" si="361"/>
        <v>5400</v>
      </c>
      <c r="S1634" s="32">
        <f t="shared" si="362"/>
        <v>0</v>
      </c>
      <c r="T1634" s="32">
        <f t="shared" si="363"/>
        <v>21600</v>
      </c>
      <c r="U1634" s="32">
        <f t="shared" si="364"/>
        <v>0</v>
      </c>
      <c r="V1634" s="32">
        <f t="shared" si="359"/>
        <v>638.74999999999989</v>
      </c>
      <c r="W1634" s="32">
        <f t="shared" si="365"/>
        <v>638.74999999999989</v>
      </c>
      <c r="X1634" s="32">
        <f t="shared" si="366"/>
        <v>638.74999999999989</v>
      </c>
    </row>
    <row r="1635" spans="1:24" x14ac:dyDescent="0.25">
      <c r="A1635" s="2"/>
      <c r="B1635" s="2" t="s">
        <v>4</v>
      </c>
      <c r="C1635" s="2">
        <f t="shared" si="367"/>
        <v>68</v>
      </c>
      <c r="D1635" s="2">
        <f t="shared" si="368"/>
        <v>23</v>
      </c>
      <c r="E1635" s="2">
        <f t="shared" si="360"/>
        <v>1631</v>
      </c>
      <c r="F1635" s="11">
        <v>360</v>
      </c>
      <c r="G1635" s="9">
        <v>0</v>
      </c>
      <c r="H1635" s="9">
        <v>0</v>
      </c>
      <c r="I1635" s="10">
        <v>0</v>
      </c>
      <c r="J1635" s="9">
        <v>0.34399999999999997</v>
      </c>
      <c r="K1635" s="9">
        <v>0.34399999999999997</v>
      </c>
      <c r="L1635" s="9">
        <v>0.34399999999999997</v>
      </c>
      <c r="N1635" s="32">
        <f>IF('System Design'!$F$8=1,'Hourly Demand and Generation'!G1635*'System Design'!$F$21,IF('System Design'!$F$8=2,'Hourly Demand and Generation'!H1635*'System Design'!$F$21,IF('System Design'!$F$8=3,'Hourly Demand and Generation'!I1635*'System Design'!$F$21)))</f>
        <v>0</v>
      </c>
      <c r="O1635" s="32">
        <f>IF('System Design'!$F$8=1,'Hourly Demand and Generation'!J1635*'System Design'!$F$22,IF('System Design'!$F$8=2,'Hourly Demand and Generation'!K1635*'System Design'!$F$22,IF('System Design'!$F$8=3,'Hourly Demand and Generation'!L1635*'System Design'!$F$22)))</f>
        <v>859.99999999999989</v>
      </c>
      <c r="Q1635" s="32">
        <f t="shared" si="358"/>
        <v>0</v>
      </c>
      <c r="R1635" s="32">
        <f t="shared" si="361"/>
        <v>5400</v>
      </c>
      <c r="S1635" s="32">
        <f t="shared" si="362"/>
        <v>0</v>
      </c>
      <c r="T1635" s="32">
        <f t="shared" si="363"/>
        <v>21600</v>
      </c>
      <c r="U1635" s="32">
        <f t="shared" si="364"/>
        <v>0</v>
      </c>
      <c r="V1635" s="32">
        <f t="shared" si="359"/>
        <v>499.99999999999989</v>
      </c>
      <c r="W1635" s="32">
        <f t="shared" si="365"/>
        <v>499.99999999999989</v>
      </c>
      <c r="X1635" s="32">
        <f t="shared" si="366"/>
        <v>499.99999999999989</v>
      </c>
    </row>
    <row r="1636" spans="1:24" x14ac:dyDescent="0.25">
      <c r="A1636" s="2"/>
      <c r="B1636" s="2" t="s">
        <v>4</v>
      </c>
      <c r="C1636" s="2">
        <f t="shared" si="367"/>
        <v>68</v>
      </c>
      <c r="D1636" s="2">
        <f t="shared" si="368"/>
        <v>24</v>
      </c>
      <c r="E1636" s="2">
        <f t="shared" si="360"/>
        <v>1632</v>
      </c>
      <c r="F1636" s="11">
        <v>315</v>
      </c>
      <c r="G1636" s="9">
        <v>0</v>
      </c>
      <c r="H1636" s="9">
        <v>0</v>
      </c>
      <c r="I1636" s="10">
        <v>0</v>
      </c>
      <c r="J1636" s="9">
        <v>0.34399999999999997</v>
      </c>
      <c r="K1636" s="9">
        <v>0.34399999999999997</v>
      </c>
      <c r="L1636" s="9">
        <v>0.34399999999999997</v>
      </c>
      <c r="N1636" s="32">
        <f>IF('System Design'!$F$8=1,'Hourly Demand and Generation'!G1636*'System Design'!$F$21,IF('System Design'!$F$8=2,'Hourly Demand and Generation'!H1636*'System Design'!$F$21,IF('System Design'!$F$8=3,'Hourly Demand and Generation'!I1636*'System Design'!$F$21)))</f>
        <v>0</v>
      </c>
      <c r="O1636" s="32">
        <f>IF('System Design'!$F$8=1,'Hourly Demand and Generation'!J1636*'System Design'!$F$22,IF('System Design'!$F$8=2,'Hourly Demand and Generation'!K1636*'System Design'!$F$22,IF('System Design'!$F$8=3,'Hourly Demand and Generation'!L1636*'System Design'!$F$22)))</f>
        <v>859.99999999999989</v>
      </c>
      <c r="Q1636" s="32">
        <f t="shared" si="358"/>
        <v>0</v>
      </c>
      <c r="R1636" s="32">
        <f t="shared" si="361"/>
        <v>5400</v>
      </c>
      <c r="S1636" s="32">
        <f t="shared" si="362"/>
        <v>0</v>
      </c>
      <c r="T1636" s="32">
        <f t="shared" si="363"/>
        <v>21600</v>
      </c>
      <c r="U1636" s="32">
        <f t="shared" si="364"/>
        <v>0</v>
      </c>
      <c r="V1636" s="32">
        <f t="shared" si="359"/>
        <v>544.99999999999989</v>
      </c>
      <c r="W1636" s="32">
        <f t="shared" si="365"/>
        <v>544.99999999999989</v>
      </c>
      <c r="X1636" s="32">
        <f t="shared" si="366"/>
        <v>544.99999999999989</v>
      </c>
    </row>
    <row r="1637" spans="1:24" x14ac:dyDescent="0.25">
      <c r="A1637" s="2"/>
      <c r="B1637" s="2" t="s">
        <v>4</v>
      </c>
      <c r="C1637" s="2">
        <f>C1636+1</f>
        <v>69</v>
      </c>
      <c r="D1637" s="2">
        <v>1</v>
      </c>
      <c r="E1637" s="2">
        <f t="shared" si="360"/>
        <v>1633</v>
      </c>
      <c r="F1637" s="11">
        <v>270</v>
      </c>
      <c r="G1637" s="9">
        <v>0</v>
      </c>
      <c r="H1637" s="9">
        <v>0</v>
      </c>
      <c r="I1637" s="9">
        <v>0</v>
      </c>
      <c r="J1637" s="9">
        <v>0.27995982854206602</v>
      </c>
      <c r="K1637" s="9">
        <v>0.27995982854206602</v>
      </c>
      <c r="L1637" s="9">
        <v>0.43</v>
      </c>
      <c r="N1637" s="32">
        <f>IF('System Design'!$F$8=1,'Hourly Demand and Generation'!G1637*'System Design'!$F$21,IF('System Design'!$F$8=2,'Hourly Demand and Generation'!H1637*'System Design'!$F$21,IF('System Design'!$F$8=3,'Hourly Demand and Generation'!I1637*'System Design'!$F$21)))</f>
        <v>0</v>
      </c>
      <c r="O1637" s="32">
        <f>IF('System Design'!$F$8=1,'Hourly Demand and Generation'!J1637*'System Design'!$F$22,IF('System Design'!$F$8=2,'Hourly Demand and Generation'!K1637*'System Design'!$F$22,IF('System Design'!$F$8=3,'Hourly Demand and Generation'!L1637*'System Design'!$F$22)))</f>
        <v>1075</v>
      </c>
      <c r="Q1637" s="32">
        <f t="shared" si="358"/>
        <v>0</v>
      </c>
      <c r="R1637" s="32">
        <f t="shared" si="361"/>
        <v>5400</v>
      </c>
      <c r="S1637" s="32">
        <f t="shared" si="362"/>
        <v>0</v>
      </c>
      <c r="T1637" s="32">
        <f t="shared" si="363"/>
        <v>21600</v>
      </c>
      <c r="U1637" s="32">
        <f t="shared" si="364"/>
        <v>0</v>
      </c>
      <c r="V1637" s="32">
        <f t="shared" si="359"/>
        <v>805</v>
      </c>
      <c r="W1637" s="32">
        <f t="shared" si="365"/>
        <v>805</v>
      </c>
      <c r="X1637" s="32">
        <f t="shared" si="366"/>
        <v>805</v>
      </c>
    </row>
    <row r="1638" spans="1:24" x14ac:dyDescent="0.25">
      <c r="A1638" s="2"/>
      <c r="B1638" s="2" t="s">
        <v>4</v>
      </c>
      <c r="C1638" s="2">
        <f>C1637</f>
        <v>69</v>
      </c>
      <c r="D1638" s="2">
        <f>D1637+1</f>
        <v>2</v>
      </c>
      <c r="E1638" s="2">
        <f t="shared" si="360"/>
        <v>1634</v>
      </c>
      <c r="F1638" s="11">
        <v>247.5</v>
      </c>
      <c r="G1638" s="9">
        <v>0</v>
      </c>
      <c r="H1638" s="9">
        <v>0</v>
      </c>
      <c r="I1638" s="10">
        <v>0</v>
      </c>
      <c r="J1638" s="9">
        <v>0.25196384568785901</v>
      </c>
      <c r="K1638" s="9">
        <v>0.25196384568785901</v>
      </c>
      <c r="L1638" s="9">
        <v>0.38700000000000001</v>
      </c>
      <c r="N1638" s="32">
        <f>IF('System Design'!$F$8=1,'Hourly Demand and Generation'!G1638*'System Design'!$F$21,IF('System Design'!$F$8=2,'Hourly Demand and Generation'!H1638*'System Design'!$F$21,IF('System Design'!$F$8=3,'Hourly Demand and Generation'!I1638*'System Design'!$F$21)))</f>
        <v>0</v>
      </c>
      <c r="O1638" s="32">
        <f>IF('System Design'!$F$8=1,'Hourly Demand and Generation'!J1638*'System Design'!$F$22,IF('System Design'!$F$8=2,'Hourly Demand and Generation'!K1638*'System Design'!$F$22,IF('System Design'!$F$8=3,'Hourly Demand and Generation'!L1638*'System Design'!$F$22)))</f>
        <v>967.5</v>
      </c>
      <c r="Q1638" s="32">
        <f t="shared" si="358"/>
        <v>0</v>
      </c>
      <c r="R1638" s="32">
        <f t="shared" si="361"/>
        <v>5400</v>
      </c>
      <c r="S1638" s="32">
        <f t="shared" si="362"/>
        <v>0</v>
      </c>
      <c r="T1638" s="32">
        <f t="shared" si="363"/>
        <v>21600</v>
      </c>
      <c r="U1638" s="32">
        <f t="shared" si="364"/>
        <v>0</v>
      </c>
      <c r="V1638" s="32">
        <f t="shared" si="359"/>
        <v>720</v>
      </c>
      <c r="W1638" s="32">
        <f t="shared" si="365"/>
        <v>720</v>
      </c>
      <c r="X1638" s="32">
        <f t="shared" si="366"/>
        <v>720</v>
      </c>
    </row>
    <row r="1639" spans="1:24" x14ac:dyDescent="0.25">
      <c r="A1639" s="2"/>
      <c r="B1639" s="2" t="s">
        <v>4</v>
      </c>
      <c r="C1639" s="2">
        <f t="shared" ref="C1639:C1660" si="369">C1638</f>
        <v>69</v>
      </c>
      <c r="D1639" s="2">
        <f t="shared" ref="D1639:D1660" si="370">D1638+1</f>
        <v>3</v>
      </c>
      <c r="E1639" s="2">
        <f t="shared" si="360"/>
        <v>1635</v>
      </c>
      <c r="F1639" s="11">
        <v>225</v>
      </c>
      <c r="G1639" s="9">
        <v>0</v>
      </c>
      <c r="H1639" s="9">
        <v>0</v>
      </c>
      <c r="I1639" s="10">
        <v>0</v>
      </c>
      <c r="J1639" s="9">
        <v>0.25196384568785901</v>
      </c>
      <c r="K1639" s="9">
        <v>0.25196384568785901</v>
      </c>
      <c r="L1639" s="9">
        <v>0.38700000000000001</v>
      </c>
      <c r="N1639" s="32">
        <f>IF('System Design'!$F$8=1,'Hourly Demand and Generation'!G1639*'System Design'!$F$21,IF('System Design'!$F$8=2,'Hourly Demand and Generation'!H1639*'System Design'!$F$21,IF('System Design'!$F$8=3,'Hourly Demand and Generation'!I1639*'System Design'!$F$21)))</f>
        <v>0</v>
      </c>
      <c r="O1639" s="32">
        <f>IF('System Design'!$F$8=1,'Hourly Demand and Generation'!J1639*'System Design'!$F$22,IF('System Design'!$F$8=2,'Hourly Demand and Generation'!K1639*'System Design'!$F$22,IF('System Design'!$F$8=3,'Hourly Demand and Generation'!L1639*'System Design'!$F$22)))</f>
        <v>967.5</v>
      </c>
      <c r="Q1639" s="32">
        <f t="shared" si="358"/>
        <v>0</v>
      </c>
      <c r="R1639" s="32">
        <f t="shared" si="361"/>
        <v>5400</v>
      </c>
      <c r="S1639" s="32">
        <f t="shared" si="362"/>
        <v>0</v>
      </c>
      <c r="T1639" s="32">
        <f t="shared" si="363"/>
        <v>21600</v>
      </c>
      <c r="U1639" s="32">
        <f t="shared" si="364"/>
        <v>0</v>
      </c>
      <c r="V1639" s="32">
        <f t="shared" si="359"/>
        <v>742.5</v>
      </c>
      <c r="W1639" s="32">
        <f t="shared" si="365"/>
        <v>742.5</v>
      </c>
      <c r="X1639" s="32">
        <f t="shared" si="366"/>
        <v>742.5</v>
      </c>
    </row>
    <row r="1640" spans="1:24" x14ac:dyDescent="0.25">
      <c r="A1640" s="2"/>
      <c r="B1640" s="2" t="s">
        <v>4</v>
      </c>
      <c r="C1640" s="2">
        <f t="shared" si="369"/>
        <v>69</v>
      </c>
      <c r="D1640" s="2">
        <f t="shared" si="370"/>
        <v>4</v>
      </c>
      <c r="E1640" s="2">
        <f t="shared" si="360"/>
        <v>1636</v>
      </c>
      <c r="F1640" s="11">
        <v>270</v>
      </c>
      <c r="G1640" s="9">
        <v>0</v>
      </c>
      <c r="H1640" s="9">
        <v>0</v>
      </c>
      <c r="I1640" s="10">
        <v>0</v>
      </c>
      <c r="J1640" s="9">
        <v>0.27995982854206602</v>
      </c>
      <c r="K1640" s="9">
        <v>0.27995982854206602</v>
      </c>
      <c r="L1640" s="9">
        <v>0.43</v>
      </c>
      <c r="N1640" s="32">
        <f>IF('System Design'!$F$8=1,'Hourly Demand and Generation'!G1640*'System Design'!$F$21,IF('System Design'!$F$8=2,'Hourly Demand and Generation'!H1640*'System Design'!$F$21,IF('System Design'!$F$8=3,'Hourly Demand and Generation'!I1640*'System Design'!$F$21)))</f>
        <v>0</v>
      </c>
      <c r="O1640" s="32">
        <f>IF('System Design'!$F$8=1,'Hourly Demand and Generation'!J1640*'System Design'!$F$22,IF('System Design'!$F$8=2,'Hourly Demand and Generation'!K1640*'System Design'!$F$22,IF('System Design'!$F$8=3,'Hourly Demand and Generation'!L1640*'System Design'!$F$22)))</f>
        <v>1075</v>
      </c>
      <c r="Q1640" s="32">
        <f t="shared" si="358"/>
        <v>0</v>
      </c>
      <c r="R1640" s="32">
        <f t="shared" si="361"/>
        <v>5400</v>
      </c>
      <c r="S1640" s="32">
        <f t="shared" si="362"/>
        <v>0</v>
      </c>
      <c r="T1640" s="32">
        <f t="shared" si="363"/>
        <v>21600</v>
      </c>
      <c r="U1640" s="32">
        <f t="shared" si="364"/>
        <v>0</v>
      </c>
      <c r="V1640" s="32">
        <f t="shared" si="359"/>
        <v>805</v>
      </c>
      <c r="W1640" s="32">
        <f t="shared" si="365"/>
        <v>805</v>
      </c>
      <c r="X1640" s="32">
        <f t="shared" si="366"/>
        <v>805</v>
      </c>
    </row>
    <row r="1641" spans="1:24" x14ac:dyDescent="0.25">
      <c r="A1641" s="2"/>
      <c r="B1641" s="2" t="s">
        <v>4</v>
      </c>
      <c r="C1641" s="2">
        <f t="shared" si="369"/>
        <v>69</v>
      </c>
      <c r="D1641" s="2">
        <f t="shared" si="370"/>
        <v>5</v>
      </c>
      <c r="E1641" s="2">
        <f t="shared" si="360"/>
        <v>1637</v>
      </c>
      <c r="F1641" s="11">
        <v>292.5</v>
      </c>
      <c r="G1641" s="9">
        <v>0</v>
      </c>
      <c r="H1641" s="9">
        <v>2.5600000000000001E-2</v>
      </c>
      <c r="I1641" s="10">
        <v>5.1200000000000002E-2</v>
      </c>
      <c r="J1641" s="9">
        <v>0.223967862833653</v>
      </c>
      <c r="K1641" s="9">
        <v>0.223967862833653</v>
      </c>
      <c r="L1641" s="9">
        <v>0.34399999999999997</v>
      </c>
      <c r="N1641" s="32">
        <f>IF('System Design'!$F$8=1,'Hourly Demand and Generation'!G1641*'System Design'!$F$21,IF('System Design'!$F$8=2,'Hourly Demand and Generation'!H1641*'System Design'!$F$21,IF('System Design'!$F$8=3,'Hourly Demand and Generation'!I1641*'System Design'!$F$21)))</f>
        <v>25.6</v>
      </c>
      <c r="O1641" s="32">
        <f>IF('System Design'!$F$8=1,'Hourly Demand and Generation'!J1641*'System Design'!$F$22,IF('System Design'!$F$8=2,'Hourly Demand and Generation'!K1641*'System Design'!$F$22,IF('System Design'!$F$8=3,'Hourly Demand and Generation'!L1641*'System Design'!$F$22)))</f>
        <v>859.99999999999989</v>
      </c>
      <c r="Q1641" s="32">
        <f t="shared" si="358"/>
        <v>0</v>
      </c>
      <c r="R1641" s="32">
        <f t="shared" si="361"/>
        <v>5400</v>
      </c>
      <c r="S1641" s="32">
        <f t="shared" si="362"/>
        <v>0</v>
      </c>
      <c r="T1641" s="32">
        <f t="shared" si="363"/>
        <v>21600</v>
      </c>
      <c r="U1641" s="32">
        <f t="shared" si="364"/>
        <v>0</v>
      </c>
      <c r="V1641" s="32">
        <f t="shared" si="359"/>
        <v>593.09999999999991</v>
      </c>
      <c r="W1641" s="32">
        <f t="shared" si="365"/>
        <v>593.09999999999991</v>
      </c>
      <c r="X1641" s="32">
        <f t="shared" si="366"/>
        <v>593.09999999999991</v>
      </c>
    </row>
    <row r="1642" spans="1:24" x14ac:dyDescent="0.25">
      <c r="A1642" s="2"/>
      <c r="B1642" s="2" t="s">
        <v>4</v>
      </c>
      <c r="C1642" s="2">
        <f t="shared" si="369"/>
        <v>69</v>
      </c>
      <c r="D1642" s="2">
        <f t="shared" si="370"/>
        <v>6</v>
      </c>
      <c r="E1642" s="2">
        <f t="shared" si="360"/>
        <v>1638</v>
      </c>
      <c r="F1642" s="11">
        <v>315</v>
      </c>
      <c r="G1642" s="9">
        <v>5.1200000000000002E-2</v>
      </c>
      <c r="H1642" s="9">
        <v>0.08</v>
      </c>
      <c r="I1642" s="10">
        <v>0.10879999999999999</v>
      </c>
      <c r="J1642" s="9">
        <v>0.223967862833653</v>
      </c>
      <c r="K1642" s="9">
        <v>0.223967862833653</v>
      </c>
      <c r="L1642" s="9">
        <v>0.34399999999999997</v>
      </c>
      <c r="N1642" s="32">
        <f>IF('System Design'!$F$8=1,'Hourly Demand and Generation'!G1642*'System Design'!$F$21,IF('System Design'!$F$8=2,'Hourly Demand and Generation'!H1642*'System Design'!$F$21,IF('System Design'!$F$8=3,'Hourly Demand and Generation'!I1642*'System Design'!$F$21)))</f>
        <v>54.4</v>
      </c>
      <c r="O1642" s="32">
        <f>IF('System Design'!$F$8=1,'Hourly Demand and Generation'!J1642*'System Design'!$F$22,IF('System Design'!$F$8=2,'Hourly Demand and Generation'!K1642*'System Design'!$F$22,IF('System Design'!$F$8=3,'Hourly Demand and Generation'!L1642*'System Design'!$F$22)))</f>
        <v>859.99999999999989</v>
      </c>
      <c r="Q1642" s="32">
        <f t="shared" si="358"/>
        <v>0</v>
      </c>
      <c r="R1642" s="32">
        <f t="shared" si="361"/>
        <v>5400</v>
      </c>
      <c r="S1642" s="32">
        <f t="shared" si="362"/>
        <v>0</v>
      </c>
      <c r="T1642" s="32">
        <f t="shared" si="363"/>
        <v>21600</v>
      </c>
      <c r="U1642" s="32">
        <f t="shared" si="364"/>
        <v>0</v>
      </c>
      <c r="V1642" s="32">
        <f t="shared" si="359"/>
        <v>599.39999999999986</v>
      </c>
      <c r="W1642" s="32">
        <f t="shared" si="365"/>
        <v>599.39999999999986</v>
      </c>
      <c r="X1642" s="32">
        <f t="shared" si="366"/>
        <v>599.39999999999986</v>
      </c>
    </row>
    <row r="1643" spans="1:24" x14ac:dyDescent="0.25">
      <c r="A1643" s="2"/>
      <c r="B1643" s="2" t="s">
        <v>4</v>
      </c>
      <c r="C1643" s="2">
        <f t="shared" si="369"/>
        <v>69</v>
      </c>
      <c r="D1643" s="2">
        <f t="shared" si="370"/>
        <v>7</v>
      </c>
      <c r="E1643" s="2">
        <f t="shared" si="360"/>
        <v>1639</v>
      </c>
      <c r="F1643" s="11">
        <v>337.5</v>
      </c>
      <c r="G1643" s="9">
        <v>0.10879999999999999</v>
      </c>
      <c r="H1643" s="9">
        <v>0.13439999999999999</v>
      </c>
      <c r="I1643" s="10">
        <v>0.16</v>
      </c>
      <c r="J1643" s="9">
        <v>0.25196384568785901</v>
      </c>
      <c r="K1643" s="9">
        <v>0.25196384568785901</v>
      </c>
      <c r="L1643" s="9">
        <v>0.38700000000000001</v>
      </c>
      <c r="N1643" s="32">
        <f>IF('System Design'!$F$8=1,'Hourly Demand and Generation'!G1643*'System Design'!$F$21,IF('System Design'!$F$8=2,'Hourly Demand and Generation'!H1643*'System Design'!$F$21,IF('System Design'!$F$8=3,'Hourly Demand and Generation'!I1643*'System Design'!$F$21)))</f>
        <v>80</v>
      </c>
      <c r="O1643" s="32">
        <f>IF('System Design'!$F$8=1,'Hourly Demand and Generation'!J1643*'System Design'!$F$22,IF('System Design'!$F$8=2,'Hourly Demand and Generation'!K1643*'System Design'!$F$22,IF('System Design'!$F$8=3,'Hourly Demand and Generation'!L1643*'System Design'!$F$22)))</f>
        <v>967.5</v>
      </c>
      <c r="Q1643" s="32">
        <f t="shared" si="358"/>
        <v>0</v>
      </c>
      <c r="R1643" s="32">
        <f t="shared" si="361"/>
        <v>5400</v>
      </c>
      <c r="S1643" s="32">
        <f t="shared" si="362"/>
        <v>0</v>
      </c>
      <c r="T1643" s="32">
        <f t="shared" si="363"/>
        <v>21600</v>
      </c>
      <c r="U1643" s="32">
        <f t="shared" si="364"/>
        <v>0</v>
      </c>
      <c r="V1643" s="32">
        <f t="shared" si="359"/>
        <v>710</v>
      </c>
      <c r="W1643" s="32">
        <f t="shared" si="365"/>
        <v>710</v>
      </c>
      <c r="X1643" s="32">
        <f t="shared" si="366"/>
        <v>710</v>
      </c>
    </row>
    <row r="1644" spans="1:24" x14ac:dyDescent="0.25">
      <c r="A1644" s="2"/>
      <c r="B1644" s="2" t="s">
        <v>4</v>
      </c>
      <c r="C1644" s="2">
        <f t="shared" si="369"/>
        <v>69</v>
      </c>
      <c r="D1644" s="2">
        <f t="shared" si="370"/>
        <v>8</v>
      </c>
      <c r="E1644" s="2">
        <f t="shared" si="360"/>
        <v>1640</v>
      </c>
      <c r="F1644" s="11">
        <v>360</v>
      </c>
      <c r="G1644" s="9">
        <v>0.2112</v>
      </c>
      <c r="H1644" s="9">
        <v>0.24</v>
      </c>
      <c r="I1644" s="10">
        <v>0.26879999999999998</v>
      </c>
      <c r="J1644" s="9">
        <v>0.25196384568785901</v>
      </c>
      <c r="K1644" s="9">
        <v>0.25196384568785901</v>
      </c>
      <c r="L1644" s="9">
        <v>0.38700000000000001</v>
      </c>
      <c r="N1644" s="32">
        <f>IF('System Design'!$F$8=1,'Hourly Demand and Generation'!G1644*'System Design'!$F$21,IF('System Design'!$F$8=2,'Hourly Demand and Generation'!H1644*'System Design'!$F$21,IF('System Design'!$F$8=3,'Hourly Demand and Generation'!I1644*'System Design'!$F$21)))</f>
        <v>134.4</v>
      </c>
      <c r="O1644" s="32">
        <f>IF('System Design'!$F$8=1,'Hourly Demand and Generation'!J1644*'System Design'!$F$22,IF('System Design'!$F$8=2,'Hourly Demand and Generation'!K1644*'System Design'!$F$22,IF('System Design'!$F$8=3,'Hourly Demand and Generation'!L1644*'System Design'!$F$22)))</f>
        <v>967.5</v>
      </c>
      <c r="Q1644" s="32">
        <f t="shared" si="358"/>
        <v>0</v>
      </c>
      <c r="R1644" s="32">
        <f t="shared" si="361"/>
        <v>5400</v>
      </c>
      <c r="S1644" s="32">
        <f t="shared" si="362"/>
        <v>0</v>
      </c>
      <c r="T1644" s="32">
        <f t="shared" si="363"/>
        <v>21600</v>
      </c>
      <c r="U1644" s="32">
        <f t="shared" si="364"/>
        <v>0</v>
      </c>
      <c r="V1644" s="32">
        <f t="shared" si="359"/>
        <v>741.90000000000009</v>
      </c>
      <c r="W1644" s="32">
        <f t="shared" si="365"/>
        <v>741.90000000000009</v>
      </c>
      <c r="X1644" s="32">
        <f t="shared" si="366"/>
        <v>741.90000000000009</v>
      </c>
    </row>
    <row r="1645" spans="1:24" x14ac:dyDescent="0.25">
      <c r="A1645" s="2"/>
      <c r="B1645" s="2" t="s">
        <v>4</v>
      </c>
      <c r="C1645" s="2">
        <f t="shared" si="369"/>
        <v>69</v>
      </c>
      <c r="D1645" s="2">
        <f t="shared" si="370"/>
        <v>9</v>
      </c>
      <c r="E1645" s="2">
        <f t="shared" si="360"/>
        <v>1641</v>
      </c>
      <c r="F1645" s="11">
        <v>360</v>
      </c>
      <c r="G1645" s="9">
        <v>0.32</v>
      </c>
      <c r="H1645" s="9">
        <v>0.34560000000000002</v>
      </c>
      <c r="I1645" s="10">
        <v>0.37119999999999997</v>
      </c>
      <c r="J1645" s="9">
        <v>0.223967862833653</v>
      </c>
      <c r="K1645" s="9">
        <v>0.223967862833653</v>
      </c>
      <c r="L1645" s="9">
        <v>0.34399999999999997</v>
      </c>
      <c r="N1645" s="32">
        <f>IF('System Design'!$F$8=1,'Hourly Demand and Generation'!G1645*'System Design'!$F$21,IF('System Design'!$F$8=2,'Hourly Demand and Generation'!H1645*'System Design'!$F$21,IF('System Design'!$F$8=3,'Hourly Demand and Generation'!I1645*'System Design'!$F$21)))</f>
        <v>185.6</v>
      </c>
      <c r="O1645" s="32">
        <f>IF('System Design'!$F$8=1,'Hourly Demand and Generation'!J1645*'System Design'!$F$22,IF('System Design'!$F$8=2,'Hourly Demand and Generation'!K1645*'System Design'!$F$22,IF('System Design'!$F$8=3,'Hourly Demand and Generation'!L1645*'System Design'!$F$22)))</f>
        <v>859.99999999999989</v>
      </c>
      <c r="Q1645" s="32">
        <f t="shared" si="358"/>
        <v>0</v>
      </c>
      <c r="R1645" s="32">
        <f t="shared" si="361"/>
        <v>5400</v>
      </c>
      <c r="S1645" s="32">
        <f t="shared" si="362"/>
        <v>0</v>
      </c>
      <c r="T1645" s="32">
        <f t="shared" si="363"/>
        <v>21600</v>
      </c>
      <c r="U1645" s="32">
        <f t="shared" si="364"/>
        <v>0</v>
      </c>
      <c r="V1645" s="32">
        <f t="shared" si="359"/>
        <v>685.59999999999991</v>
      </c>
      <c r="W1645" s="32">
        <f t="shared" si="365"/>
        <v>685.59999999999991</v>
      </c>
      <c r="X1645" s="32">
        <f t="shared" si="366"/>
        <v>685.59999999999991</v>
      </c>
    </row>
    <row r="1646" spans="1:24" x14ac:dyDescent="0.25">
      <c r="A1646" s="2"/>
      <c r="B1646" s="2" t="s">
        <v>4</v>
      </c>
      <c r="C1646" s="2">
        <f t="shared" si="369"/>
        <v>69</v>
      </c>
      <c r="D1646" s="2">
        <f t="shared" si="370"/>
        <v>10</v>
      </c>
      <c r="E1646" s="2">
        <f t="shared" si="360"/>
        <v>1642</v>
      </c>
      <c r="F1646" s="11">
        <v>351</v>
      </c>
      <c r="G1646" s="9">
        <v>0.42880000000000001</v>
      </c>
      <c r="H1646" s="9">
        <v>0.45440000000000003</v>
      </c>
      <c r="I1646" s="10">
        <v>0.48</v>
      </c>
      <c r="J1646" s="9">
        <v>0.25196384568785901</v>
      </c>
      <c r="K1646" s="9">
        <v>0.25196384568785901</v>
      </c>
      <c r="L1646" s="9">
        <v>0.38700000000000001</v>
      </c>
      <c r="N1646" s="32">
        <f>IF('System Design'!$F$8=1,'Hourly Demand and Generation'!G1646*'System Design'!$F$21,IF('System Design'!$F$8=2,'Hourly Demand and Generation'!H1646*'System Design'!$F$21,IF('System Design'!$F$8=3,'Hourly Demand and Generation'!I1646*'System Design'!$F$21)))</f>
        <v>240</v>
      </c>
      <c r="O1646" s="32">
        <f>IF('System Design'!$F$8=1,'Hourly Demand and Generation'!J1646*'System Design'!$F$22,IF('System Design'!$F$8=2,'Hourly Demand and Generation'!K1646*'System Design'!$F$22,IF('System Design'!$F$8=3,'Hourly Demand and Generation'!L1646*'System Design'!$F$22)))</f>
        <v>967.5</v>
      </c>
      <c r="Q1646" s="32">
        <f t="shared" si="358"/>
        <v>0</v>
      </c>
      <c r="R1646" s="32">
        <f t="shared" si="361"/>
        <v>5400</v>
      </c>
      <c r="S1646" s="32">
        <f t="shared" si="362"/>
        <v>0</v>
      </c>
      <c r="T1646" s="32">
        <f t="shared" si="363"/>
        <v>21600</v>
      </c>
      <c r="U1646" s="32">
        <f t="shared" si="364"/>
        <v>0</v>
      </c>
      <c r="V1646" s="32">
        <f t="shared" si="359"/>
        <v>856.5</v>
      </c>
      <c r="W1646" s="32">
        <f t="shared" si="365"/>
        <v>856.5</v>
      </c>
      <c r="X1646" s="32">
        <f t="shared" si="366"/>
        <v>856.5</v>
      </c>
    </row>
    <row r="1647" spans="1:24" x14ac:dyDescent="0.25">
      <c r="A1647" s="2"/>
      <c r="B1647" s="2" t="s">
        <v>4</v>
      </c>
      <c r="C1647" s="2">
        <f t="shared" si="369"/>
        <v>69</v>
      </c>
      <c r="D1647" s="2">
        <f t="shared" si="370"/>
        <v>11</v>
      </c>
      <c r="E1647" s="2">
        <f t="shared" si="360"/>
        <v>1643</v>
      </c>
      <c r="F1647" s="11">
        <v>346.5</v>
      </c>
      <c r="G1647" s="9">
        <v>0.53120000000000001</v>
      </c>
      <c r="H1647" s="9">
        <v>0.56000000000000005</v>
      </c>
      <c r="I1647" s="10">
        <v>0.58879999999999999</v>
      </c>
      <c r="J1647" s="9">
        <v>0.223967862833653</v>
      </c>
      <c r="K1647" s="9">
        <v>0.223967862833653</v>
      </c>
      <c r="L1647" s="9">
        <v>0.34399999999999997</v>
      </c>
      <c r="N1647" s="32">
        <f>IF('System Design'!$F$8=1,'Hourly Demand and Generation'!G1647*'System Design'!$F$21,IF('System Design'!$F$8=2,'Hourly Demand and Generation'!H1647*'System Design'!$F$21,IF('System Design'!$F$8=3,'Hourly Demand and Generation'!I1647*'System Design'!$F$21)))</f>
        <v>294.39999999999998</v>
      </c>
      <c r="O1647" s="32">
        <f>IF('System Design'!$F$8=1,'Hourly Demand and Generation'!J1647*'System Design'!$F$22,IF('System Design'!$F$8=2,'Hourly Demand and Generation'!K1647*'System Design'!$F$22,IF('System Design'!$F$8=3,'Hourly Demand and Generation'!L1647*'System Design'!$F$22)))</f>
        <v>859.99999999999989</v>
      </c>
      <c r="Q1647" s="32">
        <f t="shared" si="358"/>
        <v>0</v>
      </c>
      <c r="R1647" s="32">
        <f t="shared" si="361"/>
        <v>5400</v>
      </c>
      <c r="S1647" s="32">
        <f t="shared" si="362"/>
        <v>0</v>
      </c>
      <c r="T1647" s="32">
        <f t="shared" si="363"/>
        <v>21600</v>
      </c>
      <c r="U1647" s="32">
        <f t="shared" si="364"/>
        <v>0</v>
      </c>
      <c r="V1647" s="32">
        <f t="shared" si="359"/>
        <v>807.89999999999986</v>
      </c>
      <c r="W1647" s="32">
        <f t="shared" si="365"/>
        <v>807.89999999999986</v>
      </c>
      <c r="X1647" s="32">
        <f t="shared" si="366"/>
        <v>807.89999999999986</v>
      </c>
    </row>
    <row r="1648" spans="1:24" x14ac:dyDescent="0.25">
      <c r="A1648" s="2"/>
      <c r="B1648" s="2" t="s">
        <v>4</v>
      </c>
      <c r="C1648" s="2">
        <f t="shared" si="369"/>
        <v>69</v>
      </c>
      <c r="D1648" s="2">
        <f t="shared" si="370"/>
        <v>12</v>
      </c>
      <c r="E1648" s="2">
        <f t="shared" si="360"/>
        <v>1644</v>
      </c>
      <c r="F1648" s="11">
        <v>346.5</v>
      </c>
      <c r="G1648" s="9">
        <v>0.64</v>
      </c>
      <c r="H1648" s="9">
        <v>0.64</v>
      </c>
      <c r="I1648" s="10">
        <v>0.64</v>
      </c>
      <c r="J1648" s="9">
        <v>0.20996987140654899</v>
      </c>
      <c r="K1648" s="9">
        <v>0.20996987140654899</v>
      </c>
      <c r="L1648" s="9">
        <v>0.32250000000000001</v>
      </c>
      <c r="N1648" s="32">
        <f>IF('System Design'!$F$8=1,'Hourly Demand and Generation'!G1648*'System Design'!$F$21,IF('System Design'!$F$8=2,'Hourly Demand and Generation'!H1648*'System Design'!$F$21,IF('System Design'!$F$8=3,'Hourly Demand and Generation'!I1648*'System Design'!$F$21)))</f>
        <v>320</v>
      </c>
      <c r="O1648" s="32">
        <f>IF('System Design'!$F$8=1,'Hourly Demand and Generation'!J1648*'System Design'!$F$22,IF('System Design'!$F$8=2,'Hourly Demand and Generation'!K1648*'System Design'!$F$22,IF('System Design'!$F$8=3,'Hourly Demand and Generation'!L1648*'System Design'!$F$22)))</f>
        <v>806.25</v>
      </c>
      <c r="Q1648" s="32">
        <f t="shared" si="358"/>
        <v>0</v>
      </c>
      <c r="R1648" s="32">
        <f t="shared" si="361"/>
        <v>5400</v>
      </c>
      <c r="S1648" s="32">
        <f t="shared" si="362"/>
        <v>0</v>
      </c>
      <c r="T1648" s="32">
        <f t="shared" si="363"/>
        <v>21600</v>
      </c>
      <c r="U1648" s="32">
        <f t="shared" si="364"/>
        <v>0</v>
      </c>
      <c r="V1648" s="32">
        <f t="shared" si="359"/>
        <v>779.75</v>
      </c>
      <c r="W1648" s="32">
        <f t="shared" si="365"/>
        <v>779.75</v>
      </c>
      <c r="X1648" s="32">
        <f t="shared" si="366"/>
        <v>779.75</v>
      </c>
    </row>
    <row r="1649" spans="1:24" x14ac:dyDescent="0.25">
      <c r="A1649" s="2"/>
      <c r="B1649" s="2" t="s">
        <v>4</v>
      </c>
      <c r="C1649" s="2">
        <f t="shared" si="369"/>
        <v>69</v>
      </c>
      <c r="D1649" s="2">
        <f t="shared" si="370"/>
        <v>13</v>
      </c>
      <c r="E1649" s="2">
        <f t="shared" si="360"/>
        <v>1645</v>
      </c>
      <c r="F1649" s="11">
        <v>360</v>
      </c>
      <c r="G1649" s="9">
        <v>0.53120000000000001</v>
      </c>
      <c r="H1649" s="9">
        <v>0.56000000000000005</v>
      </c>
      <c r="I1649" s="10">
        <v>0.58879999999999999</v>
      </c>
      <c r="J1649" s="9">
        <v>0.223967862833653</v>
      </c>
      <c r="K1649" s="9">
        <v>0.223967862833653</v>
      </c>
      <c r="L1649" s="9">
        <v>0.34399999999999997</v>
      </c>
      <c r="N1649" s="32">
        <f>IF('System Design'!$F$8=1,'Hourly Demand and Generation'!G1649*'System Design'!$F$21,IF('System Design'!$F$8=2,'Hourly Demand and Generation'!H1649*'System Design'!$F$21,IF('System Design'!$F$8=3,'Hourly Demand and Generation'!I1649*'System Design'!$F$21)))</f>
        <v>294.39999999999998</v>
      </c>
      <c r="O1649" s="32">
        <f>IF('System Design'!$F$8=1,'Hourly Demand and Generation'!J1649*'System Design'!$F$22,IF('System Design'!$F$8=2,'Hourly Demand and Generation'!K1649*'System Design'!$F$22,IF('System Design'!$F$8=3,'Hourly Demand and Generation'!L1649*'System Design'!$F$22)))</f>
        <v>859.99999999999989</v>
      </c>
      <c r="Q1649" s="32">
        <f t="shared" si="358"/>
        <v>0</v>
      </c>
      <c r="R1649" s="32">
        <f t="shared" si="361"/>
        <v>5400</v>
      </c>
      <c r="S1649" s="32">
        <f t="shared" si="362"/>
        <v>0</v>
      </c>
      <c r="T1649" s="32">
        <f t="shared" si="363"/>
        <v>21600</v>
      </c>
      <c r="U1649" s="32">
        <f t="shared" si="364"/>
        <v>0</v>
      </c>
      <c r="V1649" s="32">
        <f t="shared" si="359"/>
        <v>794.39999999999986</v>
      </c>
      <c r="W1649" s="32">
        <f t="shared" si="365"/>
        <v>794.39999999999986</v>
      </c>
      <c r="X1649" s="32">
        <f t="shared" si="366"/>
        <v>794.39999999999986</v>
      </c>
    </row>
    <row r="1650" spans="1:24" x14ac:dyDescent="0.25">
      <c r="A1650" s="2"/>
      <c r="B1650" s="2" t="s">
        <v>4</v>
      </c>
      <c r="C1650" s="2">
        <f t="shared" si="369"/>
        <v>69</v>
      </c>
      <c r="D1650" s="2">
        <f t="shared" si="370"/>
        <v>14</v>
      </c>
      <c r="E1650" s="2">
        <f t="shared" si="360"/>
        <v>1646</v>
      </c>
      <c r="F1650" s="11">
        <v>360</v>
      </c>
      <c r="G1650" s="9">
        <v>0.42880000000000001</v>
      </c>
      <c r="H1650" s="9">
        <v>0.45440000000000003</v>
      </c>
      <c r="I1650" s="10">
        <v>0.48</v>
      </c>
      <c r="J1650" s="9">
        <v>0.237965854260756</v>
      </c>
      <c r="K1650" s="9">
        <v>0.237965854260756</v>
      </c>
      <c r="L1650" s="9">
        <v>0.36549999999999999</v>
      </c>
      <c r="N1650" s="32">
        <f>IF('System Design'!$F$8=1,'Hourly Demand and Generation'!G1650*'System Design'!$F$21,IF('System Design'!$F$8=2,'Hourly Demand and Generation'!H1650*'System Design'!$F$21,IF('System Design'!$F$8=3,'Hourly Demand and Generation'!I1650*'System Design'!$F$21)))</f>
        <v>240</v>
      </c>
      <c r="O1650" s="32">
        <f>IF('System Design'!$F$8=1,'Hourly Demand and Generation'!J1650*'System Design'!$F$22,IF('System Design'!$F$8=2,'Hourly Demand and Generation'!K1650*'System Design'!$F$22,IF('System Design'!$F$8=3,'Hourly Demand and Generation'!L1650*'System Design'!$F$22)))</f>
        <v>913.75</v>
      </c>
      <c r="Q1650" s="32">
        <f t="shared" si="358"/>
        <v>0</v>
      </c>
      <c r="R1650" s="32">
        <f t="shared" si="361"/>
        <v>5400</v>
      </c>
      <c r="S1650" s="32">
        <f t="shared" si="362"/>
        <v>0</v>
      </c>
      <c r="T1650" s="32">
        <f t="shared" si="363"/>
        <v>21600</v>
      </c>
      <c r="U1650" s="32">
        <f t="shared" si="364"/>
        <v>0</v>
      </c>
      <c r="V1650" s="32">
        <f t="shared" si="359"/>
        <v>793.75</v>
      </c>
      <c r="W1650" s="32">
        <f t="shared" si="365"/>
        <v>793.75</v>
      </c>
      <c r="X1650" s="32">
        <f t="shared" si="366"/>
        <v>793.75</v>
      </c>
    </row>
    <row r="1651" spans="1:24" x14ac:dyDescent="0.25">
      <c r="A1651" s="2"/>
      <c r="B1651" s="2" t="s">
        <v>4</v>
      </c>
      <c r="C1651" s="2">
        <f t="shared" si="369"/>
        <v>69</v>
      </c>
      <c r="D1651" s="2">
        <f t="shared" si="370"/>
        <v>15</v>
      </c>
      <c r="E1651" s="2">
        <f t="shared" si="360"/>
        <v>1647</v>
      </c>
      <c r="F1651" s="11">
        <v>382.5</v>
      </c>
      <c r="G1651" s="9">
        <v>0.32</v>
      </c>
      <c r="H1651" s="9">
        <v>0.34560000000000002</v>
      </c>
      <c r="I1651" s="10">
        <v>0.37119999999999997</v>
      </c>
      <c r="J1651" s="9">
        <v>0.25196384568785901</v>
      </c>
      <c r="K1651" s="9">
        <v>0.25196384568785901</v>
      </c>
      <c r="L1651" s="9">
        <v>0.38700000000000001</v>
      </c>
      <c r="N1651" s="32">
        <f>IF('System Design'!$F$8=1,'Hourly Demand and Generation'!G1651*'System Design'!$F$21,IF('System Design'!$F$8=2,'Hourly Demand and Generation'!H1651*'System Design'!$F$21,IF('System Design'!$F$8=3,'Hourly Demand and Generation'!I1651*'System Design'!$F$21)))</f>
        <v>185.6</v>
      </c>
      <c r="O1651" s="32">
        <f>IF('System Design'!$F$8=1,'Hourly Demand and Generation'!J1651*'System Design'!$F$22,IF('System Design'!$F$8=2,'Hourly Demand and Generation'!K1651*'System Design'!$F$22,IF('System Design'!$F$8=3,'Hourly Demand and Generation'!L1651*'System Design'!$F$22)))</f>
        <v>967.5</v>
      </c>
      <c r="Q1651" s="32">
        <f t="shared" si="358"/>
        <v>0</v>
      </c>
      <c r="R1651" s="32">
        <f t="shared" si="361"/>
        <v>5400</v>
      </c>
      <c r="S1651" s="32">
        <f t="shared" si="362"/>
        <v>0</v>
      </c>
      <c r="T1651" s="32">
        <f t="shared" si="363"/>
        <v>21600</v>
      </c>
      <c r="U1651" s="32">
        <f t="shared" si="364"/>
        <v>0</v>
      </c>
      <c r="V1651" s="32">
        <f t="shared" si="359"/>
        <v>770.59999999999991</v>
      </c>
      <c r="W1651" s="32">
        <f t="shared" si="365"/>
        <v>770.59999999999991</v>
      </c>
      <c r="X1651" s="32">
        <f t="shared" si="366"/>
        <v>770.59999999999991</v>
      </c>
    </row>
    <row r="1652" spans="1:24" x14ac:dyDescent="0.25">
      <c r="A1652" s="2"/>
      <c r="B1652" s="2" t="s">
        <v>4</v>
      </c>
      <c r="C1652" s="2">
        <f t="shared" si="369"/>
        <v>69</v>
      </c>
      <c r="D1652" s="2">
        <f t="shared" si="370"/>
        <v>16</v>
      </c>
      <c r="E1652" s="2">
        <f t="shared" si="360"/>
        <v>1648</v>
      </c>
      <c r="F1652" s="11">
        <v>405</v>
      </c>
      <c r="G1652" s="9">
        <v>0.2112</v>
      </c>
      <c r="H1652" s="9">
        <v>0.24</v>
      </c>
      <c r="I1652" s="10">
        <v>0.26879999999999998</v>
      </c>
      <c r="J1652" s="9">
        <v>0.25196384568785901</v>
      </c>
      <c r="K1652" s="9">
        <v>0.25196384568785901</v>
      </c>
      <c r="L1652" s="9">
        <v>0.38700000000000001</v>
      </c>
      <c r="N1652" s="32">
        <f>IF('System Design'!$F$8=1,'Hourly Demand and Generation'!G1652*'System Design'!$F$21,IF('System Design'!$F$8=2,'Hourly Demand and Generation'!H1652*'System Design'!$F$21,IF('System Design'!$F$8=3,'Hourly Demand and Generation'!I1652*'System Design'!$F$21)))</f>
        <v>134.4</v>
      </c>
      <c r="O1652" s="32">
        <f>IF('System Design'!$F$8=1,'Hourly Demand and Generation'!J1652*'System Design'!$F$22,IF('System Design'!$F$8=2,'Hourly Demand and Generation'!K1652*'System Design'!$F$22,IF('System Design'!$F$8=3,'Hourly Demand and Generation'!L1652*'System Design'!$F$22)))</f>
        <v>967.5</v>
      </c>
      <c r="Q1652" s="32">
        <f t="shared" si="358"/>
        <v>0</v>
      </c>
      <c r="R1652" s="32">
        <f t="shared" si="361"/>
        <v>5400</v>
      </c>
      <c r="S1652" s="32">
        <f t="shared" si="362"/>
        <v>0</v>
      </c>
      <c r="T1652" s="32">
        <f t="shared" si="363"/>
        <v>21600</v>
      </c>
      <c r="U1652" s="32">
        <f t="shared" si="364"/>
        <v>0</v>
      </c>
      <c r="V1652" s="32">
        <f t="shared" si="359"/>
        <v>696.90000000000009</v>
      </c>
      <c r="W1652" s="32">
        <f t="shared" si="365"/>
        <v>696.90000000000009</v>
      </c>
      <c r="X1652" s="32">
        <f t="shared" si="366"/>
        <v>696.90000000000009</v>
      </c>
    </row>
    <row r="1653" spans="1:24" x14ac:dyDescent="0.25">
      <c r="A1653" s="2"/>
      <c r="B1653" s="2" t="s">
        <v>4</v>
      </c>
      <c r="C1653" s="2">
        <f t="shared" si="369"/>
        <v>69</v>
      </c>
      <c r="D1653" s="2">
        <f t="shared" si="370"/>
        <v>17</v>
      </c>
      <c r="E1653" s="2">
        <f t="shared" si="360"/>
        <v>1649</v>
      </c>
      <c r="F1653" s="11">
        <v>427.5</v>
      </c>
      <c r="G1653" s="9">
        <v>0.10879999999999999</v>
      </c>
      <c r="H1653" s="9">
        <v>0.13439999999999999</v>
      </c>
      <c r="I1653" s="10">
        <v>0.16</v>
      </c>
      <c r="J1653" s="9">
        <v>0.27995982854206602</v>
      </c>
      <c r="K1653" s="9">
        <v>0.27995982854206602</v>
      </c>
      <c r="L1653" s="9">
        <v>0.43</v>
      </c>
      <c r="N1653" s="32">
        <f>IF('System Design'!$F$8=1,'Hourly Demand and Generation'!G1653*'System Design'!$F$21,IF('System Design'!$F$8=2,'Hourly Demand and Generation'!H1653*'System Design'!$F$21,IF('System Design'!$F$8=3,'Hourly Demand and Generation'!I1653*'System Design'!$F$21)))</f>
        <v>80</v>
      </c>
      <c r="O1653" s="32">
        <f>IF('System Design'!$F$8=1,'Hourly Demand and Generation'!J1653*'System Design'!$F$22,IF('System Design'!$F$8=2,'Hourly Demand and Generation'!K1653*'System Design'!$F$22,IF('System Design'!$F$8=3,'Hourly Demand and Generation'!L1653*'System Design'!$F$22)))</f>
        <v>1075</v>
      </c>
      <c r="Q1653" s="32">
        <f t="shared" si="358"/>
        <v>0</v>
      </c>
      <c r="R1653" s="32">
        <f t="shared" si="361"/>
        <v>5400</v>
      </c>
      <c r="S1653" s="32">
        <f t="shared" si="362"/>
        <v>0</v>
      </c>
      <c r="T1653" s="32">
        <f t="shared" si="363"/>
        <v>21600</v>
      </c>
      <c r="U1653" s="32">
        <f t="shared" si="364"/>
        <v>0</v>
      </c>
      <c r="V1653" s="32">
        <f t="shared" si="359"/>
        <v>727.5</v>
      </c>
      <c r="W1653" s="32">
        <f t="shared" si="365"/>
        <v>727.5</v>
      </c>
      <c r="X1653" s="32">
        <f t="shared" si="366"/>
        <v>727.5</v>
      </c>
    </row>
    <row r="1654" spans="1:24" x14ac:dyDescent="0.25">
      <c r="A1654" s="2"/>
      <c r="B1654" s="2" t="s">
        <v>4</v>
      </c>
      <c r="C1654" s="2">
        <f t="shared" si="369"/>
        <v>69</v>
      </c>
      <c r="D1654" s="2">
        <f t="shared" si="370"/>
        <v>18</v>
      </c>
      <c r="E1654" s="2">
        <f t="shared" si="360"/>
        <v>1650</v>
      </c>
      <c r="F1654" s="11">
        <v>450</v>
      </c>
      <c r="G1654" s="9">
        <v>5.1200000000000002E-2</v>
      </c>
      <c r="H1654" s="9">
        <v>0.08</v>
      </c>
      <c r="I1654" s="10">
        <v>0.10879999999999999</v>
      </c>
      <c r="J1654" s="9">
        <v>0.26596183711496302</v>
      </c>
      <c r="K1654" s="9">
        <v>0.26596183711496302</v>
      </c>
      <c r="L1654" s="9">
        <v>0.40849999999999997</v>
      </c>
      <c r="N1654" s="32">
        <f>IF('System Design'!$F$8=1,'Hourly Demand and Generation'!G1654*'System Design'!$F$21,IF('System Design'!$F$8=2,'Hourly Demand and Generation'!H1654*'System Design'!$F$21,IF('System Design'!$F$8=3,'Hourly Demand and Generation'!I1654*'System Design'!$F$21)))</f>
        <v>54.4</v>
      </c>
      <c r="O1654" s="32">
        <f>IF('System Design'!$F$8=1,'Hourly Demand and Generation'!J1654*'System Design'!$F$22,IF('System Design'!$F$8=2,'Hourly Demand and Generation'!K1654*'System Design'!$F$22,IF('System Design'!$F$8=3,'Hourly Demand and Generation'!L1654*'System Design'!$F$22)))</f>
        <v>1021.2499999999999</v>
      </c>
      <c r="Q1654" s="32">
        <f t="shared" si="358"/>
        <v>0</v>
      </c>
      <c r="R1654" s="32">
        <f t="shared" si="361"/>
        <v>5400</v>
      </c>
      <c r="S1654" s="32">
        <f t="shared" si="362"/>
        <v>0</v>
      </c>
      <c r="T1654" s="32">
        <f t="shared" si="363"/>
        <v>21600</v>
      </c>
      <c r="U1654" s="32">
        <f t="shared" si="364"/>
        <v>0</v>
      </c>
      <c r="V1654" s="32">
        <f t="shared" si="359"/>
        <v>625.64999999999986</v>
      </c>
      <c r="W1654" s="32">
        <f t="shared" si="365"/>
        <v>625.64999999999986</v>
      </c>
      <c r="X1654" s="32">
        <f t="shared" si="366"/>
        <v>625.64999999999986</v>
      </c>
    </row>
    <row r="1655" spans="1:24" x14ac:dyDescent="0.25">
      <c r="A1655" s="2"/>
      <c r="B1655" s="2" t="s">
        <v>4</v>
      </c>
      <c r="C1655" s="2">
        <f t="shared" si="369"/>
        <v>69</v>
      </c>
      <c r="D1655" s="2">
        <f t="shared" si="370"/>
        <v>19</v>
      </c>
      <c r="E1655" s="2">
        <f t="shared" si="360"/>
        <v>1651</v>
      </c>
      <c r="F1655" s="11">
        <v>436.5</v>
      </c>
      <c r="G1655" s="9">
        <v>0</v>
      </c>
      <c r="H1655" s="9">
        <v>2.5600000000000001E-2</v>
      </c>
      <c r="I1655" s="9">
        <v>5.1200000000000002E-2</v>
      </c>
      <c r="J1655" s="9">
        <v>0.25196384568785901</v>
      </c>
      <c r="K1655" s="9">
        <v>0.25196384568785901</v>
      </c>
      <c r="L1655" s="9">
        <v>0.38700000000000001</v>
      </c>
      <c r="N1655" s="32">
        <f>IF('System Design'!$F$8=1,'Hourly Demand and Generation'!G1655*'System Design'!$F$21,IF('System Design'!$F$8=2,'Hourly Demand and Generation'!H1655*'System Design'!$F$21,IF('System Design'!$F$8=3,'Hourly Demand and Generation'!I1655*'System Design'!$F$21)))</f>
        <v>25.6</v>
      </c>
      <c r="O1655" s="32">
        <f>IF('System Design'!$F$8=1,'Hourly Demand and Generation'!J1655*'System Design'!$F$22,IF('System Design'!$F$8=2,'Hourly Demand and Generation'!K1655*'System Design'!$F$22,IF('System Design'!$F$8=3,'Hourly Demand and Generation'!L1655*'System Design'!$F$22)))</f>
        <v>967.5</v>
      </c>
      <c r="Q1655" s="32">
        <f t="shared" si="358"/>
        <v>0</v>
      </c>
      <c r="R1655" s="32">
        <f t="shared" si="361"/>
        <v>5400</v>
      </c>
      <c r="S1655" s="32">
        <f t="shared" si="362"/>
        <v>0</v>
      </c>
      <c r="T1655" s="32">
        <f t="shared" si="363"/>
        <v>21600</v>
      </c>
      <c r="U1655" s="32">
        <f t="shared" si="364"/>
        <v>0</v>
      </c>
      <c r="V1655" s="32">
        <f t="shared" si="359"/>
        <v>556.6</v>
      </c>
      <c r="W1655" s="32">
        <f t="shared" si="365"/>
        <v>556.6</v>
      </c>
      <c r="X1655" s="32">
        <f t="shared" si="366"/>
        <v>556.6</v>
      </c>
    </row>
    <row r="1656" spans="1:24" x14ac:dyDescent="0.25">
      <c r="A1656" s="2"/>
      <c r="B1656" s="2" t="s">
        <v>4</v>
      </c>
      <c r="C1656" s="2">
        <f t="shared" si="369"/>
        <v>69</v>
      </c>
      <c r="D1656" s="2">
        <f t="shared" si="370"/>
        <v>20</v>
      </c>
      <c r="E1656" s="2">
        <f t="shared" si="360"/>
        <v>1652</v>
      </c>
      <c r="F1656" s="11">
        <v>427.5</v>
      </c>
      <c r="G1656" s="9">
        <v>0</v>
      </c>
      <c r="H1656" s="9">
        <v>0</v>
      </c>
      <c r="I1656" s="10">
        <v>0</v>
      </c>
      <c r="J1656" s="9">
        <v>0.25196384568785901</v>
      </c>
      <c r="K1656" s="9">
        <v>0.25196384568785901</v>
      </c>
      <c r="L1656" s="9">
        <v>0.38700000000000001</v>
      </c>
      <c r="N1656" s="32">
        <f>IF('System Design'!$F$8=1,'Hourly Demand and Generation'!G1656*'System Design'!$F$21,IF('System Design'!$F$8=2,'Hourly Demand and Generation'!H1656*'System Design'!$F$21,IF('System Design'!$F$8=3,'Hourly Demand and Generation'!I1656*'System Design'!$F$21)))</f>
        <v>0</v>
      </c>
      <c r="O1656" s="32">
        <f>IF('System Design'!$F$8=1,'Hourly Demand and Generation'!J1656*'System Design'!$F$22,IF('System Design'!$F$8=2,'Hourly Demand and Generation'!K1656*'System Design'!$F$22,IF('System Design'!$F$8=3,'Hourly Demand and Generation'!L1656*'System Design'!$F$22)))</f>
        <v>967.5</v>
      </c>
      <c r="Q1656" s="32">
        <f t="shared" si="358"/>
        <v>0</v>
      </c>
      <c r="R1656" s="32">
        <f t="shared" si="361"/>
        <v>5400</v>
      </c>
      <c r="S1656" s="32">
        <f t="shared" si="362"/>
        <v>0</v>
      </c>
      <c r="T1656" s="32">
        <f t="shared" si="363"/>
        <v>21600</v>
      </c>
      <c r="U1656" s="32">
        <f t="shared" si="364"/>
        <v>0</v>
      </c>
      <c r="V1656" s="32">
        <f t="shared" si="359"/>
        <v>540</v>
      </c>
      <c r="W1656" s="32">
        <f t="shared" si="365"/>
        <v>540</v>
      </c>
      <c r="X1656" s="32">
        <f t="shared" si="366"/>
        <v>540</v>
      </c>
    </row>
    <row r="1657" spans="1:24" x14ac:dyDescent="0.25">
      <c r="A1657" s="2"/>
      <c r="B1657" s="2" t="s">
        <v>4</v>
      </c>
      <c r="C1657" s="2">
        <f t="shared" si="369"/>
        <v>69</v>
      </c>
      <c r="D1657" s="2">
        <f t="shared" si="370"/>
        <v>21</v>
      </c>
      <c r="E1657" s="2">
        <f t="shared" si="360"/>
        <v>1653</v>
      </c>
      <c r="F1657" s="11">
        <v>405</v>
      </c>
      <c r="G1657" s="9">
        <v>0</v>
      </c>
      <c r="H1657" s="9">
        <v>0</v>
      </c>
      <c r="I1657" s="10">
        <v>0</v>
      </c>
      <c r="J1657" s="9">
        <v>0.25196384568785901</v>
      </c>
      <c r="K1657" s="9">
        <v>0.25196384568785901</v>
      </c>
      <c r="L1657" s="9">
        <v>0.38700000000000001</v>
      </c>
      <c r="N1657" s="32">
        <f>IF('System Design'!$F$8=1,'Hourly Demand and Generation'!G1657*'System Design'!$F$21,IF('System Design'!$F$8=2,'Hourly Demand and Generation'!H1657*'System Design'!$F$21,IF('System Design'!$F$8=3,'Hourly Demand and Generation'!I1657*'System Design'!$F$21)))</f>
        <v>0</v>
      </c>
      <c r="O1657" s="32">
        <f>IF('System Design'!$F$8=1,'Hourly Demand and Generation'!J1657*'System Design'!$F$22,IF('System Design'!$F$8=2,'Hourly Demand and Generation'!K1657*'System Design'!$F$22,IF('System Design'!$F$8=3,'Hourly Demand and Generation'!L1657*'System Design'!$F$22)))</f>
        <v>967.5</v>
      </c>
      <c r="Q1657" s="32">
        <f t="shared" si="358"/>
        <v>0</v>
      </c>
      <c r="R1657" s="32">
        <f t="shared" si="361"/>
        <v>5400</v>
      </c>
      <c r="S1657" s="32">
        <f t="shared" si="362"/>
        <v>0</v>
      </c>
      <c r="T1657" s="32">
        <f t="shared" si="363"/>
        <v>21600</v>
      </c>
      <c r="U1657" s="32">
        <f t="shared" si="364"/>
        <v>0</v>
      </c>
      <c r="V1657" s="32">
        <f t="shared" si="359"/>
        <v>562.5</v>
      </c>
      <c r="W1657" s="32">
        <f t="shared" si="365"/>
        <v>562.5</v>
      </c>
      <c r="X1657" s="32">
        <f t="shared" si="366"/>
        <v>562.5</v>
      </c>
    </row>
    <row r="1658" spans="1:24" x14ac:dyDescent="0.25">
      <c r="A1658" s="2"/>
      <c r="B1658" s="2" t="s">
        <v>4</v>
      </c>
      <c r="C1658" s="2">
        <f t="shared" si="369"/>
        <v>69</v>
      </c>
      <c r="D1658" s="2">
        <f t="shared" si="370"/>
        <v>22</v>
      </c>
      <c r="E1658" s="2">
        <f t="shared" si="360"/>
        <v>1654</v>
      </c>
      <c r="F1658" s="11">
        <v>382.5</v>
      </c>
      <c r="G1658" s="9">
        <v>0</v>
      </c>
      <c r="H1658" s="9">
        <v>0</v>
      </c>
      <c r="I1658" s="10">
        <v>0</v>
      </c>
      <c r="J1658" s="9">
        <v>0.26596183711496302</v>
      </c>
      <c r="K1658" s="9">
        <v>0.26596183711496302</v>
      </c>
      <c r="L1658" s="9">
        <v>0.40849999999999997</v>
      </c>
      <c r="N1658" s="32">
        <f>IF('System Design'!$F$8=1,'Hourly Demand and Generation'!G1658*'System Design'!$F$21,IF('System Design'!$F$8=2,'Hourly Demand and Generation'!H1658*'System Design'!$F$21,IF('System Design'!$F$8=3,'Hourly Demand and Generation'!I1658*'System Design'!$F$21)))</f>
        <v>0</v>
      </c>
      <c r="O1658" s="32">
        <f>IF('System Design'!$F$8=1,'Hourly Demand and Generation'!J1658*'System Design'!$F$22,IF('System Design'!$F$8=2,'Hourly Demand and Generation'!K1658*'System Design'!$F$22,IF('System Design'!$F$8=3,'Hourly Demand and Generation'!L1658*'System Design'!$F$22)))</f>
        <v>1021.2499999999999</v>
      </c>
      <c r="Q1658" s="32">
        <f t="shared" si="358"/>
        <v>0</v>
      </c>
      <c r="R1658" s="32">
        <f t="shared" si="361"/>
        <v>5400</v>
      </c>
      <c r="S1658" s="32">
        <f t="shared" si="362"/>
        <v>0</v>
      </c>
      <c r="T1658" s="32">
        <f t="shared" si="363"/>
        <v>21600</v>
      </c>
      <c r="U1658" s="32">
        <f t="shared" si="364"/>
        <v>0</v>
      </c>
      <c r="V1658" s="32">
        <f t="shared" si="359"/>
        <v>638.74999999999989</v>
      </c>
      <c r="W1658" s="32">
        <f t="shared" si="365"/>
        <v>638.74999999999989</v>
      </c>
      <c r="X1658" s="32">
        <f t="shared" si="366"/>
        <v>638.74999999999989</v>
      </c>
    </row>
    <row r="1659" spans="1:24" x14ac:dyDescent="0.25">
      <c r="A1659" s="2"/>
      <c r="B1659" s="2" t="s">
        <v>4</v>
      </c>
      <c r="C1659" s="2">
        <f t="shared" si="369"/>
        <v>69</v>
      </c>
      <c r="D1659" s="2">
        <f t="shared" si="370"/>
        <v>23</v>
      </c>
      <c r="E1659" s="2">
        <f t="shared" si="360"/>
        <v>1655</v>
      </c>
      <c r="F1659" s="11">
        <v>360</v>
      </c>
      <c r="G1659" s="9">
        <v>0</v>
      </c>
      <c r="H1659" s="9">
        <v>0</v>
      </c>
      <c r="I1659" s="10">
        <v>0</v>
      </c>
      <c r="J1659" s="9">
        <v>0.223967862833653</v>
      </c>
      <c r="K1659" s="9">
        <v>0.223967862833653</v>
      </c>
      <c r="L1659" s="9">
        <v>0.34399999999999997</v>
      </c>
      <c r="N1659" s="32">
        <f>IF('System Design'!$F$8=1,'Hourly Demand and Generation'!G1659*'System Design'!$F$21,IF('System Design'!$F$8=2,'Hourly Demand and Generation'!H1659*'System Design'!$F$21,IF('System Design'!$F$8=3,'Hourly Demand and Generation'!I1659*'System Design'!$F$21)))</f>
        <v>0</v>
      </c>
      <c r="O1659" s="32">
        <f>IF('System Design'!$F$8=1,'Hourly Demand and Generation'!J1659*'System Design'!$F$22,IF('System Design'!$F$8=2,'Hourly Demand and Generation'!K1659*'System Design'!$F$22,IF('System Design'!$F$8=3,'Hourly Demand and Generation'!L1659*'System Design'!$F$22)))</f>
        <v>859.99999999999989</v>
      </c>
      <c r="Q1659" s="32">
        <f t="shared" si="358"/>
        <v>0</v>
      </c>
      <c r="R1659" s="32">
        <f t="shared" si="361"/>
        <v>5400</v>
      </c>
      <c r="S1659" s="32">
        <f t="shared" si="362"/>
        <v>0</v>
      </c>
      <c r="T1659" s="32">
        <f t="shared" si="363"/>
        <v>21600</v>
      </c>
      <c r="U1659" s="32">
        <f t="shared" si="364"/>
        <v>0</v>
      </c>
      <c r="V1659" s="32">
        <f t="shared" si="359"/>
        <v>499.99999999999989</v>
      </c>
      <c r="W1659" s="32">
        <f t="shared" si="365"/>
        <v>499.99999999999989</v>
      </c>
      <c r="X1659" s="32">
        <f t="shared" si="366"/>
        <v>499.99999999999989</v>
      </c>
    </row>
    <row r="1660" spans="1:24" x14ac:dyDescent="0.25">
      <c r="A1660" s="2"/>
      <c r="B1660" s="2" t="s">
        <v>4</v>
      </c>
      <c r="C1660" s="2">
        <f t="shared" si="369"/>
        <v>69</v>
      </c>
      <c r="D1660" s="2">
        <f t="shared" si="370"/>
        <v>24</v>
      </c>
      <c r="E1660" s="2">
        <f t="shared" si="360"/>
        <v>1656</v>
      </c>
      <c r="F1660" s="11">
        <v>315</v>
      </c>
      <c r="G1660" s="9">
        <v>0</v>
      </c>
      <c r="H1660" s="9">
        <v>0</v>
      </c>
      <c r="I1660" s="10">
        <v>0</v>
      </c>
      <c r="J1660" s="9">
        <v>0.223967862833653</v>
      </c>
      <c r="K1660" s="9">
        <v>0.223967862833653</v>
      </c>
      <c r="L1660" s="9">
        <v>0.34399999999999997</v>
      </c>
      <c r="N1660" s="32">
        <f>IF('System Design'!$F$8=1,'Hourly Demand and Generation'!G1660*'System Design'!$F$21,IF('System Design'!$F$8=2,'Hourly Demand and Generation'!H1660*'System Design'!$F$21,IF('System Design'!$F$8=3,'Hourly Demand and Generation'!I1660*'System Design'!$F$21)))</f>
        <v>0</v>
      </c>
      <c r="O1660" s="32">
        <f>IF('System Design'!$F$8=1,'Hourly Demand and Generation'!J1660*'System Design'!$F$22,IF('System Design'!$F$8=2,'Hourly Demand and Generation'!K1660*'System Design'!$F$22,IF('System Design'!$F$8=3,'Hourly Demand and Generation'!L1660*'System Design'!$F$22)))</f>
        <v>859.99999999999989</v>
      </c>
      <c r="Q1660" s="32">
        <f t="shared" si="358"/>
        <v>0</v>
      </c>
      <c r="R1660" s="32">
        <f t="shared" si="361"/>
        <v>5400</v>
      </c>
      <c r="S1660" s="32">
        <f t="shared" si="362"/>
        <v>0</v>
      </c>
      <c r="T1660" s="32">
        <f t="shared" si="363"/>
        <v>21600</v>
      </c>
      <c r="U1660" s="32">
        <f t="shared" si="364"/>
        <v>0</v>
      </c>
      <c r="V1660" s="32">
        <f t="shared" si="359"/>
        <v>544.99999999999989</v>
      </c>
      <c r="W1660" s="32">
        <f t="shared" si="365"/>
        <v>544.99999999999989</v>
      </c>
      <c r="X1660" s="32">
        <f t="shared" si="366"/>
        <v>544.99999999999989</v>
      </c>
    </row>
    <row r="1661" spans="1:24" x14ac:dyDescent="0.25">
      <c r="A1661" s="2"/>
      <c r="B1661" s="2" t="s">
        <v>4</v>
      </c>
      <c r="C1661" s="2">
        <f>C1660+1</f>
        <v>70</v>
      </c>
      <c r="D1661" s="2">
        <v>1</v>
      </c>
      <c r="E1661" s="2">
        <f t="shared" si="360"/>
        <v>1657</v>
      </c>
      <c r="F1661" s="11">
        <v>270</v>
      </c>
      <c r="G1661" s="9">
        <v>0</v>
      </c>
      <c r="H1661" s="9">
        <v>0</v>
      </c>
      <c r="I1661" s="9">
        <v>0</v>
      </c>
      <c r="J1661" s="9">
        <v>0.27457466683465798</v>
      </c>
      <c r="K1661" s="9">
        <v>0.27457466683465798</v>
      </c>
      <c r="L1661" s="9">
        <v>0.43</v>
      </c>
      <c r="N1661" s="32">
        <f>IF('System Design'!$F$8=1,'Hourly Demand and Generation'!G1661*'System Design'!$F$21,IF('System Design'!$F$8=2,'Hourly Demand and Generation'!H1661*'System Design'!$F$21,IF('System Design'!$F$8=3,'Hourly Demand and Generation'!I1661*'System Design'!$F$21)))</f>
        <v>0</v>
      </c>
      <c r="O1661" s="32">
        <f>IF('System Design'!$F$8=1,'Hourly Demand and Generation'!J1661*'System Design'!$F$22,IF('System Design'!$F$8=2,'Hourly Demand and Generation'!K1661*'System Design'!$F$22,IF('System Design'!$F$8=3,'Hourly Demand and Generation'!L1661*'System Design'!$F$22)))</f>
        <v>1075</v>
      </c>
      <c r="Q1661" s="32">
        <f t="shared" si="358"/>
        <v>0</v>
      </c>
      <c r="R1661" s="32">
        <f t="shared" si="361"/>
        <v>5400</v>
      </c>
      <c r="S1661" s="32">
        <f t="shared" si="362"/>
        <v>0</v>
      </c>
      <c r="T1661" s="32">
        <f t="shared" si="363"/>
        <v>21600</v>
      </c>
      <c r="U1661" s="32">
        <f t="shared" si="364"/>
        <v>0</v>
      </c>
      <c r="V1661" s="32">
        <f t="shared" si="359"/>
        <v>805</v>
      </c>
      <c r="W1661" s="32">
        <f t="shared" si="365"/>
        <v>805</v>
      </c>
      <c r="X1661" s="32">
        <f t="shared" si="366"/>
        <v>805</v>
      </c>
    </row>
    <row r="1662" spans="1:24" x14ac:dyDescent="0.25">
      <c r="A1662" s="2"/>
      <c r="B1662" s="2" t="s">
        <v>4</v>
      </c>
      <c r="C1662" s="2">
        <f>C1661</f>
        <v>70</v>
      </c>
      <c r="D1662" s="2">
        <f>D1661+1</f>
        <v>2</v>
      </c>
      <c r="E1662" s="2">
        <f t="shared" si="360"/>
        <v>1658</v>
      </c>
      <c r="F1662" s="11">
        <v>247.5</v>
      </c>
      <c r="G1662" s="9">
        <v>0</v>
      </c>
      <c r="H1662" s="9">
        <v>0</v>
      </c>
      <c r="I1662" s="10">
        <v>0</v>
      </c>
      <c r="J1662" s="9">
        <v>0.24711720015119201</v>
      </c>
      <c r="K1662" s="9">
        <v>0.24711720015119201</v>
      </c>
      <c r="L1662" s="9">
        <v>0.38700000000000001</v>
      </c>
      <c r="N1662" s="32">
        <f>IF('System Design'!$F$8=1,'Hourly Demand and Generation'!G1662*'System Design'!$F$21,IF('System Design'!$F$8=2,'Hourly Demand and Generation'!H1662*'System Design'!$F$21,IF('System Design'!$F$8=3,'Hourly Demand and Generation'!I1662*'System Design'!$F$21)))</f>
        <v>0</v>
      </c>
      <c r="O1662" s="32">
        <f>IF('System Design'!$F$8=1,'Hourly Demand and Generation'!J1662*'System Design'!$F$22,IF('System Design'!$F$8=2,'Hourly Demand and Generation'!K1662*'System Design'!$F$22,IF('System Design'!$F$8=3,'Hourly Demand and Generation'!L1662*'System Design'!$F$22)))</f>
        <v>967.5</v>
      </c>
      <c r="Q1662" s="32">
        <f t="shared" si="358"/>
        <v>0</v>
      </c>
      <c r="R1662" s="32">
        <f t="shared" si="361"/>
        <v>5400</v>
      </c>
      <c r="S1662" s="32">
        <f t="shared" si="362"/>
        <v>0</v>
      </c>
      <c r="T1662" s="32">
        <f t="shared" si="363"/>
        <v>21600</v>
      </c>
      <c r="U1662" s="32">
        <f t="shared" si="364"/>
        <v>0</v>
      </c>
      <c r="V1662" s="32">
        <f t="shared" si="359"/>
        <v>720</v>
      </c>
      <c r="W1662" s="32">
        <f t="shared" si="365"/>
        <v>720</v>
      </c>
      <c r="X1662" s="32">
        <f t="shared" si="366"/>
        <v>720</v>
      </c>
    </row>
    <row r="1663" spans="1:24" x14ac:dyDescent="0.25">
      <c r="A1663" s="2"/>
      <c r="B1663" s="2" t="s">
        <v>4</v>
      </c>
      <c r="C1663" s="2">
        <f t="shared" ref="C1663:C1684" si="371">C1662</f>
        <v>70</v>
      </c>
      <c r="D1663" s="2">
        <f t="shared" ref="D1663:D1684" si="372">D1662+1</f>
        <v>3</v>
      </c>
      <c r="E1663" s="2">
        <f t="shared" si="360"/>
        <v>1659</v>
      </c>
      <c r="F1663" s="11">
        <v>225</v>
      </c>
      <c r="G1663" s="9">
        <v>0</v>
      </c>
      <c r="H1663" s="9">
        <v>0</v>
      </c>
      <c r="I1663" s="10">
        <v>0</v>
      </c>
      <c r="J1663" s="9">
        <v>0.24711720015119201</v>
      </c>
      <c r="K1663" s="9">
        <v>0.24711720015119201</v>
      </c>
      <c r="L1663" s="9">
        <v>0.38700000000000001</v>
      </c>
      <c r="N1663" s="32">
        <f>IF('System Design'!$F$8=1,'Hourly Demand and Generation'!G1663*'System Design'!$F$21,IF('System Design'!$F$8=2,'Hourly Demand and Generation'!H1663*'System Design'!$F$21,IF('System Design'!$F$8=3,'Hourly Demand and Generation'!I1663*'System Design'!$F$21)))</f>
        <v>0</v>
      </c>
      <c r="O1663" s="32">
        <f>IF('System Design'!$F$8=1,'Hourly Demand and Generation'!J1663*'System Design'!$F$22,IF('System Design'!$F$8=2,'Hourly Demand and Generation'!K1663*'System Design'!$F$22,IF('System Design'!$F$8=3,'Hourly Demand and Generation'!L1663*'System Design'!$F$22)))</f>
        <v>967.5</v>
      </c>
      <c r="Q1663" s="32">
        <f t="shared" si="358"/>
        <v>0</v>
      </c>
      <c r="R1663" s="32">
        <f t="shared" si="361"/>
        <v>5400</v>
      </c>
      <c r="S1663" s="32">
        <f t="shared" si="362"/>
        <v>0</v>
      </c>
      <c r="T1663" s="32">
        <f t="shared" si="363"/>
        <v>21600</v>
      </c>
      <c r="U1663" s="32">
        <f t="shared" si="364"/>
        <v>0</v>
      </c>
      <c r="V1663" s="32">
        <f t="shared" si="359"/>
        <v>742.5</v>
      </c>
      <c r="W1663" s="32">
        <f t="shared" si="365"/>
        <v>742.5</v>
      </c>
      <c r="X1663" s="32">
        <f t="shared" si="366"/>
        <v>742.5</v>
      </c>
    </row>
    <row r="1664" spans="1:24" x14ac:dyDescent="0.25">
      <c r="A1664" s="2"/>
      <c r="B1664" s="2" t="s">
        <v>4</v>
      </c>
      <c r="C1664" s="2">
        <f t="shared" si="371"/>
        <v>70</v>
      </c>
      <c r="D1664" s="2">
        <f t="shared" si="372"/>
        <v>4</v>
      </c>
      <c r="E1664" s="2">
        <f t="shared" si="360"/>
        <v>1660</v>
      </c>
      <c r="F1664" s="11">
        <v>270</v>
      </c>
      <c r="G1664" s="9">
        <v>0</v>
      </c>
      <c r="H1664" s="9">
        <v>0</v>
      </c>
      <c r="I1664" s="10">
        <v>0</v>
      </c>
      <c r="J1664" s="9">
        <v>0.27457466683465798</v>
      </c>
      <c r="K1664" s="9">
        <v>0.27457466683465798</v>
      </c>
      <c r="L1664" s="9">
        <v>0.43</v>
      </c>
      <c r="N1664" s="32">
        <f>IF('System Design'!$F$8=1,'Hourly Demand and Generation'!G1664*'System Design'!$F$21,IF('System Design'!$F$8=2,'Hourly Demand and Generation'!H1664*'System Design'!$F$21,IF('System Design'!$F$8=3,'Hourly Demand and Generation'!I1664*'System Design'!$F$21)))</f>
        <v>0</v>
      </c>
      <c r="O1664" s="32">
        <f>IF('System Design'!$F$8=1,'Hourly Demand and Generation'!J1664*'System Design'!$F$22,IF('System Design'!$F$8=2,'Hourly Demand and Generation'!K1664*'System Design'!$F$22,IF('System Design'!$F$8=3,'Hourly Demand and Generation'!L1664*'System Design'!$F$22)))</f>
        <v>1075</v>
      </c>
      <c r="Q1664" s="32">
        <f t="shared" si="358"/>
        <v>0</v>
      </c>
      <c r="R1664" s="32">
        <f t="shared" si="361"/>
        <v>5400</v>
      </c>
      <c r="S1664" s="32">
        <f t="shared" si="362"/>
        <v>0</v>
      </c>
      <c r="T1664" s="32">
        <f t="shared" si="363"/>
        <v>21600</v>
      </c>
      <c r="U1664" s="32">
        <f t="shared" si="364"/>
        <v>0</v>
      </c>
      <c r="V1664" s="32">
        <f t="shared" si="359"/>
        <v>805</v>
      </c>
      <c r="W1664" s="32">
        <f t="shared" si="365"/>
        <v>805</v>
      </c>
      <c r="X1664" s="32">
        <f t="shared" si="366"/>
        <v>805</v>
      </c>
    </row>
    <row r="1665" spans="1:24" x14ac:dyDescent="0.25">
      <c r="A1665" s="2"/>
      <c r="B1665" s="2" t="s">
        <v>4</v>
      </c>
      <c r="C1665" s="2">
        <f t="shared" si="371"/>
        <v>70</v>
      </c>
      <c r="D1665" s="2">
        <f t="shared" si="372"/>
        <v>5</v>
      </c>
      <c r="E1665" s="2">
        <f t="shared" si="360"/>
        <v>1661</v>
      </c>
      <c r="F1665" s="11">
        <v>292.5</v>
      </c>
      <c r="G1665" s="9">
        <v>0</v>
      </c>
      <c r="H1665" s="9">
        <v>2.5600000000000001E-2</v>
      </c>
      <c r="I1665" s="10">
        <v>5.1200000000000002E-2</v>
      </c>
      <c r="J1665" s="9">
        <v>0.21965973346772599</v>
      </c>
      <c r="K1665" s="9">
        <v>0.21965973346772599</v>
      </c>
      <c r="L1665" s="9">
        <v>0.34399999999999997</v>
      </c>
      <c r="N1665" s="32">
        <f>IF('System Design'!$F$8=1,'Hourly Demand and Generation'!G1665*'System Design'!$F$21,IF('System Design'!$F$8=2,'Hourly Demand and Generation'!H1665*'System Design'!$F$21,IF('System Design'!$F$8=3,'Hourly Demand and Generation'!I1665*'System Design'!$F$21)))</f>
        <v>25.6</v>
      </c>
      <c r="O1665" s="32">
        <f>IF('System Design'!$F$8=1,'Hourly Demand and Generation'!J1665*'System Design'!$F$22,IF('System Design'!$F$8=2,'Hourly Demand and Generation'!K1665*'System Design'!$F$22,IF('System Design'!$F$8=3,'Hourly Demand and Generation'!L1665*'System Design'!$F$22)))</f>
        <v>859.99999999999989</v>
      </c>
      <c r="Q1665" s="32">
        <f t="shared" si="358"/>
        <v>0</v>
      </c>
      <c r="R1665" s="32">
        <f t="shared" si="361"/>
        <v>5400</v>
      </c>
      <c r="S1665" s="32">
        <f t="shared" si="362"/>
        <v>0</v>
      </c>
      <c r="T1665" s="32">
        <f t="shared" si="363"/>
        <v>21600</v>
      </c>
      <c r="U1665" s="32">
        <f t="shared" si="364"/>
        <v>0</v>
      </c>
      <c r="V1665" s="32">
        <f t="shared" si="359"/>
        <v>593.09999999999991</v>
      </c>
      <c r="W1665" s="32">
        <f t="shared" si="365"/>
        <v>593.09999999999991</v>
      </c>
      <c r="X1665" s="32">
        <f t="shared" si="366"/>
        <v>593.09999999999991</v>
      </c>
    </row>
    <row r="1666" spans="1:24" x14ac:dyDescent="0.25">
      <c r="A1666" s="2"/>
      <c r="B1666" s="2" t="s">
        <v>4</v>
      </c>
      <c r="C1666" s="2">
        <f t="shared" si="371"/>
        <v>70</v>
      </c>
      <c r="D1666" s="2">
        <f t="shared" si="372"/>
        <v>6</v>
      </c>
      <c r="E1666" s="2">
        <f t="shared" si="360"/>
        <v>1662</v>
      </c>
      <c r="F1666" s="11">
        <v>315</v>
      </c>
      <c r="G1666" s="9">
        <v>5.1200000000000002E-2</v>
      </c>
      <c r="H1666" s="9">
        <v>0.08</v>
      </c>
      <c r="I1666" s="10">
        <v>0.10879999999999999</v>
      </c>
      <c r="J1666" s="9">
        <v>0.21965973346772599</v>
      </c>
      <c r="K1666" s="9">
        <v>0.21965973346772599</v>
      </c>
      <c r="L1666" s="9">
        <v>0.34399999999999997</v>
      </c>
      <c r="N1666" s="32">
        <f>IF('System Design'!$F$8=1,'Hourly Demand and Generation'!G1666*'System Design'!$F$21,IF('System Design'!$F$8=2,'Hourly Demand and Generation'!H1666*'System Design'!$F$21,IF('System Design'!$F$8=3,'Hourly Demand and Generation'!I1666*'System Design'!$F$21)))</f>
        <v>54.4</v>
      </c>
      <c r="O1666" s="32">
        <f>IF('System Design'!$F$8=1,'Hourly Demand and Generation'!J1666*'System Design'!$F$22,IF('System Design'!$F$8=2,'Hourly Demand and Generation'!K1666*'System Design'!$F$22,IF('System Design'!$F$8=3,'Hourly Demand and Generation'!L1666*'System Design'!$F$22)))</f>
        <v>859.99999999999989</v>
      </c>
      <c r="Q1666" s="32">
        <f t="shared" si="358"/>
        <v>0</v>
      </c>
      <c r="R1666" s="32">
        <f t="shared" si="361"/>
        <v>5400</v>
      </c>
      <c r="S1666" s="32">
        <f t="shared" si="362"/>
        <v>0</v>
      </c>
      <c r="T1666" s="32">
        <f t="shared" si="363"/>
        <v>21600</v>
      </c>
      <c r="U1666" s="32">
        <f t="shared" si="364"/>
        <v>0</v>
      </c>
      <c r="V1666" s="32">
        <f t="shared" si="359"/>
        <v>599.39999999999986</v>
      </c>
      <c r="W1666" s="32">
        <f t="shared" si="365"/>
        <v>599.39999999999986</v>
      </c>
      <c r="X1666" s="32">
        <f t="shared" si="366"/>
        <v>599.39999999999986</v>
      </c>
    </row>
    <row r="1667" spans="1:24" x14ac:dyDescent="0.25">
      <c r="A1667" s="2"/>
      <c r="B1667" s="2" t="s">
        <v>4</v>
      </c>
      <c r="C1667" s="2">
        <f t="shared" si="371"/>
        <v>70</v>
      </c>
      <c r="D1667" s="2">
        <f t="shared" si="372"/>
        <v>7</v>
      </c>
      <c r="E1667" s="2">
        <f t="shared" si="360"/>
        <v>1663</v>
      </c>
      <c r="F1667" s="11">
        <v>337.5</v>
      </c>
      <c r="G1667" s="9">
        <v>0.10879999999999999</v>
      </c>
      <c r="H1667" s="9">
        <v>0.13439999999999999</v>
      </c>
      <c r="I1667" s="10">
        <v>0.16</v>
      </c>
      <c r="J1667" s="9">
        <v>0.24711720015119201</v>
      </c>
      <c r="K1667" s="9">
        <v>0.24711720015119201</v>
      </c>
      <c r="L1667" s="9">
        <v>0.38700000000000001</v>
      </c>
      <c r="N1667" s="32">
        <f>IF('System Design'!$F$8=1,'Hourly Demand and Generation'!G1667*'System Design'!$F$21,IF('System Design'!$F$8=2,'Hourly Demand and Generation'!H1667*'System Design'!$F$21,IF('System Design'!$F$8=3,'Hourly Demand and Generation'!I1667*'System Design'!$F$21)))</f>
        <v>80</v>
      </c>
      <c r="O1667" s="32">
        <f>IF('System Design'!$F$8=1,'Hourly Demand and Generation'!J1667*'System Design'!$F$22,IF('System Design'!$F$8=2,'Hourly Demand and Generation'!K1667*'System Design'!$F$22,IF('System Design'!$F$8=3,'Hourly Demand and Generation'!L1667*'System Design'!$F$22)))</f>
        <v>967.5</v>
      </c>
      <c r="Q1667" s="32">
        <f t="shared" si="358"/>
        <v>0</v>
      </c>
      <c r="R1667" s="32">
        <f t="shared" si="361"/>
        <v>5400</v>
      </c>
      <c r="S1667" s="32">
        <f t="shared" si="362"/>
        <v>0</v>
      </c>
      <c r="T1667" s="32">
        <f t="shared" si="363"/>
        <v>21600</v>
      </c>
      <c r="U1667" s="32">
        <f t="shared" si="364"/>
        <v>0</v>
      </c>
      <c r="V1667" s="32">
        <f t="shared" si="359"/>
        <v>710</v>
      </c>
      <c r="W1667" s="32">
        <f t="shared" si="365"/>
        <v>710</v>
      </c>
      <c r="X1667" s="32">
        <f t="shared" si="366"/>
        <v>710</v>
      </c>
    </row>
    <row r="1668" spans="1:24" x14ac:dyDescent="0.25">
      <c r="A1668" s="2"/>
      <c r="B1668" s="2" t="s">
        <v>4</v>
      </c>
      <c r="C1668" s="2">
        <f t="shared" si="371"/>
        <v>70</v>
      </c>
      <c r="D1668" s="2">
        <f t="shared" si="372"/>
        <v>8</v>
      </c>
      <c r="E1668" s="2">
        <f t="shared" si="360"/>
        <v>1664</v>
      </c>
      <c r="F1668" s="11">
        <v>360</v>
      </c>
      <c r="G1668" s="9">
        <v>0.2112</v>
      </c>
      <c r="H1668" s="9">
        <v>0.24</v>
      </c>
      <c r="I1668" s="10">
        <v>0.26879999999999998</v>
      </c>
      <c r="J1668" s="9">
        <v>0.24711720015119201</v>
      </c>
      <c r="K1668" s="9">
        <v>0.24711720015119201</v>
      </c>
      <c r="L1668" s="9">
        <v>0.38700000000000001</v>
      </c>
      <c r="N1668" s="32">
        <f>IF('System Design'!$F$8=1,'Hourly Demand and Generation'!G1668*'System Design'!$F$21,IF('System Design'!$F$8=2,'Hourly Demand and Generation'!H1668*'System Design'!$F$21,IF('System Design'!$F$8=3,'Hourly Demand and Generation'!I1668*'System Design'!$F$21)))</f>
        <v>134.4</v>
      </c>
      <c r="O1668" s="32">
        <f>IF('System Design'!$F$8=1,'Hourly Demand and Generation'!J1668*'System Design'!$F$22,IF('System Design'!$F$8=2,'Hourly Demand and Generation'!K1668*'System Design'!$F$22,IF('System Design'!$F$8=3,'Hourly Demand and Generation'!L1668*'System Design'!$F$22)))</f>
        <v>967.5</v>
      </c>
      <c r="Q1668" s="32">
        <f t="shared" si="358"/>
        <v>0</v>
      </c>
      <c r="R1668" s="32">
        <f t="shared" si="361"/>
        <v>5400</v>
      </c>
      <c r="S1668" s="32">
        <f t="shared" si="362"/>
        <v>0</v>
      </c>
      <c r="T1668" s="32">
        <f t="shared" si="363"/>
        <v>21600</v>
      </c>
      <c r="U1668" s="32">
        <f t="shared" si="364"/>
        <v>0</v>
      </c>
      <c r="V1668" s="32">
        <f t="shared" si="359"/>
        <v>741.90000000000009</v>
      </c>
      <c r="W1668" s="32">
        <f t="shared" si="365"/>
        <v>741.90000000000009</v>
      </c>
      <c r="X1668" s="32">
        <f t="shared" si="366"/>
        <v>741.90000000000009</v>
      </c>
    </row>
    <row r="1669" spans="1:24" x14ac:dyDescent="0.25">
      <c r="A1669" s="2"/>
      <c r="B1669" s="2" t="s">
        <v>4</v>
      </c>
      <c r="C1669" s="2">
        <f t="shared" si="371"/>
        <v>70</v>
      </c>
      <c r="D1669" s="2">
        <f t="shared" si="372"/>
        <v>9</v>
      </c>
      <c r="E1669" s="2">
        <f t="shared" si="360"/>
        <v>1665</v>
      </c>
      <c r="F1669" s="11">
        <v>360</v>
      </c>
      <c r="G1669" s="9">
        <v>0.32</v>
      </c>
      <c r="H1669" s="9">
        <v>0.34560000000000002</v>
      </c>
      <c r="I1669" s="10">
        <v>0.37119999999999997</v>
      </c>
      <c r="J1669" s="9">
        <v>0.21965973346772599</v>
      </c>
      <c r="K1669" s="9">
        <v>0.21965973346772599</v>
      </c>
      <c r="L1669" s="9">
        <v>0.34399999999999997</v>
      </c>
      <c r="N1669" s="32">
        <f>IF('System Design'!$F$8=1,'Hourly Demand and Generation'!G1669*'System Design'!$F$21,IF('System Design'!$F$8=2,'Hourly Demand and Generation'!H1669*'System Design'!$F$21,IF('System Design'!$F$8=3,'Hourly Demand and Generation'!I1669*'System Design'!$F$21)))</f>
        <v>185.6</v>
      </c>
      <c r="O1669" s="32">
        <f>IF('System Design'!$F$8=1,'Hourly Demand and Generation'!J1669*'System Design'!$F$22,IF('System Design'!$F$8=2,'Hourly Demand and Generation'!K1669*'System Design'!$F$22,IF('System Design'!$F$8=3,'Hourly Demand and Generation'!L1669*'System Design'!$F$22)))</f>
        <v>859.99999999999989</v>
      </c>
      <c r="Q1669" s="32">
        <f t="shared" si="358"/>
        <v>0</v>
      </c>
      <c r="R1669" s="32">
        <f t="shared" si="361"/>
        <v>5400</v>
      </c>
      <c r="S1669" s="32">
        <f t="shared" si="362"/>
        <v>0</v>
      </c>
      <c r="T1669" s="32">
        <f t="shared" si="363"/>
        <v>21600</v>
      </c>
      <c r="U1669" s="32">
        <f t="shared" si="364"/>
        <v>0</v>
      </c>
      <c r="V1669" s="32">
        <f t="shared" si="359"/>
        <v>685.59999999999991</v>
      </c>
      <c r="W1669" s="32">
        <f t="shared" si="365"/>
        <v>685.59999999999991</v>
      </c>
      <c r="X1669" s="32">
        <f t="shared" si="366"/>
        <v>685.59999999999991</v>
      </c>
    </row>
    <row r="1670" spans="1:24" x14ac:dyDescent="0.25">
      <c r="A1670" s="2"/>
      <c r="B1670" s="2" t="s">
        <v>4</v>
      </c>
      <c r="C1670" s="2">
        <f t="shared" si="371"/>
        <v>70</v>
      </c>
      <c r="D1670" s="2">
        <f t="shared" si="372"/>
        <v>10</v>
      </c>
      <c r="E1670" s="2">
        <f t="shared" si="360"/>
        <v>1666</v>
      </c>
      <c r="F1670" s="11">
        <v>351</v>
      </c>
      <c r="G1670" s="9">
        <v>0.42880000000000001</v>
      </c>
      <c r="H1670" s="9">
        <v>0.45440000000000003</v>
      </c>
      <c r="I1670" s="10">
        <v>0.48</v>
      </c>
      <c r="J1670" s="9">
        <v>0.24711720015119201</v>
      </c>
      <c r="K1670" s="9">
        <v>0.24711720015119201</v>
      </c>
      <c r="L1670" s="9">
        <v>0.38700000000000001</v>
      </c>
      <c r="N1670" s="32">
        <f>IF('System Design'!$F$8=1,'Hourly Demand and Generation'!G1670*'System Design'!$F$21,IF('System Design'!$F$8=2,'Hourly Demand and Generation'!H1670*'System Design'!$F$21,IF('System Design'!$F$8=3,'Hourly Demand and Generation'!I1670*'System Design'!$F$21)))</f>
        <v>240</v>
      </c>
      <c r="O1670" s="32">
        <f>IF('System Design'!$F$8=1,'Hourly Demand and Generation'!J1670*'System Design'!$F$22,IF('System Design'!$F$8=2,'Hourly Demand and Generation'!K1670*'System Design'!$F$22,IF('System Design'!$F$8=3,'Hourly Demand and Generation'!L1670*'System Design'!$F$22)))</f>
        <v>967.5</v>
      </c>
      <c r="Q1670" s="32">
        <f t="shared" ref="Q1670:Q1733" si="373">IF(F1670-N1670-O1670&gt;0,F1670-N1670-O1670,0)</f>
        <v>0</v>
      </c>
      <c r="R1670" s="32">
        <f t="shared" si="361"/>
        <v>5400</v>
      </c>
      <c r="S1670" s="32">
        <f t="shared" si="362"/>
        <v>0</v>
      </c>
      <c r="T1670" s="32">
        <f t="shared" si="363"/>
        <v>21600</v>
      </c>
      <c r="U1670" s="32">
        <f t="shared" si="364"/>
        <v>0</v>
      </c>
      <c r="V1670" s="32">
        <f t="shared" ref="V1670:V1733" si="374">IF(F1670-N1670-O1670&lt;0,N1670+O1670-F1670,0)</f>
        <v>856.5</v>
      </c>
      <c r="W1670" s="32">
        <f t="shared" si="365"/>
        <v>856.5</v>
      </c>
      <c r="X1670" s="32">
        <f t="shared" si="366"/>
        <v>856.5</v>
      </c>
    </row>
    <row r="1671" spans="1:24" x14ac:dyDescent="0.25">
      <c r="A1671" s="2"/>
      <c r="B1671" s="2" t="s">
        <v>4</v>
      </c>
      <c r="C1671" s="2">
        <f t="shared" si="371"/>
        <v>70</v>
      </c>
      <c r="D1671" s="2">
        <f t="shared" si="372"/>
        <v>11</v>
      </c>
      <c r="E1671" s="2">
        <f t="shared" ref="E1671:E1734" si="375">E1670+1</f>
        <v>1667</v>
      </c>
      <c r="F1671" s="11">
        <v>346.5</v>
      </c>
      <c r="G1671" s="9">
        <v>0.53120000000000001</v>
      </c>
      <c r="H1671" s="9">
        <v>0.56000000000000005</v>
      </c>
      <c r="I1671" s="10">
        <v>0.58879999999999999</v>
      </c>
      <c r="J1671" s="9">
        <v>0.21965973346772599</v>
      </c>
      <c r="K1671" s="9">
        <v>0.21965973346772599</v>
      </c>
      <c r="L1671" s="9">
        <v>0.34399999999999997</v>
      </c>
      <c r="N1671" s="32">
        <f>IF('System Design'!$F$8=1,'Hourly Demand and Generation'!G1671*'System Design'!$F$21,IF('System Design'!$F$8=2,'Hourly Demand and Generation'!H1671*'System Design'!$F$21,IF('System Design'!$F$8=3,'Hourly Demand and Generation'!I1671*'System Design'!$F$21)))</f>
        <v>294.39999999999998</v>
      </c>
      <c r="O1671" s="32">
        <f>IF('System Design'!$F$8=1,'Hourly Demand and Generation'!J1671*'System Design'!$F$22,IF('System Design'!$F$8=2,'Hourly Demand and Generation'!K1671*'System Design'!$F$22,IF('System Design'!$F$8=3,'Hourly Demand and Generation'!L1671*'System Design'!$F$22)))</f>
        <v>859.99999999999989</v>
      </c>
      <c r="Q1671" s="32">
        <f t="shared" si="373"/>
        <v>0</v>
      </c>
      <c r="R1671" s="32">
        <f t="shared" ref="R1671:R1734" si="376">IF($Q1671&lt;R1670+$V1671,IF(R1670+$V1671-$Q1671&gt;5400,5400,R1670+$V1671-$Q1671),0)</f>
        <v>5400</v>
      </c>
      <c r="S1671" s="32">
        <f t="shared" ref="S1671:S1734" si="377">IF(R1671&gt;0,0,$Q1671+$V1671-R1670)</f>
        <v>0</v>
      </c>
      <c r="T1671" s="32">
        <f t="shared" ref="T1671:T1734" si="378">IF($Q1671&lt;T1670+$V1671,IF(T1670+$V1671-$Q1671&gt;21600,21600,T1670+$V1671-$Q1671),0)</f>
        <v>21600</v>
      </c>
      <c r="U1671" s="32">
        <f t="shared" ref="U1671:U1734" si="379">IF(T1671&gt;0,0,$Q1671+$V1671-T1670)</f>
        <v>0</v>
      </c>
      <c r="V1671" s="32">
        <f t="shared" si="374"/>
        <v>807.89999999999986</v>
      </c>
      <c r="W1671" s="32">
        <f t="shared" ref="W1671:W1734" si="380">IF(R1671=5400,$V1671-(R1671-R1670),0)</f>
        <v>807.89999999999986</v>
      </c>
      <c r="X1671" s="32">
        <f t="shared" ref="X1671:X1734" si="381">IF(T1671=21600,$V1671-(T1671-T1670),0)</f>
        <v>807.89999999999986</v>
      </c>
    </row>
    <row r="1672" spans="1:24" x14ac:dyDescent="0.25">
      <c r="A1672" s="2"/>
      <c r="B1672" s="2" t="s">
        <v>4</v>
      </c>
      <c r="C1672" s="2">
        <f t="shared" si="371"/>
        <v>70</v>
      </c>
      <c r="D1672" s="2">
        <f t="shared" si="372"/>
        <v>12</v>
      </c>
      <c r="E1672" s="2">
        <f t="shared" si="375"/>
        <v>1668</v>
      </c>
      <c r="F1672" s="11">
        <v>346.5</v>
      </c>
      <c r="G1672" s="9">
        <v>0.64</v>
      </c>
      <c r="H1672" s="9">
        <v>0.64</v>
      </c>
      <c r="I1672" s="10">
        <v>0.64</v>
      </c>
      <c r="J1672" s="9">
        <v>0.205931000125994</v>
      </c>
      <c r="K1672" s="9">
        <v>0.205931000125994</v>
      </c>
      <c r="L1672" s="9">
        <v>0.32250000000000001</v>
      </c>
      <c r="N1672" s="32">
        <f>IF('System Design'!$F$8=1,'Hourly Demand and Generation'!G1672*'System Design'!$F$21,IF('System Design'!$F$8=2,'Hourly Demand and Generation'!H1672*'System Design'!$F$21,IF('System Design'!$F$8=3,'Hourly Demand and Generation'!I1672*'System Design'!$F$21)))</f>
        <v>320</v>
      </c>
      <c r="O1672" s="32">
        <f>IF('System Design'!$F$8=1,'Hourly Demand and Generation'!J1672*'System Design'!$F$22,IF('System Design'!$F$8=2,'Hourly Demand and Generation'!K1672*'System Design'!$F$22,IF('System Design'!$F$8=3,'Hourly Demand and Generation'!L1672*'System Design'!$F$22)))</f>
        <v>806.25</v>
      </c>
      <c r="Q1672" s="32">
        <f t="shared" si="373"/>
        <v>0</v>
      </c>
      <c r="R1672" s="32">
        <f t="shared" si="376"/>
        <v>5400</v>
      </c>
      <c r="S1672" s="32">
        <f t="shared" si="377"/>
        <v>0</v>
      </c>
      <c r="T1672" s="32">
        <f t="shared" si="378"/>
        <v>21600</v>
      </c>
      <c r="U1672" s="32">
        <f t="shared" si="379"/>
        <v>0</v>
      </c>
      <c r="V1672" s="32">
        <f t="shared" si="374"/>
        <v>779.75</v>
      </c>
      <c r="W1672" s="32">
        <f t="shared" si="380"/>
        <v>779.75</v>
      </c>
      <c r="X1672" s="32">
        <f t="shared" si="381"/>
        <v>779.75</v>
      </c>
    </row>
    <row r="1673" spans="1:24" x14ac:dyDescent="0.25">
      <c r="A1673" s="2"/>
      <c r="B1673" s="2" t="s">
        <v>4</v>
      </c>
      <c r="C1673" s="2">
        <f t="shared" si="371"/>
        <v>70</v>
      </c>
      <c r="D1673" s="2">
        <f t="shared" si="372"/>
        <v>13</v>
      </c>
      <c r="E1673" s="2">
        <f t="shared" si="375"/>
        <v>1669</v>
      </c>
      <c r="F1673" s="11">
        <v>360</v>
      </c>
      <c r="G1673" s="9">
        <v>0.53120000000000001</v>
      </c>
      <c r="H1673" s="9">
        <v>0.56000000000000005</v>
      </c>
      <c r="I1673" s="10">
        <v>0.58879999999999999</v>
      </c>
      <c r="J1673" s="9">
        <v>0.21965973346772599</v>
      </c>
      <c r="K1673" s="9">
        <v>0.21965973346772599</v>
      </c>
      <c r="L1673" s="9">
        <v>0.34399999999999997</v>
      </c>
      <c r="N1673" s="32">
        <f>IF('System Design'!$F$8=1,'Hourly Demand and Generation'!G1673*'System Design'!$F$21,IF('System Design'!$F$8=2,'Hourly Demand and Generation'!H1673*'System Design'!$F$21,IF('System Design'!$F$8=3,'Hourly Demand and Generation'!I1673*'System Design'!$F$21)))</f>
        <v>294.39999999999998</v>
      </c>
      <c r="O1673" s="32">
        <f>IF('System Design'!$F$8=1,'Hourly Demand and Generation'!J1673*'System Design'!$F$22,IF('System Design'!$F$8=2,'Hourly Demand and Generation'!K1673*'System Design'!$F$22,IF('System Design'!$F$8=3,'Hourly Demand and Generation'!L1673*'System Design'!$F$22)))</f>
        <v>859.99999999999989</v>
      </c>
      <c r="Q1673" s="32">
        <f t="shared" si="373"/>
        <v>0</v>
      </c>
      <c r="R1673" s="32">
        <f t="shared" si="376"/>
        <v>5400</v>
      </c>
      <c r="S1673" s="32">
        <f t="shared" si="377"/>
        <v>0</v>
      </c>
      <c r="T1673" s="32">
        <f t="shared" si="378"/>
        <v>21600</v>
      </c>
      <c r="U1673" s="32">
        <f t="shared" si="379"/>
        <v>0</v>
      </c>
      <c r="V1673" s="32">
        <f t="shared" si="374"/>
        <v>794.39999999999986</v>
      </c>
      <c r="W1673" s="32">
        <f t="shared" si="380"/>
        <v>794.39999999999986</v>
      </c>
      <c r="X1673" s="32">
        <f t="shared" si="381"/>
        <v>794.39999999999986</v>
      </c>
    </row>
    <row r="1674" spans="1:24" x14ac:dyDescent="0.25">
      <c r="A1674" s="2"/>
      <c r="B1674" s="2" t="s">
        <v>4</v>
      </c>
      <c r="C1674" s="2">
        <f t="shared" si="371"/>
        <v>70</v>
      </c>
      <c r="D1674" s="2">
        <f t="shared" si="372"/>
        <v>14</v>
      </c>
      <c r="E1674" s="2">
        <f t="shared" si="375"/>
        <v>1670</v>
      </c>
      <c r="F1674" s="11">
        <v>360</v>
      </c>
      <c r="G1674" s="9">
        <v>0.42880000000000001</v>
      </c>
      <c r="H1674" s="9">
        <v>0.45440000000000003</v>
      </c>
      <c r="I1674" s="10">
        <v>0.48</v>
      </c>
      <c r="J1674" s="9">
        <v>0.23338846680945899</v>
      </c>
      <c r="K1674" s="9">
        <v>0.23338846680945899</v>
      </c>
      <c r="L1674" s="9">
        <v>0.36549999999999999</v>
      </c>
      <c r="N1674" s="32">
        <f>IF('System Design'!$F$8=1,'Hourly Demand and Generation'!G1674*'System Design'!$F$21,IF('System Design'!$F$8=2,'Hourly Demand and Generation'!H1674*'System Design'!$F$21,IF('System Design'!$F$8=3,'Hourly Demand and Generation'!I1674*'System Design'!$F$21)))</f>
        <v>240</v>
      </c>
      <c r="O1674" s="32">
        <f>IF('System Design'!$F$8=1,'Hourly Demand and Generation'!J1674*'System Design'!$F$22,IF('System Design'!$F$8=2,'Hourly Demand and Generation'!K1674*'System Design'!$F$22,IF('System Design'!$F$8=3,'Hourly Demand and Generation'!L1674*'System Design'!$F$22)))</f>
        <v>913.75</v>
      </c>
      <c r="Q1674" s="32">
        <f t="shared" si="373"/>
        <v>0</v>
      </c>
      <c r="R1674" s="32">
        <f t="shared" si="376"/>
        <v>5400</v>
      </c>
      <c r="S1674" s="32">
        <f t="shared" si="377"/>
        <v>0</v>
      </c>
      <c r="T1674" s="32">
        <f t="shared" si="378"/>
        <v>21600</v>
      </c>
      <c r="U1674" s="32">
        <f t="shared" si="379"/>
        <v>0</v>
      </c>
      <c r="V1674" s="32">
        <f t="shared" si="374"/>
        <v>793.75</v>
      </c>
      <c r="W1674" s="32">
        <f t="shared" si="380"/>
        <v>793.75</v>
      </c>
      <c r="X1674" s="32">
        <f t="shared" si="381"/>
        <v>793.75</v>
      </c>
    </row>
    <row r="1675" spans="1:24" x14ac:dyDescent="0.25">
      <c r="A1675" s="2"/>
      <c r="B1675" s="2" t="s">
        <v>4</v>
      </c>
      <c r="C1675" s="2">
        <f t="shared" si="371"/>
        <v>70</v>
      </c>
      <c r="D1675" s="2">
        <f t="shared" si="372"/>
        <v>15</v>
      </c>
      <c r="E1675" s="2">
        <f t="shared" si="375"/>
        <v>1671</v>
      </c>
      <c r="F1675" s="11">
        <v>382.5</v>
      </c>
      <c r="G1675" s="9">
        <v>0.32</v>
      </c>
      <c r="H1675" s="9">
        <v>0.34560000000000002</v>
      </c>
      <c r="I1675" s="10">
        <v>0.37119999999999997</v>
      </c>
      <c r="J1675" s="9">
        <v>0.24711720015119201</v>
      </c>
      <c r="K1675" s="9">
        <v>0.24711720015119201</v>
      </c>
      <c r="L1675" s="9">
        <v>0.38700000000000001</v>
      </c>
      <c r="N1675" s="32">
        <f>IF('System Design'!$F$8=1,'Hourly Demand and Generation'!G1675*'System Design'!$F$21,IF('System Design'!$F$8=2,'Hourly Demand and Generation'!H1675*'System Design'!$F$21,IF('System Design'!$F$8=3,'Hourly Demand and Generation'!I1675*'System Design'!$F$21)))</f>
        <v>185.6</v>
      </c>
      <c r="O1675" s="32">
        <f>IF('System Design'!$F$8=1,'Hourly Demand and Generation'!J1675*'System Design'!$F$22,IF('System Design'!$F$8=2,'Hourly Demand and Generation'!K1675*'System Design'!$F$22,IF('System Design'!$F$8=3,'Hourly Demand and Generation'!L1675*'System Design'!$F$22)))</f>
        <v>967.5</v>
      </c>
      <c r="Q1675" s="32">
        <f t="shared" si="373"/>
        <v>0</v>
      </c>
      <c r="R1675" s="32">
        <f t="shared" si="376"/>
        <v>5400</v>
      </c>
      <c r="S1675" s="32">
        <f t="shared" si="377"/>
        <v>0</v>
      </c>
      <c r="T1675" s="32">
        <f t="shared" si="378"/>
        <v>21600</v>
      </c>
      <c r="U1675" s="32">
        <f t="shared" si="379"/>
        <v>0</v>
      </c>
      <c r="V1675" s="32">
        <f t="shared" si="374"/>
        <v>770.59999999999991</v>
      </c>
      <c r="W1675" s="32">
        <f t="shared" si="380"/>
        <v>770.59999999999991</v>
      </c>
      <c r="X1675" s="32">
        <f t="shared" si="381"/>
        <v>770.59999999999991</v>
      </c>
    </row>
    <row r="1676" spans="1:24" x14ac:dyDescent="0.25">
      <c r="A1676" s="2"/>
      <c r="B1676" s="2" t="s">
        <v>4</v>
      </c>
      <c r="C1676" s="2">
        <f t="shared" si="371"/>
        <v>70</v>
      </c>
      <c r="D1676" s="2">
        <f t="shared" si="372"/>
        <v>16</v>
      </c>
      <c r="E1676" s="2">
        <f t="shared" si="375"/>
        <v>1672</v>
      </c>
      <c r="F1676" s="11">
        <v>405</v>
      </c>
      <c r="G1676" s="9">
        <v>0.2112</v>
      </c>
      <c r="H1676" s="9">
        <v>0.24</v>
      </c>
      <c r="I1676" s="10">
        <v>0.26879999999999998</v>
      </c>
      <c r="J1676" s="9">
        <v>0.24711720015119201</v>
      </c>
      <c r="K1676" s="9">
        <v>0.24711720015119201</v>
      </c>
      <c r="L1676" s="9">
        <v>0.38700000000000001</v>
      </c>
      <c r="N1676" s="32">
        <f>IF('System Design'!$F$8=1,'Hourly Demand and Generation'!G1676*'System Design'!$F$21,IF('System Design'!$F$8=2,'Hourly Demand and Generation'!H1676*'System Design'!$F$21,IF('System Design'!$F$8=3,'Hourly Demand and Generation'!I1676*'System Design'!$F$21)))</f>
        <v>134.4</v>
      </c>
      <c r="O1676" s="32">
        <f>IF('System Design'!$F$8=1,'Hourly Demand and Generation'!J1676*'System Design'!$F$22,IF('System Design'!$F$8=2,'Hourly Demand and Generation'!K1676*'System Design'!$F$22,IF('System Design'!$F$8=3,'Hourly Demand and Generation'!L1676*'System Design'!$F$22)))</f>
        <v>967.5</v>
      </c>
      <c r="Q1676" s="32">
        <f t="shared" si="373"/>
        <v>0</v>
      </c>
      <c r="R1676" s="32">
        <f t="shared" si="376"/>
        <v>5400</v>
      </c>
      <c r="S1676" s="32">
        <f t="shared" si="377"/>
        <v>0</v>
      </c>
      <c r="T1676" s="32">
        <f t="shared" si="378"/>
        <v>21600</v>
      </c>
      <c r="U1676" s="32">
        <f t="shared" si="379"/>
        <v>0</v>
      </c>
      <c r="V1676" s="32">
        <f t="shared" si="374"/>
        <v>696.90000000000009</v>
      </c>
      <c r="W1676" s="32">
        <f t="shared" si="380"/>
        <v>696.90000000000009</v>
      </c>
      <c r="X1676" s="32">
        <f t="shared" si="381"/>
        <v>696.90000000000009</v>
      </c>
    </row>
    <row r="1677" spans="1:24" x14ac:dyDescent="0.25">
      <c r="A1677" s="2"/>
      <c r="B1677" s="2" t="s">
        <v>4</v>
      </c>
      <c r="C1677" s="2">
        <f t="shared" si="371"/>
        <v>70</v>
      </c>
      <c r="D1677" s="2">
        <f t="shared" si="372"/>
        <v>17</v>
      </c>
      <c r="E1677" s="2">
        <f t="shared" si="375"/>
        <v>1673</v>
      </c>
      <c r="F1677" s="11">
        <v>427.5</v>
      </c>
      <c r="G1677" s="9">
        <v>0.10879999999999999</v>
      </c>
      <c r="H1677" s="9">
        <v>0.13439999999999999</v>
      </c>
      <c r="I1677" s="10">
        <v>0.16</v>
      </c>
      <c r="J1677" s="9">
        <v>0.27457466683465798</v>
      </c>
      <c r="K1677" s="9">
        <v>0.27457466683465798</v>
      </c>
      <c r="L1677" s="9">
        <v>0.43</v>
      </c>
      <c r="N1677" s="32">
        <f>IF('System Design'!$F$8=1,'Hourly Demand and Generation'!G1677*'System Design'!$F$21,IF('System Design'!$F$8=2,'Hourly Demand and Generation'!H1677*'System Design'!$F$21,IF('System Design'!$F$8=3,'Hourly Demand and Generation'!I1677*'System Design'!$F$21)))</f>
        <v>80</v>
      </c>
      <c r="O1677" s="32">
        <f>IF('System Design'!$F$8=1,'Hourly Demand and Generation'!J1677*'System Design'!$F$22,IF('System Design'!$F$8=2,'Hourly Demand and Generation'!K1677*'System Design'!$F$22,IF('System Design'!$F$8=3,'Hourly Demand and Generation'!L1677*'System Design'!$F$22)))</f>
        <v>1075</v>
      </c>
      <c r="Q1677" s="32">
        <f t="shared" si="373"/>
        <v>0</v>
      </c>
      <c r="R1677" s="32">
        <f t="shared" si="376"/>
        <v>5400</v>
      </c>
      <c r="S1677" s="32">
        <f t="shared" si="377"/>
        <v>0</v>
      </c>
      <c r="T1677" s="32">
        <f t="shared" si="378"/>
        <v>21600</v>
      </c>
      <c r="U1677" s="32">
        <f t="shared" si="379"/>
        <v>0</v>
      </c>
      <c r="V1677" s="32">
        <f t="shared" si="374"/>
        <v>727.5</v>
      </c>
      <c r="W1677" s="32">
        <f t="shared" si="380"/>
        <v>727.5</v>
      </c>
      <c r="X1677" s="32">
        <f t="shared" si="381"/>
        <v>727.5</v>
      </c>
    </row>
    <row r="1678" spans="1:24" x14ac:dyDescent="0.25">
      <c r="A1678" s="2"/>
      <c r="B1678" s="2" t="s">
        <v>4</v>
      </c>
      <c r="C1678" s="2">
        <f t="shared" si="371"/>
        <v>70</v>
      </c>
      <c r="D1678" s="2">
        <f t="shared" si="372"/>
        <v>18</v>
      </c>
      <c r="E1678" s="2">
        <f t="shared" si="375"/>
        <v>1674</v>
      </c>
      <c r="F1678" s="11">
        <v>450</v>
      </c>
      <c r="G1678" s="9">
        <v>5.1200000000000002E-2</v>
      </c>
      <c r="H1678" s="9">
        <v>0.08</v>
      </c>
      <c r="I1678" s="10">
        <v>0.10879999999999999</v>
      </c>
      <c r="J1678" s="9">
        <v>0.26084593349292501</v>
      </c>
      <c r="K1678" s="9">
        <v>0.26084593349292501</v>
      </c>
      <c r="L1678" s="9">
        <v>0.40849999999999997</v>
      </c>
      <c r="N1678" s="32">
        <f>IF('System Design'!$F$8=1,'Hourly Demand and Generation'!G1678*'System Design'!$F$21,IF('System Design'!$F$8=2,'Hourly Demand and Generation'!H1678*'System Design'!$F$21,IF('System Design'!$F$8=3,'Hourly Demand and Generation'!I1678*'System Design'!$F$21)))</f>
        <v>54.4</v>
      </c>
      <c r="O1678" s="32">
        <f>IF('System Design'!$F$8=1,'Hourly Demand and Generation'!J1678*'System Design'!$F$22,IF('System Design'!$F$8=2,'Hourly Demand and Generation'!K1678*'System Design'!$F$22,IF('System Design'!$F$8=3,'Hourly Demand and Generation'!L1678*'System Design'!$F$22)))</f>
        <v>1021.2499999999999</v>
      </c>
      <c r="Q1678" s="32">
        <f t="shared" si="373"/>
        <v>0</v>
      </c>
      <c r="R1678" s="32">
        <f t="shared" si="376"/>
        <v>5400</v>
      </c>
      <c r="S1678" s="32">
        <f t="shared" si="377"/>
        <v>0</v>
      </c>
      <c r="T1678" s="32">
        <f t="shared" si="378"/>
        <v>21600</v>
      </c>
      <c r="U1678" s="32">
        <f t="shared" si="379"/>
        <v>0</v>
      </c>
      <c r="V1678" s="32">
        <f t="shared" si="374"/>
        <v>625.64999999999986</v>
      </c>
      <c r="W1678" s="32">
        <f t="shared" si="380"/>
        <v>625.64999999999986</v>
      </c>
      <c r="X1678" s="32">
        <f t="shared" si="381"/>
        <v>625.64999999999986</v>
      </c>
    </row>
    <row r="1679" spans="1:24" x14ac:dyDescent="0.25">
      <c r="A1679" s="2"/>
      <c r="B1679" s="2" t="s">
        <v>4</v>
      </c>
      <c r="C1679" s="2">
        <f t="shared" si="371"/>
        <v>70</v>
      </c>
      <c r="D1679" s="2">
        <f t="shared" si="372"/>
        <v>19</v>
      </c>
      <c r="E1679" s="2">
        <f t="shared" si="375"/>
        <v>1675</v>
      </c>
      <c r="F1679" s="11">
        <v>436.5</v>
      </c>
      <c r="G1679" s="9">
        <v>0</v>
      </c>
      <c r="H1679" s="9">
        <v>2.5600000000000001E-2</v>
      </c>
      <c r="I1679" s="9">
        <v>5.1200000000000002E-2</v>
      </c>
      <c r="J1679" s="9">
        <v>0.24711720015119201</v>
      </c>
      <c r="K1679" s="9">
        <v>0.24711720015119201</v>
      </c>
      <c r="L1679" s="9">
        <v>0.38700000000000001</v>
      </c>
      <c r="N1679" s="32">
        <f>IF('System Design'!$F$8=1,'Hourly Demand and Generation'!G1679*'System Design'!$F$21,IF('System Design'!$F$8=2,'Hourly Demand and Generation'!H1679*'System Design'!$F$21,IF('System Design'!$F$8=3,'Hourly Demand and Generation'!I1679*'System Design'!$F$21)))</f>
        <v>25.6</v>
      </c>
      <c r="O1679" s="32">
        <f>IF('System Design'!$F$8=1,'Hourly Demand and Generation'!J1679*'System Design'!$F$22,IF('System Design'!$F$8=2,'Hourly Demand and Generation'!K1679*'System Design'!$F$22,IF('System Design'!$F$8=3,'Hourly Demand and Generation'!L1679*'System Design'!$F$22)))</f>
        <v>967.5</v>
      </c>
      <c r="Q1679" s="32">
        <f t="shared" si="373"/>
        <v>0</v>
      </c>
      <c r="R1679" s="32">
        <f t="shared" si="376"/>
        <v>5400</v>
      </c>
      <c r="S1679" s="32">
        <f t="shared" si="377"/>
        <v>0</v>
      </c>
      <c r="T1679" s="32">
        <f t="shared" si="378"/>
        <v>21600</v>
      </c>
      <c r="U1679" s="32">
        <f t="shared" si="379"/>
        <v>0</v>
      </c>
      <c r="V1679" s="32">
        <f t="shared" si="374"/>
        <v>556.6</v>
      </c>
      <c r="W1679" s="32">
        <f t="shared" si="380"/>
        <v>556.6</v>
      </c>
      <c r="X1679" s="32">
        <f t="shared" si="381"/>
        <v>556.6</v>
      </c>
    </row>
    <row r="1680" spans="1:24" x14ac:dyDescent="0.25">
      <c r="A1680" s="2"/>
      <c r="B1680" s="2" t="s">
        <v>4</v>
      </c>
      <c r="C1680" s="2">
        <f t="shared" si="371"/>
        <v>70</v>
      </c>
      <c r="D1680" s="2">
        <f t="shared" si="372"/>
        <v>20</v>
      </c>
      <c r="E1680" s="2">
        <f t="shared" si="375"/>
        <v>1676</v>
      </c>
      <c r="F1680" s="11">
        <v>427.5</v>
      </c>
      <c r="G1680" s="9">
        <v>0</v>
      </c>
      <c r="H1680" s="9">
        <v>0</v>
      </c>
      <c r="I1680" s="9">
        <v>0</v>
      </c>
      <c r="J1680" s="9">
        <v>0.24711720015119201</v>
      </c>
      <c r="K1680" s="9">
        <v>0.24711720015119201</v>
      </c>
      <c r="L1680" s="9">
        <v>0.38700000000000001</v>
      </c>
      <c r="N1680" s="32">
        <f>IF('System Design'!$F$8=1,'Hourly Demand and Generation'!G1680*'System Design'!$F$21,IF('System Design'!$F$8=2,'Hourly Demand and Generation'!H1680*'System Design'!$F$21,IF('System Design'!$F$8=3,'Hourly Demand and Generation'!I1680*'System Design'!$F$21)))</f>
        <v>0</v>
      </c>
      <c r="O1680" s="32">
        <f>IF('System Design'!$F$8=1,'Hourly Demand and Generation'!J1680*'System Design'!$F$22,IF('System Design'!$F$8=2,'Hourly Demand and Generation'!K1680*'System Design'!$F$22,IF('System Design'!$F$8=3,'Hourly Demand and Generation'!L1680*'System Design'!$F$22)))</f>
        <v>967.5</v>
      </c>
      <c r="Q1680" s="32">
        <f t="shared" si="373"/>
        <v>0</v>
      </c>
      <c r="R1680" s="32">
        <f t="shared" si="376"/>
        <v>5400</v>
      </c>
      <c r="S1680" s="32">
        <f t="shared" si="377"/>
        <v>0</v>
      </c>
      <c r="T1680" s="32">
        <f t="shared" si="378"/>
        <v>21600</v>
      </c>
      <c r="U1680" s="32">
        <f t="shared" si="379"/>
        <v>0</v>
      </c>
      <c r="V1680" s="32">
        <f t="shared" si="374"/>
        <v>540</v>
      </c>
      <c r="W1680" s="32">
        <f t="shared" si="380"/>
        <v>540</v>
      </c>
      <c r="X1680" s="32">
        <f t="shared" si="381"/>
        <v>540</v>
      </c>
    </row>
    <row r="1681" spans="1:24" x14ac:dyDescent="0.25">
      <c r="A1681" s="2"/>
      <c r="B1681" s="2" t="s">
        <v>4</v>
      </c>
      <c r="C1681" s="2">
        <f t="shared" si="371"/>
        <v>70</v>
      </c>
      <c r="D1681" s="2">
        <f t="shared" si="372"/>
        <v>21</v>
      </c>
      <c r="E1681" s="2">
        <f t="shared" si="375"/>
        <v>1677</v>
      </c>
      <c r="F1681" s="11">
        <v>405</v>
      </c>
      <c r="G1681" s="9">
        <v>0</v>
      </c>
      <c r="H1681" s="9">
        <v>0</v>
      </c>
      <c r="I1681" s="9">
        <v>0</v>
      </c>
      <c r="J1681" s="9">
        <v>0.24711720015119201</v>
      </c>
      <c r="K1681" s="9">
        <v>0.24711720015119201</v>
      </c>
      <c r="L1681" s="9">
        <v>0.38700000000000001</v>
      </c>
      <c r="N1681" s="32">
        <f>IF('System Design'!$F$8=1,'Hourly Demand and Generation'!G1681*'System Design'!$F$21,IF('System Design'!$F$8=2,'Hourly Demand and Generation'!H1681*'System Design'!$F$21,IF('System Design'!$F$8=3,'Hourly Demand and Generation'!I1681*'System Design'!$F$21)))</f>
        <v>0</v>
      </c>
      <c r="O1681" s="32">
        <f>IF('System Design'!$F$8=1,'Hourly Demand and Generation'!J1681*'System Design'!$F$22,IF('System Design'!$F$8=2,'Hourly Demand and Generation'!K1681*'System Design'!$F$22,IF('System Design'!$F$8=3,'Hourly Demand and Generation'!L1681*'System Design'!$F$22)))</f>
        <v>967.5</v>
      </c>
      <c r="Q1681" s="32">
        <f t="shared" si="373"/>
        <v>0</v>
      </c>
      <c r="R1681" s="32">
        <f t="shared" si="376"/>
        <v>5400</v>
      </c>
      <c r="S1681" s="32">
        <f t="shared" si="377"/>
        <v>0</v>
      </c>
      <c r="T1681" s="32">
        <f t="shared" si="378"/>
        <v>21600</v>
      </c>
      <c r="U1681" s="32">
        <f t="shared" si="379"/>
        <v>0</v>
      </c>
      <c r="V1681" s="32">
        <f t="shared" si="374"/>
        <v>562.5</v>
      </c>
      <c r="W1681" s="32">
        <f t="shared" si="380"/>
        <v>562.5</v>
      </c>
      <c r="X1681" s="32">
        <f t="shared" si="381"/>
        <v>562.5</v>
      </c>
    </row>
    <row r="1682" spans="1:24" x14ac:dyDescent="0.25">
      <c r="A1682" s="2"/>
      <c r="B1682" s="2" t="s">
        <v>4</v>
      </c>
      <c r="C1682" s="2">
        <f t="shared" si="371"/>
        <v>70</v>
      </c>
      <c r="D1682" s="2">
        <f t="shared" si="372"/>
        <v>22</v>
      </c>
      <c r="E1682" s="2">
        <f t="shared" si="375"/>
        <v>1678</v>
      </c>
      <c r="F1682" s="11">
        <v>382.5</v>
      </c>
      <c r="G1682" s="9">
        <v>0</v>
      </c>
      <c r="H1682" s="9">
        <v>0</v>
      </c>
      <c r="I1682" s="9">
        <v>0</v>
      </c>
      <c r="J1682" s="9">
        <v>0.26084593349292501</v>
      </c>
      <c r="K1682" s="9">
        <v>0.26084593349292501</v>
      </c>
      <c r="L1682" s="9">
        <v>0.40849999999999997</v>
      </c>
      <c r="N1682" s="32">
        <f>IF('System Design'!$F$8=1,'Hourly Demand and Generation'!G1682*'System Design'!$F$21,IF('System Design'!$F$8=2,'Hourly Demand and Generation'!H1682*'System Design'!$F$21,IF('System Design'!$F$8=3,'Hourly Demand and Generation'!I1682*'System Design'!$F$21)))</f>
        <v>0</v>
      </c>
      <c r="O1682" s="32">
        <f>IF('System Design'!$F$8=1,'Hourly Demand and Generation'!J1682*'System Design'!$F$22,IF('System Design'!$F$8=2,'Hourly Demand and Generation'!K1682*'System Design'!$F$22,IF('System Design'!$F$8=3,'Hourly Demand and Generation'!L1682*'System Design'!$F$22)))</f>
        <v>1021.2499999999999</v>
      </c>
      <c r="Q1682" s="32">
        <f t="shared" si="373"/>
        <v>0</v>
      </c>
      <c r="R1682" s="32">
        <f t="shared" si="376"/>
        <v>5400</v>
      </c>
      <c r="S1682" s="32">
        <f t="shared" si="377"/>
        <v>0</v>
      </c>
      <c r="T1682" s="32">
        <f t="shared" si="378"/>
        <v>21600</v>
      </c>
      <c r="U1682" s="32">
        <f t="shared" si="379"/>
        <v>0</v>
      </c>
      <c r="V1682" s="32">
        <f t="shared" si="374"/>
        <v>638.74999999999989</v>
      </c>
      <c r="W1682" s="32">
        <f t="shared" si="380"/>
        <v>638.74999999999989</v>
      </c>
      <c r="X1682" s="32">
        <f t="shared" si="381"/>
        <v>638.74999999999989</v>
      </c>
    </row>
    <row r="1683" spans="1:24" x14ac:dyDescent="0.25">
      <c r="A1683" s="2"/>
      <c r="B1683" s="2" t="s">
        <v>4</v>
      </c>
      <c r="C1683" s="2">
        <f t="shared" si="371"/>
        <v>70</v>
      </c>
      <c r="D1683" s="2">
        <f t="shared" si="372"/>
        <v>23</v>
      </c>
      <c r="E1683" s="2">
        <f t="shared" si="375"/>
        <v>1679</v>
      </c>
      <c r="F1683" s="11">
        <v>360</v>
      </c>
      <c r="G1683" s="9">
        <v>0</v>
      </c>
      <c r="H1683" s="9">
        <v>0</v>
      </c>
      <c r="I1683" s="9">
        <v>0</v>
      </c>
      <c r="J1683" s="9">
        <v>0.21965973346772599</v>
      </c>
      <c r="K1683" s="9">
        <v>0.21965973346772599</v>
      </c>
      <c r="L1683" s="9">
        <v>0.34399999999999997</v>
      </c>
      <c r="N1683" s="32">
        <f>IF('System Design'!$F$8=1,'Hourly Demand and Generation'!G1683*'System Design'!$F$21,IF('System Design'!$F$8=2,'Hourly Demand and Generation'!H1683*'System Design'!$F$21,IF('System Design'!$F$8=3,'Hourly Demand and Generation'!I1683*'System Design'!$F$21)))</f>
        <v>0</v>
      </c>
      <c r="O1683" s="32">
        <f>IF('System Design'!$F$8=1,'Hourly Demand and Generation'!J1683*'System Design'!$F$22,IF('System Design'!$F$8=2,'Hourly Demand and Generation'!K1683*'System Design'!$F$22,IF('System Design'!$F$8=3,'Hourly Demand and Generation'!L1683*'System Design'!$F$22)))</f>
        <v>859.99999999999989</v>
      </c>
      <c r="Q1683" s="32">
        <f t="shared" si="373"/>
        <v>0</v>
      </c>
      <c r="R1683" s="32">
        <f t="shared" si="376"/>
        <v>5400</v>
      </c>
      <c r="S1683" s="32">
        <f t="shared" si="377"/>
        <v>0</v>
      </c>
      <c r="T1683" s="32">
        <f t="shared" si="378"/>
        <v>21600</v>
      </c>
      <c r="U1683" s="32">
        <f t="shared" si="379"/>
        <v>0</v>
      </c>
      <c r="V1683" s="32">
        <f t="shared" si="374"/>
        <v>499.99999999999989</v>
      </c>
      <c r="W1683" s="32">
        <f t="shared" si="380"/>
        <v>499.99999999999989</v>
      </c>
      <c r="X1683" s="32">
        <f t="shared" si="381"/>
        <v>499.99999999999989</v>
      </c>
    </row>
    <row r="1684" spans="1:24" x14ac:dyDescent="0.25">
      <c r="A1684" s="2"/>
      <c r="B1684" s="2" t="s">
        <v>4</v>
      </c>
      <c r="C1684" s="2">
        <f t="shared" si="371"/>
        <v>70</v>
      </c>
      <c r="D1684" s="2">
        <f t="shared" si="372"/>
        <v>24</v>
      </c>
      <c r="E1684" s="2">
        <f t="shared" si="375"/>
        <v>1680</v>
      </c>
      <c r="F1684" s="11">
        <v>315</v>
      </c>
      <c r="G1684" s="9">
        <v>0</v>
      </c>
      <c r="H1684" s="9">
        <v>0</v>
      </c>
      <c r="I1684" s="9">
        <v>0</v>
      </c>
      <c r="J1684" s="9">
        <v>0.21965973346772599</v>
      </c>
      <c r="K1684" s="9">
        <v>0.21965973346772599</v>
      </c>
      <c r="L1684" s="9">
        <v>0.34399999999999997</v>
      </c>
      <c r="N1684" s="32">
        <f>IF('System Design'!$F$8=1,'Hourly Demand and Generation'!G1684*'System Design'!$F$21,IF('System Design'!$F$8=2,'Hourly Demand and Generation'!H1684*'System Design'!$F$21,IF('System Design'!$F$8=3,'Hourly Demand and Generation'!I1684*'System Design'!$F$21)))</f>
        <v>0</v>
      </c>
      <c r="O1684" s="32">
        <f>IF('System Design'!$F$8=1,'Hourly Demand and Generation'!J1684*'System Design'!$F$22,IF('System Design'!$F$8=2,'Hourly Demand and Generation'!K1684*'System Design'!$F$22,IF('System Design'!$F$8=3,'Hourly Demand and Generation'!L1684*'System Design'!$F$22)))</f>
        <v>859.99999999999989</v>
      </c>
      <c r="Q1684" s="32">
        <f t="shared" si="373"/>
        <v>0</v>
      </c>
      <c r="R1684" s="32">
        <f t="shared" si="376"/>
        <v>5400</v>
      </c>
      <c r="S1684" s="32">
        <f t="shared" si="377"/>
        <v>0</v>
      </c>
      <c r="T1684" s="32">
        <f t="shared" si="378"/>
        <v>21600</v>
      </c>
      <c r="U1684" s="32">
        <f t="shared" si="379"/>
        <v>0</v>
      </c>
      <c r="V1684" s="32">
        <f t="shared" si="374"/>
        <v>544.99999999999989</v>
      </c>
      <c r="W1684" s="32">
        <f t="shared" si="380"/>
        <v>544.99999999999989</v>
      </c>
      <c r="X1684" s="32">
        <f t="shared" si="381"/>
        <v>544.99999999999989</v>
      </c>
    </row>
    <row r="1685" spans="1:24" x14ac:dyDescent="0.25">
      <c r="A1685" s="2"/>
      <c r="B1685" s="2" t="s">
        <v>4</v>
      </c>
      <c r="C1685" s="2">
        <f>C1684+1</f>
        <v>71</v>
      </c>
      <c r="D1685" s="2">
        <v>1</v>
      </c>
      <c r="E1685" s="2">
        <f t="shared" si="375"/>
        <v>1681</v>
      </c>
      <c r="F1685" s="11">
        <v>270</v>
      </c>
      <c r="G1685" s="9">
        <v>0</v>
      </c>
      <c r="H1685" s="9">
        <v>0</v>
      </c>
      <c r="I1685" s="9">
        <v>0</v>
      </c>
      <c r="J1685" s="9">
        <v>0.32925019404012101</v>
      </c>
      <c r="K1685" s="9">
        <v>0.32925019404012101</v>
      </c>
      <c r="L1685" s="9">
        <v>0.32925019404012101</v>
      </c>
      <c r="N1685" s="32">
        <f>IF('System Design'!$F$8=1,'Hourly Demand and Generation'!G1685*'System Design'!$F$21,IF('System Design'!$F$8=2,'Hourly Demand and Generation'!H1685*'System Design'!$F$21,IF('System Design'!$F$8=3,'Hourly Demand and Generation'!I1685*'System Design'!$F$21)))</f>
        <v>0</v>
      </c>
      <c r="O1685" s="32">
        <f>IF('System Design'!$F$8=1,'Hourly Demand and Generation'!J1685*'System Design'!$F$22,IF('System Design'!$F$8=2,'Hourly Demand and Generation'!K1685*'System Design'!$F$22,IF('System Design'!$F$8=3,'Hourly Demand and Generation'!L1685*'System Design'!$F$22)))</f>
        <v>823.12548510030251</v>
      </c>
      <c r="Q1685" s="32">
        <f t="shared" si="373"/>
        <v>0</v>
      </c>
      <c r="R1685" s="32">
        <f t="shared" si="376"/>
        <v>5400</v>
      </c>
      <c r="S1685" s="32">
        <f t="shared" si="377"/>
        <v>0</v>
      </c>
      <c r="T1685" s="32">
        <f t="shared" si="378"/>
        <v>21600</v>
      </c>
      <c r="U1685" s="32">
        <f t="shared" si="379"/>
        <v>0</v>
      </c>
      <c r="V1685" s="32">
        <f t="shared" si="374"/>
        <v>553.12548510030251</v>
      </c>
      <c r="W1685" s="32">
        <f t="shared" si="380"/>
        <v>553.12548510030251</v>
      </c>
      <c r="X1685" s="32">
        <f t="shared" si="381"/>
        <v>553.12548510030251</v>
      </c>
    </row>
    <row r="1686" spans="1:24" x14ac:dyDescent="0.25">
      <c r="A1686" s="2"/>
      <c r="B1686" s="2" t="s">
        <v>4</v>
      </c>
      <c r="C1686" s="2">
        <f>C1685</f>
        <v>71</v>
      </c>
      <c r="D1686" s="2">
        <f>D1685+1</f>
        <v>2</v>
      </c>
      <c r="E1686" s="2">
        <f t="shared" si="375"/>
        <v>1682</v>
      </c>
      <c r="F1686" s="11">
        <v>247.5</v>
      </c>
      <c r="G1686" s="9">
        <v>0</v>
      </c>
      <c r="H1686" s="9">
        <v>0</v>
      </c>
      <c r="I1686" s="9">
        <v>0</v>
      </c>
      <c r="J1686" s="9">
        <v>0.29632517463610902</v>
      </c>
      <c r="K1686" s="9">
        <v>0.29632517463610902</v>
      </c>
      <c r="L1686" s="9">
        <v>0.29632517463610902</v>
      </c>
      <c r="N1686" s="32">
        <f>IF('System Design'!$F$8=1,'Hourly Demand and Generation'!G1686*'System Design'!$F$21,IF('System Design'!$F$8=2,'Hourly Demand and Generation'!H1686*'System Design'!$F$21,IF('System Design'!$F$8=3,'Hourly Demand and Generation'!I1686*'System Design'!$F$21)))</f>
        <v>0</v>
      </c>
      <c r="O1686" s="32">
        <f>IF('System Design'!$F$8=1,'Hourly Demand and Generation'!J1686*'System Design'!$F$22,IF('System Design'!$F$8=2,'Hourly Demand and Generation'!K1686*'System Design'!$F$22,IF('System Design'!$F$8=3,'Hourly Demand and Generation'!L1686*'System Design'!$F$22)))</f>
        <v>740.81293659027256</v>
      </c>
      <c r="Q1686" s="32">
        <f t="shared" si="373"/>
        <v>0</v>
      </c>
      <c r="R1686" s="32">
        <f t="shared" si="376"/>
        <v>5400</v>
      </c>
      <c r="S1686" s="32">
        <f t="shared" si="377"/>
        <v>0</v>
      </c>
      <c r="T1686" s="32">
        <f t="shared" si="378"/>
        <v>21600</v>
      </c>
      <c r="U1686" s="32">
        <f t="shared" si="379"/>
        <v>0</v>
      </c>
      <c r="V1686" s="32">
        <f t="shared" si="374"/>
        <v>493.31293659027256</v>
      </c>
      <c r="W1686" s="32">
        <f t="shared" si="380"/>
        <v>493.31293659027256</v>
      </c>
      <c r="X1686" s="32">
        <f t="shared" si="381"/>
        <v>493.31293659027256</v>
      </c>
    </row>
    <row r="1687" spans="1:24" x14ac:dyDescent="0.25">
      <c r="A1687" s="2"/>
      <c r="B1687" s="2" t="s">
        <v>4</v>
      </c>
      <c r="C1687" s="2">
        <f t="shared" ref="C1687:C1708" si="382">C1686</f>
        <v>71</v>
      </c>
      <c r="D1687" s="2">
        <f t="shared" ref="D1687:D1708" si="383">D1686+1</f>
        <v>3</v>
      </c>
      <c r="E1687" s="2">
        <f t="shared" si="375"/>
        <v>1683</v>
      </c>
      <c r="F1687" s="11">
        <v>225</v>
      </c>
      <c r="G1687" s="9">
        <v>0</v>
      </c>
      <c r="H1687" s="9">
        <v>0</v>
      </c>
      <c r="I1687" s="9">
        <v>0</v>
      </c>
      <c r="J1687" s="9">
        <v>0.29632517463610902</v>
      </c>
      <c r="K1687" s="9">
        <v>0.29632517463610902</v>
      </c>
      <c r="L1687" s="9">
        <v>0.29632517463610902</v>
      </c>
      <c r="N1687" s="32">
        <f>IF('System Design'!$F$8=1,'Hourly Demand and Generation'!G1687*'System Design'!$F$21,IF('System Design'!$F$8=2,'Hourly Demand and Generation'!H1687*'System Design'!$F$21,IF('System Design'!$F$8=3,'Hourly Demand and Generation'!I1687*'System Design'!$F$21)))</f>
        <v>0</v>
      </c>
      <c r="O1687" s="32">
        <f>IF('System Design'!$F$8=1,'Hourly Demand and Generation'!J1687*'System Design'!$F$22,IF('System Design'!$F$8=2,'Hourly Demand and Generation'!K1687*'System Design'!$F$22,IF('System Design'!$F$8=3,'Hourly Demand and Generation'!L1687*'System Design'!$F$22)))</f>
        <v>740.81293659027256</v>
      </c>
      <c r="Q1687" s="32">
        <f t="shared" si="373"/>
        <v>0</v>
      </c>
      <c r="R1687" s="32">
        <f t="shared" si="376"/>
        <v>5400</v>
      </c>
      <c r="S1687" s="32">
        <f t="shared" si="377"/>
        <v>0</v>
      </c>
      <c r="T1687" s="32">
        <f t="shared" si="378"/>
        <v>21600</v>
      </c>
      <c r="U1687" s="32">
        <f t="shared" si="379"/>
        <v>0</v>
      </c>
      <c r="V1687" s="32">
        <f t="shared" si="374"/>
        <v>515.81293659027256</v>
      </c>
      <c r="W1687" s="32">
        <f t="shared" si="380"/>
        <v>515.81293659027256</v>
      </c>
      <c r="X1687" s="32">
        <f t="shared" si="381"/>
        <v>515.81293659027256</v>
      </c>
    </row>
    <row r="1688" spans="1:24" x14ac:dyDescent="0.25">
      <c r="A1688" s="2"/>
      <c r="B1688" s="2" t="s">
        <v>4</v>
      </c>
      <c r="C1688" s="2">
        <f t="shared" si="382"/>
        <v>71</v>
      </c>
      <c r="D1688" s="2">
        <f t="shared" si="383"/>
        <v>4</v>
      </c>
      <c r="E1688" s="2">
        <f t="shared" si="375"/>
        <v>1684</v>
      </c>
      <c r="F1688" s="11">
        <v>270</v>
      </c>
      <c r="G1688" s="9">
        <v>0</v>
      </c>
      <c r="H1688" s="9">
        <v>0</v>
      </c>
      <c r="I1688" s="9">
        <v>0</v>
      </c>
      <c r="J1688" s="9">
        <v>0.32925019404012101</v>
      </c>
      <c r="K1688" s="9">
        <v>0.32925019404012101</v>
      </c>
      <c r="L1688" s="9">
        <v>0.32925019404012101</v>
      </c>
      <c r="N1688" s="32">
        <f>IF('System Design'!$F$8=1,'Hourly Demand and Generation'!G1688*'System Design'!$F$21,IF('System Design'!$F$8=2,'Hourly Demand and Generation'!H1688*'System Design'!$F$21,IF('System Design'!$F$8=3,'Hourly Demand and Generation'!I1688*'System Design'!$F$21)))</f>
        <v>0</v>
      </c>
      <c r="O1688" s="32">
        <f>IF('System Design'!$F$8=1,'Hourly Demand and Generation'!J1688*'System Design'!$F$22,IF('System Design'!$F$8=2,'Hourly Demand and Generation'!K1688*'System Design'!$F$22,IF('System Design'!$F$8=3,'Hourly Demand and Generation'!L1688*'System Design'!$F$22)))</f>
        <v>823.12548510030251</v>
      </c>
      <c r="Q1688" s="32">
        <f t="shared" si="373"/>
        <v>0</v>
      </c>
      <c r="R1688" s="32">
        <f t="shared" si="376"/>
        <v>5400</v>
      </c>
      <c r="S1688" s="32">
        <f t="shared" si="377"/>
        <v>0</v>
      </c>
      <c r="T1688" s="32">
        <f t="shared" si="378"/>
        <v>21600</v>
      </c>
      <c r="U1688" s="32">
        <f t="shared" si="379"/>
        <v>0</v>
      </c>
      <c r="V1688" s="32">
        <f t="shared" si="374"/>
        <v>553.12548510030251</v>
      </c>
      <c r="W1688" s="32">
        <f t="shared" si="380"/>
        <v>553.12548510030251</v>
      </c>
      <c r="X1688" s="32">
        <f t="shared" si="381"/>
        <v>553.12548510030251</v>
      </c>
    </row>
    <row r="1689" spans="1:24" x14ac:dyDescent="0.25">
      <c r="A1689" s="2"/>
      <c r="B1689" s="2" t="s">
        <v>4</v>
      </c>
      <c r="C1689" s="2">
        <f t="shared" si="382"/>
        <v>71</v>
      </c>
      <c r="D1689" s="2">
        <f t="shared" si="383"/>
        <v>5</v>
      </c>
      <c r="E1689" s="2">
        <f t="shared" si="375"/>
        <v>1685</v>
      </c>
      <c r="F1689" s="11">
        <v>292.5</v>
      </c>
      <c r="G1689" s="9">
        <v>0</v>
      </c>
      <c r="H1689" s="9">
        <v>2.5600000000000001E-2</v>
      </c>
      <c r="I1689" s="9">
        <v>5.1200000000000002E-2</v>
      </c>
      <c r="J1689" s="9">
        <v>0.26340015523209698</v>
      </c>
      <c r="K1689" s="9">
        <v>0.26340015523209698</v>
      </c>
      <c r="L1689" s="9">
        <v>0.26340015523209698</v>
      </c>
      <c r="N1689" s="32">
        <f>IF('System Design'!$F$8=1,'Hourly Demand and Generation'!G1689*'System Design'!$F$21,IF('System Design'!$F$8=2,'Hourly Demand and Generation'!H1689*'System Design'!$F$21,IF('System Design'!$F$8=3,'Hourly Demand and Generation'!I1689*'System Design'!$F$21)))</f>
        <v>25.6</v>
      </c>
      <c r="O1689" s="32">
        <f>IF('System Design'!$F$8=1,'Hourly Demand and Generation'!J1689*'System Design'!$F$22,IF('System Design'!$F$8=2,'Hourly Demand and Generation'!K1689*'System Design'!$F$22,IF('System Design'!$F$8=3,'Hourly Demand and Generation'!L1689*'System Design'!$F$22)))</f>
        <v>658.50038808024249</v>
      </c>
      <c r="Q1689" s="32">
        <f t="shared" si="373"/>
        <v>0</v>
      </c>
      <c r="R1689" s="32">
        <f t="shared" si="376"/>
        <v>5400</v>
      </c>
      <c r="S1689" s="32">
        <f t="shared" si="377"/>
        <v>0</v>
      </c>
      <c r="T1689" s="32">
        <f t="shared" si="378"/>
        <v>21600</v>
      </c>
      <c r="U1689" s="32">
        <f t="shared" si="379"/>
        <v>0</v>
      </c>
      <c r="V1689" s="32">
        <f t="shared" si="374"/>
        <v>391.60038808024251</v>
      </c>
      <c r="W1689" s="32">
        <f t="shared" si="380"/>
        <v>391.60038808024251</v>
      </c>
      <c r="X1689" s="32">
        <f t="shared" si="381"/>
        <v>391.60038808024251</v>
      </c>
    </row>
    <row r="1690" spans="1:24" x14ac:dyDescent="0.25">
      <c r="A1690" s="2"/>
      <c r="B1690" s="2" t="s">
        <v>4</v>
      </c>
      <c r="C1690" s="2">
        <f t="shared" si="382"/>
        <v>71</v>
      </c>
      <c r="D1690" s="2">
        <f t="shared" si="383"/>
        <v>6</v>
      </c>
      <c r="E1690" s="2">
        <f t="shared" si="375"/>
        <v>1686</v>
      </c>
      <c r="F1690" s="11">
        <v>315</v>
      </c>
      <c r="G1690" s="9">
        <v>5.1200000000000002E-2</v>
      </c>
      <c r="H1690" s="9">
        <v>0.08</v>
      </c>
      <c r="I1690" s="9">
        <v>0.10879999999999999</v>
      </c>
      <c r="J1690" s="9">
        <v>0.26340015523209698</v>
      </c>
      <c r="K1690" s="9">
        <v>0.26340015523209698</v>
      </c>
      <c r="L1690" s="9">
        <v>0.26340015523209698</v>
      </c>
      <c r="N1690" s="32">
        <f>IF('System Design'!$F$8=1,'Hourly Demand and Generation'!G1690*'System Design'!$F$21,IF('System Design'!$F$8=2,'Hourly Demand and Generation'!H1690*'System Design'!$F$21,IF('System Design'!$F$8=3,'Hourly Demand and Generation'!I1690*'System Design'!$F$21)))</f>
        <v>54.4</v>
      </c>
      <c r="O1690" s="32">
        <f>IF('System Design'!$F$8=1,'Hourly Demand and Generation'!J1690*'System Design'!$F$22,IF('System Design'!$F$8=2,'Hourly Demand and Generation'!K1690*'System Design'!$F$22,IF('System Design'!$F$8=3,'Hourly Demand and Generation'!L1690*'System Design'!$F$22)))</f>
        <v>658.50038808024249</v>
      </c>
      <c r="Q1690" s="32">
        <f t="shared" si="373"/>
        <v>0</v>
      </c>
      <c r="R1690" s="32">
        <f t="shared" si="376"/>
        <v>5400</v>
      </c>
      <c r="S1690" s="32">
        <f t="shared" si="377"/>
        <v>0</v>
      </c>
      <c r="T1690" s="32">
        <f t="shared" si="378"/>
        <v>21600</v>
      </c>
      <c r="U1690" s="32">
        <f t="shared" si="379"/>
        <v>0</v>
      </c>
      <c r="V1690" s="32">
        <f t="shared" si="374"/>
        <v>397.90038808024246</v>
      </c>
      <c r="W1690" s="32">
        <f t="shared" si="380"/>
        <v>397.90038808024246</v>
      </c>
      <c r="X1690" s="32">
        <f t="shared" si="381"/>
        <v>397.90038808024246</v>
      </c>
    </row>
    <row r="1691" spans="1:24" x14ac:dyDescent="0.25">
      <c r="A1691" s="2"/>
      <c r="B1691" s="2" t="s">
        <v>4</v>
      </c>
      <c r="C1691" s="2">
        <f t="shared" si="382"/>
        <v>71</v>
      </c>
      <c r="D1691" s="2">
        <f t="shared" si="383"/>
        <v>7</v>
      </c>
      <c r="E1691" s="2">
        <f t="shared" si="375"/>
        <v>1687</v>
      </c>
      <c r="F1691" s="11">
        <v>337.5</v>
      </c>
      <c r="G1691" s="9">
        <v>0.10879999999999999</v>
      </c>
      <c r="H1691" s="9">
        <v>0.13439999999999999</v>
      </c>
      <c r="I1691" s="9">
        <v>0.16</v>
      </c>
      <c r="J1691" s="9">
        <v>0.29632517463610902</v>
      </c>
      <c r="K1691" s="9">
        <v>0.29632517463610902</v>
      </c>
      <c r="L1691" s="9">
        <v>0.29632517463610902</v>
      </c>
      <c r="N1691" s="32">
        <f>IF('System Design'!$F$8=1,'Hourly Demand and Generation'!G1691*'System Design'!$F$21,IF('System Design'!$F$8=2,'Hourly Demand and Generation'!H1691*'System Design'!$F$21,IF('System Design'!$F$8=3,'Hourly Demand and Generation'!I1691*'System Design'!$F$21)))</f>
        <v>80</v>
      </c>
      <c r="O1691" s="32">
        <f>IF('System Design'!$F$8=1,'Hourly Demand and Generation'!J1691*'System Design'!$F$22,IF('System Design'!$F$8=2,'Hourly Demand and Generation'!K1691*'System Design'!$F$22,IF('System Design'!$F$8=3,'Hourly Demand and Generation'!L1691*'System Design'!$F$22)))</f>
        <v>740.81293659027256</v>
      </c>
      <c r="Q1691" s="32">
        <f t="shared" si="373"/>
        <v>0</v>
      </c>
      <c r="R1691" s="32">
        <f t="shared" si="376"/>
        <v>5400</v>
      </c>
      <c r="S1691" s="32">
        <f t="shared" si="377"/>
        <v>0</v>
      </c>
      <c r="T1691" s="32">
        <f t="shared" si="378"/>
        <v>21600</v>
      </c>
      <c r="U1691" s="32">
        <f t="shared" si="379"/>
        <v>0</v>
      </c>
      <c r="V1691" s="32">
        <f t="shared" si="374"/>
        <v>483.31293659027256</v>
      </c>
      <c r="W1691" s="32">
        <f t="shared" si="380"/>
        <v>483.31293659027256</v>
      </c>
      <c r="X1691" s="32">
        <f t="shared" si="381"/>
        <v>483.31293659027256</v>
      </c>
    </row>
    <row r="1692" spans="1:24" x14ac:dyDescent="0.25">
      <c r="A1692" s="2"/>
      <c r="B1692" s="2" t="s">
        <v>4</v>
      </c>
      <c r="C1692" s="2">
        <f t="shared" si="382"/>
        <v>71</v>
      </c>
      <c r="D1692" s="2">
        <f t="shared" si="383"/>
        <v>8</v>
      </c>
      <c r="E1692" s="2">
        <f t="shared" si="375"/>
        <v>1688</v>
      </c>
      <c r="F1692" s="11">
        <v>360</v>
      </c>
      <c r="G1692" s="9">
        <v>0.2112</v>
      </c>
      <c r="H1692" s="9">
        <v>0.24</v>
      </c>
      <c r="I1692" s="9">
        <v>0.26879999999999998</v>
      </c>
      <c r="J1692" s="9">
        <v>0.29632517463610902</v>
      </c>
      <c r="K1692" s="9">
        <v>0.29632517463610902</v>
      </c>
      <c r="L1692" s="9">
        <v>0.29632517463610902</v>
      </c>
      <c r="N1692" s="32">
        <f>IF('System Design'!$F$8=1,'Hourly Demand and Generation'!G1692*'System Design'!$F$21,IF('System Design'!$F$8=2,'Hourly Demand and Generation'!H1692*'System Design'!$F$21,IF('System Design'!$F$8=3,'Hourly Demand and Generation'!I1692*'System Design'!$F$21)))</f>
        <v>134.4</v>
      </c>
      <c r="O1692" s="32">
        <f>IF('System Design'!$F$8=1,'Hourly Demand and Generation'!J1692*'System Design'!$F$22,IF('System Design'!$F$8=2,'Hourly Demand and Generation'!K1692*'System Design'!$F$22,IF('System Design'!$F$8=3,'Hourly Demand and Generation'!L1692*'System Design'!$F$22)))</f>
        <v>740.81293659027256</v>
      </c>
      <c r="Q1692" s="32">
        <f t="shared" si="373"/>
        <v>0</v>
      </c>
      <c r="R1692" s="32">
        <f t="shared" si="376"/>
        <v>5400</v>
      </c>
      <c r="S1692" s="32">
        <f t="shared" si="377"/>
        <v>0</v>
      </c>
      <c r="T1692" s="32">
        <f t="shared" si="378"/>
        <v>21600</v>
      </c>
      <c r="U1692" s="32">
        <f t="shared" si="379"/>
        <v>0</v>
      </c>
      <c r="V1692" s="32">
        <f t="shared" si="374"/>
        <v>515.21293659027253</v>
      </c>
      <c r="W1692" s="32">
        <f t="shared" si="380"/>
        <v>515.21293659027253</v>
      </c>
      <c r="X1692" s="32">
        <f t="shared" si="381"/>
        <v>515.21293659027253</v>
      </c>
    </row>
    <row r="1693" spans="1:24" x14ac:dyDescent="0.25">
      <c r="A1693" s="2"/>
      <c r="B1693" s="2" t="s">
        <v>4</v>
      </c>
      <c r="C1693" s="2">
        <f t="shared" si="382"/>
        <v>71</v>
      </c>
      <c r="D1693" s="2">
        <f t="shared" si="383"/>
        <v>9</v>
      </c>
      <c r="E1693" s="2">
        <f t="shared" si="375"/>
        <v>1689</v>
      </c>
      <c r="F1693" s="11">
        <v>360</v>
      </c>
      <c r="G1693" s="9">
        <v>0.32</v>
      </c>
      <c r="H1693" s="9">
        <v>0.34560000000000002</v>
      </c>
      <c r="I1693" s="9">
        <v>0.37119999999999997</v>
      </c>
      <c r="J1693" s="9">
        <v>0.26340015523209698</v>
      </c>
      <c r="K1693" s="9">
        <v>0.26340015523209698</v>
      </c>
      <c r="L1693" s="9">
        <v>0.26340015523209698</v>
      </c>
      <c r="N1693" s="32">
        <f>IF('System Design'!$F$8=1,'Hourly Demand and Generation'!G1693*'System Design'!$F$21,IF('System Design'!$F$8=2,'Hourly Demand and Generation'!H1693*'System Design'!$F$21,IF('System Design'!$F$8=3,'Hourly Demand and Generation'!I1693*'System Design'!$F$21)))</f>
        <v>185.6</v>
      </c>
      <c r="O1693" s="32">
        <f>IF('System Design'!$F$8=1,'Hourly Demand and Generation'!J1693*'System Design'!$F$22,IF('System Design'!$F$8=2,'Hourly Demand and Generation'!K1693*'System Design'!$F$22,IF('System Design'!$F$8=3,'Hourly Demand and Generation'!L1693*'System Design'!$F$22)))</f>
        <v>658.50038808024249</v>
      </c>
      <c r="Q1693" s="32">
        <f t="shared" si="373"/>
        <v>0</v>
      </c>
      <c r="R1693" s="32">
        <f t="shared" si="376"/>
        <v>5400</v>
      </c>
      <c r="S1693" s="32">
        <f t="shared" si="377"/>
        <v>0</v>
      </c>
      <c r="T1693" s="32">
        <f t="shared" si="378"/>
        <v>21600</v>
      </c>
      <c r="U1693" s="32">
        <f t="shared" si="379"/>
        <v>0</v>
      </c>
      <c r="V1693" s="32">
        <f t="shared" si="374"/>
        <v>484.10038808024251</v>
      </c>
      <c r="W1693" s="32">
        <f t="shared" si="380"/>
        <v>484.10038808024251</v>
      </c>
      <c r="X1693" s="32">
        <f t="shared" si="381"/>
        <v>484.10038808024251</v>
      </c>
    </row>
    <row r="1694" spans="1:24" x14ac:dyDescent="0.25">
      <c r="A1694" s="2"/>
      <c r="B1694" s="2" t="s">
        <v>4</v>
      </c>
      <c r="C1694" s="2">
        <f t="shared" si="382"/>
        <v>71</v>
      </c>
      <c r="D1694" s="2">
        <f t="shared" si="383"/>
        <v>10</v>
      </c>
      <c r="E1694" s="2">
        <f t="shared" si="375"/>
        <v>1690</v>
      </c>
      <c r="F1694" s="11">
        <v>351</v>
      </c>
      <c r="G1694" s="9">
        <v>0.42880000000000001</v>
      </c>
      <c r="H1694" s="9">
        <v>0.45440000000000003</v>
      </c>
      <c r="I1694" s="9">
        <v>0.48</v>
      </c>
      <c r="J1694" s="9">
        <v>0.29632517463610902</v>
      </c>
      <c r="K1694" s="9">
        <v>0.29632517463610902</v>
      </c>
      <c r="L1694" s="9">
        <v>0.29632517463610902</v>
      </c>
      <c r="N1694" s="32">
        <f>IF('System Design'!$F$8=1,'Hourly Demand and Generation'!G1694*'System Design'!$F$21,IF('System Design'!$F$8=2,'Hourly Demand and Generation'!H1694*'System Design'!$F$21,IF('System Design'!$F$8=3,'Hourly Demand and Generation'!I1694*'System Design'!$F$21)))</f>
        <v>240</v>
      </c>
      <c r="O1694" s="32">
        <f>IF('System Design'!$F$8=1,'Hourly Demand and Generation'!J1694*'System Design'!$F$22,IF('System Design'!$F$8=2,'Hourly Demand and Generation'!K1694*'System Design'!$F$22,IF('System Design'!$F$8=3,'Hourly Demand and Generation'!L1694*'System Design'!$F$22)))</f>
        <v>740.81293659027256</v>
      </c>
      <c r="Q1694" s="32">
        <f t="shared" si="373"/>
        <v>0</v>
      </c>
      <c r="R1694" s="32">
        <f t="shared" si="376"/>
        <v>5400</v>
      </c>
      <c r="S1694" s="32">
        <f t="shared" si="377"/>
        <v>0</v>
      </c>
      <c r="T1694" s="32">
        <f t="shared" si="378"/>
        <v>21600</v>
      </c>
      <c r="U1694" s="32">
        <f t="shared" si="379"/>
        <v>0</v>
      </c>
      <c r="V1694" s="32">
        <f t="shared" si="374"/>
        <v>629.81293659027256</v>
      </c>
      <c r="W1694" s="32">
        <f t="shared" si="380"/>
        <v>629.81293659027256</v>
      </c>
      <c r="X1694" s="32">
        <f t="shared" si="381"/>
        <v>629.81293659027256</v>
      </c>
    </row>
    <row r="1695" spans="1:24" x14ac:dyDescent="0.25">
      <c r="A1695" s="2"/>
      <c r="B1695" s="2" t="s">
        <v>4</v>
      </c>
      <c r="C1695" s="2">
        <f t="shared" si="382"/>
        <v>71</v>
      </c>
      <c r="D1695" s="2">
        <f t="shared" si="383"/>
        <v>11</v>
      </c>
      <c r="E1695" s="2">
        <f t="shared" si="375"/>
        <v>1691</v>
      </c>
      <c r="F1695" s="11">
        <v>346.5</v>
      </c>
      <c r="G1695" s="9">
        <v>0.53120000000000001</v>
      </c>
      <c r="H1695" s="9">
        <v>0.56000000000000005</v>
      </c>
      <c r="I1695" s="9">
        <v>0.58879999999999999</v>
      </c>
      <c r="J1695" s="9">
        <v>0.26340015523209698</v>
      </c>
      <c r="K1695" s="9">
        <v>0.26340015523209698</v>
      </c>
      <c r="L1695" s="9">
        <v>0.26340015523209698</v>
      </c>
      <c r="N1695" s="32">
        <f>IF('System Design'!$F$8=1,'Hourly Demand and Generation'!G1695*'System Design'!$F$21,IF('System Design'!$F$8=2,'Hourly Demand and Generation'!H1695*'System Design'!$F$21,IF('System Design'!$F$8=3,'Hourly Demand and Generation'!I1695*'System Design'!$F$21)))</f>
        <v>294.39999999999998</v>
      </c>
      <c r="O1695" s="32">
        <f>IF('System Design'!$F$8=1,'Hourly Demand and Generation'!J1695*'System Design'!$F$22,IF('System Design'!$F$8=2,'Hourly Demand and Generation'!K1695*'System Design'!$F$22,IF('System Design'!$F$8=3,'Hourly Demand and Generation'!L1695*'System Design'!$F$22)))</f>
        <v>658.50038808024249</v>
      </c>
      <c r="Q1695" s="32">
        <f t="shared" si="373"/>
        <v>0</v>
      </c>
      <c r="R1695" s="32">
        <f t="shared" si="376"/>
        <v>5400</v>
      </c>
      <c r="S1695" s="32">
        <f t="shared" si="377"/>
        <v>0</v>
      </c>
      <c r="T1695" s="32">
        <f t="shared" si="378"/>
        <v>21600</v>
      </c>
      <c r="U1695" s="32">
        <f t="shared" si="379"/>
        <v>0</v>
      </c>
      <c r="V1695" s="32">
        <f t="shared" si="374"/>
        <v>606.40038808024246</v>
      </c>
      <c r="W1695" s="32">
        <f t="shared" si="380"/>
        <v>606.40038808024246</v>
      </c>
      <c r="X1695" s="32">
        <f t="shared" si="381"/>
        <v>606.40038808024246</v>
      </c>
    </row>
    <row r="1696" spans="1:24" x14ac:dyDescent="0.25">
      <c r="A1696" s="2"/>
      <c r="B1696" s="2" t="s">
        <v>4</v>
      </c>
      <c r="C1696" s="2">
        <f t="shared" si="382"/>
        <v>71</v>
      </c>
      <c r="D1696" s="2">
        <f t="shared" si="383"/>
        <v>12</v>
      </c>
      <c r="E1696" s="2">
        <f t="shared" si="375"/>
        <v>1692</v>
      </c>
      <c r="F1696" s="11">
        <v>346.5</v>
      </c>
      <c r="G1696" s="9">
        <v>0.64</v>
      </c>
      <c r="H1696" s="9">
        <v>0.64</v>
      </c>
      <c r="I1696" s="9">
        <v>0.64</v>
      </c>
      <c r="J1696" s="9">
        <v>0.24693764553009101</v>
      </c>
      <c r="K1696" s="9">
        <v>0.24693764553009101</v>
      </c>
      <c r="L1696" s="9">
        <v>0.24693764553009101</v>
      </c>
      <c r="N1696" s="32">
        <f>IF('System Design'!$F$8=1,'Hourly Demand and Generation'!G1696*'System Design'!$F$21,IF('System Design'!$F$8=2,'Hourly Demand and Generation'!H1696*'System Design'!$F$21,IF('System Design'!$F$8=3,'Hourly Demand and Generation'!I1696*'System Design'!$F$21)))</f>
        <v>320</v>
      </c>
      <c r="O1696" s="32">
        <f>IF('System Design'!$F$8=1,'Hourly Demand and Generation'!J1696*'System Design'!$F$22,IF('System Design'!$F$8=2,'Hourly Demand and Generation'!K1696*'System Design'!$F$22,IF('System Design'!$F$8=3,'Hourly Demand and Generation'!L1696*'System Design'!$F$22)))</f>
        <v>617.34411382522751</v>
      </c>
      <c r="Q1696" s="32">
        <f t="shared" si="373"/>
        <v>0</v>
      </c>
      <c r="R1696" s="32">
        <f t="shared" si="376"/>
        <v>5400</v>
      </c>
      <c r="S1696" s="32">
        <f t="shared" si="377"/>
        <v>0</v>
      </c>
      <c r="T1696" s="32">
        <f t="shared" si="378"/>
        <v>21600</v>
      </c>
      <c r="U1696" s="32">
        <f t="shared" si="379"/>
        <v>0</v>
      </c>
      <c r="V1696" s="32">
        <f t="shared" si="374"/>
        <v>590.84411382522751</v>
      </c>
      <c r="W1696" s="32">
        <f t="shared" si="380"/>
        <v>590.84411382522751</v>
      </c>
      <c r="X1696" s="32">
        <f t="shared" si="381"/>
        <v>590.84411382522751</v>
      </c>
    </row>
    <row r="1697" spans="1:24" x14ac:dyDescent="0.25">
      <c r="A1697" s="2"/>
      <c r="B1697" s="2" t="s">
        <v>4</v>
      </c>
      <c r="C1697" s="2">
        <f t="shared" si="382"/>
        <v>71</v>
      </c>
      <c r="D1697" s="2">
        <f t="shared" si="383"/>
        <v>13</v>
      </c>
      <c r="E1697" s="2">
        <f t="shared" si="375"/>
        <v>1693</v>
      </c>
      <c r="F1697" s="11">
        <v>360</v>
      </c>
      <c r="G1697" s="9">
        <v>0.53120000000000001</v>
      </c>
      <c r="H1697" s="9">
        <v>0.56000000000000005</v>
      </c>
      <c r="I1697" s="9">
        <v>0.58879999999999999</v>
      </c>
      <c r="J1697" s="9">
        <v>0.26340015523209698</v>
      </c>
      <c r="K1697" s="9">
        <v>0.26340015523209698</v>
      </c>
      <c r="L1697" s="9">
        <v>0.26340015523209698</v>
      </c>
      <c r="N1697" s="32">
        <f>IF('System Design'!$F$8=1,'Hourly Demand and Generation'!G1697*'System Design'!$F$21,IF('System Design'!$F$8=2,'Hourly Demand and Generation'!H1697*'System Design'!$F$21,IF('System Design'!$F$8=3,'Hourly Demand and Generation'!I1697*'System Design'!$F$21)))</f>
        <v>294.39999999999998</v>
      </c>
      <c r="O1697" s="32">
        <f>IF('System Design'!$F$8=1,'Hourly Demand and Generation'!J1697*'System Design'!$F$22,IF('System Design'!$F$8=2,'Hourly Demand and Generation'!K1697*'System Design'!$F$22,IF('System Design'!$F$8=3,'Hourly Demand and Generation'!L1697*'System Design'!$F$22)))</f>
        <v>658.50038808024249</v>
      </c>
      <c r="Q1697" s="32">
        <f t="shared" si="373"/>
        <v>0</v>
      </c>
      <c r="R1697" s="32">
        <f t="shared" si="376"/>
        <v>5400</v>
      </c>
      <c r="S1697" s="32">
        <f t="shared" si="377"/>
        <v>0</v>
      </c>
      <c r="T1697" s="32">
        <f t="shared" si="378"/>
        <v>21600</v>
      </c>
      <c r="U1697" s="32">
        <f t="shared" si="379"/>
        <v>0</v>
      </c>
      <c r="V1697" s="32">
        <f t="shared" si="374"/>
        <v>592.90038808024246</v>
      </c>
      <c r="W1697" s="32">
        <f t="shared" si="380"/>
        <v>592.90038808024246</v>
      </c>
      <c r="X1697" s="32">
        <f t="shared" si="381"/>
        <v>592.90038808024246</v>
      </c>
    </row>
    <row r="1698" spans="1:24" x14ac:dyDescent="0.25">
      <c r="A1698" s="2"/>
      <c r="B1698" s="2" t="s">
        <v>4</v>
      </c>
      <c r="C1698" s="2">
        <f t="shared" si="382"/>
        <v>71</v>
      </c>
      <c r="D1698" s="2">
        <f t="shared" si="383"/>
        <v>14</v>
      </c>
      <c r="E1698" s="2">
        <f t="shared" si="375"/>
        <v>1694</v>
      </c>
      <c r="F1698" s="11">
        <v>360</v>
      </c>
      <c r="G1698" s="9">
        <v>0.42880000000000001</v>
      </c>
      <c r="H1698" s="9">
        <v>0.45440000000000003</v>
      </c>
      <c r="I1698" s="9">
        <v>0.48</v>
      </c>
      <c r="J1698" s="9">
        <v>0.279862664934103</v>
      </c>
      <c r="K1698" s="9">
        <v>0.279862664934103</v>
      </c>
      <c r="L1698" s="9">
        <v>0.279862664934103</v>
      </c>
      <c r="N1698" s="32">
        <f>IF('System Design'!$F$8=1,'Hourly Demand and Generation'!G1698*'System Design'!$F$21,IF('System Design'!$F$8=2,'Hourly Demand and Generation'!H1698*'System Design'!$F$21,IF('System Design'!$F$8=3,'Hourly Demand and Generation'!I1698*'System Design'!$F$21)))</f>
        <v>240</v>
      </c>
      <c r="O1698" s="32">
        <f>IF('System Design'!$F$8=1,'Hourly Demand and Generation'!J1698*'System Design'!$F$22,IF('System Design'!$F$8=2,'Hourly Demand and Generation'!K1698*'System Design'!$F$22,IF('System Design'!$F$8=3,'Hourly Demand and Generation'!L1698*'System Design'!$F$22)))</f>
        <v>699.65666233525747</v>
      </c>
      <c r="Q1698" s="32">
        <f t="shared" si="373"/>
        <v>0</v>
      </c>
      <c r="R1698" s="32">
        <f t="shared" si="376"/>
        <v>5400</v>
      </c>
      <c r="S1698" s="32">
        <f t="shared" si="377"/>
        <v>0</v>
      </c>
      <c r="T1698" s="32">
        <f t="shared" si="378"/>
        <v>21600</v>
      </c>
      <c r="U1698" s="32">
        <f t="shared" si="379"/>
        <v>0</v>
      </c>
      <c r="V1698" s="32">
        <f t="shared" si="374"/>
        <v>579.65666233525747</v>
      </c>
      <c r="W1698" s="32">
        <f t="shared" si="380"/>
        <v>579.65666233525747</v>
      </c>
      <c r="X1698" s="32">
        <f t="shared" si="381"/>
        <v>579.65666233525747</v>
      </c>
    </row>
    <row r="1699" spans="1:24" x14ac:dyDescent="0.25">
      <c r="A1699" s="2"/>
      <c r="B1699" s="2" t="s">
        <v>4</v>
      </c>
      <c r="C1699" s="2">
        <f t="shared" si="382"/>
        <v>71</v>
      </c>
      <c r="D1699" s="2">
        <f t="shared" si="383"/>
        <v>15</v>
      </c>
      <c r="E1699" s="2">
        <f t="shared" si="375"/>
        <v>1695</v>
      </c>
      <c r="F1699" s="11">
        <v>382.5</v>
      </c>
      <c r="G1699" s="9">
        <v>0.32</v>
      </c>
      <c r="H1699" s="9">
        <v>0.34560000000000002</v>
      </c>
      <c r="I1699" s="9">
        <v>0.37119999999999997</v>
      </c>
      <c r="J1699" s="9">
        <v>0.29632517463610902</v>
      </c>
      <c r="K1699" s="9">
        <v>0.29632517463610902</v>
      </c>
      <c r="L1699" s="9">
        <v>0.29632517463610902</v>
      </c>
      <c r="N1699" s="32">
        <f>IF('System Design'!$F$8=1,'Hourly Demand and Generation'!G1699*'System Design'!$F$21,IF('System Design'!$F$8=2,'Hourly Demand and Generation'!H1699*'System Design'!$F$21,IF('System Design'!$F$8=3,'Hourly Demand and Generation'!I1699*'System Design'!$F$21)))</f>
        <v>185.6</v>
      </c>
      <c r="O1699" s="32">
        <f>IF('System Design'!$F$8=1,'Hourly Demand and Generation'!J1699*'System Design'!$F$22,IF('System Design'!$F$8=2,'Hourly Demand and Generation'!K1699*'System Design'!$F$22,IF('System Design'!$F$8=3,'Hourly Demand and Generation'!L1699*'System Design'!$F$22)))</f>
        <v>740.81293659027256</v>
      </c>
      <c r="Q1699" s="32">
        <f t="shared" si="373"/>
        <v>0</v>
      </c>
      <c r="R1699" s="32">
        <f t="shared" si="376"/>
        <v>5400</v>
      </c>
      <c r="S1699" s="32">
        <f t="shared" si="377"/>
        <v>0</v>
      </c>
      <c r="T1699" s="32">
        <f t="shared" si="378"/>
        <v>21600</v>
      </c>
      <c r="U1699" s="32">
        <f t="shared" si="379"/>
        <v>0</v>
      </c>
      <c r="V1699" s="32">
        <f t="shared" si="374"/>
        <v>543.91293659027258</v>
      </c>
      <c r="W1699" s="32">
        <f t="shared" si="380"/>
        <v>543.91293659027258</v>
      </c>
      <c r="X1699" s="32">
        <f t="shared" si="381"/>
        <v>543.91293659027258</v>
      </c>
    </row>
    <row r="1700" spans="1:24" x14ac:dyDescent="0.25">
      <c r="A1700" s="2"/>
      <c r="B1700" s="2" t="s">
        <v>4</v>
      </c>
      <c r="C1700" s="2">
        <f t="shared" si="382"/>
        <v>71</v>
      </c>
      <c r="D1700" s="2">
        <f t="shared" si="383"/>
        <v>16</v>
      </c>
      <c r="E1700" s="2">
        <f t="shared" si="375"/>
        <v>1696</v>
      </c>
      <c r="F1700" s="11">
        <v>405</v>
      </c>
      <c r="G1700" s="9">
        <v>0.2112</v>
      </c>
      <c r="H1700" s="9">
        <v>0.24</v>
      </c>
      <c r="I1700" s="9">
        <v>0.26879999999999998</v>
      </c>
      <c r="J1700" s="9">
        <v>0.29632517463610902</v>
      </c>
      <c r="K1700" s="9">
        <v>0.29632517463610902</v>
      </c>
      <c r="L1700" s="9">
        <v>0.29632517463610902</v>
      </c>
      <c r="N1700" s="32">
        <f>IF('System Design'!$F$8=1,'Hourly Demand and Generation'!G1700*'System Design'!$F$21,IF('System Design'!$F$8=2,'Hourly Demand and Generation'!H1700*'System Design'!$F$21,IF('System Design'!$F$8=3,'Hourly Demand and Generation'!I1700*'System Design'!$F$21)))</f>
        <v>134.4</v>
      </c>
      <c r="O1700" s="32">
        <f>IF('System Design'!$F$8=1,'Hourly Demand and Generation'!J1700*'System Design'!$F$22,IF('System Design'!$F$8=2,'Hourly Demand and Generation'!K1700*'System Design'!$F$22,IF('System Design'!$F$8=3,'Hourly Demand and Generation'!L1700*'System Design'!$F$22)))</f>
        <v>740.81293659027256</v>
      </c>
      <c r="Q1700" s="32">
        <f t="shared" si="373"/>
        <v>0</v>
      </c>
      <c r="R1700" s="32">
        <f t="shared" si="376"/>
        <v>5400</v>
      </c>
      <c r="S1700" s="32">
        <f t="shared" si="377"/>
        <v>0</v>
      </c>
      <c r="T1700" s="32">
        <f t="shared" si="378"/>
        <v>21600</v>
      </c>
      <c r="U1700" s="32">
        <f t="shared" si="379"/>
        <v>0</v>
      </c>
      <c r="V1700" s="32">
        <f t="shared" si="374"/>
        <v>470.21293659027253</v>
      </c>
      <c r="W1700" s="32">
        <f t="shared" si="380"/>
        <v>470.21293659027253</v>
      </c>
      <c r="X1700" s="32">
        <f t="shared" si="381"/>
        <v>470.21293659027253</v>
      </c>
    </row>
    <row r="1701" spans="1:24" x14ac:dyDescent="0.25">
      <c r="A1701" s="2"/>
      <c r="B1701" s="2" t="s">
        <v>4</v>
      </c>
      <c r="C1701" s="2">
        <f t="shared" si="382"/>
        <v>71</v>
      </c>
      <c r="D1701" s="2">
        <f t="shared" si="383"/>
        <v>17</v>
      </c>
      <c r="E1701" s="2">
        <f t="shared" si="375"/>
        <v>1697</v>
      </c>
      <c r="F1701" s="11">
        <v>427.5</v>
      </c>
      <c r="G1701" s="9">
        <v>0.10879999999999999</v>
      </c>
      <c r="H1701" s="9">
        <v>0.13439999999999999</v>
      </c>
      <c r="I1701" s="9">
        <v>0.16</v>
      </c>
      <c r="J1701" s="9">
        <v>0.32925019404012101</v>
      </c>
      <c r="K1701" s="9">
        <v>0.32925019404012101</v>
      </c>
      <c r="L1701" s="9">
        <v>0.32925019404012101</v>
      </c>
      <c r="N1701" s="32">
        <f>IF('System Design'!$F$8=1,'Hourly Demand and Generation'!G1701*'System Design'!$F$21,IF('System Design'!$F$8=2,'Hourly Demand and Generation'!H1701*'System Design'!$F$21,IF('System Design'!$F$8=3,'Hourly Demand and Generation'!I1701*'System Design'!$F$21)))</f>
        <v>80</v>
      </c>
      <c r="O1701" s="32">
        <f>IF('System Design'!$F$8=1,'Hourly Demand and Generation'!J1701*'System Design'!$F$22,IF('System Design'!$F$8=2,'Hourly Demand and Generation'!K1701*'System Design'!$F$22,IF('System Design'!$F$8=3,'Hourly Demand and Generation'!L1701*'System Design'!$F$22)))</f>
        <v>823.12548510030251</v>
      </c>
      <c r="Q1701" s="32">
        <f t="shared" si="373"/>
        <v>0</v>
      </c>
      <c r="R1701" s="32">
        <f t="shared" si="376"/>
        <v>5400</v>
      </c>
      <c r="S1701" s="32">
        <f t="shared" si="377"/>
        <v>0</v>
      </c>
      <c r="T1701" s="32">
        <f t="shared" si="378"/>
        <v>21600</v>
      </c>
      <c r="U1701" s="32">
        <f t="shared" si="379"/>
        <v>0</v>
      </c>
      <c r="V1701" s="32">
        <f t="shared" si="374"/>
        <v>475.62548510030251</v>
      </c>
      <c r="W1701" s="32">
        <f t="shared" si="380"/>
        <v>475.62548510030251</v>
      </c>
      <c r="X1701" s="32">
        <f t="shared" si="381"/>
        <v>475.62548510030251</v>
      </c>
    </row>
    <row r="1702" spans="1:24" x14ac:dyDescent="0.25">
      <c r="A1702" s="2"/>
      <c r="B1702" s="2" t="s">
        <v>4</v>
      </c>
      <c r="C1702" s="2">
        <f t="shared" si="382"/>
        <v>71</v>
      </c>
      <c r="D1702" s="2">
        <f t="shared" si="383"/>
        <v>18</v>
      </c>
      <c r="E1702" s="2">
        <f t="shared" si="375"/>
        <v>1698</v>
      </c>
      <c r="F1702" s="11">
        <v>450</v>
      </c>
      <c r="G1702" s="9">
        <v>5.1200000000000002E-2</v>
      </c>
      <c r="H1702" s="9">
        <v>0.08</v>
      </c>
      <c r="I1702" s="9">
        <v>0.10879999999999999</v>
      </c>
      <c r="J1702" s="9">
        <v>0.31278768433811499</v>
      </c>
      <c r="K1702" s="9">
        <v>0.31278768433811499</v>
      </c>
      <c r="L1702" s="9">
        <v>0.31278768433811499</v>
      </c>
      <c r="N1702" s="32">
        <f>IF('System Design'!$F$8=1,'Hourly Demand and Generation'!G1702*'System Design'!$F$21,IF('System Design'!$F$8=2,'Hourly Demand and Generation'!H1702*'System Design'!$F$21,IF('System Design'!$F$8=3,'Hourly Demand and Generation'!I1702*'System Design'!$F$21)))</f>
        <v>54.4</v>
      </c>
      <c r="O1702" s="32">
        <f>IF('System Design'!$F$8=1,'Hourly Demand and Generation'!J1702*'System Design'!$F$22,IF('System Design'!$F$8=2,'Hourly Demand and Generation'!K1702*'System Design'!$F$22,IF('System Design'!$F$8=3,'Hourly Demand and Generation'!L1702*'System Design'!$F$22)))</f>
        <v>781.96921084528742</v>
      </c>
      <c r="Q1702" s="32">
        <f t="shared" si="373"/>
        <v>0</v>
      </c>
      <c r="R1702" s="32">
        <f t="shared" si="376"/>
        <v>5400</v>
      </c>
      <c r="S1702" s="32">
        <f t="shared" si="377"/>
        <v>0</v>
      </c>
      <c r="T1702" s="32">
        <f t="shared" si="378"/>
        <v>21600</v>
      </c>
      <c r="U1702" s="32">
        <f t="shared" si="379"/>
        <v>0</v>
      </c>
      <c r="V1702" s="32">
        <f t="shared" si="374"/>
        <v>386.3692108452874</v>
      </c>
      <c r="W1702" s="32">
        <f t="shared" si="380"/>
        <v>386.3692108452874</v>
      </c>
      <c r="X1702" s="32">
        <f t="shared" si="381"/>
        <v>386.3692108452874</v>
      </c>
    </row>
    <row r="1703" spans="1:24" x14ac:dyDescent="0.25">
      <c r="A1703" s="2"/>
      <c r="B1703" s="2" t="s">
        <v>4</v>
      </c>
      <c r="C1703" s="2">
        <f t="shared" si="382"/>
        <v>71</v>
      </c>
      <c r="D1703" s="2">
        <f t="shared" si="383"/>
        <v>19</v>
      </c>
      <c r="E1703" s="2">
        <f t="shared" si="375"/>
        <v>1699</v>
      </c>
      <c r="F1703" s="11">
        <v>436.5</v>
      </c>
      <c r="G1703" s="9">
        <v>0</v>
      </c>
      <c r="H1703" s="9">
        <v>2.5600000000000001E-2</v>
      </c>
      <c r="I1703" s="9">
        <v>5.1200000000000002E-2</v>
      </c>
      <c r="J1703" s="9">
        <v>0.29632517463610902</v>
      </c>
      <c r="K1703" s="9">
        <v>0.29632517463610902</v>
      </c>
      <c r="L1703" s="9">
        <v>0.29632517463610902</v>
      </c>
      <c r="N1703" s="32">
        <f>IF('System Design'!$F$8=1,'Hourly Demand and Generation'!G1703*'System Design'!$F$21,IF('System Design'!$F$8=2,'Hourly Demand and Generation'!H1703*'System Design'!$F$21,IF('System Design'!$F$8=3,'Hourly Demand and Generation'!I1703*'System Design'!$F$21)))</f>
        <v>25.6</v>
      </c>
      <c r="O1703" s="32">
        <f>IF('System Design'!$F$8=1,'Hourly Demand and Generation'!J1703*'System Design'!$F$22,IF('System Design'!$F$8=2,'Hourly Demand and Generation'!K1703*'System Design'!$F$22,IF('System Design'!$F$8=3,'Hourly Demand and Generation'!L1703*'System Design'!$F$22)))</f>
        <v>740.81293659027256</v>
      </c>
      <c r="Q1703" s="32">
        <f t="shared" si="373"/>
        <v>0</v>
      </c>
      <c r="R1703" s="32">
        <f t="shared" si="376"/>
        <v>5400</v>
      </c>
      <c r="S1703" s="32">
        <f t="shared" si="377"/>
        <v>0</v>
      </c>
      <c r="T1703" s="32">
        <f t="shared" si="378"/>
        <v>21600</v>
      </c>
      <c r="U1703" s="32">
        <f t="shared" si="379"/>
        <v>0</v>
      </c>
      <c r="V1703" s="32">
        <f t="shared" si="374"/>
        <v>329.91293659027258</v>
      </c>
      <c r="W1703" s="32">
        <f t="shared" si="380"/>
        <v>329.91293659027258</v>
      </c>
      <c r="X1703" s="32">
        <f t="shared" si="381"/>
        <v>329.91293659027258</v>
      </c>
    </row>
    <row r="1704" spans="1:24" x14ac:dyDescent="0.25">
      <c r="A1704" s="2"/>
      <c r="B1704" s="2" t="s">
        <v>4</v>
      </c>
      <c r="C1704" s="2">
        <f t="shared" si="382"/>
        <v>71</v>
      </c>
      <c r="D1704" s="2">
        <f t="shared" si="383"/>
        <v>20</v>
      </c>
      <c r="E1704" s="2">
        <f t="shared" si="375"/>
        <v>1700</v>
      </c>
      <c r="F1704" s="11">
        <v>427.5</v>
      </c>
      <c r="G1704" s="9">
        <v>0</v>
      </c>
      <c r="H1704" s="9">
        <v>0</v>
      </c>
      <c r="I1704" s="9">
        <v>0</v>
      </c>
      <c r="J1704" s="9">
        <v>0.29632517463610902</v>
      </c>
      <c r="K1704" s="9">
        <v>0.29632517463610902</v>
      </c>
      <c r="L1704" s="9">
        <v>0.29632517463610902</v>
      </c>
      <c r="N1704" s="32">
        <f>IF('System Design'!$F$8=1,'Hourly Demand and Generation'!G1704*'System Design'!$F$21,IF('System Design'!$F$8=2,'Hourly Demand and Generation'!H1704*'System Design'!$F$21,IF('System Design'!$F$8=3,'Hourly Demand and Generation'!I1704*'System Design'!$F$21)))</f>
        <v>0</v>
      </c>
      <c r="O1704" s="32">
        <f>IF('System Design'!$F$8=1,'Hourly Demand and Generation'!J1704*'System Design'!$F$22,IF('System Design'!$F$8=2,'Hourly Demand and Generation'!K1704*'System Design'!$F$22,IF('System Design'!$F$8=3,'Hourly Demand and Generation'!L1704*'System Design'!$F$22)))</f>
        <v>740.81293659027256</v>
      </c>
      <c r="Q1704" s="32">
        <f t="shared" si="373"/>
        <v>0</v>
      </c>
      <c r="R1704" s="32">
        <f t="shared" si="376"/>
        <v>5400</v>
      </c>
      <c r="S1704" s="32">
        <f t="shared" si="377"/>
        <v>0</v>
      </c>
      <c r="T1704" s="32">
        <f t="shared" si="378"/>
        <v>21600</v>
      </c>
      <c r="U1704" s="32">
        <f t="shared" si="379"/>
        <v>0</v>
      </c>
      <c r="V1704" s="32">
        <f t="shared" si="374"/>
        <v>313.31293659027256</v>
      </c>
      <c r="W1704" s="32">
        <f t="shared" si="380"/>
        <v>313.31293659027256</v>
      </c>
      <c r="X1704" s="32">
        <f t="shared" si="381"/>
        <v>313.31293659027256</v>
      </c>
    </row>
    <row r="1705" spans="1:24" x14ac:dyDescent="0.25">
      <c r="A1705" s="2"/>
      <c r="B1705" s="2" t="s">
        <v>4</v>
      </c>
      <c r="C1705" s="2">
        <f t="shared" si="382"/>
        <v>71</v>
      </c>
      <c r="D1705" s="2">
        <f t="shared" si="383"/>
        <v>21</v>
      </c>
      <c r="E1705" s="2">
        <f t="shared" si="375"/>
        <v>1701</v>
      </c>
      <c r="F1705" s="11">
        <v>405</v>
      </c>
      <c r="G1705" s="9">
        <v>0</v>
      </c>
      <c r="H1705" s="9">
        <v>0</v>
      </c>
      <c r="I1705" s="9">
        <v>0</v>
      </c>
      <c r="J1705" s="9">
        <v>0.29632517463610902</v>
      </c>
      <c r="K1705" s="9">
        <v>0.29632517463610902</v>
      </c>
      <c r="L1705" s="9">
        <v>0.29632517463610902</v>
      </c>
      <c r="N1705" s="32">
        <f>IF('System Design'!$F$8=1,'Hourly Demand and Generation'!G1705*'System Design'!$F$21,IF('System Design'!$F$8=2,'Hourly Demand and Generation'!H1705*'System Design'!$F$21,IF('System Design'!$F$8=3,'Hourly Demand and Generation'!I1705*'System Design'!$F$21)))</f>
        <v>0</v>
      </c>
      <c r="O1705" s="32">
        <f>IF('System Design'!$F$8=1,'Hourly Demand and Generation'!J1705*'System Design'!$F$22,IF('System Design'!$F$8=2,'Hourly Demand and Generation'!K1705*'System Design'!$F$22,IF('System Design'!$F$8=3,'Hourly Demand and Generation'!L1705*'System Design'!$F$22)))</f>
        <v>740.81293659027256</v>
      </c>
      <c r="Q1705" s="32">
        <f t="shared" si="373"/>
        <v>0</v>
      </c>
      <c r="R1705" s="32">
        <f t="shared" si="376"/>
        <v>5400</v>
      </c>
      <c r="S1705" s="32">
        <f t="shared" si="377"/>
        <v>0</v>
      </c>
      <c r="T1705" s="32">
        <f t="shared" si="378"/>
        <v>21600</v>
      </c>
      <c r="U1705" s="32">
        <f t="shared" si="379"/>
        <v>0</v>
      </c>
      <c r="V1705" s="32">
        <f t="shared" si="374"/>
        <v>335.81293659027256</v>
      </c>
      <c r="W1705" s="32">
        <f t="shared" si="380"/>
        <v>335.81293659027256</v>
      </c>
      <c r="X1705" s="32">
        <f t="shared" si="381"/>
        <v>335.81293659027256</v>
      </c>
    </row>
    <row r="1706" spans="1:24" x14ac:dyDescent="0.25">
      <c r="A1706" s="2"/>
      <c r="B1706" s="2" t="s">
        <v>4</v>
      </c>
      <c r="C1706" s="2">
        <f t="shared" si="382"/>
        <v>71</v>
      </c>
      <c r="D1706" s="2">
        <f t="shared" si="383"/>
        <v>22</v>
      </c>
      <c r="E1706" s="2">
        <f t="shared" si="375"/>
        <v>1702</v>
      </c>
      <c r="F1706" s="11">
        <v>382.5</v>
      </c>
      <c r="G1706" s="9">
        <v>0</v>
      </c>
      <c r="H1706" s="9">
        <v>0</v>
      </c>
      <c r="I1706" s="9">
        <v>0</v>
      </c>
      <c r="J1706" s="9">
        <v>0.31278768433811499</v>
      </c>
      <c r="K1706" s="9">
        <v>0.31278768433811499</v>
      </c>
      <c r="L1706" s="9">
        <v>0.31278768433811499</v>
      </c>
      <c r="N1706" s="32">
        <f>IF('System Design'!$F$8=1,'Hourly Demand and Generation'!G1706*'System Design'!$F$21,IF('System Design'!$F$8=2,'Hourly Demand and Generation'!H1706*'System Design'!$F$21,IF('System Design'!$F$8=3,'Hourly Demand and Generation'!I1706*'System Design'!$F$21)))</f>
        <v>0</v>
      </c>
      <c r="O1706" s="32">
        <f>IF('System Design'!$F$8=1,'Hourly Demand and Generation'!J1706*'System Design'!$F$22,IF('System Design'!$F$8=2,'Hourly Demand and Generation'!K1706*'System Design'!$F$22,IF('System Design'!$F$8=3,'Hourly Demand and Generation'!L1706*'System Design'!$F$22)))</f>
        <v>781.96921084528742</v>
      </c>
      <c r="Q1706" s="32">
        <f t="shared" si="373"/>
        <v>0</v>
      </c>
      <c r="R1706" s="32">
        <f t="shared" si="376"/>
        <v>5400</v>
      </c>
      <c r="S1706" s="32">
        <f t="shared" si="377"/>
        <v>0</v>
      </c>
      <c r="T1706" s="32">
        <f t="shared" si="378"/>
        <v>21600</v>
      </c>
      <c r="U1706" s="32">
        <f t="shared" si="379"/>
        <v>0</v>
      </c>
      <c r="V1706" s="32">
        <f t="shared" si="374"/>
        <v>399.46921084528742</v>
      </c>
      <c r="W1706" s="32">
        <f t="shared" si="380"/>
        <v>399.46921084528742</v>
      </c>
      <c r="X1706" s="32">
        <f t="shared" si="381"/>
        <v>399.46921084528742</v>
      </c>
    </row>
    <row r="1707" spans="1:24" x14ac:dyDescent="0.25">
      <c r="A1707" s="2"/>
      <c r="B1707" s="2" t="s">
        <v>4</v>
      </c>
      <c r="C1707" s="2">
        <f t="shared" si="382"/>
        <v>71</v>
      </c>
      <c r="D1707" s="2">
        <f t="shared" si="383"/>
        <v>23</v>
      </c>
      <c r="E1707" s="2">
        <f t="shared" si="375"/>
        <v>1703</v>
      </c>
      <c r="F1707" s="11">
        <v>360</v>
      </c>
      <c r="G1707" s="9">
        <v>0</v>
      </c>
      <c r="H1707" s="9">
        <v>0</v>
      </c>
      <c r="I1707" s="9">
        <v>0</v>
      </c>
      <c r="J1707" s="9">
        <v>0.26340015523209698</v>
      </c>
      <c r="K1707" s="9">
        <v>0.26340015523209698</v>
      </c>
      <c r="L1707" s="9">
        <v>0.26340015523209698</v>
      </c>
      <c r="N1707" s="32">
        <f>IF('System Design'!$F$8=1,'Hourly Demand and Generation'!G1707*'System Design'!$F$21,IF('System Design'!$F$8=2,'Hourly Demand and Generation'!H1707*'System Design'!$F$21,IF('System Design'!$F$8=3,'Hourly Demand and Generation'!I1707*'System Design'!$F$21)))</f>
        <v>0</v>
      </c>
      <c r="O1707" s="32">
        <f>IF('System Design'!$F$8=1,'Hourly Demand and Generation'!J1707*'System Design'!$F$22,IF('System Design'!$F$8=2,'Hourly Demand and Generation'!K1707*'System Design'!$F$22,IF('System Design'!$F$8=3,'Hourly Demand and Generation'!L1707*'System Design'!$F$22)))</f>
        <v>658.50038808024249</v>
      </c>
      <c r="Q1707" s="32">
        <f t="shared" si="373"/>
        <v>0</v>
      </c>
      <c r="R1707" s="32">
        <f t="shared" si="376"/>
        <v>5400</v>
      </c>
      <c r="S1707" s="32">
        <f t="shared" si="377"/>
        <v>0</v>
      </c>
      <c r="T1707" s="32">
        <f t="shared" si="378"/>
        <v>21600</v>
      </c>
      <c r="U1707" s="32">
        <f t="shared" si="379"/>
        <v>0</v>
      </c>
      <c r="V1707" s="32">
        <f t="shared" si="374"/>
        <v>298.50038808024249</v>
      </c>
      <c r="W1707" s="32">
        <f t="shared" si="380"/>
        <v>298.50038808024249</v>
      </c>
      <c r="X1707" s="32">
        <f t="shared" si="381"/>
        <v>298.50038808024249</v>
      </c>
    </row>
    <row r="1708" spans="1:24" x14ac:dyDescent="0.25">
      <c r="A1708" s="2"/>
      <c r="B1708" s="2" t="s">
        <v>4</v>
      </c>
      <c r="C1708" s="2">
        <f t="shared" si="382"/>
        <v>71</v>
      </c>
      <c r="D1708" s="2">
        <f t="shared" si="383"/>
        <v>24</v>
      </c>
      <c r="E1708" s="2">
        <f t="shared" si="375"/>
        <v>1704</v>
      </c>
      <c r="F1708" s="11">
        <v>315</v>
      </c>
      <c r="G1708" s="9">
        <v>0</v>
      </c>
      <c r="H1708" s="9">
        <v>0</v>
      </c>
      <c r="I1708" s="9">
        <v>0</v>
      </c>
      <c r="J1708" s="9">
        <v>0.26340015523209698</v>
      </c>
      <c r="K1708" s="9">
        <v>0.26340015523209698</v>
      </c>
      <c r="L1708" s="9">
        <v>0.26340015523209698</v>
      </c>
      <c r="N1708" s="32">
        <f>IF('System Design'!$F$8=1,'Hourly Demand and Generation'!G1708*'System Design'!$F$21,IF('System Design'!$F$8=2,'Hourly Demand and Generation'!H1708*'System Design'!$F$21,IF('System Design'!$F$8=3,'Hourly Demand and Generation'!I1708*'System Design'!$F$21)))</f>
        <v>0</v>
      </c>
      <c r="O1708" s="32">
        <f>IF('System Design'!$F$8=1,'Hourly Demand and Generation'!J1708*'System Design'!$F$22,IF('System Design'!$F$8=2,'Hourly Demand and Generation'!K1708*'System Design'!$F$22,IF('System Design'!$F$8=3,'Hourly Demand and Generation'!L1708*'System Design'!$F$22)))</f>
        <v>658.50038808024249</v>
      </c>
      <c r="Q1708" s="32">
        <f t="shared" si="373"/>
        <v>0</v>
      </c>
      <c r="R1708" s="32">
        <f t="shared" si="376"/>
        <v>5400</v>
      </c>
      <c r="S1708" s="32">
        <f t="shared" si="377"/>
        <v>0</v>
      </c>
      <c r="T1708" s="32">
        <f t="shared" si="378"/>
        <v>21600</v>
      </c>
      <c r="U1708" s="32">
        <f t="shared" si="379"/>
        <v>0</v>
      </c>
      <c r="V1708" s="32">
        <f t="shared" si="374"/>
        <v>343.50038808024249</v>
      </c>
      <c r="W1708" s="32">
        <f t="shared" si="380"/>
        <v>343.50038808024249</v>
      </c>
      <c r="X1708" s="32">
        <f t="shared" si="381"/>
        <v>343.50038808024249</v>
      </c>
    </row>
    <row r="1709" spans="1:24" x14ac:dyDescent="0.25">
      <c r="A1709" s="2"/>
      <c r="B1709" s="2" t="s">
        <v>4</v>
      </c>
      <c r="C1709" s="2">
        <f>C1708+1</f>
        <v>72</v>
      </c>
      <c r="D1709" s="2">
        <v>1</v>
      </c>
      <c r="E1709" s="2">
        <f t="shared" si="375"/>
        <v>1705</v>
      </c>
      <c r="F1709" s="11">
        <v>270</v>
      </c>
      <c r="G1709" s="9">
        <v>0</v>
      </c>
      <c r="H1709" s="9">
        <v>0</v>
      </c>
      <c r="I1709" s="9">
        <v>0</v>
      </c>
      <c r="J1709" s="9">
        <v>0.16404029807148199</v>
      </c>
      <c r="K1709" s="9">
        <v>0.43</v>
      </c>
      <c r="L1709" s="9">
        <v>0.43</v>
      </c>
      <c r="N1709" s="32">
        <f>IF('System Design'!$F$8=1,'Hourly Demand and Generation'!G1709*'System Design'!$F$21,IF('System Design'!$F$8=2,'Hourly Demand and Generation'!H1709*'System Design'!$F$21,IF('System Design'!$F$8=3,'Hourly Demand and Generation'!I1709*'System Design'!$F$21)))</f>
        <v>0</v>
      </c>
      <c r="O1709" s="32">
        <f>IF('System Design'!$F$8=1,'Hourly Demand and Generation'!J1709*'System Design'!$F$22,IF('System Design'!$F$8=2,'Hourly Demand and Generation'!K1709*'System Design'!$F$22,IF('System Design'!$F$8=3,'Hourly Demand and Generation'!L1709*'System Design'!$F$22)))</f>
        <v>1075</v>
      </c>
      <c r="Q1709" s="32">
        <f t="shared" si="373"/>
        <v>0</v>
      </c>
      <c r="R1709" s="32">
        <f t="shared" si="376"/>
        <v>5400</v>
      </c>
      <c r="S1709" s="32">
        <f t="shared" si="377"/>
        <v>0</v>
      </c>
      <c r="T1709" s="32">
        <f t="shared" si="378"/>
        <v>21600</v>
      </c>
      <c r="U1709" s="32">
        <f t="shared" si="379"/>
        <v>0</v>
      </c>
      <c r="V1709" s="32">
        <f t="shared" si="374"/>
        <v>805</v>
      </c>
      <c r="W1709" s="32">
        <f t="shared" si="380"/>
        <v>805</v>
      </c>
      <c r="X1709" s="32">
        <f t="shared" si="381"/>
        <v>805</v>
      </c>
    </row>
    <row r="1710" spans="1:24" x14ac:dyDescent="0.25">
      <c r="A1710" s="2"/>
      <c r="B1710" s="2" t="s">
        <v>4</v>
      </c>
      <c r="C1710" s="2">
        <f>C1709</f>
        <v>72</v>
      </c>
      <c r="D1710" s="2">
        <f>D1709+1</f>
        <v>2</v>
      </c>
      <c r="E1710" s="2">
        <f t="shared" si="375"/>
        <v>1706</v>
      </c>
      <c r="F1710" s="11">
        <v>247.5</v>
      </c>
      <c r="G1710" s="9">
        <v>0</v>
      </c>
      <c r="H1710" s="9">
        <v>0</v>
      </c>
      <c r="I1710" s="9">
        <v>0</v>
      </c>
      <c r="J1710" s="9">
        <v>0.14763626826433399</v>
      </c>
      <c r="K1710" s="9">
        <v>0.38700000000000001</v>
      </c>
      <c r="L1710" s="9">
        <v>0.38700000000000001</v>
      </c>
      <c r="N1710" s="32">
        <f>IF('System Design'!$F$8=1,'Hourly Demand and Generation'!G1710*'System Design'!$F$21,IF('System Design'!$F$8=2,'Hourly Demand and Generation'!H1710*'System Design'!$F$21,IF('System Design'!$F$8=3,'Hourly Demand and Generation'!I1710*'System Design'!$F$21)))</f>
        <v>0</v>
      </c>
      <c r="O1710" s="32">
        <f>IF('System Design'!$F$8=1,'Hourly Demand and Generation'!J1710*'System Design'!$F$22,IF('System Design'!$F$8=2,'Hourly Demand and Generation'!K1710*'System Design'!$F$22,IF('System Design'!$F$8=3,'Hourly Demand and Generation'!L1710*'System Design'!$F$22)))</f>
        <v>967.5</v>
      </c>
      <c r="Q1710" s="32">
        <f t="shared" si="373"/>
        <v>0</v>
      </c>
      <c r="R1710" s="32">
        <f t="shared" si="376"/>
        <v>5400</v>
      </c>
      <c r="S1710" s="32">
        <f t="shared" si="377"/>
        <v>0</v>
      </c>
      <c r="T1710" s="32">
        <f t="shared" si="378"/>
        <v>21600</v>
      </c>
      <c r="U1710" s="32">
        <f t="shared" si="379"/>
        <v>0</v>
      </c>
      <c r="V1710" s="32">
        <f t="shared" si="374"/>
        <v>720</v>
      </c>
      <c r="W1710" s="32">
        <f t="shared" si="380"/>
        <v>720</v>
      </c>
      <c r="X1710" s="32">
        <f t="shared" si="381"/>
        <v>720</v>
      </c>
    </row>
    <row r="1711" spans="1:24" x14ac:dyDescent="0.25">
      <c r="A1711" s="2"/>
      <c r="B1711" s="2" t="s">
        <v>4</v>
      </c>
      <c r="C1711" s="2">
        <f t="shared" ref="C1711:C1732" si="384">C1710</f>
        <v>72</v>
      </c>
      <c r="D1711" s="2">
        <f t="shared" ref="D1711:D1732" si="385">D1710+1</f>
        <v>3</v>
      </c>
      <c r="E1711" s="2">
        <f t="shared" si="375"/>
        <v>1707</v>
      </c>
      <c r="F1711" s="11">
        <v>225</v>
      </c>
      <c r="G1711" s="9">
        <v>0</v>
      </c>
      <c r="H1711" s="9">
        <v>0</v>
      </c>
      <c r="I1711" s="9">
        <v>0</v>
      </c>
      <c r="J1711" s="9">
        <v>0.14763626826433399</v>
      </c>
      <c r="K1711" s="9">
        <v>0.38700000000000001</v>
      </c>
      <c r="L1711" s="9">
        <v>0.38700000000000001</v>
      </c>
      <c r="N1711" s="32">
        <f>IF('System Design'!$F$8=1,'Hourly Demand and Generation'!G1711*'System Design'!$F$21,IF('System Design'!$F$8=2,'Hourly Demand and Generation'!H1711*'System Design'!$F$21,IF('System Design'!$F$8=3,'Hourly Demand and Generation'!I1711*'System Design'!$F$21)))</f>
        <v>0</v>
      </c>
      <c r="O1711" s="32">
        <f>IF('System Design'!$F$8=1,'Hourly Demand and Generation'!J1711*'System Design'!$F$22,IF('System Design'!$F$8=2,'Hourly Demand and Generation'!K1711*'System Design'!$F$22,IF('System Design'!$F$8=3,'Hourly Demand and Generation'!L1711*'System Design'!$F$22)))</f>
        <v>967.5</v>
      </c>
      <c r="Q1711" s="32">
        <f t="shared" si="373"/>
        <v>0</v>
      </c>
      <c r="R1711" s="32">
        <f t="shared" si="376"/>
        <v>5400</v>
      </c>
      <c r="S1711" s="32">
        <f t="shared" si="377"/>
        <v>0</v>
      </c>
      <c r="T1711" s="32">
        <f t="shared" si="378"/>
        <v>21600</v>
      </c>
      <c r="U1711" s="32">
        <f t="shared" si="379"/>
        <v>0</v>
      </c>
      <c r="V1711" s="32">
        <f t="shared" si="374"/>
        <v>742.5</v>
      </c>
      <c r="W1711" s="32">
        <f t="shared" si="380"/>
        <v>742.5</v>
      </c>
      <c r="X1711" s="32">
        <f t="shared" si="381"/>
        <v>742.5</v>
      </c>
    </row>
    <row r="1712" spans="1:24" x14ac:dyDescent="0.25">
      <c r="A1712" s="2"/>
      <c r="B1712" s="2" t="s">
        <v>4</v>
      </c>
      <c r="C1712" s="2">
        <f t="shared" si="384"/>
        <v>72</v>
      </c>
      <c r="D1712" s="2">
        <f t="shared" si="385"/>
        <v>4</v>
      </c>
      <c r="E1712" s="2">
        <f t="shared" si="375"/>
        <v>1708</v>
      </c>
      <c r="F1712" s="11">
        <v>270</v>
      </c>
      <c r="G1712" s="9">
        <v>0</v>
      </c>
      <c r="H1712" s="9">
        <v>0</v>
      </c>
      <c r="I1712" s="9">
        <v>0</v>
      </c>
      <c r="J1712" s="9">
        <v>0.16404029807148199</v>
      </c>
      <c r="K1712" s="9">
        <v>0.43</v>
      </c>
      <c r="L1712" s="9">
        <v>0.43</v>
      </c>
      <c r="N1712" s="32">
        <f>IF('System Design'!$F$8=1,'Hourly Demand and Generation'!G1712*'System Design'!$F$21,IF('System Design'!$F$8=2,'Hourly Demand and Generation'!H1712*'System Design'!$F$21,IF('System Design'!$F$8=3,'Hourly Demand and Generation'!I1712*'System Design'!$F$21)))</f>
        <v>0</v>
      </c>
      <c r="O1712" s="32">
        <f>IF('System Design'!$F$8=1,'Hourly Demand and Generation'!J1712*'System Design'!$F$22,IF('System Design'!$F$8=2,'Hourly Demand and Generation'!K1712*'System Design'!$F$22,IF('System Design'!$F$8=3,'Hourly Demand and Generation'!L1712*'System Design'!$F$22)))</f>
        <v>1075</v>
      </c>
      <c r="Q1712" s="32">
        <f t="shared" si="373"/>
        <v>0</v>
      </c>
      <c r="R1712" s="32">
        <f t="shared" si="376"/>
        <v>5400</v>
      </c>
      <c r="S1712" s="32">
        <f t="shared" si="377"/>
        <v>0</v>
      </c>
      <c r="T1712" s="32">
        <f t="shared" si="378"/>
        <v>21600</v>
      </c>
      <c r="U1712" s="32">
        <f t="shared" si="379"/>
        <v>0</v>
      </c>
      <c r="V1712" s="32">
        <f t="shared" si="374"/>
        <v>805</v>
      </c>
      <c r="W1712" s="32">
        <f t="shared" si="380"/>
        <v>805</v>
      </c>
      <c r="X1712" s="32">
        <f t="shared" si="381"/>
        <v>805</v>
      </c>
    </row>
    <row r="1713" spans="1:24" x14ac:dyDescent="0.25">
      <c r="A1713" s="2"/>
      <c r="B1713" s="2" t="s">
        <v>4</v>
      </c>
      <c r="C1713" s="2">
        <f t="shared" si="384"/>
        <v>72</v>
      </c>
      <c r="D1713" s="2">
        <f t="shared" si="385"/>
        <v>5</v>
      </c>
      <c r="E1713" s="2">
        <f t="shared" si="375"/>
        <v>1709</v>
      </c>
      <c r="F1713" s="11">
        <v>292.5</v>
      </c>
      <c r="G1713" s="9">
        <v>0</v>
      </c>
      <c r="H1713" s="9">
        <v>2.5600000000000001E-2</v>
      </c>
      <c r="I1713" s="9">
        <v>5.1200000000000002E-2</v>
      </c>
      <c r="J1713" s="9">
        <v>0.13123223845718601</v>
      </c>
      <c r="K1713" s="9">
        <v>0.34399999999999997</v>
      </c>
      <c r="L1713" s="9">
        <v>0.34399999999999997</v>
      </c>
      <c r="N1713" s="32">
        <f>IF('System Design'!$F$8=1,'Hourly Demand and Generation'!G1713*'System Design'!$F$21,IF('System Design'!$F$8=2,'Hourly Demand and Generation'!H1713*'System Design'!$F$21,IF('System Design'!$F$8=3,'Hourly Demand and Generation'!I1713*'System Design'!$F$21)))</f>
        <v>25.6</v>
      </c>
      <c r="O1713" s="32">
        <f>IF('System Design'!$F$8=1,'Hourly Demand and Generation'!J1713*'System Design'!$F$22,IF('System Design'!$F$8=2,'Hourly Demand and Generation'!K1713*'System Design'!$F$22,IF('System Design'!$F$8=3,'Hourly Demand and Generation'!L1713*'System Design'!$F$22)))</f>
        <v>859.99999999999989</v>
      </c>
      <c r="Q1713" s="32">
        <f t="shared" si="373"/>
        <v>0</v>
      </c>
      <c r="R1713" s="32">
        <f t="shared" si="376"/>
        <v>5400</v>
      </c>
      <c r="S1713" s="32">
        <f t="shared" si="377"/>
        <v>0</v>
      </c>
      <c r="T1713" s="32">
        <f t="shared" si="378"/>
        <v>21600</v>
      </c>
      <c r="U1713" s="32">
        <f t="shared" si="379"/>
        <v>0</v>
      </c>
      <c r="V1713" s="32">
        <f t="shared" si="374"/>
        <v>593.09999999999991</v>
      </c>
      <c r="W1713" s="32">
        <f t="shared" si="380"/>
        <v>593.09999999999991</v>
      </c>
      <c r="X1713" s="32">
        <f t="shared" si="381"/>
        <v>593.09999999999991</v>
      </c>
    </row>
    <row r="1714" spans="1:24" x14ac:dyDescent="0.25">
      <c r="A1714" s="2"/>
      <c r="B1714" s="2" t="s">
        <v>4</v>
      </c>
      <c r="C1714" s="2">
        <f t="shared" si="384"/>
        <v>72</v>
      </c>
      <c r="D1714" s="2">
        <f t="shared" si="385"/>
        <v>6</v>
      </c>
      <c r="E1714" s="2">
        <f t="shared" si="375"/>
        <v>1710</v>
      </c>
      <c r="F1714" s="11">
        <v>315</v>
      </c>
      <c r="G1714" s="9">
        <v>5.1200000000000002E-2</v>
      </c>
      <c r="H1714" s="9">
        <v>0.08</v>
      </c>
      <c r="I1714" s="9">
        <v>0.10879999999999999</v>
      </c>
      <c r="J1714" s="9">
        <v>0.13123223845718601</v>
      </c>
      <c r="K1714" s="9">
        <v>0.34399999999999997</v>
      </c>
      <c r="L1714" s="9">
        <v>0.34399999999999997</v>
      </c>
      <c r="N1714" s="32">
        <f>IF('System Design'!$F$8=1,'Hourly Demand and Generation'!G1714*'System Design'!$F$21,IF('System Design'!$F$8=2,'Hourly Demand and Generation'!H1714*'System Design'!$F$21,IF('System Design'!$F$8=3,'Hourly Demand and Generation'!I1714*'System Design'!$F$21)))</f>
        <v>54.4</v>
      </c>
      <c r="O1714" s="32">
        <f>IF('System Design'!$F$8=1,'Hourly Demand and Generation'!J1714*'System Design'!$F$22,IF('System Design'!$F$8=2,'Hourly Demand and Generation'!K1714*'System Design'!$F$22,IF('System Design'!$F$8=3,'Hourly Demand and Generation'!L1714*'System Design'!$F$22)))</f>
        <v>859.99999999999989</v>
      </c>
      <c r="Q1714" s="32">
        <f t="shared" si="373"/>
        <v>0</v>
      </c>
      <c r="R1714" s="32">
        <f t="shared" si="376"/>
        <v>5400</v>
      </c>
      <c r="S1714" s="32">
        <f t="shared" si="377"/>
        <v>0</v>
      </c>
      <c r="T1714" s="32">
        <f t="shared" si="378"/>
        <v>21600</v>
      </c>
      <c r="U1714" s="32">
        <f t="shared" si="379"/>
        <v>0</v>
      </c>
      <c r="V1714" s="32">
        <f t="shared" si="374"/>
        <v>599.39999999999986</v>
      </c>
      <c r="W1714" s="32">
        <f t="shared" si="380"/>
        <v>599.39999999999986</v>
      </c>
      <c r="X1714" s="32">
        <f t="shared" si="381"/>
        <v>599.39999999999986</v>
      </c>
    </row>
    <row r="1715" spans="1:24" x14ac:dyDescent="0.25">
      <c r="A1715" s="2"/>
      <c r="B1715" s="2" t="s">
        <v>4</v>
      </c>
      <c r="C1715" s="2">
        <f t="shared" si="384"/>
        <v>72</v>
      </c>
      <c r="D1715" s="2">
        <f t="shared" si="385"/>
        <v>7</v>
      </c>
      <c r="E1715" s="2">
        <f t="shared" si="375"/>
        <v>1711</v>
      </c>
      <c r="F1715" s="11">
        <v>337.5</v>
      </c>
      <c r="G1715" s="9">
        <v>0.10879999999999999</v>
      </c>
      <c r="H1715" s="9">
        <v>0.13439999999999999</v>
      </c>
      <c r="I1715" s="9">
        <v>0.16</v>
      </c>
      <c r="J1715" s="9">
        <v>0.14763626826433399</v>
      </c>
      <c r="K1715" s="9">
        <v>0.38700000000000001</v>
      </c>
      <c r="L1715" s="9">
        <v>0.38700000000000001</v>
      </c>
      <c r="N1715" s="32">
        <f>IF('System Design'!$F$8=1,'Hourly Demand and Generation'!G1715*'System Design'!$F$21,IF('System Design'!$F$8=2,'Hourly Demand and Generation'!H1715*'System Design'!$F$21,IF('System Design'!$F$8=3,'Hourly Demand and Generation'!I1715*'System Design'!$F$21)))</f>
        <v>80</v>
      </c>
      <c r="O1715" s="32">
        <f>IF('System Design'!$F$8=1,'Hourly Demand and Generation'!J1715*'System Design'!$F$22,IF('System Design'!$F$8=2,'Hourly Demand and Generation'!K1715*'System Design'!$F$22,IF('System Design'!$F$8=3,'Hourly Demand and Generation'!L1715*'System Design'!$F$22)))</f>
        <v>967.5</v>
      </c>
      <c r="Q1715" s="32">
        <f t="shared" si="373"/>
        <v>0</v>
      </c>
      <c r="R1715" s="32">
        <f t="shared" si="376"/>
        <v>5400</v>
      </c>
      <c r="S1715" s="32">
        <f t="shared" si="377"/>
        <v>0</v>
      </c>
      <c r="T1715" s="32">
        <f t="shared" si="378"/>
        <v>21600</v>
      </c>
      <c r="U1715" s="32">
        <f t="shared" si="379"/>
        <v>0</v>
      </c>
      <c r="V1715" s="32">
        <f t="shared" si="374"/>
        <v>710</v>
      </c>
      <c r="W1715" s="32">
        <f t="shared" si="380"/>
        <v>710</v>
      </c>
      <c r="X1715" s="32">
        <f t="shared" si="381"/>
        <v>710</v>
      </c>
    </row>
    <row r="1716" spans="1:24" x14ac:dyDescent="0.25">
      <c r="A1716" s="2"/>
      <c r="B1716" s="2" t="s">
        <v>4</v>
      </c>
      <c r="C1716" s="2">
        <f t="shared" si="384"/>
        <v>72</v>
      </c>
      <c r="D1716" s="2">
        <f t="shared" si="385"/>
        <v>8</v>
      </c>
      <c r="E1716" s="2">
        <f t="shared" si="375"/>
        <v>1712</v>
      </c>
      <c r="F1716" s="11">
        <v>360</v>
      </c>
      <c r="G1716" s="9">
        <v>0.2112</v>
      </c>
      <c r="H1716" s="9">
        <v>0.24</v>
      </c>
      <c r="I1716" s="9">
        <v>0.26879999999999998</v>
      </c>
      <c r="J1716" s="9">
        <v>0.14763626826433399</v>
      </c>
      <c r="K1716" s="9">
        <v>0.38700000000000001</v>
      </c>
      <c r="L1716" s="9">
        <v>0.38700000000000001</v>
      </c>
      <c r="N1716" s="32">
        <f>IF('System Design'!$F$8=1,'Hourly Demand and Generation'!G1716*'System Design'!$F$21,IF('System Design'!$F$8=2,'Hourly Demand and Generation'!H1716*'System Design'!$F$21,IF('System Design'!$F$8=3,'Hourly Demand and Generation'!I1716*'System Design'!$F$21)))</f>
        <v>134.4</v>
      </c>
      <c r="O1716" s="32">
        <f>IF('System Design'!$F$8=1,'Hourly Demand and Generation'!J1716*'System Design'!$F$22,IF('System Design'!$F$8=2,'Hourly Demand and Generation'!K1716*'System Design'!$F$22,IF('System Design'!$F$8=3,'Hourly Demand and Generation'!L1716*'System Design'!$F$22)))</f>
        <v>967.5</v>
      </c>
      <c r="Q1716" s="32">
        <f t="shared" si="373"/>
        <v>0</v>
      </c>
      <c r="R1716" s="32">
        <f t="shared" si="376"/>
        <v>5400</v>
      </c>
      <c r="S1716" s="32">
        <f t="shared" si="377"/>
        <v>0</v>
      </c>
      <c r="T1716" s="32">
        <f t="shared" si="378"/>
        <v>21600</v>
      </c>
      <c r="U1716" s="32">
        <f t="shared" si="379"/>
        <v>0</v>
      </c>
      <c r="V1716" s="32">
        <f t="shared" si="374"/>
        <v>741.90000000000009</v>
      </c>
      <c r="W1716" s="32">
        <f t="shared" si="380"/>
        <v>741.90000000000009</v>
      </c>
      <c r="X1716" s="32">
        <f t="shared" si="381"/>
        <v>741.90000000000009</v>
      </c>
    </row>
    <row r="1717" spans="1:24" x14ac:dyDescent="0.25">
      <c r="A1717" s="2"/>
      <c r="B1717" s="2" t="s">
        <v>4</v>
      </c>
      <c r="C1717" s="2">
        <f t="shared" si="384"/>
        <v>72</v>
      </c>
      <c r="D1717" s="2">
        <f t="shared" si="385"/>
        <v>9</v>
      </c>
      <c r="E1717" s="2">
        <f t="shared" si="375"/>
        <v>1713</v>
      </c>
      <c r="F1717" s="11">
        <v>360</v>
      </c>
      <c r="G1717" s="9">
        <v>0.32</v>
      </c>
      <c r="H1717" s="9">
        <v>0.34560000000000002</v>
      </c>
      <c r="I1717" s="9">
        <v>0.37119999999999997</v>
      </c>
      <c r="J1717" s="9">
        <v>0.13123223845718601</v>
      </c>
      <c r="K1717" s="9">
        <v>0.34399999999999997</v>
      </c>
      <c r="L1717" s="9">
        <v>0.34399999999999997</v>
      </c>
      <c r="N1717" s="32">
        <f>IF('System Design'!$F$8=1,'Hourly Demand and Generation'!G1717*'System Design'!$F$21,IF('System Design'!$F$8=2,'Hourly Demand and Generation'!H1717*'System Design'!$F$21,IF('System Design'!$F$8=3,'Hourly Demand and Generation'!I1717*'System Design'!$F$21)))</f>
        <v>185.6</v>
      </c>
      <c r="O1717" s="32">
        <f>IF('System Design'!$F$8=1,'Hourly Demand and Generation'!J1717*'System Design'!$F$22,IF('System Design'!$F$8=2,'Hourly Demand and Generation'!K1717*'System Design'!$F$22,IF('System Design'!$F$8=3,'Hourly Demand and Generation'!L1717*'System Design'!$F$22)))</f>
        <v>859.99999999999989</v>
      </c>
      <c r="Q1717" s="32">
        <f t="shared" si="373"/>
        <v>0</v>
      </c>
      <c r="R1717" s="32">
        <f t="shared" si="376"/>
        <v>5400</v>
      </c>
      <c r="S1717" s="32">
        <f t="shared" si="377"/>
        <v>0</v>
      </c>
      <c r="T1717" s="32">
        <f t="shared" si="378"/>
        <v>21600</v>
      </c>
      <c r="U1717" s="32">
        <f t="shared" si="379"/>
        <v>0</v>
      </c>
      <c r="V1717" s="32">
        <f t="shared" si="374"/>
        <v>685.59999999999991</v>
      </c>
      <c r="W1717" s="32">
        <f t="shared" si="380"/>
        <v>685.59999999999991</v>
      </c>
      <c r="X1717" s="32">
        <f t="shared" si="381"/>
        <v>685.59999999999991</v>
      </c>
    </row>
    <row r="1718" spans="1:24" x14ac:dyDescent="0.25">
      <c r="A1718" s="2"/>
      <c r="B1718" s="2" t="s">
        <v>4</v>
      </c>
      <c r="C1718" s="2">
        <f t="shared" si="384"/>
        <v>72</v>
      </c>
      <c r="D1718" s="2">
        <f t="shared" si="385"/>
        <v>10</v>
      </c>
      <c r="E1718" s="2">
        <f t="shared" si="375"/>
        <v>1714</v>
      </c>
      <c r="F1718" s="11">
        <v>351</v>
      </c>
      <c r="G1718" s="9">
        <v>0.42880000000000001</v>
      </c>
      <c r="H1718" s="9">
        <v>0.45440000000000003</v>
      </c>
      <c r="I1718" s="9">
        <v>0.48</v>
      </c>
      <c r="J1718" s="9">
        <v>0.14763626826433399</v>
      </c>
      <c r="K1718" s="9">
        <v>0.38700000000000001</v>
      </c>
      <c r="L1718" s="9">
        <v>0.38700000000000001</v>
      </c>
      <c r="N1718" s="32">
        <f>IF('System Design'!$F$8=1,'Hourly Demand and Generation'!G1718*'System Design'!$F$21,IF('System Design'!$F$8=2,'Hourly Demand and Generation'!H1718*'System Design'!$F$21,IF('System Design'!$F$8=3,'Hourly Demand and Generation'!I1718*'System Design'!$F$21)))</f>
        <v>240</v>
      </c>
      <c r="O1718" s="32">
        <f>IF('System Design'!$F$8=1,'Hourly Demand and Generation'!J1718*'System Design'!$F$22,IF('System Design'!$F$8=2,'Hourly Demand and Generation'!K1718*'System Design'!$F$22,IF('System Design'!$F$8=3,'Hourly Demand and Generation'!L1718*'System Design'!$F$22)))</f>
        <v>967.5</v>
      </c>
      <c r="Q1718" s="32">
        <f t="shared" si="373"/>
        <v>0</v>
      </c>
      <c r="R1718" s="32">
        <f t="shared" si="376"/>
        <v>5400</v>
      </c>
      <c r="S1718" s="32">
        <f t="shared" si="377"/>
        <v>0</v>
      </c>
      <c r="T1718" s="32">
        <f t="shared" si="378"/>
        <v>21600</v>
      </c>
      <c r="U1718" s="32">
        <f t="shared" si="379"/>
        <v>0</v>
      </c>
      <c r="V1718" s="32">
        <f t="shared" si="374"/>
        <v>856.5</v>
      </c>
      <c r="W1718" s="32">
        <f t="shared" si="380"/>
        <v>856.5</v>
      </c>
      <c r="X1718" s="32">
        <f t="shared" si="381"/>
        <v>856.5</v>
      </c>
    </row>
    <row r="1719" spans="1:24" x14ac:dyDescent="0.25">
      <c r="A1719" s="2"/>
      <c r="B1719" s="2" t="s">
        <v>4</v>
      </c>
      <c r="C1719" s="2">
        <f t="shared" si="384"/>
        <v>72</v>
      </c>
      <c r="D1719" s="2">
        <f t="shared" si="385"/>
        <v>11</v>
      </c>
      <c r="E1719" s="2">
        <f t="shared" si="375"/>
        <v>1715</v>
      </c>
      <c r="F1719" s="11">
        <v>346.5</v>
      </c>
      <c r="G1719" s="9">
        <v>0.53120000000000001</v>
      </c>
      <c r="H1719" s="9">
        <v>0.56000000000000005</v>
      </c>
      <c r="I1719" s="9">
        <v>0.58879999999999999</v>
      </c>
      <c r="J1719" s="9">
        <v>0.13123223845718601</v>
      </c>
      <c r="K1719" s="9">
        <v>0.34399999999999997</v>
      </c>
      <c r="L1719" s="9">
        <v>0.34399999999999997</v>
      </c>
      <c r="N1719" s="32">
        <f>IF('System Design'!$F$8=1,'Hourly Demand and Generation'!G1719*'System Design'!$F$21,IF('System Design'!$F$8=2,'Hourly Demand and Generation'!H1719*'System Design'!$F$21,IF('System Design'!$F$8=3,'Hourly Demand and Generation'!I1719*'System Design'!$F$21)))</f>
        <v>294.39999999999998</v>
      </c>
      <c r="O1719" s="32">
        <f>IF('System Design'!$F$8=1,'Hourly Demand and Generation'!J1719*'System Design'!$F$22,IF('System Design'!$F$8=2,'Hourly Demand and Generation'!K1719*'System Design'!$F$22,IF('System Design'!$F$8=3,'Hourly Demand and Generation'!L1719*'System Design'!$F$22)))</f>
        <v>859.99999999999989</v>
      </c>
      <c r="Q1719" s="32">
        <f t="shared" si="373"/>
        <v>0</v>
      </c>
      <c r="R1719" s="32">
        <f t="shared" si="376"/>
        <v>5400</v>
      </c>
      <c r="S1719" s="32">
        <f t="shared" si="377"/>
        <v>0</v>
      </c>
      <c r="T1719" s="32">
        <f t="shared" si="378"/>
        <v>21600</v>
      </c>
      <c r="U1719" s="32">
        <f t="shared" si="379"/>
        <v>0</v>
      </c>
      <c r="V1719" s="32">
        <f t="shared" si="374"/>
        <v>807.89999999999986</v>
      </c>
      <c r="W1719" s="32">
        <f t="shared" si="380"/>
        <v>807.89999999999986</v>
      </c>
      <c r="X1719" s="32">
        <f t="shared" si="381"/>
        <v>807.89999999999986</v>
      </c>
    </row>
    <row r="1720" spans="1:24" x14ac:dyDescent="0.25">
      <c r="A1720" s="2"/>
      <c r="B1720" s="2" t="s">
        <v>4</v>
      </c>
      <c r="C1720" s="2">
        <f t="shared" si="384"/>
        <v>72</v>
      </c>
      <c r="D1720" s="2">
        <f t="shared" si="385"/>
        <v>12</v>
      </c>
      <c r="E1720" s="2">
        <f t="shared" si="375"/>
        <v>1716</v>
      </c>
      <c r="F1720" s="11">
        <v>346.5</v>
      </c>
      <c r="G1720" s="9">
        <v>0.64</v>
      </c>
      <c r="H1720" s="9">
        <v>0.64</v>
      </c>
      <c r="I1720" s="9">
        <v>0.64</v>
      </c>
      <c r="J1720" s="9">
        <v>0.123030223553612</v>
      </c>
      <c r="K1720" s="9">
        <v>0.32250000000000001</v>
      </c>
      <c r="L1720" s="9">
        <v>0.32250000000000001</v>
      </c>
      <c r="N1720" s="32">
        <f>IF('System Design'!$F$8=1,'Hourly Demand and Generation'!G1720*'System Design'!$F$21,IF('System Design'!$F$8=2,'Hourly Demand and Generation'!H1720*'System Design'!$F$21,IF('System Design'!$F$8=3,'Hourly Demand and Generation'!I1720*'System Design'!$F$21)))</f>
        <v>320</v>
      </c>
      <c r="O1720" s="32">
        <f>IF('System Design'!$F$8=1,'Hourly Demand and Generation'!J1720*'System Design'!$F$22,IF('System Design'!$F$8=2,'Hourly Demand and Generation'!K1720*'System Design'!$F$22,IF('System Design'!$F$8=3,'Hourly Demand and Generation'!L1720*'System Design'!$F$22)))</f>
        <v>806.25</v>
      </c>
      <c r="Q1720" s="32">
        <f t="shared" si="373"/>
        <v>0</v>
      </c>
      <c r="R1720" s="32">
        <f t="shared" si="376"/>
        <v>5400</v>
      </c>
      <c r="S1720" s="32">
        <f t="shared" si="377"/>
        <v>0</v>
      </c>
      <c r="T1720" s="32">
        <f t="shared" si="378"/>
        <v>21600</v>
      </c>
      <c r="U1720" s="32">
        <f t="shared" si="379"/>
        <v>0</v>
      </c>
      <c r="V1720" s="32">
        <f t="shared" si="374"/>
        <v>779.75</v>
      </c>
      <c r="W1720" s="32">
        <f t="shared" si="380"/>
        <v>779.75</v>
      </c>
      <c r="X1720" s="32">
        <f t="shared" si="381"/>
        <v>779.75</v>
      </c>
    </row>
    <row r="1721" spans="1:24" x14ac:dyDescent="0.25">
      <c r="A1721" s="2"/>
      <c r="B1721" s="2" t="s">
        <v>4</v>
      </c>
      <c r="C1721" s="2">
        <f t="shared" si="384"/>
        <v>72</v>
      </c>
      <c r="D1721" s="2">
        <f t="shared" si="385"/>
        <v>13</v>
      </c>
      <c r="E1721" s="2">
        <f t="shared" si="375"/>
        <v>1717</v>
      </c>
      <c r="F1721" s="11">
        <v>360</v>
      </c>
      <c r="G1721" s="9">
        <v>0.53120000000000001</v>
      </c>
      <c r="H1721" s="9">
        <v>0.56000000000000005</v>
      </c>
      <c r="I1721" s="9">
        <v>0.58879999999999999</v>
      </c>
      <c r="J1721" s="9">
        <v>0.13123223845718601</v>
      </c>
      <c r="K1721" s="9">
        <v>0.34399999999999997</v>
      </c>
      <c r="L1721" s="9">
        <v>0.34399999999999997</v>
      </c>
      <c r="N1721" s="32">
        <f>IF('System Design'!$F$8=1,'Hourly Demand and Generation'!G1721*'System Design'!$F$21,IF('System Design'!$F$8=2,'Hourly Demand and Generation'!H1721*'System Design'!$F$21,IF('System Design'!$F$8=3,'Hourly Demand and Generation'!I1721*'System Design'!$F$21)))</f>
        <v>294.39999999999998</v>
      </c>
      <c r="O1721" s="32">
        <f>IF('System Design'!$F$8=1,'Hourly Demand and Generation'!J1721*'System Design'!$F$22,IF('System Design'!$F$8=2,'Hourly Demand and Generation'!K1721*'System Design'!$F$22,IF('System Design'!$F$8=3,'Hourly Demand and Generation'!L1721*'System Design'!$F$22)))</f>
        <v>859.99999999999989</v>
      </c>
      <c r="Q1721" s="32">
        <f t="shared" si="373"/>
        <v>0</v>
      </c>
      <c r="R1721" s="32">
        <f t="shared" si="376"/>
        <v>5400</v>
      </c>
      <c r="S1721" s="32">
        <f t="shared" si="377"/>
        <v>0</v>
      </c>
      <c r="T1721" s="32">
        <f t="shared" si="378"/>
        <v>21600</v>
      </c>
      <c r="U1721" s="32">
        <f t="shared" si="379"/>
        <v>0</v>
      </c>
      <c r="V1721" s="32">
        <f t="shared" si="374"/>
        <v>794.39999999999986</v>
      </c>
      <c r="W1721" s="32">
        <f t="shared" si="380"/>
        <v>794.39999999999986</v>
      </c>
      <c r="X1721" s="32">
        <f t="shared" si="381"/>
        <v>794.39999999999986</v>
      </c>
    </row>
    <row r="1722" spans="1:24" x14ac:dyDescent="0.25">
      <c r="A1722" s="2"/>
      <c r="B1722" s="2" t="s">
        <v>4</v>
      </c>
      <c r="C1722" s="2">
        <f t="shared" si="384"/>
        <v>72</v>
      </c>
      <c r="D1722" s="2">
        <f t="shared" si="385"/>
        <v>14</v>
      </c>
      <c r="E1722" s="2">
        <f t="shared" si="375"/>
        <v>1718</v>
      </c>
      <c r="F1722" s="11">
        <v>360</v>
      </c>
      <c r="G1722" s="9">
        <v>0.42880000000000001</v>
      </c>
      <c r="H1722" s="9">
        <v>0.45440000000000003</v>
      </c>
      <c r="I1722" s="9">
        <v>0.48</v>
      </c>
      <c r="J1722" s="9">
        <v>0.13943425336076001</v>
      </c>
      <c r="K1722" s="9">
        <v>0.36549999999999999</v>
      </c>
      <c r="L1722" s="9">
        <v>0.36549999999999999</v>
      </c>
      <c r="N1722" s="32">
        <f>IF('System Design'!$F$8=1,'Hourly Demand and Generation'!G1722*'System Design'!$F$21,IF('System Design'!$F$8=2,'Hourly Demand and Generation'!H1722*'System Design'!$F$21,IF('System Design'!$F$8=3,'Hourly Demand and Generation'!I1722*'System Design'!$F$21)))</f>
        <v>240</v>
      </c>
      <c r="O1722" s="32">
        <f>IF('System Design'!$F$8=1,'Hourly Demand and Generation'!J1722*'System Design'!$F$22,IF('System Design'!$F$8=2,'Hourly Demand and Generation'!K1722*'System Design'!$F$22,IF('System Design'!$F$8=3,'Hourly Demand and Generation'!L1722*'System Design'!$F$22)))</f>
        <v>913.75</v>
      </c>
      <c r="Q1722" s="32">
        <f t="shared" si="373"/>
        <v>0</v>
      </c>
      <c r="R1722" s="32">
        <f t="shared" si="376"/>
        <v>5400</v>
      </c>
      <c r="S1722" s="32">
        <f t="shared" si="377"/>
        <v>0</v>
      </c>
      <c r="T1722" s="32">
        <f t="shared" si="378"/>
        <v>21600</v>
      </c>
      <c r="U1722" s="32">
        <f t="shared" si="379"/>
        <v>0</v>
      </c>
      <c r="V1722" s="32">
        <f t="shared" si="374"/>
        <v>793.75</v>
      </c>
      <c r="W1722" s="32">
        <f t="shared" si="380"/>
        <v>793.75</v>
      </c>
      <c r="X1722" s="32">
        <f t="shared" si="381"/>
        <v>793.75</v>
      </c>
    </row>
    <row r="1723" spans="1:24" x14ac:dyDescent="0.25">
      <c r="A1723" s="2"/>
      <c r="B1723" s="2" t="s">
        <v>4</v>
      </c>
      <c r="C1723" s="2">
        <f t="shared" si="384"/>
        <v>72</v>
      </c>
      <c r="D1723" s="2">
        <f t="shared" si="385"/>
        <v>15</v>
      </c>
      <c r="E1723" s="2">
        <f t="shared" si="375"/>
        <v>1719</v>
      </c>
      <c r="F1723" s="11">
        <v>382.5</v>
      </c>
      <c r="G1723" s="9">
        <v>0.32</v>
      </c>
      <c r="H1723" s="9">
        <v>0.34560000000000002</v>
      </c>
      <c r="I1723" s="9">
        <v>0.37119999999999997</v>
      </c>
      <c r="J1723" s="9">
        <v>0.14763626826433399</v>
      </c>
      <c r="K1723" s="9">
        <v>0.38700000000000001</v>
      </c>
      <c r="L1723" s="9">
        <v>0.38700000000000001</v>
      </c>
      <c r="N1723" s="32">
        <f>IF('System Design'!$F$8=1,'Hourly Demand and Generation'!G1723*'System Design'!$F$21,IF('System Design'!$F$8=2,'Hourly Demand and Generation'!H1723*'System Design'!$F$21,IF('System Design'!$F$8=3,'Hourly Demand and Generation'!I1723*'System Design'!$F$21)))</f>
        <v>185.6</v>
      </c>
      <c r="O1723" s="32">
        <f>IF('System Design'!$F$8=1,'Hourly Demand and Generation'!J1723*'System Design'!$F$22,IF('System Design'!$F$8=2,'Hourly Demand and Generation'!K1723*'System Design'!$F$22,IF('System Design'!$F$8=3,'Hourly Demand and Generation'!L1723*'System Design'!$F$22)))</f>
        <v>967.5</v>
      </c>
      <c r="Q1723" s="32">
        <f t="shared" si="373"/>
        <v>0</v>
      </c>
      <c r="R1723" s="32">
        <f t="shared" si="376"/>
        <v>5400</v>
      </c>
      <c r="S1723" s="32">
        <f t="shared" si="377"/>
        <v>0</v>
      </c>
      <c r="T1723" s="32">
        <f t="shared" si="378"/>
        <v>21600</v>
      </c>
      <c r="U1723" s="32">
        <f t="shared" si="379"/>
        <v>0</v>
      </c>
      <c r="V1723" s="32">
        <f t="shared" si="374"/>
        <v>770.59999999999991</v>
      </c>
      <c r="W1723" s="32">
        <f t="shared" si="380"/>
        <v>770.59999999999991</v>
      </c>
      <c r="X1723" s="32">
        <f t="shared" si="381"/>
        <v>770.59999999999991</v>
      </c>
    </row>
    <row r="1724" spans="1:24" x14ac:dyDescent="0.25">
      <c r="A1724" s="2"/>
      <c r="B1724" s="2" t="s">
        <v>4</v>
      </c>
      <c r="C1724" s="2">
        <f t="shared" si="384"/>
        <v>72</v>
      </c>
      <c r="D1724" s="2">
        <f t="shared" si="385"/>
        <v>16</v>
      </c>
      <c r="E1724" s="2">
        <f t="shared" si="375"/>
        <v>1720</v>
      </c>
      <c r="F1724" s="11">
        <v>405</v>
      </c>
      <c r="G1724" s="9">
        <v>0.2112</v>
      </c>
      <c r="H1724" s="9">
        <v>0.24</v>
      </c>
      <c r="I1724" s="9">
        <v>0.26879999999999998</v>
      </c>
      <c r="J1724" s="9">
        <v>0.14763626826433399</v>
      </c>
      <c r="K1724" s="9">
        <v>0.38700000000000001</v>
      </c>
      <c r="L1724" s="9">
        <v>0.38700000000000001</v>
      </c>
      <c r="N1724" s="32">
        <f>IF('System Design'!$F$8=1,'Hourly Demand and Generation'!G1724*'System Design'!$F$21,IF('System Design'!$F$8=2,'Hourly Demand and Generation'!H1724*'System Design'!$F$21,IF('System Design'!$F$8=3,'Hourly Demand and Generation'!I1724*'System Design'!$F$21)))</f>
        <v>134.4</v>
      </c>
      <c r="O1724" s="32">
        <f>IF('System Design'!$F$8=1,'Hourly Demand and Generation'!J1724*'System Design'!$F$22,IF('System Design'!$F$8=2,'Hourly Demand and Generation'!K1724*'System Design'!$F$22,IF('System Design'!$F$8=3,'Hourly Demand and Generation'!L1724*'System Design'!$F$22)))</f>
        <v>967.5</v>
      </c>
      <c r="Q1724" s="32">
        <f t="shared" si="373"/>
        <v>0</v>
      </c>
      <c r="R1724" s="32">
        <f t="shared" si="376"/>
        <v>5400</v>
      </c>
      <c r="S1724" s="32">
        <f t="shared" si="377"/>
        <v>0</v>
      </c>
      <c r="T1724" s="32">
        <f t="shared" si="378"/>
        <v>21600</v>
      </c>
      <c r="U1724" s="32">
        <f t="shared" si="379"/>
        <v>0</v>
      </c>
      <c r="V1724" s="32">
        <f t="shared" si="374"/>
        <v>696.90000000000009</v>
      </c>
      <c r="W1724" s="32">
        <f t="shared" si="380"/>
        <v>696.90000000000009</v>
      </c>
      <c r="X1724" s="32">
        <f t="shared" si="381"/>
        <v>696.90000000000009</v>
      </c>
    </row>
    <row r="1725" spans="1:24" x14ac:dyDescent="0.25">
      <c r="A1725" s="2"/>
      <c r="B1725" s="2" t="s">
        <v>4</v>
      </c>
      <c r="C1725" s="2">
        <f t="shared" si="384"/>
        <v>72</v>
      </c>
      <c r="D1725" s="2">
        <f t="shared" si="385"/>
        <v>17</v>
      </c>
      <c r="E1725" s="2">
        <f t="shared" si="375"/>
        <v>1721</v>
      </c>
      <c r="F1725" s="11">
        <v>427.5</v>
      </c>
      <c r="G1725" s="9">
        <v>0.10879999999999999</v>
      </c>
      <c r="H1725" s="9">
        <v>0.13439999999999999</v>
      </c>
      <c r="I1725" s="9">
        <v>0.16</v>
      </c>
      <c r="J1725" s="9">
        <v>0.16404029807148199</v>
      </c>
      <c r="K1725" s="9">
        <v>0.43</v>
      </c>
      <c r="L1725" s="9">
        <v>0.43</v>
      </c>
      <c r="N1725" s="32">
        <f>IF('System Design'!$F$8=1,'Hourly Demand and Generation'!G1725*'System Design'!$F$21,IF('System Design'!$F$8=2,'Hourly Demand and Generation'!H1725*'System Design'!$F$21,IF('System Design'!$F$8=3,'Hourly Demand and Generation'!I1725*'System Design'!$F$21)))</f>
        <v>80</v>
      </c>
      <c r="O1725" s="32">
        <f>IF('System Design'!$F$8=1,'Hourly Demand and Generation'!J1725*'System Design'!$F$22,IF('System Design'!$F$8=2,'Hourly Demand and Generation'!K1725*'System Design'!$F$22,IF('System Design'!$F$8=3,'Hourly Demand and Generation'!L1725*'System Design'!$F$22)))</f>
        <v>1075</v>
      </c>
      <c r="Q1725" s="32">
        <f t="shared" si="373"/>
        <v>0</v>
      </c>
      <c r="R1725" s="32">
        <f t="shared" si="376"/>
        <v>5400</v>
      </c>
      <c r="S1725" s="32">
        <f t="shared" si="377"/>
        <v>0</v>
      </c>
      <c r="T1725" s="32">
        <f t="shared" si="378"/>
        <v>21600</v>
      </c>
      <c r="U1725" s="32">
        <f t="shared" si="379"/>
        <v>0</v>
      </c>
      <c r="V1725" s="32">
        <f t="shared" si="374"/>
        <v>727.5</v>
      </c>
      <c r="W1725" s="32">
        <f t="shared" si="380"/>
        <v>727.5</v>
      </c>
      <c r="X1725" s="32">
        <f t="shared" si="381"/>
        <v>727.5</v>
      </c>
    </row>
    <row r="1726" spans="1:24" x14ac:dyDescent="0.25">
      <c r="A1726" s="2"/>
      <c r="B1726" s="2" t="s">
        <v>4</v>
      </c>
      <c r="C1726" s="2">
        <f t="shared" si="384"/>
        <v>72</v>
      </c>
      <c r="D1726" s="2">
        <f t="shared" si="385"/>
        <v>18</v>
      </c>
      <c r="E1726" s="2">
        <f t="shared" si="375"/>
        <v>1722</v>
      </c>
      <c r="F1726" s="11">
        <v>450</v>
      </c>
      <c r="G1726" s="9">
        <v>5.1200000000000002E-2</v>
      </c>
      <c r="H1726" s="9">
        <v>0.08</v>
      </c>
      <c r="I1726" s="9">
        <v>0.10879999999999999</v>
      </c>
      <c r="J1726" s="9">
        <v>0.15583828316790799</v>
      </c>
      <c r="K1726" s="9">
        <v>0.40849999999999997</v>
      </c>
      <c r="L1726" s="9">
        <v>0.40849999999999997</v>
      </c>
      <c r="N1726" s="32">
        <f>IF('System Design'!$F$8=1,'Hourly Demand and Generation'!G1726*'System Design'!$F$21,IF('System Design'!$F$8=2,'Hourly Demand and Generation'!H1726*'System Design'!$F$21,IF('System Design'!$F$8=3,'Hourly Demand and Generation'!I1726*'System Design'!$F$21)))</f>
        <v>54.4</v>
      </c>
      <c r="O1726" s="32">
        <f>IF('System Design'!$F$8=1,'Hourly Demand and Generation'!J1726*'System Design'!$F$22,IF('System Design'!$F$8=2,'Hourly Demand and Generation'!K1726*'System Design'!$F$22,IF('System Design'!$F$8=3,'Hourly Demand and Generation'!L1726*'System Design'!$F$22)))</f>
        <v>1021.2499999999999</v>
      </c>
      <c r="Q1726" s="32">
        <f t="shared" si="373"/>
        <v>0</v>
      </c>
      <c r="R1726" s="32">
        <f t="shared" si="376"/>
        <v>5400</v>
      </c>
      <c r="S1726" s="32">
        <f t="shared" si="377"/>
        <v>0</v>
      </c>
      <c r="T1726" s="32">
        <f t="shared" si="378"/>
        <v>21600</v>
      </c>
      <c r="U1726" s="32">
        <f t="shared" si="379"/>
        <v>0</v>
      </c>
      <c r="V1726" s="32">
        <f t="shared" si="374"/>
        <v>625.64999999999986</v>
      </c>
      <c r="W1726" s="32">
        <f t="shared" si="380"/>
        <v>625.64999999999986</v>
      </c>
      <c r="X1726" s="32">
        <f t="shared" si="381"/>
        <v>625.64999999999986</v>
      </c>
    </row>
    <row r="1727" spans="1:24" x14ac:dyDescent="0.25">
      <c r="A1727" s="2"/>
      <c r="B1727" s="2" t="s">
        <v>4</v>
      </c>
      <c r="C1727" s="2">
        <f t="shared" si="384"/>
        <v>72</v>
      </c>
      <c r="D1727" s="2">
        <f t="shared" si="385"/>
        <v>19</v>
      </c>
      <c r="E1727" s="2">
        <f t="shared" si="375"/>
        <v>1723</v>
      </c>
      <c r="F1727" s="11">
        <v>436.5</v>
      </c>
      <c r="G1727" s="9">
        <v>0</v>
      </c>
      <c r="H1727" s="9">
        <v>2.5600000000000001E-2</v>
      </c>
      <c r="I1727" s="9">
        <v>5.1200000000000002E-2</v>
      </c>
      <c r="J1727" s="9">
        <v>0.14763626826433399</v>
      </c>
      <c r="K1727" s="9">
        <v>0.38700000000000001</v>
      </c>
      <c r="L1727" s="9">
        <v>0.38700000000000001</v>
      </c>
      <c r="N1727" s="32">
        <f>IF('System Design'!$F$8=1,'Hourly Demand and Generation'!G1727*'System Design'!$F$21,IF('System Design'!$F$8=2,'Hourly Demand and Generation'!H1727*'System Design'!$F$21,IF('System Design'!$F$8=3,'Hourly Demand and Generation'!I1727*'System Design'!$F$21)))</f>
        <v>25.6</v>
      </c>
      <c r="O1727" s="32">
        <f>IF('System Design'!$F$8=1,'Hourly Demand and Generation'!J1727*'System Design'!$F$22,IF('System Design'!$F$8=2,'Hourly Demand and Generation'!K1727*'System Design'!$F$22,IF('System Design'!$F$8=3,'Hourly Demand and Generation'!L1727*'System Design'!$F$22)))</f>
        <v>967.5</v>
      </c>
      <c r="Q1727" s="32">
        <f t="shared" si="373"/>
        <v>0</v>
      </c>
      <c r="R1727" s="32">
        <f t="shared" si="376"/>
        <v>5400</v>
      </c>
      <c r="S1727" s="32">
        <f t="shared" si="377"/>
        <v>0</v>
      </c>
      <c r="T1727" s="32">
        <f t="shared" si="378"/>
        <v>21600</v>
      </c>
      <c r="U1727" s="32">
        <f t="shared" si="379"/>
        <v>0</v>
      </c>
      <c r="V1727" s="32">
        <f t="shared" si="374"/>
        <v>556.6</v>
      </c>
      <c r="W1727" s="32">
        <f t="shared" si="380"/>
        <v>556.6</v>
      </c>
      <c r="X1727" s="32">
        <f t="shared" si="381"/>
        <v>556.6</v>
      </c>
    </row>
    <row r="1728" spans="1:24" x14ac:dyDescent="0.25">
      <c r="A1728" s="2"/>
      <c r="B1728" s="2" t="s">
        <v>4</v>
      </c>
      <c r="C1728" s="2">
        <f t="shared" si="384"/>
        <v>72</v>
      </c>
      <c r="D1728" s="2">
        <f t="shared" si="385"/>
        <v>20</v>
      </c>
      <c r="E1728" s="2">
        <f t="shared" si="375"/>
        <v>1724</v>
      </c>
      <c r="F1728" s="11">
        <v>427.5</v>
      </c>
      <c r="G1728" s="9">
        <v>0</v>
      </c>
      <c r="H1728" s="9">
        <v>0</v>
      </c>
      <c r="I1728" s="9">
        <v>0</v>
      </c>
      <c r="J1728" s="9">
        <v>0.14763626826433399</v>
      </c>
      <c r="K1728" s="9">
        <v>0.38700000000000001</v>
      </c>
      <c r="L1728" s="9">
        <v>0.38700000000000001</v>
      </c>
      <c r="N1728" s="32">
        <f>IF('System Design'!$F$8=1,'Hourly Demand and Generation'!G1728*'System Design'!$F$21,IF('System Design'!$F$8=2,'Hourly Demand and Generation'!H1728*'System Design'!$F$21,IF('System Design'!$F$8=3,'Hourly Demand and Generation'!I1728*'System Design'!$F$21)))</f>
        <v>0</v>
      </c>
      <c r="O1728" s="32">
        <f>IF('System Design'!$F$8=1,'Hourly Demand and Generation'!J1728*'System Design'!$F$22,IF('System Design'!$F$8=2,'Hourly Demand and Generation'!K1728*'System Design'!$F$22,IF('System Design'!$F$8=3,'Hourly Demand and Generation'!L1728*'System Design'!$F$22)))</f>
        <v>967.5</v>
      </c>
      <c r="Q1728" s="32">
        <f t="shared" si="373"/>
        <v>0</v>
      </c>
      <c r="R1728" s="32">
        <f t="shared" si="376"/>
        <v>5400</v>
      </c>
      <c r="S1728" s="32">
        <f t="shared" si="377"/>
        <v>0</v>
      </c>
      <c r="T1728" s="32">
        <f t="shared" si="378"/>
        <v>21600</v>
      </c>
      <c r="U1728" s="32">
        <f t="shared" si="379"/>
        <v>0</v>
      </c>
      <c r="V1728" s="32">
        <f t="shared" si="374"/>
        <v>540</v>
      </c>
      <c r="W1728" s="32">
        <f t="shared" si="380"/>
        <v>540</v>
      </c>
      <c r="X1728" s="32">
        <f t="shared" si="381"/>
        <v>540</v>
      </c>
    </row>
    <row r="1729" spans="1:24" x14ac:dyDescent="0.25">
      <c r="A1729" s="2"/>
      <c r="B1729" s="2" t="s">
        <v>4</v>
      </c>
      <c r="C1729" s="2">
        <f t="shared" si="384"/>
        <v>72</v>
      </c>
      <c r="D1729" s="2">
        <f t="shared" si="385"/>
        <v>21</v>
      </c>
      <c r="E1729" s="2">
        <f t="shared" si="375"/>
        <v>1725</v>
      </c>
      <c r="F1729" s="11">
        <v>405</v>
      </c>
      <c r="G1729" s="9">
        <v>0</v>
      </c>
      <c r="H1729" s="9">
        <v>0</v>
      </c>
      <c r="I1729" s="9">
        <v>0</v>
      </c>
      <c r="J1729" s="9">
        <v>0.14763626826433399</v>
      </c>
      <c r="K1729" s="9">
        <v>0.38700000000000001</v>
      </c>
      <c r="L1729" s="9">
        <v>0.38700000000000001</v>
      </c>
      <c r="N1729" s="32">
        <f>IF('System Design'!$F$8=1,'Hourly Demand and Generation'!G1729*'System Design'!$F$21,IF('System Design'!$F$8=2,'Hourly Demand and Generation'!H1729*'System Design'!$F$21,IF('System Design'!$F$8=3,'Hourly Demand and Generation'!I1729*'System Design'!$F$21)))</f>
        <v>0</v>
      </c>
      <c r="O1729" s="32">
        <f>IF('System Design'!$F$8=1,'Hourly Demand and Generation'!J1729*'System Design'!$F$22,IF('System Design'!$F$8=2,'Hourly Demand and Generation'!K1729*'System Design'!$F$22,IF('System Design'!$F$8=3,'Hourly Demand and Generation'!L1729*'System Design'!$F$22)))</f>
        <v>967.5</v>
      </c>
      <c r="Q1729" s="32">
        <f t="shared" si="373"/>
        <v>0</v>
      </c>
      <c r="R1729" s="32">
        <f t="shared" si="376"/>
        <v>5400</v>
      </c>
      <c r="S1729" s="32">
        <f t="shared" si="377"/>
        <v>0</v>
      </c>
      <c r="T1729" s="32">
        <f t="shared" si="378"/>
        <v>21600</v>
      </c>
      <c r="U1729" s="32">
        <f t="shared" si="379"/>
        <v>0</v>
      </c>
      <c r="V1729" s="32">
        <f t="shared" si="374"/>
        <v>562.5</v>
      </c>
      <c r="W1729" s="32">
        <f t="shared" si="380"/>
        <v>562.5</v>
      </c>
      <c r="X1729" s="32">
        <f t="shared" si="381"/>
        <v>562.5</v>
      </c>
    </row>
    <row r="1730" spans="1:24" x14ac:dyDescent="0.25">
      <c r="A1730" s="2"/>
      <c r="B1730" s="2" t="s">
        <v>4</v>
      </c>
      <c r="C1730" s="2">
        <f t="shared" si="384"/>
        <v>72</v>
      </c>
      <c r="D1730" s="2">
        <f t="shared" si="385"/>
        <v>22</v>
      </c>
      <c r="E1730" s="2">
        <f t="shared" si="375"/>
        <v>1726</v>
      </c>
      <c r="F1730" s="11">
        <v>382.5</v>
      </c>
      <c r="G1730" s="9">
        <v>0</v>
      </c>
      <c r="H1730" s="9">
        <v>0</v>
      </c>
      <c r="I1730" s="9">
        <v>0</v>
      </c>
      <c r="J1730" s="9">
        <v>0.15583828316790799</v>
      </c>
      <c r="K1730" s="9">
        <v>0.40849999999999997</v>
      </c>
      <c r="L1730" s="9">
        <v>0.40849999999999997</v>
      </c>
      <c r="N1730" s="32">
        <f>IF('System Design'!$F$8=1,'Hourly Demand and Generation'!G1730*'System Design'!$F$21,IF('System Design'!$F$8=2,'Hourly Demand and Generation'!H1730*'System Design'!$F$21,IF('System Design'!$F$8=3,'Hourly Demand and Generation'!I1730*'System Design'!$F$21)))</f>
        <v>0</v>
      </c>
      <c r="O1730" s="32">
        <f>IF('System Design'!$F$8=1,'Hourly Demand and Generation'!J1730*'System Design'!$F$22,IF('System Design'!$F$8=2,'Hourly Demand and Generation'!K1730*'System Design'!$F$22,IF('System Design'!$F$8=3,'Hourly Demand and Generation'!L1730*'System Design'!$F$22)))</f>
        <v>1021.2499999999999</v>
      </c>
      <c r="Q1730" s="32">
        <f t="shared" si="373"/>
        <v>0</v>
      </c>
      <c r="R1730" s="32">
        <f t="shared" si="376"/>
        <v>5400</v>
      </c>
      <c r="S1730" s="32">
        <f t="shared" si="377"/>
        <v>0</v>
      </c>
      <c r="T1730" s="32">
        <f t="shared" si="378"/>
        <v>21600</v>
      </c>
      <c r="U1730" s="32">
        <f t="shared" si="379"/>
        <v>0</v>
      </c>
      <c r="V1730" s="32">
        <f t="shared" si="374"/>
        <v>638.74999999999989</v>
      </c>
      <c r="W1730" s="32">
        <f t="shared" si="380"/>
        <v>638.74999999999989</v>
      </c>
      <c r="X1730" s="32">
        <f t="shared" si="381"/>
        <v>638.74999999999989</v>
      </c>
    </row>
    <row r="1731" spans="1:24" x14ac:dyDescent="0.25">
      <c r="A1731" s="2"/>
      <c r="B1731" s="2" t="s">
        <v>4</v>
      </c>
      <c r="C1731" s="2">
        <f t="shared" si="384"/>
        <v>72</v>
      </c>
      <c r="D1731" s="2">
        <f t="shared" si="385"/>
        <v>23</v>
      </c>
      <c r="E1731" s="2">
        <f t="shared" si="375"/>
        <v>1727</v>
      </c>
      <c r="F1731" s="11">
        <v>360</v>
      </c>
      <c r="G1731" s="9">
        <v>0</v>
      </c>
      <c r="H1731" s="9">
        <v>0</v>
      </c>
      <c r="I1731" s="9">
        <v>0</v>
      </c>
      <c r="J1731" s="9">
        <v>0.13123223845718601</v>
      </c>
      <c r="K1731" s="9">
        <v>0.34399999999999997</v>
      </c>
      <c r="L1731" s="9">
        <v>0.34399999999999997</v>
      </c>
      <c r="N1731" s="32">
        <f>IF('System Design'!$F$8=1,'Hourly Demand and Generation'!G1731*'System Design'!$F$21,IF('System Design'!$F$8=2,'Hourly Demand and Generation'!H1731*'System Design'!$F$21,IF('System Design'!$F$8=3,'Hourly Demand and Generation'!I1731*'System Design'!$F$21)))</f>
        <v>0</v>
      </c>
      <c r="O1731" s="32">
        <f>IF('System Design'!$F$8=1,'Hourly Demand and Generation'!J1731*'System Design'!$F$22,IF('System Design'!$F$8=2,'Hourly Demand and Generation'!K1731*'System Design'!$F$22,IF('System Design'!$F$8=3,'Hourly Demand and Generation'!L1731*'System Design'!$F$22)))</f>
        <v>859.99999999999989</v>
      </c>
      <c r="Q1731" s="32">
        <f t="shared" si="373"/>
        <v>0</v>
      </c>
      <c r="R1731" s="32">
        <f t="shared" si="376"/>
        <v>5400</v>
      </c>
      <c r="S1731" s="32">
        <f t="shared" si="377"/>
        <v>0</v>
      </c>
      <c r="T1731" s="32">
        <f t="shared" si="378"/>
        <v>21600</v>
      </c>
      <c r="U1731" s="32">
        <f t="shared" si="379"/>
        <v>0</v>
      </c>
      <c r="V1731" s="32">
        <f t="shared" si="374"/>
        <v>499.99999999999989</v>
      </c>
      <c r="W1731" s="32">
        <f t="shared" si="380"/>
        <v>499.99999999999989</v>
      </c>
      <c r="X1731" s="32">
        <f t="shared" si="381"/>
        <v>499.99999999999989</v>
      </c>
    </row>
    <row r="1732" spans="1:24" x14ac:dyDescent="0.25">
      <c r="A1732" s="2"/>
      <c r="B1732" s="2" t="s">
        <v>4</v>
      </c>
      <c r="C1732" s="2">
        <f t="shared" si="384"/>
        <v>72</v>
      </c>
      <c r="D1732" s="2">
        <f t="shared" si="385"/>
        <v>24</v>
      </c>
      <c r="E1732" s="2">
        <f t="shared" si="375"/>
        <v>1728</v>
      </c>
      <c r="F1732" s="11">
        <v>315</v>
      </c>
      <c r="G1732" s="9">
        <v>0</v>
      </c>
      <c r="H1732" s="9">
        <v>0</v>
      </c>
      <c r="I1732" s="9">
        <v>0</v>
      </c>
      <c r="J1732" s="9">
        <v>0.13123223845718601</v>
      </c>
      <c r="K1732" s="9">
        <v>0.34399999999999997</v>
      </c>
      <c r="L1732" s="9">
        <v>0.34399999999999997</v>
      </c>
      <c r="N1732" s="32">
        <f>IF('System Design'!$F$8=1,'Hourly Demand and Generation'!G1732*'System Design'!$F$21,IF('System Design'!$F$8=2,'Hourly Demand and Generation'!H1732*'System Design'!$F$21,IF('System Design'!$F$8=3,'Hourly Demand and Generation'!I1732*'System Design'!$F$21)))</f>
        <v>0</v>
      </c>
      <c r="O1732" s="32">
        <f>IF('System Design'!$F$8=1,'Hourly Demand and Generation'!J1732*'System Design'!$F$22,IF('System Design'!$F$8=2,'Hourly Demand and Generation'!K1732*'System Design'!$F$22,IF('System Design'!$F$8=3,'Hourly Demand and Generation'!L1732*'System Design'!$F$22)))</f>
        <v>859.99999999999989</v>
      </c>
      <c r="Q1732" s="32">
        <f t="shared" si="373"/>
        <v>0</v>
      </c>
      <c r="R1732" s="32">
        <f t="shared" si="376"/>
        <v>5400</v>
      </c>
      <c r="S1732" s="32">
        <f t="shared" si="377"/>
        <v>0</v>
      </c>
      <c r="T1732" s="32">
        <f t="shared" si="378"/>
        <v>21600</v>
      </c>
      <c r="U1732" s="32">
        <f t="shared" si="379"/>
        <v>0</v>
      </c>
      <c r="V1732" s="32">
        <f t="shared" si="374"/>
        <v>544.99999999999989</v>
      </c>
      <c r="W1732" s="32">
        <f t="shared" si="380"/>
        <v>544.99999999999989</v>
      </c>
      <c r="X1732" s="32">
        <f t="shared" si="381"/>
        <v>544.99999999999989</v>
      </c>
    </row>
    <row r="1733" spans="1:24" x14ac:dyDescent="0.25">
      <c r="A1733" s="2"/>
      <c r="B1733" s="2" t="s">
        <v>4</v>
      </c>
      <c r="C1733" s="2">
        <f>C1732+1</f>
        <v>73</v>
      </c>
      <c r="D1733" s="2">
        <v>1</v>
      </c>
      <c r="E1733" s="2">
        <f t="shared" si="375"/>
        <v>1729</v>
      </c>
      <c r="F1733" s="11">
        <v>270</v>
      </c>
      <c r="G1733" s="9">
        <v>0</v>
      </c>
      <c r="H1733" s="9">
        <v>0</v>
      </c>
      <c r="I1733" s="9">
        <v>0</v>
      </c>
      <c r="J1733" s="9">
        <v>0.14626000886790999</v>
      </c>
      <c r="K1733" s="9">
        <v>0.43</v>
      </c>
      <c r="L1733" s="9">
        <v>0.43</v>
      </c>
      <c r="N1733" s="32">
        <f>IF('System Design'!$F$8=1,'Hourly Demand and Generation'!G1733*'System Design'!$F$21,IF('System Design'!$F$8=2,'Hourly Demand and Generation'!H1733*'System Design'!$F$21,IF('System Design'!$F$8=3,'Hourly Demand and Generation'!I1733*'System Design'!$F$21)))</f>
        <v>0</v>
      </c>
      <c r="O1733" s="32">
        <f>IF('System Design'!$F$8=1,'Hourly Demand and Generation'!J1733*'System Design'!$F$22,IF('System Design'!$F$8=2,'Hourly Demand and Generation'!K1733*'System Design'!$F$22,IF('System Design'!$F$8=3,'Hourly Demand and Generation'!L1733*'System Design'!$F$22)))</f>
        <v>1075</v>
      </c>
      <c r="Q1733" s="32">
        <f t="shared" si="373"/>
        <v>0</v>
      </c>
      <c r="R1733" s="32">
        <f t="shared" si="376"/>
        <v>5400</v>
      </c>
      <c r="S1733" s="32">
        <f t="shared" si="377"/>
        <v>0</v>
      </c>
      <c r="T1733" s="32">
        <f t="shared" si="378"/>
        <v>21600</v>
      </c>
      <c r="U1733" s="32">
        <f t="shared" si="379"/>
        <v>0</v>
      </c>
      <c r="V1733" s="32">
        <f t="shared" si="374"/>
        <v>805</v>
      </c>
      <c r="W1733" s="32">
        <f t="shared" si="380"/>
        <v>805</v>
      </c>
      <c r="X1733" s="32">
        <f t="shared" si="381"/>
        <v>805</v>
      </c>
    </row>
    <row r="1734" spans="1:24" x14ac:dyDescent="0.25">
      <c r="A1734" s="2"/>
      <c r="B1734" s="2" t="s">
        <v>4</v>
      </c>
      <c r="C1734" s="2">
        <f>C1733</f>
        <v>73</v>
      </c>
      <c r="D1734" s="2">
        <f>D1733+1</f>
        <v>2</v>
      </c>
      <c r="E1734" s="2">
        <f t="shared" si="375"/>
        <v>1730</v>
      </c>
      <c r="F1734" s="11">
        <v>247.5</v>
      </c>
      <c r="G1734" s="9">
        <v>0</v>
      </c>
      <c r="H1734" s="9">
        <v>0</v>
      </c>
      <c r="I1734" s="9">
        <v>0</v>
      </c>
      <c r="J1734" s="9">
        <v>0.13163400798111899</v>
      </c>
      <c r="K1734" s="9">
        <v>0.38700000000000001</v>
      </c>
      <c r="L1734" s="9">
        <v>0.38700000000000001</v>
      </c>
      <c r="N1734" s="32">
        <f>IF('System Design'!$F$8=1,'Hourly Demand and Generation'!G1734*'System Design'!$F$21,IF('System Design'!$F$8=2,'Hourly Demand and Generation'!H1734*'System Design'!$F$21,IF('System Design'!$F$8=3,'Hourly Demand and Generation'!I1734*'System Design'!$F$21)))</f>
        <v>0</v>
      </c>
      <c r="O1734" s="32">
        <f>IF('System Design'!$F$8=1,'Hourly Demand and Generation'!J1734*'System Design'!$F$22,IF('System Design'!$F$8=2,'Hourly Demand and Generation'!K1734*'System Design'!$F$22,IF('System Design'!$F$8=3,'Hourly Demand and Generation'!L1734*'System Design'!$F$22)))</f>
        <v>967.5</v>
      </c>
      <c r="Q1734" s="32">
        <f t="shared" ref="Q1734:Q1797" si="386">IF(F1734-N1734-O1734&gt;0,F1734-N1734-O1734,0)</f>
        <v>0</v>
      </c>
      <c r="R1734" s="32">
        <f t="shared" si="376"/>
        <v>5400</v>
      </c>
      <c r="S1734" s="32">
        <f t="shared" si="377"/>
        <v>0</v>
      </c>
      <c r="T1734" s="32">
        <f t="shared" si="378"/>
        <v>21600</v>
      </c>
      <c r="U1734" s="32">
        <f t="shared" si="379"/>
        <v>0</v>
      </c>
      <c r="V1734" s="32">
        <f t="shared" ref="V1734:V1797" si="387">IF(F1734-N1734-O1734&lt;0,N1734+O1734-F1734,0)</f>
        <v>720</v>
      </c>
      <c r="W1734" s="32">
        <f t="shared" si="380"/>
        <v>720</v>
      </c>
      <c r="X1734" s="32">
        <f t="shared" si="381"/>
        <v>720</v>
      </c>
    </row>
    <row r="1735" spans="1:24" x14ac:dyDescent="0.25">
      <c r="A1735" s="2"/>
      <c r="B1735" s="2" t="s">
        <v>4</v>
      </c>
      <c r="C1735" s="2">
        <f t="shared" ref="C1735:C1756" si="388">C1734</f>
        <v>73</v>
      </c>
      <c r="D1735" s="2">
        <f t="shared" ref="D1735:D1756" si="389">D1734+1</f>
        <v>3</v>
      </c>
      <c r="E1735" s="2">
        <f t="shared" ref="E1735:E1798" si="390">E1734+1</f>
        <v>1731</v>
      </c>
      <c r="F1735" s="11">
        <v>225</v>
      </c>
      <c r="G1735" s="9">
        <v>0</v>
      </c>
      <c r="H1735" s="9">
        <v>0</v>
      </c>
      <c r="I1735" s="9">
        <v>0</v>
      </c>
      <c r="J1735" s="9">
        <v>0.13163400798111899</v>
      </c>
      <c r="K1735" s="9">
        <v>0.38700000000000001</v>
      </c>
      <c r="L1735" s="9">
        <v>0.38700000000000001</v>
      </c>
      <c r="N1735" s="32">
        <f>IF('System Design'!$F$8=1,'Hourly Demand and Generation'!G1735*'System Design'!$F$21,IF('System Design'!$F$8=2,'Hourly Demand and Generation'!H1735*'System Design'!$F$21,IF('System Design'!$F$8=3,'Hourly Demand and Generation'!I1735*'System Design'!$F$21)))</f>
        <v>0</v>
      </c>
      <c r="O1735" s="32">
        <f>IF('System Design'!$F$8=1,'Hourly Demand and Generation'!J1735*'System Design'!$F$22,IF('System Design'!$F$8=2,'Hourly Demand and Generation'!K1735*'System Design'!$F$22,IF('System Design'!$F$8=3,'Hourly Demand and Generation'!L1735*'System Design'!$F$22)))</f>
        <v>967.5</v>
      </c>
      <c r="Q1735" s="32">
        <f t="shared" si="386"/>
        <v>0</v>
      </c>
      <c r="R1735" s="32">
        <f t="shared" ref="R1735:R1798" si="391">IF($Q1735&lt;R1734+$V1735,IF(R1734+$V1735-$Q1735&gt;5400,5400,R1734+$V1735-$Q1735),0)</f>
        <v>5400</v>
      </c>
      <c r="S1735" s="32">
        <f t="shared" ref="S1735:S1798" si="392">IF(R1735&gt;0,0,$Q1735+$V1735-R1734)</f>
        <v>0</v>
      </c>
      <c r="T1735" s="32">
        <f t="shared" ref="T1735:T1798" si="393">IF($Q1735&lt;T1734+$V1735,IF(T1734+$V1735-$Q1735&gt;21600,21600,T1734+$V1735-$Q1735),0)</f>
        <v>21600</v>
      </c>
      <c r="U1735" s="32">
        <f t="shared" ref="U1735:U1798" si="394">IF(T1735&gt;0,0,$Q1735+$V1735-T1734)</f>
        <v>0</v>
      </c>
      <c r="V1735" s="32">
        <f t="shared" si="387"/>
        <v>742.5</v>
      </c>
      <c r="W1735" s="32">
        <f t="shared" ref="W1735:W1798" si="395">IF(R1735=5400,$V1735-(R1735-R1734),0)</f>
        <v>742.5</v>
      </c>
      <c r="X1735" s="32">
        <f t="shared" ref="X1735:X1798" si="396">IF(T1735=21600,$V1735-(T1735-T1734),0)</f>
        <v>742.5</v>
      </c>
    </row>
    <row r="1736" spans="1:24" x14ac:dyDescent="0.25">
      <c r="A1736" s="2"/>
      <c r="B1736" s="2" t="s">
        <v>4</v>
      </c>
      <c r="C1736" s="2">
        <f t="shared" si="388"/>
        <v>73</v>
      </c>
      <c r="D1736" s="2">
        <f t="shared" si="389"/>
        <v>4</v>
      </c>
      <c r="E1736" s="2">
        <f t="shared" si="390"/>
        <v>1732</v>
      </c>
      <c r="F1736" s="11">
        <v>270</v>
      </c>
      <c r="G1736" s="9">
        <v>0</v>
      </c>
      <c r="H1736" s="9">
        <v>0</v>
      </c>
      <c r="I1736" s="9">
        <v>0</v>
      </c>
      <c r="J1736" s="9">
        <v>0.14626000886790999</v>
      </c>
      <c r="K1736" s="9">
        <v>0.43</v>
      </c>
      <c r="L1736" s="9">
        <v>0.43</v>
      </c>
      <c r="N1736" s="32">
        <f>IF('System Design'!$F$8=1,'Hourly Demand and Generation'!G1736*'System Design'!$F$21,IF('System Design'!$F$8=2,'Hourly Demand and Generation'!H1736*'System Design'!$F$21,IF('System Design'!$F$8=3,'Hourly Demand and Generation'!I1736*'System Design'!$F$21)))</f>
        <v>0</v>
      </c>
      <c r="O1736" s="32">
        <f>IF('System Design'!$F$8=1,'Hourly Demand and Generation'!J1736*'System Design'!$F$22,IF('System Design'!$F$8=2,'Hourly Demand and Generation'!K1736*'System Design'!$F$22,IF('System Design'!$F$8=3,'Hourly Demand and Generation'!L1736*'System Design'!$F$22)))</f>
        <v>1075</v>
      </c>
      <c r="Q1736" s="32">
        <f t="shared" si="386"/>
        <v>0</v>
      </c>
      <c r="R1736" s="32">
        <f t="shared" si="391"/>
        <v>5400</v>
      </c>
      <c r="S1736" s="32">
        <f t="shared" si="392"/>
        <v>0</v>
      </c>
      <c r="T1736" s="32">
        <f t="shared" si="393"/>
        <v>21600</v>
      </c>
      <c r="U1736" s="32">
        <f t="shared" si="394"/>
        <v>0</v>
      </c>
      <c r="V1736" s="32">
        <f t="shared" si="387"/>
        <v>805</v>
      </c>
      <c r="W1736" s="32">
        <f t="shared" si="395"/>
        <v>805</v>
      </c>
      <c r="X1736" s="32">
        <f t="shared" si="396"/>
        <v>805</v>
      </c>
    </row>
    <row r="1737" spans="1:24" x14ac:dyDescent="0.25">
      <c r="A1737" s="2"/>
      <c r="B1737" s="2" t="s">
        <v>4</v>
      </c>
      <c r="C1737" s="2">
        <f t="shared" si="388"/>
        <v>73</v>
      </c>
      <c r="D1737" s="2">
        <f t="shared" si="389"/>
        <v>5</v>
      </c>
      <c r="E1737" s="2">
        <f t="shared" si="390"/>
        <v>1733</v>
      </c>
      <c r="F1737" s="11">
        <v>292.5</v>
      </c>
      <c r="G1737" s="9">
        <v>0</v>
      </c>
      <c r="H1737" s="9">
        <v>2.5600000000000001E-2</v>
      </c>
      <c r="I1737" s="9">
        <v>5.1200000000000002E-2</v>
      </c>
      <c r="J1737" s="9">
        <v>0.117008007094328</v>
      </c>
      <c r="K1737" s="9">
        <v>0.34399999999999997</v>
      </c>
      <c r="L1737" s="9">
        <v>0.34399999999999997</v>
      </c>
      <c r="N1737" s="32">
        <f>IF('System Design'!$F$8=1,'Hourly Demand and Generation'!G1737*'System Design'!$F$21,IF('System Design'!$F$8=2,'Hourly Demand and Generation'!H1737*'System Design'!$F$21,IF('System Design'!$F$8=3,'Hourly Demand and Generation'!I1737*'System Design'!$F$21)))</f>
        <v>25.6</v>
      </c>
      <c r="O1737" s="32">
        <f>IF('System Design'!$F$8=1,'Hourly Demand and Generation'!J1737*'System Design'!$F$22,IF('System Design'!$F$8=2,'Hourly Demand and Generation'!K1737*'System Design'!$F$22,IF('System Design'!$F$8=3,'Hourly Demand and Generation'!L1737*'System Design'!$F$22)))</f>
        <v>859.99999999999989</v>
      </c>
      <c r="Q1737" s="32">
        <f t="shared" si="386"/>
        <v>0</v>
      </c>
      <c r="R1737" s="32">
        <f t="shared" si="391"/>
        <v>5400</v>
      </c>
      <c r="S1737" s="32">
        <f t="shared" si="392"/>
        <v>0</v>
      </c>
      <c r="T1737" s="32">
        <f t="shared" si="393"/>
        <v>21600</v>
      </c>
      <c r="U1737" s="32">
        <f t="shared" si="394"/>
        <v>0</v>
      </c>
      <c r="V1737" s="32">
        <f t="shared" si="387"/>
        <v>593.09999999999991</v>
      </c>
      <c r="W1737" s="32">
        <f t="shared" si="395"/>
        <v>593.09999999999991</v>
      </c>
      <c r="X1737" s="32">
        <f t="shared" si="396"/>
        <v>593.09999999999991</v>
      </c>
    </row>
    <row r="1738" spans="1:24" x14ac:dyDescent="0.25">
      <c r="A1738" s="2"/>
      <c r="B1738" s="2" t="s">
        <v>4</v>
      </c>
      <c r="C1738" s="2">
        <f t="shared" si="388"/>
        <v>73</v>
      </c>
      <c r="D1738" s="2">
        <f t="shared" si="389"/>
        <v>6</v>
      </c>
      <c r="E1738" s="2">
        <f t="shared" si="390"/>
        <v>1734</v>
      </c>
      <c r="F1738" s="11">
        <v>315</v>
      </c>
      <c r="G1738" s="9">
        <v>5.1200000000000002E-2</v>
      </c>
      <c r="H1738" s="9">
        <v>0.08</v>
      </c>
      <c r="I1738" s="9">
        <v>0.10879999999999999</v>
      </c>
      <c r="J1738" s="9">
        <v>0.117008007094328</v>
      </c>
      <c r="K1738" s="9">
        <v>0.34399999999999997</v>
      </c>
      <c r="L1738" s="9">
        <v>0.34399999999999997</v>
      </c>
      <c r="N1738" s="32">
        <f>IF('System Design'!$F$8=1,'Hourly Demand and Generation'!G1738*'System Design'!$F$21,IF('System Design'!$F$8=2,'Hourly Demand and Generation'!H1738*'System Design'!$F$21,IF('System Design'!$F$8=3,'Hourly Demand and Generation'!I1738*'System Design'!$F$21)))</f>
        <v>54.4</v>
      </c>
      <c r="O1738" s="32">
        <f>IF('System Design'!$F$8=1,'Hourly Demand and Generation'!J1738*'System Design'!$F$22,IF('System Design'!$F$8=2,'Hourly Demand and Generation'!K1738*'System Design'!$F$22,IF('System Design'!$F$8=3,'Hourly Demand and Generation'!L1738*'System Design'!$F$22)))</f>
        <v>859.99999999999989</v>
      </c>
      <c r="Q1738" s="32">
        <f t="shared" si="386"/>
        <v>0</v>
      </c>
      <c r="R1738" s="32">
        <f t="shared" si="391"/>
        <v>5400</v>
      </c>
      <c r="S1738" s="32">
        <f t="shared" si="392"/>
        <v>0</v>
      </c>
      <c r="T1738" s="32">
        <f t="shared" si="393"/>
        <v>21600</v>
      </c>
      <c r="U1738" s="32">
        <f t="shared" si="394"/>
        <v>0</v>
      </c>
      <c r="V1738" s="32">
        <f t="shared" si="387"/>
        <v>599.39999999999986</v>
      </c>
      <c r="W1738" s="32">
        <f t="shared" si="395"/>
        <v>599.39999999999986</v>
      </c>
      <c r="X1738" s="32">
        <f t="shared" si="396"/>
        <v>599.39999999999986</v>
      </c>
    </row>
    <row r="1739" spans="1:24" x14ac:dyDescent="0.25">
      <c r="A1739" s="2"/>
      <c r="B1739" s="2" t="s">
        <v>4</v>
      </c>
      <c r="C1739" s="2">
        <f t="shared" si="388"/>
        <v>73</v>
      </c>
      <c r="D1739" s="2">
        <f t="shared" si="389"/>
        <v>7</v>
      </c>
      <c r="E1739" s="2">
        <f t="shared" si="390"/>
        <v>1735</v>
      </c>
      <c r="F1739" s="11">
        <v>337.5</v>
      </c>
      <c r="G1739" s="9">
        <v>0.10879999999999999</v>
      </c>
      <c r="H1739" s="9">
        <v>0.13439999999999999</v>
      </c>
      <c r="I1739" s="9">
        <v>0.16</v>
      </c>
      <c r="J1739" s="9">
        <v>0.13163400798111899</v>
      </c>
      <c r="K1739" s="9">
        <v>0.38700000000000001</v>
      </c>
      <c r="L1739" s="9">
        <v>0.38700000000000001</v>
      </c>
      <c r="N1739" s="32">
        <f>IF('System Design'!$F$8=1,'Hourly Demand and Generation'!G1739*'System Design'!$F$21,IF('System Design'!$F$8=2,'Hourly Demand and Generation'!H1739*'System Design'!$F$21,IF('System Design'!$F$8=3,'Hourly Demand and Generation'!I1739*'System Design'!$F$21)))</f>
        <v>80</v>
      </c>
      <c r="O1739" s="32">
        <f>IF('System Design'!$F$8=1,'Hourly Demand and Generation'!J1739*'System Design'!$F$22,IF('System Design'!$F$8=2,'Hourly Demand and Generation'!K1739*'System Design'!$F$22,IF('System Design'!$F$8=3,'Hourly Demand and Generation'!L1739*'System Design'!$F$22)))</f>
        <v>967.5</v>
      </c>
      <c r="Q1739" s="32">
        <f t="shared" si="386"/>
        <v>0</v>
      </c>
      <c r="R1739" s="32">
        <f t="shared" si="391"/>
        <v>5400</v>
      </c>
      <c r="S1739" s="32">
        <f t="shared" si="392"/>
        <v>0</v>
      </c>
      <c r="T1739" s="32">
        <f t="shared" si="393"/>
        <v>21600</v>
      </c>
      <c r="U1739" s="32">
        <f t="shared" si="394"/>
        <v>0</v>
      </c>
      <c r="V1739" s="32">
        <f t="shared" si="387"/>
        <v>710</v>
      </c>
      <c r="W1739" s="32">
        <f t="shared" si="395"/>
        <v>710</v>
      </c>
      <c r="X1739" s="32">
        <f t="shared" si="396"/>
        <v>710</v>
      </c>
    </row>
    <row r="1740" spans="1:24" x14ac:dyDescent="0.25">
      <c r="A1740" s="2"/>
      <c r="B1740" s="2" t="s">
        <v>4</v>
      </c>
      <c r="C1740" s="2">
        <f t="shared" si="388"/>
        <v>73</v>
      </c>
      <c r="D1740" s="2">
        <f t="shared" si="389"/>
        <v>8</v>
      </c>
      <c r="E1740" s="2">
        <f t="shared" si="390"/>
        <v>1736</v>
      </c>
      <c r="F1740" s="11">
        <v>360</v>
      </c>
      <c r="G1740" s="9">
        <v>0.2112</v>
      </c>
      <c r="H1740" s="9">
        <v>0.24</v>
      </c>
      <c r="I1740" s="9">
        <v>0.26879999999999998</v>
      </c>
      <c r="J1740" s="9">
        <v>0.13163400798111899</v>
      </c>
      <c r="K1740" s="9">
        <v>0.38700000000000001</v>
      </c>
      <c r="L1740" s="9">
        <v>0.38700000000000001</v>
      </c>
      <c r="N1740" s="32">
        <f>IF('System Design'!$F$8=1,'Hourly Demand and Generation'!G1740*'System Design'!$F$21,IF('System Design'!$F$8=2,'Hourly Demand and Generation'!H1740*'System Design'!$F$21,IF('System Design'!$F$8=3,'Hourly Demand and Generation'!I1740*'System Design'!$F$21)))</f>
        <v>134.4</v>
      </c>
      <c r="O1740" s="32">
        <f>IF('System Design'!$F$8=1,'Hourly Demand and Generation'!J1740*'System Design'!$F$22,IF('System Design'!$F$8=2,'Hourly Demand and Generation'!K1740*'System Design'!$F$22,IF('System Design'!$F$8=3,'Hourly Demand and Generation'!L1740*'System Design'!$F$22)))</f>
        <v>967.5</v>
      </c>
      <c r="Q1740" s="32">
        <f t="shared" si="386"/>
        <v>0</v>
      </c>
      <c r="R1740" s="32">
        <f t="shared" si="391"/>
        <v>5400</v>
      </c>
      <c r="S1740" s="32">
        <f t="shared" si="392"/>
        <v>0</v>
      </c>
      <c r="T1740" s="32">
        <f t="shared" si="393"/>
        <v>21600</v>
      </c>
      <c r="U1740" s="32">
        <f t="shared" si="394"/>
        <v>0</v>
      </c>
      <c r="V1740" s="32">
        <f t="shared" si="387"/>
        <v>741.90000000000009</v>
      </c>
      <c r="W1740" s="32">
        <f t="shared" si="395"/>
        <v>741.90000000000009</v>
      </c>
      <c r="X1740" s="32">
        <f t="shared" si="396"/>
        <v>741.90000000000009</v>
      </c>
    </row>
    <row r="1741" spans="1:24" x14ac:dyDescent="0.25">
      <c r="A1741" s="2"/>
      <c r="B1741" s="2" t="s">
        <v>4</v>
      </c>
      <c r="C1741" s="2">
        <f t="shared" si="388"/>
        <v>73</v>
      </c>
      <c r="D1741" s="2">
        <f t="shared" si="389"/>
        <v>9</v>
      </c>
      <c r="E1741" s="2">
        <f t="shared" si="390"/>
        <v>1737</v>
      </c>
      <c r="F1741" s="11">
        <v>360</v>
      </c>
      <c r="G1741" s="9">
        <v>0.32</v>
      </c>
      <c r="H1741" s="9">
        <v>0.34560000000000002</v>
      </c>
      <c r="I1741" s="9">
        <v>0.37119999999999997</v>
      </c>
      <c r="J1741" s="9">
        <v>0.117008007094328</v>
      </c>
      <c r="K1741" s="9">
        <v>0.34399999999999997</v>
      </c>
      <c r="L1741" s="9">
        <v>0.34399999999999997</v>
      </c>
      <c r="N1741" s="32">
        <f>IF('System Design'!$F$8=1,'Hourly Demand and Generation'!G1741*'System Design'!$F$21,IF('System Design'!$F$8=2,'Hourly Demand and Generation'!H1741*'System Design'!$F$21,IF('System Design'!$F$8=3,'Hourly Demand and Generation'!I1741*'System Design'!$F$21)))</f>
        <v>185.6</v>
      </c>
      <c r="O1741" s="32">
        <f>IF('System Design'!$F$8=1,'Hourly Demand and Generation'!J1741*'System Design'!$F$22,IF('System Design'!$F$8=2,'Hourly Demand and Generation'!K1741*'System Design'!$F$22,IF('System Design'!$F$8=3,'Hourly Demand and Generation'!L1741*'System Design'!$F$22)))</f>
        <v>859.99999999999989</v>
      </c>
      <c r="Q1741" s="32">
        <f t="shared" si="386"/>
        <v>0</v>
      </c>
      <c r="R1741" s="32">
        <f t="shared" si="391"/>
        <v>5400</v>
      </c>
      <c r="S1741" s="32">
        <f t="shared" si="392"/>
        <v>0</v>
      </c>
      <c r="T1741" s="32">
        <f t="shared" si="393"/>
        <v>21600</v>
      </c>
      <c r="U1741" s="32">
        <f t="shared" si="394"/>
        <v>0</v>
      </c>
      <c r="V1741" s="32">
        <f t="shared" si="387"/>
        <v>685.59999999999991</v>
      </c>
      <c r="W1741" s="32">
        <f t="shared" si="395"/>
        <v>685.59999999999991</v>
      </c>
      <c r="X1741" s="32">
        <f t="shared" si="396"/>
        <v>685.59999999999991</v>
      </c>
    </row>
    <row r="1742" spans="1:24" x14ac:dyDescent="0.25">
      <c r="A1742" s="2"/>
      <c r="B1742" s="2" t="s">
        <v>4</v>
      </c>
      <c r="C1742" s="2">
        <f t="shared" si="388"/>
        <v>73</v>
      </c>
      <c r="D1742" s="2">
        <f t="shared" si="389"/>
        <v>10</v>
      </c>
      <c r="E1742" s="2">
        <f t="shared" si="390"/>
        <v>1738</v>
      </c>
      <c r="F1742" s="11">
        <v>351</v>
      </c>
      <c r="G1742" s="9">
        <v>0.42880000000000001</v>
      </c>
      <c r="H1742" s="9">
        <v>0.45440000000000003</v>
      </c>
      <c r="I1742" s="9">
        <v>0.48</v>
      </c>
      <c r="J1742" s="9">
        <v>0.13163400798111899</v>
      </c>
      <c r="K1742" s="9">
        <v>0.38700000000000001</v>
      </c>
      <c r="L1742" s="9">
        <v>0.38700000000000001</v>
      </c>
      <c r="N1742" s="32">
        <f>IF('System Design'!$F$8=1,'Hourly Demand and Generation'!G1742*'System Design'!$F$21,IF('System Design'!$F$8=2,'Hourly Demand and Generation'!H1742*'System Design'!$F$21,IF('System Design'!$F$8=3,'Hourly Demand and Generation'!I1742*'System Design'!$F$21)))</f>
        <v>240</v>
      </c>
      <c r="O1742" s="32">
        <f>IF('System Design'!$F$8=1,'Hourly Demand and Generation'!J1742*'System Design'!$F$22,IF('System Design'!$F$8=2,'Hourly Demand and Generation'!K1742*'System Design'!$F$22,IF('System Design'!$F$8=3,'Hourly Demand and Generation'!L1742*'System Design'!$F$22)))</f>
        <v>967.5</v>
      </c>
      <c r="Q1742" s="32">
        <f t="shared" si="386"/>
        <v>0</v>
      </c>
      <c r="R1742" s="32">
        <f t="shared" si="391"/>
        <v>5400</v>
      </c>
      <c r="S1742" s="32">
        <f t="shared" si="392"/>
        <v>0</v>
      </c>
      <c r="T1742" s="32">
        <f t="shared" si="393"/>
        <v>21600</v>
      </c>
      <c r="U1742" s="32">
        <f t="shared" si="394"/>
        <v>0</v>
      </c>
      <c r="V1742" s="32">
        <f t="shared" si="387"/>
        <v>856.5</v>
      </c>
      <c r="W1742" s="32">
        <f t="shared" si="395"/>
        <v>856.5</v>
      </c>
      <c r="X1742" s="32">
        <f t="shared" si="396"/>
        <v>856.5</v>
      </c>
    </row>
    <row r="1743" spans="1:24" x14ac:dyDescent="0.25">
      <c r="A1743" s="2"/>
      <c r="B1743" s="2" t="s">
        <v>4</v>
      </c>
      <c r="C1743" s="2">
        <f t="shared" si="388"/>
        <v>73</v>
      </c>
      <c r="D1743" s="2">
        <f t="shared" si="389"/>
        <v>11</v>
      </c>
      <c r="E1743" s="2">
        <f t="shared" si="390"/>
        <v>1739</v>
      </c>
      <c r="F1743" s="11">
        <v>346.5</v>
      </c>
      <c r="G1743" s="9">
        <v>0.53120000000000001</v>
      </c>
      <c r="H1743" s="9">
        <v>0.56000000000000005</v>
      </c>
      <c r="I1743" s="9">
        <v>0.58879999999999999</v>
      </c>
      <c r="J1743" s="9">
        <v>0.117008007094328</v>
      </c>
      <c r="K1743" s="9">
        <v>0.34399999999999997</v>
      </c>
      <c r="L1743" s="9">
        <v>0.34399999999999997</v>
      </c>
      <c r="N1743" s="32">
        <f>IF('System Design'!$F$8=1,'Hourly Demand and Generation'!G1743*'System Design'!$F$21,IF('System Design'!$F$8=2,'Hourly Demand and Generation'!H1743*'System Design'!$F$21,IF('System Design'!$F$8=3,'Hourly Demand and Generation'!I1743*'System Design'!$F$21)))</f>
        <v>294.39999999999998</v>
      </c>
      <c r="O1743" s="32">
        <f>IF('System Design'!$F$8=1,'Hourly Demand and Generation'!J1743*'System Design'!$F$22,IF('System Design'!$F$8=2,'Hourly Demand and Generation'!K1743*'System Design'!$F$22,IF('System Design'!$F$8=3,'Hourly Demand and Generation'!L1743*'System Design'!$F$22)))</f>
        <v>859.99999999999989</v>
      </c>
      <c r="Q1743" s="32">
        <f t="shared" si="386"/>
        <v>0</v>
      </c>
      <c r="R1743" s="32">
        <f t="shared" si="391"/>
        <v>5400</v>
      </c>
      <c r="S1743" s="32">
        <f t="shared" si="392"/>
        <v>0</v>
      </c>
      <c r="T1743" s="32">
        <f t="shared" si="393"/>
        <v>21600</v>
      </c>
      <c r="U1743" s="32">
        <f t="shared" si="394"/>
        <v>0</v>
      </c>
      <c r="V1743" s="32">
        <f t="shared" si="387"/>
        <v>807.89999999999986</v>
      </c>
      <c r="W1743" s="32">
        <f t="shared" si="395"/>
        <v>807.89999999999986</v>
      </c>
      <c r="X1743" s="32">
        <f t="shared" si="396"/>
        <v>807.89999999999986</v>
      </c>
    </row>
    <row r="1744" spans="1:24" x14ac:dyDescent="0.25">
      <c r="A1744" s="2"/>
      <c r="B1744" s="2" t="s">
        <v>4</v>
      </c>
      <c r="C1744" s="2">
        <f t="shared" si="388"/>
        <v>73</v>
      </c>
      <c r="D1744" s="2">
        <f t="shared" si="389"/>
        <v>12</v>
      </c>
      <c r="E1744" s="2">
        <f t="shared" si="390"/>
        <v>1740</v>
      </c>
      <c r="F1744" s="11">
        <v>346.5</v>
      </c>
      <c r="G1744" s="9">
        <v>0.64</v>
      </c>
      <c r="H1744" s="9">
        <v>0.64</v>
      </c>
      <c r="I1744" s="9">
        <v>0.64</v>
      </c>
      <c r="J1744" s="9">
        <v>0.109695006650932</v>
      </c>
      <c r="K1744" s="9">
        <v>0.32250000000000001</v>
      </c>
      <c r="L1744" s="9">
        <v>0.32250000000000001</v>
      </c>
      <c r="N1744" s="32">
        <f>IF('System Design'!$F$8=1,'Hourly Demand and Generation'!G1744*'System Design'!$F$21,IF('System Design'!$F$8=2,'Hourly Demand and Generation'!H1744*'System Design'!$F$21,IF('System Design'!$F$8=3,'Hourly Demand and Generation'!I1744*'System Design'!$F$21)))</f>
        <v>320</v>
      </c>
      <c r="O1744" s="32">
        <f>IF('System Design'!$F$8=1,'Hourly Demand and Generation'!J1744*'System Design'!$F$22,IF('System Design'!$F$8=2,'Hourly Demand and Generation'!K1744*'System Design'!$F$22,IF('System Design'!$F$8=3,'Hourly Demand and Generation'!L1744*'System Design'!$F$22)))</f>
        <v>806.25</v>
      </c>
      <c r="Q1744" s="32">
        <f t="shared" si="386"/>
        <v>0</v>
      </c>
      <c r="R1744" s="32">
        <f t="shared" si="391"/>
        <v>5400</v>
      </c>
      <c r="S1744" s="32">
        <f t="shared" si="392"/>
        <v>0</v>
      </c>
      <c r="T1744" s="32">
        <f t="shared" si="393"/>
        <v>21600</v>
      </c>
      <c r="U1744" s="32">
        <f t="shared" si="394"/>
        <v>0</v>
      </c>
      <c r="V1744" s="32">
        <f t="shared" si="387"/>
        <v>779.75</v>
      </c>
      <c r="W1744" s="32">
        <f t="shared" si="395"/>
        <v>779.75</v>
      </c>
      <c r="X1744" s="32">
        <f t="shared" si="396"/>
        <v>779.75</v>
      </c>
    </row>
    <row r="1745" spans="1:24" x14ac:dyDescent="0.25">
      <c r="A1745" s="2"/>
      <c r="B1745" s="2" t="s">
        <v>4</v>
      </c>
      <c r="C1745" s="2">
        <f t="shared" si="388"/>
        <v>73</v>
      </c>
      <c r="D1745" s="2">
        <f t="shared" si="389"/>
        <v>13</v>
      </c>
      <c r="E1745" s="2">
        <f t="shared" si="390"/>
        <v>1741</v>
      </c>
      <c r="F1745" s="11">
        <v>360</v>
      </c>
      <c r="G1745" s="9">
        <v>0.53120000000000001</v>
      </c>
      <c r="H1745" s="9">
        <v>0.56000000000000005</v>
      </c>
      <c r="I1745" s="9">
        <v>0.58879999999999999</v>
      </c>
      <c r="J1745" s="9">
        <v>0.117008007094328</v>
      </c>
      <c r="K1745" s="9">
        <v>0.34399999999999997</v>
      </c>
      <c r="L1745" s="9">
        <v>0.34399999999999997</v>
      </c>
      <c r="N1745" s="32">
        <f>IF('System Design'!$F$8=1,'Hourly Demand and Generation'!G1745*'System Design'!$F$21,IF('System Design'!$F$8=2,'Hourly Demand and Generation'!H1745*'System Design'!$F$21,IF('System Design'!$F$8=3,'Hourly Demand and Generation'!I1745*'System Design'!$F$21)))</f>
        <v>294.39999999999998</v>
      </c>
      <c r="O1745" s="32">
        <f>IF('System Design'!$F$8=1,'Hourly Demand and Generation'!J1745*'System Design'!$F$22,IF('System Design'!$F$8=2,'Hourly Demand and Generation'!K1745*'System Design'!$F$22,IF('System Design'!$F$8=3,'Hourly Demand and Generation'!L1745*'System Design'!$F$22)))</f>
        <v>859.99999999999989</v>
      </c>
      <c r="Q1745" s="32">
        <f t="shared" si="386"/>
        <v>0</v>
      </c>
      <c r="R1745" s="32">
        <f t="shared" si="391"/>
        <v>5400</v>
      </c>
      <c r="S1745" s="32">
        <f t="shared" si="392"/>
        <v>0</v>
      </c>
      <c r="T1745" s="32">
        <f t="shared" si="393"/>
        <v>21600</v>
      </c>
      <c r="U1745" s="32">
        <f t="shared" si="394"/>
        <v>0</v>
      </c>
      <c r="V1745" s="32">
        <f t="shared" si="387"/>
        <v>794.39999999999986</v>
      </c>
      <c r="W1745" s="32">
        <f t="shared" si="395"/>
        <v>794.39999999999986</v>
      </c>
      <c r="X1745" s="32">
        <f t="shared" si="396"/>
        <v>794.39999999999986</v>
      </c>
    </row>
    <row r="1746" spans="1:24" x14ac:dyDescent="0.25">
      <c r="A1746" s="2"/>
      <c r="B1746" s="2" t="s">
        <v>4</v>
      </c>
      <c r="C1746" s="2">
        <f t="shared" si="388"/>
        <v>73</v>
      </c>
      <c r="D1746" s="2">
        <f t="shared" si="389"/>
        <v>14</v>
      </c>
      <c r="E1746" s="2">
        <f t="shared" si="390"/>
        <v>1742</v>
      </c>
      <c r="F1746" s="11">
        <v>360</v>
      </c>
      <c r="G1746" s="9">
        <v>0.42880000000000001</v>
      </c>
      <c r="H1746" s="9">
        <v>0.45440000000000003</v>
      </c>
      <c r="I1746" s="9">
        <v>0.48</v>
      </c>
      <c r="J1746" s="9">
        <v>0.124321007537723</v>
      </c>
      <c r="K1746" s="9">
        <v>0.36549999999999999</v>
      </c>
      <c r="L1746" s="9">
        <v>0.36549999999999999</v>
      </c>
      <c r="N1746" s="32">
        <f>IF('System Design'!$F$8=1,'Hourly Demand and Generation'!G1746*'System Design'!$F$21,IF('System Design'!$F$8=2,'Hourly Demand and Generation'!H1746*'System Design'!$F$21,IF('System Design'!$F$8=3,'Hourly Demand and Generation'!I1746*'System Design'!$F$21)))</f>
        <v>240</v>
      </c>
      <c r="O1746" s="32">
        <f>IF('System Design'!$F$8=1,'Hourly Demand and Generation'!J1746*'System Design'!$F$22,IF('System Design'!$F$8=2,'Hourly Demand and Generation'!K1746*'System Design'!$F$22,IF('System Design'!$F$8=3,'Hourly Demand and Generation'!L1746*'System Design'!$F$22)))</f>
        <v>913.75</v>
      </c>
      <c r="Q1746" s="32">
        <f t="shared" si="386"/>
        <v>0</v>
      </c>
      <c r="R1746" s="32">
        <f t="shared" si="391"/>
        <v>5400</v>
      </c>
      <c r="S1746" s="32">
        <f t="shared" si="392"/>
        <v>0</v>
      </c>
      <c r="T1746" s="32">
        <f t="shared" si="393"/>
        <v>21600</v>
      </c>
      <c r="U1746" s="32">
        <f t="shared" si="394"/>
        <v>0</v>
      </c>
      <c r="V1746" s="32">
        <f t="shared" si="387"/>
        <v>793.75</v>
      </c>
      <c r="W1746" s="32">
        <f t="shared" si="395"/>
        <v>793.75</v>
      </c>
      <c r="X1746" s="32">
        <f t="shared" si="396"/>
        <v>793.75</v>
      </c>
    </row>
    <row r="1747" spans="1:24" x14ac:dyDescent="0.25">
      <c r="A1747" s="2"/>
      <c r="B1747" s="2" t="s">
        <v>4</v>
      </c>
      <c r="C1747" s="2">
        <f t="shared" si="388"/>
        <v>73</v>
      </c>
      <c r="D1747" s="2">
        <f t="shared" si="389"/>
        <v>15</v>
      </c>
      <c r="E1747" s="2">
        <f t="shared" si="390"/>
        <v>1743</v>
      </c>
      <c r="F1747" s="11">
        <v>382.5</v>
      </c>
      <c r="G1747" s="9">
        <v>0.32</v>
      </c>
      <c r="H1747" s="9">
        <v>0.34560000000000002</v>
      </c>
      <c r="I1747" s="9">
        <v>0.37119999999999997</v>
      </c>
      <c r="J1747" s="9">
        <v>0.13163400798111899</v>
      </c>
      <c r="K1747" s="9">
        <v>0.38700000000000001</v>
      </c>
      <c r="L1747" s="9">
        <v>0.38700000000000001</v>
      </c>
      <c r="N1747" s="32">
        <f>IF('System Design'!$F$8=1,'Hourly Demand and Generation'!G1747*'System Design'!$F$21,IF('System Design'!$F$8=2,'Hourly Demand and Generation'!H1747*'System Design'!$F$21,IF('System Design'!$F$8=3,'Hourly Demand and Generation'!I1747*'System Design'!$F$21)))</f>
        <v>185.6</v>
      </c>
      <c r="O1747" s="32">
        <f>IF('System Design'!$F$8=1,'Hourly Demand and Generation'!J1747*'System Design'!$F$22,IF('System Design'!$F$8=2,'Hourly Demand and Generation'!K1747*'System Design'!$F$22,IF('System Design'!$F$8=3,'Hourly Demand and Generation'!L1747*'System Design'!$F$22)))</f>
        <v>967.5</v>
      </c>
      <c r="Q1747" s="32">
        <f t="shared" si="386"/>
        <v>0</v>
      </c>
      <c r="R1747" s="32">
        <f t="shared" si="391"/>
        <v>5400</v>
      </c>
      <c r="S1747" s="32">
        <f t="shared" si="392"/>
        <v>0</v>
      </c>
      <c r="T1747" s="32">
        <f t="shared" si="393"/>
        <v>21600</v>
      </c>
      <c r="U1747" s="32">
        <f t="shared" si="394"/>
        <v>0</v>
      </c>
      <c r="V1747" s="32">
        <f t="shared" si="387"/>
        <v>770.59999999999991</v>
      </c>
      <c r="W1747" s="32">
        <f t="shared" si="395"/>
        <v>770.59999999999991</v>
      </c>
      <c r="X1747" s="32">
        <f t="shared" si="396"/>
        <v>770.59999999999991</v>
      </c>
    </row>
    <row r="1748" spans="1:24" x14ac:dyDescent="0.25">
      <c r="A1748" s="2"/>
      <c r="B1748" s="2" t="s">
        <v>4</v>
      </c>
      <c r="C1748" s="2">
        <f t="shared" si="388"/>
        <v>73</v>
      </c>
      <c r="D1748" s="2">
        <f t="shared" si="389"/>
        <v>16</v>
      </c>
      <c r="E1748" s="2">
        <f t="shared" si="390"/>
        <v>1744</v>
      </c>
      <c r="F1748" s="11">
        <v>405</v>
      </c>
      <c r="G1748" s="9">
        <v>0.2112</v>
      </c>
      <c r="H1748" s="9">
        <v>0.24</v>
      </c>
      <c r="I1748" s="9">
        <v>0.26879999999999998</v>
      </c>
      <c r="J1748" s="9">
        <v>0.13163400798111899</v>
      </c>
      <c r="K1748" s="9">
        <v>0.38700000000000001</v>
      </c>
      <c r="L1748" s="9">
        <v>0.38700000000000001</v>
      </c>
      <c r="N1748" s="32">
        <f>IF('System Design'!$F$8=1,'Hourly Demand and Generation'!G1748*'System Design'!$F$21,IF('System Design'!$F$8=2,'Hourly Demand and Generation'!H1748*'System Design'!$F$21,IF('System Design'!$F$8=3,'Hourly Demand and Generation'!I1748*'System Design'!$F$21)))</f>
        <v>134.4</v>
      </c>
      <c r="O1748" s="32">
        <f>IF('System Design'!$F$8=1,'Hourly Demand and Generation'!J1748*'System Design'!$F$22,IF('System Design'!$F$8=2,'Hourly Demand and Generation'!K1748*'System Design'!$F$22,IF('System Design'!$F$8=3,'Hourly Demand and Generation'!L1748*'System Design'!$F$22)))</f>
        <v>967.5</v>
      </c>
      <c r="Q1748" s="32">
        <f t="shared" si="386"/>
        <v>0</v>
      </c>
      <c r="R1748" s="32">
        <f t="shared" si="391"/>
        <v>5400</v>
      </c>
      <c r="S1748" s="32">
        <f t="shared" si="392"/>
        <v>0</v>
      </c>
      <c r="T1748" s="32">
        <f t="shared" si="393"/>
        <v>21600</v>
      </c>
      <c r="U1748" s="32">
        <f t="shared" si="394"/>
        <v>0</v>
      </c>
      <c r="V1748" s="32">
        <f t="shared" si="387"/>
        <v>696.90000000000009</v>
      </c>
      <c r="W1748" s="32">
        <f t="shared" si="395"/>
        <v>696.90000000000009</v>
      </c>
      <c r="X1748" s="32">
        <f t="shared" si="396"/>
        <v>696.90000000000009</v>
      </c>
    </row>
    <row r="1749" spans="1:24" x14ac:dyDescent="0.25">
      <c r="A1749" s="2"/>
      <c r="B1749" s="2" t="s">
        <v>4</v>
      </c>
      <c r="C1749" s="2">
        <f t="shared" si="388"/>
        <v>73</v>
      </c>
      <c r="D1749" s="2">
        <f t="shared" si="389"/>
        <v>17</v>
      </c>
      <c r="E1749" s="2">
        <f t="shared" si="390"/>
        <v>1745</v>
      </c>
      <c r="F1749" s="11">
        <v>427.5</v>
      </c>
      <c r="G1749" s="9">
        <v>0.10879999999999999</v>
      </c>
      <c r="H1749" s="9">
        <v>0.13439999999999999</v>
      </c>
      <c r="I1749" s="9">
        <v>0.16</v>
      </c>
      <c r="J1749" s="9">
        <v>0.14626000886790999</v>
      </c>
      <c r="K1749" s="9">
        <v>0.43</v>
      </c>
      <c r="L1749" s="9">
        <v>0.43</v>
      </c>
      <c r="N1749" s="32">
        <f>IF('System Design'!$F$8=1,'Hourly Demand and Generation'!G1749*'System Design'!$F$21,IF('System Design'!$F$8=2,'Hourly Demand and Generation'!H1749*'System Design'!$F$21,IF('System Design'!$F$8=3,'Hourly Demand and Generation'!I1749*'System Design'!$F$21)))</f>
        <v>80</v>
      </c>
      <c r="O1749" s="32">
        <f>IF('System Design'!$F$8=1,'Hourly Demand and Generation'!J1749*'System Design'!$F$22,IF('System Design'!$F$8=2,'Hourly Demand and Generation'!K1749*'System Design'!$F$22,IF('System Design'!$F$8=3,'Hourly Demand and Generation'!L1749*'System Design'!$F$22)))</f>
        <v>1075</v>
      </c>
      <c r="Q1749" s="32">
        <f t="shared" si="386"/>
        <v>0</v>
      </c>
      <c r="R1749" s="32">
        <f t="shared" si="391"/>
        <v>5400</v>
      </c>
      <c r="S1749" s="32">
        <f t="shared" si="392"/>
        <v>0</v>
      </c>
      <c r="T1749" s="32">
        <f t="shared" si="393"/>
        <v>21600</v>
      </c>
      <c r="U1749" s="32">
        <f t="shared" si="394"/>
        <v>0</v>
      </c>
      <c r="V1749" s="32">
        <f t="shared" si="387"/>
        <v>727.5</v>
      </c>
      <c r="W1749" s="32">
        <f t="shared" si="395"/>
        <v>727.5</v>
      </c>
      <c r="X1749" s="32">
        <f t="shared" si="396"/>
        <v>727.5</v>
      </c>
    </row>
    <row r="1750" spans="1:24" x14ac:dyDescent="0.25">
      <c r="A1750" s="2"/>
      <c r="B1750" s="2" t="s">
        <v>4</v>
      </c>
      <c r="C1750" s="2">
        <f t="shared" si="388"/>
        <v>73</v>
      </c>
      <c r="D1750" s="2">
        <f t="shared" si="389"/>
        <v>18</v>
      </c>
      <c r="E1750" s="2">
        <f t="shared" si="390"/>
        <v>1746</v>
      </c>
      <c r="F1750" s="11">
        <v>450</v>
      </c>
      <c r="G1750" s="9">
        <v>5.1200000000000002E-2</v>
      </c>
      <c r="H1750" s="9">
        <v>0.08</v>
      </c>
      <c r="I1750" s="9">
        <v>0.10879999999999999</v>
      </c>
      <c r="J1750" s="9">
        <v>0.13894700842451399</v>
      </c>
      <c r="K1750" s="9">
        <v>0.40849999999999997</v>
      </c>
      <c r="L1750" s="9">
        <v>0.40849999999999997</v>
      </c>
      <c r="N1750" s="32">
        <f>IF('System Design'!$F$8=1,'Hourly Demand and Generation'!G1750*'System Design'!$F$21,IF('System Design'!$F$8=2,'Hourly Demand and Generation'!H1750*'System Design'!$F$21,IF('System Design'!$F$8=3,'Hourly Demand and Generation'!I1750*'System Design'!$F$21)))</f>
        <v>54.4</v>
      </c>
      <c r="O1750" s="32">
        <f>IF('System Design'!$F$8=1,'Hourly Demand and Generation'!J1750*'System Design'!$F$22,IF('System Design'!$F$8=2,'Hourly Demand and Generation'!K1750*'System Design'!$F$22,IF('System Design'!$F$8=3,'Hourly Demand and Generation'!L1750*'System Design'!$F$22)))</f>
        <v>1021.2499999999999</v>
      </c>
      <c r="Q1750" s="32">
        <f t="shared" si="386"/>
        <v>0</v>
      </c>
      <c r="R1750" s="32">
        <f t="shared" si="391"/>
        <v>5400</v>
      </c>
      <c r="S1750" s="32">
        <f t="shared" si="392"/>
        <v>0</v>
      </c>
      <c r="T1750" s="32">
        <f t="shared" si="393"/>
        <v>21600</v>
      </c>
      <c r="U1750" s="32">
        <f t="shared" si="394"/>
        <v>0</v>
      </c>
      <c r="V1750" s="32">
        <f t="shared" si="387"/>
        <v>625.64999999999986</v>
      </c>
      <c r="W1750" s="32">
        <f t="shared" si="395"/>
        <v>625.64999999999986</v>
      </c>
      <c r="X1750" s="32">
        <f t="shared" si="396"/>
        <v>625.64999999999986</v>
      </c>
    </row>
    <row r="1751" spans="1:24" x14ac:dyDescent="0.25">
      <c r="A1751" s="2"/>
      <c r="B1751" s="2" t="s">
        <v>4</v>
      </c>
      <c r="C1751" s="2">
        <f t="shared" si="388"/>
        <v>73</v>
      </c>
      <c r="D1751" s="2">
        <f t="shared" si="389"/>
        <v>19</v>
      </c>
      <c r="E1751" s="2">
        <f t="shared" si="390"/>
        <v>1747</v>
      </c>
      <c r="F1751" s="11">
        <v>436.5</v>
      </c>
      <c r="G1751" s="9">
        <v>0</v>
      </c>
      <c r="H1751" s="9">
        <v>2.5600000000000001E-2</v>
      </c>
      <c r="I1751" s="9">
        <v>5.1200000000000002E-2</v>
      </c>
      <c r="J1751" s="9">
        <v>0.13163400798111899</v>
      </c>
      <c r="K1751" s="9">
        <v>0.38700000000000001</v>
      </c>
      <c r="L1751" s="9">
        <v>0.38700000000000001</v>
      </c>
      <c r="N1751" s="32">
        <f>IF('System Design'!$F$8=1,'Hourly Demand and Generation'!G1751*'System Design'!$F$21,IF('System Design'!$F$8=2,'Hourly Demand and Generation'!H1751*'System Design'!$F$21,IF('System Design'!$F$8=3,'Hourly Demand and Generation'!I1751*'System Design'!$F$21)))</f>
        <v>25.6</v>
      </c>
      <c r="O1751" s="32">
        <f>IF('System Design'!$F$8=1,'Hourly Demand and Generation'!J1751*'System Design'!$F$22,IF('System Design'!$F$8=2,'Hourly Demand and Generation'!K1751*'System Design'!$F$22,IF('System Design'!$F$8=3,'Hourly Demand and Generation'!L1751*'System Design'!$F$22)))</f>
        <v>967.5</v>
      </c>
      <c r="Q1751" s="32">
        <f t="shared" si="386"/>
        <v>0</v>
      </c>
      <c r="R1751" s="32">
        <f t="shared" si="391"/>
        <v>5400</v>
      </c>
      <c r="S1751" s="32">
        <f t="shared" si="392"/>
        <v>0</v>
      </c>
      <c r="T1751" s="32">
        <f t="shared" si="393"/>
        <v>21600</v>
      </c>
      <c r="U1751" s="32">
        <f t="shared" si="394"/>
        <v>0</v>
      </c>
      <c r="V1751" s="32">
        <f t="shared" si="387"/>
        <v>556.6</v>
      </c>
      <c r="W1751" s="32">
        <f t="shared" si="395"/>
        <v>556.6</v>
      </c>
      <c r="X1751" s="32">
        <f t="shared" si="396"/>
        <v>556.6</v>
      </c>
    </row>
    <row r="1752" spans="1:24" x14ac:dyDescent="0.25">
      <c r="A1752" s="2"/>
      <c r="B1752" s="2" t="s">
        <v>4</v>
      </c>
      <c r="C1752" s="2">
        <f t="shared" si="388"/>
        <v>73</v>
      </c>
      <c r="D1752" s="2">
        <f t="shared" si="389"/>
        <v>20</v>
      </c>
      <c r="E1752" s="2">
        <f t="shared" si="390"/>
        <v>1748</v>
      </c>
      <c r="F1752" s="11">
        <v>427.5</v>
      </c>
      <c r="G1752" s="9">
        <v>0</v>
      </c>
      <c r="H1752" s="9">
        <v>0</v>
      </c>
      <c r="I1752" s="9">
        <v>0</v>
      </c>
      <c r="J1752" s="9">
        <v>0.13163400798111899</v>
      </c>
      <c r="K1752" s="9">
        <v>0.38700000000000001</v>
      </c>
      <c r="L1752" s="9">
        <v>0.38700000000000001</v>
      </c>
      <c r="N1752" s="32">
        <f>IF('System Design'!$F$8=1,'Hourly Demand and Generation'!G1752*'System Design'!$F$21,IF('System Design'!$F$8=2,'Hourly Demand and Generation'!H1752*'System Design'!$F$21,IF('System Design'!$F$8=3,'Hourly Demand and Generation'!I1752*'System Design'!$F$21)))</f>
        <v>0</v>
      </c>
      <c r="O1752" s="32">
        <f>IF('System Design'!$F$8=1,'Hourly Demand and Generation'!J1752*'System Design'!$F$22,IF('System Design'!$F$8=2,'Hourly Demand and Generation'!K1752*'System Design'!$F$22,IF('System Design'!$F$8=3,'Hourly Demand and Generation'!L1752*'System Design'!$F$22)))</f>
        <v>967.5</v>
      </c>
      <c r="Q1752" s="32">
        <f t="shared" si="386"/>
        <v>0</v>
      </c>
      <c r="R1752" s="32">
        <f t="shared" si="391"/>
        <v>5400</v>
      </c>
      <c r="S1752" s="32">
        <f t="shared" si="392"/>
        <v>0</v>
      </c>
      <c r="T1752" s="32">
        <f t="shared" si="393"/>
        <v>21600</v>
      </c>
      <c r="U1752" s="32">
        <f t="shared" si="394"/>
        <v>0</v>
      </c>
      <c r="V1752" s="32">
        <f t="shared" si="387"/>
        <v>540</v>
      </c>
      <c r="W1752" s="32">
        <f t="shared" si="395"/>
        <v>540</v>
      </c>
      <c r="X1752" s="32">
        <f t="shared" si="396"/>
        <v>540</v>
      </c>
    </row>
    <row r="1753" spans="1:24" x14ac:dyDescent="0.25">
      <c r="A1753" s="2"/>
      <c r="B1753" s="2" t="s">
        <v>4</v>
      </c>
      <c r="C1753" s="2">
        <f t="shared" si="388"/>
        <v>73</v>
      </c>
      <c r="D1753" s="2">
        <f t="shared" si="389"/>
        <v>21</v>
      </c>
      <c r="E1753" s="2">
        <f t="shared" si="390"/>
        <v>1749</v>
      </c>
      <c r="F1753" s="11">
        <v>405</v>
      </c>
      <c r="G1753" s="9">
        <v>0</v>
      </c>
      <c r="H1753" s="9">
        <v>0</v>
      </c>
      <c r="I1753" s="9">
        <v>0</v>
      </c>
      <c r="J1753" s="9">
        <v>0.13163400798111899</v>
      </c>
      <c r="K1753" s="9">
        <v>0.38700000000000001</v>
      </c>
      <c r="L1753" s="9">
        <v>0.38700000000000001</v>
      </c>
      <c r="N1753" s="32">
        <f>IF('System Design'!$F$8=1,'Hourly Demand and Generation'!G1753*'System Design'!$F$21,IF('System Design'!$F$8=2,'Hourly Demand and Generation'!H1753*'System Design'!$F$21,IF('System Design'!$F$8=3,'Hourly Demand and Generation'!I1753*'System Design'!$F$21)))</f>
        <v>0</v>
      </c>
      <c r="O1753" s="32">
        <f>IF('System Design'!$F$8=1,'Hourly Demand and Generation'!J1753*'System Design'!$F$22,IF('System Design'!$F$8=2,'Hourly Demand and Generation'!K1753*'System Design'!$F$22,IF('System Design'!$F$8=3,'Hourly Demand and Generation'!L1753*'System Design'!$F$22)))</f>
        <v>967.5</v>
      </c>
      <c r="Q1753" s="32">
        <f t="shared" si="386"/>
        <v>0</v>
      </c>
      <c r="R1753" s="32">
        <f t="shared" si="391"/>
        <v>5400</v>
      </c>
      <c r="S1753" s="32">
        <f t="shared" si="392"/>
        <v>0</v>
      </c>
      <c r="T1753" s="32">
        <f t="shared" si="393"/>
        <v>21600</v>
      </c>
      <c r="U1753" s="32">
        <f t="shared" si="394"/>
        <v>0</v>
      </c>
      <c r="V1753" s="32">
        <f t="shared" si="387"/>
        <v>562.5</v>
      </c>
      <c r="W1753" s="32">
        <f t="shared" si="395"/>
        <v>562.5</v>
      </c>
      <c r="X1753" s="32">
        <f t="shared" si="396"/>
        <v>562.5</v>
      </c>
    </row>
    <row r="1754" spans="1:24" x14ac:dyDescent="0.25">
      <c r="A1754" s="2"/>
      <c r="B1754" s="2" t="s">
        <v>4</v>
      </c>
      <c r="C1754" s="2">
        <f t="shared" si="388"/>
        <v>73</v>
      </c>
      <c r="D1754" s="2">
        <f t="shared" si="389"/>
        <v>22</v>
      </c>
      <c r="E1754" s="2">
        <f t="shared" si="390"/>
        <v>1750</v>
      </c>
      <c r="F1754" s="11">
        <v>382.5</v>
      </c>
      <c r="G1754" s="9">
        <v>0</v>
      </c>
      <c r="H1754" s="9">
        <v>0</v>
      </c>
      <c r="I1754" s="9">
        <v>0</v>
      </c>
      <c r="J1754" s="9">
        <v>0.13894700842451399</v>
      </c>
      <c r="K1754" s="9">
        <v>0.40849999999999997</v>
      </c>
      <c r="L1754" s="9">
        <v>0.40849999999999997</v>
      </c>
      <c r="N1754" s="32">
        <f>IF('System Design'!$F$8=1,'Hourly Demand and Generation'!G1754*'System Design'!$F$21,IF('System Design'!$F$8=2,'Hourly Demand and Generation'!H1754*'System Design'!$F$21,IF('System Design'!$F$8=3,'Hourly Demand and Generation'!I1754*'System Design'!$F$21)))</f>
        <v>0</v>
      </c>
      <c r="O1754" s="32">
        <f>IF('System Design'!$F$8=1,'Hourly Demand and Generation'!J1754*'System Design'!$F$22,IF('System Design'!$F$8=2,'Hourly Demand and Generation'!K1754*'System Design'!$F$22,IF('System Design'!$F$8=3,'Hourly Demand and Generation'!L1754*'System Design'!$F$22)))</f>
        <v>1021.2499999999999</v>
      </c>
      <c r="Q1754" s="32">
        <f t="shared" si="386"/>
        <v>0</v>
      </c>
      <c r="R1754" s="32">
        <f t="shared" si="391"/>
        <v>5400</v>
      </c>
      <c r="S1754" s="32">
        <f t="shared" si="392"/>
        <v>0</v>
      </c>
      <c r="T1754" s="32">
        <f t="shared" si="393"/>
        <v>21600</v>
      </c>
      <c r="U1754" s="32">
        <f t="shared" si="394"/>
        <v>0</v>
      </c>
      <c r="V1754" s="32">
        <f t="shared" si="387"/>
        <v>638.74999999999989</v>
      </c>
      <c r="W1754" s="32">
        <f t="shared" si="395"/>
        <v>638.74999999999989</v>
      </c>
      <c r="X1754" s="32">
        <f t="shared" si="396"/>
        <v>638.74999999999989</v>
      </c>
    </row>
    <row r="1755" spans="1:24" x14ac:dyDescent="0.25">
      <c r="A1755" s="2"/>
      <c r="B1755" s="2" t="s">
        <v>4</v>
      </c>
      <c r="C1755" s="2">
        <f t="shared" si="388"/>
        <v>73</v>
      </c>
      <c r="D1755" s="2">
        <f t="shared" si="389"/>
        <v>23</v>
      </c>
      <c r="E1755" s="2">
        <f t="shared" si="390"/>
        <v>1751</v>
      </c>
      <c r="F1755" s="11">
        <v>360</v>
      </c>
      <c r="G1755" s="9">
        <v>0</v>
      </c>
      <c r="H1755" s="9">
        <v>0</v>
      </c>
      <c r="I1755" s="9">
        <v>0</v>
      </c>
      <c r="J1755" s="9">
        <v>0.117008007094328</v>
      </c>
      <c r="K1755" s="9">
        <v>0.34399999999999997</v>
      </c>
      <c r="L1755" s="9">
        <v>0.34399999999999997</v>
      </c>
      <c r="N1755" s="32">
        <f>IF('System Design'!$F$8=1,'Hourly Demand and Generation'!G1755*'System Design'!$F$21,IF('System Design'!$F$8=2,'Hourly Demand and Generation'!H1755*'System Design'!$F$21,IF('System Design'!$F$8=3,'Hourly Demand and Generation'!I1755*'System Design'!$F$21)))</f>
        <v>0</v>
      </c>
      <c r="O1755" s="32">
        <f>IF('System Design'!$F$8=1,'Hourly Demand and Generation'!J1755*'System Design'!$F$22,IF('System Design'!$F$8=2,'Hourly Demand and Generation'!K1755*'System Design'!$F$22,IF('System Design'!$F$8=3,'Hourly Demand and Generation'!L1755*'System Design'!$F$22)))</f>
        <v>859.99999999999989</v>
      </c>
      <c r="Q1755" s="32">
        <f t="shared" si="386"/>
        <v>0</v>
      </c>
      <c r="R1755" s="32">
        <f t="shared" si="391"/>
        <v>5400</v>
      </c>
      <c r="S1755" s="32">
        <f t="shared" si="392"/>
        <v>0</v>
      </c>
      <c r="T1755" s="32">
        <f t="shared" si="393"/>
        <v>21600</v>
      </c>
      <c r="U1755" s="32">
        <f t="shared" si="394"/>
        <v>0</v>
      </c>
      <c r="V1755" s="32">
        <f t="shared" si="387"/>
        <v>499.99999999999989</v>
      </c>
      <c r="W1755" s="32">
        <f t="shared" si="395"/>
        <v>499.99999999999989</v>
      </c>
      <c r="X1755" s="32">
        <f t="shared" si="396"/>
        <v>499.99999999999989</v>
      </c>
    </row>
    <row r="1756" spans="1:24" x14ac:dyDescent="0.25">
      <c r="A1756" s="2"/>
      <c r="B1756" s="2" t="s">
        <v>4</v>
      </c>
      <c r="C1756" s="2">
        <f t="shared" si="388"/>
        <v>73</v>
      </c>
      <c r="D1756" s="2">
        <f t="shared" si="389"/>
        <v>24</v>
      </c>
      <c r="E1756" s="2">
        <f t="shared" si="390"/>
        <v>1752</v>
      </c>
      <c r="F1756" s="11">
        <v>315</v>
      </c>
      <c r="G1756" s="9">
        <v>0</v>
      </c>
      <c r="H1756" s="9">
        <v>0</v>
      </c>
      <c r="I1756" s="9">
        <v>0</v>
      </c>
      <c r="J1756" s="9">
        <v>0.117008007094328</v>
      </c>
      <c r="K1756" s="9">
        <v>0.34399999999999997</v>
      </c>
      <c r="L1756" s="9">
        <v>0.34399999999999997</v>
      </c>
      <c r="N1756" s="32">
        <f>IF('System Design'!$F$8=1,'Hourly Demand and Generation'!G1756*'System Design'!$F$21,IF('System Design'!$F$8=2,'Hourly Demand and Generation'!H1756*'System Design'!$F$21,IF('System Design'!$F$8=3,'Hourly Demand and Generation'!I1756*'System Design'!$F$21)))</f>
        <v>0</v>
      </c>
      <c r="O1756" s="32">
        <f>IF('System Design'!$F$8=1,'Hourly Demand and Generation'!J1756*'System Design'!$F$22,IF('System Design'!$F$8=2,'Hourly Demand and Generation'!K1756*'System Design'!$F$22,IF('System Design'!$F$8=3,'Hourly Demand and Generation'!L1756*'System Design'!$F$22)))</f>
        <v>859.99999999999989</v>
      </c>
      <c r="Q1756" s="32">
        <f t="shared" si="386"/>
        <v>0</v>
      </c>
      <c r="R1756" s="32">
        <f t="shared" si="391"/>
        <v>5400</v>
      </c>
      <c r="S1756" s="32">
        <f t="shared" si="392"/>
        <v>0</v>
      </c>
      <c r="T1756" s="32">
        <f t="shared" si="393"/>
        <v>21600</v>
      </c>
      <c r="U1756" s="32">
        <f t="shared" si="394"/>
        <v>0</v>
      </c>
      <c r="V1756" s="32">
        <f t="shared" si="387"/>
        <v>544.99999999999989</v>
      </c>
      <c r="W1756" s="32">
        <f t="shared" si="395"/>
        <v>544.99999999999989</v>
      </c>
      <c r="X1756" s="32">
        <f t="shared" si="396"/>
        <v>544.99999999999989</v>
      </c>
    </row>
    <row r="1757" spans="1:24" x14ac:dyDescent="0.25">
      <c r="A1757" s="2"/>
      <c r="B1757" s="2" t="s">
        <v>4</v>
      </c>
      <c r="C1757" s="2">
        <f>C1756+1</f>
        <v>74</v>
      </c>
      <c r="D1757" s="2">
        <v>1</v>
      </c>
      <c r="E1757" s="2">
        <f t="shared" si="390"/>
        <v>1753</v>
      </c>
      <c r="F1757" s="11">
        <v>270</v>
      </c>
      <c r="G1757" s="9">
        <v>0</v>
      </c>
      <c r="H1757" s="9">
        <v>0</v>
      </c>
      <c r="I1757" s="9">
        <v>0</v>
      </c>
      <c r="J1757" s="9">
        <v>0.19619472972039301</v>
      </c>
      <c r="K1757" s="9">
        <v>0.43</v>
      </c>
      <c r="L1757" s="9">
        <v>0.43</v>
      </c>
      <c r="N1757" s="32">
        <f>IF('System Design'!$F$8=1,'Hourly Demand and Generation'!G1757*'System Design'!$F$21,IF('System Design'!$F$8=2,'Hourly Demand and Generation'!H1757*'System Design'!$F$21,IF('System Design'!$F$8=3,'Hourly Demand and Generation'!I1757*'System Design'!$F$21)))</f>
        <v>0</v>
      </c>
      <c r="O1757" s="32">
        <f>IF('System Design'!$F$8=1,'Hourly Demand and Generation'!J1757*'System Design'!$F$22,IF('System Design'!$F$8=2,'Hourly Demand and Generation'!K1757*'System Design'!$F$22,IF('System Design'!$F$8=3,'Hourly Demand and Generation'!L1757*'System Design'!$F$22)))</f>
        <v>1075</v>
      </c>
      <c r="Q1757" s="32">
        <f t="shared" si="386"/>
        <v>0</v>
      </c>
      <c r="R1757" s="32">
        <f t="shared" si="391"/>
        <v>5400</v>
      </c>
      <c r="S1757" s="32">
        <f t="shared" si="392"/>
        <v>0</v>
      </c>
      <c r="T1757" s="32">
        <f t="shared" si="393"/>
        <v>21600</v>
      </c>
      <c r="U1757" s="32">
        <f t="shared" si="394"/>
        <v>0</v>
      </c>
      <c r="V1757" s="32">
        <f t="shared" si="387"/>
        <v>805</v>
      </c>
      <c r="W1757" s="32">
        <f t="shared" si="395"/>
        <v>805</v>
      </c>
      <c r="X1757" s="32">
        <f t="shared" si="396"/>
        <v>805</v>
      </c>
    </row>
    <row r="1758" spans="1:24" x14ac:dyDescent="0.25">
      <c r="A1758" s="2"/>
      <c r="B1758" s="2" t="s">
        <v>4</v>
      </c>
      <c r="C1758" s="2">
        <f>C1757</f>
        <v>74</v>
      </c>
      <c r="D1758" s="2">
        <f>D1757+1</f>
        <v>2</v>
      </c>
      <c r="E1758" s="2">
        <f t="shared" si="390"/>
        <v>1754</v>
      </c>
      <c r="F1758" s="11">
        <v>247.5</v>
      </c>
      <c r="G1758" s="9">
        <v>0</v>
      </c>
      <c r="H1758" s="9">
        <v>0</v>
      </c>
      <c r="I1758" s="9">
        <v>0</v>
      </c>
      <c r="J1758" s="9">
        <v>0.176575256748354</v>
      </c>
      <c r="K1758" s="9">
        <v>0.38700000000000001</v>
      </c>
      <c r="L1758" s="9">
        <v>0.38700000000000001</v>
      </c>
      <c r="N1758" s="32">
        <f>IF('System Design'!$F$8=1,'Hourly Demand and Generation'!G1758*'System Design'!$F$21,IF('System Design'!$F$8=2,'Hourly Demand and Generation'!H1758*'System Design'!$F$21,IF('System Design'!$F$8=3,'Hourly Demand and Generation'!I1758*'System Design'!$F$21)))</f>
        <v>0</v>
      </c>
      <c r="O1758" s="32">
        <f>IF('System Design'!$F$8=1,'Hourly Demand and Generation'!J1758*'System Design'!$F$22,IF('System Design'!$F$8=2,'Hourly Demand and Generation'!K1758*'System Design'!$F$22,IF('System Design'!$F$8=3,'Hourly Demand and Generation'!L1758*'System Design'!$F$22)))</f>
        <v>967.5</v>
      </c>
      <c r="Q1758" s="32">
        <f t="shared" si="386"/>
        <v>0</v>
      </c>
      <c r="R1758" s="32">
        <f t="shared" si="391"/>
        <v>5400</v>
      </c>
      <c r="S1758" s="32">
        <f t="shared" si="392"/>
        <v>0</v>
      </c>
      <c r="T1758" s="32">
        <f t="shared" si="393"/>
        <v>21600</v>
      </c>
      <c r="U1758" s="32">
        <f t="shared" si="394"/>
        <v>0</v>
      </c>
      <c r="V1758" s="32">
        <f t="shared" si="387"/>
        <v>720</v>
      </c>
      <c r="W1758" s="32">
        <f t="shared" si="395"/>
        <v>720</v>
      </c>
      <c r="X1758" s="32">
        <f t="shared" si="396"/>
        <v>720</v>
      </c>
    </row>
    <row r="1759" spans="1:24" x14ac:dyDescent="0.25">
      <c r="A1759" s="2"/>
      <c r="B1759" s="2" t="s">
        <v>4</v>
      </c>
      <c r="C1759" s="2">
        <f t="shared" ref="C1759:C1780" si="397">C1758</f>
        <v>74</v>
      </c>
      <c r="D1759" s="2">
        <f t="shared" ref="D1759:D1780" si="398">D1758+1</f>
        <v>3</v>
      </c>
      <c r="E1759" s="2">
        <f t="shared" si="390"/>
        <v>1755</v>
      </c>
      <c r="F1759" s="11">
        <v>225</v>
      </c>
      <c r="G1759" s="9">
        <v>0</v>
      </c>
      <c r="H1759" s="9">
        <v>0</v>
      </c>
      <c r="I1759" s="9">
        <v>0</v>
      </c>
      <c r="J1759" s="9">
        <v>0.176575256748354</v>
      </c>
      <c r="K1759" s="9">
        <v>0.38700000000000001</v>
      </c>
      <c r="L1759" s="9">
        <v>0.38700000000000001</v>
      </c>
      <c r="N1759" s="32">
        <f>IF('System Design'!$F$8=1,'Hourly Demand and Generation'!G1759*'System Design'!$F$21,IF('System Design'!$F$8=2,'Hourly Demand and Generation'!H1759*'System Design'!$F$21,IF('System Design'!$F$8=3,'Hourly Demand and Generation'!I1759*'System Design'!$F$21)))</f>
        <v>0</v>
      </c>
      <c r="O1759" s="32">
        <f>IF('System Design'!$F$8=1,'Hourly Demand and Generation'!J1759*'System Design'!$F$22,IF('System Design'!$F$8=2,'Hourly Demand and Generation'!K1759*'System Design'!$F$22,IF('System Design'!$F$8=3,'Hourly Demand and Generation'!L1759*'System Design'!$F$22)))</f>
        <v>967.5</v>
      </c>
      <c r="Q1759" s="32">
        <f t="shared" si="386"/>
        <v>0</v>
      </c>
      <c r="R1759" s="32">
        <f t="shared" si="391"/>
        <v>5400</v>
      </c>
      <c r="S1759" s="32">
        <f t="shared" si="392"/>
        <v>0</v>
      </c>
      <c r="T1759" s="32">
        <f t="shared" si="393"/>
        <v>21600</v>
      </c>
      <c r="U1759" s="32">
        <f t="shared" si="394"/>
        <v>0</v>
      </c>
      <c r="V1759" s="32">
        <f t="shared" si="387"/>
        <v>742.5</v>
      </c>
      <c r="W1759" s="32">
        <f t="shared" si="395"/>
        <v>742.5</v>
      </c>
      <c r="X1759" s="32">
        <f t="shared" si="396"/>
        <v>742.5</v>
      </c>
    </row>
    <row r="1760" spans="1:24" x14ac:dyDescent="0.25">
      <c r="A1760" s="2"/>
      <c r="B1760" s="2" t="s">
        <v>4</v>
      </c>
      <c r="C1760" s="2">
        <f t="shared" si="397"/>
        <v>74</v>
      </c>
      <c r="D1760" s="2">
        <f t="shared" si="398"/>
        <v>4</v>
      </c>
      <c r="E1760" s="2">
        <f t="shared" si="390"/>
        <v>1756</v>
      </c>
      <c r="F1760" s="11">
        <v>270</v>
      </c>
      <c r="G1760" s="9">
        <v>0</v>
      </c>
      <c r="H1760" s="9">
        <v>0</v>
      </c>
      <c r="I1760" s="9">
        <v>0</v>
      </c>
      <c r="J1760" s="9">
        <v>0.19619472972039301</v>
      </c>
      <c r="K1760" s="9">
        <v>0.43</v>
      </c>
      <c r="L1760" s="9">
        <v>0.43</v>
      </c>
      <c r="N1760" s="32">
        <f>IF('System Design'!$F$8=1,'Hourly Demand and Generation'!G1760*'System Design'!$F$21,IF('System Design'!$F$8=2,'Hourly Demand and Generation'!H1760*'System Design'!$F$21,IF('System Design'!$F$8=3,'Hourly Demand and Generation'!I1760*'System Design'!$F$21)))</f>
        <v>0</v>
      </c>
      <c r="O1760" s="32">
        <f>IF('System Design'!$F$8=1,'Hourly Demand and Generation'!J1760*'System Design'!$F$22,IF('System Design'!$F$8=2,'Hourly Demand and Generation'!K1760*'System Design'!$F$22,IF('System Design'!$F$8=3,'Hourly Demand and Generation'!L1760*'System Design'!$F$22)))</f>
        <v>1075</v>
      </c>
      <c r="Q1760" s="32">
        <f t="shared" si="386"/>
        <v>0</v>
      </c>
      <c r="R1760" s="32">
        <f t="shared" si="391"/>
        <v>5400</v>
      </c>
      <c r="S1760" s="32">
        <f t="shared" si="392"/>
        <v>0</v>
      </c>
      <c r="T1760" s="32">
        <f t="shared" si="393"/>
        <v>21600</v>
      </c>
      <c r="U1760" s="32">
        <f t="shared" si="394"/>
        <v>0</v>
      </c>
      <c r="V1760" s="32">
        <f t="shared" si="387"/>
        <v>805</v>
      </c>
      <c r="W1760" s="32">
        <f t="shared" si="395"/>
        <v>805</v>
      </c>
      <c r="X1760" s="32">
        <f t="shared" si="396"/>
        <v>805</v>
      </c>
    </row>
    <row r="1761" spans="1:24" x14ac:dyDescent="0.25">
      <c r="A1761" s="2"/>
      <c r="B1761" s="2" t="s">
        <v>4</v>
      </c>
      <c r="C1761" s="2">
        <f t="shared" si="397"/>
        <v>74</v>
      </c>
      <c r="D1761" s="2">
        <f t="shared" si="398"/>
        <v>5</v>
      </c>
      <c r="E1761" s="2">
        <f t="shared" si="390"/>
        <v>1757</v>
      </c>
      <c r="F1761" s="11">
        <v>292.5</v>
      </c>
      <c r="G1761" s="9">
        <v>0</v>
      </c>
      <c r="H1761" s="9">
        <v>2.3524519339837902E-2</v>
      </c>
      <c r="I1761" s="9">
        <v>4.7049038679675699E-2</v>
      </c>
      <c r="J1761" s="9">
        <v>0.156955783776314</v>
      </c>
      <c r="K1761" s="9">
        <v>0.34399999999999997</v>
      </c>
      <c r="L1761" s="9">
        <v>0.34399999999999997</v>
      </c>
      <c r="N1761" s="32">
        <f>IF('System Design'!$F$8=1,'Hourly Demand and Generation'!G1761*'System Design'!$F$21,IF('System Design'!$F$8=2,'Hourly Demand and Generation'!H1761*'System Design'!$F$21,IF('System Design'!$F$8=3,'Hourly Demand and Generation'!I1761*'System Design'!$F$21)))</f>
        <v>23.524519339837848</v>
      </c>
      <c r="O1761" s="32">
        <f>IF('System Design'!$F$8=1,'Hourly Demand and Generation'!J1761*'System Design'!$F$22,IF('System Design'!$F$8=2,'Hourly Demand and Generation'!K1761*'System Design'!$F$22,IF('System Design'!$F$8=3,'Hourly Demand and Generation'!L1761*'System Design'!$F$22)))</f>
        <v>859.99999999999989</v>
      </c>
      <c r="Q1761" s="32">
        <f t="shared" si="386"/>
        <v>0</v>
      </c>
      <c r="R1761" s="32">
        <f t="shared" si="391"/>
        <v>5400</v>
      </c>
      <c r="S1761" s="32">
        <f t="shared" si="392"/>
        <v>0</v>
      </c>
      <c r="T1761" s="32">
        <f t="shared" si="393"/>
        <v>21600</v>
      </c>
      <c r="U1761" s="32">
        <f t="shared" si="394"/>
        <v>0</v>
      </c>
      <c r="V1761" s="32">
        <f t="shared" si="387"/>
        <v>591.02451933983775</v>
      </c>
      <c r="W1761" s="32">
        <f t="shared" si="395"/>
        <v>591.02451933983775</v>
      </c>
      <c r="X1761" s="32">
        <f t="shared" si="396"/>
        <v>591.02451933983775</v>
      </c>
    </row>
    <row r="1762" spans="1:24" x14ac:dyDescent="0.25">
      <c r="A1762" s="2"/>
      <c r="B1762" s="2" t="s">
        <v>4</v>
      </c>
      <c r="C1762" s="2">
        <f t="shared" si="397"/>
        <v>74</v>
      </c>
      <c r="D1762" s="2">
        <f t="shared" si="398"/>
        <v>6</v>
      </c>
      <c r="E1762" s="2">
        <f t="shared" si="390"/>
        <v>1758</v>
      </c>
      <c r="F1762" s="11">
        <v>315</v>
      </c>
      <c r="G1762" s="9">
        <v>4.7049038679675699E-2</v>
      </c>
      <c r="H1762" s="9">
        <v>7.3514122936993401E-2</v>
      </c>
      <c r="I1762" s="9">
        <v>9.9979207194310998E-2</v>
      </c>
      <c r="J1762" s="9">
        <v>0.156955783776314</v>
      </c>
      <c r="K1762" s="9">
        <v>0.34399999999999997</v>
      </c>
      <c r="L1762" s="9">
        <v>0.34399999999999997</v>
      </c>
      <c r="N1762" s="32">
        <f>IF('System Design'!$F$8=1,'Hourly Demand and Generation'!G1762*'System Design'!$F$21,IF('System Design'!$F$8=2,'Hourly Demand and Generation'!H1762*'System Design'!$F$21,IF('System Design'!$F$8=3,'Hourly Demand and Generation'!I1762*'System Design'!$F$21)))</f>
        <v>49.989603597155501</v>
      </c>
      <c r="O1762" s="32">
        <f>IF('System Design'!$F$8=1,'Hourly Demand and Generation'!J1762*'System Design'!$F$22,IF('System Design'!$F$8=2,'Hourly Demand and Generation'!K1762*'System Design'!$F$22,IF('System Design'!$F$8=3,'Hourly Demand and Generation'!L1762*'System Design'!$F$22)))</f>
        <v>859.99999999999989</v>
      </c>
      <c r="Q1762" s="32">
        <f t="shared" si="386"/>
        <v>0</v>
      </c>
      <c r="R1762" s="32">
        <f t="shared" si="391"/>
        <v>5400</v>
      </c>
      <c r="S1762" s="32">
        <f t="shared" si="392"/>
        <v>0</v>
      </c>
      <c r="T1762" s="32">
        <f t="shared" si="393"/>
        <v>21600</v>
      </c>
      <c r="U1762" s="32">
        <f t="shared" si="394"/>
        <v>0</v>
      </c>
      <c r="V1762" s="32">
        <f t="shared" si="387"/>
        <v>594.98960359715534</v>
      </c>
      <c r="W1762" s="32">
        <f t="shared" si="395"/>
        <v>594.98960359715534</v>
      </c>
      <c r="X1762" s="32">
        <f t="shared" si="396"/>
        <v>594.98960359715534</v>
      </c>
    </row>
    <row r="1763" spans="1:24" x14ac:dyDescent="0.25">
      <c r="A1763" s="2"/>
      <c r="B1763" s="2" t="s">
        <v>4</v>
      </c>
      <c r="C1763" s="2">
        <f t="shared" si="397"/>
        <v>74</v>
      </c>
      <c r="D1763" s="2">
        <f t="shared" si="398"/>
        <v>7</v>
      </c>
      <c r="E1763" s="2">
        <f t="shared" si="390"/>
        <v>1759</v>
      </c>
      <c r="F1763" s="11">
        <v>337.5</v>
      </c>
      <c r="G1763" s="9">
        <v>9.9979207194310998E-2</v>
      </c>
      <c r="H1763" s="9">
        <v>0.123503726534149</v>
      </c>
      <c r="I1763" s="9">
        <v>0.147028245873987</v>
      </c>
      <c r="J1763" s="9">
        <v>0.176575256748354</v>
      </c>
      <c r="K1763" s="9">
        <v>0.38700000000000001</v>
      </c>
      <c r="L1763" s="9">
        <v>0.38700000000000001</v>
      </c>
      <c r="N1763" s="32">
        <f>IF('System Design'!$F$8=1,'Hourly Demand and Generation'!G1763*'System Design'!$F$21,IF('System Design'!$F$8=2,'Hourly Demand and Generation'!H1763*'System Design'!$F$21,IF('System Design'!$F$8=3,'Hourly Demand and Generation'!I1763*'System Design'!$F$21)))</f>
        <v>73.514122936993502</v>
      </c>
      <c r="O1763" s="32">
        <f>IF('System Design'!$F$8=1,'Hourly Demand and Generation'!J1763*'System Design'!$F$22,IF('System Design'!$F$8=2,'Hourly Demand and Generation'!K1763*'System Design'!$F$22,IF('System Design'!$F$8=3,'Hourly Demand and Generation'!L1763*'System Design'!$F$22)))</f>
        <v>967.5</v>
      </c>
      <c r="Q1763" s="32">
        <f t="shared" si="386"/>
        <v>0</v>
      </c>
      <c r="R1763" s="32">
        <f t="shared" si="391"/>
        <v>5400</v>
      </c>
      <c r="S1763" s="32">
        <f t="shared" si="392"/>
        <v>0</v>
      </c>
      <c r="T1763" s="32">
        <f t="shared" si="393"/>
        <v>21600</v>
      </c>
      <c r="U1763" s="32">
        <f t="shared" si="394"/>
        <v>0</v>
      </c>
      <c r="V1763" s="32">
        <f t="shared" si="387"/>
        <v>703.51412293699354</v>
      </c>
      <c r="W1763" s="32">
        <f t="shared" si="395"/>
        <v>703.51412293699354</v>
      </c>
      <c r="X1763" s="32">
        <f t="shared" si="396"/>
        <v>703.51412293699354</v>
      </c>
    </row>
    <row r="1764" spans="1:24" x14ac:dyDescent="0.25">
      <c r="A1764" s="2"/>
      <c r="B1764" s="2" t="s">
        <v>4</v>
      </c>
      <c r="C1764" s="2">
        <f t="shared" si="397"/>
        <v>74</v>
      </c>
      <c r="D1764" s="2">
        <f t="shared" si="398"/>
        <v>8</v>
      </c>
      <c r="E1764" s="2">
        <f t="shared" si="390"/>
        <v>1760</v>
      </c>
      <c r="F1764" s="11">
        <v>360</v>
      </c>
      <c r="G1764" s="9">
        <v>0.19407728455366199</v>
      </c>
      <c r="H1764" s="9">
        <v>0.22054236881097999</v>
      </c>
      <c r="I1764" s="9">
        <v>0.24700745306829799</v>
      </c>
      <c r="J1764" s="9">
        <v>0.176575256748354</v>
      </c>
      <c r="K1764" s="9">
        <v>0.38700000000000001</v>
      </c>
      <c r="L1764" s="9">
        <v>0.38700000000000001</v>
      </c>
      <c r="N1764" s="32">
        <f>IF('System Design'!$F$8=1,'Hourly Demand and Generation'!G1764*'System Design'!$F$21,IF('System Design'!$F$8=2,'Hourly Demand and Generation'!H1764*'System Design'!$F$21,IF('System Design'!$F$8=3,'Hourly Demand and Generation'!I1764*'System Design'!$F$21)))</f>
        <v>123.503726534149</v>
      </c>
      <c r="O1764" s="32">
        <f>IF('System Design'!$F$8=1,'Hourly Demand and Generation'!J1764*'System Design'!$F$22,IF('System Design'!$F$8=2,'Hourly Demand and Generation'!K1764*'System Design'!$F$22,IF('System Design'!$F$8=3,'Hourly Demand and Generation'!L1764*'System Design'!$F$22)))</f>
        <v>967.5</v>
      </c>
      <c r="Q1764" s="32">
        <f t="shared" si="386"/>
        <v>0</v>
      </c>
      <c r="R1764" s="32">
        <f t="shared" si="391"/>
        <v>5400</v>
      </c>
      <c r="S1764" s="32">
        <f t="shared" si="392"/>
        <v>0</v>
      </c>
      <c r="T1764" s="32">
        <f t="shared" si="393"/>
        <v>21600</v>
      </c>
      <c r="U1764" s="32">
        <f t="shared" si="394"/>
        <v>0</v>
      </c>
      <c r="V1764" s="32">
        <f t="shared" si="387"/>
        <v>731.00372653414888</v>
      </c>
      <c r="W1764" s="32">
        <f t="shared" si="395"/>
        <v>731.00372653414888</v>
      </c>
      <c r="X1764" s="32">
        <f t="shared" si="396"/>
        <v>731.00372653414888</v>
      </c>
    </row>
    <row r="1765" spans="1:24" x14ac:dyDescent="0.25">
      <c r="A1765" s="2"/>
      <c r="B1765" s="2" t="s">
        <v>4</v>
      </c>
      <c r="C1765" s="2">
        <f t="shared" si="397"/>
        <v>74</v>
      </c>
      <c r="D1765" s="2">
        <f t="shared" si="398"/>
        <v>9</v>
      </c>
      <c r="E1765" s="2">
        <f t="shared" si="390"/>
        <v>1761</v>
      </c>
      <c r="F1765" s="11">
        <v>360</v>
      </c>
      <c r="G1765" s="9">
        <v>0.29405649174797299</v>
      </c>
      <c r="H1765" s="9">
        <v>0.317581011087811</v>
      </c>
      <c r="I1765" s="9">
        <v>0.34110553042764902</v>
      </c>
      <c r="J1765" s="9">
        <v>0.156955783776314</v>
      </c>
      <c r="K1765" s="9">
        <v>0.34399999999999997</v>
      </c>
      <c r="L1765" s="9">
        <v>0.34399999999999997</v>
      </c>
      <c r="N1765" s="32">
        <f>IF('System Design'!$F$8=1,'Hourly Demand and Generation'!G1765*'System Design'!$F$21,IF('System Design'!$F$8=2,'Hourly Demand and Generation'!H1765*'System Design'!$F$21,IF('System Design'!$F$8=3,'Hourly Demand and Generation'!I1765*'System Design'!$F$21)))</f>
        <v>170.5527652138245</v>
      </c>
      <c r="O1765" s="32">
        <f>IF('System Design'!$F$8=1,'Hourly Demand and Generation'!J1765*'System Design'!$F$22,IF('System Design'!$F$8=2,'Hourly Demand and Generation'!K1765*'System Design'!$F$22,IF('System Design'!$F$8=3,'Hourly Demand and Generation'!L1765*'System Design'!$F$22)))</f>
        <v>859.99999999999989</v>
      </c>
      <c r="Q1765" s="32">
        <f t="shared" si="386"/>
        <v>0</v>
      </c>
      <c r="R1765" s="32">
        <f t="shared" si="391"/>
        <v>5400</v>
      </c>
      <c r="S1765" s="32">
        <f t="shared" si="392"/>
        <v>0</v>
      </c>
      <c r="T1765" s="32">
        <f t="shared" si="393"/>
        <v>21600</v>
      </c>
      <c r="U1765" s="32">
        <f t="shared" si="394"/>
        <v>0</v>
      </c>
      <c r="V1765" s="32">
        <f t="shared" si="387"/>
        <v>670.55276521382439</v>
      </c>
      <c r="W1765" s="32">
        <f t="shared" si="395"/>
        <v>670.55276521382439</v>
      </c>
      <c r="X1765" s="32">
        <f t="shared" si="396"/>
        <v>670.55276521382439</v>
      </c>
    </row>
    <row r="1766" spans="1:24" x14ac:dyDescent="0.25">
      <c r="A1766" s="2"/>
      <c r="B1766" s="2" t="s">
        <v>4</v>
      </c>
      <c r="C1766" s="2">
        <f t="shared" si="397"/>
        <v>74</v>
      </c>
      <c r="D1766" s="2">
        <f t="shared" si="398"/>
        <v>10</v>
      </c>
      <c r="E1766" s="2">
        <f t="shared" si="390"/>
        <v>1762</v>
      </c>
      <c r="F1766" s="11">
        <v>351</v>
      </c>
      <c r="G1766" s="9">
        <v>0.39403569894228402</v>
      </c>
      <c r="H1766" s="9">
        <v>0.41756021828212198</v>
      </c>
      <c r="I1766" s="9">
        <v>0.44108473762195999</v>
      </c>
      <c r="J1766" s="9">
        <v>0.176575256748354</v>
      </c>
      <c r="K1766" s="9">
        <v>0.38700000000000001</v>
      </c>
      <c r="L1766" s="9">
        <v>0.38700000000000001</v>
      </c>
      <c r="N1766" s="32">
        <f>IF('System Design'!$F$8=1,'Hourly Demand and Generation'!G1766*'System Design'!$F$21,IF('System Design'!$F$8=2,'Hourly Demand and Generation'!H1766*'System Design'!$F$21,IF('System Design'!$F$8=3,'Hourly Demand and Generation'!I1766*'System Design'!$F$21)))</f>
        <v>220.54236881098001</v>
      </c>
      <c r="O1766" s="32">
        <f>IF('System Design'!$F$8=1,'Hourly Demand and Generation'!J1766*'System Design'!$F$22,IF('System Design'!$F$8=2,'Hourly Demand and Generation'!K1766*'System Design'!$F$22,IF('System Design'!$F$8=3,'Hourly Demand and Generation'!L1766*'System Design'!$F$22)))</f>
        <v>967.5</v>
      </c>
      <c r="Q1766" s="32">
        <f t="shared" si="386"/>
        <v>0</v>
      </c>
      <c r="R1766" s="32">
        <f t="shared" si="391"/>
        <v>5400</v>
      </c>
      <c r="S1766" s="32">
        <f t="shared" si="392"/>
        <v>0</v>
      </c>
      <c r="T1766" s="32">
        <f t="shared" si="393"/>
        <v>21600</v>
      </c>
      <c r="U1766" s="32">
        <f t="shared" si="394"/>
        <v>0</v>
      </c>
      <c r="V1766" s="32">
        <f t="shared" si="387"/>
        <v>837.04236881097995</v>
      </c>
      <c r="W1766" s="32">
        <f t="shared" si="395"/>
        <v>837.04236881097995</v>
      </c>
      <c r="X1766" s="32">
        <f t="shared" si="396"/>
        <v>837.04236881097995</v>
      </c>
    </row>
    <row r="1767" spans="1:24" x14ac:dyDescent="0.25">
      <c r="A1767" s="2"/>
      <c r="B1767" s="2" t="s">
        <v>4</v>
      </c>
      <c r="C1767" s="2">
        <f t="shared" si="397"/>
        <v>74</v>
      </c>
      <c r="D1767" s="2">
        <f t="shared" si="398"/>
        <v>11</v>
      </c>
      <c r="E1767" s="2">
        <f t="shared" si="390"/>
        <v>1763</v>
      </c>
      <c r="F1767" s="11">
        <v>346.5</v>
      </c>
      <c r="G1767" s="9">
        <v>0.48813377630163601</v>
      </c>
      <c r="H1767" s="9">
        <v>0.51459886055895299</v>
      </c>
      <c r="I1767" s="9">
        <v>0.54106394481627096</v>
      </c>
      <c r="J1767" s="9">
        <v>0.156955783776314</v>
      </c>
      <c r="K1767" s="9">
        <v>0.34399999999999997</v>
      </c>
      <c r="L1767" s="9">
        <v>0.34399999999999997</v>
      </c>
      <c r="N1767" s="32">
        <f>IF('System Design'!$F$8=1,'Hourly Demand and Generation'!G1767*'System Design'!$F$21,IF('System Design'!$F$8=2,'Hourly Demand and Generation'!H1767*'System Design'!$F$21,IF('System Design'!$F$8=3,'Hourly Demand and Generation'!I1767*'System Design'!$F$21)))</f>
        <v>270.53197240813546</v>
      </c>
      <c r="O1767" s="32">
        <f>IF('System Design'!$F$8=1,'Hourly Demand and Generation'!J1767*'System Design'!$F$22,IF('System Design'!$F$8=2,'Hourly Demand and Generation'!K1767*'System Design'!$F$22,IF('System Design'!$F$8=3,'Hourly Demand and Generation'!L1767*'System Design'!$F$22)))</f>
        <v>859.99999999999989</v>
      </c>
      <c r="Q1767" s="32">
        <f t="shared" si="386"/>
        <v>0</v>
      </c>
      <c r="R1767" s="32">
        <f t="shared" si="391"/>
        <v>5400</v>
      </c>
      <c r="S1767" s="32">
        <f t="shared" si="392"/>
        <v>0</v>
      </c>
      <c r="T1767" s="32">
        <f t="shared" si="393"/>
        <v>21600</v>
      </c>
      <c r="U1767" s="32">
        <f t="shared" si="394"/>
        <v>0</v>
      </c>
      <c r="V1767" s="32">
        <f t="shared" si="387"/>
        <v>784.03197240813529</v>
      </c>
      <c r="W1767" s="32">
        <f t="shared" si="395"/>
        <v>784.03197240813529</v>
      </c>
      <c r="X1767" s="32">
        <f t="shared" si="396"/>
        <v>784.03197240813529</v>
      </c>
    </row>
    <row r="1768" spans="1:24" x14ac:dyDescent="0.25">
      <c r="A1768" s="2"/>
      <c r="B1768" s="2" t="s">
        <v>4</v>
      </c>
      <c r="C1768" s="2">
        <f t="shared" si="397"/>
        <v>74</v>
      </c>
      <c r="D1768" s="2">
        <f t="shared" si="398"/>
        <v>12</v>
      </c>
      <c r="E1768" s="2">
        <f t="shared" si="390"/>
        <v>1764</v>
      </c>
      <c r="F1768" s="11">
        <v>346.5</v>
      </c>
      <c r="G1768" s="9">
        <v>0.58811298349594698</v>
      </c>
      <c r="H1768" s="9">
        <v>0.58811298349594698</v>
      </c>
      <c r="I1768" s="9">
        <v>0.58811298349594698</v>
      </c>
      <c r="J1768" s="9">
        <v>0.14714604729029501</v>
      </c>
      <c r="K1768" s="9">
        <v>0.32250000000000001</v>
      </c>
      <c r="L1768" s="9">
        <v>0.32250000000000001</v>
      </c>
      <c r="N1768" s="32">
        <f>IF('System Design'!$F$8=1,'Hourly Demand and Generation'!G1768*'System Design'!$F$21,IF('System Design'!$F$8=2,'Hourly Demand and Generation'!H1768*'System Design'!$F$21,IF('System Design'!$F$8=3,'Hourly Demand and Generation'!I1768*'System Design'!$F$21)))</f>
        <v>294.0564917479735</v>
      </c>
      <c r="O1768" s="32">
        <f>IF('System Design'!$F$8=1,'Hourly Demand and Generation'!J1768*'System Design'!$F$22,IF('System Design'!$F$8=2,'Hourly Demand and Generation'!K1768*'System Design'!$F$22,IF('System Design'!$F$8=3,'Hourly Demand and Generation'!L1768*'System Design'!$F$22)))</f>
        <v>806.25</v>
      </c>
      <c r="Q1768" s="32">
        <f t="shared" si="386"/>
        <v>0</v>
      </c>
      <c r="R1768" s="32">
        <f t="shared" si="391"/>
        <v>5400</v>
      </c>
      <c r="S1768" s="32">
        <f t="shared" si="392"/>
        <v>0</v>
      </c>
      <c r="T1768" s="32">
        <f t="shared" si="393"/>
        <v>21600</v>
      </c>
      <c r="U1768" s="32">
        <f t="shared" si="394"/>
        <v>0</v>
      </c>
      <c r="V1768" s="32">
        <f t="shared" si="387"/>
        <v>753.8064917479735</v>
      </c>
      <c r="W1768" s="32">
        <f t="shared" si="395"/>
        <v>753.8064917479735</v>
      </c>
      <c r="X1768" s="32">
        <f t="shared" si="396"/>
        <v>753.8064917479735</v>
      </c>
    </row>
    <row r="1769" spans="1:24" x14ac:dyDescent="0.25">
      <c r="A1769" s="2"/>
      <c r="B1769" s="2" t="s">
        <v>4</v>
      </c>
      <c r="C1769" s="2">
        <f t="shared" si="397"/>
        <v>74</v>
      </c>
      <c r="D1769" s="2">
        <f t="shared" si="398"/>
        <v>13</v>
      </c>
      <c r="E1769" s="2">
        <f t="shared" si="390"/>
        <v>1765</v>
      </c>
      <c r="F1769" s="11">
        <v>360</v>
      </c>
      <c r="G1769" s="9">
        <v>0.48813377630163601</v>
      </c>
      <c r="H1769" s="9">
        <v>0.51459886055895299</v>
      </c>
      <c r="I1769" s="9">
        <v>0.54106394481627096</v>
      </c>
      <c r="J1769" s="9">
        <v>0.156955783776314</v>
      </c>
      <c r="K1769" s="9">
        <v>0.34399999999999997</v>
      </c>
      <c r="L1769" s="9">
        <v>0.34399999999999997</v>
      </c>
      <c r="N1769" s="32">
        <f>IF('System Design'!$F$8=1,'Hourly Demand and Generation'!G1769*'System Design'!$F$21,IF('System Design'!$F$8=2,'Hourly Demand and Generation'!H1769*'System Design'!$F$21,IF('System Design'!$F$8=3,'Hourly Demand and Generation'!I1769*'System Design'!$F$21)))</f>
        <v>270.53197240813546</v>
      </c>
      <c r="O1769" s="32">
        <f>IF('System Design'!$F$8=1,'Hourly Demand and Generation'!J1769*'System Design'!$F$22,IF('System Design'!$F$8=2,'Hourly Demand and Generation'!K1769*'System Design'!$F$22,IF('System Design'!$F$8=3,'Hourly Demand and Generation'!L1769*'System Design'!$F$22)))</f>
        <v>859.99999999999989</v>
      </c>
      <c r="Q1769" s="32">
        <f t="shared" si="386"/>
        <v>0</v>
      </c>
      <c r="R1769" s="32">
        <f t="shared" si="391"/>
        <v>5400</v>
      </c>
      <c r="S1769" s="32">
        <f t="shared" si="392"/>
        <v>0</v>
      </c>
      <c r="T1769" s="32">
        <f t="shared" si="393"/>
        <v>21600</v>
      </c>
      <c r="U1769" s="32">
        <f t="shared" si="394"/>
        <v>0</v>
      </c>
      <c r="V1769" s="32">
        <f t="shared" si="387"/>
        <v>770.53197240813529</v>
      </c>
      <c r="W1769" s="32">
        <f t="shared" si="395"/>
        <v>770.53197240813529</v>
      </c>
      <c r="X1769" s="32">
        <f t="shared" si="396"/>
        <v>770.53197240813529</v>
      </c>
    </row>
    <row r="1770" spans="1:24" x14ac:dyDescent="0.25">
      <c r="A1770" s="2"/>
      <c r="B1770" s="2" t="s">
        <v>4</v>
      </c>
      <c r="C1770" s="2">
        <f t="shared" si="397"/>
        <v>74</v>
      </c>
      <c r="D1770" s="2">
        <f t="shared" si="398"/>
        <v>14</v>
      </c>
      <c r="E1770" s="2">
        <f t="shared" si="390"/>
        <v>1766</v>
      </c>
      <c r="F1770" s="11">
        <v>360</v>
      </c>
      <c r="G1770" s="9">
        <v>0.39403569894228402</v>
      </c>
      <c r="H1770" s="9">
        <v>0.41756021828212198</v>
      </c>
      <c r="I1770" s="9">
        <v>0.44108473762195999</v>
      </c>
      <c r="J1770" s="9">
        <v>0.16676552026233399</v>
      </c>
      <c r="K1770" s="9">
        <v>0.36549999999999999</v>
      </c>
      <c r="L1770" s="9">
        <v>0.36549999999999999</v>
      </c>
      <c r="N1770" s="32">
        <f>IF('System Design'!$F$8=1,'Hourly Demand and Generation'!G1770*'System Design'!$F$21,IF('System Design'!$F$8=2,'Hourly Demand and Generation'!H1770*'System Design'!$F$21,IF('System Design'!$F$8=3,'Hourly Demand and Generation'!I1770*'System Design'!$F$21)))</f>
        <v>220.54236881098001</v>
      </c>
      <c r="O1770" s="32">
        <f>IF('System Design'!$F$8=1,'Hourly Demand and Generation'!J1770*'System Design'!$F$22,IF('System Design'!$F$8=2,'Hourly Demand and Generation'!K1770*'System Design'!$F$22,IF('System Design'!$F$8=3,'Hourly Demand and Generation'!L1770*'System Design'!$F$22)))</f>
        <v>913.75</v>
      </c>
      <c r="Q1770" s="32">
        <f t="shared" si="386"/>
        <v>0</v>
      </c>
      <c r="R1770" s="32">
        <f t="shared" si="391"/>
        <v>5400</v>
      </c>
      <c r="S1770" s="32">
        <f t="shared" si="392"/>
        <v>0</v>
      </c>
      <c r="T1770" s="32">
        <f t="shared" si="393"/>
        <v>21600</v>
      </c>
      <c r="U1770" s="32">
        <f t="shared" si="394"/>
        <v>0</v>
      </c>
      <c r="V1770" s="32">
        <f t="shared" si="387"/>
        <v>774.29236881097995</v>
      </c>
      <c r="W1770" s="32">
        <f t="shared" si="395"/>
        <v>774.29236881097995</v>
      </c>
      <c r="X1770" s="32">
        <f t="shared" si="396"/>
        <v>774.29236881097995</v>
      </c>
    </row>
    <row r="1771" spans="1:24" x14ac:dyDescent="0.25">
      <c r="A1771" s="2"/>
      <c r="B1771" s="2" t="s">
        <v>4</v>
      </c>
      <c r="C1771" s="2">
        <f t="shared" si="397"/>
        <v>74</v>
      </c>
      <c r="D1771" s="2">
        <f t="shared" si="398"/>
        <v>15</v>
      </c>
      <c r="E1771" s="2">
        <f t="shared" si="390"/>
        <v>1767</v>
      </c>
      <c r="F1771" s="11">
        <v>382.5</v>
      </c>
      <c r="G1771" s="9">
        <v>0.29405649174797299</v>
      </c>
      <c r="H1771" s="9">
        <v>0.317581011087811</v>
      </c>
      <c r="I1771" s="9">
        <v>0.34110553042764902</v>
      </c>
      <c r="J1771" s="9">
        <v>0.176575256748354</v>
      </c>
      <c r="K1771" s="9">
        <v>0.38700000000000001</v>
      </c>
      <c r="L1771" s="9">
        <v>0.38700000000000001</v>
      </c>
      <c r="N1771" s="32">
        <f>IF('System Design'!$F$8=1,'Hourly Demand and Generation'!G1771*'System Design'!$F$21,IF('System Design'!$F$8=2,'Hourly Demand and Generation'!H1771*'System Design'!$F$21,IF('System Design'!$F$8=3,'Hourly Demand and Generation'!I1771*'System Design'!$F$21)))</f>
        <v>170.5527652138245</v>
      </c>
      <c r="O1771" s="32">
        <f>IF('System Design'!$F$8=1,'Hourly Demand and Generation'!J1771*'System Design'!$F$22,IF('System Design'!$F$8=2,'Hourly Demand and Generation'!K1771*'System Design'!$F$22,IF('System Design'!$F$8=3,'Hourly Demand and Generation'!L1771*'System Design'!$F$22)))</f>
        <v>967.5</v>
      </c>
      <c r="Q1771" s="32">
        <f t="shared" si="386"/>
        <v>0</v>
      </c>
      <c r="R1771" s="32">
        <f t="shared" si="391"/>
        <v>5400</v>
      </c>
      <c r="S1771" s="32">
        <f t="shared" si="392"/>
        <v>0</v>
      </c>
      <c r="T1771" s="32">
        <f t="shared" si="393"/>
        <v>21600</v>
      </c>
      <c r="U1771" s="32">
        <f t="shared" si="394"/>
        <v>0</v>
      </c>
      <c r="V1771" s="32">
        <f t="shared" si="387"/>
        <v>755.55276521382439</v>
      </c>
      <c r="W1771" s="32">
        <f t="shared" si="395"/>
        <v>755.55276521382439</v>
      </c>
      <c r="X1771" s="32">
        <f t="shared" si="396"/>
        <v>755.55276521382439</v>
      </c>
    </row>
    <row r="1772" spans="1:24" x14ac:dyDescent="0.25">
      <c r="A1772" s="2"/>
      <c r="B1772" s="2" t="s">
        <v>4</v>
      </c>
      <c r="C1772" s="2">
        <f t="shared" si="397"/>
        <v>74</v>
      </c>
      <c r="D1772" s="2">
        <f t="shared" si="398"/>
        <v>16</v>
      </c>
      <c r="E1772" s="2">
        <f t="shared" si="390"/>
        <v>1768</v>
      </c>
      <c r="F1772" s="11">
        <v>405</v>
      </c>
      <c r="G1772" s="9">
        <v>0.19407728455366199</v>
      </c>
      <c r="H1772" s="9">
        <v>0.22054236881097999</v>
      </c>
      <c r="I1772" s="9">
        <v>0.24700745306829799</v>
      </c>
      <c r="J1772" s="9">
        <v>0.176575256748354</v>
      </c>
      <c r="K1772" s="9">
        <v>0.38700000000000001</v>
      </c>
      <c r="L1772" s="9">
        <v>0.38700000000000001</v>
      </c>
      <c r="N1772" s="32">
        <f>IF('System Design'!$F$8=1,'Hourly Demand and Generation'!G1772*'System Design'!$F$21,IF('System Design'!$F$8=2,'Hourly Demand and Generation'!H1772*'System Design'!$F$21,IF('System Design'!$F$8=3,'Hourly Demand and Generation'!I1772*'System Design'!$F$21)))</f>
        <v>123.503726534149</v>
      </c>
      <c r="O1772" s="32">
        <f>IF('System Design'!$F$8=1,'Hourly Demand and Generation'!J1772*'System Design'!$F$22,IF('System Design'!$F$8=2,'Hourly Demand and Generation'!K1772*'System Design'!$F$22,IF('System Design'!$F$8=3,'Hourly Demand and Generation'!L1772*'System Design'!$F$22)))</f>
        <v>967.5</v>
      </c>
      <c r="Q1772" s="32">
        <f t="shared" si="386"/>
        <v>0</v>
      </c>
      <c r="R1772" s="32">
        <f t="shared" si="391"/>
        <v>5400</v>
      </c>
      <c r="S1772" s="32">
        <f t="shared" si="392"/>
        <v>0</v>
      </c>
      <c r="T1772" s="32">
        <f t="shared" si="393"/>
        <v>21600</v>
      </c>
      <c r="U1772" s="32">
        <f t="shared" si="394"/>
        <v>0</v>
      </c>
      <c r="V1772" s="32">
        <f t="shared" si="387"/>
        <v>686.00372653414888</v>
      </c>
      <c r="W1772" s="32">
        <f t="shared" si="395"/>
        <v>686.00372653414888</v>
      </c>
      <c r="X1772" s="32">
        <f t="shared" si="396"/>
        <v>686.00372653414888</v>
      </c>
    </row>
    <row r="1773" spans="1:24" x14ac:dyDescent="0.25">
      <c r="A1773" s="2"/>
      <c r="B1773" s="2" t="s">
        <v>4</v>
      </c>
      <c r="C1773" s="2">
        <f t="shared" si="397"/>
        <v>74</v>
      </c>
      <c r="D1773" s="2">
        <f t="shared" si="398"/>
        <v>17</v>
      </c>
      <c r="E1773" s="2">
        <f t="shared" si="390"/>
        <v>1769</v>
      </c>
      <c r="F1773" s="11">
        <v>427.5</v>
      </c>
      <c r="G1773" s="9">
        <v>9.9979207194310998E-2</v>
      </c>
      <c r="H1773" s="9">
        <v>0.123503726534149</v>
      </c>
      <c r="I1773" s="9">
        <v>0.147028245873987</v>
      </c>
      <c r="J1773" s="9">
        <v>0.19619472972039301</v>
      </c>
      <c r="K1773" s="9">
        <v>0.43</v>
      </c>
      <c r="L1773" s="9">
        <v>0.43</v>
      </c>
      <c r="N1773" s="32">
        <f>IF('System Design'!$F$8=1,'Hourly Demand and Generation'!G1773*'System Design'!$F$21,IF('System Design'!$F$8=2,'Hourly Demand and Generation'!H1773*'System Design'!$F$21,IF('System Design'!$F$8=3,'Hourly Demand and Generation'!I1773*'System Design'!$F$21)))</f>
        <v>73.514122936993502</v>
      </c>
      <c r="O1773" s="32">
        <f>IF('System Design'!$F$8=1,'Hourly Demand and Generation'!J1773*'System Design'!$F$22,IF('System Design'!$F$8=2,'Hourly Demand and Generation'!K1773*'System Design'!$F$22,IF('System Design'!$F$8=3,'Hourly Demand and Generation'!L1773*'System Design'!$F$22)))</f>
        <v>1075</v>
      </c>
      <c r="Q1773" s="32">
        <f t="shared" si="386"/>
        <v>0</v>
      </c>
      <c r="R1773" s="32">
        <f t="shared" si="391"/>
        <v>5400</v>
      </c>
      <c r="S1773" s="32">
        <f t="shared" si="392"/>
        <v>0</v>
      </c>
      <c r="T1773" s="32">
        <f t="shared" si="393"/>
        <v>21600</v>
      </c>
      <c r="U1773" s="32">
        <f t="shared" si="394"/>
        <v>0</v>
      </c>
      <c r="V1773" s="32">
        <f t="shared" si="387"/>
        <v>721.01412293699354</v>
      </c>
      <c r="W1773" s="32">
        <f t="shared" si="395"/>
        <v>721.01412293699354</v>
      </c>
      <c r="X1773" s="32">
        <f t="shared" si="396"/>
        <v>721.01412293699354</v>
      </c>
    </row>
    <row r="1774" spans="1:24" x14ac:dyDescent="0.25">
      <c r="A1774" s="2"/>
      <c r="B1774" s="2" t="s">
        <v>4</v>
      </c>
      <c r="C1774" s="2">
        <f t="shared" si="397"/>
        <v>74</v>
      </c>
      <c r="D1774" s="2">
        <f t="shared" si="398"/>
        <v>18</v>
      </c>
      <c r="E1774" s="2">
        <f t="shared" si="390"/>
        <v>1770</v>
      </c>
      <c r="F1774" s="11">
        <v>450</v>
      </c>
      <c r="G1774" s="9">
        <v>4.7049038679675699E-2</v>
      </c>
      <c r="H1774" s="9">
        <v>7.3514122936993401E-2</v>
      </c>
      <c r="I1774" s="9">
        <v>9.9979207194310998E-2</v>
      </c>
      <c r="J1774" s="9">
        <v>0.18638499323437299</v>
      </c>
      <c r="K1774" s="9">
        <v>0.40849999999999997</v>
      </c>
      <c r="L1774" s="9">
        <v>0.40849999999999997</v>
      </c>
      <c r="N1774" s="32">
        <f>IF('System Design'!$F$8=1,'Hourly Demand and Generation'!G1774*'System Design'!$F$21,IF('System Design'!$F$8=2,'Hourly Demand and Generation'!H1774*'System Design'!$F$21,IF('System Design'!$F$8=3,'Hourly Demand and Generation'!I1774*'System Design'!$F$21)))</f>
        <v>49.989603597155501</v>
      </c>
      <c r="O1774" s="32">
        <f>IF('System Design'!$F$8=1,'Hourly Demand and Generation'!J1774*'System Design'!$F$22,IF('System Design'!$F$8=2,'Hourly Demand and Generation'!K1774*'System Design'!$F$22,IF('System Design'!$F$8=3,'Hourly Demand and Generation'!L1774*'System Design'!$F$22)))</f>
        <v>1021.2499999999999</v>
      </c>
      <c r="Q1774" s="32">
        <f t="shared" si="386"/>
        <v>0</v>
      </c>
      <c r="R1774" s="32">
        <f t="shared" si="391"/>
        <v>5400</v>
      </c>
      <c r="S1774" s="32">
        <f t="shared" si="392"/>
        <v>0</v>
      </c>
      <c r="T1774" s="32">
        <f t="shared" si="393"/>
        <v>21600</v>
      </c>
      <c r="U1774" s="32">
        <f t="shared" si="394"/>
        <v>0</v>
      </c>
      <c r="V1774" s="32">
        <f t="shared" si="387"/>
        <v>621.23960359715534</v>
      </c>
      <c r="W1774" s="32">
        <f t="shared" si="395"/>
        <v>621.23960359715534</v>
      </c>
      <c r="X1774" s="32">
        <f t="shared" si="396"/>
        <v>621.23960359715534</v>
      </c>
    </row>
    <row r="1775" spans="1:24" x14ac:dyDescent="0.25">
      <c r="A1775" s="2"/>
      <c r="B1775" s="2" t="s">
        <v>4</v>
      </c>
      <c r="C1775" s="2">
        <f t="shared" si="397"/>
        <v>74</v>
      </c>
      <c r="D1775" s="2">
        <f t="shared" si="398"/>
        <v>19</v>
      </c>
      <c r="E1775" s="2">
        <f t="shared" si="390"/>
        <v>1771</v>
      </c>
      <c r="F1775" s="11">
        <v>436.5</v>
      </c>
      <c r="G1775" s="9">
        <v>0</v>
      </c>
      <c r="H1775" s="9">
        <v>2.3524519339837902E-2</v>
      </c>
      <c r="I1775" s="9">
        <v>4.7049038679675699E-2</v>
      </c>
      <c r="J1775" s="9">
        <v>0.176575256748354</v>
      </c>
      <c r="K1775" s="9">
        <v>0.38700000000000001</v>
      </c>
      <c r="L1775" s="9">
        <v>0.38700000000000001</v>
      </c>
      <c r="N1775" s="32">
        <f>IF('System Design'!$F$8=1,'Hourly Demand and Generation'!G1775*'System Design'!$F$21,IF('System Design'!$F$8=2,'Hourly Demand and Generation'!H1775*'System Design'!$F$21,IF('System Design'!$F$8=3,'Hourly Demand and Generation'!I1775*'System Design'!$F$21)))</f>
        <v>23.524519339837848</v>
      </c>
      <c r="O1775" s="32">
        <f>IF('System Design'!$F$8=1,'Hourly Demand and Generation'!J1775*'System Design'!$F$22,IF('System Design'!$F$8=2,'Hourly Demand and Generation'!K1775*'System Design'!$F$22,IF('System Design'!$F$8=3,'Hourly Demand and Generation'!L1775*'System Design'!$F$22)))</f>
        <v>967.5</v>
      </c>
      <c r="Q1775" s="32">
        <f t="shared" si="386"/>
        <v>0</v>
      </c>
      <c r="R1775" s="32">
        <f t="shared" si="391"/>
        <v>5400</v>
      </c>
      <c r="S1775" s="32">
        <f t="shared" si="392"/>
        <v>0</v>
      </c>
      <c r="T1775" s="32">
        <f t="shared" si="393"/>
        <v>21600</v>
      </c>
      <c r="U1775" s="32">
        <f t="shared" si="394"/>
        <v>0</v>
      </c>
      <c r="V1775" s="32">
        <f t="shared" si="387"/>
        <v>554.52451933983787</v>
      </c>
      <c r="W1775" s="32">
        <f t="shared" si="395"/>
        <v>554.52451933983787</v>
      </c>
      <c r="X1775" s="32">
        <f t="shared" si="396"/>
        <v>554.52451933983787</v>
      </c>
    </row>
    <row r="1776" spans="1:24" x14ac:dyDescent="0.25">
      <c r="A1776" s="2"/>
      <c r="B1776" s="2" t="s">
        <v>4</v>
      </c>
      <c r="C1776" s="2">
        <f t="shared" si="397"/>
        <v>74</v>
      </c>
      <c r="D1776" s="2">
        <f t="shared" si="398"/>
        <v>20</v>
      </c>
      <c r="E1776" s="2">
        <f t="shared" si="390"/>
        <v>1772</v>
      </c>
      <c r="F1776" s="11">
        <v>427.5</v>
      </c>
      <c r="G1776" s="9">
        <v>0</v>
      </c>
      <c r="H1776" s="9">
        <v>0</v>
      </c>
      <c r="I1776" s="9">
        <v>0</v>
      </c>
      <c r="J1776" s="9">
        <v>0.176575256748354</v>
      </c>
      <c r="K1776" s="9">
        <v>0.38700000000000001</v>
      </c>
      <c r="L1776" s="9">
        <v>0.38700000000000001</v>
      </c>
      <c r="N1776" s="32">
        <f>IF('System Design'!$F$8=1,'Hourly Demand and Generation'!G1776*'System Design'!$F$21,IF('System Design'!$F$8=2,'Hourly Demand and Generation'!H1776*'System Design'!$F$21,IF('System Design'!$F$8=3,'Hourly Demand and Generation'!I1776*'System Design'!$F$21)))</f>
        <v>0</v>
      </c>
      <c r="O1776" s="32">
        <f>IF('System Design'!$F$8=1,'Hourly Demand and Generation'!J1776*'System Design'!$F$22,IF('System Design'!$F$8=2,'Hourly Demand and Generation'!K1776*'System Design'!$F$22,IF('System Design'!$F$8=3,'Hourly Demand and Generation'!L1776*'System Design'!$F$22)))</f>
        <v>967.5</v>
      </c>
      <c r="Q1776" s="32">
        <f t="shared" si="386"/>
        <v>0</v>
      </c>
      <c r="R1776" s="32">
        <f t="shared" si="391"/>
        <v>5400</v>
      </c>
      <c r="S1776" s="32">
        <f t="shared" si="392"/>
        <v>0</v>
      </c>
      <c r="T1776" s="32">
        <f t="shared" si="393"/>
        <v>21600</v>
      </c>
      <c r="U1776" s="32">
        <f t="shared" si="394"/>
        <v>0</v>
      </c>
      <c r="V1776" s="32">
        <f t="shared" si="387"/>
        <v>540</v>
      </c>
      <c r="W1776" s="32">
        <f t="shared" si="395"/>
        <v>540</v>
      </c>
      <c r="X1776" s="32">
        <f t="shared" si="396"/>
        <v>540</v>
      </c>
    </row>
    <row r="1777" spans="1:24" x14ac:dyDescent="0.25">
      <c r="A1777" s="2"/>
      <c r="B1777" s="2" t="s">
        <v>4</v>
      </c>
      <c r="C1777" s="2">
        <f t="shared" si="397"/>
        <v>74</v>
      </c>
      <c r="D1777" s="2">
        <f t="shared" si="398"/>
        <v>21</v>
      </c>
      <c r="E1777" s="2">
        <f t="shared" si="390"/>
        <v>1773</v>
      </c>
      <c r="F1777" s="11">
        <v>405</v>
      </c>
      <c r="G1777" s="9">
        <v>0</v>
      </c>
      <c r="H1777" s="9">
        <v>0</v>
      </c>
      <c r="I1777" s="9">
        <v>0</v>
      </c>
      <c r="J1777" s="9">
        <v>0.176575256748354</v>
      </c>
      <c r="K1777" s="9">
        <v>0.38700000000000001</v>
      </c>
      <c r="L1777" s="9">
        <v>0.38700000000000001</v>
      </c>
      <c r="N1777" s="32">
        <f>IF('System Design'!$F$8=1,'Hourly Demand and Generation'!G1777*'System Design'!$F$21,IF('System Design'!$F$8=2,'Hourly Demand and Generation'!H1777*'System Design'!$F$21,IF('System Design'!$F$8=3,'Hourly Demand and Generation'!I1777*'System Design'!$F$21)))</f>
        <v>0</v>
      </c>
      <c r="O1777" s="32">
        <f>IF('System Design'!$F$8=1,'Hourly Demand and Generation'!J1777*'System Design'!$F$22,IF('System Design'!$F$8=2,'Hourly Demand and Generation'!K1777*'System Design'!$F$22,IF('System Design'!$F$8=3,'Hourly Demand and Generation'!L1777*'System Design'!$F$22)))</f>
        <v>967.5</v>
      </c>
      <c r="Q1777" s="32">
        <f t="shared" si="386"/>
        <v>0</v>
      </c>
      <c r="R1777" s="32">
        <f t="shared" si="391"/>
        <v>5400</v>
      </c>
      <c r="S1777" s="32">
        <f t="shared" si="392"/>
        <v>0</v>
      </c>
      <c r="T1777" s="32">
        <f t="shared" si="393"/>
        <v>21600</v>
      </c>
      <c r="U1777" s="32">
        <f t="shared" si="394"/>
        <v>0</v>
      </c>
      <c r="V1777" s="32">
        <f t="shared" si="387"/>
        <v>562.5</v>
      </c>
      <c r="W1777" s="32">
        <f t="shared" si="395"/>
        <v>562.5</v>
      </c>
      <c r="X1777" s="32">
        <f t="shared" si="396"/>
        <v>562.5</v>
      </c>
    </row>
    <row r="1778" spans="1:24" x14ac:dyDescent="0.25">
      <c r="A1778" s="2"/>
      <c r="B1778" s="2" t="s">
        <v>4</v>
      </c>
      <c r="C1778" s="2">
        <f t="shared" si="397"/>
        <v>74</v>
      </c>
      <c r="D1778" s="2">
        <f t="shared" si="398"/>
        <v>22</v>
      </c>
      <c r="E1778" s="2">
        <f t="shared" si="390"/>
        <v>1774</v>
      </c>
      <c r="F1778" s="11">
        <v>382.5</v>
      </c>
      <c r="G1778" s="9">
        <v>0</v>
      </c>
      <c r="H1778" s="9">
        <v>0</v>
      </c>
      <c r="I1778" s="9">
        <v>0</v>
      </c>
      <c r="J1778" s="9">
        <v>0.18638499323437299</v>
      </c>
      <c r="K1778" s="9">
        <v>0.40849999999999997</v>
      </c>
      <c r="L1778" s="9">
        <v>0.40849999999999997</v>
      </c>
      <c r="N1778" s="32">
        <f>IF('System Design'!$F$8=1,'Hourly Demand and Generation'!G1778*'System Design'!$F$21,IF('System Design'!$F$8=2,'Hourly Demand and Generation'!H1778*'System Design'!$F$21,IF('System Design'!$F$8=3,'Hourly Demand and Generation'!I1778*'System Design'!$F$21)))</f>
        <v>0</v>
      </c>
      <c r="O1778" s="32">
        <f>IF('System Design'!$F$8=1,'Hourly Demand and Generation'!J1778*'System Design'!$F$22,IF('System Design'!$F$8=2,'Hourly Demand and Generation'!K1778*'System Design'!$F$22,IF('System Design'!$F$8=3,'Hourly Demand and Generation'!L1778*'System Design'!$F$22)))</f>
        <v>1021.2499999999999</v>
      </c>
      <c r="Q1778" s="32">
        <f t="shared" si="386"/>
        <v>0</v>
      </c>
      <c r="R1778" s="32">
        <f t="shared" si="391"/>
        <v>5400</v>
      </c>
      <c r="S1778" s="32">
        <f t="shared" si="392"/>
        <v>0</v>
      </c>
      <c r="T1778" s="32">
        <f t="shared" si="393"/>
        <v>21600</v>
      </c>
      <c r="U1778" s="32">
        <f t="shared" si="394"/>
        <v>0</v>
      </c>
      <c r="V1778" s="32">
        <f t="shared" si="387"/>
        <v>638.74999999999989</v>
      </c>
      <c r="W1778" s="32">
        <f t="shared" si="395"/>
        <v>638.74999999999989</v>
      </c>
      <c r="X1778" s="32">
        <f t="shared" si="396"/>
        <v>638.74999999999989</v>
      </c>
    </row>
    <row r="1779" spans="1:24" x14ac:dyDescent="0.25">
      <c r="A1779" s="2"/>
      <c r="B1779" s="2" t="s">
        <v>4</v>
      </c>
      <c r="C1779" s="2">
        <f t="shared" si="397"/>
        <v>74</v>
      </c>
      <c r="D1779" s="2">
        <f t="shared" si="398"/>
        <v>23</v>
      </c>
      <c r="E1779" s="2">
        <f t="shared" si="390"/>
        <v>1775</v>
      </c>
      <c r="F1779" s="11">
        <v>360</v>
      </c>
      <c r="G1779" s="9">
        <v>0</v>
      </c>
      <c r="H1779" s="9">
        <v>0</v>
      </c>
      <c r="I1779" s="9">
        <v>0</v>
      </c>
      <c r="J1779" s="9">
        <v>0.156955783776314</v>
      </c>
      <c r="K1779" s="9">
        <v>0.34399999999999997</v>
      </c>
      <c r="L1779" s="9">
        <v>0.34399999999999997</v>
      </c>
      <c r="N1779" s="32">
        <f>IF('System Design'!$F$8=1,'Hourly Demand and Generation'!G1779*'System Design'!$F$21,IF('System Design'!$F$8=2,'Hourly Demand and Generation'!H1779*'System Design'!$F$21,IF('System Design'!$F$8=3,'Hourly Demand and Generation'!I1779*'System Design'!$F$21)))</f>
        <v>0</v>
      </c>
      <c r="O1779" s="32">
        <f>IF('System Design'!$F$8=1,'Hourly Demand and Generation'!J1779*'System Design'!$F$22,IF('System Design'!$F$8=2,'Hourly Demand and Generation'!K1779*'System Design'!$F$22,IF('System Design'!$F$8=3,'Hourly Demand and Generation'!L1779*'System Design'!$F$22)))</f>
        <v>859.99999999999989</v>
      </c>
      <c r="Q1779" s="32">
        <f t="shared" si="386"/>
        <v>0</v>
      </c>
      <c r="R1779" s="32">
        <f t="shared" si="391"/>
        <v>5400</v>
      </c>
      <c r="S1779" s="32">
        <f t="shared" si="392"/>
        <v>0</v>
      </c>
      <c r="T1779" s="32">
        <f t="shared" si="393"/>
        <v>21600</v>
      </c>
      <c r="U1779" s="32">
        <f t="shared" si="394"/>
        <v>0</v>
      </c>
      <c r="V1779" s="32">
        <f t="shared" si="387"/>
        <v>499.99999999999989</v>
      </c>
      <c r="W1779" s="32">
        <f t="shared" si="395"/>
        <v>499.99999999999989</v>
      </c>
      <c r="X1779" s="32">
        <f t="shared" si="396"/>
        <v>499.99999999999989</v>
      </c>
    </row>
    <row r="1780" spans="1:24" x14ac:dyDescent="0.25">
      <c r="A1780" s="2"/>
      <c r="B1780" s="2" t="s">
        <v>4</v>
      </c>
      <c r="C1780" s="2">
        <f t="shared" si="397"/>
        <v>74</v>
      </c>
      <c r="D1780" s="2">
        <f t="shared" si="398"/>
        <v>24</v>
      </c>
      <c r="E1780" s="2">
        <f t="shared" si="390"/>
        <v>1776</v>
      </c>
      <c r="F1780" s="11">
        <v>315</v>
      </c>
      <c r="G1780" s="9">
        <v>0</v>
      </c>
      <c r="H1780" s="9">
        <v>0</v>
      </c>
      <c r="I1780" s="9">
        <v>0</v>
      </c>
      <c r="J1780" s="9">
        <v>0.156955783776314</v>
      </c>
      <c r="K1780" s="9">
        <v>0.34399999999999997</v>
      </c>
      <c r="L1780" s="9">
        <v>0.34399999999999997</v>
      </c>
      <c r="N1780" s="32">
        <f>IF('System Design'!$F$8=1,'Hourly Demand and Generation'!G1780*'System Design'!$F$21,IF('System Design'!$F$8=2,'Hourly Demand and Generation'!H1780*'System Design'!$F$21,IF('System Design'!$F$8=3,'Hourly Demand and Generation'!I1780*'System Design'!$F$21)))</f>
        <v>0</v>
      </c>
      <c r="O1780" s="32">
        <f>IF('System Design'!$F$8=1,'Hourly Demand and Generation'!J1780*'System Design'!$F$22,IF('System Design'!$F$8=2,'Hourly Demand and Generation'!K1780*'System Design'!$F$22,IF('System Design'!$F$8=3,'Hourly Demand and Generation'!L1780*'System Design'!$F$22)))</f>
        <v>859.99999999999989</v>
      </c>
      <c r="Q1780" s="32">
        <f t="shared" si="386"/>
        <v>0</v>
      </c>
      <c r="R1780" s="32">
        <f t="shared" si="391"/>
        <v>5400</v>
      </c>
      <c r="S1780" s="32">
        <f t="shared" si="392"/>
        <v>0</v>
      </c>
      <c r="T1780" s="32">
        <f t="shared" si="393"/>
        <v>21600</v>
      </c>
      <c r="U1780" s="32">
        <f t="shared" si="394"/>
        <v>0</v>
      </c>
      <c r="V1780" s="32">
        <f t="shared" si="387"/>
        <v>544.99999999999989</v>
      </c>
      <c r="W1780" s="32">
        <f t="shared" si="395"/>
        <v>544.99999999999989</v>
      </c>
      <c r="X1780" s="32">
        <f t="shared" si="396"/>
        <v>544.99999999999989</v>
      </c>
    </row>
    <row r="1781" spans="1:24" x14ac:dyDescent="0.25">
      <c r="A1781" s="2"/>
      <c r="B1781" s="2" t="s">
        <v>4</v>
      </c>
      <c r="C1781" s="2">
        <f>C1780+1</f>
        <v>75</v>
      </c>
      <c r="D1781" s="2">
        <v>1</v>
      </c>
      <c r="E1781" s="2">
        <f t="shared" si="390"/>
        <v>1777</v>
      </c>
      <c r="F1781" s="11">
        <v>270</v>
      </c>
      <c r="G1781" s="9">
        <v>0</v>
      </c>
      <c r="H1781" s="9">
        <v>0</v>
      </c>
      <c r="I1781" s="9">
        <v>0</v>
      </c>
      <c r="J1781" s="9">
        <v>0.19529990243467499</v>
      </c>
      <c r="K1781" s="9">
        <v>0.43</v>
      </c>
      <c r="L1781" s="9">
        <v>0.43</v>
      </c>
      <c r="N1781" s="32">
        <f>IF('System Design'!$F$8=1,'Hourly Demand and Generation'!G1781*'System Design'!$F$21,IF('System Design'!$F$8=2,'Hourly Demand and Generation'!H1781*'System Design'!$F$21,IF('System Design'!$F$8=3,'Hourly Demand and Generation'!I1781*'System Design'!$F$21)))</f>
        <v>0</v>
      </c>
      <c r="O1781" s="32">
        <f>IF('System Design'!$F$8=1,'Hourly Demand and Generation'!J1781*'System Design'!$F$22,IF('System Design'!$F$8=2,'Hourly Demand and Generation'!K1781*'System Design'!$F$22,IF('System Design'!$F$8=3,'Hourly Demand and Generation'!L1781*'System Design'!$F$22)))</f>
        <v>1075</v>
      </c>
      <c r="Q1781" s="32">
        <f t="shared" si="386"/>
        <v>0</v>
      </c>
      <c r="R1781" s="32">
        <f t="shared" si="391"/>
        <v>5400</v>
      </c>
      <c r="S1781" s="32">
        <f t="shared" si="392"/>
        <v>0</v>
      </c>
      <c r="T1781" s="32">
        <f t="shared" si="393"/>
        <v>21600</v>
      </c>
      <c r="U1781" s="32">
        <f t="shared" si="394"/>
        <v>0</v>
      </c>
      <c r="V1781" s="32">
        <f t="shared" si="387"/>
        <v>805</v>
      </c>
      <c r="W1781" s="32">
        <f t="shared" si="395"/>
        <v>805</v>
      </c>
      <c r="X1781" s="32">
        <f t="shared" si="396"/>
        <v>805</v>
      </c>
    </row>
    <row r="1782" spans="1:24" x14ac:dyDescent="0.25">
      <c r="A1782" s="2"/>
      <c r="B1782" s="2" t="s">
        <v>4</v>
      </c>
      <c r="C1782" s="2">
        <f>C1781</f>
        <v>75</v>
      </c>
      <c r="D1782" s="2">
        <f>D1781+1</f>
        <v>2</v>
      </c>
      <c r="E1782" s="2">
        <f t="shared" si="390"/>
        <v>1778</v>
      </c>
      <c r="F1782" s="11">
        <v>247.5</v>
      </c>
      <c r="G1782" s="9">
        <v>0</v>
      </c>
      <c r="H1782" s="9">
        <v>0</v>
      </c>
      <c r="I1782" s="9">
        <v>0</v>
      </c>
      <c r="J1782" s="9">
        <v>0.175769912191207</v>
      </c>
      <c r="K1782" s="9">
        <v>0.38700000000000001</v>
      </c>
      <c r="L1782" s="9">
        <v>0.38700000000000001</v>
      </c>
      <c r="N1782" s="32">
        <f>IF('System Design'!$F$8=1,'Hourly Demand and Generation'!G1782*'System Design'!$F$21,IF('System Design'!$F$8=2,'Hourly Demand and Generation'!H1782*'System Design'!$F$21,IF('System Design'!$F$8=3,'Hourly Demand and Generation'!I1782*'System Design'!$F$21)))</f>
        <v>0</v>
      </c>
      <c r="O1782" s="32">
        <f>IF('System Design'!$F$8=1,'Hourly Demand and Generation'!J1782*'System Design'!$F$22,IF('System Design'!$F$8=2,'Hourly Demand and Generation'!K1782*'System Design'!$F$22,IF('System Design'!$F$8=3,'Hourly Demand and Generation'!L1782*'System Design'!$F$22)))</f>
        <v>967.5</v>
      </c>
      <c r="Q1782" s="32">
        <f t="shared" si="386"/>
        <v>0</v>
      </c>
      <c r="R1782" s="32">
        <f t="shared" si="391"/>
        <v>5400</v>
      </c>
      <c r="S1782" s="32">
        <f t="shared" si="392"/>
        <v>0</v>
      </c>
      <c r="T1782" s="32">
        <f t="shared" si="393"/>
        <v>21600</v>
      </c>
      <c r="U1782" s="32">
        <f t="shared" si="394"/>
        <v>0</v>
      </c>
      <c r="V1782" s="32">
        <f t="shared" si="387"/>
        <v>720</v>
      </c>
      <c r="W1782" s="32">
        <f t="shared" si="395"/>
        <v>720</v>
      </c>
      <c r="X1782" s="32">
        <f t="shared" si="396"/>
        <v>720</v>
      </c>
    </row>
    <row r="1783" spans="1:24" x14ac:dyDescent="0.25">
      <c r="A1783" s="2"/>
      <c r="B1783" s="2" t="s">
        <v>4</v>
      </c>
      <c r="C1783" s="2">
        <f t="shared" ref="C1783:C1804" si="399">C1782</f>
        <v>75</v>
      </c>
      <c r="D1783" s="2">
        <f t="shared" ref="D1783:D1804" si="400">D1782+1</f>
        <v>3</v>
      </c>
      <c r="E1783" s="2">
        <f t="shared" si="390"/>
        <v>1779</v>
      </c>
      <c r="F1783" s="11">
        <v>225</v>
      </c>
      <c r="G1783" s="9">
        <v>0</v>
      </c>
      <c r="H1783" s="9">
        <v>0</v>
      </c>
      <c r="I1783" s="9">
        <v>0</v>
      </c>
      <c r="J1783" s="9">
        <v>0.175769912191207</v>
      </c>
      <c r="K1783" s="9">
        <v>0.38700000000000001</v>
      </c>
      <c r="L1783" s="9">
        <v>0.38700000000000001</v>
      </c>
      <c r="N1783" s="32">
        <f>IF('System Design'!$F$8=1,'Hourly Demand and Generation'!G1783*'System Design'!$F$21,IF('System Design'!$F$8=2,'Hourly Demand and Generation'!H1783*'System Design'!$F$21,IF('System Design'!$F$8=3,'Hourly Demand and Generation'!I1783*'System Design'!$F$21)))</f>
        <v>0</v>
      </c>
      <c r="O1783" s="32">
        <f>IF('System Design'!$F$8=1,'Hourly Demand and Generation'!J1783*'System Design'!$F$22,IF('System Design'!$F$8=2,'Hourly Demand and Generation'!K1783*'System Design'!$F$22,IF('System Design'!$F$8=3,'Hourly Demand and Generation'!L1783*'System Design'!$F$22)))</f>
        <v>967.5</v>
      </c>
      <c r="Q1783" s="32">
        <f t="shared" si="386"/>
        <v>0</v>
      </c>
      <c r="R1783" s="32">
        <f t="shared" si="391"/>
        <v>5400</v>
      </c>
      <c r="S1783" s="32">
        <f t="shared" si="392"/>
        <v>0</v>
      </c>
      <c r="T1783" s="32">
        <f t="shared" si="393"/>
        <v>21600</v>
      </c>
      <c r="U1783" s="32">
        <f t="shared" si="394"/>
        <v>0</v>
      </c>
      <c r="V1783" s="32">
        <f t="shared" si="387"/>
        <v>742.5</v>
      </c>
      <c r="W1783" s="32">
        <f t="shared" si="395"/>
        <v>742.5</v>
      </c>
      <c r="X1783" s="32">
        <f t="shared" si="396"/>
        <v>742.5</v>
      </c>
    </row>
    <row r="1784" spans="1:24" x14ac:dyDescent="0.25">
      <c r="A1784" s="2"/>
      <c r="B1784" s="2" t="s">
        <v>4</v>
      </c>
      <c r="C1784" s="2">
        <f t="shared" si="399"/>
        <v>75</v>
      </c>
      <c r="D1784" s="2">
        <f t="shared" si="400"/>
        <v>4</v>
      </c>
      <c r="E1784" s="2">
        <f t="shared" si="390"/>
        <v>1780</v>
      </c>
      <c r="F1784" s="11">
        <v>270</v>
      </c>
      <c r="G1784" s="9">
        <v>0</v>
      </c>
      <c r="H1784" s="9">
        <v>0</v>
      </c>
      <c r="I1784" s="9">
        <v>0</v>
      </c>
      <c r="J1784" s="9">
        <v>0.19529990243467499</v>
      </c>
      <c r="K1784" s="9">
        <v>0.43</v>
      </c>
      <c r="L1784" s="9">
        <v>0.43</v>
      </c>
      <c r="N1784" s="32">
        <f>IF('System Design'!$F$8=1,'Hourly Demand and Generation'!G1784*'System Design'!$F$21,IF('System Design'!$F$8=2,'Hourly Demand and Generation'!H1784*'System Design'!$F$21,IF('System Design'!$F$8=3,'Hourly Demand and Generation'!I1784*'System Design'!$F$21)))</f>
        <v>0</v>
      </c>
      <c r="O1784" s="32">
        <f>IF('System Design'!$F$8=1,'Hourly Demand and Generation'!J1784*'System Design'!$F$22,IF('System Design'!$F$8=2,'Hourly Demand and Generation'!K1784*'System Design'!$F$22,IF('System Design'!$F$8=3,'Hourly Demand and Generation'!L1784*'System Design'!$F$22)))</f>
        <v>1075</v>
      </c>
      <c r="Q1784" s="32">
        <f t="shared" si="386"/>
        <v>0</v>
      </c>
      <c r="R1784" s="32">
        <f t="shared" si="391"/>
        <v>5400</v>
      </c>
      <c r="S1784" s="32">
        <f t="shared" si="392"/>
        <v>0</v>
      </c>
      <c r="T1784" s="32">
        <f t="shared" si="393"/>
        <v>21600</v>
      </c>
      <c r="U1784" s="32">
        <f t="shared" si="394"/>
        <v>0</v>
      </c>
      <c r="V1784" s="32">
        <f t="shared" si="387"/>
        <v>805</v>
      </c>
      <c r="W1784" s="32">
        <f t="shared" si="395"/>
        <v>805</v>
      </c>
      <c r="X1784" s="32">
        <f t="shared" si="396"/>
        <v>805</v>
      </c>
    </row>
    <row r="1785" spans="1:24" x14ac:dyDescent="0.25">
      <c r="A1785" s="2"/>
      <c r="B1785" s="2" t="s">
        <v>4</v>
      </c>
      <c r="C1785" s="2">
        <f t="shared" si="399"/>
        <v>75</v>
      </c>
      <c r="D1785" s="2">
        <f t="shared" si="400"/>
        <v>5</v>
      </c>
      <c r="E1785" s="2">
        <f t="shared" si="390"/>
        <v>1781</v>
      </c>
      <c r="F1785" s="11">
        <v>292.5</v>
      </c>
      <c r="G1785" s="9">
        <v>0</v>
      </c>
      <c r="H1785" s="9">
        <v>2.5600000000000001E-2</v>
      </c>
      <c r="I1785" s="9">
        <v>5.1200000000000002E-2</v>
      </c>
      <c r="J1785" s="9">
        <v>0.15623992194774</v>
      </c>
      <c r="K1785" s="9">
        <v>0.34399999999999997</v>
      </c>
      <c r="L1785" s="9">
        <v>0.34399999999999997</v>
      </c>
      <c r="N1785" s="32">
        <f>IF('System Design'!$F$8=1,'Hourly Demand and Generation'!G1785*'System Design'!$F$21,IF('System Design'!$F$8=2,'Hourly Demand and Generation'!H1785*'System Design'!$F$21,IF('System Design'!$F$8=3,'Hourly Demand and Generation'!I1785*'System Design'!$F$21)))</f>
        <v>25.6</v>
      </c>
      <c r="O1785" s="32">
        <f>IF('System Design'!$F$8=1,'Hourly Demand and Generation'!J1785*'System Design'!$F$22,IF('System Design'!$F$8=2,'Hourly Demand and Generation'!K1785*'System Design'!$F$22,IF('System Design'!$F$8=3,'Hourly Demand and Generation'!L1785*'System Design'!$F$22)))</f>
        <v>859.99999999999989</v>
      </c>
      <c r="Q1785" s="32">
        <f t="shared" si="386"/>
        <v>0</v>
      </c>
      <c r="R1785" s="32">
        <f t="shared" si="391"/>
        <v>5400</v>
      </c>
      <c r="S1785" s="32">
        <f t="shared" si="392"/>
        <v>0</v>
      </c>
      <c r="T1785" s="32">
        <f t="shared" si="393"/>
        <v>21600</v>
      </c>
      <c r="U1785" s="32">
        <f t="shared" si="394"/>
        <v>0</v>
      </c>
      <c r="V1785" s="32">
        <f t="shared" si="387"/>
        <v>593.09999999999991</v>
      </c>
      <c r="W1785" s="32">
        <f t="shared" si="395"/>
        <v>593.09999999999991</v>
      </c>
      <c r="X1785" s="32">
        <f t="shared" si="396"/>
        <v>593.09999999999991</v>
      </c>
    </row>
    <row r="1786" spans="1:24" x14ac:dyDescent="0.25">
      <c r="A1786" s="2"/>
      <c r="B1786" s="2" t="s">
        <v>4</v>
      </c>
      <c r="C1786" s="2">
        <f t="shared" si="399"/>
        <v>75</v>
      </c>
      <c r="D1786" s="2">
        <f t="shared" si="400"/>
        <v>6</v>
      </c>
      <c r="E1786" s="2">
        <f t="shared" si="390"/>
        <v>1782</v>
      </c>
      <c r="F1786" s="11">
        <v>315</v>
      </c>
      <c r="G1786" s="9">
        <v>5.1200000000000002E-2</v>
      </c>
      <c r="H1786" s="9">
        <v>0.08</v>
      </c>
      <c r="I1786" s="9">
        <v>0.10879999999999999</v>
      </c>
      <c r="J1786" s="9">
        <v>0.15623992194774</v>
      </c>
      <c r="K1786" s="9">
        <v>0.34399999999999997</v>
      </c>
      <c r="L1786" s="9">
        <v>0.34399999999999997</v>
      </c>
      <c r="N1786" s="32">
        <f>IF('System Design'!$F$8=1,'Hourly Demand and Generation'!G1786*'System Design'!$F$21,IF('System Design'!$F$8=2,'Hourly Demand and Generation'!H1786*'System Design'!$F$21,IF('System Design'!$F$8=3,'Hourly Demand and Generation'!I1786*'System Design'!$F$21)))</f>
        <v>54.4</v>
      </c>
      <c r="O1786" s="32">
        <f>IF('System Design'!$F$8=1,'Hourly Demand and Generation'!J1786*'System Design'!$F$22,IF('System Design'!$F$8=2,'Hourly Demand and Generation'!K1786*'System Design'!$F$22,IF('System Design'!$F$8=3,'Hourly Demand and Generation'!L1786*'System Design'!$F$22)))</f>
        <v>859.99999999999989</v>
      </c>
      <c r="Q1786" s="32">
        <f t="shared" si="386"/>
        <v>0</v>
      </c>
      <c r="R1786" s="32">
        <f t="shared" si="391"/>
        <v>5400</v>
      </c>
      <c r="S1786" s="32">
        <f t="shared" si="392"/>
        <v>0</v>
      </c>
      <c r="T1786" s="32">
        <f t="shared" si="393"/>
        <v>21600</v>
      </c>
      <c r="U1786" s="32">
        <f t="shared" si="394"/>
        <v>0</v>
      </c>
      <c r="V1786" s="32">
        <f t="shared" si="387"/>
        <v>599.39999999999986</v>
      </c>
      <c r="W1786" s="32">
        <f t="shared" si="395"/>
        <v>599.39999999999986</v>
      </c>
      <c r="X1786" s="32">
        <f t="shared" si="396"/>
        <v>599.39999999999986</v>
      </c>
    </row>
    <row r="1787" spans="1:24" x14ac:dyDescent="0.25">
      <c r="A1787" s="2"/>
      <c r="B1787" s="2" t="s">
        <v>4</v>
      </c>
      <c r="C1787" s="2">
        <f t="shared" si="399"/>
        <v>75</v>
      </c>
      <c r="D1787" s="2">
        <f t="shared" si="400"/>
        <v>7</v>
      </c>
      <c r="E1787" s="2">
        <f t="shared" si="390"/>
        <v>1783</v>
      </c>
      <c r="F1787" s="11">
        <v>337.5</v>
      </c>
      <c r="G1787" s="9">
        <v>0.10879999999999999</v>
      </c>
      <c r="H1787" s="9">
        <v>0.13439999999999999</v>
      </c>
      <c r="I1787" s="9">
        <v>0.16</v>
      </c>
      <c r="J1787" s="9">
        <v>0.175769912191207</v>
      </c>
      <c r="K1787" s="9">
        <v>0.38700000000000001</v>
      </c>
      <c r="L1787" s="9">
        <v>0.38700000000000001</v>
      </c>
      <c r="N1787" s="32">
        <f>IF('System Design'!$F$8=1,'Hourly Demand and Generation'!G1787*'System Design'!$F$21,IF('System Design'!$F$8=2,'Hourly Demand and Generation'!H1787*'System Design'!$F$21,IF('System Design'!$F$8=3,'Hourly Demand and Generation'!I1787*'System Design'!$F$21)))</f>
        <v>80</v>
      </c>
      <c r="O1787" s="32">
        <f>IF('System Design'!$F$8=1,'Hourly Demand and Generation'!J1787*'System Design'!$F$22,IF('System Design'!$F$8=2,'Hourly Demand and Generation'!K1787*'System Design'!$F$22,IF('System Design'!$F$8=3,'Hourly Demand and Generation'!L1787*'System Design'!$F$22)))</f>
        <v>967.5</v>
      </c>
      <c r="Q1787" s="32">
        <f t="shared" si="386"/>
        <v>0</v>
      </c>
      <c r="R1787" s="32">
        <f t="shared" si="391"/>
        <v>5400</v>
      </c>
      <c r="S1787" s="32">
        <f t="shared" si="392"/>
        <v>0</v>
      </c>
      <c r="T1787" s="32">
        <f t="shared" si="393"/>
        <v>21600</v>
      </c>
      <c r="U1787" s="32">
        <f t="shared" si="394"/>
        <v>0</v>
      </c>
      <c r="V1787" s="32">
        <f t="shared" si="387"/>
        <v>710</v>
      </c>
      <c r="W1787" s="32">
        <f t="shared" si="395"/>
        <v>710</v>
      </c>
      <c r="X1787" s="32">
        <f t="shared" si="396"/>
        <v>710</v>
      </c>
    </row>
    <row r="1788" spans="1:24" x14ac:dyDescent="0.25">
      <c r="A1788" s="2"/>
      <c r="B1788" s="2" t="s">
        <v>4</v>
      </c>
      <c r="C1788" s="2">
        <f t="shared" si="399"/>
        <v>75</v>
      </c>
      <c r="D1788" s="2">
        <f t="shared" si="400"/>
        <v>8</v>
      </c>
      <c r="E1788" s="2">
        <f t="shared" si="390"/>
        <v>1784</v>
      </c>
      <c r="F1788" s="11">
        <v>360</v>
      </c>
      <c r="G1788" s="9">
        <v>0.2112</v>
      </c>
      <c r="H1788" s="9">
        <v>0.24</v>
      </c>
      <c r="I1788" s="9">
        <v>0.26879999999999998</v>
      </c>
      <c r="J1788" s="9">
        <v>0.175769912191207</v>
      </c>
      <c r="K1788" s="9">
        <v>0.38700000000000001</v>
      </c>
      <c r="L1788" s="9">
        <v>0.38700000000000001</v>
      </c>
      <c r="N1788" s="32">
        <f>IF('System Design'!$F$8=1,'Hourly Demand and Generation'!G1788*'System Design'!$F$21,IF('System Design'!$F$8=2,'Hourly Demand and Generation'!H1788*'System Design'!$F$21,IF('System Design'!$F$8=3,'Hourly Demand and Generation'!I1788*'System Design'!$F$21)))</f>
        <v>134.4</v>
      </c>
      <c r="O1788" s="32">
        <f>IF('System Design'!$F$8=1,'Hourly Demand and Generation'!J1788*'System Design'!$F$22,IF('System Design'!$F$8=2,'Hourly Demand and Generation'!K1788*'System Design'!$F$22,IF('System Design'!$F$8=3,'Hourly Demand and Generation'!L1788*'System Design'!$F$22)))</f>
        <v>967.5</v>
      </c>
      <c r="Q1788" s="32">
        <f t="shared" si="386"/>
        <v>0</v>
      </c>
      <c r="R1788" s="32">
        <f t="shared" si="391"/>
        <v>5400</v>
      </c>
      <c r="S1788" s="32">
        <f t="shared" si="392"/>
        <v>0</v>
      </c>
      <c r="T1788" s="32">
        <f t="shared" si="393"/>
        <v>21600</v>
      </c>
      <c r="U1788" s="32">
        <f t="shared" si="394"/>
        <v>0</v>
      </c>
      <c r="V1788" s="32">
        <f t="shared" si="387"/>
        <v>741.90000000000009</v>
      </c>
      <c r="W1788" s="32">
        <f t="shared" si="395"/>
        <v>741.90000000000009</v>
      </c>
      <c r="X1788" s="32">
        <f t="shared" si="396"/>
        <v>741.90000000000009</v>
      </c>
    </row>
    <row r="1789" spans="1:24" x14ac:dyDescent="0.25">
      <c r="A1789" s="2"/>
      <c r="B1789" s="2" t="s">
        <v>4</v>
      </c>
      <c r="C1789" s="2">
        <f t="shared" si="399"/>
        <v>75</v>
      </c>
      <c r="D1789" s="2">
        <f t="shared" si="400"/>
        <v>9</v>
      </c>
      <c r="E1789" s="2">
        <f t="shared" si="390"/>
        <v>1785</v>
      </c>
      <c r="F1789" s="11">
        <v>360</v>
      </c>
      <c r="G1789" s="9">
        <v>0.32</v>
      </c>
      <c r="H1789" s="9">
        <v>0.34560000000000002</v>
      </c>
      <c r="I1789" s="9">
        <v>0.37119999999999997</v>
      </c>
      <c r="J1789" s="9">
        <v>0.15623992194774</v>
      </c>
      <c r="K1789" s="9">
        <v>0.34399999999999997</v>
      </c>
      <c r="L1789" s="9">
        <v>0.34399999999999997</v>
      </c>
      <c r="N1789" s="32">
        <f>IF('System Design'!$F$8=1,'Hourly Demand and Generation'!G1789*'System Design'!$F$21,IF('System Design'!$F$8=2,'Hourly Demand and Generation'!H1789*'System Design'!$F$21,IF('System Design'!$F$8=3,'Hourly Demand and Generation'!I1789*'System Design'!$F$21)))</f>
        <v>185.6</v>
      </c>
      <c r="O1789" s="32">
        <f>IF('System Design'!$F$8=1,'Hourly Demand and Generation'!J1789*'System Design'!$F$22,IF('System Design'!$F$8=2,'Hourly Demand and Generation'!K1789*'System Design'!$F$22,IF('System Design'!$F$8=3,'Hourly Demand and Generation'!L1789*'System Design'!$F$22)))</f>
        <v>859.99999999999989</v>
      </c>
      <c r="Q1789" s="32">
        <f t="shared" si="386"/>
        <v>0</v>
      </c>
      <c r="R1789" s="32">
        <f t="shared" si="391"/>
        <v>5400</v>
      </c>
      <c r="S1789" s="32">
        <f t="shared" si="392"/>
        <v>0</v>
      </c>
      <c r="T1789" s="32">
        <f t="shared" si="393"/>
        <v>21600</v>
      </c>
      <c r="U1789" s="32">
        <f t="shared" si="394"/>
        <v>0</v>
      </c>
      <c r="V1789" s="32">
        <f t="shared" si="387"/>
        <v>685.59999999999991</v>
      </c>
      <c r="W1789" s="32">
        <f t="shared" si="395"/>
        <v>685.59999999999991</v>
      </c>
      <c r="X1789" s="32">
        <f t="shared" si="396"/>
        <v>685.59999999999991</v>
      </c>
    </row>
    <row r="1790" spans="1:24" x14ac:dyDescent="0.25">
      <c r="A1790" s="2"/>
      <c r="B1790" s="2" t="s">
        <v>4</v>
      </c>
      <c r="C1790" s="2">
        <f t="shared" si="399"/>
        <v>75</v>
      </c>
      <c r="D1790" s="2">
        <f t="shared" si="400"/>
        <v>10</v>
      </c>
      <c r="E1790" s="2">
        <f t="shared" si="390"/>
        <v>1786</v>
      </c>
      <c r="F1790" s="11">
        <v>351</v>
      </c>
      <c r="G1790" s="9">
        <v>0.42880000000000001</v>
      </c>
      <c r="H1790" s="9">
        <v>0.45440000000000003</v>
      </c>
      <c r="I1790" s="9">
        <v>0.48</v>
      </c>
      <c r="J1790" s="9">
        <v>0.175769912191207</v>
      </c>
      <c r="K1790" s="9">
        <v>0.38700000000000001</v>
      </c>
      <c r="L1790" s="9">
        <v>0.38700000000000001</v>
      </c>
      <c r="N1790" s="32">
        <f>IF('System Design'!$F$8=1,'Hourly Demand and Generation'!G1790*'System Design'!$F$21,IF('System Design'!$F$8=2,'Hourly Demand and Generation'!H1790*'System Design'!$F$21,IF('System Design'!$F$8=3,'Hourly Demand and Generation'!I1790*'System Design'!$F$21)))</f>
        <v>240</v>
      </c>
      <c r="O1790" s="32">
        <f>IF('System Design'!$F$8=1,'Hourly Demand and Generation'!J1790*'System Design'!$F$22,IF('System Design'!$F$8=2,'Hourly Demand and Generation'!K1790*'System Design'!$F$22,IF('System Design'!$F$8=3,'Hourly Demand and Generation'!L1790*'System Design'!$F$22)))</f>
        <v>967.5</v>
      </c>
      <c r="Q1790" s="32">
        <f t="shared" si="386"/>
        <v>0</v>
      </c>
      <c r="R1790" s="32">
        <f t="shared" si="391"/>
        <v>5400</v>
      </c>
      <c r="S1790" s="32">
        <f t="shared" si="392"/>
        <v>0</v>
      </c>
      <c r="T1790" s="32">
        <f t="shared" si="393"/>
        <v>21600</v>
      </c>
      <c r="U1790" s="32">
        <f t="shared" si="394"/>
        <v>0</v>
      </c>
      <c r="V1790" s="32">
        <f t="shared" si="387"/>
        <v>856.5</v>
      </c>
      <c r="W1790" s="32">
        <f t="shared" si="395"/>
        <v>856.5</v>
      </c>
      <c r="X1790" s="32">
        <f t="shared" si="396"/>
        <v>856.5</v>
      </c>
    </row>
    <row r="1791" spans="1:24" x14ac:dyDescent="0.25">
      <c r="A1791" s="2"/>
      <c r="B1791" s="2" t="s">
        <v>4</v>
      </c>
      <c r="C1791" s="2">
        <f t="shared" si="399"/>
        <v>75</v>
      </c>
      <c r="D1791" s="2">
        <f t="shared" si="400"/>
        <v>11</v>
      </c>
      <c r="E1791" s="2">
        <f t="shared" si="390"/>
        <v>1787</v>
      </c>
      <c r="F1791" s="11">
        <v>346.5</v>
      </c>
      <c r="G1791" s="9">
        <v>0.53120000000000001</v>
      </c>
      <c r="H1791" s="9">
        <v>0.56000000000000005</v>
      </c>
      <c r="I1791" s="9">
        <v>0.58879999999999999</v>
      </c>
      <c r="J1791" s="9">
        <v>0.15623992194774</v>
      </c>
      <c r="K1791" s="9">
        <v>0.34399999999999997</v>
      </c>
      <c r="L1791" s="9">
        <v>0.34399999999999997</v>
      </c>
      <c r="N1791" s="32">
        <f>IF('System Design'!$F$8=1,'Hourly Demand and Generation'!G1791*'System Design'!$F$21,IF('System Design'!$F$8=2,'Hourly Demand and Generation'!H1791*'System Design'!$F$21,IF('System Design'!$F$8=3,'Hourly Demand and Generation'!I1791*'System Design'!$F$21)))</f>
        <v>294.39999999999998</v>
      </c>
      <c r="O1791" s="32">
        <f>IF('System Design'!$F$8=1,'Hourly Demand and Generation'!J1791*'System Design'!$F$22,IF('System Design'!$F$8=2,'Hourly Demand and Generation'!K1791*'System Design'!$F$22,IF('System Design'!$F$8=3,'Hourly Demand and Generation'!L1791*'System Design'!$F$22)))</f>
        <v>859.99999999999989</v>
      </c>
      <c r="Q1791" s="32">
        <f t="shared" si="386"/>
        <v>0</v>
      </c>
      <c r="R1791" s="32">
        <f t="shared" si="391"/>
        <v>5400</v>
      </c>
      <c r="S1791" s="32">
        <f t="shared" si="392"/>
        <v>0</v>
      </c>
      <c r="T1791" s="32">
        <f t="shared" si="393"/>
        <v>21600</v>
      </c>
      <c r="U1791" s="32">
        <f t="shared" si="394"/>
        <v>0</v>
      </c>
      <c r="V1791" s="32">
        <f t="shared" si="387"/>
        <v>807.89999999999986</v>
      </c>
      <c r="W1791" s="32">
        <f t="shared" si="395"/>
        <v>807.89999999999986</v>
      </c>
      <c r="X1791" s="32">
        <f t="shared" si="396"/>
        <v>807.89999999999986</v>
      </c>
    </row>
    <row r="1792" spans="1:24" x14ac:dyDescent="0.25">
      <c r="A1792" s="2"/>
      <c r="B1792" s="2" t="s">
        <v>4</v>
      </c>
      <c r="C1792" s="2">
        <f t="shared" si="399"/>
        <v>75</v>
      </c>
      <c r="D1792" s="2">
        <f t="shared" si="400"/>
        <v>12</v>
      </c>
      <c r="E1792" s="2">
        <f t="shared" si="390"/>
        <v>1788</v>
      </c>
      <c r="F1792" s="11">
        <v>346.5</v>
      </c>
      <c r="G1792" s="9">
        <v>0.64</v>
      </c>
      <c r="H1792" s="9">
        <v>0.64</v>
      </c>
      <c r="I1792" s="9">
        <v>0.64</v>
      </c>
      <c r="J1792" s="9">
        <v>0.14647492682600599</v>
      </c>
      <c r="K1792" s="9">
        <v>0.32250000000000001</v>
      </c>
      <c r="L1792" s="9">
        <v>0.32250000000000001</v>
      </c>
      <c r="N1792" s="32">
        <f>IF('System Design'!$F$8=1,'Hourly Demand and Generation'!G1792*'System Design'!$F$21,IF('System Design'!$F$8=2,'Hourly Demand and Generation'!H1792*'System Design'!$F$21,IF('System Design'!$F$8=3,'Hourly Demand and Generation'!I1792*'System Design'!$F$21)))</f>
        <v>320</v>
      </c>
      <c r="O1792" s="32">
        <f>IF('System Design'!$F$8=1,'Hourly Demand and Generation'!J1792*'System Design'!$F$22,IF('System Design'!$F$8=2,'Hourly Demand and Generation'!K1792*'System Design'!$F$22,IF('System Design'!$F$8=3,'Hourly Demand and Generation'!L1792*'System Design'!$F$22)))</f>
        <v>806.25</v>
      </c>
      <c r="Q1792" s="32">
        <f t="shared" si="386"/>
        <v>0</v>
      </c>
      <c r="R1792" s="32">
        <f t="shared" si="391"/>
        <v>5400</v>
      </c>
      <c r="S1792" s="32">
        <f t="shared" si="392"/>
        <v>0</v>
      </c>
      <c r="T1792" s="32">
        <f t="shared" si="393"/>
        <v>21600</v>
      </c>
      <c r="U1792" s="32">
        <f t="shared" si="394"/>
        <v>0</v>
      </c>
      <c r="V1792" s="32">
        <f t="shared" si="387"/>
        <v>779.75</v>
      </c>
      <c r="W1792" s="32">
        <f t="shared" si="395"/>
        <v>779.75</v>
      </c>
      <c r="X1792" s="32">
        <f t="shared" si="396"/>
        <v>779.75</v>
      </c>
    </row>
    <row r="1793" spans="1:24" x14ac:dyDescent="0.25">
      <c r="A1793" s="2"/>
      <c r="B1793" s="2" t="s">
        <v>4</v>
      </c>
      <c r="C1793" s="2">
        <f t="shared" si="399"/>
        <v>75</v>
      </c>
      <c r="D1793" s="2">
        <f t="shared" si="400"/>
        <v>13</v>
      </c>
      <c r="E1793" s="2">
        <f t="shared" si="390"/>
        <v>1789</v>
      </c>
      <c r="F1793" s="11">
        <v>360</v>
      </c>
      <c r="G1793" s="9">
        <v>0.53120000000000001</v>
      </c>
      <c r="H1793" s="9">
        <v>0.56000000000000005</v>
      </c>
      <c r="I1793" s="9">
        <v>0.58879999999999999</v>
      </c>
      <c r="J1793" s="9">
        <v>0.15623992194774</v>
      </c>
      <c r="K1793" s="9">
        <v>0.34399999999999997</v>
      </c>
      <c r="L1793" s="9">
        <v>0.34399999999999997</v>
      </c>
      <c r="N1793" s="32">
        <f>IF('System Design'!$F$8=1,'Hourly Demand and Generation'!G1793*'System Design'!$F$21,IF('System Design'!$F$8=2,'Hourly Demand and Generation'!H1793*'System Design'!$F$21,IF('System Design'!$F$8=3,'Hourly Demand and Generation'!I1793*'System Design'!$F$21)))</f>
        <v>294.39999999999998</v>
      </c>
      <c r="O1793" s="32">
        <f>IF('System Design'!$F$8=1,'Hourly Demand and Generation'!J1793*'System Design'!$F$22,IF('System Design'!$F$8=2,'Hourly Demand and Generation'!K1793*'System Design'!$F$22,IF('System Design'!$F$8=3,'Hourly Demand and Generation'!L1793*'System Design'!$F$22)))</f>
        <v>859.99999999999989</v>
      </c>
      <c r="Q1793" s="32">
        <f t="shared" si="386"/>
        <v>0</v>
      </c>
      <c r="R1793" s="32">
        <f t="shared" si="391"/>
        <v>5400</v>
      </c>
      <c r="S1793" s="32">
        <f t="shared" si="392"/>
        <v>0</v>
      </c>
      <c r="T1793" s="32">
        <f t="shared" si="393"/>
        <v>21600</v>
      </c>
      <c r="U1793" s="32">
        <f t="shared" si="394"/>
        <v>0</v>
      </c>
      <c r="V1793" s="32">
        <f t="shared" si="387"/>
        <v>794.39999999999986</v>
      </c>
      <c r="W1793" s="32">
        <f t="shared" si="395"/>
        <v>794.39999999999986</v>
      </c>
      <c r="X1793" s="32">
        <f t="shared" si="396"/>
        <v>794.39999999999986</v>
      </c>
    </row>
    <row r="1794" spans="1:24" x14ac:dyDescent="0.25">
      <c r="A1794" s="2"/>
      <c r="B1794" s="2" t="s">
        <v>4</v>
      </c>
      <c r="C1794" s="2">
        <f t="shared" si="399"/>
        <v>75</v>
      </c>
      <c r="D1794" s="2">
        <f t="shared" si="400"/>
        <v>14</v>
      </c>
      <c r="E1794" s="2">
        <f t="shared" si="390"/>
        <v>1790</v>
      </c>
      <c r="F1794" s="11">
        <v>360</v>
      </c>
      <c r="G1794" s="9">
        <v>0.42880000000000001</v>
      </c>
      <c r="H1794" s="9">
        <v>0.45440000000000003</v>
      </c>
      <c r="I1794" s="9">
        <v>0.48</v>
      </c>
      <c r="J1794" s="9">
        <v>0.16600491706947301</v>
      </c>
      <c r="K1794" s="9">
        <v>0.36549999999999999</v>
      </c>
      <c r="L1794" s="9">
        <v>0.36549999999999999</v>
      </c>
      <c r="N1794" s="32">
        <f>IF('System Design'!$F$8=1,'Hourly Demand and Generation'!G1794*'System Design'!$F$21,IF('System Design'!$F$8=2,'Hourly Demand and Generation'!H1794*'System Design'!$F$21,IF('System Design'!$F$8=3,'Hourly Demand and Generation'!I1794*'System Design'!$F$21)))</f>
        <v>240</v>
      </c>
      <c r="O1794" s="32">
        <f>IF('System Design'!$F$8=1,'Hourly Demand and Generation'!J1794*'System Design'!$F$22,IF('System Design'!$F$8=2,'Hourly Demand and Generation'!K1794*'System Design'!$F$22,IF('System Design'!$F$8=3,'Hourly Demand and Generation'!L1794*'System Design'!$F$22)))</f>
        <v>913.75</v>
      </c>
      <c r="Q1794" s="32">
        <f t="shared" si="386"/>
        <v>0</v>
      </c>
      <c r="R1794" s="32">
        <f t="shared" si="391"/>
        <v>5400</v>
      </c>
      <c r="S1794" s="32">
        <f t="shared" si="392"/>
        <v>0</v>
      </c>
      <c r="T1794" s="32">
        <f t="shared" si="393"/>
        <v>21600</v>
      </c>
      <c r="U1794" s="32">
        <f t="shared" si="394"/>
        <v>0</v>
      </c>
      <c r="V1794" s="32">
        <f t="shared" si="387"/>
        <v>793.75</v>
      </c>
      <c r="W1794" s="32">
        <f t="shared" si="395"/>
        <v>793.75</v>
      </c>
      <c r="X1794" s="32">
        <f t="shared" si="396"/>
        <v>793.75</v>
      </c>
    </row>
    <row r="1795" spans="1:24" x14ac:dyDescent="0.25">
      <c r="A1795" s="2"/>
      <c r="B1795" s="2" t="s">
        <v>4</v>
      </c>
      <c r="C1795" s="2">
        <f t="shared" si="399"/>
        <v>75</v>
      </c>
      <c r="D1795" s="2">
        <f t="shared" si="400"/>
        <v>15</v>
      </c>
      <c r="E1795" s="2">
        <f t="shared" si="390"/>
        <v>1791</v>
      </c>
      <c r="F1795" s="11">
        <v>382.5</v>
      </c>
      <c r="G1795" s="9">
        <v>0.32</v>
      </c>
      <c r="H1795" s="9">
        <v>0.34560000000000002</v>
      </c>
      <c r="I1795" s="9">
        <v>0.37119999999999997</v>
      </c>
      <c r="J1795" s="9">
        <v>0.175769912191207</v>
      </c>
      <c r="K1795" s="9">
        <v>0.38700000000000001</v>
      </c>
      <c r="L1795" s="9">
        <v>0.38700000000000001</v>
      </c>
      <c r="N1795" s="32">
        <f>IF('System Design'!$F$8=1,'Hourly Demand and Generation'!G1795*'System Design'!$F$21,IF('System Design'!$F$8=2,'Hourly Demand and Generation'!H1795*'System Design'!$F$21,IF('System Design'!$F$8=3,'Hourly Demand and Generation'!I1795*'System Design'!$F$21)))</f>
        <v>185.6</v>
      </c>
      <c r="O1795" s="32">
        <f>IF('System Design'!$F$8=1,'Hourly Demand and Generation'!J1795*'System Design'!$F$22,IF('System Design'!$F$8=2,'Hourly Demand and Generation'!K1795*'System Design'!$F$22,IF('System Design'!$F$8=3,'Hourly Demand and Generation'!L1795*'System Design'!$F$22)))</f>
        <v>967.5</v>
      </c>
      <c r="Q1795" s="32">
        <f t="shared" si="386"/>
        <v>0</v>
      </c>
      <c r="R1795" s="32">
        <f t="shared" si="391"/>
        <v>5400</v>
      </c>
      <c r="S1795" s="32">
        <f t="shared" si="392"/>
        <v>0</v>
      </c>
      <c r="T1795" s="32">
        <f t="shared" si="393"/>
        <v>21600</v>
      </c>
      <c r="U1795" s="32">
        <f t="shared" si="394"/>
        <v>0</v>
      </c>
      <c r="V1795" s="32">
        <f t="shared" si="387"/>
        <v>770.59999999999991</v>
      </c>
      <c r="W1795" s="32">
        <f t="shared" si="395"/>
        <v>770.59999999999991</v>
      </c>
      <c r="X1795" s="32">
        <f t="shared" si="396"/>
        <v>770.59999999999991</v>
      </c>
    </row>
    <row r="1796" spans="1:24" x14ac:dyDescent="0.25">
      <c r="A1796" s="2"/>
      <c r="B1796" s="2" t="s">
        <v>4</v>
      </c>
      <c r="C1796" s="2">
        <f t="shared" si="399"/>
        <v>75</v>
      </c>
      <c r="D1796" s="2">
        <f t="shared" si="400"/>
        <v>16</v>
      </c>
      <c r="E1796" s="2">
        <f t="shared" si="390"/>
        <v>1792</v>
      </c>
      <c r="F1796" s="11">
        <v>405</v>
      </c>
      <c r="G1796" s="9">
        <v>0.2112</v>
      </c>
      <c r="H1796" s="9">
        <v>0.24</v>
      </c>
      <c r="I1796" s="9">
        <v>0.26879999999999998</v>
      </c>
      <c r="J1796" s="9">
        <v>0.175769912191207</v>
      </c>
      <c r="K1796" s="9">
        <v>0.38700000000000001</v>
      </c>
      <c r="L1796" s="9">
        <v>0.38700000000000001</v>
      </c>
      <c r="N1796" s="32">
        <f>IF('System Design'!$F$8=1,'Hourly Demand and Generation'!G1796*'System Design'!$F$21,IF('System Design'!$F$8=2,'Hourly Demand and Generation'!H1796*'System Design'!$F$21,IF('System Design'!$F$8=3,'Hourly Demand and Generation'!I1796*'System Design'!$F$21)))</f>
        <v>134.4</v>
      </c>
      <c r="O1796" s="32">
        <f>IF('System Design'!$F$8=1,'Hourly Demand and Generation'!J1796*'System Design'!$F$22,IF('System Design'!$F$8=2,'Hourly Demand and Generation'!K1796*'System Design'!$F$22,IF('System Design'!$F$8=3,'Hourly Demand and Generation'!L1796*'System Design'!$F$22)))</f>
        <v>967.5</v>
      </c>
      <c r="Q1796" s="32">
        <f t="shared" si="386"/>
        <v>0</v>
      </c>
      <c r="R1796" s="32">
        <f t="shared" si="391"/>
        <v>5400</v>
      </c>
      <c r="S1796" s="32">
        <f t="shared" si="392"/>
        <v>0</v>
      </c>
      <c r="T1796" s="32">
        <f t="shared" si="393"/>
        <v>21600</v>
      </c>
      <c r="U1796" s="32">
        <f t="shared" si="394"/>
        <v>0</v>
      </c>
      <c r="V1796" s="32">
        <f t="shared" si="387"/>
        <v>696.90000000000009</v>
      </c>
      <c r="W1796" s="32">
        <f t="shared" si="395"/>
        <v>696.90000000000009</v>
      </c>
      <c r="X1796" s="32">
        <f t="shared" si="396"/>
        <v>696.90000000000009</v>
      </c>
    </row>
    <row r="1797" spans="1:24" x14ac:dyDescent="0.25">
      <c r="A1797" s="2"/>
      <c r="B1797" s="2" t="s">
        <v>4</v>
      </c>
      <c r="C1797" s="2">
        <f t="shared" si="399"/>
        <v>75</v>
      </c>
      <c r="D1797" s="2">
        <f t="shared" si="400"/>
        <v>17</v>
      </c>
      <c r="E1797" s="2">
        <f t="shared" si="390"/>
        <v>1793</v>
      </c>
      <c r="F1797" s="11">
        <v>427.5</v>
      </c>
      <c r="G1797" s="9">
        <v>0.10879999999999999</v>
      </c>
      <c r="H1797" s="9">
        <v>0.13439999999999999</v>
      </c>
      <c r="I1797" s="9">
        <v>0.16</v>
      </c>
      <c r="J1797" s="9">
        <v>0.19529990243467499</v>
      </c>
      <c r="K1797" s="9">
        <v>0.43</v>
      </c>
      <c r="L1797" s="9">
        <v>0.43</v>
      </c>
      <c r="N1797" s="32">
        <f>IF('System Design'!$F$8=1,'Hourly Demand and Generation'!G1797*'System Design'!$F$21,IF('System Design'!$F$8=2,'Hourly Demand and Generation'!H1797*'System Design'!$F$21,IF('System Design'!$F$8=3,'Hourly Demand and Generation'!I1797*'System Design'!$F$21)))</f>
        <v>80</v>
      </c>
      <c r="O1797" s="32">
        <f>IF('System Design'!$F$8=1,'Hourly Demand and Generation'!J1797*'System Design'!$F$22,IF('System Design'!$F$8=2,'Hourly Demand and Generation'!K1797*'System Design'!$F$22,IF('System Design'!$F$8=3,'Hourly Demand and Generation'!L1797*'System Design'!$F$22)))</f>
        <v>1075</v>
      </c>
      <c r="Q1797" s="32">
        <f t="shared" si="386"/>
        <v>0</v>
      </c>
      <c r="R1797" s="32">
        <f t="shared" si="391"/>
        <v>5400</v>
      </c>
      <c r="S1797" s="32">
        <f t="shared" si="392"/>
        <v>0</v>
      </c>
      <c r="T1797" s="32">
        <f t="shared" si="393"/>
        <v>21600</v>
      </c>
      <c r="U1797" s="32">
        <f t="shared" si="394"/>
        <v>0</v>
      </c>
      <c r="V1797" s="32">
        <f t="shared" si="387"/>
        <v>727.5</v>
      </c>
      <c r="W1797" s="32">
        <f t="shared" si="395"/>
        <v>727.5</v>
      </c>
      <c r="X1797" s="32">
        <f t="shared" si="396"/>
        <v>727.5</v>
      </c>
    </row>
    <row r="1798" spans="1:24" x14ac:dyDescent="0.25">
      <c r="A1798" s="2"/>
      <c r="B1798" s="2" t="s">
        <v>4</v>
      </c>
      <c r="C1798" s="2">
        <f t="shared" si="399"/>
        <v>75</v>
      </c>
      <c r="D1798" s="2">
        <f t="shared" si="400"/>
        <v>18</v>
      </c>
      <c r="E1798" s="2">
        <f t="shared" si="390"/>
        <v>1794</v>
      </c>
      <c r="F1798" s="11">
        <v>450</v>
      </c>
      <c r="G1798" s="9">
        <v>5.1200000000000002E-2</v>
      </c>
      <c r="H1798" s="9">
        <v>0.08</v>
      </c>
      <c r="I1798" s="9">
        <v>0.10879999999999999</v>
      </c>
      <c r="J1798" s="9">
        <v>0.18553490731294101</v>
      </c>
      <c r="K1798" s="9">
        <v>0.40849999999999997</v>
      </c>
      <c r="L1798" s="9">
        <v>0.40849999999999997</v>
      </c>
      <c r="N1798" s="32">
        <f>IF('System Design'!$F$8=1,'Hourly Demand and Generation'!G1798*'System Design'!$F$21,IF('System Design'!$F$8=2,'Hourly Demand and Generation'!H1798*'System Design'!$F$21,IF('System Design'!$F$8=3,'Hourly Demand and Generation'!I1798*'System Design'!$F$21)))</f>
        <v>54.4</v>
      </c>
      <c r="O1798" s="32">
        <f>IF('System Design'!$F$8=1,'Hourly Demand and Generation'!J1798*'System Design'!$F$22,IF('System Design'!$F$8=2,'Hourly Demand and Generation'!K1798*'System Design'!$F$22,IF('System Design'!$F$8=3,'Hourly Demand and Generation'!L1798*'System Design'!$F$22)))</f>
        <v>1021.2499999999999</v>
      </c>
      <c r="Q1798" s="32">
        <f t="shared" ref="Q1798:Q1861" si="401">IF(F1798-N1798-O1798&gt;0,F1798-N1798-O1798,0)</f>
        <v>0</v>
      </c>
      <c r="R1798" s="32">
        <f t="shared" si="391"/>
        <v>5400</v>
      </c>
      <c r="S1798" s="32">
        <f t="shared" si="392"/>
        <v>0</v>
      </c>
      <c r="T1798" s="32">
        <f t="shared" si="393"/>
        <v>21600</v>
      </c>
      <c r="U1798" s="32">
        <f t="shared" si="394"/>
        <v>0</v>
      </c>
      <c r="V1798" s="32">
        <f t="shared" ref="V1798:V1861" si="402">IF(F1798-N1798-O1798&lt;0,N1798+O1798-F1798,0)</f>
        <v>625.64999999999986</v>
      </c>
      <c r="W1798" s="32">
        <f t="shared" si="395"/>
        <v>625.64999999999986</v>
      </c>
      <c r="X1798" s="32">
        <f t="shared" si="396"/>
        <v>625.64999999999986</v>
      </c>
    </row>
    <row r="1799" spans="1:24" x14ac:dyDescent="0.25">
      <c r="A1799" s="2"/>
      <c r="B1799" s="2" t="s">
        <v>4</v>
      </c>
      <c r="C1799" s="2">
        <f t="shared" si="399"/>
        <v>75</v>
      </c>
      <c r="D1799" s="2">
        <f t="shared" si="400"/>
        <v>19</v>
      </c>
      <c r="E1799" s="2">
        <f t="shared" ref="E1799:E1862" si="403">E1798+1</f>
        <v>1795</v>
      </c>
      <c r="F1799" s="11">
        <v>436.5</v>
      </c>
      <c r="G1799" s="9">
        <v>0</v>
      </c>
      <c r="H1799" s="9">
        <v>2.5600000000000001E-2</v>
      </c>
      <c r="I1799" s="9">
        <v>5.1200000000000002E-2</v>
      </c>
      <c r="J1799" s="9">
        <v>0.175769912191207</v>
      </c>
      <c r="K1799" s="9">
        <v>0.38700000000000001</v>
      </c>
      <c r="L1799" s="9">
        <v>0.38700000000000001</v>
      </c>
      <c r="N1799" s="32">
        <f>IF('System Design'!$F$8=1,'Hourly Demand and Generation'!G1799*'System Design'!$F$21,IF('System Design'!$F$8=2,'Hourly Demand and Generation'!H1799*'System Design'!$F$21,IF('System Design'!$F$8=3,'Hourly Demand and Generation'!I1799*'System Design'!$F$21)))</f>
        <v>25.6</v>
      </c>
      <c r="O1799" s="32">
        <f>IF('System Design'!$F$8=1,'Hourly Demand and Generation'!J1799*'System Design'!$F$22,IF('System Design'!$F$8=2,'Hourly Demand and Generation'!K1799*'System Design'!$F$22,IF('System Design'!$F$8=3,'Hourly Demand and Generation'!L1799*'System Design'!$F$22)))</f>
        <v>967.5</v>
      </c>
      <c r="Q1799" s="32">
        <f t="shared" si="401"/>
        <v>0</v>
      </c>
      <c r="R1799" s="32">
        <f t="shared" ref="R1799:R1862" si="404">IF($Q1799&lt;R1798+$V1799,IF(R1798+$V1799-$Q1799&gt;5400,5400,R1798+$V1799-$Q1799),0)</f>
        <v>5400</v>
      </c>
      <c r="S1799" s="32">
        <f t="shared" ref="S1799:S1862" si="405">IF(R1799&gt;0,0,$Q1799+$V1799-R1798)</f>
        <v>0</v>
      </c>
      <c r="T1799" s="32">
        <f t="shared" ref="T1799:T1862" si="406">IF($Q1799&lt;T1798+$V1799,IF(T1798+$V1799-$Q1799&gt;21600,21600,T1798+$V1799-$Q1799),0)</f>
        <v>21600</v>
      </c>
      <c r="U1799" s="32">
        <f t="shared" ref="U1799:U1862" si="407">IF(T1799&gt;0,0,$Q1799+$V1799-T1798)</f>
        <v>0</v>
      </c>
      <c r="V1799" s="32">
        <f t="shared" si="402"/>
        <v>556.6</v>
      </c>
      <c r="W1799" s="32">
        <f t="shared" ref="W1799:W1862" si="408">IF(R1799=5400,$V1799-(R1799-R1798),0)</f>
        <v>556.6</v>
      </c>
      <c r="X1799" s="32">
        <f t="shared" ref="X1799:X1862" si="409">IF(T1799=21600,$V1799-(T1799-T1798),0)</f>
        <v>556.6</v>
      </c>
    </row>
    <row r="1800" spans="1:24" x14ac:dyDescent="0.25">
      <c r="A1800" s="2"/>
      <c r="B1800" s="2" t="s">
        <v>4</v>
      </c>
      <c r="C1800" s="2">
        <f t="shared" si="399"/>
        <v>75</v>
      </c>
      <c r="D1800" s="2">
        <f t="shared" si="400"/>
        <v>20</v>
      </c>
      <c r="E1800" s="2">
        <f t="shared" si="403"/>
        <v>1796</v>
      </c>
      <c r="F1800" s="11">
        <v>427.5</v>
      </c>
      <c r="G1800" s="9">
        <v>0</v>
      </c>
      <c r="H1800" s="9">
        <v>0</v>
      </c>
      <c r="I1800" s="9">
        <v>0</v>
      </c>
      <c r="J1800" s="9">
        <v>0.175769912191207</v>
      </c>
      <c r="K1800" s="9">
        <v>0.38700000000000001</v>
      </c>
      <c r="L1800" s="9">
        <v>0.38700000000000001</v>
      </c>
      <c r="N1800" s="32">
        <f>IF('System Design'!$F$8=1,'Hourly Demand and Generation'!G1800*'System Design'!$F$21,IF('System Design'!$F$8=2,'Hourly Demand and Generation'!H1800*'System Design'!$F$21,IF('System Design'!$F$8=3,'Hourly Demand and Generation'!I1800*'System Design'!$F$21)))</f>
        <v>0</v>
      </c>
      <c r="O1800" s="32">
        <f>IF('System Design'!$F$8=1,'Hourly Demand and Generation'!J1800*'System Design'!$F$22,IF('System Design'!$F$8=2,'Hourly Demand and Generation'!K1800*'System Design'!$F$22,IF('System Design'!$F$8=3,'Hourly Demand and Generation'!L1800*'System Design'!$F$22)))</f>
        <v>967.5</v>
      </c>
      <c r="Q1800" s="32">
        <f t="shared" si="401"/>
        <v>0</v>
      </c>
      <c r="R1800" s="32">
        <f t="shared" si="404"/>
        <v>5400</v>
      </c>
      <c r="S1800" s="32">
        <f t="shared" si="405"/>
        <v>0</v>
      </c>
      <c r="T1800" s="32">
        <f t="shared" si="406"/>
        <v>21600</v>
      </c>
      <c r="U1800" s="32">
        <f t="shared" si="407"/>
        <v>0</v>
      </c>
      <c r="V1800" s="32">
        <f t="shared" si="402"/>
        <v>540</v>
      </c>
      <c r="W1800" s="32">
        <f t="shared" si="408"/>
        <v>540</v>
      </c>
      <c r="X1800" s="32">
        <f t="shared" si="409"/>
        <v>540</v>
      </c>
    </row>
    <row r="1801" spans="1:24" x14ac:dyDescent="0.25">
      <c r="A1801" s="2"/>
      <c r="B1801" s="2" t="s">
        <v>4</v>
      </c>
      <c r="C1801" s="2">
        <f t="shared" si="399"/>
        <v>75</v>
      </c>
      <c r="D1801" s="2">
        <f t="shared" si="400"/>
        <v>21</v>
      </c>
      <c r="E1801" s="2">
        <f t="shared" si="403"/>
        <v>1797</v>
      </c>
      <c r="F1801" s="11">
        <v>405</v>
      </c>
      <c r="G1801" s="9">
        <v>0</v>
      </c>
      <c r="H1801" s="9">
        <v>0</v>
      </c>
      <c r="I1801" s="9">
        <v>0</v>
      </c>
      <c r="J1801" s="9">
        <v>0.175769912191207</v>
      </c>
      <c r="K1801" s="9">
        <v>0.38700000000000001</v>
      </c>
      <c r="L1801" s="9">
        <v>0.38700000000000001</v>
      </c>
      <c r="N1801" s="32">
        <f>IF('System Design'!$F$8=1,'Hourly Demand and Generation'!G1801*'System Design'!$F$21,IF('System Design'!$F$8=2,'Hourly Demand and Generation'!H1801*'System Design'!$F$21,IF('System Design'!$F$8=3,'Hourly Demand and Generation'!I1801*'System Design'!$F$21)))</f>
        <v>0</v>
      </c>
      <c r="O1801" s="32">
        <f>IF('System Design'!$F$8=1,'Hourly Demand and Generation'!J1801*'System Design'!$F$22,IF('System Design'!$F$8=2,'Hourly Demand and Generation'!K1801*'System Design'!$F$22,IF('System Design'!$F$8=3,'Hourly Demand and Generation'!L1801*'System Design'!$F$22)))</f>
        <v>967.5</v>
      </c>
      <c r="Q1801" s="32">
        <f t="shared" si="401"/>
        <v>0</v>
      </c>
      <c r="R1801" s="32">
        <f t="shared" si="404"/>
        <v>5400</v>
      </c>
      <c r="S1801" s="32">
        <f t="shared" si="405"/>
        <v>0</v>
      </c>
      <c r="T1801" s="32">
        <f t="shared" si="406"/>
        <v>21600</v>
      </c>
      <c r="U1801" s="32">
        <f t="shared" si="407"/>
        <v>0</v>
      </c>
      <c r="V1801" s="32">
        <f t="shared" si="402"/>
        <v>562.5</v>
      </c>
      <c r="W1801" s="32">
        <f t="shared" si="408"/>
        <v>562.5</v>
      </c>
      <c r="X1801" s="32">
        <f t="shared" si="409"/>
        <v>562.5</v>
      </c>
    </row>
    <row r="1802" spans="1:24" x14ac:dyDescent="0.25">
      <c r="A1802" s="2"/>
      <c r="B1802" s="2" t="s">
        <v>4</v>
      </c>
      <c r="C1802" s="2">
        <f t="shared" si="399"/>
        <v>75</v>
      </c>
      <c r="D1802" s="2">
        <f t="shared" si="400"/>
        <v>22</v>
      </c>
      <c r="E1802" s="2">
        <f t="shared" si="403"/>
        <v>1798</v>
      </c>
      <c r="F1802" s="11">
        <v>382.5</v>
      </c>
      <c r="G1802" s="9">
        <v>0</v>
      </c>
      <c r="H1802" s="9">
        <v>0</v>
      </c>
      <c r="I1802" s="9">
        <v>0</v>
      </c>
      <c r="J1802" s="9">
        <v>0.18553490731294101</v>
      </c>
      <c r="K1802" s="9">
        <v>0.40849999999999997</v>
      </c>
      <c r="L1802" s="9">
        <v>0.40849999999999997</v>
      </c>
      <c r="N1802" s="32">
        <f>IF('System Design'!$F$8=1,'Hourly Demand and Generation'!G1802*'System Design'!$F$21,IF('System Design'!$F$8=2,'Hourly Demand and Generation'!H1802*'System Design'!$F$21,IF('System Design'!$F$8=3,'Hourly Demand and Generation'!I1802*'System Design'!$F$21)))</f>
        <v>0</v>
      </c>
      <c r="O1802" s="32">
        <f>IF('System Design'!$F$8=1,'Hourly Demand and Generation'!J1802*'System Design'!$F$22,IF('System Design'!$F$8=2,'Hourly Demand and Generation'!K1802*'System Design'!$F$22,IF('System Design'!$F$8=3,'Hourly Demand and Generation'!L1802*'System Design'!$F$22)))</f>
        <v>1021.2499999999999</v>
      </c>
      <c r="Q1802" s="32">
        <f t="shared" si="401"/>
        <v>0</v>
      </c>
      <c r="R1802" s="32">
        <f t="shared" si="404"/>
        <v>5400</v>
      </c>
      <c r="S1802" s="32">
        <f t="shared" si="405"/>
        <v>0</v>
      </c>
      <c r="T1802" s="32">
        <f t="shared" si="406"/>
        <v>21600</v>
      </c>
      <c r="U1802" s="32">
        <f t="shared" si="407"/>
        <v>0</v>
      </c>
      <c r="V1802" s="32">
        <f t="shared" si="402"/>
        <v>638.74999999999989</v>
      </c>
      <c r="W1802" s="32">
        <f t="shared" si="408"/>
        <v>638.74999999999989</v>
      </c>
      <c r="X1802" s="32">
        <f t="shared" si="409"/>
        <v>638.74999999999989</v>
      </c>
    </row>
    <row r="1803" spans="1:24" x14ac:dyDescent="0.25">
      <c r="A1803" s="2"/>
      <c r="B1803" s="2" t="s">
        <v>4</v>
      </c>
      <c r="C1803" s="2">
        <f t="shared" si="399"/>
        <v>75</v>
      </c>
      <c r="D1803" s="2">
        <f t="shared" si="400"/>
        <v>23</v>
      </c>
      <c r="E1803" s="2">
        <f t="shared" si="403"/>
        <v>1799</v>
      </c>
      <c r="F1803" s="11">
        <v>360</v>
      </c>
      <c r="G1803" s="9">
        <v>0</v>
      </c>
      <c r="H1803" s="9">
        <v>0</v>
      </c>
      <c r="I1803" s="9">
        <v>0</v>
      </c>
      <c r="J1803" s="9">
        <v>0.15623992194774</v>
      </c>
      <c r="K1803" s="9">
        <v>0.34399999999999997</v>
      </c>
      <c r="L1803" s="9">
        <v>0.34399999999999997</v>
      </c>
      <c r="N1803" s="32">
        <f>IF('System Design'!$F$8=1,'Hourly Demand and Generation'!G1803*'System Design'!$F$21,IF('System Design'!$F$8=2,'Hourly Demand and Generation'!H1803*'System Design'!$F$21,IF('System Design'!$F$8=3,'Hourly Demand and Generation'!I1803*'System Design'!$F$21)))</f>
        <v>0</v>
      </c>
      <c r="O1803" s="32">
        <f>IF('System Design'!$F$8=1,'Hourly Demand and Generation'!J1803*'System Design'!$F$22,IF('System Design'!$F$8=2,'Hourly Demand and Generation'!K1803*'System Design'!$F$22,IF('System Design'!$F$8=3,'Hourly Demand and Generation'!L1803*'System Design'!$F$22)))</f>
        <v>859.99999999999989</v>
      </c>
      <c r="Q1803" s="32">
        <f t="shared" si="401"/>
        <v>0</v>
      </c>
      <c r="R1803" s="32">
        <f t="shared" si="404"/>
        <v>5400</v>
      </c>
      <c r="S1803" s="32">
        <f t="shared" si="405"/>
        <v>0</v>
      </c>
      <c r="T1803" s="32">
        <f t="shared" si="406"/>
        <v>21600</v>
      </c>
      <c r="U1803" s="32">
        <f t="shared" si="407"/>
        <v>0</v>
      </c>
      <c r="V1803" s="32">
        <f t="shared" si="402"/>
        <v>499.99999999999989</v>
      </c>
      <c r="W1803" s="32">
        <f t="shared" si="408"/>
        <v>499.99999999999989</v>
      </c>
      <c r="X1803" s="32">
        <f t="shared" si="409"/>
        <v>499.99999999999989</v>
      </c>
    </row>
    <row r="1804" spans="1:24" x14ac:dyDescent="0.25">
      <c r="A1804" s="2"/>
      <c r="B1804" s="2" t="s">
        <v>4</v>
      </c>
      <c r="C1804" s="2">
        <f t="shared" si="399"/>
        <v>75</v>
      </c>
      <c r="D1804" s="2">
        <f t="shared" si="400"/>
        <v>24</v>
      </c>
      <c r="E1804" s="2">
        <f t="shared" si="403"/>
        <v>1800</v>
      </c>
      <c r="F1804" s="11">
        <v>315</v>
      </c>
      <c r="G1804" s="9">
        <v>0</v>
      </c>
      <c r="H1804" s="9">
        <v>0</v>
      </c>
      <c r="I1804" s="9">
        <v>0</v>
      </c>
      <c r="J1804" s="9">
        <v>0.15623992194774</v>
      </c>
      <c r="K1804" s="9">
        <v>0.34399999999999997</v>
      </c>
      <c r="L1804" s="9">
        <v>0.34399999999999997</v>
      </c>
      <c r="N1804" s="32">
        <f>IF('System Design'!$F$8=1,'Hourly Demand and Generation'!G1804*'System Design'!$F$21,IF('System Design'!$F$8=2,'Hourly Demand and Generation'!H1804*'System Design'!$F$21,IF('System Design'!$F$8=3,'Hourly Demand and Generation'!I1804*'System Design'!$F$21)))</f>
        <v>0</v>
      </c>
      <c r="O1804" s="32">
        <f>IF('System Design'!$F$8=1,'Hourly Demand and Generation'!J1804*'System Design'!$F$22,IF('System Design'!$F$8=2,'Hourly Demand and Generation'!K1804*'System Design'!$F$22,IF('System Design'!$F$8=3,'Hourly Demand and Generation'!L1804*'System Design'!$F$22)))</f>
        <v>859.99999999999989</v>
      </c>
      <c r="Q1804" s="32">
        <f t="shared" si="401"/>
        <v>0</v>
      </c>
      <c r="R1804" s="32">
        <f t="shared" si="404"/>
        <v>5400</v>
      </c>
      <c r="S1804" s="32">
        <f t="shared" si="405"/>
        <v>0</v>
      </c>
      <c r="T1804" s="32">
        <f t="shared" si="406"/>
        <v>21600</v>
      </c>
      <c r="U1804" s="32">
        <f t="shared" si="407"/>
        <v>0</v>
      </c>
      <c r="V1804" s="32">
        <f t="shared" si="402"/>
        <v>544.99999999999989</v>
      </c>
      <c r="W1804" s="32">
        <f t="shared" si="408"/>
        <v>544.99999999999989</v>
      </c>
      <c r="X1804" s="32">
        <f t="shared" si="409"/>
        <v>544.99999999999989</v>
      </c>
    </row>
    <row r="1805" spans="1:24" x14ac:dyDescent="0.25">
      <c r="A1805" s="2"/>
      <c r="B1805" s="2" t="s">
        <v>4</v>
      </c>
      <c r="C1805" s="2">
        <f>C1804+1</f>
        <v>76</v>
      </c>
      <c r="D1805" s="2">
        <v>1</v>
      </c>
      <c r="E1805" s="2">
        <f t="shared" si="403"/>
        <v>1801</v>
      </c>
      <c r="F1805" s="11">
        <v>270</v>
      </c>
      <c r="G1805" s="9">
        <v>0</v>
      </c>
      <c r="H1805" s="9">
        <v>0</v>
      </c>
      <c r="I1805" s="9">
        <v>0</v>
      </c>
      <c r="J1805" s="9">
        <v>0.43</v>
      </c>
      <c r="K1805" s="9">
        <v>0.43</v>
      </c>
      <c r="L1805" s="9">
        <v>0.43</v>
      </c>
      <c r="N1805" s="32">
        <f>IF('System Design'!$F$8=1,'Hourly Demand and Generation'!G1805*'System Design'!$F$21,IF('System Design'!$F$8=2,'Hourly Demand and Generation'!H1805*'System Design'!$F$21,IF('System Design'!$F$8=3,'Hourly Demand and Generation'!I1805*'System Design'!$F$21)))</f>
        <v>0</v>
      </c>
      <c r="O1805" s="32">
        <f>IF('System Design'!$F$8=1,'Hourly Demand and Generation'!J1805*'System Design'!$F$22,IF('System Design'!$F$8=2,'Hourly Demand and Generation'!K1805*'System Design'!$F$22,IF('System Design'!$F$8=3,'Hourly Demand and Generation'!L1805*'System Design'!$F$22)))</f>
        <v>1075</v>
      </c>
      <c r="Q1805" s="32">
        <f t="shared" si="401"/>
        <v>0</v>
      </c>
      <c r="R1805" s="32">
        <f t="shared" si="404"/>
        <v>5400</v>
      </c>
      <c r="S1805" s="32">
        <f t="shared" si="405"/>
        <v>0</v>
      </c>
      <c r="T1805" s="32">
        <f t="shared" si="406"/>
        <v>21600</v>
      </c>
      <c r="U1805" s="32">
        <f t="shared" si="407"/>
        <v>0</v>
      </c>
      <c r="V1805" s="32">
        <f t="shared" si="402"/>
        <v>805</v>
      </c>
      <c r="W1805" s="32">
        <f t="shared" si="408"/>
        <v>805</v>
      </c>
      <c r="X1805" s="32">
        <f t="shared" si="409"/>
        <v>805</v>
      </c>
    </row>
    <row r="1806" spans="1:24" x14ac:dyDescent="0.25">
      <c r="A1806" s="2"/>
      <c r="B1806" s="2" t="s">
        <v>4</v>
      </c>
      <c r="C1806" s="2">
        <f>C1805</f>
        <v>76</v>
      </c>
      <c r="D1806" s="2">
        <f>D1805+1</f>
        <v>2</v>
      </c>
      <c r="E1806" s="2">
        <f t="shared" si="403"/>
        <v>1802</v>
      </c>
      <c r="F1806" s="11">
        <v>247.5</v>
      </c>
      <c r="G1806" s="9">
        <v>0</v>
      </c>
      <c r="H1806" s="9">
        <v>0</v>
      </c>
      <c r="I1806" s="9">
        <v>0</v>
      </c>
      <c r="J1806" s="9">
        <v>0.38700000000000001</v>
      </c>
      <c r="K1806" s="9">
        <v>0.38700000000000001</v>
      </c>
      <c r="L1806" s="9">
        <v>0.38700000000000001</v>
      </c>
      <c r="N1806" s="32">
        <f>IF('System Design'!$F$8=1,'Hourly Demand and Generation'!G1806*'System Design'!$F$21,IF('System Design'!$F$8=2,'Hourly Demand and Generation'!H1806*'System Design'!$F$21,IF('System Design'!$F$8=3,'Hourly Demand and Generation'!I1806*'System Design'!$F$21)))</f>
        <v>0</v>
      </c>
      <c r="O1806" s="32">
        <f>IF('System Design'!$F$8=1,'Hourly Demand and Generation'!J1806*'System Design'!$F$22,IF('System Design'!$F$8=2,'Hourly Demand and Generation'!K1806*'System Design'!$F$22,IF('System Design'!$F$8=3,'Hourly Demand and Generation'!L1806*'System Design'!$F$22)))</f>
        <v>967.5</v>
      </c>
      <c r="Q1806" s="32">
        <f t="shared" si="401"/>
        <v>0</v>
      </c>
      <c r="R1806" s="32">
        <f t="shared" si="404"/>
        <v>5400</v>
      </c>
      <c r="S1806" s="32">
        <f t="shared" si="405"/>
        <v>0</v>
      </c>
      <c r="T1806" s="32">
        <f t="shared" si="406"/>
        <v>21600</v>
      </c>
      <c r="U1806" s="32">
        <f t="shared" si="407"/>
        <v>0</v>
      </c>
      <c r="V1806" s="32">
        <f t="shared" si="402"/>
        <v>720</v>
      </c>
      <c r="W1806" s="32">
        <f t="shared" si="408"/>
        <v>720</v>
      </c>
      <c r="X1806" s="32">
        <f t="shared" si="409"/>
        <v>720</v>
      </c>
    </row>
    <row r="1807" spans="1:24" x14ac:dyDescent="0.25">
      <c r="A1807" s="2"/>
      <c r="B1807" s="2" t="s">
        <v>4</v>
      </c>
      <c r="C1807" s="2">
        <f t="shared" ref="C1807:C1828" si="410">C1806</f>
        <v>76</v>
      </c>
      <c r="D1807" s="2">
        <f t="shared" ref="D1807:D1828" si="411">D1806+1</f>
        <v>3</v>
      </c>
      <c r="E1807" s="2">
        <f t="shared" si="403"/>
        <v>1803</v>
      </c>
      <c r="F1807" s="11">
        <v>225</v>
      </c>
      <c r="G1807" s="9">
        <v>0</v>
      </c>
      <c r="H1807" s="9">
        <v>0</v>
      </c>
      <c r="I1807" s="9">
        <v>0</v>
      </c>
      <c r="J1807" s="9">
        <v>0.38700000000000001</v>
      </c>
      <c r="K1807" s="9">
        <v>0.38700000000000001</v>
      </c>
      <c r="L1807" s="9">
        <v>0.38700000000000001</v>
      </c>
      <c r="N1807" s="32">
        <f>IF('System Design'!$F$8=1,'Hourly Demand and Generation'!G1807*'System Design'!$F$21,IF('System Design'!$F$8=2,'Hourly Demand and Generation'!H1807*'System Design'!$F$21,IF('System Design'!$F$8=3,'Hourly Demand and Generation'!I1807*'System Design'!$F$21)))</f>
        <v>0</v>
      </c>
      <c r="O1807" s="32">
        <f>IF('System Design'!$F$8=1,'Hourly Demand and Generation'!J1807*'System Design'!$F$22,IF('System Design'!$F$8=2,'Hourly Demand and Generation'!K1807*'System Design'!$F$22,IF('System Design'!$F$8=3,'Hourly Demand and Generation'!L1807*'System Design'!$F$22)))</f>
        <v>967.5</v>
      </c>
      <c r="Q1807" s="32">
        <f t="shared" si="401"/>
        <v>0</v>
      </c>
      <c r="R1807" s="32">
        <f t="shared" si="404"/>
        <v>5400</v>
      </c>
      <c r="S1807" s="32">
        <f t="shared" si="405"/>
        <v>0</v>
      </c>
      <c r="T1807" s="32">
        <f t="shared" si="406"/>
        <v>21600</v>
      </c>
      <c r="U1807" s="32">
        <f t="shared" si="407"/>
        <v>0</v>
      </c>
      <c r="V1807" s="32">
        <f t="shared" si="402"/>
        <v>742.5</v>
      </c>
      <c r="W1807" s="32">
        <f t="shared" si="408"/>
        <v>742.5</v>
      </c>
      <c r="X1807" s="32">
        <f t="shared" si="409"/>
        <v>742.5</v>
      </c>
    </row>
    <row r="1808" spans="1:24" x14ac:dyDescent="0.25">
      <c r="A1808" s="2"/>
      <c r="B1808" s="2" t="s">
        <v>4</v>
      </c>
      <c r="C1808" s="2">
        <f t="shared" si="410"/>
        <v>76</v>
      </c>
      <c r="D1808" s="2">
        <f t="shared" si="411"/>
        <v>4</v>
      </c>
      <c r="E1808" s="2">
        <f t="shared" si="403"/>
        <v>1804</v>
      </c>
      <c r="F1808" s="11">
        <v>270</v>
      </c>
      <c r="G1808" s="9">
        <v>0</v>
      </c>
      <c r="H1808" s="9">
        <v>0</v>
      </c>
      <c r="I1808" s="9">
        <v>0</v>
      </c>
      <c r="J1808" s="9">
        <v>0.43</v>
      </c>
      <c r="K1808" s="9">
        <v>0.43</v>
      </c>
      <c r="L1808" s="9">
        <v>0.43</v>
      </c>
      <c r="N1808" s="32">
        <f>IF('System Design'!$F$8=1,'Hourly Demand and Generation'!G1808*'System Design'!$F$21,IF('System Design'!$F$8=2,'Hourly Demand and Generation'!H1808*'System Design'!$F$21,IF('System Design'!$F$8=3,'Hourly Demand and Generation'!I1808*'System Design'!$F$21)))</f>
        <v>0</v>
      </c>
      <c r="O1808" s="32">
        <f>IF('System Design'!$F$8=1,'Hourly Demand and Generation'!J1808*'System Design'!$F$22,IF('System Design'!$F$8=2,'Hourly Demand and Generation'!K1808*'System Design'!$F$22,IF('System Design'!$F$8=3,'Hourly Demand and Generation'!L1808*'System Design'!$F$22)))</f>
        <v>1075</v>
      </c>
      <c r="Q1808" s="32">
        <f t="shared" si="401"/>
        <v>0</v>
      </c>
      <c r="R1808" s="32">
        <f t="shared" si="404"/>
        <v>5400</v>
      </c>
      <c r="S1808" s="32">
        <f t="shared" si="405"/>
        <v>0</v>
      </c>
      <c r="T1808" s="32">
        <f t="shared" si="406"/>
        <v>21600</v>
      </c>
      <c r="U1808" s="32">
        <f t="shared" si="407"/>
        <v>0</v>
      </c>
      <c r="V1808" s="32">
        <f t="shared" si="402"/>
        <v>805</v>
      </c>
      <c r="W1808" s="32">
        <f t="shared" si="408"/>
        <v>805</v>
      </c>
      <c r="X1808" s="32">
        <f t="shared" si="409"/>
        <v>805</v>
      </c>
    </row>
    <row r="1809" spans="1:24" x14ac:dyDescent="0.25">
      <c r="A1809" s="2"/>
      <c r="B1809" s="2" t="s">
        <v>4</v>
      </c>
      <c r="C1809" s="2">
        <f t="shared" si="410"/>
        <v>76</v>
      </c>
      <c r="D1809" s="2">
        <f t="shared" si="411"/>
        <v>5</v>
      </c>
      <c r="E1809" s="2">
        <f t="shared" si="403"/>
        <v>1805</v>
      </c>
      <c r="F1809" s="11">
        <v>292.5</v>
      </c>
      <c r="G1809" s="9">
        <v>0</v>
      </c>
      <c r="H1809" s="9">
        <v>2.4199219435177999E-2</v>
      </c>
      <c r="I1809" s="9">
        <v>4.8398438870355998E-2</v>
      </c>
      <c r="J1809" s="9">
        <v>0.34399999999999997</v>
      </c>
      <c r="K1809" s="9">
        <v>0.34399999999999997</v>
      </c>
      <c r="L1809" s="9">
        <v>0.34399999999999997</v>
      </c>
      <c r="N1809" s="32">
        <f>IF('System Design'!$F$8=1,'Hourly Demand and Generation'!G1809*'System Design'!$F$21,IF('System Design'!$F$8=2,'Hourly Demand and Generation'!H1809*'System Design'!$F$21,IF('System Design'!$F$8=3,'Hourly Demand and Generation'!I1809*'System Design'!$F$21)))</f>
        <v>24.199219435177998</v>
      </c>
      <c r="O1809" s="32">
        <f>IF('System Design'!$F$8=1,'Hourly Demand and Generation'!J1809*'System Design'!$F$22,IF('System Design'!$F$8=2,'Hourly Demand and Generation'!K1809*'System Design'!$F$22,IF('System Design'!$F$8=3,'Hourly Demand and Generation'!L1809*'System Design'!$F$22)))</f>
        <v>859.99999999999989</v>
      </c>
      <c r="Q1809" s="32">
        <f t="shared" si="401"/>
        <v>0</v>
      </c>
      <c r="R1809" s="32">
        <f t="shared" si="404"/>
        <v>5400</v>
      </c>
      <c r="S1809" s="32">
        <f t="shared" si="405"/>
        <v>0</v>
      </c>
      <c r="T1809" s="32">
        <f t="shared" si="406"/>
        <v>21600</v>
      </c>
      <c r="U1809" s="32">
        <f t="shared" si="407"/>
        <v>0</v>
      </c>
      <c r="V1809" s="32">
        <f t="shared" si="402"/>
        <v>591.69921943517784</v>
      </c>
      <c r="W1809" s="32">
        <f t="shared" si="408"/>
        <v>591.69921943517784</v>
      </c>
      <c r="X1809" s="32">
        <f t="shared" si="409"/>
        <v>591.69921943517784</v>
      </c>
    </row>
    <row r="1810" spans="1:24" x14ac:dyDescent="0.25">
      <c r="A1810" s="2"/>
      <c r="B1810" s="2" t="s">
        <v>4</v>
      </c>
      <c r="C1810" s="2">
        <f t="shared" si="410"/>
        <v>76</v>
      </c>
      <c r="D1810" s="2">
        <f t="shared" si="411"/>
        <v>6</v>
      </c>
      <c r="E1810" s="2">
        <f t="shared" si="403"/>
        <v>1806</v>
      </c>
      <c r="F1810" s="11">
        <v>315</v>
      </c>
      <c r="G1810" s="9">
        <v>4.8398438870355998E-2</v>
      </c>
      <c r="H1810" s="9">
        <v>7.5622560734931205E-2</v>
      </c>
      <c r="I1810" s="9">
        <v>0.102846682599506</v>
      </c>
      <c r="J1810" s="9">
        <v>0.34399999999999997</v>
      </c>
      <c r="K1810" s="9">
        <v>0.34399999999999997</v>
      </c>
      <c r="L1810" s="9">
        <v>0.34399999999999997</v>
      </c>
      <c r="N1810" s="32">
        <f>IF('System Design'!$F$8=1,'Hourly Demand and Generation'!G1810*'System Design'!$F$21,IF('System Design'!$F$8=2,'Hourly Demand and Generation'!H1810*'System Design'!$F$21,IF('System Design'!$F$8=3,'Hourly Demand and Generation'!I1810*'System Design'!$F$21)))</f>
        <v>51.423341299752998</v>
      </c>
      <c r="O1810" s="32">
        <f>IF('System Design'!$F$8=1,'Hourly Demand and Generation'!J1810*'System Design'!$F$22,IF('System Design'!$F$8=2,'Hourly Demand and Generation'!K1810*'System Design'!$F$22,IF('System Design'!$F$8=3,'Hourly Demand and Generation'!L1810*'System Design'!$F$22)))</f>
        <v>859.99999999999989</v>
      </c>
      <c r="Q1810" s="32">
        <f t="shared" si="401"/>
        <v>0</v>
      </c>
      <c r="R1810" s="32">
        <f t="shared" si="404"/>
        <v>5400</v>
      </c>
      <c r="S1810" s="32">
        <f t="shared" si="405"/>
        <v>0</v>
      </c>
      <c r="T1810" s="32">
        <f t="shared" si="406"/>
        <v>21600</v>
      </c>
      <c r="U1810" s="32">
        <f t="shared" si="407"/>
        <v>0</v>
      </c>
      <c r="V1810" s="32">
        <f t="shared" si="402"/>
        <v>596.42334129975291</v>
      </c>
      <c r="W1810" s="32">
        <f t="shared" si="408"/>
        <v>596.42334129975291</v>
      </c>
      <c r="X1810" s="32">
        <f t="shared" si="409"/>
        <v>596.42334129975291</v>
      </c>
    </row>
    <row r="1811" spans="1:24" x14ac:dyDescent="0.25">
      <c r="A1811" s="2"/>
      <c r="B1811" s="2" t="s">
        <v>4</v>
      </c>
      <c r="C1811" s="2">
        <f t="shared" si="410"/>
        <v>76</v>
      </c>
      <c r="D1811" s="2">
        <f t="shared" si="411"/>
        <v>7</v>
      </c>
      <c r="E1811" s="2">
        <f t="shared" si="403"/>
        <v>1807</v>
      </c>
      <c r="F1811" s="11">
        <v>337.5</v>
      </c>
      <c r="G1811" s="9">
        <v>0.102846682599506</v>
      </c>
      <c r="H1811" s="9">
        <v>0.12704590203468399</v>
      </c>
      <c r="I1811" s="9">
        <v>0.15124512146986199</v>
      </c>
      <c r="J1811" s="9">
        <v>0.38700000000000001</v>
      </c>
      <c r="K1811" s="9">
        <v>0.38700000000000001</v>
      </c>
      <c r="L1811" s="9">
        <v>0.38700000000000001</v>
      </c>
      <c r="N1811" s="32">
        <f>IF('System Design'!$F$8=1,'Hourly Demand and Generation'!G1811*'System Design'!$F$21,IF('System Design'!$F$8=2,'Hourly Demand and Generation'!H1811*'System Design'!$F$21,IF('System Design'!$F$8=3,'Hourly Demand and Generation'!I1811*'System Design'!$F$21)))</f>
        <v>75.622560734931</v>
      </c>
      <c r="O1811" s="32">
        <f>IF('System Design'!$F$8=1,'Hourly Demand and Generation'!J1811*'System Design'!$F$22,IF('System Design'!$F$8=2,'Hourly Demand and Generation'!K1811*'System Design'!$F$22,IF('System Design'!$F$8=3,'Hourly Demand and Generation'!L1811*'System Design'!$F$22)))</f>
        <v>967.5</v>
      </c>
      <c r="Q1811" s="32">
        <f t="shared" si="401"/>
        <v>0</v>
      </c>
      <c r="R1811" s="32">
        <f t="shared" si="404"/>
        <v>5400</v>
      </c>
      <c r="S1811" s="32">
        <f t="shared" si="405"/>
        <v>0</v>
      </c>
      <c r="T1811" s="32">
        <f t="shared" si="406"/>
        <v>21600</v>
      </c>
      <c r="U1811" s="32">
        <f t="shared" si="407"/>
        <v>0</v>
      </c>
      <c r="V1811" s="32">
        <f t="shared" si="402"/>
        <v>705.62256073493108</v>
      </c>
      <c r="W1811" s="32">
        <f t="shared" si="408"/>
        <v>705.62256073493108</v>
      </c>
      <c r="X1811" s="32">
        <f t="shared" si="409"/>
        <v>705.62256073493108</v>
      </c>
    </row>
    <row r="1812" spans="1:24" x14ac:dyDescent="0.25">
      <c r="A1812" s="2"/>
      <c r="B1812" s="2" t="s">
        <v>4</v>
      </c>
      <c r="C1812" s="2">
        <f t="shared" si="410"/>
        <v>76</v>
      </c>
      <c r="D1812" s="2">
        <f t="shared" si="411"/>
        <v>8</v>
      </c>
      <c r="E1812" s="2">
        <f t="shared" si="403"/>
        <v>1808</v>
      </c>
      <c r="F1812" s="11">
        <v>360</v>
      </c>
      <c r="G1812" s="9">
        <v>0.19964356034021799</v>
      </c>
      <c r="H1812" s="9">
        <v>0.226867682204793</v>
      </c>
      <c r="I1812" s="9">
        <v>0.25409180406936899</v>
      </c>
      <c r="J1812" s="9">
        <v>0.38700000000000001</v>
      </c>
      <c r="K1812" s="9">
        <v>0.38700000000000001</v>
      </c>
      <c r="L1812" s="9">
        <v>0.38700000000000001</v>
      </c>
      <c r="N1812" s="32">
        <f>IF('System Design'!$F$8=1,'Hourly Demand and Generation'!G1812*'System Design'!$F$21,IF('System Design'!$F$8=2,'Hourly Demand and Generation'!H1812*'System Design'!$F$21,IF('System Design'!$F$8=3,'Hourly Demand and Generation'!I1812*'System Design'!$F$21)))</f>
        <v>127.04590203468449</v>
      </c>
      <c r="O1812" s="32">
        <f>IF('System Design'!$F$8=1,'Hourly Demand and Generation'!J1812*'System Design'!$F$22,IF('System Design'!$F$8=2,'Hourly Demand and Generation'!K1812*'System Design'!$F$22,IF('System Design'!$F$8=3,'Hourly Demand and Generation'!L1812*'System Design'!$F$22)))</f>
        <v>967.5</v>
      </c>
      <c r="Q1812" s="32">
        <f t="shared" si="401"/>
        <v>0</v>
      </c>
      <c r="R1812" s="32">
        <f t="shared" si="404"/>
        <v>5400</v>
      </c>
      <c r="S1812" s="32">
        <f t="shared" si="405"/>
        <v>0</v>
      </c>
      <c r="T1812" s="32">
        <f t="shared" si="406"/>
        <v>21600</v>
      </c>
      <c r="U1812" s="32">
        <f t="shared" si="407"/>
        <v>0</v>
      </c>
      <c r="V1812" s="32">
        <f t="shared" si="402"/>
        <v>734.54590203468456</v>
      </c>
      <c r="W1812" s="32">
        <f t="shared" si="408"/>
        <v>734.54590203468456</v>
      </c>
      <c r="X1812" s="32">
        <f t="shared" si="409"/>
        <v>734.54590203468456</v>
      </c>
    </row>
    <row r="1813" spans="1:24" x14ac:dyDescent="0.25">
      <c r="A1813" s="2"/>
      <c r="B1813" s="2" t="s">
        <v>4</v>
      </c>
      <c r="C1813" s="2">
        <f t="shared" si="410"/>
        <v>76</v>
      </c>
      <c r="D1813" s="2">
        <f t="shared" si="411"/>
        <v>9</v>
      </c>
      <c r="E1813" s="2">
        <f t="shared" si="403"/>
        <v>1809</v>
      </c>
      <c r="F1813" s="11">
        <v>360</v>
      </c>
      <c r="G1813" s="9">
        <v>0.30249024293972498</v>
      </c>
      <c r="H1813" s="9">
        <v>0.32668946237490298</v>
      </c>
      <c r="I1813" s="9">
        <v>0.35088868181008098</v>
      </c>
      <c r="J1813" s="9">
        <v>0.34399999999999997</v>
      </c>
      <c r="K1813" s="9">
        <v>0.34399999999999997</v>
      </c>
      <c r="L1813" s="9">
        <v>0.34399999999999997</v>
      </c>
      <c r="N1813" s="32">
        <f>IF('System Design'!$F$8=1,'Hourly Demand and Generation'!G1813*'System Design'!$F$21,IF('System Design'!$F$8=2,'Hourly Demand and Generation'!H1813*'System Design'!$F$21,IF('System Design'!$F$8=3,'Hourly Demand and Generation'!I1813*'System Design'!$F$21)))</f>
        <v>175.44434090504049</v>
      </c>
      <c r="O1813" s="32">
        <f>IF('System Design'!$F$8=1,'Hourly Demand and Generation'!J1813*'System Design'!$F$22,IF('System Design'!$F$8=2,'Hourly Demand and Generation'!K1813*'System Design'!$F$22,IF('System Design'!$F$8=3,'Hourly Demand and Generation'!L1813*'System Design'!$F$22)))</f>
        <v>859.99999999999989</v>
      </c>
      <c r="Q1813" s="32">
        <f t="shared" si="401"/>
        <v>0</v>
      </c>
      <c r="R1813" s="32">
        <f t="shared" si="404"/>
        <v>5400</v>
      </c>
      <c r="S1813" s="32">
        <f t="shared" si="405"/>
        <v>0</v>
      </c>
      <c r="T1813" s="32">
        <f t="shared" si="406"/>
        <v>21600</v>
      </c>
      <c r="U1813" s="32">
        <f t="shared" si="407"/>
        <v>0</v>
      </c>
      <c r="V1813" s="32">
        <f t="shared" si="402"/>
        <v>675.44434090504046</v>
      </c>
      <c r="W1813" s="32">
        <f t="shared" si="408"/>
        <v>675.44434090504046</v>
      </c>
      <c r="X1813" s="32">
        <f t="shared" si="409"/>
        <v>675.44434090504046</v>
      </c>
    </row>
    <row r="1814" spans="1:24" x14ac:dyDescent="0.25">
      <c r="A1814" s="2"/>
      <c r="B1814" s="2" t="s">
        <v>4</v>
      </c>
      <c r="C1814" s="2">
        <f t="shared" si="410"/>
        <v>76</v>
      </c>
      <c r="D1814" s="2">
        <f t="shared" si="411"/>
        <v>10</v>
      </c>
      <c r="E1814" s="2">
        <f t="shared" si="403"/>
        <v>1810</v>
      </c>
      <c r="F1814" s="11">
        <v>351</v>
      </c>
      <c r="G1814" s="9">
        <v>0.40533692553923101</v>
      </c>
      <c r="H1814" s="9">
        <v>0.42953614497440901</v>
      </c>
      <c r="I1814" s="9">
        <v>0.45373536440958701</v>
      </c>
      <c r="J1814" s="9">
        <v>0.38700000000000001</v>
      </c>
      <c r="K1814" s="9">
        <v>0.38700000000000001</v>
      </c>
      <c r="L1814" s="9">
        <v>0.38700000000000001</v>
      </c>
      <c r="N1814" s="32">
        <f>IF('System Design'!$F$8=1,'Hourly Demand and Generation'!G1814*'System Design'!$F$21,IF('System Design'!$F$8=2,'Hourly Demand and Generation'!H1814*'System Design'!$F$21,IF('System Design'!$F$8=3,'Hourly Demand and Generation'!I1814*'System Design'!$F$21)))</f>
        <v>226.86768220479351</v>
      </c>
      <c r="O1814" s="32">
        <f>IF('System Design'!$F$8=1,'Hourly Demand and Generation'!J1814*'System Design'!$F$22,IF('System Design'!$F$8=2,'Hourly Demand and Generation'!K1814*'System Design'!$F$22,IF('System Design'!$F$8=3,'Hourly Demand and Generation'!L1814*'System Design'!$F$22)))</f>
        <v>967.5</v>
      </c>
      <c r="Q1814" s="32">
        <f t="shared" si="401"/>
        <v>0</v>
      </c>
      <c r="R1814" s="32">
        <f t="shared" si="404"/>
        <v>5400</v>
      </c>
      <c r="S1814" s="32">
        <f t="shared" si="405"/>
        <v>0</v>
      </c>
      <c r="T1814" s="32">
        <f t="shared" si="406"/>
        <v>21600</v>
      </c>
      <c r="U1814" s="32">
        <f t="shared" si="407"/>
        <v>0</v>
      </c>
      <c r="V1814" s="32">
        <f t="shared" si="402"/>
        <v>843.36768220479348</v>
      </c>
      <c r="W1814" s="32">
        <f t="shared" si="408"/>
        <v>843.36768220479348</v>
      </c>
      <c r="X1814" s="32">
        <f t="shared" si="409"/>
        <v>843.36768220479348</v>
      </c>
    </row>
    <row r="1815" spans="1:24" x14ac:dyDescent="0.25">
      <c r="A1815" s="2"/>
      <c r="B1815" s="2" t="s">
        <v>4</v>
      </c>
      <c r="C1815" s="2">
        <f t="shared" si="410"/>
        <v>76</v>
      </c>
      <c r="D1815" s="2">
        <f t="shared" si="411"/>
        <v>11</v>
      </c>
      <c r="E1815" s="2">
        <f t="shared" si="403"/>
        <v>1811</v>
      </c>
      <c r="F1815" s="11">
        <v>346.5</v>
      </c>
      <c r="G1815" s="9">
        <v>0.50213380327994295</v>
      </c>
      <c r="H1815" s="9">
        <v>0.52935792514451796</v>
      </c>
      <c r="I1815" s="9">
        <v>0.55658204700909297</v>
      </c>
      <c r="J1815" s="9">
        <v>0.34399999999999997</v>
      </c>
      <c r="K1815" s="9">
        <v>0.34399999999999997</v>
      </c>
      <c r="L1815" s="9">
        <v>0.34399999999999997</v>
      </c>
      <c r="N1815" s="32">
        <f>IF('System Design'!$F$8=1,'Hourly Demand and Generation'!G1815*'System Design'!$F$21,IF('System Design'!$F$8=2,'Hourly Demand and Generation'!H1815*'System Design'!$F$21,IF('System Design'!$F$8=3,'Hourly Demand and Generation'!I1815*'System Design'!$F$21)))</f>
        <v>278.2910235045465</v>
      </c>
      <c r="O1815" s="32">
        <f>IF('System Design'!$F$8=1,'Hourly Demand and Generation'!J1815*'System Design'!$F$22,IF('System Design'!$F$8=2,'Hourly Demand and Generation'!K1815*'System Design'!$F$22,IF('System Design'!$F$8=3,'Hourly Demand and Generation'!L1815*'System Design'!$F$22)))</f>
        <v>859.99999999999989</v>
      </c>
      <c r="Q1815" s="32">
        <f t="shared" si="401"/>
        <v>0</v>
      </c>
      <c r="R1815" s="32">
        <f t="shared" si="404"/>
        <v>5400</v>
      </c>
      <c r="S1815" s="32">
        <f t="shared" si="405"/>
        <v>0</v>
      </c>
      <c r="T1815" s="32">
        <f t="shared" si="406"/>
        <v>21600</v>
      </c>
      <c r="U1815" s="32">
        <f t="shared" si="407"/>
        <v>0</v>
      </c>
      <c r="V1815" s="32">
        <f t="shared" si="402"/>
        <v>791.7910235045465</v>
      </c>
      <c r="W1815" s="32">
        <f t="shared" si="408"/>
        <v>791.7910235045465</v>
      </c>
      <c r="X1815" s="32">
        <f t="shared" si="409"/>
        <v>791.7910235045465</v>
      </c>
    </row>
    <row r="1816" spans="1:24" x14ac:dyDescent="0.25">
      <c r="A1816" s="2"/>
      <c r="B1816" s="2" t="s">
        <v>4</v>
      </c>
      <c r="C1816" s="2">
        <f t="shared" si="410"/>
        <v>76</v>
      </c>
      <c r="D1816" s="2">
        <f t="shared" si="411"/>
        <v>12</v>
      </c>
      <c r="E1816" s="2">
        <f t="shared" si="403"/>
        <v>1812</v>
      </c>
      <c r="F1816" s="11">
        <v>346.5</v>
      </c>
      <c r="G1816" s="9">
        <v>0.60498048587944897</v>
      </c>
      <c r="H1816" s="9">
        <v>0.60498048587944897</v>
      </c>
      <c r="I1816" s="9">
        <v>0.60498048587944897</v>
      </c>
      <c r="J1816" s="9">
        <v>0.32250000000000001</v>
      </c>
      <c r="K1816" s="9">
        <v>0.32250000000000001</v>
      </c>
      <c r="L1816" s="9">
        <v>0.32250000000000001</v>
      </c>
      <c r="N1816" s="32">
        <f>IF('System Design'!$F$8=1,'Hourly Demand and Generation'!G1816*'System Design'!$F$21,IF('System Design'!$F$8=2,'Hourly Demand and Generation'!H1816*'System Design'!$F$21,IF('System Design'!$F$8=3,'Hourly Demand and Generation'!I1816*'System Design'!$F$21)))</f>
        <v>302.49024293972451</v>
      </c>
      <c r="O1816" s="32">
        <f>IF('System Design'!$F$8=1,'Hourly Demand and Generation'!J1816*'System Design'!$F$22,IF('System Design'!$F$8=2,'Hourly Demand and Generation'!K1816*'System Design'!$F$22,IF('System Design'!$F$8=3,'Hourly Demand and Generation'!L1816*'System Design'!$F$22)))</f>
        <v>806.25</v>
      </c>
      <c r="Q1816" s="32">
        <f t="shared" si="401"/>
        <v>0</v>
      </c>
      <c r="R1816" s="32">
        <f t="shared" si="404"/>
        <v>5400</v>
      </c>
      <c r="S1816" s="32">
        <f t="shared" si="405"/>
        <v>0</v>
      </c>
      <c r="T1816" s="32">
        <f t="shared" si="406"/>
        <v>21600</v>
      </c>
      <c r="U1816" s="32">
        <f t="shared" si="407"/>
        <v>0</v>
      </c>
      <c r="V1816" s="32">
        <f t="shared" si="402"/>
        <v>762.24024293972457</v>
      </c>
      <c r="W1816" s="32">
        <f t="shared" si="408"/>
        <v>762.24024293972457</v>
      </c>
      <c r="X1816" s="32">
        <f t="shared" si="409"/>
        <v>762.24024293972457</v>
      </c>
    </row>
    <row r="1817" spans="1:24" x14ac:dyDescent="0.25">
      <c r="A1817" s="2"/>
      <c r="B1817" s="2" t="s">
        <v>4</v>
      </c>
      <c r="C1817" s="2">
        <f t="shared" si="410"/>
        <v>76</v>
      </c>
      <c r="D1817" s="2">
        <f t="shared" si="411"/>
        <v>13</v>
      </c>
      <c r="E1817" s="2">
        <f t="shared" si="403"/>
        <v>1813</v>
      </c>
      <c r="F1817" s="11">
        <v>360</v>
      </c>
      <c r="G1817" s="9">
        <v>0.50213380327994295</v>
      </c>
      <c r="H1817" s="9">
        <v>0.52935792514451796</v>
      </c>
      <c r="I1817" s="9">
        <v>0.55658204700909297</v>
      </c>
      <c r="J1817" s="9">
        <v>0.34399999999999997</v>
      </c>
      <c r="K1817" s="9">
        <v>0.34399999999999997</v>
      </c>
      <c r="L1817" s="9">
        <v>0.34399999999999997</v>
      </c>
      <c r="N1817" s="32">
        <f>IF('System Design'!$F$8=1,'Hourly Demand and Generation'!G1817*'System Design'!$F$21,IF('System Design'!$F$8=2,'Hourly Demand and Generation'!H1817*'System Design'!$F$21,IF('System Design'!$F$8=3,'Hourly Demand and Generation'!I1817*'System Design'!$F$21)))</f>
        <v>278.2910235045465</v>
      </c>
      <c r="O1817" s="32">
        <f>IF('System Design'!$F$8=1,'Hourly Demand and Generation'!J1817*'System Design'!$F$22,IF('System Design'!$F$8=2,'Hourly Demand and Generation'!K1817*'System Design'!$F$22,IF('System Design'!$F$8=3,'Hourly Demand and Generation'!L1817*'System Design'!$F$22)))</f>
        <v>859.99999999999989</v>
      </c>
      <c r="Q1817" s="32">
        <f t="shared" si="401"/>
        <v>0</v>
      </c>
      <c r="R1817" s="32">
        <f t="shared" si="404"/>
        <v>5400</v>
      </c>
      <c r="S1817" s="32">
        <f t="shared" si="405"/>
        <v>0</v>
      </c>
      <c r="T1817" s="32">
        <f t="shared" si="406"/>
        <v>21600</v>
      </c>
      <c r="U1817" s="32">
        <f t="shared" si="407"/>
        <v>0</v>
      </c>
      <c r="V1817" s="32">
        <f t="shared" si="402"/>
        <v>778.2910235045465</v>
      </c>
      <c r="W1817" s="32">
        <f t="shared" si="408"/>
        <v>778.2910235045465</v>
      </c>
      <c r="X1817" s="32">
        <f t="shared" si="409"/>
        <v>778.2910235045465</v>
      </c>
    </row>
    <row r="1818" spans="1:24" x14ac:dyDescent="0.25">
      <c r="A1818" s="2"/>
      <c r="B1818" s="2" t="s">
        <v>4</v>
      </c>
      <c r="C1818" s="2">
        <f t="shared" si="410"/>
        <v>76</v>
      </c>
      <c r="D1818" s="2">
        <f t="shared" si="411"/>
        <v>14</v>
      </c>
      <c r="E1818" s="2">
        <f t="shared" si="403"/>
        <v>1814</v>
      </c>
      <c r="F1818" s="11">
        <v>360</v>
      </c>
      <c r="G1818" s="9">
        <v>0.40533692553923101</v>
      </c>
      <c r="H1818" s="9">
        <v>0.42953614497440901</v>
      </c>
      <c r="I1818" s="9">
        <v>0.45373536440958701</v>
      </c>
      <c r="J1818" s="9">
        <v>0.36549999999999999</v>
      </c>
      <c r="K1818" s="9">
        <v>0.36549999999999999</v>
      </c>
      <c r="L1818" s="9">
        <v>0.36549999999999999</v>
      </c>
      <c r="N1818" s="32">
        <f>IF('System Design'!$F$8=1,'Hourly Demand and Generation'!G1818*'System Design'!$F$21,IF('System Design'!$F$8=2,'Hourly Demand and Generation'!H1818*'System Design'!$F$21,IF('System Design'!$F$8=3,'Hourly Demand and Generation'!I1818*'System Design'!$F$21)))</f>
        <v>226.86768220479351</v>
      </c>
      <c r="O1818" s="32">
        <f>IF('System Design'!$F$8=1,'Hourly Demand and Generation'!J1818*'System Design'!$F$22,IF('System Design'!$F$8=2,'Hourly Demand and Generation'!K1818*'System Design'!$F$22,IF('System Design'!$F$8=3,'Hourly Demand and Generation'!L1818*'System Design'!$F$22)))</f>
        <v>913.75</v>
      </c>
      <c r="Q1818" s="32">
        <f t="shared" si="401"/>
        <v>0</v>
      </c>
      <c r="R1818" s="32">
        <f t="shared" si="404"/>
        <v>5400</v>
      </c>
      <c r="S1818" s="32">
        <f t="shared" si="405"/>
        <v>0</v>
      </c>
      <c r="T1818" s="32">
        <f t="shared" si="406"/>
        <v>21600</v>
      </c>
      <c r="U1818" s="32">
        <f t="shared" si="407"/>
        <v>0</v>
      </c>
      <c r="V1818" s="32">
        <f t="shared" si="402"/>
        <v>780.61768220479348</v>
      </c>
      <c r="W1818" s="32">
        <f t="shared" si="408"/>
        <v>780.61768220479348</v>
      </c>
      <c r="X1818" s="32">
        <f t="shared" si="409"/>
        <v>780.61768220479348</v>
      </c>
    </row>
    <row r="1819" spans="1:24" x14ac:dyDescent="0.25">
      <c r="A1819" s="2"/>
      <c r="B1819" s="2" t="s">
        <v>4</v>
      </c>
      <c r="C1819" s="2">
        <f t="shared" si="410"/>
        <v>76</v>
      </c>
      <c r="D1819" s="2">
        <f t="shared" si="411"/>
        <v>15</v>
      </c>
      <c r="E1819" s="2">
        <f t="shared" si="403"/>
        <v>1815</v>
      </c>
      <c r="F1819" s="11">
        <v>382.5</v>
      </c>
      <c r="G1819" s="9">
        <v>0.30249024293972498</v>
      </c>
      <c r="H1819" s="9">
        <v>0.32668946237490298</v>
      </c>
      <c r="I1819" s="9">
        <v>0.35088868181008098</v>
      </c>
      <c r="J1819" s="9">
        <v>0.38700000000000001</v>
      </c>
      <c r="K1819" s="9">
        <v>0.38700000000000001</v>
      </c>
      <c r="L1819" s="9">
        <v>0.38700000000000001</v>
      </c>
      <c r="N1819" s="32">
        <f>IF('System Design'!$F$8=1,'Hourly Demand and Generation'!G1819*'System Design'!$F$21,IF('System Design'!$F$8=2,'Hourly Demand and Generation'!H1819*'System Design'!$F$21,IF('System Design'!$F$8=3,'Hourly Demand and Generation'!I1819*'System Design'!$F$21)))</f>
        <v>175.44434090504049</v>
      </c>
      <c r="O1819" s="32">
        <f>IF('System Design'!$F$8=1,'Hourly Demand and Generation'!J1819*'System Design'!$F$22,IF('System Design'!$F$8=2,'Hourly Demand and Generation'!K1819*'System Design'!$F$22,IF('System Design'!$F$8=3,'Hourly Demand and Generation'!L1819*'System Design'!$F$22)))</f>
        <v>967.5</v>
      </c>
      <c r="Q1819" s="32">
        <f t="shared" si="401"/>
        <v>0</v>
      </c>
      <c r="R1819" s="32">
        <f t="shared" si="404"/>
        <v>5400</v>
      </c>
      <c r="S1819" s="32">
        <f t="shared" si="405"/>
        <v>0</v>
      </c>
      <c r="T1819" s="32">
        <f t="shared" si="406"/>
        <v>21600</v>
      </c>
      <c r="U1819" s="32">
        <f t="shared" si="407"/>
        <v>0</v>
      </c>
      <c r="V1819" s="32">
        <f t="shared" si="402"/>
        <v>760.44434090504046</v>
      </c>
      <c r="W1819" s="32">
        <f t="shared" si="408"/>
        <v>760.44434090504046</v>
      </c>
      <c r="X1819" s="32">
        <f t="shared" si="409"/>
        <v>760.44434090504046</v>
      </c>
    </row>
    <row r="1820" spans="1:24" x14ac:dyDescent="0.25">
      <c r="A1820" s="2"/>
      <c r="B1820" s="2" t="s">
        <v>4</v>
      </c>
      <c r="C1820" s="2">
        <f t="shared" si="410"/>
        <v>76</v>
      </c>
      <c r="D1820" s="2">
        <f t="shared" si="411"/>
        <v>16</v>
      </c>
      <c r="E1820" s="2">
        <f t="shared" si="403"/>
        <v>1816</v>
      </c>
      <c r="F1820" s="11">
        <v>405</v>
      </c>
      <c r="G1820" s="9">
        <v>0.19964356034021799</v>
      </c>
      <c r="H1820" s="9">
        <v>0.226867682204793</v>
      </c>
      <c r="I1820" s="9">
        <v>0.25409180406936899</v>
      </c>
      <c r="J1820" s="9">
        <v>0.38700000000000001</v>
      </c>
      <c r="K1820" s="9">
        <v>0.38700000000000001</v>
      </c>
      <c r="L1820" s="9">
        <v>0.38700000000000001</v>
      </c>
      <c r="N1820" s="32">
        <f>IF('System Design'!$F$8=1,'Hourly Demand and Generation'!G1820*'System Design'!$F$21,IF('System Design'!$F$8=2,'Hourly Demand and Generation'!H1820*'System Design'!$F$21,IF('System Design'!$F$8=3,'Hourly Demand and Generation'!I1820*'System Design'!$F$21)))</f>
        <v>127.04590203468449</v>
      </c>
      <c r="O1820" s="32">
        <f>IF('System Design'!$F$8=1,'Hourly Demand and Generation'!J1820*'System Design'!$F$22,IF('System Design'!$F$8=2,'Hourly Demand and Generation'!K1820*'System Design'!$F$22,IF('System Design'!$F$8=3,'Hourly Demand and Generation'!L1820*'System Design'!$F$22)))</f>
        <v>967.5</v>
      </c>
      <c r="Q1820" s="32">
        <f t="shared" si="401"/>
        <v>0</v>
      </c>
      <c r="R1820" s="32">
        <f t="shared" si="404"/>
        <v>5400</v>
      </c>
      <c r="S1820" s="32">
        <f t="shared" si="405"/>
        <v>0</v>
      </c>
      <c r="T1820" s="32">
        <f t="shared" si="406"/>
        <v>21600</v>
      </c>
      <c r="U1820" s="32">
        <f t="shared" si="407"/>
        <v>0</v>
      </c>
      <c r="V1820" s="32">
        <f t="shared" si="402"/>
        <v>689.54590203468456</v>
      </c>
      <c r="W1820" s="32">
        <f t="shared" si="408"/>
        <v>689.54590203468456</v>
      </c>
      <c r="X1820" s="32">
        <f t="shared" si="409"/>
        <v>689.54590203468456</v>
      </c>
    </row>
    <row r="1821" spans="1:24" x14ac:dyDescent="0.25">
      <c r="A1821" s="2"/>
      <c r="B1821" s="2" t="s">
        <v>4</v>
      </c>
      <c r="C1821" s="2">
        <f t="shared" si="410"/>
        <v>76</v>
      </c>
      <c r="D1821" s="2">
        <f t="shared" si="411"/>
        <v>17</v>
      </c>
      <c r="E1821" s="2">
        <f t="shared" si="403"/>
        <v>1817</v>
      </c>
      <c r="F1821" s="11">
        <v>427.5</v>
      </c>
      <c r="G1821" s="9">
        <v>0.102846682599506</v>
      </c>
      <c r="H1821" s="9">
        <v>0.12704590203468399</v>
      </c>
      <c r="I1821" s="9">
        <v>0.15124512146986199</v>
      </c>
      <c r="J1821" s="9">
        <v>0.43</v>
      </c>
      <c r="K1821" s="9">
        <v>0.43</v>
      </c>
      <c r="L1821" s="9">
        <v>0.43</v>
      </c>
      <c r="N1821" s="32">
        <f>IF('System Design'!$F$8=1,'Hourly Demand and Generation'!G1821*'System Design'!$F$21,IF('System Design'!$F$8=2,'Hourly Demand and Generation'!H1821*'System Design'!$F$21,IF('System Design'!$F$8=3,'Hourly Demand and Generation'!I1821*'System Design'!$F$21)))</f>
        <v>75.622560734931</v>
      </c>
      <c r="O1821" s="32">
        <f>IF('System Design'!$F$8=1,'Hourly Demand and Generation'!J1821*'System Design'!$F$22,IF('System Design'!$F$8=2,'Hourly Demand and Generation'!K1821*'System Design'!$F$22,IF('System Design'!$F$8=3,'Hourly Demand and Generation'!L1821*'System Design'!$F$22)))</f>
        <v>1075</v>
      </c>
      <c r="Q1821" s="32">
        <f t="shared" si="401"/>
        <v>0</v>
      </c>
      <c r="R1821" s="32">
        <f t="shared" si="404"/>
        <v>5400</v>
      </c>
      <c r="S1821" s="32">
        <f t="shared" si="405"/>
        <v>0</v>
      </c>
      <c r="T1821" s="32">
        <f t="shared" si="406"/>
        <v>21600</v>
      </c>
      <c r="U1821" s="32">
        <f t="shared" si="407"/>
        <v>0</v>
      </c>
      <c r="V1821" s="32">
        <f t="shared" si="402"/>
        <v>723.12256073493108</v>
      </c>
      <c r="W1821" s="32">
        <f t="shared" si="408"/>
        <v>723.12256073493108</v>
      </c>
      <c r="X1821" s="32">
        <f t="shared" si="409"/>
        <v>723.12256073493108</v>
      </c>
    </row>
    <row r="1822" spans="1:24" x14ac:dyDescent="0.25">
      <c r="A1822" s="2"/>
      <c r="B1822" s="2" t="s">
        <v>4</v>
      </c>
      <c r="C1822" s="2">
        <f t="shared" si="410"/>
        <v>76</v>
      </c>
      <c r="D1822" s="2">
        <f t="shared" si="411"/>
        <v>18</v>
      </c>
      <c r="E1822" s="2">
        <f t="shared" si="403"/>
        <v>1818</v>
      </c>
      <c r="F1822" s="11">
        <v>450</v>
      </c>
      <c r="G1822" s="9">
        <v>4.8398438870355998E-2</v>
      </c>
      <c r="H1822" s="9">
        <v>7.5622560734931205E-2</v>
      </c>
      <c r="I1822" s="9">
        <v>0.102846682599506</v>
      </c>
      <c r="J1822" s="9">
        <v>0.40849999999999997</v>
      </c>
      <c r="K1822" s="9">
        <v>0.40849999999999997</v>
      </c>
      <c r="L1822" s="9">
        <v>0.40849999999999997</v>
      </c>
      <c r="N1822" s="32">
        <f>IF('System Design'!$F$8=1,'Hourly Demand and Generation'!G1822*'System Design'!$F$21,IF('System Design'!$F$8=2,'Hourly Demand and Generation'!H1822*'System Design'!$F$21,IF('System Design'!$F$8=3,'Hourly Demand and Generation'!I1822*'System Design'!$F$21)))</f>
        <v>51.423341299752998</v>
      </c>
      <c r="O1822" s="32">
        <f>IF('System Design'!$F$8=1,'Hourly Demand and Generation'!J1822*'System Design'!$F$22,IF('System Design'!$F$8=2,'Hourly Demand and Generation'!K1822*'System Design'!$F$22,IF('System Design'!$F$8=3,'Hourly Demand and Generation'!L1822*'System Design'!$F$22)))</f>
        <v>1021.2499999999999</v>
      </c>
      <c r="Q1822" s="32">
        <f t="shared" si="401"/>
        <v>0</v>
      </c>
      <c r="R1822" s="32">
        <f t="shared" si="404"/>
        <v>5400</v>
      </c>
      <c r="S1822" s="32">
        <f t="shared" si="405"/>
        <v>0</v>
      </c>
      <c r="T1822" s="32">
        <f t="shared" si="406"/>
        <v>21600</v>
      </c>
      <c r="U1822" s="32">
        <f t="shared" si="407"/>
        <v>0</v>
      </c>
      <c r="V1822" s="32">
        <f t="shared" si="402"/>
        <v>622.67334129975279</v>
      </c>
      <c r="W1822" s="32">
        <f t="shared" si="408"/>
        <v>622.67334129975279</v>
      </c>
      <c r="X1822" s="32">
        <f t="shared" si="409"/>
        <v>622.67334129975279</v>
      </c>
    </row>
    <row r="1823" spans="1:24" x14ac:dyDescent="0.25">
      <c r="A1823" s="2"/>
      <c r="B1823" s="2" t="s">
        <v>4</v>
      </c>
      <c r="C1823" s="2">
        <f t="shared" si="410"/>
        <v>76</v>
      </c>
      <c r="D1823" s="2">
        <f t="shared" si="411"/>
        <v>19</v>
      </c>
      <c r="E1823" s="2">
        <f t="shared" si="403"/>
        <v>1819</v>
      </c>
      <c r="F1823" s="11">
        <v>436.5</v>
      </c>
      <c r="G1823" s="9">
        <v>0</v>
      </c>
      <c r="H1823" s="9">
        <v>2.4199219435177999E-2</v>
      </c>
      <c r="I1823" s="9">
        <v>4.8398438870355998E-2</v>
      </c>
      <c r="J1823" s="9">
        <v>0.38700000000000001</v>
      </c>
      <c r="K1823" s="9">
        <v>0.38700000000000001</v>
      </c>
      <c r="L1823" s="9">
        <v>0.38700000000000001</v>
      </c>
      <c r="N1823" s="32">
        <f>IF('System Design'!$F$8=1,'Hourly Demand and Generation'!G1823*'System Design'!$F$21,IF('System Design'!$F$8=2,'Hourly Demand and Generation'!H1823*'System Design'!$F$21,IF('System Design'!$F$8=3,'Hourly Demand and Generation'!I1823*'System Design'!$F$21)))</f>
        <v>24.199219435177998</v>
      </c>
      <c r="O1823" s="32">
        <f>IF('System Design'!$F$8=1,'Hourly Demand and Generation'!J1823*'System Design'!$F$22,IF('System Design'!$F$8=2,'Hourly Demand and Generation'!K1823*'System Design'!$F$22,IF('System Design'!$F$8=3,'Hourly Demand and Generation'!L1823*'System Design'!$F$22)))</f>
        <v>967.5</v>
      </c>
      <c r="Q1823" s="32">
        <f t="shared" si="401"/>
        <v>0</v>
      </c>
      <c r="R1823" s="32">
        <f t="shared" si="404"/>
        <v>5400</v>
      </c>
      <c r="S1823" s="32">
        <f t="shared" si="405"/>
        <v>0</v>
      </c>
      <c r="T1823" s="32">
        <f t="shared" si="406"/>
        <v>21600</v>
      </c>
      <c r="U1823" s="32">
        <f t="shared" si="407"/>
        <v>0</v>
      </c>
      <c r="V1823" s="32">
        <f t="shared" si="402"/>
        <v>555.19921943517795</v>
      </c>
      <c r="W1823" s="32">
        <f t="shared" si="408"/>
        <v>555.19921943517795</v>
      </c>
      <c r="X1823" s="32">
        <f t="shared" si="409"/>
        <v>555.19921943517795</v>
      </c>
    </row>
    <row r="1824" spans="1:24" x14ac:dyDescent="0.25">
      <c r="A1824" s="2"/>
      <c r="B1824" s="2" t="s">
        <v>4</v>
      </c>
      <c r="C1824" s="2">
        <f t="shared" si="410"/>
        <v>76</v>
      </c>
      <c r="D1824" s="2">
        <f t="shared" si="411"/>
        <v>20</v>
      </c>
      <c r="E1824" s="2">
        <f t="shared" si="403"/>
        <v>1820</v>
      </c>
      <c r="F1824" s="11">
        <v>427.5</v>
      </c>
      <c r="G1824" s="9">
        <v>0</v>
      </c>
      <c r="H1824" s="9">
        <v>0</v>
      </c>
      <c r="I1824" s="9">
        <v>0</v>
      </c>
      <c r="J1824" s="9">
        <v>0.38700000000000001</v>
      </c>
      <c r="K1824" s="9">
        <v>0.38700000000000001</v>
      </c>
      <c r="L1824" s="9">
        <v>0.38700000000000001</v>
      </c>
      <c r="N1824" s="32">
        <f>IF('System Design'!$F$8=1,'Hourly Demand and Generation'!G1824*'System Design'!$F$21,IF('System Design'!$F$8=2,'Hourly Demand and Generation'!H1824*'System Design'!$F$21,IF('System Design'!$F$8=3,'Hourly Demand and Generation'!I1824*'System Design'!$F$21)))</f>
        <v>0</v>
      </c>
      <c r="O1824" s="32">
        <f>IF('System Design'!$F$8=1,'Hourly Demand and Generation'!J1824*'System Design'!$F$22,IF('System Design'!$F$8=2,'Hourly Demand and Generation'!K1824*'System Design'!$F$22,IF('System Design'!$F$8=3,'Hourly Demand and Generation'!L1824*'System Design'!$F$22)))</f>
        <v>967.5</v>
      </c>
      <c r="Q1824" s="32">
        <f t="shared" si="401"/>
        <v>0</v>
      </c>
      <c r="R1824" s="32">
        <f t="shared" si="404"/>
        <v>5400</v>
      </c>
      <c r="S1824" s="32">
        <f t="shared" si="405"/>
        <v>0</v>
      </c>
      <c r="T1824" s="32">
        <f t="shared" si="406"/>
        <v>21600</v>
      </c>
      <c r="U1824" s="32">
        <f t="shared" si="407"/>
        <v>0</v>
      </c>
      <c r="V1824" s="32">
        <f t="shared" si="402"/>
        <v>540</v>
      </c>
      <c r="W1824" s="32">
        <f t="shared" si="408"/>
        <v>540</v>
      </c>
      <c r="X1824" s="32">
        <f t="shared" si="409"/>
        <v>540</v>
      </c>
    </row>
    <row r="1825" spans="1:24" x14ac:dyDescent="0.25">
      <c r="A1825" s="2"/>
      <c r="B1825" s="2" t="s">
        <v>4</v>
      </c>
      <c r="C1825" s="2">
        <f t="shared" si="410"/>
        <v>76</v>
      </c>
      <c r="D1825" s="2">
        <f t="shared" si="411"/>
        <v>21</v>
      </c>
      <c r="E1825" s="2">
        <f t="shared" si="403"/>
        <v>1821</v>
      </c>
      <c r="F1825" s="11">
        <v>405</v>
      </c>
      <c r="G1825" s="9">
        <v>0</v>
      </c>
      <c r="H1825" s="9">
        <v>0</v>
      </c>
      <c r="I1825" s="9">
        <v>0</v>
      </c>
      <c r="J1825" s="9">
        <v>0.38700000000000001</v>
      </c>
      <c r="K1825" s="9">
        <v>0.38700000000000001</v>
      </c>
      <c r="L1825" s="9">
        <v>0.38700000000000001</v>
      </c>
      <c r="N1825" s="32">
        <f>IF('System Design'!$F$8=1,'Hourly Demand and Generation'!G1825*'System Design'!$F$21,IF('System Design'!$F$8=2,'Hourly Demand and Generation'!H1825*'System Design'!$F$21,IF('System Design'!$F$8=3,'Hourly Demand and Generation'!I1825*'System Design'!$F$21)))</f>
        <v>0</v>
      </c>
      <c r="O1825" s="32">
        <f>IF('System Design'!$F$8=1,'Hourly Demand and Generation'!J1825*'System Design'!$F$22,IF('System Design'!$F$8=2,'Hourly Demand and Generation'!K1825*'System Design'!$F$22,IF('System Design'!$F$8=3,'Hourly Demand and Generation'!L1825*'System Design'!$F$22)))</f>
        <v>967.5</v>
      </c>
      <c r="Q1825" s="32">
        <f t="shared" si="401"/>
        <v>0</v>
      </c>
      <c r="R1825" s="32">
        <f t="shared" si="404"/>
        <v>5400</v>
      </c>
      <c r="S1825" s="32">
        <f t="shared" si="405"/>
        <v>0</v>
      </c>
      <c r="T1825" s="32">
        <f t="shared" si="406"/>
        <v>21600</v>
      </c>
      <c r="U1825" s="32">
        <f t="shared" si="407"/>
        <v>0</v>
      </c>
      <c r="V1825" s="32">
        <f t="shared" si="402"/>
        <v>562.5</v>
      </c>
      <c r="W1825" s="32">
        <f t="shared" si="408"/>
        <v>562.5</v>
      </c>
      <c r="X1825" s="32">
        <f t="shared" si="409"/>
        <v>562.5</v>
      </c>
    </row>
    <row r="1826" spans="1:24" x14ac:dyDescent="0.25">
      <c r="A1826" s="2"/>
      <c r="B1826" s="2" t="s">
        <v>4</v>
      </c>
      <c r="C1826" s="2">
        <f t="shared" si="410"/>
        <v>76</v>
      </c>
      <c r="D1826" s="2">
        <f t="shared" si="411"/>
        <v>22</v>
      </c>
      <c r="E1826" s="2">
        <f t="shared" si="403"/>
        <v>1822</v>
      </c>
      <c r="F1826" s="11">
        <v>382.5</v>
      </c>
      <c r="G1826" s="9">
        <v>0</v>
      </c>
      <c r="H1826" s="9">
        <v>0</v>
      </c>
      <c r="I1826" s="9">
        <v>0</v>
      </c>
      <c r="J1826" s="9">
        <v>0.40849999999999997</v>
      </c>
      <c r="K1826" s="9">
        <v>0.40849999999999997</v>
      </c>
      <c r="L1826" s="9">
        <v>0.40849999999999997</v>
      </c>
      <c r="N1826" s="32">
        <f>IF('System Design'!$F$8=1,'Hourly Demand and Generation'!G1826*'System Design'!$F$21,IF('System Design'!$F$8=2,'Hourly Demand and Generation'!H1826*'System Design'!$F$21,IF('System Design'!$F$8=3,'Hourly Demand and Generation'!I1826*'System Design'!$F$21)))</f>
        <v>0</v>
      </c>
      <c r="O1826" s="32">
        <f>IF('System Design'!$F$8=1,'Hourly Demand and Generation'!J1826*'System Design'!$F$22,IF('System Design'!$F$8=2,'Hourly Demand and Generation'!K1826*'System Design'!$F$22,IF('System Design'!$F$8=3,'Hourly Demand and Generation'!L1826*'System Design'!$F$22)))</f>
        <v>1021.2499999999999</v>
      </c>
      <c r="Q1826" s="32">
        <f t="shared" si="401"/>
        <v>0</v>
      </c>
      <c r="R1826" s="32">
        <f t="shared" si="404"/>
        <v>5400</v>
      </c>
      <c r="S1826" s="32">
        <f t="shared" si="405"/>
        <v>0</v>
      </c>
      <c r="T1826" s="32">
        <f t="shared" si="406"/>
        <v>21600</v>
      </c>
      <c r="U1826" s="32">
        <f t="shared" si="407"/>
        <v>0</v>
      </c>
      <c r="V1826" s="32">
        <f t="shared" si="402"/>
        <v>638.74999999999989</v>
      </c>
      <c r="W1826" s="32">
        <f t="shared" si="408"/>
        <v>638.74999999999989</v>
      </c>
      <c r="X1826" s="32">
        <f t="shared" si="409"/>
        <v>638.74999999999989</v>
      </c>
    </row>
    <row r="1827" spans="1:24" x14ac:dyDescent="0.25">
      <c r="A1827" s="2"/>
      <c r="B1827" s="2" t="s">
        <v>4</v>
      </c>
      <c r="C1827" s="2">
        <f t="shared" si="410"/>
        <v>76</v>
      </c>
      <c r="D1827" s="2">
        <f t="shared" si="411"/>
        <v>23</v>
      </c>
      <c r="E1827" s="2">
        <f t="shared" si="403"/>
        <v>1823</v>
      </c>
      <c r="F1827" s="11">
        <v>360</v>
      </c>
      <c r="G1827" s="9">
        <v>0</v>
      </c>
      <c r="H1827" s="9">
        <v>0</v>
      </c>
      <c r="I1827" s="9">
        <v>0</v>
      </c>
      <c r="J1827" s="9">
        <v>0.34399999999999997</v>
      </c>
      <c r="K1827" s="9">
        <v>0.34399999999999997</v>
      </c>
      <c r="L1827" s="9">
        <v>0.34399999999999997</v>
      </c>
      <c r="N1827" s="32">
        <f>IF('System Design'!$F$8=1,'Hourly Demand and Generation'!G1827*'System Design'!$F$21,IF('System Design'!$F$8=2,'Hourly Demand and Generation'!H1827*'System Design'!$F$21,IF('System Design'!$F$8=3,'Hourly Demand and Generation'!I1827*'System Design'!$F$21)))</f>
        <v>0</v>
      </c>
      <c r="O1827" s="32">
        <f>IF('System Design'!$F$8=1,'Hourly Demand and Generation'!J1827*'System Design'!$F$22,IF('System Design'!$F$8=2,'Hourly Demand and Generation'!K1827*'System Design'!$F$22,IF('System Design'!$F$8=3,'Hourly Demand and Generation'!L1827*'System Design'!$F$22)))</f>
        <v>859.99999999999989</v>
      </c>
      <c r="Q1827" s="32">
        <f t="shared" si="401"/>
        <v>0</v>
      </c>
      <c r="R1827" s="32">
        <f t="shared" si="404"/>
        <v>5400</v>
      </c>
      <c r="S1827" s="32">
        <f t="shared" si="405"/>
        <v>0</v>
      </c>
      <c r="T1827" s="32">
        <f t="shared" si="406"/>
        <v>21600</v>
      </c>
      <c r="U1827" s="32">
        <f t="shared" si="407"/>
        <v>0</v>
      </c>
      <c r="V1827" s="32">
        <f t="shared" si="402"/>
        <v>499.99999999999989</v>
      </c>
      <c r="W1827" s="32">
        <f t="shared" si="408"/>
        <v>499.99999999999989</v>
      </c>
      <c r="X1827" s="32">
        <f t="shared" si="409"/>
        <v>499.99999999999989</v>
      </c>
    </row>
    <row r="1828" spans="1:24" x14ac:dyDescent="0.25">
      <c r="A1828" s="2"/>
      <c r="B1828" s="2" t="s">
        <v>4</v>
      </c>
      <c r="C1828" s="2">
        <f t="shared" si="410"/>
        <v>76</v>
      </c>
      <c r="D1828" s="2">
        <f t="shared" si="411"/>
        <v>24</v>
      </c>
      <c r="E1828" s="2">
        <f t="shared" si="403"/>
        <v>1824</v>
      </c>
      <c r="F1828" s="11">
        <v>315</v>
      </c>
      <c r="G1828" s="9">
        <v>0</v>
      </c>
      <c r="H1828" s="9">
        <v>0</v>
      </c>
      <c r="I1828" s="9">
        <v>0</v>
      </c>
      <c r="J1828" s="9">
        <v>0.34399999999999997</v>
      </c>
      <c r="K1828" s="9">
        <v>0.34399999999999997</v>
      </c>
      <c r="L1828" s="9">
        <v>0.34399999999999997</v>
      </c>
      <c r="N1828" s="32">
        <f>IF('System Design'!$F$8=1,'Hourly Demand and Generation'!G1828*'System Design'!$F$21,IF('System Design'!$F$8=2,'Hourly Demand and Generation'!H1828*'System Design'!$F$21,IF('System Design'!$F$8=3,'Hourly Demand and Generation'!I1828*'System Design'!$F$21)))</f>
        <v>0</v>
      </c>
      <c r="O1828" s="32">
        <f>IF('System Design'!$F$8=1,'Hourly Demand and Generation'!J1828*'System Design'!$F$22,IF('System Design'!$F$8=2,'Hourly Demand and Generation'!K1828*'System Design'!$F$22,IF('System Design'!$F$8=3,'Hourly Demand and Generation'!L1828*'System Design'!$F$22)))</f>
        <v>859.99999999999989</v>
      </c>
      <c r="Q1828" s="32">
        <f t="shared" si="401"/>
        <v>0</v>
      </c>
      <c r="R1828" s="32">
        <f t="shared" si="404"/>
        <v>5400</v>
      </c>
      <c r="S1828" s="32">
        <f t="shared" si="405"/>
        <v>0</v>
      </c>
      <c r="T1828" s="32">
        <f t="shared" si="406"/>
        <v>21600</v>
      </c>
      <c r="U1828" s="32">
        <f t="shared" si="407"/>
        <v>0</v>
      </c>
      <c r="V1828" s="32">
        <f t="shared" si="402"/>
        <v>544.99999999999989</v>
      </c>
      <c r="W1828" s="32">
        <f t="shared" si="408"/>
        <v>544.99999999999989</v>
      </c>
      <c r="X1828" s="32">
        <f t="shared" si="409"/>
        <v>544.99999999999989</v>
      </c>
    </row>
    <row r="1829" spans="1:24" x14ac:dyDescent="0.25">
      <c r="A1829" s="2"/>
      <c r="B1829" s="2" t="s">
        <v>4</v>
      </c>
      <c r="C1829" s="2">
        <f>C1828+1</f>
        <v>77</v>
      </c>
      <c r="D1829" s="2">
        <v>1</v>
      </c>
      <c r="E1829" s="2">
        <f t="shared" si="403"/>
        <v>1825</v>
      </c>
      <c r="F1829" s="11">
        <v>270</v>
      </c>
      <c r="G1829" s="9">
        <v>0</v>
      </c>
      <c r="H1829" s="9">
        <v>0</v>
      </c>
      <c r="I1829" s="9">
        <v>0</v>
      </c>
      <c r="J1829" s="9">
        <v>0.43</v>
      </c>
      <c r="K1829" s="9">
        <v>0.43</v>
      </c>
      <c r="L1829" s="9">
        <v>0.43</v>
      </c>
      <c r="N1829" s="32">
        <f>IF('System Design'!$F$8=1,'Hourly Demand and Generation'!G1829*'System Design'!$F$21,IF('System Design'!$F$8=2,'Hourly Demand and Generation'!H1829*'System Design'!$F$21,IF('System Design'!$F$8=3,'Hourly Demand and Generation'!I1829*'System Design'!$F$21)))</f>
        <v>0</v>
      </c>
      <c r="O1829" s="32">
        <f>IF('System Design'!$F$8=1,'Hourly Demand and Generation'!J1829*'System Design'!$F$22,IF('System Design'!$F$8=2,'Hourly Demand and Generation'!K1829*'System Design'!$F$22,IF('System Design'!$F$8=3,'Hourly Demand and Generation'!L1829*'System Design'!$F$22)))</f>
        <v>1075</v>
      </c>
      <c r="Q1829" s="32">
        <f t="shared" si="401"/>
        <v>0</v>
      </c>
      <c r="R1829" s="32">
        <f t="shared" si="404"/>
        <v>5400</v>
      </c>
      <c r="S1829" s="32">
        <f t="shared" si="405"/>
        <v>0</v>
      </c>
      <c r="T1829" s="32">
        <f t="shared" si="406"/>
        <v>21600</v>
      </c>
      <c r="U1829" s="32">
        <f t="shared" si="407"/>
        <v>0</v>
      </c>
      <c r="V1829" s="32">
        <f t="shared" si="402"/>
        <v>805</v>
      </c>
      <c r="W1829" s="32">
        <f t="shared" si="408"/>
        <v>805</v>
      </c>
      <c r="X1829" s="32">
        <f t="shared" si="409"/>
        <v>805</v>
      </c>
    </row>
    <row r="1830" spans="1:24" x14ac:dyDescent="0.25">
      <c r="A1830" s="2"/>
      <c r="B1830" s="2" t="s">
        <v>4</v>
      </c>
      <c r="C1830" s="2">
        <f>C1829</f>
        <v>77</v>
      </c>
      <c r="D1830" s="2">
        <f>D1829+1</f>
        <v>2</v>
      </c>
      <c r="E1830" s="2">
        <f t="shared" si="403"/>
        <v>1826</v>
      </c>
      <c r="F1830" s="11">
        <v>247.5</v>
      </c>
      <c r="G1830" s="9">
        <v>0</v>
      </c>
      <c r="H1830" s="9">
        <v>0</v>
      </c>
      <c r="I1830" s="9">
        <v>0</v>
      </c>
      <c r="J1830" s="9">
        <v>0.38700000000000001</v>
      </c>
      <c r="K1830" s="9">
        <v>0.38700000000000001</v>
      </c>
      <c r="L1830" s="9">
        <v>0.38700000000000001</v>
      </c>
      <c r="N1830" s="32">
        <f>IF('System Design'!$F$8=1,'Hourly Demand and Generation'!G1830*'System Design'!$F$21,IF('System Design'!$F$8=2,'Hourly Demand and Generation'!H1830*'System Design'!$F$21,IF('System Design'!$F$8=3,'Hourly Demand and Generation'!I1830*'System Design'!$F$21)))</f>
        <v>0</v>
      </c>
      <c r="O1830" s="32">
        <f>IF('System Design'!$F$8=1,'Hourly Demand and Generation'!J1830*'System Design'!$F$22,IF('System Design'!$F$8=2,'Hourly Demand and Generation'!K1830*'System Design'!$F$22,IF('System Design'!$F$8=3,'Hourly Demand and Generation'!L1830*'System Design'!$F$22)))</f>
        <v>967.5</v>
      </c>
      <c r="Q1830" s="32">
        <f t="shared" si="401"/>
        <v>0</v>
      </c>
      <c r="R1830" s="32">
        <f t="shared" si="404"/>
        <v>5400</v>
      </c>
      <c r="S1830" s="32">
        <f t="shared" si="405"/>
        <v>0</v>
      </c>
      <c r="T1830" s="32">
        <f t="shared" si="406"/>
        <v>21600</v>
      </c>
      <c r="U1830" s="32">
        <f t="shared" si="407"/>
        <v>0</v>
      </c>
      <c r="V1830" s="32">
        <f t="shared" si="402"/>
        <v>720</v>
      </c>
      <c r="W1830" s="32">
        <f t="shared" si="408"/>
        <v>720</v>
      </c>
      <c r="X1830" s="32">
        <f t="shared" si="409"/>
        <v>720</v>
      </c>
    </row>
    <row r="1831" spans="1:24" x14ac:dyDescent="0.25">
      <c r="A1831" s="2"/>
      <c r="B1831" s="2" t="s">
        <v>4</v>
      </c>
      <c r="C1831" s="2">
        <f t="shared" ref="C1831:C1852" si="412">C1830</f>
        <v>77</v>
      </c>
      <c r="D1831" s="2">
        <f t="shared" ref="D1831:D1852" si="413">D1830+1</f>
        <v>3</v>
      </c>
      <c r="E1831" s="2">
        <f t="shared" si="403"/>
        <v>1827</v>
      </c>
      <c r="F1831" s="11">
        <v>225</v>
      </c>
      <c r="G1831" s="9">
        <v>0</v>
      </c>
      <c r="H1831" s="9">
        <v>0</v>
      </c>
      <c r="I1831" s="9">
        <v>0</v>
      </c>
      <c r="J1831" s="9">
        <v>0.38700000000000001</v>
      </c>
      <c r="K1831" s="9">
        <v>0.38700000000000001</v>
      </c>
      <c r="L1831" s="9">
        <v>0.38700000000000001</v>
      </c>
      <c r="N1831" s="32">
        <f>IF('System Design'!$F$8=1,'Hourly Demand and Generation'!G1831*'System Design'!$F$21,IF('System Design'!$F$8=2,'Hourly Demand and Generation'!H1831*'System Design'!$F$21,IF('System Design'!$F$8=3,'Hourly Demand and Generation'!I1831*'System Design'!$F$21)))</f>
        <v>0</v>
      </c>
      <c r="O1831" s="32">
        <f>IF('System Design'!$F$8=1,'Hourly Demand and Generation'!J1831*'System Design'!$F$22,IF('System Design'!$F$8=2,'Hourly Demand and Generation'!K1831*'System Design'!$F$22,IF('System Design'!$F$8=3,'Hourly Demand and Generation'!L1831*'System Design'!$F$22)))</f>
        <v>967.5</v>
      </c>
      <c r="Q1831" s="32">
        <f t="shared" si="401"/>
        <v>0</v>
      </c>
      <c r="R1831" s="32">
        <f t="shared" si="404"/>
        <v>5400</v>
      </c>
      <c r="S1831" s="32">
        <f t="shared" si="405"/>
        <v>0</v>
      </c>
      <c r="T1831" s="32">
        <f t="shared" si="406"/>
        <v>21600</v>
      </c>
      <c r="U1831" s="32">
        <f t="shared" si="407"/>
        <v>0</v>
      </c>
      <c r="V1831" s="32">
        <f t="shared" si="402"/>
        <v>742.5</v>
      </c>
      <c r="W1831" s="32">
        <f t="shared" si="408"/>
        <v>742.5</v>
      </c>
      <c r="X1831" s="32">
        <f t="shared" si="409"/>
        <v>742.5</v>
      </c>
    </row>
    <row r="1832" spans="1:24" x14ac:dyDescent="0.25">
      <c r="A1832" s="2"/>
      <c r="B1832" s="2" t="s">
        <v>4</v>
      </c>
      <c r="C1832" s="2">
        <f t="shared" si="412"/>
        <v>77</v>
      </c>
      <c r="D1832" s="2">
        <f t="shared" si="413"/>
        <v>4</v>
      </c>
      <c r="E1832" s="2">
        <f t="shared" si="403"/>
        <v>1828</v>
      </c>
      <c r="F1832" s="11">
        <v>270</v>
      </c>
      <c r="G1832" s="9">
        <v>0</v>
      </c>
      <c r="H1832" s="9">
        <v>0</v>
      </c>
      <c r="I1832" s="9">
        <v>0</v>
      </c>
      <c r="J1832" s="9">
        <v>0.43</v>
      </c>
      <c r="K1832" s="9">
        <v>0.43</v>
      </c>
      <c r="L1832" s="9">
        <v>0.43</v>
      </c>
      <c r="N1832" s="32">
        <f>IF('System Design'!$F$8=1,'Hourly Demand and Generation'!G1832*'System Design'!$F$21,IF('System Design'!$F$8=2,'Hourly Demand and Generation'!H1832*'System Design'!$F$21,IF('System Design'!$F$8=3,'Hourly Demand and Generation'!I1832*'System Design'!$F$21)))</f>
        <v>0</v>
      </c>
      <c r="O1832" s="32">
        <f>IF('System Design'!$F$8=1,'Hourly Demand and Generation'!J1832*'System Design'!$F$22,IF('System Design'!$F$8=2,'Hourly Demand and Generation'!K1832*'System Design'!$F$22,IF('System Design'!$F$8=3,'Hourly Demand and Generation'!L1832*'System Design'!$F$22)))</f>
        <v>1075</v>
      </c>
      <c r="Q1832" s="32">
        <f t="shared" si="401"/>
        <v>0</v>
      </c>
      <c r="R1832" s="32">
        <f t="shared" si="404"/>
        <v>5400</v>
      </c>
      <c r="S1832" s="32">
        <f t="shared" si="405"/>
        <v>0</v>
      </c>
      <c r="T1832" s="32">
        <f t="shared" si="406"/>
        <v>21600</v>
      </c>
      <c r="U1832" s="32">
        <f t="shared" si="407"/>
        <v>0</v>
      </c>
      <c r="V1832" s="32">
        <f t="shared" si="402"/>
        <v>805</v>
      </c>
      <c r="W1832" s="32">
        <f t="shared" si="408"/>
        <v>805</v>
      </c>
      <c r="X1832" s="32">
        <f t="shared" si="409"/>
        <v>805</v>
      </c>
    </row>
    <row r="1833" spans="1:24" x14ac:dyDescent="0.25">
      <c r="A1833" s="2"/>
      <c r="B1833" s="2" t="s">
        <v>4</v>
      </c>
      <c r="C1833" s="2">
        <f t="shared" si="412"/>
        <v>77</v>
      </c>
      <c r="D1833" s="2">
        <f t="shared" si="413"/>
        <v>5</v>
      </c>
      <c r="E1833" s="2">
        <f t="shared" si="403"/>
        <v>1829</v>
      </c>
      <c r="F1833" s="11">
        <v>292.5</v>
      </c>
      <c r="G1833" s="9">
        <v>0</v>
      </c>
      <c r="H1833" s="9">
        <v>2.25895115758524E-2</v>
      </c>
      <c r="I1833" s="9">
        <v>5.1200000000000002E-2</v>
      </c>
      <c r="J1833" s="9">
        <v>0.34399999999999997</v>
      </c>
      <c r="K1833" s="9">
        <v>0.34399999999999997</v>
      </c>
      <c r="L1833" s="9">
        <v>0.34399999999999997</v>
      </c>
      <c r="N1833" s="32">
        <f>IF('System Design'!$F$8=1,'Hourly Demand and Generation'!G1833*'System Design'!$F$21,IF('System Design'!$F$8=2,'Hourly Demand and Generation'!H1833*'System Design'!$F$21,IF('System Design'!$F$8=3,'Hourly Demand and Generation'!I1833*'System Design'!$F$21)))</f>
        <v>25.6</v>
      </c>
      <c r="O1833" s="32">
        <f>IF('System Design'!$F$8=1,'Hourly Demand and Generation'!J1833*'System Design'!$F$22,IF('System Design'!$F$8=2,'Hourly Demand and Generation'!K1833*'System Design'!$F$22,IF('System Design'!$F$8=3,'Hourly Demand and Generation'!L1833*'System Design'!$F$22)))</f>
        <v>859.99999999999989</v>
      </c>
      <c r="Q1833" s="32">
        <f t="shared" si="401"/>
        <v>0</v>
      </c>
      <c r="R1833" s="32">
        <f t="shared" si="404"/>
        <v>5400</v>
      </c>
      <c r="S1833" s="32">
        <f t="shared" si="405"/>
        <v>0</v>
      </c>
      <c r="T1833" s="32">
        <f t="shared" si="406"/>
        <v>21600</v>
      </c>
      <c r="U1833" s="32">
        <f t="shared" si="407"/>
        <v>0</v>
      </c>
      <c r="V1833" s="32">
        <f t="shared" si="402"/>
        <v>593.09999999999991</v>
      </c>
      <c r="W1833" s="32">
        <f t="shared" si="408"/>
        <v>593.09999999999991</v>
      </c>
      <c r="X1833" s="32">
        <f t="shared" si="409"/>
        <v>593.09999999999991</v>
      </c>
    </row>
    <row r="1834" spans="1:24" x14ac:dyDescent="0.25">
      <c r="A1834" s="2"/>
      <c r="B1834" s="2" t="s">
        <v>4</v>
      </c>
      <c r="C1834" s="2">
        <f t="shared" si="412"/>
        <v>77</v>
      </c>
      <c r="D1834" s="2">
        <f t="shared" si="413"/>
        <v>6</v>
      </c>
      <c r="E1834" s="2">
        <f t="shared" si="403"/>
        <v>1830</v>
      </c>
      <c r="F1834" s="11">
        <v>315</v>
      </c>
      <c r="G1834" s="9">
        <v>4.51790231517048E-2</v>
      </c>
      <c r="H1834" s="9">
        <v>7.0592223674538698E-2</v>
      </c>
      <c r="I1834" s="9">
        <v>0.10879999999999999</v>
      </c>
      <c r="J1834" s="9">
        <v>0.34399999999999997</v>
      </c>
      <c r="K1834" s="9">
        <v>0.34399999999999997</v>
      </c>
      <c r="L1834" s="9">
        <v>0.34399999999999997</v>
      </c>
      <c r="N1834" s="32">
        <f>IF('System Design'!$F$8=1,'Hourly Demand and Generation'!G1834*'System Design'!$F$21,IF('System Design'!$F$8=2,'Hourly Demand and Generation'!H1834*'System Design'!$F$21,IF('System Design'!$F$8=3,'Hourly Demand and Generation'!I1834*'System Design'!$F$21)))</f>
        <v>54.4</v>
      </c>
      <c r="O1834" s="32">
        <f>IF('System Design'!$F$8=1,'Hourly Demand and Generation'!J1834*'System Design'!$F$22,IF('System Design'!$F$8=2,'Hourly Demand and Generation'!K1834*'System Design'!$F$22,IF('System Design'!$F$8=3,'Hourly Demand and Generation'!L1834*'System Design'!$F$22)))</f>
        <v>859.99999999999989</v>
      </c>
      <c r="Q1834" s="32">
        <f t="shared" si="401"/>
        <v>0</v>
      </c>
      <c r="R1834" s="32">
        <f t="shared" si="404"/>
        <v>5400</v>
      </c>
      <c r="S1834" s="32">
        <f t="shared" si="405"/>
        <v>0</v>
      </c>
      <c r="T1834" s="32">
        <f t="shared" si="406"/>
        <v>21600</v>
      </c>
      <c r="U1834" s="32">
        <f t="shared" si="407"/>
        <v>0</v>
      </c>
      <c r="V1834" s="32">
        <f t="shared" si="402"/>
        <v>599.39999999999986</v>
      </c>
      <c r="W1834" s="32">
        <f t="shared" si="408"/>
        <v>599.39999999999986</v>
      </c>
      <c r="X1834" s="32">
        <f t="shared" si="409"/>
        <v>599.39999999999986</v>
      </c>
    </row>
    <row r="1835" spans="1:24" x14ac:dyDescent="0.25">
      <c r="A1835" s="2"/>
      <c r="B1835" s="2" t="s">
        <v>4</v>
      </c>
      <c r="C1835" s="2">
        <f t="shared" si="412"/>
        <v>77</v>
      </c>
      <c r="D1835" s="2">
        <f t="shared" si="413"/>
        <v>7</v>
      </c>
      <c r="E1835" s="2">
        <f t="shared" si="403"/>
        <v>1831</v>
      </c>
      <c r="F1835" s="11">
        <v>337.5</v>
      </c>
      <c r="G1835" s="9">
        <v>9.6005424197372694E-2</v>
      </c>
      <c r="H1835" s="9">
        <v>0.118594935773225</v>
      </c>
      <c r="I1835" s="9">
        <v>0.16</v>
      </c>
      <c r="J1835" s="9">
        <v>0.38700000000000001</v>
      </c>
      <c r="K1835" s="9">
        <v>0.38700000000000001</v>
      </c>
      <c r="L1835" s="9">
        <v>0.38700000000000001</v>
      </c>
      <c r="N1835" s="32">
        <f>IF('System Design'!$F$8=1,'Hourly Demand and Generation'!G1835*'System Design'!$F$21,IF('System Design'!$F$8=2,'Hourly Demand and Generation'!H1835*'System Design'!$F$21,IF('System Design'!$F$8=3,'Hourly Demand and Generation'!I1835*'System Design'!$F$21)))</f>
        <v>80</v>
      </c>
      <c r="O1835" s="32">
        <f>IF('System Design'!$F$8=1,'Hourly Demand and Generation'!J1835*'System Design'!$F$22,IF('System Design'!$F$8=2,'Hourly Demand and Generation'!K1835*'System Design'!$F$22,IF('System Design'!$F$8=3,'Hourly Demand and Generation'!L1835*'System Design'!$F$22)))</f>
        <v>967.5</v>
      </c>
      <c r="Q1835" s="32">
        <f t="shared" si="401"/>
        <v>0</v>
      </c>
      <c r="R1835" s="32">
        <f t="shared" si="404"/>
        <v>5400</v>
      </c>
      <c r="S1835" s="32">
        <f t="shared" si="405"/>
        <v>0</v>
      </c>
      <c r="T1835" s="32">
        <f t="shared" si="406"/>
        <v>21600</v>
      </c>
      <c r="U1835" s="32">
        <f t="shared" si="407"/>
        <v>0</v>
      </c>
      <c r="V1835" s="32">
        <f t="shared" si="402"/>
        <v>710</v>
      </c>
      <c r="W1835" s="32">
        <f t="shared" si="408"/>
        <v>710</v>
      </c>
      <c r="X1835" s="32">
        <f t="shared" si="409"/>
        <v>710</v>
      </c>
    </row>
    <row r="1836" spans="1:24" x14ac:dyDescent="0.25">
      <c r="A1836" s="2"/>
      <c r="B1836" s="2" t="s">
        <v>4</v>
      </c>
      <c r="C1836" s="2">
        <f t="shared" si="412"/>
        <v>77</v>
      </c>
      <c r="D1836" s="2">
        <f t="shared" si="413"/>
        <v>8</v>
      </c>
      <c r="E1836" s="2">
        <f t="shared" si="403"/>
        <v>1832</v>
      </c>
      <c r="F1836" s="11">
        <v>360</v>
      </c>
      <c r="G1836" s="9">
        <v>0.186363470500782</v>
      </c>
      <c r="H1836" s="9">
        <v>0.211776671023616</v>
      </c>
      <c r="I1836" s="9">
        <v>0.26879999999999998</v>
      </c>
      <c r="J1836" s="9">
        <v>0.38700000000000001</v>
      </c>
      <c r="K1836" s="9">
        <v>0.38700000000000001</v>
      </c>
      <c r="L1836" s="9">
        <v>0.38700000000000001</v>
      </c>
      <c r="N1836" s="32">
        <f>IF('System Design'!$F$8=1,'Hourly Demand and Generation'!G1836*'System Design'!$F$21,IF('System Design'!$F$8=2,'Hourly Demand and Generation'!H1836*'System Design'!$F$21,IF('System Design'!$F$8=3,'Hourly Demand and Generation'!I1836*'System Design'!$F$21)))</f>
        <v>134.4</v>
      </c>
      <c r="O1836" s="32">
        <f>IF('System Design'!$F$8=1,'Hourly Demand and Generation'!J1836*'System Design'!$F$22,IF('System Design'!$F$8=2,'Hourly Demand and Generation'!K1836*'System Design'!$F$22,IF('System Design'!$F$8=3,'Hourly Demand and Generation'!L1836*'System Design'!$F$22)))</f>
        <v>967.5</v>
      </c>
      <c r="Q1836" s="32">
        <f t="shared" si="401"/>
        <v>0</v>
      </c>
      <c r="R1836" s="32">
        <f t="shared" si="404"/>
        <v>5400</v>
      </c>
      <c r="S1836" s="32">
        <f t="shared" si="405"/>
        <v>0</v>
      </c>
      <c r="T1836" s="32">
        <f t="shared" si="406"/>
        <v>21600</v>
      </c>
      <c r="U1836" s="32">
        <f t="shared" si="407"/>
        <v>0</v>
      </c>
      <c r="V1836" s="32">
        <f t="shared" si="402"/>
        <v>741.90000000000009</v>
      </c>
      <c r="W1836" s="32">
        <f t="shared" si="408"/>
        <v>741.90000000000009</v>
      </c>
      <c r="X1836" s="32">
        <f t="shared" si="409"/>
        <v>741.90000000000009</v>
      </c>
    </row>
    <row r="1837" spans="1:24" x14ac:dyDescent="0.25">
      <c r="A1837" s="2"/>
      <c r="B1837" s="2" t="s">
        <v>4</v>
      </c>
      <c r="C1837" s="2">
        <f t="shared" si="412"/>
        <v>77</v>
      </c>
      <c r="D1837" s="2">
        <f t="shared" si="413"/>
        <v>9</v>
      </c>
      <c r="E1837" s="2">
        <f t="shared" si="403"/>
        <v>1833</v>
      </c>
      <c r="F1837" s="11">
        <v>360</v>
      </c>
      <c r="G1837" s="9">
        <v>0.28236889469815502</v>
      </c>
      <c r="H1837" s="9">
        <v>0.304958406274007</v>
      </c>
      <c r="I1837" s="9">
        <v>0.37119999999999997</v>
      </c>
      <c r="J1837" s="9">
        <v>0.34399999999999997</v>
      </c>
      <c r="K1837" s="9">
        <v>0.34399999999999997</v>
      </c>
      <c r="L1837" s="9">
        <v>0.34399999999999997</v>
      </c>
      <c r="N1837" s="32">
        <f>IF('System Design'!$F$8=1,'Hourly Demand and Generation'!G1837*'System Design'!$F$21,IF('System Design'!$F$8=2,'Hourly Demand and Generation'!H1837*'System Design'!$F$21,IF('System Design'!$F$8=3,'Hourly Demand and Generation'!I1837*'System Design'!$F$21)))</f>
        <v>185.6</v>
      </c>
      <c r="O1837" s="32">
        <f>IF('System Design'!$F$8=1,'Hourly Demand and Generation'!J1837*'System Design'!$F$22,IF('System Design'!$F$8=2,'Hourly Demand and Generation'!K1837*'System Design'!$F$22,IF('System Design'!$F$8=3,'Hourly Demand and Generation'!L1837*'System Design'!$F$22)))</f>
        <v>859.99999999999989</v>
      </c>
      <c r="Q1837" s="32">
        <f t="shared" si="401"/>
        <v>0</v>
      </c>
      <c r="R1837" s="32">
        <f t="shared" si="404"/>
        <v>5400</v>
      </c>
      <c r="S1837" s="32">
        <f t="shared" si="405"/>
        <v>0</v>
      </c>
      <c r="T1837" s="32">
        <f t="shared" si="406"/>
        <v>21600</v>
      </c>
      <c r="U1837" s="32">
        <f t="shared" si="407"/>
        <v>0</v>
      </c>
      <c r="V1837" s="32">
        <f t="shared" si="402"/>
        <v>685.59999999999991</v>
      </c>
      <c r="W1837" s="32">
        <f t="shared" si="408"/>
        <v>685.59999999999991</v>
      </c>
      <c r="X1837" s="32">
        <f t="shared" si="409"/>
        <v>685.59999999999991</v>
      </c>
    </row>
    <row r="1838" spans="1:24" x14ac:dyDescent="0.25">
      <c r="A1838" s="2"/>
      <c r="B1838" s="2" t="s">
        <v>4</v>
      </c>
      <c r="C1838" s="2">
        <f t="shared" si="412"/>
        <v>77</v>
      </c>
      <c r="D1838" s="2">
        <f t="shared" si="413"/>
        <v>10</v>
      </c>
      <c r="E1838" s="2">
        <f t="shared" si="403"/>
        <v>1834</v>
      </c>
      <c r="F1838" s="11">
        <v>351</v>
      </c>
      <c r="G1838" s="9">
        <v>0.37837431889552797</v>
      </c>
      <c r="H1838" s="9">
        <v>0.40096383047138001</v>
      </c>
      <c r="I1838" s="9">
        <v>0.48</v>
      </c>
      <c r="J1838" s="9">
        <v>0.38700000000000001</v>
      </c>
      <c r="K1838" s="9">
        <v>0.38700000000000001</v>
      </c>
      <c r="L1838" s="9">
        <v>0.38700000000000001</v>
      </c>
      <c r="N1838" s="32">
        <f>IF('System Design'!$F$8=1,'Hourly Demand and Generation'!G1838*'System Design'!$F$21,IF('System Design'!$F$8=2,'Hourly Demand and Generation'!H1838*'System Design'!$F$21,IF('System Design'!$F$8=3,'Hourly Demand and Generation'!I1838*'System Design'!$F$21)))</f>
        <v>240</v>
      </c>
      <c r="O1838" s="32">
        <f>IF('System Design'!$F$8=1,'Hourly Demand and Generation'!J1838*'System Design'!$F$22,IF('System Design'!$F$8=2,'Hourly Demand and Generation'!K1838*'System Design'!$F$22,IF('System Design'!$F$8=3,'Hourly Demand and Generation'!L1838*'System Design'!$F$22)))</f>
        <v>967.5</v>
      </c>
      <c r="Q1838" s="32">
        <f t="shared" si="401"/>
        <v>0</v>
      </c>
      <c r="R1838" s="32">
        <f t="shared" si="404"/>
        <v>5400</v>
      </c>
      <c r="S1838" s="32">
        <f t="shared" si="405"/>
        <v>0</v>
      </c>
      <c r="T1838" s="32">
        <f t="shared" si="406"/>
        <v>21600</v>
      </c>
      <c r="U1838" s="32">
        <f t="shared" si="407"/>
        <v>0</v>
      </c>
      <c r="V1838" s="32">
        <f t="shared" si="402"/>
        <v>856.5</v>
      </c>
      <c r="W1838" s="32">
        <f t="shared" si="408"/>
        <v>856.5</v>
      </c>
      <c r="X1838" s="32">
        <f t="shared" si="409"/>
        <v>856.5</v>
      </c>
    </row>
    <row r="1839" spans="1:24" x14ac:dyDescent="0.25">
      <c r="A1839" s="2"/>
      <c r="B1839" s="2" t="s">
        <v>4</v>
      </c>
      <c r="C1839" s="2">
        <f t="shared" si="412"/>
        <v>77</v>
      </c>
      <c r="D1839" s="2">
        <f t="shared" si="413"/>
        <v>11</v>
      </c>
      <c r="E1839" s="2">
        <f t="shared" si="403"/>
        <v>1835</v>
      </c>
      <c r="F1839" s="11">
        <v>346.5</v>
      </c>
      <c r="G1839" s="9">
        <v>0.46873236519893702</v>
      </c>
      <c r="H1839" s="9">
        <v>0.49414556572177099</v>
      </c>
      <c r="I1839" s="9">
        <v>0.58879999999999999</v>
      </c>
      <c r="J1839" s="9">
        <v>0.34399999999999997</v>
      </c>
      <c r="K1839" s="9">
        <v>0.34399999999999997</v>
      </c>
      <c r="L1839" s="9">
        <v>0.34399999999999997</v>
      </c>
      <c r="N1839" s="32">
        <f>IF('System Design'!$F$8=1,'Hourly Demand and Generation'!G1839*'System Design'!$F$21,IF('System Design'!$F$8=2,'Hourly Demand and Generation'!H1839*'System Design'!$F$21,IF('System Design'!$F$8=3,'Hourly Demand and Generation'!I1839*'System Design'!$F$21)))</f>
        <v>294.39999999999998</v>
      </c>
      <c r="O1839" s="32">
        <f>IF('System Design'!$F$8=1,'Hourly Demand and Generation'!J1839*'System Design'!$F$22,IF('System Design'!$F$8=2,'Hourly Demand and Generation'!K1839*'System Design'!$F$22,IF('System Design'!$F$8=3,'Hourly Demand and Generation'!L1839*'System Design'!$F$22)))</f>
        <v>859.99999999999989</v>
      </c>
      <c r="Q1839" s="32">
        <f t="shared" si="401"/>
        <v>0</v>
      </c>
      <c r="R1839" s="32">
        <f t="shared" si="404"/>
        <v>5400</v>
      </c>
      <c r="S1839" s="32">
        <f t="shared" si="405"/>
        <v>0</v>
      </c>
      <c r="T1839" s="32">
        <f t="shared" si="406"/>
        <v>21600</v>
      </c>
      <c r="U1839" s="32">
        <f t="shared" si="407"/>
        <v>0</v>
      </c>
      <c r="V1839" s="32">
        <f t="shared" si="402"/>
        <v>807.89999999999986</v>
      </c>
      <c r="W1839" s="32">
        <f t="shared" si="408"/>
        <v>807.89999999999986</v>
      </c>
      <c r="X1839" s="32">
        <f t="shared" si="409"/>
        <v>807.89999999999986</v>
      </c>
    </row>
    <row r="1840" spans="1:24" x14ac:dyDescent="0.25">
      <c r="A1840" s="2"/>
      <c r="B1840" s="2" t="s">
        <v>4</v>
      </c>
      <c r="C1840" s="2">
        <f t="shared" si="412"/>
        <v>77</v>
      </c>
      <c r="D1840" s="2">
        <f t="shared" si="413"/>
        <v>12</v>
      </c>
      <c r="E1840" s="2">
        <f t="shared" si="403"/>
        <v>1836</v>
      </c>
      <c r="F1840" s="11">
        <v>346.5</v>
      </c>
      <c r="G1840" s="9">
        <v>0.56473778939631003</v>
      </c>
      <c r="H1840" s="9">
        <v>0.56473778939631003</v>
      </c>
      <c r="I1840" s="9">
        <v>0.64</v>
      </c>
      <c r="J1840" s="9">
        <v>0.32250000000000001</v>
      </c>
      <c r="K1840" s="9">
        <v>0.32250000000000001</v>
      </c>
      <c r="L1840" s="9">
        <v>0.32250000000000001</v>
      </c>
      <c r="N1840" s="32">
        <f>IF('System Design'!$F$8=1,'Hourly Demand and Generation'!G1840*'System Design'!$F$21,IF('System Design'!$F$8=2,'Hourly Demand and Generation'!H1840*'System Design'!$F$21,IF('System Design'!$F$8=3,'Hourly Demand and Generation'!I1840*'System Design'!$F$21)))</f>
        <v>320</v>
      </c>
      <c r="O1840" s="32">
        <f>IF('System Design'!$F$8=1,'Hourly Demand and Generation'!J1840*'System Design'!$F$22,IF('System Design'!$F$8=2,'Hourly Demand and Generation'!K1840*'System Design'!$F$22,IF('System Design'!$F$8=3,'Hourly Demand and Generation'!L1840*'System Design'!$F$22)))</f>
        <v>806.25</v>
      </c>
      <c r="Q1840" s="32">
        <f t="shared" si="401"/>
        <v>0</v>
      </c>
      <c r="R1840" s="32">
        <f t="shared" si="404"/>
        <v>5400</v>
      </c>
      <c r="S1840" s="32">
        <f t="shared" si="405"/>
        <v>0</v>
      </c>
      <c r="T1840" s="32">
        <f t="shared" si="406"/>
        <v>21600</v>
      </c>
      <c r="U1840" s="32">
        <f t="shared" si="407"/>
        <v>0</v>
      </c>
      <c r="V1840" s="32">
        <f t="shared" si="402"/>
        <v>779.75</v>
      </c>
      <c r="W1840" s="32">
        <f t="shared" si="408"/>
        <v>779.75</v>
      </c>
      <c r="X1840" s="32">
        <f t="shared" si="409"/>
        <v>779.75</v>
      </c>
    </row>
    <row r="1841" spans="1:24" x14ac:dyDescent="0.25">
      <c r="A1841" s="2"/>
      <c r="B1841" s="2" t="s">
        <v>4</v>
      </c>
      <c r="C1841" s="2">
        <f t="shared" si="412"/>
        <v>77</v>
      </c>
      <c r="D1841" s="2">
        <f t="shared" si="413"/>
        <v>13</v>
      </c>
      <c r="E1841" s="2">
        <f t="shared" si="403"/>
        <v>1837</v>
      </c>
      <c r="F1841" s="11">
        <v>360</v>
      </c>
      <c r="G1841" s="9">
        <v>0.46873236519893702</v>
      </c>
      <c r="H1841" s="9">
        <v>0.49414556572177099</v>
      </c>
      <c r="I1841" s="9">
        <v>0.58879999999999999</v>
      </c>
      <c r="J1841" s="9">
        <v>0.34399999999999997</v>
      </c>
      <c r="K1841" s="9">
        <v>0.34399999999999997</v>
      </c>
      <c r="L1841" s="9">
        <v>0.34399999999999997</v>
      </c>
      <c r="N1841" s="32">
        <f>IF('System Design'!$F$8=1,'Hourly Demand and Generation'!G1841*'System Design'!$F$21,IF('System Design'!$F$8=2,'Hourly Demand and Generation'!H1841*'System Design'!$F$21,IF('System Design'!$F$8=3,'Hourly Demand and Generation'!I1841*'System Design'!$F$21)))</f>
        <v>294.39999999999998</v>
      </c>
      <c r="O1841" s="32">
        <f>IF('System Design'!$F$8=1,'Hourly Demand and Generation'!J1841*'System Design'!$F$22,IF('System Design'!$F$8=2,'Hourly Demand and Generation'!K1841*'System Design'!$F$22,IF('System Design'!$F$8=3,'Hourly Demand and Generation'!L1841*'System Design'!$F$22)))</f>
        <v>859.99999999999989</v>
      </c>
      <c r="Q1841" s="32">
        <f t="shared" si="401"/>
        <v>0</v>
      </c>
      <c r="R1841" s="32">
        <f t="shared" si="404"/>
        <v>5400</v>
      </c>
      <c r="S1841" s="32">
        <f t="shared" si="405"/>
        <v>0</v>
      </c>
      <c r="T1841" s="32">
        <f t="shared" si="406"/>
        <v>21600</v>
      </c>
      <c r="U1841" s="32">
        <f t="shared" si="407"/>
        <v>0</v>
      </c>
      <c r="V1841" s="32">
        <f t="shared" si="402"/>
        <v>794.39999999999986</v>
      </c>
      <c r="W1841" s="32">
        <f t="shared" si="408"/>
        <v>794.39999999999986</v>
      </c>
      <c r="X1841" s="32">
        <f t="shared" si="409"/>
        <v>794.39999999999986</v>
      </c>
    </row>
    <row r="1842" spans="1:24" x14ac:dyDescent="0.25">
      <c r="A1842" s="2"/>
      <c r="B1842" s="2" t="s">
        <v>4</v>
      </c>
      <c r="C1842" s="2">
        <f t="shared" si="412"/>
        <v>77</v>
      </c>
      <c r="D1842" s="2">
        <f t="shared" si="413"/>
        <v>14</v>
      </c>
      <c r="E1842" s="2">
        <f t="shared" si="403"/>
        <v>1838</v>
      </c>
      <c r="F1842" s="11">
        <v>360</v>
      </c>
      <c r="G1842" s="9">
        <v>0.37837431889552797</v>
      </c>
      <c r="H1842" s="9">
        <v>0.40096383047138001</v>
      </c>
      <c r="I1842" s="9">
        <v>0.48</v>
      </c>
      <c r="J1842" s="9">
        <v>0.36549999999999999</v>
      </c>
      <c r="K1842" s="9">
        <v>0.36549999999999999</v>
      </c>
      <c r="L1842" s="9">
        <v>0.36549999999999999</v>
      </c>
      <c r="N1842" s="32">
        <f>IF('System Design'!$F$8=1,'Hourly Demand and Generation'!G1842*'System Design'!$F$21,IF('System Design'!$F$8=2,'Hourly Demand and Generation'!H1842*'System Design'!$F$21,IF('System Design'!$F$8=3,'Hourly Demand and Generation'!I1842*'System Design'!$F$21)))</f>
        <v>240</v>
      </c>
      <c r="O1842" s="32">
        <f>IF('System Design'!$F$8=1,'Hourly Demand and Generation'!J1842*'System Design'!$F$22,IF('System Design'!$F$8=2,'Hourly Demand and Generation'!K1842*'System Design'!$F$22,IF('System Design'!$F$8=3,'Hourly Demand and Generation'!L1842*'System Design'!$F$22)))</f>
        <v>913.75</v>
      </c>
      <c r="Q1842" s="32">
        <f t="shared" si="401"/>
        <v>0</v>
      </c>
      <c r="R1842" s="32">
        <f t="shared" si="404"/>
        <v>5400</v>
      </c>
      <c r="S1842" s="32">
        <f t="shared" si="405"/>
        <v>0</v>
      </c>
      <c r="T1842" s="32">
        <f t="shared" si="406"/>
        <v>21600</v>
      </c>
      <c r="U1842" s="32">
        <f t="shared" si="407"/>
        <v>0</v>
      </c>
      <c r="V1842" s="32">
        <f t="shared" si="402"/>
        <v>793.75</v>
      </c>
      <c r="W1842" s="32">
        <f t="shared" si="408"/>
        <v>793.75</v>
      </c>
      <c r="X1842" s="32">
        <f t="shared" si="409"/>
        <v>793.75</v>
      </c>
    </row>
    <row r="1843" spans="1:24" x14ac:dyDescent="0.25">
      <c r="A1843" s="2"/>
      <c r="B1843" s="2" t="s">
        <v>4</v>
      </c>
      <c r="C1843" s="2">
        <f t="shared" si="412"/>
        <v>77</v>
      </c>
      <c r="D1843" s="2">
        <f t="shared" si="413"/>
        <v>15</v>
      </c>
      <c r="E1843" s="2">
        <f t="shared" si="403"/>
        <v>1839</v>
      </c>
      <c r="F1843" s="11">
        <v>382.5</v>
      </c>
      <c r="G1843" s="9">
        <v>0.28236889469815502</v>
      </c>
      <c r="H1843" s="9">
        <v>0.304958406274007</v>
      </c>
      <c r="I1843" s="9">
        <v>0.37119999999999997</v>
      </c>
      <c r="J1843" s="9">
        <v>0.38700000000000001</v>
      </c>
      <c r="K1843" s="9">
        <v>0.38700000000000001</v>
      </c>
      <c r="L1843" s="9">
        <v>0.38700000000000001</v>
      </c>
      <c r="N1843" s="32">
        <f>IF('System Design'!$F$8=1,'Hourly Demand and Generation'!G1843*'System Design'!$F$21,IF('System Design'!$F$8=2,'Hourly Demand and Generation'!H1843*'System Design'!$F$21,IF('System Design'!$F$8=3,'Hourly Demand and Generation'!I1843*'System Design'!$F$21)))</f>
        <v>185.6</v>
      </c>
      <c r="O1843" s="32">
        <f>IF('System Design'!$F$8=1,'Hourly Demand and Generation'!J1843*'System Design'!$F$22,IF('System Design'!$F$8=2,'Hourly Demand and Generation'!K1843*'System Design'!$F$22,IF('System Design'!$F$8=3,'Hourly Demand and Generation'!L1843*'System Design'!$F$22)))</f>
        <v>967.5</v>
      </c>
      <c r="Q1843" s="32">
        <f t="shared" si="401"/>
        <v>0</v>
      </c>
      <c r="R1843" s="32">
        <f t="shared" si="404"/>
        <v>5400</v>
      </c>
      <c r="S1843" s="32">
        <f t="shared" si="405"/>
        <v>0</v>
      </c>
      <c r="T1843" s="32">
        <f t="shared" si="406"/>
        <v>21600</v>
      </c>
      <c r="U1843" s="32">
        <f t="shared" si="407"/>
        <v>0</v>
      </c>
      <c r="V1843" s="32">
        <f t="shared" si="402"/>
        <v>770.59999999999991</v>
      </c>
      <c r="W1843" s="32">
        <f t="shared" si="408"/>
        <v>770.59999999999991</v>
      </c>
      <c r="X1843" s="32">
        <f t="shared" si="409"/>
        <v>770.59999999999991</v>
      </c>
    </row>
    <row r="1844" spans="1:24" x14ac:dyDescent="0.25">
      <c r="A1844" s="2"/>
      <c r="B1844" s="2" t="s">
        <v>4</v>
      </c>
      <c r="C1844" s="2">
        <f t="shared" si="412"/>
        <v>77</v>
      </c>
      <c r="D1844" s="2">
        <f t="shared" si="413"/>
        <v>16</v>
      </c>
      <c r="E1844" s="2">
        <f t="shared" si="403"/>
        <v>1840</v>
      </c>
      <c r="F1844" s="11">
        <v>405</v>
      </c>
      <c r="G1844" s="9">
        <v>0.186363470500782</v>
      </c>
      <c r="H1844" s="9">
        <v>0.211776671023616</v>
      </c>
      <c r="I1844" s="9">
        <v>0.26879999999999998</v>
      </c>
      <c r="J1844" s="9">
        <v>0.38700000000000001</v>
      </c>
      <c r="K1844" s="9">
        <v>0.38700000000000001</v>
      </c>
      <c r="L1844" s="9">
        <v>0.38700000000000001</v>
      </c>
      <c r="N1844" s="32">
        <f>IF('System Design'!$F$8=1,'Hourly Demand and Generation'!G1844*'System Design'!$F$21,IF('System Design'!$F$8=2,'Hourly Demand and Generation'!H1844*'System Design'!$F$21,IF('System Design'!$F$8=3,'Hourly Demand and Generation'!I1844*'System Design'!$F$21)))</f>
        <v>134.4</v>
      </c>
      <c r="O1844" s="32">
        <f>IF('System Design'!$F$8=1,'Hourly Demand and Generation'!J1844*'System Design'!$F$22,IF('System Design'!$F$8=2,'Hourly Demand and Generation'!K1844*'System Design'!$F$22,IF('System Design'!$F$8=3,'Hourly Demand and Generation'!L1844*'System Design'!$F$22)))</f>
        <v>967.5</v>
      </c>
      <c r="Q1844" s="32">
        <f t="shared" si="401"/>
        <v>0</v>
      </c>
      <c r="R1844" s="32">
        <f t="shared" si="404"/>
        <v>5400</v>
      </c>
      <c r="S1844" s="32">
        <f t="shared" si="405"/>
        <v>0</v>
      </c>
      <c r="T1844" s="32">
        <f t="shared" si="406"/>
        <v>21600</v>
      </c>
      <c r="U1844" s="32">
        <f t="shared" si="407"/>
        <v>0</v>
      </c>
      <c r="V1844" s="32">
        <f t="shared" si="402"/>
        <v>696.90000000000009</v>
      </c>
      <c r="W1844" s="32">
        <f t="shared" si="408"/>
        <v>696.90000000000009</v>
      </c>
      <c r="X1844" s="32">
        <f t="shared" si="409"/>
        <v>696.90000000000009</v>
      </c>
    </row>
    <row r="1845" spans="1:24" x14ac:dyDescent="0.25">
      <c r="A1845" s="2"/>
      <c r="B1845" s="2" t="s">
        <v>4</v>
      </c>
      <c r="C1845" s="2">
        <f t="shared" si="412"/>
        <v>77</v>
      </c>
      <c r="D1845" s="2">
        <f t="shared" si="413"/>
        <v>17</v>
      </c>
      <c r="E1845" s="2">
        <f t="shared" si="403"/>
        <v>1841</v>
      </c>
      <c r="F1845" s="11">
        <v>427.5</v>
      </c>
      <c r="G1845" s="9">
        <v>9.6005424197372694E-2</v>
      </c>
      <c r="H1845" s="9">
        <v>0.118594935773225</v>
      </c>
      <c r="I1845" s="9">
        <v>0.16</v>
      </c>
      <c r="J1845" s="9">
        <v>0.43</v>
      </c>
      <c r="K1845" s="9">
        <v>0.43</v>
      </c>
      <c r="L1845" s="9">
        <v>0.43</v>
      </c>
      <c r="N1845" s="32">
        <f>IF('System Design'!$F$8=1,'Hourly Demand and Generation'!G1845*'System Design'!$F$21,IF('System Design'!$F$8=2,'Hourly Demand and Generation'!H1845*'System Design'!$F$21,IF('System Design'!$F$8=3,'Hourly Demand and Generation'!I1845*'System Design'!$F$21)))</f>
        <v>80</v>
      </c>
      <c r="O1845" s="32">
        <f>IF('System Design'!$F$8=1,'Hourly Demand and Generation'!J1845*'System Design'!$F$22,IF('System Design'!$F$8=2,'Hourly Demand and Generation'!K1845*'System Design'!$F$22,IF('System Design'!$F$8=3,'Hourly Demand and Generation'!L1845*'System Design'!$F$22)))</f>
        <v>1075</v>
      </c>
      <c r="Q1845" s="32">
        <f t="shared" si="401"/>
        <v>0</v>
      </c>
      <c r="R1845" s="32">
        <f t="shared" si="404"/>
        <v>5400</v>
      </c>
      <c r="S1845" s="32">
        <f t="shared" si="405"/>
        <v>0</v>
      </c>
      <c r="T1845" s="32">
        <f t="shared" si="406"/>
        <v>21600</v>
      </c>
      <c r="U1845" s="32">
        <f t="shared" si="407"/>
        <v>0</v>
      </c>
      <c r="V1845" s="32">
        <f t="shared" si="402"/>
        <v>727.5</v>
      </c>
      <c r="W1845" s="32">
        <f t="shared" si="408"/>
        <v>727.5</v>
      </c>
      <c r="X1845" s="32">
        <f t="shared" si="409"/>
        <v>727.5</v>
      </c>
    </row>
    <row r="1846" spans="1:24" x14ac:dyDescent="0.25">
      <c r="A1846" s="2"/>
      <c r="B1846" s="2" t="s">
        <v>4</v>
      </c>
      <c r="C1846" s="2">
        <f t="shared" si="412"/>
        <v>77</v>
      </c>
      <c r="D1846" s="2">
        <f t="shared" si="413"/>
        <v>18</v>
      </c>
      <c r="E1846" s="2">
        <f t="shared" si="403"/>
        <v>1842</v>
      </c>
      <c r="F1846" s="11">
        <v>450</v>
      </c>
      <c r="G1846" s="9">
        <v>4.51790231517048E-2</v>
      </c>
      <c r="H1846" s="9">
        <v>7.0592223674538698E-2</v>
      </c>
      <c r="I1846" s="9">
        <v>0.10879999999999999</v>
      </c>
      <c r="J1846" s="9">
        <v>0.40849999999999997</v>
      </c>
      <c r="K1846" s="9">
        <v>0.40849999999999997</v>
      </c>
      <c r="L1846" s="9">
        <v>0.40849999999999997</v>
      </c>
      <c r="N1846" s="32">
        <f>IF('System Design'!$F$8=1,'Hourly Demand and Generation'!G1846*'System Design'!$F$21,IF('System Design'!$F$8=2,'Hourly Demand and Generation'!H1846*'System Design'!$F$21,IF('System Design'!$F$8=3,'Hourly Demand and Generation'!I1846*'System Design'!$F$21)))</f>
        <v>54.4</v>
      </c>
      <c r="O1846" s="32">
        <f>IF('System Design'!$F$8=1,'Hourly Demand and Generation'!J1846*'System Design'!$F$22,IF('System Design'!$F$8=2,'Hourly Demand and Generation'!K1846*'System Design'!$F$22,IF('System Design'!$F$8=3,'Hourly Demand and Generation'!L1846*'System Design'!$F$22)))</f>
        <v>1021.2499999999999</v>
      </c>
      <c r="Q1846" s="32">
        <f t="shared" si="401"/>
        <v>0</v>
      </c>
      <c r="R1846" s="32">
        <f t="shared" si="404"/>
        <v>5400</v>
      </c>
      <c r="S1846" s="32">
        <f t="shared" si="405"/>
        <v>0</v>
      </c>
      <c r="T1846" s="32">
        <f t="shared" si="406"/>
        <v>21600</v>
      </c>
      <c r="U1846" s="32">
        <f t="shared" si="407"/>
        <v>0</v>
      </c>
      <c r="V1846" s="32">
        <f t="shared" si="402"/>
        <v>625.64999999999986</v>
      </c>
      <c r="W1846" s="32">
        <f t="shared" si="408"/>
        <v>625.64999999999986</v>
      </c>
      <c r="X1846" s="32">
        <f t="shared" si="409"/>
        <v>625.64999999999986</v>
      </c>
    </row>
    <row r="1847" spans="1:24" x14ac:dyDescent="0.25">
      <c r="A1847" s="2"/>
      <c r="B1847" s="2" t="s">
        <v>4</v>
      </c>
      <c r="C1847" s="2">
        <f t="shared" si="412"/>
        <v>77</v>
      </c>
      <c r="D1847" s="2">
        <f t="shared" si="413"/>
        <v>19</v>
      </c>
      <c r="E1847" s="2">
        <f t="shared" si="403"/>
        <v>1843</v>
      </c>
      <c r="F1847" s="11">
        <v>436.5</v>
      </c>
      <c r="G1847" s="9">
        <v>0</v>
      </c>
      <c r="H1847" s="9">
        <v>2.25895115758524E-2</v>
      </c>
      <c r="I1847" s="9">
        <v>5.1200000000000002E-2</v>
      </c>
      <c r="J1847" s="9">
        <v>0.38700000000000001</v>
      </c>
      <c r="K1847" s="9">
        <v>0.38700000000000001</v>
      </c>
      <c r="L1847" s="9">
        <v>0.38700000000000001</v>
      </c>
      <c r="N1847" s="32">
        <f>IF('System Design'!$F$8=1,'Hourly Demand and Generation'!G1847*'System Design'!$F$21,IF('System Design'!$F$8=2,'Hourly Demand and Generation'!H1847*'System Design'!$F$21,IF('System Design'!$F$8=3,'Hourly Demand and Generation'!I1847*'System Design'!$F$21)))</f>
        <v>25.6</v>
      </c>
      <c r="O1847" s="32">
        <f>IF('System Design'!$F$8=1,'Hourly Demand and Generation'!J1847*'System Design'!$F$22,IF('System Design'!$F$8=2,'Hourly Demand and Generation'!K1847*'System Design'!$F$22,IF('System Design'!$F$8=3,'Hourly Demand and Generation'!L1847*'System Design'!$F$22)))</f>
        <v>967.5</v>
      </c>
      <c r="Q1847" s="32">
        <f t="shared" si="401"/>
        <v>0</v>
      </c>
      <c r="R1847" s="32">
        <f t="shared" si="404"/>
        <v>5400</v>
      </c>
      <c r="S1847" s="32">
        <f t="shared" si="405"/>
        <v>0</v>
      </c>
      <c r="T1847" s="32">
        <f t="shared" si="406"/>
        <v>21600</v>
      </c>
      <c r="U1847" s="32">
        <f t="shared" si="407"/>
        <v>0</v>
      </c>
      <c r="V1847" s="32">
        <f t="shared" si="402"/>
        <v>556.6</v>
      </c>
      <c r="W1847" s="32">
        <f t="shared" si="408"/>
        <v>556.6</v>
      </c>
      <c r="X1847" s="32">
        <f t="shared" si="409"/>
        <v>556.6</v>
      </c>
    </row>
    <row r="1848" spans="1:24" x14ac:dyDescent="0.25">
      <c r="A1848" s="2"/>
      <c r="B1848" s="2" t="s">
        <v>4</v>
      </c>
      <c r="C1848" s="2">
        <f t="shared" si="412"/>
        <v>77</v>
      </c>
      <c r="D1848" s="2">
        <f t="shared" si="413"/>
        <v>20</v>
      </c>
      <c r="E1848" s="2">
        <f t="shared" si="403"/>
        <v>1844</v>
      </c>
      <c r="F1848" s="11">
        <v>427.5</v>
      </c>
      <c r="G1848" s="9">
        <v>0</v>
      </c>
      <c r="H1848" s="9">
        <v>0</v>
      </c>
      <c r="I1848" s="9">
        <v>0</v>
      </c>
      <c r="J1848" s="9">
        <v>0.38700000000000001</v>
      </c>
      <c r="K1848" s="9">
        <v>0.38700000000000001</v>
      </c>
      <c r="L1848" s="9">
        <v>0.38700000000000001</v>
      </c>
      <c r="N1848" s="32">
        <f>IF('System Design'!$F$8=1,'Hourly Demand and Generation'!G1848*'System Design'!$F$21,IF('System Design'!$F$8=2,'Hourly Demand and Generation'!H1848*'System Design'!$F$21,IF('System Design'!$F$8=3,'Hourly Demand and Generation'!I1848*'System Design'!$F$21)))</f>
        <v>0</v>
      </c>
      <c r="O1848" s="32">
        <f>IF('System Design'!$F$8=1,'Hourly Demand and Generation'!J1848*'System Design'!$F$22,IF('System Design'!$F$8=2,'Hourly Demand and Generation'!K1848*'System Design'!$F$22,IF('System Design'!$F$8=3,'Hourly Demand and Generation'!L1848*'System Design'!$F$22)))</f>
        <v>967.5</v>
      </c>
      <c r="Q1848" s="32">
        <f t="shared" si="401"/>
        <v>0</v>
      </c>
      <c r="R1848" s="32">
        <f t="shared" si="404"/>
        <v>5400</v>
      </c>
      <c r="S1848" s="32">
        <f t="shared" si="405"/>
        <v>0</v>
      </c>
      <c r="T1848" s="32">
        <f t="shared" si="406"/>
        <v>21600</v>
      </c>
      <c r="U1848" s="32">
        <f t="shared" si="407"/>
        <v>0</v>
      </c>
      <c r="V1848" s="32">
        <f t="shared" si="402"/>
        <v>540</v>
      </c>
      <c r="W1848" s="32">
        <f t="shared" si="408"/>
        <v>540</v>
      </c>
      <c r="X1848" s="32">
        <f t="shared" si="409"/>
        <v>540</v>
      </c>
    </row>
    <row r="1849" spans="1:24" x14ac:dyDescent="0.25">
      <c r="A1849" s="2"/>
      <c r="B1849" s="2" t="s">
        <v>4</v>
      </c>
      <c r="C1849" s="2">
        <f t="shared" si="412"/>
        <v>77</v>
      </c>
      <c r="D1849" s="2">
        <f t="shared" si="413"/>
        <v>21</v>
      </c>
      <c r="E1849" s="2">
        <f t="shared" si="403"/>
        <v>1845</v>
      </c>
      <c r="F1849" s="11">
        <v>405</v>
      </c>
      <c r="G1849" s="9">
        <v>0</v>
      </c>
      <c r="H1849" s="9">
        <v>0</v>
      </c>
      <c r="I1849" s="9">
        <v>0</v>
      </c>
      <c r="J1849" s="9">
        <v>0.38700000000000001</v>
      </c>
      <c r="K1849" s="9">
        <v>0.38700000000000001</v>
      </c>
      <c r="L1849" s="9">
        <v>0.38700000000000001</v>
      </c>
      <c r="N1849" s="32">
        <f>IF('System Design'!$F$8=1,'Hourly Demand and Generation'!G1849*'System Design'!$F$21,IF('System Design'!$F$8=2,'Hourly Demand and Generation'!H1849*'System Design'!$F$21,IF('System Design'!$F$8=3,'Hourly Demand and Generation'!I1849*'System Design'!$F$21)))</f>
        <v>0</v>
      </c>
      <c r="O1849" s="32">
        <f>IF('System Design'!$F$8=1,'Hourly Demand and Generation'!J1849*'System Design'!$F$22,IF('System Design'!$F$8=2,'Hourly Demand and Generation'!K1849*'System Design'!$F$22,IF('System Design'!$F$8=3,'Hourly Demand and Generation'!L1849*'System Design'!$F$22)))</f>
        <v>967.5</v>
      </c>
      <c r="Q1849" s="32">
        <f t="shared" si="401"/>
        <v>0</v>
      </c>
      <c r="R1849" s="32">
        <f t="shared" si="404"/>
        <v>5400</v>
      </c>
      <c r="S1849" s="32">
        <f t="shared" si="405"/>
        <v>0</v>
      </c>
      <c r="T1849" s="32">
        <f t="shared" si="406"/>
        <v>21600</v>
      </c>
      <c r="U1849" s="32">
        <f t="shared" si="407"/>
        <v>0</v>
      </c>
      <c r="V1849" s="32">
        <f t="shared" si="402"/>
        <v>562.5</v>
      </c>
      <c r="W1849" s="32">
        <f t="shared" si="408"/>
        <v>562.5</v>
      </c>
      <c r="X1849" s="32">
        <f t="shared" si="409"/>
        <v>562.5</v>
      </c>
    </row>
    <row r="1850" spans="1:24" x14ac:dyDescent="0.25">
      <c r="A1850" s="2"/>
      <c r="B1850" s="2" t="s">
        <v>4</v>
      </c>
      <c r="C1850" s="2">
        <f t="shared" si="412"/>
        <v>77</v>
      </c>
      <c r="D1850" s="2">
        <f t="shared" si="413"/>
        <v>22</v>
      </c>
      <c r="E1850" s="2">
        <f t="shared" si="403"/>
        <v>1846</v>
      </c>
      <c r="F1850" s="11">
        <v>382.5</v>
      </c>
      <c r="G1850" s="9">
        <v>0</v>
      </c>
      <c r="H1850" s="9">
        <v>0</v>
      </c>
      <c r="I1850" s="9">
        <v>0</v>
      </c>
      <c r="J1850" s="9">
        <v>0.40849999999999997</v>
      </c>
      <c r="K1850" s="9">
        <v>0.40849999999999997</v>
      </c>
      <c r="L1850" s="9">
        <v>0.40849999999999997</v>
      </c>
      <c r="N1850" s="32">
        <f>IF('System Design'!$F$8=1,'Hourly Demand and Generation'!G1850*'System Design'!$F$21,IF('System Design'!$F$8=2,'Hourly Demand and Generation'!H1850*'System Design'!$F$21,IF('System Design'!$F$8=3,'Hourly Demand and Generation'!I1850*'System Design'!$F$21)))</f>
        <v>0</v>
      </c>
      <c r="O1850" s="32">
        <f>IF('System Design'!$F$8=1,'Hourly Demand and Generation'!J1850*'System Design'!$F$22,IF('System Design'!$F$8=2,'Hourly Demand and Generation'!K1850*'System Design'!$F$22,IF('System Design'!$F$8=3,'Hourly Demand and Generation'!L1850*'System Design'!$F$22)))</f>
        <v>1021.2499999999999</v>
      </c>
      <c r="Q1850" s="32">
        <f t="shared" si="401"/>
        <v>0</v>
      </c>
      <c r="R1850" s="32">
        <f t="shared" si="404"/>
        <v>5400</v>
      </c>
      <c r="S1850" s="32">
        <f t="shared" si="405"/>
        <v>0</v>
      </c>
      <c r="T1850" s="32">
        <f t="shared" si="406"/>
        <v>21600</v>
      </c>
      <c r="U1850" s="32">
        <f t="shared" si="407"/>
        <v>0</v>
      </c>
      <c r="V1850" s="32">
        <f t="shared" si="402"/>
        <v>638.74999999999989</v>
      </c>
      <c r="W1850" s="32">
        <f t="shared" si="408"/>
        <v>638.74999999999989</v>
      </c>
      <c r="X1850" s="32">
        <f t="shared" si="409"/>
        <v>638.74999999999989</v>
      </c>
    </row>
    <row r="1851" spans="1:24" x14ac:dyDescent="0.25">
      <c r="A1851" s="2"/>
      <c r="B1851" s="2" t="s">
        <v>4</v>
      </c>
      <c r="C1851" s="2">
        <f t="shared" si="412"/>
        <v>77</v>
      </c>
      <c r="D1851" s="2">
        <f t="shared" si="413"/>
        <v>23</v>
      </c>
      <c r="E1851" s="2">
        <f t="shared" si="403"/>
        <v>1847</v>
      </c>
      <c r="F1851" s="11">
        <v>360</v>
      </c>
      <c r="G1851" s="9">
        <v>0</v>
      </c>
      <c r="H1851" s="9">
        <v>0</v>
      </c>
      <c r="I1851" s="9">
        <v>0</v>
      </c>
      <c r="J1851" s="9">
        <v>0.34399999999999997</v>
      </c>
      <c r="K1851" s="9">
        <v>0.34399999999999997</v>
      </c>
      <c r="L1851" s="9">
        <v>0.34399999999999997</v>
      </c>
      <c r="N1851" s="32">
        <f>IF('System Design'!$F$8=1,'Hourly Demand and Generation'!G1851*'System Design'!$F$21,IF('System Design'!$F$8=2,'Hourly Demand and Generation'!H1851*'System Design'!$F$21,IF('System Design'!$F$8=3,'Hourly Demand and Generation'!I1851*'System Design'!$F$21)))</f>
        <v>0</v>
      </c>
      <c r="O1851" s="32">
        <f>IF('System Design'!$F$8=1,'Hourly Demand and Generation'!J1851*'System Design'!$F$22,IF('System Design'!$F$8=2,'Hourly Demand and Generation'!K1851*'System Design'!$F$22,IF('System Design'!$F$8=3,'Hourly Demand and Generation'!L1851*'System Design'!$F$22)))</f>
        <v>859.99999999999989</v>
      </c>
      <c r="Q1851" s="32">
        <f t="shared" si="401"/>
        <v>0</v>
      </c>
      <c r="R1851" s="32">
        <f t="shared" si="404"/>
        <v>5400</v>
      </c>
      <c r="S1851" s="32">
        <f t="shared" si="405"/>
        <v>0</v>
      </c>
      <c r="T1851" s="32">
        <f t="shared" si="406"/>
        <v>21600</v>
      </c>
      <c r="U1851" s="32">
        <f t="shared" si="407"/>
        <v>0</v>
      </c>
      <c r="V1851" s="32">
        <f t="shared" si="402"/>
        <v>499.99999999999989</v>
      </c>
      <c r="W1851" s="32">
        <f t="shared" si="408"/>
        <v>499.99999999999989</v>
      </c>
      <c r="X1851" s="32">
        <f t="shared" si="409"/>
        <v>499.99999999999989</v>
      </c>
    </row>
    <row r="1852" spans="1:24" x14ac:dyDescent="0.25">
      <c r="A1852" s="2"/>
      <c r="B1852" s="2" t="s">
        <v>4</v>
      </c>
      <c r="C1852" s="2">
        <f t="shared" si="412"/>
        <v>77</v>
      </c>
      <c r="D1852" s="2">
        <f t="shared" si="413"/>
        <v>24</v>
      </c>
      <c r="E1852" s="2">
        <f t="shared" si="403"/>
        <v>1848</v>
      </c>
      <c r="F1852" s="11">
        <v>315</v>
      </c>
      <c r="G1852" s="9">
        <v>0</v>
      </c>
      <c r="H1852" s="9">
        <v>0</v>
      </c>
      <c r="I1852" s="9">
        <v>0</v>
      </c>
      <c r="J1852" s="9">
        <v>0.34399999999999997</v>
      </c>
      <c r="K1852" s="9">
        <v>0.34399999999999997</v>
      </c>
      <c r="L1852" s="9">
        <v>0.34399999999999997</v>
      </c>
      <c r="N1852" s="32">
        <f>IF('System Design'!$F$8=1,'Hourly Demand and Generation'!G1852*'System Design'!$F$21,IF('System Design'!$F$8=2,'Hourly Demand and Generation'!H1852*'System Design'!$F$21,IF('System Design'!$F$8=3,'Hourly Demand and Generation'!I1852*'System Design'!$F$21)))</f>
        <v>0</v>
      </c>
      <c r="O1852" s="32">
        <f>IF('System Design'!$F$8=1,'Hourly Demand and Generation'!J1852*'System Design'!$F$22,IF('System Design'!$F$8=2,'Hourly Demand and Generation'!K1852*'System Design'!$F$22,IF('System Design'!$F$8=3,'Hourly Demand and Generation'!L1852*'System Design'!$F$22)))</f>
        <v>859.99999999999989</v>
      </c>
      <c r="Q1852" s="32">
        <f t="shared" si="401"/>
        <v>0</v>
      </c>
      <c r="R1852" s="32">
        <f t="shared" si="404"/>
        <v>5400</v>
      </c>
      <c r="S1852" s="32">
        <f t="shared" si="405"/>
        <v>0</v>
      </c>
      <c r="T1852" s="32">
        <f t="shared" si="406"/>
        <v>21600</v>
      </c>
      <c r="U1852" s="32">
        <f t="shared" si="407"/>
        <v>0</v>
      </c>
      <c r="V1852" s="32">
        <f t="shared" si="402"/>
        <v>544.99999999999989</v>
      </c>
      <c r="W1852" s="32">
        <f t="shared" si="408"/>
        <v>544.99999999999989</v>
      </c>
      <c r="X1852" s="32">
        <f t="shared" si="409"/>
        <v>544.99999999999989</v>
      </c>
    </row>
    <row r="1853" spans="1:24" x14ac:dyDescent="0.25">
      <c r="A1853" s="2"/>
      <c r="B1853" s="2" t="s">
        <v>4</v>
      </c>
      <c r="C1853" s="2">
        <f>C1852+1</f>
        <v>78</v>
      </c>
      <c r="D1853" s="2">
        <v>1</v>
      </c>
      <c r="E1853" s="2">
        <f t="shared" si="403"/>
        <v>1849</v>
      </c>
      <c r="F1853" s="11">
        <v>270</v>
      </c>
      <c r="G1853" s="9">
        <v>0</v>
      </c>
      <c r="H1853" s="9">
        <v>0</v>
      </c>
      <c r="I1853" s="9">
        <v>0</v>
      </c>
      <c r="J1853" s="9">
        <v>0.32939180164859899</v>
      </c>
      <c r="K1853" s="9">
        <v>0.32939180164859899</v>
      </c>
      <c r="L1853" s="9">
        <v>0.32939180164859899</v>
      </c>
      <c r="N1853" s="32">
        <f>IF('System Design'!$F$8=1,'Hourly Demand and Generation'!G1853*'System Design'!$F$21,IF('System Design'!$F$8=2,'Hourly Demand and Generation'!H1853*'System Design'!$F$21,IF('System Design'!$F$8=3,'Hourly Demand and Generation'!I1853*'System Design'!$F$21)))</f>
        <v>0</v>
      </c>
      <c r="O1853" s="32">
        <f>IF('System Design'!$F$8=1,'Hourly Demand and Generation'!J1853*'System Design'!$F$22,IF('System Design'!$F$8=2,'Hourly Demand and Generation'!K1853*'System Design'!$F$22,IF('System Design'!$F$8=3,'Hourly Demand and Generation'!L1853*'System Design'!$F$22)))</f>
        <v>823.47950412149748</v>
      </c>
      <c r="Q1853" s="32">
        <f t="shared" si="401"/>
        <v>0</v>
      </c>
      <c r="R1853" s="32">
        <f t="shared" si="404"/>
        <v>5400</v>
      </c>
      <c r="S1853" s="32">
        <f t="shared" si="405"/>
        <v>0</v>
      </c>
      <c r="T1853" s="32">
        <f t="shared" si="406"/>
        <v>21600</v>
      </c>
      <c r="U1853" s="32">
        <f t="shared" si="407"/>
        <v>0</v>
      </c>
      <c r="V1853" s="32">
        <f t="shared" si="402"/>
        <v>553.47950412149748</v>
      </c>
      <c r="W1853" s="32">
        <f t="shared" si="408"/>
        <v>553.47950412149748</v>
      </c>
      <c r="X1853" s="32">
        <f t="shared" si="409"/>
        <v>553.47950412149748</v>
      </c>
    </row>
    <row r="1854" spans="1:24" x14ac:dyDescent="0.25">
      <c r="A1854" s="2"/>
      <c r="B1854" s="2" t="s">
        <v>4</v>
      </c>
      <c r="C1854" s="2">
        <f>C1853</f>
        <v>78</v>
      </c>
      <c r="D1854" s="2">
        <f>D1853+1</f>
        <v>2</v>
      </c>
      <c r="E1854" s="2">
        <f t="shared" si="403"/>
        <v>1850</v>
      </c>
      <c r="F1854" s="11">
        <v>247.5</v>
      </c>
      <c r="G1854" s="9">
        <v>0</v>
      </c>
      <c r="H1854" s="9">
        <v>0</v>
      </c>
      <c r="I1854" s="9">
        <v>0</v>
      </c>
      <c r="J1854" s="9">
        <v>0.29645262148373902</v>
      </c>
      <c r="K1854" s="9">
        <v>0.29645262148373902</v>
      </c>
      <c r="L1854" s="9">
        <v>0.29645262148373902</v>
      </c>
      <c r="N1854" s="32">
        <f>IF('System Design'!$F$8=1,'Hourly Demand and Generation'!G1854*'System Design'!$F$21,IF('System Design'!$F$8=2,'Hourly Demand and Generation'!H1854*'System Design'!$F$21,IF('System Design'!$F$8=3,'Hourly Demand and Generation'!I1854*'System Design'!$F$21)))</f>
        <v>0</v>
      </c>
      <c r="O1854" s="32">
        <f>IF('System Design'!$F$8=1,'Hourly Demand and Generation'!J1854*'System Design'!$F$22,IF('System Design'!$F$8=2,'Hourly Demand and Generation'!K1854*'System Design'!$F$22,IF('System Design'!$F$8=3,'Hourly Demand and Generation'!L1854*'System Design'!$F$22)))</f>
        <v>741.1315537093476</v>
      </c>
      <c r="Q1854" s="32">
        <f t="shared" si="401"/>
        <v>0</v>
      </c>
      <c r="R1854" s="32">
        <f t="shared" si="404"/>
        <v>5400</v>
      </c>
      <c r="S1854" s="32">
        <f t="shared" si="405"/>
        <v>0</v>
      </c>
      <c r="T1854" s="32">
        <f t="shared" si="406"/>
        <v>21600</v>
      </c>
      <c r="U1854" s="32">
        <f t="shared" si="407"/>
        <v>0</v>
      </c>
      <c r="V1854" s="32">
        <f t="shared" si="402"/>
        <v>493.6315537093476</v>
      </c>
      <c r="W1854" s="32">
        <f t="shared" si="408"/>
        <v>493.6315537093476</v>
      </c>
      <c r="X1854" s="32">
        <f t="shared" si="409"/>
        <v>493.6315537093476</v>
      </c>
    </row>
    <row r="1855" spans="1:24" x14ac:dyDescent="0.25">
      <c r="A1855" s="2"/>
      <c r="B1855" s="2" t="s">
        <v>4</v>
      </c>
      <c r="C1855" s="2">
        <f t="shared" ref="C1855:C1876" si="414">C1854</f>
        <v>78</v>
      </c>
      <c r="D1855" s="2">
        <f t="shared" ref="D1855:D1876" si="415">D1854+1</f>
        <v>3</v>
      </c>
      <c r="E1855" s="2">
        <f t="shared" si="403"/>
        <v>1851</v>
      </c>
      <c r="F1855" s="11">
        <v>225</v>
      </c>
      <c r="G1855" s="9">
        <v>0</v>
      </c>
      <c r="H1855" s="9">
        <v>0</v>
      </c>
      <c r="I1855" s="9">
        <v>0</v>
      </c>
      <c r="J1855" s="9">
        <v>0.29645262148373902</v>
      </c>
      <c r="K1855" s="9">
        <v>0.29645262148373902</v>
      </c>
      <c r="L1855" s="9">
        <v>0.29645262148373902</v>
      </c>
      <c r="N1855" s="32">
        <f>IF('System Design'!$F$8=1,'Hourly Demand and Generation'!G1855*'System Design'!$F$21,IF('System Design'!$F$8=2,'Hourly Demand and Generation'!H1855*'System Design'!$F$21,IF('System Design'!$F$8=3,'Hourly Demand and Generation'!I1855*'System Design'!$F$21)))</f>
        <v>0</v>
      </c>
      <c r="O1855" s="32">
        <f>IF('System Design'!$F$8=1,'Hourly Demand and Generation'!J1855*'System Design'!$F$22,IF('System Design'!$F$8=2,'Hourly Demand and Generation'!K1855*'System Design'!$F$22,IF('System Design'!$F$8=3,'Hourly Demand and Generation'!L1855*'System Design'!$F$22)))</f>
        <v>741.1315537093476</v>
      </c>
      <c r="Q1855" s="32">
        <f t="shared" si="401"/>
        <v>0</v>
      </c>
      <c r="R1855" s="32">
        <f t="shared" si="404"/>
        <v>5400</v>
      </c>
      <c r="S1855" s="32">
        <f t="shared" si="405"/>
        <v>0</v>
      </c>
      <c r="T1855" s="32">
        <f t="shared" si="406"/>
        <v>21600</v>
      </c>
      <c r="U1855" s="32">
        <f t="shared" si="407"/>
        <v>0</v>
      </c>
      <c r="V1855" s="32">
        <f t="shared" si="402"/>
        <v>516.1315537093476</v>
      </c>
      <c r="W1855" s="32">
        <f t="shared" si="408"/>
        <v>516.1315537093476</v>
      </c>
      <c r="X1855" s="32">
        <f t="shared" si="409"/>
        <v>516.1315537093476</v>
      </c>
    </row>
    <row r="1856" spans="1:24" x14ac:dyDescent="0.25">
      <c r="A1856" s="2"/>
      <c r="B1856" s="2" t="s">
        <v>4</v>
      </c>
      <c r="C1856" s="2">
        <f t="shared" si="414"/>
        <v>78</v>
      </c>
      <c r="D1856" s="2">
        <f t="shared" si="415"/>
        <v>4</v>
      </c>
      <c r="E1856" s="2">
        <f t="shared" si="403"/>
        <v>1852</v>
      </c>
      <c r="F1856" s="11">
        <v>270</v>
      </c>
      <c r="G1856" s="9">
        <v>0</v>
      </c>
      <c r="H1856" s="9">
        <v>0</v>
      </c>
      <c r="I1856" s="9">
        <v>0</v>
      </c>
      <c r="J1856" s="9">
        <v>0.32939180164859899</v>
      </c>
      <c r="K1856" s="9">
        <v>0.32939180164859899</v>
      </c>
      <c r="L1856" s="9">
        <v>0.32939180164859899</v>
      </c>
      <c r="N1856" s="32">
        <f>IF('System Design'!$F$8=1,'Hourly Demand and Generation'!G1856*'System Design'!$F$21,IF('System Design'!$F$8=2,'Hourly Demand and Generation'!H1856*'System Design'!$F$21,IF('System Design'!$F$8=3,'Hourly Demand and Generation'!I1856*'System Design'!$F$21)))</f>
        <v>0</v>
      </c>
      <c r="O1856" s="32">
        <f>IF('System Design'!$F$8=1,'Hourly Demand and Generation'!J1856*'System Design'!$F$22,IF('System Design'!$F$8=2,'Hourly Demand and Generation'!K1856*'System Design'!$F$22,IF('System Design'!$F$8=3,'Hourly Demand and Generation'!L1856*'System Design'!$F$22)))</f>
        <v>823.47950412149748</v>
      </c>
      <c r="Q1856" s="32">
        <f t="shared" si="401"/>
        <v>0</v>
      </c>
      <c r="R1856" s="32">
        <f t="shared" si="404"/>
        <v>5400</v>
      </c>
      <c r="S1856" s="32">
        <f t="shared" si="405"/>
        <v>0</v>
      </c>
      <c r="T1856" s="32">
        <f t="shared" si="406"/>
        <v>21600</v>
      </c>
      <c r="U1856" s="32">
        <f t="shared" si="407"/>
        <v>0</v>
      </c>
      <c r="V1856" s="32">
        <f t="shared" si="402"/>
        <v>553.47950412149748</v>
      </c>
      <c r="W1856" s="32">
        <f t="shared" si="408"/>
        <v>553.47950412149748</v>
      </c>
      <c r="X1856" s="32">
        <f t="shared" si="409"/>
        <v>553.47950412149748</v>
      </c>
    </row>
    <row r="1857" spans="1:24" x14ac:dyDescent="0.25">
      <c r="A1857" s="2"/>
      <c r="B1857" s="2" t="s">
        <v>4</v>
      </c>
      <c r="C1857" s="2">
        <f t="shared" si="414"/>
        <v>78</v>
      </c>
      <c r="D1857" s="2">
        <f t="shared" si="415"/>
        <v>5</v>
      </c>
      <c r="E1857" s="2">
        <f t="shared" si="403"/>
        <v>1853</v>
      </c>
      <c r="F1857" s="11">
        <v>292.5</v>
      </c>
      <c r="G1857" s="9">
        <v>0</v>
      </c>
      <c r="H1857" s="9">
        <v>2.5600000000000001E-2</v>
      </c>
      <c r="I1857" s="9">
        <v>5.1200000000000002E-2</v>
      </c>
      <c r="J1857" s="9">
        <v>0.26351344131887899</v>
      </c>
      <c r="K1857" s="9">
        <v>0.26351344131887899</v>
      </c>
      <c r="L1857" s="9">
        <v>0.26351344131887899</v>
      </c>
      <c r="N1857" s="32">
        <f>IF('System Design'!$F$8=1,'Hourly Demand and Generation'!G1857*'System Design'!$F$21,IF('System Design'!$F$8=2,'Hourly Demand and Generation'!H1857*'System Design'!$F$21,IF('System Design'!$F$8=3,'Hourly Demand and Generation'!I1857*'System Design'!$F$21)))</f>
        <v>25.6</v>
      </c>
      <c r="O1857" s="32">
        <f>IF('System Design'!$F$8=1,'Hourly Demand and Generation'!J1857*'System Design'!$F$22,IF('System Design'!$F$8=2,'Hourly Demand and Generation'!K1857*'System Design'!$F$22,IF('System Design'!$F$8=3,'Hourly Demand and Generation'!L1857*'System Design'!$F$22)))</f>
        <v>658.78360329719749</v>
      </c>
      <c r="Q1857" s="32">
        <f t="shared" si="401"/>
        <v>0</v>
      </c>
      <c r="R1857" s="32">
        <f t="shared" si="404"/>
        <v>5400</v>
      </c>
      <c r="S1857" s="32">
        <f t="shared" si="405"/>
        <v>0</v>
      </c>
      <c r="T1857" s="32">
        <f t="shared" si="406"/>
        <v>21600</v>
      </c>
      <c r="U1857" s="32">
        <f t="shared" si="407"/>
        <v>0</v>
      </c>
      <c r="V1857" s="32">
        <f t="shared" si="402"/>
        <v>391.88360329719751</v>
      </c>
      <c r="W1857" s="32">
        <f t="shared" si="408"/>
        <v>391.88360329719751</v>
      </c>
      <c r="X1857" s="32">
        <f t="shared" si="409"/>
        <v>391.88360329719751</v>
      </c>
    </row>
    <row r="1858" spans="1:24" x14ac:dyDescent="0.25">
      <c r="A1858" s="2"/>
      <c r="B1858" s="2" t="s">
        <v>4</v>
      </c>
      <c r="C1858" s="2">
        <f t="shared" si="414"/>
        <v>78</v>
      </c>
      <c r="D1858" s="2">
        <f t="shared" si="415"/>
        <v>6</v>
      </c>
      <c r="E1858" s="2">
        <f t="shared" si="403"/>
        <v>1854</v>
      </c>
      <c r="F1858" s="11">
        <v>315</v>
      </c>
      <c r="G1858" s="9">
        <v>5.1200000000000002E-2</v>
      </c>
      <c r="H1858" s="9">
        <v>0.08</v>
      </c>
      <c r="I1858" s="9">
        <v>0.10879999999999999</v>
      </c>
      <c r="J1858" s="9">
        <v>0.26351344131887899</v>
      </c>
      <c r="K1858" s="9">
        <v>0.26351344131887899</v>
      </c>
      <c r="L1858" s="9">
        <v>0.26351344131887899</v>
      </c>
      <c r="N1858" s="32">
        <f>IF('System Design'!$F$8=1,'Hourly Demand and Generation'!G1858*'System Design'!$F$21,IF('System Design'!$F$8=2,'Hourly Demand and Generation'!H1858*'System Design'!$F$21,IF('System Design'!$F$8=3,'Hourly Demand and Generation'!I1858*'System Design'!$F$21)))</f>
        <v>54.4</v>
      </c>
      <c r="O1858" s="32">
        <f>IF('System Design'!$F$8=1,'Hourly Demand and Generation'!J1858*'System Design'!$F$22,IF('System Design'!$F$8=2,'Hourly Demand and Generation'!K1858*'System Design'!$F$22,IF('System Design'!$F$8=3,'Hourly Demand and Generation'!L1858*'System Design'!$F$22)))</f>
        <v>658.78360329719749</v>
      </c>
      <c r="Q1858" s="32">
        <f t="shared" si="401"/>
        <v>0</v>
      </c>
      <c r="R1858" s="32">
        <f t="shared" si="404"/>
        <v>5400</v>
      </c>
      <c r="S1858" s="32">
        <f t="shared" si="405"/>
        <v>0</v>
      </c>
      <c r="T1858" s="32">
        <f t="shared" si="406"/>
        <v>21600</v>
      </c>
      <c r="U1858" s="32">
        <f t="shared" si="407"/>
        <v>0</v>
      </c>
      <c r="V1858" s="32">
        <f t="shared" si="402"/>
        <v>398.18360329719746</v>
      </c>
      <c r="W1858" s="32">
        <f t="shared" si="408"/>
        <v>398.18360329719746</v>
      </c>
      <c r="X1858" s="32">
        <f t="shared" si="409"/>
        <v>398.18360329719746</v>
      </c>
    </row>
    <row r="1859" spans="1:24" x14ac:dyDescent="0.25">
      <c r="A1859" s="2"/>
      <c r="B1859" s="2" t="s">
        <v>4</v>
      </c>
      <c r="C1859" s="2">
        <f t="shared" si="414"/>
        <v>78</v>
      </c>
      <c r="D1859" s="2">
        <f t="shared" si="415"/>
        <v>7</v>
      </c>
      <c r="E1859" s="2">
        <f t="shared" si="403"/>
        <v>1855</v>
      </c>
      <c r="F1859" s="11">
        <v>337.5</v>
      </c>
      <c r="G1859" s="9">
        <v>0.10879999999999999</v>
      </c>
      <c r="H1859" s="9">
        <v>0.13439999999999999</v>
      </c>
      <c r="I1859" s="9">
        <v>0.16</v>
      </c>
      <c r="J1859" s="9">
        <v>0.29645262148373902</v>
      </c>
      <c r="K1859" s="9">
        <v>0.29645262148373902</v>
      </c>
      <c r="L1859" s="9">
        <v>0.29645262148373902</v>
      </c>
      <c r="N1859" s="32">
        <f>IF('System Design'!$F$8=1,'Hourly Demand and Generation'!G1859*'System Design'!$F$21,IF('System Design'!$F$8=2,'Hourly Demand and Generation'!H1859*'System Design'!$F$21,IF('System Design'!$F$8=3,'Hourly Demand and Generation'!I1859*'System Design'!$F$21)))</f>
        <v>80</v>
      </c>
      <c r="O1859" s="32">
        <f>IF('System Design'!$F$8=1,'Hourly Demand and Generation'!J1859*'System Design'!$F$22,IF('System Design'!$F$8=2,'Hourly Demand and Generation'!K1859*'System Design'!$F$22,IF('System Design'!$F$8=3,'Hourly Demand and Generation'!L1859*'System Design'!$F$22)))</f>
        <v>741.1315537093476</v>
      </c>
      <c r="Q1859" s="32">
        <f t="shared" si="401"/>
        <v>0</v>
      </c>
      <c r="R1859" s="32">
        <f t="shared" si="404"/>
        <v>5400</v>
      </c>
      <c r="S1859" s="32">
        <f t="shared" si="405"/>
        <v>0</v>
      </c>
      <c r="T1859" s="32">
        <f t="shared" si="406"/>
        <v>21600</v>
      </c>
      <c r="U1859" s="32">
        <f t="shared" si="407"/>
        <v>0</v>
      </c>
      <c r="V1859" s="32">
        <f t="shared" si="402"/>
        <v>483.6315537093476</v>
      </c>
      <c r="W1859" s="32">
        <f t="shared" si="408"/>
        <v>483.6315537093476</v>
      </c>
      <c r="X1859" s="32">
        <f t="shared" si="409"/>
        <v>483.6315537093476</v>
      </c>
    </row>
    <row r="1860" spans="1:24" x14ac:dyDescent="0.25">
      <c r="A1860" s="2"/>
      <c r="B1860" s="2" t="s">
        <v>4</v>
      </c>
      <c r="C1860" s="2">
        <f t="shared" si="414"/>
        <v>78</v>
      </c>
      <c r="D1860" s="2">
        <f t="shared" si="415"/>
        <v>8</v>
      </c>
      <c r="E1860" s="2">
        <f t="shared" si="403"/>
        <v>1856</v>
      </c>
      <c r="F1860" s="11">
        <v>360</v>
      </c>
      <c r="G1860" s="9">
        <v>0.2112</v>
      </c>
      <c r="H1860" s="9">
        <v>0.24</v>
      </c>
      <c r="I1860" s="9">
        <v>0.26879999999999998</v>
      </c>
      <c r="J1860" s="9">
        <v>0.29645262148373902</v>
      </c>
      <c r="K1860" s="9">
        <v>0.29645262148373902</v>
      </c>
      <c r="L1860" s="9">
        <v>0.29645262148373902</v>
      </c>
      <c r="N1860" s="32">
        <f>IF('System Design'!$F$8=1,'Hourly Demand and Generation'!G1860*'System Design'!$F$21,IF('System Design'!$F$8=2,'Hourly Demand and Generation'!H1860*'System Design'!$F$21,IF('System Design'!$F$8=3,'Hourly Demand and Generation'!I1860*'System Design'!$F$21)))</f>
        <v>134.4</v>
      </c>
      <c r="O1860" s="32">
        <f>IF('System Design'!$F$8=1,'Hourly Demand and Generation'!J1860*'System Design'!$F$22,IF('System Design'!$F$8=2,'Hourly Demand and Generation'!K1860*'System Design'!$F$22,IF('System Design'!$F$8=3,'Hourly Demand and Generation'!L1860*'System Design'!$F$22)))</f>
        <v>741.1315537093476</v>
      </c>
      <c r="Q1860" s="32">
        <f t="shared" si="401"/>
        <v>0</v>
      </c>
      <c r="R1860" s="32">
        <f t="shared" si="404"/>
        <v>5400</v>
      </c>
      <c r="S1860" s="32">
        <f t="shared" si="405"/>
        <v>0</v>
      </c>
      <c r="T1860" s="32">
        <f t="shared" si="406"/>
        <v>21600</v>
      </c>
      <c r="U1860" s="32">
        <f t="shared" si="407"/>
        <v>0</v>
      </c>
      <c r="V1860" s="32">
        <f t="shared" si="402"/>
        <v>515.53155370934758</v>
      </c>
      <c r="W1860" s="32">
        <f t="shared" si="408"/>
        <v>515.53155370934758</v>
      </c>
      <c r="X1860" s="32">
        <f t="shared" si="409"/>
        <v>515.53155370934758</v>
      </c>
    </row>
    <row r="1861" spans="1:24" x14ac:dyDescent="0.25">
      <c r="A1861" s="2"/>
      <c r="B1861" s="2" t="s">
        <v>4</v>
      </c>
      <c r="C1861" s="2">
        <f t="shared" si="414"/>
        <v>78</v>
      </c>
      <c r="D1861" s="2">
        <f t="shared" si="415"/>
        <v>9</v>
      </c>
      <c r="E1861" s="2">
        <f t="shared" si="403"/>
        <v>1857</v>
      </c>
      <c r="F1861" s="11">
        <v>360</v>
      </c>
      <c r="G1861" s="9">
        <v>0.32</v>
      </c>
      <c r="H1861" s="9">
        <v>0.34560000000000002</v>
      </c>
      <c r="I1861" s="9">
        <v>0.37119999999999997</v>
      </c>
      <c r="J1861" s="9">
        <v>0.26351344131887899</v>
      </c>
      <c r="K1861" s="9">
        <v>0.26351344131887899</v>
      </c>
      <c r="L1861" s="9">
        <v>0.26351344131887899</v>
      </c>
      <c r="N1861" s="32">
        <f>IF('System Design'!$F$8=1,'Hourly Demand and Generation'!G1861*'System Design'!$F$21,IF('System Design'!$F$8=2,'Hourly Demand and Generation'!H1861*'System Design'!$F$21,IF('System Design'!$F$8=3,'Hourly Demand and Generation'!I1861*'System Design'!$F$21)))</f>
        <v>185.6</v>
      </c>
      <c r="O1861" s="32">
        <f>IF('System Design'!$F$8=1,'Hourly Demand and Generation'!J1861*'System Design'!$F$22,IF('System Design'!$F$8=2,'Hourly Demand and Generation'!K1861*'System Design'!$F$22,IF('System Design'!$F$8=3,'Hourly Demand and Generation'!L1861*'System Design'!$F$22)))</f>
        <v>658.78360329719749</v>
      </c>
      <c r="Q1861" s="32">
        <f t="shared" si="401"/>
        <v>0</v>
      </c>
      <c r="R1861" s="32">
        <f t="shared" si="404"/>
        <v>5400</v>
      </c>
      <c r="S1861" s="32">
        <f t="shared" si="405"/>
        <v>0</v>
      </c>
      <c r="T1861" s="32">
        <f t="shared" si="406"/>
        <v>21600</v>
      </c>
      <c r="U1861" s="32">
        <f t="shared" si="407"/>
        <v>0</v>
      </c>
      <c r="V1861" s="32">
        <f t="shared" si="402"/>
        <v>484.38360329719751</v>
      </c>
      <c r="W1861" s="32">
        <f t="shared" si="408"/>
        <v>484.38360329719751</v>
      </c>
      <c r="X1861" s="32">
        <f t="shared" si="409"/>
        <v>484.38360329719751</v>
      </c>
    </row>
    <row r="1862" spans="1:24" x14ac:dyDescent="0.25">
      <c r="A1862" s="2"/>
      <c r="B1862" s="2" t="s">
        <v>4</v>
      </c>
      <c r="C1862" s="2">
        <f t="shared" si="414"/>
        <v>78</v>
      </c>
      <c r="D1862" s="2">
        <f t="shared" si="415"/>
        <v>10</v>
      </c>
      <c r="E1862" s="2">
        <f t="shared" si="403"/>
        <v>1858</v>
      </c>
      <c r="F1862" s="11">
        <v>351</v>
      </c>
      <c r="G1862" s="9">
        <v>0.42880000000000001</v>
      </c>
      <c r="H1862" s="9">
        <v>0.45440000000000003</v>
      </c>
      <c r="I1862" s="9">
        <v>0.48</v>
      </c>
      <c r="J1862" s="9">
        <v>0.29645262148373902</v>
      </c>
      <c r="K1862" s="9">
        <v>0.29645262148373902</v>
      </c>
      <c r="L1862" s="9">
        <v>0.29645262148373902</v>
      </c>
      <c r="N1862" s="32">
        <f>IF('System Design'!$F$8=1,'Hourly Demand and Generation'!G1862*'System Design'!$F$21,IF('System Design'!$F$8=2,'Hourly Demand and Generation'!H1862*'System Design'!$F$21,IF('System Design'!$F$8=3,'Hourly Demand and Generation'!I1862*'System Design'!$F$21)))</f>
        <v>240</v>
      </c>
      <c r="O1862" s="32">
        <f>IF('System Design'!$F$8=1,'Hourly Demand and Generation'!J1862*'System Design'!$F$22,IF('System Design'!$F$8=2,'Hourly Demand and Generation'!K1862*'System Design'!$F$22,IF('System Design'!$F$8=3,'Hourly Demand and Generation'!L1862*'System Design'!$F$22)))</f>
        <v>741.1315537093476</v>
      </c>
      <c r="Q1862" s="32">
        <f t="shared" ref="Q1862:Q1925" si="416">IF(F1862-N1862-O1862&gt;0,F1862-N1862-O1862,0)</f>
        <v>0</v>
      </c>
      <c r="R1862" s="32">
        <f t="shared" si="404"/>
        <v>5400</v>
      </c>
      <c r="S1862" s="32">
        <f t="shared" si="405"/>
        <v>0</v>
      </c>
      <c r="T1862" s="32">
        <f t="shared" si="406"/>
        <v>21600</v>
      </c>
      <c r="U1862" s="32">
        <f t="shared" si="407"/>
        <v>0</v>
      </c>
      <c r="V1862" s="32">
        <f t="shared" ref="V1862:V1925" si="417">IF(F1862-N1862-O1862&lt;0,N1862+O1862-F1862,0)</f>
        <v>630.1315537093476</v>
      </c>
      <c r="W1862" s="32">
        <f t="shared" si="408"/>
        <v>630.1315537093476</v>
      </c>
      <c r="X1862" s="32">
        <f t="shared" si="409"/>
        <v>630.1315537093476</v>
      </c>
    </row>
    <row r="1863" spans="1:24" x14ac:dyDescent="0.25">
      <c r="A1863" s="2"/>
      <c r="B1863" s="2" t="s">
        <v>4</v>
      </c>
      <c r="C1863" s="2">
        <f t="shared" si="414"/>
        <v>78</v>
      </c>
      <c r="D1863" s="2">
        <f t="shared" si="415"/>
        <v>11</v>
      </c>
      <c r="E1863" s="2">
        <f t="shared" ref="E1863:E1926" si="418">E1862+1</f>
        <v>1859</v>
      </c>
      <c r="F1863" s="11">
        <v>346.5</v>
      </c>
      <c r="G1863" s="9">
        <v>0.53120000000000001</v>
      </c>
      <c r="H1863" s="9">
        <v>0.56000000000000005</v>
      </c>
      <c r="I1863" s="9">
        <v>0.58879999999999999</v>
      </c>
      <c r="J1863" s="9">
        <v>0.26351344131887899</v>
      </c>
      <c r="K1863" s="9">
        <v>0.26351344131887899</v>
      </c>
      <c r="L1863" s="9">
        <v>0.26351344131887899</v>
      </c>
      <c r="N1863" s="32">
        <f>IF('System Design'!$F$8=1,'Hourly Demand and Generation'!G1863*'System Design'!$F$21,IF('System Design'!$F$8=2,'Hourly Demand and Generation'!H1863*'System Design'!$F$21,IF('System Design'!$F$8=3,'Hourly Demand and Generation'!I1863*'System Design'!$F$21)))</f>
        <v>294.39999999999998</v>
      </c>
      <c r="O1863" s="32">
        <f>IF('System Design'!$F$8=1,'Hourly Demand and Generation'!J1863*'System Design'!$F$22,IF('System Design'!$F$8=2,'Hourly Demand and Generation'!K1863*'System Design'!$F$22,IF('System Design'!$F$8=3,'Hourly Demand and Generation'!L1863*'System Design'!$F$22)))</f>
        <v>658.78360329719749</v>
      </c>
      <c r="Q1863" s="32">
        <f t="shared" si="416"/>
        <v>0</v>
      </c>
      <c r="R1863" s="32">
        <f t="shared" ref="R1863:R1926" si="419">IF($Q1863&lt;R1862+$V1863,IF(R1862+$V1863-$Q1863&gt;5400,5400,R1862+$V1863-$Q1863),0)</f>
        <v>5400</v>
      </c>
      <c r="S1863" s="32">
        <f t="shared" ref="S1863:S1926" si="420">IF(R1863&gt;0,0,$Q1863+$V1863-R1862)</f>
        <v>0</v>
      </c>
      <c r="T1863" s="32">
        <f t="shared" ref="T1863:T1926" si="421">IF($Q1863&lt;T1862+$V1863,IF(T1862+$V1863-$Q1863&gt;21600,21600,T1862+$V1863-$Q1863),0)</f>
        <v>21600</v>
      </c>
      <c r="U1863" s="32">
        <f t="shared" ref="U1863:U1926" si="422">IF(T1863&gt;0,0,$Q1863+$V1863-T1862)</f>
        <v>0</v>
      </c>
      <c r="V1863" s="32">
        <f t="shared" si="417"/>
        <v>606.68360329719746</v>
      </c>
      <c r="W1863" s="32">
        <f t="shared" ref="W1863:W1926" si="423">IF(R1863=5400,$V1863-(R1863-R1862),0)</f>
        <v>606.68360329719746</v>
      </c>
      <c r="X1863" s="32">
        <f t="shared" ref="X1863:X1926" si="424">IF(T1863=21600,$V1863-(T1863-T1862),0)</f>
        <v>606.68360329719746</v>
      </c>
    </row>
    <row r="1864" spans="1:24" x14ac:dyDescent="0.25">
      <c r="A1864" s="2"/>
      <c r="B1864" s="2" t="s">
        <v>4</v>
      </c>
      <c r="C1864" s="2">
        <f t="shared" si="414"/>
        <v>78</v>
      </c>
      <c r="D1864" s="2">
        <f t="shared" si="415"/>
        <v>12</v>
      </c>
      <c r="E1864" s="2">
        <f t="shared" si="418"/>
        <v>1860</v>
      </c>
      <c r="F1864" s="11">
        <v>346.5</v>
      </c>
      <c r="G1864" s="9">
        <v>0.64</v>
      </c>
      <c r="H1864" s="9">
        <v>0.64</v>
      </c>
      <c r="I1864" s="9">
        <v>0.64</v>
      </c>
      <c r="J1864" s="9">
        <v>0.24704385123644901</v>
      </c>
      <c r="K1864" s="9">
        <v>0.24704385123644901</v>
      </c>
      <c r="L1864" s="9">
        <v>0.24704385123644901</v>
      </c>
      <c r="N1864" s="32">
        <f>IF('System Design'!$F$8=1,'Hourly Demand and Generation'!G1864*'System Design'!$F$21,IF('System Design'!$F$8=2,'Hourly Demand and Generation'!H1864*'System Design'!$F$21,IF('System Design'!$F$8=3,'Hourly Demand and Generation'!I1864*'System Design'!$F$21)))</f>
        <v>320</v>
      </c>
      <c r="O1864" s="32">
        <f>IF('System Design'!$F$8=1,'Hourly Demand and Generation'!J1864*'System Design'!$F$22,IF('System Design'!$F$8=2,'Hourly Demand and Generation'!K1864*'System Design'!$F$22,IF('System Design'!$F$8=3,'Hourly Demand and Generation'!L1864*'System Design'!$F$22)))</f>
        <v>617.60962809112254</v>
      </c>
      <c r="Q1864" s="32">
        <f t="shared" si="416"/>
        <v>0</v>
      </c>
      <c r="R1864" s="32">
        <f t="shared" si="419"/>
        <v>5400</v>
      </c>
      <c r="S1864" s="32">
        <f t="shared" si="420"/>
        <v>0</v>
      </c>
      <c r="T1864" s="32">
        <f t="shared" si="421"/>
        <v>21600</v>
      </c>
      <c r="U1864" s="32">
        <f t="shared" si="422"/>
        <v>0</v>
      </c>
      <c r="V1864" s="32">
        <f t="shared" si="417"/>
        <v>591.10962809112254</v>
      </c>
      <c r="W1864" s="32">
        <f t="shared" si="423"/>
        <v>591.10962809112254</v>
      </c>
      <c r="X1864" s="32">
        <f t="shared" si="424"/>
        <v>591.10962809112254</v>
      </c>
    </row>
    <row r="1865" spans="1:24" x14ac:dyDescent="0.25">
      <c r="A1865" s="2"/>
      <c r="B1865" s="2" t="s">
        <v>4</v>
      </c>
      <c r="C1865" s="2">
        <f t="shared" si="414"/>
        <v>78</v>
      </c>
      <c r="D1865" s="2">
        <f t="shared" si="415"/>
        <v>13</v>
      </c>
      <c r="E1865" s="2">
        <f t="shared" si="418"/>
        <v>1861</v>
      </c>
      <c r="F1865" s="11">
        <v>360</v>
      </c>
      <c r="G1865" s="9">
        <v>0.53120000000000001</v>
      </c>
      <c r="H1865" s="9">
        <v>0.56000000000000005</v>
      </c>
      <c r="I1865" s="9">
        <v>0.58879999999999999</v>
      </c>
      <c r="J1865" s="9">
        <v>0.26351344131887899</v>
      </c>
      <c r="K1865" s="9">
        <v>0.26351344131887899</v>
      </c>
      <c r="L1865" s="9">
        <v>0.26351344131887899</v>
      </c>
      <c r="N1865" s="32">
        <f>IF('System Design'!$F$8=1,'Hourly Demand and Generation'!G1865*'System Design'!$F$21,IF('System Design'!$F$8=2,'Hourly Demand and Generation'!H1865*'System Design'!$F$21,IF('System Design'!$F$8=3,'Hourly Demand and Generation'!I1865*'System Design'!$F$21)))</f>
        <v>294.39999999999998</v>
      </c>
      <c r="O1865" s="32">
        <f>IF('System Design'!$F$8=1,'Hourly Demand and Generation'!J1865*'System Design'!$F$22,IF('System Design'!$F$8=2,'Hourly Demand and Generation'!K1865*'System Design'!$F$22,IF('System Design'!$F$8=3,'Hourly Demand and Generation'!L1865*'System Design'!$F$22)))</f>
        <v>658.78360329719749</v>
      </c>
      <c r="Q1865" s="32">
        <f t="shared" si="416"/>
        <v>0</v>
      </c>
      <c r="R1865" s="32">
        <f t="shared" si="419"/>
        <v>5400</v>
      </c>
      <c r="S1865" s="32">
        <f t="shared" si="420"/>
        <v>0</v>
      </c>
      <c r="T1865" s="32">
        <f t="shared" si="421"/>
        <v>21600</v>
      </c>
      <c r="U1865" s="32">
        <f t="shared" si="422"/>
        <v>0</v>
      </c>
      <c r="V1865" s="32">
        <f t="shared" si="417"/>
        <v>593.18360329719746</v>
      </c>
      <c r="W1865" s="32">
        <f t="shared" si="423"/>
        <v>593.18360329719746</v>
      </c>
      <c r="X1865" s="32">
        <f t="shared" si="424"/>
        <v>593.18360329719746</v>
      </c>
    </row>
    <row r="1866" spans="1:24" x14ac:dyDescent="0.25">
      <c r="A1866" s="2"/>
      <c r="B1866" s="2" t="s">
        <v>4</v>
      </c>
      <c r="C1866" s="2">
        <f t="shared" si="414"/>
        <v>78</v>
      </c>
      <c r="D1866" s="2">
        <f t="shared" si="415"/>
        <v>14</v>
      </c>
      <c r="E1866" s="2">
        <f t="shared" si="418"/>
        <v>1862</v>
      </c>
      <c r="F1866" s="11">
        <v>360</v>
      </c>
      <c r="G1866" s="9">
        <v>0.42880000000000001</v>
      </c>
      <c r="H1866" s="9">
        <v>0.45440000000000003</v>
      </c>
      <c r="I1866" s="9">
        <v>0.48</v>
      </c>
      <c r="J1866" s="9">
        <v>0.27998303140130898</v>
      </c>
      <c r="K1866" s="9">
        <v>0.27998303140130898</v>
      </c>
      <c r="L1866" s="9">
        <v>0.27998303140130898</v>
      </c>
      <c r="N1866" s="32">
        <f>IF('System Design'!$F$8=1,'Hourly Demand and Generation'!G1866*'System Design'!$F$21,IF('System Design'!$F$8=2,'Hourly Demand and Generation'!H1866*'System Design'!$F$21,IF('System Design'!$F$8=3,'Hourly Demand and Generation'!I1866*'System Design'!$F$21)))</f>
        <v>240</v>
      </c>
      <c r="O1866" s="32">
        <f>IF('System Design'!$F$8=1,'Hourly Demand and Generation'!J1866*'System Design'!$F$22,IF('System Design'!$F$8=2,'Hourly Demand and Generation'!K1866*'System Design'!$F$22,IF('System Design'!$F$8=3,'Hourly Demand and Generation'!L1866*'System Design'!$F$22)))</f>
        <v>699.95757850327243</v>
      </c>
      <c r="Q1866" s="32">
        <f t="shared" si="416"/>
        <v>0</v>
      </c>
      <c r="R1866" s="32">
        <f t="shared" si="419"/>
        <v>5400</v>
      </c>
      <c r="S1866" s="32">
        <f t="shared" si="420"/>
        <v>0</v>
      </c>
      <c r="T1866" s="32">
        <f t="shared" si="421"/>
        <v>21600</v>
      </c>
      <c r="U1866" s="32">
        <f t="shared" si="422"/>
        <v>0</v>
      </c>
      <c r="V1866" s="32">
        <f t="shared" si="417"/>
        <v>579.95757850327243</v>
      </c>
      <c r="W1866" s="32">
        <f t="shared" si="423"/>
        <v>579.95757850327243</v>
      </c>
      <c r="X1866" s="32">
        <f t="shared" si="424"/>
        <v>579.95757850327243</v>
      </c>
    </row>
    <row r="1867" spans="1:24" x14ac:dyDescent="0.25">
      <c r="A1867" s="2"/>
      <c r="B1867" s="2" t="s">
        <v>4</v>
      </c>
      <c r="C1867" s="2">
        <f t="shared" si="414"/>
        <v>78</v>
      </c>
      <c r="D1867" s="2">
        <f t="shared" si="415"/>
        <v>15</v>
      </c>
      <c r="E1867" s="2">
        <f t="shared" si="418"/>
        <v>1863</v>
      </c>
      <c r="F1867" s="11">
        <v>382.5</v>
      </c>
      <c r="G1867" s="9">
        <v>0.32</v>
      </c>
      <c r="H1867" s="9">
        <v>0.34560000000000002</v>
      </c>
      <c r="I1867" s="9">
        <v>0.37119999999999997</v>
      </c>
      <c r="J1867" s="9">
        <v>0.29645262148373902</v>
      </c>
      <c r="K1867" s="9">
        <v>0.29645262148373902</v>
      </c>
      <c r="L1867" s="9">
        <v>0.29645262148373902</v>
      </c>
      <c r="N1867" s="32">
        <f>IF('System Design'!$F$8=1,'Hourly Demand and Generation'!G1867*'System Design'!$F$21,IF('System Design'!$F$8=2,'Hourly Demand and Generation'!H1867*'System Design'!$F$21,IF('System Design'!$F$8=3,'Hourly Demand and Generation'!I1867*'System Design'!$F$21)))</f>
        <v>185.6</v>
      </c>
      <c r="O1867" s="32">
        <f>IF('System Design'!$F$8=1,'Hourly Demand and Generation'!J1867*'System Design'!$F$22,IF('System Design'!$F$8=2,'Hourly Demand and Generation'!K1867*'System Design'!$F$22,IF('System Design'!$F$8=3,'Hourly Demand and Generation'!L1867*'System Design'!$F$22)))</f>
        <v>741.1315537093476</v>
      </c>
      <c r="Q1867" s="32">
        <f t="shared" si="416"/>
        <v>0</v>
      </c>
      <c r="R1867" s="32">
        <f t="shared" si="419"/>
        <v>5400</v>
      </c>
      <c r="S1867" s="32">
        <f t="shared" si="420"/>
        <v>0</v>
      </c>
      <c r="T1867" s="32">
        <f t="shared" si="421"/>
        <v>21600</v>
      </c>
      <c r="U1867" s="32">
        <f t="shared" si="422"/>
        <v>0</v>
      </c>
      <c r="V1867" s="32">
        <f t="shared" si="417"/>
        <v>544.23155370934762</v>
      </c>
      <c r="W1867" s="32">
        <f t="shared" si="423"/>
        <v>544.23155370934762</v>
      </c>
      <c r="X1867" s="32">
        <f t="shared" si="424"/>
        <v>544.23155370934762</v>
      </c>
    </row>
    <row r="1868" spans="1:24" x14ac:dyDescent="0.25">
      <c r="A1868" s="2"/>
      <c r="B1868" s="2" t="s">
        <v>4</v>
      </c>
      <c r="C1868" s="2">
        <f t="shared" si="414"/>
        <v>78</v>
      </c>
      <c r="D1868" s="2">
        <f t="shared" si="415"/>
        <v>16</v>
      </c>
      <c r="E1868" s="2">
        <f t="shared" si="418"/>
        <v>1864</v>
      </c>
      <c r="F1868" s="11">
        <v>405</v>
      </c>
      <c r="G1868" s="9">
        <v>0.2112</v>
      </c>
      <c r="H1868" s="9">
        <v>0.24</v>
      </c>
      <c r="I1868" s="9">
        <v>0.26879999999999998</v>
      </c>
      <c r="J1868" s="9">
        <v>0.29645262148373902</v>
      </c>
      <c r="K1868" s="9">
        <v>0.29645262148373902</v>
      </c>
      <c r="L1868" s="9">
        <v>0.29645262148373902</v>
      </c>
      <c r="N1868" s="32">
        <f>IF('System Design'!$F$8=1,'Hourly Demand and Generation'!G1868*'System Design'!$F$21,IF('System Design'!$F$8=2,'Hourly Demand and Generation'!H1868*'System Design'!$F$21,IF('System Design'!$F$8=3,'Hourly Demand and Generation'!I1868*'System Design'!$F$21)))</f>
        <v>134.4</v>
      </c>
      <c r="O1868" s="32">
        <f>IF('System Design'!$F$8=1,'Hourly Demand and Generation'!J1868*'System Design'!$F$22,IF('System Design'!$F$8=2,'Hourly Demand and Generation'!K1868*'System Design'!$F$22,IF('System Design'!$F$8=3,'Hourly Demand and Generation'!L1868*'System Design'!$F$22)))</f>
        <v>741.1315537093476</v>
      </c>
      <c r="Q1868" s="32">
        <f t="shared" si="416"/>
        <v>0</v>
      </c>
      <c r="R1868" s="32">
        <f t="shared" si="419"/>
        <v>5400</v>
      </c>
      <c r="S1868" s="32">
        <f t="shared" si="420"/>
        <v>0</v>
      </c>
      <c r="T1868" s="32">
        <f t="shared" si="421"/>
        <v>21600</v>
      </c>
      <c r="U1868" s="32">
        <f t="shared" si="422"/>
        <v>0</v>
      </c>
      <c r="V1868" s="32">
        <f t="shared" si="417"/>
        <v>470.53155370934758</v>
      </c>
      <c r="W1868" s="32">
        <f t="shared" si="423"/>
        <v>470.53155370934758</v>
      </c>
      <c r="X1868" s="32">
        <f t="shared" si="424"/>
        <v>470.53155370934758</v>
      </c>
    </row>
    <row r="1869" spans="1:24" x14ac:dyDescent="0.25">
      <c r="A1869" s="2"/>
      <c r="B1869" s="2" t="s">
        <v>4</v>
      </c>
      <c r="C1869" s="2">
        <f t="shared" si="414"/>
        <v>78</v>
      </c>
      <c r="D1869" s="2">
        <f t="shared" si="415"/>
        <v>17</v>
      </c>
      <c r="E1869" s="2">
        <f t="shared" si="418"/>
        <v>1865</v>
      </c>
      <c r="F1869" s="11">
        <v>427.5</v>
      </c>
      <c r="G1869" s="9">
        <v>0.10879999999999999</v>
      </c>
      <c r="H1869" s="9">
        <v>0.13439999999999999</v>
      </c>
      <c r="I1869" s="9">
        <v>0.16</v>
      </c>
      <c r="J1869" s="9">
        <v>0.32939180164859899</v>
      </c>
      <c r="K1869" s="9">
        <v>0.32939180164859899</v>
      </c>
      <c r="L1869" s="9">
        <v>0.32939180164859899</v>
      </c>
      <c r="N1869" s="32">
        <f>IF('System Design'!$F$8=1,'Hourly Demand and Generation'!G1869*'System Design'!$F$21,IF('System Design'!$F$8=2,'Hourly Demand and Generation'!H1869*'System Design'!$F$21,IF('System Design'!$F$8=3,'Hourly Demand and Generation'!I1869*'System Design'!$F$21)))</f>
        <v>80</v>
      </c>
      <c r="O1869" s="32">
        <f>IF('System Design'!$F$8=1,'Hourly Demand and Generation'!J1869*'System Design'!$F$22,IF('System Design'!$F$8=2,'Hourly Demand and Generation'!K1869*'System Design'!$F$22,IF('System Design'!$F$8=3,'Hourly Demand and Generation'!L1869*'System Design'!$F$22)))</f>
        <v>823.47950412149748</v>
      </c>
      <c r="Q1869" s="32">
        <f t="shared" si="416"/>
        <v>0</v>
      </c>
      <c r="R1869" s="32">
        <f t="shared" si="419"/>
        <v>5400</v>
      </c>
      <c r="S1869" s="32">
        <f t="shared" si="420"/>
        <v>0</v>
      </c>
      <c r="T1869" s="32">
        <f t="shared" si="421"/>
        <v>21600</v>
      </c>
      <c r="U1869" s="32">
        <f t="shared" si="422"/>
        <v>0</v>
      </c>
      <c r="V1869" s="32">
        <f t="shared" si="417"/>
        <v>475.97950412149748</v>
      </c>
      <c r="W1869" s="32">
        <f t="shared" si="423"/>
        <v>475.97950412149748</v>
      </c>
      <c r="X1869" s="32">
        <f t="shared" si="424"/>
        <v>475.97950412149748</v>
      </c>
    </row>
    <row r="1870" spans="1:24" x14ac:dyDescent="0.25">
      <c r="A1870" s="2"/>
      <c r="B1870" s="2" t="s">
        <v>4</v>
      </c>
      <c r="C1870" s="2">
        <f t="shared" si="414"/>
        <v>78</v>
      </c>
      <c r="D1870" s="2">
        <f t="shared" si="415"/>
        <v>18</v>
      </c>
      <c r="E1870" s="2">
        <f t="shared" si="418"/>
        <v>1866</v>
      </c>
      <c r="F1870" s="11">
        <v>450</v>
      </c>
      <c r="G1870" s="9">
        <v>5.1200000000000002E-2</v>
      </c>
      <c r="H1870" s="9">
        <v>0.08</v>
      </c>
      <c r="I1870" s="9">
        <v>0.10879999999999999</v>
      </c>
      <c r="J1870" s="9">
        <v>0.31292221156616901</v>
      </c>
      <c r="K1870" s="9">
        <v>0.31292221156616901</v>
      </c>
      <c r="L1870" s="9">
        <v>0.31292221156616901</v>
      </c>
      <c r="N1870" s="32">
        <f>IF('System Design'!$F$8=1,'Hourly Demand and Generation'!G1870*'System Design'!$F$21,IF('System Design'!$F$8=2,'Hourly Demand and Generation'!H1870*'System Design'!$F$21,IF('System Design'!$F$8=3,'Hourly Demand and Generation'!I1870*'System Design'!$F$21)))</f>
        <v>54.4</v>
      </c>
      <c r="O1870" s="32">
        <f>IF('System Design'!$F$8=1,'Hourly Demand and Generation'!J1870*'System Design'!$F$22,IF('System Design'!$F$8=2,'Hourly Demand and Generation'!K1870*'System Design'!$F$22,IF('System Design'!$F$8=3,'Hourly Demand and Generation'!L1870*'System Design'!$F$22)))</f>
        <v>782.30552891542254</v>
      </c>
      <c r="Q1870" s="32">
        <f t="shared" si="416"/>
        <v>0</v>
      </c>
      <c r="R1870" s="32">
        <f t="shared" si="419"/>
        <v>5400</v>
      </c>
      <c r="S1870" s="32">
        <f t="shared" si="420"/>
        <v>0</v>
      </c>
      <c r="T1870" s="32">
        <f t="shared" si="421"/>
        <v>21600</v>
      </c>
      <c r="U1870" s="32">
        <f t="shared" si="422"/>
        <v>0</v>
      </c>
      <c r="V1870" s="32">
        <f t="shared" si="417"/>
        <v>386.70552891542252</v>
      </c>
      <c r="W1870" s="32">
        <f t="shared" si="423"/>
        <v>386.70552891542252</v>
      </c>
      <c r="X1870" s="32">
        <f t="shared" si="424"/>
        <v>386.70552891542252</v>
      </c>
    </row>
    <row r="1871" spans="1:24" x14ac:dyDescent="0.25">
      <c r="A1871" s="2"/>
      <c r="B1871" s="2" t="s">
        <v>4</v>
      </c>
      <c r="C1871" s="2">
        <f t="shared" si="414"/>
        <v>78</v>
      </c>
      <c r="D1871" s="2">
        <f t="shared" si="415"/>
        <v>19</v>
      </c>
      <c r="E1871" s="2">
        <f t="shared" si="418"/>
        <v>1867</v>
      </c>
      <c r="F1871" s="11">
        <v>436.5</v>
      </c>
      <c r="G1871" s="9">
        <v>0</v>
      </c>
      <c r="H1871" s="9">
        <v>2.5600000000000001E-2</v>
      </c>
      <c r="I1871" s="9">
        <v>5.1200000000000002E-2</v>
      </c>
      <c r="J1871" s="9">
        <v>0.29645262148373902</v>
      </c>
      <c r="K1871" s="9">
        <v>0.29645262148373902</v>
      </c>
      <c r="L1871" s="9">
        <v>0.29645262148373902</v>
      </c>
      <c r="N1871" s="32">
        <f>IF('System Design'!$F$8=1,'Hourly Demand and Generation'!G1871*'System Design'!$F$21,IF('System Design'!$F$8=2,'Hourly Demand and Generation'!H1871*'System Design'!$F$21,IF('System Design'!$F$8=3,'Hourly Demand and Generation'!I1871*'System Design'!$F$21)))</f>
        <v>25.6</v>
      </c>
      <c r="O1871" s="32">
        <f>IF('System Design'!$F$8=1,'Hourly Demand and Generation'!J1871*'System Design'!$F$22,IF('System Design'!$F$8=2,'Hourly Demand and Generation'!K1871*'System Design'!$F$22,IF('System Design'!$F$8=3,'Hourly Demand and Generation'!L1871*'System Design'!$F$22)))</f>
        <v>741.1315537093476</v>
      </c>
      <c r="Q1871" s="32">
        <f t="shared" si="416"/>
        <v>0</v>
      </c>
      <c r="R1871" s="32">
        <f t="shared" si="419"/>
        <v>5400</v>
      </c>
      <c r="S1871" s="32">
        <f t="shared" si="420"/>
        <v>0</v>
      </c>
      <c r="T1871" s="32">
        <f t="shared" si="421"/>
        <v>21600</v>
      </c>
      <c r="U1871" s="32">
        <f t="shared" si="422"/>
        <v>0</v>
      </c>
      <c r="V1871" s="32">
        <f t="shared" si="417"/>
        <v>330.23155370934762</v>
      </c>
      <c r="W1871" s="32">
        <f t="shared" si="423"/>
        <v>330.23155370934762</v>
      </c>
      <c r="X1871" s="32">
        <f t="shared" si="424"/>
        <v>330.23155370934762</v>
      </c>
    </row>
    <row r="1872" spans="1:24" x14ac:dyDescent="0.25">
      <c r="A1872" s="2"/>
      <c r="B1872" s="2" t="s">
        <v>4</v>
      </c>
      <c r="C1872" s="2">
        <f t="shared" si="414"/>
        <v>78</v>
      </c>
      <c r="D1872" s="2">
        <f t="shared" si="415"/>
        <v>20</v>
      </c>
      <c r="E1872" s="2">
        <f t="shared" si="418"/>
        <v>1868</v>
      </c>
      <c r="F1872" s="11">
        <v>427.5</v>
      </c>
      <c r="G1872" s="9">
        <v>0</v>
      </c>
      <c r="H1872" s="9">
        <v>0</v>
      </c>
      <c r="I1872" s="9">
        <v>0</v>
      </c>
      <c r="J1872" s="9">
        <v>0.29645262148373902</v>
      </c>
      <c r="K1872" s="9">
        <v>0.29645262148373902</v>
      </c>
      <c r="L1872" s="9">
        <v>0.29645262148373902</v>
      </c>
      <c r="N1872" s="32">
        <f>IF('System Design'!$F$8=1,'Hourly Demand and Generation'!G1872*'System Design'!$F$21,IF('System Design'!$F$8=2,'Hourly Demand and Generation'!H1872*'System Design'!$F$21,IF('System Design'!$F$8=3,'Hourly Demand and Generation'!I1872*'System Design'!$F$21)))</f>
        <v>0</v>
      </c>
      <c r="O1872" s="32">
        <f>IF('System Design'!$F$8=1,'Hourly Demand and Generation'!J1872*'System Design'!$F$22,IF('System Design'!$F$8=2,'Hourly Demand and Generation'!K1872*'System Design'!$F$22,IF('System Design'!$F$8=3,'Hourly Demand and Generation'!L1872*'System Design'!$F$22)))</f>
        <v>741.1315537093476</v>
      </c>
      <c r="Q1872" s="32">
        <f t="shared" si="416"/>
        <v>0</v>
      </c>
      <c r="R1872" s="32">
        <f t="shared" si="419"/>
        <v>5400</v>
      </c>
      <c r="S1872" s="32">
        <f t="shared" si="420"/>
        <v>0</v>
      </c>
      <c r="T1872" s="32">
        <f t="shared" si="421"/>
        <v>21600</v>
      </c>
      <c r="U1872" s="32">
        <f t="shared" si="422"/>
        <v>0</v>
      </c>
      <c r="V1872" s="32">
        <f t="shared" si="417"/>
        <v>313.6315537093476</v>
      </c>
      <c r="W1872" s="32">
        <f t="shared" si="423"/>
        <v>313.6315537093476</v>
      </c>
      <c r="X1872" s="32">
        <f t="shared" si="424"/>
        <v>313.6315537093476</v>
      </c>
    </row>
    <row r="1873" spans="1:24" x14ac:dyDescent="0.25">
      <c r="A1873" s="2"/>
      <c r="B1873" s="2" t="s">
        <v>4</v>
      </c>
      <c r="C1873" s="2">
        <f t="shared" si="414"/>
        <v>78</v>
      </c>
      <c r="D1873" s="2">
        <f t="shared" si="415"/>
        <v>21</v>
      </c>
      <c r="E1873" s="2">
        <f t="shared" si="418"/>
        <v>1869</v>
      </c>
      <c r="F1873" s="11">
        <v>405</v>
      </c>
      <c r="G1873" s="9">
        <v>0</v>
      </c>
      <c r="H1873" s="9">
        <v>0</v>
      </c>
      <c r="I1873" s="9">
        <v>0</v>
      </c>
      <c r="J1873" s="9">
        <v>0.29645262148373902</v>
      </c>
      <c r="K1873" s="9">
        <v>0.29645262148373902</v>
      </c>
      <c r="L1873" s="9">
        <v>0.29645262148373902</v>
      </c>
      <c r="N1873" s="32">
        <f>IF('System Design'!$F$8=1,'Hourly Demand and Generation'!G1873*'System Design'!$F$21,IF('System Design'!$F$8=2,'Hourly Demand and Generation'!H1873*'System Design'!$F$21,IF('System Design'!$F$8=3,'Hourly Demand and Generation'!I1873*'System Design'!$F$21)))</f>
        <v>0</v>
      </c>
      <c r="O1873" s="32">
        <f>IF('System Design'!$F$8=1,'Hourly Demand and Generation'!J1873*'System Design'!$F$22,IF('System Design'!$F$8=2,'Hourly Demand and Generation'!K1873*'System Design'!$F$22,IF('System Design'!$F$8=3,'Hourly Demand and Generation'!L1873*'System Design'!$F$22)))</f>
        <v>741.1315537093476</v>
      </c>
      <c r="Q1873" s="32">
        <f t="shared" si="416"/>
        <v>0</v>
      </c>
      <c r="R1873" s="32">
        <f t="shared" si="419"/>
        <v>5400</v>
      </c>
      <c r="S1873" s="32">
        <f t="shared" si="420"/>
        <v>0</v>
      </c>
      <c r="T1873" s="32">
        <f t="shared" si="421"/>
        <v>21600</v>
      </c>
      <c r="U1873" s="32">
        <f t="shared" si="422"/>
        <v>0</v>
      </c>
      <c r="V1873" s="32">
        <f t="shared" si="417"/>
        <v>336.1315537093476</v>
      </c>
      <c r="W1873" s="32">
        <f t="shared" si="423"/>
        <v>336.1315537093476</v>
      </c>
      <c r="X1873" s="32">
        <f t="shared" si="424"/>
        <v>336.1315537093476</v>
      </c>
    </row>
    <row r="1874" spans="1:24" x14ac:dyDescent="0.25">
      <c r="A1874" s="2"/>
      <c r="B1874" s="2" t="s">
        <v>4</v>
      </c>
      <c r="C1874" s="2">
        <f t="shared" si="414"/>
        <v>78</v>
      </c>
      <c r="D1874" s="2">
        <f t="shared" si="415"/>
        <v>22</v>
      </c>
      <c r="E1874" s="2">
        <f t="shared" si="418"/>
        <v>1870</v>
      </c>
      <c r="F1874" s="11">
        <v>382.5</v>
      </c>
      <c r="G1874" s="9">
        <v>0</v>
      </c>
      <c r="H1874" s="9">
        <v>0</v>
      </c>
      <c r="I1874" s="9">
        <v>0</v>
      </c>
      <c r="J1874" s="9">
        <v>0.31292221156616901</v>
      </c>
      <c r="K1874" s="9">
        <v>0.31292221156616901</v>
      </c>
      <c r="L1874" s="9">
        <v>0.31292221156616901</v>
      </c>
      <c r="N1874" s="32">
        <f>IF('System Design'!$F$8=1,'Hourly Demand and Generation'!G1874*'System Design'!$F$21,IF('System Design'!$F$8=2,'Hourly Demand and Generation'!H1874*'System Design'!$F$21,IF('System Design'!$F$8=3,'Hourly Demand and Generation'!I1874*'System Design'!$F$21)))</f>
        <v>0</v>
      </c>
      <c r="O1874" s="32">
        <f>IF('System Design'!$F$8=1,'Hourly Demand and Generation'!J1874*'System Design'!$F$22,IF('System Design'!$F$8=2,'Hourly Demand and Generation'!K1874*'System Design'!$F$22,IF('System Design'!$F$8=3,'Hourly Demand and Generation'!L1874*'System Design'!$F$22)))</f>
        <v>782.30552891542254</v>
      </c>
      <c r="Q1874" s="32">
        <f t="shared" si="416"/>
        <v>0</v>
      </c>
      <c r="R1874" s="32">
        <f t="shared" si="419"/>
        <v>5400</v>
      </c>
      <c r="S1874" s="32">
        <f t="shared" si="420"/>
        <v>0</v>
      </c>
      <c r="T1874" s="32">
        <f t="shared" si="421"/>
        <v>21600</v>
      </c>
      <c r="U1874" s="32">
        <f t="shared" si="422"/>
        <v>0</v>
      </c>
      <c r="V1874" s="32">
        <f t="shared" si="417"/>
        <v>399.80552891542254</v>
      </c>
      <c r="W1874" s="32">
        <f t="shared" si="423"/>
        <v>399.80552891542254</v>
      </c>
      <c r="X1874" s="32">
        <f t="shared" si="424"/>
        <v>399.80552891542254</v>
      </c>
    </row>
    <row r="1875" spans="1:24" x14ac:dyDescent="0.25">
      <c r="A1875" s="2"/>
      <c r="B1875" s="2" t="s">
        <v>4</v>
      </c>
      <c r="C1875" s="2">
        <f t="shared" si="414"/>
        <v>78</v>
      </c>
      <c r="D1875" s="2">
        <f t="shared" si="415"/>
        <v>23</v>
      </c>
      <c r="E1875" s="2">
        <f t="shared" si="418"/>
        <v>1871</v>
      </c>
      <c r="F1875" s="11">
        <v>360</v>
      </c>
      <c r="G1875" s="9">
        <v>0</v>
      </c>
      <c r="H1875" s="9">
        <v>0</v>
      </c>
      <c r="I1875" s="9">
        <v>0</v>
      </c>
      <c r="J1875" s="9">
        <v>0.26351344131887899</v>
      </c>
      <c r="K1875" s="9">
        <v>0.26351344131887899</v>
      </c>
      <c r="L1875" s="9">
        <v>0.26351344131887899</v>
      </c>
      <c r="N1875" s="32">
        <f>IF('System Design'!$F$8=1,'Hourly Demand and Generation'!G1875*'System Design'!$F$21,IF('System Design'!$F$8=2,'Hourly Demand and Generation'!H1875*'System Design'!$F$21,IF('System Design'!$F$8=3,'Hourly Demand and Generation'!I1875*'System Design'!$F$21)))</f>
        <v>0</v>
      </c>
      <c r="O1875" s="32">
        <f>IF('System Design'!$F$8=1,'Hourly Demand and Generation'!J1875*'System Design'!$F$22,IF('System Design'!$F$8=2,'Hourly Demand and Generation'!K1875*'System Design'!$F$22,IF('System Design'!$F$8=3,'Hourly Demand and Generation'!L1875*'System Design'!$F$22)))</f>
        <v>658.78360329719749</v>
      </c>
      <c r="Q1875" s="32">
        <f t="shared" si="416"/>
        <v>0</v>
      </c>
      <c r="R1875" s="32">
        <f t="shared" si="419"/>
        <v>5400</v>
      </c>
      <c r="S1875" s="32">
        <f t="shared" si="420"/>
        <v>0</v>
      </c>
      <c r="T1875" s="32">
        <f t="shared" si="421"/>
        <v>21600</v>
      </c>
      <c r="U1875" s="32">
        <f t="shared" si="422"/>
        <v>0</v>
      </c>
      <c r="V1875" s="32">
        <f t="shared" si="417"/>
        <v>298.78360329719749</v>
      </c>
      <c r="W1875" s="32">
        <f t="shared" si="423"/>
        <v>298.78360329719749</v>
      </c>
      <c r="X1875" s="32">
        <f t="shared" si="424"/>
        <v>298.78360329719749</v>
      </c>
    </row>
    <row r="1876" spans="1:24" x14ac:dyDescent="0.25">
      <c r="A1876" s="2"/>
      <c r="B1876" s="2" t="s">
        <v>4</v>
      </c>
      <c r="C1876" s="2">
        <f t="shared" si="414"/>
        <v>78</v>
      </c>
      <c r="D1876" s="2">
        <f t="shared" si="415"/>
        <v>24</v>
      </c>
      <c r="E1876" s="2">
        <f t="shared" si="418"/>
        <v>1872</v>
      </c>
      <c r="F1876" s="11">
        <v>315</v>
      </c>
      <c r="G1876" s="9">
        <v>0</v>
      </c>
      <c r="H1876" s="9">
        <v>0</v>
      </c>
      <c r="I1876" s="9">
        <v>0</v>
      </c>
      <c r="J1876" s="9">
        <v>0.26351344131887899</v>
      </c>
      <c r="K1876" s="9">
        <v>0.26351344131887899</v>
      </c>
      <c r="L1876" s="9">
        <v>0.26351344131887899</v>
      </c>
      <c r="N1876" s="32">
        <f>IF('System Design'!$F$8=1,'Hourly Demand and Generation'!G1876*'System Design'!$F$21,IF('System Design'!$F$8=2,'Hourly Demand and Generation'!H1876*'System Design'!$F$21,IF('System Design'!$F$8=3,'Hourly Demand and Generation'!I1876*'System Design'!$F$21)))</f>
        <v>0</v>
      </c>
      <c r="O1876" s="32">
        <f>IF('System Design'!$F$8=1,'Hourly Demand and Generation'!J1876*'System Design'!$F$22,IF('System Design'!$F$8=2,'Hourly Demand and Generation'!K1876*'System Design'!$F$22,IF('System Design'!$F$8=3,'Hourly Demand and Generation'!L1876*'System Design'!$F$22)))</f>
        <v>658.78360329719749</v>
      </c>
      <c r="Q1876" s="32">
        <f t="shared" si="416"/>
        <v>0</v>
      </c>
      <c r="R1876" s="32">
        <f t="shared" si="419"/>
        <v>5400</v>
      </c>
      <c r="S1876" s="32">
        <f t="shared" si="420"/>
        <v>0</v>
      </c>
      <c r="T1876" s="32">
        <f t="shared" si="421"/>
        <v>21600</v>
      </c>
      <c r="U1876" s="32">
        <f t="shared" si="422"/>
        <v>0</v>
      </c>
      <c r="V1876" s="32">
        <f t="shared" si="417"/>
        <v>343.78360329719749</v>
      </c>
      <c r="W1876" s="32">
        <f t="shared" si="423"/>
        <v>343.78360329719749</v>
      </c>
      <c r="X1876" s="32">
        <f t="shared" si="424"/>
        <v>343.78360329719749</v>
      </c>
    </row>
    <row r="1877" spans="1:24" x14ac:dyDescent="0.25">
      <c r="A1877" s="2"/>
      <c r="B1877" s="2" t="s">
        <v>4</v>
      </c>
      <c r="C1877" s="2">
        <f>C1876+1</f>
        <v>79</v>
      </c>
      <c r="D1877" s="2">
        <v>1</v>
      </c>
      <c r="E1877" s="2">
        <f t="shared" si="418"/>
        <v>1873</v>
      </c>
      <c r="F1877" s="11">
        <v>270</v>
      </c>
      <c r="G1877" s="9">
        <v>0</v>
      </c>
      <c r="H1877" s="9">
        <v>0</v>
      </c>
      <c r="I1877" s="9">
        <v>0</v>
      </c>
      <c r="J1877" s="9">
        <v>0.26608675378639401</v>
      </c>
      <c r="K1877" s="9">
        <v>0.26608675378639401</v>
      </c>
      <c r="L1877" s="9">
        <v>0.43</v>
      </c>
      <c r="N1877" s="32">
        <f>IF('System Design'!$F$8=1,'Hourly Demand and Generation'!G1877*'System Design'!$F$21,IF('System Design'!$F$8=2,'Hourly Demand and Generation'!H1877*'System Design'!$F$21,IF('System Design'!$F$8=3,'Hourly Demand and Generation'!I1877*'System Design'!$F$21)))</f>
        <v>0</v>
      </c>
      <c r="O1877" s="32">
        <f>IF('System Design'!$F$8=1,'Hourly Demand and Generation'!J1877*'System Design'!$F$22,IF('System Design'!$F$8=2,'Hourly Demand and Generation'!K1877*'System Design'!$F$22,IF('System Design'!$F$8=3,'Hourly Demand and Generation'!L1877*'System Design'!$F$22)))</f>
        <v>1075</v>
      </c>
      <c r="Q1877" s="32">
        <f t="shared" si="416"/>
        <v>0</v>
      </c>
      <c r="R1877" s="32">
        <f t="shared" si="419"/>
        <v>5400</v>
      </c>
      <c r="S1877" s="32">
        <f t="shared" si="420"/>
        <v>0</v>
      </c>
      <c r="T1877" s="32">
        <f t="shared" si="421"/>
        <v>21600</v>
      </c>
      <c r="U1877" s="32">
        <f t="shared" si="422"/>
        <v>0</v>
      </c>
      <c r="V1877" s="32">
        <f t="shared" si="417"/>
        <v>805</v>
      </c>
      <c r="W1877" s="32">
        <f t="shared" si="423"/>
        <v>805</v>
      </c>
      <c r="X1877" s="32">
        <f t="shared" si="424"/>
        <v>805</v>
      </c>
    </row>
    <row r="1878" spans="1:24" x14ac:dyDescent="0.25">
      <c r="A1878" s="2"/>
      <c r="B1878" s="2" t="s">
        <v>4</v>
      </c>
      <c r="C1878" s="2">
        <f>C1877</f>
        <v>79</v>
      </c>
      <c r="D1878" s="2">
        <f>D1877+1</f>
        <v>2</v>
      </c>
      <c r="E1878" s="2">
        <f t="shared" si="418"/>
        <v>1874</v>
      </c>
      <c r="F1878" s="11">
        <v>247.5</v>
      </c>
      <c r="G1878" s="9">
        <v>0</v>
      </c>
      <c r="H1878" s="9">
        <v>0</v>
      </c>
      <c r="I1878" s="9">
        <v>0</v>
      </c>
      <c r="J1878" s="9">
        <v>0.23947807840775501</v>
      </c>
      <c r="K1878" s="9">
        <v>0.23947807840775501</v>
      </c>
      <c r="L1878" s="9">
        <v>0.38700000000000001</v>
      </c>
      <c r="N1878" s="32">
        <f>IF('System Design'!$F$8=1,'Hourly Demand and Generation'!G1878*'System Design'!$F$21,IF('System Design'!$F$8=2,'Hourly Demand and Generation'!H1878*'System Design'!$F$21,IF('System Design'!$F$8=3,'Hourly Demand and Generation'!I1878*'System Design'!$F$21)))</f>
        <v>0</v>
      </c>
      <c r="O1878" s="32">
        <f>IF('System Design'!$F$8=1,'Hourly Demand and Generation'!J1878*'System Design'!$F$22,IF('System Design'!$F$8=2,'Hourly Demand and Generation'!K1878*'System Design'!$F$22,IF('System Design'!$F$8=3,'Hourly Demand and Generation'!L1878*'System Design'!$F$22)))</f>
        <v>967.5</v>
      </c>
      <c r="Q1878" s="32">
        <f t="shared" si="416"/>
        <v>0</v>
      </c>
      <c r="R1878" s="32">
        <f t="shared" si="419"/>
        <v>5400</v>
      </c>
      <c r="S1878" s="32">
        <f t="shared" si="420"/>
        <v>0</v>
      </c>
      <c r="T1878" s="32">
        <f t="shared" si="421"/>
        <v>21600</v>
      </c>
      <c r="U1878" s="32">
        <f t="shared" si="422"/>
        <v>0</v>
      </c>
      <c r="V1878" s="32">
        <f t="shared" si="417"/>
        <v>720</v>
      </c>
      <c r="W1878" s="32">
        <f t="shared" si="423"/>
        <v>720</v>
      </c>
      <c r="X1878" s="32">
        <f t="shared" si="424"/>
        <v>720</v>
      </c>
    </row>
    <row r="1879" spans="1:24" x14ac:dyDescent="0.25">
      <c r="A1879" s="2"/>
      <c r="B1879" s="2" t="s">
        <v>4</v>
      </c>
      <c r="C1879" s="2">
        <f t="shared" ref="C1879:C1900" si="425">C1878</f>
        <v>79</v>
      </c>
      <c r="D1879" s="2">
        <f t="shared" ref="D1879:D1900" si="426">D1878+1</f>
        <v>3</v>
      </c>
      <c r="E1879" s="2">
        <f t="shared" si="418"/>
        <v>1875</v>
      </c>
      <c r="F1879" s="11">
        <v>225</v>
      </c>
      <c r="G1879" s="9">
        <v>0</v>
      </c>
      <c r="H1879" s="9">
        <v>0</v>
      </c>
      <c r="I1879" s="9">
        <v>0</v>
      </c>
      <c r="J1879" s="9">
        <v>0.23947807840775501</v>
      </c>
      <c r="K1879" s="9">
        <v>0.23947807840775501</v>
      </c>
      <c r="L1879" s="9">
        <v>0.38700000000000001</v>
      </c>
      <c r="N1879" s="32">
        <f>IF('System Design'!$F$8=1,'Hourly Demand and Generation'!G1879*'System Design'!$F$21,IF('System Design'!$F$8=2,'Hourly Demand and Generation'!H1879*'System Design'!$F$21,IF('System Design'!$F$8=3,'Hourly Demand and Generation'!I1879*'System Design'!$F$21)))</f>
        <v>0</v>
      </c>
      <c r="O1879" s="32">
        <f>IF('System Design'!$F$8=1,'Hourly Demand and Generation'!J1879*'System Design'!$F$22,IF('System Design'!$F$8=2,'Hourly Demand and Generation'!K1879*'System Design'!$F$22,IF('System Design'!$F$8=3,'Hourly Demand and Generation'!L1879*'System Design'!$F$22)))</f>
        <v>967.5</v>
      </c>
      <c r="Q1879" s="32">
        <f t="shared" si="416"/>
        <v>0</v>
      </c>
      <c r="R1879" s="32">
        <f t="shared" si="419"/>
        <v>5400</v>
      </c>
      <c r="S1879" s="32">
        <f t="shared" si="420"/>
        <v>0</v>
      </c>
      <c r="T1879" s="32">
        <f t="shared" si="421"/>
        <v>21600</v>
      </c>
      <c r="U1879" s="32">
        <f t="shared" si="422"/>
        <v>0</v>
      </c>
      <c r="V1879" s="32">
        <f t="shared" si="417"/>
        <v>742.5</v>
      </c>
      <c r="W1879" s="32">
        <f t="shared" si="423"/>
        <v>742.5</v>
      </c>
      <c r="X1879" s="32">
        <f t="shared" si="424"/>
        <v>742.5</v>
      </c>
    </row>
    <row r="1880" spans="1:24" x14ac:dyDescent="0.25">
      <c r="A1880" s="2"/>
      <c r="B1880" s="2" t="s">
        <v>4</v>
      </c>
      <c r="C1880" s="2">
        <f t="shared" si="425"/>
        <v>79</v>
      </c>
      <c r="D1880" s="2">
        <f t="shared" si="426"/>
        <v>4</v>
      </c>
      <c r="E1880" s="2">
        <f t="shared" si="418"/>
        <v>1876</v>
      </c>
      <c r="F1880" s="11">
        <v>270</v>
      </c>
      <c r="G1880" s="9">
        <v>0</v>
      </c>
      <c r="H1880" s="9">
        <v>0</v>
      </c>
      <c r="I1880" s="9">
        <v>0</v>
      </c>
      <c r="J1880" s="9">
        <v>0.26608675378639401</v>
      </c>
      <c r="K1880" s="9">
        <v>0.26608675378639401</v>
      </c>
      <c r="L1880" s="9">
        <v>0.43</v>
      </c>
      <c r="N1880" s="32">
        <f>IF('System Design'!$F$8=1,'Hourly Demand and Generation'!G1880*'System Design'!$F$21,IF('System Design'!$F$8=2,'Hourly Demand and Generation'!H1880*'System Design'!$F$21,IF('System Design'!$F$8=3,'Hourly Demand and Generation'!I1880*'System Design'!$F$21)))</f>
        <v>0</v>
      </c>
      <c r="O1880" s="32">
        <f>IF('System Design'!$F$8=1,'Hourly Demand and Generation'!J1880*'System Design'!$F$22,IF('System Design'!$F$8=2,'Hourly Demand and Generation'!K1880*'System Design'!$F$22,IF('System Design'!$F$8=3,'Hourly Demand and Generation'!L1880*'System Design'!$F$22)))</f>
        <v>1075</v>
      </c>
      <c r="Q1880" s="32">
        <f t="shared" si="416"/>
        <v>0</v>
      </c>
      <c r="R1880" s="32">
        <f t="shared" si="419"/>
        <v>5400</v>
      </c>
      <c r="S1880" s="32">
        <f t="shared" si="420"/>
        <v>0</v>
      </c>
      <c r="T1880" s="32">
        <f t="shared" si="421"/>
        <v>21600</v>
      </c>
      <c r="U1880" s="32">
        <f t="shared" si="422"/>
        <v>0</v>
      </c>
      <c r="V1880" s="32">
        <f t="shared" si="417"/>
        <v>805</v>
      </c>
      <c r="W1880" s="32">
        <f t="shared" si="423"/>
        <v>805</v>
      </c>
      <c r="X1880" s="32">
        <f t="shared" si="424"/>
        <v>805</v>
      </c>
    </row>
    <row r="1881" spans="1:24" x14ac:dyDescent="0.25">
      <c r="A1881" s="2"/>
      <c r="B1881" s="2" t="s">
        <v>4</v>
      </c>
      <c r="C1881" s="2">
        <f t="shared" si="425"/>
        <v>79</v>
      </c>
      <c r="D1881" s="2">
        <f t="shared" si="426"/>
        <v>5</v>
      </c>
      <c r="E1881" s="2">
        <f t="shared" si="418"/>
        <v>1877</v>
      </c>
      <c r="F1881" s="11">
        <v>292.5</v>
      </c>
      <c r="G1881" s="9">
        <v>0</v>
      </c>
      <c r="H1881" s="9">
        <v>2.5600000000000001E-2</v>
      </c>
      <c r="I1881" s="9">
        <v>5.1200000000000002E-2</v>
      </c>
      <c r="J1881" s="9">
        <v>0.212869403029115</v>
      </c>
      <c r="K1881" s="9">
        <v>0.212869403029115</v>
      </c>
      <c r="L1881" s="9">
        <v>0.34399999999999997</v>
      </c>
      <c r="N1881" s="32">
        <f>IF('System Design'!$F$8=1,'Hourly Demand and Generation'!G1881*'System Design'!$F$21,IF('System Design'!$F$8=2,'Hourly Demand and Generation'!H1881*'System Design'!$F$21,IF('System Design'!$F$8=3,'Hourly Demand and Generation'!I1881*'System Design'!$F$21)))</f>
        <v>25.6</v>
      </c>
      <c r="O1881" s="32">
        <f>IF('System Design'!$F$8=1,'Hourly Demand and Generation'!J1881*'System Design'!$F$22,IF('System Design'!$F$8=2,'Hourly Demand and Generation'!K1881*'System Design'!$F$22,IF('System Design'!$F$8=3,'Hourly Demand and Generation'!L1881*'System Design'!$F$22)))</f>
        <v>859.99999999999989</v>
      </c>
      <c r="Q1881" s="32">
        <f t="shared" si="416"/>
        <v>0</v>
      </c>
      <c r="R1881" s="32">
        <f t="shared" si="419"/>
        <v>5400</v>
      </c>
      <c r="S1881" s="32">
        <f t="shared" si="420"/>
        <v>0</v>
      </c>
      <c r="T1881" s="32">
        <f t="shared" si="421"/>
        <v>21600</v>
      </c>
      <c r="U1881" s="32">
        <f t="shared" si="422"/>
        <v>0</v>
      </c>
      <c r="V1881" s="32">
        <f t="shared" si="417"/>
        <v>593.09999999999991</v>
      </c>
      <c r="W1881" s="32">
        <f t="shared" si="423"/>
        <v>593.09999999999991</v>
      </c>
      <c r="X1881" s="32">
        <f t="shared" si="424"/>
        <v>593.09999999999991</v>
      </c>
    </row>
    <row r="1882" spans="1:24" x14ac:dyDescent="0.25">
      <c r="A1882" s="2"/>
      <c r="B1882" s="2" t="s">
        <v>4</v>
      </c>
      <c r="C1882" s="2">
        <f t="shared" si="425"/>
        <v>79</v>
      </c>
      <c r="D1882" s="2">
        <f t="shared" si="426"/>
        <v>6</v>
      </c>
      <c r="E1882" s="2">
        <f t="shared" si="418"/>
        <v>1878</v>
      </c>
      <c r="F1882" s="11">
        <v>315</v>
      </c>
      <c r="G1882" s="9">
        <v>5.1200000000000002E-2</v>
      </c>
      <c r="H1882" s="9">
        <v>0.08</v>
      </c>
      <c r="I1882" s="9">
        <v>0.10879999999999999</v>
      </c>
      <c r="J1882" s="9">
        <v>0.212869403029115</v>
      </c>
      <c r="K1882" s="9">
        <v>0.212869403029115</v>
      </c>
      <c r="L1882" s="9">
        <v>0.34399999999999997</v>
      </c>
      <c r="N1882" s="32">
        <f>IF('System Design'!$F$8=1,'Hourly Demand and Generation'!G1882*'System Design'!$F$21,IF('System Design'!$F$8=2,'Hourly Demand and Generation'!H1882*'System Design'!$F$21,IF('System Design'!$F$8=3,'Hourly Demand and Generation'!I1882*'System Design'!$F$21)))</f>
        <v>54.4</v>
      </c>
      <c r="O1882" s="32">
        <f>IF('System Design'!$F$8=1,'Hourly Demand and Generation'!J1882*'System Design'!$F$22,IF('System Design'!$F$8=2,'Hourly Demand and Generation'!K1882*'System Design'!$F$22,IF('System Design'!$F$8=3,'Hourly Demand and Generation'!L1882*'System Design'!$F$22)))</f>
        <v>859.99999999999989</v>
      </c>
      <c r="Q1882" s="32">
        <f t="shared" si="416"/>
        <v>0</v>
      </c>
      <c r="R1882" s="32">
        <f t="shared" si="419"/>
        <v>5400</v>
      </c>
      <c r="S1882" s="32">
        <f t="shared" si="420"/>
        <v>0</v>
      </c>
      <c r="T1882" s="32">
        <f t="shared" si="421"/>
        <v>21600</v>
      </c>
      <c r="U1882" s="32">
        <f t="shared" si="422"/>
        <v>0</v>
      </c>
      <c r="V1882" s="32">
        <f t="shared" si="417"/>
        <v>599.39999999999986</v>
      </c>
      <c r="W1882" s="32">
        <f t="shared" si="423"/>
        <v>599.39999999999986</v>
      </c>
      <c r="X1882" s="32">
        <f t="shared" si="424"/>
        <v>599.39999999999986</v>
      </c>
    </row>
    <row r="1883" spans="1:24" x14ac:dyDescent="0.25">
      <c r="A1883" s="2"/>
      <c r="B1883" s="2" t="s">
        <v>4</v>
      </c>
      <c r="C1883" s="2">
        <f t="shared" si="425"/>
        <v>79</v>
      </c>
      <c r="D1883" s="2">
        <f t="shared" si="426"/>
        <v>7</v>
      </c>
      <c r="E1883" s="2">
        <f t="shared" si="418"/>
        <v>1879</v>
      </c>
      <c r="F1883" s="11">
        <v>337.5</v>
      </c>
      <c r="G1883" s="9">
        <v>0.10879999999999999</v>
      </c>
      <c r="H1883" s="9">
        <v>0.13439999999999999</v>
      </c>
      <c r="I1883" s="9">
        <v>0.16</v>
      </c>
      <c r="J1883" s="9">
        <v>0.23947807840775501</v>
      </c>
      <c r="K1883" s="9">
        <v>0.23947807840775501</v>
      </c>
      <c r="L1883" s="9">
        <v>0.38700000000000001</v>
      </c>
      <c r="N1883" s="32">
        <f>IF('System Design'!$F$8=1,'Hourly Demand and Generation'!G1883*'System Design'!$F$21,IF('System Design'!$F$8=2,'Hourly Demand and Generation'!H1883*'System Design'!$F$21,IF('System Design'!$F$8=3,'Hourly Demand and Generation'!I1883*'System Design'!$F$21)))</f>
        <v>80</v>
      </c>
      <c r="O1883" s="32">
        <f>IF('System Design'!$F$8=1,'Hourly Demand and Generation'!J1883*'System Design'!$F$22,IF('System Design'!$F$8=2,'Hourly Demand and Generation'!K1883*'System Design'!$F$22,IF('System Design'!$F$8=3,'Hourly Demand and Generation'!L1883*'System Design'!$F$22)))</f>
        <v>967.5</v>
      </c>
      <c r="Q1883" s="32">
        <f t="shared" si="416"/>
        <v>0</v>
      </c>
      <c r="R1883" s="32">
        <f t="shared" si="419"/>
        <v>5400</v>
      </c>
      <c r="S1883" s="32">
        <f t="shared" si="420"/>
        <v>0</v>
      </c>
      <c r="T1883" s="32">
        <f t="shared" si="421"/>
        <v>21600</v>
      </c>
      <c r="U1883" s="32">
        <f t="shared" si="422"/>
        <v>0</v>
      </c>
      <c r="V1883" s="32">
        <f t="shared" si="417"/>
        <v>710</v>
      </c>
      <c r="W1883" s="32">
        <f t="shared" si="423"/>
        <v>710</v>
      </c>
      <c r="X1883" s="32">
        <f t="shared" si="424"/>
        <v>710</v>
      </c>
    </row>
    <row r="1884" spans="1:24" x14ac:dyDescent="0.25">
      <c r="A1884" s="2"/>
      <c r="B1884" s="2" t="s">
        <v>4</v>
      </c>
      <c r="C1884" s="2">
        <f t="shared" si="425"/>
        <v>79</v>
      </c>
      <c r="D1884" s="2">
        <f t="shared" si="426"/>
        <v>8</v>
      </c>
      <c r="E1884" s="2">
        <f t="shared" si="418"/>
        <v>1880</v>
      </c>
      <c r="F1884" s="11">
        <v>360</v>
      </c>
      <c r="G1884" s="9">
        <v>0.2112</v>
      </c>
      <c r="H1884" s="9">
        <v>0.24</v>
      </c>
      <c r="I1884" s="9">
        <v>0.26879999999999998</v>
      </c>
      <c r="J1884" s="9">
        <v>0.23947807840775501</v>
      </c>
      <c r="K1884" s="9">
        <v>0.23947807840775501</v>
      </c>
      <c r="L1884" s="9">
        <v>0.38700000000000001</v>
      </c>
      <c r="N1884" s="32">
        <f>IF('System Design'!$F$8=1,'Hourly Demand and Generation'!G1884*'System Design'!$F$21,IF('System Design'!$F$8=2,'Hourly Demand and Generation'!H1884*'System Design'!$F$21,IF('System Design'!$F$8=3,'Hourly Demand and Generation'!I1884*'System Design'!$F$21)))</f>
        <v>134.4</v>
      </c>
      <c r="O1884" s="32">
        <f>IF('System Design'!$F$8=1,'Hourly Demand and Generation'!J1884*'System Design'!$F$22,IF('System Design'!$F$8=2,'Hourly Demand and Generation'!K1884*'System Design'!$F$22,IF('System Design'!$F$8=3,'Hourly Demand and Generation'!L1884*'System Design'!$F$22)))</f>
        <v>967.5</v>
      </c>
      <c r="Q1884" s="32">
        <f t="shared" si="416"/>
        <v>0</v>
      </c>
      <c r="R1884" s="32">
        <f t="shared" si="419"/>
        <v>5400</v>
      </c>
      <c r="S1884" s="32">
        <f t="shared" si="420"/>
        <v>0</v>
      </c>
      <c r="T1884" s="32">
        <f t="shared" si="421"/>
        <v>21600</v>
      </c>
      <c r="U1884" s="32">
        <f t="shared" si="422"/>
        <v>0</v>
      </c>
      <c r="V1884" s="32">
        <f t="shared" si="417"/>
        <v>741.90000000000009</v>
      </c>
      <c r="W1884" s="32">
        <f t="shared" si="423"/>
        <v>741.90000000000009</v>
      </c>
      <c r="X1884" s="32">
        <f t="shared" si="424"/>
        <v>741.90000000000009</v>
      </c>
    </row>
    <row r="1885" spans="1:24" x14ac:dyDescent="0.25">
      <c r="A1885" s="2"/>
      <c r="B1885" s="2" t="s">
        <v>4</v>
      </c>
      <c r="C1885" s="2">
        <f t="shared" si="425"/>
        <v>79</v>
      </c>
      <c r="D1885" s="2">
        <f t="shared" si="426"/>
        <v>9</v>
      </c>
      <c r="E1885" s="2">
        <f t="shared" si="418"/>
        <v>1881</v>
      </c>
      <c r="F1885" s="11">
        <v>360</v>
      </c>
      <c r="G1885" s="9">
        <v>0.32</v>
      </c>
      <c r="H1885" s="9">
        <v>0.34560000000000002</v>
      </c>
      <c r="I1885" s="9">
        <v>0.37119999999999997</v>
      </c>
      <c r="J1885" s="9">
        <v>0.212869403029115</v>
      </c>
      <c r="K1885" s="9">
        <v>0.212869403029115</v>
      </c>
      <c r="L1885" s="9">
        <v>0.34399999999999997</v>
      </c>
      <c r="N1885" s="32">
        <f>IF('System Design'!$F$8=1,'Hourly Demand and Generation'!G1885*'System Design'!$F$21,IF('System Design'!$F$8=2,'Hourly Demand and Generation'!H1885*'System Design'!$F$21,IF('System Design'!$F$8=3,'Hourly Demand and Generation'!I1885*'System Design'!$F$21)))</f>
        <v>185.6</v>
      </c>
      <c r="O1885" s="32">
        <f>IF('System Design'!$F$8=1,'Hourly Demand and Generation'!J1885*'System Design'!$F$22,IF('System Design'!$F$8=2,'Hourly Demand and Generation'!K1885*'System Design'!$F$22,IF('System Design'!$F$8=3,'Hourly Demand and Generation'!L1885*'System Design'!$F$22)))</f>
        <v>859.99999999999989</v>
      </c>
      <c r="Q1885" s="32">
        <f t="shared" si="416"/>
        <v>0</v>
      </c>
      <c r="R1885" s="32">
        <f t="shared" si="419"/>
        <v>5400</v>
      </c>
      <c r="S1885" s="32">
        <f t="shared" si="420"/>
        <v>0</v>
      </c>
      <c r="T1885" s="32">
        <f t="shared" si="421"/>
        <v>21600</v>
      </c>
      <c r="U1885" s="32">
        <f t="shared" si="422"/>
        <v>0</v>
      </c>
      <c r="V1885" s="32">
        <f t="shared" si="417"/>
        <v>685.59999999999991</v>
      </c>
      <c r="W1885" s="32">
        <f t="shared" si="423"/>
        <v>685.59999999999991</v>
      </c>
      <c r="X1885" s="32">
        <f t="shared" si="424"/>
        <v>685.59999999999991</v>
      </c>
    </row>
    <row r="1886" spans="1:24" x14ac:dyDescent="0.25">
      <c r="A1886" s="2"/>
      <c r="B1886" s="2" t="s">
        <v>4</v>
      </c>
      <c r="C1886" s="2">
        <f t="shared" si="425"/>
        <v>79</v>
      </c>
      <c r="D1886" s="2">
        <f t="shared" si="426"/>
        <v>10</v>
      </c>
      <c r="E1886" s="2">
        <f t="shared" si="418"/>
        <v>1882</v>
      </c>
      <c r="F1886" s="11">
        <v>351</v>
      </c>
      <c r="G1886" s="9">
        <v>0.42880000000000001</v>
      </c>
      <c r="H1886" s="9">
        <v>0.45440000000000003</v>
      </c>
      <c r="I1886" s="9">
        <v>0.48</v>
      </c>
      <c r="J1886" s="9">
        <v>0.23947807840775501</v>
      </c>
      <c r="K1886" s="9">
        <v>0.23947807840775501</v>
      </c>
      <c r="L1886" s="9">
        <v>0.38700000000000001</v>
      </c>
      <c r="N1886" s="32">
        <f>IF('System Design'!$F$8=1,'Hourly Demand and Generation'!G1886*'System Design'!$F$21,IF('System Design'!$F$8=2,'Hourly Demand and Generation'!H1886*'System Design'!$F$21,IF('System Design'!$F$8=3,'Hourly Demand and Generation'!I1886*'System Design'!$F$21)))</f>
        <v>240</v>
      </c>
      <c r="O1886" s="32">
        <f>IF('System Design'!$F$8=1,'Hourly Demand and Generation'!J1886*'System Design'!$F$22,IF('System Design'!$F$8=2,'Hourly Demand and Generation'!K1886*'System Design'!$F$22,IF('System Design'!$F$8=3,'Hourly Demand and Generation'!L1886*'System Design'!$F$22)))</f>
        <v>967.5</v>
      </c>
      <c r="Q1886" s="32">
        <f t="shared" si="416"/>
        <v>0</v>
      </c>
      <c r="R1886" s="32">
        <f t="shared" si="419"/>
        <v>5400</v>
      </c>
      <c r="S1886" s="32">
        <f t="shared" si="420"/>
        <v>0</v>
      </c>
      <c r="T1886" s="32">
        <f t="shared" si="421"/>
        <v>21600</v>
      </c>
      <c r="U1886" s="32">
        <f t="shared" si="422"/>
        <v>0</v>
      </c>
      <c r="V1886" s="32">
        <f t="shared" si="417"/>
        <v>856.5</v>
      </c>
      <c r="W1886" s="32">
        <f t="shared" si="423"/>
        <v>856.5</v>
      </c>
      <c r="X1886" s="32">
        <f t="shared" si="424"/>
        <v>856.5</v>
      </c>
    </row>
    <row r="1887" spans="1:24" x14ac:dyDescent="0.25">
      <c r="A1887" s="2"/>
      <c r="B1887" s="2" t="s">
        <v>4</v>
      </c>
      <c r="C1887" s="2">
        <f t="shared" si="425"/>
        <v>79</v>
      </c>
      <c r="D1887" s="2">
        <f t="shared" si="426"/>
        <v>11</v>
      </c>
      <c r="E1887" s="2">
        <f t="shared" si="418"/>
        <v>1883</v>
      </c>
      <c r="F1887" s="11">
        <v>346.5</v>
      </c>
      <c r="G1887" s="9">
        <v>0.53120000000000001</v>
      </c>
      <c r="H1887" s="9">
        <v>0.56000000000000005</v>
      </c>
      <c r="I1887" s="9">
        <v>0.58879999999999999</v>
      </c>
      <c r="J1887" s="9">
        <v>0.212869403029115</v>
      </c>
      <c r="K1887" s="9">
        <v>0.212869403029115</v>
      </c>
      <c r="L1887" s="9">
        <v>0.34399999999999997</v>
      </c>
      <c r="N1887" s="32">
        <f>IF('System Design'!$F$8=1,'Hourly Demand and Generation'!G1887*'System Design'!$F$21,IF('System Design'!$F$8=2,'Hourly Demand and Generation'!H1887*'System Design'!$F$21,IF('System Design'!$F$8=3,'Hourly Demand and Generation'!I1887*'System Design'!$F$21)))</f>
        <v>294.39999999999998</v>
      </c>
      <c r="O1887" s="32">
        <f>IF('System Design'!$F$8=1,'Hourly Demand and Generation'!J1887*'System Design'!$F$22,IF('System Design'!$F$8=2,'Hourly Demand and Generation'!K1887*'System Design'!$F$22,IF('System Design'!$F$8=3,'Hourly Demand and Generation'!L1887*'System Design'!$F$22)))</f>
        <v>859.99999999999989</v>
      </c>
      <c r="Q1887" s="32">
        <f t="shared" si="416"/>
        <v>0</v>
      </c>
      <c r="R1887" s="32">
        <f t="shared" si="419"/>
        <v>5400</v>
      </c>
      <c r="S1887" s="32">
        <f t="shared" si="420"/>
        <v>0</v>
      </c>
      <c r="T1887" s="32">
        <f t="shared" si="421"/>
        <v>21600</v>
      </c>
      <c r="U1887" s="32">
        <f t="shared" si="422"/>
        <v>0</v>
      </c>
      <c r="V1887" s="32">
        <f t="shared" si="417"/>
        <v>807.89999999999986</v>
      </c>
      <c r="W1887" s="32">
        <f t="shared" si="423"/>
        <v>807.89999999999986</v>
      </c>
      <c r="X1887" s="32">
        <f t="shared" si="424"/>
        <v>807.89999999999986</v>
      </c>
    </row>
    <row r="1888" spans="1:24" x14ac:dyDescent="0.25">
      <c r="A1888" s="2"/>
      <c r="B1888" s="2" t="s">
        <v>4</v>
      </c>
      <c r="C1888" s="2">
        <f t="shared" si="425"/>
        <v>79</v>
      </c>
      <c r="D1888" s="2">
        <f t="shared" si="426"/>
        <v>12</v>
      </c>
      <c r="E1888" s="2">
        <f t="shared" si="418"/>
        <v>1884</v>
      </c>
      <c r="F1888" s="11">
        <v>346.5</v>
      </c>
      <c r="G1888" s="9">
        <v>0.64</v>
      </c>
      <c r="H1888" s="9">
        <v>0.64</v>
      </c>
      <c r="I1888" s="9">
        <v>0.64</v>
      </c>
      <c r="J1888" s="9">
        <v>0.19956506533979601</v>
      </c>
      <c r="K1888" s="9">
        <v>0.19956506533979601</v>
      </c>
      <c r="L1888" s="9">
        <v>0.32250000000000001</v>
      </c>
      <c r="N1888" s="32">
        <f>IF('System Design'!$F$8=1,'Hourly Demand and Generation'!G1888*'System Design'!$F$21,IF('System Design'!$F$8=2,'Hourly Demand and Generation'!H1888*'System Design'!$F$21,IF('System Design'!$F$8=3,'Hourly Demand and Generation'!I1888*'System Design'!$F$21)))</f>
        <v>320</v>
      </c>
      <c r="O1888" s="32">
        <f>IF('System Design'!$F$8=1,'Hourly Demand and Generation'!J1888*'System Design'!$F$22,IF('System Design'!$F$8=2,'Hourly Demand and Generation'!K1888*'System Design'!$F$22,IF('System Design'!$F$8=3,'Hourly Demand and Generation'!L1888*'System Design'!$F$22)))</f>
        <v>806.25</v>
      </c>
      <c r="Q1888" s="32">
        <f t="shared" si="416"/>
        <v>0</v>
      </c>
      <c r="R1888" s="32">
        <f t="shared" si="419"/>
        <v>5400</v>
      </c>
      <c r="S1888" s="32">
        <f t="shared" si="420"/>
        <v>0</v>
      </c>
      <c r="T1888" s="32">
        <f t="shared" si="421"/>
        <v>21600</v>
      </c>
      <c r="U1888" s="32">
        <f t="shared" si="422"/>
        <v>0</v>
      </c>
      <c r="V1888" s="32">
        <f t="shared" si="417"/>
        <v>779.75</v>
      </c>
      <c r="W1888" s="32">
        <f t="shared" si="423"/>
        <v>779.75</v>
      </c>
      <c r="X1888" s="32">
        <f t="shared" si="424"/>
        <v>779.75</v>
      </c>
    </row>
    <row r="1889" spans="1:24" x14ac:dyDescent="0.25">
      <c r="A1889" s="2"/>
      <c r="B1889" s="2" t="s">
        <v>4</v>
      </c>
      <c r="C1889" s="2">
        <f t="shared" si="425"/>
        <v>79</v>
      </c>
      <c r="D1889" s="2">
        <f t="shared" si="426"/>
        <v>13</v>
      </c>
      <c r="E1889" s="2">
        <f t="shared" si="418"/>
        <v>1885</v>
      </c>
      <c r="F1889" s="11">
        <v>360</v>
      </c>
      <c r="G1889" s="9">
        <v>0.53120000000000001</v>
      </c>
      <c r="H1889" s="9">
        <v>0.56000000000000005</v>
      </c>
      <c r="I1889" s="9">
        <v>0.58879999999999999</v>
      </c>
      <c r="J1889" s="9">
        <v>0.212869403029115</v>
      </c>
      <c r="K1889" s="9">
        <v>0.212869403029115</v>
      </c>
      <c r="L1889" s="9">
        <v>0.34399999999999997</v>
      </c>
      <c r="N1889" s="32">
        <f>IF('System Design'!$F$8=1,'Hourly Demand and Generation'!G1889*'System Design'!$F$21,IF('System Design'!$F$8=2,'Hourly Demand and Generation'!H1889*'System Design'!$F$21,IF('System Design'!$F$8=3,'Hourly Demand and Generation'!I1889*'System Design'!$F$21)))</f>
        <v>294.39999999999998</v>
      </c>
      <c r="O1889" s="32">
        <f>IF('System Design'!$F$8=1,'Hourly Demand and Generation'!J1889*'System Design'!$F$22,IF('System Design'!$F$8=2,'Hourly Demand and Generation'!K1889*'System Design'!$F$22,IF('System Design'!$F$8=3,'Hourly Demand and Generation'!L1889*'System Design'!$F$22)))</f>
        <v>859.99999999999989</v>
      </c>
      <c r="Q1889" s="32">
        <f t="shared" si="416"/>
        <v>0</v>
      </c>
      <c r="R1889" s="32">
        <f t="shared" si="419"/>
        <v>5400</v>
      </c>
      <c r="S1889" s="32">
        <f t="shared" si="420"/>
        <v>0</v>
      </c>
      <c r="T1889" s="32">
        <f t="shared" si="421"/>
        <v>21600</v>
      </c>
      <c r="U1889" s="32">
        <f t="shared" si="422"/>
        <v>0</v>
      </c>
      <c r="V1889" s="32">
        <f t="shared" si="417"/>
        <v>794.39999999999986</v>
      </c>
      <c r="W1889" s="32">
        <f t="shared" si="423"/>
        <v>794.39999999999986</v>
      </c>
      <c r="X1889" s="32">
        <f t="shared" si="424"/>
        <v>794.39999999999986</v>
      </c>
    </row>
    <row r="1890" spans="1:24" x14ac:dyDescent="0.25">
      <c r="A1890" s="2"/>
      <c r="B1890" s="2" t="s">
        <v>4</v>
      </c>
      <c r="C1890" s="2">
        <f t="shared" si="425"/>
        <v>79</v>
      </c>
      <c r="D1890" s="2">
        <f t="shared" si="426"/>
        <v>14</v>
      </c>
      <c r="E1890" s="2">
        <f t="shared" si="418"/>
        <v>1886</v>
      </c>
      <c r="F1890" s="11">
        <v>360</v>
      </c>
      <c r="G1890" s="9">
        <v>0.42880000000000001</v>
      </c>
      <c r="H1890" s="9">
        <v>0.45440000000000003</v>
      </c>
      <c r="I1890" s="9">
        <v>0.48</v>
      </c>
      <c r="J1890" s="9">
        <v>0.22617374071843499</v>
      </c>
      <c r="K1890" s="9">
        <v>0.22617374071843499</v>
      </c>
      <c r="L1890" s="9">
        <v>0.36549999999999999</v>
      </c>
      <c r="N1890" s="32">
        <f>IF('System Design'!$F$8=1,'Hourly Demand and Generation'!G1890*'System Design'!$F$21,IF('System Design'!$F$8=2,'Hourly Demand and Generation'!H1890*'System Design'!$F$21,IF('System Design'!$F$8=3,'Hourly Demand and Generation'!I1890*'System Design'!$F$21)))</f>
        <v>240</v>
      </c>
      <c r="O1890" s="32">
        <f>IF('System Design'!$F$8=1,'Hourly Demand and Generation'!J1890*'System Design'!$F$22,IF('System Design'!$F$8=2,'Hourly Demand and Generation'!K1890*'System Design'!$F$22,IF('System Design'!$F$8=3,'Hourly Demand and Generation'!L1890*'System Design'!$F$22)))</f>
        <v>913.75</v>
      </c>
      <c r="Q1890" s="32">
        <f t="shared" si="416"/>
        <v>0</v>
      </c>
      <c r="R1890" s="32">
        <f t="shared" si="419"/>
        <v>5400</v>
      </c>
      <c r="S1890" s="32">
        <f t="shared" si="420"/>
        <v>0</v>
      </c>
      <c r="T1890" s="32">
        <f t="shared" si="421"/>
        <v>21600</v>
      </c>
      <c r="U1890" s="32">
        <f t="shared" si="422"/>
        <v>0</v>
      </c>
      <c r="V1890" s="32">
        <f t="shared" si="417"/>
        <v>793.75</v>
      </c>
      <c r="W1890" s="32">
        <f t="shared" si="423"/>
        <v>793.75</v>
      </c>
      <c r="X1890" s="32">
        <f t="shared" si="424"/>
        <v>793.75</v>
      </c>
    </row>
    <row r="1891" spans="1:24" x14ac:dyDescent="0.25">
      <c r="A1891" s="2"/>
      <c r="B1891" s="2" t="s">
        <v>4</v>
      </c>
      <c r="C1891" s="2">
        <f t="shared" si="425"/>
        <v>79</v>
      </c>
      <c r="D1891" s="2">
        <f t="shared" si="426"/>
        <v>15</v>
      </c>
      <c r="E1891" s="2">
        <f t="shared" si="418"/>
        <v>1887</v>
      </c>
      <c r="F1891" s="11">
        <v>382.5</v>
      </c>
      <c r="G1891" s="9">
        <v>0.32</v>
      </c>
      <c r="H1891" s="9">
        <v>0.34560000000000002</v>
      </c>
      <c r="I1891" s="9">
        <v>0.37119999999999997</v>
      </c>
      <c r="J1891" s="9">
        <v>0.23947807840775501</v>
      </c>
      <c r="K1891" s="9">
        <v>0.23947807840775501</v>
      </c>
      <c r="L1891" s="9">
        <v>0.38700000000000001</v>
      </c>
      <c r="N1891" s="32">
        <f>IF('System Design'!$F$8=1,'Hourly Demand and Generation'!G1891*'System Design'!$F$21,IF('System Design'!$F$8=2,'Hourly Demand and Generation'!H1891*'System Design'!$F$21,IF('System Design'!$F$8=3,'Hourly Demand and Generation'!I1891*'System Design'!$F$21)))</f>
        <v>185.6</v>
      </c>
      <c r="O1891" s="32">
        <f>IF('System Design'!$F$8=1,'Hourly Demand and Generation'!J1891*'System Design'!$F$22,IF('System Design'!$F$8=2,'Hourly Demand and Generation'!K1891*'System Design'!$F$22,IF('System Design'!$F$8=3,'Hourly Demand and Generation'!L1891*'System Design'!$F$22)))</f>
        <v>967.5</v>
      </c>
      <c r="Q1891" s="32">
        <f t="shared" si="416"/>
        <v>0</v>
      </c>
      <c r="R1891" s="32">
        <f t="shared" si="419"/>
        <v>5400</v>
      </c>
      <c r="S1891" s="32">
        <f t="shared" si="420"/>
        <v>0</v>
      </c>
      <c r="T1891" s="32">
        <f t="shared" si="421"/>
        <v>21600</v>
      </c>
      <c r="U1891" s="32">
        <f t="shared" si="422"/>
        <v>0</v>
      </c>
      <c r="V1891" s="32">
        <f t="shared" si="417"/>
        <v>770.59999999999991</v>
      </c>
      <c r="W1891" s="32">
        <f t="shared" si="423"/>
        <v>770.59999999999991</v>
      </c>
      <c r="X1891" s="32">
        <f t="shared" si="424"/>
        <v>770.59999999999991</v>
      </c>
    </row>
    <row r="1892" spans="1:24" x14ac:dyDescent="0.25">
      <c r="A1892" s="2"/>
      <c r="B1892" s="2" t="s">
        <v>4</v>
      </c>
      <c r="C1892" s="2">
        <f t="shared" si="425"/>
        <v>79</v>
      </c>
      <c r="D1892" s="2">
        <f t="shared" si="426"/>
        <v>16</v>
      </c>
      <c r="E1892" s="2">
        <f t="shared" si="418"/>
        <v>1888</v>
      </c>
      <c r="F1892" s="11">
        <v>405</v>
      </c>
      <c r="G1892" s="9">
        <v>0.2112</v>
      </c>
      <c r="H1892" s="9">
        <v>0.24</v>
      </c>
      <c r="I1892" s="9">
        <v>0.26879999999999998</v>
      </c>
      <c r="J1892" s="9">
        <v>0.23947807840775501</v>
      </c>
      <c r="K1892" s="9">
        <v>0.23947807840775501</v>
      </c>
      <c r="L1892" s="9">
        <v>0.38700000000000001</v>
      </c>
      <c r="N1892" s="32">
        <f>IF('System Design'!$F$8=1,'Hourly Demand and Generation'!G1892*'System Design'!$F$21,IF('System Design'!$F$8=2,'Hourly Demand and Generation'!H1892*'System Design'!$F$21,IF('System Design'!$F$8=3,'Hourly Demand and Generation'!I1892*'System Design'!$F$21)))</f>
        <v>134.4</v>
      </c>
      <c r="O1892" s="32">
        <f>IF('System Design'!$F$8=1,'Hourly Demand and Generation'!J1892*'System Design'!$F$22,IF('System Design'!$F$8=2,'Hourly Demand and Generation'!K1892*'System Design'!$F$22,IF('System Design'!$F$8=3,'Hourly Demand and Generation'!L1892*'System Design'!$F$22)))</f>
        <v>967.5</v>
      </c>
      <c r="Q1892" s="32">
        <f t="shared" si="416"/>
        <v>0</v>
      </c>
      <c r="R1892" s="32">
        <f t="shared" si="419"/>
        <v>5400</v>
      </c>
      <c r="S1892" s="32">
        <f t="shared" si="420"/>
        <v>0</v>
      </c>
      <c r="T1892" s="32">
        <f t="shared" si="421"/>
        <v>21600</v>
      </c>
      <c r="U1892" s="32">
        <f t="shared" si="422"/>
        <v>0</v>
      </c>
      <c r="V1892" s="32">
        <f t="shared" si="417"/>
        <v>696.90000000000009</v>
      </c>
      <c r="W1892" s="32">
        <f t="shared" si="423"/>
        <v>696.90000000000009</v>
      </c>
      <c r="X1892" s="32">
        <f t="shared" si="424"/>
        <v>696.90000000000009</v>
      </c>
    </row>
    <row r="1893" spans="1:24" x14ac:dyDescent="0.25">
      <c r="A1893" s="2"/>
      <c r="B1893" s="2" t="s">
        <v>4</v>
      </c>
      <c r="C1893" s="2">
        <f t="shared" si="425"/>
        <v>79</v>
      </c>
      <c r="D1893" s="2">
        <f t="shared" si="426"/>
        <v>17</v>
      </c>
      <c r="E1893" s="2">
        <f t="shared" si="418"/>
        <v>1889</v>
      </c>
      <c r="F1893" s="11">
        <v>427.5</v>
      </c>
      <c r="G1893" s="9">
        <v>0.10879999999999999</v>
      </c>
      <c r="H1893" s="9">
        <v>0.13439999999999999</v>
      </c>
      <c r="I1893" s="9">
        <v>0.16</v>
      </c>
      <c r="J1893" s="9">
        <v>0.26608675378639401</v>
      </c>
      <c r="K1893" s="9">
        <v>0.26608675378639401</v>
      </c>
      <c r="L1893" s="9">
        <v>0.43</v>
      </c>
      <c r="N1893" s="32">
        <f>IF('System Design'!$F$8=1,'Hourly Demand and Generation'!G1893*'System Design'!$F$21,IF('System Design'!$F$8=2,'Hourly Demand and Generation'!H1893*'System Design'!$F$21,IF('System Design'!$F$8=3,'Hourly Demand and Generation'!I1893*'System Design'!$F$21)))</f>
        <v>80</v>
      </c>
      <c r="O1893" s="32">
        <f>IF('System Design'!$F$8=1,'Hourly Demand and Generation'!J1893*'System Design'!$F$22,IF('System Design'!$F$8=2,'Hourly Demand and Generation'!K1893*'System Design'!$F$22,IF('System Design'!$F$8=3,'Hourly Demand and Generation'!L1893*'System Design'!$F$22)))</f>
        <v>1075</v>
      </c>
      <c r="Q1893" s="32">
        <f t="shared" si="416"/>
        <v>0</v>
      </c>
      <c r="R1893" s="32">
        <f t="shared" si="419"/>
        <v>5400</v>
      </c>
      <c r="S1893" s="32">
        <f t="shared" si="420"/>
        <v>0</v>
      </c>
      <c r="T1893" s="32">
        <f t="shared" si="421"/>
        <v>21600</v>
      </c>
      <c r="U1893" s="32">
        <f t="shared" si="422"/>
        <v>0</v>
      </c>
      <c r="V1893" s="32">
        <f t="shared" si="417"/>
        <v>727.5</v>
      </c>
      <c r="W1893" s="32">
        <f t="shared" si="423"/>
        <v>727.5</v>
      </c>
      <c r="X1893" s="32">
        <f t="shared" si="424"/>
        <v>727.5</v>
      </c>
    </row>
    <row r="1894" spans="1:24" x14ac:dyDescent="0.25">
      <c r="A1894" s="2"/>
      <c r="B1894" s="2" t="s">
        <v>4</v>
      </c>
      <c r="C1894" s="2">
        <f t="shared" si="425"/>
        <v>79</v>
      </c>
      <c r="D1894" s="2">
        <f t="shared" si="426"/>
        <v>18</v>
      </c>
      <c r="E1894" s="2">
        <f t="shared" si="418"/>
        <v>1890</v>
      </c>
      <c r="F1894" s="11">
        <v>450</v>
      </c>
      <c r="G1894" s="9">
        <v>5.1200000000000002E-2</v>
      </c>
      <c r="H1894" s="9">
        <v>0.08</v>
      </c>
      <c r="I1894" s="9">
        <v>0.10879999999999999</v>
      </c>
      <c r="J1894" s="9">
        <v>0.25278241609707403</v>
      </c>
      <c r="K1894" s="9">
        <v>0.25278241609707403</v>
      </c>
      <c r="L1894" s="9">
        <v>0.40849999999999997</v>
      </c>
      <c r="N1894" s="32">
        <f>IF('System Design'!$F$8=1,'Hourly Demand and Generation'!G1894*'System Design'!$F$21,IF('System Design'!$F$8=2,'Hourly Demand and Generation'!H1894*'System Design'!$F$21,IF('System Design'!$F$8=3,'Hourly Demand and Generation'!I1894*'System Design'!$F$21)))</f>
        <v>54.4</v>
      </c>
      <c r="O1894" s="32">
        <f>IF('System Design'!$F$8=1,'Hourly Demand and Generation'!J1894*'System Design'!$F$22,IF('System Design'!$F$8=2,'Hourly Demand and Generation'!K1894*'System Design'!$F$22,IF('System Design'!$F$8=3,'Hourly Demand and Generation'!L1894*'System Design'!$F$22)))</f>
        <v>1021.2499999999999</v>
      </c>
      <c r="Q1894" s="32">
        <f t="shared" si="416"/>
        <v>0</v>
      </c>
      <c r="R1894" s="32">
        <f t="shared" si="419"/>
        <v>5400</v>
      </c>
      <c r="S1894" s="32">
        <f t="shared" si="420"/>
        <v>0</v>
      </c>
      <c r="T1894" s="32">
        <f t="shared" si="421"/>
        <v>21600</v>
      </c>
      <c r="U1894" s="32">
        <f t="shared" si="422"/>
        <v>0</v>
      </c>
      <c r="V1894" s="32">
        <f t="shared" si="417"/>
        <v>625.64999999999986</v>
      </c>
      <c r="W1894" s="32">
        <f t="shared" si="423"/>
        <v>625.64999999999986</v>
      </c>
      <c r="X1894" s="32">
        <f t="shared" si="424"/>
        <v>625.64999999999986</v>
      </c>
    </row>
    <row r="1895" spans="1:24" x14ac:dyDescent="0.25">
      <c r="A1895" s="2"/>
      <c r="B1895" s="2" t="s">
        <v>4</v>
      </c>
      <c r="C1895" s="2">
        <f t="shared" si="425"/>
        <v>79</v>
      </c>
      <c r="D1895" s="2">
        <f t="shared" si="426"/>
        <v>19</v>
      </c>
      <c r="E1895" s="2">
        <f t="shared" si="418"/>
        <v>1891</v>
      </c>
      <c r="F1895" s="11">
        <v>436.5</v>
      </c>
      <c r="G1895" s="9">
        <v>0</v>
      </c>
      <c r="H1895" s="9">
        <v>2.5600000000000001E-2</v>
      </c>
      <c r="I1895" s="9">
        <v>5.1200000000000002E-2</v>
      </c>
      <c r="J1895" s="9">
        <v>0.23947807840775501</v>
      </c>
      <c r="K1895" s="9">
        <v>0.23947807840775501</v>
      </c>
      <c r="L1895" s="9">
        <v>0.38700000000000001</v>
      </c>
      <c r="N1895" s="32">
        <f>IF('System Design'!$F$8=1,'Hourly Demand and Generation'!G1895*'System Design'!$F$21,IF('System Design'!$F$8=2,'Hourly Demand and Generation'!H1895*'System Design'!$F$21,IF('System Design'!$F$8=3,'Hourly Demand and Generation'!I1895*'System Design'!$F$21)))</f>
        <v>25.6</v>
      </c>
      <c r="O1895" s="32">
        <f>IF('System Design'!$F$8=1,'Hourly Demand and Generation'!J1895*'System Design'!$F$22,IF('System Design'!$F$8=2,'Hourly Demand and Generation'!K1895*'System Design'!$F$22,IF('System Design'!$F$8=3,'Hourly Demand and Generation'!L1895*'System Design'!$F$22)))</f>
        <v>967.5</v>
      </c>
      <c r="Q1895" s="32">
        <f t="shared" si="416"/>
        <v>0</v>
      </c>
      <c r="R1895" s="32">
        <f t="shared" si="419"/>
        <v>5400</v>
      </c>
      <c r="S1895" s="32">
        <f t="shared" si="420"/>
        <v>0</v>
      </c>
      <c r="T1895" s="32">
        <f t="shared" si="421"/>
        <v>21600</v>
      </c>
      <c r="U1895" s="32">
        <f t="shared" si="422"/>
        <v>0</v>
      </c>
      <c r="V1895" s="32">
        <f t="shared" si="417"/>
        <v>556.6</v>
      </c>
      <c r="W1895" s="32">
        <f t="shared" si="423"/>
        <v>556.6</v>
      </c>
      <c r="X1895" s="32">
        <f t="shared" si="424"/>
        <v>556.6</v>
      </c>
    </row>
    <row r="1896" spans="1:24" x14ac:dyDescent="0.25">
      <c r="A1896" s="2"/>
      <c r="B1896" s="2" t="s">
        <v>4</v>
      </c>
      <c r="C1896" s="2">
        <f t="shared" si="425"/>
        <v>79</v>
      </c>
      <c r="D1896" s="2">
        <f t="shared" si="426"/>
        <v>20</v>
      </c>
      <c r="E1896" s="2">
        <f t="shared" si="418"/>
        <v>1892</v>
      </c>
      <c r="F1896" s="11">
        <v>427.5</v>
      </c>
      <c r="G1896" s="9">
        <v>0</v>
      </c>
      <c r="H1896" s="9">
        <v>0</v>
      </c>
      <c r="I1896" s="9">
        <v>0</v>
      </c>
      <c r="J1896" s="9">
        <v>0.23947807840775501</v>
      </c>
      <c r="K1896" s="9">
        <v>0.23947807840775501</v>
      </c>
      <c r="L1896" s="9">
        <v>0.38700000000000001</v>
      </c>
      <c r="N1896" s="32">
        <f>IF('System Design'!$F$8=1,'Hourly Demand and Generation'!G1896*'System Design'!$F$21,IF('System Design'!$F$8=2,'Hourly Demand and Generation'!H1896*'System Design'!$F$21,IF('System Design'!$F$8=3,'Hourly Demand and Generation'!I1896*'System Design'!$F$21)))</f>
        <v>0</v>
      </c>
      <c r="O1896" s="32">
        <f>IF('System Design'!$F$8=1,'Hourly Demand and Generation'!J1896*'System Design'!$F$22,IF('System Design'!$F$8=2,'Hourly Demand and Generation'!K1896*'System Design'!$F$22,IF('System Design'!$F$8=3,'Hourly Demand and Generation'!L1896*'System Design'!$F$22)))</f>
        <v>967.5</v>
      </c>
      <c r="Q1896" s="32">
        <f t="shared" si="416"/>
        <v>0</v>
      </c>
      <c r="R1896" s="32">
        <f t="shared" si="419"/>
        <v>5400</v>
      </c>
      <c r="S1896" s="32">
        <f t="shared" si="420"/>
        <v>0</v>
      </c>
      <c r="T1896" s="32">
        <f t="shared" si="421"/>
        <v>21600</v>
      </c>
      <c r="U1896" s="32">
        <f t="shared" si="422"/>
        <v>0</v>
      </c>
      <c r="V1896" s="32">
        <f t="shared" si="417"/>
        <v>540</v>
      </c>
      <c r="W1896" s="32">
        <f t="shared" si="423"/>
        <v>540</v>
      </c>
      <c r="X1896" s="32">
        <f t="shared" si="424"/>
        <v>540</v>
      </c>
    </row>
    <row r="1897" spans="1:24" x14ac:dyDescent="0.25">
      <c r="A1897" s="2"/>
      <c r="B1897" s="2" t="s">
        <v>4</v>
      </c>
      <c r="C1897" s="2">
        <f t="shared" si="425"/>
        <v>79</v>
      </c>
      <c r="D1897" s="2">
        <f t="shared" si="426"/>
        <v>21</v>
      </c>
      <c r="E1897" s="2">
        <f t="shared" si="418"/>
        <v>1893</v>
      </c>
      <c r="F1897" s="11">
        <v>405</v>
      </c>
      <c r="G1897" s="9">
        <v>0</v>
      </c>
      <c r="H1897" s="9">
        <v>0</v>
      </c>
      <c r="I1897" s="9">
        <v>0</v>
      </c>
      <c r="J1897" s="9">
        <v>0.23947807840775501</v>
      </c>
      <c r="K1897" s="9">
        <v>0.23947807840775501</v>
      </c>
      <c r="L1897" s="9">
        <v>0.38700000000000001</v>
      </c>
      <c r="N1897" s="32">
        <f>IF('System Design'!$F$8=1,'Hourly Demand and Generation'!G1897*'System Design'!$F$21,IF('System Design'!$F$8=2,'Hourly Demand and Generation'!H1897*'System Design'!$F$21,IF('System Design'!$F$8=3,'Hourly Demand and Generation'!I1897*'System Design'!$F$21)))</f>
        <v>0</v>
      </c>
      <c r="O1897" s="32">
        <f>IF('System Design'!$F$8=1,'Hourly Demand and Generation'!J1897*'System Design'!$F$22,IF('System Design'!$F$8=2,'Hourly Demand and Generation'!K1897*'System Design'!$F$22,IF('System Design'!$F$8=3,'Hourly Demand and Generation'!L1897*'System Design'!$F$22)))</f>
        <v>967.5</v>
      </c>
      <c r="Q1897" s="32">
        <f t="shared" si="416"/>
        <v>0</v>
      </c>
      <c r="R1897" s="32">
        <f t="shared" si="419"/>
        <v>5400</v>
      </c>
      <c r="S1897" s="32">
        <f t="shared" si="420"/>
        <v>0</v>
      </c>
      <c r="T1897" s="32">
        <f t="shared" si="421"/>
        <v>21600</v>
      </c>
      <c r="U1897" s="32">
        <f t="shared" si="422"/>
        <v>0</v>
      </c>
      <c r="V1897" s="32">
        <f t="shared" si="417"/>
        <v>562.5</v>
      </c>
      <c r="W1897" s="32">
        <f t="shared" si="423"/>
        <v>562.5</v>
      </c>
      <c r="X1897" s="32">
        <f t="shared" si="424"/>
        <v>562.5</v>
      </c>
    </row>
    <row r="1898" spans="1:24" x14ac:dyDescent="0.25">
      <c r="A1898" s="2"/>
      <c r="B1898" s="2" t="s">
        <v>4</v>
      </c>
      <c r="C1898" s="2">
        <f t="shared" si="425"/>
        <v>79</v>
      </c>
      <c r="D1898" s="2">
        <f t="shared" si="426"/>
        <v>22</v>
      </c>
      <c r="E1898" s="2">
        <f t="shared" si="418"/>
        <v>1894</v>
      </c>
      <c r="F1898" s="11">
        <v>382.5</v>
      </c>
      <c r="G1898" s="9">
        <v>0</v>
      </c>
      <c r="H1898" s="9">
        <v>0</v>
      </c>
      <c r="I1898" s="9">
        <v>0</v>
      </c>
      <c r="J1898" s="9">
        <v>0.25278241609707403</v>
      </c>
      <c r="K1898" s="9">
        <v>0.25278241609707403</v>
      </c>
      <c r="L1898" s="9">
        <v>0.40849999999999997</v>
      </c>
      <c r="N1898" s="32">
        <f>IF('System Design'!$F$8=1,'Hourly Demand and Generation'!G1898*'System Design'!$F$21,IF('System Design'!$F$8=2,'Hourly Demand and Generation'!H1898*'System Design'!$F$21,IF('System Design'!$F$8=3,'Hourly Demand and Generation'!I1898*'System Design'!$F$21)))</f>
        <v>0</v>
      </c>
      <c r="O1898" s="32">
        <f>IF('System Design'!$F$8=1,'Hourly Demand and Generation'!J1898*'System Design'!$F$22,IF('System Design'!$F$8=2,'Hourly Demand and Generation'!K1898*'System Design'!$F$22,IF('System Design'!$F$8=3,'Hourly Demand and Generation'!L1898*'System Design'!$F$22)))</f>
        <v>1021.2499999999999</v>
      </c>
      <c r="Q1898" s="32">
        <f t="shared" si="416"/>
        <v>0</v>
      </c>
      <c r="R1898" s="32">
        <f t="shared" si="419"/>
        <v>5400</v>
      </c>
      <c r="S1898" s="32">
        <f t="shared" si="420"/>
        <v>0</v>
      </c>
      <c r="T1898" s="32">
        <f t="shared" si="421"/>
        <v>21600</v>
      </c>
      <c r="U1898" s="32">
        <f t="shared" si="422"/>
        <v>0</v>
      </c>
      <c r="V1898" s="32">
        <f t="shared" si="417"/>
        <v>638.74999999999989</v>
      </c>
      <c r="W1898" s="32">
        <f t="shared" si="423"/>
        <v>638.74999999999989</v>
      </c>
      <c r="X1898" s="32">
        <f t="shared" si="424"/>
        <v>638.74999999999989</v>
      </c>
    </row>
    <row r="1899" spans="1:24" x14ac:dyDescent="0.25">
      <c r="A1899" s="2"/>
      <c r="B1899" s="2" t="s">
        <v>4</v>
      </c>
      <c r="C1899" s="2">
        <f t="shared" si="425"/>
        <v>79</v>
      </c>
      <c r="D1899" s="2">
        <f t="shared" si="426"/>
        <v>23</v>
      </c>
      <c r="E1899" s="2">
        <f t="shared" si="418"/>
        <v>1895</v>
      </c>
      <c r="F1899" s="11">
        <v>360</v>
      </c>
      <c r="G1899" s="9">
        <v>0</v>
      </c>
      <c r="H1899" s="9">
        <v>0</v>
      </c>
      <c r="I1899" s="9">
        <v>0</v>
      </c>
      <c r="J1899" s="9">
        <v>0.212869403029115</v>
      </c>
      <c r="K1899" s="9">
        <v>0.212869403029115</v>
      </c>
      <c r="L1899" s="9">
        <v>0.34399999999999997</v>
      </c>
      <c r="N1899" s="32">
        <f>IF('System Design'!$F$8=1,'Hourly Demand and Generation'!G1899*'System Design'!$F$21,IF('System Design'!$F$8=2,'Hourly Demand and Generation'!H1899*'System Design'!$F$21,IF('System Design'!$F$8=3,'Hourly Demand and Generation'!I1899*'System Design'!$F$21)))</f>
        <v>0</v>
      </c>
      <c r="O1899" s="32">
        <f>IF('System Design'!$F$8=1,'Hourly Demand and Generation'!J1899*'System Design'!$F$22,IF('System Design'!$F$8=2,'Hourly Demand and Generation'!K1899*'System Design'!$F$22,IF('System Design'!$F$8=3,'Hourly Demand and Generation'!L1899*'System Design'!$F$22)))</f>
        <v>859.99999999999989</v>
      </c>
      <c r="Q1899" s="32">
        <f t="shared" si="416"/>
        <v>0</v>
      </c>
      <c r="R1899" s="32">
        <f t="shared" si="419"/>
        <v>5400</v>
      </c>
      <c r="S1899" s="32">
        <f t="shared" si="420"/>
        <v>0</v>
      </c>
      <c r="T1899" s="32">
        <f t="shared" si="421"/>
        <v>21600</v>
      </c>
      <c r="U1899" s="32">
        <f t="shared" si="422"/>
        <v>0</v>
      </c>
      <c r="V1899" s="32">
        <f t="shared" si="417"/>
        <v>499.99999999999989</v>
      </c>
      <c r="W1899" s="32">
        <f t="shared" si="423"/>
        <v>499.99999999999989</v>
      </c>
      <c r="X1899" s="32">
        <f t="shared" si="424"/>
        <v>499.99999999999989</v>
      </c>
    </row>
    <row r="1900" spans="1:24" x14ac:dyDescent="0.25">
      <c r="A1900" s="2"/>
      <c r="B1900" s="2" t="s">
        <v>4</v>
      </c>
      <c r="C1900" s="2">
        <f t="shared" si="425"/>
        <v>79</v>
      </c>
      <c r="D1900" s="2">
        <f t="shared" si="426"/>
        <v>24</v>
      </c>
      <c r="E1900" s="2">
        <f t="shared" si="418"/>
        <v>1896</v>
      </c>
      <c r="F1900" s="11">
        <v>315</v>
      </c>
      <c r="G1900" s="9">
        <v>0</v>
      </c>
      <c r="H1900" s="9">
        <v>0</v>
      </c>
      <c r="I1900" s="9">
        <v>0</v>
      </c>
      <c r="J1900" s="9">
        <v>0.212869403029115</v>
      </c>
      <c r="K1900" s="9">
        <v>0.212869403029115</v>
      </c>
      <c r="L1900" s="9">
        <v>0.34399999999999997</v>
      </c>
      <c r="N1900" s="32">
        <f>IF('System Design'!$F$8=1,'Hourly Demand and Generation'!G1900*'System Design'!$F$21,IF('System Design'!$F$8=2,'Hourly Demand and Generation'!H1900*'System Design'!$F$21,IF('System Design'!$F$8=3,'Hourly Demand and Generation'!I1900*'System Design'!$F$21)))</f>
        <v>0</v>
      </c>
      <c r="O1900" s="32">
        <f>IF('System Design'!$F$8=1,'Hourly Demand and Generation'!J1900*'System Design'!$F$22,IF('System Design'!$F$8=2,'Hourly Demand and Generation'!K1900*'System Design'!$F$22,IF('System Design'!$F$8=3,'Hourly Demand and Generation'!L1900*'System Design'!$F$22)))</f>
        <v>859.99999999999989</v>
      </c>
      <c r="Q1900" s="32">
        <f t="shared" si="416"/>
        <v>0</v>
      </c>
      <c r="R1900" s="32">
        <f t="shared" si="419"/>
        <v>5400</v>
      </c>
      <c r="S1900" s="32">
        <f t="shared" si="420"/>
        <v>0</v>
      </c>
      <c r="T1900" s="32">
        <f t="shared" si="421"/>
        <v>21600</v>
      </c>
      <c r="U1900" s="32">
        <f t="shared" si="422"/>
        <v>0</v>
      </c>
      <c r="V1900" s="32">
        <f t="shared" si="417"/>
        <v>544.99999999999989</v>
      </c>
      <c r="W1900" s="32">
        <f t="shared" si="423"/>
        <v>544.99999999999989</v>
      </c>
      <c r="X1900" s="32">
        <f t="shared" si="424"/>
        <v>544.99999999999989</v>
      </c>
    </row>
    <row r="1901" spans="1:24" x14ac:dyDescent="0.25">
      <c r="A1901" s="2"/>
      <c r="B1901" s="2" t="s">
        <v>4</v>
      </c>
      <c r="C1901" s="2">
        <f>C1900+1</f>
        <v>80</v>
      </c>
      <c r="D1901" s="2">
        <v>1</v>
      </c>
      <c r="E1901" s="2">
        <f t="shared" si="418"/>
        <v>1897</v>
      </c>
      <c r="F1901" s="11">
        <v>270</v>
      </c>
      <c r="G1901" s="9">
        <v>0</v>
      </c>
      <c r="H1901" s="9">
        <v>0</v>
      </c>
      <c r="I1901" s="9">
        <v>0</v>
      </c>
      <c r="J1901" s="9">
        <v>0.43</v>
      </c>
      <c r="K1901" s="9">
        <v>0.43</v>
      </c>
      <c r="L1901" s="9">
        <v>0.43</v>
      </c>
      <c r="N1901" s="32">
        <f>IF('System Design'!$F$8=1,'Hourly Demand and Generation'!G1901*'System Design'!$F$21,IF('System Design'!$F$8=2,'Hourly Demand and Generation'!H1901*'System Design'!$F$21,IF('System Design'!$F$8=3,'Hourly Demand and Generation'!I1901*'System Design'!$F$21)))</f>
        <v>0</v>
      </c>
      <c r="O1901" s="32">
        <f>IF('System Design'!$F$8=1,'Hourly Demand and Generation'!J1901*'System Design'!$F$22,IF('System Design'!$F$8=2,'Hourly Demand and Generation'!K1901*'System Design'!$F$22,IF('System Design'!$F$8=3,'Hourly Demand and Generation'!L1901*'System Design'!$F$22)))</f>
        <v>1075</v>
      </c>
      <c r="Q1901" s="32">
        <f t="shared" si="416"/>
        <v>0</v>
      </c>
      <c r="R1901" s="32">
        <f t="shared" si="419"/>
        <v>5400</v>
      </c>
      <c r="S1901" s="32">
        <f t="shared" si="420"/>
        <v>0</v>
      </c>
      <c r="T1901" s="32">
        <f t="shared" si="421"/>
        <v>21600</v>
      </c>
      <c r="U1901" s="32">
        <f t="shared" si="422"/>
        <v>0</v>
      </c>
      <c r="V1901" s="32">
        <f t="shared" si="417"/>
        <v>805</v>
      </c>
      <c r="W1901" s="32">
        <f t="shared" si="423"/>
        <v>805</v>
      </c>
      <c r="X1901" s="32">
        <f t="shared" si="424"/>
        <v>805</v>
      </c>
    </row>
    <row r="1902" spans="1:24" x14ac:dyDescent="0.25">
      <c r="A1902" s="2"/>
      <c r="B1902" s="2" t="s">
        <v>4</v>
      </c>
      <c r="C1902" s="2">
        <f>C1901</f>
        <v>80</v>
      </c>
      <c r="D1902" s="2">
        <f>D1901+1</f>
        <v>2</v>
      </c>
      <c r="E1902" s="2">
        <f t="shared" si="418"/>
        <v>1898</v>
      </c>
      <c r="F1902" s="11">
        <v>247.5</v>
      </c>
      <c r="G1902" s="9">
        <v>0</v>
      </c>
      <c r="H1902" s="9">
        <v>0</v>
      </c>
      <c r="I1902" s="9">
        <v>0</v>
      </c>
      <c r="J1902" s="9">
        <v>0.38700000000000001</v>
      </c>
      <c r="K1902" s="9">
        <v>0.38700000000000001</v>
      </c>
      <c r="L1902" s="9">
        <v>0.38700000000000001</v>
      </c>
      <c r="N1902" s="32">
        <f>IF('System Design'!$F$8=1,'Hourly Demand and Generation'!G1902*'System Design'!$F$21,IF('System Design'!$F$8=2,'Hourly Demand and Generation'!H1902*'System Design'!$F$21,IF('System Design'!$F$8=3,'Hourly Demand and Generation'!I1902*'System Design'!$F$21)))</f>
        <v>0</v>
      </c>
      <c r="O1902" s="32">
        <f>IF('System Design'!$F$8=1,'Hourly Demand and Generation'!J1902*'System Design'!$F$22,IF('System Design'!$F$8=2,'Hourly Demand and Generation'!K1902*'System Design'!$F$22,IF('System Design'!$F$8=3,'Hourly Demand and Generation'!L1902*'System Design'!$F$22)))</f>
        <v>967.5</v>
      </c>
      <c r="Q1902" s="32">
        <f t="shared" si="416"/>
        <v>0</v>
      </c>
      <c r="R1902" s="32">
        <f t="shared" si="419"/>
        <v>5400</v>
      </c>
      <c r="S1902" s="32">
        <f t="shared" si="420"/>
        <v>0</v>
      </c>
      <c r="T1902" s="32">
        <f t="shared" si="421"/>
        <v>21600</v>
      </c>
      <c r="U1902" s="32">
        <f t="shared" si="422"/>
        <v>0</v>
      </c>
      <c r="V1902" s="32">
        <f t="shared" si="417"/>
        <v>720</v>
      </c>
      <c r="W1902" s="32">
        <f t="shared" si="423"/>
        <v>720</v>
      </c>
      <c r="X1902" s="32">
        <f t="shared" si="424"/>
        <v>720</v>
      </c>
    </row>
    <row r="1903" spans="1:24" x14ac:dyDescent="0.25">
      <c r="A1903" s="2"/>
      <c r="B1903" s="2" t="s">
        <v>4</v>
      </c>
      <c r="C1903" s="2">
        <f t="shared" ref="C1903:C1924" si="427">C1902</f>
        <v>80</v>
      </c>
      <c r="D1903" s="2">
        <f t="shared" ref="D1903:D1924" si="428">D1902+1</f>
        <v>3</v>
      </c>
      <c r="E1903" s="2">
        <f t="shared" si="418"/>
        <v>1899</v>
      </c>
      <c r="F1903" s="11">
        <v>225</v>
      </c>
      <c r="G1903" s="9">
        <v>0</v>
      </c>
      <c r="H1903" s="9">
        <v>0</v>
      </c>
      <c r="I1903" s="9">
        <v>0</v>
      </c>
      <c r="J1903" s="9">
        <v>0.38700000000000001</v>
      </c>
      <c r="K1903" s="9">
        <v>0.38700000000000001</v>
      </c>
      <c r="L1903" s="9">
        <v>0.38700000000000001</v>
      </c>
      <c r="N1903" s="32">
        <f>IF('System Design'!$F$8=1,'Hourly Demand and Generation'!G1903*'System Design'!$F$21,IF('System Design'!$F$8=2,'Hourly Demand and Generation'!H1903*'System Design'!$F$21,IF('System Design'!$F$8=3,'Hourly Demand and Generation'!I1903*'System Design'!$F$21)))</f>
        <v>0</v>
      </c>
      <c r="O1903" s="32">
        <f>IF('System Design'!$F$8=1,'Hourly Demand and Generation'!J1903*'System Design'!$F$22,IF('System Design'!$F$8=2,'Hourly Demand and Generation'!K1903*'System Design'!$F$22,IF('System Design'!$F$8=3,'Hourly Demand and Generation'!L1903*'System Design'!$F$22)))</f>
        <v>967.5</v>
      </c>
      <c r="Q1903" s="32">
        <f t="shared" si="416"/>
        <v>0</v>
      </c>
      <c r="R1903" s="32">
        <f t="shared" si="419"/>
        <v>5400</v>
      </c>
      <c r="S1903" s="32">
        <f t="shared" si="420"/>
        <v>0</v>
      </c>
      <c r="T1903" s="32">
        <f t="shared" si="421"/>
        <v>21600</v>
      </c>
      <c r="U1903" s="32">
        <f t="shared" si="422"/>
        <v>0</v>
      </c>
      <c r="V1903" s="32">
        <f t="shared" si="417"/>
        <v>742.5</v>
      </c>
      <c r="W1903" s="32">
        <f t="shared" si="423"/>
        <v>742.5</v>
      </c>
      <c r="X1903" s="32">
        <f t="shared" si="424"/>
        <v>742.5</v>
      </c>
    </row>
    <row r="1904" spans="1:24" x14ac:dyDescent="0.25">
      <c r="A1904" s="2"/>
      <c r="B1904" s="2" t="s">
        <v>4</v>
      </c>
      <c r="C1904" s="2">
        <f t="shared" si="427"/>
        <v>80</v>
      </c>
      <c r="D1904" s="2">
        <f t="shared" si="428"/>
        <v>4</v>
      </c>
      <c r="E1904" s="2">
        <f t="shared" si="418"/>
        <v>1900</v>
      </c>
      <c r="F1904" s="11">
        <v>270</v>
      </c>
      <c r="G1904" s="9">
        <v>0</v>
      </c>
      <c r="H1904" s="9">
        <v>0</v>
      </c>
      <c r="I1904" s="9">
        <v>0</v>
      </c>
      <c r="J1904" s="9">
        <v>0.43</v>
      </c>
      <c r="K1904" s="9">
        <v>0.43</v>
      </c>
      <c r="L1904" s="9">
        <v>0.43</v>
      </c>
      <c r="N1904" s="32">
        <f>IF('System Design'!$F$8=1,'Hourly Demand and Generation'!G1904*'System Design'!$F$21,IF('System Design'!$F$8=2,'Hourly Demand and Generation'!H1904*'System Design'!$F$21,IF('System Design'!$F$8=3,'Hourly Demand and Generation'!I1904*'System Design'!$F$21)))</f>
        <v>0</v>
      </c>
      <c r="O1904" s="32">
        <f>IF('System Design'!$F$8=1,'Hourly Demand and Generation'!J1904*'System Design'!$F$22,IF('System Design'!$F$8=2,'Hourly Demand and Generation'!K1904*'System Design'!$F$22,IF('System Design'!$F$8=3,'Hourly Demand and Generation'!L1904*'System Design'!$F$22)))</f>
        <v>1075</v>
      </c>
      <c r="Q1904" s="32">
        <f t="shared" si="416"/>
        <v>0</v>
      </c>
      <c r="R1904" s="32">
        <f t="shared" si="419"/>
        <v>5400</v>
      </c>
      <c r="S1904" s="32">
        <f t="shared" si="420"/>
        <v>0</v>
      </c>
      <c r="T1904" s="32">
        <f t="shared" si="421"/>
        <v>21600</v>
      </c>
      <c r="U1904" s="32">
        <f t="shared" si="422"/>
        <v>0</v>
      </c>
      <c r="V1904" s="32">
        <f t="shared" si="417"/>
        <v>805</v>
      </c>
      <c r="W1904" s="32">
        <f t="shared" si="423"/>
        <v>805</v>
      </c>
      <c r="X1904" s="32">
        <f t="shared" si="424"/>
        <v>805</v>
      </c>
    </row>
    <row r="1905" spans="1:24" x14ac:dyDescent="0.25">
      <c r="A1905" s="2"/>
      <c r="B1905" s="2" t="s">
        <v>4</v>
      </c>
      <c r="C1905" s="2">
        <f t="shared" si="427"/>
        <v>80</v>
      </c>
      <c r="D1905" s="2">
        <f t="shared" si="428"/>
        <v>5</v>
      </c>
      <c r="E1905" s="2">
        <f t="shared" si="418"/>
        <v>1901</v>
      </c>
      <c r="F1905" s="11">
        <v>292.5</v>
      </c>
      <c r="G1905" s="9">
        <v>0</v>
      </c>
      <c r="H1905" s="9">
        <v>2.5600000000000001E-2</v>
      </c>
      <c r="I1905" s="9">
        <v>5.1200000000000002E-2</v>
      </c>
      <c r="J1905" s="9">
        <v>0.34399999999999997</v>
      </c>
      <c r="K1905" s="9">
        <v>0.34399999999999997</v>
      </c>
      <c r="L1905" s="9">
        <v>0.34399999999999997</v>
      </c>
      <c r="N1905" s="32">
        <f>IF('System Design'!$F$8=1,'Hourly Demand and Generation'!G1905*'System Design'!$F$21,IF('System Design'!$F$8=2,'Hourly Demand and Generation'!H1905*'System Design'!$F$21,IF('System Design'!$F$8=3,'Hourly Demand and Generation'!I1905*'System Design'!$F$21)))</f>
        <v>25.6</v>
      </c>
      <c r="O1905" s="32">
        <f>IF('System Design'!$F$8=1,'Hourly Demand and Generation'!J1905*'System Design'!$F$22,IF('System Design'!$F$8=2,'Hourly Demand and Generation'!K1905*'System Design'!$F$22,IF('System Design'!$F$8=3,'Hourly Demand and Generation'!L1905*'System Design'!$F$22)))</f>
        <v>859.99999999999989</v>
      </c>
      <c r="Q1905" s="32">
        <f t="shared" si="416"/>
        <v>0</v>
      </c>
      <c r="R1905" s="32">
        <f t="shared" si="419"/>
        <v>5400</v>
      </c>
      <c r="S1905" s="32">
        <f t="shared" si="420"/>
        <v>0</v>
      </c>
      <c r="T1905" s="32">
        <f t="shared" si="421"/>
        <v>21600</v>
      </c>
      <c r="U1905" s="32">
        <f t="shared" si="422"/>
        <v>0</v>
      </c>
      <c r="V1905" s="32">
        <f t="shared" si="417"/>
        <v>593.09999999999991</v>
      </c>
      <c r="W1905" s="32">
        <f t="shared" si="423"/>
        <v>593.09999999999991</v>
      </c>
      <c r="X1905" s="32">
        <f t="shared" si="424"/>
        <v>593.09999999999991</v>
      </c>
    </row>
    <row r="1906" spans="1:24" x14ac:dyDescent="0.25">
      <c r="A1906" s="2"/>
      <c r="B1906" s="2" t="s">
        <v>4</v>
      </c>
      <c r="C1906" s="2">
        <f t="shared" si="427"/>
        <v>80</v>
      </c>
      <c r="D1906" s="2">
        <f t="shared" si="428"/>
        <v>6</v>
      </c>
      <c r="E1906" s="2">
        <f t="shared" si="418"/>
        <v>1902</v>
      </c>
      <c r="F1906" s="11">
        <v>315</v>
      </c>
      <c r="G1906" s="9">
        <v>5.1200000000000002E-2</v>
      </c>
      <c r="H1906" s="9">
        <v>0.08</v>
      </c>
      <c r="I1906" s="9">
        <v>0.10879999999999999</v>
      </c>
      <c r="J1906" s="9">
        <v>0.34399999999999997</v>
      </c>
      <c r="K1906" s="9">
        <v>0.34399999999999997</v>
      </c>
      <c r="L1906" s="9">
        <v>0.34399999999999997</v>
      </c>
      <c r="N1906" s="32">
        <f>IF('System Design'!$F$8=1,'Hourly Demand and Generation'!G1906*'System Design'!$F$21,IF('System Design'!$F$8=2,'Hourly Demand and Generation'!H1906*'System Design'!$F$21,IF('System Design'!$F$8=3,'Hourly Demand and Generation'!I1906*'System Design'!$F$21)))</f>
        <v>54.4</v>
      </c>
      <c r="O1906" s="32">
        <f>IF('System Design'!$F$8=1,'Hourly Demand and Generation'!J1906*'System Design'!$F$22,IF('System Design'!$F$8=2,'Hourly Demand and Generation'!K1906*'System Design'!$F$22,IF('System Design'!$F$8=3,'Hourly Demand and Generation'!L1906*'System Design'!$F$22)))</f>
        <v>859.99999999999989</v>
      </c>
      <c r="Q1906" s="32">
        <f t="shared" si="416"/>
        <v>0</v>
      </c>
      <c r="R1906" s="32">
        <f t="shared" si="419"/>
        <v>5400</v>
      </c>
      <c r="S1906" s="32">
        <f t="shared" si="420"/>
        <v>0</v>
      </c>
      <c r="T1906" s="32">
        <f t="shared" si="421"/>
        <v>21600</v>
      </c>
      <c r="U1906" s="32">
        <f t="shared" si="422"/>
        <v>0</v>
      </c>
      <c r="V1906" s="32">
        <f t="shared" si="417"/>
        <v>599.39999999999986</v>
      </c>
      <c r="W1906" s="32">
        <f t="shared" si="423"/>
        <v>599.39999999999986</v>
      </c>
      <c r="X1906" s="32">
        <f t="shared" si="424"/>
        <v>599.39999999999986</v>
      </c>
    </row>
    <row r="1907" spans="1:24" x14ac:dyDescent="0.25">
      <c r="A1907" s="2"/>
      <c r="B1907" s="2" t="s">
        <v>4</v>
      </c>
      <c r="C1907" s="2">
        <f t="shared" si="427"/>
        <v>80</v>
      </c>
      <c r="D1907" s="2">
        <f t="shared" si="428"/>
        <v>7</v>
      </c>
      <c r="E1907" s="2">
        <f t="shared" si="418"/>
        <v>1903</v>
      </c>
      <c r="F1907" s="11">
        <v>337.5</v>
      </c>
      <c r="G1907" s="9">
        <v>0.10879999999999999</v>
      </c>
      <c r="H1907" s="9">
        <v>0.13439999999999999</v>
      </c>
      <c r="I1907" s="9">
        <v>0.16</v>
      </c>
      <c r="J1907" s="9">
        <v>0.38700000000000001</v>
      </c>
      <c r="K1907" s="9">
        <v>0.38700000000000001</v>
      </c>
      <c r="L1907" s="9">
        <v>0.38700000000000001</v>
      </c>
      <c r="N1907" s="32">
        <f>IF('System Design'!$F$8=1,'Hourly Demand and Generation'!G1907*'System Design'!$F$21,IF('System Design'!$F$8=2,'Hourly Demand and Generation'!H1907*'System Design'!$F$21,IF('System Design'!$F$8=3,'Hourly Demand and Generation'!I1907*'System Design'!$F$21)))</f>
        <v>80</v>
      </c>
      <c r="O1907" s="32">
        <f>IF('System Design'!$F$8=1,'Hourly Demand and Generation'!J1907*'System Design'!$F$22,IF('System Design'!$F$8=2,'Hourly Demand and Generation'!K1907*'System Design'!$F$22,IF('System Design'!$F$8=3,'Hourly Demand and Generation'!L1907*'System Design'!$F$22)))</f>
        <v>967.5</v>
      </c>
      <c r="Q1907" s="32">
        <f t="shared" si="416"/>
        <v>0</v>
      </c>
      <c r="R1907" s="32">
        <f t="shared" si="419"/>
        <v>5400</v>
      </c>
      <c r="S1907" s="32">
        <f t="shared" si="420"/>
        <v>0</v>
      </c>
      <c r="T1907" s="32">
        <f t="shared" si="421"/>
        <v>21600</v>
      </c>
      <c r="U1907" s="32">
        <f t="shared" si="422"/>
        <v>0</v>
      </c>
      <c r="V1907" s="32">
        <f t="shared" si="417"/>
        <v>710</v>
      </c>
      <c r="W1907" s="32">
        <f t="shared" si="423"/>
        <v>710</v>
      </c>
      <c r="X1907" s="32">
        <f t="shared" si="424"/>
        <v>710</v>
      </c>
    </row>
    <row r="1908" spans="1:24" x14ac:dyDescent="0.25">
      <c r="A1908" s="2"/>
      <c r="B1908" s="2" t="s">
        <v>4</v>
      </c>
      <c r="C1908" s="2">
        <f t="shared" si="427"/>
        <v>80</v>
      </c>
      <c r="D1908" s="2">
        <f t="shared" si="428"/>
        <v>8</v>
      </c>
      <c r="E1908" s="2">
        <f t="shared" si="418"/>
        <v>1904</v>
      </c>
      <c r="F1908" s="11">
        <v>360</v>
      </c>
      <c r="G1908" s="9">
        <v>0.2112</v>
      </c>
      <c r="H1908" s="9">
        <v>0.24</v>
      </c>
      <c r="I1908" s="9">
        <v>0.26879999999999998</v>
      </c>
      <c r="J1908" s="9">
        <v>0.38700000000000001</v>
      </c>
      <c r="K1908" s="9">
        <v>0.38700000000000001</v>
      </c>
      <c r="L1908" s="9">
        <v>0.38700000000000001</v>
      </c>
      <c r="N1908" s="32">
        <f>IF('System Design'!$F$8=1,'Hourly Demand and Generation'!G1908*'System Design'!$F$21,IF('System Design'!$F$8=2,'Hourly Demand and Generation'!H1908*'System Design'!$F$21,IF('System Design'!$F$8=3,'Hourly Demand and Generation'!I1908*'System Design'!$F$21)))</f>
        <v>134.4</v>
      </c>
      <c r="O1908" s="32">
        <f>IF('System Design'!$F$8=1,'Hourly Demand and Generation'!J1908*'System Design'!$F$22,IF('System Design'!$F$8=2,'Hourly Demand and Generation'!K1908*'System Design'!$F$22,IF('System Design'!$F$8=3,'Hourly Demand and Generation'!L1908*'System Design'!$F$22)))</f>
        <v>967.5</v>
      </c>
      <c r="Q1908" s="32">
        <f t="shared" si="416"/>
        <v>0</v>
      </c>
      <c r="R1908" s="32">
        <f t="shared" si="419"/>
        <v>5400</v>
      </c>
      <c r="S1908" s="32">
        <f t="shared" si="420"/>
        <v>0</v>
      </c>
      <c r="T1908" s="32">
        <f t="shared" si="421"/>
        <v>21600</v>
      </c>
      <c r="U1908" s="32">
        <f t="shared" si="422"/>
        <v>0</v>
      </c>
      <c r="V1908" s="32">
        <f t="shared" si="417"/>
        <v>741.90000000000009</v>
      </c>
      <c r="W1908" s="32">
        <f t="shared" si="423"/>
        <v>741.90000000000009</v>
      </c>
      <c r="X1908" s="32">
        <f t="shared" si="424"/>
        <v>741.90000000000009</v>
      </c>
    </row>
    <row r="1909" spans="1:24" x14ac:dyDescent="0.25">
      <c r="A1909" s="2"/>
      <c r="B1909" s="2" t="s">
        <v>4</v>
      </c>
      <c r="C1909" s="2">
        <f t="shared" si="427"/>
        <v>80</v>
      </c>
      <c r="D1909" s="2">
        <f t="shared" si="428"/>
        <v>9</v>
      </c>
      <c r="E1909" s="2">
        <f t="shared" si="418"/>
        <v>1905</v>
      </c>
      <c r="F1909" s="11">
        <v>360</v>
      </c>
      <c r="G1909" s="9">
        <v>0.32</v>
      </c>
      <c r="H1909" s="9">
        <v>0.34560000000000002</v>
      </c>
      <c r="I1909" s="9">
        <v>0.37119999999999997</v>
      </c>
      <c r="J1909" s="9">
        <v>0.34399999999999997</v>
      </c>
      <c r="K1909" s="9">
        <v>0.34399999999999997</v>
      </c>
      <c r="L1909" s="9">
        <v>0.34399999999999997</v>
      </c>
      <c r="N1909" s="32">
        <f>IF('System Design'!$F$8=1,'Hourly Demand and Generation'!G1909*'System Design'!$F$21,IF('System Design'!$F$8=2,'Hourly Demand and Generation'!H1909*'System Design'!$F$21,IF('System Design'!$F$8=3,'Hourly Demand and Generation'!I1909*'System Design'!$F$21)))</f>
        <v>185.6</v>
      </c>
      <c r="O1909" s="32">
        <f>IF('System Design'!$F$8=1,'Hourly Demand and Generation'!J1909*'System Design'!$F$22,IF('System Design'!$F$8=2,'Hourly Demand and Generation'!K1909*'System Design'!$F$22,IF('System Design'!$F$8=3,'Hourly Demand and Generation'!L1909*'System Design'!$F$22)))</f>
        <v>859.99999999999989</v>
      </c>
      <c r="Q1909" s="32">
        <f t="shared" si="416"/>
        <v>0</v>
      </c>
      <c r="R1909" s="32">
        <f t="shared" si="419"/>
        <v>5400</v>
      </c>
      <c r="S1909" s="32">
        <f t="shared" si="420"/>
        <v>0</v>
      </c>
      <c r="T1909" s="32">
        <f t="shared" si="421"/>
        <v>21600</v>
      </c>
      <c r="U1909" s="32">
        <f t="shared" si="422"/>
        <v>0</v>
      </c>
      <c r="V1909" s="32">
        <f t="shared" si="417"/>
        <v>685.59999999999991</v>
      </c>
      <c r="W1909" s="32">
        <f t="shared" si="423"/>
        <v>685.59999999999991</v>
      </c>
      <c r="X1909" s="32">
        <f t="shared" si="424"/>
        <v>685.59999999999991</v>
      </c>
    </row>
    <row r="1910" spans="1:24" x14ac:dyDescent="0.25">
      <c r="A1910" s="2"/>
      <c r="B1910" s="2" t="s">
        <v>4</v>
      </c>
      <c r="C1910" s="2">
        <f t="shared" si="427"/>
        <v>80</v>
      </c>
      <c r="D1910" s="2">
        <f t="shared" si="428"/>
        <v>10</v>
      </c>
      <c r="E1910" s="2">
        <f t="shared" si="418"/>
        <v>1906</v>
      </c>
      <c r="F1910" s="11">
        <v>351</v>
      </c>
      <c r="G1910" s="9">
        <v>0.42880000000000001</v>
      </c>
      <c r="H1910" s="9">
        <v>0.45440000000000003</v>
      </c>
      <c r="I1910" s="9">
        <v>0.48</v>
      </c>
      <c r="J1910" s="9">
        <v>0.38700000000000001</v>
      </c>
      <c r="K1910" s="9">
        <v>0.38700000000000001</v>
      </c>
      <c r="L1910" s="9">
        <v>0.38700000000000001</v>
      </c>
      <c r="N1910" s="32">
        <f>IF('System Design'!$F$8=1,'Hourly Demand and Generation'!G1910*'System Design'!$F$21,IF('System Design'!$F$8=2,'Hourly Demand and Generation'!H1910*'System Design'!$F$21,IF('System Design'!$F$8=3,'Hourly Demand and Generation'!I1910*'System Design'!$F$21)))</f>
        <v>240</v>
      </c>
      <c r="O1910" s="32">
        <f>IF('System Design'!$F$8=1,'Hourly Demand and Generation'!J1910*'System Design'!$F$22,IF('System Design'!$F$8=2,'Hourly Demand and Generation'!K1910*'System Design'!$F$22,IF('System Design'!$F$8=3,'Hourly Demand and Generation'!L1910*'System Design'!$F$22)))</f>
        <v>967.5</v>
      </c>
      <c r="Q1910" s="32">
        <f t="shared" si="416"/>
        <v>0</v>
      </c>
      <c r="R1910" s="32">
        <f t="shared" si="419"/>
        <v>5400</v>
      </c>
      <c r="S1910" s="32">
        <f t="shared" si="420"/>
        <v>0</v>
      </c>
      <c r="T1910" s="32">
        <f t="shared" si="421"/>
        <v>21600</v>
      </c>
      <c r="U1910" s="32">
        <f t="shared" si="422"/>
        <v>0</v>
      </c>
      <c r="V1910" s="32">
        <f t="shared" si="417"/>
        <v>856.5</v>
      </c>
      <c r="W1910" s="32">
        <f t="shared" si="423"/>
        <v>856.5</v>
      </c>
      <c r="X1910" s="32">
        <f t="shared" si="424"/>
        <v>856.5</v>
      </c>
    </row>
    <row r="1911" spans="1:24" x14ac:dyDescent="0.25">
      <c r="A1911" s="2"/>
      <c r="B1911" s="2" t="s">
        <v>4</v>
      </c>
      <c r="C1911" s="2">
        <f t="shared" si="427"/>
        <v>80</v>
      </c>
      <c r="D1911" s="2">
        <f t="shared" si="428"/>
        <v>11</v>
      </c>
      <c r="E1911" s="2">
        <f t="shared" si="418"/>
        <v>1907</v>
      </c>
      <c r="F1911" s="11">
        <v>346.5</v>
      </c>
      <c r="G1911" s="9">
        <v>0.53120000000000001</v>
      </c>
      <c r="H1911" s="9">
        <v>0.56000000000000005</v>
      </c>
      <c r="I1911" s="9">
        <v>0.58879999999999999</v>
      </c>
      <c r="J1911" s="9">
        <v>0.34399999999999997</v>
      </c>
      <c r="K1911" s="9">
        <v>0.34399999999999997</v>
      </c>
      <c r="L1911" s="9">
        <v>0.34399999999999997</v>
      </c>
      <c r="N1911" s="32">
        <f>IF('System Design'!$F$8=1,'Hourly Demand and Generation'!G1911*'System Design'!$F$21,IF('System Design'!$F$8=2,'Hourly Demand and Generation'!H1911*'System Design'!$F$21,IF('System Design'!$F$8=3,'Hourly Demand and Generation'!I1911*'System Design'!$F$21)))</f>
        <v>294.39999999999998</v>
      </c>
      <c r="O1911" s="32">
        <f>IF('System Design'!$F$8=1,'Hourly Demand and Generation'!J1911*'System Design'!$F$22,IF('System Design'!$F$8=2,'Hourly Demand and Generation'!K1911*'System Design'!$F$22,IF('System Design'!$F$8=3,'Hourly Demand and Generation'!L1911*'System Design'!$F$22)))</f>
        <v>859.99999999999989</v>
      </c>
      <c r="Q1911" s="32">
        <f t="shared" si="416"/>
        <v>0</v>
      </c>
      <c r="R1911" s="32">
        <f t="shared" si="419"/>
        <v>5400</v>
      </c>
      <c r="S1911" s="32">
        <f t="shared" si="420"/>
        <v>0</v>
      </c>
      <c r="T1911" s="32">
        <f t="shared" si="421"/>
        <v>21600</v>
      </c>
      <c r="U1911" s="32">
        <f t="shared" si="422"/>
        <v>0</v>
      </c>
      <c r="V1911" s="32">
        <f t="shared" si="417"/>
        <v>807.89999999999986</v>
      </c>
      <c r="W1911" s="32">
        <f t="shared" si="423"/>
        <v>807.89999999999986</v>
      </c>
      <c r="X1911" s="32">
        <f t="shared" si="424"/>
        <v>807.89999999999986</v>
      </c>
    </row>
    <row r="1912" spans="1:24" x14ac:dyDescent="0.25">
      <c r="A1912" s="2"/>
      <c r="B1912" s="2" t="s">
        <v>4</v>
      </c>
      <c r="C1912" s="2">
        <f t="shared" si="427"/>
        <v>80</v>
      </c>
      <c r="D1912" s="2">
        <f t="shared" si="428"/>
        <v>12</v>
      </c>
      <c r="E1912" s="2">
        <f t="shared" si="418"/>
        <v>1908</v>
      </c>
      <c r="F1912" s="11">
        <v>346.5</v>
      </c>
      <c r="G1912" s="9">
        <v>0.64</v>
      </c>
      <c r="H1912" s="9">
        <v>0.64</v>
      </c>
      <c r="I1912" s="9">
        <v>0.64</v>
      </c>
      <c r="J1912" s="9">
        <v>0.32250000000000001</v>
      </c>
      <c r="K1912" s="9">
        <v>0.32250000000000001</v>
      </c>
      <c r="L1912" s="9">
        <v>0.32250000000000001</v>
      </c>
      <c r="N1912" s="32">
        <f>IF('System Design'!$F$8=1,'Hourly Demand and Generation'!G1912*'System Design'!$F$21,IF('System Design'!$F$8=2,'Hourly Demand and Generation'!H1912*'System Design'!$F$21,IF('System Design'!$F$8=3,'Hourly Demand and Generation'!I1912*'System Design'!$F$21)))</f>
        <v>320</v>
      </c>
      <c r="O1912" s="32">
        <f>IF('System Design'!$F$8=1,'Hourly Demand and Generation'!J1912*'System Design'!$F$22,IF('System Design'!$F$8=2,'Hourly Demand and Generation'!K1912*'System Design'!$F$22,IF('System Design'!$F$8=3,'Hourly Demand and Generation'!L1912*'System Design'!$F$22)))</f>
        <v>806.25</v>
      </c>
      <c r="Q1912" s="32">
        <f t="shared" si="416"/>
        <v>0</v>
      </c>
      <c r="R1912" s="32">
        <f t="shared" si="419"/>
        <v>5400</v>
      </c>
      <c r="S1912" s="32">
        <f t="shared" si="420"/>
        <v>0</v>
      </c>
      <c r="T1912" s="32">
        <f t="shared" si="421"/>
        <v>21600</v>
      </c>
      <c r="U1912" s="32">
        <f t="shared" si="422"/>
        <v>0</v>
      </c>
      <c r="V1912" s="32">
        <f t="shared" si="417"/>
        <v>779.75</v>
      </c>
      <c r="W1912" s="32">
        <f t="shared" si="423"/>
        <v>779.75</v>
      </c>
      <c r="X1912" s="32">
        <f t="shared" si="424"/>
        <v>779.75</v>
      </c>
    </row>
    <row r="1913" spans="1:24" x14ac:dyDescent="0.25">
      <c r="A1913" s="2"/>
      <c r="B1913" s="2" t="s">
        <v>4</v>
      </c>
      <c r="C1913" s="2">
        <f t="shared" si="427"/>
        <v>80</v>
      </c>
      <c r="D1913" s="2">
        <f t="shared" si="428"/>
        <v>13</v>
      </c>
      <c r="E1913" s="2">
        <f t="shared" si="418"/>
        <v>1909</v>
      </c>
      <c r="F1913" s="11">
        <v>360</v>
      </c>
      <c r="G1913" s="9">
        <v>0.53120000000000001</v>
      </c>
      <c r="H1913" s="9">
        <v>0.56000000000000005</v>
      </c>
      <c r="I1913" s="9">
        <v>0.58879999999999999</v>
      </c>
      <c r="J1913" s="9">
        <v>0.34399999999999997</v>
      </c>
      <c r="K1913" s="9">
        <v>0.34399999999999997</v>
      </c>
      <c r="L1913" s="9">
        <v>0.34399999999999997</v>
      </c>
      <c r="N1913" s="32">
        <f>IF('System Design'!$F$8=1,'Hourly Demand and Generation'!G1913*'System Design'!$F$21,IF('System Design'!$F$8=2,'Hourly Demand and Generation'!H1913*'System Design'!$F$21,IF('System Design'!$F$8=3,'Hourly Demand and Generation'!I1913*'System Design'!$F$21)))</f>
        <v>294.39999999999998</v>
      </c>
      <c r="O1913" s="32">
        <f>IF('System Design'!$F$8=1,'Hourly Demand and Generation'!J1913*'System Design'!$F$22,IF('System Design'!$F$8=2,'Hourly Demand and Generation'!K1913*'System Design'!$F$22,IF('System Design'!$F$8=3,'Hourly Demand and Generation'!L1913*'System Design'!$F$22)))</f>
        <v>859.99999999999989</v>
      </c>
      <c r="Q1913" s="32">
        <f t="shared" si="416"/>
        <v>0</v>
      </c>
      <c r="R1913" s="32">
        <f t="shared" si="419"/>
        <v>5400</v>
      </c>
      <c r="S1913" s="32">
        <f t="shared" si="420"/>
        <v>0</v>
      </c>
      <c r="T1913" s="32">
        <f t="shared" si="421"/>
        <v>21600</v>
      </c>
      <c r="U1913" s="32">
        <f t="shared" si="422"/>
        <v>0</v>
      </c>
      <c r="V1913" s="32">
        <f t="shared" si="417"/>
        <v>794.39999999999986</v>
      </c>
      <c r="W1913" s="32">
        <f t="shared" si="423"/>
        <v>794.39999999999986</v>
      </c>
      <c r="X1913" s="32">
        <f t="shared" si="424"/>
        <v>794.39999999999986</v>
      </c>
    </row>
    <row r="1914" spans="1:24" x14ac:dyDescent="0.25">
      <c r="A1914" s="2"/>
      <c r="B1914" s="2" t="s">
        <v>4</v>
      </c>
      <c r="C1914" s="2">
        <f t="shared" si="427"/>
        <v>80</v>
      </c>
      <c r="D1914" s="2">
        <f t="shared" si="428"/>
        <v>14</v>
      </c>
      <c r="E1914" s="2">
        <f t="shared" si="418"/>
        <v>1910</v>
      </c>
      <c r="F1914" s="11">
        <v>360</v>
      </c>
      <c r="G1914" s="9">
        <v>0.42880000000000001</v>
      </c>
      <c r="H1914" s="9">
        <v>0.45440000000000003</v>
      </c>
      <c r="I1914" s="9">
        <v>0.48</v>
      </c>
      <c r="J1914" s="9">
        <v>0.36549999999999999</v>
      </c>
      <c r="K1914" s="9">
        <v>0.36549999999999999</v>
      </c>
      <c r="L1914" s="9">
        <v>0.36549999999999999</v>
      </c>
      <c r="N1914" s="32">
        <f>IF('System Design'!$F$8=1,'Hourly Demand and Generation'!G1914*'System Design'!$F$21,IF('System Design'!$F$8=2,'Hourly Demand and Generation'!H1914*'System Design'!$F$21,IF('System Design'!$F$8=3,'Hourly Demand and Generation'!I1914*'System Design'!$F$21)))</f>
        <v>240</v>
      </c>
      <c r="O1914" s="32">
        <f>IF('System Design'!$F$8=1,'Hourly Demand and Generation'!J1914*'System Design'!$F$22,IF('System Design'!$F$8=2,'Hourly Demand and Generation'!K1914*'System Design'!$F$22,IF('System Design'!$F$8=3,'Hourly Demand and Generation'!L1914*'System Design'!$F$22)))</f>
        <v>913.75</v>
      </c>
      <c r="Q1914" s="32">
        <f t="shared" si="416"/>
        <v>0</v>
      </c>
      <c r="R1914" s="32">
        <f t="shared" si="419"/>
        <v>5400</v>
      </c>
      <c r="S1914" s="32">
        <f t="shared" si="420"/>
        <v>0</v>
      </c>
      <c r="T1914" s="32">
        <f t="shared" si="421"/>
        <v>21600</v>
      </c>
      <c r="U1914" s="32">
        <f t="shared" si="422"/>
        <v>0</v>
      </c>
      <c r="V1914" s="32">
        <f t="shared" si="417"/>
        <v>793.75</v>
      </c>
      <c r="W1914" s="32">
        <f t="shared" si="423"/>
        <v>793.75</v>
      </c>
      <c r="X1914" s="32">
        <f t="shared" si="424"/>
        <v>793.75</v>
      </c>
    </row>
    <row r="1915" spans="1:24" x14ac:dyDescent="0.25">
      <c r="A1915" s="2"/>
      <c r="B1915" s="2" t="s">
        <v>4</v>
      </c>
      <c r="C1915" s="2">
        <f t="shared" si="427"/>
        <v>80</v>
      </c>
      <c r="D1915" s="2">
        <f t="shared" si="428"/>
        <v>15</v>
      </c>
      <c r="E1915" s="2">
        <f t="shared" si="418"/>
        <v>1911</v>
      </c>
      <c r="F1915" s="11">
        <v>382.5</v>
      </c>
      <c r="G1915" s="9">
        <v>0.32</v>
      </c>
      <c r="H1915" s="9">
        <v>0.34560000000000002</v>
      </c>
      <c r="I1915" s="9">
        <v>0.37119999999999997</v>
      </c>
      <c r="J1915" s="9">
        <v>0.38700000000000001</v>
      </c>
      <c r="K1915" s="9">
        <v>0.38700000000000001</v>
      </c>
      <c r="L1915" s="9">
        <v>0.38700000000000001</v>
      </c>
      <c r="N1915" s="32">
        <f>IF('System Design'!$F$8=1,'Hourly Demand and Generation'!G1915*'System Design'!$F$21,IF('System Design'!$F$8=2,'Hourly Demand and Generation'!H1915*'System Design'!$F$21,IF('System Design'!$F$8=3,'Hourly Demand and Generation'!I1915*'System Design'!$F$21)))</f>
        <v>185.6</v>
      </c>
      <c r="O1915" s="32">
        <f>IF('System Design'!$F$8=1,'Hourly Demand and Generation'!J1915*'System Design'!$F$22,IF('System Design'!$F$8=2,'Hourly Demand and Generation'!K1915*'System Design'!$F$22,IF('System Design'!$F$8=3,'Hourly Demand and Generation'!L1915*'System Design'!$F$22)))</f>
        <v>967.5</v>
      </c>
      <c r="Q1915" s="32">
        <f t="shared" si="416"/>
        <v>0</v>
      </c>
      <c r="R1915" s="32">
        <f t="shared" si="419"/>
        <v>5400</v>
      </c>
      <c r="S1915" s="32">
        <f t="shared" si="420"/>
        <v>0</v>
      </c>
      <c r="T1915" s="32">
        <f t="shared" si="421"/>
        <v>21600</v>
      </c>
      <c r="U1915" s="32">
        <f t="shared" si="422"/>
        <v>0</v>
      </c>
      <c r="V1915" s="32">
        <f t="shared" si="417"/>
        <v>770.59999999999991</v>
      </c>
      <c r="W1915" s="32">
        <f t="shared" si="423"/>
        <v>770.59999999999991</v>
      </c>
      <c r="X1915" s="32">
        <f t="shared" si="424"/>
        <v>770.59999999999991</v>
      </c>
    </row>
    <row r="1916" spans="1:24" x14ac:dyDescent="0.25">
      <c r="A1916" s="2"/>
      <c r="B1916" s="2" t="s">
        <v>4</v>
      </c>
      <c r="C1916" s="2">
        <f t="shared" si="427"/>
        <v>80</v>
      </c>
      <c r="D1916" s="2">
        <f t="shared" si="428"/>
        <v>16</v>
      </c>
      <c r="E1916" s="2">
        <f t="shared" si="418"/>
        <v>1912</v>
      </c>
      <c r="F1916" s="11">
        <v>405</v>
      </c>
      <c r="G1916" s="9">
        <v>0.2112</v>
      </c>
      <c r="H1916" s="9">
        <v>0.24</v>
      </c>
      <c r="I1916" s="9">
        <v>0.26879999999999998</v>
      </c>
      <c r="J1916" s="9">
        <v>0.38700000000000001</v>
      </c>
      <c r="K1916" s="9">
        <v>0.38700000000000001</v>
      </c>
      <c r="L1916" s="9">
        <v>0.38700000000000001</v>
      </c>
      <c r="N1916" s="32">
        <f>IF('System Design'!$F$8=1,'Hourly Demand and Generation'!G1916*'System Design'!$F$21,IF('System Design'!$F$8=2,'Hourly Demand and Generation'!H1916*'System Design'!$F$21,IF('System Design'!$F$8=3,'Hourly Demand and Generation'!I1916*'System Design'!$F$21)))</f>
        <v>134.4</v>
      </c>
      <c r="O1916" s="32">
        <f>IF('System Design'!$F$8=1,'Hourly Demand and Generation'!J1916*'System Design'!$F$22,IF('System Design'!$F$8=2,'Hourly Demand and Generation'!K1916*'System Design'!$F$22,IF('System Design'!$F$8=3,'Hourly Demand and Generation'!L1916*'System Design'!$F$22)))</f>
        <v>967.5</v>
      </c>
      <c r="Q1916" s="32">
        <f t="shared" si="416"/>
        <v>0</v>
      </c>
      <c r="R1916" s="32">
        <f t="shared" si="419"/>
        <v>5400</v>
      </c>
      <c r="S1916" s="32">
        <f t="shared" si="420"/>
        <v>0</v>
      </c>
      <c r="T1916" s="32">
        <f t="shared" si="421"/>
        <v>21600</v>
      </c>
      <c r="U1916" s="32">
        <f t="shared" si="422"/>
        <v>0</v>
      </c>
      <c r="V1916" s="32">
        <f t="shared" si="417"/>
        <v>696.90000000000009</v>
      </c>
      <c r="W1916" s="32">
        <f t="shared" si="423"/>
        <v>696.90000000000009</v>
      </c>
      <c r="X1916" s="32">
        <f t="shared" si="424"/>
        <v>696.90000000000009</v>
      </c>
    </row>
    <row r="1917" spans="1:24" x14ac:dyDescent="0.25">
      <c r="A1917" s="2"/>
      <c r="B1917" s="2" t="s">
        <v>4</v>
      </c>
      <c r="C1917" s="2">
        <f t="shared" si="427"/>
        <v>80</v>
      </c>
      <c r="D1917" s="2">
        <f t="shared" si="428"/>
        <v>17</v>
      </c>
      <c r="E1917" s="2">
        <f t="shared" si="418"/>
        <v>1913</v>
      </c>
      <c r="F1917" s="11">
        <v>427.5</v>
      </c>
      <c r="G1917" s="9">
        <v>0.10879999999999999</v>
      </c>
      <c r="H1917" s="9">
        <v>0.13439999999999999</v>
      </c>
      <c r="I1917" s="9">
        <v>0.16</v>
      </c>
      <c r="J1917" s="9">
        <v>0.43</v>
      </c>
      <c r="K1917" s="9">
        <v>0.43</v>
      </c>
      <c r="L1917" s="9">
        <v>0.43</v>
      </c>
      <c r="N1917" s="32">
        <f>IF('System Design'!$F$8=1,'Hourly Demand and Generation'!G1917*'System Design'!$F$21,IF('System Design'!$F$8=2,'Hourly Demand and Generation'!H1917*'System Design'!$F$21,IF('System Design'!$F$8=3,'Hourly Demand and Generation'!I1917*'System Design'!$F$21)))</f>
        <v>80</v>
      </c>
      <c r="O1917" s="32">
        <f>IF('System Design'!$F$8=1,'Hourly Demand and Generation'!J1917*'System Design'!$F$22,IF('System Design'!$F$8=2,'Hourly Demand and Generation'!K1917*'System Design'!$F$22,IF('System Design'!$F$8=3,'Hourly Demand and Generation'!L1917*'System Design'!$F$22)))</f>
        <v>1075</v>
      </c>
      <c r="Q1917" s="32">
        <f t="shared" si="416"/>
        <v>0</v>
      </c>
      <c r="R1917" s="32">
        <f t="shared" si="419"/>
        <v>5400</v>
      </c>
      <c r="S1917" s="32">
        <f t="shared" si="420"/>
        <v>0</v>
      </c>
      <c r="T1917" s="32">
        <f t="shared" si="421"/>
        <v>21600</v>
      </c>
      <c r="U1917" s="32">
        <f t="shared" si="422"/>
        <v>0</v>
      </c>
      <c r="V1917" s="32">
        <f t="shared" si="417"/>
        <v>727.5</v>
      </c>
      <c r="W1917" s="32">
        <f t="shared" si="423"/>
        <v>727.5</v>
      </c>
      <c r="X1917" s="32">
        <f t="shared" si="424"/>
        <v>727.5</v>
      </c>
    </row>
    <row r="1918" spans="1:24" x14ac:dyDescent="0.25">
      <c r="A1918" s="2"/>
      <c r="B1918" s="2" t="s">
        <v>4</v>
      </c>
      <c r="C1918" s="2">
        <f t="shared" si="427"/>
        <v>80</v>
      </c>
      <c r="D1918" s="2">
        <f t="shared" si="428"/>
        <v>18</v>
      </c>
      <c r="E1918" s="2">
        <f t="shared" si="418"/>
        <v>1914</v>
      </c>
      <c r="F1918" s="11">
        <v>450</v>
      </c>
      <c r="G1918" s="9">
        <v>5.1200000000000002E-2</v>
      </c>
      <c r="H1918" s="9">
        <v>0.08</v>
      </c>
      <c r="I1918" s="9">
        <v>0.10879999999999999</v>
      </c>
      <c r="J1918" s="9">
        <v>0.40849999999999997</v>
      </c>
      <c r="K1918" s="9">
        <v>0.40849999999999997</v>
      </c>
      <c r="L1918" s="9">
        <v>0.40849999999999997</v>
      </c>
      <c r="N1918" s="32">
        <f>IF('System Design'!$F$8=1,'Hourly Demand and Generation'!G1918*'System Design'!$F$21,IF('System Design'!$F$8=2,'Hourly Demand and Generation'!H1918*'System Design'!$F$21,IF('System Design'!$F$8=3,'Hourly Demand and Generation'!I1918*'System Design'!$F$21)))</f>
        <v>54.4</v>
      </c>
      <c r="O1918" s="32">
        <f>IF('System Design'!$F$8=1,'Hourly Demand and Generation'!J1918*'System Design'!$F$22,IF('System Design'!$F$8=2,'Hourly Demand and Generation'!K1918*'System Design'!$F$22,IF('System Design'!$F$8=3,'Hourly Demand and Generation'!L1918*'System Design'!$F$22)))</f>
        <v>1021.2499999999999</v>
      </c>
      <c r="Q1918" s="32">
        <f t="shared" si="416"/>
        <v>0</v>
      </c>
      <c r="R1918" s="32">
        <f t="shared" si="419"/>
        <v>5400</v>
      </c>
      <c r="S1918" s="32">
        <f t="shared" si="420"/>
        <v>0</v>
      </c>
      <c r="T1918" s="32">
        <f t="shared" si="421"/>
        <v>21600</v>
      </c>
      <c r="U1918" s="32">
        <f t="shared" si="422"/>
        <v>0</v>
      </c>
      <c r="V1918" s="32">
        <f t="shared" si="417"/>
        <v>625.64999999999986</v>
      </c>
      <c r="W1918" s="32">
        <f t="shared" si="423"/>
        <v>625.64999999999986</v>
      </c>
      <c r="X1918" s="32">
        <f t="shared" si="424"/>
        <v>625.64999999999986</v>
      </c>
    </row>
    <row r="1919" spans="1:24" x14ac:dyDescent="0.25">
      <c r="A1919" s="2"/>
      <c r="B1919" s="2" t="s">
        <v>4</v>
      </c>
      <c r="C1919" s="2">
        <f t="shared" si="427"/>
        <v>80</v>
      </c>
      <c r="D1919" s="2">
        <f t="shared" si="428"/>
        <v>19</v>
      </c>
      <c r="E1919" s="2">
        <f t="shared" si="418"/>
        <v>1915</v>
      </c>
      <c r="F1919" s="11">
        <v>436.5</v>
      </c>
      <c r="G1919" s="9">
        <v>0</v>
      </c>
      <c r="H1919" s="9">
        <v>2.5600000000000001E-2</v>
      </c>
      <c r="I1919" s="9">
        <v>5.1200000000000002E-2</v>
      </c>
      <c r="J1919" s="9">
        <v>0.38700000000000001</v>
      </c>
      <c r="K1919" s="9">
        <v>0.38700000000000001</v>
      </c>
      <c r="L1919" s="9">
        <v>0.38700000000000001</v>
      </c>
      <c r="N1919" s="32">
        <f>IF('System Design'!$F$8=1,'Hourly Demand and Generation'!G1919*'System Design'!$F$21,IF('System Design'!$F$8=2,'Hourly Demand and Generation'!H1919*'System Design'!$F$21,IF('System Design'!$F$8=3,'Hourly Demand and Generation'!I1919*'System Design'!$F$21)))</f>
        <v>25.6</v>
      </c>
      <c r="O1919" s="32">
        <f>IF('System Design'!$F$8=1,'Hourly Demand and Generation'!J1919*'System Design'!$F$22,IF('System Design'!$F$8=2,'Hourly Demand and Generation'!K1919*'System Design'!$F$22,IF('System Design'!$F$8=3,'Hourly Demand and Generation'!L1919*'System Design'!$F$22)))</f>
        <v>967.5</v>
      </c>
      <c r="Q1919" s="32">
        <f t="shared" si="416"/>
        <v>0</v>
      </c>
      <c r="R1919" s="32">
        <f t="shared" si="419"/>
        <v>5400</v>
      </c>
      <c r="S1919" s="32">
        <f t="shared" si="420"/>
        <v>0</v>
      </c>
      <c r="T1919" s="32">
        <f t="shared" si="421"/>
        <v>21600</v>
      </c>
      <c r="U1919" s="32">
        <f t="shared" si="422"/>
        <v>0</v>
      </c>
      <c r="V1919" s="32">
        <f t="shared" si="417"/>
        <v>556.6</v>
      </c>
      <c r="W1919" s="32">
        <f t="shared" si="423"/>
        <v>556.6</v>
      </c>
      <c r="X1919" s="32">
        <f t="shared" si="424"/>
        <v>556.6</v>
      </c>
    </row>
    <row r="1920" spans="1:24" x14ac:dyDescent="0.25">
      <c r="A1920" s="2"/>
      <c r="B1920" s="2" t="s">
        <v>4</v>
      </c>
      <c r="C1920" s="2">
        <f t="shared" si="427"/>
        <v>80</v>
      </c>
      <c r="D1920" s="2">
        <f t="shared" si="428"/>
        <v>20</v>
      </c>
      <c r="E1920" s="2">
        <f t="shared" si="418"/>
        <v>1916</v>
      </c>
      <c r="F1920" s="11">
        <v>427.5</v>
      </c>
      <c r="G1920" s="9">
        <v>0</v>
      </c>
      <c r="H1920" s="9">
        <v>0</v>
      </c>
      <c r="I1920" s="9">
        <v>0</v>
      </c>
      <c r="J1920" s="9">
        <v>0.38700000000000001</v>
      </c>
      <c r="K1920" s="9">
        <v>0.38700000000000001</v>
      </c>
      <c r="L1920" s="9">
        <v>0.38700000000000001</v>
      </c>
      <c r="N1920" s="32">
        <f>IF('System Design'!$F$8=1,'Hourly Demand and Generation'!G1920*'System Design'!$F$21,IF('System Design'!$F$8=2,'Hourly Demand and Generation'!H1920*'System Design'!$F$21,IF('System Design'!$F$8=3,'Hourly Demand and Generation'!I1920*'System Design'!$F$21)))</f>
        <v>0</v>
      </c>
      <c r="O1920" s="32">
        <f>IF('System Design'!$F$8=1,'Hourly Demand and Generation'!J1920*'System Design'!$F$22,IF('System Design'!$F$8=2,'Hourly Demand and Generation'!K1920*'System Design'!$F$22,IF('System Design'!$F$8=3,'Hourly Demand and Generation'!L1920*'System Design'!$F$22)))</f>
        <v>967.5</v>
      </c>
      <c r="Q1920" s="32">
        <f t="shared" si="416"/>
        <v>0</v>
      </c>
      <c r="R1920" s="32">
        <f t="shared" si="419"/>
        <v>5400</v>
      </c>
      <c r="S1920" s="32">
        <f t="shared" si="420"/>
        <v>0</v>
      </c>
      <c r="T1920" s="32">
        <f t="shared" si="421"/>
        <v>21600</v>
      </c>
      <c r="U1920" s="32">
        <f t="shared" si="422"/>
        <v>0</v>
      </c>
      <c r="V1920" s="32">
        <f t="shared" si="417"/>
        <v>540</v>
      </c>
      <c r="W1920" s="32">
        <f t="shared" si="423"/>
        <v>540</v>
      </c>
      <c r="X1920" s="32">
        <f t="shared" si="424"/>
        <v>540</v>
      </c>
    </row>
    <row r="1921" spans="1:24" x14ac:dyDescent="0.25">
      <c r="A1921" s="2"/>
      <c r="B1921" s="2" t="s">
        <v>4</v>
      </c>
      <c r="C1921" s="2">
        <f t="shared" si="427"/>
        <v>80</v>
      </c>
      <c r="D1921" s="2">
        <f t="shared" si="428"/>
        <v>21</v>
      </c>
      <c r="E1921" s="2">
        <f t="shared" si="418"/>
        <v>1917</v>
      </c>
      <c r="F1921" s="11">
        <v>405</v>
      </c>
      <c r="G1921" s="9">
        <v>0</v>
      </c>
      <c r="H1921" s="9">
        <v>0</v>
      </c>
      <c r="I1921" s="9">
        <v>0</v>
      </c>
      <c r="J1921" s="9">
        <v>0.38700000000000001</v>
      </c>
      <c r="K1921" s="9">
        <v>0.38700000000000001</v>
      </c>
      <c r="L1921" s="9">
        <v>0.38700000000000001</v>
      </c>
      <c r="N1921" s="32">
        <f>IF('System Design'!$F$8=1,'Hourly Demand and Generation'!G1921*'System Design'!$F$21,IF('System Design'!$F$8=2,'Hourly Demand and Generation'!H1921*'System Design'!$F$21,IF('System Design'!$F$8=3,'Hourly Demand and Generation'!I1921*'System Design'!$F$21)))</f>
        <v>0</v>
      </c>
      <c r="O1921" s="32">
        <f>IF('System Design'!$F$8=1,'Hourly Demand and Generation'!J1921*'System Design'!$F$22,IF('System Design'!$F$8=2,'Hourly Demand and Generation'!K1921*'System Design'!$F$22,IF('System Design'!$F$8=3,'Hourly Demand and Generation'!L1921*'System Design'!$F$22)))</f>
        <v>967.5</v>
      </c>
      <c r="Q1921" s="32">
        <f t="shared" si="416"/>
        <v>0</v>
      </c>
      <c r="R1921" s="32">
        <f t="shared" si="419"/>
        <v>5400</v>
      </c>
      <c r="S1921" s="32">
        <f t="shared" si="420"/>
        <v>0</v>
      </c>
      <c r="T1921" s="32">
        <f t="shared" si="421"/>
        <v>21600</v>
      </c>
      <c r="U1921" s="32">
        <f t="shared" si="422"/>
        <v>0</v>
      </c>
      <c r="V1921" s="32">
        <f t="shared" si="417"/>
        <v>562.5</v>
      </c>
      <c r="W1921" s="32">
        <f t="shared" si="423"/>
        <v>562.5</v>
      </c>
      <c r="X1921" s="32">
        <f t="shared" si="424"/>
        <v>562.5</v>
      </c>
    </row>
    <row r="1922" spans="1:24" x14ac:dyDescent="0.25">
      <c r="A1922" s="2"/>
      <c r="B1922" s="2" t="s">
        <v>4</v>
      </c>
      <c r="C1922" s="2">
        <f t="shared" si="427"/>
        <v>80</v>
      </c>
      <c r="D1922" s="2">
        <f t="shared" si="428"/>
        <v>22</v>
      </c>
      <c r="E1922" s="2">
        <f t="shared" si="418"/>
        <v>1918</v>
      </c>
      <c r="F1922" s="11">
        <v>382.5</v>
      </c>
      <c r="G1922" s="9">
        <v>0</v>
      </c>
      <c r="H1922" s="9">
        <v>0</v>
      </c>
      <c r="I1922" s="9">
        <v>0</v>
      </c>
      <c r="J1922" s="9">
        <v>0.40849999999999997</v>
      </c>
      <c r="K1922" s="9">
        <v>0.40849999999999997</v>
      </c>
      <c r="L1922" s="9">
        <v>0.40849999999999997</v>
      </c>
      <c r="N1922" s="32">
        <f>IF('System Design'!$F$8=1,'Hourly Demand and Generation'!G1922*'System Design'!$F$21,IF('System Design'!$F$8=2,'Hourly Demand and Generation'!H1922*'System Design'!$F$21,IF('System Design'!$F$8=3,'Hourly Demand and Generation'!I1922*'System Design'!$F$21)))</f>
        <v>0</v>
      </c>
      <c r="O1922" s="32">
        <f>IF('System Design'!$F$8=1,'Hourly Demand and Generation'!J1922*'System Design'!$F$22,IF('System Design'!$F$8=2,'Hourly Demand and Generation'!K1922*'System Design'!$F$22,IF('System Design'!$F$8=3,'Hourly Demand and Generation'!L1922*'System Design'!$F$22)))</f>
        <v>1021.2499999999999</v>
      </c>
      <c r="Q1922" s="32">
        <f t="shared" si="416"/>
        <v>0</v>
      </c>
      <c r="R1922" s="32">
        <f t="shared" si="419"/>
        <v>5400</v>
      </c>
      <c r="S1922" s="32">
        <f t="shared" si="420"/>
        <v>0</v>
      </c>
      <c r="T1922" s="32">
        <f t="shared" si="421"/>
        <v>21600</v>
      </c>
      <c r="U1922" s="32">
        <f t="shared" si="422"/>
        <v>0</v>
      </c>
      <c r="V1922" s="32">
        <f t="shared" si="417"/>
        <v>638.74999999999989</v>
      </c>
      <c r="W1922" s="32">
        <f t="shared" si="423"/>
        <v>638.74999999999989</v>
      </c>
      <c r="X1922" s="32">
        <f t="shared" si="424"/>
        <v>638.74999999999989</v>
      </c>
    </row>
    <row r="1923" spans="1:24" x14ac:dyDescent="0.25">
      <c r="A1923" s="2"/>
      <c r="B1923" s="2" t="s">
        <v>4</v>
      </c>
      <c r="C1923" s="2">
        <f t="shared" si="427"/>
        <v>80</v>
      </c>
      <c r="D1923" s="2">
        <f t="shared" si="428"/>
        <v>23</v>
      </c>
      <c r="E1923" s="2">
        <f t="shared" si="418"/>
        <v>1919</v>
      </c>
      <c r="F1923" s="11">
        <v>360</v>
      </c>
      <c r="G1923" s="9">
        <v>0</v>
      </c>
      <c r="H1923" s="9">
        <v>0</v>
      </c>
      <c r="I1923" s="9">
        <v>0</v>
      </c>
      <c r="J1923" s="9">
        <v>0.34399999999999997</v>
      </c>
      <c r="K1923" s="9">
        <v>0.34399999999999997</v>
      </c>
      <c r="L1923" s="9">
        <v>0.34399999999999997</v>
      </c>
      <c r="N1923" s="32">
        <f>IF('System Design'!$F$8=1,'Hourly Demand and Generation'!G1923*'System Design'!$F$21,IF('System Design'!$F$8=2,'Hourly Demand and Generation'!H1923*'System Design'!$F$21,IF('System Design'!$F$8=3,'Hourly Demand and Generation'!I1923*'System Design'!$F$21)))</f>
        <v>0</v>
      </c>
      <c r="O1923" s="32">
        <f>IF('System Design'!$F$8=1,'Hourly Demand and Generation'!J1923*'System Design'!$F$22,IF('System Design'!$F$8=2,'Hourly Demand and Generation'!K1923*'System Design'!$F$22,IF('System Design'!$F$8=3,'Hourly Demand and Generation'!L1923*'System Design'!$F$22)))</f>
        <v>859.99999999999989</v>
      </c>
      <c r="Q1923" s="32">
        <f t="shared" si="416"/>
        <v>0</v>
      </c>
      <c r="R1923" s="32">
        <f t="shared" si="419"/>
        <v>5400</v>
      </c>
      <c r="S1923" s="32">
        <f t="shared" si="420"/>
        <v>0</v>
      </c>
      <c r="T1923" s="32">
        <f t="shared" si="421"/>
        <v>21600</v>
      </c>
      <c r="U1923" s="32">
        <f t="shared" si="422"/>
        <v>0</v>
      </c>
      <c r="V1923" s="32">
        <f t="shared" si="417"/>
        <v>499.99999999999989</v>
      </c>
      <c r="W1923" s="32">
        <f t="shared" si="423"/>
        <v>499.99999999999989</v>
      </c>
      <c r="X1923" s="32">
        <f t="shared" si="424"/>
        <v>499.99999999999989</v>
      </c>
    </row>
    <row r="1924" spans="1:24" x14ac:dyDescent="0.25">
      <c r="A1924" s="2"/>
      <c r="B1924" s="2" t="s">
        <v>4</v>
      </c>
      <c r="C1924" s="2">
        <f t="shared" si="427"/>
        <v>80</v>
      </c>
      <c r="D1924" s="2">
        <f t="shared" si="428"/>
        <v>24</v>
      </c>
      <c r="E1924" s="2">
        <f t="shared" si="418"/>
        <v>1920</v>
      </c>
      <c r="F1924" s="11">
        <v>315</v>
      </c>
      <c r="G1924" s="9">
        <v>0</v>
      </c>
      <c r="H1924" s="9">
        <v>0</v>
      </c>
      <c r="I1924" s="9">
        <v>0</v>
      </c>
      <c r="J1924" s="9">
        <v>0.34399999999999997</v>
      </c>
      <c r="K1924" s="9">
        <v>0.34399999999999997</v>
      </c>
      <c r="L1924" s="9">
        <v>0.34399999999999997</v>
      </c>
      <c r="N1924" s="32">
        <f>IF('System Design'!$F$8=1,'Hourly Demand and Generation'!G1924*'System Design'!$F$21,IF('System Design'!$F$8=2,'Hourly Demand and Generation'!H1924*'System Design'!$F$21,IF('System Design'!$F$8=3,'Hourly Demand and Generation'!I1924*'System Design'!$F$21)))</f>
        <v>0</v>
      </c>
      <c r="O1924" s="32">
        <f>IF('System Design'!$F$8=1,'Hourly Demand and Generation'!J1924*'System Design'!$F$22,IF('System Design'!$F$8=2,'Hourly Demand and Generation'!K1924*'System Design'!$F$22,IF('System Design'!$F$8=3,'Hourly Demand and Generation'!L1924*'System Design'!$F$22)))</f>
        <v>859.99999999999989</v>
      </c>
      <c r="Q1924" s="32">
        <f t="shared" si="416"/>
        <v>0</v>
      </c>
      <c r="R1924" s="32">
        <f t="shared" si="419"/>
        <v>5400</v>
      </c>
      <c r="S1924" s="32">
        <f t="shared" si="420"/>
        <v>0</v>
      </c>
      <c r="T1924" s="32">
        <f t="shared" si="421"/>
        <v>21600</v>
      </c>
      <c r="U1924" s="32">
        <f t="shared" si="422"/>
        <v>0</v>
      </c>
      <c r="V1924" s="32">
        <f t="shared" si="417"/>
        <v>544.99999999999989</v>
      </c>
      <c r="W1924" s="32">
        <f t="shared" si="423"/>
        <v>544.99999999999989</v>
      </c>
      <c r="X1924" s="32">
        <f t="shared" si="424"/>
        <v>544.99999999999989</v>
      </c>
    </row>
    <row r="1925" spans="1:24" x14ac:dyDescent="0.25">
      <c r="A1925" s="2"/>
      <c r="B1925" s="2" t="s">
        <v>4</v>
      </c>
      <c r="C1925" s="2">
        <f>C1924+1</f>
        <v>81</v>
      </c>
      <c r="D1925" s="2">
        <v>1</v>
      </c>
      <c r="E1925" s="2">
        <f t="shared" si="418"/>
        <v>1921</v>
      </c>
      <c r="F1925" s="11">
        <v>270</v>
      </c>
      <c r="G1925" s="9">
        <v>0</v>
      </c>
      <c r="H1925" s="9">
        <v>0</v>
      </c>
      <c r="I1925" s="9">
        <v>0</v>
      </c>
      <c r="J1925" s="9">
        <v>0.25867438979414298</v>
      </c>
      <c r="K1925" s="9">
        <v>0.25867438979414298</v>
      </c>
      <c r="L1925" s="9">
        <v>0.43</v>
      </c>
      <c r="N1925" s="32">
        <f>IF('System Design'!$F$8=1,'Hourly Demand and Generation'!G1925*'System Design'!$F$21,IF('System Design'!$F$8=2,'Hourly Demand and Generation'!H1925*'System Design'!$F$21,IF('System Design'!$F$8=3,'Hourly Demand and Generation'!I1925*'System Design'!$F$21)))</f>
        <v>0</v>
      </c>
      <c r="O1925" s="32">
        <f>IF('System Design'!$F$8=1,'Hourly Demand and Generation'!J1925*'System Design'!$F$22,IF('System Design'!$F$8=2,'Hourly Demand and Generation'!K1925*'System Design'!$F$22,IF('System Design'!$F$8=3,'Hourly Demand and Generation'!L1925*'System Design'!$F$22)))</f>
        <v>1075</v>
      </c>
      <c r="Q1925" s="32">
        <f t="shared" si="416"/>
        <v>0</v>
      </c>
      <c r="R1925" s="32">
        <f t="shared" si="419"/>
        <v>5400</v>
      </c>
      <c r="S1925" s="32">
        <f t="shared" si="420"/>
        <v>0</v>
      </c>
      <c r="T1925" s="32">
        <f t="shared" si="421"/>
        <v>21600</v>
      </c>
      <c r="U1925" s="32">
        <f t="shared" si="422"/>
        <v>0</v>
      </c>
      <c r="V1925" s="32">
        <f t="shared" si="417"/>
        <v>805</v>
      </c>
      <c r="W1925" s="32">
        <f t="shared" si="423"/>
        <v>805</v>
      </c>
      <c r="X1925" s="32">
        <f t="shared" si="424"/>
        <v>805</v>
      </c>
    </row>
    <row r="1926" spans="1:24" x14ac:dyDescent="0.25">
      <c r="A1926" s="2"/>
      <c r="B1926" s="2" t="s">
        <v>4</v>
      </c>
      <c r="C1926" s="2">
        <f>C1925</f>
        <v>81</v>
      </c>
      <c r="D1926" s="2">
        <f>D1925+1</f>
        <v>2</v>
      </c>
      <c r="E1926" s="2">
        <f t="shared" si="418"/>
        <v>1922</v>
      </c>
      <c r="F1926" s="11">
        <v>247.5</v>
      </c>
      <c r="G1926" s="9">
        <v>0</v>
      </c>
      <c r="H1926" s="9">
        <v>0</v>
      </c>
      <c r="I1926" s="9">
        <v>0</v>
      </c>
      <c r="J1926" s="9">
        <v>0.23280695081472899</v>
      </c>
      <c r="K1926" s="9">
        <v>0.23280695081472899</v>
      </c>
      <c r="L1926" s="9">
        <v>0.38700000000000001</v>
      </c>
      <c r="N1926" s="32">
        <f>IF('System Design'!$F$8=1,'Hourly Demand and Generation'!G1926*'System Design'!$F$21,IF('System Design'!$F$8=2,'Hourly Demand and Generation'!H1926*'System Design'!$F$21,IF('System Design'!$F$8=3,'Hourly Demand and Generation'!I1926*'System Design'!$F$21)))</f>
        <v>0</v>
      </c>
      <c r="O1926" s="32">
        <f>IF('System Design'!$F$8=1,'Hourly Demand and Generation'!J1926*'System Design'!$F$22,IF('System Design'!$F$8=2,'Hourly Demand and Generation'!K1926*'System Design'!$F$22,IF('System Design'!$F$8=3,'Hourly Demand and Generation'!L1926*'System Design'!$F$22)))</f>
        <v>967.5</v>
      </c>
      <c r="Q1926" s="32">
        <f t="shared" ref="Q1926:Q1989" si="429">IF(F1926-N1926-O1926&gt;0,F1926-N1926-O1926,0)</f>
        <v>0</v>
      </c>
      <c r="R1926" s="32">
        <f t="shared" si="419"/>
        <v>5400</v>
      </c>
      <c r="S1926" s="32">
        <f t="shared" si="420"/>
        <v>0</v>
      </c>
      <c r="T1926" s="32">
        <f t="shared" si="421"/>
        <v>21600</v>
      </c>
      <c r="U1926" s="32">
        <f t="shared" si="422"/>
        <v>0</v>
      </c>
      <c r="V1926" s="32">
        <f t="shared" ref="V1926:V1989" si="430">IF(F1926-N1926-O1926&lt;0,N1926+O1926-F1926,0)</f>
        <v>720</v>
      </c>
      <c r="W1926" s="32">
        <f t="shared" si="423"/>
        <v>720</v>
      </c>
      <c r="X1926" s="32">
        <f t="shared" si="424"/>
        <v>720</v>
      </c>
    </row>
    <row r="1927" spans="1:24" x14ac:dyDescent="0.25">
      <c r="A1927" s="2"/>
      <c r="B1927" s="2" t="s">
        <v>4</v>
      </c>
      <c r="C1927" s="2">
        <f t="shared" ref="C1927:C1948" si="431">C1926</f>
        <v>81</v>
      </c>
      <c r="D1927" s="2">
        <f t="shared" ref="D1927:D1948" si="432">D1926+1</f>
        <v>3</v>
      </c>
      <c r="E1927" s="2">
        <f t="shared" ref="E1927:E1990" si="433">E1926+1</f>
        <v>1923</v>
      </c>
      <c r="F1927" s="11">
        <v>225</v>
      </c>
      <c r="G1927" s="9">
        <v>0</v>
      </c>
      <c r="H1927" s="9">
        <v>0</v>
      </c>
      <c r="I1927" s="9">
        <v>0</v>
      </c>
      <c r="J1927" s="9">
        <v>0.23280695081472899</v>
      </c>
      <c r="K1927" s="9">
        <v>0.23280695081472899</v>
      </c>
      <c r="L1927" s="9">
        <v>0.38700000000000001</v>
      </c>
      <c r="N1927" s="32">
        <f>IF('System Design'!$F$8=1,'Hourly Demand and Generation'!G1927*'System Design'!$F$21,IF('System Design'!$F$8=2,'Hourly Demand and Generation'!H1927*'System Design'!$F$21,IF('System Design'!$F$8=3,'Hourly Demand and Generation'!I1927*'System Design'!$F$21)))</f>
        <v>0</v>
      </c>
      <c r="O1927" s="32">
        <f>IF('System Design'!$F$8=1,'Hourly Demand and Generation'!J1927*'System Design'!$F$22,IF('System Design'!$F$8=2,'Hourly Demand and Generation'!K1927*'System Design'!$F$22,IF('System Design'!$F$8=3,'Hourly Demand and Generation'!L1927*'System Design'!$F$22)))</f>
        <v>967.5</v>
      </c>
      <c r="Q1927" s="32">
        <f t="shared" si="429"/>
        <v>0</v>
      </c>
      <c r="R1927" s="32">
        <f t="shared" ref="R1927:R1990" si="434">IF($Q1927&lt;R1926+$V1927,IF(R1926+$V1927-$Q1927&gt;5400,5400,R1926+$V1927-$Q1927),0)</f>
        <v>5400</v>
      </c>
      <c r="S1927" s="32">
        <f t="shared" ref="S1927:S1990" si="435">IF(R1927&gt;0,0,$Q1927+$V1927-R1926)</f>
        <v>0</v>
      </c>
      <c r="T1927" s="32">
        <f t="shared" ref="T1927:T1990" si="436">IF($Q1927&lt;T1926+$V1927,IF(T1926+$V1927-$Q1927&gt;21600,21600,T1926+$V1927-$Q1927),0)</f>
        <v>21600</v>
      </c>
      <c r="U1927" s="32">
        <f t="shared" ref="U1927:U1990" si="437">IF(T1927&gt;0,0,$Q1927+$V1927-T1926)</f>
        <v>0</v>
      </c>
      <c r="V1927" s="32">
        <f t="shared" si="430"/>
        <v>742.5</v>
      </c>
      <c r="W1927" s="32">
        <f t="shared" ref="W1927:W1990" si="438">IF(R1927=5400,$V1927-(R1927-R1926),0)</f>
        <v>742.5</v>
      </c>
      <c r="X1927" s="32">
        <f t="shared" ref="X1927:X1990" si="439">IF(T1927=21600,$V1927-(T1927-T1926),0)</f>
        <v>742.5</v>
      </c>
    </row>
    <row r="1928" spans="1:24" x14ac:dyDescent="0.25">
      <c r="A1928" s="2"/>
      <c r="B1928" s="2" t="s">
        <v>4</v>
      </c>
      <c r="C1928" s="2">
        <f t="shared" si="431"/>
        <v>81</v>
      </c>
      <c r="D1928" s="2">
        <f t="shared" si="432"/>
        <v>4</v>
      </c>
      <c r="E1928" s="2">
        <f t="shared" si="433"/>
        <v>1924</v>
      </c>
      <c r="F1928" s="11">
        <v>270</v>
      </c>
      <c r="G1928" s="9">
        <v>0</v>
      </c>
      <c r="H1928" s="9">
        <v>0</v>
      </c>
      <c r="I1928" s="9">
        <v>0</v>
      </c>
      <c r="J1928" s="9">
        <v>0.25867438979414298</v>
      </c>
      <c r="K1928" s="9">
        <v>0.25867438979414298</v>
      </c>
      <c r="L1928" s="9">
        <v>0.43</v>
      </c>
      <c r="N1928" s="32">
        <f>IF('System Design'!$F$8=1,'Hourly Demand and Generation'!G1928*'System Design'!$F$21,IF('System Design'!$F$8=2,'Hourly Demand and Generation'!H1928*'System Design'!$F$21,IF('System Design'!$F$8=3,'Hourly Demand and Generation'!I1928*'System Design'!$F$21)))</f>
        <v>0</v>
      </c>
      <c r="O1928" s="32">
        <f>IF('System Design'!$F$8=1,'Hourly Demand and Generation'!J1928*'System Design'!$F$22,IF('System Design'!$F$8=2,'Hourly Demand and Generation'!K1928*'System Design'!$F$22,IF('System Design'!$F$8=3,'Hourly Demand and Generation'!L1928*'System Design'!$F$22)))</f>
        <v>1075</v>
      </c>
      <c r="Q1928" s="32">
        <f t="shared" si="429"/>
        <v>0</v>
      </c>
      <c r="R1928" s="32">
        <f t="shared" si="434"/>
        <v>5400</v>
      </c>
      <c r="S1928" s="32">
        <f t="shared" si="435"/>
        <v>0</v>
      </c>
      <c r="T1928" s="32">
        <f t="shared" si="436"/>
        <v>21600</v>
      </c>
      <c r="U1928" s="32">
        <f t="shared" si="437"/>
        <v>0</v>
      </c>
      <c r="V1928" s="32">
        <f t="shared" si="430"/>
        <v>805</v>
      </c>
      <c r="W1928" s="32">
        <f t="shared" si="438"/>
        <v>805</v>
      </c>
      <c r="X1928" s="32">
        <f t="shared" si="439"/>
        <v>805</v>
      </c>
    </row>
    <row r="1929" spans="1:24" x14ac:dyDescent="0.25">
      <c r="A1929" s="2"/>
      <c r="B1929" s="2" t="s">
        <v>4</v>
      </c>
      <c r="C1929" s="2">
        <f t="shared" si="431"/>
        <v>81</v>
      </c>
      <c r="D1929" s="2">
        <f t="shared" si="432"/>
        <v>5</v>
      </c>
      <c r="E1929" s="2">
        <f t="shared" si="433"/>
        <v>1925</v>
      </c>
      <c r="F1929" s="11">
        <v>292.5</v>
      </c>
      <c r="G1929" s="9">
        <v>0</v>
      </c>
      <c r="H1929" s="9">
        <v>2.5600000000000001E-2</v>
      </c>
      <c r="I1929" s="9">
        <v>5.1200000000000002E-2</v>
      </c>
      <c r="J1929" s="9">
        <v>0.20693951183531401</v>
      </c>
      <c r="K1929" s="9">
        <v>0.20693951183531401</v>
      </c>
      <c r="L1929" s="9">
        <v>0.34399999999999997</v>
      </c>
      <c r="N1929" s="32">
        <f>IF('System Design'!$F$8=1,'Hourly Demand and Generation'!G1929*'System Design'!$F$21,IF('System Design'!$F$8=2,'Hourly Demand and Generation'!H1929*'System Design'!$F$21,IF('System Design'!$F$8=3,'Hourly Demand and Generation'!I1929*'System Design'!$F$21)))</f>
        <v>25.6</v>
      </c>
      <c r="O1929" s="32">
        <f>IF('System Design'!$F$8=1,'Hourly Demand and Generation'!J1929*'System Design'!$F$22,IF('System Design'!$F$8=2,'Hourly Demand and Generation'!K1929*'System Design'!$F$22,IF('System Design'!$F$8=3,'Hourly Demand and Generation'!L1929*'System Design'!$F$22)))</f>
        <v>859.99999999999989</v>
      </c>
      <c r="Q1929" s="32">
        <f t="shared" si="429"/>
        <v>0</v>
      </c>
      <c r="R1929" s="32">
        <f t="shared" si="434"/>
        <v>5400</v>
      </c>
      <c r="S1929" s="32">
        <f t="shared" si="435"/>
        <v>0</v>
      </c>
      <c r="T1929" s="32">
        <f t="shared" si="436"/>
        <v>21600</v>
      </c>
      <c r="U1929" s="32">
        <f t="shared" si="437"/>
        <v>0</v>
      </c>
      <c r="V1929" s="32">
        <f t="shared" si="430"/>
        <v>593.09999999999991</v>
      </c>
      <c r="W1929" s="32">
        <f t="shared" si="438"/>
        <v>593.09999999999991</v>
      </c>
      <c r="X1929" s="32">
        <f t="shared" si="439"/>
        <v>593.09999999999991</v>
      </c>
    </row>
    <row r="1930" spans="1:24" x14ac:dyDescent="0.25">
      <c r="A1930" s="2"/>
      <c r="B1930" s="2" t="s">
        <v>4</v>
      </c>
      <c r="C1930" s="2">
        <f t="shared" si="431"/>
        <v>81</v>
      </c>
      <c r="D1930" s="2">
        <f t="shared" si="432"/>
        <v>6</v>
      </c>
      <c r="E1930" s="2">
        <f t="shared" si="433"/>
        <v>1926</v>
      </c>
      <c r="F1930" s="11">
        <v>315</v>
      </c>
      <c r="G1930" s="9">
        <v>5.1200000000000002E-2</v>
      </c>
      <c r="H1930" s="9">
        <v>0.08</v>
      </c>
      <c r="I1930" s="9">
        <v>0.10879999999999999</v>
      </c>
      <c r="J1930" s="9">
        <v>0.20693951183531401</v>
      </c>
      <c r="K1930" s="9">
        <v>0.20693951183531401</v>
      </c>
      <c r="L1930" s="9">
        <v>0.34399999999999997</v>
      </c>
      <c r="N1930" s="32">
        <f>IF('System Design'!$F$8=1,'Hourly Demand and Generation'!G1930*'System Design'!$F$21,IF('System Design'!$F$8=2,'Hourly Demand and Generation'!H1930*'System Design'!$F$21,IF('System Design'!$F$8=3,'Hourly Demand and Generation'!I1930*'System Design'!$F$21)))</f>
        <v>54.4</v>
      </c>
      <c r="O1930" s="32">
        <f>IF('System Design'!$F$8=1,'Hourly Demand and Generation'!J1930*'System Design'!$F$22,IF('System Design'!$F$8=2,'Hourly Demand and Generation'!K1930*'System Design'!$F$22,IF('System Design'!$F$8=3,'Hourly Demand and Generation'!L1930*'System Design'!$F$22)))</f>
        <v>859.99999999999989</v>
      </c>
      <c r="Q1930" s="32">
        <f t="shared" si="429"/>
        <v>0</v>
      </c>
      <c r="R1930" s="32">
        <f t="shared" si="434"/>
        <v>5400</v>
      </c>
      <c r="S1930" s="32">
        <f t="shared" si="435"/>
        <v>0</v>
      </c>
      <c r="T1930" s="32">
        <f t="shared" si="436"/>
        <v>21600</v>
      </c>
      <c r="U1930" s="32">
        <f t="shared" si="437"/>
        <v>0</v>
      </c>
      <c r="V1930" s="32">
        <f t="shared" si="430"/>
        <v>599.39999999999986</v>
      </c>
      <c r="W1930" s="32">
        <f t="shared" si="438"/>
        <v>599.39999999999986</v>
      </c>
      <c r="X1930" s="32">
        <f t="shared" si="439"/>
        <v>599.39999999999986</v>
      </c>
    </row>
    <row r="1931" spans="1:24" x14ac:dyDescent="0.25">
      <c r="A1931" s="2"/>
      <c r="B1931" s="2" t="s">
        <v>4</v>
      </c>
      <c r="C1931" s="2">
        <f t="shared" si="431"/>
        <v>81</v>
      </c>
      <c r="D1931" s="2">
        <f t="shared" si="432"/>
        <v>7</v>
      </c>
      <c r="E1931" s="2">
        <f t="shared" si="433"/>
        <v>1927</v>
      </c>
      <c r="F1931" s="11">
        <v>337.5</v>
      </c>
      <c r="G1931" s="9">
        <v>0.10879999999999999</v>
      </c>
      <c r="H1931" s="9">
        <v>0.13439999999999999</v>
      </c>
      <c r="I1931" s="9">
        <v>0.16</v>
      </c>
      <c r="J1931" s="9">
        <v>0.23280695081472899</v>
      </c>
      <c r="K1931" s="9">
        <v>0.23280695081472899</v>
      </c>
      <c r="L1931" s="9">
        <v>0.38700000000000001</v>
      </c>
      <c r="N1931" s="32">
        <f>IF('System Design'!$F$8=1,'Hourly Demand and Generation'!G1931*'System Design'!$F$21,IF('System Design'!$F$8=2,'Hourly Demand and Generation'!H1931*'System Design'!$F$21,IF('System Design'!$F$8=3,'Hourly Demand and Generation'!I1931*'System Design'!$F$21)))</f>
        <v>80</v>
      </c>
      <c r="O1931" s="32">
        <f>IF('System Design'!$F$8=1,'Hourly Demand and Generation'!J1931*'System Design'!$F$22,IF('System Design'!$F$8=2,'Hourly Demand and Generation'!K1931*'System Design'!$F$22,IF('System Design'!$F$8=3,'Hourly Demand and Generation'!L1931*'System Design'!$F$22)))</f>
        <v>967.5</v>
      </c>
      <c r="Q1931" s="32">
        <f t="shared" si="429"/>
        <v>0</v>
      </c>
      <c r="R1931" s="32">
        <f t="shared" si="434"/>
        <v>5400</v>
      </c>
      <c r="S1931" s="32">
        <f t="shared" si="435"/>
        <v>0</v>
      </c>
      <c r="T1931" s="32">
        <f t="shared" si="436"/>
        <v>21600</v>
      </c>
      <c r="U1931" s="32">
        <f t="shared" si="437"/>
        <v>0</v>
      </c>
      <c r="V1931" s="32">
        <f t="shared" si="430"/>
        <v>710</v>
      </c>
      <c r="W1931" s="32">
        <f t="shared" si="438"/>
        <v>710</v>
      </c>
      <c r="X1931" s="32">
        <f t="shared" si="439"/>
        <v>710</v>
      </c>
    </row>
    <row r="1932" spans="1:24" x14ac:dyDescent="0.25">
      <c r="A1932" s="2"/>
      <c r="B1932" s="2" t="s">
        <v>4</v>
      </c>
      <c r="C1932" s="2">
        <f t="shared" si="431"/>
        <v>81</v>
      </c>
      <c r="D1932" s="2">
        <f t="shared" si="432"/>
        <v>8</v>
      </c>
      <c r="E1932" s="2">
        <f t="shared" si="433"/>
        <v>1928</v>
      </c>
      <c r="F1932" s="11">
        <v>360</v>
      </c>
      <c r="G1932" s="9">
        <v>0.2112</v>
      </c>
      <c r="H1932" s="9">
        <v>0.24</v>
      </c>
      <c r="I1932" s="9">
        <v>0.26879999999999998</v>
      </c>
      <c r="J1932" s="9">
        <v>0.23280695081472899</v>
      </c>
      <c r="K1932" s="9">
        <v>0.23280695081472899</v>
      </c>
      <c r="L1932" s="9">
        <v>0.38700000000000001</v>
      </c>
      <c r="N1932" s="32">
        <f>IF('System Design'!$F$8=1,'Hourly Demand and Generation'!G1932*'System Design'!$F$21,IF('System Design'!$F$8=2,'Hourly Demand and Generation'!H1932*'System Design'!$F$21,IF('System Design'!$F$8=3,'Hourly Demand and Generation'!I1932*'System Design'!$F$21)))</f>
        <v>134.4</v>
      </c>
      <c r="O1932" s="32">
        <f>IF('System Design'!$F$8=1,'Hourly Demand and Generation'!J1932*'System Design'!$F$22,IF('System Design'!$F$8=2,'Hourly Demand and Generation'!K1932*'System Design'!$F$22,IF('System Design'!$F$8=3,'Hourly Demand and Generation'!L1932*'System Design'!$F$22)))</f>
        <v>967.5</v>
      </c>
      <c r="Q1932" s="32">
        <f t="shared" si="429"/>
        <v>0</v>
      </c>
      <c r="R1932" s="32">
        <f t="shared" si="434"/>
        <v>5400</v>
      </c>
      <c r="S1932" s="32">
        <f t="shared" si="435"/>
        <v>0</v>
      </c>
      <c r="T1932" s="32">
        <f t="shared" si="436"/>
        <v>21600</v>
      </c>
      <c r="U1932" s="32">
        <f t="shared" si="437"/>
        <v>0</v>
      </c>
      <c r="V1932" s="32">
        <f t="shared" si="430"/>
        <v>741.90000000000009</v>
      </c>
      <c r="W1932" s="32">
        <f t="shared" si="438"/>
        <v>741.90000000000009</v>
      </c>
      <c r="X1932" s="32">
        <f t="shared" si="439"/>
        <v>741.90000000000009</v>
      </c>
    </row>
    <row r="1933" spans="1:24" x14ac:dyDescent="0.25">
      <c r="A1933" s="2"/>
      <c r="B1933" s="2" t="s">
        <v>4</v>
      </c>
      <c r="C1933" s="2">
        <f t="shared" si="431"/>
        <v>81</v>
      </c>
      <c r="D1933" s="2">
        <f t="shared" si="432"/>
        <v>9</v>
      </c>
      <c r="E1933" s="2">
        <f t="shared" si="433"/>
        <v>1929</v>
      </c>
      <c r="F1933" s="11">
        <v>360</v>
      </c>
      <c r="G1933" s="9">
        <v>0.32</v>
      </c>
      <c r="H1933" s="9">
        <v>0.34560000000000002</v>
      </c>
      <c r="I1933" s="9">
        <v>0.37119999999999997</v>
      </c>
      <c r="J1933" s="9">
        <v>0.20693951183531401</v>
      </c>
      <c r="K1933" s="9">
        <v>0.20693951183531401</v>
      </c>
      <c r="L1933" s="9">
        <v>0.34399999999999997</v>
      </c>
      <c r="N1933" s="32">
        <f>IF('System Design'!$F$8=1,'Hourly Demand and Generation'!G1933*'System Design'!$F$21,IF('System Design'!$F$8=2,'Hourly Demand and Generation'!H1933*'System Design'!$F$21,IF('System Design'!$F$8=3,'Hourly Demand and Generation'!I1933*'System Design'!$F$21)))</f>
        <v>185.6</v>
      </c>
      <c r="O1933" s="32">
        <f>IF('System Design'!$F$8=1,'Hourly Demand and Generation'!J1933*'System Design'!$F$22,IF('System Design'!$F$8=2,'Hourly Demand and Generation'!K1933*'System Design'!$F$22,IF('System Design'!$F$8=3,'Hourly Demand and Generation'!L1933*'System Design'!$F$22)))</f>
        <v>859.99999999999989</v>
      </c>
      <c r="Q1933" s="32">
        <f t="shared" si="429"/>
        <v>0</v>
      </c>
      <c r="R1933" s="32">
        <f t="shared" si="434"/>
        <v>5400</v>
      </c>
      <c r="S1933" s="32">
        <f t="shared" si="435"/>
        <v>0</v>
      </c>
      <c r="T1933" s="32">
        <f t="shared" si="436"/>
        <v>21600</v>
      </c>
      <c r="U1933" s="32">
        <f t="shared" si="437"/>
        <v>0</v>
      </c>
      <c r="V1933" s="32">
        <f t="shared" si="430"/>
        <v>685.59999999999991</v>
      </c>
      <c r="W1933" s="32">
        <f t="shared" si="438"/>
        <v>685.59999999999991</v>
      </c>
      <c r="X1933" s="32">
        <f t="shared" si="439"/>
        <v>685.59999999999991</v>
      </c>
    </row>
    <row r="1934" spans="1:24" x14ac:dyDescent="0.25">
      <c r="A1934" s="2"/>
      <c r="B1934" s="2" t="s">
        <v>4</v>
      </c>
      <c r="C1934" s="2">
        <f t="shared" si="431"/>
        <v>81</v>
      </c>
      <c r="D1934" s="2">
        <f t="shared" si="432"/>
        <v>10</v>
      </c>
      <c r="E1934" s="2">
        <f t="shared" si="433"/>
        <v>1930</v>
      </c>
      <c r="F1934" s="11">
        <v>351</v>
      </c>
      <c r="G1934" s="9">
        <v>0.42880000000000001</v>
      </c>
      <c r="H1934" s="9">
        <v>0.45440000000000003</v>
      </c>
      <c r="I1934" s="9">
        <v>0.48</v>
      </c>
      <c r="J1934" s="9">
        <v>0.23280695081472899</v>
      </c>
      <c r="K1934" s="9">
        <v>0.23280695081472899</v>
      </c>
      <c r="L1934" s="9">
        <v>0.38700000000000001</v>
      </c>
      <c r="N1934" s="32">
        <f>IF('System Design'!$F$8=1,'Hourly Demand and Generation'!G1934*'System Design'!$F$21,IF('System Design'!$F$8=2,'Hourly Demand and Generation'!H1934*'System Design'!$F$21,IF('System Design'!$F$8=3,'Hourly Demand and Generation'!I1934*'System Design'!$F$21)))</f>
        <v>240</v>
      </c>
      <c r="O1934" s="32">
        <f>IF('System Design'!$F$8=1,'Hourly Demand and Generation'!J1934*'System Design'!$F$22,IF('System Design'!$F$8=2,'Hourly Demand and Generation'!K1934*'System Design'!$F$22,IF('System Design'!$F$8=3,'Hourly Demand and Generation'!L1934*'System Design'!$F$22)))</f>
        <v>967.5</v>
      </c>
      <c r="Q1934" s="32">
        <f t="shared" si="429"/>
        <v>0</v>
      </c>
      <c r="R1934" s="32">
        <f t="shared" si="434"/>
        <v>5400</v>
      </c>
      <c r="S1934" s="32">
        <f t="shared" si="435"/>
        <v>0</v>
      </c>
      <c r="T1934" s="32">
        <f t="shared" si="436"/>
        <v>21600</v>
      </c>
      <c r="U1934" s="32">
        <f t="shared" si="437"/>
        <v>0</v>
      </c>
      <c r="V1934" s="32">
        <f t="shared" si="430"/>
        <v>856.5</v>
      </c>
      <c r="W1934" s="32">
        <f t="shared" si="438"/>
        <v>856.5</v>
      </c>
      <c r="X1934" s="32">
        <f t="shared" si="439"/>
        <v>856.5</v>
      </c>
    </row>
    <row r="1935" spans="1:24" x14ac:dyDescent="0.25">
      <c r="A1935" s="2"/>
      <c r="B1935" s="2" t="s">
        <v>4</v>
      </c>
      <c r="C1935" s="2">
        <f t="shared" si="431"/>
        <v>81</v>
      </c>
      <c r="D1935" s="2">
        <f t="shared" si="432"/>
        <v>11</v>
      </c>
      <c r="E1935" s="2">
        <f t="shared" si="433"/>
        <v>1931</v>
      </c>
      <c r="F1935" s="11">
        <v>346.5</v>
      </c>
      <c r="G1935" s="9">
        <v>0.53120000000000001</v>
      </c>
      <c r="H1935" s="9">
        <v>0.56000000000000005</v>
      </c>
      <c r="I1935" s="9">
        <v>0.58879999999999999</v>
      </c>
      <c r="J1935" s="9">
        <v>0.20693951183531401</v>
      </c>
      <c r="K1935" s="9">
        <v>0.20693951183531401</v>
      </c>
      <c r="L1935" s="9">
        <v>0.34399999999999997</v>
      </c>
      <c r="N1935" s="32">
        <f>IF('System Design'!$F$8=1,'Hourly Demand and Generation'!G1935*'System Design'!$F$21,IF('System Design'!$F$8=2,'Hourly Demand and Generation'!H1935*'System Design'!$F$21,IF('System Design'!$F$8=3,'Hourly Demand and Generation'!I1935*'System Design'!$F$21)))</f>
        <v>294.39999999999998</v>
      </c>
      <c r="O1935" s="32">
        <f>IF('System Design'!$F$8=1,'Hourly Demand and Generation'!J1935*'System Design'!$F$22,IF('System Design'!$F$8=2,'Hourly Demand and Generation'!K1935*'System Design'!$F$22,IF('System Design'!$F$8=3,'Hourly Demand and Generation'!L1935*'System Design'!$F$22)))</f>
        <v>859.99999999999989</v>
      </c>
      <c r="Q1935" s="32">
        <f t="shared" si="429"/>
        <v>0</v>
      </c>
      <c r="R1935" s="32">
        <f t="shared" si="434"/>
        <v>5400</v>
      </c>
      <c r="S1935" s="32">
        <f t="shared" si="435"/>
        <v>0</v>
      </c>
      <c r="T1935" s="32">
        <f t="shared" si="436"/>
        <v>21600</v>
      </c>
      <c r="U1935" s="32">
        <f t="shared" si="437"/>
        <v>0</v>
      </c>
      <c r="V1935" s="32">
        <f t="shared" si="430"/>
        <v>807.89999999999986</v>
      </c>
      <c r="W1935" s="32">
        <f t="shared" si="438"/>
        <v>807.89999999999986</v>
      </c>
      <c r="X1935" s="32">
        <f t="shared" si="439"/>
        <v>807.89999999999986</v>
      </c>
    </row>
    <row r="1936" spans="1:24" x14ac:dyDescent="0.25">
      <c r="A1936" s="2"/>
      <c r="B1936" s="2" t="s">
        <v>4</v>
      </c>
      <c r="C1936" s="2">
        <f t="shared" si="431"/>
        <v>81</v>
      </c>
      <c r="D1936" s="2">
        <f t="shared" si="432"/>
        <v>12</v>
      </c>
      <c r="E1936" s="2">
        <f t="shared" si="433"/>
        <v>1932</v>
      </c>
      <c r="F1936" s="11">
        <v>346.5</v>
      </c>
      <c r="G1936" s="9">
        <v>0.64</v>
      </c>
      <c r="H1936" s="9">
        <v>0.64</v>
      </c>
      <c r="I1936" s="9">
        <v>0.64</v>
      </c>
      <c r="J1936" s="9">
        <v>0.194005792345607</v>
      </c>
      <c r="K1936" s="9">
        <v>0.194005792345607</v>
      </c>
      <c r="L1936" s="9">
        <v>0.32250000000000001</v>
      </c>
      <c r="N1936" s="32">
        <f>IF('System Design'!$F$8=1,'Hourly Demand and Generation'!G1936*'System Design'!$F$21,IF('System Design'!$F$8=2,'Hourly Demand and Generation'!H1936*'System Design'!$F$21,IF('System Design'!$F$8=3,'Hourly Demand and Generation'!I1936*'System Design'!$F$21)))</f>
        <v>320</v>
      </c>
      <c r="O1936" s="32">
        <f>IF('System Design'!$F$8=1,'Hourly Demand and Generation'!J1936*'System Design'!$F$22,IF('System Design'!$F$8=2,'Hourly Demand and Generation'!K1936*'System Design'!$F$22,IF('System Design'!$F$8=3,'Hourly Demand and Generation'!L1936*'System Design'!$F$22)))</f>
        <v>806.25</v>
      </c>
      <c r="Q1936" s="32">
        <f t="shared" si="429"/>
        <v>0</v>
      </c>
      <c r="R1936" s="32">
        <f t="shared" si="434"/>
        <v>5400</v>
      </c>
      <c r="S1936" s="32">
        <f t="shared" si="435"/>
        <v>0</v>
      </c>
      <c r="T1936" s="32">
        <f t="shared" si="436"/>
        <v>21600</v>
      </c>
      <c r="U1936" s="32">
        <f t="shared" si="437"/>
        <v>0</v>
      </c>
      <c r="V1936" s="32">
        <f t="shared" si="430"/>
        <v>779.75</v>
      </c>
      <c r="W1936" s="32">
        <f t="shared" si="438"/>
        <v>779.75</v>
      </c>
      <c r="X1936" s="32">
        <f t="shared" si="439"/>
        <v>779.75</v>
      </c>
    </row>
    <row r="1937" spans="1:24" x14ac:dyDescent="0.25">
      <c r="A1937" s="2"/>
      <c r="B1937" s="2" t="s">
        <v>4</v>
      </c>
      <c r="C1937" s="2">
        <f t="shared" si="431"/>
        <v>81</v>
      </c>
      <c r="D1937" s="2">
        <f t="shared" si="432"/>
        <v>13</v>
      </c>
      <c r="E1937" s="2">
        <f t="shared" si="433"/>
        <v>1933</v>
      </c>
      <c r="F1937" s="11">
        <v>360</v>
      </c>
      <c r="G1937" s="9">
        <v>0.53120000000000001</v>
      </c>
      <c r="H1937" s="9">
        <v>0.56000000000000005</v>
      </c>
      <c r="I1937" s="9">
        <v>0.58879999999999999</v>
      </c>
      <c r="J1937" s="9">
        <v>0.20693951183531401</v>
      </c>
      <c r="K1937" s="9">
        <v>0.20693951183531401</v>
      </c>
      <c r="L1937" s="9">
        <v>0.34399999999999997</v>
      </c>
      <c r="N1937" s="32">
        <f>IF('System Design'!$F$8=1,'Hourly Demand and Generation'!G1937*'System Design'!$F$21,IF('System Design'!$F$8=2,'Hourly Demand and Generation'!H1937*'System Design'!$F$21,IF('System Design'!$F$8=3,'Hourly Demand and Generation'!I1937*'System Design'!$F$21)))</f>
        <v>294.39999999999998</v>
      </c>
      <c r="O1937" s="32">
        <f>IF('System Design'!$F$8=1,'Hourly Demand and Generation'!J1937*'System Design'!$F$22,IF('System Design'!$F$8=2,'Hourly Demand and Generation'!K1937*'System Design'!$F$22,IF('System Design'!$F$8=3,'Hourly Demand and Generation'!L1937*'System Design'!$F$22)))</f>
        <v>859.99999999999989</v>
      </c>
      <c r="Q1937" s="32">
        <f t="shared" si="429"/>
        <v>0</v>
      </c>
      <c r="R1937" s="32">
        <f t="shared" si="434"/>
        <v>5400</v>
      </c>
      <c r="S1937" s="32">
        <f t="shared" si="435"/>
        <v>0</v>
      </c>
      <c r="T1937" s="32">
        <f t="shared" si="436"/>
        <v>21600</v>
      </c>
      <c r="U1937" s="32">
        <f t="shared" si="437"/>
        <v>0</v>
      </c>
      <c r="V1937" s="32">
        <f t="shared" si="430"/>
        <v>794.39999999999986</v>
      </c>
      <c r="W1937" s="32">
        <f t="shared" si="438"/>
        <v>794.39999999999986</v>
      </c>
      <c r="X1937" s="32">
        <f t="shared" si="439"/>
        <v>794.39999999999986</v>
      </c>
    </row>
    <row r="1938" spans="1:24" x14ac:dyDescent="0.25">
      <c r="A1938" s="2"/>
      <c r="B1938" s="2" t="s">
        <v>4</v>
      </c>
      <c r="C1938" s="2">
        <f t="shared" si="431"/>
        <v>81</v>
      </c>
      <c r="D1938" s="2">
        <f t="shared" si="432"/>
        <v>14</v>
      </c>
      <c r="E1938" s="2">
        <f t="shared" si="433"/>
        <v>1934</v>
      </c>
      <c r="F1938" s="11">
        <v>360</v>
      </c>
      <c r="G1938" s="9">
        <v>0.42880000000000001</v>
      </c>
      <c r="H1938" s="9">
        <v>0.45440000000000003</v>
      </c>
      <c r="I1938" s="9">
        <v>0.48</v>
      </c>
      <c r="J1938" s="9">
        <v>0.21987323132502201</v>
      </c>
      <c r="K1938" s="9">
        <v>0.21987323132502201</v>
      </c>
      <c r="L1938" s="9">
        <v>0.36549999999999999</v>
      </c>
      <c r="N1938" s="32">
        <f>IF('System Design'!$F$8=1,'Hourly Demand and Generation'!G1938*'System Design'!$F$21,IF('System Design'!$F$8=2,'Hourly Demand and Generation'!H1938*'System Design'!$F$21,IF('System Design'!$F$8=3,'Hourly Demand and Generation'!I1938*'System Design'!$F$21)))</f>
        <v>240</v>
      </c>
      <c r="O1938" s="32">
        <f>IF('System Design'!$F$8=1,'Hourly Demand and Generation'!J1938*'System Design'!$F$22,IF('System Design'!$F$8=2,'Hourly Demand and Generation'!K1938*'System Design'!$F$22,IF('System Design'!$F$8=3,'Hourly Demand and Generation'!L1938*'System Design'!$F$22)))</f>
        <v>913.75</v>
      </c>
      <c r="Q1938" s="32">
        <f t="shared" si="429"/>
        <v>0</v>
      </c>
      <c r="R1938" s="32">
        <f t="shared" si="434"/>
        <v>5400</v>
      </c>
      <c r="S1938" s="32">
        <f t="shared" si="435"/>
        <v>0</v>
      </c>
      <c r="T1938" s="32">
        <f t="shared" si="436"/>
        <v>21600</v>
      </c>
      <c r="U1938" s="32">
        <f t="shared" si="437"/>
        <v>0</v>
      </c>
      <c r="V1938" s="32">
        <f t="shared" si="430"/>
        <v>793.75</v>
      </c>
      <c r="W1938" s="32">
        <f t="shared" si="438"/>
        <v>793.75</v>
      </c>
      <c r="X1938" s="32">
        <f t="shared" si="439"/>
        <v>793.75</v>
      </c>
    </row>
    <row r="1939" spans="1:24" x14ac:dyDescent="0.25">
      <c r="A1939" s="2"/>
      <c r="B1939" s="2" t="s">
        <v>4</v>
      </c>
      <c r="C1939" s="2">
        <f t="shared" si="431"/>
        <v>81</v>
      </c>
      <c r="D1939" s="2">
        <f t="shared" si="432"/>
        <v>15</v>
      </c>
      <c r="E1939" s="2">
        <f t="shared" si="433"/>
        <v>1935</v>
      </c>
      <c r="F1939" s="11">
        <v>382.5</v>
      </c>
      <c r="G1939" s="9">
        <v>0.32</v>
      </c>
      <c r="H1939" s="9">
        <v>0.34560000000000002</v>
      </c>
      <c r="I1939" s="9">
        <v>0.37119999999999997</v>
      </c>
      <c r="J1939" s="9">
        <v>0.23280695081472899</v>
      </c>
      <c r="K1939" s="9">
        <v>0.23280695081472899</v>
      </c>
      <c r="L1939" s="9">
        <v>0.38700000000000001</v>
      </c>
      <c r="N1939" s="32">
        <f>IF('System Design'!$F$8=1,'Hourly Demand and Generation'!G1939*'System Design'!$F$21,IF('System Design'!$F$8=2,'Hourly Demand and Generation'!H1939*'System Design'!$F$21,IF('System Design'!$F$8=3,'Hourly Demand and Generation'!I1939*'System Design'!$F$21)))</f>
        <v>185.6</v>
      </c>
      <c r="O1939" s="32">
        <f>IF('System Design'!$F$8=1,'Hourly Demand and Generation'!J1939*'System Design'!$F$22,IF('System Design'!$F$8=2,'Hourly Demand and Generation'!K1939*'System Design'!$F$22,IF('System Design'!$F$8=3,'Hourly Demand and Generation'!L1939*'System Design'!$F$22)))</f>
        <v>967.5</v>
      </c>
      <c r="Q1939" s="32">
        <f t="shared" si="429"/>
        <v>0</v>
      </c>
      <c r="R1939" s="32">
        <f t="shared" si="434"/>
        <v>5400</v>
      </c>
      <c r="S1939" s="32">
        <f t="shared" si="435"/>
        <v>0</v>
      </c>
      <c r="T1939" s="32">
        <f t="shared" si="436"/>
        <v>21600</v>
      </c>
      <c r="U1939" s="32">
        <f t="shared" si="437"/>
        <v>0</v>
      </c>
      <c r="V1939" s="32">
        <f t="shared" si="430"/>
        <v>770.59999999999991</v>
      </c>
      <c r="W1939" s="32">
        <f t="shared" si="438"/>
        <v>770.59999999999991</v>
      </c>
      <c r="X1939" s="32">
        <f t="shared" si="439"/>
        <v>770.59999999999991</v>
      </c>
    </row>
    <row r="1940" spans="1:24" x14ac:dyDescent="0.25">
      <c r="A1940" s="2"/>
      <c r="B1940" s="2" t="s">
        <v>4</v>
      </c>
      <c r="C1940" s="2">
        <f t="shared" si="431"/>
        <v>81</v>
      </c>
      <c r="D1940" s="2">
        <f t="shared" si="432"/>
        <v>16</v>
      </c>
      <c r="E1940" s="2">
        <f t="shared" si="433"/>
        <v>1936</v>
      </c>
      <c r="F1940" s="11">
        <v>405</v>
      </c>
      <c r="G1940" s="9">
        <v>0.2112</v>
      </c>
      <c r="H1940" s="9">
        <v>0.24</v>
      </c>
      <c r="I1940" s="9">
        <v>0.26879999999999998</v>
      </c>
      <c r="J1940" s="9">
        <v>0.23280695081472899</v>
      </c>
      <c r="K1940" s="9">
        <v>0.23280695081472899</v>
      </c>
      <c r="L1940" s="9">
        <v>0.38700000000000001</v>
      </c>
      <c r="N1940" s="32">
        <f>IF('System Design'!$F$8=1,'Hourly Demand and Generation'!G1940*'System Design'!$F$21,IF('System Design'!$F$8=2,'Hourly Demand and Generation'!H1940*'System Design'!$F$21,IF('System Design'!$F$8=3,'Hourly Demand and Generation'!I1940*'System Design'!$F$21)))</f>
        <v>134.4</v>
      </c>
      <c r="O1940" s="32">
        <f>IF('System Design'!$F$8=1,'Hourly Demand and Generation'!J1940*'System Design'!$F$22,IF('System Design'!$F$8=2,'Hourly Demand and Generation'!K1940*'System Design'!$F$22,IF('System Design'!$F$8=3,'Hourly Demand and Generation'!L1940*'System Design'!$F$22)))</f>
        <v>967.5</v>
      </c>
      <c r="Q1940" s="32">
        <f t="shared" si="429"/>
        <v>0</v>
      </c>
      <c r="R1940" s="32">
        <f t="shared" si="434"/>
        <v>5400</v>
      </c>
      <c r="S1940" s="32">
        <f t="shared" si="435"/>
        <v>0</v>
      </c>
      <c r="T1940" s="32">
        <f t="shared" si="436"/>
        <v>21600</v>
      </c>
      <c r="U1940" s="32">
        <f t="shared" si="437"/>
        <v>0</v>
      </c>
      <c r="V1940" s="32">
        <f t="shared" si="430"/>
        <v>696.90000000000009</v>
      </c>
      <c r="W1940" s="32">
        <f t="shared" si="438"/>
        <v>696.90000000000009</v>
      </c>
      <c r="X1940" s="32">
        <f t="shared" si="439"/>
        <v>696.90000000000009</v>
      </c>
    </row>
    <row r="1941" spans="1:24" x14ac:dyDescent="0.25">
      <c r="A1941" s="2"/>
      <c r="B1941" s="2" t="s">
        <v>4</v>
      </c>
      <c r="C1941" s="2">
        <f t="shared" si="431"/>
        <v>81</v>
      </c>
      <c r="D1941" s="2">
        <f t="shared" si="432"/>
        <v>17</v>
      </c>
      <c r="E1941" s="2">
        <f t="shared" si="433"/>
        <v>1937</v>
      </c>
      <c r="F1941" s="11">
        <v>427.5</v>
      </c>
      <c r="G1941" s="9">
        <v>0.10879999999999999</v>
      </c>
      <c r="H1941" s="9">
        <v>0.13439999999999999</v>
      </c>
      <c r="I1941" s="9">
        <v>0.16</v>
      </c>
      <c r="J1941" s="9">
        <v>0.25867438979414298</v>
      </c>
      <c r="K1941" s="9">
        <v>0.25867438979414298</v>
      </c>
      <c r="L1941" s="9">
        <v>0.43</v>
      </c>
      <c r="N1941" s="32">
        <f>IF('System Design'!$F$8=1,'Hourly Demand and Generation'!G1941*'System Design'!$F$21,IF('System Design'!$F$8=2,'Hourly Demand and Generation'!H1941*'System Design'!$F$21,IF('System Design'!$F$8=3,'Hourly Demand and Generation'!I1941*'System Design'!$F$21)))</f>
        <v>80</v>
      </c>
      <c r="O1941" s="32">
        <f>IF('System Design'!$F$8=1,'Hourly Demand and Generation'!J1941*'System Design'!$F$22,IF('System Design'!$F$8=2,'Hourly Demand and Generation'!K1941*'System Design'!$F$22,IF('System Design'!$F$8=3,'Hourly Demand and Generation'!L1941*'System Design'!$F$22)))</f>
        <v>1075</v>
      </c>
      <c r="Q1941" s="32">
        <f t="shared" si="429"/>
        <v>0</v>
      </c>
      <c r="R1941" s="32">
        <f t="shared" si="434"/>
        <v>5400</v>
      </c>
      <c r="S1941" s="32">
        <f t="shared" si="435"/>
        <v>0</v>
      </c>
      <c r="T1941" s="32">
        <f t="shared" si="436"/>
        <v>21600</v>
      </c>
      <c r="U1941" s="32">
        <f t="shared" si="437"/>
        <v>0</v>
      </c>
      <c r="V1941" s="32">
        <f t="shared" si="430"/>
        <v>727.5</v>
      </c>
      <c r="W1941" s="32">
        <f t="shared" si="438"/>
        <v>727.5</v>
      </c>
      <c r="X1941" s="32">
        <f t="shared" si="439"/>
        <v>727.5</v>
      </c>
    </row>
    <row r="1942" spans="1:24" x14ac:dyDescent="0.25">
      <c r="A1942" s="2"/>
      <c r="B1942" s="2" t="s">
        <v>4</v>
      </c>
      <c r="C1942" s="2">
        <f t="shared" si="431"/>
        <v>81</v>
      </c>
      <c r="D1942" s="2">
        <f t="shared" si="432"/>
        <v>18</v>
      </c>
      <c r="E1942" s="2">
        <f t="shared" si="433"/>
        <v>1938</v>
      </c>
      <c r="F1942" s="11">
        <v>450</v>
      </c>
      <c r="G1942" s="9">
        <v>5.1200000000000002E-2</v>
      </c>
      <c r="H1942" s="9">
        <v>0.08</v>
      </c>
      <c r="I1942" s="9">
        <v>0.10879999999999999</v>
      </c>
      <c r="J1942" s="9">
        <v>0.245740670304436</v>
      </c>
      <c r="K1942" s="9">
        <v>0.245740670304436</v>
      </c>
      <c r="L1942" s="9">
        <v>0.40849999999999997</v>
      </c>
      <c r="N1942" s="32">
        <f>IF('System Design'!$F$8=1,'Hourly Demand and Generation'!G1942*'System Design'!$F$21,IF('System Design'!$F$8=2,'Hourly Demand and Generation'!H1942*'System Design'!$F$21,IF('System Design'!$F$8=3,'Hourly Demand and Generation'!I1942*'System Design'!$F$21)))</f>
        <v>54.4</v>
      </c>
      <c r="O1942" s="32">
        <f>IF('System Design'!$F$8=1,'Hourly Demand and Generation'!J1942*'System Design'!$F$22,IF('System Design'!$F$8=2,'Hourly Demand and Generation'!K1942*'System Design'!$F$22,IF('System Design'!$F$8=3,'Hourly Demand and Generation'!L1942*'System Design'!$F$22)))</f>
        <v>1021.2499999999999</v>
      </c>
      <c r="Q1942" s="32">
        <f t="shared" si="429"/>
        <v>0</v>
      </c>
      <c r="R1942" s="32">
        <f t="shared" si="434"/>
        <v>5400</v>
      </c>
      <c r="S1942" s="32">
        <f t="shared" si="435"/>
        <v>0</v>
      </c>
      <c r="T1942" s="32">
        <f t="shared" si="436"/>
        <v>21600</v>
      </c>
      <c r="U1942" s="32">
        <f t="shared" si="437"/>
        <v>0</v>
      </c>
      <c r="V1942" s="32">
        <f t="shared" si="430"/>
        <v>625.64999999999986</v>
      </c>
      <c r="W1942" s="32">
        <f t="shared" si="438"/>
        <v>625.64999999999986</v>
      </c>
      <c r="X1942" s="32">
        <f t="shared" si="439"/>
        <v>625.64999999999986</v>
      </c>
    </row>
    <row r="1943" spans="1:24" x14ac:dyDescent="0.25">
      <c r="A1943" s="2"/>
      <c r="B1943" s="2" t="s">
        <v>4</v>
      </c>
      <c r="C1943" s="2">
        <f t="shared" si="431"/>
        <v>81</v>
      </c>
      <c r="D1943" s="2">
        <f t="shared" si="432"/>
        <v>19</v>
      </c>
      <c r="E1943" s="2">
        <f t="shared" si="433"/>
        <v>1939</v>
      </c>
      <c r="F1943" s="11">
        <v>436.5</v>
      </c>
      <c r="G1943" s="9">
        <v>0</v>
      </c>
      <c r="H1943" s="9">
        <v>2.5600000000000001E-2</v>
      </c>
      <c r="I1943" s="9">
        <v>5.1200000000000002E-2</v>
      </c>
      <c r="J1943" s="9">
        <v>0.23280695081472899</v>
      </c>
      <c r="K1943" s="9">
        <v>0.23280695081472899</v>
      </c>
      <c r="L1943" s="9">
        <v>0.38700000000000001</v>
      </c>
      <c r="N1943" s="32">
        <f>IF('System Design'!$F$8=1,'Hourly Demand and Generation'!G1943*'System Design'!$F$21,IF('System Design'!$F$8=2,'Hourly Demand and Generation'!H1943*'System Design'!$F$21,IF('System Design'!$F$8=3,'Hourly Demand and Generation'!I1943*'System Design'!$F$21)))</f>
        <v>25.6</v>
      </c>
      <c r="O1943" s="32">
        <f>IF('System Design'!$F$8=1,'Hourly Demand and Generation'!J1943*'System Design'!$F$22,IF('System Design'!$F$8=2,'Hourly Demand and Generation'!K1943*'System Design'!$F$22,IF('System Design'!$F$8=3,'Hourly Demand and Generation'!L1943*'System Design'!$F$22)))</f>
        <v>967.5</v>
      </c>
      <c r="Q1943" s="32">
        <f t="shared" si="429"/>
        <v>0</v>
      </c>
      <c r="R1943" s="32">
        <f t="shared" si="434"/>
        <v>5400</v>
      </c>
      <c r="S1943" s="32">
        <f t="shared" si="435"/>
        <v>0</v>
      </c>
      <c r="T1943" s="32">
        <f t="shared" si="436"/>
        <v>21600</v>
      </c>
      <c r="U1943" s="32">
        <f t="shared" si="437"/>
        <v>0</v>
      </c>
      <c r="V1943" s="32">
        <f t="shared" si="430"/>
        <v>556.6</v>
      </c>
      <c r="W1943" s="32">
        <f t="shared" si="438"/>
        <v>556.6</v>
      </c>
      <c r="X1943" s="32">
        <f t="shared" si="439"/>
        <v>556.6</v>
      </c>
    </row>
    <row r="1944" spans="1:24" x14ac:dyDescent="0.25">
      <c r="A1944" s="2"/>
      <c r="B1944" s="2" t="s">
        <v>4</v>
      </c>
      <c r="C1944" s="2">
        <f t="shared" si="431"/>
        <v>81</v>
      </c>
      <c r="D1944" s="2">
        <f t="shared" si="432"/>
        <v>20</v>
      </c>
      <c r="E1944" s="2">
        <f t="shared" si="433"/>
        <v>1940</v>
      </c>
      <c r="F1944" s="11">
        <v>427.5</v>
      </c>
      <c r="G1944" s="9">
        <v>0</v>
      </c>
      <c r="H1944" s="9">
        <v>0</v>
      </c>
      <c r="I1944" s="9">
        <v>0</v>
      </c>
      <c r="J1944" s="9">
        <v>0.23280695081472899</v>
      </c>
      <c r="K1944" s="9">
        <v>0.23280695081472899</v>
      </c>
      <c r="L1944" s="9">
        <v>0.38700000000000001</v>
      </c>
      <c r="N1944" s="32">
        <f>IF('System Design'!$F$8=1,'Hourly Demand and Generation'!G1944*'System Design'!$F$21,IF('System Design'!$F$8=2,'Hourly Demand and Generation'!H1944*'System Design'!$F$21,IF('System Design'!$F$8=3,'Hourly Demand and Generation'!I1944*'System Design'!$F$21)))</f>
        <v>0</v>
      </c>
      <c r="O1944" s="32">
        <f>IF('System Design'!$F$8=1,'Hourly Demand and Generation'!J1944*'System Design'!$F$22,IF('System Design'!$F$8=2,'Hourly Demand and Generation'!K1944*'System Design'!$F$22,IF('System Design'!$F$8=3,'Hourly Demand and Generation'!L1944*'System Design'!$F$22)))</f>
        <v>967.5</v>
      </c>
      <c r="Q1944" s="32">
        <f t="shared" si="429"/>
        <v>0</v>
      </c>
      <c r="R1944" s="32">
        <f t="shared" si="434"/>
        <v>5400</v>
      </c>
      <c r="S1944" s="32">
        <f t="shared" si="435"/>
        <v>0</v>
      </c>
      <c r="T1944" s="32">
        <f t="shared" si="436"/>
        <v>21600</v>
      </c>
      <c r="U1944" s="32">
        <f t="shared" si="437"/>
        <v>0</v>
      </c>
      <c r="V1944" s="32">
        <f t="shared" si="430"/>
        <v>540</v>
      </c>
      <c r="W1944" s="32">
        <f t="shared" si="438"/>
        <v>540</v>
      </c>
      <c r="X1944" s="32">
        <f t="shared" si="439"/>
        <v>540</v>
      </c>
    </row>
    <row r="1945" spans="1:24" x14ac:dyDescent="0.25">
      <c r="A1945" s="2"/>
      <c r="B1945" s="2" t="s">
        <v>4</v>
      </c>
      <c r="C1945" s="2">
        <f t="shared" si="431"/>
        <v>81</v>
      </c>
      <c r="D1945" s="2">
        <f t="shared" si="432"/>
        <v>21</v>
      </c>
      <c r="E1945" s="2">
        <f t="shared" si="433"/>
        <v>1941</v>
      </c>
      <c r="F1945" s="11">
        <v>405</v>
      </c>
      <c r="G1945" s="9">
        <v>0</v>
      </c>
      <c r="H1945" s="9">
        <v>0</v>
      </c>
      <c r="I1945" s="9">
        <v>0</v>
      </c>
      <c r="J1945" s="9">
        <v>0.23280695081472899</v>
      </c>
      <c r="K1945" s="9">
        <v>0.23280695081472899</v>
      </c>
      <c r="L1945" s="9">
        <v>0.38700000000000001</v>
      </c>
      <c r="N1945" s="32">
        <f>IF('System Design'!$F$8=1,'Hourly Demand and Generation'!G1945*'System Design'!$F$21,IF('System Design'!$F$8=2,'Hourly Demand and Generation'!H1945*'System Design'!$F$21,IF('System Design'!$F$8=3,'Hourly Demand and Generation'!I1945*'System Design'!$F$21)))</f>
        <v>0</v>
      </c>
      <c r="O1945" s="32">
        <f>IF('System Design'!$F$8=1,'Hourly Demand and Generation'!J1945*'System Design'!$F$22,IF('System Design'!$F$8=2,'Hourly Demand and Generation'!K1945*'System Design'!$F$22,IF('System Design'!$F$8=3,'Hourly Demand and Generation'!L1945*'System Design'!$F$22)))</f>
        <v>967.5</v>
      </c>
      <c r="Q1945" s="32">
        <f t="shared" si="429"/>
        <v>0</v>
      </c>
      <c r="R1945" s="32">
        <f t="shared" si="434"/>
        <v>5400</v>
      </c>
      <c r="S1945" s="32">
        <f t="shared" si="435"/>
        <v>0</v>
      </c>
      <c r="T1945" s="32">
        <f t="shared" si="436"/>
        <v>21600</v>
      </c>
      <c r="U1945" s="32">
        <f t="shared" si="437"/>
        <v>0</v>
      </c>
      <c r="V1945" s="32">
        <f t="shared" si="430"/>
        <v>562.5</v>
      </c>
      <c r="W1945" s="32">
        <f t="shared" si="438"/>
        <v>562.5</v>
      </c>
      <c r="X1945" s="32">
        <f t="shared" si="439"/>
        <v>562.5</v>
      </c>
    </row>
    <row r="1946" spans="1:24" x14ac:dyDescent="0.25">
      <c r="A1946" s="2"/>
      <c r="B1946" s="2" t="s">
        <v>4</v>
      </c>
      <c r="C1946" s="2">
        <f t="shared" si="431"/>
        <v>81</v>
      </c>
      <c r="D1946" s="2">
        <f t="shared" si="432"/>
        <v>22</v>
      </c>
      <c r="E1946" s="2">
        <f t="shared" si="433"/>
        <v>1942</v>
      </c>
      <c r="F1946" s="11">
        <v>382.5</v>
      </c>
      <c r="G1946" s="9">
        <v>0</v>
      </c>
      <c r="H1946" s="9">
        <v>0</v>
      </c>
      <c r="I1946" s="9">
        <v>0</v>
      </c>
      <c r="J1946" s="9">
        <v>0.245740670304436</v>
      </c>
      <c r="K1946" s="9">
        <v>0.245740670304436</v>
      </c>
      <c r="L1946" s="9">
        <v>0.40849999999999997</v>
      </c>
      <c r="N1946" s="32">
        <f>IF('System Design'!$F$8=1,'Hourly Demand and Generation'!G1946*'System Design'!$F$21,IF('System Design'!$F$8=2,'Hourly Demand and Generation'!H1946*'System Design'!$F$21,IF('System Design'!$F$8=3,'Hourly Demand and Generation'!I1946*'System Design'!$F$21)))</f>
        <v>0</v>
      </c>
      <c r="O1946" s="32">
        <f>IF('System Design'!$F$8=1,'Hourly Demand and Generation'!J1946*'System Design'!$F$22,IF('System Design'!$F$8=2,'Hourly Demand and Generation'!K1946*'System Design'!$F$22,IF('System Design'!$F$8=3,'Hourly Demand and Generation'!L1946*'System Design'!$F$22)))</f>
        <v>1021.2499999999999</v>
      </c>
      <c r="Q1946" s="32">
        <f t="shared" si="429"/>
        <v>0</v>
      </c>
      <c r="R1946" s="32">
        <f t="shared" si="434"/>
        <v>5400</v>
      </c>
      <c r="S1946" s="32">
        <f t="shared" si="435"/>
        <v>0</v>
      </c>
      <c r="T1946" s="32">
        <f t="shared" si="436"/>
        <v>21600</v>
      </c>
      <c r="U1946" s="32">
        <f t="shared" si="437"/>
        <v>0</v>
      </c>
      <c r="V1946" s="32">
        <f t="shared" si="430"/>
        <v>638.74999999999989</v>
      </c>
      <c r="W1946" s="32">
        <f t="shared" si="438"/>
        <v>638.74999999999989</v>
      </c>
      <c r="X1946" s="32">
        <f t="shared" si="439"/>
        <v>638.74999999999989</v>
      </c>
    </row>
    <row r="1947" spans="1:24" x14ac:dyDescent="0.25">
      <c r="A1947" s="2"/>
      <c r="B1947" s="2" t="s">
        <v>4</v>
      </c>
      <c r="C1947" s="2">
        <f t="shared" si="431"/>
        <v>81</v>
      </c>
      <c r="D1947" s="2">
        <f t="shared" si="432"/>
        <v>23</v>
      </c>
      <c r="E1947" s="2">
        <f t="shared" si="433"/>
        <v>1943</v>
      </c>
      <c r="F1947" s="11">
        <v>360</v>
      </c>
      <c r="G1947" s="9">
        <v>0</v>
      </c>
      <c r="H1947" s="9">
        <v>0</v>
      </c>
      <c r="I1947" s="9">
        <v>0</v>
      </c>
      <c r="J1947" s="9">
        <v>0.20693951183531401</v>
      </c>
      <c r="K1947" s="9">
        <v>0.20693951183531401</v>
      </c>
      <c r="L1947" s="9">
        <v>0.34399999999999997</v>
      </c>
      <c r="N1947" s="32">
        <f>IF('System Design'!$F$8=1,'Hourly Demand and Generation'!G1947*'System Design'!$F$21,IF('System Design'!$F$8=2,'Hourly Demand and Generation'!H1947*'System Design'!$F$21,IF('System Design'!$F$8=3,'Hourly Demand and Generation'!I1947*'System Design'!$F$21)))</f>
        <v>0</v>
      </c>
      <c r="O1947" s="32">
        <f>IF('System Design'!$F$8=1,'Hourly Demand and Generation'!J1947*'System Design'!$F$22,IF('System Design'!$F$8=2,'Hourly Demand and Generation'!K1947*'System Design'!$F$22,IF('System Design'!$F$8=3,'Hourly Demand and Generation'!L1947*'System Design'!$F$22)))</f>
        <v>859.99999999999989</v>
      </c>
      <c r="Q1947" s="32">
        <f t="shared" si="429"/>
        <v>0</v>
      </c>
      <c r="R1947" s="32">
        <f t="shared" si="434"/>
        <v>5400</v>
      </c>
      <c r="S1947" s="32">
        <f t="shared" si="435"/>
        <v>0</v>
      </c>
      <c r="T1947" s="32">
        <f t="shared" si="436"/>
        <v>21600</v>
      </c>
      <c r="U1947" s="32">
        <f t="shared" si="437"/>
        <v>0</v>
      </c>
      <c r="V1947" s="32">
        <f t="shared" si="430"/>
        <v>499.99999999999989</v>
      </c>
      <c r="W1947" s="32">
        <f t="shared" si="438"/>
        <v>499.99999999999989</v>
      </c>
      <c r="X1947" s="32">
        <f t="shared" si="439"/>
        <v>499.99999999999989</v>
      </c>
    </row>
    <row r="1948" spans="1:24" x14ac:dyDescent="0.25">
      <c r="A1948" s="2"/>
      <c r="B1948" s="2" t="s">
        <v>4</v>
      </c>
      <c r="C1948" s="2">
        <f t="shared" si="431"/>
        <v>81</v>
      </c>
      <c r="D1948" s="2">
        <f t="shared" si="432"/>
        <v>24</v>
      </c>
      <c r="E1948" s="2">
        <f t="shared" si="433"/>
        <v>1944</v>
      </c>
      <c r="F1948" s="11">
        <v>315</v>
      </c>
      <c r="G1948" s="9">
        <v>0</v>
      </c>
      <c r="H1948" s="9">
        <v>0</v>
      </c>
      <c r="I1948" s="9">
        <v>0</v>
      </c>
      <c r="J1948" s="9">
        <v>0.20693951183531401</v>
      </c>
      <c r="K1948" s="9">
        <v>0.20693951183531401</v>
      </c>
      <c r="L1948" s="9">
        <v>0.34399999999999997</v>
      </c>
      <c r="N1948" s="32">
        <f>IF('System Design'!$F$8=1,'Hourly Demand and Generation'!G1948*'System Design'!$F$21,IF('System Design'!$F$8=2,'Hourly Demand and Generation'!H1948*'System Design'!$F$21,IF('System Design'!$F$8=3,'Hourly Demand and Generation'!I1948*'System Design'!$F$21)))</f>
        <v>0</v>
      </c>
      <c r="O1948" s="32">
        <f>IF('System Design'!$F$8=1,'Hourly Demand and Generation'!J1948*'System Design'!$F$22,IF('System Design'!$F$8=2,'Hourly Demand and Generation'!K1948*'System Design'!$F$22,IF('System Design'!$F$8=3,'Hourly Demand and Generation'!L1948*'System Design'!$F$22)))</f>
        <v>859.99999999999989</v>
      </c>
      <c r="Q1948" s="32">
        <f t="shared" si="429"/>
        <v>0</v>
      </c>
      <c r="R1948" s="32">
        <f t="shared" si="434"/>
        <v>5400</v>
      </c>
      <c r="S1948" s="32">
        <f t="shared" si="435"/>
        <v>0</v>
      </c>
      <c r="T1948" s="32">
        <f t="shared" si="436"/>
        <v>21600</v>
      </c>
      <c r="U1948" s="32">
        <f t="shared" si="437"/>
        <v>0</v>
      </c>
      <c r="V1948" s="32">
        <f t="shared" si="430"/>
        <v>544.99999999999989</v>
      </c>
      <c r="W1948" s="32">
        <f t="shared" si="438"/>
        <v>544.99999999999989</v>
      </c>
      <c r="X1948" s="32">
        <f t="shared" si="439"/>
        <v>544.99999999999989</v>
      </c>
    </row>
    <row r="1949" spans="1:24" x14ac:dyDescent="0.25">
      <c r="A1949" s="2"/>
      <c r="B1949" s="2" t="s">
        <v>4</v>
      </c>
      <c r="C1949" s="2">
        <f>C1948+1</f>
        <v>82</v>
      </c>
      <c r="D1949" s="2">
        <v>1</v>
      </c>
      <c r="E1949" s="2">
        <f t="shared" si="433"/>
        <v>1945</v>
      </c>
      <c r="F1949" s="11">
        <v>270</v>
      </c>
      <c r="G1949" s="9">
        <v>0</v>
      </c>
      <c r="H1949" s="9">
        <v>0</v>
      </c>
      <c r="I1949" s="9">
        <v>0</v>
      </c>
      <c r="J1949" s="9">
        <v>0.14736987201035501</v>
      </c>
      <c r="K1949" s="9">
        <v>0.43</v>
      </c>
      <c r="L1949" s="9">
        <v>0.43</v>
      </c>
      <c r="N1949" s="32">
        <f>IF('System Design'!$F$8=1,'Hourly Demand and Generation'!G1949*'System Design'!$F$21,IF('System Design'!$F$8=2,'Hourly Demand and Generation'!H1949*'System Design'!$F$21,IF('System Design'!$F$8=3,'Hourly Demand and Generation'!I1949*'System Design'!$F$21)))</f>
        <v>0</v>
      </c>
      <c r="O1949" s="32">
        <f>IF('System Design'!$F$8=1,'Hourly Demand and Generation'!J1949*'System Design'!$F$22,IF('System Design'!$F$8=2,'Hourly Demand and Generation'!K1949*'System Design'!$F$22,IF('System Design'!$F$8=3,'Hourly Demand and Generation'!L1949*'System Design'!$F$22)))</f>
        <v>1075</v>
      </c>
      <c r="Q1949" s="32">
        <f t="shared" si="429"/>
        <v>0</v>
      </c>
      <c r="R1949" s="32">
        <f t="shared" si="434"/>
        <v>5400</v>
      </c>
      <c r="S1949" s="32">
        <f t="shared" si="435"/>
        <v>0</v>
      </c>
      <c r="T1949" s="32">
        <f t="shared" si="436"/>
        <v>21600</v>
      </c>
      <c r="U1949" s="32">
        <f t="shared" si="437"/>
        <v>0</v>
      </c>
      <c r="V1949" s="32">
        <f t="shared" si="430"/>
        <v>805</v>
      </c>
      <c r="W1949" s="32">
        <f t="shared" si="438"/>
        <v>805</v>
      </c>
      <c r="X1949" s="32">
        <f t="shared" si="439"/>
        <v>805</v>
      </c>
    </row>
    <row r="1950" spans="1:24" x14ac:dyDescent="0.25">
      <c r="A1950" s="2"/>
      <c r="B1950" s="2" t="s">
        <v>4</v>
      </c>
      <c r="C1950" s="2">
        <f>C1949</f>
        <v>82</v>
      </c>
      <c r="D1950" s="2">
        <f>D1949+1</f>
        <v>2</v>
      </c>
      <c r="E1950" s="2">
        <f t="shared" si="433"/>
        <v>1946</v>
      </c>
      <c r="F1950" s="11">
        <v>247.5</v>
      </c>
      <c r="G1950" s="9">
        <v>0</v>
      </c>
      <c r="H1950" s="9">
        <v>0</v>
      </c>
      <c r="I1950" s="9">
        <v>0</v>
      </c>
      <c r="J1950" s="9">
        <v>0.13263288480931901</v>
      </c>
      <c r="K1950" s="9">
        <v>0.38700000000000001</v>
      </c>
      <c r="L1950" s="9">
        <v>0.38700000000000001</v>
      </c>
      <c r="N1950" s="32">
        <f>IF('System Design'!$F$8=1,'Hourly Demand and Generation'!G1950*'System Design'!$F$21,IF('System Design'!$F$8=2,'Hourly Demand and Generation'!H1950*'System Design'!$F$21,IF('System Design'!$F$8=3,'Hourly Demand and Generation'!I1950*'System Design'!$F$21)))</f>
        <v>0</v>
      </c>
      <c r="O1950" s="32">
        <f>IF('System Design'!$F$8=1,'Hourly Demand and Generation'!J1950*'System Design'!$F$22,IF('System Design'!$F$8=2,'Hourly Demand and Generation'!K1950*'System Design'!$F$22,IF('System Design'!$F$8=3,'Hourly Demand and Generation'!L1950*'System Design'!$F$22)))</f>
        <v>967.5</v>
      </c>
      <c r="Q1950" s="32">
        <f t="shared" si="429"/>
        <v>0</v>
      </c>
      <c r="R1950" s="32">
        <f t="shared" si="434"/>
        <v>5400</v>
      </c>
      <c r="S1950" s="32">
        <f t="shared" si="435"/>
        <v>0</v>
      </c>
      <c r="T1950" s="32">
        <f t="shared" si="436"/>
        <v>21600</v>
      </c>
      <c r="U1950" s="32">
        <f t="shared" si="437"/>
        <v>0</v>
      </c>
      <c r="V1950" s="32">
        <f t="shared" si="430"/>
        <v>720</v>
      </c>
      <c r="W1950" s="32">
        <f t="shared" si="438"/>
        <v>720</v>
      </c>
      <c r="X1950" s="32">
        <f t="shared" si="439"/>
        <v>720</v>
      </c>
    </row>
    <row r="1951" spans="1:24" x14ac:dyDescent="0.25">
      <c r="A1951" s="2"/>
      <c r="B1951" s="2" t="s">
        <v>4</v>
      </c>
      <c r="C1951" s="2">
        <f t="shared" ref="C1951:C1972" si="440">C1950</f>
        <v>82</v>
      </c>
      <c r="D1951" s="2">
        <f t="shared" ref="D1951:D1972" si="441">D1950+1</f>
        <v>3</v>
      </c>
      <c r="E1951" s="2">
        <f t="shared" si="433"/>
        <v>1947</v>
      </c>
      <c r="F1951" s="11">
        <v>225</v>
      </c>
      <c r="G1951" s="9">
        <v>0</v>
      </c>
      <c r="H1951" s="9">
        <v>0</v>
      </c>
      <c r="I1951" s="9">
        <v>0</v>
      </c>
      <c r="J1951" s="9">
        <v>0.13263288480931901</v>
      </c>
      <c r="K1951" s="9">
        <v>0.38700000000000001</v>
      </c>
      <c r="L1951" s="9">
        <v>0.38700000000000001</v>
      </c>
      <c r="N1951" s="32">
        <f>IF('System Design'!$F$8=1,'Hourly Demand and Generation'!G1951*'System Design'!$F$21,IF('System Design'!$F$8=2,'Hourly Demand and Generation'!H1951*'System Design'!$F$21,IF('System Design'!$F$8=3,'Hourly Demand and Generation'!I1951*'System Design'!$F$21)))</f>
        <v>0</v>
      </c>
      <c r="O1951" s="32">
        <f>IF('System Design'!$F$8=1,'Hourly Demand and Generation'!J1951*'System Design'!$F$22,IF('System Design'!$F$8=2,'Hourly Demand and Generation'!K1951*'System Design'!$F$22,IF('System Design'!$F$8=3,'Hourly Demand and Generation'!L1951*'System Design'!$F$22)))</f>
        <v>967.5</v>
      </c>
      <c r="Q1951" s="32">
        <f t="shared" si="429"/>
        <v>0</v>
      </c>
      <c r="R1951" s="32">
        <f t="shared" si="434"/>
        <v>5400</v>
      </c>
      <c r="S1951" s="32">
        <f t="shared" si="435"/>
        <v>0</v>
      </c>
      <c r="T1951" s="32">
        <f t="shared" si="436"/>
        <v>21600</v>
      </c>
      <c r="U1951" s="32">
        <f t="shared" si="437"/>
        <v>0</v>
      </c>
      <c r="V1951" s="32">
        <f t="shared" si="430"/>
        <v>742.5</v>
      </c>
      <c r="W1951" s="32">
        <f t="shared" si="438"/>
        <v>742.5</v>
      </c>
      <c r="X1951" s="32">
        <f t="shared" si="439"/>
        <v>742.5</v>
      </c>
    </row>
    <row r="1952" spans="1:24" x14ac:dyDescent="0.25">
      <c r="A1952" s="2"/>
      <c r="B1952" s="2" t="s">
        <v>4</v>
      </c>
      <c r="C1952" s="2">
        <f t="shared" si="440"/>
        <v>82</v>
      </c>
      <c r="D1952" s="2">
        <f t="shared" si="441"/>
        <v>4</v>
      </c>
      <c r="E1952" s="2">
        <f t="shared" si="433"/>
        <v>1948</v>
      </c>
      <c r="F1952" s="11">
        <v>270</v>
      </c>
      <c r="G1952" s="9">
        <v>0</v>
      </c>
      <c r="H1952" s="9">
        <v>0</v>
      </c>
      <c r="I1952" s="9">
        <v>0</v>
      </c>
      <c r="J1952" s="9">
        <v>0.14736987201035501</v>
      </c>
      <c r="K1952" s="9">
        <v>0.43</v>
      </c>
      <c r="L1952" s="9">
        <v>0.43</v>
      </c>
      <c r="N1952" s="32">
        <f>IF('System Design'!$F$8=1,'Hourly Demand and Generation'!G1952*'System Design'!$F$21,IF('System Design'!$F$8=2,'Hourly Demand and Generation'!H1952*'System Design'!$F$21,IF('System Design'!$F$8=3,'Hourly Demand and Generation'!I1952*'System Design'!$F$21)))</f>
        <v>0</v>
      </c>
      <c r="O1952" s="32">
        <f>IF('System Design'!$F$8=1,'Hourly Demand and Generation'!J1952*'System Design'!$F$22,IF('System Design'!$F$8=2,'Hourly Demand and Generation'!K1952*'System Design'!$F$22,IF('System Design'!$F$8=3,'Hourly Demand and Generation'!L1952*'System Design'!$F$22)))</f>
        <v>1075</v>
      </c>
      <c r="Q1952" s="32">
        <f t="shared" si="429"/>
        <v>0</v>
      </c>
      <c r="R1952" s="32">
        <f t="shared" si="434"/>
        <v>5400</v>
      </c>
      <c r="S1952" s="32">
        <f t="shared" si="435"/>
        <v>0</v>
      </c>
      <c r="T1952" s="32">
        <f t="shared" si="436"/>
        <v>21600</v>
      </c>
      <c r="U1952" s="32">
        <f t="shared" si="437"/>
        <v>0</v>
      </c>
      <c r="V1952" s="32">
        <f t="shared" si="430"/>
        <v>805</v>
      </c>
      <c r="W1952" s="32">
        <f t="shared" si="438"/>
        <v>805</v>
      </c>
      <c r="X1952" s="32">
        <f t="shared" si="439"/>
        <v>805</v>
      </c>
    </row>
    <row r="1953" spans="1:24" x14ac:dyDescent="0.25">
      <c r="A1953" s="2"/>
      <c r="B1953" s="2" t="s">
        <v>4</v>
      </c>
      <c r="C1953" s="2">
        <f t="shared" si="440"/>
        <v>82</v>
      </c>
      <c r="D1953" s="2">
        <f t="shared" si="441"/>
        <v>5</v>
      </c>
      <c r="E1953" s="2">
        <f t="shared" si="433"/>
        <v>1949</v>
      </c>
      <c r="F1953" s="11">
        <v>292.5</v>
      </c>
      <c r="G1953" s="9">
        <v>0</v>
      </c>
      <c r="H1953" s="9">
        <v>2.5600000000000001E-2</v>
      </c>
      <c r="I1953" s="9">
        <v>5.1200000000000002E-2</v>
      </c>
      <c r="J1953" s="9">
        <v>0.11789589760828401</v>
      </c>
      <c r="K1953" s="9">
        <v>0.34399999999999997</v>
      </c>
      <c r="L1953" s="9">
        <v>0.34399999999999997</v>
      </c>
      <c r="N1953" s="32">
        <f>IF('System Design'!$F$8=1,'Hourly Demand and Generation'!G1953*'System Design'!$F$21,IF('System Design'!$F$8=2,'Hourly Demand and Generation'!H1953*'System Design'!$F$21,IF('System Design'!$F$8=3,'Hourly Demand and Generation'!I1953*'System Design'!$F$21)))</f>
        <v>25.6</v>
      </c>
      <c r="O1953" s="32">
        <f>IF('System Design'!$F$8=1,'Hourly Demand and Generation'!J1953*'System Design'!$F$22,IF('System Design'!$F$8=2,'Hourly Demand and Generation'!K1953*'System Design'!$F$22,IF('System Design'!$F$8=3,'Hourly Demand and Generation'!L1953*'System Design'!$F$22)))</f>
        <v>859.99999999999989</v>
      </c>
      <c r="Q1953" s="32">
        <f t="shared" si="429"/>
        <v>0</v>
      </c>
      <c r="R1953" s="32">
        <f t="shared" si="434"/>
        <v>5400</v>
      </c>
      <c r="S1953" s="32">
        <f t="shared" si="435"/>
        <v>0</v>
      </c>
      <c r="T1953" s="32">
        <f t="shared" si="436"/>
        <v>21600</v>
      </c>
      <c r="U1953" s="32">
        <f t="shared" si="437"/>
        <v>0</v>
      </c>
      <c r="V1953" s="32">
        <f t="shared" si="430"/>
        <v>593.09999999999991</v>
      </c>
      <c r="W1953" s="32">
        <f t="shared" si="438"/>
        <v>593.09999999999991</v>
      </c>
      <c r="X1953" s="32">
        <f t="shared" si="439"/>
        <v>593.09999999999991</v>
      </c>
    </row>
    <row r="1954" spans="1:24" x14ac:dyDescent="0.25">
      <c r="A1954" s="2"/>
      <c r="B1954" s="2" t="s">
        <v>4</v>
      </c>
      <c r="C1954" s="2">
        <f t="shared" si="440"/>
        <v>82</v>
      </c>
      <c r="D1954" s="2">
        <f t="shared" si="441"/>
        <v>6</v>
      </c>
      <c r="E1954" s="2">
        <f t="shared" si="433"/>
        <v>1950</v>
      </c>
      <c r="F1954" s="11">
        <v>315</v>
      </c>
      <c r="G1954" s="9">
        <v>5.1200000000000002E-2</v>
      </c>
      <c r="H1954" s="9">
        <v>0.08</v>
      </c>
      <c r="I1954" s="9">
        <v>0.10879999999999999</v>
      </c>
      <c r="J1954" s="9">
        <v>0.11789589760828401</v>
      </c>
      <c r="K1954" s="9">
        <v>0.34399999999999997</v>
      </c>
      <c r="L1954" s="9">
        <v>0.34399999999999997</v>
      </c>
      <c r="N1954" s="32">
        <f>IF('System Design'!$F$8=1,'Hourly Demand and Generation'!G1954*'System Design'!$F$21,IF('System Design'!$F$8=2,'Hourly Demand and Generation'!H1954*'System Design'!$F$21,IF('System Design'!$F$8=3,'Hourly Demand and Generation'!I1954*'System Design'!$F$21)))</f>
        <v>54.4</v>
      </c>
      <c r="O1954" s="32">
        <f>IF('System Design'!$F$8=1,'Hourly Demand and Generation'!J1954*'System Design'!$F$22,IF('System Design'!$F$8=2,'Hourly Demand and Generation'!K1954*'System Design'!$F$22,IF('System Design'!$F$8=3,'Hourly Demand and Generation'!L1954*'System Design'!$F$22)))</f>
        <v>859.99999999999989</v>
      </c>
      <c r="Q1954" s="32">
        <f t="shared" si="429"/>
        <v>0</v>
      </c>
      <c r="R1954" s="32">
        <f t="shared" si="434"/>
        <v>5400</v>
      </c>
      <c r="S1954" s="32">
        <f t="shared" si="435"/>
        <v>0</v>
      </c>
      <c r="T1954" s="32">
        <f t="shared" si="436"/>
        <v>21600</v>
      </c>
      <c r="U1954" s="32">
        <f t="shared" si="437"/>
        <v>0</v>
      </c>
      <c r="V1954" s="32">
        <f t="shared" si="430"/>
        <v>599.39999999999986</v>
      </c>
      <c r="W1954" s="32">
        <f t="shared" si="438"/>
        <v>599.39999999999986</v>
      </c>
      <c r="X1954" s="32">
        <f t="shared" si="439"/>
        <v>599.39999999999986</v>
      </c>
    </row>
    <row r="1955" spans="1:24" x14ac:dyDescent="0.25">
      <c r="A1955" s="2"/>
      <c r="B1955" s="2" t="s">
        <v>4</v>
      </c>
      <c r="C1955" s="2">
        <f t="shared" si="440"/>
        <v>82</v>
      </c>
      <c r="D1955" s="2">
        <f t="shared" si="441"/>
        <v>7</v>
      </c>
      <c r="E1955" s="2">
        <f t="shared" si="433"/>
        <v>1951</v>
      </c>
      <c r="F1955" s="11">
        <v>337.5</v>
      </c>
      <c r="G1955" s="9">
        <v>0.10879999999999999</v>
      </c>
      <c r="H1955" s="9">
        <v>0.13439999999999999</v>
      </c>
      <c r="I1955" s="9">
        <v>0.16</v>
      </c>
      <c r="J1955" s="9">
        <v>0.13263288480931901</v>
      </c>
      <c r="K1955" s="9">
        <v>0.38700000000000001</v>
      </c>
      <c r="L1955" s="9">
        <v>0.38700000000000001</v>
      </c>
      <c r="N1955" s="32">
        <f>IF('System Design'!$F$8=1,'Hourly Demand and Generation'!G1955*'System Design'!$F$21,IF('System Design'!$F$8=2,'Hourly Demand and Generation'!H1955*'System Design'!$F$21,IF('System Design'!$F$8=3,'Hourly Demand and Generation'!I1955*'System Design'!$F$21)))</f>
        <v>80</v>
      </c>
      <c r="O1955" s="32">
        <f>IF('System Design'!$F$8=1,'Hourly Demand and Generation'!J1955*'System Design'!$F$22,IF('System Design'!$F$8=2,'Hourly Demand and Generation'!K1955*'System Design'!$F$22,IF('System Design'!$F$8=3,'Hourly Demand and Generation'!L1955*'System Design'!$F$22)))</f>
        <v>967.5</v>
      </c>
      <c r="Q1955" s="32">
        <f t="shared" si="429"/>
        <v>0</v>
      </c>
      <c r="R1955" s="32">
        <f t="shared" si="434"/>
        <v>5400</v>
      </c>
      <c r="S1955" s="32">
        <f t="shared" si="435"/>
        <v>0</v>
      </c>
      <c r="T1955" s="32">
        <f t="shared" si="436"/>
        <v>21600</v>
      </c>
      <c r="U1955" s="32">
        <f t="shared" si="437"/>
        <v>0</v>
      </c>
      <c r="V1955" s="32">
        <f t="shared" si="430"/>
        <v>710</v>
      </c>
      <c r="W1955" s="32">
        <f t="shared" si="438"/>
        <v>710</v>
      </c>
      <c r="X1955" s="32">
        <f t="shared" si="439"/>
        <v>710</v>
      </c>
    </row>
    <row r="1956" spans="1:24" x14ac:dyDescent="0.25">
      <c r="A1956" s="2"/>
      <c r="B1956" s="2" t="s">
        <v>4</v>
      </c>
      <c r="C1956" s="2">
        <f t="shared" si="440"/>
        <v>82</v>
      </c>
      <c r="D1956" s="2">
        <f t="shared" si="441"/>
        <v>8</v>
      </c>
      <c r="E1956" s="2">
        <f t="shared" si="433"/>
        <v>1952</v>
      </c>
      <c r="F1956" s="11">
        <v>360</v>
      </c>
      <c r="G1956" s="9">
        <v>0.2112</v>
      </c>
      <c r="H1956" s="9">
        <v>0.24</v>
      </c>
      <c r="I1956" s="9">
        <v>0.26879999999999998</v>
      </c>
      <c r="J1956" s="9">
        <v>0.13263288480931901</v>
      </c>
      <c r="K1956" s="9">
        <v>0.38700000000000001</v>
      </c>
      <c r="L1956" s="9">
        <v>0.38700000000000001</v>
      </c>
      <c r="N1956" s="32">
        <f>IF('System Design'!$F$8=1,'Hourly Demand and Generation'!G1956*'System Design'!$F$21,IF('System Design'!$F$8=2,'Hourly Demand and Generation'!H1956*'System Design'!$F$21,IF('System Design'!$F$8=3,'Hourly Demand and Generation'!I1956*'System Design'!$F$21)))</f>
        <v>134.4</v>
      </c>
      <c r="O1956" s="32">
        <f>IF('System Design'!$F$8=1,'Hourly Demand and Generation'!J1956*'System Design'!$F$22,IF('System Design'!$F$8=2,'Hourly Demand and Generation'!K1956*'System Design'!$F$22,IF('System Design'!$F$8=3,'Hourly Demand and Generation'!L1956*'System Design'!$F$22)))</f>
        <v>967.5</v>
      </c>
      <c r="Q1956" s="32">
        <f t="shared" si="429"/>
        <v>0</v>
      </c>
      <c r="R1956" s="32">
        <f t="shared" si="434"/>
        <v>5400</v>
      </c>
      <c r="S1956" s="32">
        <f t="shared" si="435"/>
        <v>0</v>
      </c>
      <c r="T1956" s="32">
        <f t="shared" si="436"/>
        <v>21600</v>
      </c>
      <c r="U1956" s="32">
        <f t="shared" si="437"/>
        <v>0</v>
      </c>
      <c r="V1956" s="32">
        <f t="shared" si="430"/>
        <v>741.90000000000009</v>
      </c>
      <c r="W1956" s="32">
        <f t="shared" si="438"/>
        <v>741.90000000000009</v>
      </c>
      <c r="X1956" s="32">
        <f t="shared" si="439"/>
        <v>741.90000000000009</v>
      </c>
    </row>
    <row r="1957" spans="1:24" x14ac:dyDescent="0.25">
      <c r="A1957" s="2"/>
      <c r="B1957" s="2" t="s">
        <v>4</v>
      </c>
      <c r="C1957" s="2">
        <f t="shared" si="440"/>
        <v>82</v>
      </c>
      <c r="D1957" s="2">
        <f t="shared" si="441"/>
        <v>9</v>
      </c>
      <c r="E1957" s="2">
        <f t="shared" si="433"/>
        <v>1953</v>
      </c>
      <c r="F1957" s="11">
        <v>360</v>
      </c>
      <c r="G1957" s="9">
        <v>0.32</v>
      </c>
      <c r="H1957" s="9">
        <v>0.34560000000000002</v>
      </c>
      <c r="I1957" s="9">
        <v>0.37119999999999997</v>
      </c>
      <c r="J1957" s="9">
        <v>0.11789589760828401</v>
      </c>
      <c r="K1957" s="9">
        <v>0.34399999999999997</v>
      </c>
      <c r="L1957" s="9">
        <v>0.34399999999999997</v>
      </c>
      <c r="N1957" s="32">
        <f>IF('System Design'!$F$8=1,'Hourly Demand and Generation'!G1957*'System Design'!$F$21,IF('System Design'!$F$8=2,'Hourly Demand and Generation'!H1957*'System Design'!$F$21,IF('System Design'!$F$8=3,'Hourly Demand and Generation'!I1957*'System Design'!$F$21)))</f>
        <v>185.6</v>
      </c>
      <c r="O1957" s="32">
        <f>IF('System Design'!$F$8=1,'Hourly Demand and Generation'!J1957*'System Design'!$F$22,IF('System Design'!$F$8=2,'Hourly Demand and Generation'!K1957*'System Design'!$F$22,IF('System Design'!$F$8=3,'Hourly Demand and Generation'!L1957*'System Design'!$F$22)))</f>
        <v>859.99999999999989</v>
      </c>
      <c r="Q1957" s="32">
        <f t="shared" si="429"/>
        <v>0</v>
      </c>
      <c r="R1957" s="32">
        <f t="shared" si="434"/>
        <v>5400</v>
      </c>
      <c r="S1957" s="32">
        <f t="shared" si="435"/>
        <v>0</v>
      </c>
      <c r="T1957" s="32">
        <f t="shared" si="436"/>
        <v>21600</v>
      </c>
      <c r="U1957" s="32">
        <f t="shared" si="437"/>
        <v>0</v>
      </c>
      <c r="V1957" s="32">
        <f t="shared" si="430"/>
        <v>685.59999999999991</v>
      </c>
      <c r="W1957" s="32">
        <f t="shared" si="438"/>
        <v>685.59999999999991</v>
      </c>
      <c r="X1957" s="32">
        <f t="shared" si="439"/>
        <v>685.59999999999991</v>
      </c>
    </row>
    <row r="1958" spans="1:24" x14ac:dyDescent="0.25">
      <c r="A1958" s="2"/>
      <c r="B1958" s="2" t="s">
        <v>4</v>
      </c>
      <c r="C1958" s="2">
        <f t="shared" si="440"/>
        <v>82</v>
      </c>
      <c r="D1958" s="2">
        <f t="shared" si="441"/>
        <v>10</v>
      </c>
      <c r="E1958" s="2">
        <f t="shared" si="433"/>
        <v>1954</v>
      </c>
      <c r="F1958" s="11">
        <v>351</v>
      </c>
      <c r="G1958" s="9">
        <v>0.42880000000000001</v>
      </c>
      <c r="H1958" s="9">
        <v>0.45440000000000003</v>
      </c>
      <c r="I1958" s="9">
        <v>0.48</v>
      </c>
      <c r="J1958" s="9">
        <v>0.13263288480931901</v>
      </c>
      <c r="K1958" s="9">
        <v>0.38700000000000001</v>
      </c>
      <c r="L1958" s="9">
        <v>0.38700000000000001</v>
      </c>
      <c r="N1958" s="32">
        <f>IF('System Design'!$F$8=1,'Hourly Demand and Generation'!G1958*'System Design'!$F$21,IF('System Design'!$F$8=2,'Hourly Demand and Generation'!H1958*'System Design'!$F$21,IF('System Design'!$F$8=3,'Hourly Demand and Generation'!I1958*'System Design'!$F$21)))</f>
        <v>240</v>
      </c>
      <c r="O1958" s="32">
        <f>IF('System Design'!$F$8=1,'Hourly Demand and Generation'!J1958*'System Design'!$F$22,IF('System Design'!$F$8=2,'Hourly Demand and Generation'!K1958*'System Design'!$F$22,IF('System Design'!$F$8=3,'Hourly Demand and Generation'!L1958*'System Design'!$F$22)))</f>
        <v>967.5</v>
      </c>
      <c r="Q1958" s="32">
        <f t="shared" si="429"/>
        <v>0</v>
      </c>
      <c r="R1958" s="32">
        <f t="shared" si="434"/>
        <v>5400</v>
      </c>
      <c r="S1958" s="32">
        <f t="shared" si="435"/>
        <v>0</v>
      </c>
      <c r="T1958" s="32">
        <f t="shared" si="436"/>
        <v>21600</v>
      </c>
      <c r="U1958" s="32">
        <f t="shared" si="437"/>
        <v>0</v>
      </c>
      <c r="V1958" s="32">
        <f t="shared" si="430"/>
        <v>856.5</v>
      </c>
      <c r="W1958" s="32">
        <f t="shared" si="438"/>
        <v>856.5</v>
      </c>
      <c r="X1958" s="32">
        <f t="shared" si="439"/>
        <v>856.5</v>
      </c>
    </row>
    <row r="1959" spans="1:24" x14ac:dyDescent="0.25">
      <c r="A1959" s="2"/>
      <c r="B1959" s="2" t="s">
        <v>4</v>
      </c>
      <c r="C1959" s="2">
        <f t="shared" si="440"/>
        <v>82</v>
      </c>
      <c r="D1959" s="2">
        <f t="shared" si="441"/>
        <v>11</v>
      </c>
      <c r="E1959" s="2">
        <f t="shared" si="433"/>
        <v>1955</v>
      </c>
      <c r="F1959" s="11">
        <v>346.5</v>
      </c>
      <c r="G1959" s="9">
        <v>0.53120000000000001</v>
      </c>
      <c r="H1959" s="9">
        <v>0.56000000000000005</v>
      </c>
      <c r="I1959" s="9">
        <v>0.58879999999999999</v>
      </c>
      <c r="J1959" s="9">
        <v>0.11789589760828401</v>
      </c>
      <c r="K1959" s="9">
        <v>0.34399999999999997</v>
      </c>
      <c r="L1959" s="9">
        <v>0.34399999999999997</v>
      </c>
      <c r="N1959" s="32">
        <f>IF('System Design'!$F$8=1,'Hourly Demand and Generation'!G1959*'System Design'!$F$21,IF('System Design'!$F$8=2,'Hourly Demand and Generation'!H1959*'System Design'!$F$21,IF('System Design'!$F$8=3,'Hourly Demand and Generation'!I1959*'System Design'!$F$21)))</f>
        <v>294.39999999999998</v>
      </c>
      <c r="O1959" s="32">
        <f>IF('System Design'!$F$8=1,'Hourly Demand and Generation'!J1959*'System Design'!$F$22,IF('System Design'!$F$8=2,'Hourly Demand and Generation'!K1959*'System Design'!$F$22,IF('System Design'!$F$8=3,'Hourly Demand and Generation'!L1959*'System Design'!$F$22)))</f>
        <v>859.99999999999989</v>
      </c>
      <c r="Q1959" s="32">
        <f t="shared" si="429"/>
        <v>0</v>
      </c>
      <c r="R1959" s="32">
        <f t="shared" si="434"/>
        <v>5400</v>
      </c>
      <c r="S1959" s="32">
        <f t="shared" si="435"/>
        <v>0</v>
      </c>
      <c r="T1959" s="32">
        <f t="shared" si="436"/>
        <v>21600</v>
      </c>
      <c r="U1959" s="32">
        <f t="shared" si="437"/>
        <v>0</v>
      </c>
      <c r="V1959" s="32">
        <f t="shared" si="430"/>
        <v>807.89999999999986</v>
      </c>
      <c r="W1959" s="32">
        <f t="shared" si="438"/>
        <v>807.89999999999986</v>
      </c>
      <c r="X1959" s="32">
        <f t="shared" si="439"/>
        <v>807.89999999999986</v>
      </c>
    </row>
    <row r="1960" spans="1:24" x14ac:dyDescent="0.25">
      <c r="A1960" s="2"/>
      <c r="B1960" s="2" t="s">
        <v>4</v>
      </c>
      <c r="C1960" s="2">
        <f t="shared" si="440"/>
        <v>82</v>
      </c>
      <c r="D1960" s="2">
        <f t="shared" si="441"/>
        <v>12</v>
      </c>
      <c r="E1960" s="2">
        <f t="shared" si="433"/>
        <v>1956</v>
      </c>
      <c r="F1960" s="11">
        <v>346.5</v>
      </c>
      <c r="G1960" s="9">
        <v>0.64</v>
      </c>
      <c r="H1960" s="9">
        <v>0.64</v>
      </c>
      <c r="I1960" s="9">
        <v>0.64</v>
      </c>
      <c r="J1960" s="9">
        <v>0.11052740400776601</v>
      </c>
      <c r="K1960" s="9">
        <v>0.32250000000000001</v>
      </c>
      <c r="L1960" s="9">
        <v>0.32250000000000001</v>
      </c>
      <c r="N1960" s="32">
        <f>IF('System Design'!$F$8=1,'Hourly Demand and Generation'!G1960*'System Design'!$F$21,IF('System Design'!$F$8=2,'Hourly Demand and Generation'!H1960*'System Design'!$F$21,IF('System Design'!$F$8=3,'Hourly Demand and Generation'!I1960*'System Design'!$F$21)))</f>
        <v>320</v>
      </c>
      <c r="O1960" s="32">
        <f>IF('System Design'!$F$8=1,'Hourly Demand and Generation'!J1960*'System Design'!$F$22,IF('System Design'!$F$8=2,'Hourly Demand and Generation'!K1960*'System Design'!$F$22,IF('System Design'!$F$8=3,'Hourly Demand and Generation'!L1960*'System Design'!$F$22)))</f>
        <v>806.25</v>
      </c>
      <c r="Q1960" s="32">
        <f t="shared" si="429"/>
        <v>0</v>
      </c>
      <c r="R1960" s="32">
        <f t="shared" si="434"/>
        <v>5400</v>
      </c>
      <c r="S1960" s="32">
        <f t="shared" si="435"/>
        <v>0</v>
      </c>
      <c r="T1960" s="32">
        <f t="shared" si="436"/>
        <v>21600</v>
      </c>
      <c r="U1960" s="32">
        <f t="shared" si="437"/>
        <v>0</v>
      </c>
      <c r="V1960" s="32">
        <f t="shared" si="430"/>
        <v>779.75</v>
      </c>
      <c r="W1960" s="32">
        <f t="shared" si="438"/>
        <v>779.75</v>
      </c>
      <c r="X1960" s="32">
        <f t="shared" si="439"/>
        <v>779.75</v>
      </c>
    </row>
    <row r="1961" spans="1:24" x14ac:dyDescent="0.25">
      <c r="A1961" s="2"/>
      <c r="B1961" s="2" t="s">
        <v>4</v>
      </c>
      <c r="C1961" s="2">
        <f t="shared" si="440"/>
        <v>82</v>
      </c>
      <c r="D1961" s="2">
        <f t="shared" si="441"/>
        <v>13</v>
      </c>
      <c r="E1961" s="2">
        <f t="shared" si="433"/>
        <v>1957</v>
      </c>
      <c r="F1961" s="11">
        <v>360</v>
      </c>
      <c r="G1961" s="9">
        <v>0.53120000000000001</v>
      </c>
      <c r="H1961" s="9">
        <v>0.56000000000000005</v>
      </c>
      <c r="I1961" s="9">
        <v>0.58879999999999999</v>
      </c>
      <c r="J1961" s="9">
        <v>0.11789589760828401</v>
      </c>
      <c r="K1961" s="9">
        <v>0.34399999999999997</v>
      </c>
      <c r="L1961" s="9">
        <v>0.34399999999999997</v>
      </c>
      <c r="N1961" s="32">
        <f>IF('System Design'!$F$8=1,'Hourly Demand and Generation'!G1961*'System Design'!$F$21,IF('System Design'!$F$8=2,'Hourly Demand and Generation'!H1961*'System Design'!$F$21,IF('System Design'!$F$8=3,'Hourly Demand and Generation'!I1961*'System Design'!$F$21)))</f>
        <v>294.39999999999998</v>
      </c>
      <c r="O1961" s="32">
        <f>IF('System Design'!$F$8=1,'Hourly Demand and Generation'!J1961*'System Design'!$F$22,IF('System Design'!$F$8=2,'Hourly Demand and Generation'!K1961*'System Design'!$F$22,IF('System Design'!$F$8=3,'Hourly Demand and Generation'!L1961*'System Design'!$F$22)))</f>
        <v>859.99999999999989</v>
      </c>
      <c r="Q1961" s="32">
        <f t="shared" si="429"/>
        <v>0</v>
      </c>
      <c r="R1961" s="32">
        <f t="shared" si="434"/>
        <v>5400</v>
      </c>
      <c r="S1961" s="32">
        <f t="shared" si="435"/>
        <v>0</v>
      </c>
      <c r="T1961" s="32">
        <f t="shared" si="436"/>
        <v>21600</v>
      </c>
      <c r="U1961" s="32">
        <f t="shared" si="437"/>
        <v>0</v>
      </c>
      <c r="V1961" s="32">
        <f t="shared" si="430"/>
        <v>794.39999999999986</v>
      </c>
      <c r="W1961" s="32">
        <f t="shared" si="438"/>
        <v>794.39999999999986</v>
      </c>
      <c r="X1961" s="32">
        <f t="shared" si="439"/>
        <v>794.39999999999986</v>
      </c>
    </row>
    <row r="1962" spans="1:24" x14ac:dyDescent="0.25">
      <c r="A1962" s="2"/>
      <c r="B1962" s="2" t="s">
        <v>4</v>
      </c>
      <c r="C1962" s="2">
        <f t="shared" si="440"/>
        <v>82</v>
      </c>
      <c r="D1962" s="2">
        <f t="shared" si="441"/>
        <v>14</v>
      </c>
      <c r="E1962" s="2">
        <f t="shared" si="433"/>
        <v>1958</v>
      </c>
      <c r="F1962" s="11">
        <v>360</v>
      </c>
      <c r="G1962" s="9">
        <v>0.42880000000000001</v>
      </c>
      <c r="H1962" s="9">
        <v>0.45440000000000003</v>
      </c>
      <c r="I1962" s="9">
        <v>0.48</v>
      </c>
      <c r="J1962" s="9">
        <v>0.12526439120880201</v>
      </c>
      <c r="K1962" s="9">
        <v>0.36549999999999999</v>
      </c>
      <c r="L1962" s="9">
        <v>0.36549999999999999</v>
      </c>
      <c r="N1962" s="32">
        <f>IF('System Design'!$F$8=1,'Hourly Demand and Generation'!G1962*'System Design'!$F$21,IF('System Design'!$F$8=2,'Hourly Demand and Generation'!H1962*'System Design'!$F$21,IF('System Design'!$F$8=3,'Hourly Demand and Generation'!I1962*'System Design'!$F$21)))</f>
        <v>240</v>
      </c>
      <c r="O1962" s="32">
        <f>IF('System Design'!$F$8=1,'Hourly Demand and Generation'!J1962*'System Design'!$F$22,IF('System Design'!$F$8=2,'Hourly Demand and Generation'!K1962*'System Design'!$F$22,IF('System Design'!$F$8=3,'Hourly Demand and Generation'!L1962*'System Design'!$F$22)))</f>
        <v>913.75</v>
      </c>
      <c r="Q1962" s="32">
        <f t="shared" si="429"/>
        <v>0</v>
      </c>
      <c r="R1962" s="32">
        <f t="shared" si="434"/>
        <v>5400</v>
      </c>
      <c r="S1962" s="32">
        <f t="shared" si="435"/>
        <v>0</v>
      </c>
      <c r="T1962" s="32">
        <f t="shared" si="436"/>
        <v>21600</v>
      </c>
      <c r="U1962" s="32">
        <f t="shared" si="437"/>
        <v>0</v>
      </c>
      <c r="V1962" s="32">
        <f t="shared" si="430"/>
        <v>793.75</v>
      </c>
      <c r="W1962" s="32">
        <f t="shared" si="438"/>
        <v>793.75</v>
      </c>
      <c r="X1962" s="32">
        <f t="shared" si="439"/>
        <v>793.75</v>
      </c>
    </row>
    <row r="1963" spans="1:24" x14ac:dyDescent="0.25">
      <c r="A1963" s="2"/>
      <c r="B1963" s="2" t="s">
        <v>4</v>
      </c>
      <c r="C1963" s="2">
        <f t="shared" si="440"/>
        <v>82</v>
      </c>
      <c r="D1963" s="2">
        <f t="shared" si="441"/>
        <v>15</v>
      </c>
      <c r="E1963" s="2">
        <f t="shared" si="433"/>
        <v>1959</v>
      </c>
      <c r="F1963" s="11">
        <v>382.5</v>
      </c>
      <c r="G1963" s="9">
        <v>0.32</v>
      </c>
      <c r="H1963" s="9">
        <v>0.34560000000000002</v>
      </c>
      <c r="I1963" s="9">
        <v>0.37119999999999997</v>
      </c>
      <c r="J1963" s="9">
        <v>0.13263288480931901</v>
      </c>
      <c r="K1963" s="9">
        <v>0.38700000000000001</v>
      </c>
      <c r="L1963" s="9">
        <v>0.38700000000000001</v>
      </c>
      <c r="N1963" s="32">
        <f>IF('System Design'!$F$8=1,'Hourly Demand and Generation'!G1963*'System Design'!$F$21,IF('System Design'!$F$8=2,'Hourly Demand and Generation'!H1963*'System Design'!$F$21,IF('System Design'!$F$8=3,'Hourly Demand and Generation'!I1963*'System Design'!$F$21)))</f>
        <v>185.6</v>
      </c>
      <c r="O1963" s="32">
        <f>IF('System Design'!$F$8=1,'Hourly Demand and Generation'!J1963*'System Design'!$F$22,IF('System Design'!$F$8=2,'Hourly Demand and Generation'!K1963*'System Design'!$F$22,IF('System Design'!$F$8=3,'Hourly Demand and Generation'!L1963*'System Design'!$F$22)))</f>
        <v>967.5</v>
      </c>
      <c r="Q1963" s="32">
        <f t="shared" si="429"/>
        <v>0</v>
      </c>
      <c r="R1963" s="32">
        <f t="shared" si="434"/>
        <v>5400</v>
      </c>
      <c r="S1963" s="32">
        <f t="shared" si="435"/>
        <v>0</v>
      </c>
      <c r="T1963" s="32">
        <f t="shared" si="436"/>
        <v>21600</v>
      </c>
      <c r="U1963" s="32">
        <f t="shared" si="437"/>
        <v>0</v>
      </c>
      <c r="V1963" s="32">
        <f t="shared" si="430"/>
        <v>770.59999999999991</v>
      </c>
      <c r="W1963" s="32">
        <f t="shared" si="438"/>
        <v>770.59999999999991</v>
      </c>
      <c r="X1963" s="32">
        <f t="shared" si="439"/>
        <v>770.59999999999991</v>
      </c>
    </row>
    <row r="1964" spans="1:24" x14ac:dyDescent="0.25">
      <c r="A1964" s="2"/>
      <c r="B1964" s="2" t="s">
        <v>4</v>
      </c>
      <c r="C1964" s="2">
        <f t="shared" si="440"/>
        <v>82</v>
      </c>
      <c r="D1964" s="2">
        <f t="shared" si="441"/>
        <v>16</v>
      </c>
      <c r="E1964" s="2">
        <f t="shared" si="433"/>
        <v>1960</v>
      </c>
      <c r="F1964" s="11">
        <v>405</v>
      </c>
      <c r="G1964" s="9">
        <v>0.2112</v>
      </c>
      <c r="H1964" s="9">
        <v>0.24</v>
      </c>
      <c r="I1964" s="9">
        <v>0.26879999999999998</v>
      </c>
      <c r="J1964" s="9">
        <v>0.13263288480931901</v>
      </c>
      <c r="K1964" s="9">
        <v>0.38700000000000001</v>
      </c>
      <c r="L1964" s="9">
        <v>0.38700000000000001</v>
      </c>
      <c r="N1964" s="32">
        <f>IF('System Design'!$F$8=1,'Hourly Demand and Generation'!G1964*'System Design'!$F$21,IF('System Design'!$F$8=2,'Hourly Demand and Generation'!H1964*'System Design'!$F$21,IF('System Design'!$F$8=3,'Hourly Demand and Generation'!I1964*'System Design'!$F$21)))</f>
        <v>134.4</v>
      </c>
      <c r="O1964" s="32">
        <f>IF('System Design'!$F$8=1,'Hourly Demand and Generation'!J1964*'System Design'!$F$22,IF('System Design'!$F$8=2,'Hourly Demand and Generation'!K1964*'System Design'!$F$22,IF('System Design'!$F$8=3,'Hourly Demand and Generation'!L1964*'System Design'!$F$22)))</f>
        <v>967.5</v>
      </c>
      <c r="Q1964" s="32">
        <f t="shared" si="429"/>
        <v>0</v>
      </c>
      <c r="R1964" s="32">
        <f t="shared" si="434"/>
        <v>5400</v>
      </c>
      <c r="S1964" s="32">
        <f t="shared" si="435"/>
        <v>0</v>
      </c>
      <c r="T1964" s="32">
        <f t="shared" si="436"/>
        <v>21600</v>
      </c>
      <c r="U1964" s="32">
        <f t="shared" si="437"/>
        <v>0</v>
      </c>
      <c r="V1964" s="32">
        <f t="shared" si="430"/>
        <v>696.90000000000009</v>
      </c>
      <c r="W1964" s="32">
        <f t="shared" si="438"/>
        <v>696.90000000000009</v>
      </c>
      <c r="X1964" s="32">
        <f t="shared" si="439"/>
        <v>696.90000000000009</v>
      </c>
    </row>
    <row r="1965" spans="1:24" x14ac:dyDescent="0.25">
      <c r="A1965" s="2"/>
      <c r="B1965" s="2" t="s">
        <v>4</v>
      </c>
      <c r="C1965" s="2">
        <f t="shared" si="440"/>
        <v>82</v>
      </c>
      <c r="D1965" s="2">
        <f t="shared" si="441"/>
        <v>17</v>
      </c>
      <c r="E1965" s="2">
        <f t="shared" si="433"/>
        <v>1961</v>
      </c>
      <c r="F1965" s="11">
        <v>427.5</v>
      </c>
      <c r="G1965" s="9">
        <v>0.10879999999999999</v>
      </c>
      <c r="H1965" s="9">
        <v>0.13439999999999999</v>
      </c>
      <c r="I1965" s="9">
        <v>0.16</v>
      </c>
      <c r="J1965" s="9">
        <v>0.14736987201035501</v>
      </c>
      <c r="K1965" s="9">
        <v>0.43</v>
      </c>
      <c r="L1965" s="9">
        <v>0.43</v>
      </c>
      <c r="N1965" s="32">
        <f>IF('System Design'!$F$8=1,'Hourly Demand and Generation'!G1965*'System Design'!$F$21,IF('System Design'!$F$8=2,'Hourly Demand and Generation'!H1965*'System Design'!$F$21,IF('System Design'!$F$8=3,'Hourly Demand and Generation'!I1965*'System Design'!$F$21)))</f>
        <v>80</v>
      </c>
      <c r="O1965" s="32">
        <f>IF('System Design'!$F$8=1,'Hourly Demand and Generation'!J1965*'System Design'!$F$22,IF('System Design'!$F$8=2,'Hourly Demand and Generation'!K1965*'System Design'!$F$22,IF('System Design'!$F$8=3,'Hourly Demand and Generation'!L1965*'System Design'!$F$22)))</f>
        <v>1075</v>
      </c>
      <c r="Q1965" s="32">
        <f t="shared" si="429"/>
        <v>0</v>
      </c>
      <c r="R1965" s="32">
        <f t="shared" si="434"/>
        <v>5400</v>
      </c>
      <c r="S1965" s="32">
        <f t="shared" si="435"/>
        <v>0</v>
      </c>
      <c r="T1965" s="32">
        <f t="shared" si="436"/>
        <v>21600</v>
      </c>
      <c r="U1965" s="32">
        <f t="shared" si="437"/>
        <v>0</v>
      </c>
      <c r="V1965" s="32">
        <f t="shared" si="430"/>
        <v>727.5</v>
      </c>
      <c r="W1965" s="32">
        <f t="shared" si="438"/>
        <v>727.5</v>
      </c>
      <c r="X1965" s="32">
        <f t="shared" si="439"/>
        <v>727.5</v>
      </c>
    </row>
    <row r="1966" spans="1:24" x14ac:dyDescent="0.25">
      <c r="A1966" s="2"/>
      <c r="B1966" s="2" t="s">
        <v>4</v>
      </c>
      <c r="C1966" s="2">
        <f t="shared" si="440"/>
        <v>82</v>
      </c>
      <c r="D1966" s="2">
        <f t="shared" si="441"/>
        <v>18</v>
      </c>
      <c r="E1966" s="2">
        <f t="shared" si="433"/>
        <v>1962</v>
      </c>
      <c r="F1966" s="11">
        <v>450</v>
      </c>
      <c r="G1966" s="9">
        <v>5.1200000000000002E-2</v>
      </c>
      <c r="H1966" s="9">
        <v>0.08</v>
      </c>
      <c r="I1966" s="9">
        <v>0.10879999999999999</v>
      </c>
      <c r="J1966" s="9">
        <v>0.14000137840983701</v>
      </c>
      <c r="K1966" s="9">
        <v>0.40849999999999997</v>
      </c>
      <c r="L1966" s="9">
        <v>0.40849999999999997</v>
      </c>
      <c r="N1966" s="32">
        <f>IF('System Design'!$F$8=1,'Hourly Demand and Generation'!G1966*'System Design'!$F$21,IF('System Design'!$F$8=2,'Hourly Demand and Generation'!H1966*'System Design'!$F$21,IF('System Design'!$F$8=3,'Hourly Demand and Generation'!I1966*'System Design'!$F$21)))</f>
        <v>54.4</v>
      </c>
      <c r="O1966" s="32">
        <f>IF('System Design'!$F$8=1,'Hourly Demand and Generation'!J1966*'System Design'!$F$22,IF('System Design'!$F$8=2,'Hourly Demand and Generation'!K1966*'System Design'!$F$22,IF('System Design'!$F$8=3,'Hourly Demand and Generation'!L1966*'System Design'!$F$22)))</f>
        <v>1021.2499999999999</v>
      </c>
      <c r="Q1966" s="32">
        <f t="shared" si="429"/>
        <v>0</v>
      </c>
      <c r="R1966" s="32">
        <f t="shared" si="434"/>
        <v>5400</v>
      </c>
      <c r="S1966" s="32">
        <f t="shared" si="435"/>
        <v>0</v>
      </c>
      <c r="T1966" s="32">
        <f t="shared" si="436"/>
        <v>21600</v>
      </c>
      <c r="U1966" s="32">
        <f t="shared" si="437"/>
        <v>0</v>
      </c>
      <c r="V1966" s="32">
        <f t="shared" si="430"/>
        <v>625.64999999999986</v>
      </c>
      <c r="W1966" s="32">
        <f t="shared" si="438"/>
        <v>625.64999999999986</v>
      </c>
      <c r="X1966" s="32">
        <f t="shared" si="439"/>
        <v>625.64999999999986</v>
      </c>
    </row>
    <row r="1967" spans="1:24" x14ac:dyDescent="0.25">
      <c r="A1967" s="2"/>
      <c r="B1967" s="2" t="s">
        <v>4</v>
      </c>
      <c r="C1967" s="2">
        <f t="shared" si="440"/>
        <v>82</v>
      </c>
      <c r="D1967" s="2">
        <f t="shared" si="441"/>
        <v>19</v>
      </c>
      <c r="E1967" s="2">
        <f t="shared" si="433"/>
        <v>1963</v>
      </c>
      <c r="F1967" s="11">
        <v>436.5</v>
      </c>
      <c r="G1967" s="9">
        <v>0</v>
      </c>
      <c r="H1967" s="9">
        <v>2.5600000000000001E-2</v>
      </c>
      <c r="I1967" s="9">
        <v>5.1200000000000002E-2</v>
      </c>
      <c r="J1967" s="9">
        <v>0.13263288480931901</v>
      </c>
      <c r="K1967" s="9">
        <v>0.38700000000000001</v>
      </c>
      <c r="L1967" s="9">
        <v>0.38700000000000001</v>
      </c>
      <c r="N1967" s="32">
        <f>IF('System Design'!$F$8=1,'Hourly Demand and Generation'!G1967*'System Design'!$F$21,IF('System Design'!$F$8=2,'Hourly Demand and Generation'!H1967*'System Design'!$F$21,IF('System Design'!$F$8=3,'Hourly Demand and Generation'!I1967*'System Design'!$F$21)))</f>
        <v>25.6</v>
      </c>
      <c r="O1967" s="32">
        <f>IF('System Design'!$F$8=1,'Hourly Demand and Generation'!J1967*'System Design'!$F$22,IF('System Design'!$F$8=2,'Hourly Demand and Generation'!K1967*'System Design'!$F$22,IF('System Design'!$F$8=3,'Hourly Demand and Generation'!L1967*'System Design'!$F$22)))</f>
        <v>967.5</v>
      </c>
      <c r="Q1967" s="32">
        <f t="shared" si="429"/>
        <v>0</v>
      </c>
      <c r="R1967" s="32">
        <f t="shared" si="434"/>
        <v>5400</v>
      </c>
      <c r="S1967" s="32">
        <f t="shared" si="435"/>
        <v>0</v>
      </c>
      <c r="T1967" s="32">
        <f t="shared" si="436"/>
        <v>21600</v>
      </c>
      <c r="U1967" s="32">
        <f t="shared" si="437"/>
        <v>0</v>
      </c>
      <c r="V1967" s="32">
        <f t="shared" si="430"/>
        <v>556.6</v>
      </c>
      <c r="W1967" s="32">
        <f t="shared" si="438"/>
        <v>556.6</v>
      </c>
      <c r="X1967" s="32">
        <f t="shared" si="439"/>
        <v>556.6</v>
      </c>
    </row>
    <row r="1968" spans="1:24" x14ac:dyDescent="0.25">
      <c r="A1968" s="2"/>
      <c r="B1968" s="2" t="s">
        <v>4</v>
      </c>
      <c r="C1968" s="2">
        <f t="shared" si="440"/>
        <v>82</v>
      </c>
      <c r="D1968" s="2">
        <f t="shared" si="441"/>
        <v>20</v>
      </c>
      <c r="E1968" s="2">
        <f t="shared" si="433"/>
        <v>1964</v>
      </c>
      <c r="F1968" s="11">
        <v>427.5</v>
      </c>
      <c r="G1968" s="9">
        <v>0</v>
      </c>
      <c r="H1968" s="9">
        <v>0</v>
      </c>
      <c r="I1968" s="9">
        <v>0</v>
      </c>
      <c r="J1968" s="9">
        <v>0.13263288480931901</v>
      </c>
      <c r="K1968" s="9">
        <v>0.38700000000000001</v>
      </c>
      <c r="L1968" s="9">
        <v>0.38700000000000001</v>
      </c>
      <c r="N1968" s="32">
        <f>IF('System Design'!$F$8=1,'Hourly Demand and Generation'!G1968*'System Design'!$F$21,IF('System Design'!$F$8=2,'Hourly Demand and Generation'!H1968*'System Design'!$F$21,IF('System Design'!$F$8=3,'Hourly Demand and Generation'!I1968*'System Design'!$F$21)))</f>
        <v>0</v>
      </c>
      <c r="O1968" s="32">
        <f>IF('System Design'!$F$8=1,'Hourly Demand and Generation'!J1968*'System Design'!$F$22,IF('System Design'!$F$8=2,'Hourly Demand and Generation'!K1968*'System Design'!$F$22,IF('System Design'!$F$8=3,'Hourly Demand and Generation'!L1968*'System Design'!$F$22)))</f>
        <v>967.5</v>
      </c>
      <c r="Q1968" s="32">
        <f t="shared" si="429"/>
        <v>0</v>
      </c>
      <c r="R1968" s="32">
        <f t="shared" si="434"/>
        <v>5400</v>
      </c>
      <c r="S1968" s="32">
        <f t="shared" si="435"/>
        <v>0</v>
      </c>
      <c r="T1968" s="32">
        <f t="shared" si="436"/>
        <v>21600</v>
      </c>
      <c r="U1968" s="32">
        <f t="shared" si="437"/>
        <v>0</v>
      </c>
      <c r="V1968" s="32">
        <f t="shared" si="430"/>
        <v>540</v>
      </c>
      <c r="W1968" s="32">
        <f t="shared" si="438"/>
        <v>540</v>
      </c>
      <c r="X1968" s="32">
        <f t="shared" si="439"/>
        <v>540</v>
      </c>
    </row>
    <row r="1969" spans="1:24" x14ac:dyDescent="0.25">
      <c r="A1969" s="2"/>
      <c r="B1969" s="2" t="s">
        <v>4</v>
      </c>
      <c r="C1969" s="2">
        <f t="shared" si="440"/>
        <v>82</v>
      </c>
      <c r="D1969" s="2">
        <f t="shared" si="441"/>
        <v>21</v>
      </c>
      <c r="E1969" s="2">
        <f t="shared" si="433"/>
        <v>1965</v>
      </c>
      <c r="F1969" s="11">
        <v>405</v>
      </c>
      <c r="G1969" s="9">
        <v>0</v>
      </c>
      <c r="H1969" s="9">
        <v>0</v>
      </c>
      <c r="I1969" s="9">
        <v>0</v>
      </c>
      <c r="J1969" s="9">
        <v>0.13263288480931901</v>
      </c>
      <c r="K1969" s="9">
        <v>0.38700000000000001</v>
      </c>
      <c r="L1969" s="9">
        <v>0.38700000000000001</v>
      </c>
      <c r="N1969" s="32">
        <f>IF('System Design'!$F$8=1,'Hourly Demand and Generation'!G1969*'System Design'!$F$21,IF('System Design'!$F$8=2,'Hourly Demand and Generation'!H1969*'System Design'!$F$21,IF('System Design'!$F$8=3,'Hourly Demand and Generation'!I1969*'System Design'!$F$21)))</f>
        <v>0</v>
      </c>
      <c r="O1969" s="32">
        <f>IF('System Design'!$F$8=1,'Hourly Demand and Generation'!J1969*'System Design'!$F$22,IF('System Design'!$F$8=2,'Hourly Demand and Generation'!K1969*'System Design'!$F$22,IF('System Design'!$F$8=3,'Hourly Demand and Generation'!L1969*'System Design'!$F$22)))</f>
        <v>967.5</v>
      </c>
      <c r="Q1969" s="32">
        <f t="shared" si="429"/>
        <v>0</v>
      </c>
      <c r="R1969" s="32">
        <f t="shared" si="434"/>
        <v>5400</v>
      </c>
      <c r="S1969" s="32">
        <f t="shared" si="435"/>
        <v>0</v>
      </c>
      <c r="T1969" s="32">
        <f t="shared" si="436"/>
        <v>21600</v>
      </c>
      <c r="U1969" s="32">
        <f t="shared" si="437"/>
        <v>0</v>
      </c>
      <c r="V1969" s="32">
        <f t="shared" si="430"/>
        <v>562.5</v>
      </c>
      <c r="W1969" s="32">
        <f t="shared" si="438"/>
        <v>562.5</v>
      </c>
      <c r="X1969" s="32">
        <f t="shared" si="439"/>
        <v>562.5</v>
      </c>
    </row>
    <row r="1970" spans="1:24" x14ac:dyDescent="0.25">
      <c r="A1970" s="2"/>
      <c r="B1970" s="2" t="s">
        <v>4</v>
      </c>
      <c r="C1970" s="2">
        <f t="shared" si="440"/>
        <v>82</v>
      </c>
      <c r="D1970" s="2">
        <f t="shared" si="441"/>
        <v>22</v>
      </c>
      <c r="E1970" s="2">
        <f t="shared" si="433"/>
        <v>1966</v>
      </c>
      <c r="F1970" s="11">
        <v>382.5</v>
      </c>
      <c r="G1970" s="9">
        <v>0</v>
      </c>
      <c r="H1970" s="9">
        <v>0</v>
      </c>
      <c r="I1970" s="9">
        <v>0</v>
      </c>
      <c r="J1970" s="9">
        <v>0.14000137840983701</v>
      </c>
      <c r="K1970" s="9">
        <v>0.40849999999999997</v>
      </c>
      <c r="L1970" s="9">
        <v>0.40849999999999997</v>
      </c>
      <c r="N1970" s="32">
        <f>IF('System Design'!$F$8=1,'Hourly Demand and Generation'!G1970*'System Design'!$F$21,IF('System Design'!$F$8=2,'Hourly Demand and Generation'!H1970*'System Design'!$F$21,IF('System Design'!$F$8=3,'Hourly Demand and Generation'!I1970*'System Design'!$F$21)))</f>
        <v>0</v>
      </c>
      <c r="O1970" s="32">
        <f>IF('System Design'!$F$8=1,'Hourly Demand and Generation'!J1970*'System Design'!$F$22,IF('System Design'!$F$8=2,'Hourly Demand and Generation'!K1970*'System Design'!$F$22,IF('System Design'!$F$8=3,'Hourly Demand and Generation'!L1970*'System Design'!$F$22)))</f>
        <v>1021.2499999999999</v>
      </c>
      <c r="Q1970" s="32">
        <f t="shared" si="429"/>
        <v>0</v>
      </c>
      <c r="R1970" s="32">
        <f t="shared" si="434"/>
        <v>5400</v>
      </c>
      <c r="S1970" s="32">
        <f t="shared" si="435"/>
        <v>0</v>
      </c>
      <c r="T1970" s="32">
        <f t="shared" si="436"/>
        <v>21600</v>
      </c>
      <c r="U1970" s="32">
        <f t="shared" si="437"/>
        <v>0</v>
      </c>
      <c r="V1970" s="32">
        <f t="shared" si="430"/>
        <v>638.74999999999989</v>
      </c>
      <c r="W1970" s="32">
        <f t="shared" si="438"/>
        <v>638.74999999999989</v>
      </c>
      <c r="X1970" s="32">
        <f t="shared" si="439"/>
        <v>638.74999999999989</v>
      </c>
    </row>
    <row r="1971" spans="1:24" x14ac:dyDescent="0.25">
      <c r="A1971" s="2"/>
      <c r="B1971" s="2" t="s">
        <v>4</v>
      </c>
      <c r="C1971" s="2">
        <f t="shared" si="440"/>
        <v>82</v>
      </c>
      <c r="D1971" s="2">
        <f t="shared" si="441"/>
        <v>23</v>
      </c>
      <c r="E1971" s="2">
        <f t="shared" si="433"/>
        <v>1967</v>
      </c>
      <c r="F1971" s="11">
        <v>360</v>
      </c>
      <c r="G1971" s="9">
        <v>0</v>
      </c>
      <c r="H1971" s="9">
        <v>0</v>
      </c>
      <c r="I1971" s="9">
        <v>0</v>
      </c>
      <c r="J1971" s="9">
        <v>0.11789589760828401</v>
      </c>
      <c r="K1971" s="9">
        <v>0.34399999999999997</v>
      </c>
      <c r="L1971" s="9">
        <v>0.34399999999999997</v>
      </c>
      <c r="N1971" s="32">
        <f>IF('System Design'!$F$8=1,'Hourly Demand and Generation'!G1971*'System Design'!$F$21,IF('System Design'!$F$8=2,'Hourly Demand and Generation'!H1971*'System Design'!$F$21,IF('System Design'!$F$8=3,'Hourly Demand and Generation'!I1971*'System Design'!$F$21)))</f>
        <v>0</v>
      </c>
      <c r="O1971" s="32">
        <f>IF('System Design'!$F$8=1,'Hourly Demand and Generation'!J1971*'System Design'!$F$22,IF('System Design'!$F$8=2,'Hourly Demand and Generation'!K1971*'System Design'!$F$22,IF('System Design'!$F$8=3,'Hourly Demand and Generation'!L1971*'System Design'!$F$22)))</f>
        <v>859.99999999999989</v>
      </c>
      <c r="Q1971" s="32">
        <f t="shared" si="429"/>
        <v>0</v>
      </c>
      <c r="R1971" s="32">
        <f t="shared" si="434"/>
        <v>5400</v>
      </c>
      <c r="S1971" s="32">
        <f t="shared" si="435"/>
        <v>0</v>
      </c>
      <c r="T1971" s="32">
        <f t="shared" si="436"/>
        <v>21600</v>
      </c>
      <c r="U1971" s="32">
        <f t="shared" si="437"/>
        <v>0</v>
      </c>
      <c r="V1971" s="32">
        <f t="shared" si="430"/>
        <v>499.99999999999989</v>
      </c>
      <c r="W1971" s="32">
        <f t="shared" si="438"/>
        <v>499.99999999999989</v>
      </c>
      <c r="X1971" s="32">
        <f t="shared" si="439"/>
        <v>499.99999999999989</v>
      </c>
    </row>
    <row r="1972" spans="1:24" x14ac:dyDescent="0.25">
      <c r="A1972" s="2"/>
      <c r="B1972" s="2" t="s">
        <v>4</v>
      </c>
      <c r="C1972" s="2">
        <f t="shared" si="440"/>
        <v>82</v>
      </c>
      <c r="D1972" s="2">
        <f t="shared" si="441"/>
        <v>24</v>
      </c>
      <c r="E1972" s="2">
        <f t="shared" si="433"/>
        <v>1968</v>
      </c>
      <c r="F1972" s="11">
        <v>315</v>
      </c>
      <c r="G1972" s="9">
        <v>0</v>
      </c>
      <c r="H1972" s="9">
        <v>0</v>
      </c>
      <c r="I1972" s="9">
        <v>0</v>
      </c>
      <c r="J1972" s="9">
        <v>0.11789589760828401</v>
      </c>
      <c r="K1972" s="9">
        <v>0.34399999999999997</v>
      </c>
      <c r="L1972" s="9">
        <v>0.34399999999999997</v>
      </c>
      <c r="N1972" s="32">
        <f>IF('System Design'!$F$8=1,'Hourly Demand and Generation'!G1972*'System Design'!$F$21,IF('System Design'!$F$8=2,'Hourly Demand and Generation'!H1972*'System Design'!$F$21,IF('System Design'!$F$8=3,'Hourly Demand and Generation'!I1972*'System Design'!$F$21)))</f>
        <v>0</v>
      </c>
      <c r="O1972" s="32">
        <f>IF('System Design'!$F$8=1,'Hourly Demand and Generation'!J1972*'System Design'!$F$22,IF('System Design'!$F$8=2,'Hourly Demand and Generation'!K1972*'System Design'!$F$22,IF('System Design'!$F$8=3,'Hourly Demand and Generation'!L1972*'System Design'!$F$22)))</f>
        <v>859.99999999999989</v>
      </c>
      <c r="Q1972" s="32">
        <f t="shared" si="429"/>
        <v>0</v>
      </c>
      <c r="R1972" s="32">
        <f t="shared" si="434"/>
        <v>5400</v>
      </c>
      <c r="S1972" s="32">
        <f t="shared" si="435"/>
        <v>0</v>
      </c>
      <c r="T1972" s="32">
        <f t="shared" si="436"/>
        <v>21600</v>
      </c>
      <c r="U1972" s="32">
        <f t="shared" si="437"/>
        <v>0</v>
      </c>
      <c r="V1972" s="32">
        <f t="shared" si="430"/>
        <v>544.99999999999989</v>
      </c>
      <c r="W1972" s="32">
        <f t="shared" si="438"/>
        <v>544.99999999999989</v>
      </c>
      <c r="X1972" s="32">
        <f t="shared" si="439"/>
        <v>544.99999999999989</v>
      </c>
    </row>
    <row r="1973" spans="1:24" x14ac:dyDescent="0.25">
      <c r="A1973" s="2"/>
      <c r="B1973" s="2" t="s">
        <v>4</v>
      </c>
      <c r="C1973" s="2">
        <f>C1972+1</f>
        <v>83</v>
      </c>
      <c r="D1973" s="2">
        <v>1</v>
      </c>
      <c r="E1973" s="2">
        <f t="shared" si="433"/>
        <v>1969</v>
      </c>
      <c r="F1973" s="11">
        <v>270</v>
      </c>
      <c r="G1973" s="9">
        <v>0</v>
      </c>
      <c r="H1973" s="9">
        <v>0</v>
      </c>
      <c r="I1973" s="9">
        <v>0</v>
      </c>
      <c r="J1973" s="9">
        <v>0.30176279645901799</v>
      </c>
      <c r="K1973" s="9">
        <v>0.30176279645901799</v>
      </c>
      <c r="L1973" s="9">
        <v>0.30176279645901799</v>
      </c>
      <c r="N1973" s="32">
        <f>IF('System Design'!$F$8=1,'Hourly Demand and Generation'!G1973*'System Design'!$F$21,IF('System Design'!$F$8=2,'Hourly Demand and Generation'!H1973*'System Design'!$F$21,IF('System Design'!$F$8=3,'Hourly Demand and Generation'!I1973*'System Design'!$F$21)))</f>
        <v>0</v>
      </c>
      <c r="O1973" s="32">
        <f>IF('System Design'!$F$8=1,'Hourly Demand and Generation'!J1973*'System Design'!$F$22,IF('System Design'!$F$8=2,'Hourly Demand and Generation'!K1973*'System Design'!$F$22,IF('System Design'!$F$8=3,'Hourly Demand and Generation'!L1973*'System Design'!$F$22)))</f>
        <v>754.406991147545</v>
      </c>
      <c r="Q1973" s="32">
        <f t="shared" si="429"/>
        <v>0</v>
      </c>
      <c r="R1973" s="32">
        <f t="shared" si="434"/>
        <v>5400</v>
      </c>
      <c r="S1973" s="32">
        <f t="shared" si="435"/>
        <v>0</v>
      </c>
      <c r="T1973" s="32">
        <f t="shared" si="436"/>
        <v>21600</v>
      </c>
      <c r="U1973" s="32">
        <f t="shared" si="437"/>
        <v>0</v>
      </c>
      <c r="V1973" s="32">
        <f t="shared" si="430"/>
        <v>484.406991147545</v>
      </c>
      <c r="W1973" s="32">
        <f t="shared" si="438"/>
        <v>484.406991147545</v>
      </c>
      <c r="X1973" s="32">
        <f t="shared" si="439"/>
        <v>484.406991147545</v>
      </c>
    </row>
    <row r="1974" spans="1:24" x14ac:dyDescent="0.25">
      <c r="A1974" s="2"/>
      <c r="B1974" s="2" t="s">
        <v>4</v>
      </c>
      <c r="C1974" s="2">
        <f>C1973</f>
        <v>83</v>
      </c>
      <c r="D1974" s="2">
        <f>D1973+1</f>
        <v>2</v>
      </c>
      <c r="E1974" s="2">
        <f t="shared" si="433"/>
        <v>1970</v>
      </c>
      <c r="F1974" s="11">
        <v>247.5</v>
      </c>
      <c r="G1974" s="9">
        <v>0</v>
      </c>
      <c r="H1974" s="9">
        <v>0</v>
      </c>
      <c r="I1974" s="9">
        <v>0</v>
      </c>
      <c r="J1974" s="9">
        <v>0.27158651681311602</v>
      </c>
      <c r="K1974" s="9">
        <v>0.27158651681311602</v>
      </c>
      <c r="L1974" s="9">
        <v>0.27158651681311602</v>
      </c>
      <c r="N1974" s="32">
        <f>IF('System Design'!$F$8=1,'Hourly Demand and Generation'!G1974*'System Design'!$F$21,IF('System Design'!$F$8=2,'Hourly Demand and Generation'!H1974*'System Design'!$F$21,IF('System Design'!$F$8=3,'Hourly Demand and Generation'!I1974*'System Design'!$F$21)))</f>
        <v>0</v>
      </c>
      <c r="O1974" s="32">
        <f>IF('System Design'!$F$8=1,'Hourly Demand and Generation'!J1974*'System Design'!$F$22,IF('System Design'!$F$8=2,'Hourly Demand and Generation'!K1974*'System Design'!$F$22,IF('System Design'!$F$8=3,'Hourly Demand and Generation'!L1974*'System Design'!$F$22)))</f>
        <v>678.96629203279008</v>
      </c>
      <c r="Q1974" s="32">
        <f t="shared" si="429"/>
        <v>0</v>
      </c>
      <c r="R1974" s="32">
        <f t="shared" si="434"/>
        <v>5400</v>
      </c>
      <c r="S1974" s="32">
        <f t="shared" si="435"/>
        <v>0</v>
      </c>
      <c r="T1974" s="32">
        <f t="shared" si="436"/>
        <v>21600</v>
      </c>
      <c r="U1974" s="32">
        <f t="shared" si="437"/>
        <v>0</v>
      </c>
      <c r="V1974" s="32">
        <f t="shared" si="430"/>
        <v>431.46629203279008</v>
      </c>
      <c r="W1974" s="32">
        <f t="shared" si="438"/>
        <v>431.46629203279008</v>
      </c>
      <c r="X1974" s="32">
        <f t="shared" si="439"/>
        <v>431.46629203279008</v>
      </c>
    </row>
    <row r="1975" spans="1:24" x14ac:dyDescent="0.25">
      <c r="A1975" s="2"/>
      <c r="B1975" s="2" t="s">
        <v>4</v>
      </c>
      <c r="C1975" s="2">
        <f t="shared" ref="C1975:C1996" si="442">C1974</f>
        <v>83</v>
      </c>
      <c r="D1975" s="2">
        <f t="shared" ref="D1975:D1996" si="443">D1974+1</f>
        <v>3</v>
      </c>
      <c r="E1975" s="2">
        <f t="shared" si="433"/>
        <v>1971</v>
      </c>
      <c r="F1975" s="11">
        <v>225</v>
      </c>
      <c r="G1975" s="9">
        <v>0</v>
      </c>
      <c r="H1975" s="9">
        <v>0</v>
      </c>
      <c r="I1975" s="9">
        <v>0</v>
      </c>
      <c r="J1975" s="9">
        <v>0.27158651681311602</v>
      </c>
      <c r="K1975" s="9">
        <v>0.27158651681311602</v>
      </c>
      <c r="L1975" s="9">
        <v>0.27158651681311602</v>
      </c>
      <c r="N1975" s="32">
        <f>IF('System Design'!$F$8=1,'Hourly Demand and Generation'!G1975*'System Design'!$F$21,IF('System Design'!$F$8=2,'Hourly Demand and Generation'!H1975*'System Design'!$F$21,IF('System Design'!$F$8=3,'Hourly Demand and Generation'!I1975*'System Design'!$F$21)))</f>
        <v>0</v>
      </c>
      <c r="O1975" s="32">
        <f>IF('System Design'!$F$8=1,'Hourly Demand and Generation'!J1975*'System Design'!$F$22,IF('System Design'!$F$8=2,'Hourly Demand and Generation'!K1975*'System Design'!$F$22,IF('System Design'!$F$8=3,'Hourly Demand and Generation'!L1975*'System Design'!$F$22)))</f>
        <v>678.96629203279008</v>
      </c>
      <c r="Q1975" s="32">
        <f t="shared" si="429"/>
        <v>0</v>
      </c>
      <c r="R1975" s="32">
        <f t="shared" si="434"/>
        <v>5400</v>
      </c>
      <c r="S1975" s="32">
        <f t="shared" si="435"/>
        <v>0</v>
      </c>
      <c r="T1975" s="32">
        <f t="shared" si="436"/>
        <v>21600</v>
      </c>
      <c r="U1975" s="32">
        <f t="shared" si="437"/>
        <v>0</v>
      </c>
      <c r="V1975" s="32">
        <f t="shared" si="430"/>
        <v>453.96629203279008</v>
      </c>
      <c r="W1975" s="32">
        <f t="shared" si="438"/>
        <v>453.96629203279008</v>
      </c>
      <c r="X1975" s="32">
        <f t="shared" si="439"/>
        <v>453.96629203279008</v>
      </c>
    </row>
    <row r="1976" spans="1:24" x14ac:dyDescent="0.25">
      <c r="A1976" s="2"/>
      <c r="B1976" s="2" t="s">
        <v>4</v>
      </c>
      <c r="C1976" s="2">
        <f t="shared" si="442"/>
        <v>83</v>
      </c>
      <c r="D1976" s="2">
        <f t="shared" si="443"/>
        <v>4</v>
      </c>
      <c r="E1976" s="2">
        <f t="shared" si="433"/>
        <v>1972</v>
      </c>
      <c r="F1976" s="11">
        <v>270</v>
      </c>
      <c r="G1976" s="9">
        <v>0</v>
      </c>
      <c r="H1976" s="9">
        <v>0</v>
      </c>
      <c r="I1976" s="9">
        <v>0</v>
      </c>
      <c r="J1976" s="9">
        <v>0.30176279645901799</v>
      </c>
      <c r="K1976" s="9">
        <v>0.30176279645901799</v>
      </c>
      <c r="L1976" s="9">
        <v>0.30176279645901799</v>
      </c>
      <c r="N1976" s="32">
        <f>IF('System Design'!$F$8=1,'Hourly Demand and Generation'!G1976*'System Design'!$F$21,IF('System Design'!$F$8=2,'Hourly Demand and Generation'!H1976*'System Design'!$F$21,IF('System Design'!$F$8=3,'Hourly Demand and Generation'!I1976*'System Design'!$F$21)))</f>
        <v>0</v>
      </c>
      <c r="O1976" s="32">
        <f>IF('System Design'!$F$8=1,'Hourly Demand and Generation'!J1976*'System Design'!$F$22,IF('System Design'!$F$8=2,'Hourly Demand and Generation'!K1976*'System Design'!$F$22,IF('System Design'!$F$8=3,'Hourly Demand and Generation'!L1976*'System Design'!$F$22)))</f>
        <v>754.406991147545</v>
      </c>
      <c r="Q1976" s="32">
        <f t="shared" si="429"/>
        <v>0</v>
      </c>
      <c r="R1976" s="32">
        <f t="shared" si="434"/>
        <v>5400</v>
      </c>
      <c r="S1976" s="32">
        <f t="shared" si="435"/>
        <v>0</v>
      </c>
      <c r="T1976" s="32">
        <f t="shared" si="436"/>
        <v>21600</v>
      </c>
      <c r="U1976" s="32">
        <f t="shared" si="437"/>
        <v>0</v>
      </c>
      <c r="V1976" s="32">
        <f t="shared" si="430"/>
        <v>484.406991147545</v>
      </c>
      <c r="W1976" s="32">
        <f t="shared" si="438"/>
        <v>484.406991147545</v>
      </c>
      <c r="X1976" s="32">
        <f t="shared" si="439"/>
        <v>484.406991147545</v>
      </c>
    </row>
    <row r="1977" spans="1:24" x14ac:dyDescent="0.25">
      <c r="A1977" s="2"/>
      <c r="B1977" s="2" t="s">
        <v>4</v>
      </c>
      <c r="C1977" s="2">
        <f t="shared" si="442"/>
        <v>83</v>
      </c>
      <c r="D1977" s="2">
        <f t="shared" si="443"/>
        <v>5</v>
      </c>
      <c r="E1977" s="2">
        <f t="shared" si="433"/>
        <v>1973</v>
      </c>
      <c r="F1977" s="11">
        <v>292.5</v>
      </c>
      <c r="G1977" s="9">
        <v>0</v>
      </c>
      <c r="H1977" s="9">
        <v>2.5600000000000001E-2</v>
      </c>
      <c r="I1977" s="9">
        <v>5.1200000000000002E-2</v>
      </c>
      <c r="J1977" s="9">
        <v>0.24141023716721399</v>
      </c>
      <c r="K1977" s="9">
        <v>0.24141023716721399</v>
      </c>
      <c r="L1977" s="9">
        <v>0.24141023716721399</v>
      </c>
      <c r="N1977" s="32">
        <f>IF('System Design'!$F$8=1,'Hourly Demand and Generation'!G1977*'System Design'!$F$21,IF('System Design'!$F$8=2,'Hourly Demand and Generation'!H1977*'System Design'!$F$21,IF('System Design'!$F$8=3,'Hourly Demand and Generation'!I1977*'System Design'!$F$21)))</f>
        <v>25.6</v>
      </c>
      <c r="O1977" s="32">
        <f>IF('System Design'!$F$8=1,'Hourly Demand and Generation'!J1977*'System Design'!$F$22,IF('System Design'!$F$8=2,'Hourly Demand and Generation'!K1977*'System Design'!$F$22,IF('System Design'!$F$8=3,'Hourly Demand and Generation'!L1977*'System Design'!$F$22)))</f>
        <v>603.52559291803493</v>
      </c>
      <c r="Q1977" s="32">
        <f t="shared" si="429"/>
        <v>0</v>
      </c>
      <c r="R1977" s="32">
        <f t="shared" si="434"/>
        <v>5400</v>
      </c>
      <c r="S1977" s="32">
        <f t="shared" si="435"/>
        <v>0</v>
      </c>
      <c r="T1977" s="32">
        <f t="shared" si="436"/>
        <v>21600</v>
      </c>
      <c r="U1977" s="32">
        <f t="shared" si="437"/>
        <v>0</v>
      </c>
      <c r="V1977" s="32">
        <f t="shared" si="430"/>
        <v>336.62559291803495</v>
      </c>
      <c r="W1977" s="32">
        <f t="shared" si="438"/>
        <v>336.62559291803495</v>
      </c>
      <c r="X1977" s="32">
        <f t="shared" si="439"/>
        <v>336.62559291803495</v>
      </c>
    </row>
    <row r="1978" spans="1:24" x14ac:dyDescent="0.25">
      <c r="A1978" s="2"/>
      <c r="B1978" s="2" t="s">
        <v>4</v>
      </c>
      <c r="C1978" s="2">
        <f t="shared" si="442"/>
        <v>83</v>
      </c>
      <c r="D1978" s="2">
        <f t="shared" si="443"/>
        <v>6</v>
      </c>
      <c r="E1978" s="2">
        <f t="shared" si="433"/>
        <v>1974</v>
      </c>
      <c r="F1978" s="11">
        <v>315</v>
      </c>
      <c r="G1978" s="9">
        <v>5.1200000000000002E-2</v>
      </c>
      <c r="H1978" s="9">
        <v>0.08</v>
      </c>
      <c r="I1978" s="9">
        <v>0.10879999999999999</v>
      </c>
      <c r="J1978" s="9">
        <v>0.24141023716721399</v>
      </c>
      <c r="K1978" s="9">
        <v>0.24141023716721399</v>
      </c>
      <c r="L1978" s="9">
        <v>0.24141023716721399</v>
      </c>
      <c r="N1978" s="32">
        <f>IF('System Design'!$F$8=1,'Hourly Demand and Generation'!G1978*'System Design'!$F$21,IF('System Design'!$F$8=2,'Hourly Demand and Generation'!H1978*'System Design'!$F$21,IF('System Design'!$F$8=3,'Hourly Demand and Generation'!I1978*'System Design'!$F$21)))</f>
        <v>54.4</v>
      </c>
      <c r="O1978" s="32">
        <f>IF('System Design'!$F$8=1,'Hourly Demand and Generation'!J1978*'System Design'!$F$22,IF('System Design'!$F$8=2,'Hourly Demand and Generation'!K1978*'System Design'!$F$22,IF('System Design'!$F$8=3,'Hourly Demand and Generation'!L1978*'System Design'!$F$22)))</f>
        <v>603.52559291803493</v>
      </c>
      <c r="Q1978" s="32">
        <f t="shared" si="429"/>
        <v>0</v>
      </c>
      <c r="R1978" s="32">
        <f t="shared" si="434"/>
        <v>5400</v>
      </c>
      <c r="S1978" s="32">
        <f t="shared" si="435"/>
        <v>0</v>
      </c>
      <c r="T1978" s="32">
        <f t="shared" si="436"/>
        <v>21600</v>
      </c>
      <c r="U1978" s="32">
        <f t="shared" si="437"/>
        <v>0</v>
      </c>
      <c r="V1978" s="32">
        <f t="shared" si="430"/>
        <v>342.92559291803491</v>
      </c>
      <c r="W1978" s="32">
        <f t="shared" si="438"/>
        <v>342.92559291803491</v>
      </c>
      <c r="X1978" s="32">
        <f t="shared" si="439"/>
        <v>342.92559291803491</v>
      </c>
    </row>
    <row r="1979" spans="1:24" x14ac:dyDescent="0.25">
      <c r="A1979" s="2"/>
      <c r="B1979" s="2" t="s">
        <v>4</v>
      </c>
      <c r="C1979" s="2">
        <f t="shared" si="442"/>
        <v>83</v>
      </c>
      <c r="D1979" s="2">
        <f t="shared" si="443"/>
        <v>7</v>
      </c>
      <c r="E1979" s="2">
        <f t="shared" si="433"/>
        <v>1975</v>
      </c>
      <c r="F1979" s="11">
        <v>337.5</v>
      </c>
      <c r="G1979" s="9">
        <v>0.10879999999999999</v>
      </c>
      <c r="H1979" s="9">
        <v>0.13439999999999999</v>
      </c>
      <c r="I1979" s="9">
        <v>0.16</v>
      </c>
      <c r="J1979" s="9">
        <v>0.27158651681311602</v>
      </c>
      <c r="K1979" s="9">
        <v>0.27158651681311602</v>
      </c>
      <c r="L1979" s="9">
        <v>0.27158651681311602</v>
      </c>
      <c r="N1979" s="32">
        <f>IF('System Design'!$F$8=1,'Hourly Demand and Generation'!G1979*'System Design'!$F$21,IF('System Design'!$F$8=2,'Hourly Demand and Generation'!H1979*'System Design'!$F$21,IF('System Design'!$F$8=3,'Hourly Demand and Generation'!I1979*'System Design'!$F$21)))</f>
        <v>80</v>
      </c>
      <c r="O1979" s="32">
        <f>IF('System Design'!$F$8=1,'Hourly Demand and Generation'!J1979*'System Design'!$F$22,IF('System Design'!$F$8=2,'Hourly Demand and Generation'!K1979*'System Design'!$F$22,IF('System Design'!$F$8=3,'Hourly Demand and Generation'!L1979*'System Design'!$F$22)))</f>
        <v>678.96629203279008</v>
      </c>
      <c r="Q1979" s="32">
        <f t="shared" si="429"/>
        <v>0</v>
      </c>
      <c r="R1979" s="32">
        <f t="shared" si="434"/>
        <v>5400</v>
      </c>
      <c r="S1979" s="32">
        <f t="shared" si="435"/>
        <v>0</v>
      </c>
      <c r="T1979" s="32">
        <f t="shared" si="436"/>
        <v>21600</v>
      </c>
      <c r="U1979" s="32">
        <f t="shared" si="437"/>
        <v>0</v>
      </c>
      <c r="V1979" s="32">
        <f t="shared" si="430"/>
        <v>421.46629203279008</v>
      </c>
      <c r="W1979" s="32">
        <f t="shared" si="438"/>
        <v>421.46629203279008</v>
      </c>
      <c r="X1979" s="32">
        <f t="shared" si="439"/>
        <v>421.46629203279008</v>
      </c>
    </row>
    <row r="1980" spans="1:24" x14ac:dyDescent="0.25">
      <c r="A1980" s="2"/>
      <c r="B1980" s="2" t="s">
        <v>4</v>
      </c>
      <c r="C1980" s="2">
        <f t="shared" si="442"/>
        <v>83</v>
      </c>
      <c r="D1980" s="2">
        <f t="shared" si="443"/>
        <v>8</v>
      </c>
      <c r="E1980" s="2">
        <f t="shared" si="433"/>
        <v>1976</v>
      </c>
      <c r="F1980" s="11">
        <v>360</v>
      </c>
      <c r="G1980" s="9">
        <v>0.2112</v>
      </c>
      <c r="H1980" s="9">
        <v>0.24</v>
      </c>
      <c r="I1980" s="9">
        <v>0.26879999999999998</v>
      </c>
      <c r="J1980" s="9">
        <v>0.27158651681311602</v>
      </c>
      <c r="K1980" s="9">
        <v>0.27158651681311602</v>
      </c>
      <c r="L1980" s="9">
        <v>0.27158651681311602</v>
      </c>
      <c r="N1980" s="32">
        <f>IF('System Design'!$F$8=1,'Hourly Demand and Generation'!G1980*'System Design'!$F$21,IF('System Design'!$F$8=2,'Hourly Demand and Generation'!H1980*'System Design'!$F$21,IF('System Design'!$F$8=3,'Hourly Demand and Generation'!I1980*'System Design'!$F$21)))</f>
        <v>134.4</v>
      </c>
      <c r="O1980" s="32">
        <f>IF('System Design'!$F$8=1,'Hourly Demand and Generation'!J1980*'System Design'!$F$22,IF('System Design'!$F$8=2,'Hourly Demand and Generation'!K1980*'System Design'!$F$22,IF('System Design'!$F$8=3,'Hourly Demand and Generation'!L1980*'System Design'!$F$22)))</f>
        <v>678.96629203279008</v>
      </c>
      <c r="Q1980" s="32">
        <f t="shared" si="429"/>
        <v>0</v>
      </c>
      <c r="R1980" s="32">
        <f t="shared" si="434"/>
        <v>5400</v>
      </c>
      <c r="S1980" s="32">
        <f t="shared" si="435"/>
        <v>0</v>
      </c>
      <c r="T1980" s="32">
        <f t="shared" si="436"/>
        <v>21600</v>
      </c>
      <c r="U1980" s="32">
        <f t="shared" si="437"/>
        <v>0</v>
      </c>
      <c r="V1980" s="32">
        <f t="shared" si="430"/>
        <v>453.36629203279006</v>
      </c>
      <c r="W1980" s="32">
        <f t="shared" si="438"/>
        <v>453.36629203279006</v>
      </c>
      <c r="X1980" s="32">
        <f t="shared" si="439"/>
        <v>453.36629203279006</v>
      </c>
    </row>
    <row r="1981" spans="1:24" x14ac:dyDescent="0.25">
      <c r="A1981" s="2"/>
      <c r="B1981" s="2" t="s">
        <v>4</v>
      </c>
      <c r="C1981" s="2">
        <f t="shared" si="442"/>
        <v>83</v>
      </c>
      <c r="D1981" s="2">
        <f t="shared" si="443"/>
        <v>9</v>
      </c>
      <c r="E1981" s="2">
        <f t="shared" si="433"/>
        <v>1977</v>
      </c>
      <c r="F1981" s="11">
        <v>360</v>
      </c>
      <c r="G1981" s="9">
        <v>0.32</v>
      </c>
      <c r="H1981" s="9">
        <v>0.34560000000000002</v>
      </c>
      <c r="I1981" s="9">
        <v>0.37119999999999997</v>
      </c>
      <c r="J1981" s="9">
        <v>0.24141023716721399</v>
      </c>
      <c r="K1981" s="9">
        <v>0.24141023716721399</v>
      </c>
      <c r="L1981" s="9">
        <v>0.24141023716721399</v>
      </c>
      <c r="N1981" s="32">
        <f>IF('System Design'!$F$8=1,'Hourly Demand and Generation'!G1981*'System Design'!$F$21,IF('System Design'!$F$8=2,'Hourly Demand and Generation'!H1981*'System Design'!$F$21,IF('System Design'!$F$8=3,'Hourly Demand and Generation'!I1981*'System Design'!$F$21)))</f>
        <v>185.6</v>
      </c>
      <c r="O1981" s="32">
        <f>IF('System Design'!$F$8=1,'Hourly Demand and Generation'!J1981*'System Design'!$F$22,IF('System Design'!$F$8=2,'Hourly Demand and Generation'!K1981*'System Design'!$F$22,IF('System Design'!$F$8=3,'Hourly Demand and Generation'!L1981*'System Design'!$F$22)))</f>
        <v>603.52559291803493</v>
      </c>
      <c r="Q1981" s="32">
        <f t="shared" si="429"/>
        <v>0</v>
      </c>
      <c r="R1981" s="32">
        <f t="shared" si="434"/>
        <v>5400</v>
      </c>
      <c r="S1981" s="32">
        <f t="shared" si="435"/>
        <v>0</v>
      </c>
      <c r="T1981" s="32">
        <f t="shared" si="436"/>
        <v>21600</v>
      </c>
      <c r="U1981" s="32">
        <f t="shared" si="437"/>
        <v>0</v>
      </c>
      <c r="V1981" s="32">
        <f t="shared" si="430"/>
        <v>429.12559291803495</v>
      </c>
      <c r="W1981" s="32">
        <f t="shared" si="438"/>
        <v>429.12559291803495</v>
      </c>
      <c r="X1981" s="32">
        <f t="shared" si="439"/>
        <v>429.12559291803495</v>
      </c>
    </row>
    <row r="1982" spans="1:24" x14ac:dyDescent="0.25">
      <c r="A1982" s="2"/>
      <c r="B1982" s="2" t="s">
        <v>4</v>
      </c>
      <c r="C1982" s="2">
        <f t="shared" si="442"/>
        <v>83</v>
      </c>
      <c r="D1982" s="2">
        <f t="shared" si="443"/>
        <v>10</v>
      </c>
      <c r="E1982" s="2">
        <f t="shared" si="433"/>
        <v>1978</v>
      </c>
      <c r="F1982" s="11">
        <v>351</v>
      </c>
      <c r="G1982" s="9">
        <v>0.42880000000000001</v>
      </c>
      <c r="H1982" s="9">
        <v>0.45440000000000003</v>
      </c>
      <c r="I1982" s="9">
        <v>0.48</v>
      </c>
      <c r="J1982" s="9">
        <v>0.27158651681311602</v>
      </c>
      <c r="K1982" s="9">
        <v>0.27158651681311602</v>
      </c>
      <c r="L1982" s="9">
        <v>0.27158651681311602</v>
      </c>
      <c r="N1982" s="32">
        <f>IF('System Design'!$F$8=1,'Hourly Demand and Generation'!G1982*'System Design'!$F$21,IF('System Design'!$F$8=2,'Hourly Demand and Generation'!H1982*'System Design'!$F$21,IF('System Design'!$F$8=3,'Hourly Demand and Generation'!I1982*'System Design'!$F$21)))</f>
        <v>240</v>
      </c>
      <c r="O1982" s="32">
        <f>IF('System Design'!$F$8=1,'Hourly Demand and Generation'!J1982*'System Design'!$F$22,IF('System Design'!$F$8=2,'Hourly Demand and Generation'!K1982*'System Design'!$F$22,IF('System Design'!$F$8=3,'Hourly Demand and Generation'!L1982*'System Design'!$F$22)))</f>
        <v>678.96629203279008</v>
      </c>
      <c r="Q1982" s="32">
        <f t="shared" si="429"/>
        <v>0</v>
      </c>
      <c r="R1982" s="32">
        <f t="shared" si="434"/>
        <v>5400</v>
      </c>
      <c r="S1982" s="32">
        <f t="shared" si="435"/>
        <v>0</v>
      </c>
      <c r="T1982" s="32">
        <f t="shared" si="436"/>
        <v>21600</v>
      </c>
      <c r="U1982" s="32">
        <f t="shared" si="437"/>
        <v>0</v>
      </c>
      <c r="V1982" s="32">
        <f t="shared" si="430"/>
        <v>567.96629203279008</v>
      </c>
      <c r="W1982" s="32">
        <f t="shared" si="438"/>
        <v>567.96629203279008</v>
      </c>
      <c r="X1982" s="32">
        <f t="shared" si="439"/>
        <v>567.96629203279008</v>
      </c>
    </row>
    <row r="1983" spans="1:24" x14ac:dyDescent="0.25">
      <c r="A1983" s="2"/>
      <c r="B1983" s="2" t="s">
        <v>4</v>
      </c>
      <c r="C1983" s="2">
        <f t="shared" si="442"/>
        <v>83</v>
      </c>
      <c r="D1983" s="2">
        <f t="shared" si="443"/>
        <v>11</v>
      </c>
      <c r="E1983" s="2">
        <f t="shared" si="433"/>
        <v>1979</v>
      </c>
      <c r="F1983" s="11">
        <v>346.5</v>
      </c>
      <c r="G1983" s="9">
        <v>0.53120000000000001</v>
      </c>
      <c r="H1983" s="9">
        <v>0.56000000000000005</v>
      </c>
      <c r="I1983" s="9">
        <v>0.58879999999999999</v>
      </c>
      <c r="J1983" s="9">
        <v>0.24141023716721399</v>
      </c>
      <c r="K1983" s="9">
        <v>0.24141023716721399</v>
      </c>
      <c r="L1983" s="9">
        <v>0.24141023716721399</v>
      </c>
      <c r="N1983" s="32">
        <f>IF('System Design'!$F$8=1,'Hourly Demand and Generation'!G1983*'System Design'!$F$21,IF('System Design'!$F$8=2,'Hourly Demand and Generation'!H1983*'System Design'!$F$21,IF('System Design'!$F$8=3,'Hourly Demand and Generation'!I1983*'System Design'!$F$21)))</f>
        <v>294.39999999999998</v>
      </c>
      <c r="O1983" s="32">
        <f>IF('System Design'!$F$8=1,'Hourly Demand and Generation'!J1983*'System Design'!$F$22,IF('System Design'!$F$8=2,'Hourly Demand and Generation'!K1983*'System Design'!$F$22,IF('System Design'!$F$8=3,'Hourly Demand and Generation'!L1983*'System Design'!$F$22)))</f>
        <v>603.52559291803493</v>
      </c>
      <c r="Q1983" s="32">
        <f t="shared" si="429"/>
        <v>0</v>
      </c>
      <c r="R1983" s="32">
        <f t="shared" si="434"/>
        <v>5400</v>
      </c>
      <c r="S1983" s="32">
        <f t="shared" si="435"/>
        <v>0</v>
      </c>
      <c r="T1983" s="32">
        <f t="shared" si="436"/>
        <v>21600</v>
      </c>
      <c r="U1983" s="32">
        <f t="shared" si="437"/>
        <v>0</v>
      </c>
      <c r="V1983" s="32">
        <f t="shared" si="430"/>
        <v>551.42559291803491</v>
      </c>
      <c r="W1983" s="32">
        <f t="shared" si="438"/>
        <v>551.42559291803491</v>
      </c>
      <c r="X1983" s="32">
        <f t="shared" si="439"/>
        <v>551.42559291803491</v>
      </c>
    </row>
    <row r="1984" spans="1:24" x14ac:dyDescent="0.25">
      <c r="A1984" s="2"/>
      <c r="B1984" s="2" t="s">
        <v>4</v>
      </c>
      <c r="C1984" s="2">
        <f t="shared" si="442"/>
        <v>83</v>
      </c>
      <c r="D1984" s="2">
        <f t="shared" si="443"/>
        <v>12</v>
      </c>
      <c r="E1984" s="2">
        <f t="shared" si="433"/>
        <v>1980</v>
      </c>
      <c r="F1984" s="11">
        <v>346.5</v>
      </c>
      <c r="G1984" s="9">
        <v>0.64</v>
      </c>
      <c r="H1984" s="9">
        <v>0.64</v>
      </c>
      <c r="I1984" s="9">
        <v>0.64</v>
      </c>
      <c r="J1984" s="9">
        <v>0.22632209734426401</v>
      </c>
      <c r="K1984" s="9">
        <v>0.22632209734426401</v>
      </c>
      <c r="L1984" s="9">
        <v>0.22632209734426401</v>
      </c>
      <c r="N1984" s="32">
        <f>IF('System Design'!$F$8=1,'Hourly Demand and Generation'!G1984*'System Design'!$F$21,IF('System Design'!$F$8=2,'Hourly Demand and Generation'!H1984*'System Design'!$F$21,IF('System Design'!$F$8=3,'Hourly Demand and Generation'!I1984*'System Design'!$F$21)))</f>
        <v>320</v>
      </c>
      <c r="O1984" s="32">
        <f>IF('System Design'!$F$8=1,'Hourly Demand and Generation'!J1984*'System Design'!$F$22,IF('System Design'!$F$8=2,'Hourly Demand and Generation'!K1984*'System Design'!$F$22,IF('System Design'!$F$8=3,'Hourly Demand and Generation'!L1984*'System Design'!$F$22)))</f>
        <v>565.80524336066003</v>
      </c>
      <c r="Q1984" s="32">
        <f t="shared" si="429"/>
        <v>0</v>
      </c>
      <c r="R1984" s="32">
        <f t="shared" si="434"/>
        <v>5400</v>
      </c>
      <c r="S1984" s="32">
        <f t="shared" si="435"/>
        <v>0</v>
      </c>
      <c r="T1984" s="32">
        <f t="shared" si="436"/>
        <v>21600</v>
      </c>
      <c r="U1984" s="32">
        <f t="shared" si="437"/>
        <v>0</v>
      </c>
      <c r="V1984" s="32">
        <f t="shared" si="430"/>
        <v>539.30524336066003</v>
      </c>
      <c r="W1984" s="32">
        <f t="shared" si="438"/>
        <v>539.30524336066003</v>
      </c>
      <c r="X1984" s="32">
        <f t="shared" si="439"/>
        <v>539.30524336066003</v>
      </c>
    </row>
    <row r="1985" spans="1:24" x14ac:dyDescent="0.25">
      <c r="A1985" s="2"/>
      <c r="B1985" s="2" t="s">
        <v>4</v>
      </c>
      <c r="C1985" s="2">
        <f t="shared" si="442"/>
        <v>83</v>
      </c>
      <c r="D1985" s="2">
        <f t="shared" si="443"/>
        <v>13</v>
      </c>
      <c r="E1985" s="2">
        <f t="shared" si="433"/>
        <v>1981</v>
      </c>
      <c r="F1985" s="11">
        <v>360</v>
      </c>
      <c r="G1985" s="9">
        <v>0.53120000000000001</v>
      </c>
      <c r="H1985" s="9">
        <v>0.56000000000000005</v>
      </c>
      <c r="I1985" s="9">
        <v>0.58879999999999999</v>
      </c>
      <c r="J1985" s="9">
        <v>0.24141023716721399</v>
      </c>
      <c r="K1985" s="9">
        <v>0.24141023716721399</v>
      </c>
      <c r="L1985" s="9">
        <v>0.24141023716721399</v>
      </c>
      <c r="N1985" s="32">
        <f>IF('System Design'!$F$8=1,'Hourly Demand and Generation'!G1985*'System Design'!$F$21,IF('System Design'!$F$8=2,'Hourly Demand and Generation'!H1985*'System Design'!$F$21,IF('System Design'!$F$8=3,'Hourly Demand and Generation'!I1985*'System Design'!$F$21)))</f>
        <v>294.39999999999998</v>
      </c>
      <c r="O1985" s="32">
        <f>IF('System Design'!$F$8=1,'Hourly Demand and Generation'!J1985*'System Design'!$F$22,IF('System Design'!$F$8=2,'Hourly Demand and Generation'!K1985*'System Design'!$F$22,IF('System Design'!$F$8=3,'Hourly Demand and Generation'!L1985*'System Design'!$F$22)))</f>
        <v>603.52559291803493</v>
      </c>
      <c r="Q1985" s="32">
        <f t="shared" si="429"/>
        <v>0</v>
      </c>
      <c r="R1985" s="32">
        <f t="shared" si="434"/>
        <v>5400</v>
      </c>
      <c r="S1985" s="32">
        <f t="shared" si="435"/>
        <v>0</v>
      </c>
      <c r="T1985" s="32">
        <f t="shared" si="436"/>
        <v>21600</v>
      </c>
      <c r="U1985" s="32">
        <f t="shared" si="437"/>
        <v>0</v>
      </c>
      <c r="V1985" s="32">
        <f t="shared" si="430"/>
        <v>537.92559291803491</v>
      </c>
      <c r="W1985" s="32">
        <f t="shared" si="438"/>
        <v>537.92559291803491</v>
      </c>
      <c r="X1985" s="32">
        <f t="shared" si="439"/>
        <v>537.92559291803491</v>
      </c>
    </row>
    <row r="1986" spans="1:24" x14ac:dyDescent="0.25">
      <c r="A1986" s="2"/>
      <c r="B1986" s="2" t="s">
        <v>4</v>
      </c>
      <c r="C1986" s="2">
        <f t="shared" si="442"/>
        <v>83</v>
      </c>
      <c r="D1986" s="2">
        <f t="shared" si="443"/>
        <v>14</v>
      </c>
      <c r="E1986" s="2">
        <f t="shared" si="433"/>
        <v>1982</v>
      </c>
      <c r="F1986" s="11">
        <v>360</v>
      </c>
      <c r="G1986" s="9">
        <v>0.42880000000000001</v>
      </c>
      <c r="H1986" s="9">
        <v>0.45440000000000003</v>
      </c>
      <c r="I1986" s="9">
        <v>0.48</v>
      </c>
      <c r="J1986" s="9">
        <v>0.25649837699016498</v>
      </c>
      <c r="K1986" s="9">
        <v>0.25649837699016498</v>
      </c>
      <c r="L1986" s="9">
        <v>0.25649837699016498</v>
      </c>
      <c r="N1986" s="32">
        <f>IF('System Design'!$F$8=1,'Hourly Demand and Generation'!G1986*'System Design'!$F$21,IF('System Design'!$F$8=2,'Hourly Demand and Generation'!H1986*'System Design'!$F$21,IF('System Design'!$F$8=3,'Hourly Demand and Generation'!I1986*'System Design'!$F$21)))</f>
        <v>240</v>
      </c>
      <c r="O1986" s="32">
        <f>IF('System Design'!$F$8=1,'Hourly Demand and Generation'!J1986*'System Design'!$F$22,IF('System Design'!$F$8=2,'Hourly Demand and Generation'!K1986*'System Design'!$F$22,IF('System Design'!$F$8=3,'Hourly Demand and Generation'!L1986*'System Design'!$F$22)))</f>
        <v>641.24594247541245</v>
      </c>
      <c r="Q1986" s="32">
        <f t="shared" si="429"/>
        <v>0</v>
      </c>
      <c r="R1986" s="32">
        <f t="shared" si="434"/>
        <v>5400</v>
      </c>
      <c r="S1986" s="32">
        <f t="shared" si="435"/>
        <v>0</v>
      </c>
      <c r="T1986" s="32">
        <f t="shared" si="436"/>
        <v>21600</v>
      </c>
      <c r="U1986" s="32">
        <f t="shared" si="437"/>
        <v>0</v>
      </c>
      <c r="V1986" s="32">
        <f t="shared" si="430"/>
        <v>521.24594247541245</v>
      </c>
      <c r="W1986" s="32">
        <f t="shared" si="438"/>
        <v>521.24594247541245</v>
      </c>
      <c r="X1986" s="32">
        <f t="shared" si="439"/>
        <v>521.24594247541245</v>
      </c>
    </row>
    <row r="1987" spans="1:24" x14ac:dyDescent="0.25">
      <c r="A1987" s="2"/>
      <c r="B1987" s="2" t="s">
        <v>4</v>
      </c>
      <c r="C1987" s="2">
        <f t="shared" si="442"/>
        <v>83</v>
      </c>
      <c r="D1987" s="2">
        <f t="shared" si="443"/>
        <v>15</v>
      </c>
      <c r="E1987" s="2">
        <f t="shared" si="433"/>
        <v>1983</v>
      </c>
      <c r="F1987" s="11">
        <v>382.5</v>
      </c>
      <c r="G1987" s="9">
        <v>0.32</v>
      </c>
      <c r="H1987" s="9">
        <v>0.34560000000000002</v>
      </c>
      <c r="I1987" s="9">
        <v>0.37119999999999997</v>
      </c>
      <c r="J1987" s="9">
        <v>0.27158651681311602</v>
      </c>
      <c r="K1987" s="9">
        <v>0.27158651681311602</v>
      </c>
      <c r="L1987" s="9">
        <v>0.27158651681311602</v>
      </c>
      <c r="N1987" s="32">
        <f>IF('System Design'!$F$8=1,'Hourly Demand and Generation'!G1987*'System Design'!$F$21,IF('System Design'!$F$8=2,'Hourly Demand and Generation'!H1987*'System Design'!$F$21,IF('System Design'!$F$8=3,'Hourly Demand and Generation'!I1987*'System Design'!$F$21)))</f>
        <v>185.6</v>
      </c>
      <c r="O1987" s="32">
        <f>IF('System Design'!$F$8=1,'Hourly Demand and Generation'!J1987*'System Design'!$F$22,IF('System Design'!$F$8=2,'Hourly Demand and Generation'!K1987*'System Design'!$F$22,IF('System Design'!$F$8=3,'Hourly Demand and Generation'!L1987*'System Design'!$F$22)))</f>
        <v>678.96629203279008</v>
      </c>
      <c r="Q1987" s="32">
        <f t="shared" si="429"/>
        <v>0</v>
      </c>
      <c r="R1987" s="32">
        <f t="shared" si="434"/>
        <v>5400</v>
      </c>
      <c r="S1987" s="32">
        <f t="shared" si="435"/>
        <v>0</v>
      </c>
      <c r="T1987" s="32">
        <f t="shared" si="436"/>
        <v>21600</v>
      </c>
      <c r="U1987" s="32">
        <f t="shared" si="437"/>
        <v>0</v>
      </c>
      <c r="V1987" s="32">
        <f t="shared" si="430"/>
        <v>482.0662920327901</v>
      </c>
      <c r="W1987" s="32">
        <f t="shared" si="438"/>
        <v>482.0662920327901</v>
      </c>
      <c r="X1987" s="32">
        <f t="shared" si="439"/>
        <v>482.0662920327901</v>
      </c>
    </row>
    <row r="1988" spans="1:24" x14ac:dyDescent="0.25">
      <c r="A1988" s="2"/>
      <c r="B1988" s="2" t="s">
        <v>4</v>
      </c>
      <c r="C1988" s="2">
        <f t="shared" si="442"/>
        <v>83</v>
      </c>
      <c r="D1988" s="2">
        <f t="shared" si="443"/>
        <v>16</v>
      </c>
      <c r="E1988" s="2">
        <f t="shared" si="433"/>
        <v>1984</v>
      </c>
      <c r="F1988" s="11">
        <v>405</v>
      </c>
      <c r="G1988" s="9">
        <v>0.2112</v>
      </c>
      <c r="H1988" s="9">
        <v>0.24</v>
      </c>
      <c r="I1988" s="9">
        <v>0.26879999999999998</v>
      </c>
      <c r="J1988" s="9">
        <v>0.27158651681311602</v>
      </c>
      <c r="K1988" s="9">
        <v>0.27158651681311602</v>
      </c>
      <c r="L1988" s="9">
        <v>0.27158651681311602</v>
      </c>
      <c r="N1988" s="32">
        <f>IF('System Design'!$F$8=1,'Hourly Demand and Generation'!G1988*'System Design'!$F$21,IF('System Design'!$F$8=2,'Hourly Demand and Generation'!H1988*'System Design'!$F$21,IF('System Design'!$F$8=3,'Hourly Demand and Generation'!I1988*'System Design'!$F$21)))</f>
        <v>134.4</v>
      </c>
      <c r="O1988" s="32">
        <f>IF('System Design'!$F$8=1,'Hourly Demand and Generation'!J1988*'System Design'!$F$22,IF('System Design'!$F$8=2,'Hourly Demand and Generation'!K1988*'System Design'!$F$22,IF('System Design'!$F$8=3,'Hourly Demand and Generation'!L1988*'System Design'!$F$22)))</f>
        <v>678.96629203279008</v>
      </c>
      <c r="Q1988" s="32">
        <f t="shared" si="429"/>
        <v>0</v>
      </c>
      <c r="R1988" s="32">
        <f t="shared" si="434"/>
        <v>5400</v>
      </c>
      <c r="S1988" s="32">
        <f t="shared" si="435"/>
        <v>0</v>
      </c>
      <c r="T1988" s="32">
        <f t="shared" si="436"/>
        <v>21600</v>
      </c>
      <c r="U1988" s="32">
        <f t="shared" si="437"/>
        <v>0</v>
      </c>
      <c r="V1988" s="32">
        <f t="shared" si="430"/>
        <v>408.36629203279006</v>
      </c>
      <c r="W1988" s="32">
        <f t="shared" si="438"/>
        <v>408.36629203279006</v>
      </c>
      <c r="X1988" s="32">
        <f t="shared" si="439"/>
        <v>408.36629203279006</v>
      </c>
    </row>
    <row r="1989" spans="1:24" x14ac:dyDescent="0.25">
      <c r="A1989" s="2"/>
      <c r="B1989" s="2" t="s">
        <v>4</v>
      </c>
      <c r="C1989" s="2">
        <f t="shared" si="442"/>
        <v>83</v>
      </c>
      <c r="D1989" s="2">
        <f t="shared" si="443"/>
        <v>17</v>
      </c>
      <c r="E1989" s="2">
        <f t="shared" si="433"/>
        <v>1985</v>
      </c>
      <c r="F1989" s="11">
        <v>427.5</v>
      </c>
      <c r="G1989" s="9">
        <v>0.10879999999999999</v>
      </c>
      <c r="H1989" s="9">
        <v>0.13439999999999999</v>
      </c>
      <c r="I1989" s="9">
        <v>0.16</v>
      </c>
      <c r="J1989" s="9">
        <v>0.30176279645901799</v>
      </c>
      <c r="K1989" s="9">
        <v>0.30176279645901799</v>
      </c>
      <c r="L1989" s="9">
        <v>0.30176279645901799</v>
      </c>
      <c r="N1989" s="32">
        <f>IF('System Design'!$F$8=1,'Hourly Demand and Generation'!G1989*'System Design'!$F$21,IF('System Design'!$F$8=2,'Hourly Demand and Generation'!H1989*'System Design'!$F$21,IF('System Design'!$F$8=3,'Hourly Demand and Generation'!I1989*'System Design'!$F$21)))</f>
        <v>80</v>
      </c>
      <c r="O1989" s="32">
        <f>IF('System Design'!$F$8=1,'Hourly Demand and Generation'!J1989*'System Design'!$F$22,IF('System Design'!$F$8=2,'Hourly Demand and Generation'!K1989*'System Design'!$F$22,IF('System Design'!$F$8=3,'Hourly Demand and Generation'!L1989*'System Design'!$F$22)))</f>
        <v>754.406991147545</v>
      </c>
      <c r="Q1989" s="32">
        <f t="shared" si="429"/>
        <v>0</v>
      </c>
      <c r="R1989" s="32">
        <f t="shared" si="434"/>
        <v>5400</v>
      </c>
      <c r="S1989" s="32">
        <f t="shared" si="435"/>
        <v>0</v>
      </c>
      <c r="T1989" s="32">
        <f t="shared" si="436"/>
        <v>21600</v>
      </c>
      <c r="U1989" s="32">
        <f t="shared" si="437"/>
        <v>0</v>
      </c>
      <c r="V1989" s="32">
        <f t="shared" si="430"/>
        <v>406.906991147545</v>
      </c>
      <c r="W1989" s="32">
        <f t="shared" si="438"/>
        <v>406.906991147545</v>
      </c>
      <c r="X1989" s="32">
        <f t="shared" si="439"/>
        <v>406.906991147545</v>
      </c>
    </row>
    <row r="1990" spans="1:24" x14ac:dyDescent="0.25">
      <c r="A1990" s="2"/>
      <c r="B1990" s="2" t="s">
        <v>4</v>
      </c>
      <c r="C1990" s="2">
        <f t="shared" si="442"/>
        <v>83</v>
      </c>
      <c r="D1990" s="2">
        <f t="shared" si="443"/>
        <v>18</v>
      </c>
      <c r="E1990" s="2">
        <f t="shared" si="433"/>
        <v>1986</v>
      </c>
      <c r="F1990" s="11">
        <v>450</v>
      </c>
      <c r="G1990" s="9">
        <v>5.1200000000000002E-2</v>
      </c>
      <c r="H1990" s="9">
        <v>0.08</v>
      </c>
      <c r="I1990" s="9">
        <v>0.10879999999999999</v>
      </c>
      <c r="J1990" s="9">
        <v>0.286674656636067</v>
      </c>
      <c r="K1990" s="9">
        <v>0.286674656636067</v>
      </c>
      <c r="L1990" s="9">
        <v>0.286674656636067</v>
      </c>
      <c r="N1990" s="32">
        <f>IF('System Design'!$F$8=1,'Hourly Demand and Generation'!G1990*'System Design'!$F$21,IF('System Design'!$F$8=2,'Hourly Demand and Generation'!H1990*'System Design'!$F$21,IF('System Design'!$F$8=3,'Hourly Demand and Generation'!I1990*'System Design'!$F$21)))</f>
        <v>54.4</v>
      </c>
      <c r="O1990" s="32">
        <f>IF('System Design'!$F$8=1,'Hourly Demand and Generation'!J1990*'System Design'!$F$22,IF('System Design'!$F$8=2,'Hourly Demand and Generation'!K1990*'System Design'!$F$22,IF('System Design'!$F$8=3,'Hourly Demand and Generation'!L1990*'System Design'!$F$22)))</f>
        <v>716.68664159016748</v>
      </c>
      <c r="Q1990" s="32">
        <f t="shared" ref="Q1990:Q2053" si="444">IF(F1990-N1990-O1990&gt;0,F1990-N1990-O1990,0)</f>
        <v>0</v>
      </c>
      <c r="R1990" s="32">
        <f t="shared" si="434"/>
        <v>5400</v>
      </c>
      <c r="S1990" s="32">
        <f t="shared" si="435"/>
        <v>0</v>
      </c>
      <c r="T1990" s="32">
        <f t="shared" si="436"/>
        <v>21600</v>
      </c>
      <c r="U1990" s="32">
        <f t="shared" si="437"/>
        <v>0</v>
      </c>
      <c r="V1990" s="32">
        <f t="shared" ref="V1990:V2053" si="445">IF(F1990-N1990-O1990&lt;0,N1990+O1990-F1990,0)</f>
        <v>321.08664159016746</v>
      </c>
      <c r="W1990" s="32">
        <f t="shared" si="438"/>
        <v>321.08664159016746</v>
      </c>
      <c r="X1990" s="32">
        <f t="shared" si="439"/>
        <v>321.08664159016746</v>
      </c>
    </row>
    <row r="1991" spans="1:24" x14ac:dyDescent="0.25">
      <c r="A1991" s="2"/>
      <c r="B1991" s="2" t="s">
        <v>4</v>
      </c>
      <c r="C1991" s="2">
        <f t="shared" si="442"/>
        <v>83</v>
      </c>
      <c r="D1991" s="2">
        <f t="shared" si="443"/>
        <v>19</v>
      </c>
      <c r="E1991" s="2">
        <f t="shared" ref="E1991:E2054" si="446">E1990+1</f>
        <v>1987</v>
      </c>
      <c r="F1991" s="11">
        <v>436.5</v>
      </c>
      <c r="G1991" s="9">
        <v>0</v>
      </c>
      <c r="H1991" s="9">
        <v>2.5600000000000001E-2</v>
      </c>
      <c r="I1991" s="9">
        <v>5.1200000000000002E-2</v>
      </c>
      <c r="J1991" s="9">
        <v>0.27158651681311602</v>
      </c>
      <c r="K1991" s="9">
        <v>0.27158651681311602</v>
      </c>
      <c r="L1991" s="9">
        <v>0.27158651681311602</v>
      </c>
      <c r="N1991" s="32">
        <f>IF('System Design'!$F$8=1,'Hourly Demand and Generation'!G1991*'System Design'!$F$21,IF('System Design'!$F$8=2,'Hourly Demand and Generation'!H1991*'System Design'!$F$21,IF('System Design'!$F$8=3,'Hourly Demand and Generation'!I1991*'System Design'!$F$21)))</f>
        <v>25.6</v>
      </c>
      <c r="O1991" s="32">
        <f>IF('System Design'!$F$8=1,'Hourly Demand and Generation'!J1991*'System Design'!$F$22,IF('System Design'!$F$8=2,'Hourly Demand and Generation'!K1991*'System Design'!$F$22,IF('System Design'!$F$8=3,'Hourly Demand and Generation'!L1991*'System Design'!$F$22)))</f>
        <v>678.96629203279008</v>
      </c>
      <c r="Q1991" s="32">
        <f t="shared" si="444"/>
        <v>0</v>
      </c>
      <c r="R1991" s="32">
        <f t="shared" ref="R1991:R2054" si="447">IF($Q1991&lt;R1990+$V1991,IF(R1990+$V1991-$Q1991&gt;5400,5400,R1990+$V1991-$Q1991),0)</f>
        <v>5400</v>
      </c>
      <c r="S1991" s="32">
        <f t="shared" ref="S1991:S2054" si="448">IF(R1991&gt;0,0,$Q1991+$V1991-R1990)</f>
        <v>0</v>
      </c>
      <c r="T1991" s="32">
        <f t="shared" ref="T1991:T2054" si="449">IF($Q1991&lt;T1990+$V1991,IF(T1990+$V1991-$Q1991&gt;21600,21600,T1990+$V1991-$Q1991),0)</f>
        <v>21600</v>
      </c>
      <c r="U1991" s="32">
        <f t="shared" ref="U1991:U2054" si="450">IF(T1991&gt;0,0,$Q1991+$V1991-T1990)</f>
        <v>0</v>
      </c>
      <c r="V1991" s="32">
        <f t="shared" si="445"/>
        <v>268.0662920327901</v>
      </c>
      <c r="W1991" s="32">
        <f t="shared" ref="W1991:W2054" si="451">IF(R1991=5400,$V1991-(R1991-R1990),0)</f>
        <v>268.0662920327901</v>
      </c>
      <c r="X1991" s="32">
        <f t="shared" ref="X1991:X2054" si="452">IF(T1991=21600,$V1991-(T1991-T1990),0)</f>
        <v>268.0662920327901</v>
      </c>
    </row>
    <row r="1992" spans="1:24" x14ac:dyDescent="0.25">
      <c r="A1992" s="2"/>
      <c r="B1992" s="2" t="s">
        <v>4</v>
      </c>
      <c r="C1992" s="2">
        <f t="shared" si="442"/>
        <v>83</v>
      </c>
      <c r="D1992" s="2">
        <f t="shared" si="443"/>
        <v>20</v>
      </c>
      <c r="E1992" s="2">
        <f t="shared" si="446"/>
        <v>1988</v>
      </c>
      <c r="F1992" s="11">
        <v>427.5</v>
      </c>
      <c r="G1992" s="9">
        <v>0</v>
      </c>
      <c r="H1992" s="9">
        <v>0</v>
      </c>
      <c r="I1992" s="9">
        <v>0</v>
      </c>
      <c r="J1992" s="9">
        <v>0.27158651681311602</v>
      </c>
      <c r="K1992" s="9">
        <v>0.27158651681311602</v>
      </c>
      <c r="L1992" s="9">
        <v>0.27158651681311602</v>
      </c>
      <c r="N1992" s="32">
        <f>IF('System Design'!$F$8=1,'Hourly Demand and Generation'!G1992*'System Design'!$F$21,IF('System Design'!$F$8=2,'Hourly Demand and Generation'!H1992*'System Design'!$F$21,IF('System Design'!$F$8=3,'Hourly Demand and Generation'!I1992*'System Design'!$F$21)))</f>
        <v>0</v>
      </c>
      <c r="O1992" s="32">
        <f>IF('System Design'!$F$8=1,'Hourly Demand and Generation'!J1992*'System Design'!$F$22,IF('System Design'!$F$8=2,'Hourly Demand and Generation'!K1992*'System Design'!$F$22,IF('System Design'!$F$8=3,'Hourly Demand and Generation'!L1992*'System Design'!$F$22)))</f>
        <v>678.96629203279008</v>
      </c>
      <c r="Q1992" s="32">
        <f t="shared" si="444"/>
        <v>0</v>
      </c>
      <c r="R1992" s="32">
        <f t="shared" si="447"/>
        <v>5400</v>
      </c>
      <c r="S1992" s="32">
        <f t="shared" si="448"/>
        <v>0</v>
      </c>
      <c r="T1992" s="32">
        <f t="shared" si="449"/>
        <v>21600</v>
      </c>
      <c r="U1992" s="32">
        <f t="shared" si="450"/>
        <v>0</v>
      </c>
      <c r="V1992" s="32">
        <f t="shared" si="445"/>
        <v>251.46629203279008</v>
      </c>
      <c r="W1992" s="32">
        <f t="shared" si="451"/>
        <v>251.46629203279008</v>
      </c>
      <c r="X1992" s="32">
        <f t="shared" si="452"/>
        <v>251.46629203279008</v>
      </c>
    </row>
    <row r="1993" spans="1:24" x14ac:dyDescent="0.25">
      <c r="A1993" s="2"/>
      <c r="B1993" s="2" t="s">
        <v>4</v>
      </c>
      <c r="C1993" s="2">
        <f t="shared" si="442"/>
        <v>83</v>
      </c>
      <c r="D1993" s="2">
        <f t="shared" si="443"/>
        <v>21</v>
      </c>
      <c r="E1993" s="2">
        <f t="shared" si="446"/>
        <v>1989</v>
      </c>
      <c r="F1993" s="11">
        <v>405</v>
      </c>
      <c r="G1993" s="9">
        <v>0</v>
      </c>
      <c r="H1993" s="9">
        <v>0</v>
      </c>
      <c r="I1993" s="9">
        <v>0</v>
      </c>
      <c r="J1993" s="9">
        <v>0.27158651681311602</v>
      </c>
      <c r="K1993" s="9">
        <v>0.27158651681311602</v>
      </c>
      <c r="L1993" s="9">
        <v>0.27158651681311602</v>
      </c>
      <c r="N1993" s="32">
        <f>IF('System Design'!$F$8=1,'Hourly Demand and Generation'!G1993*'System Design'!$F$21,IF('System Design'!$F$8=2,'Hourly Demand and Generation'!H1993*'System Design'!$F$21,IF('System Design'!$F$8=3,'Hourly Demand and Generation'!I1993*'System Design'!$F$21)))</f>
        <v>0</v>
      </c>
      <c r="O1993" s="32">
        <f>IF('System Design'!$F$8=1,'Hourly Demand and Generation'!J1993*'System Design'!$F$22,IF('System Design'!$F$8=2,'Hourly Demand and Generation'!K1993*'System Design'!$F$22,IF('System Design'!$F$8=3,'Hourly Demand and Generation'!L1993*'System Design'!$F$22)))</f>
        <v>678.96629203279008</v>
      </c>
      <c r="Q1993" s="32">
        <f t="shared" si="444"/>
        <v>0</v>
      </c>
      <c r="R1993" s="32">
        <f t="shared" si="447"/>
        <v>5400</v>
      </c>
      <c r="S1993" s="32">
        <f t="shared" si="448"/>
        <v>0</v>
      </c>
      <c r="T1993" s="32">
        <f t="shared" si="449"/>
        <v>21600</v>
      </c>
      <c r="U1993" s="32">
        <f t="shared" si="450"/>
        <v>0</v>
      </c>
      <c r="V1993" s="32">
        <f t="shared" si="445"/>
        <v>273.96629203279008</v>
      </c>
      <c r="W1993" s="32">
        <f t="shared" si="451"/>
        <v>273.96629203279008</v>
      </c>
      <c r="X1993" s="32">
        <f t="shared" si="452"/>
        <v>273.96629203279008</v>
      </c>
    </row>
    <row r="1994" spans="1:24" x14ac:dyDescent="0.25">
      <c r="A1994" s="2"/>
      <c r="B1994" s="2" t="s">
        <v>4</v>
      </c>
      <c r="C1994" s="2">
        <f t="shared" si="442"/>
        <v>83</v>
      </c>
      <c r="D1994" s="2">
        <f t="shared" si="443"/>
        <v>22</v>
      </c>
      <c r="E1994" s="2">
        <f t="shared" si="446"/>
        <v>1990</v>
      </c>
      <c r="F1994" s="11">
        <v>382.5</v>
      </c>
      <c r="G1994" s="9">
        <v>0</v>
      </c>
      <c r="H1994" s="9">
        <v>0</v>
      </c>
      <c r="I1994" s="9">
        <v>0</v>
      </c>
      <c r="J1994" s="9">
        <v>0.286674656636067</v>
      </c>
      <c r="K1994" s="9">
        <v>0.286674656636067</v>
      </c>
      <c r="L1994" s="9">
        <v>0.286674656636067</v>
      </c>
      <c r="N1994" s="32">
        <f>IF('System Design'!$F$8=1,'Hourly Demand and Generation'!G1994*'System Design'!$F$21,IF('System Design'!$F$8=2,'Hourly Demand and Generation'!H1994*'System Design'!$F$21,IF('System Design'!$F$8=3,'Hourly Demand and Generation'!I1994*'System Design'!$F$21)))</f>
        <v>0</v>
      </c>
      <c r="O1994" s="32">
        <f>IF('System Design'!$F$8=1,'Hourly Demand and Generation'!J1994*'System Design'!$F$22,IF('System Design'!$F$8=2,'Hourly Demand and Generation'!K1994*'System Design'!$F$22,IF('System Design'!$F$8=3,'Hourly Demand and Generation'!L1994*'System Design'!$F$22)))</f>
        <v>716.68664159016748</v>
      </c>
      <c r="Q1994" s="32">
        <f t="shared" si="444"/>
        <v>0</v>
      </c>
      <c r="R1994" s="32">
        <f t="shared" si="447"/>
        <v>5400</v>
      </c>
      <c r="S1994" s="32">
        <f t="shared" si="448"/>
        <v>0</v>
      </c>
      <c r="T1994" s="32">
        <f t="shared" si="449"/>
        <v>21600</v>
      </c>
      <c r="U1994" s="32">
        <f t="shared" si="450"/>
        <v>0</v>
      </c>
      <c r="V1994" s="32">
        <f t="shared" si="445"/>
        <v>334.18664159016748</v>
      </c>
      <c r="W1994" s="32">
        <f t="shared" si="451"/>
        <v>334.18664159016748</v>
      </c>
      <c r="X1994" s="32">
        <f t="shared" si="452"/>
        <v>334.18664159016748</v>
      </c>
    </row>
    <row r="1995" spans="1:24" x14ac:dyDescent="0.25">
      <c r="A1995" s="2"/>
      <c r="B1995" s="2" t="s">
        <v>4</v>
      </c>
      <c r="C1995" s="2">
        <f t="shared" si="442"/>
        <v>83</v>
      </c>
      <c r="D1995" s="2">
        <f t="shared" si="443"/>
        <v>23</v>
      </c>
      <c r="E1995" s="2">
        <f t="shared" si="446"/>
        <v>1991</v>
      </c>
      <c r="F1995" s="11">
        <v>360</v>
      </c>
      <c r="G1995" s="9">
        <v>0</v>
      </c>
      <c r="H1995" s="9">
        <v>0</v>
      </c>
      <c r="I1995" s="9">
        <v>0</v>
      </c>
      <c r="J1995" s="9">
        <v>0.24141023716721399</v>
      </c>
      <c r="K1995" s="9">
        <v>0.24141023716721399</v>
      </c>
      <c r="L1995" s="9">
        <v>0.24141023716721399</v>
      </c>
      <c r="N1995" s="32">
        <f>IF('System Design'!$F$8=1,'Hourly Demand and Generation'!G1995*'System Design'!$F$21,IF('System Design'!$F$8=2,'Hourly Demand and Generation'!H1995*'System Design'!$F$21,IF('System Design'!$F$8=3,'Hourly Demand and Generation'!I1995*'System Design'!$F$21)))</f>
        <v>0</v>
      </c>
      <c r="O1995" s="32">
        <f>IF('System Design'!$F$8=1,'Hourly Demand and Generation'!J1995*'System Design'!$F$22,IF('System Design'!$F$8=2,'Hourly Demand and Generation'!K1995*'System Design'!$F$22,IF('System Design'!$F$8=3,'Hourly Demand and Generation'!L1995*'System Design'!$F$22)))</f>
        <v>603.52559291803493</v>
      </c>
      <c r="Q1995" s="32">
        <f t="shared" si="444"/>
        <v>0</v>
      </c>
      <c r="R1995" s="32">
        <f t="shared" si="447"/>
        <v>5400</v>
      </c>
      <c r="S1995" s="32">
        <f t="shared" si="448"/>
        <v>0</v>
      </c>
      <c r="T1995" s="32">
        <f t="shared" si="449"/>
        <v>21600</v>
      </c>
      <c r="U1995" s="32">
        <f t="shared" si="450"/>
        <v>0</v>
      </c>
      <c r="V1995" s="32">
        <f t="shared" si="445"/>
        <v>243.52559291803493</v>
      </c>
      <c r="W1995" s="32">
        <f t="shared" si="451"/>
        <v>243.52559291803493</v>
      </c>
      <c r="X1995" s="32">
        <f t="shared" si="452"/>
        <v>243.52559291803493</v>
      </c>
    </row>
    <row r="1996" spans="1:24" x14ac:dyDescent="0.25">
      <c r="A1996" s="2"/>
      <c r="B1996" s="2" t="s">
        <v>4</v>
      </c>
      <c r="C1996" s="2">
        <f t="shared" si="442"/>
        <v>83</v>
      </c>
      <c r="D1996" s="2">
        <f t="shared" si="443"/>
        <v>24</v>
      </c>
      <c r="E1996" s="2">
        <f t="shared" si="446"/>
        <v>1992</v>
      </c>
      <c r="F1996" s="11">
        <v>315</v>
      </c>
      <c r="G1996" s="9">
        <v>0</v>
      </c>
      <c r="H1996" s="9">
        <v>0</v>
      </c>
      <c r="I1996" s="9">
        <v>0</v>
      </c>
      <c r="J1996" s="9">
        <v>0.24141023716721399</v>
      </c>
      <c r="K1996" s="9">
        <v>0.24141023716721399</v>
      </c>
      <c r="L1996" s="9">
        <v>0.24141023716721399</v>
      </c>
      <c r="N1996" s="32">
        <f>IF('System Design'!$F$8=1,'Hourly Demand and Generation'!G1996*'System Design'!$F$21,IF('System Design'!$F$8=2,'Hourly Demand and Generation'!H1996*'System Design'!$F$21,IF('System Design'!$F$8=3,'Hourly Demand and Generation'!I1996*'System Design'!$F$21)))</f>
        <v>0</v>
      </c>
      <c r="O1996" s="32">
        <f>IF('System Design'!$F$8=1,'Hourly Demand and Generation'!J1996*'System Design'!$F$22,IF('System Design'!$F$8=2,'Hourly Demand and Generation'!K1996*'System Design'!$F$22,IF('System Design'!$F$8=3,'Hourly Demand and Generation'!L1996*'System Design'!$F$22)))</f>
        <v>603.52559291803493</v>
      </c>
      <c r="Q1996" s="32">
        <f t="shared" si="444"/>
        <v>0</v>
      </c>
      <c r="R1996" s="32">
        <f t="shared" si="447"/>
        <v>5400</v>
      </c>
      <c r="S1996" s="32">
        <f t="shared" si="448"/>
        <v>0</v>
      </c>
      <c r="T1996" s="32">
        <f t="shared" si="449"/>
        <v>21600</v>
      </c>
      <c r="U1996" s="32">
        <f t="shared" si="450"/>
        <v>0</v>
      </c>
      <c r="V1996" s="32">
        <f t="shared" si="445"/>
        <v>288.52559291803493</v>
      </c>
      <c r="W1996" s="32">
        <f t="shared" si="451"/>
        <v>288.52559291803493</v>
      </c>
      <c r="X1996" s="32">
        <f t="shared" si="452"/>
        <v>288.52559291803493</v>
      </c>
    </row>
    <row r="1997" spans="1:24" x14ac:dyDescent="0.25">
      <c r="A1997" s="2"/>
      <c r="B1997" s="2" t="s">
        <v>4</v>
      </c>
      <c r="C1997" s="2">
        <f>C1996+1</f>
        <v>84</v>
      </c>
      <c r="D1997" s="2">
        <v>1</v>
      </c>
      <c r="E1997" s="2">
        <f t="shared" si="446"/>
        <v>1993</v>
      </c>
      <c r="F1997" s="11">
        <v>270</v>
      </c>
      <c r="G1997" s="9">
        <v>0</v>
      </c>
      <c r="H1997" s="9">
        <v>0</v>
      </c>
      <c r="I1997" s="9">
        <v>0</v>
      </c>
      <c r="J1997" s="9">
        <v>0.43</v>
      </c>
      <c r="K1997" s="9">
        <v>0.43</v>
      </c>
      <c r="L1997" s="9">
        <v>0.43</v>
      </c>
      <c r="N1997" s="32">
        <f>IF('System Design'!$F$8=1,'Hourly Demand and Generation'!G1997*'System Design'!$F$21,IF('System Design'!$F$8=2,'Hourly Demand and Generation'!H1997*'System Design'!$F$21,IF('System Design'!$F$8=3,'Hourly Demand and Generation'!I1997*'System Design'!$F$21)))</f>
        <v>0</v>
      </c>
      <c r="O1997" s="32">
        <f>IF('System Design'!$F$8=1,'Hourly Demand and Generation'!J1997*'System Design'!$F$22,IF('System Design'!$F$8=2,'Hourly Demand and Generation'!K1997*'System Design'!$F$22,IF('System Design'!$F$8=3,'Hourly Demand and Generation'!L1997*'System Design'!$F$22)))</f>
        <v>1075</v>
      </c>
      <c r="Q1997" s="32">
        <f t="shared" si="444"/>
        <v>0</v>
      </c>
      <c r="R1997" s="32">
        <f t="shared" si="447"/>
        <v>5400</v>
      </c>
      <c r="S1997" s="32">
        <f t="shared" si="448"/>
        <v>0</v>
      </c>
      <c r="T1997" s="32">
        <f t="shared" si="449"/>
        <v>21600</v>
      </c>
      <c r="U1997" s="32">
        <f t="shared" si="450"/>
        <v>0</v>
      </c>
      <c r="V1997" s="32">
        <f t="shared" si="445"/>
        <v>805</v>
      </c>
      <c r="W1997" s="32">
        <f t="shared" si="451"/>
        <v>805</v>
      </c>
      <c r="X1997" s="32">
        <f t="shared" si="452"/>
        <v>805</v>
      </c>
    </row>
    <row r="1998" spans="1:24" x14ac:dyDescent="0.25">
      <c r="A1998" s="2"/>
      <c r="B1998" s="2" t="s">
        <v>4</v>
      </c>
      <c r="C1998" s="2">
        <f>C1997</f>
        <v>84</v>
      </c>
      <c r="D1998" s="2">
        <f>D1997+1</f>
        <v>2</v>
      </c>
      <c r="E1998" s="2">
        <f t="shared" si="446"/>
        <v>1994</v>
      </c>
      <c r="F1998" s="11">
        <v>247.5</v>
      </c>
      <c r="G1998" s="9">
        <v>0</v>
      </c>
      <c r="H1998" s="9">
        <v>0</v>
      </c>
      <c r="I1998" s="9">
        <v>0</v>
      </c>
      <c r="J1998" s="9">
        <v>0.38700000000000001</v>
      </c>
      <c r="K1998" s="9">
        <v>0.38700000000000001</v>
      </c>
      <c r="L1998" s="9">
        <v>0.38700000000000001</v>
      </c>
      <c r="N1998" s="32">
        <f>IF('System Design'!$F$8=1,'Hourly Demand and Generation'!G1998*'System Design'!$F$21,IF('System Design'!$F$8=2,'Hourly Demand and Generation'!H1998*'System Design'!$F$21,IF('System Design'!$F$8=3,'Hourly Demand and Generation'!I1998*'System Design'!$F$21)))</f>
        <v>0</v>
      </c>
      <c r="O1998" s="32">
        <f>IF('System Design'!$F$8=1,'Hourly Demand and Generation'!J1998*'System Design'!$F$22,IF('System Design'!$F$8=2,'Hourly Demand and Generation'!K1998*'System Design'!$F$22,IF('System Design'!$F$8=3,'Hourly Demand and Generation'!L1998*'System Design'!$F$22)))</f>
        <v>967.5</v>
      </c>
      <c r="Q1998" s="32">
        <f t="shared" si="444"/>
        <v>0</v>
      </c>
      <c r="R1998" s="32">
        <f t="shared" si="447"/>
        <v>5400</v>
      </c>
      <c r="S1998" s="32">
        <f t="shared" si="448"/>
        <v>0</v>
      </c>
      <c r="T1998" s="32">
        <f t="shared" si="449"/>
        <v>21600</v>
      </c>
      <c r="U1998" s="32">
        <f t="shared" si="450"/>
        <v>0</v>
      </c>
      <c r="V1998" s="32">
        <f t="shared" si="445"/>
        <v>720</v>
      </c>
      <c r="W1998" s="32">
        <f t="shared" si="451"/>
        <v>720</v>
      </c>
      <c r="X1998" s="32">
        <f t="shared" si="452"/>
        <v>720</v>
      </c>
    </row>
    <row r="1999" spans="1:24" x14ac:dyDescent="0.25">
      <c r="A1999" s="2"/>
      <c r="B1999" s="2" t="s">
        <v>4</v>
      </c>
      <c r="C1999" s="2">
        <f t="shared" ref="C1999:C2020" si="453">C1998</f>
        <v>84</v>
      </c>
      <c r="D1999" s="2">
        <f t="shared" ref="D1999:D2020" si="454">D1998+1</f>
        <v>3</v>
      </c>
      <c r="E1999" s="2">
        <f t="shared" si="446"/>
        <v>1995</v>
      </c>
      <c r="F1999" s="11">
        <v>225</v>
      </c>
      <c r="G1999" s="9">
        <v>0</v>
      </c>
      <c r="H1999" s="9">
        <v>0</v>
      </c>
      <c r="I1999" s="9">
        <v>0</v>
      </c>
      <c r="J1999" s="9">
        <v>0.38700000000000001</v>
      </c>
      <c r="K1999" s="9">
        <v>0.38700000000000001</v>
      </c>
      <c r="L1999" s="9">
        <v>0.38700000000000001</v>
      </c>
      <c r="N1999" s="32">
        <f>IF('System Design'!$F$8=1,'Hourly Demand and Generation'!G1999*'System Design'!$F$21,IF('System Design'!$F$8=2,'Hourly Demand and Generation'!H1999*'System Design'!$F$21,IF('System Design'!$F$8=3,'Hourly Demand and Generation'!I1999*'System Design'!$F$21)))</f>
        <v>0</v>
      </c>
      <c r="O1999" s="32">
        <f>IF('System Design'!$F$8=1,'Hourly Demand and Generation'!J1999*'System Design'!$F$22,IF('System Design'!$F$8=2,'Hourly Demand and Generation'!K1999*'System Design'!$F$22,IF('System Design'!$F$8=3,'Hourly Demand and Generation'!L1999*'System Design'!$F$22)))</f>
        <v>967.5</v>
      </c>
      <c r="Q1999" s="32">
        <f t="shared" si="444"/>
        <v>0</v>
      </c>
      <c r="R1999" s="32">
        <f t="shared" si="447"/>
        <v>5400</v>
      </c>
      <c r="S1999" s="32">
        <f t="shared" si="448"/>
        <v>0</v>
      </c>
      <c r="T1999" s="32">
        <f t="shared" si="449"/>
        <v>21600</v>
      </c>
      <c r="U1999" s="32">
        <f t="shared" si="450"/>
        <v>0</v>
      </c>
      <c r="V1999" s="32">
        <f t="shared" si="445"/>
        <v>742.5</v>
      </c>
      <c r="W1999" s="32">
        <f t="shared" si="451"/>
        <v>742.5</v>
      </c>
      <c r="X1999" s="32">
        <f t="shared" si="452"/>
        <v>742.5</v>
      </c>
    </row>
    <row r="2000" spans="1:24" x14ac:dyDescent="0.25">
      <c r="A2000" s="2"/>
      <c r="B2000" s="2" t="s">
        <v>4</v>
      </c>
      <c r="C2000" s="2">
        <f t="shared" si="453"/>
        <v>84</v>
      </c>
      <c r="D2000" s="2">
        <f t="shared" si="454"/>
        <v>4</v>
      </c>
      <c r="E2000" s="2">
        <f t="shared" si="446"/>
        <v>1996</v>
      </c>
      <c r="F2000" s="11">
        <v>270</v>
      </c>
      <c r="G2000" s="9">
        <v>0</v>
      </c>
      <c r="H2000" s="9">
        <v>0</v>
      </c>
      <c r="I2000" s="9">
        <v>0</v>
      </c>
      <c r="J2000" s="9">
        <v>0.43</v>
      </c>
      <c r="K2000" s="9">
        <v>0.43</v>
      </c>
      <c r="L2000" s="9">
        <v>0.43</v>
      </c>
      <c r="N2000" s="32">
        <f>IF('System Design'!$F$8=1,'Hourly Demand and Generation'!G2000*'System Design'!$F$21,IF('System Design'!$F$8=2,'Hourly Demand and Generation'!H2000*'System Design'!$F$21,IF('System Design'!$F$8=3,'Hourly Demand and Generation'!I2000*'System Design'!$F$21)))</f>
        <v>0</v>
      </c>
      <c r="O2000" s="32">
        <f>IF('System Design'!$F$8=1,'Hourly Demand and Generation'!J2000*'System Design'!$F$22,IF('System Design'!$F$8=2,'Hourly Demand and Generation'!K2000*'System Design'!$F$22,IF('System Design'!$F$8=3,'Hourly Demand and Generation'!L2000*'System Design'!$F$22)))</f>
        <v>1075</v>
      </c>
      <c r="Q2000" s="32">
        <f t="shared" si="444"/>
        <v>0</v>
      </c>
      <c r="R2000" s="32">
        <f t="shared" si="447"/>
        <v>5400</v>
      </c>
      <c r="S2000" s="32">
        <f t="shared" si="448"/>
        <v>0</v>
      </c>
      <c r="T2000" s="32">
        <f t="shared" si="449"/>
        <v>21600</v>
      </c>
      <c r="U2000" s="32">
        <f t="shared" si="450"/>
        <v>0</v>
      </c>
      <c r="V2000" s="32">
        <f t="shared" si="445"/>
        <v>805</v>
      </c>
      <c r="W2000" s="32">
        <f t="shared" si="451"/>
        <v>805</v>
      </c>
      <c r="X2000" s="32">
        <f t="shared" si="452"/>
        <v>805</v>
      </c>
    </row>
    <row r="2001" spans="1:24" x14ac:dyDescent="0.25">
      <c r="A2001" s="2"/>
      <c r="B2001" s="2" t="s">
        <v>4</v>
      </c>
      <c r="C2001" s="2">
        <f t="shared" si="453"/>
        <v>84</v>
      </c>
      <c r="D2001" s="2">
        <f t="shared" si="454"/>
        <v>5</v>
      </c>
      <c r="E2001" s="2">
        <f t="shared" si="446"/>
        <v>1997</v>
      </c>
      <c r="F2001" s="11">
        <v>292.5</v>
      </c>
      <c r="G2001" s="9">
        <v>0</v>
      </c>
      <c r="H2001" s="9">
        <v>2.2727746596594899E-2</v>
      </c>
      <c r="I2001" s="9">
        <v>5.1200000000000002E-2</v>
      </c>
      <c r="J2001" s="9">
        <v>0.34399999999999997</v>
      </c>
      <c r="K2001" s="9">
        <v>0.34399999999999997</v>
      </c>
      <c r="L2001" s="9">
        <v>0.34399999999999997</v>
      </c>
      <c r="N2001" s="32">
        <f>IF('System Design'!$F$8=1,'Hourly Demand and Generation'!G2001*'System Design'!$F$21,IF('System Design'!$F$8=2,'Hourly Demand and Generation'!H2001*'System Design'!$F$21,IF('System Design'!$F$8=3,'Hourly Demand and Generation'!I2001*'System Design'!$F$21)))</f>
        <v>25.6</v>
      </c>
      <c r="O2001" s="32">
        <f>IF('System Design'!$F$8=1,'Hourly Demand and Generation'!J2001*'System Design'!$F$22,IF('System Design'!$F$8=2,'Hourly Demand and Generation'!K2001*'System Design'!$F$22,IF('System Design'!$F$8=3,'Hourly Demand and Generation'!L2001*'System Design'!$F$22)))</f>
        <v>859.99999999999989</v>
      </c>
      <c r="Q2001" s="32">
        <f t="shared" si="444"/>
        <v>0</v>
      </c>
      <c r="R2001" s="32">
        <f t="shared" si="447"/>
        <v>5400</v>
      </c>
      <c r="S2001" s="32">
        <f t="shared" si="448"/>
        <v>0</v>
      </c>
      <c r="T2001" s="32">
        <f t="shared" si="449"/>
        <v>21600</v>
      </c>
      <c r="U2001" s="32">
        <f t="shared" si="450"/>
        <v>0</v>
      </c>
      <c r="V2001" s="32">
        <f t="shared" si="445"/>
        <v>593.09999999999991</v>
      </c>
      <c r="W2001" s="32">
        <f t="shared" si="451"/>
        <v>593.09999999999991</v>
      </c>
      <c r="X2001" s="32">
        <f t="shared" si="452"/>
        <v>593.09999999999991</v>
      </c>
    </row>
    <row r="2002" spans="1:24" x14ac:dyDescent="0.25">
      <c r="A2002" s="2"/>
      <c r="B2002" s="2" t="s">
        <v>4</v>
      </c>
      <c r="C2002" s="2">
        <f t="shared" si="453"/>
        <v>84</v>
      </c>
      <c r="D2002" s="2">
        <f t="shared" si="454"/>
        <v>6</v>
      </c>
      <c r="E2002" s="2">
        <f t="shared" si="446"/>
        <v>1998</v>
      </c>
      <c r="F2002" s="11">
        <v>315</v>
      </c>
      <c r="G2002" s="9">
        <v>4.5455493193189901E-2</v>
      </c>
      <c r="H2002" s="9">
        <v>7.1024208114359194E-2</v>
      </c>
      <c r="I2002" s="9">
        <v>0.10879999999999999</v>
      </c>
      <c r="J2002" s="9">
        <v>0.34399999999999997</v>
      </c>
      <c r="K2002" s="9">
        <v>0.34399999999999997</v>
      </c>
      <c r="L2002" s="9">
        <v>0.34399999999999997</v>
      </c>
      <c r="N2002" s="32">
        <f>IF('System Design'!$F$8=1,'Hourly Demand and Generation'!G2002*'System Design'!$F$21,IF('System Design'!$F$8=2,'Hourly Demand and Generation'!H2002*'System Design'!$F$21,IF('System Design'!$F$8=3,'Hourly Demand and Generation'!I2002*'System Design'!$F$21)))</f>
        <v>54.4</v>
      </c>
      <c r="O2002" s="32">
        <f>IF('System Design'!$F$8=1,'Hourly Demand and Generation'!J2002*'System Design'!$F$22,IF('System Design'!$F$8=2,'Hourly Demand and Generation'!K2002*'System Design'!$F$22,IF('System Design'!$F$8=3,'Hourly Demand and Generation'!L2002*'System Design'!$F$22)))</f>
        <v>859.99999999999989</v>
      </c>
      <c r="Q2002" s="32">
        <f t="shared" si="444"/>
        <v>0</v>
      </c>
      <c r="R2002" s="32">
        <f t="shared" si="447"/>
        <v>5400</v>
      </c>
      <c r="S2002" s="32">
        <f t="shared" si="448"/>
        <v>0</v>
      </c>
      <c r="T2002" s="32">
        <f t="shared" si="449"/>
        <v>21600</v>
      </c>
      <c r="U2002" s="32">
        <f t="shared" si="450"/>
        <v>0</v>
      </c>
      <c r="V2002" s="32">
        <f t="shared" si="445"/>
        <v>599.39999999999986</v>
      </c>
      <c r="W2002" s="32">
        <f t="shared" si="451"/>
        <v>599.39999999999986</v>
      </c>
      <c r="X2002" s="32">
        <f t="shared" si="452"/>
        <v>599.39999999999986</v>
      </c>
    </row>
    <row r="2003" spans="1:24" x14ac:dyDescent="0.25">
      <c r="A2003" s="2"/>
      <c r="B2003" s="2" t="s">
        <v>4</v>
      </c>
      <c r="C2003" s="2">
        <f t="shared" si="453"/>
        <v>84</v>
      </c>
      <c r="D2003" s="2">
        <f t="shared" si="454"/>
        <v>7</v>
      </c>
      <c r="E2003" s="2">
        <f t="shared" si="446"/>
        <v>1999</v>
      </c>
      <c r="F2003" s="11">
        <v>337.5</v>
      </c>
      <c r="G2003" s="9">
        <v>9.6592923035528494E-2</v>
      </c>
      <c r="H2003" s="9">
        <v>0.119320669632123</v>
      </c>
      <c r="I2003" s="9">
        <v>0.16</v>
      </c>
      <c r="J2003" s="9">
        <v>0.38700000000000001</v>
      </c>
      <c r="K2003" s="9">
        <v>0.38700000000000001</v>
      </c>
      <c r="L2003" s="9">
        <v>0.38700000000000001</v>
      </c>
      <c r="N2003" s="32">
        <f>IF('System Design'!$F$8=1,'Hourly Demand and Generation'!G2003*'System Design'!$F$21,IF('System Design'!$F$8=2,'Hourly Demand and Generation'!H2003*'System Design'!$F$21,IF('System Design'!$F$8=3,'Hourly Demand and Generation'!I2003*'System Design'!$F$21)))</f>
        <v>80</v>
      </c>
      <c r="O2003" s="32">
        <f>IF('System Design'!$F$8=1,'Hourly Demand and Generation'!J2003*'System Design'!$F$22,IF('System Design'!$F$8=2,'Hourly Demand and Generation'!K2003*'System Design'!$F$22,IF('System Design'!$F$8=3,'Hourly Demand and Generation'!L2003*'System Design'!$F$22)))</f>
        <v>967.5</v>
      </c>
      <c r="Q2003" s="32">
        <f t="shared" si="444"/>
        <v>0</v>
      </c>
      <c r="R2003" s="32">
        <f t="shared" si="447"/>
        <v>5400</v>
      </c>
      <c r="S2003" s="32">
        <f t="shared" si="448"/>
        <v>0</v>
      </c>
      <c r="T2003" s="32">
        <f t="shared" si="449"/>
        <v>21600</v>
      </c>
      <c r="U2003" s="32">
        <f t="shared" si="450"/>
        <v>0</v>
      </c>
      <c r="V2003" s="32">
        <f t="shared" si="445"/>
        <v>710</v>
      </c>
      <c r="W2003" s="32">
        <f t="shared" si="451"/>
        <v>710</v>
      </c>
      <c r="X2003" s="32">
        <f t="shared" si="452"/>
        <v>710</v>
      </c>
    </row>
    <row r="2004" spans="1:24" x14ac:dyDescent="0.25">
      <c r="A2004" s="2"/>
      <c r="B2004" s="2" t="s">
        <v>4</v>
      </c>
      <c r="C2004" s="2">
        <f t="shared" si="453"/>
        <v>84</v>
      </c>
      <c r="D2004" s="2">
        <f t="shared" si="454"/>
        <v>8</v>
      </c>
      <c r="E2004" s="2">
        <f t="shared" si="446"/>
        <v>2000</v>
      </c>
      <c r="F2004" s="11">
        <v>360</v>
      </c>
      <c r="G2004" s="9">
        <v>0.187503909421908</v>
      </c>
      <c r="H2004" s="9">
        <v>0.213072624343078</v>
      </c>
      <c r="I2004" s="9">
        <v>0.26879999999999998</v>
      </c>
      <c r="J2004" s="9">
        <v>0.38700000000000001</v>
      </c>
      <c r="K2004" s="9">
        <v>0.38700000000000001</v>
      </c>
      <c r="L2004" s="9">
        <v>0.38700000000000001</v>
      </c>
      <c r="N2004" s="32">
        <f>IF('System Design'!$F$8=1,'Hourly Demand and Generation'!G2004*'System Design'!$F$21,IF('System Design'!$F$8=2,'Hourly Demand and Generation'!H2004*'System Design'!$F$21,IF('System Design'!$F$8=3,'Hourly Demand and Generation'!I2004*'System Design'!$F$21)))</f>
        <v>134.4</v>
      </c>
      <c r="O2004" s="32">
        <f>IF('System Design'!$F$8=1,'Hourly Demand and Generation'!J2004*'System Design'!$F$22,IF('System Design'!$F$8=2,'Hourly Demand and Generation'!K2004*'System Design'!$F$22,IF('System Design'!$F$8=3,'Hourly Demand and Generation'!L2004*'System Design'!$F$22)))</f>
        <v>967.5</v>
      </c>
      <c r="Q2004" s="32">
        <f t="shared" si="444"/>
        <v>0</v>
      </c>
      <c r="R2004" s="32">
        <f t="shared" si="447"/>
        <v>5400</v>
      </c>
      <c r="S2004" s="32">
        <f t="shared" si="448"/>
        <v>0</v>
      </c>
      <c r="T2004" s="32">
        <f t="shared" si="449"/>
        <v>21600</v>
      </c>
      <c r="U2004" s="32">
        <f t="shared" si="450"/>
        <v>0</v>
      </c>
      <c r="V2004" s="32">
        <f t="shared" si="445"/>
        <v>741.90000000000009</v>
      </c>
      <c r="W2004" s="32">
        <f t="shared" si="451"/>
        <v>741.90000000000009</v>
      </c>
      <c r="X2004" s="32">
        <f t="shared" si="452"/>
        <v>741.90000000000009</v>
      </c>
    </row>
    <row r="2005" spans="1:24" x14ac:dyDescent="0.25">
      <c r="A2005" s="2"/>
      <c r="B2005" s="2" t="s">
        <v>4</v>
      </c>
      <c r="C2005" s="2">
        <f t="shared" si="453"/>
        <v>84</v>
      </c>
      <c r="D2005" s="2">
        <f t="shared" si="454"/>
        <v>9</v>
      </c>
      <c r="E2005" s="2">
        <f t="shared" si="446"/>
        <v>2001</v>
      </c>
      <c r="F2005" s="11">
        <v>360</v>
      </c>
      <c r="G2005" s="9">
        <v>0.284096832457437</v>
      </c>
      <c r="H2005" s="9">
        <v>0.30682457905403199</v>
      </c>
      <c r="I2005" s="9">
        <v>0.37119999999999997</v>
      </c>
      <c r="J2005" s="9">
        <v>0.34399999999999997</v>
      </c>
      <c r="K2005" s="9">
        <v>0.34399999999999997</v>
      </c>
      <c r="L2005" s="9">
        <v>0.34399999999999997</v>
      </c>
      <c r="N2005" s="32">
        <f>IF('System Design'!$F$8=1,'Hourly Demand and Generation'!G2005*'System Design'!$F$21,IF('System Design'!$F$8=2,'Hourly Demand and Generation'!H2005*'System Design'!$F$21,IF('System Design'!$F$8=3,'Hourly Demand and Generation'!I2005*'System Design'!$F$21)))</f>
        <v>185.6</v>
      </c>
      <c r="O2005" s="32">
        <f>IF('System Design'!$F$8=1,'Hourly Demand and Generation'!J2005*'System Design'!$F$22,IF('System Design'!$F$8=2,'Hourly Demand and Generation'!K2005*'System Design'!$F$22,IF('System Design'!$F$8=3,'Hourly Demand and Generation'!L2005*'System Design'!$F$22)))</f>
        <v>859.99999999999989</v>
      </c>
      <c r="Q2005" s="32">
        <f t="shared" si="444"/>
        <v>0</v>
      </c>
      <c r="R2005" s="32">
        <f t="shared" si="447"/>
        <v>5400</v>
      </c>
      <c r="S2005" s="32">
        <f t="shared" si="448"/>
        <v>0</v>
      </c>
      <c r="T2005" s="32">
        <f t="shared" si="449"/>
        <v>21600</v>
      </c>
      <c r="U2005" s="32">
        <f t="shared" si="450"/>
        <v>0</v>
      </c>
      <c r="V2005" s="32">
        <f t="shared" si="445"/>
        <v>685.59999999999991</v>
      </c>
      <c r="W2005" s="32">
        <f t="shared" si="451"/>
        <v>685.59999999999991</v>
      </c>
      <c r="X2005" s="32">
        <f t="shared" si="452"/>
        <v>685.59999999999991</v>
      </c>
    </row>
    <row r="2006" spans="1:24" x14ac:dyDescent="0.25">
      <c r="A2006" s="2"/>
      <c r="B2006" s="2" t="s">
        <v>4</v>
      </c>
      <c r="C2006" s="2">
        <f t="shared" si="453"/>
        <v>84</v>
      </c>
      <c r="D2006" s="2">
        <f t="shared" si="454"/>
        <v>10</v>
      </c>
      <c r="E2006" s="2">
        <f t="shared" si="446"/>
        <v>2002</v>
      </c>
      <c r="F2006" s="11">
        <v>351</v>
      </c>
      <c r="G2006" s="9">
        <v>0.38068975549296502</v>
      </c>
      <c r="H2006" s="9">
        <v>0.40341750208956001</v>
      </c>
      <c r="I2006" s="9">
        <v>0.48</v>
      </c>
      <c r="J2006" s="9">
        <v>0.38700000000000001</v>
      </c>
      <c r="K2006" s="9">
        <v>0.38700000000000001</v>
      </c>
      <c r="L2006" s="9">
        <v>0.38700000000000001</v>
      </c>
      <c r="N2006" s="32">
        <f>IF('System Design'!$F$8=1,'Hourly Demand and Generation'!G2006*'System Design'!$F$21,IF('System Design'!$F$8=2,'Hourly Demand and Generation'!H2006*'System Design'!$F$21,IF('System Design'!$F$8=3,'Hourly Demand and Generation'!I2006*'System Design'!$F$21)))</f>
        <v>240</v>
      </c>
      <c r="O2006" s="32">
        <f>IF('System Design'!$F$8=1,'Hourly Demand and Generation'!J2006*'System Design'!$F$22,IF('System Design'!$F$8=2,'Hourly Demand and Generation'!K2006*'System Design'!$F$22,IF('System Design'!$F$8=3,'Hourly Demand and Generation'!L2006*'System Design'!$F$22)))</f>
        <v>967.5</v>
      </c>
      <c r="Q2006" s="32">
        <f t="shared" si="444"/>
        <v>0</v>
      </c>
      <c r="R2006" s="32">
        <f t="shared" si="447"/>
        <v>5400</v>
      </c>
      <c r="S2006" s="32">
        <f t="shared" si="448"/>
        <v>0</v>
      </c>
      <c r="T2006" s="32">
        <f t="shared" si="449"/>
        <v>21600</v>
      </c>
      <c r="U2006" s="32">
        <f t="shared" si="450"/>
        <v>0</v>
      </c>
      <c r="V2006" s="32">
        <f t="shared" si="445"/>
        <v>856.5</v>
      </c>
      <c r="W2006" s="32">
        <f t="shared" si="451"/>
        <v>856.5</v>
      </c>
      <c r="X2006" s="32">
        <f t="shared" si="452"/>
        <v>856.5</v>
      </c>
    </row>
    <row r="2007" spans="1:24" x14ac:dyDescent="0.25">
      <c r="A2007" s="2"/>
      <c r="B2007" s="2" t="s">
        <v>4</v>
      </c>
      <c r="C2007" s="2">
        <f t="shared" si="453"/>
        <v>84</v>
      </c>
      <c r="D2007" s="2">
        <f t="shared" si="454"/>
        <v>11</v>
      </c>
      <c r="E2007" s="2">
        <f t="shared" si="446"/>
        <v>2003</v>
      </c>
      <c r="F2007" s="11">
        <v>346.5</v>
      </c>
      <c r="G2007" s="9">
        <v>0.47160074187934498</v>
      </c>
      <c r="H2007" s="9">
        <v>0.497169456800515</v>
      </c>
      <c r="I2007" s="9">
        <v>0.58879999999999999</v>
      </c>
      <c r="J2007" s="9">
        <v>0.34399999999999997</v>
      </c>
      <c r="K2007" s="9">
        <v>0.34399999999999997</v>
      </c>
      <c r="L2007" s="9">
        <v>0.34399999999999997</v>
      </c>
      <c r="N2007" s="32">
        <f>IF('System Design'!$F$8=1,'Hourly Demand and Generation'!G2007*'System Design'!$F$21,IF('System Design'!$F$8=2,'Hourly Demand and Generation'!H2007*'System Design'!$F$21,IF('System Design'!$F$8=3,'Hourly Demand and Generation'!I2007*'System Design'!$F$21)))</f>
        <v>294.39999999999998</v>
      </c>
      <c r="O2007" s="32">
        <f>IF('System Design'!$F$8=1,'Hourly Demand and Generation'!J2007*'System Design'!$F$22,IF('System Design'!$F$8=2,'Hourly Demand and Generation'!K2007*'System Design'!$F$22,IF('System Design'!$F$8=3,'Hourly Demand and Generation'!L2007*'System Design'!$F$22)))</f>
        <v>859.99999999999989</v>
      </c>
      <c r="Q2007" s="32">
        <f t="shared" si="444"/>
        <v>0</v>
      </c>
      <c r="R2007" s="32">
        <f t="shared" si="447"/>
        <v>5400</v>
      </c>
      <c r="S2007" s="32">
        <f t="shared" si="448"/>
        <v>0</v>
      </c>
      <c r="T2007" s="32">
        <f t="shared" si="449"/>
        <v>21600</v>
      </c>
      <c r="U2007" s="32">
        <f t="shared" si="450"/>
        <v>0</v>
      </c>
      <c r="V2007" s="32">
        <f t="shared" si="445"/>
        <v>807.89999999999986</v>
      </c>
      <c r="W2007" s="32">
        <f t="shared" si="451"/>
        <v>807.89999999999986</v>
      </c>
      <c r="X2007" s="32">
        <f t="shared" si="452"/>
        <v>807.89999999999986</v>
      </c>
    </row>
    <row r="2008" spans="1:24" x14ac:dyDescent="0.25">
      <c r="A2008" s="2"/>
      <c r="B2008" s="2" t="s">
        <v>4</v>
      </c>
      <c r="C2008" s="2">
        <f t="shared" si="453"/>
        <v>84</v>
      </c>
      <c r="D2008" s="2">
        <f t="shared" si="454"/>
        <v>12</v>
      </c>
      <c r="E2008" s="2">
        <f t="shared" si="446"/>
        <v>2004</v>
      </c>
      <c r="F2008" s="11">
        <v>346.5</v>
      </c>
      <c r="G2008" s="9">
        <v>0.568193664914874</v>
      </c>
      <c r="H2008" s="9">
        <v>0.568193664914874</v>
      </c>
      <c r="I2008" s="9">
        <v>0.64</v>
      </c>
      <c r="J2008" s="9">
        <v>0.32250000000000001</v>
      </c>
      <c r="K2008" s="9">
        <v>0.32250000000000001</v>
      </c>
      <c r="L2008" s="9">
        <v>0.32250000000000001</v>
      </c>
      <c r="N2008" s="32">
        <f>IF('System Design'!$F$8=1,'Hourly Demand and Generation'!G2008*'System Design'!$F$21,IF('System Design'!$F$8=2,'Hourly Demand and Generation'!H2008*'System Design'!$F$21,IF('System Design'!$F$8=3,'Hourly Demand and Generation'!I2008*'System Design'!$F$21)))</f>
        <v>320</v>
      </c>
      <c r="O2008" s="32">
        <f>IF('System Design'!$F$8=1,'Hourly Demand and Generation'!J2008*'System Design'!$F$22,IF('System Design'!$F$8=2,'Hourly Demand and Generation'!K2008*'System Design'!$F$22,IF('System Design'!$F$8=3,'Hourly Demand and Generation'!L2008*'System Design'!$F$22)))</f>
        <v>806.25</v>
      </c>
      <c r="Q2008" s="32">
        <f t="shared" si="444"/>
        <v>0</v>
      </c>
      <c r="R2008" s="32">
        <f t="shared" si="447"/>
        <v>5400</v>
      </c>
      <c r="S2008" s="32">
        <f t="shared" si="448"/>
        <v>0</v>
      </c>
      <c r="T2008" s="32">
        <f t="shared" si="449"/>
        <v>21600</v>
      </c>
      <c r="U2008" s="32">
        <f t="shared" si="450"/>
        <v>0</v>
      </c>
      <c r="V2008" s="32">
        <f t="shared" si="445"/>
        <v>779.75</v>
      </c>
      <c r="W2008" s="32">
        <f t="shared" si="451"/>
        <v>779.75</v>
      </c>
      <c r="X2008" s="32">
        <f t="shared" si="452"/>
        <v>779.75</v>
      </c>
    </row>
    <row r="2009" spans="1:24" x14ac:dyDescent="0.25">
      <c r="A2009" s="2"/>
      <c r="B2009" s="2" t="s">
        <v>4</v>
      </c>
      <c r="C2009" s="2">
        <f t="shared" si="453"/>
        <v>84</v>
      </c>
      <c r="D2009" s="2">
        <f t="shared" si="454"/>
        <v>13</v>
      </c>
      <c r="E2009" s="2">
        <f t="shared" si="446"/>
        <v>2005</v>
      </c>
      <c r="F2009" s="11">
        <v>360</v>
      </c>
      <c r="G2009" s="9">
        <v>0.47160074187934498</v>
      </c>
      <c r="H2009" s="9">
        <v>0.497169456800515</v>
      </c>
      <c r="I2009" s="9">
        <v>0.58879999999999999</v>
      </c>
      <c r="J2009" s="9">
        <v>0.34399999999999997</v>
      </c>
      <c r="K2009" s="9">
        <v>0.34399999999999997</v>
      </c>
      <c r="L2009" s="9">
        <v>0.34399999999999997</v>
      </c>
      <c r="N2009" s="32">
        <f>IF('System Design'!$F$8=1,'Hourly Demand and Generation'!G2009*'System Design'!$F$21,IF('System Design'!$F$8=2,'Hourly Demand and Generation'!H2009*'System Design'!$F$21,IF('System Design'!$F$8=3,'Hourly Demand and Generation'!I2009*'System Design'!$F$21)))</f>
        <v>294.39999999999998</v>
      </c>
      <c r="O2009" s="32">
        <f>IF('System Design'!$F$8=1,'Hourly Demand and Generation'!J2009*'System Design'!$F$22,IF('System Design'!$F$8=2,'Hourly Demand and Generation'!K2009*'System Design'!$F$22,IF('System Design'!$F$8=3,'Hourly Demand and Generation'!L2009*'System Design'!$F$22)))</f>
        <v>859.99999999999989</v>
      </c>
      <c r="Q2009" s="32">
        <f t="shared" si="444"/>
        <v>0</v>
      </c>
      <c r="R2009" s="32">
        <f t="shared" si="447"/>
        <v>5400</v>
      </c>
      <c r="S2009" s="32">
        <f t="shared" si="448"/>
        <v>0</v>
      </c>
      <c r="T2009" s="32">
        <f t="shared" si="449"/>
        <v>21600</v>
      </c>
      <c r="U2009" s="32">
        <f t="shared" si="450"/>
        <v>0</v>
      </c>
      <c r="V2009" s="32">
        <f t="shared" si="445"/>
        <v>794.39999999999986</v>
      </c>
      <c r="W2009" s="32">
        <f t="shared" si="451"/>
        <v>794.39999999999986</v>
      </c>
      <c r="X2009" s="32">
        <f t="shared" si="452"/>
        <v>794.39999999999986</v>
      </c>
    </row>
    <row r="2010" spans="1:24" x14ac:dyDescent="0.25">
      <c r="A2010" s="2"/>
      <c r="B2010" s="2" t="s">
        <v>4</v>
      </c>
      <c r="C2010" s="2">
        <f t="shared" si="453"/>
        <v>84</v>
      </c>
      <c r="D2010" s="2">
        <f t="shared" si="454"/>
        <v>14</v>
      </c>
      <c r="E2010" s="2">
        <f t="shared" si="446"/>
        <v>2006</v>
      </c>
      <c r="F2010" s="11">
        <v>360</v>
      </c>
      <c r="G2010" s="9">
        <v>0.38068975549296502</v>
      </c>
      <c r="H2010" s="9">
        <v>0.40341750208956001</v>
      </c>
      <c r="I2010" s="9">
        <v>0.48</v>
      </c>
      <c r="J2010" s="9">
        <v>0.36549999999999999</v>
      </c>
      <c r="K2010" s="9">
        <v>0.36549999999999999</v>
      </c>
      <c r="L2010" s="9">
        <v>0.36549999999999999</v>
      </c>
      <c r="N2010" s="32">
        <f>IF('System Design'!$F$8=1,'Hourly Demand and Generation'!G2010*'System Design'!$F$21,IF('System Design'!$F$8=2,'Hourly Demand and Generation'!H2010*'System Design'!$F$21,IF('System Design'!$F$8=3,'Hourly Demand and Generation'!I2010*'System Design'!$F$21)))</f>
        <v>240</v>
      </c>
      <c r="O2010" s="32">
        <f>IF('System Design'!$F$8=1,'Hourly Demand and Generation'!J2010*'System Design'!$F$22,IF('System Design'!$F$8=2,'Hourly Demand and Generation'!K2010*'System Design'!$F$22,IF('System Design'!$F$8=3,'Hourly Demand and Generation'!L2010*'System Design'!$F$22)))</f>
        <v>913.75</v>
      </c>
      <c r="Q2010" s="32">
        <f t="shared" si="444"/>
        <v>0</v>
      </c>
      <c r="R2010" s="32">
        <f t="shared" si="447"/>
        <v>5400</v>
      </c>
      <c r="S2010" s="32">
        <f t="shared" si="448"/>
        <v>0</v>
      </c>
      <c r="T2010" s="32">
        <f t="shared" si="449"/>
        <v>21600</v>
      </c>
      <c r="U2010" s="32">
        <f t="shared" si="450"/>
        <v>0</v>
      </c>
      <c r="V2010" s="32">
        <f t="shared" si="445"/>
        <v>793.75</v>
      </c>
      <c r="W2010" s="32">
        <f t="shared" si="451"/>
        <v>793.75</v>
      </c>
      <c r="X2010" s="32">
        <f t="shared" si="452"/>
        <v>793.75</v>
      </c>
    </row>
    <row r="2011" spans="1:24" x14ac:dyDescent="0.25">
      <c r="A2011" s="2"/>
      <c r="B2011" s="2" t="s">
        <v>4</v>
      </c>
      <c r="C2011" s="2">
        <f t="shared" si="453"/>
        <v>84</v>
      </c>
      <c r="D2011" s="2">
        <f t="shared" si="454"/>
        <v>15</v>
      </c>
      <c r="E2011" s="2">
        <f t="shared" si="446"/>
        <v>2007</v>
      </c>
      <c r="F2011" s="11">
        <v>382.5</v>
      </c>
      <c r="G2011" s="9">
        <v>0.284096832457437</v>
      </c>
      <c r="H2011" s="9">
        <v>0.30682457905403199</v>
      </c>
      <c r="I2011" s="9">
        <v>0.37119999999999997</v>
      </c>
      <c r="J2011" s="9">
        <v>0.38700000000000001</v>
      </c>
      <c r="K2011" s="9">
        <v>0.38700000000000001</v>
      </c>
      <c r="L2011" s="9">
        <v>0.38700000000000001</v>
      </c>
      <c r="N2011" s="32">
        <f>IF('System Design'!$F$8=1,'Hourly Demand and Generation'!G2011*'System Design'!$F$21,IF('System Design'!$F$8=2,'Hourly Demand and Generation'!H2011*'System Design'!$F$21,IF('System Design'!$F$8=3,'Hourly Demand and Generation'!I2011*'System Design'!$F$21)))</f>
        <v>185.6</v>
      </c>
      <c r="O2011" s="32">
        <f>IF('System Design'!$F$8=1,'Hourly Demand and Generation'!J2011*'System Design'!$F$22,IF('System Design'!$F$8=2,'Hourly Demand and Generation'!K2011*'System Design'!$F$22,IF('System Design'!$F$8=3,'Hourly Demand and Generation'!L2011*'System Design'!$F$22)))</f>
        <v>967.5</v>
      </c>
      <c r="Q2011" s="32">
        <f t="shared" si="444"/>
        <v>0</v>
      </c>
      <c r="R2011" s="32">
        <f t="shared" si="447"/>
        <v>5400</v>
      </c>
      <c r="S2011" s="32">
        <f t="shared" si="448"/>
        <v>0</v>
      </c>
      <c r="T2011" s="32">
        <f t="shared" si="449"/>
        <v>21600</v>
      </c>
      <c r="U2011" s="32">
        <f t="shared" si="450"/>
        <v>0</v>
      </c>
      <c r="V2011" s="32">
        <f t="shared" si="445"/>
        <v>770.59999999999991</v>
      </c>
      <c r="W2011" s="32">
        <f t="shared" si="451"/>
        <v>770.59999999999991</v>
      </c>
      <c r="X2011" s="32">
        <f t="shared" si="452"/>
        <v>770.59999999999991</v>
      </c>
    </row>
    <row r="2012" spans="1:24" x14ac:dyDescent="0.25">
      <c r="A2012" s="2"/>
      <c r="B2012" s="2" t="s">
        <v>4</v>
      </c>
      <c r="C2012" s="2">
        <f t="shared" si="453"/>
        <v>84</v>
      </c>
      <c r="D2012" s="2">
        <f t="shared" si="454"/>
        <v>16</v>
      </c>
      <c r="E2012" s="2">
        <f t="shared" si="446"/>
        <v>2008</v>
      </c>
      <c r="F2012" s="11">
        <v>405</v>
      </c>
      <c r="G2012" s="9">
        <v>0.187503909421908</v>
      </c>
      <c r="H2012" s="9">
        <v>0.213072624343078</v>
      </c>
      <c r="I2012" s="9">
        <v>0.26879999999999998</v>
      </c>
      <c r="J2012" s="9">
        <v>0.38700000000000001</v>
      </c>
      <c r="K2012" s="9">
        <v>0.38700000000000001</v>
      </c>
      <c r="L2012" s="9">
        <v>0.38700000000000001</v>
      </c>
      <c r="N2012" s="32">
        <f>IF('System Design'!$F$8=1,'Hourly Demand and Generation'!G2012*'System Design'!$F$21,IF('System Design'!$F$8=2,'Hourly Demand and Generation'!H2012*'System Design'!$F$21,IF('System Design'!$F$8=3,'Hourly Demand and Generation'!I2012*'System Design'!$F$21)))</f>
        <v>134.4</v>
      </c>
      <c r="O2012" s="32">
        <f>IF('System Design'!$F$8=1,'Hourly Demand and Generation'!J2012*'System Design'!$F$22,IF('System Design'!$F$8=2,'Hourly Demand and Generation'!K2012*'System Design'!$F$22,IF('System Design'!$F$8=3,'Hourly Demand and Generation'!L2012*'System Design'!$F$22)))</f>
        <v>967.5</v>
      </c>
      <c r="Q2012" s="32">
        <f t="shared" si="444"/>
        <v>0</v>
      </c>
      <c r="R2012" s="32">
        <f t="shared" si="447"/>
        <v>5400</v>
      </c>
      <c r="S2012" s="32">
        <f t="shared" si="448"/>
        <v>0</v>
      </c>
      <c r="T2012" s="32">
        <f t="shared" si="449"/>
        <v>21600</v>
      </c>
      <c r="U2012" s="32">
        <f t="shared" si="450"/>
        <v>0</v>
      </c>
      <c r="V2012" s="32">
        <f t="shared" si="445"/>
        <v>696.90000000000009</v>
      </c>
      <c r="W2012" s="32">
        <f t="shared" si="451"/>
        <v>696.90000000000009</v>
      </c>
      <c r="X2012" s="32">
        <f t="shared" si="452"/>
        <v>696.90000000000009</v>
      </c>
    </row>
    <row r="2013" spans="1:24" x14ac:dyDescent="0.25">
      <c r="A2013" s="2"/>
      <c r="B2013" s="2" t="s">
        <v>4</v>
      </c>
      <c r="C2013" s="2">
        <f t="shared" si="453"/>
        <v>84</v>
      </c>
      <c r="D2013" s="2">
        <f t="shared" si="454"/>
        <v>17</v>
      </c>
      <c r="E2013" s="2">
        <f t="shared" si="446"/>
        <v>2009</v>
      </c>
      <c r="F2013" s="11">
        <v>427.5</v>
      </c>
      <c r="G2013" s="9">
        <v>9.6592923035528494E-2</v>
      </c>
      <c r="H2013" s="9">
        <v>0.119320669632123</v>
      </c>
      <c r="I2013" s="9">
        <v>0.16</v>
      </c>
      <c r="J2013" s="9">
        <v>0.43</v>
      </c>
      <c r="K2013" s="9">
        <v>0.43</v>
      </c>
      <c r="L2013" s="9">
        <v>0.43</v>
      </c>
      <c r="N2013" s="32">
        <f>IF('System Design'!$F$8=1,'Hourly Demand and Generation'!G2013*'System Design'!$F$21,IF('System Design'!$F$8=2,'Hourly Demand and Generation'!H2013*'System Design'!$F$21,IF('System Design'!$F$8=3,'Hourly Demand and Generation'!I2013*'System Design'!$F$21)))</f>
        <v>80</v>
      </c>
      <c r="O2013" s="32">
        <f>IF('System Design'!$F$8=1,'Hourly Demand and Generation'!J2013*'System Design'!$F$22,IF('System Design'!$F$8=2,'Hourly Demand and Generation'!K2013*'System Design'!$F$22,IF('System Design'!$F$8=3,'Hourly Demand and Generation'!L2013*'System Design'!$F$22)))</f>
        <v>1075</v>
      </c>
      <c r="Q2013" s="32">
        <f t="shared" si="444"/>
        <v>0</v>
      </c>
      <c r="R2013" s="32">
        <f t="shared" si="447"/>
        <v>5400</v>
      </c>
      <c r="S2013" s="32">
        <f t="shared" si="448"/>
        <v>0</v>
      </c>
      <c r="T2013" s="32">
        <f t="shared" si="449"/>
        <v>21600</v>
      </c>
      <c r="U2013" s="32">
        <f t="shared" si="450"/>
        <v>0</v>
      </c>
      <c r="V2013" s="32">
        <f t="shared" si="445"/>
        <v>727.5</v>
      </c>
      <c r="W2013" s="32">
        <f t="shared" si="451"/>
        <v>727.5</v>
      </c>
      <c r="X2013" s="32">
        <f t="shared" si="452"/>
        <v>727.5</v>
      </c>
    </row>
    <row r="2014" spans="1:24" x14ac:dyDescent="0.25">
      <c r="A2014" s="2"/>
      <c r="B2014" s="2" t="s">
        <v>4</v>
      </c>
      <c r="C2014" s="2">
        <f t="shared" si="453"/>
        <v>84</v>
      </c>
      <c r="D2014" s="2">
        <f t="shared" si="454"/>
        <v>18</v>
      </c>
      <c r="E2014" s="2">
        <f t="shared" si="446"/>
        <v>2010</v>
      </c>
      <c r="F2014" s="11">
        <v>450</v>
      </c>
      <c r="G2014" s="9">
        <v>4.5455493193189901E-2</v>
      </c>
      <c r="H2014" s="9">
        <v>7.1024208114359194E-2</v>
      </c>
      <c r="I2014" s="9">
        <v>0.10879999999999999</v>
      </c>
      <c r="J2014" s="9">
        <v>0.40849999999999997</v>
      </c>
      <c r="K2014" s="9">
        <v>0.40849999999999997</v>
      </c>
      <c r="L2014" s="9">
        <v>0.40849999999999997</v>
      </c>
      <c r="N2014" s="32">
        <f>IF('System Design'!$F$8=1,'Hourly Demand and Generation'!G2014*'System Design'!$F$21,IF('System Design'!$F$8=2,'Hourly Demand and Generation'!H2014*'System Design'!$F$21,IF('System Design'!$F$8=3,'Hourly Demand and Generation'!I2014*'System Design'!$F$21)))</f>
        <v>54.4</v>
      </c>
      <c r="O2014" s="32">
        <f>IF('System Design'!$F$8=1,'Hourly Demand and Generation'!J2014*'System Design'!$F$22,IF('System Design'!$F$8=2,'Hourly Demand and Generation'!K2014*'System Design'!$F$22,IF('System Design'!$F$8=3,'Hourly Demand and Generation'!L2014*'System Design'!$F$22)))</f>
        <v>1021.2499999999999</v>
      </c>
      <c r="Q2014" s="32">
        <f t="shared" si="444"/>
        <v>0</v>
      </c>
      <c r="R2014" s="32">
        <f t="shared" si="447"/>
        <v>5400</v>
      </c>
      <c r="S2014" s="32">
        <f t="shared" si="448"/>
        <v>0</v>
      </c>
      <c r="T2014" s="32">
        <f t="shared" si="449"/>
        <v>21600</v>
      </c>
      <c r="U2014" s="32">
        <f t="shared" si="450"/>
        <v>0</v>
      </c>
      <c r="V2014" s="32">
        <f t="shared" si="445"/>
        <v>625.64999999999986</v>
      </c>
      <c r="W2014" s="32">
        <f t="shared" si="451"/>
        <v>625.64999999999986</v>
      </c>
      <c r="X2014" s="32">
        <f t="shared" si="452"/>
        <v>625.64999999999986</v>
      </c>
    </row>
    <row r="2015" spans="1:24" x14ac:dyDescent="0.25">
      <c r="A2015" s="2"/>
      <c r="B2015" s="2" t="s">
        <v>4</v>
      </c>
      <c r="C2015" s="2">
        <f t="shared" si="453"/>
        <v>84</v>
      </c>
      <c r="D2015" s="2">
        <f t="shared" si="454"/>
        <v>19</v>
      </c>
      <c r="E2015" s="2">
        <f t="shared" si="446"/>
        <v>2011</v>
      </c>
      <c r="F2015" s="11">
        <v>436.5</v>
      </c>
      <c r="G2015" s="9">
        <v>0</v>
      </c>
      <c r="H2015" s="9">
        <v>2.2727746596594899E-2</v>
      </c>
      <c r="I2015" s="9">
        <v>5.1200000000000002E-2</v>
      </c>
      <c r="J2015" s="9">
        <v>0.38700000000000001</v>
      </c>
      <c r="K2015" s="9">
        <v>0.38700000000000001</v>
      </c>
      <c r="L2015" s="9">
        <v>0.38700000000000001</v>
      </c>
      <c r="N2015" s="32">
        <f>IF('System Design'!$F$8=1,'Hourly Demand and Generation'!G2015*'System Design'!$F$21,IF('System Design'!$F$8=2,'Hourly Demand and Generation'!H2015*'System Design'!$F$21,IF('System Design'!$F$8=3,'Hourly Demand and Generation'!I2015*'System Design'!$F$21)))</f>
        <v>25.6</v>
      </c>
      <c r="O2015" s="32">
        <f>IF('System Design'!$F$8=1,'Hourly Demand and Generation'!J2015*'System Design'!$F$22,IF('System Design'!$F$8=2,'Hourly Demand and Generation'!K2015*'System Design'!$F$22,IF('System Design'!$F$8=3,'Hourly Demand and Generation'!L2015*'System Design'!$F$22)))</f>
        <v>967.5</v>
      </c>
      <c r="Q2015" s="32">
        <f t="shared" si="444"/>
        <v>0</v>
      </c>
      <c r="R2015" s="32">
        <f t="shared" si="447"/>
        <v>5400</v>
      </c>
      <c r="S2015" s="32">
        <f t="shared" si="448"/>
        <v>0</v>
      </c>
      <c r="T2015" s="32">
        <f t="shared" si="449"/>
        <v>21600</v>
      </c>
      <c r="U2015" s="32">
        <f t="shared" si="450"/>
        <v>0</v>
      </c>
      <c r="V2015" s="32">
        <f t="shared" si="445"/>
        <v>556.6</v>
      </c>
      <c r="W2015" s="32">
        <f t="shared" si="451"/>
        <v>556.6</v>
      </c>
      <c r="X2015" s="32">
        <f t="shared" si="452"/>
        <v>556.6</v>
      </c>
    </row>
    <row r="2016" spans="1:24" x14ac:dyDescent="0.25">
      <c r="A2016" s="2"/>
      <c r="B2016" s="2" t="s">
        <v>4</v>
      </c>
      <c r="C2016" s="2">
        <f t="shared" si="453"/>
        <v>84</v>
      </c>
      <c r="D2016" s="2">
        <f t="shared" si="454"/>
        <v>20</v>
      </c>
      <c r="E2016" s="2">
        <f t="shared" si="446"/>
        <v>2012</v>
      </c>
      <c r="F2016" s="11">
        <v>427.5</v>
      </c>
      <c r="G2016" s="9">
        <v>0</v>
      </c>
      <c r="H2016" s="9">
        <v>0</v>
      </c>
      <c r="I2016" s="9">
        <v>0</v>
      </c>
      <c r="J2016" s="9">
        <v>0.38700000000000001</v>
      </c>
      <c r="K2016" s="9">
        <v>0.38700000000000001</v>
      </c>
      <c r="L2016" s="9">
        <v>0.38700000000000001</v>
      </c>
      <c r="N2016" s="32">
        <f>IF('System Design'!$F$8=1,'Hourly Demand and Generation'!G2016*'System Design'!$F$21,IF('System Design'!$F$8=2,'Hourly Demand and Generation'!H2016*'System Design'!$F$21,IF('System Design'!$F$8=3,'Hourly Demand and Generation'!I2016*'System Design'!$F$21)))</f>
        <v>0</v>
      </c>
      <c r="O2016" s="32">
        <f>IF('System Design'!$F$8=1,'Hourly Demand and Generation'!J2016*'System Design'!$F$22,IF('System Design'!$F$8=2,'Hourly Demand and Generation'!K2016*'System Design'!$F$22,IF('System Design'!$F$8=3,'Hourly Demand and Generation'!L2016*'System Design'!$F$22)))</f>
        <v>967.5</v>
      </c>
      <c r="Q2016" s="32">
        <f t="shared" si="444"/>
        <v>0</v>
      </c>
      <c r="R2016" s="32">
        <f t="shared" si="447"/>
        <v>5400</v>
      </c>
      <c r="S2016" s="32">
        <f t="shared" si="448"/>
        <v>0</v>
      </c>
      <c r="T2016" s="32">
        <f t="shared" si="449"/>
        <v>21600</v>
      </c>
      <c r="U2016" s="32">
        <f t="shared" si="450"/>
        <v>0</v>
      </c>
      <c r="V2016" s="32">
        <f t="shared" si="445"/>
        <v>540</v>
      </c>
      <c r="W2016" s="32">
        <f t="shared" si="451"/>
        <v>540</v>
      </c>
      <c r="X2016" s="32">
        <f t="shared" si="452"/>
        <v>540</v>
      </c>
    </row>
    <row r="2017" spans="1:24" x14ac:dyDescent="0.25">
      <c r="A2017" s="2"/>
      <c r="B2017" s="2" t="s">
        <v>4</v>
      </c>
      <c r="C2017" s="2">
        <f t="shared" si="453"/>
        <v>84</v>
      </c>
      <c r="D2017" s="2">
        <f t="shared" si="454"/>
        <v>21</v>
      </c>
      <c r="E2017" s="2">
        <f t="shared" si="446"/>
        <v>2013</v>
      </c>
      <c r="F2017" s="11">
        <v>405</v>
      </c>
      <c r="G2017" s="9">
        <v>0</v>
      </c>
      <c r="H2017" s="9">
        <v>0</v>
      </c>
      <c r="I2017" s="9">
        <v>0</v>
      </c>
      <c r="J2017" s="9">
        <v>0.38700000000000001</v>
      </c>
      <c r="K2017" s="9">
        <v>0.38700000000000001</v>
      </c>
      <c r="L2017" s="9">
        <v>0.38700000000000001</v>
      </c>
      <c r="N2017" s="32">
        <f>IF('System Design'!$F$8=1,'Hourly Demand and Generation'!G2017*'System Design'!$F$21,IF('System Design'!$F$8=2,'Hourly Demand and Generation'!H2017*'System Design'!$F$21,IF('System Design'!$F$8=3,'Hourly Demand and Generation'!I2017*'System Design'!$F$21)))</f>
        <v>0</v>
      </c>
      <c r="O2017" s="32">
        <f>IF('System Design'!$F$8=1,'Hourly Demand and Generation'!J2017*'System Design'!$F$22,IF('System Design'!$F$8=2,'Hourly Demand and Generation'!K2017*'System Design'!$F$22,IF('System Design'!$F$8=3,'Hourly Demand and Generation'!L2017*'System Design'!$F$22)))</f>
        <v>967.5</v>
      </c>
      <c r="Q2017" s="32">
        <f t="shared" si="444"/>
        <v>0</v>
      </c>
      <c r="R2017" s="32">
        <f t="shared" si="447"/>
        <v>5400</v>
      </c>
      <c r="S2017" s="32">
        <f t="shared" si="448"/>
        <v>0</v>
      </c>
      <c r="T2017" s="32">
        <f t="shared" si="449"/>
        <v>21600</v>
      </c>
      <c r="U2017" s="32">
        <f t="shared" si="450"/>
        <v>0</v>
      </c>
      <c r="V2017" s="32">
        <f t="shared" si="445"/>
        <v>562.5</v>
      </c>
      <c r="W2017" s="32">
        <f t="shared" si="451"/>
        <v>562.5</v>
      </c>
      <c r="X2017" s="32">
        <f t="shared" si="452"/>
        <v>562.5</v>
      </c>
    </row>
    <row r="2018" spans="1:24" x14ac:dyDescent="0.25">
      <c r="A2018" s="2"/>
      <c r="B2018" s="2" t="s">
        <v>4</v>
      </c>
      <c r="C2018" s="2">
        <f t="shared" si="453"/>
        <v>84</v>
      </c>
      <c r="D2018" s="2">
        <f t="shared" si="454"/>
        <v>22</v>
      </c>
      <c r="E2018" s="2">
        <f t="shared" si="446"/>
        <v>2014</v>
      </c>
      <c r="F2018" s="11">
        <v>382.5</v>
      </c>
      <c r="G2018" s="9">
        <v>0</v>
      </c>
      <c r="H2018" s="9">
        <v>0</v>
      </c>
      <c r="I2018" s="9">
        <v>0</v>
      </c>
      <c r="J2018" s="9">
        <v>0.40849999999999997</v>
      </c>
      <c r="K2018" s="9">
        <v>0.40849999999999997</v>
      </c>
      <c r="L2018" s="9">
        <v>0.40849999999999997</v>
      </c>
      <c r="N2018" s="32">
        <f>IF('System Design'!$F$8=1,'Hourly Demand and Generation'!G2018*'System Design'!$F$21,IF('System Design'!$F$8=2,'Hourly Demand and Generation'!H2018*'System Design'!$F$21,IF('System Design'!$F$8=3,'Hourly Demand and Generation'!I2018*'System Design'!$F$21)))</f>
        <v>0</v>
      </c>
      <c r="O2018" s="32">
        <f>IF('System Design'!$F$8=1,'Hourly Demand and Generation'!J2018*'System Design'!$F$22,IF('System Design'!$F$8=2,'Hourly Demand and Generation'!K2018*'System Design'!$F$22,IF('System Design'!$F$8=3,'Hourly Demand and Generation'!L2018*'System Design'!$F$22)))</f>
        <v>1021.2499999999999</v>
      </c>
      <c r="Q2018" s="32">
        <f t="shared" si="444"/>
        <v>0</v>
      </c>
      <c r="R2018" s="32">
        <f t="shared" si="447"/>
        <v>5400</v>
      </c>
      <c r="S2018" s="32">
        <f t="shared" si="448"/>
        <v>0</v>
      </c>
      <c r="T2018" s="32">
        <f t="shared" si="449"/>
        <v>21600</v>
      </c>
      <c r="U2018" s="32">
        <f t="shared" si="450"/>
        <v>0</v>
      </c>
      <c r="V2018" s="32">
        <f t="shared" si="445"/>
        <v>638.74999999999989</v>
      </c>
      <c r="W2018" s="32">
        <f t="shared" si="451"/>
        <v>638.74999999999989</v>
      </c>
      <c r="X2018" s="32">
        <f t="shared" si="452"/>
        <v>638.74999999999989</v>
      </c>
    </row>
    <row r="2019" spans="1:24" x14ac:dyDescent="0.25">
      <c r="A2019" s="2"/>
      <c r="B2019" s="2" t="s">
        <v>4</v>
      </c>
      <c r="C2019" s="2">
        <f t="shared" si="453"/>
        <v>84</v>
      </c>
      <c r="D2019" s="2">
        <f t="shared" si="454"/>
        <v>23</v>
      </c>
      <c r="E2019" s="2">
        <f t="shared" si="446"/>
        <v>2015</v>
      </c>
      <c r="F2019" s="11">
        <v>360</v>
      </c>
      <c r="G2019" s="9">
        <v>0</v>
      </c>
      <c r="H2019" s="9">
        <v>0</v>
      </c>
      <c r="I2019" s="9">
        <v>0</v>
      </c>
      <c r="J2019" s="9">
        <v>0.34399999999999997</v>
      </c>
      <c r="K2019" s="9">
        <v>0.34399999999999997</v>
      </c>
      <c r="L2019" s="9">
        <v>0.34399999999999997</v>
      </c>
      <c r="N2019" s="32">
        <f>IF('System Design'!$F$8=1,'Hourly Demand and Generation'!G2019*'System Design'!$F$21,IF('System Design'!$F$8=2,'Hourly Demand and Generation'!H2019*'System Design'!$F$21,IF('System Design'!$F$8=3,'Hourly Demand and Generation'!I2019*'System Design'!$F$21)))</f>
        <v>0</v>
      </c>
      <c r="O2019" s="32">
        <f>IF('System Design'!$F$8=1,'Hourly Demand and Generation'!J2019*'System Design'!$F$22,IF('System Design'!$F$8=2,'Hourly Demand and Generation'!K2019*'System Design'!$F$22,IF('System Design'!$F$8=3,'Hourly Demand and Generation'!L2019*'System Design'!$F$22)))</f>
        <v>859.99999999999989</v>
      </c>
      <c r="Q2019" s="32">
        <f t="shared" si="444"/>
        <v>0</v>
      </c>
      <c r="R2019" s="32">
        <f t="shared" si="447"/>
        <v>5400</v>
      </c>
      <c r="S2019" s="32">
        <f t="shared" si="448"/>
        <v>0</v>
      </c>
      <c r="T2019" s="32">
        <f t="shared" si="449"/>
        <v>21600</v>
      </c>
      <c r="U2019" s="32">
        <f t="shared" si="450"/>
        <v>0</v>
      </c>
      <c r="V2019" s="32">
        <f t="shared" si="445"/>
        <v>499.99999999999989</v>
      </c>
      <c r="W2019" s="32">
        <f t="shared" si="451"/>
        <v>499.99999999999989</v>
      </c>
      <c r="X2019" s="32">
        <f t="shared" si="452"/>
        <v>499.99999999999989</v>
      </c>
    </row>
    <row r="2020" spans="1:24" x14ac:dyDescent="0.25">
      <c r="A2020" s="2"/>
      <c r="B2020" s="2" t="s">
        <v>4</v>
      </c>
      <c r="C2020" s="2">
        <f t="shared" si="453"/>
        <v>84</v>
      </c>
      <c r="D2020" s="2">
        <f t="shared" si="454"/>
        <v>24</v>
      </c>
      <c r="E2020" s="2">
        <f t="shared" si="446"/>
        <v>2016</v>
      </c>
      <c r="F2020" s="11">
        <v>315</v>
      </c>
      <c r="G2020" s="9">
        <v>0</v>
      </c>
      <c r="H2020" s="9">
        <v>0</v>
      </c>
      <c r="I2020" s="9">
        <v>0</v>
      </c>
      <c r="J2020" s="9">
        <v>0.34399999999999997</v>
      </c>
      <c r="K2020" s="9">
        <v>0.34399999999999997</v>
      </c>
      <c r="L2020" s="9">
        <v>0.34399999999999997</v>
      </c>
      <c r="N2020" s="32">
        <f>IF('System Design'!$F$8=1,'Hourly Demand and Generation'!G2020*'System Design'!$F$21,IF('System Design'!$F$8=2,'Hourly Demand and Generation'!H2020*'System Design'!$F$21,IF('System Design'!$F$8=3,'Hourly Demand and Generation'!I2020*'System Design'!$F$21)))</f>
        <v>0</v>
      </c>
      <c r="O2020" s="32">
        <f>IF('System Design'!$F$8=1,'Hourly Demand and Generation'!J2020*'System Design'!$F$22,IF('System Design'!$F$8=2,'Hourly Demand and Generation'!K2020*'System Design'!$F$22,IF('System Design'!$F$8=3,'Hourly Demand and Generation'!L2020*'System Design'!$F$22)))</f>
        <v>859.99999999999989</v>
      </c>
      <c r="Q2020" s="32">
        <f t="shared" si="444"/>
        <v>0</v>
      </c>
      <c r="R2020" s="32">
        <f t="shared" si="447"/>
        <v>5400</v>
      </c>
      <c r="S2020" s="32">
        <f t="shared" si="448"/>
        <v>0</v>
      </c>
      <c r="T2020" s="32">
        <f t="shared" si="449"/>
        <v>21600</v>
      </c>
      <c r="U2020" s="32">
        <f t="shared" si="450"/>
        <v>0</v>
      </c>
      <c r="V2020" s="32">
        <f t="shared" si="445"/>
        <v>544.99999999999989</v>
      </c>
      <c r="W2020" s="32">
        <f t="shared" si="451"/>
        <v>544.99999999999989</v>
      </c>
      <c r="X2020" s="32">
        <f t="shared" si="452"/>
        <v>544.99999999999989</v>
      </c>
    </row>
    <row r="2021" spans="1:24" x14ac:dyDescent="0.25">
      <c r="A2021" s="2"/>
      <c r="B2021" s="2" t="s">
        <v>4</v>
      </c>
      <c r="C2021" s="2">
        <f>C2020+1</f>
        <v>85</v>
      </c>
      <c r="D2021" s="2">
        <v>1</v>
      </c>
      <c r="E2021" s="2">
        <f t="shared" si="446"/>
        <v>2017</v>
      </c>
      <c r="F2021" s="11">
        <v>270</v>
      </c>
      <c r="G2021" s="9">
        <v>0</v>
      </c>
      <c r="H2021" s="9">
        <v>0</v>
      </c>
      <c r="I2021" s="9">
        <v>0</v>
      </c>
      <c r="J2021" s="9">
        <v>0.27940659775328802</v>
      </c>
      <c r="K2021" s="9">
        <v>0.27940659775328802</v>
      </c>
      <c r="L2021" s="9">
        <v>0.43</v>
      </c>
      <c r="N2021" s="32">
        <f>IF('System Design'!$F$8=1,'Hourly Demand and Generation'!G2021*'System Design'!$F$21,IF('System Design'!$F$8=2,'Hourly Demand and Generation'!H2021*'System Design'!$F$21,IF('System Design'!$F$8=3,'Hourly Demand and Generation'!I2021*'System Design'!$F$21)))</f>
        <v>0</v>
      </c>
      <c r="O2021" s="32">
        <f>IF('System Design'!$F$8=1,'Hourly Demand and Generation'!J2021*'System Design'!$F$22,IF('System Design'!$F$8=2,'Hourly Demand and Generation'!K2021*'System Design'!$F$22,IF('System Design'!$F$8=3,'Hourly Demand and Generation'!L2021*'System Design'!$F$22)))</f>
        <v>1075</v>
      </c>
      <c r="Q2021" s="32">
        <f t="shared" si="444"/>
        <v>0</v>
      </c>
      <c r="R2021" s="32">
        <f t="shared" si="447"/>
        <v>5400</v>
      </c>
      <c r="S2021" s="32">
        <f t="shared" si="448"/>
        <v>0</v>
      </c>
      <c r="T2021" s="32">
        <f t="shared" si="449"/>
        <v>21600</v>
      </c>
      <c r="U2021" s="32">
        <f t="shared" si="450"/>
        <v>0</v>
      </c>
      <c r="V2021" s="32">
        <f t="shared" si="445"/>
        <v>805</v>
      </c>
      <c r="W2021" s="32">
        <f t="shared" si="451"/>
        <v>805</v>
      </c>
      <c r="X2021" s="32">
        <f t="shared" si="452"/>
        <v>805</v>
      </c>
    </row>
    <row r="2022" spans="1:24" x14ac:dyDescent="0.25">
      <c r="A2022" s="2"/>
      <c r="B2022" s="2" t="s">
        <v>4</v>
      </c>
      <c r="C2022" s="2">
        <f>C2021</f>
        <v>85</v>
      </c>
      <c r="D2022" s="2">
        <f>D2021+1</f>
        <v>2</v>
      </c>
      <c r="E2022" s="2">
        <f t="shared" si="446"/>
        <v>2018</v>
      </c>
      <c r="F2022" s="11">
        <v>247.5</v>
      </c>
      <c r="G2022" s="9">
        <v>0</v>
      </c>
      <c r="H2022" s="9">
        <v>0</v>
      </c>
      <c r="I2022" s="9">
        <v>0</v>
      </c>
      <c r="J2022" s="9">
        <v>0.25146593797795902</v>
      </c>
      <c r="K2022" s="9">
        <v>0.25146593797795902</v>
      </c>
      <c r="L2022" s="9">
        <v>0.38700000000000001</v>
      </c>
      <c r="N2022" s="32">
        <f>IF('System Design'!$F$8=1,'Hourly Demand and Generation'!G2022*'System Design'!$F$21,IF('System Design'!$F$8=2,'Hourly Demand and Generation'!H2022*'System Design'!$F$21,IF('System Design'!$F$8=3,'Hourly Demand and Generation'!I2022*'System Design'!$F$21)))</f>
        <v>0</v>
      </c>
      <c r="O2022" s="32">
        <f>IF('System Design'!$F$8=1,'Hourly Demand and Generation'!J2022*'System Design'!$F$22,IF('System Design'!$F$8=2,'Hourly Demand and Generation'!K2022*'System Design'!$F$22,IF('System Design'!$F$8=3,'Hourly Demand and Generation'!L2022*'System Design'!$F$22)))</f>
        <v>967.5</v>
      </c>
      <c r="Q2022" s="32">
        <f t="shared" si="444"/>
        <v>0</v>
      </c>
      <c r="R2022" s="32">
        <f t="shared" si="447"/>
        <v>5400</v>
      </c>
      <c r="S2022" s="32">
        <f t="shared" si="448"/>
        <v>0</v>
      </c>
      <c r="T2022" s="32">
        <f t="shared" si="449"/>
        <v>21600</v>
      </c>
      <c r="U2022" s="32">
        <f t="shared" si="450"/>
        <v>0</v>
      </c>
      <c r="V2022" s="32">
        <f t="shared" si="445"/>
        <v>720</v>
      </c>
      <c r="W2022" s="32">
        <f t="shared" si="451"/>
        <v>720</v>
      </c>
      <c r="X2022" s="32">
        <f t="shared" si="452"/>
        <v>720</v>
      </c>
    </row>
    <row r="2023" spans="1:24" x14ac:dyDescent="0.25">
      <c r="A2023" s="2"/>
      <c r="B2023" s="2" t="s">
        <v>4</v>
      </c>
      <c r="C2023" s="2">
        <f t="shared" ref="C2023:C2044" si="455">C2022</f>
        <v>85</v>
      </c>
      <c r="D2023" s="2">
        <f t="shared" ref="D2023:D2044" si="456">D2022+1</f>
        <v>3</v>
      </c>
      <c r="E2023" s="2">
        <f t="shared" si="446"/>
        <v>2019</v>
      </c>
      <c r="F2023" s="11">
        <v>225</v>
      </c>
      <c r="G2023" s="9">
        <v>0</v>
      </c>
      <c r="H2023" s="9">
        <v>0</v>
      </c>
      <c r="I2023" s="9">
        <v>0</v>
      </c>
      <c r="J2023" s="9">
        <v>0.25146593797795902</v>
      </c>
      <c r="K2023" s="9">
        <v>0.25146593797795902</v>
      </c>
      <c r="L2023" s="9">
        <v>0.38700000000000001</v>
      </c>
      <c r="N2023" s="32">
        <f>IF('System Design'!$F$8=1,'Hourly Demand and Generation'!G2023*'System Design'!$F$21,IF('System Design'!$F$8=2,'Hourly Demand and Generation'!H2023*'System Design'!$F$21,IF('System Design'!$F$8=3,'Hourly Demand and Generation'!I2023*'System Design'!$F$21)))</f>
        <v>0</v>
      </c>
      <c r="O2023" s="32">
        <f>IF('System Design'!$F$8=1,'Hourly Demand and Generation'!J2023*'System Design'!$F$22,IF('System Design'!$F$8=2,'Hourly Demand and Generation'!K2023*'System Design'!$F$22,IF('System Design'!$F$8=3,'Hourly Demand and Generation'!L2023*'System Design'!$F$22)))</f>
        <v>967.5</v>
      </c>
      <c r="Q2023" s="32">
        <f t="shared" si="444"/>
        <v>0</v>
      </c>
      <c r="R2023" s="32">
        <f t="shared" si="447"/>
        <v>5400</v>
      </c>
      <c r="S2023" s="32">
        <f t="shared" si="448"/>
        <v>0</v>
      </c>
      <c r="T2023" s="32">
        <f t="shared" si="449"/>
        <v>21600</v>
      </c>
      <c r="U2023" s="32">
        <f t="shared" si="450"/>
        <v>0</v>
      </c>
      <c r="V2023" s="32">
        <f t="shared" si="445"/>
        <v>742.5</v>
      </c>
      <c r="W2023" s="32">
        <f t="shared" si="451"/>
        <v>742.5</v>
      </c>
      <c r="X2023" s="32">
        <f t="shared" si="452"/>
        <v>742.5</v>
      </c>
    </row>
    <row r="2024" spans="1:24" x14ac:dyDescent="0.25">
      <c r="A2024" s="2"/>
      <c r="B2024" s="2" t="s">
        <v>4</v>
      </c>
      <c r="C2024" s="2">
        <f t="shared" si="455"/>
        <v>85</v>
      </c>
      <c r="D2024" s="2">
        <f t="shared" si="456"/>
        <v>4</v>
      </c>
      <c r="E2024" s="2">
        <f t="shared" si="446"/>
        <v>2020</v>
      </c>
      <c r="F2024" s="11">
        <v>270</v>
      </c>
      <c r="G2024" s="9">
        <v>0</v>
      </c>
      <c r="H2024" s="9">
        <v>0</v>
      </c>
      <c r="I2024" s="9">
        <v>0</v>
      </c>
      <c r="J2024" s="9">
        <v>0.27940659775328802</v>
      </c>
      <c r="K2024" s="9">
        <v>0.27940659775328802</v>
      </c>
      <c r="L2024" s="9">
        <v>0.43</v>
      </c>
      <c r="N2024" s="32">
        <f>IF('System Design'!$F$8=1,'Hourly Demand and Generation'!G2024*'System Design'!$F$21,IF('System Design'!$F$8=2,'Hourly Demand and Generation'!H2024*'System Design'!$F$21,IF('System Design'!$F$8=3,'Hourly Demand and Generation'!I2024*'System Design'!$F$21)))</f>
        <v>0</v>
      </c>
      <c r="O2024" s="32">
        <f>IF('System Design'!$F$8=1,'Hourly Demand and Generation'!J2024*'System Design'!$F$22,IF('System Design'!$F$8=2,'Hourly Demand and Generation'!K2024*'System Design'!$F$22,IF('System Design'!$F$8=3,'Hourly Demand and Generation'!L2024*'System Design'!$F$22)))</f>
        <v>1075</v>
      </c>
      <c r="Q2024" s="32">
        <f t="shared" si="444"/>
        <v>0</v>
      </c>
      <c r="R2024" s="32">
        <f t="shared" si="447"/>
        <v>5400</v>
      </c>
      <c r="S2024" s="32">
        <f t="shared" si="448"/>
        <v>0</v>
      </c>
      <c r="T2024" s="32">
        <f t="shared" si="449"/>
        <v>21600</v>
      </c>
      <c r="U2024" s="32">
        <f t="shared" si="450"/>
        <v>0</v>
      </c>
      <c r="V2024" s="32">
        <f t="shared" si="445"/>
        <v>805</v>
      </c>
      <c r="W2024" s="32">
        <f t="shared" si="451"/>
        <v>805</v>
      </c>
      <c r="X2024" s="32">
        <f t="shared" si="452"/>
        <v>805</v>
      </c>
    </row>
    <row r="2025" spans="1:24" x14ac:dyDescent="0.25">
      <c r="A2025" s="2"/>
      <c r="B2025" s="2" t="s">
        <v>4</v>
      </c>
      <c r="C2025" s="2">
        <f t="shared" si="455"/>
        <v>85</v>
      </c>
      <c r="D2025" s="2">
        <f t="shared" si="456"/>
        <v>5</v>
      </c>
      <c r="E2025" s="2">
        <f t="shared" si="446"/>
        <v>2021</v>
      </c>
      <c r="F2025" s="11">
        <v>292.5</v>
      </c>
      <c r="G2025" s="9">
        <v>0</v>
      </c>
      <c r="H2025" s="9">
        <v>2.5600000000000001E-2</v>
      </c>
      <c r="I2025" s="9">
        <v>5.1200000000000002E-2</v>
      </c>
      <c r="J2025" s="9">
        <v>0.22352527820262999</v>
      </c>
      <c r="K2025" s="9">
        <v>0.22352527820262999</v>
      </c>
      <c r="L2025" s="9">
        <v>0.34399999999999997</v>
      </c>
      <c r="N2025" s="32">
        <f>IF('System Design'!$F$8=1,'Hourly Demand and Generation'!G2025*'System Design'!$F$21,IF('System Design'!$F$8=2,'Hourly Demand and Generation'!H2025*'System Design'!$F$21,IF('System Design'!$F$8=3,'Hourly Demand and Generation'!I2025*'System Design'!$F$21)))</f>
        <v>25.6</v>
      </c>
      <c r="O2025" s="32">
        <f>IF('System Design'!$F$8=1,'Hourly Demand and Generation'!J2025*'System Design'!$F$22,IF('System Design'!$F$8=2,'Hourly Demand and Generation'!K2025*'System Design'!$F$22,IF('System Design'!$F$8=3,'Hourly Demand and Generation'!L2025*'System Design'!$F$22)))</f>
        <v>859.99999999999989</v>
      </c>
      <c r="Q2025" s="32">
        <f t="shared" si="444"/>
        <v>0</v>
      </c>
      <c r="R2025" s="32">
        <f t="shared" si="447"/>
        <v>5400</v>
      </c>
      <c r="S2025" s="32">
        <f t="shared" si="448"/>
        <v>0</v>
      </c>
      <c r="T2025" s="32">
        <f t="shared" si="449"/>
        <v>21600</v>
      </c>
      <c r="U2025" s="32">
        <f t="shared" si="450"/>
        <v>0</v>
      </c>
      <c r="V2025" s="32">
        <f t="shared" si="445"/>
        <v>593.09999999999991</v>
      </c>
      <c r="W2025" s="32">
        <f t="shared" si="451"/>
        <v>593.09999999999991</v>
      </c>
      <c r="X2025" s="32">
        <f t="shared" si="452"/>
        <v>593.09999999999991</v>
      </c>
    </row>
    <row r="2026" spans="1:24" x14ac:dyDescent="0.25">
      <c r="A2026" s="2"/>
      <c r="B2026" s="2" t="s">
        <v>4</v>
      </c>
      <c r="C2026" s="2">
        <f t="shared" si="455"/>
        <v>85</v>
      </c>
      <c r="D2026" s="2">
        <f t="shared" si="456"/>
        <v>6</v>
      </c>
      <c r="E2026" s="2">
        <f t="shared" si="446"/>
        <v>2022</v>
      </c>
      <c r="F2026" s="11">
        <v>315</v>
      </c>
      <c r="G2026" s="9">
        <v>5.1200000000000002E-2</v>
      </c>
      <c r="H2026" s="9">
        <v>0.08</v>
      </c>
      <c r="I2026" s="9">
        <v>0.10879999999999999</v>
      </c>
      <c r="J2026" s="9">
        <v>0.22352527820262999</v>
      </c>
      <c r="K2026" s="9">
        <v>0.22352527820262999</v>
      </c>
      <c r="L2026" s="9">
        <v>0.34399999999999997</v>
      </c>
      <c r="N2026" s="32">
        <f>IF('System Design'!$F$8=1,'Hourly Demand and Generation'!G2026*'System Design'!$F$21,IF('System Design'!$F$8=2,'Hourly Demand and Generation'!H2026*'System Design'!$F$21,IF('System Design'!$F$8=3,'Hourly Demand and Generation'!I2026*'System Design'!$F$21)))</f>
        <v>54.4</v>
      </c>
      <c r="O2026" s="32">
        <f>IF('System Design'!$F$8=1,'Hourly Demand and Generation'!J2026*'System Design'!$F$22,IF('System Design'!$F$8=2,'Hourly Demand and Generation'!K2026*'System Design'!$F$22,IF('System Design'!$F$8=3,'Hourly Demand and Generation'!L2026*'System Design'!$F$22)))</f>
        <v>859.99999999999989</v>
      </c>
      <c r="Q2026" s="32">
        <f t="shared" si="444"/>
        <v>0</v>
      </c>
      <c r="R2026" s="32">
        <f t="shared" si="447"/>
        <v>5400</v>
      </c>
      <c r="S2026" s="32">
        <f t="shared" si="448"/>
        <v>0</v>
      </c>
      <c r="T2026" s="32">
        <f t="shared" si="449"/>
        <v>21600</v>
      </c>
      <c r="U2026" s="32">
        <f t="shared" si="450"/>
        <v>0</v>
      </c>
      <c r="V2026" s="32">
        <f t="shared" si="445"/>
        <v>599.39999999999986</v>
      </c>
      <c r="W2026" s="32">
        <f t="shared" si="451"/>
        <v>599.39999999999986</v>
      </c>
      <c r="X2026" s="32">
        <f t="shared" si="452"/>
        <v>599.39999999999986</v>
      </c>
    </row>
    <row r="2027" spans="1:24" x14ac:dyDescent="0.25">
      <c r="A2027" s="2"/>
      <c r="B2027" s="2" t="s">
        <v>4</v>
      </c>
      <c r="C2027" s="2">
        <f t="shared" si="455"/>
        <v>85</v>
      </c>
      <c r="D2027" s="2">
        <f t="shared" si="456"/>
        <v>7</v>
      </c>
      <c r="E2027" s="2">
        <f t="shared" si="446"/>
        <v>2023</v>
      </c>
      <c r="F2027" s="11">
        <v>337.5</v>
      </c>
      <c r="G2027" s="9">
        <v>0.10879999999999999</v>
      </c>
      <c r="H2027" s="9">
        <v>0.13439999999999999</v>
      </c>
      <c r="I2027" s="9">
        <v>0.16</v>
      </c>
      <c r="J2027" s="9">
        <v>0.25146593797795902</v>
      </c>
      <c r="K2027" s="9">
        <v>0.25146593797795902</v>
      </c>
      <c r="L2027" s="9">
        <v>0.38700000000000001</v>
      </c>
      <c r="N2027" s="32">
        <f>IF('System Design'!$F$8=1,'Hourly Demand and Generation'!G2027*'System Design'!$F$21,IF('System Design'!$F$8=2,'Hourly Demand and Generation'!H2027*'System Design'!$F$21,IF('System Design'!$F$8=3,'Hourly Demand and Generation'!I2027*'System Design'!$F$21)))</f>
        <v>80</v>
      </c>
      <c r="O2027" s="32">
        <f>IF('System Design'!$F$8=1,'Hourly Demand and Generation'!J2027*'System Design'!$F$22,IF('System Design'!$F$8=2,'Hourly Demand and Generation'!K2027*'System Design'!$F$22,IF('System Design'!$F$8=3,'Hourly Demand and Generation'!L2027*'System Design'!$F$22)))</f>
        <v>967.5</v>
      </c>
      <c r="Q2027" s="32">
        <f t="shared" si="444"/>
        <v>0</v>
      </c>
      <c r="R2027" s="32">
        <f t="shared" si="447"/>
        <v>5400</v>
      </c>
      <c r="S2027" s="32">
        <f t="shared" si="448"/>
        <v>0</v>
      </c>
      <c r="T2027" s="32">
        <f t="shared" si="449"/>
        <v>21600</v>
      </c>
      <c r="U2027" s="32">
        <f t="shared" si="450"/>
        <v>0</v>
      </c>
      <c r="V2027" s="32">
        <f t="shared" si="445"/>
        <v>710</v>
      </c>
      <c r="W2027" s="32">
        <f t="shared" si="451"/>
        <v>710</v>
      </c>
      <c r="X2027" s="32">
        <f t="shared" si="452"/>
        <v>710</v>
      </c>
    </row>
    <row r="2028" spans="1:24" x14ac:dyDescent="0.25">
      <c r="A2028" s="2"/>
      <c r="B2028" s="2" t="s">
        <v>4</v>
      </c>
      <c r="C2028" s="2">
        <f t="shared" si="455"/>
        <v>85</v>
      </c>
      <c r="D2028" s="2">
        <f t="shared" si="456"/>
        <v>8</v>
      </c>
      <c r="E2028" s="2">
        <f t="shared" si="446"/>
        <v>2024</v>
      </c>
      <c r="F2028" s="11">
        <v>360</v>
      </c>
      <c r="G2028" s="9">
        <v>0.2112</v>
      </c>
      <c r="H2028" s="9">
        <v>0.24</v>
      </c>
      <c r="I2028" s="9">
        <v>0.26879999999999998</v>
      </c>
      <c r="J2028" s="9">
        <v>0.25146593797795902</v>
      </c>
      <c r="K2028" s="9">
        <v>0.25146593797795902</v>
      </c>
      <c r="L2028" s="9">
        <v>0.38700000000000001</v>
      </c>
      <c r="N2028" s="32">
        <f>IF('System Design'!$F$8=1,'Hourly Demand and Generation'!G2028*'System Design'!$F$21,IF('System Design'!$F$8=2,'Hourly Demand and Generation'!H2028*'System Design'!$F$21,IF('System Design'!$F$8=3,'Hourly Demand and Generation'!I2028*'System Design'!$F$21)))</f>
        <v>134.4</v>
      </c>
      <c r="O2028" s="32">
        <f>IF('System Design'!$F$8=1,'Hourly Demand and Generation'!J2028*'System Design'!$F$22,IF('System Design'!$F$8=2,'Hourly Demand and Generation'!K2028*'System Design'!$F$22,IF('System Design'!$F$8=3,'Hourly Demand and Generation'!L2028*'System Design'!$F$22)))</f>
        <v>967.5</v>
      </c>
      <c r="Q2028" s="32">
        <f t="shared" si="444"/>
        <v>0</v>
      </c>
      <c r="R2028" s="32">
        <f t="shared" si="447"/>
        <v>5400</v>
      </c>
      <c r="S2028" s="32">
        <f t="shared" si="448"/>
        <v>0</v>
      </c>
      <c r="T2028" s="32">
        <f t="shared" si="449"/>
        <v>21600</v>
      </c>
      <c r="U2028" s="32">
        <f t="shared" si="450"/>
        <v>0</v>
      </c>
      <c r="V2028" s="32">
        <f t="shared" si="445"/>
        <v>741.90000000000009</v>
      </c>
      <c r="W2028" s="32">
        <f t="shared" si="451"/>
        <v>741.90000000000009</v>
      </c>
      <c r="X2028" s="32">
        <f t="shared" si="452"/>
        <v>741.90000000000009</v>
      </c>
    </row>
    <row r="2029" spans="1:24" x14ac:dyDescent="0.25">
      <c r="A2029" s="2"/>
      <c r="B2029" s="2" t="s">
        <v>4</v>
      </c>
      <c r="C2029" s="2">
        <f t="shared" si="455"/>
        <v>85</v>
      </c>
      <c r="D2029" s="2">
        <f t="shared" si="456"/>
        <v>9</v>
      </c>
      <c r="E2029" s="2">
        <f t="shared" si="446"/>
        <v>2025</v>
      </c>
      <c r="F2029" s="11">
        <v>360</v>
      </c>
      <c r="G2029" s="9">
        <v>0.32</v>
      </c>
      <c r="H2029" s="9">
        <v>0.34560000000000002</v>
      </c>
      <c r="I2029" s="9">
        <v>0.37119999999999997</v>
      </c>
      <c r="J2029" s="9">
        <v>0.22352527820262999</v>
      </c>
      <c r="K2029" s="9">
        <v>0.22352527820262999</v>
      </c>
      <c r="L2029" s="9">
        <v>0.34399999999999997</v>
      </c>
      <c r="N2029" s="32">
        <f>IF('System Design'!$F$8=1,'Hourly Demand and Generation'!G2029*'System Design'!$F$21,IF('System Design'!$F$8=2,'Hourly Demand and Generation'!H2029*'System Design'!$F$21,IF('System Design'!$F$8=3,'Hourly Demand and Generation'!I2029*'System Design'!$F$21)))</f>
        <v>185.6</v>
      </c>
      <c r="O2029" s="32">
        <f>IF('System Design'!$F$8=1,'Hourly Demand and Generation'!J2029*'System Design'!$F$22,IF('System Design'!$F$8=2,'Hourly Demand and Generation'!K2029*'System Design'!$F$22,IF('System Design'!$F$8=3,'Hourly Demand and Generation'!L2029*'System Design'!$F$22)))</f>
        <v>859.99999999999989</v>
      </c>
      <c r="Q2029" s="32">
        <f t="shared" si="444"/>
        <v>0</v>
      </c>
      <c r="R2029" s="32">
        <f t="shared" si="447"/>
        <v>5400</v>
      </c>
      <c r="S2029" s="32">
        <f t="shared" si="448"/>
        <v>0</v>
      </c>
      <c r="T2029" s="32">
        <f t="shared" si="449"/>
        <v>21600</v>
      </c>
      <c r="U2029" s="32">
        <f t="shared" si="450"/>
        <v>0</v>
      </c>
      <c r="V2029" s="32">
        <f t="shared" si="445"/>
        <v>685.59999999999991</v>
      </c>
      <c r="W2029" s="32">
        <f t="shared" si="451"/>
        <v>685.59999999999991</v>
      </c>
      <c r="X2029" s="32">
        <f t="shared" si="452"/>
        <v>685.59999999999991</v>
      </c>
    </row>
    <row r="2030" spans="1:24" x14ac:dyDescent="0.25">
      <c r="A2030" s="2"/>
      <c r="B2030" s="2" t="s">
        <v>4</v>
      </c>
      <c r="C2030" s="2">
        <f t="shared" si="455"/>
        <v>85</v>
      </c>
      <c r="D2030" s="2">
        <f t="shared" si="456"/>
        <v>10</v>
      </c>
      <c r="E2030" s="2">
        <f t="shared" si="446"/>
        <v>2026</v>
      </c>
      <c r="F2030" s="11">
        <v>351</v>
      </c>
      <c r="G2030" s="9">
        <v>0.42880000000000001</v>
      </c>
      <c r="H2030" s="9">
        <v>0.45440000000000003</v>
      </c>
      <c r="I2030" s="9">
        <v>0.48</v>
      </c>
      <c r="J2030" s="9">
        <v>0.25146593797795902</v>
      </c>
      <c r="K2030" s="9">
        <v>0.25146593797795902</v>
      </c>
      <c r="L2030" s="9">
        <v>0.38700000000000001</v>
      </c>
      <c r="N2030" s="32">
        <f>IF('System Design'!$F$8=1,'Hourly Demand and Generation'!G2030*'System Design'!$F$21,IF('System Design'!$F$8=2,'Hourly Demand and Generation'!H2030*'System Design'!$F$21,IF('System Design'!$F$8=3,'Hourly Demand and Generation'!I2030*'System Design'!$F$21)))</f>
        <v>240</v>
      </c>
      <c r="O2030" s="32">
        <f>IF('System Design'!$F$8=1,'Hourly Demand and Generation'!J2030*'System Design'!$F$22,IF('System Design'!$F$8=2,'Hourly Demand and Generation'!K2030*'System Design'!$F$22,IF('System Design'!$F$8=3,'Hourly Demand and Generation'!L2030*'System Design'!$F$22)))</f>
        <v>967.5</v>
      </c>
      <c r="Q2030" s="32">
        <f t="shared" si="444"/>
        <v>0</v>
      </c>
      <c r="R2030" s="32">
        <f t="shared" si="447"/>
        <v>5400</v>
      </c>
      <c r="S2030" s="32">
        <f t="shared" si="448"/>
        <v>0</v>
      </c>
      <c r="T2030" s="32">
        <f t="shared" si="449"/>
        <v>21600</v>
      </c>
      <c r="U2030" s="32">
        <f t="shared" si="450"/>
        <v>0</v>
      </c>
      <c r="V2030" s="32">
        <f t="shared" si="445"/>
        <v>856.5</v>
      </c>
      <c r="W2030" s="32">
        <f t="shared" si="451"/>
        <v>856.5</v>
      </c>
      <c r="X2030" s="32">
        <f t="shared" si="452"/>
        <v>856.5</v>
      </c>
    </row>
    <row r="2031" spans="1:24" x14ac:dyDescent="0.25">
      <c r="A2031" s="2"/>
      <c r="B2031" s="2" t="s">
        <v>4</v>
      </c>
      <c r="C2031" s="2">
        <f t="shared" si="455"/>
        <v>85</v>
      </c>
      <c r="D2031" s="2">
        <f t="shared" si="456"/>
        <v>11</v>
      </c>
      <c r="E2031" s="2">
        <f t="shared" si="446"/>
        <v>2027</v>
      </c>
      <c r="F2031" s="11">
        <v>346.5</v>
      </c>
      <c r="G2031" s="9">
        <v>0.53120000000000001</v>
      </c>
      <c r="H2031" s="9">
        <v>0.56000000000000005</v>
      </c>
      <c r="I2031" s="9">
        <v>0.58879999999999999</v>
      </c>
      <c r="J2031" s="9">
        <v>0.22352527820262999</v>
      </c>
      <c r="K2031" s="9">
        <v>0.22352527820262999</v>
      </c>
      <c r="L2031" s="9">
        <v>0.34399999999999997</v>
      </c>
      <c r="N2031" s="32">
        <f>IF('System Design'!$F$8=1,'Hourly Demand and Generation'!G2031*'System Design'!$F$21,IF('System Design'!$F$8=2,'Hourly Demand and Generation'!H2031*'System Design'!$F$21,IF('System Design'!$F$8=3,'Hourly Demand and Generation'!I2031*'System Design'!$F$21)))</f>
        <v>294.39999999999998</v>
      </c>
      <c r="O2031" s="32">
        <f>IF('System Design'!$F$8=1,'Hourly Demand and Generation'!J2031*'System Design'!$F$22,IF('System Design'!$F$8=2,'Hourly Demand and Generation'!K2031*'System Design'!$F$22,IF('System Design'!$F$8=3,'Hourly Demand and Generation'!L2031*'System Design'!$F$22)))</f>
        <v>859.99999999999989</v>
      </c>
      <c r="Q2031" s="32">
        <f t="shared" si="444"/>
        <v>0</v>
      </c>
      <c r="R2031" s="32">
        <f t="shared" si="447"/>
        <v>5400</v>
      </c>
      <c r="S2031" s="32">
        <f t="shared" si="448"/>
        <v>0</v>
      </c>
      <c r="T2031" s="32">
        <f t="shared" si="449"/>
        <v>21600</v>
      </c>
      <c r="U2031" s="32">
        <f t="shared" si="450"/>
        <v>0</v>
      </c>
      <c r="V2031" s="32">
        <f t="shared" si="445"/>
        <v>807.89999999999986</v>
      </c>
      <c r="W2031" s="32">
        <f t="shared" si="451"/>
        <v>807.89999999999986</v>
      </c>
      <c r="X2031" s="32">
        <f t="shared" si="452"/>
        <v>807.89999999999986</v>
      </c>
    </row>
    <row r="2032" spans="1:24" x14ac:dyDescent="0.25">
      <c r="A2032" s="2"/>
      <c r="B2032" s="2" t="s">
        <v>4</v>
      </c>
      <c r="C2032" s="2">
        <f t="shared" si="455"/>
        <v>85</v>
      </c>
      <c r="D2032" s="2">
        <f t="shared" si="456"/>
        <v>12</v>
      </c>
      <c r="E2032" s="2">
        <f t="shared" si="446"/>
        <v>2028</v>
      </c>
      <c r="F2032" s="11">
        <v>346.5</v>
      </c>
      <c r="G2032" s="9">
        <v>0.64</v>
      </c>
      <c r="H2032" s="9">
        <v>0.64</v>
      </c>
      <c r="I2032" s="9">
        <v>0.64</v>
      </c>
      <c r="J2032" s="9">
        <v>0.20955494831496599</v>
      </c>
      <c r="K2032" s="9">
        <v>0.20955494831496599</v>
      </c>
      <c r="L2032" s="9">
        <v>0.32250000000000001</v>
      </c>
      <c r="N2032" s="32">
        <f>IF('System Design'!$F$8=1,'Hourly Demand and Generation'!G2032*'System Design'!$F$21,IF('System Design'!$F$8=2,'Hourly Demand and Generation'!H2032*'System Design'!$F$21,IF('System Design'!$F$8=3,'Hourly Demand and Generation'!I2032*'System Design'!$F$21)))</f>
        <v>320</v>
      </c>
      <c r="O2032" s="32">
        <f>IF('System Design'!$F$8=1,'Hourly Demand and Generation'!J2032*'System Design'!$F$22,IF('System Design'!$F$8=2,'Hourly Demand and Generation'!K2032*'System Design'!$F$22,IF('System Design'!$F$8=3,'Hourly Demand and Generation'!L2032*'System Design'!$F$22)))</f>
        <v>806.25</v>
      </c>
      <c r="Q2032" s="32">
        <f t="shared" si="444"/>
        <v>0</v>
      </c>
      <c r="R2032" s="32">
        <f t="shared" si="447"/>
        <v>5400</v>
      </c>
      <c r="S2032" s="32">
        <f t="shared" si="448"/>
        <v>0</v>
      </c>
      <c r="T2032" s="32">
        <f t="shared" si="449"/>
        <v>21600</v>
      </c>
      <c r="U2032" s="32">
        <f t="shared" si="450"/>
        <v>0</v>
      </c>
      <c r="V2032" s="32">
        <f t="shared" si="445"/>
        <v>779.75</v>
      </c>
      <c r="W2032" s="32">
        <f t="shared" si="451"/>
        <v>779.75</v>
      </c>
      <c r="X2032" s="32">
        <f t="shared" si="452"/>
        <v>779.75</v>
      </c>
    </row>
    <row r="2033" spans="1:24" x14ac:dyDescent="0.25">
      <c r="A2033" s="2"/>
      <c r="B2033" s="2" t="s">
        <v>4</v>
      </c>
      <c r="C2033" s="2">
        <f t="shared" si="455"/>
        <v>85</v>
      </c>
      <c r="D2033" s="2">
        <f t="shared" si="456"/>
        <v>13</v>
      </c>
      <c r="E2033" s="2">
        <f t="shared" si="446"/>
        <v>2029</v>
      </c>
      <c r="F2033" s="11">
        <v>360</v>
      </c>
      <c r="G2033" s="9">
        <v>0.53120000000000001</v>
      </c>
      <c r="H2033" s="9">
        <v>0.56000000000000005</v>
      </c>
      <c r="I2033" s="9">
        <v>0.58879999999999999</v>
      </c>
      <c r="J2033" s="9">
        <v>0.22352527820262999</v>
      </c>
      <c r="K2033" s="9">
        <v>0.22352527820262999</v>
      </c>
      <c r="L2033" s="9">
        <v>0.34399999999999997</v>
      </c>
      <c r="N2033" s="32">
        <f>IF('System Design'!$F$8=1,'Hourly Demand and Generation'!G2033*'System Design'!$F$21,IF('System Design'!$F$8=2,'Hourly Demand and Generation'!H2033*'System Design'!$F$21,IF('System Design'!$F$8=3,'Hourly Demand and Generation'!I2033*'System Design'!$F$21)))</f>
        <v>294.39999999999998</v>
      </c>
      <c r="O2033" s="32">
        <f>IF('System Design'!$F$8=1,'Hourly Demand and Generation'!J2033*'System Design'!$F$22,IF('System Design'!$F$8=2,'Hourly Demand and Generation'!K2033*'System Design'!$F$22,IF('System Design'!$F$8=3,'Hourly Demand and Generation'!L2033*'System Design'!$F$22)))</f>
        <v>859.99999999999989</v>
      </c>
      <c r="Q2033" s="32">
        <f t="shared" si="444"/>
        <v>0</v>
      </c>
      <c r="R2033" s="32">
        <f t="shared" si="447"/>
        <v>5400</v>
      </c>
      <c r="S2033" s="32">
        <f t="shared" si="448"/>
        <v>0</v>
      </c>
      <c r="T2033" s="32">
        <f t="shared" si="449"/>
        <v>21600</v>
      </c>
      <c r="U2033" s="32">
        <f t="shared" si="450"/>
        <v>0</v>
      </c>
      <c r="V2033" s="32">
        <f t="shared" si="445"/>
        <v>794.39999999999986</v>
      </c>
      <c r="W2033" s="32">
        <f t="shared" si="451"/>
        <v>794.39999999999986</v>
      </c>
      <c r="X2033" s="32">
        <f t="shared" si="452"/>
        <v>794.39999999999986</v>
      </c>
    </row>
    <row r="2034" spans="1:24" x14ac:dyDescent="0.25">
      <c r="A2034" s="2"/>
      <c r="B2034" s="2" t="s">
        <v>4</v>
      </c>
      <c r="C2034" s="2">
        <f t="shared" si="455"/>
        <v>85</v>
      </c>
      <c r="D2034" s="2">
        <f t="shared" si="456"/>
        <v>14</v>
      </c>
      <c r="E2034" s="2">
        <f t="shared" si="446"/>
        <v>2030</v>
      </c>
      <c r="F2034" s="11">
        <v>360</v>
      </c>
      <c r="G2034" s="9">
        <v>0.42880000000000001</v>
      </c>
      <c r="H2034" s="9">
        <v>0.45440000000000003</v>
      </c>
      <c r="I2034" s="9">
        <v>0.48</v>
      </c>
      <c r="J2034" s="9">
        <v>0.23749560809029399</v>
      </c>
      <c r="K2034" s="9">
        <v>0.23749560809029399</v>
      </c>
      <c r="L2034" s="9">
        <v>0.36549999999999999</v>
      </c>
      <c r="N2034" s="32">
        <f>IF('System Design'!$F$8=1,'Hourly Demand and Generation'!G2034*'System Design'!$F$21,IF('System Design'!$F$8=2,'Hourly Demand and Generation'!H2034*'System Design'!$F$21,IF('System Design'!$F$8=3,'Hourly Demand and Generation'!I2034*'System Design'!$F$21)))</f>
        <v>240</v>
      </c>
      <c r="O2034" s="32">
        <f>IF('System Design'!$F$8=1,'Hourly Demand and Generation'!J2034*'System Design'!$F$22,IF('System Design'!$F$8=2,'Hourly Demand and Generation'!K2034*'System Design'!$F$22,IF('System Design'!$F$8=3,'Hourly Demand and Generation'!L2034*'System Design'!$F$22)))</f>
        <v>913.75</v>
      </c>
      <c r="Q2034" s="32">
        <f t="shared" si="444"/>
        <v>0</v>
      </c>
      <c r="R2034" s="32">
        <f t="shared" si="447"/>
        <v>5400</v>
      </c>
      <c r="S2034" s="32">
        <f t="shared" si="448"/>
        <v>0</v>
      </c>
      <c r="T2034" s="32">
        <f t="shared" si="449"/>
        <v>21600</v>
      </c>
      <c r="U2034" s="32">
        <f t="shared" si="450"/>
        <v>0</v>
      </c>
      <c r="V2034" s="32">
        <f t="shared" si="445"/>
        <v>793.75</v>
      </c>
      <c r="W2034" s="32">
        <f t="shared" si="451"/>
        <v>793.75</v>
      </c>
      <c r="X2034" s="32">
        <f t="shared" si="452"/>
        <v>793.75</v>
      </c>
    </row>
    <row r="2035" spans="1:24" x14ac:dyDescent="0.25">
      <c r="A2035" s="2"/>
      <c r="B2035" s="2" t="s">
        <v>4</v>
      </c>
      <c r="C2035" s="2">
        <f t="shared" si="455"/>
        <v>85</v>
      </c>
      <c r="D2035" s="2">
        <f t="shared" si="456"/>
        <v>15</v>
      </c>
      <c r="E2035" s="2">
        <f t="shared" si="446"/>
        <v>2031</v>
      </c>
      <c r="F2035" s="11">
        <v>382.5</v>
      </c>
      <c r="G2035" s="9">
        <v>0.32</v>
      </c>
      <c r="H2035" s="9">
        <v>0.34560000000000002</v>
      </c>
      <c r="I2035" s="9">
        <v>0.37119999999999997</v>
      </c>
      <c r="J2035" s="9">
        <v>0.25146593797795902</v>
      </c>
      <c r="K2035" s="9">
        <v>0.25146593797795902</v>
      </c>
      <c r="L2035" s="9">
        <v>0.38700000000000001</v>
      </c>
      <c r="N2035" s="32">
        <f>IF('System Design'!$F$8=1,'Hourly Demand and Generation'!G2035*'System Design'!$F$21,IF('System Design'!$F$8=2,'Hourly Demand and Generation'!H2035*'System Design'!$F$21,IF('System Design'!$F$8=3,'Hourly Demand and Generation'!I2035*'System Design'!$F$21)))</f>
        <v>185.6</v>
      </c>
      <c r="O2035" s="32">
        <f>IF('System Design'!$F$8=1,'Hourly Demand and Generation'!J2035*'System Design'!$F$22,IF('System Design'!$F$8=2,'Hourly Demand and Generation'!K2035*'System Design'!$F$22,IF('System Design'!$F$8=3,'Hourly Demand and Generation'!L2035*'System Design'!$F$22)))</f>
        <v>967.5</v>
      </c>
      <c r="Q2035" s="32">
        <f t="shared" si="444"/>
        <v>0</v>
      </c>
      <c r="R2035" s="32">
        <f t="shared" si="447"/>
        <v>5400</v>
      </c>
      <c r="S2035" s="32">
        <f t="shared" si="448"/>
        <v>0</v>
      </c>
      <c r="T2035" s="32">
        <f t="shared" si="449"/>
        <v>21600</v>
      </c>
      <c r="U2035" s="32">
        <f t="shared" si="450"/>
        <v>0</v>
      </c>
      <c r="V2035" s="32">
        <f t="shared" si="445"/>
        <v>770.59999999999991</v>
      </c>
      <c r="W2035" s="32">
        <f t="shared" si="451"/>
        <v>770.59999999999991</v>
      </c>
      <c r="X2035" s="32">
        <f t="shared" si="452"/>
        <v>770.59999999999991</v>
      </c>
    </row>
    <row r="2036" spans="1:24" x14ac:dyDescent="0.25">
      <c r="A2036" s="2"/>
      <c r="B2036" s="2" t="s">
        <v>4</v>
      </c>
      <c r="C2036" s="2">
        <f t="shared" si="455"/>
        <v>85</v>
      </c>
      <c r="D2036" s="2">
        <f t="shared" si="456"/>
        <v>16</v>
      </c>
      <c r="E2036" s="2">
        <f t="shared" si="446"/>
        <v>2032</v>
      </c>
      <c r="F2036" s="11">
        <v>405</v>
      </c>
      <c r="G2036" s="9">
        <v>0.2112</v>
      </c>
      <c r="H2036" s="9">
        <v>0.24</v>
      </c>
      <c r="I2036" s="9">
        <v>0.26879999999999998</v>
      </c>
      <c r="J2036" s="9">
        <v>0.25146593797795902</v>
      </c>
      <c r="K2036" s="9">
        <v>0.25146593797795902</v>
      </c>
      <c r="L2036" s="9">
        <v>0.38700000000000001</v>
      </c>
      <c r="N2036" s="32">
        <f>IF('System Design'!$F$8=1,'Hourly Demand and Generation'!G2036*'System Design'!$F$21,IF('System Design'!$F$8=2,'Hourly Demand and Generation'!H2036*'System Design'!$F$21,IF('System Design'!$F$8=3,'Hourly Demand and Generation'!I2036*'System Design'!$F$21)))</f>
        <v>134.4</v>
      </c>
      <c r="O2036" s="32">
        <f>IF('System Design'!$F$8=1,'Hourly Demand and Generation'!J2036*'System Design'!$F$22,IF('System Design'!$F$8=2,'Hourly Demand and Generation'!K2036*'System Design'!$F$22,IF('System Design'!$F$8=3,'Hourly Demand and Generation'!L2036*'System Design'!$F$22)))</f>
        <v>967.5</v>
      </c>
      <c r="Q2036" s="32">
        <f t="shared" si="444"/>
        <v>0</v>
      </c>
      <c r="R2036" s="32">
        <f t="shared" si="447"/>
        <v>5400</v>
      </c>
      <c r="S2036" s="32">
        <f t="shared" si="448"/>
        <v>0</v>
      </c>
      <c r="T2036" s="32">
        <f t="shared" si="449"/>
        <v>21600</v>
      </c>
      <c r="U2036" s="32">
        <f t="shared" si="450"/>
        <v>0</v>
      </c>
      <c r="V2036" s="32">
        <f t="shared" si="445"/>
        <v>696.90000000000009</v>
      </c>
      <c r="W2036" s="32">
        <f t="shared" si="451"/>
        <v>696.90000000000009</v>
      </c>
      <c r="X2036" s="32">
        <f t="shared" si="452"/>
        <v>696.90000000000009</v>
      </c>
    </row>
    <row r="2037" spans="1:24" x14ac:dyDescent="0.25">
      <c r="A2037" s="2"/>
      <c r="B2037" s="2" t="s">
        <v>4</v>
      </c>
      <c r="C2037" s="2">
        <f t="shared" si="455"/>
        <v>85</v>
      </c>
      <c r="D2037" s="2">
        <f t="shared" si="456"/>
        <v>17</v>
      </c>
      <c r="E2037" s="2">
        <f t="shared" si="446"/>
        <v>2033</v>
      </c>
      <c r="F2037" s="11">
        <v>427.5</v>
      </c>
      <c r="G2037" s="9">
        <v>0.10879999999999999</v>
      </c>
      <c r="H2037" s="9">
        <v>0.13439999999999999</v>
      </c>
      <c r="I2037" s="9">
        <v>0.16</v>
      </c>
      <c r="J2037" s="9">
        <v>0.27940659775328802</v>
      </c>
      <c r="K2037" s="9">
        <v>0.27940659775328802</v>
      </c>
      <c r="L2037" s="9">
        <v>0.43</v>
      </c>
      <c r="N2037" s="32">
        <f>IF('System Design'!$F$8=1,'Hourly Demand and Generation'!G2037*'System Design'!$F$21,IF('System Design'!$F$8=2,'Hourly Demand and Generation'!H2037*'System Design'!$F$21,IF('System Design'!$F$8=3,'Hourly Demand and Generation'!I2037*'System Design'!$F$21)))</f>
        <v>80</v>
      </c>
      <c r="O2037" s="32">
        <f>IF('System Design'!$F$8=1,'Hourly Demand and Generation'!J2037*'System Design'!$F$22,IF('System Design'!$F$8=2,'Hourly Demand and Generation'!K2037*'System Design'!$F$22,IF('System Design'!$F$8=3,'Hourly Demand and Generation'!L2037*'System Design'!$F$22)))</f>
        <v>1075</v>
      </c>
      <c r="Q2037" s="32">
        <f t="shared" si="444"/>
        <v>0</v>
      </c>
      <c r="R2037" s="32">
        <f t="shared" si="447"/>
        <v>5400</v>
      </c>
      <c r="S2037" s="32">
        <f t="shared" si="448"/>
        <v>0</v>
      </c>
      <c r="T2037" s="32">
        <f t="shared" si="449"/>
        <v>21600</v>
      </c>
      <c r="U2037" s="32">
        <f t="shared" si="450"/>
        <v>0</v>
      </c>
      <c r="V2037" s="32">
        <f t="shared" si="445"/>
        <v>727.5</v>
      </c>
      <c r="W2037" s="32">
        <f t="shared" si="451"/>
        <v>727.5</v>
      </c>
      <c r="X2037" s="32">
        <f t="shared" si="452"/>
        <v>727.5</v>
      </c>
    </row>
    <row r="2038" spans="1:24" x14ac:dyDescent="0.25">
      <c r="A2038" s="2"/>
      <c r="B2038" s="2" t="s">
        <v>4</v>
      </c>
      <c r="C2038" s="2">
        <f t="shared" si="455"/>
        <v>85</v>
      </c>
      <c r="D2038" s="2">
        <f t="shared" si="456"/>
        <v>18</v>
      </c>
      <c r="E2038" s="2">
        <f t="shared" si="446"/>
        <v>2034</v>
      </c>
      <c r="F2038" s="11">
        <v>450</v>
      </c>
      <c r="G2038" s="9">
        <v>5.1200000000000002E-2</v>
      </c>
      <c r="H2038" s="9">
        <v>0.08</v>
      </c>
      <c r="I2038" s="9">
        <v>0.10879999999999999</v>
      </c>
      <c r="J2038" s="9">
        <v>0.26543626786562302</v>
      </c>
      <c r="K2038" s="9">
        <v>0.26543626786562302</v>
      </c>
      <c r="L2038" s="9">
        <v>0.40849999999999997</v>
      </c>
      <c r="N2038" s="32">
        <f>IF('System Design'!$F$8=1,'Hourly Demand and Generation'!G2038*'System Design'!$F$21,IF('System Design'!$F$8=2,'Hourly Demand and Generation'!H2038*'System Design'!$F$21,IF('System Design'!$F$8=3,'Hourly Demand and Generation'!I2038*'System Design'!$F$21)))</f>
        <v>54.4</v>
      </c>
      <c r="O2038" s="32">
        <f>IF('System Design'!$F$8=1,'Hourly Demand and Generation'!J2038*'System Design'!$F$22,IF('System Design'!$F$8=2,'Hourly Demand and Generation'!K2038*'System Design'!$F$22,IF('System Design'!$F$8=3,'Hourly Demand and Generation'!L2038*'System Design'!$F$22)))</f>
        <v>1021.2499999999999</v>
      </c>
      <c r="Q2038" s="32">
        <f t="shared" si="444"/>
        <v>0</v>
      </c>
      <c r="R2038" s="32">
        <f t="shared" si="447"/>
        <v>5400</v>
      </c>
      <c r="S2038" s="32">
        <f t="shared" si="448"/>
        <v>0</v>
      </c>
      <c r="T2038" s="32">
        <f t="shared" si="449"/>
        <v>21600</v>
      </c>
      <c r="U2038" s="32">
        <f t="shared" si="450"/>
        <v>0</v>
      </c>
      <c r="V2038" s="32">
        <f t="shared" si="445"/>
        <v>625.64999999999986</v>
      </c>
      <c r="W2038" s="32">
        <f t="shared" si="451"/>
        <v>625.64999999999986</v>
      </c>
      <c r="X2038" s="32">
        <f t="shared" si="452"/>
        <v>625.64999999999986</v>
      </c>
    </row>
    <row r="2039" spans="1:24" x14ac:dyDescent="0.25">
      <c r="A2039" s="2"/>
      <c r="B2039" s="2" t="s">
        <v>4</v>
      </c>
      <c r="C2039" s="2">
        <f t="shared" si="455"/>
        <v>85</v>
      </c>
      <c r="D2039" s="2">
        <f t="shared" si="456"/>
        <v>19</v>
      </c>
      <c r="E2039" s="2">
        <f t="shared" si="446"/>
        <v>2035</v>
      </c>
      <c r="F2039" s="11">
        <v>436.5</v>
      </c>
      <c r="G2039" s="9">
        <v>0</v>
      </c>
      <c r="H2039" s="9">
        <v>2.5600000000000001E-2</v>
      </c>
      <c r="I2039" s="9">
        <v>5.1200000000000002E-2</v>
      </c>
      <c r="J2039" s="9">
        <v>0.25146593797795902</v>
      </c>
      <c r="K2039" s="9">
        <v>0.25146593797795902</v>
      </c>
      <c r="L2039" s="9">
        <v>0.38700000000000001</v>
      </c>
      <c r="N2039" s="32">
        <f>IF('System Design'!$F$8=1,'Hourly Demand and Generation'!G2039*'System Design'!$F$21,IF('System Design'!$F$8=2,'Hourly Demand and Generation'!H2039*'System Design'!$F$21,IF('System Design'!$F$8=3,'Hourly Demand and Generation'!I2039*'System Design'!$F$21)))</f>
        <v>25.6</v>
      </c>
      <c r="O2039" s="32">
        <f>IF('System Design'!$F$8=1,'Hourly Demand and Generation'!J2039*'System Design'!$F$22,IF('System Design'!$F$8=2,'Hourly Demand and Generation'!K2039*'System Design'!$F$22,IF('System Design'!$F$8=3,'Hourly Demand and Generation'!L2039*'System Design'!$F$22)))</f>
        <v>967.5</v>
      </c>
      <c r="Q2039" s="32">
        <f t="shared" si="444"/>
        <v>0</v>
      </c>
      <c r="R2039" s="32">
        <f t="shared" si="447"/>
        <v>5400</v>
      </c>
      <c r="S2039" s="32">
        <f t="shared" si="448"/>
        <v>0</v>
      </c>
      <c r="T2039" s="32">
        <f t="shared" si="449"/>
        <v>21600</v>
      </c>
      <c r="U2039" s="32">
        <f t="shared" si="450"/>
        <v>0</v>
      </c>
      <c r="V2039" s="32">
        <f t="shared" si="445"/>
        <v>556.6</v>
      </c>
      <c r="W2039" s="32">
        <f t="shared" si="451"/>
        <v>556.6</v>
      </c>
      <c r="X2039" s="32">
        <f t="shared" si="452"/>
        <v>556.6</v>
      </c>
    </row>
    <row r="2040" spans="1:24" x14ac:dyDescent="0.25">
      <c r="A2040" s="2"/>
      <c r="B2040" s="2" t="s">
        <v>4</v>
      </c>
      <c r="C2040" s="2">
        <f t="shared" si="455"/>
        <v>85</v>
      </c>
      <c r="D2040" s="2">
        <f t="shared" si="456"/>
        <v>20</v>
      </c>
      <c r="E2040" s="2">
        <f t="shared" si="446"/>
        <v>2036</v>
      </c>
      <c r="F2040" s="11">
        <v>427.5</v>
      </c>
      <c r="G2040" s="9">
        <v>0</v>
      </c>
      <c r="H2040" s="9">
        <v>0</v>
      </c>
      <c r="I2040" s="9">
        <v>0</v>
      </c>
      <c r="J2040" s="9">
        <v>0.25146593797795902</v>
      </c>
      <c r="K2040" s="9">
        <v>0.25146593797795902</v>
      </c>
      <c r="L2040" s="9">
        <v>0.38700000000000001</v>
      </c>
      <c r="N2040" s="32">
        <f>IF('System Design'!$F$8=1,'Hourly Demand and Generation'!G2040*'System Design'!$F$21,IF('System Design'!$F$8=2,'Hourly Demand and Generation'!H2040*'System Design'!$F$21,IF('System Design'!$F$8=3,'Hourly Demand and Generation'!I2040*'System Design'!$F$21)))</f>
        <v>0</v>
      </c>
      <c r="O2040" s="32">
        <f>IF('System Design'!$F$8=1,'Hourly Demand and Generation'!J2040*'System Design'!$F$22,IF('System Design'!$F$8=2,'Hourly Demand and Generation'!K2040*'System Design'!$F$22,IF('System Design'!$F$8=3,'Hourly Demand and Generation'!L2040*'System Design'!$F$22)))</f>
        <v>967.5</v>
      </c>
      <c r="Q2040" s="32">
        <f t="shared" si="444"/>
        <v>0</v>
      </c>
      <c r="R2040" s="32">
        <f t="shared" si="447"/>
        <v>5400</v>
      </c>
      <c r="S2040" s="32">
        <f t="shared" si="448"/>
        <v>0</v>
      </c>
      <c r="T2040" s="32">
        <f t="shared" si="449"/>
        <v>21600</v>
      </c>
      <c r="U2040" s="32">
        <f t="shared" si="450"/>
        <v>0</v>
      </c>
      <c r="V2040" s="32">
        <f t="shared" si="445"/>
        <v>540</v>
      </c>
      <c r="W2040" s="32">
        <f t="shared" si="451"/>
        <v>540</v>
      </c>
      <c r="X2040" s="32">
        <f t="shared" si="452"/>
        <v>540</v>
      </c>
    </row>
    <row r="2041" spans="1:24" x14ac:dyDescent="0.25">
      <c r="A2041" s="2"/>
      <c r="B2041" s="2" t="s">
        <v>4</v>
      </c>
      <c r="C2041" s="2">
        <f t="shared" si="455"/>
        <v>85</v>
      </c>
      <c r="D2041" s="2">
        <f t="shared" si="456"/>
        <v>21</v>
      </c>
      <c r="E2041" s="2">
        <f t="shared" si="446"/>
        <v>2037</v>
      </c>
      <c r="F2041" s="11">
        <v>405</v>
      </c>
      <c r="G2041" s="9">
        <v>0</v>
      </c>
      <c r="H2041" s="9">
        <v>0</v>
      </c>
      <c r="I2041" s="9">
        <v>0</v>
      </c>
      <c r="J2041" s="9">
        <v>0.25146593797795902</v>
      </c>
      <c r="K2041" s="9">
        <v>0.25146593797795902</v>
      </c>
      <c r="L2041" s="9">
        <v>0.38700000000000001</v>
      </c>
      <c r="N2041" s="32">
        <f>IF('System Design'!$F$8=1,'Hourly Demand and Generation'!G2041*'System Design'!$F$21,IF('System Design'!$F$8=2,'Hourly Demand and Generation'!H2041*'System Design'!$F$21,IF('System Design'!$F$8=3,'Hourly Demand and Generation'!I2041*'System Design'!$F$21)))</f>
        <v>0</v>
      </c>
      <c r="O2041" s="32">
        <f>IF('System Design'!$F$8=1,'Hourly Demand and Generation'!J2041*'System Design'!$F$22,IF('System Design'!$F$8=2,'Hourly Demand and Generation'!K2041*'System Design'!$F$22,IF('System Design'!$F$8=3,'Hourly Demand and Generation'!L2041*'System Design'!$F$22)))</f>
        <v>967.5</v>
      </c>
      <c r="Q2041" s="32">
        <f t="shared" si="444"/>
        <v>0</v>
      </c>
      <c r="R2041" s="32">
        <f t="shared" si="447"/>
        <v>5400</v>
      </c>
      <c r="S2041" s="32">
        <f t="shared" si="448"/>
        <v>0</v>
      </c>
      <c r="T2041" s="32">
        <f t="shared" si="449"/>
        <v>21600</v>
      </c>
      <c r="U2041" s="32">
        <f t="shared" si="450"/>
        <v>0</v>
      </c>
      <c r="V2041" s="32">
        <f t="shared" si="445"/>
        <v>562.5</v>
      </c>
      <c r="W2041" s="32">
        <f t="shared" si="451"/>
        <v>562.5</v>
      </c>
      <c r="X2041" s="32">
        <f t="shared" si="452"/>
        <v>562.5</v>
      </c>
    </row>
    <row r="2042" spans="1:24" x14ac:dyDescent="0.25">
      <c r="A2042" s="2"/>
      <c r="B2042" s="2" t="s">
        <v>4</v>
      </c>
      <c r="C2042" s="2">
        <f t="shared" si="455"/>
        <v>85</v>
      </c>
      <c r="D2042" s="2">
        <f t="shared" si="456"/>
        <v>22</v>
      </c>
      <c r="E2042" s="2">
        <f t="shared" si="446"/>
        <v>2038</v>
      </c>
      <c r="F2042" s="11">
        <v>382.5</v>
      </c>
      <c r="G2042" s="9">
        <v>0</v>
      </c>
      <c r="H2042" s="9">
        <v>0</v>
      </c>
      <c r="I2042" s="9">
        <v>0</v>
      </c>
      <c r="J2042" s="9">
        <v>0.26543626786562302</v>
      </c>
      <c r="K2042" s="9">
        <v>0.26543626786562302</v>
      </c>
      <c r="L2042" s="9">
        <v>0.40849999999999997</v>
      </c>
      <c r="N2042" s="32">
        <f>IF('System Design'!$F$8=1,'Hourly Demand and Generation'!G2042*'System Design'!$F$21,IF('System Design'!$F$8=2,'Hourly Demand and Generation'!H2042*'System Design'!$F$21,IF('System Design'!$F$8=3,'Hourly Demand and Generation'!I2042*'System Design'!$F$21)))</f>
        <v>0</v>
      </c>
      <c r="O2042" s="32">
        <f>IF('System Design'!$F$8=1,'Hourly Demand and Generation'!J2042*'System Design'!$F$22,IF('System Design'!$F$8=2,'Hourly Demand and Generation'!K2042*'System Design'!$F$22,IF('System Design'!$F$8=3,'Hourly Demand and Generation'!L2042*'System Design'!$F$22)))</f>
        <v>1021.2499999999999</v>
      </c>
      <c r="Q2042" s="32">
        <f t="shared" si="444"/>
        <v>0</v>
      </c>
      <c r="R2042" s="32">
        <f t="shared" si="447"/>
        <v>5400</v>
      </c>
      <c r="S2042" s="32">
        <f t="shared" si="448"/>
        <v>0</v>
      </c>
      <c r="T2042" s="32">
        <f t="shared" si="449"/>
        <v>21600</v>
      </c>
      <c r="U2042" s="32">
        <f t="shared" si="450"/>
        <v>0</v>
      </c>
      <c r="V2042" s="32">
        <f t="shared" si="445"/>
        <v>638.74999999999989</v>
      </c>
      <c r="W2042" s="32">
        <f t="shared" si="451"/>
        <v>638.74999999999989</v>
      </c>
      <c r="X2042" s="32">
        <f t="shared" si="452"/>
        <v>638.74999999999989</v>
      </c>
    </row>
    <row r="2043" spans="1:24" x14ac:dyDescent="0.25">
      <c r="A2043" s="2"/>
      <c r="B2043" s="2" t="s">
        <v>4</v>
      </c>
      <c r="C2043" s="2">
        <f t="shared" si="455"/>
        <v>85</v>
      </c>
      <c r="D2043" s="2">
        <f t="shared" si="456"/>
        <v>23</v>
      </c>
      <c r="E2043" s="2">
        <f t="shared" si="446"/>
        <v>2039</v>
      </c>
      <c r="F2043" s="11">
        <v>360</v>
      </c>
      <c r="G2043" s="9">
        <v>0</v>
      </c>
      <c r="H2043" s="9">
        <v>0</v>
      </c>
      <c r="I2043" s="9">
        <v>0</v>
      </c>
      <c r="J2043" s="9">
        <v>0.22352527820262999</v>
      </c>
      <c r="K2043" s="9">
        <v>0.22352527820262999</v>
      </c>
      <c r="L2043" s="9">
        <v>0.34399999999999997</v>
      </c>
      <c r="N2043" s="32">
        <f>IF('System Design'!$F$8=1,'Hourly Demand and Generation'!G2043*'System Design'!$F$21,IF('System Design'!$F$8=2,'Hourly Demand and Generation'!H2043*'System Design'!$F$21,IF('System Design'!$F$8=3,'Hourly Demand and Generation'!I2043*'System Design'!$F$21)))</f>
        <v>0</v>
      </c>
      <c r="O2043" s="32">
        <f>IF('System Design'!$F$8=1,'Hourly Demand and Generation'!J2043*'System Design'!$F$22,IF('System Design'!$F$8=2,'Hourly Demand and Generation'!K2043*'System Design'!$F$22,IF('System Design'!$F$8=3,'Hourly Demand and Generation'!L2043*'System Design'!$F$22)))</f>
        <v>859.99999999999989</v>
      </c>
      <c r="Q2043" s="32">
        <f t="shared" si="444"/>
        <v>0</v>
      </c>
      <c r="R2043" s="32">
        <f t="shared" si="447"/>
        <v>5400</v>
      </c>
      <c r="S2043" s="32">
        <f t="shared" si="448"/>
        <v>0</v>
      </c>
      <c r="T2043" s="32">
        <f t="shared" si="449"/>
        <v>21600</v>
      </c>
      <c r="U2043" s="32">
        <f t="shared" si="450"/>
        <v>0</v>
      </c>
      <c r="V2043" s="32">
        <f t="shared" si="445"/>
        <v>499.99999999999989</v>
      </c>
      <c r="W2043" s="32">
        <f t="shared" si="451"/>
        <v>499.99999999999989</v>
      </c>
      <c r="X2043" s="32">
        <f t="shared" si="452"/>
        <v>499.99999999999989</v>
      </c>
    </row>
    <row r="2044" spans="1:24" x14ac:dyDescent="0.25">
      <c r="A2044" s="2"/>
      <c r="B2044" s="2" t="s">
        <v>4</v>
      </c>
      <c r="C2044" s="2">
        <f t="shared" si="455"/>
        <v>85</v>
      </c>
      <c r="D2044" s="2">
        <f t="shared" si="456"/>
        <v>24</v>
      </c>
      <c r="E2044" s="2">
        <f t="shared" si="446"/>
        <v>2040</v>
      </c>
      <c r="F2044" s="11">
        <v>315</v>
      </c>
      <c r="G2044" s="9">
        <v>0</v>
      </c>
      <c r="H2044" s="9">
        <v>0</v>
      </c>
      <c r="I2044" s="9">
        <v>0</v>
      </c>
      <c r="J2044" s="9">
        <v>0.22352527820262999</v>
      </c>
      <c r="K2044" s="9">
        <v>0.22352527820262999</v>
      </c>
      <c r="L2044" s="9">
        <v>0.34399999999999997</v>
      </c>
      <c r="N2044" s="32">
        <f>IF('System Design'!$F$8=1,'Hourly Demand and Generation'!G2044*'System Design'!$F$21,IF('System Design'!$F$8=2,'Hourly Demand and Generation'!H2044*'System Design'!$F$21,IF('System Design'!$F$8=3,'Hourly Demand and Generation'!I2044*'System Design'!$F$21)))</f>
        <v>0</v>
      </c>
      <c r="O2044" s="32">
        <f>IF('System Design'!$F$8=1,'Hourly Demand and Generation'!J2044*'System Design'!$F$22,IF('System Design'!$F$8=2,'Hourly Demand and Generation'!K2044*'System Design'!$F$22,IF('System Design'!$F$8=3,'Hourly Demand and Generation'!L2044*'System Design'!$F$22)))</f>
        <v>859.99999999999989</v>
      </c>
      <c r="Q2044" s="32">
        <f t="shared" si="444"/>
        <v>0</v>
      </c>
      <c r="R2044" s="32">
        <f t="shared" si="447"/>
        <v>5400</v>
      </c>
      <c r="S2044" s="32">
        <f t="shared" si="448"/>
        <v>0</v>
      </c>
      <c r="T2044" s="32">
        <f t="shared" si="449"/>
        <v>21600</v>
      </c>
      <c r="U2044" s="32">
        <f t="shared" si="450"/>
        <v>0</v>
      </c>
      <c r="V2044" s="32">
        <f t="shared" si="445"/>
        <v>544.99999999999989</v>
      </c>
      <c r="W2044" s="32">
        <f t="shared" si="451"/>
        <v>544.99999999999989</v>
      </c>
      <c r="X2044" s="32">
        <f t="shared" si="452"/>
        <v>544.99999999999989</v>
      </c>
    </row>
    <row r="2045" spans="1:24" x14ac:dyDescent="0.25">
      <c r="A2045" s="2"/>
      <c r="B2045" s="2" t="s">
        <v>4</v>
      </c>
      <c r="C2045" s="2">
        <f>C2044+1</f>
        <v>86</v>
      </c>
      <c r="D2045" s="2">
        <v>1</v>
      </c>
      <c r="E2045" s="2">
        <f t="shared" si="446"/>
        <v>2041</v>
      </c>
      <c r="F2045" s="11">
        <v>270</v>
      </c>
      <c r="G2045" s="9">
        <v>0</v>
      </c>
      <c r="H2045" s="9">
        <v>0</v>
      </c>
      <c r="I2045" s="9">
        <v>0</v>
      </c>
      <c r="J2045" s="9">
        <v>0.42482234488707099</v>
      </c>
      <c r="K2045" s="9">
        <v>0.42482234488707099</v>
      </c>
      <c r="L2045" s="9">
        <v>0.42482234488707099</v>
      </c>
      <c r="N2045" s="32">
        <f>IF('System Design'!$F$8=1,'Hourly Demand and Generation'!G2045*'System Design'!$F$21,IF('System Design'!$F$8=2,'Hourly Demand and Generation'!H2045*'System Design'!$F$21,IF('System Design'!$F$8=3,'Hourly Demand and Generation'!I2045*'System Design'!$F$21)))</f>
        <v>0</v>
      </c>
      <c r="O2045" s="32">
        <f>IF('System Design'!$F$8=1,'Hourly Demand and Generation'!J2045*'System Design'!$F$22,IF('System Design'!$F$8=2,'Hourly Demand and Generation'!K2045*'System Design'!$F$22,IF('System Design'!$F$8=3,'Hourly Demand and Generation'!L2045*'System Design'!$F$22)))</f>
        <v>1062.0558622176775</v>
      </c>
      <c r="Q2045" s="32">
        <f t="shared" si="444"/>
        <v>0</v>
      </c>
      <c r="R2045" s="32">
        <f t="shared" si="447"/>
        <v>5400</v>
      </c>
      <c r="S2045" s="32">
        <f t="shared" si="448"/>
        <v>0</v>
      </c>
      <c r="T2045" s="32">
        <f t="shared" si="449"/>
        <v>21600</v>
      </c>
      <c r="U2045" s="32">
        <f t="shared" si="450"/>
        <v>0</v>
      </c>
      <c r="V2045" s="32">
        <f t="shared" si="445"/>
        <v>792.05586221767749</v>
      </c>
      <c r="W2045" s="32">
        <f t="shared" si="451"/>
        <v>792.05586221767749</v>
      </c>
      <c r="X2045" s="32">
        <f t="shared" si="452"/>
        <v>792.05586221767749</v>
      </c>
    </row>
    <row r="2046" spans="1:24" x14ac:dyDescent="0.25">
      <c r="A2046" s="2"/>
      <c r="B2046" s="2" t="s">
        <v>4</v>
      </c>
      <c r="C2046" s="2">
        <f>C2045</f>
        <v>86</v>
      </c>
      <c r="D2046" s="2">
        <f>D2045+1</f>
        <v>2</v>
      </c>
      <c r="E2046" s="2">
        <f t="shared" si="446"/>
        <v>2042</v>
      </c>
      <c r="F2046" s="11">
        <v>247.5</v>
      </c>
      <c r="G2046" s="9">
        <v>0</v>
      </c>
      <c r="H2046" s="9">
        <v>0</v>
      </c>
      <c r="I2046" s="9">
        <v>0</v>
      </c>
      <c r="J2046" s="9">
        <v>0.38234011039836402</v>
      </c>
      <c r="K2046" s="9">
        <v>0.38234011039836402</v>
      </c>
      <c r="L2046" s="9">
        <v>0.38234011039836402</v>
      </c>
      <c r="N2046" s="32">
        <f>IF('System Design'!$F$8=1,'Hourly Demand and Generation'!G2046*'System Design'!$F$21,IF('System Design'!$F$8=2,'Hourly Demand and Generation'!H2046*'System Design'!$F$21,IF('System Design'!$F$8=3,'Hourly Demand and Generation'!I2046*'System Design'!$F$21)))</f>
        <v>0</v>
      </c>
      <c r="O2046" s="32">
        <f>IF('System Design'!$F$8=1,'Hourly Demand and Generation'!J2046*'System Design'!$F$22,IF('System Design'!$F$8=2,'Hourly Demand and Generation'!K2046*'System Design'!$F$22,IF('System Design'!$F$8=3,'Hourly Demand and Generation'!L2046*'System Design'!$F$22)))</f>
        <v>955.85027599591001</v>
      </c>
      <c r="Q2046" s="32">
        <f t="shared" si="444"/>
        <v>0</v>
      </c>
      <c r="R2046" s="32">
        <f t="shared" si="447"/>
        <v>5400</v>
      </c>
      <c r="S2046" s="32">
        <f t="shared" si="448"/>
        <v>0</v>
      </c>
      <c r="T2046" s="32">
        <f t="shared" si="449"/>
        <v>21600</v>
      </c>
      <c r="U2046" s="32">
        <f t="shared" si="450"/>
        <v>0</v>
      </c>
      <c r="V2046" s="32">
        <f t="shared" si="445"/>
        <v>708.35027599591001</v>
      </c>
      <c r="W2046" s="32">
        <f t="shared" si="451"/>
        <v>708.35027599591001</v>
      </c>
      <c r="X2046" s="32">
        <f t="shared" si="452"/>
        <v>708.35027599591001</v>
      </c>
    </row>
    <row r="2047" spans="1:24" x14ac:dyDescent="0.25">
      <c r="A2047" s="2"/>
      <c r="B2047" s="2" t="s">
        <v>4</v>
      </c>
      <c r="C2047" s="2">
        <f t="shared" ref="C2047:C2068" si="457">C2046</f>
        <v>86</v>
      </c>
      <c r="D2047" s="2">
        <f t="shared" ref="D2047:D2068" si="458">D2046+1</f>
        <v>3</v>
      </c>
      <c r="E2047" s="2">
        <f t="shared" si="446"/>
        <v>2043</v>
      </c>
      <c r="F2047" s="11">
        <v>225</v>
      </c>
      <c r="G2047" s="9">
        <v>0</v>
      </c>
      <c r="H2047" s="9">
        <v>0</v>
      </c>
      <c r="I2047" s="9">
        <v>0</v>
      </c>
      <c r="J2047" s="9">
        <v>0.38234011039836402</v>
      </c>
      <c r="K2047" s="9">
        <v>0.38234011039836402</v>
      </c>
      <c r="L2047" s="9">
        <v>0.38234011039836402</v>
      </c>
      <c r="N2047" s="32">
        <f>IF('System Design'!$F$8=1,'Hourly Demand and Generation'!G2047*'System Design'!$F$21,IF('System Design'!$F$8=2,'Hourly Demand and Generation'!H2047*'System Design'!$F$21,IF('System Design'!$F$8=3,'Hourly Demand and Generation'!I2047*'System Design'!$F$21)))</f>
        <v>0</v>
      </c>
      <c r="O2047" s="32">
        <f>IF('System Design'!$F$8=1,'Hourly Demand and Generation'!J2047*'System Design'!$F$22,IF('System Design'!$F$8=2,'Hourly Demand and Generation'!K2047*'System Design'!$F$22,IF('System Design'!$F$8=3,'Hourly Demand and Generation'!L2047*'System Design'!$F$22)))</f>
        <v>955.85027599591001</v>
      </c>
      <c r="Q2047" s="32">
        <f t="shared" si="444"/>
        <v>0</v>
      </c>
      <c r="R2047" s="32">
        <f t="shared" si="447"/>
        <v>5400</v>
      </c>
      <c r="S2047" s="32">
        <f t="shared" si="448"/>
        <v>0</v>
      </c>
      <c r="T2047" s="32">
        <f t="shared" si="449"/>
        <v>21600</v>
      </c>
      <c r="U2047" s="32">
        <f t="shared" si="450"/>
        <v>0</v>
      </c>
      <c r="V2047" s="32">
        <f t="shared" si="445"/>
        <v>730.85027599591001</v>
      </c>
      <c r="W2047" s="32">
        <f t="shared" si="451"/>
        <v>730.85027599591001</v>
      </c>
      <c r="X2047" s="32">
        <f t="shared" si="452"/>
        <v>730.85027599591001</v>
      </c>
    </row>
    <row r="2048" spans="1:24" x14ac:dyDescent="0.25">
      <c r="A2048" s="2"/>
      <c r="B2048" s="2" t="s">
        <v>4</v>
      </c>
      <c r="C2048" s="2">
        <f t="shared" si="457"/>
        <v>86</v>
      </c>
      <c r="D2048" s="2">
        <f t="shared" si="458"/>
        <v>4</v>
      </c>
      <c r="E2048" s="2">
        <f t="shared" si="446"/>
        <v>2044</v>
      </c>
      <c r="F2048" s="11">
        <v>270</v>
      </c>
      <c r="G2048" s="9">
        <v>0</v>
      </c>
      <c r="H2048" s="9">
        <v>0</v>
      </c>
      <c r="I2048" s="9">
        <v>0</v>
      </c>
      <c r="J2048" s="9">
        <v>0.42482234488707099</v>
      </c>
      <c r="K2048" s="9">
        <v>0.42482234488707099</v>
      </c>
      <c r="L2048" s="9">
        <v>0.42482234488707099</v>
      </c>
      <c r="N2048" s="32">
        <f>IF('System Design'!$F$8=1,'Hourly Demand and Generation'!G2048*'System Design'!$F$21,IF('System Design'!$F$8=2,'Hourly Demand and Generation'!H2048*'System Design'!$F$21,IF('System Design'!$F$8=3,'Hourly Demand and Generation'!I2048*'System Design'!$F$21)))</f>
        <v>0</v>
      </c>
      <c r="O2048" s="32">
        <f>IF('System Design'!$F$8=1,'Hourly Demand and Generation'!J2048*'System Design'!$F$22,IF('System Design'!$F$8=2,'Hourly Demand and Generation'!K2048*'System Design'!$F$22,IF('System Design'!$F$8=3,'Hourly Demand and Generation'!L2048*'System Design'!$F$22)))</f>
        <v>1062.0558622176775</v>
      </c>
      <c r="Q2048" s="32">
        <f t="shared" si="444"/>
        <v>0</v>
      </c>
      <c r="R2048" s="32">
        <f t="shared" si="447"/>
        <v>5400</v>
      </c>
      <c r="S2048" s="32">
        <f t="shared" si="448"/>
        <v>0</v>
      </c>
      <c r="T2048" s="32">
        <f t="shared" si="449"/>
        <v>21600</v>
      </c>
      <c r="U2048" s="32">
        <f t="shared" si="450"/>
        <v>0</v>
      </c>
      <c r="V2048" s="32">
        <f t="shared" si="445"/>
        <v>792.05586221767749</v>
      </c>
      <c r="W2048" s="32">
        <f t="shared" si="451"/>
        <v>792.05586221767749</v>
      </c>
      <c r="X2048" s="32">
        <f t="shared" si="452"/>
        <v>792.05586221767749</v>
      </c>
    </row>
    <row r="2049" spans="1:24" x14ac:dyDescent="0.25">
      <c r="A2049" s="2"/>
      <c r="B2049" s="2" t="s">
        <v>4</v>
      </c>
      <c r="C2049" s="2">
        <f t="shared" si="457"/>
        <v>86</v>
      </c>
      <c r="D2049" s="2">
        <f t="shared" si="458"/>
        <v>5</v>
      </c>
      <c r="E2049" s="2">
        <f t="shared" si="446"/>
        <v>2045</v>
      </c>
      <c r="F2049" s="11">
        <v>292.5</v>
      </c>
      <c r="G2049" s="9">
        <v>0</v>
      </c>
      <c r="H2049" s="9">
        <v>2.5600000000000001E-2</v>
      </c>
      <c r="I2049" s="9">
        <v>5.1200000000000002E-2</v>
      </c>
      <c r="J2049" s="9">
        <v>0.33985787590965699</v>
      </c>
      <c r="K2049" s="9">
        <v>0.33985787590965699</v>
      </c>
      <c r="L2049" s="9">
        <v>0.33985787590965699</v>
      </c>
      <c r="N2049" s="32">
        <f>IF('System Design'!$F$8=1,'Hourly Demand and Generation'!G2049*'System Design'!$F$21,IF('System Design'!$F$8=2,'Hourly Demand and Generation'!H2049*'System Design'!$F$21,IF('System Design'!$F$8=3,'Hourly Demand and Generation'!I2049*'System Design'!$F$21)))</f>
        <v>25.6</v>
      </c>
      <c r="O2049" s="32">
        <f>IF('System Design'!$F$8=1,'Hourly Demand and Generation'!J2049*'System Design'!$F$22,IF('System Design'!$F$8=2,'Hourly Demand and Generation'!K2049*'System Design'!$F$22,IF('System Design'!$F$8=3,'Hourly Demand and Generation'!L2049*'System Design'!$F$22)))</f>
        <v>849.64468977414253</v>
      </c>
      <c r="Q2049" s="32">
        <f t="shared" si="444"/>
        <v>0</v>
      </c>
      <c r="R2049" s="32">
        <f t="shared" si="447"/>
        <v>5400</v>
      </c>
      <c r="S2049" s="32">
        <f t="shared" si="448"/>
        <v>0</v>
      </c>
      <c r="T2049" s="32">
        <f t="shared" si="449"/>
        <v>21600</v>
      </c>
      <c r="U2049" s="32">
        <f t="shared" si="450"/>
        <v>0</v>
      </c>
      <c r="V2049" s="32">
        <f t="shared" si="445"/>
        <v>582.74468977414256</v>
      </c>
      <c r="W2049" s="32">
        <f t="shared" si="451"/>
        <v>582.74468977414256</v>
      </c>
      <c r="X2049" s="32">
        <f t="shared" si="452"/>
        <v>582.74468977414256</v>
      </c>
    </row>
    <row r="2050" spans="1:24" x14ac:dyDescent="0.25">
      <c r="A2050" s="2"/>
      <c r="B2050" s="2" t="s">
        <v>4</v>
      </c>
      <c r="C2050" s="2">
        <f t="shared" si="457"/>
        <v>86</v>
      </c>
      <c r="D2050" s="2">
        <f t="shared" si="458"/>
        <v>6</v>
      </c>
      <c r="E2050" s="2">
        <f t="shared" si="446"/>
        <v>2046</v>
      </c>
      <c r="F2050" s="11">
        <v>315</v>
      </c>
      <c r="G2050" s="9">
        <v>3.9120429631299997E-2</v>
      </c>
      <c r="H2050" s="9">
        <v>0.08</v>
      </c>
      <c r="I2050" s="9">
        <v>0.10879999999999999</v>
      </c>
      <c r="J2050" s="9">
        <v>0.33985787590965699</v>
      </c>
      <c r="K2050" s="9">
        <v>0.33985787590965699</v>
      </c>
      <c r="L2050" s="9">
        <v>0.33985787590965699</v>
      </c>
      <c r="N2050" s="32">
        <f>IF('System Design'!$F$8=1,'Hourly Demand and Generation'!G2050*'System Design'!$F$21,IF('System Design'!$F$8=2,'Hourly Demand and Generation'!H2050*'System Design'!$F$21,IF('System Design'!$F$8=3,'Hourly Demand and Generation'!I2050*'System Design'!$F$21)))</f>
        <v>54.4</v>
      </c>
      <c r="O2050" s="32">
        <f>IF('System Design'!$F$8=1,'Hourly Demand and Generation'!J2050*'System Design'!$F$22,IF('System Design'!$F$8=2,'Hourly Demand and Generation'!K2050*'System Design'!$F$22,IF('System Design'!$F$8=3,'Hourly Demand and Generation'!L2050*'System Design'!$F$22)))</f>
        <v>849.64468977414253</v>
      </c>
      <c r="Q2050" s="32">
        <f t="shared" si="444"/>
        <v>0</v>
      </c>
      <c r="R2050" s="32">
        <f t="shared" si="447"/>
        <v>5400</v>
      </c>
      <c r="S2050" s="32">
        <f t="shared" si="448"/>
        <v>0</v>
      </c>
      <c r="T2050" s="32">
        <f t="shared" si="449"/>
        <v>21600</v>
      </c>
      <c r="U2050" s="32">
        <f t="shared" si="450"/>
        <v>0</v>
      </c>
      <c r="V2050" s="32">
        <f t="shared" si="445"/>
        <v>589.04468977414251</v>
      </c>
      <c r="W2050" s="32">
        <f t="shared" si="451"/>
        <v>589.04468977414251</v>
      </c>
      <c r="X2050" s="32">
        <f t="shared" si="452"/>
        <v>589.04468977414251</v>
      </c>
    </row>
    <row r="2051" spans="1:24" x14ac:dyDescent="0.25">
      <c r="A2051" s="2"/>
      <c r="B2051" s="2" t="s">
        <v>4</v>
      </c>
      <c r="C2051" s="2">
        <f t="shared" si="457"/>
        <v>86</v>
      </c>
      <c r="D2051" s="2">
        <f t="shared" si="458"/>
        <v>7</v>
      </c>
      <c r="E2051" s="2">
        <f t="shared" si="446"/>
        <v>2047</v>
      </c>
      <c r="F2051" s="11">
        <v>337.5</v>
      </c>
      <c r="G2051" s="9">
        <v>8.3130912966512399E-2</v>
      </c>
      <c r="H2051" s="9">
        <v>0.13439999999999999</v>
      </c>
      <c r="I2051" s="9">
        <v>0.16</v>
      </c>
      <c r="J2051" s="9">
        <v>0.38234011039836402</v>
      </c>
      <c r="K2051" s="9">
        <v>0.38234011039836402</v>
      </c>
      <c r="L2051" s="9">
        <v>0.38234011039836402</v>
      </c>
      <c r="N2051" s="32">
        <f>IF('System Design'!$F$8=1,'Hourly Demand and Generation'!G2051*'System Design'!$F$21,IF('System Design'!$F$8=2,'Hourly Demand and Generation'!H2051*'System Design'!$F$21,IF('System Design'!$F$8=3,'Hourly Demand and Generation'!I2051*'System Design'!$F$21)))</f>
        <v>80</v>
      </c>
      <c r="O2051" s="32">
        <f>IF('System Design'!$F$8=1,'Hourly Demand and Generation'!J2051*'System Design'!$F$22,IF('System Design'!$F$8=2,'Hourly Demand and Generation'!K2051*'System Design'!$F$22,IF('System Design'!$F$8=3,'Hourly Demand and Generation'!L2051*'System Design'!$F$22)))</f>
        <v>955.85027599591001</v>
      </c>
      <c r="Q2051" s="32">
        <f t="shared" si="444"/>
        <v>0</v>
      </c>
      <c r="R2051" s="32">
        <f t="shared" si="447"/>
        <v>5400</v>
      </c>
      <c r="S2051" s="32">
        <f t="shared" si="448"/>
        <v>0</v>
      </c>
      <c r="T2051" s="32">
        <f t="shared" si="449"/>
        <v>21600</v>
      </c>
      <c r="U2051" s="32">
        <f t="shared" si="450"/>
        <v>0</v>
      </c>
      <c r="V2051" s="32">
        <f t="shared" si="445"/>
        <v>698.35027599591012</v>
      </c>
      <c r="W2051" s="32">
        <f t="shared" si="451"/>
        <v>698.35027599591012</v>
      </c>
      <c r="X2051" s="32">
        <f t="shared" si="452"/>
        <v>698.35027599591012</v>
      </c>
    </row>
    <row r="2052" spans="1:24" x14ac:dyDescent="0.25">
      <c r="A2052" s="2"/>
      <c r="B2052" s="2" t="s">
        <v>4</v>
      </c>
      <c r="C2052" s="2">
        <f t="shared" si="457"/>
        <v>86</v>
      </c>
      <c r="D2052" s="2">
        <f t="shared" si="458"/>
        <v>8</v>
      </c>
      <c r="E2052" s="2">
        <f t="shared" si="446"/>
        <v>2048</v>
      </c>
      <c r="F2052" s="11">
        <v>360</v>
      </c>
      <c r="G2052" s="9">
        <v>0.161371772229112</v>
      </c>
      <c r="H2052" s="9">
        <v>0.24</v>
      </c>
      <c r="I2052" s="9">
        <v>0.26879999999999998</v>
      </c>
      <c r="J2052" s="9">
        <v>0.38234011039836402</v>
      </c>
      <c r="K2052" s="9">
        <v>0.38234011039836402</v>
      </c>
      <c r="L2052" s="9">
        <v>0.38234011039836402</v>
      </c>
      <c r="N2052" s="32">
        <f>IF('System Design'!$F$8=1,'Hourly Demand and Generation'!G2052*'System Design'!$F$21,IF('System Design'!$F$8=2,'Hourly Demand and Generation'!H2052*'System Design'!$F$21,IF('System Design'!$F$8=3,'Hourly Demand and Generation'!I2052*'System Design'!$F$21)))</f>
        <v>134.4</v>
      </c>
      <c r="O2052" s="32">
        <f>IF('System Design'!$F$8=1,'Hourly Demand and Generation'!J2052*'System Design'!$F$22,IF('System Design'!$F$8=2,'Hourly Demand and Generation'!K2052*'System Design'!$F$22,IF('System Design'!$F$8=3,'Hourly Demand and Generation'!L2052*'System Design'!$F$22)))</f>
        <v>955.85027599591001</v>
      </c>
      <c r="Q2052" s="32">
        <f t="shared" si="444"/>
        <v>0</v>
      </c>
      <c r="R2052" s="32">
        <f t="shared" si="447"/>
        <v>5400</v>
      </c>
      <c r="S2052" s="32">
        <f t="shared" si="448"/>
        <v>0</v>
      </c>
      <c r="T2052" s="32">
        <f t="shared" si="449"/>
        <v>21600</v>
      </c>
      <c r="U2052" s="32">
        <f t="shared" si="450"/>
        <v>0</v>
      </c>
      <c r="V2052" s="32">
        <f t="shared" si="445"/>
        <v>730.25027599590999</v>
      </c>
      <c r="W2052" s="32">
        <f t="shared" si="451"/>
        <v>730.25027599590999</v>
      </c>
      <c r="X2052" s="32">
        <f t="shared" si="452"/>
        <v>730.25027599590999</v>
      </c>
    </row>
    <row r="2053" spans="1:24" x14ac:dyDescent="0.25">
      <c r="A2053" s="2"/>
      <c r="B2053" s="2" t="s">
        <v>4</v>
      </c>
      <c r="C2053" s="2">
        <f t="shared" si="457"/>
        <v>86</v>
      </c>
      <c r="D2053" s="2">
        <f t="shared" si="458"/>
        <v>9</v>
      </c>
      <c r="E2053" s="2">
        <f t="shared" si="446"/>
        <v>2049</v>
      </c>
      <c r="F2053" s="11">
        <v>360</v>
      </c>
      <c r="G2053" s="9">
        <v>0.24450268519562501</v>
      </c>
      <c r="H2053" s="9">
        <v>0.34560000000000002</v>
      </c>
      <c r="I2053" s="9">
        <v>0.37119999999999997</v>
      </c>
      <c r="J2053" s="9">
        <v>0.33985787590965699</v>
      </c>
      <c r="K2053" s="9">
        <v>0.33985787590965699</v>
      </c>
      <c r="L2053" s="9">
        <v>0.33985787590965699</v>
      </c>
      <c r="N2053" s="32">
        <f>IF('System Design'!$F$8=1,'Hourly Demand and Generation'!G2053*'System Design'!$F$21,IF('System Design'!$F$8=2,'Hourly Demand and Generation'!H2053*'System Design'!$F$21,IF('System Design'!$F$8=3,'Hourly Demand and Generation'!I2053*'System Design'!$F$21)))</f>
        <v>185.6</v>
      </c>
      <c r="O2053" s="32">
        <f>IF('System Design'!$F$8=1,'Hourly Demand and Generation'!J2053*'System Design'!$F$22,IF('System Design'!$F$8=2,'Hourly Demand and Generation'!K2053*'System Design'!$F$22,IF('System Design'!$F$8=3,'Hourly Demand and Generation'!L2053*'System Design'!$F$22)))</f>
        <v>849.64468977414253</v>
      </c>
      <c r="Q2053" s="32">
        <f t="shared" si="444"/>
        <v>0</v>
      </c>
      <c r="R2053" s="32">
        <f t="shared" si="447"/>
        <v>5400</v>
      </c>
      <c r="S2053" s="32">
        <f t="shared" si="448"/>
        <v>0</v>
      </c>
      <c r="T2053" s="32">
        <f t="shared" si="449"/>
        <v>21600</v>
      </c>
      <c r="U2053" s="32">
        <f t="shared" si="450"/>
        <v>0</v>
      </c>
      <c r="V2053" s="32">
        <f t="shared" si="445"/>
        <v>675.24468977414244</v>
      </c>
      <c r="W2053" s="32">
        <f t="shared" si="451"/>
        <v>675.24468977414244</v>
      </c>
      <c r="X2053" s="32">
        <f t="shared" si="452"/>
        <v>675.24468977414244</v>
      </c>
    </row>
    <row r="2054" spans="1:24" x14ac:dyDescent="0.25">
      <c r="A2054" s="2"/>
      <c r="B2054" s="2" t="s">
        <v>4</v>
      </c>
      <c r="C2054" s="2">
        <f t="shared" si="457"/>
        <v>86</v>
      </c>
      <c r="D2054" s="2">
        <f t="shared" si="458"/>
        <v>10</v>
      </c>
      <c r="E2054" s="2">
        <f t="shared" si="446"/>
        <v>2050</v>
      </c>
      <c r="F2054" s="11">
        <v>351</v>
      </c>
      <c r="G2054" s="9">
        <v>0.327633598162137</v>
      </c>
      <c r="H2054" s="9">
        <v>0.45440000000000003</v>
      </c>
      <c r="I2054" s="9">
        <v>0.48</v>
      </c>
      <c r="J2054" s="9">
        <v>0.38234011039836402</v>
      </c>
      <c r="K2054" s="9">
        <v>0.38234011039836402</v>
      </c>
      <c r="L2054" s="9">
        <v>0.38234011039836402</v>
      </c>
      <c r="N2054" s="32">
        <f>IF('System Design'!$F$8=1,'Hourly Demand and Generation'!G2054*'System Design'!$F$21,IF('System Design'!$F$8=2,'Hourly Demand and Generation'!H2054*'System Design'!$F$21,IF('System Design'!$F$8=3,'Hourly Demand and Generation'!I2054*'System Design'!$F$21)))</f>
        <v>240</v>
      </c>
      <c r="O2054" s="32">
        <f>IF('System Design'!$F$8=1,'Hourly Demand and Generation'!J2054*'System Design'!$F$22,IF('System Design'!$F$8=2,'Hourly Demand and Generation'!K2054*'System Design'!$F$22,IF('System Design'!$F$8=3,'Hourly Demand and Generation'!L2054*'System Design'!$F$22)))</f>
        <v>955.85027599591001</v>
      </c>
      <c r="Q2054" s="32">
        <f t="shared" ref="Q2054:Q2117" si="459">IF(F2054-N2054-O2054&gt;0,F2054-N2054-O2054,0)</f>
        <v>0</v>
      </c>
      <c r="R2054" s="32">
        <f t="shared" si="447"/>
        <v>5400</v>
      </c>
      <c r="S2054" s="32">
        <f t="shared" si="448"/>
        <v>0</v>
      </c>
      <c r="T2054" s="32">
        <f t="shared" si="449"/>
        <v>21600</v>
      </c>
      <c r="U2054" s="32">
        <f t="shared" si="450"/>
        <v>0</v>
      </c>
      <c r="V2054" s="32">
        <f t="shared" ref="V2054:V2117" si="460">IF(F2054-N2054-O2054&lt;0,N2054+O2054-F2054,0)</f>
        <v>844.85027599591012</v>
      </c>
      <c r="W2054" s="32">
        <f t="shared" si="451"/>
        <v>844.85027599591012</v>
      </c>
      <c r="X2054" s="32">
        <f t="shared" si="452"/>
        <v>844.85027599591012</v>
      </c>
    </row>
    <row r="2055" spans="1:24" x14ac:dyDescent="0.25">
      <c r="A2055" s="2"/>
      <c r="B2055" s="2" t="s">
        <v>4</v>
      </c>
      <c r="C2055" s="2">
        <f t="shared" si="457"/>
        <v>86</v>
      </c>
      <c r="D2055" s="2">
        <f t="shared" si="458"/>
        <v>11</v>
      </c>
      <c r="E2055" s="2">
        <f t="shared" ref="E2055:E2118" si="461">E2054+1</f>
        <v>2051</v>
      </c>
      <c r="F2055" s="11">
        <v>346.5</v>
      </c>
      <c r="G2055" s="9">
        <v>0.40587445742473699</v>
      </c>
      <c r="H2055" s="9">
        <v>0.56000000000000005</v>
      </c>
      <c r="I2055" s="9">
        <v>0.58879999999999999</v>
      </c>
      <c r="J2055" s="9">
        <v>0.33985787590965699</v>
      </c>
      <c r="K2055" s="9">
        <v>0.33985787590965699</v>
      </c>
      <c r="L2055" s="9">
        <v>0.33985787590965699</v>
      </c>
      <c r="N2055" s="32">
        <f>IF('System Design'!$F$8=1,'Hourly Demand and Generation'!G2055*'System Design'!$F$21,IF('System Design'!$F$8=2,'Hourly Demand and Generation'!H2055*'System Design'!$F$21,IF('System Design'!$F$8=3,'Hourly Demand and Generation'!I2055*'System Design'!$F$21)))</f>
        <v>294.39999999999998</v>
      </c>
      <c r="O2055" s="32">
        <f>IF('System Design'!$F$8=1,'Hourly Demand and Generation'!J2055*'System Design'!$F$22,IF('System Design'!$F$8=2,'Hourly Demand and Generation'!K2055*'System Design'!$F$22,IF('System Design'!$F$8=3,'Hourly Demand and Generation'!L2055*'System Design'!$F$22)))</f>
        <v>849.64468977414253</v>
      </c>
      <c r="Q2055" s="32">
        <f t="shared" si="459"/>
        <v>0</v>
      </c>
      <c r="R2055" s="32">
        <f t="shared" ref="R2055:R2118" si="462">IF($Q2055&lt;R2054+$V2055,IF(R2054+$V2055-$Q2055&gt;5400,5400,R2054+$V2055-$Q2055),0)</f>
        <v>5400</v>
      </c>
      <c r="S2055" s="32">
        <f t="shared" ref="S2055:S2118" si="463">IF(R2055&gt;0,0,$Q2055+$V2055-R2054)</f>
        <v>0</v>
      </c>
      <c r="T2055" s="32">
        <f t="shared" ref="T2055:T2118" si="464">IF($Q2055&lt;T2054+$V2055,IF(T2054+$V2055-$Q2055&gt;21600,21600,T2054+$V2055-$Q2055),0)</f>
        <v>21600</v>
      </c>
      <c r="U2055" s="32">
        <f t="shared" ref="U2055:U2118" si="465">IF(T2055&gt;0,0,$Q2055+$V2055-T2054)</f>
        <v>0</v>
      </c>
      <c r="V2055" s="32">
        <f t="shared" si="460"/>
        <v>797.54468977414263</v>
      </c>
      <c r="W2055" s="32">
        <f t="shared" ref="W2055:W2118" si="466">IF(R2055=5400,$V2055-(R2055-R2054),0)</f>
        <v>797.54468977414263</v>
      </c>
      <c r="X2055" s="32">
        <f t="shared" ref="X2055:X2118" si="467">IF(T2055=21600,$V2055-(T2055-T2054),0)</f>
        <v>797.54468977414263</v>
      </c>
    </row>
    <row r="2056" spans="1:24" x14ac:dyDescent="0.25">
      <c r="A2056" s="2"/>
      <c r="B2056" s="2" t="s">
        <v>4</v>
      </c>
      <c r="C2056" s="2">
        <f t="shared" si="457"/>
        <v>86</v>
      </c>
      <c r="D2056" s="2">
        <f t="shared" si="458"/>
        <v>12</v>
      </c>
      <c r="E2056" s="2">
        <f t="shared" si="461"/>
        <v>2052</v>
      </c>
      <c r="F2056" s="11">
        <v>346.5</v>
      </c>
      <c r="G2056" s="9">
        <v>0.48900537039124897</v>
      </c>
      <c r="H2056" s="9">
        <v>0.64</v>
      </c>
      <c r="I2056" s="9">
        <v>0.64</v>
      </c>
      <c r="J2056" s="9">
        <v>0.31861675866530398</v>
      </c>
      <c r="K2056" s="9">
        <v>0.31861675866530398</v>
      </c>
      <c r="L2056" s="9">
        <v>0.31861675866530398</v>
      </c>
      <c r="N2056" s="32">
        <f>IF('System Design'!$F$8=1,'Hourly Demand and Generation'!G2056*'System Design'!$F$21,IF('System Design'!$F$8=2,'Hourly Demand and Generation'!H2056*'System Design'!$F$21,IF('System Design'!$F$8=3,'Hourly Demand and Generation'!I2056*'System Design'!$F$21)))</f>
        <v>320</v>
      </c>
      <c r="O2056" s="32">
        <f>IF('System Design'!$F$8=1,'Hourly Demand and Generation'!J2056*'System Design'!$F$22,IF('System Design'!$F$8=2,'Hourly Demand and Generation'!K2056*'System Design'!$F$22,IF('System Design'!$F$8=3,'Hourly Demand and Generation'!L2056*'System Design'!$F$22)))</f>
        <v>796.54189666325999</v>
      </c>
      <c r="Q2056" s="32">
        <f t="shared" si="459"/>
        <v>0</v>
      </c>
      <c r="R2056" s="32">
        <f t="shared" si="462"/>
        <v>5400</v>
      </c>
      <c r="S2056" s="32">
        <f t="shared" si="463"/>
        <v>0</v>
      </c>
      <c r="T2056" s="32">
        <f t="shared" si="464"/>
        <v>21600</v>
      </c>
      <c r="U2056" s="32">
        <f t="shared" si="465"/>
        <v>0</v>
      </c>
      <c r="V2056" s="32">
        <f t="shared" si="460"/>
        <v>770.0418966632601</v>
      </c>
      <c r="W2056" s="32">
        <f t="shared" si="466"/>
        <v>770.0418966632601</v>
      </c>
      <c r="X2056" s="32">
        <f t="shared" si="467"/>
        <v>770.0418966632601</v>
      </c>
    </row>
    <row r="2057" spans="1:24" x14ac:dyDescent="0.25">
      <c r="A2057" s="2"/>
      <c r="B2057" s="2" t="s">
        <v>4</v>
      </c>
      <c r="C2057" s="2">
        <f t="shared" si="457"/>
        <v>86</v>
      </c>
      <c r="D2057" s="2">
        <f t="shared" si="458"/>
        <v>13</v>
      </c>
      <c r="E2057" s="2">
        <f t="shared" si="461"/>
        <v>2053</v>
      </c>
      <c r="F2057" s="11">
        <v>360</v>
      </c>
      <c r="G2057" s="9">
        <v>0.40587445742473699</v>
      </c>
      <c r="H2057" s="9">
        <v>0.56000000000000005</v>
      </c>
      <c r="I2057" s="9">
        <v>0.58879999999999999</v>
      </c>
      <c r="J2057" s="9">
        <v>0.33985787590965699</v>
      </c>
      <c r="K2057" s="9">
        <v>0.33985787590965699</v>
      </c>
      <c r="L2057" s="9">
        <v>0.33985787590965699</v>
      </c>
      <c r="N2057" s="32">
        <f>IF('System Design'!$F$8=1,'Hourly Demand and Generation'!G2057*'System Design'!$F$21,IF('System Design'!$F$8=2,'Hourly Demand and Generation'!H2057*'System Design'!$F$21,IF('System Design'!$F$8=3,'Hourly Demand and Generation'!I2057*'System Design'!$F$21)))</f>
        <v>294.39999999999998</v>
      </c>
      <c r="O2057" s="32">
        <f>IF('System Design'!$F$8=1,'Hourly Demand and Generation'!J2057*'System Design'!$F$22,IF('System Design'!$F$8=2,'Hourly Demand and Generation'!K2057*'System Design'!$F$22,IF('System Design'!$F$8=3,'Hourly Demand and Generation'!L2057*'System Design'!$F$22)))</f>
        <v>849.64468977414253</v>
      </c>
      <c r="Q2057" s="32">
        <f t="shared" si="459"/>
        <v>0</v>
      </c>
      <c r="R2057" s="32">
        <f t="shared" si="462"/>
        <v>5400</v>
      </c>
      <c r="S2057" s="32">
        <f t="shared" si="463"/>
        <v>0</v>
      </c>
      <c r="T2057" s="32">
        <f t="shared" si="464"/>
        <v>21600</v>
      </c>
      <c r="U2057" s="32">
        <f t="shared" si="465"/>
        <v>0</v>
      </c>
      <c r="V2057" s="32">
        <f t="shared" si="460"/>
        <v>784.04468977414263</v>
      </c>
      <c r="W2057" s="32">
        <f t="shared" si="466"/>
        <v>784.04468977414263</v>
      </c>
      <c r="X2057" s="32">
        <f t="shared" si="467"/>
        <v>784.04468977414263</v>
      </c>
    </row>
    <row r="2058" spans="1:24" x14ac:dyDescent="0.25">
      <c r="A2058" s="2"/>
      <c r="B2058" s="2" t="s">
        <v>4</v>
      </c>
      <c r="C2058" s="2">
        <f t="shared" si="457"/>
        <v>86</v>
      </c>
      <c r="D2058" s="2">
        <f t="shared" si="458"/>
        <v>14</v>
      </c>
      <c r="E2058" s="2">
        <f t="shared" si="461"/>
        <v>2054</v>
      </c>
      <c r="F2058" s="11">
        <v>360</v>
      </c>
      <c r="G2058" s="9">
        <v>0.327633598162137</v>
      </c>
      <c r="H2058" s="9">
        <v>0.45440000000000003</v>
      </c>
      <c r="I2058" s="9">
        <v>0.48</v>
      </c>
      <c r="J2058" s="9">
        <v>0.36109899315401101</v>
      </c>
      <c r="K2058" s="9">
        <v>0.36109899315401101</v>
      </c>
      <c r="L2058" s="9">
        <v>0.36109899315401101</v>
      </c>
      <c r="N2058" s="32">
        <f>IF('System Design'!$F$8=1,'Hourly Demand and Generation'!G2058*'System Design'!$F$21,IF('System Design'!$F$8=2,'Hourly Demand and Generation'!H2058*'System Design'!$F$21,IF('System Design'!$F$8=3,'Hourly Demand and Generation'!I2058*'System Design'!$F$21)))</f>
        <v>240</v>
      </c>
      <c r="O2058" s="32">
        <f>IF('System Design'!$F$8=1,'Hourly Demand and Generation'!J2058*'System Design'!$F$22,IF('System Design'!$F$8=2,'Hourly Demand and Generation'!K2058*'System Design'!$F$22,IF('System Design'!$F$8=3,'Hourly Demand and Generation'!L2058*'System Design'!$F$22)))</f>
        <v>902.74748288502747</v>
      </c>
      <c r="Q2058" s="32">
        <f t="shared" si="459"/>
        <v>0</v>
      </c>
      <c r="R2058" s="32">
        <f t="shared" si="462"/>
        <v>5400</v>
      </c>
      <c r="S2058" s="32">
        <f t="shared" si="463"/>
        <v>0</v>
      </c>
      <c r="T2058" s="32">
        <f t="shared" si="464"/>
        <v>21600</v>
      </c>
      <c r="U2058" s="32">
        <f t="shared" si="465"/>
        <v>0</v>
      </c>
      <c r="V2058" s="32">
        <f t="shared" si="460"/>
        <v>782.74748288502747</v>
      </c>
      <c r="W2058" s="32">
        <f t="shared" si="466"/>
        <v>782.74748288502747</v>
      </c>
      <c r="X2058" s="32">
        <f t="shared" si="467"/>
        <v>782.74748288502747</v>
      </c>
    </row>
    <row r="2059" spans="1:24" x14ac:dyDescent="0.25">
      <c r="A2059" s="2"/>
      <c r="B2059" s="2" t="s">
        <v>4</v>
      </c>
      <c r="C2059" s="2">
        <f t="shared" si="457"/>
        <v>86</v>
      </c>
      <c r="D2059" s="2">
        <f t="shared" si="458"/>
        <v>15</v>
      </c>
      <c r="E2059" s="2">
        <f t="shared" si="461"/>
        <v>2055</v>
      </c>
      <c r="F2059" s="11">
        <v>382.5</v>
      </c>
      <c r="G2059" s="9">
        <v>0.24450268519562501</v>
      </c>
      <c r="H2059" s="9">
        <v>0.34560000000000002</v>
      </c>
      <c r="I2059" s="9">
        <v>0.37119999999999997</v>
      </c>
      <c r="J2059" s="9">
        <v>0.38234011039836402</v>
      </c>
      <c r="K2059" s="9">
        <v>0.38234011039836402</v>
      </c>
      <c r="L2059" s="9">
        <v>0.38234011039836402</v>
      </c>
      <c r="N2059" s="32">
        <f>IF('System Design'!$F$8=1,'Hourly Demand and Generation'!G2059*'System Design'!$F$21,IF('System Design'!$F$8=2,'Hourly Demand and Generation'!H2059*'System Design'!$F$21,IF('System Design'!$F$8=3,'Hourly Demand and Generation'!I2059*'System Design'!$F$21)))</f>
        <v>185.6</v>
      </c>
      <c r="O2059" s="32">
        <f>IF('System Design'!$F$8=1,'Hourly Demand and Generation'!J2059*'System Design'!$F$22,IF('System Design'!$F$8=2,'Hourly Demand and Generation'!K2059*'System Design'!$F$22,IF('System Design'!$F$8=3,'Hourly Demand and Generation'!L2059*'System Design'!$F$22)))</f>
        <v>955.85027599591001</v>
      </c>
      <c r="Q2059" s="32">
        <f t="shared" si="459"/>
        <v>0</v>
      </c>
      <c r="R2059" s="32">
        <f t="shared" si="462"/>
        <v>5400</v>
      </c>
      <c r="S2059" s="32">
        <f t="shared" si="463"/>
        <v>0</v>
      </c>
      <c r="T2059" s="32">
        <f t="shared" si="464"/>
        <v>21600</v>
      </c>
      <c r="U2059" s="32">
        <f t="shared" si="465"/>
        <v>0</v>
      </c>
      <c r="V2059" s="32">
        <f t="shared" si="460"/>
        <v>758.95027599591003</v>
      </c>
      <c r="W2059" s="32">
        <f t="shared" si="466"/>
        <v>758.95027599591003</v>
      </c>
      <c r="X2059" s="32">
        <f t="shared" si="467"/>
        <v>758.95027599591003</v>
      </c>
    </row>
    <row r="2060" spans="1:24" x14ac:dyDescent="0.25">
      <c r="A2060" s="2"/>
      <c r="B2060" s="2" t="s">
        <v>4</v>
      </c>
      <c r="C2060" s="2">
        <f t="shared" si="457"/>
        <v>86</v>
      </c>
      <c r="D2060" s="2">
        <f t="shared" si="458"/>
        <v>16</v>
      </c>
      <c r="E2060" s="2">
        <f t="shared" si="461"/>
        <v>2056</v>
      </c>
      <c r="F2060" s="11">
        <v>405</v>
      </c>
      <c r="G2060" s="9">
        <v>0.161371772229112</v>
      </c>
      <c r="H2060" s="9">
        <v>0.24</v>
      </c>
      <c r="I2060" s="9">
        <v>0.26879999999999998</v>
      </c>
      <c r="J2060" s="9">
        <v>0.38234011039836402</v>
      </c>
      <c r="K2060" s="9">
        <v>0.38234011039836402</v>
      </c>
      <c r="L2060" s="9">
        <v>0.38234011039836402</v>
      </c>
      <c r="N2060" s="32">
        <f>IF('System Design'!$F$8=1,'Hourly Demand and Generation'!G2060*'System Design'!$F$21,IF('System Design'!$F$8=2,'Hourly Demand and Generation'!H2060*'System Design'!$F$21,IF('System Design'!$F$8=3,'Hourly Demand and Generation'!I2060*'System Design'!$F$21)))</f>
        <v>134.4</v>
      </c>
      <c r="O2060" s="32">
        <f>IF('System Design'!$F$8=1,'Hourly Demand and Generation'!J2060*'System Design'!$F$22,IF('System Design'!$F$8=2,'Hourly Demand and Generation'!K2060*'System Design'!$F$22,IF('System Design'!$F$8=3,'Hourly Demand and Generation'!L2060*'System Design'!$F$22)))</f>
        <v>955.85027599591001</v>
      </c>
      <c r="Q2060" s="32">
        <f t="shared" si="459"/>
        <v>0</v>
      </c>
      <c r="R2060" s="32">
        <f t="shared" si="462"/>
        <v>5400</v>
      </c>
      <c r="S2060" s="32">
        <f t="shared" si="463"/>
        <v>0</v>
      </c>
      <c r="T2060" s="32">
        <f t="shared" si="464"/>
        <v>21600</v>
      </c>
      <c r="U2060" s="32">
        <f t="shared" si="465"/>
        <v>0</v>
      </c>
      <c r="V2060" s="32">
        <f t="shared" si="460"/>
        <v>685.25027599590999</v>
      </c>
      <c r="W2060" s="32">
        <f t="shared" si="466"/>
        <v>685.25027599590999</v>
      </c>
      <c r="X2060" s="32">
        <f t="shared" si="467"/>
        <v>685.25027599590999</v>
      </c>
    </row>
    <row r="2061" spans="1:24" x14ac:dyDescent="0.25">
      <c r="A2061" s="2"/>
      <c r="B2061" s="2" t="s">
        <v>4</v>
      </c>
      <c r="C2061" s="2">
        <f t="shared" si="457"/>
        <v>86</v>
      </c>
      <c r="D2061" s="2">
        <f t="shared" si="458"/>
        <v>17</v>
      </c>
      <c r="E2061" s="2">
        <f t="shared" si="461"/>
        <v>2057</v>
      </c>
      <c r="F2061" s="11">
        <v>427.5</v>
      </c>
      <c r="G2061" s="9">
        <v>8.3130912966512399E-2</v>
      </c>
      <c r="H2061" s="9">
        <v>0.13439999999999999</v>
      </c>
      <c r="I2061" s="9">
        <v>0.16</v>
      </c>
      <c r="J2061" s="9">
        <v>0.42482234488707099</v>
      </c>
      <c r="K2061" s="9">
        <v>0.42482234488707099</v>
      </c>
      <c r="L2061" s="9">
        <v>0.42482234488707099</v>
      </c>
      <c r="N2061" s="32">
        <f>IF('System Design'!$F$8=1,'Hourly Demand and Generation'!G2061*'System Design'!$F$21,IF('System Design'!$F$8=2,'Hourly Demand and Generation'!H2061*'System Design'!$F$21,IF('System Design'!$F$8=3,'Hourly Demand and Generation'!I2061*'System Design'!$F$21)))</f>
        <v>80</v>
      </c>
      <c r="O2061" s="32">
        <f>IF('System Design'!$F$8=1,'Hourly Demand and Generation'!J2061*'System Design'!$F$22,IF('System Design'!$F$8=2,'Hourly Demand and Generation'!K2061*'System Design'!$F$22,IF('System Design'!$F$8=3,'Hourly Demand and Generation'!L2061*'System Design'!$F$22)))</f>
        <v>1062.0558622176775</v>
      </c>
      <c r="Q2061" s="32">
        <f t="shared" si="459"/>
        <v>0</v>
      </c>
      <c r="R2061" s="32">
        <f t="shared" si="462"/>
        <v>5400</v>
      </c>
      <c r="S2061" s="32">
        <f t="shared" si="463"/>
        <v>0</v>
      </c>
      <c r="T2061" s="32">
        <f t="shared" si="464"/>
        <v>21600</v>
      </c>
      <c r="U2061" s="32">
        <f t="shared" si="465"/>
        <v>0</v>
      </c>
      <c r="V2061" s="32">
        <f t="shared" si="460"/>
        <v>714.55586221767749</v>
      </c>
      <c r="W2061" s="32">
        <f t="shared" si="466"/>
        <v>714.55586221767749</v>
      </c>
      <c r="X2061" s="32">
        <f t="shared" si="467"/>
        <v>714.55586221767749</v>
      </c>
    </row>
    <row r="2062" spans="1:24" x14ac:dyDescent="0.25">
      <c r="A2062" s="2"/>
      <c r="B2062" s="2" t="s">
        <v>4</v>
      </c>
      <c r="C2062" s="2">
        <f t="shared" si="457"/>
        <v>86</v>
      </c>
      <c r="D2062" s="2">
        <f t="shared" si="458"/>
        <v>18</v>
      </c>
      <c r="E2062" s="2">
        <f t="shared" si="461"/>
        <v>2058</v>
      </c>
      <c r="F2062" s="11">
        <v>450</v>
      </c>
      <c r="G2062" s="9">
        <v>3.9120429631299997E-2</v>
      </c>
      <c r="H2062" s="9">
        <v>0.08</v>
      </c>
      <c r="I2062" s="9">
        <v>0.10879999999999999</v>
      </c>
      <c r="J2062" s="9">
        <v>0.40358122764271798</v>
      </c>
      <c r="K2062" s="9">
        <v>0.40358122764271798</v>
      </c>
      <c r="L2062" s="9">
        <v>0.40358122764271798</v>
      </c>
      <c r="N2062" s="32">
        <f>IF('System Design'!$F$8=1,'Hourly Demand and Generation'!G2062*'System Design'!$F$21,IF('System Design'!$F$8=2,'Hourly Demand and Generation'!H2062*'System Design'!$F$21,IF('System Design'!$F$8=3,'Hourly Demand and Generation'!I2062*'System Design'!$F$21)))</f>
        <v>54.4</v>
      </c>
      <c r="O2062" s="32">
        <f>IF('System Design'!$F$8=1,'Hourly Demand and Generation'!J2062*'System Design'!$F$22,IF('System Design'!$F$8=2,'Hourly Demand and Generation'!K2062*'System Design'!$F$22,IF('System Design'!$F$8=3,'Hourly Demand and Generation'!L2062*'System Design'!$F$22)))</f>
        <v>1008.9530691067949</v>
      </c>
      <c r="Q2062" s="32">
        <f t="shared" si="459"/>
        <v>0</v>
      </c>
      <c r="R2062" s="32">
        <f t="shared" si="462"/>
        <v>5400</v>
      </c>
      <c r="S2062" s="32">
        <f t="shared" si="463"/>
        <v>0</v>
      </c>
      <c r="T2062" s="32">
        <f t="shared" si="464"/>
        <v>21600</v>
      </c>
      <c r="U2062" s="32">
        <f t="shared" si="465"/>
        <v>0</v>
      </c>
      <c r="V2062" s="32">
        <f t="shared" si="460"/>
        <v>613.35306910679492</v>
      </c>
      <c r="W2062" s="32">
        <f t="shared" si="466"/>
        <v>613.35306910679492</v>
      </c>
      <c r="X2062" s="32">
        <f t="shared" si="467"/>
        <v>613.35306910679492</v>
      </c>
    </row>
    <row r="2063" spans="1:24" x14ac:dyDescent="0.25">
      <c r="A2063" s="2"/>
      <c r="B2063" s="2" t="s">
        <v>4</v>
      </c>
      <c r="C2063" s="2">
        <f t="shared" si="457"/>
        <v>86</v>
      </c>
      <c r="D2063" s="2">
        <f t="shared" si="458"/>
        <v>19</v>
      </c>
      <c r="E2063" s="2">
        <f t="shared" si="461"/>
        <v>2059</v>
      </c>
      <c r="F2063" s="11">
        <v>436.5</v>
      </c>
      <c r="G2063" s="9">
        <v>0</v>
      </c>
      <c r="H2063" s="9">
        <v>2.5600000000000001E-2</v>
      </c>
      <c r="I2063" s="9">
        <v>5.1200000000000002E-2</v>
      </c>
      <c r="J2063" s="9">
        <v>0.38234011039836402</v>
      </c>
      <c r="K2063" s="9">
        <v>0.38234011039836402</v>
      </c>
      <c r="L2063" s="9">
        <v>0.38234011039836402</v>
      </c>
      <c r="N2063" s="32">
        <f>IF('System Design'!$F$8=1,'Hourly Demand and Generation'!G2063*'System Design'!$F$21,IF('System Design'!$F$8=2,'Hourly Demand and Generation'!H2063*'System Design'!$F$21,IF('System Design'!$F$8=3,'Hourly Demand and Generation'!I2063*'System Design'!$F$21)))</f>
        <v>25.6</v>
      </c>
      <c r="O2063" s="32">
        <f>IF('System Design'!$F$8=1,'Hourly Demand and Generation'!J2063*'System Design'!$F$22,IF('System Design'!$F$8=2,'Hourly Demand and Generation'!K2063*'System Design'!$F$22,IF('System Design'!$F$8=3,'Hourly Demand and Generation'!L2063*'System Design'!$F$22)))</f>
        <v>955.85027599591001</v>
      </c>
      <c r="Q2063" s="32">
        <f t="shared" si="459"/>
        <v>0</v>
      </c>
      <c r="R2063" s="32">
        <f t="shared" si="462"/>
        <v>5400</v>
      </c>
      <c r="S2063" s="32">
        <f t="shared" si="463"/>
        <v>0</v>
      </c>
      <c r="T2063" s="32">
        <f t="shared" si="464"/>
        <v>21600</v>
      </c>
      <c r="U2063" s="32">
        <f t="shared" si="465"/>
        <v>0</v>
      </c>
      <c r="V2063" s="32">
        <f t="shared" si="460"/>
        <v>544.95027599591003</v>
      </c>
      <c r="W2063" s="32">
        <f t="shared" si="466"/>
        <v>544.95027599591003</v>
      </c>
      <c r="X2063" s="32">
        <f t="shared" si="467"/>
        <v>544.95027599591003</v>
      </c>
    </row>
    <row r="2064" spans="1:24" x14ac:dyDescent="0.25">
      <c r="A2064" s="2"/>
      <c r="B2064" s="2" t="s">
        <v>4</v>
      </c>
      <c r="C2064" s="2">
        <f t="shared" si="457"/>
        <v>86</v>
      </c>
      <c r="D2064" s="2">
        <f t="shared" si="458"/>
        <v>20</v>
      </c>
      <c r="E2064" s="2">
        <f t="shared" si="461"/>
        <v>2060</v>
      </c>
      <c r="F2064" s="11">
        <v>427.5</v>
      </c>
      <c r="G2064" s="9">
        <v>0</v>
      </c>
      <c r="H2064" s="9">
        <v>0</v>
      </c>
      <c r="I2064" s="9">
        <v>0</v>
      </c>
      <c r="J2064" s="9">
        <v>0.38234011039836402</v>
      </c>
      <c r="K2064" s="9">
        <v>0.38234011039836402</v>
      </c>
      <c r="L2064" s="9">
        <v>0.38234011039836402</v>
      </c>
      <c r="N2064" s="32">
        <f>IF('System Design'!$F$8=1,'Hourly Demand and Generation'!G2064*'System Design'!$F$21,IF('System Design'!$F$8=2,'Hourly Demand and Generation'!H2064*'System Design'!$F$21,IF('System Design'!$F$8=3,'Hourly Demand and Generation'!I2064*'System Design'!$F$21)))</f>
        <v>0</v>
      </c>
      <c r="O2064" s="32">
        <f>IF('System Design'!$F$8=1,'Hourly Demand and Generation'!J2064*'System Design'!$F$22,IF('System Design'!$F$8=2,'Hourly Demand and Generation'!K2064*'System Design'!$F$22,IF('System Design'!$F$8=3,'Hourly Demand and Generation'!L2064*'System Design'!$F$22)))</f>
        <v>955.85027599591001</v>
      </c>
      <c r="Q2064" s="32">
        <f t="shared" si="459"/>
        <v>0</v>
      </c>
      <c r="R2064" s="32">
        <f t="shared" si="462"/>
        <v>5400</v>
      </c>
      <c r="S2064" s="32">
        <f t="shared" si="463"/>
        <v>0</v>
      </c>
      <c r="T2064" s="32">
        <f t="shared" si="464"/>
        <v>21600</v>
      </c>
      <c r="U2064" s="32">
        <f t="shared" si="465"/>
        <v>0</v>
      </c>
      <c r="V2064" s="32">
        <f t="shared" si="460"/>
        <v>528.35027599591001</v>
      </c>
      <c r="W2064" s="32">
        <f t="shared" si="466"/>
        <v>528.35027599591001</v>
      </c>
      <c r="X2064" s="32">
        <f t="shared" si="467"/>
        <v>528.35027599591001</v>
      </c>
    </row>
    <row r="2065" spans="1:24" x14ac:dyDescent="0.25">
      <c r="A2065" s="2"/>
      <c r="B2065" s="2" t="s">
        <v>4</v>
      </c>
      <c r="C2065" s="2">
        <f t="shared" si="457"/>
        <v>86</v>
      </c>
      <c r="D2065" s="2">
        <f t="shared" si="458"/>
        <v>21</v>
      </c>
      <c r="E2065" s="2">
        <f t="shared" si="461"/>
        <v>2061</v>
      </c>
      <c r="F2065" s="11">
        <v>405</v>
      </c>
      <c r="G2065" s="9">
        <v>0</v>
      </c>
      <c r="H2065" s="9">
        <v>0</v>
      </c>
      <c r="I2065" s="9">
        <v>0</v>
      </c>
      <c r="J2065" s="9">
        <v>0.38234011039836402</v>
      </c>
      <c r="K2065" s="9">
        <v>0.38234011039836402</v>
      </c>
      <c r="L2065" s="9">
        <v>0.38234011039836402</v>
      </c>
      <c r="N2065" s="32">
        <f>IF('System Design'!$F$8=1,'Hourly Demand and Generation'!G2065*'System Design'!$F$21,IF('System Design'!$F$8=2,'Hourly Demand and Generation'!H2065*'System Design'!$F$21,IF('System Design'!$F$8=3,'Hourly Demand and Generation'!I2065*'System Design'!$F$21)))</f>
        <v>0</v>
      </c>
      <c r="O2065" s="32">
        <f>IF('System Design'!$F$8=1,'Hourly Demand and Generation'!J2065*'System Design'!$F$22,IF('System Design'!$F$8=2,'Hourly Demand and Generation'!K2065*'System Design'!$F$22,IF('System Design'!$F$8=3,'Hourly Demand and Generation'!L2065*'System Design'!$F$22)))</f>
        <v>955.85027599591001</v>
      </c>
      <c r="Q2065" s="32">
        <f t="shared" si="459"/>
        <v>0</v>
      </c>
      <c r="R2065" s="32">
        <f t="shared" si="462"/>
        <v>5400</v>
      </c>
      <c r="S2065" s="32">
        <f t="shared" si="463"/>
        <v>0</v>
      </c>
      <c r="T2065" s="32">
        <f t="shared" si="464"/>
        <v>21600</v>
      </c>
      <c r="U2065" s="32">
        <f t="shared" si="465"/>
        <v>0</v>
      </c>
      <c r="V2065" s="32">
        <f t="shared" si="460"/>
        <v>550.85027599591001</v>
      </c>
      <c r="W2065" s="32">
        <f t="shared" si="466"/>
        <v>550.85027599591001</v>
      </c>
      <c r="X2065" s="32">
        <f t="shared" si="467"/>
        <v>550.85027599591001</v>
      </c>
    </row>
    <row r="2066" spans="1:24" x14ac:dyDescent="0.25">
      <c r="A2066" s="2"/>
      <c r="B2066" s="2" t="s">
        <v>4</v>
      </c>
      <c r="C2066" s="2">
        <f t="shared" si="457"/>
        <v>86</v>
      </c>
      <c r="D2066" s="2">
        <f t="shared" si="458"/>
        <v>22</v>
      </c>
      <c r="E2066" s="2">
        <f t="shared" si="461"/>
        <v>2062</v>
      </c>
      <c r="F2066" s="11">
        <v>382.5</v>
      </c>
      <c r="G2066" s="9">
        <v>0</v>
      </c>
      <c r="H2066" s="9">
        <v>0</v>
      </c>
      <c r="I2066" s="9">
        <v>0</v>
      </c>
      <c r="J2066" s="9">
        <v>0.40358122764271798</v>
      </c>
      <c r="K2066" s="9">
        <v>0.40358122764271798</v>
      </c>
      <c r="L2066" s="9">
        <v>0.40358122764271798</v>
      </c>
      <c r="N2066" s="32">
        <f>IF('System Design'!$F$8=1,'Hourly Demand and Generation'!G2066*'System Design'!$F$21,IF('System Design'!$F$8=2,'Hourly Demand and Generation'!H2066*'System Design'!$F$21,IF('System Design'!$F$8=3,'Hourly Demand and Generation'!I2066*'System Design'!$F$21)))</f>
        <v>0</v>
      </c>
      <c r="O2066" s="32">
        <f>IF('System Design'!$F$8=1,'Hourly Demand and Generation'!J2066*'System Design'!$F$22,IF('System Design'!$F$8=2,'Hourly Demand and Generation'!K2066*'System Design'!$F$22,IF('System Design'!$F$8=3,'Hourly Demand and Generation'!L2066*'System Design'!$F$22)))</f>
        <v>1008.9530691067949</v>
      </c>
      <c r="Q2066" s="32">
        <f t="shared" si="459"/>
        <v>0</v>
      </c>
      <c r="R2066" s="32">
        <f t="shared" si="462"/>
        <v>5400</v>
      </c>
      <c r="S2066" s="32">
        <f t="shared" si="463"/>
        <v>0</v>
      </c>
      <c r="T2066" s="32">
        <f t="shared" si="464"/>
        <v>21600</v>
      </c>
      <c r="U2066" s="32">
        <f t="shared" si="465"/>
        <v>0</v>
      </c>
      <c r="V2066" s="32">
        <f t="shared" si="460"/>
        <v>626.45306910679494</v>
      </c>
      <c r="W2066" s="32">
        <f t="shared" si="466"/>
        <v>626.45306910679494</v>
      </c>
      <c r="X2066" s="32">
        <f t="shared" si="467"/>
        <v>626.45306910679494</v>
      </c>
    </row>
    <row r="2067" spans="1:24" x14ac:dyDescent="0.25">
      <c r="A2067" s="2"/>
      <c r="B2067" s="2" t="s">
        <v>4</v>
      </c>
      <c r="C2067" s="2">
        <f t="shared" si="457"/>
        <v>86</v>
      </c>
      <c r="D2067" s="2">
        <f t="shared" si="458"/>
        <v>23</v>
      </c>
      <c r="E2067" s="2">
        <f t="shared" si="461"/>
        <v>2063</v>
      </c>
      <c r="F2067" s="11">
        <v>360</v>
      </c>
      <c r="G2067" s="9">
        <v>0</v>
      </c>
      <c r="H2067" s="9">
        <v>0</v>
      </c>
      <c r="I2067" s="9">
        <v>0</v>
      </c>
      <c r="J2067" s="9">
        <v>0.33985787590965699</v>
      </c>
      <c r="K2067" s="9">
        <v>0.33985787590965699</v>
      </c>
      <c r="L2067" s="9">
        <v>0.33985787590965699</v>
      </c>
      <c r="N2067" s="32">
        <f>IF('System Design'!$F$8=1,'Hourly Demand and Generation'!G2067*'System Design'!$F$21,IF('System Design'!$F$8=2,'Hourly Demand and Generation'!H2067*'System Design'!$F$21,IF('System Design'!$F$8=3,'Hourly Demand and Generation'!I2067*'System Design'!$F$21)))</f>
        <v>0</v>
      </c>
      <c r="O2067" s="32">
        <f>IF('System Design'!$F$8=1,'Hourly Demand and Generation'!J2067*'System Design'!$F$22,IF('System Design'!$F$8=2,'Hourly Demand and Generation'!K2067*'System Design'!$F$22,IF('System Design'!$F$8=3,'Hourly Demand and Generation'!L2067*'System Design'!$F$22)))</f>
        <v>849.64468977414253</v>
      </c>
      <c r="Q2067" s="32">
        <f t="shared" si="459"/>
        <v>0</v>
      </c>
      <c r="R2067" s="32">
        <f t="shared" si="462"/>
        <v>5400</v>
      </c>
      <c r="S2067" s="32">
        <f t="shared" si="463"/>
        <v>0</v>
      </c>
      <c r="T2067" s="32">
        <f t="shared" si="464"/>
        <v>21600</v>
      </c>
      <c r="U2067" s="32">
        <f t="shared" si="465"/>
        <v>0</v>
      </c>
      <c r="V2067" s="32">
        <f t="shared" si="460"/>
        <v>489.64468977414253</v>
      </c>
      <c r="W2067" s="32">
        <f t="shared" si="466"/>
        <v>489.64468977414253</v>
      </c>
      <c r="X2067" s="32">
        <f t="shared" si="467"/>
        <v>489.64468977414253</v>
      </c>
    </row>
    <row r="2068" spans="1:24" x14ac:dyDescent="0.25">
      <c r="A2068" s="2"/>
      <c r="B2068" s="2" t="s">
        <v>4</v>
      </c>
      <c r="C2068" s="2">
        <f t="shared" si="457"/>
        <v>86</v>
      </c>
      <c r="D2068" s="2">
        <f t="shared" si="458"/>
        <v>24</v>
      </c>
      <c r="E2068" s="2">
        <f t="shared" si="461"/>
        <v>2064</v>
      </c>
      <c r="F2068" s="11">
        <v>315</v>
      </c>
      <c r="G2068" s="9">
        <v>0</v>
      </c>
      <c r="H2068" s="9">
        <v>0</v>
      </c>
      <c r="I2068" s="9">
        <v>0</v>
      </c>
      <c r="J2068" s="9">
        <v>0.33985787590965699</v>
      </c>
      <c r="K2068" s="9">
        <v>0.33985787590965699</v>
      </c>
      <c r="L2068" s="9">
        <v>0.33985787590965699</v>
      </c>
      <c r="N2068" s="32">
        <f>IF('System Design'!$F$8=1,'Hourly Demand and Generation'!G2068*'System Design'!$F$21,IF('System Design'!$F$8=2,'Hourly Demand and Generation'!H2068*'System Design'!$F$21,IF('System Design'!$F$8=3,'Hourly Demand and Generation'!I2068*'System Design'!$F$21)))</f>
        <v>0</v>
      </c>
      <c r="O2068" s="32">
        <f>IF('System Design'!$F$8=1,'Hourly Demand and Generation'!J2068*'System Design'!$F$22,IF('System Design'!$F$8=2,'Hourly Demand and Generation'!K2068*'System Design'!$F$22,IF('System Design'!$F$8=3,'Hourly Demand and Generation'!L2068*'System Design'!$F$22)))</f>
        <v>849.64468977414253</v>
      </c>
      <c r="Q2068" s="32">
        <f t="shared" si="459"/>
        <v>0</v>
      </c>
      <c r="R2068" s="32">
        <f t="shared" si="462"/>
        <v>5400</v>
      </c>
      <c r="S2068" s="32">
        <f t="shared" si="463"/>
        <v>0</v>
      </c>
      <c r="T2068" s="32">
        <f t="shared" si="464"/>
        <v>21600</v>
      </c>
      <c r="U2068" s="32">
        <f t="shared" si="465"/>
        <v>0</v>
      </c>
      <c r="V2068" s="32">
        <f t="shared" si="460"/>
        <v>534.64468977414253</v>
      </c>
      <c r="W2068" s="32">
        <f t="shared" si="466"/>
        <v>534.64468977414253</v>
      </c>
      <c r="X2068" s="32">
        <f t="shared" si="467"/>
        <v>534.64468977414253</v>
      </c>
    </row>
    <row r="2069" spans="1:24" x14ac:dyDescent="0.25">
      <c r="A2069" s="2"/>
      <c r="B2069" s="2" t="s">
        <v>4</v>
      </c>
      <c r="C2069" s="2">
        <f>C2068+1</f>
        <v>87</v>
      </c>
      <c r="D2069" s="2">
        <v>1</v>
      </c>
      <c r="E2069" s="2">
        <f t="shared" si="461"/>
        <v>2065</v>
      </c>
      <c r="F2069" s="11">
        <v>270</v>
      </c>
      <c r="G2069" s="9">
        <v>0</v>
      </c>
      <c r="H2069" s="9">
        <v>0</v>
      </c>
      <c r="I2069" s="9">
        <v>0</v>
      </c>
      <c r="J2069" s="9">
        <v>0.15672518533711799</v>
      </c>
      <c r="K2069" s="9">
        <v>0.43</v>
      </c>
      <c r="L2069" s="9">
        <v>0.43</v>
      </c>
      <c r="N2069" s="32">
        <f>IF('System Design'!$F$8=1,'Hourly Demand and Generation'!G2069*'System Design'!$F$21,IF('System Design'!$F$8=2,'Hourly Demand and Generation'!H2069*'System Design'!$F$21,IF('System Design'!$F$8=3,'Hourly Demand and Generation'!I2069*'System Design'!$F$21)))</f>
        <v>0</v>
      </c>
      <c r="O2069" s="32">
        <f>IF('System Design'!$F$8=1,'Hourly Demand and Generation'!J2069*'System Design'!$F$22,IF('System Design'!$F$8=2,'Hourly Demand and Generation'!K2069*'System Design'!$F$22,IF('System Design'!$F$8=3,'Hourly Demand and Generation'!L2069*'System Design'!$F$22)))</f>
        <v>1075</v>
      </c>
      <c r="Q2069" s="32">
        <f t="shared" si="459"/>
        <v>0</v>
      </c>
      <c r="R2069" s="32">
        <f t="shared" si="462"/>
        <v>5400</v>
      </c>
      <c r="S2069" s="32">
        <f t="shared" si="463"/>
        <v>0</v>
      </c>
      <c r="T2069" s="32">
        <f t="shared" si="464"/>
        <v>21600</v>
      </c>
      <c r="U2069" s="32">
        <f t="shared" si="465"/>
        <v>0</v>
      </c>
      <c r="V2069" s="32">
        <f t="shared" si="460"/>
        <v>805</v>
      </c>
      <c r="W2069" s="32">
        <f t="shared" si="466"/>
        <v>805</v>
      </c>
      <c r="X2069" s="32">
        <f t="shared" si="467"/>
        <v>805</v>
      </c>
    </row>
    <row r="2070" spans="1:24" x14ac:dyDescent="0.25">
      <c r="A2070" s="2"/>
      <c r="B2070" s="2" t="s">
        <v>4</v>
      </c>
      <c r="C2070" s="2">
        <f>C2069</f>
        <v>87</v>
      </c>
      <c r="D2070" s="2">
        <f>D2069+1</f>
        <v>2</v>
      </c>
      <c r="E2070" s="2">
        <f t="shared" si="461"/>
        <v>2066</v>
      </c>
      <c r="F2070" s="11">
        <v>247.5</v>
      </c>
      <c r="G2070" s="9">
        <v>0</v>
      </c>
      <c r="H2070" s="9">
        <v>0</v>
      </c>
      <c r="I2070" s="9">
        <v>0</v>
      </c>
      <c r="J2070" s="9">
        <v>0.141052666803406</v>
      </c>
      <c r="K2070" s="9">
        <v>0.38700000000000001</v>
      </c>
      <c r="L2070" s="9">
        <v>0.38700000000000001</v>
      </c>
      <c r="N2070" s="32">
        <f>IF('System Design'!$F$8=1,'Hourly Demand and Generation'!G2070*'System Design'!$F$21,IF('System Design'!$F$8=2,'Hourly Demand and Generation'!H2070*'System Design'!$F$21,IF('System Design'!$F$8=3,'Hourly Demand and Generation'!I2070*'System Design'!$F$21)))</f>
        <v>0</v>
      </c>
      <c r="O2070" s="32">
        <f>IF('System Design'!$F$8=1,'Hourly Demand and Generation'!J2070*'System Design'!$F$22,IF('System Design'!$F$8=2,'Hourly Demand and Generation'!K2070*'System Design'!$F$22,IF('System Design'!$F$8=3,'Hourly Demand and Generation'!L2070*'System Design'!$F$22)))</f>
        <v>967.5</v>
      </c>
      <c r="Q2070" s="32">
        <f t="shared" si="459"/>
        <v>0</v>
      </c>
      <c r="R2070" s="32">
        <f t="shared" si="462"/>
        <v>5400</v>
      </c>
      <c r="S2070" s="32">
        <f t="shared" si="463"/>
        <v>0</v>
      </c>
      <c r="T2070" s="32">
        <f t="shared" si="464"/>
        <v>21600</v>
      </c>
      <c r="U2070" s="32">
        <f t="shared" si="465"/>
        <v>0</v>
      </c>
      <c r="V2070" s="32">
        <f t="shared" si="460"/>
        <v>720</v>
      </c>
      <c r="W2070" s="32">
        <f t="shared" si="466"/>
        <v>720</v>
      </c>
      <c r="X2070" s="32">
        <f t="shared" si="467"/>
        <v>720</v>
      </c>
    </row>
    <row r="2071" spans="1:24" x14ac:dyDescent="0.25">
      <c r="A2071" s="2"/>
      <c r="B2071" s="2" t="s">
        <v>4</v>
      </c>
      <c r="C2071" s="2">
        <f t="shared" ref="C2071:C2092" si="468">C2070</f>
        <v>87</v>
      </c>
      <c r="D2071" s="2">
        <f t="shared" ref="D2071:D2092" si="469">D2070+1</f>
        <v>3</v>
      </c>
      <c r="E2071" s="2">
        <f t="shared" si="461"/>
        <v>2067</v>
      </c>
      <c r="F2071" s="11">
        <v>225</v>
      </c>
      <c r="G2071" s="9">
        <v>0</v>
      </c>
      <c r="H2071" s="9">
        <v>0</v>
      </c>
      <c r="I2071" s="9">
        <v>0</v>
      </c>
      <c r="J2071" s="9">
        <v>0.141052666803406</v>
      </c>
      <c r="K2071" s="9">
        <v>0.38700000000000001</v>
      </c>
      <c r="L2071" s="9">
        <v>0.38700000000000001</v>
      </c>
      <c r="N2071" s="32">
        <f>IF('System Design'!$F$8=1,'Hourly Demand and Generation'!G2071*'System Design'!$F$21,IF('System Design'!$F$8=2,'Hourly Demand and Generation'!H2071*'System Design'!$F$21,IF('System Design'!$F$8=3,'Hourly Demand and Generation'!I2071*'System Design'!$F$21)))</f>
        <v>0</v>
      </c>
      <c r="O2071" s="32">
        <f>IF('System Design'!$F$8=1,'Hourly Demand and Generation'!J2071*'System Design'!$F$22,IF('System Design'!$F$8=2,'Hourly Demand and Generation'!K2071*'System Design'!$F$22,IF('System Design'!$F$8=3,'Hourly Demand and Generation'!L2071*'System Design'!$F$22)))</f>
        <v>967.5</v>
      </c>
      <c r="Q2071" s="32">
        <f t="shared" si="459"/>
        <v>0</v>
      </c>
      <c r="R2071" s="32">
        <f t="shared" si="462"/>
        <v>5400</v>
      </c>
      <c r="S2071" s="32">
        <f t="shared" si="463"/>
        <v>0</v>
      </c>
      <c r="T2071" s="32">
        <f t="shared" si="464"/>
        <v>21600</v>
      </c>
      <c r="U2071" s="32">
        <f t="shared" si="465"/>
        <v>0</v>
      </c>
      <c r="V2071" s="32">
        <f t="shared" si="460"/>
        <v>742.5</v>
      </c>
      <c r="W2071" s="32">
        <f t="shared" si="466"/>
        <v>742.5</v>
      </c>
      <c r="X2071" s="32">
        <f t="shared" si="467"/>
        <v>742.5</v>
      </c>
    </row>
    <row r="2072" spans="1:24" x14ac:dyDescent="0.25">
      <c r="A2072" s="2"/>
      <c r="B2072" s="2" t="s">
        <v>4</v>
      </c>
      <c r="C2072" s="2">
        <f t="shared" si="468"/>
        <v>87</v>
      </c>
      <c r="D2072" s="2">
        <f t="shared" si="469"/>
        <v>4</v>
      </c>
      <c r="E2072" s="2">
        <f t="shared" si="461"/>
        <v>2068</v>
      </c>
      <c r="F2072" s="11">
        <v>270</v>
      </c>
      <c r="G2072" s="9">
        <v>0</v>
      </c>
      <c r="H2072" s="9">
        <v>0</v>
      </c>
      <c r="I2072" s="9">
        <v>0</v>
      </c>
      <c r="J2072" s="9">
        <v>0.15672518533711799</v>
      </c>
      <c r="K2072" s="9">
        <v>0.43</v>
      </c>
      <c r="L2072" s="9">
        <v>0.43</v>
      </c>
      <c r="N2072" s="32">
        <f>IF('System Design'!$F$8=1,'Hourly Demand and Generation'!G2072*'System Design'!$F$21,IF('System Design'!$F$8=2,'Hourly Demand and Generation'!H2072*'System Design'!$F$21,IF('System Design'!$F$8=3,'Hourly Demand and Generation'!I2072*'System Design'!$F$21)))</f>
        <v>0</v>
      </c>
      <c r="O2072" s="32">
        <f>IF('System Design'!$F$8=1,'Hourly Demand and Generation'!J2072*'System Design'!$F$22,IF('System Design'!$F$8=2,'Hourly Demand and Generation'!K2072*'System Design'!$F$22,IF('System Design'!$F$8=3,'Hourly Demand and Generation'!L2072*'System Design'!$F$22)))</f>
        <v>1075</v>
      </c>
      <c r="Q2072" s="32">
        <f t="shared" si="459"/>
        <v>0</v>
      </c>
      <c r="R2072" s="32">
        <f t="shared" si="462"/>
        <v>5400</v>
      </c>
      <c r="S2072" s="32">
        <f t="shared" si="463"/>
        <v>0</v>
      </c>
      <c r="T2072" s="32">
        <f t="shared" si="464"/>
        <v>21600</v>
      </c>
      <c r="U2072" s="32">
        <f t="shared" si="465"/>
        <v>0</v>
      </c>
      <c r="V2072" s="32">
        <f t="shared" si="460"/>
        <v>805</v>
      </c>
      <c r="W2072" s="32">
        <f t="shared" si="466"/>
        <v>805</v>
      </c>
      <c r="X2072" s="32">
        <f t="shared" si="467"/>
        <v>805</v>
      </c>
    </row>
    <row r="2073" spans="1:24" x14ac:dyDescent="0.25">
      <c r="A2073" s="2"/>
      <c r="B2073" s="2" t="s">
        <v>4</v>
      </c>
      <c r="C2073" s="2">
        <f t="shared" si="468"/>
        <v>87</v>
      </c>
      <c r="D2073" s="2">
        <f t="shared" si="469"/>
        <v>5</v>
      </c>
      <c r="E2073" s="2">
        <f t="shared" si="461"/>
        <v>2069</v>
      </c>
      <c r="F2073" s="11">
        <v>292.5</v>
      </c>
      <c r="G2073" s="9">
        <v>0</v>
      </c>
      <c r="H2073" s="9">
        <v>2.5600000000000001E-2</v>
      </c>
      <c r="I2073" s="9">
        <v>5.1200000000000002E-2</v>
      </c>
      <c r="J2073" s="9">
        <v>0.12538014826969399</v>
      </c>
      <c r="K2073" s="9">
        <v>0.34399999999999997</v>
      </c>
      <c r="L2073" s="9">
        <v>0.34399999999999997</v>
      </c>
      <c r="N2073" s="32">
        <f>IF('System Design'!$F$8=1,'Hourly Demand and Generation'!G2073*'System Design'!$F$21,IF('System Design'!$F$8=2,'Hourly Demand and Generation'!H2073*'System Design'!$F$21,IF('System Design'!$F$8=3,'Hourly Demand and Generation'!I2073*'System Design'!$F$21)))</f>
        <v>25.6</v>
      </c>
      <c r="O2073" s="32">
        <f>IF('System Design'!$F$8=1,'Hourly Demand and Generation'!J2073*'System Design'!$F$22,IF('System Design'!$F$8=2,'Hourly Demand and Generation'!K2073*'System Design'!$F$22,IF('System Design'!$F$8=3,'Hourly Demand and Generation'!L2073*'System Design'!$F$22)))</f>
        <v>859.99999999999989</v>
      </c>
      <c r="Q2073" s="32">
        <f t="shared" si="459"/>
        <v>0</v>
      </c>
      <c r="R2073" s="32">
        <f t="shared" si="462"/>
        <v>5400</v>
      </c>
      <c r="S2073" s="32">
        <f t="shared" si="463"/>
        <v>0</v>
      </c>
      <c r="T2073" s="32">
        <f t="shared" si="464"/>
        <v>21600</v>
      </c>
      <c r="U2073" s="32">
        <f t="shared" si="465"/>
        <v>0</v>
      </c>
      <c r="V2073" s="32">
        <f t="shared" si="460"/>
        <v>593.09999999999991</v>
      </c>
      <c r="W2073" s="32">
        <f t="shared" si="466"/>
        <v>593.09999999999991</v>
      </c>
      <c r="X2073" s="32">
        <f t="shared" si="467"/>
        <v>593.09999999999991</v>
      </c>
    </row>
    <row r="2074" spans="1:24" x14ac:dyDescent="0.25">
      <c r="A2074" s="2"/>
      <c r="B2074" s="2" t="s">
        <v>4</v>
      </c>
      <c r="C2074" s="2">
        <f t="shared" si="468"/>
        <v>87</v>
      </c>
      <c r="D2074" s="2">
        <f t="shared" si="469"/>
        <v>6</v>
      </c>
      <c r="E2074" s="2">
        <f t="shared" si="461"/>
        <v>2070</v>
      </c>
      <c r="F2074" s="11">
        <v>315</v>
      </c>
      <c r="G2074" s="9">
        <v>5.1200000000000002E-2</v>
      </c>
      <c r="H2074" s="9">
        <v>0.08</v>
      </c>
      <c r="I2074" s="9">
        <v>0.10879999999999999</v>
      </c>
      <c r="J2074" s="9">
        <v>0.12538014826969399</v>
      </c>
      <c r="K2074" s="9">
        <v>0.34399999999999997</v>
      </c>
      <c r="L2074" s="9">
        <v>0.34399999999999997</v>
      </c>
      <c r="N2074" s="32">
        <f>IF('System Design'!$F$8=1,'Hourly Demand and Generation'!G2074*'System Design'!$F$21,IF('System Design'!$F$8=2,'Hourly Demand and Generation'!H2074*'System Design'!$F$21,IF('System Design'!$F$8=3,'Hourly Demand and Generation'!I2074*'System Design'!$F$21)))</f>
        <v>54.4</v>
      </c>
      <c r="O2074" s="32">
        <f>IF('System Design'!$F$8=1,'Hourly Demand and Generation'!J2074*'System Design'!$F$22,IF('System Design'!$F$8=2,'Hourly Demand and Generation'!K2074*'System Design'!$F$22,IF('System Design'!$F$8=3,'Hourly Demand and Generation'!L2074*'System Design'!$F$22)))</f>
        <v>859.99999999999989</v>
      </c>
      <c r="Q2074" s="32">
        <f t="shared" si="459"/>
        <v>0</v>
      </c>
      <c r="R2074" s="32">
        <f t="shared" si="462"/>
        <v>5400</v>
      </c>
      <c r="S2074" s="32">
        <f t="shared" si="463"/>
        <v>0</v>
      </c>
      <c r="T2074" s="32">
        <f t="shared" si="464"/>
        <v>21600</v>
      </c>
      <c r="U2074" s="32">
        <f t="shared" si="465"/>
        <v>0</v>
      </c>
      <c r="V2074" s="32">
        <f t="shared" si="460"/>
        <v>599.39999999999986</v>
      </c>
      <c r="W2074" s="32">
        <f t="shared" si="466"/>
        <v>599.39999999999986</v>
      </c>
      <c r="X2074" s="32">
        <f t="shared" si="467"/>
        <v>599.39999999999986</v>
      </c>
    </row>
    <row r="2075" spans="1:24" x14ac:dyDescent="0.25">
      <c r="A2075" s="2"/>
      <c r="B2075" s="2" t="s">
        <v>4</v>
      </c>
      <c r="C2075" s="2">
        <f t="shared" si="468"/>
        <v>87</v>
      </c>
      <c r="D2075" s="2">
        <f t="shared" si="469"/>
        <v>7</v>
      </c>
      <c r="E2075" s="2">
        <f t="shared" si="461"/>
        <v>2071</v>
      </c>
      <c r="F2075" s="11">
        <v>337.5</v>
      </c>
      <c r="G2075" s="9">
        <v>0.10879999999999999</v>
      </c>
      <c r="H2075" s="9">
        <v>0.13439999999999999</v>
      </c>
      <c r="I2075" s="9">
        <v>0.16</v>
      </c>
      <c r="J2075" s="9">
        <v>0.141052666803406</v>
      </c>
      <c r="K2075" s="9">
        <v>0.38700000000000001</v>
      </c>
      <c r="L2075" s="9">
        <v>0.38700000000000001</v>
      </c>
      <c r="N2075" s="32">
        <f>IF('System Design'!$F$8=1,'Hourly Demand and Generation'!G2075*'System Design'!$F$21,IF('System Design'!$F$8=2,'Hourly Demand and Generation'!H2075*'System Design'!$F$21,IF('System Design'!$F$8=3,'Hourly Demand and Generation'!I2075*'System Design'!$F$21)))</f>
        <v>80</v>
      </c>
      <c r="O2075" s="32">
        <f>IF('System Design'!$F$8=1,'Hourly Demand and Generation'!J2075*'System Design'!$F$22,IF('System Design'!$F$8=2,'Hourly Demand and Generation'!K2075*'System Design'!$F$22,IF('System Design'!$F$8=3,'Hourly Demand and Generation'!L2075*'System Design'!$F$22)))</f>
        <v>967.5</v>
      </c>
      <c r="Q2075" s="32">
        <f t="shared" si="459"/>
        <v>0</v>
      </c>
      <c r="R2075" s="32">
        <f t="shared" si="462"/>
        <v>5400</v>
      </c>
      <c r="S2075" s="32">
        <f t="shared" si="463"/>
        <v>0</v>
      </c>
      <c r="T2075" s="32">
        <f t="shared" si="464"/>
        <v>21600</v>
      </c>
      <c r="U2075" s="32">
        <f t="shared" si="465"/>
        <v>0</v>
      </c>
      <c r="V2075" s="32">
        <f t="shared" si="460"/>
        <v>710</v>
      </c>
      <c r="W2075" s="32">
        <f t="shared" si="466"/>
        <v>710</v>
      </c>
      <c r="X2075" s="32">
        <f t="shared" si="467"/>
        <v>710</v>
      </c>
    </row>
    <row r="2076" spans="1:24" x14ac:dyDescent="0.25">
      <c r="A2076" s="2"/>
      <c r="B2076" s="2" t="s">
        <v>4</v>
      </c>
      <c r="C2076" s="2">
        <f t="shared" si="468"/>
        <v>87</v>
      </c>
      <c r="D2076" s="2">
        <f t="shared" si="469"/>
        <v>8</v>
      </c>
      <c r="E2076" s="2">
        <f t="shared" si="461"/>
        <v>2072</v>
      </c>
      <c r="F2076" s="11">
        <v>360</v>
      </c>
      <c r="G2076" s="9">
        <v>0.2112</v>
      </c>
      <c r="H2076" s="9">
        <v>0.24</v>
      </c>
      <c r="I2076" s="9">
        <v>0.26879999999999998</v>
      </c>
      <c r="J2076" s="9">
        <v>0.141052666803406</v>
      </c>
      <c r="K2076" s="9">
        <v>0.38700000000000001</v>
      </c>
      <c r="L2076" s="9">
        <v>0.38700000000000001</v>
      </c>
      <c r="N2076" s="32">
        <f>IF('System Design'!$F$8=1,'Hourly Demand and Generation'!G2076*'System Design'!$F$21,IF('System Design'!$F$8=2,'Hourly Demand and Generation'!H2076*'System Design'!$F$21,IF('System Design'!$F$8=3,'Hourly Demand and Generation'!I2076*'System Design'!$F$21)))</f>
        <v>134.4</v>
      </c>
      <c r="O2076" s="32">
        <f>IF('System Design'!$F$8=1,'Hourly Demand and Generation'!J2076*'System Design'!$F$22,IF('System Design'!$F$8=2,'Hourly Demand and Generation'!K2076*'System Design'!$F$22,IF('System Design'!$F$8=3,'Hourly Demand and Generation'!L2076*'System Design'!$F$22)))</f>
        <v>967.5</v>
      </c>
      <c r="Q2076" s="32">
        <f t="shared" si="459"/>
        <v>0</v>
      </c>
      <c r="R2076" s="32">
        <f t="shared" si="462"/>
        <v>5400</v>
      </c>
      <c r="S2076" s="32">
        <f t="shared" si="463"/>
        <v>0</v>
      </c>
      <c r="T2076" s="32">
        <f t="shared" si="464"/>
        <v>21600</v>
      </c>
      <c r="U2076" s="32">
        <f t="shared" si="465"/>
        <v>0</v>
      </c>
      <c r="V2076" s="32">
        <f t="shared" si="460"/>
        <v>741.90000000000009</v>
      </c>
      <c r="W2076" s="32">
        <f t="shared" si="466"/>
        <v>741.90000000000009</v>
      </c>
      <c r="X2076" s="32">
        <f t="shared" si="467"/>
        <v>741.90000000000009</v>
      </c>
    </row>
    <row r="2077" spans="1:24" x14ac:dyDescent="0.25">
      <c r="A2077" s="2"/>
      <c r="B2077" s="2" t="s">
        <v>4</v>
      </c>
      <c r="C2077" s="2">
        <f t="shared" si="468"/>
        <v>87</v>
      </c>
      <c r="D2077" s="2">
        <f t="shared" si="469"/>
        <v>9</v>
      </c>
      <c r="E2077" s="2">
        <f t="shared" si="461"/>
        <v>2073</v>
      </c>
      <c r="F2077" s="11">
        <v>360</v>
      </c>
      <c r="G2077" s="9">
        <v>0.32</v>
      </c>
      <c r="H2077" s="9">
        <v>0.34560000000000002</v>
      </c>
      <c r="I2077" s="9">
        <v>0.37119999999999997</v>
      </c>
      <c r="J2077" s="9">
        <v>0.12538014826969399</v>
      </c>
      <c r="K2077" s="9">
        <v>0.34399999999999997</v>
      </c>
      <c r="L2077" s="9">
        <v>0.34399999999999997</v>
      </c>
      <c r="N2077" s="32">
        <f>IF('System Design'!$F$8=1,'Hourly Demand and Generation'!G2077*'System Design'!$F$21,IF('System Design'!$F$8=2,'Hourly Demand and Generation'!H2077*'System Design'!$F$21,IF('System Design'!$F$8=3,'Hourly Demand and Generation'!I2077*'System Design'!$F$21)))</f>
        <v>185.6</v>
      </c>
      <c r="O2077" s="32">
        <f>IF('System Design'!$F$8=1,'Hourly Demand and Generation'!J2077*'System Design'!$F$22,IF('System Design'!$F$8=2,'Hourly Demand and Generation'!K2077*'System Design'!$F$22,IF('System Design'!$F$8=3,'Hourly Demand and Generation'!L2077*'System Design'!$F$22)))</f>
        <v>859.99999999999989</v>
      </c>
      <c r="Q2077" s="32">
        <f t="shared" si="459"/>
        <v>0</v>
      </c>
      <c r="R2077" s="32">
        <f t="shared" si="462"/>
        <v>5400</v>
      </c>
      <c r="S2077" s="32">
        <f t="shared" si="463"/>
        <v>0</v>
      </c>
      <c r="T2077" s="32">
        <f t="shared" si="464"/>
        <v>21600</v>
      </c>
      <c r="U2077" s="32">
        <f t="shared" si="465"/>
        <v>0</v>
      </c>
      <c r="V2077" s="32">
        <f t="shared" si="460"/>
        <v>685.59999999999991</v>
      </c>
      <c r="W2077" s="32">
        <f t="shared" si="466"/>
        <v>685.59999999999991</v>
      </c>
      <c r="X2077" s="32">
        <f t="shared" si="467"/>
        <v>685.59999999999991</v>
      </c>
    </row>
    <row r="2078" spans="1:24" x14ac:dyDescent="0.25">
      <c r="A2078" s="2"/>
      <c r="B2078" s="2" t="s">
        <v>4</v>
      </c>
      <c r="C2078" s="2">
        <f t="shared" si="468"/>
        <v>87</v>
      </c>
      <c r="D2078" s="2">
        <f t="shared" si="469"/>
        <v>10</v>
      </c>
      <c r="E2078" s="2">
        <f t="shared" si="461"/>
        <v>2074</v>
      </c>
      <c r="F2078" s="11">
        <v>351</v>
      </c>
      <c r="G2078" s="9">
        <v>0.42880000000000001</v>
      </c>
      <c r="H2078" s="9">
        <v>0.45440000000000003</v>
      </c>
      <c r="I2078" s="9">
        <v>0.48</v>
      </c>
      <c r="J2078" s="9">
        <v>0.141052666803406</v>
      </c>
      <c r="K2078" s="9">
        <v>0.38700000000000001</v>
      </c>
      <c r="L2078" s="9">
        <v>0.38700000000000001</v>
      </c>
      <c r="N2078" s="32">
        <f>IF('System Design'!$F$8=1,'Hourly Demand and Generation'!G2078*'System Design'!$F$21,IF('System Design'!$F$8=2,'Hourly Demand and Generation'!H2078*'System Design'!$F$21,IF('System Design'!$F$8=3,'Hourly Demand and Generation'!I2078*'System Design'!$F$21)))</f>
        <v>240</v>
      </c>
      <c r="O2078" s="32">
        <f>IF('System Design'!$F$8=1,'Hourly Demand and Generation'!J2078*'System Design'!$F$22,IF('System Design'!$F$8=2,'Hourly Demand and Generation'!K2078*'System Design'!$F$22,IF('System Design'!$F$8=3,'Hourly Demand and Generation'!L2078*'System Design'!$F$22)))</f>
        <v>967.5</v>
      </c>
      <c r="Q2078" s="32">
        <f t="shared" si="459"/>
        <v>0</v>
      </c>
      <c r="R2078" s="32">
        <f t="shared" si="462"/>
        <v>5400</v>
      </c>
      <c r="S2078" s="32">
        <f t="shared" si="463"/>
        <v>0</v>
      </c>
      <c r="T2078" s="32">
        <f t="shared" si="464"/>
        <v>21600</v>
      </c>
      <c r="U2078" s="32">
        <f t="shared" si="465"/>
        <v>0</v>
      </c>
      <c r="V2078" s="32">
        <f t="shared" si="460"/>
        <v>856.5</v>
      </c>
      <c r="W2078" s="32">
        <f t="shared" si="466"/>
        <v>856.5</v>
      </c>
      <c r="X2078" s="32">
        <f t="shared" si="467"/>
        <v>856.5</v>
      </c>
    </row>
    <row r="2079" spans="1:24" x14ac:dyDescent="0.25">
      <c r="A2079" s="2"/>
      <c r="B2079" s="2" t="s">
        <v>4</v>
      </c>
      <c r="C2079" s="2">
        <f t="shared" si="468"/>
        <v>87</v>
      </c>
      <c r="D2079" s="2">
        <f t="shared" si="469"/>
        <v>11</v>
      </c>
      <c r="E2079" s="2">
        <f t="shared" si="461"/>
        <v>2075</v>
      </c>
      <c r="F2079" s="11">
        <v>346.5</v>
      </c>
      <c r="G2079" s="9">
        <v>0.53120000000000001</v>
      </c>
      <c r="H2079" s="9">
        <v>0.56000000000000005</v>
      </c>
      <c r="I2079" s="9">
        <v>0.58879999999999999</v>
      </c>
      <c r="J2079" s="9">
        <v>0.12538014826969399</v>
      </c>
      <c r="K2079" s="9">
        <v>0.34399999999999997</v>
      </c>
      <c r="L2079" s="9">
        <v>0.34399999999999997</v>
      </c>
      <c r="N2079" s="32">
        <f>IF('System Design'!$F$8=1,'Hourly Demand and Generation'!G2079*'System Design'!$F$21,IF('System Design'!$F$8=2,'Hourly Demand and Generation'!H2079*'System Design'!$F$21,IF('System Design'!$F$8=3,'Hourly Demand and Generation'!I2079*'System Design'!$F$21)))</f>
        <v>294.39999999999998</v>
      </c>
      <c r="O2079" s="32">
        <f>IF('System Design'!$F$8=1,'Hourly Demand and Generation'!J2079*'System Design'!$F$22,IF('System Design'!$F$8=2,'Hourly Demand and Generation'!K2079*'System Design'!$F$22,IF('System Design'!$F$8=3,'Hourly Demand and Generation'!L2079*'System Design'!$F$22)))</f>
        <v>859.99999999999989</v>
      </c>
      <c r="Q2079" s="32">
        <f t="shared" si="459"/>
        <v>0</v>
      </c>
      <c r="R2079" s="32">
        <f t="shared" si="462"/>
        <v>5400</v>
      </c>
      <c r="S2079" s="32">
        <f t="shared" si="463"/>
        <v>0</v>
      </c>
      <c r="T2079" s="32">
        <f t="shared" si="464"/>
        <v>21600</v>
      </c>
      <c r="U2079" s="32">
        <f t="shared" si="465"/>
        <v>0</v>
      </c>
      <c r="V2079" s="32">
        <f t="shared" si="460"/>
        <v>807.89999999999986</v>
      </c>
      <c r="W2079" s="32">
        <f t="shared" si="466"/>
        <v>807.89999999999986</v>
      </c>
      <c r="X2079" s="32">
        <f t="shared" si="467"/>
        <v>807.89999999999986</v>
      </c>
    </row>
    <row r="2080" spans="1:24" x14ac:dyDescent="0.25">
      <c r="A2080" s="2"/>
      <c r="B2080" s="2" t="s">
        <v>4</v>
      </c>
      <c r="C2080" s="2">
        <f t="shared" si="468"/>
        <v>87</v>
      </c>
      <c r="D2080" s="2">
        <f t="shared" si="469"/>
        <v>12</v>
      </c>
      <c r="E2080" s="2">
        <f t="shared" si="461"/>
        <v>2076</v>
      </c>
      <c r="F2080" s="11">
        <v>346.5</v>
      </c>
      <c r="G2080" s="9">
        <v>0.64</v>
      </c>
      <c r="H2080" s="9">
        <v>0.64</v>
      </c>
      <c r="I2080" s="9">
        <v>0.64</v>
      </c>
      <c r="J2080" s="9">
        <v>0.11754388900283901</v>
      </c>
      <c r="K2080" s="9">
        <v>0.32250000000000001</v>
      </c>
      <c r="L2080" s="9">
        <v>0.32250000000000001</v>
      </c>
      <c r="N2080" s="32">
        <f>IF('System Design'!$F$8=1,'Hourly Demand and Generation'!G2080*'System Design'!$F$21,IF('System Design'!$F$8=2,'Hourly Demand and Generation'!H2080*'System Design'!$F$21,IF('System Design'!$F$8=3,'Hourly Demand and Generation'!I2080*'System Design'!$F$21)))</f>
        <v>320</v>
      </c>
      <c r="O2080" s="32">
        <f>IF('System Design'!$F$8=1,'Hourly Demand and Generation'!J2080*'System Design'!$F$22,IF('System Design'!$F$8=2,'Hourly Demand and Generation'!K2080*'System Design'!$F$22,IF('System Design'!$F$8=3,'Hourly Demand and Generation'!L2080*'System Design'!$F$22)))</f>
        <v>806.25</v>
      </c>
      <c r="Q2080" s="32">
        <f t="shared" si="459"/>
        <v>0</v>
      </c>
      <c r="R2080" s="32">
        <f t="shared" si="462"/>
        <v>5400</v>
      </c>
      <c r="S2080" s="32">
        <f t="shared" si="463"/>
        <v>0</v>
      </c>
      <c r="T2080" s="32">
        <f t="shared" si="464"/>
        <v>21600</v>
      </c>
      <c r="U2080" s="32">
        <f t="shared" si="465"/>
        <v>0</v>
      </c>
      <c r="V2080" s="32">
        <f t="shared" si="460"/>
        <v>779.75</v>
      </c>
      <c r="W2080" s="32">
        <f t="shared" si="466"/>
        <v>779.75</v>
      </c>
      <c r="X2080" s="32">
        <f t="shared" si="467"/>
        <v>779.75</v>
      </c>
    </row>
    <row r="2081" spans="1:24" x14ac:dyDescent="0.25">
      <c r="A2081" s="2"/>
      <c r="B2081" s="2" t="s">
        <v>4</v>
      </c>
      <c r="C2081" s="2">
        <f t="shared" si="468"/>
        <v>87</v>
      </c>
      <c r="D2081" s="2">
        <f t="shared" si="469"/>
        <v>13</v>
      </c>
      <c r="E2081" s="2">
        <f t="shared" si="461"/>
        <v>2077</v>
      </c>
      <c r="F2081" s="11">
        <v>360</v>
      </c>
      <c r="G2081" s="9">
        <v>0.53120000000000001</v>
      </c>
      <c r="H2081" s="9">
        <v>0.56000000000000005</v>
      </c>
      <c r="I2081" s="9">
        <v>0.58879999999999999</v>
      </c>
      <c r="J2081" s="9">
        <v>0.12538014826969399</v>
      </c>
      <c r="K2081" s="9">
        <v>0.34399999999999997</v>
      </c>
      <c r="L2081" s="9">
        <v>0.34399999999999997</v>
      </c>
      <c r="N2081" s="32">
        <f>IF('System Design'!$F$8=1,'Hourly Demand and Generation'!G2081*'System Design'!$F$21,IF('System Design'!$F$8=2,'Hourly Demand and Generation'!H2081*'System Design'!$F$21,IF('System Design'!$F$8=3,'Hourly Demand and Generation'!I2081*'System Design'!$F$21)))</f>
        <v>294.39999999999998</v>
      </c>
      <c r="O2081" s="32">
        <f>IF('System Design'!$F$8=1,'Hourly Demand and Generation'!J2081*'System Design'!$F$22,IF('System Design'!$F$8=2,'Hourly Demand and Generation'!K2081*'System Design'!$F$22,IF('System Design'!$F$8=3,'Hourly Demand and Generation'!L2081*'System Design'!$F$22)))</f>
        <v>859.99999999999989</v>
      </c>
      <c r="Q2081" s="32">
        <f t="shared" si="459"/>
        <v>0</v>
      </c>
      <c r="R2081" s="32">
        <f t="shared" si="462"/>
        <v>5400</v>
      </c>
      <c r="S2081" s="32">
        <f t="shared" si="463"/>
        <v>0</v>
      </c>
      <c r="T2081" s="32">
        <f t="shared" si="464"/>
        <v>21600</v>
      </c>
      <c r="U2081" s="32">
        <f t="shared" si="465"/>
        <v>0</v>
      </c>
      <c r="V2081" s="32">
        <f t="shared" si="460"/>
        <v>794.39999999999986</v>
      </c>
      <c r="W2081" s="32">
        <f t="shared" si="466"/>
        <v>794.39999999999986</v>
      </c>
      <c r="X2081" s="32">
        <f t="shared" si="467"/>
        <v>794.39999999999986</v>
      </c>
    </row>
    <row r="2082" spans="1:24" x14ac:dyDescent="0.25">
      <c r="A2082" s="2"/>
      <c r="B2082" s="2" t="s">
        <v>4</v>
      </c>
      <c r="C2082" s="2">
        <f t="shared" si="468"/>
        <v>87</v>
      </c>
      <c r="D2082" s="2">
        <f t="shared" si="469"/>
        <v>14</v>
      </c>
      <c r="E2082" s="2">
        <f t="shared" si="461"/>
        <v>2078</v>
      </c>
      <c r="F2082" s="11">
        <v>360</v>
      </c>
      <c r="G2082" s="9">
        <v>0.42880000000000001</v>
      </c>
      <c r="H2082" s="9">
        <v>0.45440000000000003</v>
      </c>
      <c r="I2082" s="9">
        <v>0.48</v>
      </c>
      <c r="J2082" s="9">
        <v>0.13321640753655001</v>
      </c>
      <c r="K2082" s="9">
        <v>0.36549999999999999</v>
      </c>
      <c r="L2082" s="9">
        <v>0.36549999999999999</v>
      </c>
      <c r="N2082" s="32">
        <f>IF('System Design'!$F$8=1,'Hourly Demand and Generation'!G2082*'System Design'!$F$21,IF('System Design'!$F$8=2,'Hourly Demand and Generation'!H2082*'System Design'!$F$21,IF('System Design'!$F$8=3,'Hourly Demand and Generation'!I2082*'System Design'!$F$21)))</f>
        <v>240</v>
      </c>
      <c r="O2082" s="32">
        <f>IF('System Design'!$F$8=1,'Hourly Demand and Generation'!J2082*'System Design'!$F$22,IF('System Design'!$F$8=2,'Hourly Demand and Generation'!K2082*'System Design'!$F$22,IF('System Design'!$F$8=3,'Hourly Demand and Generation'!L2082*'System Design'!$F$22)))</f>
        <v>913.75</v>
      </c>
      <c r="Q2082" s="32">
        <f t="shared" si="459"/>
        <v>0</v>
      </c>
      <c r="R2082" s="32">
        <f t="shared" si="462"/>
        <v>5400</v>
      </c>
      <c r="S2082" s="32">
        <f t="shared" si="463"/>
        <v>0</v>
      </c>
      <c r="T2082" s="32">
        <f t="shared" si="464"/>
        <v>21600</v>
      </c>
      <c r="U2082" s="32">
        <f t="shared" si="465"/>
        <v>0</v>
      </c>
      <c r="V2082" s="32">
        <f t="shared" si="460"/>
        <v>793.75</v>
      </c>
      <c r="W2082" s="32">
        <f t="shared" si="466"/>
        <v>793.75</v>
      </c>
      <c r="X2082" s="32">
        <f t="shared" si="467"/>
        <v>793.75</v>
      </c>
    </row>
    <row r="2083" spans="1:24" x14ac:dyDescent="0.25">
      <c r="A2083" s="2"/>
      <c r="B2083" s="2" t="s">
        <v>4</v>
      </c>
      <c r="C2083" s="2">
        <f t="shared" si="468"/>
        <v>87</v>
      </c>
      <c r="D2083" s="2">
        <f t="shared" si="469"/>
        <v>15</v>
      </c>
      <c r="E2083" s="2">
        <f t="shared" si="461"/>
        <v>2079</v>
      </c>
      <c r="F2083" s="11">
        <v>382.5</v>
      </c>
      <c r="G2083" s="9">
        <v>0.32</v>
      </c>
      <c r="H2083" s="9">
        <v>0.34560000000000002</v>
      </c>
      <c r="I2083" s="9">
        <v>0.37119999999999997</v>
      </c>
      <c r="J2083" s="9">
        <v>0.141052666803406</v>
      </c>
      <c r="K2083" s="9">
        <v>0.38700000000000001</v>
      </c>
      <c r="L2083" s="9">
        <v>0.38700000000000001</v>
      </c>
      <c r="N2083" s="32">
        <f>IF('System Design'!$F$8=1,'Hourly Demand and Generation'!G2083*'System Design'!$F$21,IF('System Design'!$F$8=2,'Hourly Demand and Generation'!H2083*'System Design'!$F$21,IF('System Design'!$F$8=3,'Hourly Demand and Generation'!I2083*'System Design'!$F$21)))</f>
        <v>185.6</v>
      </c>
      <c r="O2083" s="32">
        <f>IF('System Design'!$F$8=1,'Hourly Demand and Generation'!J2083*'System Design'!$F$22,IF('System Design'!$F$8=2,'Hourly Demand and Generation'!K2083*'System Design'!$F$22,IF('System Design'!$F$8=3,'Hourly Demand and Generation'!L2083*'System Design'!$F$22)))</f>
        <v>967.5</v>
      </c>
      <c r="Q2083" s="32">
        <f t="shared" si="459"/>
        <v>0</v>
      </c>
      <c r="R2083" s="32">
        <f t="shared" si="462"/>
        <v>5400</v>
      </c>
      <c r="S2083" s="32">
        <f t="shared" si="463"/>
        <v>0</v>
      </c>
      <c r="T2083" s="32">
        <f t="shared" si="464"/>
        <v>21600</v>
      </c>
      <c r="U2083" s="32">
        <f t="shared" si="465"/>
        <v>0</v>
      </c>
      <c r="V2083" s="32">
        <f t="shared" si="460"/>
        <v>770.59999999999991</v>
      </c>
      <c r="W2083" s="32">
        <f t="shared" si="466"/>
        <v>770.59999999999991</v>
      </c>
      <c r="X2083" s="32">
        <f t="shared" si="467"/>
        <v>770.59999999999991</v>
      </c>
    </row>
    <row r="2084" spans="1:24" x14ac:dyDescent="0.25">
      <c r="A2084" s="2"/>
      <c r="B2084" s="2" t="s">
        <v>4</v>
      </c>
      <c r="C2084" s="2">
        <f t="shared" si="468"/>
        <v>87</v>
      </c>
      <c r="D2084" s="2">
        <f t="shared" si="469"/>
        <v>16</v>
      </c>
      <c r="E2084" s="2">
        <f t="shared" si="461"/>
        <v>2080</v>
      </c>
      <c r="F2084" s="11">
        <v>405</v>
      </c>
      <c r="G2084" s="9">
        <v>0.2112</v>
      </c>
      <c r="H2084" s="9">
        <v>0.24</v>
      </c>
      <c r="I2084" s="9">
        <v>0.26879999999999998</v>
      </c>
      <c r="J2084" s="9">
        <v>0.141052666803406</v>
      </c>
      <c r="K2084" s="9">
        <v>0.38700000000000001</v>
      </c>
      <c r="L2084" s="9">
        <v>0.38700000000000001</v>
      </c>
      <c r="N2084" s="32">
        <f>IF('System Design'!$F$8=1,'Hourly Demand and Generation'!G2084*'System Design'!$F$21,IF('System Design'!$F$8=2,'Hourly Demand and Generation'!H2084*'System Design'!$F$21,IF('System Design'!$F$8=3,'Hourly Demand and Generation'!I2084*'System Design'!$F$21)))</f>
        <v>134.4</v>
      </c>
      <c r="O2084" s="32">
        <f>IF('System Design'!$F$8=1,'Hourly Demand and Generation'!J2084*'System Design'!$F$22,IF('System Design'!$F$8=2,'Hourly Demand and Generation'!K2084*'System Design'!$F$22,IF('System Design'!$F$8=3,'Hourly Demand and Generation'!L2084*'System Design'!$F$22)))</f>
        <v>967.5</v>
      </c>
      <c r="Q2084" s="32">
        <f t="shared" si="459"/>
        <v>0</v>
      </c>
      <c r="R2084" s="32">
        <f t="shared" si="462"/>
        <v>5400</v>
      </c>
      <c r="S2084" s="32">
        <f t="shared" si="463"/>
        <v>0</v>
      </c>
      <c r="T2084" s="32">
        <f t="shared" si="464"/>
        <v>21600</v>
      </c>
      <c r="U2084" s="32">
        <f t="shared" si="465"/>
        <v>0</v>
      </c>
      <c r="V2084" s="32">
        <f t="shared" si="460"/>
        <v>696.90000000000009</v>
      </c>
      <c r="W2084" s="32">
        <f t="shared" si="466"/>
        <v>696.90000000000009</v>
      </c>
      <c r="X2084" s="32">
        <f t="shared" si="467"/>
        <v>696.90000000000009</v>
      </c>
    </row>
    <row r="2085" spans="1:24" x14ac:dyDescent="0.25">
      <c r="A2085" s="2"/>
      <c r="B2085" s="2" t="s">
        <v>4</v>
      </c>
      <c r="C2085" s="2">
        <f t="shared" si="468"/>
        <v>87</v>
      </c>
      <c r="D2085" s="2">
        <f t="shared" si="469"/>
        <v>17</v>
      </c>
      <c r="E2085" s="2">
        <f t="shared" si="461"/>
        <v>2081</v>
      </c>
      <c r="F2085" s="11">
        <v>427.5</v>
      </c>
      <c r="G2085" s="9">
        <v>0.10879999999999999</v>
      </c>
      <c r="H2085" s="9">
        <v>0.13439999999999999</v>
      </c>
      <c r="I2085" s="9">
        <v>0.16</v>
      </c>
      <c r="J2085" s="9">
        <v>0.15672518533711799</v>
      </c>
      <c r="K2085" s="9">
        <v>0.43</v>
      </c>
      <c r="L2085" s="9">
        <v>0.43</v>
      </c>
      <c r="N2085" s="32">
        <f>IF('System Design'!$F$8=1,'Hourly Demand and Generation'!G2085*'System Design'!$F$21,IF('System Design'!$F$8=2,'Hourly Demand and Generation'!H2085*'System Design'!$F$21,IF('System Design'!$F$8=3,'Hourly Demand and Generation'!I2085*'System Design'!$F$21)))</f>
        <v>80</v>
      </c>
      <c r="O2085" s="32">
        <f>IF('System Design'!$F$8=1,'Hourly Demand and Generation'!J2085*'System Design'!$F$22,IF('System Design'!$F$8=2,'Hourly Demand and Generation'!K2085*'System Design'!$F$22,IF('System Design'!$F$8=3,'Hourly Demand and Generation'!L2085*'System Design'!$F$22)))</f>
        <v>1075</v>
      </c>
      <c r="Q2085" s="32">
        <f t="shared" si="459"/>
        <v>0</v>
      </c>
      <c r="R2085" s="32">
        <f t="shared" si="462"/>
        <v>5400</v>
      </c>
      <c r="S2085" s="32">
        <f t="shared" si="463"/>
        <v>0</v>
      </c>
      <c r="T2085" s="32">
        <f t="shared" si="464"/>
        <v>21600</v>
      </c>
      <c r="U2085" s="32">
        <f t="shared" si="465"/>
        <v>0</v>
      </c>
      <c r="V2085" s="32">
        <f t="shared" si="460"/>
        <v>727.5</v>
      </c>
      <c r="W2085" s="32">
        <f t="shared" si="466"/>
        <v>727.5</v>
      </c>
      <c r="X2085" s="32">
        <f t="shared" si="467"/>
        <v>727.5</v>
      </c>
    </row>
    <row r="2086" spans="1:24" x14ac:dyDescent="0.25">
      <c r="A2086" s="2"/>
      <c r="B2086" s="2" t="s">
        <v>4</v>
      </c>
      <c r="C2086" s="2">
        <f t="shared" si="468"/>
        <v>87</v>
      </c>
      <c r="D2086" s="2">
        <f t="shared" si="469"/>
        <v>18</v>
      </c>
      <c r="E2086" s="2">
        <f t="shared" si="461"/>
        <v>2082</v>
      </c>
      <c r="F2086" s="11">
        <v>450</v>
      </c>
      <c r="G2086" s="9">
        <v>5.1200000000000002E-2</v>
      </c>
      <c r="H2086" s="9">
        <v>0.08</v>
      </c>
      <c r="I2086" s="9">
        <v>0.10879999999999999</v>
      </c>
      <c r="J2086" s="9">
        <v>0.148888926070262</v>
      </c>
      <c r="K2086" s="9">
        <v>0.40849999999999997</v>
      </c>
      <c r="L2086" s="9">
        <v>0.40849999999999997</v>
      </c>
      <c r="N2086" s="32">
        <f>IF('System Design'!$F$8=1,'Hourly Demand and Generation'!G2086*'System Design'!$F$21,IF('System Design'!$F$8=2,'Hourly Demand and Generation'!H2086*'System Design'!$F$21,IF('System Design'!$F$8=3,'Hourly Demand and Generation'!I2086*'System Design'!$F$21)))</f>
        <v>54.4</v>
      </c>
      <c r="O2086" s="32">
        <f>IF('System Design'!$F$8=1,'Hourly Demand and Generation'!J2086*'System Design'!$F$22,IF('System Design'!$F$8=2,'Hourly Demand and Generation'!K2086*'System Design'!$F$22,IF('System Design'!$F$8=3,'Hourly Demand and Generation'!L2086*'System Design'!$F$22)))</f>
        <v>1021.2499999999999</v>
      </c>
      <c r="Q2086" s="32">
        <f t="shared" si="459"/>
        <v>0</v>
      </c>
      <c r="R2086" s="32">
        <f t="shared" si="462"/>
        <v>5400</v>
      </c>
      <c r="S2086" s="32">
        <f t="shared" si="463"/>
        <v>0</v>
      </c>
      <c r="T2086" s="32">
        <f t="shared" si="464"/>
        <v>21600</v>
      </c>
      <c r="U2086" s="32">
        <f t="shared" si="465"/>
        <v>0</v>
      </c>
      <c r="V2086" s="32">
        <f t="shared" si="460"/>
        <v>625.64999999999986</v>
      </c>
      <c r="W2086" s="32">
        <f t="shared" si="466"/>
        <v>625.64999999999986</v>
      </c>
      <c r="X2086" s="32">
        <f t="shared" si="467"/>
        <v>625.64999999999986</v>
      </c>
    </row>
    <row r="2087" spans="1:24" x14ac:dyDescent="0.25">
      <c r="A2087" s="2"/>
      <c r="B2087" s="2" t="s">
        <v>4</v>
      </c>
      <c r="C2087" s="2">
        <f t="shared" si="468"/>
        <v>87</v>
      </c>
      <c r="D2087" s="2">
        <f t="shared" si="469"/>
        <v>19</v>
      </c>
      <c r="E2087" s="2">
        <f t="shared" si="461"/>
        <v>2083</v>
      </c>
      <c r="F2087" s="11">
        <v>436.5</v>
      </c>
      <c r="G2087" s="9">
        <v>0</v>
      </c>
      <c r="H2087" s="9">
        <v>2.5600000000000001E-2</v>
      </c>
      <c r="I2087" s="9">
        <v>5.1200000000000002E-2</v>
      </c>
      <c r="J2087" s="9">
        <v>0.141052666803406</v>
      </c>
      <c r="K2087" s="9">
        <v>0.38700000000000001</v>
      </c>
      <c r="L2087" s="9">
        <v>0.38700000000000001</v>
      </c>
      <c r="N2087" s="32">
        <f>IF('System Design'!$F$8=1,'Hourly Demand and Generation'!G2087*'System Design'!$F$21,IF('System Design'!$F$8=2,'Hourly Demand and Generation'!H2087*'System Design'!$F$21,IF('System Design'!$F$8=3,'Hourly Demand and Generation'!I2087*'System Design'!$F$21)))</f>
        <v>25.6</v>
      </c>
      <c r="O2087" s="32">
        <f>IF('System Design'!$F$8=1,'Hourly Demand and Generation'!J2087*'System Design'!$F$22,IF('System Design'!$F$8=2,'Hourly Demand and Generation'!K2087*'System Design'!$F$22,IF('System Design'!$F$8=3,'Hourly Demand and Generation'!L2087*'System Design'!$F$22)))</f>
        <v>967.5</v>
      </c>
      <c r="Q2087" s="32">
        <f t="shared" si="459"/>
        <v>0</v>
      </c>
      <c r="R2087" s="32">
        <f t="shared" si="462"/>
        <v>5400</v>
      </c>
      <c r="S2087" s="32">
        <f t="shared" si="463"/>
        <v>0</v>
      </c>
      <c r="T2087" s="32">
        <f t="shared" si="464"/>
        <v>21600</v>
      </c>
      <c r="U2087" s="32">
        <f t="shared" si="465"/>
        <v>0</v>
      </c>
      <c r="V2087" s="32">
        <f t="shared" si="460"/>
        <v>556.6</v>
      </c>
      <c r="W2087" s="32">
        <f t="shared" si="466"/>
        <v>556.6</v>
      </c>
      <c r="X2087" s="32">
        <f t="shared" si="467"/>
        <v>556.6</v>
      </c>
    </row>
    <row r="2088" spans="1:24" x14ac:dyDescent="0.25">
      <c r="A2088" s="2"/>
      <c r="B2088" s="2" t="s">
        <v>4</v>
      </c>
      <c r="C2088" s="2">
        <f t="shared" si="468"/>
        <v>87</v>
      </c>
      <c r="D2088" s="2">
        <f t="shared" si="469"/>
        <v>20</v>
      </c>
      <c r="E2088" s="2">
        <f t="shared" si="461"/>
        <v>2084</v>
      </c>
      <c r="F2088" s="11">
        <v>427.5</v>
      </c>
      <c r="G2088" s="9">
        <v>0</v>
      </c>
      <c r="H2088" s="9">
        <v>0</v>
      </c>
      <c r="I2088" s="9">
        <v>0</v>
      </c>
      <c r="J2088" s="9">
        <v>0.141052666803406</v>
      </c>
      <c r="K2088" s="9">
        <v>0.38700000000000001</v>
      </c>
      <c r="L2088" s="9">
        <v>0.38700000000000001</v>
      </c>
      <c r="N2088" s="32">
        <f>IF('System Design'!$F$8=1,'Hourly Demand and Generation'!G2088*'System Design'!$F$21,IF('System Design'!$F$8=2,'Hourly Demand and Generation'!H2088*'System Design'!$F$21,IF('System Design'!$F$8=3,'Hourly Demand and Generation'!I2088*'System Design'!$F$21)))</f>
        <v>0</v>
      </c>
      <c r="O2088" s="32">
        <f>IF('System Design'!$F$8=1,'Hourly Demand and Generation'!J2088*'System Design'!$F$22,IF('System Design'!$F$8=2,'Hourly Demand and Generation'!K2088*'System Design'!$F$22,IF('System Design'!$F$8=3,'Hourly Demand and Generation'!L2088*'System Design'!$F$22)))</f>
        <v>967.5</v>
      </c>
      <c r="Q2088" s="32">
        <f t="shared" si="459"/>
        <v>0</v>
      </c>
      <c r="R2088" s="32">
        <f t="shared" si="462"/>
        <v>5400</v>
      </c>
      <c r="S2088" s="32">
        <f t="shared" si="463"/>
        <v>0</v>
      </c>
      <c r="T2088" s="32">
        <f t="shared" si="464"/>
        <v>21600</v>
      </c>
      <c r="U2088" s="32">
        <f t="shared" si="465"/>
        <v>0</v>
      </c>
      <c r="V2088" s="32">
        <f t="shared" si="460"/>
        <v>540</v>
      </c>
      <c r="W2088" s="32">
        <f t="shared" si="466"/>
        <v>540</v>
      </c>
      <c r="X2088" s="32">
        <f t="shared" si="467"/>
        <v>540</v>
      </c>
    </row>
    <row r="2089" spans="1:24" x14ac:dyDescent="0.25">
      <c r="A2089" s="2"/>
      <c r="B2089" s="2" t="s">
        <v>4</v>
      </c>
      <c r="C2089" s="2">
        <f t="shared" si="468"/>
        <v>87</v>
      </c>
      <c r="D2089" s="2">
        <f t="shared" si="469"/>
        <v>21</v>
      </c>
      <c r="E2089" s="2">
        <f t="shared" si="461"/>
        <v>2085</v>
      </c>
      <c r="F2089" s="11">
        <v>405</v>
      </c>
      <c r="G2089" s="9">
        <v>0</v>
      </c>
      <c r="H2089" s="9">
        <v>0</v>
      </c>
      <c r="I2089" s="9">
        <v>0</v>
      </c>
      <c r="J2089" s="9">
        <v>0.141052666803406</v>
      </c>
      <c r="K2089" s="9">
        <v>0.38700000000000001</v>
      </c>
      <c r="L2089" s="9">
        <v>0.38700000000000001</v>
      </c>
      <c r="N2089" s="32">
        <f>IF('System Design'!$F$8=1,'Hourly Demand and Generation'!G2089*'System Design'!$F$21,IF('System Design'!$F$8=2,'Hourly Demand and Generation'!H2089*'System Design'!$F$21,IF('System Design'!$F$8=3,'Hourly Demand and Generation'!I2089*'System Design'!$F$21)))</f>
        <v>0</v>
      </c>
      <c r="O2089" s="32">
        <f>IF('System Design'!$F$8=1,'Hourly Demand and Generation'!J2089*'System Design'!$F$22,IF('System Design'!$F$8=2,'Hourly Demand and Generation'!K2089*'System Design'!$F$22,IF('System Design'!$F$8=3,'Hourly Demand and Generation'!L2089*'System Design'!$F$22)))</f>
        <v>967.5</v>
      </c>
      <c r="Q2089" s="32">
        <f t="shared" si="459"/>
        <v>0</v>
      </c>
      <c r="R2089" s="32">
        <f t="shared" si="462"/>
        <v>5400</v>
      </c>
      <c r="S2089" s="32">
        <f t="shared" si="463"/>
        <v>0</v>
      </c>
      <c r="T2089" s="32">
        <f t="shared" si="464"/>
        <v>21600</v>
      </c>
      <c r="U2089" s="32">
        <f t="shared" si="465"/>
        <v>0</v>
      </c>
      <c r="V2089" s="32">
        <f t="shared" si="460"/>
        <v>562.5</v>
      </c>
      <c r="W2089" s="32">
        <f t="shared" si="466"/>
        <v>562.5</v>
      </c>
      <c r="X2089" s="32">
        <f t="shared" si="467"/>
        <v>562.5</v>
      </c>
    </row>
    <row r="2090" spans="1:24" x14ac:dyDescent="0.25">
      <c r="A2090" s="2"/>
      <c r="B2090" s="2" t="s">
        <v>4</v>
      </c>
      <c r="C2090" s="2">
        <f t="shared" si="468"/>
        <v>87</v>
      </c>
      <c r="D2090" s="2">
        <f t="shared" si="469"/>
        <v>22</v>
      </c>
      <c r="E2090" s="2">
        <f t="shared" si="461"/>
        <v>2086</v>
      </c>
      <c r="F2090" s="11">
        <v>382.5</v>
      </c>
      <c r="G2090" s="9">
        <v>0</v>
      </c>
      <c r="H2090" s="9">
        <v>0</v>
      </c>
      <c r="I2090" s="9">
        <v>0</v>
      </c>
      <c r="J2090" s="9">
        <v>0.148888926070262</v>
      </c>
      <c r="K2090" s="9">
        <v>0.40849999999999997</v>
      </c>
      <c r="L2090" s="9">
        <v>0.40849999999999997</v>
      </c>
      <c r="N2090" s="32">
        <f>IF('System Design'!$F$8=1,'Hourly Demand and Generation'!G2090*'System Design'!$F$21,IF('System Design'!$F$8=2,'Hourly Demand and Generation'!H2090*'System Design'!$F$21,IF('System Design'!$F$8=3,'Hourly Demand and Generation'!I2090*'System Design'!$F$21)))</f>
        <v>0</v>
      </c>
      <c r="O2090" s="32">
        <f>IF('System Design'!$F$8=1,'Hourly Demand and Generation'!J2090*'System Design'!$F$22,IF('System Design'!$F$8=2,'Hourly Demand and Generation'!K2090*'System Design'!$F$22,IF('System Design'!$F$8=3,'Hourly Demand and Generation'!L2090*'System Design'!$F$22)))</f>
        <v>1021.2499999999999</v>
      </c>
      <c r="Q2090" s="32">
        <f t="shared" si="459"/>
        <v>0</v>
      </c>
      <c r="R2090" s="32">
        <f t="shared" si="462"/>
        <v>5400</v>
      </c>
      <c r="S2090" s="32">
        <f t="shared" si="463"/>
        <v>0</v>
      </c>
      <c r="T2090" s="32">
        <f t="shared" si="464"/>
        <v>21600</v>
      </c>
      <c r="U2090" s="32">
        <f t="shared" si="465"/>
        <v>0</v>
      </c>
      <c r="V2090" s="32">
        <f t="shared" si="460"/>
        <v>638.74999999999989</v>
      </c>
      <c r="W2090" s="32">
        <f t="shared" si="466"/>
        <v>638.74999999999989</v>
      </c>
      <c r="X2090" s="32">
        <f t="shared" si="467"/>
        <v>638.74999999999989</v>
      </c>
    </row>
    <row r="2091" spans="1:24" x14ac:dyDescent="0.25">
      <c r="A2091" s="2"/>
      <c r="B2091" s="2" t="s">
        <v>4</v>
      </c>
      <c r="C2091" s="2">
        <f t="shared" si="468"/>
        <v>87</v>
      </c>
      <c r="D2091" s="2">
        <f t="shared" si="469"/>
        <v>23</v>
      </c>
      <c r="E2091" s="2">
        <f t="shared" si="461"/>
        <v>2087</v>
      </c>
      <c r="F2091" s="11">
        <v>360</v>
      </c>
      <c r="G2091" s="9">
        <v>0</v>
      </c>
      <c r="H2091" s="9">
        <v>0</v>
      </c>
      <c r="I2091" s="9">
        <v>0</v>
      </c>
      <c r="J2091" s="9">
        <v>0.12538014826969399</v>
      </c>
      <c r="K2091" s="9">
        <v>0.34399999999999997</v>
      </c>
      <c r="L2091" s="9">
        <v>0.34399999999999997</v>
      </c>
      <c r="N2091" s="32">
        <f>IF('System Design'!$F$8=1,'Hourly Demand and Generation'!G2091*'System Design'!$F$21,IF('System Design'!$F$8=2,'Hourly Demand and Generation'!H2091*'System Design'!$F$21,IF('System Design'!$F$8=3,'Hourly Demand and Generation'!I2091*'System Design'!$F$21)))</f>
        <v>0</v>
      </c>
      <c r="O2091" s="32">
        <f>IF('System Design'!$F$8=1,'Hourly Demand and Generation'!J2091*'System Design'!$F$22,IF('System Design'!$F$8=2,'Hourly Demand and Generation'!K2091*'System Design'!$F$22,IF('System Design'!$F$8=3,'Hourly Demand and Generation'!L2091*'System Design'!$F$22)))</f>
        <v>859.99999999999989</v>
      </c>
      <c r="Q2091" s="32">
        <f t="shared" si="459"/>
        <v>0</v>
      </c>
      <c r="R2091" s="32">
        <f t="shared" si="462"/>
        <v>5400</v>
      </c>
      <c r="S2091" s="32">
        <f t="shared" si="463"/>
        <v>0</v>
      </c>
      <c r="T2091" s="32">
        <f t="shared" si="464"/>
        <v>21600</v>
      </c>
      <c r="U2091" s="32">
        <f t="shared" si="465"/>
        <v>0</v>
      </c>
      <c r="V2091" s="32">
        <f t="shared" si="460"/>
        <v>499.99999999999989</v>
      </c>
      <c r="W2091" s="32">
        <f t="shared" si="466"/>
        <v>499.99999999999989</v>
      </c>
      <c r="X2091" s="32">
        <f t="shared" si="467"/>
        <v>499.99999999999989</v>
      </c>
    </row>
    <row r="2092" spans="1:24" x14ac:dyDescent="0.25">
      <c r="A2092" s="2"/>
      <c r="B2092" s="2" t="s">
        <v>4</v>
      </c>
      <c r="C2092" s="2">
        <f t="shared" si="468"/>
        <v>87</v>
      </c>
      <c r="D2092" s="2">
        <f t="shared" si="469"/>
        <v>24</v>
      </c>
      <c r="E2092" s="2">
        <f t="shared" si="461"/>
        <v>2088</v>
      </c>
      <c r="F2092" s="11">
        <v>315</v>
      </c>
      <c r="G2092" s="9">
        <v>0</v>
      </c>
      <c r="H2092" s="9">
        <v>0</v>
      </c>
      <c r="I2092" s="9">
        <v>0</v>
      </c>
      <c r="J2092" s="9">
        <v>0.12538014826969399</v>
      </c>
      <c r="K2092" s="9">
        <v>0.34399999999999997</v>
      </c>
      <c r="L2092" s="9">
        <v>0.34399999999999997</v>
      </c>
      <c r="N2092" s="32">
        <f>IF('System Design'!$F$8=1,'Hourly Demand and Generation'!G2092*'System Design'!$F$21,IF('System Design'!$F$8=2,'Hourly Demand and Generation'!H2092*'System Design'!$F$21,IF('System Design'!$F$8=3,'Hourly Demand and Generation'!I2092*'System Design'!$F$21)))</f>
        <v>0</v>
      </c>
      <c r="O2092" s="32">
        <f>IF('System Design'!$F$8=1,'Hourly Demand and Generation'!J2092*'System Design'!$F$22,IF('System Design'!$F$8=2,'Hourly Demand and Generation'!K2092*'System Design'!$F$22,IF('System Design'!$F$8=3,'Hourly Demand and Generation'!L2092*'System Design'!$F$22)))</f>
        <v>859.99999999999989</v>
      </c>
      <c r="Q2092" s="32">
        <f t="shared" si="459"/>
        <v>0</v>
      </c>
      <c r="R2092" s="32">
        <f t="shared" si="462"/>
        <v>5400</v>
      </c>
      <c r="S2092" s="32">
        <f t="shared" si="463"/>
        <v>0</v>
      </c>
      <c r="T2092" s="32">
        <f t="shared" si="464"/>
        <v>21600</v>
      </c>
      <c r="U2092" s="32">
        <f t="shared" si="465"/>
        <v>0</v>
      </c>
      <c r="V2092" s="32">
        <f t="shared" si="460"/>
        <v>544.99999999999989</v>
      </c>
      <c r="W2092" s="32">
        <f t="shared" si="466"/>
        <v>544.99999999999989</v>
      </c>
      <c r="X2092" s="32">
        <f t="shared" si="467"/>
        <v>544.99999999999989</v>
      </c>
    </row>
    <row r="2093" spans="1:24" x14ac:dyDescent="0.25">
      <c r="A2093" s="2"/>
      <c r="B2093" s="2" t="s">
        <v>4</v>
      </c>
      <c r="C2093" s="2">
        <f>C2092+1</f>
        <v>88</v>
      </c>
      <c r="D2093" s="2">
        <v>1</v>
      </c>
      <c r="E2093" s="2">
        <f t="shared" si="461"/>
        <v>2089</v>
      </c>
      <c r="F2093" s="11">
        <v>270</v>
      </c>
      <c r="G2093" s="9">
        <v>0</v>
      </c>
      <c r="H2093" s="9">
        <v>0</v>
      </c>
      <c r="I2093" s="9">
        <v>0</v>
      </c>
      <c r="J2093" s="9">
        <v>0.161576013623521</v>
      </c>
      <c r="K2093" s="9">
        <v>0.43</v>
      </c>
      <c r="L2093" s="9">
        <v>0.43</v>
      </c>
      <c r="N2093" s="32">
        <f>IF('System Design'!$F$8=1,'Hourly Demand and Generation'!G2093*'System Design'!$F$21,IF('System Design'!$F$8=2,'Hourly Demand and Generation'!H2093*'System Design'!$F$21,IF('System Design'!$F$8=3,'Hourly Demand and Generation'!I2093*'System Design'!$F$21)))</f>
        <v>0</v>
      </c>
      <c r="O2093" s="32">
        <f>IF('System Design'!$F$8=1,'Hourly Demand and Generation'!J2093*'System Design'!$F$22,IF('System Design'!$F$8=2,'Hourly Demand and Generation'!K2093*'System Design'!$F$22,IF('System Design'!$F$8=3,'Hourly Demand and Generation'!L2093*'System Design'!$F$22)))</f>
        <v>1075</v>
      </c>
      <c r="Q2093" s="32">
        <f t="shared" si="459"/>
        <v>0</v>
      </c>
      <c r="R2093" s="32">
        <f t="shared" si="462"/>
        <v>5400</v>
      </c>
      <c r="S2093" s="32">
        <f t="shared" si="463"/>
        <v>0</v>
      </c>
      <c r="T2093" s="32">
        <f t="shared" si="464"/>
        <v>21600</v>
      </c>
      <c r="U2093" s="32">
        <f t="shared" si="465"/>
        <v>0</v>
      </c>
      <c r="V2093" s="32">
        <f t="shared" si="460"/>
        <v>805</v>
      </c>
      <c r="W2093" s="32">
        <f t="shared" si="466"/>
        <v>805</v>
      </c>
      <c r="X2093" s="32">
        <f t="shared" si="467"/>
        <v>805</v>
      </c>
    </row>
    <row r="2094" spans="1:24" x14ac:dyDescent="0.25">
      <c r="A2094" s="2"/>
      <c r="B2094" s="2" t="s">
        <v>4</v>
      </c>
      <c r="C2094" s="2">
        <f>C2093</f>
        <v>88</v>
      </c>
      <c r="D2094" s="2">
        <f>D2093+1</f>
        <v>2</v>
      </c>
      <c r="E2094" s="2">
        <f t="shared" si="461"/>
        <v>2090</v>
      </c>
      <c r="F2094" s="11">
        <v>247.5</v>
      </c>
      <c r="G2094" s="9">
        <v>0</v>
      </c>
      <c r="H2094" s="9">
        <v>0</v>
      </c>
      <c r="I2094" s="9">
        <v>0</v>
      </c>
      <c r="J2094" s="9">
        <v>0.145418412261169</v>
      </c>
      <c r="K2094" s="9">
        <v>0.38700000000000001</v>
      </c>
      <c r="L2094" s="9">
        <v>0.38700000000000001</v>
      </c>
      <c r="N2094" s="32">
        <f>IF('System Design'!$F$8=1,'Hourly Demand and Generation'!G2094*'System Design'!$F$21,IF('System Design'!$F$8=2,'Hourly Demand and Generation'!H2094*'System Design'!$F$21,IF('System Design'!$F$8=3,'Hourly Demand and Generation'!I2094*'System Design'!$F$21)))</f>
        <v>0</v>
      </c>
      <c r="O2094" s="32">
        <f>IF('System Design'!$F$8=1,'Hourly Demand and Generation'!J2094*'System Design'!$F$22,IF('System Design'!$F$8=2,'Hourly Demand and Generation'!K2094*'System Design'!$F$22,IF('System Design'!$F$8=3,'Hourly Demand and Generation'!L2094*'System Design'!$F$22)))</f>
        <v>967.5</v>
      </c>
      <c r="Q2094" s="32">
        <f t="shared" si="459"/>
        <v>0</v>
      </c>
      <c r="R2094" s="32">
        <f t="shared" si="462"/>
        <v>5400</v>
      </c>
      <c r="S2094" s="32">
        <f t="shared" si="463"/>
        <v>0</v>
      </c>
      <c r="T2094" s="32">
        <f t="shared" si="464"/>
        <v>21600</v>
      </c>
      <c r="U2094" s="32">
        <f t="shared" si="465"/>
        <v>0</v>
      </c>
      <c r="V2094" s="32">
        <f t="shared" si="460"/>
        <v>720</v>
      </c>
      <c r="W2094" s="32">
        <f t="shared" si="466"/>
        <v>720</v>
      </c>
      <c r="X2094" s="32">
        <f t="shared" si="467"/>
        <v>720</v>
      </c>
    </row>
    <row r="2095" spans="1:24" x14ac:dyDescent="0.25">
      <c r="A2095" s="2"/>
      <c r="B2095" s="2" t="s">
        <v>4</v>
      </c>
      <c r="C2095" s="2">
        <f t="shared" ref="C2095:C2116" si="470">C2094</f>
        <v>88</v>
      </c>
      <c r="D2095" s="2">
        <f t="shared" ref="D2095:D2116" si="471">D2094+1</f>
        <v>3</v>
      </c>
      <c r="E2095" s="2">
        <f t="shared" si="461"/>
        <v>2091</v>
      </c>
      <c r="F2095" s="11">
        <v>225</v>
      </c>
      <c r="G2095" s="9">
        <v>0</v>
      </c>
      <c r="H2095" s="9">
        <v>0</v>
      </c>
      <c r="I2095" s="9">
        <v>0</v>
      </c>
      <c r="J2095" s="9">
        <v>0.145418412261169</v>
      </c>
      <c r="K2095" s="9">
        <v>0.38700000000000001</v>
      </c>
      <c r="L2095" s="9">
        <v>0.38700000000000001</v>
      </c>
      <c r="N2095" s="32">
        <f>IF('System Design'!$F$8=1,'Hourly Demand and Generation'!G2095*'System Design'!$F$21,IF('System Design'!$F$8=2,'Hourly Demand and Generation'!H2095*'System Design'!$F$21,IF('System Design'!$F$8=3,'Hourly Demand and Generation'!I2095*'System Design'!$F$21)))</f>
        <v>0</v>
      </c>
      <c r="O2095" s="32">
        <f>IF('System Design'!$F$8=1,'Hourly Demand and Generation'!J2095*'System Design'!$F$22,IF('System Design'!$F$8=2,'Hourly Demand and Generation'!K2095*'System Design'!$F$22,IF('System Design'!$F$8=3,'Hourly Demand and Generation'!L2095*'System Design'!$F$22)))</f>
        <v>967.5</v>
      </c>
      <c r="Q2095" s="32">
        <f t="shared" si="459"/>
        <v>0</v>
      </c>
      <c r="R2095" s="32">
        <f t="shared" si="462"/>
        <v>5400</v>
      </c>
      <c r="S2095" s="32">
        <f t="shared" si="463"/>
        <v>0</v>
      </c>
      <c r="T2095" s="32">
        <f t="shared" si="464"/>
        <v>21600</v>
      </c>
      <c r="U2095" s="32">
        <f t="shared" si="465"/>
        <v>0</v>
      </c>
      <c r="V2095" s="32">
        <f t="shared" si="460"/>
        <v>742.5</v>
      </c>
      <c r="W2095" s="32">
        <f t="shared" si="466"/>
        <v>742.5</v>
      </c>
      <c r="X2095" s="32">
        <f t="shared" si="467"/>
        <v>742.5</v>
      </c>
    </row>
    <row r="2096" spans="1:24" x14ac:dyDescent="0.25">
      <c r="A2096" s="2"/>
      <c r="B2096" s="2" t="s">
        <v>4</v>
      </c>
      <c r="C2096" s="2">
        <f t="shared" si="470"/>
        <v>88</v>
      </c>
      <c r="D2096" s="2">
        <f t="shared" si="471"/>
        <v>4</v>
      </c>
      <c r="E2096" s="2">
        <f t="shared" si="461"/>
        <v>2092</v>
      </c>
      <c r="F2096" s="11">
        <v>270</v>
      </c>
      <c r="G2096" s="9">
        <v>0</v>
      </c>
      <c r="H2096" s="9">
        <v>0</v>
      </c>
      <c r="I2096" s="9">
        <v>0</v>
      </c>
      <c r="J2096" s="9">
        <v>0.161576013623521</v>
      </c>
      <c r="K2096" s="9">
        <v>0.43</v>
      </c>
      <c r="L2096" s="9">
        <v>0.43</v>
      </c>
      <c r="N2096" s="32">
        <f>IF('System Design'!$F$8=1,'Hourly Demand and Generation'!G2096*'System Design'!$F$21,IF('System Design'!$F$8=2,'Hourly Demand and Generation'!H2096*'System Design'!$F$21,IF('System Design'!$F$8=3,'Hourly Demand and Generation'!I2096*'System Design'!$F$21)))</f>
        <v>0</v>
      </c>
      <c r="O2096" s="32">
        <f>IF('System Design'!$F$8=1,'Hourly Demand and Generation'!J2096*'System Design'!$F$22,IF('System Design'!$F$8=2,'Hourly Demand and Generation'!K2096*'System Design'!$F$22,IF('System Design'!$F$8=3,'Hourly Demand and Generation'!L2096*'System Design'!$F$22)))</f>
        <v>1075</v>
      </c>
      <c r="Q2096" s="32">
        <f t="shared" si="459"/>
        <v>0</v>
      </c>
      <c r="R2096" s="32">
        <f t="shared" si="462"/>
        <v>5400</v>
      </c>
      <c r="S2096" s="32">
        <f t="shared" si="463"/>
        <v>0</v>
      </c>
      <c r="T2096" s="32">
        <f t="shared" si="464"/>
        <v>21600</v>
      </c>
      <c r="U2096" s="32">
        <f t="shared" si="465"/>
        <v>0</v>
      </c>
      <c r="V2096" s="32">
        <f t="shared" si="460"/>
        <v>805</v>
      </c>
      <c r="W2096" s="32">
        <f t="shared" si="466"/>
        <v>805</v>
      </c>
      <c r="X2096" s="32">
        <f t="shared" si="467"/>
        <v>805</v>
      </c>
    </row>
    <row r="2097" spans="1:24" x14ac:dyDescent="0.25">
      <c r="A2097" s="2"/>
      <c r="B2097" s="2" t="s">
        <v>4</v>
      </c>
      <c r="C2097" s="2">
        <f t="shared" si="470"/>
        <v>88</v>
      </c>
      <c r="D2097" s="2">
        <f t="shared" si="471"/>
        <v>5</v>
      </c>
      <c r="E2097" s="2">
        <f t="shared" si="461"/>
        <v>2093</v>
      </c>
      <c r="F2097" s="11">
        <v>292.5</v>
      </c>
      <c r="G2097" s="9">
        <v>0</v>
      </c>
      <c r="H2097" s="9">
        <v>2.5600000000000001E-2</v>
      </c>
      <c r="I2097" s="9">
        <v>5.1200000000000002E-2</v>
      </c>
      <c r="J2097" s="9">
        <v>0.129260810898817</v>
      </c>
      <c r="K2097" s="9">
        <v>0.34399999999999997</v>
      </c>
      <c r="L2097" s="9">
        <v>0.34399999999999997</v>
      </c>
      <c r="N2097" s="32">
        <f>IF('System Design'!$F$8=1,'Hourly Demand and Generation'!G2097*'System Design'!$F$21,IF('System Design'!$F$8=2,'Hourly Demand and Generation'!H2097*'System Design'!$F$21,IF('System Design'!$F$8=3,'Hourly Demand and Generation'!I2097*'System Design'!$F$21)))</f>
        <v>25.6</v>
      </c>
      <c r="O2097" s="32">
        <f>IF('System Design'!$F$8=1,'Hourly Demand and Generation'!J2097*'System Design'!$F$22,IF('System Design'!$F$8=2,'Hourly Demand and Generation'!K2097*'System Design'!$F$22,IF('System Design'!$F$8=3,'Hourly Demand and Generation'!L2097*'System Design'!$F$22)))</f>
        <v>859.99999999999989</v>
      </c>
      <c r="Q2097" s="32">
        <f t="shared" si="459"/>
        <v>0</v>
      </c>
      <c r="R2097" s="32">
        <f t="shared" si="462"/>
        <v>5400</v>
      </c>
      <c r="S2097" s="32">
        <f t="shared" si="463"/>
        <v>0</v>
      </c>
      <c r="T2097" s="32">
        <f t="shared" si="464"/>
        <v>21600</v>
      </c>
      <c r="U2097" s="32">
        <f t="shared" si="465"/>
        <v>0</v>
      </c>
      <c r="V2097" s="32">
        <f t="shared" si="460"/>
        <v>593.09999999999991</v>
      </c>
      <c r="W2097" s="32">
        <f t="shared" si="466"/>
        <v>593.09999999999991</v>
      </c>
      <c r="X2097" s="32">
        <f t="shared" si="467"/>
        <v>593.09999999999991</v>
      </c>
    </row>
    <row r="2098" spans="1:24" x14ac:dyDescent="0.25">
      <c r="A2098" s="2"/>
      <c r="B2098" s="2" t="s">
        <v>4</v>
      </c>
      <c r="C2098" s="2">
        <f t="shared" si="470"/>
        <v>88</v>
      </c>
      <c r="D2098" s="2">
        <f t="shared" si="471"/>
        <v>6</v>
      </c>
      <c r="E2098" s="2">
        <f t="shared" si="461"/>
        <v>2094</v>
      </c>
      <c r="F2098" s="11">
        <v>315</v>
      </c>
      <c r="G2098" s="9">
        <v>5.1200000000000002E-2</v>
      </c>
      <c r="H2098" s="9">
        <v>0.08</v>
      </c>
      <c r="I2098" s="9">
        <v>0.10879999999999999</v>
      </c>
      <c r="J2098" s="9">
        <v>0.129260810898817</v>
      </c>
      <c r="K2098" s="9">
        <v>0.34399999999999997</v>
      </c>
      <c r="L2098" s="9">
        <v>0.34399999999999997</v>
      </c>
      <c r="N2098" s="32">
        <f>IF('System Design'!$F$8=1,'Hourly Demand and Generation'!G2098*'System Design'!$F$21,IF('System Design'!$F$8=2,'Hourly Demand and Generation'!H2098*'System Design'!$F$21,IF('System Design'!$F$8=3,'Hourly Demand and Generation'!I2098*'System Design'!$F$21)))</f>
        <v>54.4</v>
      </c>
      <c r="O2098" s="32">
        <f>IF('System Design'!$F$8=1,'Hourly Demand and Generation'!J2098*'System Design'!$F$22,IF('System Design'!$F$8=2,'Hourly Demand and Generation'!K2098*'System Design'!$F$22,IF('System Design'!$F$8=3,'Hourly Demand and Generation'!L2098*'System Design'!$F$22)))</f>
        <v>859.99999999999989</v>
      </c>
      <c r="Q2098" s="32">
        <f t="shared" si="459"/>
        <v>0</v>
      </c>
      <c r="R2098" s="32">
        <f t="shared" si="462"/>
        <v>5400</v>
      </c>
      <c r="S2098" s="32">
        <f t="shared" si="463"/>
        <v>0</v>
      </c>
      <c r="T2098" s="32">
        <f t="shared" si="464"/>
        <v>21600</v>
      </c>
      <c r="U2098" s="32">
        <f t="shared" si="465"/>
        <v>0</v>
      </c>
      <c r="V2098" s="32">
        <f t="shared" si="460"/>
        <v>599.39999999999986</v>
      </c>
      <c r="W2098" s="32">
        <f t="shared" si="466"/>
        <v>599.39999999999986</v>
      </c>
      <c r="X2098" s="32">
        <f t="shared" si="467"/>
        <v>599.39999999999986</v>
      </c>
    </row>
    <row r="2099" spans="1:24" x14ac:dyDescent="0.25">
      <c r="A2099" s="2"/>
      <c r="B2099" s="2" t="s">
        <v>4</v>
      </c>
      <c r="C2099" s="2">
        <f t="shared" si="470"/>
        <v>88</v>
      </c>
      <c r="D2099" s="2">
        <f t="shared" si="471"/>
        <v>7</v>
      </c>
      <c r="E2099" s="2">
        <f t="shared" si="461"/>
        <v>2095</v>
      </c>
      <c r="F2099" s="11">
        <v>337.5</v>
      </c>
      <c r="G2099" s="9">
        <v>0.10879999999999999</v>
      </c>
      <c r="H2099" s="9">
        <v>0.13439999999999999</v>
      </c>
      <c r="I2099" s="9">
        <v>0.16</v>
      </c>
      <c r="J2099" s="9">
        <v>0.145418412261169</v>
      </c>
      <c r="K2099" s="9">
        <v>0.38700000000000001</v>
      </c>
      <c r="L2099" s="9">
        <v>0.38700000000000001</v>
      </c>
      <c r="N2099" s="32">
        <f>IF('System Design'!$F$8=1,'Hourly Demand and Generation'!G2099*'System Design'!$F$21,IF('System Design'!$F$8=2,'Hourly Demand and Generation'!H2099*'System Design'!$F$21,IF('System Design'!$F$8=3,'Hourly Demand and Generation'!I2099*'System Design'!$F$21)))</f>
        <v>80</v>
      </c>
      <c r="O2099" s="32">
        <f>IF('System Design'!$F$8=1,'Hourly Demand and Generation'!J2099*'System Design'!$F$22,IF('System Design'!$F$8=2,'Hourly Demand and Generation'!K2099*'System Design'!$F$22,IF('System Design'!$F$8=3,'Hourly Demand and Generation'!L2099*'System Design'!$F$22)))</f>
        <v>967.5</v>
      </c>
      <c r="Q2099" s="32">
        <f t="shared" si="459"/>
        <v>0</v>
      </c>
      <c r="R2099" s="32">
        <f t="shared" si="462"/>
        <v>5400</v>
      </c>
      <c r="S2099" s="32">
        <f t="shared" si="463"/>
        <v>0</v>
      </c>
      <c r="T2099" s="32">
        <f t="shared" si="464"/>
        <v>21600</v>
      </c>
      <c r="U2099" s="32">
        <f t="shared" si="465"/>
        <v>0</v>
      </c>
      <c r="V2099" s="32">
        <f t="shared" si="460"/>
        <v>710</v>
      </c>
      <c r="W2099" s="32">
        <f t="shared" si="466"/>
        <v>710</v>
      </c>
      <c r="X2099" s="32">
        <f t="shared" si="467"/>
        <v>710</v>
      </c>
    </row>
    <row r="2100" spans="1:24" x14ac:dyDescent="0.25">
      <c r="A2100" s="2"/>
      <c r="B2100" s="2" t="s">
        <v>4</v>
      </c>
      <c r="C2100" s="2">
        <f t="shared" si="470"/>
        <v>88</v>
      </c>
      <c r="D2100" s="2">
        <f t="shared" si="471"/>
        <v>8</v>
      </c>
      <c r="E2100" s="2">
        <f t="shared" si="461"/>
        <v>2096</v>
      </c>
      <c r="F2100" s="11">
        <v>360</v>
      </c>
      <c r="G2100" s="9">
        <v>0.2112</v>
      </c>
      <c r="H2100" s="9">
        <v>0.24</v>
      </c>
      <c r="I2100" s="9">
        <v>0.26879999999999998</v>
      </c>
      <c r="J2100" s="9">
        <v>0.145418412261169</v>
      </c>
      <c r="K2100" s="9">
        <v>0.38700000000000001</v>
      </c>
      <c r="L2100" s="9">
        <v>0.38700000000000001</v>
      </c>
      <c r="N2100" s="32">
        <f>IF('System Design'!$F$8=1,'Hourly Demand and Generation'!G2100*'System Design'!$F$21,IF('System Design'!$F$8=2,'Hourly Demand and Generation'!H2100*'System Design'!$F$21,IF('System Design'!$F$8=3,'Hourly Demand and Generation'!I2100*'System Design'!$F$21)))</f>
        <v>134.4</v>
      </c>
      <c r="O2100" s="32">
        <f>IF('System Design'!$F$8=1,'Hourly Demand and Generation'!J2100*'System Design'!$F$22,IF('System Design'!$F$8=2,'Hourly Demand and Generation'!K2100*'System Design'!$F$22,IF('System Design'!$F$8=3,'Hourly Demand and Generation'!L2100*'System Design'!$F$22)))</f>
        <v>967.5</v>
      </c>
      <c r="Q2100" s="32">
        <f t="shared" si="459"/>
        <v>0</v>
      </c>
      <c r="R2100" s="32">
        <f t="shared" si="462"/>
        <v>5400</v>
      </c>
      <c r="S2100" s="32">
        <f t="shared" si="463"/>
        <v>0</v>
      </c>
      <c r="T2100" s="32">
        <f t="shared" si="464"/>
        <v>21600</v>
      </c>
      <c r="U2100" s="32">
        <f t="shared" si="465"/>
        <v>0</v>
      </c>
      <c r="V2100" s="32">
        <f t="shared" si="460"/>
        <v>741.90000000000009</v>
      </c>
      <c r="W2100" s="32">
        <f t="shared" si="466"/>
        <v>741.90000000000009</v>
      </c>
      <c r="X2100" s="32">
        <f t="shared" si="467"/>
        <v>741.90000000000009</v>
      </c>
    </row>
    <row r="2101" spans="1:24" x14ac:dyDescent="0.25">
      <c r="A2101" s="2"/>
      <c r="B2101" s="2" t="s">
        <v>4</v>
      </c>
      <c r="C2101" s="2">
        <f t="shared" si="470"/>
        <v>88</v>
      </c>
      <c r="D2101" s="2">
        <f t="shared" si="471"/>
        <v>9</v>
      </c>
      <c r="E2101" s="2">
        <f t="shared" si="461"/>
        <v>2097</v>
      </c>
      <c r="F2101" s="11">
        <v>360</v>
      </c>
      <c r="G2101" s="9">
        <v>0.32</v>
      </c>
      <c r="H2101" s="9">
        <v>0.34560000000000002</v>
      </c>
      <c r="I2101" s="9">
        <v>0.37119999999999997</v>
      </c>
      <c r="J2101" s="9">
        <v>0.129260810898817</v>
      </c>
      <c r="K2101" s="9">
        <v>0.34399999999999997</v>
      </c>
      <c r="L2101" s="9">
        <v>0.34399999999999997</v>
      </c>
      <c r="N2101" s="32">
        <f>IF('System Design'!$F$8=1,'Hourly Demand and Generation'!G2101*'System Design'!$F$21,IF('System Design'!$F$8=2,'Hourly Demand and Generation'!H2101*'System Design'!$F$21,IF('System Design'!$F$8=3,'Hourly Demand and Generation'!I2101*'System Design'!$F$21)))</f>
        <v>185.6</v>
      </c>
      <c r="O2101" s="32">
        <f>IF('System Design'!$F$8=1,'Hourly Demand and Generation'!J2101*'System Design'!$F$22,IF('System Design'!$F$8=2,'Hourly Demand and Generation'!K2101*'System Design'!$F$22,IF('System Design'!$F$8=3,'Hourly Demand and Generation'!L2101*'System Design'!$F$22)))</f>
        <v>859.99999999999989</v>
      </c>
      <c r="Q2101" s="32">
        <f t="shared" si="459"/>
        <v>0</v>
      </c>
      <c r="R2101" s="32">
        <f t="shared" si="462"/>
        <v>5400</v>
      </c>
      <c r="S2101" s="32">
        <f t="shared" si="463"/>
        <v>0</v>
      </c>
      <c r="T2101" s="32">
        <f t="shared" si="464"/>
        <v>21600</v>
      </c>
      <c r="U2101" s="32">
        <f t="shared" si="465"/>
        <v>0</v>
      </c>
      <c r="V2101" s="32">
        <f t="shared" si="460"/>
        <v>685.59999999999991</v>
      </c>
      <c r="W2101" s="32">
        <f t="shared" si="466"/>
        <v>685.59999999999991</v>
      </c>
      <c r="X2101" s="32">
        <f t="shared" si="467"/>
        <v>685.59999999999991</v>
      </c>
    </row>
    <row r="2102" spans="1:24" x14ac:dyDescent="0.25">
      <c r="A2102" s="2"/>
      <c r="B2102" s="2" t="s">
        <v>4</v>
      </c>
      <c r="C2102" s="2">
        <f t="shared" si="470"/>
        <v>88</v>
      </c>
      <c r="D2102" s="2">
        <f t="shared" si="471"/>
        <v>10</v>
      </c>
      <c r="E2102" s="2">
        <f t="shared" si="461"/>
        <v>2098</v>
      </c>
      <c r="F2102" s="11">
        <v>351</v>
      </c>
      <c r="G2102" s="9">
        <v>0.42880000000000001</v>
      </c>
      <c r="H2102" s="9">
        <v>0.45440000000000003</v>
      </c>
      <c r="I2102" s="9">
        <v>0.48</v>
      </c>
      <c r="J2102" s="9">
        <v>0.145418412261169</v>
      </c>
      <c r="K2102" s="9">
        <v>0.38700000000000001</v>
      </c>
      <c r="L2102" s="9">
        <v>0.38700000000000001</v>
      </c>
      <c r="N2102" s="32">
        <f>IF('System Design'!$F$8=1,'Hourly Demand and Generation'!G2102*'System Design'!$F$21,IF('System Design'!$F$8=2,'Hourly Demand and Generation'!H2102*'System Design'!$F$21,IF('System Design'!$F$8=3,'Hourly Demand and Generation'!I2102*'System Design'!$F$21)))</f>
        <v>240</v>
      </c>
      <c r="O2102" s="32">
        <f>IF('System Design'!$F$8=1,'Hourly Demand and Generation'!J2102*'System Design'!$F$22,IF('System Design'!$F$8=2,'Hourly Demand and Generation'!K2102*'System Design'!$F$22,IF('System Design'!$F$8=3,'Hourly Demand and Generation'!L2102*'System Design'!$F$22)))</f>
        <v>967.5</v>
      </c>
      <c r="Q2102" s="32">
        <f t="shared" si="459"/>
        <v>0</v>
      </c>
      <c r="R2102" s="32">
        <f t="shared" si="462"/>
        <v>5400</v>
      </c>
      <c r="S2102" s="32">
        <f t="shared" si="463"/>
        <v>0</v>
      </c>
      <c r="T2102" s="32">
        <f t="shared" si="464"/>
        <v>21600</v>
      </c>
      <c r="U2102" s="32">
        <f t="shared" si="465"/>
        <v>0</v>
      </c>
      <c r="V2102" s="32">
        <f t="shared" si="460"/>
        <v>856.5</v>
      </c>
      <c r="W2102" s="32">
        <f t="shared" si="466"/>
        <v>856.5</v>
      </c>
      <c r="X2102" s="32">
        <f t="shared" si="467"/>
        <v>856.5</v>
      </c>
    </row>
    <row r="2103" spans="1:24" x14ac:dyDescent="0.25">
      <c r="A2103" s="2"/>
      <c r="B2103" s="2" t="s">
        <v>4</v>
      </c>
      <c r="C2103" s="2">
        <f t="shared" si="470"/>
        <v>88</v>
      </c>
      <c r="D2103" s="2">
        <f t="shared" si="471"/>
        <v>11</v>
      </c>
      <c r="E2103" s="2">
        <f t="shared" si="461"/>
        <v>2099</v>
      </c>
      <c r="F2103" s="11">
        <v>346.5</v>
      </c>
      <c r="G2103" s="9">
        <v>0.53120000000000001</v>
      </c>
      <c r="H2103" s="9">
        <v>0.56000000000000005</v>
      </c>
      <c r="I2103" s="9">
        <v>0.58879999999999999</v>
      </c>
      <c r="J2103" s="9">
        <v>0.129260810898817</v>
      </c>
      <c r="K2103" s="9">
        <v>0.34399999999999997</v>
      </c>
      <c r="L2103" s="9">
        <v>0.34399999999999997</v>
      </c>
      <c r="N2103" s="32">
        <f>IF('System Design'!$F$8=1,'Hourly Demand and Generation'!G2103*'System Design'!$F$21,IF('System Design'!$F$8=2,'Hourly Demand and Generation'!H2103*'System Design'!$F$21,IF('System Design'!$F$8=3,'Hourly Demand and Generation'!I2103*'System Design'!$F$21)))</f>
        <v>294.39999999999998</v>
      </c>
      <c r="O2103" s="32">
        <f>IF('System Design'!$F$8=1,'Hourly Demand and Generation'!J2103*'System Design'!$F$22,IF('System Design'!$F$8=2,'Hourly Demand and Generation'!K2103*'System Design'!$F$22,IF('System Design'!$F$8=3,'Hourly Demand and Generation'!L2103*'System Design'!$F$22)))</f>
        <v>859.99999999999989</v>
      </c>
      <c r="Q2103" s="32">
        <f t="shared" si="459"/>
        <v>0</v>
      </c>
      <c r="R2103" s="32">
        <f t="shared" si="462"/>
        <v>5400</v>
      </c>
      <c r="S2103" s="32">
        <f t="shared" si="463"/>
        <v>0</v>
      </c>
      <c r="T2103" s="32">
        <f t="shared" si="464"/>
        <v>21600</v>
      </c>
      <c r="U2103" s="32">
        <f t="shared" si="465"/>
        <v>0</v>
      </c>
      <c r="V2103" s="32">
        <f t="shared" si="460"/>
        <v>807.89999999999986</v>
      </c>
      <c r="W2103" s="32">
        <f t="shared" si="466"/>
        <v>807.89999999999986</v>
      </c>
      <c r="X2103" s="32">
        <f t="shared" si="467"/>
        <v>807.89999999999986</v>
      </c>
    </row>
    <row r="2104" spans="1:24" x14ac:dyDescent="0.25">
      <c r="A2104" s="2"/>
      <c r="B2104" s="2" t="s">
        <v>4</v>
      </c>
      <c r="C2104" s="2">
        <f t="shared" si="470"/>
        <v>88</v>
      </c>
      <c r="D2104" s="2">
        <f t="shared" si="471"/>
        <v>12</v>
      </c>
      <c r="E2104" s="2">
        <f t="shared" si="461"/>
        <v>2100</v>
      </c>
      <c r="F2104" s="11">
        <v>346.5</v>
      </c>
      <c r="G2104" s="9">
        <v>0.64</v>
      </c>
      <c r="H2104" s="9">
        <v>0.64</v>
      </c>
      <c r="I2104" s="9">
        <v>0.64</v>
      </c>
      <c r="J2104" s="9">
        <v>0.121182010217641</v>
      </c>
      <c r="K2104" s="9">
        <v>0.32250000000000001</v>
      </c>
      <c r="L2104" s="9">
        <v>0.32250000000000001</v>
      </c>
      <c r="N2104" s="32">
        <f>IF('System Design'!$F$8=1,'Hourly Demand and Generation'!G2104*'System Design'!$F$21,IF('System Design'!$F$8=2,'Hourly Demand and Generation'!H2104*'System Design'!$F$21,IF('System Design'!$F$8=3,'Hourly Demand and Generation'!I2104*'System Design'!$F$21)))</f>
        <v>320</v>
      </c>
      <c r="O2104" s="32">
        <f>IF('System Design'!$F$8=1,'Hourly Demand and Generation'!J2104*'System Design'!$F$22,IF('System Design'!$F$8=2,'Hourly Demand and Generation'!K2104*'System Design'!$F$22,IF('System Design'!$F$8=3,'Hourly Demand and Generation'!L2104*'System Design'!$F$22)))</f>
        <v>806.25</v>
      </c>
      <c r="Q2104" s="32">
        <f t="shared" si="459"/>
        <v>0</v>
      </c>
      <c r="R2104" s="32">
        <f t="shared" si="462"/>
        <v>5400</v>
      </c>
      <c r="S2104" s="32">
        <f t="shared" si="463"/>
        <v>0</v>
      </c>
      <c r="T2104" s="32">
        <f t="shared" si="464"/>
        <v>21600</v>
      </c>
      <c r="U2104" s="32">
        <f t="shared" si="465"/>
        <v>0</v>
      </c>
      <c r="V2104" s="32">
        <f t="shared" si="460"/>
        <v>779.75</v>
      </c>
      <c r="W2104" s="32">
        <f t="shared" si="466"/>
        <v>779.75</v>
      </c>
      <c r="X2104" s="32">
        <f t="shared" si="467"/>
        <v>779.75</v>
      </c>
    </row>
    <row r="2105" spans="1:24" x14ac:dyDescent="0.25">
      <c r="A2105" s="2"/>
      <c r="B2105" s="2" t="s">
        <v>4</v>
      </c>
      <c r="C2105" s="2">
        <f t="shared" si="470"/>
        <v>88</v>
      </c>
      <c r="D2105" s="2">
        <f t="shared" si="471"/>
        <v>13</v>
      </c>
      <c r="E2105" s="2">
        <f t="shared" si="461"/>
        <v>2101</v>
      </c>
      <c r="F2105" s="11">
        <v>360</v>
      </c>
      <c r="G2105" s="9">
        <v>0.53120000000000001</v>
      </c>
      <c r="H2105" s="9">
        <v>0.56000000000000005</v>
      </c>
      <c r="I2105" s="9">
        <v>0.58879999999999999</v>
      </c>
      <c r="J2105" s="9">
        <v>0.129260810898817</v>
      </c>
      <c r="K2105" s="9">
        <v>0.34399999999999997</v>
      </c>
      <c r="L2105" s="9">
        <v>0.34399999999999997</v>
      </c>
      <c r="N2105" s="32">
        <f>IF('System Design'!$F$8=1,'Hourly Demand and Generation'!G2105*'System Design'!$F$21,IF('System Design'!$F$8=2,'Hourly Demand and Generation'!H2105*'System Design'!$F$21,IF('System Design'!$F$8=3,'Hourly Demand and Generation'!I2105*'System Design'!$F$21)))</f>
        <v>294.39999999999998</v>
      </c>
      <c r="O2105" s="32">
        <f>IF('System Design'!$F$8=1,'Hourly Demand and Generation'!J2105*'System Design'!$F$22,IF('System Design'!$F$8=2,'Hourly Demand and Generation'!K2105*'System Design'!$F$22,IF('System Design'!$F$8=3,'Hourly Demand and Generation'!L2105*'System Design'!$F$22)))</f>
        <v>859.99999999999989</v>
      </c>
      <c r="Q2105" s="32">
        <f t="shared" si="459"/>
        <v>0</v>
      </c>
      <c r="R2105" s="32">
        <f t="shared" si="462"/>
        <v>5400</v>
      </c>
      <c r="S2105" s="32">
        <f t="shared" si="463"/>
        <v>0</v>
      </c>
      <c r="T2105" s="32">
        <f t="shared" si="464"/>
        <v>21600</v>
      </c>
      <c r="U2105" s="32">
        <f t="shared" si="465"/>
        <v>0</v>
      </c>
      <c r="V2105" s="32">
        <f t="shared" si="460"/>
        <v>794.39999999999986</v>
      </c>
      <c r="W2105" s="32">
        <f t="shared" si="466"/>
        <v>794.39999999999986</v>
      </c>
      <c r="X2105" s="32">
        <f t="shared" si="467"/>
        <v>794.39999999999986</v>
      </c>
    </row>
    <row r="2106" spans="1:24" x14ac:dyDescent="0.25">
      <c r="A2106" s="2"/>
      <c r="B2106" s="2" t="s">
        <v>4</v>
      </c>
      <c r="C2106" s="2">
        <f t="shared" si="470"/>
        <v>88</v>
      </c>
      <c r="D2106" s="2">
        <f t="shared" si="471"/>
        <v>14</v>
      </c>
      <c r="E2106" s="2">
        <f t="shared" si="461"/>
        <v>2102</v>
      </c>
      <c r="F2106" s="11">
        <v>360</v>
      </c>
      <c r="G2106" s="9">
        <v>0.42880000000000001</v>
      </c>
      <c r="H2106" s="9">
        <v>0.45440000000000003</v>
      </c>
      <c r="I2106" s="9">
        <v>0.48</v>
      </c>
      <c r="J2106" s="9">
        <v>0.137339611579993</v>
      </c>
      <c r="K2106" s="9">
        <v>0.36549999999999999</v>
      </c>
      <c r="L2106" s="9">
        <v>0.36549999999999999</v>
      </c>
      <c r="N2106" s="32">
        <f>IF('System Design'!$F$8=1,'Hourly Demand and Generation'!G2106*'System Design'!$F$21,IF('System Design'!$F$8=2,'Hourly Demand and Generation'!H2106*'System Design'!$F$21,IF('System Design'!$F$8=3,'Hourly Demand and Generation'!I2106*'System Design'!$F$21)))</f>
        <v>240</v>
      </c>
      <c r="O2106" s="32">
        <f>IF('System Design'!$F$8=1,'Hourly Demand and Generation'!J2106*'System Design'!$F$22,IF('System Design'!$F$8=2,'Hourly Demand and Generation'!K2106*'System Design'!$F$22,IF('System Design'!$F$8=3,'Hourly Demand and Generation'!L2106*'System Design'!$F$22)))</f>
        <v>913.75</v>
      </c>
      <c r="Q2106" s="32">
        <f t="shared" si="459"/>
        <v>0</v>
      </c>
      <c r="R2106" s="32">
        <f t="shared" si="462"/>
        <v>5400</v>
      </c>
      <c r="S2106" s="32">
        <f t="shared" si="463"/>
        <v>0</v>
      </c>
      <c r="T2106" s="32">
        <f t="shared" si="464"/>
        <v>21600</v>
      </c>
      <c r="U2106" s="32">
        <f t="shared" si="465"/>
        <v>0</v>
      </c>
      <c r="V2106" s="32">
        <f t="shared" si="460"/>
        <v>793.75</v>
      </c>
      <c r="W2106" s="32">
        <f t="shared" si="466"/>
        <v>793.75</v>
      </c>
      <c r="X2106" s="32">
        <f t="shared" si="467"/>
        <v>793.75</v>
      </c>
    </row>
    <row r="2107" spans="1:24" x14ac:dyDescent="0.25">
      <c r="A2107" s="2"/>
      <c r="B2107" s="2" t="s">
        <v>4</v>
      </c>
      <c r="C2107" s="2">
        <f t="shared" si="470"/>
        <v>88</v>
      </c>
      <c r="D2107" s="2">
        <f t="shared" si="471"/>
        <v>15</v>
      </c>
      <c r="E2107" s="2">
        <f t="shared" si="461"/>
        <v>2103</v>
      </c>
      <c r="F2107" s="11">
        <v>382.5</v>
      </c>
      <c r="G2107" s="9">
        <v>0.32</v>
      </c>
      <c r="H2107" s="9">
        <v>0.34560000000000002</v>
      </c>
      <c r="I2107" s="9">
        <v>0.37119999999999997</v>
      </c>
      <c r="J2107" s="9">
        <v>0.145418412261169</v>
      </c>
      <c r="K2107" s="9">
        <v>0.38700000000000001</v>
      </c>
      <c r="L2107" s="9">
        <v>0.38700000000000001</v>
      </c>
      <c r="N2107" s="32">
        <f>IF('System Design'!$F$8=1,'Hourly Demand and Generation'!G2107*'System Design'!$F$21,IF('System Design'!$F$8=2,'Hourly Demand and Generation'!H2107*'System Design'!$F$21,IF('System Design'!$F$8=3,'Hourly Demand and Generation'!I2107*'System Design'!$F$21)))</f>
        <v>185.6</v>
      </c>
      <c r="O2107" s="32">
        <f>IF('System Design'!$F$8=1,'Hourly Demand and Generation'!J2107*'System Design'!$F$22,IF('System Design'!$F$8=2,'Hourly Demand and Generation'!K2107*'System Design'!$F$22,IF('System Design'!$F$8=3,'Hourly Demand and Generation'!L2107*'System Design'!$F$22)))</f>
        <v>967.5</v>
      </c>
      <c r="Q2107" s="32">
        <f t="shared" si="459"/>
        <v>0</v>
      </c>
      <c r="R2107" s="32">
        <f t="shared" si="462"/>
        <v>5400</v>
      </c>
      <c r="S2107" s="32">
        <f t="shared" si="463"/>
        <v>0</v>
      </c>
      <c r="T2107" s="32">
        <f t="shared" si="464"/>
        <v>21600</v>
      </c>
      <c r="U2107" s="32">
        <f t="shared" si="465"/>
        <v>0</v>
      </c>
      <c r="V2107" s="32">
        <f t="shared" si="460"/>
        <v>770.59999999999991</v>
      </c>
      <c r="W2107" s="32">
        <f t="shared" si="466"/>
        <v>770.59999999999991</v>
      </c>
      <c r="X2107" s="32">
        <f t="shared" si="467"/>
        <v>770.59999999999991</v>
      </c>
    </row>
    <row r="2108" spans="1:24" x14ac:dyDescent="0.25">
      <c r="A2108" s="2"/>
      <c r="B2108" s="2" t="s">
        <v>4</v>
      </c>
      <c r="C2108" s="2">
        <f t="shared" si="470"/>
        <v>88</v>
      </c>
      <c r="D2108" s="2">
        <f t="shared" si="471"/>
        <v>16</v>
      </c>
      <c r="E2108" s="2">
        <f t="shared" si="461"/>
        <v>2104</v>
      </c>
      <c r="F2108" s="11">
        <v>405</v>
      </c>
      <c r="G2108" s="9">
        <v>0.2112</v>
      </c>
      <c r="H2108" s="9">
        <v>0.24</v>
      </c>
      <c r="I2108" s="9">
        <v>0.26879999999999998</v>
      </c>
      <c r="J2108" s="9">
        <v>0.145418412261169</v>
      </c>
      <c r="K2108" s="9">
        <v>0.38700000000000001</v>
      </c>
      <c r="L2108" s="9">
        <v>0.38700000000000001</v>
      </c>
      <c r="N2108" s="32">
        <f>IF('System Design'!$F$8=1,'Hourly Demand and Generation'!G2108*'System Design'!$F$21,IF('System Design'!$F$8=2,'Hourly Demand and Generation'!H2108*'System Design'!$F$21,IF('System Design'!$F$8=3,'Hourly Demand and Generation'!I2108*'System Design'!$F$21)))</f>
        <v>134.4</v>
      </c>
      <c r="O2108" s="32">
        <f>IF('System Design'!$F$8=1,'Hourly Demand and Generation'!J2108*'System Design'!$F$22,IF('System Design'!$F$8=2,'Hourly Demand and Generation'!K2108*'System Design'!$F$22,IF('System Design'!$F$8=3,'Hourly Demand and Generation'!L2108*'System Design'!$F$22)))</f>
        <v>967.5</v>
      </c>
      <c r="Q2108" s="32">
        <f t="shared" si="459"/>
        <v>0</v>
      </c>
      <c r="R2108" s="32">
        <f t="shared" si="462"/>
        <v>5400</v>
      </c>
      <c r="S2108" s="32">
        <f t="shared" si="463"/>
        <v>0</v>
      </c>
      <c r="T2108" s="32">
        <f t="shared" si="464"/>
        <v>21600</v>
      </c>
      <c r="U2108" s="32">
        <f t="shared" si="465"/>
        <v>0</v>
      </c>
      <c r="V2108" s="32">
        <f t="shared" si="460"/>
        <v>696.90000000000009</v>
      </c>
      <c r="W2108" s="32">
        <f t="shared" si="466"/>
        <v>696.90000000000009</v>
      </c>
      <c r="X2108" s="32">
        <f t="shared" si="467"/>
        <v>696.90000000000009</v>
      </c>
    </row>
    <row r="2109" spans="1:24" x14ac:dyDescent="0.25">
      <c r="A2109" s="2"/>
      <c r="B2109" s="2" t="s">
        <v>4</v>
      </c>
      <c r="C2109" s="2">
        <f t="shared" si="470"/>
        <v>88</v>
      </c>
      <c r="D2109" s="2">
        <f t="shared" si="471"/>
        <v>17</v>
      </c>
      <c r="E2109" s="2">
        <f t="shared" si="461"/>
        <v>2105</v>
      </c>
      <c r="F2109" s="11">
        <v>427.5</v>
      </c>
      <c r="G2109" s="9">
        <v>0.10879999999999999</v>
      </c>
      <c r="H2109" s="9">
        <v>0.13439999999999999</v>
      </c>
      <c r="I2109" s="9">
        <v>0.16</v>
      </c>
      <c r="J2109" s="9">
        <v>0.161576013623521</v>
      </c>
      <c r="K2109" s="9">
        <v>0.43</v>
      </c>
      <c r="L2109" s="9">
        <v>0.43</v>
      </c>
      <c r="N2109" s="32">
        <f>IF('System Design'!$F$8=1,'Hourly Demand and Generation'!G2109*'System Design'!$F$21,IF('System Design'!$F$8=2,'Hourly Demand and Generation'!H2109*'System Design'!$F$21,IF('System Design'!$F$8=3,'Hourly Demand and Generation'!I2109*'System Design'!$F$21)))</f>
        <v>80</v>
      </c>
      <c r="O2109" s="32">
        <f>IF('System Design'!$F$8=1,'Hourly Demand and Generation'!J2109*'System Design'!$F$22,IF('System Design'!$F$8=2,'Hourly Demand and Generation'!K2109*'System Design'!$F$22,IF('System Design'!$F$8=3,'Hourly Demand and Generation'!L2109*'System Design'!$F$22)))</f>
        <v>1075</v>
      </c>
      <c r="Q2109" s="32">
        <f t="shared" si="459"/>
        <v>0</v>
      </c>
      <c r="R2109" s="32">
        <f t="shared" si="462"/>
        <v>5400</v>
      </c>
      <c r="S2109" s="32">
        <f t="shared" si="463"/>
        <v>0</v>
      </c>
      <c r="T2109" s="32">
        <f t="shared" si="464"/>
        <v>21600</v>
      </c>
      <c r="U2109" s="32">
        <f t="shared" si="465"/>
        <v>0</v>
      </c>
      <c r="V2109" s="32">
        <f t="shared" si="460"/>
        <v>727.5</v>
      </c>
      <c r="W2109" s="32">
        <f t="shared" si="466"/>
        <v>727.5</v>
      </c>
      <c r="X2109" s="32">
        <f t="shared" si="467"/>
        <v>727.5</v>
      </c>
    </row>
    <row r="2110" spans="1:24" x14ac:dyDescent="0.25">
      <c r="A2110" s="2"/>
      <c r="B2110" s="2" t="s">
        <v>4</v>
      </c>
      <c r="C2110" s="2">
        <f t="shared" si="470"/>
        <v>88</v>
      </c>
      <c r="D2110" s="2">
        <f t="shared" si="471"/>
        <v>18</v>
      </c>
      <c r="E2110" s="2">
        <f t="shared" si="461"/>
        <v>2106</v>
      </c>
      <c r="F2110" s="11">
        <v>450</v>
      </c>
      <c r="G2110" s="9">
        <v>5.1200000000000002E-2</v>
      </c>
      <c r="H2110" s="9">
        <v>0.08</v>
      </c>
      <c r="I2110" s="9">
        <v>0.10879999999999999</v>
      </c>
      <c r="J2110" s="9">
        <v>0.153497212942345</v>
      </c>
      <c r="K2110" s="9">
        <v>0.40849999999999997</v>
      </c>
      <c r="L2110" s="9">
        <v>0.40849999999999997</v>
      </c>
      <c r="N2110" s="32">
        <f>IF('System Design'!$F$8=1,'Hourly Demand and Generation'!G2110*'System Design'!$F$21,IF('System Design'!$F$8=2,'Hourly Demand and Generation'!H2110*'System Design'!$F$21,IF('System Design'!$F$8=3,'Hourly Demand and Generation'!I2110*'System Design'!$F$21)))</f>
        <v>54.4</v>
      </c>
      <c r="O2110" s="32">
        <f>IF('System Design'!$F$8=1,'Hourly Demand and Generation'!J2110*'System Design'!$F$22,IF('System Design'!$F$8=2,'Hourly Demand and Generation'!K2110*'System Design'!$F$22,IF('System Design'!$F$8=3,'Hourly Demand and Generation'!L2110*'System Design'!$F$22)))</f>
        <v>1021.2499999999999</v>
      </c>
      <c r="Q2110" s="32">
        <f t="shared" si="459"/>
        <v>0</v>
      </c>
      <c r="R2110" s="32">
        <f t="shared" si="462"/>
        <v>5400</v>
      </c>
      <c r="S2110" s="32">
        <f t="shared" si="463"/>
        <v>0</v>
      </c>
      <c r="T2110" s="32">
        <f t="shared" si="464"/>
        <v>21600</v>
      </c>
      <c r="U2110" s="32">
        <f t="shared" si="465"/>
        <v>0</v>
      </c>
      <c r="V2110" s="32">
        <f t="shared" si="460"/>
        <v>625.64999999999986</v>
      </c>
      <c r="W2110" s="32">
        <f t="shared" si="466"/>
        <v>625.64999999999986</v>
      </c>
      <c r="X2110" s="32">
        <f t="shared" si="467"/>
        <v>625.64999999999986</v>
      </c>
    </row>
    <row r="2111" spans="1:24" x14ac:dyDescent="0.25">
      <c r="A2111" s="2"/>
      <c r="B2111" s="2" t="s">
        <v>4</v>
      </c>
      <c r="C2111" s="2">
        <f t="shared" si="470"/>
        <v>88</v>
      </c>
      <c r="D2111" s="2">
        <f t="shared" si="471"/>
        <v>19</v>
      </c>
      <c r="E2111" s="2">
        <f t="shared" si="461"/>
        <v>2107</v>
      </c>
      <c r="F2111" s="11">
        <v>436.5</v>
      </c>
      <c r="G2111" s="9">
        <v>0</v>
      </c>
      <c r="H2111" s="9">
        <v>2.5600000000000001E-2</v>
      </c>
      <c r="I2111" s="9">
        <v>5.1200000000000002E-2</v>
      </c>
      <c r="J2111" s="9">
        <v>0.145418412261169</v>
      </c>
      <c r="K2111" s="9">
        <v>0.38700000000000001</v>
      </c>
      <c r="L2111" s="9">
        <v>0.38700000000000001</v>
      </c>
      <c r="N2111" s="32">
        <f>IF('System Design'!$F$8=1,'Hourly Demand and Generation'!G2111*'System Design'!$F$21,IF('System Design'!$F$8=2,'Hourly Demand and Generation'!H2111*'System Design'!$F$21,IF('System Design'!$F$8=3,'Hourly Demand and Generation'!I2111*'System Design'!$F$21)))</f>
        <v>25.6</v>
      </c>
      <c r="O2111" s="32">
        <f>IF('System Design'!$F$8=1,'Hourly Demand and Generation'!J2111*'System Design'!$F$22,IF('System Design'!$F$8=2,'Hourly Demand and Generation'!K2111*'System Design'!$F$22,IF('System Design'!$F$8=3,'Hourly Demand and Generation'!L2111*'System Design'!$F$22)))</f>
        <v>967.5</v>
      </c>
      <c r="Q2111" s="32">
        <f t="shared" si="459"/>
        <v>0</v>
      </c>
      <c r="R2111" s="32">
        <f t="shared" si="462"/>
        <v>5400</v>
      </c>
      <c r="S2111" s="32">
        <f t="shared" si="463"/>
        <v>0</v>
      </c>
      <c r="T2111" s="32">
        <f t="shared" si="464"/>
        <v>21600</v>
      </c>
      <c r="U2111" s="32">
        <f t="shared" si="465"/>
        <v>0</v>
      </c>
      <c r="V2111" s="32">
        <f t="shared" si="460"/>
        <v>556.6</v>
      </c>
      <c r="W2111" s="32">
        <f t="shared" si="466"/>
        <v>556.6</v>
      </c>
      <c r="X2111" s="32">
        <f t="shared" si="467"/>
        <v>556.6</v>
      </c>
    </row>
    <row r="2112" spans="1:24" x14ac:dyDescent="0.25">
      <c r="A2112" s="2"/>
      <c r="B2112" s="2" t="s">
        <v>4</v>
      </c>
      <c r="C2112" s="2">
        <f t="shared" si="470"/>
        <v>88</v>
      </c>
      <c r="D2112" s="2">
        <f t="shared" si="471"/>
        <v>20</v>
      </c>
      <c r="E2112" s="2">
        <f t="shared" si="461"/>
        <v>2108</v>
      </c>
      <c r="F2112" s="11">
        <v>427.5</v>
      </c>
      <c r="G2112" s="9">
        <v>0</v>
      </c>
      <c r="H2112" s="9">
        <v>0</v>
      </c>
      <c r="I2112" s="9">
        <v>0</v>
      </c>
      <c r="J2112" s="9">
        <v>0.145418412261169</v>
      </c>
      <c r="K2112" s="9">
        <v>0.38700000000000001</v>
      </c>
      <c r="L2112" s="9">
        <v>0.38700000000000001</v>
      </c>
      <c r="N2112" s="32">
        <f>IF('System Design'!$F$8=1,'Hourly Demand and Generation'!G2112*'System Design'!$F$21,IF('System Design'!$F$8=2,'Hourly Demand and Generation'!H2112*'System Design'!$F$21,IF('System Design'!$F$8=3,'Hourly Demand and Generation'!I2112*'System Design'!$F$21)))</f>
        <v>0</v>
      </c>
      <c r="O2112" s="32">
        <f>IF('System Design'!$F$8=1,'Hourly Demand and Generation'!J2112*'System Design'!$F$22,IF('System Design'!$F$8=2,'Hourly Demand and Generation'!K2112*'System Design'!$F$22,IF('System Design'!$F$8=3,'Hourly Demand and Generation'!L2112*'System Design'!$F$22)))</f>
        <v>967.5</v>
      </c>
      <c r="Q2112" s="32">
        <f t="shared" si="459"/>
        <v>0</v>
      </c>
      <c r="R2112" s="32">
        <f t="shared" si="462"/>
        <v>5400</v>
      </c>
      <c r="S2112" s="32">
        <f t="shared" si="463"/>
        <v>0</v>
      </c>
      <c r="T2112" s="32">
        <f t="shared" si="464"/>
        <v>21600</v>
      </c>
      <c r="U2112" s="32">
        <f t="shared" si="465"/>
        <v>0</v>
      </c>
      <c r="V2112" s="32">
        <f t="shared" si="460"/>
        <v>540</v>
      </c>
      <c r="W2112" s="32">
        <f t="shared" si="466"/>
        <v>540</v>
      </c>
      <c r="X2112" s="32">
        <f t="shared" si="467"/>
        <v>540</v>
      </c>
    </row>
    <row r="2113" spans="1:24" x14ac:dyDescent="0.25">
      <c r="A2113" s="2"/>
      <c r="B2113" s="2" t="s">
        <v>4</v>
      </c>
      <c r="C2113" s="2">
        <f t="shared" si="470"/>
        <v>88</v>
      </c>
      <c r="D2113" s="2">
        <f t="shared" si="471"/>
        <v>21</v>
      </c>
      <c r="E2113" s="2">
        <f t="shared" si="461"/>
        <v>2109</v>
      </c>
      <c r="F2113" s="11">
        <v>405</v>
      </c>
      <c r="G2113" s="9">
        <v>0</v>
      </c>
      <c r="H2113" s="9">
        <v>0</v>
      </c>
      <c r="I2113" s="9">
        <v>0</v>
      </c>
      <c r="J2113" s="9">
        <v>0.145418412261169</v>
      </c>
      <c r="K2113" s="9">
        <v>0.38700000000000001</v>
      </c>
      <c r="L2113" s="9">
        <v>0.38700000000000001</v>
      </c>
      <c r="N2113" s="32">
        <f>IF('System Design'!$F$8=1,'Hourly Demand and Generation'!G2113*'System Design'!$F$21,IF('System Design'!$F$8=2,'Hourly Demand and Generation'!H2113*'System Design'!$F$21,IF('System Design'!$F$8=3,'Hourly Demand and Generation'!I2113*'System Design'!$F$21)))</f>
        <v>0</v>
      </c>
      <c r="O2113" s="32">
        <f>IF('System Design'!$F$8=1,'Hourly Demand and Generation'!J2113*'System Design'!$F$22,IF('System Design'!$F$8=2,'Hourly Demand and Generation'!K2113*'System Design'!$F$22,IF('System Design'!$F$8=3,'Hourly Demand and Generation'!L2113*'System Design'!$F$22)))</f>
        <v>967.5</v>
      </c>
      <c r="Q2113" s="32">
        <f t="shared" si="459"/>
        <v>0</v>
      </c>
      <c r="R2113" s="32">
        <f t="shared" si="462"/>
        <v>5400</v>
      </c>
      <c r="S2113" s="32">
        <f t="shared" si="463"/>
        <v>0</v>
      </c>
      <c r="T2113" s="32">
        <f t="shared" si="464"/>
        <v>21600</v>
      </c>
      <c r="U2113" s="32">
        <f t="shared" si="465"/>
        <v>0</v>
      </c>
      <c r="V2113" s="32">
        <f t="shared" si="460"/>
        <v>562.5</v>
      </c>
      <c r="W2113" s="32">
        <f t="shared" si="466"/>
        <v>562.5</v>
      </c>
      <c r="X2113" s="32">
        <f t="shared" si="467"/>
        <v>562.5</v>
      </c>
    </row>
    <row r="2114" spans="1:24" x14ac:dyDescent="0.25">
      <c r="A2114" s="2"/>
      <c r="B2114" s="2" t="s">
        <v>4</v>
      </c>
      <c r="C2114" s="2">
        <f t="shared" si="470"/>
        <v>88</v>
      </c>
      <c r="D2114" s="2">
        <f t="shared" si="471"/>
        <v>22</v>
      </c>
      <c r="E2114" s="2">
        <f t="shared" si="461"/>
        <v>2110</v>
      </c>
      <c r="F2114" s="11">
        <v>382.5</v>
      </c>
      <c r="G2114" s="9">
        <v>0</v>
      </c>
      <c r="H2114" s="9">
        <v>0</v>
      </c>
      <c r="I2114" s="9">
        <v>0</v>
      </c>
      <c r="J2114" s="9">
        <v>0.153497212942345</v>
      </c>
      <c r="K2114" s="9">
        <v>0.40849999999999997</v>
      </c>
      <c r="L2114" s="9">
        <v>0.40849999999999997</v>
      </c>
      <c r="N2114" s="32">
        <f>IF('System Design'!$F$8=1,'Hourly Demand and Generation'!G2114*'System Design'!$F$21,IF('System Design'!$F$8=2,'Hourly Demand and Generation'!H2114*'System Design'!$F$21,IF('System Design'!$F$8=3,'Hourly Demand and Generation'!I2114*'System Design'!$F$21)))</f>
        <v>0</v>
      </c>
      <c r="O2114" s="32">
        <f>IF('System Design'!$F$8=1,'Hourly Demand and Generation'!J2114*'System Design'!$F$22,IF('System Design'!$F$8=2,'Hourly Demand and Generation'!K2114*'System Design'!$F$22,IF('System Design'!$F$8=3,'Hourly Demand and Generation'!L2114*'System Design'!$F$22)))</f>
        <v>1021.2499999999999</v>
      </c>
      <c r="Q2114" s="32">
        <f t="shared" si="459"/>
        <v>0</v>
      </c>
      <c r="R2114" s="32">
        <f t="shared" si="462"/>
        <v>5400</v>
      </c>
      <c r="S2114" s="32">
        <f t="shared" si="463"/>
        <v>0</v>
      </c>
      <c r="T2114" s="32">
        <f t="shared" si="464"/>
        <v>21600</v>
      </c>
      <c r="U2114" s="32">
        <f t="shared" si="465"/>
        <v>0</v>
      </c>
      <c r="V2114" s="32">
        <f t="shared" si="460"/>
        <v>638.74999999999989</v>
      </c>
      <c r="W2114" s="32">
        <f t="shared" si="466"/>
        <v>638.74999999999989</v>
      </c>
      <c r="X2114" s="32">
        <f t="shared" si="467"/>
        <v>638.74999999999989</v>
      </c>
    </row>
    <row r="2115" spans="1:24" x14ac:dyDescent="0.25">
      <c r="A2115" s="2"/>
      <c r="B2115" s="2" t="s">
        <v>4</v>
      </c>
      <c r="C2115" s="2">
        <f t="shared" si="470"/>
        <v>88</v>
      </c>
      <c r="D2115" s="2">
        <f t="shared" si="471"/>
        <v>23</v>
      </c>
      <c r="E2115" s="2">
        <f t="shared" si="461"/>
        <v>2111</v>
      </c>
      <c r="F2115" s="11">
        <v>360</v>
      </c>
      <c r="G2115" s="9">
        <v>0</v>
      </c>
      <c r="H2115" s="9">
        <v>0</v>
      </c>
      <c r="I2115" s="9">
        <v>0</v>
      </c>
      <c r="J2115" s="9">
        <v>0.129260810898817</v>
      </c>
      <c r="K2115" s="9">
        <v>0.34399999999999997</v>
      </c>
      <c r="L2115" s="9">
        <v>0.34399999999999997</v>
      </c>
      <c r="N2115" s="32">
        <f>IF('System Design'!$F$8=1,'Hourly Demand and Generation'!G2115*'System Design'!$F$21,IF('System Design'!$F$8=2,'Hourly Demand and Generation'!H2115*'System Design'!$F$21,IF('System Design'!$F$8=3,'Hourly Demand and Generation'!I2115*'System Design'!$F$21)))</f>
        <v>0</v>
      </c>
      <c r="O2115" s="32">
        <f>IF('System Design'!$F$8=1,'Hourly Demand and Generation'!J2115*'System Design'!$F$22,IF('System Design'!$F$8=2,'Hourly Demand and Generation'!K2115*'System Design'!$F$22,IF('System Design'!$F$8=3,'Hourly Demand and Generation'!L2115*'System Design'!$F$22)))</f>
        <v>859.99999999999989</v>
      </c>
      <c r="Q2115" s="32">
        <f t="shared" si="459"/>
        <v>0</v>
      </c>
      <c r="R2115" s="32">
        <f t="shared" si="462"/>
        <v>5400</v>
      </c>
      <c r="S2115" s="32">
        <f t="shared" si="463"/>
        <v>0</v>
      </c>
      <c r="T2115" s="32">
        <f t="shared" si="464"/>
        <v>21600</v>
      </c>
      <c r="U2115" s="32">
        <f t="shared" si="465"/>
        <v>0</v>
      </c>
      <c r="V2115" s="32">
        <f t="shared" si="460"/>
        <v>499.99999999999989</v>
      </c>
      <c r="W2115" s="32">
        <f t="shared" si="466"/>
        <v>499.99999999999989</v>
      </c>
      <c r="X2115" s="32">
        <f t="shared" si="467"/>
        <v>499.99999999999989</v>
      </c>
    </row>
    <row r="2116" spans="1:24" x14ac:dyDescent="0.25">
      <c r="A2116" s="2"/>
      <c r="B2116" s="2" t="s">
        <v>4</v>
      </c>
      <c r="C2116" s="2">
        <f t="shared" si="470"/>
        <v>88</v>
      </c>
      <c r="D2116" s="2">
        <f t="shared" si="471"/>
        <v>24</v>
      </c>
      <c r="E2116" s="2">
        <f t="shared" si="461"/>
        <v>2112</v>
      </c>
      <c r="F2116" s="11">
        <v>315</v>
      </c>
      <c r="G2116" s="9">
        <v>0</v>
      </c>
      <c r="H2116" s="9">
        <v>0</v>
      </c>
      <c r="I2116" s="9">
        <v>0</v>
      </c>
      <c r="J2116" s="9">
        <v>0.129260810898817</v>
      </c>
      <c r="K2116" s="9">
        <v>0.34399999999999997</v>
      </c>
      <c r="L2116" s="9">
        <v>0.34399999999999997</v>
      </c>
      <c r="N2116" s="32">
        <f>IF('System Design'!$F$8=1,'Hourly Demand and Generation'!G2116*'System Design'!$F$21,IF('System Design'!$F$8=2,'Hourly Demand and Generation'!H2116*'System Design'!$F$21,IF('System Design'!$F$8=3,'Hourly Demand and Generation'!I2116*'System Design'!$F$21)))</f>
        <v>0</v>
      </c>
      <c r="O2116" s="32">
        <f>IF('System Design'!$F$8=1,'Hourly Demand and Generation'!J2116*'System Design'!$F$22,IF('System Design'!$F$8=2,'Hourly Demand and Generation'!K2116*'System Design'!$F$22,IF('System Design'!$F$8=3,'Hourly Demand and Generation'!L2116*'System Design'!$F$22)))</f>
        <v>859.99999999999989</v>
      </c>
      <c r="Q2116" s="32">
        <f t="shared" si="459"/>
        <v>0</v>
      </c>
      <c r="R2116" s="32">
        <f t="shared" si="462"/>
        <v>5400</v>
      </c>
      <c r="S2116" s="32">
        <f t="shared" si="463"/>
        <v>0</v>
      </c>
      <c r="T2116" s="32">
        <f t="shared" si="464"/>
        <v>21600</v>
      </c>
      <c r="U2116" s="32">
        <f t="shared" si="465"/>
        <v>0</v>
      </c>
      <c r="V2116" s="32">
        <f t="shared" si="460"/>
        <v>544.99999999999989</v>
      </c>
      <c r="W2116" s="32">
        <f t="shared" si="466"/>
        <v>544.99999999999989</v>
      </c>
      <c r="X2116" s="32">
        <f t="shared" si="467"/>
        <v>544.99999999999989</v>
      </c>
    </row>
    <row r="2117" spans="1:24" x14ac:dyDescent="0.25">
      <c r="A2117" s="2"/>
      <c r="B2117" s="2" t="s">
        <v>4</v>
      </c>
      <c r="C2117" s="2">
        <f>C2116+1</f>
        <v>89</v>
      </c>
      <c r="D2117" s="2">
        <v>1</v>
      </c>
      <c r="E2117" s="2">
        <f t="shared" si="461"/>
        <v>2113</v>
      </c>
      <c r="F2117" s="11">
        <v>270</v>
      </c>
      <c r="G2117" s="9">
        <v>0</v>
      </c>
      <c r="H2117" s="9">
        <v>0</v>
      </c>
      <c r="I2117" s="9">
        <v>0</v>
      </c>
      <c r="J2117" s="9">
        <v>0.43</v>
      </c>
      <c r="K2117" s="9">
        <v>0.43</v>
      </c>
      <c r="L2117" s="9">
        <v>0.43</v>
      </c>
      <c r="N2117" s="32">
        <f>IF('System Design'!$F$8=1,'Hourly Demand and Generation'!G2117*'System Design'!$F$21,IF('System Design'!$F$8=2,'Hourly Demand and Generation'!H2117*'System Design'!$F$21,IF('System Design'!$F$8=3,'Hourly Demand and Generation'!I2117*'System Design'!$F$21)))</f>
        <v>0</v>
      </c>
      <c r="O2117" s="32">
        <f>IF('System Design'!$F$8=1,'Hourly Demand and Generation'!J2117*'System Design'!$F$22,IF('System Design'!$F$8=2,'Hourly Demand and Generation'!K2117*'System Design'!$F$22,IF('System Design'!$F$8=3,'Hourly Demand and Generation'!L2117*'System Design'!$F$22)))</f>
        <v>1075</v>
      </c>
      <c r="Q2117" s="32">
        <f t="shared" si="459"/>
        <v>0</v>
      </c>
      <c r="R2117" s="32">
        <f t="shared" si="462"/>
        <v>5400</v>
      </c>
      <c r="S2117" s="32">
        <f t="shared" si="463"/>
        <v>0</v>
      </c>
      <c r="T2117" s="32">
        <f t="shared" si="464"/>
        <v>21600</v>
      </c>
      <c r="U2117" s="32">
        <f t="shared" si="465"/>
        <v>0</v>
      </c>
      <c r="V2117" s="32">
        <f t="shared" si="460"/>
        <v>805</v>
      </c>
      <c r="W2117" s="32">
        <f t="shared" si="466"/>
        <v>805</v>
      </c>
      <c r="X2117" s="32">
        <f t="shared" si="467"/>
        <v>805</v>
      </c>
    </row>
    <row r="2118" spans="1:24" x14ac:dyDescent="0.25">
      <c r="A2118" s="2"/>
      <c r="B2118" s="2" t="s">
        <v>4</v>
      </c>
      <c r="C2118" s="2">
        <f>C2117</f>
        <v>89</v>
      </c>
      <c r="D2118" s="2">
        <f>D2117+1</f>
        <v>2</v>
      </c>
      <c r="E2118" s="2">
        <f t="shared" si="461"/>
        <v>2114</v>
      </c>
      <c r="F2118" s="11">
        <v>247.5</v>
      </c>
      <c r="G2118" s="9">
        <v>0</v>
      </c>
      <c r="H2118" s="9">
        <v>0</v>
      </c>
      <c r="I2118" s="9">
        <v>0</v>
      </c>
      <c r="J2118" s="9">
        <v>0.38700000000000001</v>
      </c>
      <c r="K2118" s="9">
        <v>0.38700000000000001</v>
      </c>
      <c r="L2118" s="9">
        <v>0.38700000000000001</v>
      </c>
      <c r="N2118" s="32">
        <f>IF('System Design'!$F$8=1,'Hourly Demand and Generation'!G2118*'System Design'!$F$21,IF('System Design'!$F$8=2,'Hourly Demand and Generation'!H2118*'System Design'!$F$21,IF('System Design'!$F$8=3,'Hourly Demand and Generation'!I2118*'System Design'!$F$21)))</f>
        <v>0</v>
      </c>
      <c r="O2118" s="32">
        <f>IF('System Design'!$F$8=1,'Hourly Demand and Generation'!J2118*'System Design'!$F$22,IF('System Design'!$F$8=2,'Hourly Demand and Generation'!K2118*'System Design'!$F$22,IF('System Design'!$F$8=3,'Hourly Demand and Generation'!L2118*'System Design'!$F$22)))</f>
        <v>967.5</v>
      </c>
      <c r="Q2118" s="32">
        <f t="shared" ref="Q2118:Q2181" si="472">IF(F2118-N2118-O2118&gt;0,F2118-N2118-O2118,0)</f>
        <v>0</v>
      </c>
      <c r="R2118" s="32">
        <f t="shared" si="462"/>
        <v>5400</v>
      </c>
      <c r="S2118" s="32">
        <f t="shared" si="463"/>
        <v>0</v>
      </c>
      <c r="T2118" s="32">
        <f t="shared" si="464"/>
        <v>21600</v>
      </c>
      <c r="U2118" s="32">
        <f t="shared" si="465"/>
        <v>0</v>
      </c>
      <c r="V2118" s="32">
        <f t="shared" ref="V2118:V2181" si="473">IF(F2118-N2118-O2118&lt;0,N2118+O2118-F2118,0)</f>
        <v>720</v>
      </c>
      <c r="W2118" s="32">
        <f t="shared" si="466"/>
        <v>720</v>
      </c>
      <c r="X2118" s="32">
        <f t="shared" si="467"/>
        <v>720</v>
      </c>
    </row>
    <row r="2119" spans="1:24" x14ac:dyDescent="0.25">
      <c r="A2119" s="2"/>
      <c r="B2119" s="2" t="s">
        <v>4</v>
      </c>
      <c r="C2119" s="2">
        <f t="shared" ref="C2119:C2140" si="474">C2118</f>
        <v>89</v>
      </c>
      <c r="D2119" s="2">
        <f t="shared" ref="D2119:D2140" si="475">D2118+1</f>
        <v>3</v>
      </c>
      <c r="E2119" s="2">
        <f t="shared" ref="E2119:E2182" si="476">E2118+1</f>
        <v>2115</v>
      </c>
      <c r="F2119" s="11">
        <v>225</v>
      </c>
      <c r="G2119" s="9">
        <v>0</v>
      </c>
      <c r="H2119" s="9">
        <v>0</v>
      </c>
      <c r="I2119" s="9">
        <v>0</v>
      </c>
      <c r="J2119" s="9">
        <v>0.38700000000000001</v>
      </c>
      <c r="K2119" s="9">
        <v>0.38700000000000001</v>
      </c>
      <c r="L2119" s="9">
        <v>0.38700000000000001</v>
      </c>
      <c r="N2119" s="32">
        <f>IF('System Design'!$F$8=1,'Hourly Demand and Generation'!G2119*'System Design'!$F$21,IF('System Design'!$F$8=2,'Hourly Demand and Generation'!H2119*'System Design'!$F$21,IF('System Design'!$F$8=3,'Hourly Demand and Generation'!I2119*'System Design'!$F$21)))</f>
        <v>0</v>
      </c>
      <c r="O2119" s="32">
        <f>IF('System Design'!$F$8=1,'Hourly Demand and Generation'!J2119*'System Design'!$F$22,IF('System Design'!$F$8=2,'Hourly Demand and Generation'!K2119*'System Design'!$F$22,IF('System Design'!$F$8=3,'Hourly Demand and Generation'!L2119*'System Design'!$F$22)))</f>
        <v>967.5</v>
      </c>
      <c r="Q2119" s="32">
        <f t="shared" si="472"/>
        <v>0</v>
      </c>
      <c r="R2119" s="32">
        <f t="shared" ref="R2119:R2182" si="477">IF($Q2119&lt;R2118+$V2119,IF(R2118+$V2119-$Q2119&gt;5400,5400,R2118+$V2119-$Q2119),0)</f>
        <v>5400</v>
      </c>
      <c r="S2119" s="32">
        <f t="shared" ref="S2119:S2182" si="478">IF(R2119&gt;0,0,$Q2119+$V2119-R2118)</f>
        <v>0</v>
      </c>
      <c r="T2119" s="32">
        <f t="shared" ref="T2119:T2182" si="479">IF($Q2119&lt;T2118+$V2119,IF(T2118+$V2119-$Q2119&gt;21600,21600,T2118+$V2119-$Q2119),0)</f>
        <v>21600</v>
      </c>
      <c r="U2119" s="32">
        <f t="shared" ref="U2119:U2182" si="480">IF(T2119&gt;0,0,$Q2119+$V2119-T2118)</f>
        <v>0</v>
      </c>
      <c r="V2119" s="32">
        <f t="shared" si="473"/>
        <v>742.5</v>
      </c>
      <c r="W2119" s="32">
        <f t="shared" ref="W2119:W2182" si="481">IF(R2119=5400,$V2119-(R2119-R2118),0)</f>
        <v>742.5</v>
      </c>
      <c r="X2119" s="32">
        <f t="shared" ref="X2119:X2182" si="482">IF(T2119=21600,$V2119-(T2119-T2118),0)</f>
        <v>742.5</v>
      </c>
    </row>
    <row r="2120" spans="1:24" x14ac:dyDescent="0.25">
      <c r="A2120" s="2"/>
      <c r="B2120" s="2" t="s">
        <v>4</v>
      </c>
      <c r="C2120" s="2">
        <f t="shared" si="474"/>
        <v>89</v>
      </c>
      <c r="D2120" s="2">
        <f t="shared" si="475"/>
        <v>4</v>
      </c>
      <c r="E2120" s="2">
        <f t="shared" si="476"/>
        <v>2116</v>
      </c>
      <c r="F2120" s="11">
        <v>270</v>
      </c>
      <c r="G2120" s="9">
        <v>0</v>
      </c>
      <c r="H2120" s="9">
        <v>0</v>
      </c>
      <c r="I2120" s="9">
        <v>0</v>
      </c>
      <c r="J2120" s="9">
        <v>0.43</v>
      </c>
      <c r="K2120" s="9">
        <v>0.43</v>
      </c>
      <c r="L2120" s="9">
        <v>0.43</v>
      </c>
      <c r="N2120" s="32">
        <f>IF('System Design'!$F$8=1,'Hourly Demand and Generation'!G2120*'System Design'!$F$21,IF('System Design'!$F$8=2,'Hourly Demand and Generation'!H2120*'System Design'!$F$21,IF('System Design'!$F$8=3,'Hourly Demand and Generation'!I2120*'System Design'!$F$21)))</f>
        <v>0</v>
      </c>
      <c r="O2120" s="32">
        <f>IF('System Design'!$F$8=1,'Hourly Demand and Generation'!J2120*'System Design'!$F$22,IF('System Design'!$F$8=2,'Hourly Demand and Generation'!K2120*'System Design'!$F$22,IF('System Design'!$F$8=3,'Hourly Demand and Generation'!L2120*'System Design'!$F$22)))</f>
        <v>1075</v>
      </c>
      <c r="Q2120" s="32">
        <f t="shared" si="472"/>
        <v>0</v>
      </c>
      <c r="R2120" s="32">
        <f t="shared" si="477"/>
        <v>5400</v>
      </c>
      <c r="S2120" s="32">
        <f t="shared" si="478"/>
        <v>0</v>
      </c>
      <c r="T2120" s="32">
        <f t="shared" si="479"/>
        <v>21600</v>
      </c>
      <c r="U2120" s="32">
        <f t="shared" si="480"/>
        <v>0</v>
      </c>
      <c r="V2120" s="32">
        <f t="shared" si="473"/>
        <v>805</v>
      </c>
      <c r="W2120" s="32">
        <f t="shared" si="481"/>
        <v>805</v>
      </c>
      <c r="X2120" s="32">
        <f t="shared" si="482"/>
        <v>805</v>
      </c>
    </row>
    <row r="2121" spans="1:24" x14ac:dyDescent="0.25">
      <c r="A2121" s="2"/>
      <c r="B2121" s="2" t="s">
        <v>4</v>
      </c>
      <c r="C2121" s="2">
        <f t="shared" si="474"/>
        <v>89</v>
      </c>
      <c r="D2121" s="2">
        <f t="shared" si="475"/>
        <v>5</v>
      </c>
      <c r="E2121" s="2">
        <f t="shared" si="476"/>
        <v>2117</v>
      </c>
      <c r="F2121" s="11">
        <v>292.5</v>
      </c>
      <c r="G2121" s="9">
        <v>0</v>
      </c>
      <c r="H2121" s="9">
        <v>2.2104537381558001E-2</v>
      </c>
      <c r="I2121" s="9">
        <v>5.1200000000000002E-2</v>
      </c>
      <c r="J2121" s="9">
        <v>0.34399999999999997</v>
      </c>
      <c r="K2121" s="9">
        <v>0.34399999999999997</v>
      </c>
      <c r="L2121" s="9">
        <v>0.34399999999999997</v>
      </c>
      <c r="N2121" s="32">
        <f>IF('System Design'!$F$8=1,'Hourly Demand and Generation'!G2121*'System Design'!$F$21,IF('System Design'!$F$8=2,'Hourly Demand and Generation'!H2121*'System Design'!$F$21,IF('System Design'!$F$8=3,'Hourly Demand and Generation'!I2121*'System Design'!$F$21)))</f>
        <v>25.6</v>
      </c>
      <c r="O2121" s="32">
        <f>IF('System Design'!$F$8=1,'Hourly Demand and Generation'!J2121*'System Design'!$F$22,IF('System Design'!$F$8=2,'Hourly Demand and Generation'!K2121*'System Design'!$F$22,IF('System Design'!$F$8=3,'Hourly Demand and Generation'!L2121*'System Design'!$F$22)))</f>
        <v>859.99999999999989</v>
      </c>
      <c r="Q2121" s="32">
        <f t="shared" si="472"/>
        <v>0</v>
      </c>
      <c r="R2121" s="32">
        <f t="shared" si="477"/>
        <v>5400</v>
      </c>
      <c r="S2121" s="32">
        <f t="shared" si="478"/>
        <v>0</v>
      </c>
      <c r="T2121" s="32">
        <f t="shared" si="479"/>
        <v>21600</v>
      </c>
      <c r="U2121" s="32">
        <f t="shared" si="480"/>
        <v>0</v>
      </c>
      <c r="V2121" s="32">
        <f t="shared" si="473"/>
        <v>593.09999999999991</v>
      </c>
      <c r="W2121" s="32">
        <f t="shared" si="481"/>
        <v>593.09999999999991</v>
      </c>
      <c r="X2121" s="32">
        <f t="shared" si="482"/>
        <v>593.09999999999991</v>
      </c>
    </row>
    <row r="2122" spans="1:24" x14ac:dyDescent="0.25">
      <c r="A2122" s="2"/>
      <c r="B2122" s="2" t="s">
        <v>4</v>
      </c>
      <c r="C2122" s="2">
        <f t="shared" si="474"/>
        <v>89</v>
      </c>
      <c r="D2122" s="2">
        <f t="shared" si="475"/>
        <v>6</v>
      </c>
      <c r="E2122" s="2">
        <f t="shared" si="476"/>
        <v>2118</v>
      </c>
      <c r="F2122" s="11">
        <v>315</v>
      </c>
      <c r="G2122" s="9">
        <v>4.4209074763116002E-2</v>
      </c>
      <c r="H2122" s="9">
        <v>6.9076679317368703E-2</v>
      </c>
      <c r="I2122" s="9">
        <v>0.10879999999999999</v>
      </c>
      <c r="J2122" s="9">
        <v>0.34399999999999997</v>
      </c>
      <c r="K2122" s="9">
        <v>0.34399999999999997</v>
      </c>
      <c r="L2122" s="9">
        <v>0.34399999999999997</v>
      </c>
      <c r="N2122" s="32">
        <f>IF('System Design'!$F$8=1,'Hourly Demand and Generation'!G2122*'System Design'!$F$21,IF('System Design'!$F$8=2,'Hourly Demand and Generation'!H2122*'System Design'!$F$21,IF('System Design'!$F$8=3,'Hourly Demand and Generation'!I2122*'System Design'!$F$21)))</f>
        <v>54.4</v>
      </c>
      <c r="O2122" s="32">
        <f>IF('System Design'!$F$8=1,'Hourly Demand and Generation'!J2122*'System Design'!$F$22,IF('System Design'!$F$8=2,'Hourly Demand and Generation'!K2122*'System Design'!$F$22,IF('System Design'!$F$8=3,'Hourly Demand and Generation'!L2122*'System Design'!$F$22)))</f>
        <v>859.99999999999989</v>
      </c>
      <c r="Q2122" s="32">
        <f t="shared" si="472"/>
        <v>0</v>
      </c>
      <c r="R2122" s="32">
        <f t="shared" si="477"/>
        <v>5400</v>
      </c>
      <c r="S2122" s="32">
        <f t="shared" si="478"/>
        <v>0</v>
      </c>
      <c r="T2122" s="32">
        <f t="shared" si="479"/>
        <v>21600</v>
      </c>
      <c r="U2122" s="32">
        <f t="shared" si="480"/>
        <v>0</v>
      </c>
      <c r="V2122" s="32">
        <f t="shared" si="473"/>
        <v>599.39999999999986</v>
      </c>
      <c r="W2122" s="32">
        <f t="shared" si="481"/>
        <v>599.39999999999986</v>
      </c>
      <c r="X2122" s="32">
        <f t="shared" si="482"/>
        <v>599.39999999999986</v>
      </c>
    </row>
    <row r="2123" spans="1:24" x14ac:dyDescent="0.25">
      <c r="A2123" s="2"/>
      <c r="B2123" s="2" t="s">
        <v>4</v>
      </c>
      <c r="C2123" s="2">
        <f t="shared" si="474"/>
        <v>89</v>
      </c>
      <c r="D2123" s="2">
        <f t="shared" si="475"/>
        <v>7</v>
      </c>
      <c r="E2123" s="2">
        <f t="shared" si="476"/>
        <v>2119</v>
      </c>
      <c r="F2123" s="11">
        <v>337.5</v>
      </c>
      <c r="G2123" s="9">
        <v>9.3944283871621501E-2</v>
      </c>
      <c r="H2123" s="9">
        <v>0.116048821253179</v>
      </c>
      <c r="I2123" s="9">
        <v>0.16</v>
      </c>
      <c r="J2123" s="9">
        <v>0.38700000000000001</v>
      </c>
      <c r="K2123" s="9">
        <v>0.38700000000000001</v>
      </c>
      <c r="L2123" s="9">
        <v>0.38700000000000001</v>
      </c>
      <c r="N2123" s="32">
        <f>IF('System Design'!$F$8=1,'Hourly Demand and Generation'!G2123*'System Design'!$F$21,IF('System Design'!$F$8=2,'Hourly Demand and Generation'!H2123*'System Design'!$F$21,IF('System Design'!$F$8=3,'Hourly Demand and Generation'!I2123*'System Design'!$F$21)))</f>
        <v>80</v>
      </c>
      <c r="O2123" s="32">
        <f>IF('System Design'!$F$8=1,'Hourly Demand and Generation'!J2123*'System Design'!$F$22,IF('System Design'!$F$8=2,'Hourly Demand and Generation'!K2123*'System Design'!$F$22,IF('System Design'!$F$8=3,'Hourly Demand and Generation'!L2123*'System Design'!$F$22)))</f>
        <v>967.5</v>
      </c>
      <c r="Q2123" s="32">
        <f t="shared" si="472"/>
        <v>0</v>
      </c>
      <c r="R2123" s="32">
        <f t="shared" si="477"/>
        <v>5400</v>
      </c>
      <c r="S2123" s="32">
        <f t="shared" si="478"/>
        <v>0</v>
      </c>
      <c r="T2123" s="32">
        <f t="shared" si="479"/>
        <v>21600</v>
      </c>
      <c r="U2123" s="32">
        <f t="shared" si="480"/>
        <v>0</v>
      </c>
      <c r="V2123" s="32">
        <f t="shared" si="473"/>
        <v>710</v>
      </c>
      <c r="W2123" s="32">
        <f t="shared" si="481"/>
        <v>710</v>
      </c>
      <c r="X2123" s="32">
        <f t="shared" si="482"/>
        <v>710</v>
      </c>
    </row>
    <row r="2124" spans="1:24" x14ac:dyDescent="0.25">
      <c r="A2124" s="2"/>
      <c r="B2124" s="2" t="s">
        <v>4</v>
      </c>
      <c r="C2124" s="2">
        <f t="shared" si="474"/>
        <v>89</v>
      </c>
      <c r="D2124" s="2">
        <f t="shared" si="475"/>
        <v>8</v>
      </c>
      <c r="E2124" s="2">
        <f t="shared" si="476"/>
        <v>2120</v>
      </c>
      <c r="F2124" s="11">
        <v>360</v>
      </c>
      <c r="G2124" s="9">
        <v>0.18236243339785299</v>
      </c>
      <c r="H2124" s="9">
        <v>0.20723003795210601</v>
      </c>
      <c r="I2124" s="9">
        <v>0.26879999999999998</v>
      </c>
      <c r="J2124" s="9">
        <v>0.38700000000000001</v>
      </c>
      <c r="K2124" s="9">
        <v>0.38700000000000001</v>
      </c>
      <c r="L2124" s="9">
        <v>0.38700000000000001</v>
      </c>
      <c r="N2124" s="32">
        <f>IF('System Design'!$F$8=1,'Hourly Demand and Generation'!G2124*'System Design'!$F$21,IF('System Design'!$F$8=2,'Hourly Demand and Generation'!H2124*'System Design'!$F$21,IF('System Design'!$F$8=3,'Hourly Demand and Generation'!I2124*'System Design'!$F$21)))</f>
        <v>134.4</v>
      </c>
      <c r="O2124" s="32">
        <f>IF('System Design'!$F$8=1,'Hourly Demand and Generation'!J2124*'System Design'!$F$22,IF('System Design'!$F$8=2,'Hourly Demand and Generation'!K2124*'System Design'!$F$22,IF('System Design'!$F$8=3,'Hourly Demand and Generation'!L2124*'System Design'!$F$22)))</f>
        <v>967.5</v>
      </c>
      <c r="Q2124" s="32">
        <f t="shared" si="472"/>
        <v>0</v>
      </c>
      <c r="R2124" s="32">
        <f t="shared" si="477"/>
        <v>5400</v>
      </c>
      <c r="S2124" s="32">
        <f t="shared" si="478"/>
        <v>0</v>
      </c>
      <c r="T2124" s="32">
        <f t="shared" si="479"/>
        <v>21600</v>
      </c>
      <c r="U2124" s="32">
        <f t="shared" si="480"/>
        <v>0</v>
      </c>
      <c r="V2124" s="32">
        <f t="shared" si="473"/>
        <v>741.90000000000009</v>
      </c>
      <c r="W2124" s="32">
        <f t="shared" si="481"/>
        <v>741.90000000000009</v>
      </c>
      <c r="X2124" s="32">
        <f t="shared" si="482"/>
        <v>741.90000000000009</v>
      </c>
    </row>
    <row r="2125" spans="1:24" x14ac:dyDescent="0.25">
      <c r="A2125" s="2"/>
      <c r="B2125" s="2" t="s">
        <v>4</v>
      </c>
      <c r="C2125" s="2">
        <f t="shared" si="474"/>
        <v>89</v>
      </c>
      <c r="D2125" s="2">
        <f t="shared" si="475"/>
        <v>9</v>
      </c>
      <c r="E2125" s="2">
        <f t="shared" si="476"/>
        <v>2121</v>
      </c>
      <c r="F2125" s="11">
        <v>360</v>
      </c>
      <c r="G2125" s="9">
        <v>0.27630671726947498</v>
      </c>
      <c r="H2125" s="9">
        <v>0.29841125465103302</v>
      </c>
      <c r="I2125" s="9">
        <v>0.37119999999999997</v>
      </c>
      <c r="J2125" s="9">
        <v>0.34399999999999997</v>
      </c>
      <c r="K2125" s="9">
        <v>0.34399999999999997</v>
      </c>
      <c r="L2125" s="9">
        <v>0.34399999999999997</v>
      </c>
      <c r="N2125" s="32">
        <f>IF('System Design'!$F$8=1,'Hourly Demand and Generation'!G2125*'System Design'!$F$21,IF('System Design'!$F$8=2,'Hourly Demand and Generation'!H2125*'System Design'!$F$21,IF('System Design'!$F$8=3,'Hourly Demand and Generation'!I2125*'System Design'!$F$21)))</f>
        <v>185.6</v>
      </c>
      <c r="O2125" s="32">
        <f>IF('System Design'!$F$8=1,'Hourly Demand and Generation'!J2125*'System Design'!$F$22,IF('System Design'!$F$8=2,'Hourly Demand and Generation'!K2125*'System Design'!$F$22,IF('System Design'!$F$8=3,'Hourly Demand and Generation'!L2125*'System Design'!$F$22)))</f>
        <v>859.99999999999989</v>
      </c>
      <c r="Q2125" s="32">
        <f t="shared" si="472"/>
        <v>0</v>
      </c>
      <c r="R2125" s="32">
        <f t="shared" si="477"/>
        <v>5400</v>
      </c>
      <c r="S2125" s="32">
        <f t="shared" si="478"/>
        <v>0</v>
      </c>
      <c r="T2125" s="32">
        <f t="shared" si="479"/>
        <v>21600</v>
      </c>
      <c r="U2125" s="32">
        <f t="shared" si="480"/>
        <v>0</v>
      </c>
      <c r="V2125" s="32">
        <f t="shared" si="473"/>
        <v>685.59999999999991</v>
      </c>
      <c r="W2125" s="32">
        <f t="shared" si="481"/>
        <v>685.59999999999991</v>
      </c>
      <c r="X2125" s="32">
        <f t="shared" si="482"/>
        <v>685.59999999999991</v>
      </c>
    </row>
    <row r="2126" spans="1:24" x14ac:dyDescent="0.25">
      <c r="A2126" s="2"/>
      <c r="B2126" s="2" t="s">
        <v>4</v>
      </c>
      <c r="C2126" s="2">
        <f t="shared" si="474"/>
        <v>89</v>
      </c>
      <c r="D2126" s="2">
        <f t="shared" si="475"/>
        <v>10</v>
      </c>
      <c r="E2126" s="2">
        <f t="shared" si="476"/>
        <v>2122</v>
      </c>
      <c r="F2126" s="11">
        <v>351</v>
      </c>
      <c r="G2126" s="9">
        <v>0.37025100114109599</v>
      </c>
      <c r="H2126" s="9">
        <v>0.39235553852265398</v>
      </c>
      <c r="I2126" s="9">
        <v>0.48</v>
      </c>
      <c r="J2126" s="9">
        <v>0.38700000000000001</v>
      </c>
      <c r="K2126" s="9">
        <v>0.38700000000000001</v>
      </c>
      <c r="L2126" s="9">
        <v>0.38700000000000001</v>
      </c>
      <c r="N2126" s="32">
        <f>IF('System Design'!$F$8=1,'Hourly Demand and Generation'!G2126*'System Design'!$F$21,IF('System Design'!$F$8=2,'Hourly Demand and Generation'!H2126*'System Design'!$F$21,IF('System Design'!$F$8=3,'Hourly Demand and Generation'!I2126*'System Design'!$F$21)))</f>
        <v>240</v>
      </c>
      <c r="O2126" s="32">
        <f>IF('System Design'!$F$8=1,'Hourly Demand and Generation'!J2126*'System Design'!$F$22,IF('System Design'!$F$8=2,'Hourly Demand and Generation'!K2126*'System Design'!$F$22,IF('System Design'!$F$8=3,'Hourly Demand and Generation'!L2126*'System Design'!$F$22)))</f>
        <v>967.5</v>
      </c>
      <c r="Q2126" s="32">
        <f t="shared" si="472"/>
        <v>0</v>
      </c>
      <c r="R2126" s="32">
        <f t="shared" si="477"/>
        <v>5400</v>
      </c>
      <c r="S2126" s="32">
        <f t="shared" si="478"/>
        <v>0</v>
      </c>
      <c r="T2126" s="32">
        <f t="shared" si="479"/>
        <v>21600</v>
      </c>
      <c r="U2126" s="32">
        <f t="shared" si="480"/>
        <v>0</v>
      </c>
      <c r="V2126" s="32">
        <f t="shared" si="473"/>
        <v>856.5</v>
      </c>
      <c r="W2126" s="32">
        <f t="shared" si="481"/>
        <v>856.5</v>
      </c>
      <c r="X2126" s="32">
        <f t="shared" si="482"/>
        <v>856.5</v>
      </c>
    </row>
    <row r="2127" spans="1:24" x14ac:dyDescent="0.25">
      <c r="A2127" s="2"/>
      <c r="B2127" s="2" t="s">
        <v>4</v>
      </c>
      <c r="C2127" s="2">
        <f t="shared" si="474"/>
        <v>89</v>
      </c>
      <c r="D2127" s="2">
        <f t="shared" si="475"/>
        <v>11</v>
      </c>
      <c r="E2127" s="2">
        <f t="shared" si="476"/>
        <v>2123</v>
      </c>
      <c r="F2127" s="11">
        <v>346.5</v>
      </c>
      <c r="G2127" s="9">
        <v>0.458669150667328</v>
      </c>
      <c r="H2127" s="9">
        <v>0.48353675522158102</v>
      </c>
      <c r="I2127" s="9">
        <v>0.58879999999999999</v>
      </c>
      <c r="J2127" s="9">
        <v>0.34399999999999997</v>
      </c>
      <c r="K2127" s="9">
        <v>0.34399999999999997</v>
      </c>
      <c r="L2127" s="9">
        <v>0.34399999999999997</v>
      </c>
      <c r="N2127" s="32">
        <f>IF('System Design'!$F$8=1,'Hourly Demand and Generation'!G2127*'System Design'!$F$21,IF('System Design'!$F$8=2,'Hourly Demand and Generation'!H2127*'System Design'!$F$21,IF('System Design'!$F$8=3,'Hourly Demand and Generation'!I2127*'System Design'!$F$21)))</f>
        <v>294.39999999999998</v>
      </c>
      <c r="O2127" s="32">
        <f>IF('System Design'!$F$8=1,'Hourly Demand and Generation'!J2127*'System Design'!$F$22,IF('System Design'!$F$8=2,'Hourly Demand and Generation'!K2127*'System Design'!$F$22,IF('System Design'!$F$8=3,'Hourly Demand and Generation'!L2127*'System Design'!$F$22)))</f>
        <v>859.99999999999989</v>
      </c>
      <c r="Q2127" s="32">
        <f t="shared" si="472"/>
        <v>0</v>
      </c>
      <c r="R2127" s="32">
        <f t="shared" si="477"/>
        <v>5400</v>
      </c>
      <c r="S2127" s="32">
        <f t="shared" si="478"/>
        <v>0</v>
      </c>
      <c r="T2127" s="32">
        <f t="shared" si="479"/>
        <v>21600</v>
      </c>
      <c r="U2127" s="32">
        <f t="shared" si="480"/>
        <v>0</v>
      </c>
      <c r="V2127" s="32">
        <f t="shared" si="473"/>
        <v>807.89999999999986</v>
      </c>
      <c r="W2127" s="32">
        <f t="shared" si="481"/>
        <v>807.89999999999986</v>
      </c>
      <c r="X2127" s="32">
        <f t="shared" si="482"/>
        <v>807.89999999999986</v>
      </c>
    </row>
    <row r="2128" spans="1:24" x14ac:dyDescent="0.25">
      <c r="A2128" s="2"/>
      <c r="B2128" s="2" t="s">
        <v>4</v>
      </c>
      <c r="C2128" s="2">
        <f t="shared" si="474"/>
        <v>89</v>
      </c>
      <c r="D2128" s="2">
        <f t="shared" si="475"/>
        <v>12</v>
      </c>
      <c r="E2128" s="2">
        <f t="shared" si="476"/>
        <v>2124</v>
      </c>
      <c r="F2128" s="11">
        <v>346.5</v>
      </c>
      <c r="G2128" s="9">
        <v>0.55261343453894995</v>
      </c>
      <c r="H2128" s="9">
        <v>0.55261343453894995</v>
      </c>
      <c r="I2128" s="9">
        <v>0.64</v>
      </c>
      <c r="J2128" s="9">
        <v>0.32250000000000001</v>
      </c>
      <c r="K2128" s="9">
        <v>0.32250000000000001</v>
      </c>
      <c r="L2128" s="9">
        <v>0.32250000000000001</v>
      </c>
      <c r="N2128" s="32">
        <f>IF('System Design'!$F$8=1,'Hourly Demand and Generation'!G2128*'System Design'!$F$21,IF('System Design'!$F$8=2,'Hourly Demand and Generation'!H2128*'System Design'!$F$21,IF('System Design'!$F$8=3,'Hourly Demand and Generation'!I2128*'System Design'!$F$21)))</f>
        <v>320</v>
      </c>
      <c r="O2128" s="32">
        <f>IF('System Design'!$F$8=1,'Hourly Demand and Generation'!J2128*'System Design'!$F$22,IF('System Design'!$F$8=2,'Hourly Demand and Generation'!K2128*'System Design'!$F$22,IF('System Design'!$F$8=3,'Hourly Demand and Generation'!L2128*'System Design'!$F$22)))</f>
        <v>806.25</v>
      </c>
      <c r="Q2128" s="32">
        <f t="shared" si="472"/>
        <v>0</v>
      </c>
      <c r="R2128" s="32">
        <f t="shared" si="477"/>
        <v>5400</v>
      </c>
      <c r="S2128" s="32">
        <f t="shared" si="478"/>
        <v>0</v>
      </c>
      <c r="T2128" s="32">
        <f t="shared" si="479"/>
        <v>21600</v>
      </c>
      <c r="U2128" s="32">
        <f t="shared" si="480"/>
        <v>0</v>
      </c>
      <c r="V2128" s="32">
        <f t="shared" si="473"/>
        <v>779.75</v>
      </c>
      <c r="W2128" s="32">
        <f t="shared" si="481"/>
        <v>779.75</v>
      </c>
      <c r="X2128" s="32">
        <f t="shared" si="482"/>
        <v>779.75</v>
      </c>
    </row>
    <row r="2129" spans="1:24" x14ac:dyDescent="0.25">
      <c r="A2129" s="2"/>
      <c r="B2129" s="2" t="s">
        <v>4</v>
      </c>
      <c r="C2129" s="2">
        <f t="shared" si="474"/>
        <v>89</v>
      </c>
      <c r="D2129" s="2">
        <f t="shared" si="475"/>
        <v>13</v>
      </c>
      <c r="E2129" s="2">
        <f t="shared" si="476"/>
        <v>2125</v>
      </c>
      <c r="F2129" s="11">
        <v>360</v>
      </c>
      <c r="G2129" s="9">
        <v>0.458669150667328</v>
      </c>
      <c r="H2129" s="9">
        <v>0.48353675522158102</v>
      </c>
      <c r="I2129" s="9">
        <v>0.58879999999999999</v>
      </c>
      <c r="J2129" s="9">
        <v>0.34399999999999997</v>
      </c>
      <c r="K2129" s="9">
        <v>0.34399999999999997</v>
      </c>
      <c r="L2129" s="9">
        <v>0.34399999999999997</v>
      </c>
      <c r="N2129" s="32">
        <f>IF('System Design'!$F$8=1,'Hourly Demand and Generation'!G2129*'System Design'!$F$21,IF('System Design'!$F$8=2,'Hourly Demand and Generation'!H2129*'System Design'!$F$21,IF('System Design'!$F$8=3,'Hourly Demand and Generation'!I2129*'System Design'!$F$21)))</f>
        <v>294.39999999999998</v>
      </c>
      <c r="O2129" s="32">
        <f>IF('System Design'!$F$8=1,'Hourly Demand and Generation'!J2129*'System Design'!$F$22,IF('System Design'!$F$8=2,'Hourly Demand and Generation'!K2129*'System Design'!$F$22,IF('System Design'!$F$8=3,'Hourly Demand and Generation'!L2129*'System Design'!$F$22)))</f>
        <v>859.99999999999989</v>
      </c>
      <c r="Q2129" s="32">
        <f t="shared" si="472"/>
        <v>0</v>
      </c>
      <c r="R2129" s="32">
        <f t="shared" si="477"/>
        <v>5400</v>
      </c>
      <c r="S2129" s="32">
        <f t="shared" si="478"/>
        <v>0</v>
      </c>
      <c r="T2129" s="32">
        <f t="shared" si="479"/>
        <v>21600</v>
      </c>
      <c r="U2129" s="32">
        <f t="shared" si="480"/>
        <v>0</v>
      </c>
      <c r="V2129" s="32">
        <f t="shared" si="473"/>
        <v>794.39999999999986</v>
      </c>
      <c r="W2129" s="32">
        <f t="shared" si="481"/>
        <v>794.39999999999986</v>
      </c>
      <c r="X2129" s="32">
        <f t="shared" si="482"/>
        <v>794.39999999999986</v>
      </c>
    </row>
    <row r="2130" spans="1:24" x14ac:dyDescent="0.25">
      <c r="A2130" s="2"/>
      <c r="B2130" s="2" t="s">
        <v>4</v>
      </c>
      <c r="C2130" s="2">
        <f t="shared" si="474"/>
        <v>89</v>
      </c>
      <c r="D2130" s="2">
        <f t="shared" si="475"/>
        <v>14</v>
      </c>
      <c r="E2130" s="2">
        <f t="shared" si="476"/>
        <v>2126</v>
      </c>
      <c r="F2130" s="11">
        <v>360</v>
      </c>
      <c r="G2130" s="9">
        <v>0.37025100114109599</v>
      </c>
      <c r="H2130" s="9">
        <v>0.39235553852265398</v>
      </c>
      <c r="I2130" s="9">
        <v>0.48</v>
      </c>
      <c r="J2130" s="9">
        <v>0.36549999999999999</v>
      </c>
      <c r="K2130" s="9">
        <v>0.36549999999999999</v>
      </c>
      <c r="L2130" s="9">
        <v>0.36549999999999999</v>
      </c>
      <c r="N2130" s="32">
        <f>IF('System Design'!$F$8=1,'Hourly Demand and Generation'!G2130*'System Design'!$F$21,IF('System Design'!$F$8=2,'Hourly Demand and Generation'!H2130*'System Design'!$F$21,IF('System Design'!$F$8=3,'Hourly Demand and Generation'!I2130*'System Design'!$F$21)))</f>
        <v>240</v>
      </c>
      <c r="O2130" s="32">
        <f>IF('System Design'!$F$8=1,'Hourly Demand and Generation'!J2130*'System Design'!$F$22,IF('System Design'!$F$8=2,'Hourly Demand and Generation'!K2130*'System Design'!$F$22,IF('System Design'!$F$8=3,'Hourly Demand and Generation'!L2130*'System Design'!$F$22)))</f>
        <v>913.75</v>
      </c>
      <c r="Q2130" s="32">
        <f t="shared" si="472"/>
        <v>0</v>
      </c>
      <c r="R2130" s="32">
        <f t="shared" si="477"/>
        <v>5400</v>
      </c>
      <c r="S2130" s="32">
        <f t="shared" si="478"/>
        <v>0</v>
      </c>
      <c r="T2130" s="32">
        <f t="shared" si="479"/>
        <v>21600</v>
      </c>
      <c r="U2130" s="32">
        <f t="shared" si="480"/>
        <v>0</v>
      </c>
      <c r="V2130" s="32">
        <f t="shared" si="473"/>
        <v>793.75</v>
      </c>
      <c r="W2130" s="32">
        <f t="shared" si="481"/>
        <v>793.75</v>
      </c>
      <c r="X2130" s="32">
        <f t="shared" si="482"/>
        <v>793.75</v>
      </c>
    </row>
    <row r="2131" spans="1:24" x14ac:dyDescent="0.25">
      <c r="A2131" s="2"/>
      <c r="B2131" s="2" t="s">
        <v>4</v>
      </c>
      <c r="C2131" s="2">
        <f t="shared" si="474"/>
        <v>89</v>
      </c>
      <c r="D2131" s="2">
        <f t="shared" si="475"/>
        <v>15</v>
      </c>
      <c r="E2131" s="2">
        <f t="shared" si="476"/>
        <v>2127</v>
      </c>
      <c r="F2131" s="11">
        <v>382.5</v>
      </c>
      <c r="G2131" s="9">
        <v>0.27630671726947498</v>
      </c>
      <c r="H2131" s="9">
        <v>0.29841125465103302</v>
      </c>
      <c r="I2131" s="9">
        <v>0.37119999999999997</v>
      </c>
      <c r="J2131" s="9">
        <v>0.38700000000000001</v>
      </c>
      <c r="K2131" s="9">
        <v>0.38700000000000001</v>
      </c>
      <c r="L2131" s="9">
        <v>0.38700000000000001</v>
      </c>
      <c r="N2131" s="32">
        <f>IF('System Design'!$F$8=1,'Hourly Demand and Generation'!G2131*'System Design'!$F$21,IF('System Design'!$F$8=2,'Hourly Demand and Generation'!H2131*'System Design'!$F$21,IF('System Design'!$F$8=3,'Hourly Demand and Generation'!I2131*'System Design'!$F$21)))</f>
        <v>185.6</v>
      </c>
      <c r="O2131" s="32">
        <f>IF('System Design'!$F$8=1,'Hourly Demand and Generation'!J2131*'System Design'!$F$22,IF('System Design'!$F$8=2,'Hourly Demand and Generation'!K2131*'System Design'!$F$22,IF('System Design'!$F$8=3,'Hourly Demand and Generation'!L2131*'System Design'!$F$22)))</f>
        <v>967.5</v>
      </c>
      <c r="Q2131" s="32">
        <f t="shared" si="472"/>
        <v>0</v>
      </c>
      <c r="R2131" s="32">
        <f t="shared" si="477"/>
        <v>5400</v>
      </c>
      <c r="S2131" s="32">
        <f t="shared" si="478"/>
        <v>0</v>
      </c>
      <c r="T2131" s="32">
        <f t="shared" si="479"/>
        <v>21600</v>
      </c>
      <c r="U2131" s="32">
        <f t="shared" si="480"/>
        <v>0</v>
      </c>
      <c r="V2131" s="32">
        <f t="shared" si="473"/>
        <v>770.59999999999991</v>
      </c>
      <c r="W2131" s="32">
        <f t="shared" si="481"/>
        <v>770.59999999999991</v>
      </c>
      <c r="X2131" s="32">
        <f t="shared" si="482"/>
        <v>770.59999999999991</v>
      </c>
    </row>
    <row r="2132" spans="1:24" x14ac:dyDescent="0.25">
      <c r="A2132" s="2"/>
      <c r="B2132" s="2" t="s">
        <v>4</v>
      </c>
      <c r="C2132" s="2">
        <f t="shared" si="474"/>
        <v>89</v>
      </c>
      <c r="D2132" s="2">
        <f t="shared" si="475"/>
        <v>16</v>
      </c>
      <c r="E2132" s="2">
        <f t="shared" si="476"/>
        <v>2128</v>
      </c>
      <c r="F2132" s="11">
        <v>405</v>
      </c>
      <c r="G2132" s="9">
        <v>0.18236243339785299</v>
      </c>
      <c r="H2132" s="9">
        <v>0.20723003795210601</v>
      </c>
      <c r="I2132" s="9">
        <v>0.26879999999999998</v>
      </c>
      <c r="J2132" s="9">
        <v>0.38700000000000001</v>
      </c>
      <c r="K2132" s="9">
        <v>0.38700000000000001</v>
      </c>
      <c r="L2132" s="9">
        <v>0.38700000000000001</v>
      </c>
      <c r="N2132" s="32">
        <f>IF('System Design'!$F$8=1,'Hourly Demand and Generation'!G2132*'System Design'!$F$21,IF('System Design'!$F$8=2,'Hourly Demand and Generation'!H2132*'System Design'!$F$21,IF('System Design'!$F$8=3,'Hourly Demand and Generation'!I2132*'System Design'!$F$21)))</f>
        <v>134.4</v>
      </c>
      <c r="O2132" s="32">
        <f>IF('System Design'!$F$8=1,'Hourly Demand and Generation'!J2132*'System Design'!$F$22,IF('System Design'!$F$8=2,'Hourly Demand and Generation'!K2132*'System Design'!$F$22,IF('System Design'!$F$8=3,'Hourly Demand and Generation'!L2132*'System Design'!$F$22)))</f>
        <v>967.5</v>
      </c>
      <c r="Q2132" s="32">
        <f t="shared" si="472"/>
        <v>0</v>
      </c>
      <c r="R2132" s="32">
        <f t="shared" si="477"/>
        <v>5400</v>
      </c>
      <c r="S2132" s="32">
        <f t="shared" si="478"/>
        <v>0</v>
      </c>
      <c r="T2132" s="32">
        <f t="shared" si="479"/>
        <v>21600</v>
      </c>
      <c r="U2132" s="32">
        <f t="shared" si="480"/>
        <v>0</v>
      </c>
      <c r="V2132" s="32">
        <f t="shared" si="473"/>
        <v>696.90000000000009</v>
      </c>
      <c r="W2132" s="32">
        <f t="shared" si="481"/>
        <v>696.90000000000009</v>
      </c>
      <c r="X2132" s="32">
        <f t="shared" si="482"/>
        <v>696.90000000000009</v>
      </c>
    </row>
    <row r="2133" spans="1:24" x14ac:dyDescent="0.25">
      <c r="A2133" s="2"/>
      <c r="B2133" s="2" t="s">
        <v>4</v>
      </c>
      <c r="C2133" s="2">
        <f t="shared" si="474"/>
        <v>89</v>
      </c>
      <c r="D2133" s="2">
        <f t="shared" si="475"/>
        <v>17</v>
      </c>
      <c r="E2133" s="2">
        <f t="shared" si="476"/>
        <v>2129</v>
      </c>
      <c r="F2133" s="11">
        <v>427.5</v>
      </c>
      <c r="G2133" s="9">
        <v>9.3944283871621501E-2</v>
      </c>
      <c r="H2133" s="9">
        <v>0.116048821253179</v>
      </c>
      <c r="I2133" s="9">
        <v>0.16</v>
      </c>
      <c r="J2133" s="9">
        <v>0.43</v>
      </c>
      <c r="K2133" s="9">
        <v>0.43</v>
      </c>
      <c r="L2133" s="9">
        <v>0.43</v>
      </c>
      <c r="N2133" s="32">
        <f>IF('System Design'!$F$8=1,'Hourly Demand and Generation'!G2133*'System Design'!$F$21,IF('System Design'!$F$8=2,'Hourly Demand and Generation'!H2133*'System Design'!$F$21,IF('System Design'!$F$8=3,'Hourly Demand and Generation'!I2133*'System Design'!$F$21)))</f>
        <v>80</v>
      </c>
      <c r="O2133" s="32">
        <f>IF('System Design'!$F$8=1,'Hourly Demand and Generation'!J2133*'System Design'!$F$22,IF('System Design'!$F$8=2,'Hourly Demand and Generation'!K2133*'System Design'!$F$22,IF('System Design'!$F$8=3,'Hourly Demand and Generation'!L2133*'System Design'!$F$22)))</f>
        <v>1075</v>
      </c>
      <c r="Q2133" s="32">
        <f t="shared" si="472"/>
        <v>0</v>
      </c>
      <c r="R2133" s="32">
        <f t="shared" si="477"/>
        <v>5400</v>
      </c>
      <c r="S2133" s="32">
        <f t="shared" si="478"/>
        <v>0</v>
      </c>
      <c r="T2133" s="32">
        <f t="shared" si="479"/>
        <v>21600</v>
      </c>
      <c r="U2133" s="32">
        <f t="shared" si="480"/>
        <v>0</v>
      </c>
      <c r="V2133" s="32">
        <f t="shared" si="473"/>
        <v>727.5</v>
      </c>
      <c r="W2133" s="32">
        <f t="shared" si="481"/>
        <v>727.5</v>
      </c>
      <c r="X2133" s="32">
        <f t="shared" si="482"/>
        <v>727.5</v>
      </c>
    </row>
    <row r="2134" spans="1:24" x14ac:dyDescent="0.25">
      <c r="A2134" s="2"/>
      <c r="B2134" s="2" t="s">
        <v>4</v>
      </c>
      <c r="C2134" s="2">
        <f t="shared" si="474"/>
        <v>89</v>
      </c>
      <c r="D2134" s="2">
        <f t="shared" si="475"/>
        <v>18</v>
      </c>
      <c r="E2134" s="2">
        <f t="shared" si="476"/>
        <v>2130</v>
      </c>
      <c r="F2134" s="11">
        <v>450</v>
      </c>
      <c r="G2134" s="9">
        <v>4.4209074763116002E-2</v>
      </c>
      <c r="H2134" s="9">
        <v>6.9076679317368703E-2</v>
      </c>
      <c r="I2134" s="9">
        <v>0.10879999999999999</v>
      </c>
      <c r="J2134" s="9">
        <v>0.40849999999999997</v>
      </c>
      <c r="K2134" s="9">
        <v>0.40849999999999997</v>
      </c>
      <c r="L2134" s="9">
        <v>0.40849999999999997</v>
      </c>
      <c r="N2134" s="32">
        <f>IF('System Design'!$F$8=1,'Hourly Demand and Generation'!G2134*'System Design'!$F$21,IF('System Design'!$F$8=2,'Hourly Demand and Generation'!H2134*'System Design'!$F$21,IF('System Design'!$F$8=3,'Hourly Demand and Generation'!I2134*'System Design'!$F$21)))</f>
        <v>54.4</v>
      </c>
      <c r="O2134" s="32">
        <f>IF('System Design'!$F$8=1,'Hourly Demand and Generation'!J2134*'System Design'!$F$22,IF('System Design'!$F$8=2,'Hourly Demand and Generation'!K2134*'System Design'!$F$22,IF('System Design'!$F$8=3,'Hourly Demand and Generation'!L2134*'System Design'!$F$22)))</f>
        <v>1021.2499999999999</v>
      </c>
      <c r="Q2134" s="32">
        <f t="shared" si="472"/>
        <v>0</v>
      </c>
      <c r="R2134" s="32">
        <f t="shared" si="477"/>
        <v>5400</v>
      </c>
      <c r="S2134" s="32">
        <f t="shared" si="478"/>
        <v>0</v>
      </c>
      <c r="T2134" s="32">
        <f t="shared" si="479"/>
        <v>21600</v>
      </c>
      <c r="U2134" s="32">
        <f t="shared" si="480"/>
        <v>0</v>
      </c>
      <c r="V2134" s="32">
        <f t="shared" si="473"/>
        <v>625.64999999999986</v>
      </c>
      <c r="W2134" s="32">
        <f t="shared" si="481"/>
        <v>625.64999999999986</v>
      </c>
      <c r="X2134" s="32">
        <f t="shared" si="482"/>
        <v>625.64999999999986</v>
      </c>
    </row>
    <row r="2135" spans="1:24" x14ac:dyDescent="0.25">
      <c r="A2135" s="2"/>
      <c r="B2135" s="2" t="s">
        <v>4</v>
      </c>
      <c r="C2135" s="2">
        <f t="shared" si="474"/>
        <v>89</v>
      </c>
      <c r="D2135" s="2">
        <f t="shared" si="475"/>
        <v>19</v>
      </c>
      <c r="E2135" s="2">
        <f t="shared" si="476"/>
        <v>2131</v>
      </c>
      <c r="F2135" s="11">
        <v>436.5</v>
      </c>
      <c r="G2135" s="9">
        <v>0</v>
      </c>
      <c r="H2135" s="9">
        <v>2.2104537381558001E-2</v>
      </c>
      <c r="I2135" s="9">
        <v>5.1200000000000002E-2</v>
      </c>
      <c r="J2135" s="9">
        <v>0.38700000000000001</v>
      </c>
      <c r="K2135" s="9">
        <v>0.38700000000000001</v>
      </c>
      <c r="L2135" s="9">
        <v>0.38700000000000001</v>
      </c>
      <c r="N2135" s="32">
        <f>IF('System Design'!$F$8=1,'Hourly Demand and Generation'!G2135*'System Design'!$F$21,IF('System Design'!$F$8=2,'Hourly Demand and Generation'!H2135*'System Design'!$F$21,IF('System Design'!$F$8=3,'Hourly Demand and Generation'!I2135*'System Design'!$F$21)))</f>
        <v>25.6</v>
      </c>
      <c r="O2135" s="32">
        <f>IF('System Design'!$F$8=1,'Hourly Demand and Generation'!J2135*'System Design'!$F$22,IF('System Design'!$F$8=2,'Hourly Demand and Generation'!K2135*'System Design'!$F$22,IF('System Design'!$F$8=3,'Hourly Demand and Generation'!L2135*'System Design'!$F$22)))</f>
        <v>967.5</v>
      </c>
      <c r="Q2135" s="32">
        <f t="shared" si="472"/>
        <v>0</v>
      </c>
      <c r="R2135" s="32">
        <f t="shared" si="477"/>
        <v>5400</v>
      </c>
      <c r="S2135" s="32">
        <f t="shared" si="478"/>
        <v>0</v>
      </c>
      <c r="T2135" s="32">
        <f t="shared" si="479"/>
        <v>21600</v>
      </c>
      <c r="U2135" s="32">
        <f t="shared" si="480"/>
        <v>0</v>
      </c>
      <c r="V2135" s="32">
        <f t="shared" si="473"/>
        <v>556.6</v>
      </c>
      <c r="W2135" s="32">
        <f t="shared" si="481"/>
        <v>556.6</v>
      </c>
      <c r="X2135" s="32">
        <f t="shared" si="482"/>
        <v>556.6</v>
      </c>
    </row>
    <row r="2136" spans="1:24" x14ac:dyDescent="0.25">
      <c r="A2136" s="2"/>
      <c r="B2136" s="2" t="s">
        <v>4</v>
      </c>
      <c r="C2136" s="2">
        <f t="shared" si="474"/>
        <v>89</v>
      </c>
      <c r="D2136" s="2">
        <f t="shared" si="475"/>
        <v>20</v>
      </c>
      <c r="E2136" s="2">
        <f t="shared" si="476"/>
        <v>2132</v>
      </c>
      <c r="F2136" s="11">
        <v>427.5</v>
      </c>
      <c r="G2136" s="9">
        <v>0</v>
      </c>
      <c r="H2136" s="9">
        <v>0</v>
      </c>
      <c r="I2136" s="9">
        <v>0</v>
      </c>
      <c r="J2136" s="9">
        <v>0.38700000000000001</v>
      </c>
      <c r="K2136" s="9">
        <v>0.38700000000000001</v>
      </c>
      <c r="L2136" s="9">
        <v>0.38700000000000001</v>
      </c>
      <c r="N2136" s="32">
        <f>IF('System Design'!$F$8=1,'Hourly Demand and Generation'!G2136*'System Design'!$F$21,IF('System Design'!$F$8=2,'Hourly Demand and Generation'!H2136*'System Design'!$F$21,IF('System Design'!$F$8=3,'Hourly Demand and Generation'!I2136*'System Design'!$F$21)))</f>
        <v>0</v>
      </c>
      <c r="O2136" s="32">
        <f>IF('System Design'!$F$8=1,'Hourly Demand and Generation'!J2136*'System Design'!$F$22,IF('System Design'!$F$8=2,'Hourly Demand and Generation'!K2136*'System Design'!$F$22,IF('System Design'!$F$8=3,'Hourly Demand and Generation'!L2136*'System Design'!$F$22)))</f>
        <v>967.5</v>
      </c>
      <c r="Q2136" s="32">
        <f t="shared" si="472"/>
        <v>0</v>
      </c>
      <c r="R2136" s="32">
        <f t="shared" si="477"/>
        <v>5400</v>
      </c>
      <c r="S2136" s="32">
        <f t="shared" si="478"/>
        <v>0</v>
      </c>
      <c r="T2136" s="32">
        <f t="shared" si="479"/>
        <v>21600</v>
      </c>
      <c r="U2136" s="32">
        <f t="shared" si="480"/>
        <v>0</v>
      </c>
      <c r="V2136" s="32">
        <f t="shared" si="473"/>
        <v>540</v>
      </c>
      <c r="W2136" s="32">
        <f t="shared" si="481"/>
        <v>540</v>
      </c>
      <c r="X2136" s="32">
        <f t="shared" si="482"/>
        <v>540</v>
      </c>
    </row>
    <row r="2137" spans="1:24" x14ac:dyDescent="0.25">
      <c r="A2137" s="2"/>
      <c r="B2137" s="2" t="s">
        <v>4</v>
      </c>
      <c r="C2137" s="2">
        <f t="shared" si="474"/>
        <v>89</v>
      </c>
      <c r="D2137" s="2">
        <f t="shared" si="475"/>
        <v>21</v>
      </c>
      <c r="E2137" s="2">
        <f t="shared" si="476"/>
        <v>2133</v>
      </c>
      <c r="F2137" s="11">
        <v>405</v>
      </c>
      <c r="G2137" s="9">
        <v>0</v>
      </c>
      <c r="H2137" s="9">
        <v>0</v>
      </c>
      <c r="I2137" s="9">
        <v>0</v>
      </c>
      <c r="J2137" s="9">
        <v>0.38700000000000001</v>
      </c>
      <c r="K2137" s="9">
        <v>0.38700000000000001</v>
      </c>
      <c r="L2137" s="9">
        <v>0.38700000000000001</v>
      </c>
      <c r="N2137" s="32">
        <f>IF('System Design'!$F$8=1,'Hourly Demand and Generation'!G2137*'System Design'!$F$21,IF('System Design'!$F$8=2,'Hourly Demand and Generation'!H2137*'System Design'!$F$21,IF('System Design'!$F$8=3,'Hourly Demand and Generation'!I2137*'System Design'!$F$21)))</f>
        <v>0</v>
      </c>
      <c r="O2137" s="32">
        <f>IF('System Design'!$F$8=1,'Hourly Demand and Generation'!J2137*'System Design'!$F$22,IF('System Design'!$F$8=2,'Hourly Demand and Generation'!K2137*'System Design'!$F$22,IF('System Design'!$F$8=3,'Hourly Demand and Generation'!L2137*'System Design'!$F$22)))</f>
        <v>967.5</v>
      </c>
      <c r="Q2137" s="32">
        <f t="shared" si="472"/>
        <v>0</v>
      </c>
      <c r="R2137" s="32">
        <f t="shared" si="477"/>
        <v>5400</v>
      </c>
      <c r="S2137" s="32">
        <f t="shared" si="478"/>
        <v>0</v>
      </c>
      <c r="T2137" s="32">
        <f t="shared" si="479"/>
        <v>21600</v>
      </c>
      <c r="U2137" s="32">
        <f t="shared" si="480"/>
        <v>0</v>
      </c>
      <c r="V2137" s="32">
        <f t="shared" si="473"/>
        <v>562.5</v>
      </c>
      <c r="W2137" s="32">
        <f t="shared" si="481"/>
        <v>562.5</v>
      </c>
      <c r="X2137" s="32">
        <f t="shared" si="482"/>
        <v>562.5</v>
      </c>
    </row>
    <row r="2138" spans="1:24" x14ac:dyDescent="0.25">
      <c r="A2138" s="2"/>
      <c r="B2138" s="2" t="s">
        <v>4</v>
      </c>
      <c r="C2138" s="2">
        <f t="shared" si="474"/>
        <v>89</v>
      </c>
      <c r="D2138" s="2">
        <f t="shared" si="475"/>
        <v>22</v>
      </c>
      <c r="E2138" s="2">
        <f t="shared" si="476"/>
        <v>2134</v>
      </c>
      <c r="F2138" s="11">
        <v>382.5</v>
      </c>
      <c r="G2138" s="9">
        <v>0</v>
      </c>
      <c r="H2138" s="9">
        <v>0</v>
      </c>
      <c r="I2138" s="9">
        <v>0</v>
      </c>
      <c r="J2138" s="9">
        <v>0.40849999999999997</v>
      </c>
      <c r="K2138" s="9">
        <v>0.40849999999999997</v>
      </c>
      <c r="L2138" s="9">
        <v>0.40849999999999997</v>
      </c>
      <c r="N2138" s="32">
        <f>IF('System Design'!$F$8=1,'Hourly Demand and Generation'!G2138*'System Design'!$F$21,IF('System Design'!$F$8=2,'Hourly Demand and Generation'!H2138*'System Design'!$F$21,IF('System Design'!$F$8=3,'Hourly Demand and Generation'!I2138*'System Design'!$F$21)))</f>
        <v>0</v>
      </c>
      <c r="O2138" s="32">
        <f>IF('System Design'!$F$8=1,'Hourly Demand and Generation'!J2138*'System Design'!$F$22,IF('System Design'!$F$8=2,'Hourly Demand and Generation'!K2138*'System Design'!$F$22,IF('System Design'!$F$8=3,'Hourly Demand and Generation'!L2138*'System Design'!$F$22)))</f>
        <v>1021.2499999999999</v>
      </c>
      <c r="Q2138" s="32">
        <f t="shared" si="472"/>
        <v>0</v>
      </c>
      <c r="R2138" s="32">
        <f t="shared" si="477"/>
        <v>5400</v>
      </c>
      <c r="S2138" s="32">
        <f t="shared" si="478"/>
        <v>0</v>
      </c>
      <c r="T2138" s="32">
        <f t="shared" si="479"/>
        <v>21600</v>
      </c>
      <c r="U2138" s="32">
        <f t="shared" si="480"/>
        <v>0</v>
      </c>
      <c r="V2138" s="32">
        <f t="shared" si="473"/>
        <v>638.74999999999989</v>
      </c>
      <c r="W2138" s="32">
        <f t="shared" si="481"/>
        <v>638.74999999999989</v>
      </c>
      <c r="X2138" s="32">
        <f t="shared" si="482"/>
        <v>638.74999999999989</v>
      </c>
    </row>
    <row r="2139" spans="1:24" x14ac:dyDescent="0.25">
      <c r="A2139" s="2"/>
      <c r="B2139" s="2" t="s">
        <v>4</v>
      </c>
      <c r="C2139" s="2">
        <f t="shared" si="474"/>
        <v>89</v>
      </c>
      <c r="D2139" s="2">
        <f t="shared" si="475"/>
        <v>23</v>
      </c>
      <c r="E2139" s="2">
        <f t="shared" si="476"/>
        <v>2135</v>
      </c>
      <c r="F2139" s="11">
        <v>360</v>
      </c>
      <c r="G2139" s="9">
        <v>0</v>
      </c>
      <c r="H2139" s="9">
        <v>0</v>
      </c>
      <c r="I2139" s="9">
        <v>0</v>
      </c>
      <c r="J2139" s="9">
        <v>0.34399999999999997</v>
      </c>
      <c r="K2139" s="9">
        <v>0.34399999999999997</v>
      </c>
      <c r="L2139" s="9">
        <v>0.34399999999999997</v>
      </c>
      <c r="N2139" s="32">
        <f>IF('System Design'!$F$8=1,'Hourly Demand and Generation'!G2139*'System Design'!$F$21,IF('System Design'!$F$8=2,'Hourly Demand and Generation'!H2139*'System Design'!$F$21,IF('System Design'!$F$8=3,'Hourly Demand and Generation'!I2139*'System Design'!$F$21)))</f>
        <v>0</v>
      </c>
      <c r="O2139" s="32">
        <f>IF('System Design'!$F$8=1,'Hourly Demand and Generation'!J2139*'System Design'!$F$22,IF('System Design'!$F$8=2,'Hourly Demand and Generation'!K2139*'System Design'!$F$22,IF('System Design'!$F$8=3,'Hourly Demand and Generation'!L2139*'System Design'!$F$22)))</f>
        <v>859.99999999999989</v>
      </c>
      <c r="Q2139" s="32">
        <f t="shared" si="472"/>
        <v>0</v>
      </c>
      <c r="R2139" s="32">
        <f t="shared" si="477"/>
        <v>5400</v>
      </c>
      <c r="S2139" s="32">
        <f t="shared" si="478"/>
        <v>0</v>
      </c>
      <c r="T2139" s="32">
        <f t="shared" si="479"/>
        <v>21600</v>
      </c>
      <c r="U2139" s="32">
        <f t="shared" si="480"/>
        <v>0</v>
      </c>
      <c r="V2139" s="32">
        <f t="shared" si="473"/>
        <v>499.99999999999989</v>
      </c>
      <c r="W2139" s="32">
        <f t="shared" si="481"/>
        <v>499.99999999999989</v>
      </c>
      <c r="X2139" s="32">
        <f t="shared" si="482"/>
        <v>499.99999999999989</v>
      </c>
    </row>
    <row r="2140" spans="1:24" x14ac:dyDescent="0.25">
      <c r="A2140" s="2"/>
      <c r="B2140" s="2" t="s">
        <v>4</v>
      </c>
      <c r="C2140" s="2">
        <f t="shared" si="474"/>
        <v>89</v>
      </c>
      <c r="D2140" s="2">
        <f t="shared" si="475"/>
        <v>24</v>
      </c>
      <c r="E2140" s="2">
        <f t="shared" si="476"/>
        <v>2136</v>
      </c>
      <c r="F2140" s="11">
        <v>315</v>
      </c>
      <c r="G2140" s="9">
        <v>0</v>
      </c>
      <c r="H2140" s="9">
        <v>0</v>
      </c>
      <c r="I2140" s="9">
        <v>0</v>
      </c>
      <c r="J2140" s="9">
        <v>0.34399999999999997</v>
      </c>
      <c r="K2140" s="9">
        <v>0.34399999999999997</v>
      </c>
      <c r="L2140" s="9">
        <v>0.34399999999999997</v>
      </c>
      <c r="N2140" s="32">
        <f>IF('System Design'!$F$8=1,'Hourly Demand and Generation'!G2140*'System Design'!$F$21,IF('System Design'!$F$8=2,'Hourly Demand and Generation'!H2140*'System Design'!$F$21,IF('System Design'!$F$8=3,'Hourly Demand and Generation'!I2140*'System Design'!$F$21)))</f>
        <v>0</v>
      </c>
      <c r="O2140" s="32">
        <f>IF('System Design'!$F$8=1,'Hourly Demand and Generation'!J2140*'System Design'!$F$22,IF('System Design'!$F$8=2,'Hourly Demand and Generation'!K2140*'System Design'!$F$22,IF('System Design'!$F$8=3,'Hourly Demand and Generation'!L2140*'System Design'!$F$22)))</f>
        <v>859.99999999999989</v>
      </c>
      <c r="Q2140" s="32">
        <f t="shared" si="472"/>
        <v>0</v>
      </c>
      <c r="R2140" s="32">
        <f t="shared" si="477"/>
        <v>5400</v>
      </c>
      <c r="S2140" s="32">
        <f t="shared" si="478"/>
        <v>0</v>
      </c>
      <c r="T2140" s="32">
        <f t="shared" si="479"/>
        <v>21600</v>
      </c>
      <c r="U2140" s="32">
        <f t="shared" si="480"/>
        <v>0</v>
      </c>
      <c r="V2140" s="32">
        <f t="shared" si="473"/>
        <v>544.99999999999989</v>
      </c>
      <c r="W2140" s="32">
        <f t="shared" si="481"/>
        <v>544.99999999999989</v>
      </c>
      <c r="X2140" s="32">
        <f t="shared" si="482"/>
        <v>544.99999999999989</v>
      </c>
    </row>
    <row r="2141" spans="1:24" x14ac:dyDescent="0.25">
      <c r="A2141" s="2"/>
      <c r="B2141" s="2" t="s">
        <v>4</v>
      </c>
      <c r="C2141" s="2">
        <f>C2140+1</f>
        <v>90</v>
      </c>
      <c r="D2141" s="2">
        <v>1</v>
      </c>
      <c r="E2141" s="2">
        <f t="shared" si="476"/>
        <v>2137</v>
      </c>
      <c r="F2141" s="11">
        <v>270</v>
      </c>
      <c r="G2141" s="9">
        <v>0</v>
      </c>
      <c r="H2141" s="9">
        <v>0</v>
      </c>
      <c r="I2141" s="9">
        <v>0</v>
      </c>
      <c r="J2141" s="9">
        <v>0.28923972120379499</v>
      </c>
      <c r="K2141" s="9">
        <v>0.28923972120379499</v>
      </c>
      <c r="L2141" s="9">
        <v>0.43</v>
      </c>
      <c r="N2141" s="32">
        <f>IF('System Design'!$F$8=1,'Hourly Demand and Generation'!G2141*'System Design'!$F$21,IF('System Design'!$F$8=2,'Hourly Demand and Generation'!H2141*'System Design'!$F$21,IF('System Design'!$F$8=3,'Hourly Demand and Generation'!I2141*'System Design'!$F$21)))</f>
        <v>0</v>
      </c>
      <c r="O2141" s="32">
        <f>IF('System Design'!$F$8=1,'Hourly Demand and Generation'!J2141*'System Design'!$F$22,IF('System Design'!$F$8=2,'Hourly Demand and Generation'!K2141*'System Design'!$F$22,IF('System Design'!$F$8=3,'Hourly Demand and Generation'!L2141*'System Design'!$F$22)))</f>
        <v>1075</v>
      </c>
      <c r="Q2141" s="32">
        <f t="shared" si="472"/>
        <v>0</v>
      </c>
      <c r="R2141" s="32">
        <f t="shared" si="477"/>
        <v>5400</v>
      </c>
      <c r="S2141" s="32">
        <f t="shared" si="478"/>
        <v>0</v>
      </c>
      <c r="T2141" s="32">
        <f t="shared" si="479"/>
        <v>21600</v>
      </c>
      <c r="U2141" s="32">
        <f t="shared" si="480"/>
        <v>0</v>
      </c>
      <c r="V2141" s="32">
        <f t="shared" si="473"/>
        <v>805</v>
      </c>
      <c r="W2141" s="32">
        <f t="shared" si="481"/>
        <v>805</v>
      </c>
      <c r="X2141" s="32">
        <f t="shared" si="482"/>
        <v>805</v>
      </c>
    </row>
    <row r="2142" spans="1:24" x14ac:dyDescent="0.25">
      <c r="A2142" s="2"/>
      <c r="B2142" s="2" t="s">
        <v>4</v>
      </c>
      <c r="C2142" s="2">
        <f>C2141</f>
        <v>90</v>
      </c>
      <c r="D2142" s="2">
        <f>D2141+1</f>
        <v>2</v>
      </c>
      <c r="E2142" s="2">
        <f t="shared" si="476"/>
        <v>2138</v>
      </c>
      <c r="F2142" s="11">
        <v>247.5</v>
      </c>
      <c r="G2142" s="9">
        <v>0</v>
      </c>
      <c r="H2142" s="9">
        <v>0</v>
      </c>
      <c r="I2142" s="9">
        <v>0</v>
      </c>
      <c r="J2142" s="9">
        <v>0.26031574908341498</v>
      </c>
      <c r="K2142" s="9">
        <v>0.26031574908341498</v>
      </c>
      <c r="L2142" s="9">
        <v>0.38700000000000001</v>
      </c>
      <c r="N2142" s="32">
        <f>IF('System Design'!$F$8=1,'Hourly Demand and Generation'!G2142*'System Design'!$F$21,IF('System Design'!$F$8=2,'Hourly Demand and Generation'!H2142*'System Design'!$F$21,IF('System Design'!$F$8=3,'Hourly Demand and Generation'!I2142*'System Design'!$F$21)))</f>
        <v>0</v>
      </c>
      <c r="O2142" s="32">
        <f>IF('System Design'!$F$8=1,'Hourly Demand and Generation'!J2142*'System Design'!$F$22,IF('System Design'!$F$8=2,'Hourly Demand and Generation'!K2142*'System Design'!$F$22,IF('System Design'!$F$8=3,'Hourly Demand and Generation'!L2142*'System Design'!$F$22)))</f>
        <v>967.5</v>
      </c>
      <c r="Q2142" s="32">
        <f t="shared" si="472"/>
        <v>0</v>
      </c>
      <c r="R2142" s="32">
        <f t="shared" si="477"/>
        <v>5400</v>
      </c>
      <c r="S2142" s="32">
        <f t="shared" si="478"/>
        <v>0</v>
      </c>
      <c r="T2142" s="32">
        <f t="shared" si="479"/>
        <v>21600</v>
      </c>
      <c r="U2142" s="32">
        <f t="shared" si="480"/>
        <v>0</v>
      </c>
      <c r="V2142" s="32">
        <f t="shared" si="473"/>
        <v>720</v>
      </c>
      <c r="W2142" s="32">
        <f t="shared" si="481"/>
        <v>720</v>
      </c>
      <c r="X2142" s="32">
        <f t="shared" si="482"/>
        <v>720</v>
      </c>
    </row>
    <row r="2143" spans="1:24" x14ac:dyDescent="0.25">
      <c r="A2143" s="2"/>
      <c r="B2143" s="2" t="s">
        <v>4</v>
      </c>
      <c r="C2143" s="2">
        <f t="shared" ref="C2143:C2164" si="483">C2142</f>
        <v>90</v>
      </c>
      <c r="D2143" s="2">
        <f t="shared" ref="D2143:D2164" si="484">D2142+1</f>
        <v>3</v>
      </c>
      <c r="E2143" s="2">
        <f t="shared" si="476"/>
        <v>2139</v>
      </c>
      <c r="F2143" s="11">
        <v>225</v>
      </c>
      <c r="G2143" s="9">
        <v>0</v>
      </c>
      <c r="H2143" s="9">
        <v>0</v>
      </c>
      <c r="I2143" s="9">
        <v>0</v>
      </c>
      <c r="J2143" s="9">
        <v>0.26031574908341498</v>
      </c>
      <c r="K2143" s="9">
        <v>0.26031574908341498</v>
      </c>
      <c r="L2143" s="9">
        <v>0.38700000000000001</v>
      </c>
      <c r="N2143" s="32">
        <f>IF('System Design'!$F$8=1,'Hourly Demand and Generation'!G2143*'System Design'!$F$21,IF('System Design'!$F$8=2,'Hourly Demand and Generation'!H2143*'System Design'!$F$21,IF('System Design'!$F$8=3,'Hourly Demand and Generation'!I2143*'System Design'!$F$21)))</f>
        <v>0</v>
      </c>
      <c r="O2143" s="32">
        <f>IF('System Design'!$F$8=1,'Hourly Demand and Generation'!J2143*'System Design'!$F$22,IF('System Design'!$F$8=2,'Hourly Demand and Generation'!K2143*'System Design'!$F$22,IF('System Design'!$F$8=3,'Hourly Demand and Generation'!L2143*'System Design'!$F$22)))</f>
        <v>967.5</v>
      </c>
      <c r="Q2143" s="32">
        <f t="shared" si="472"/>
        <v>0</v>
      </c>
      <c r="R2143" s="32">
        <f t="shared" si="477"/>
        <v>5400</v>
      </c>
      <c r="S2143" s="32">
        <f t="shared" si="478"/>
        <v>0</v>
      </c>
      <c r="T2143" s="32">
        <f t="shared" si="479"/>
        <v>21600</v>
      </c>
      <c r="U2143" s="32">
        <f t="shared" si="480"/>
        <v>0</v>
      </c>
      <c r="V2143" s="32">
        <f t="shared" si="473"/>
        <v>742.5</v>
      </c>
      <c r="W2143" s="32">
        <f t="shared" si="481"/>
        <v>742.5</v>
      </c>
      <c r="X2143" s="32">
        <f t="shared" si="482"/>
        <v>742.5</v>
      </c>
    </row>
    <row r="2144" spans="1:24" x14ac:dyDescent="0.25">
      <c r="A2144" s="2"/>
      <c r="B2144" s="2" t="s">
        <v>4</v>
      </c>
      <c r="C2144" s="2">
        <f t="shared" si="483"/>
        <v>90</v>
      </c>
      <c r="D2144" s="2">
        <f t="shared" si="484"/>
        <v>4</v>
      </c>
      <c r="E2144" s="2">
        <f t="shared" si="476"/>
        <v>2140</v>
      </c>
      <c r="F2144" s="11">
        <v>270</v>
      </c>
      <c r="G2144" s="9">
        <v>0</v>
      </c>
      <c r="H2144" s="9">
        <v>0</v>
      </c>
      <c r="I2144" s="9">
        <v>0</v>
      </c>
      <c r="J2144" s="9">
        <v>0.28923972120379499</v>
      </c>
      <c r="K2144" s="9">
        <v>0.28923972120379499</v>
      </c>
      <c r="L2144" s="9">
        <v>0.43</v>
      </c>
      <c r="N2144" s="32">
        <f>IF('System Design'!$F$8=1,'Hourly Demand and Generation'!G2144*'System Design'!$F$21,IF('System Design'!$F$8=2,'Hourly Demand and Generation'!H2144*'System Design'!$F$21,IF('System Design'!$F$8=3,'Hourly Demand and Generation'!I2144*'System Design'!$F$21)))</f>
        <v>0</v>
      </c>
      <c r="O2144" s="32">
        <f>IF('System Design'!$F$8=1,'Hourly Demand and Generation'!J2144*'System Design'!$F$22,IF('System Design'!$F$8=2,'Hourly Demand and Generation'!K2144*'System Design'!$F$22,IF('System Design'!$F$8=3,'Hourly Demand and Generation'!L2144*'System Design'!$F$22)))</f>
        <v>1075</v>
      </c>
      <c r="Q2144" s="32">
        <f t="shared" si="472"/>
        <v>0</v>
      </c>
      <c r="R2144" s="32">
        <f t="shared" si="477"/>
        <v>5400</v>
      </c>
      <c r="S2144" s="32">
        <f t="shared" si="478"/>
        <v>0</v>
      </c>
      <c r="T2144" s="32">
        <f t="shared" si="479"/>
        <v>21600</v>
      </c>
      <c r="U2144" s="32">
        <f t="shared" si="480"/>
        <v>0</v>
      </c>
      <c r="V2144" s="32">
        <f t="shared" si="473"/>
        <v>805</v>
      </c>
      <c r="W2144" s="32">
        <f t="shared" si="481"/>
        <v>805</v>
      </c>
      <c r="X2144" s="32">
        <f t="shared" si="482"/>
        <v>805</v>
      </c>
    </row>
    <row r="2145" spans="1:24" x14ac:dyDescent="0.25">
      <c r="A2145" s="2"/>
      <c r="B2145" s="2" t="s">
        <v>4</v>
      </c>
      <c r="C2145" s="2">
        <f t="shared" si="483"/>
        <v>90</v>
      </c>
      <c r="D2145" s="2">
        <f t="shared" si="484"/>
        <v>5</v>
      </c>
      <c r="E2145" s="2">
        <f t="shared" si="476"/>
        <v>2141</v>
      </c>
      <c r="F2145" s="11">
        <v>292.5</v>
      </c>
      <c r="G2145" s="9">
        <v>0</v>
      </c>
      <c r="H2145" s="9">
        <v>2.5600000000000001E-2</v>
      </c>
      <c r="I2145" s="9">
        <v>5.1200000000000002E-2</v>
      </c>
      <c r="J2145" s="9">
        <v>0.23139177696303601</v>
      </c>
      <c r="K2145" s="9">
        <v>0.23139177696303601</v>
      </c>
      <c r="L2145" s="9">
        <v>0.34399999999999997</v>
      </c>
      <c r="N2145" s="32">
        <f>IF('System Design'!$F$8=1,'Hourly Demand and Generation'!G2145*'System Design'!$F$21,IF('System Design'!$F$8=2,'Hourly Demand and Generation'!H2145*'System Design'!$F$21,IF('System Design'!$F$8=3,'Hourly Demand and Generation'!I2145*'System Design'!$F$21)))</f>
        <v>25.6</v>
      </c>
      <c r="O2145" s="32">
        <f>IF('System Design'!$F$8=1,'Hourly Demand and Generation'!J2145*'System Design'!$F$22,IF('System Design'!$F$8=2,'Hourly Demand and Generation'!K2145*'System Design'!$F$22,IF('System Design'!$F$8=3,'Hourly Demand and Generation'!L2145*'System Design'!$F$22)))</f>
        <v>859.99999999999989</v>
      </c>
      <c r="Q2145" s="32">
        <f t="shared" si="472"/>
        <v>0</v>
      </c>
      <c r="R2145" s="32">
        <f t="shared" si="477"/>
        <v>5400</v>
      </c>
      <c r="S2145" s="32">
        <f t="shared" si="478"/>
        <v>0</v>
      </c>
      <c r="T2145" s="32">
        <f t="shared" si="479"/>
        <v>21600</v>
      </c>
      <c r="U2145" s="32">
        <f t="shared" si="480"/>
        <v>0</v>
      </c>
      <c r="V2145" s="32">
        <f t="shared" si="473"/>
        <v>593.09999999999991</v>
      </c>
      <c r="W2145" s="32">
        <f t="shared" si="481"/>
        <v>593.09999999999991</v>
      </c>
      <c r="X2145" s="32">
        <f t="shared" si="482"/>
        <v>593.09999999999991</v>
      </c>
    </row>
    <row r="2146" spans="1:24" x14ac:dyDescent="0.25">
      <c r="A2146" s="2"/>
      <c r="B2146" s="2" t="s">
        <v>4</v>
      </c>
      <c r="C2146" s="2">
        <f t="shared" si="483"/>
        <v>90</v>
      </c>
      <c r="D2146" s="2">
        <f t="shared" si="484"/>
        <v>6</v>
      </c>
      <c r="E2146" s="2">
        <f t="shared" si="476"/>
        <v>2142</v>
      </c>
      <c r="F2146" s="11">
        <v>315</v>
      </c>
      <c r="G2146" s="9">
        <v>5.1200000000000002E-2</v>
      </c>
      <c r="H2146" s="9">
        <v>0.08</v>
      </c>
      <c r="I2146" s="9">
        <v>0.10879999999999999</v>
      </c>
      <c r="J2146" s="9">
        <v>0.23139177696303601</v>
      </c>
      <c r="K2146" s="9">
        <v>0.23139177696303601</v>
      </c>
      <c r="L2146" s="9">
        <v>0.34399999999999997</v>
      </c>
      <c r="N2146" s="32">
        <f>IF('System Design'!$F$8=1,'Hourly Demand and Generation'!G2146*'System Design'!$F$21,IF('System Design'!$F$8=2,'Hourly Demand and Generation'!H2146*'System Design'!$F$21,IF('System Design'!$F$8=3,'Hourly Demand and Generation'!I2146*'System Design'!$F$21)))</f>
        <v>54.4</v>
      </c>
      <c r="O2146" s="32">
        <f>IF('System Design'!$F$8=1,'Hourly Demand and Generation'!J2146*'System Design'!$F$22,IF('System Design'!$F$8=2,'Hourly Demand and Generation'!K2146*'System Design'!$F$22,IF('System Design'!$F$8=3,'Hourly Demand and Generation'!L2146*'System Design'!$F$22)))</f>
        <v>859.99999999999989</v>
      </c>
      <c r="Q2146" s="32">
        <f t="shared" si="472"/>
        <v>0</v>
      </c>
      <c r="R2146" s="32">
        <f t="shared" si="477"/>
        <v>5400</v>
      </c>
      <c r="S2146" s="32">
        <f t="shared" si="478"/>
        <v>0</v>
      </c>
      <c r="T2146" s="32">
        <f t="shared" si="479"/>
        <v>21600</v>
      </c>
      <c r="U2146" s="32">
        <f t="shared" si="480"/>
        <v>0</v>
      </c>
      <c r="V2146" s="32">
        <f t="shared" si="473"/>
        <v>599.39999999999986</v>
      </c>
      <c r="W2146" s="32">
        <f t="shared" si="481"/>
        <v>599.39999999999986</v>
      </c>
      <c r="X2146" s="32">
        <f t="shared" si="482"/>
        <v>599.39999999999986</v>
      </c>
    </row>
    <row r="2147" spans="1:24" x14ac:dyDescent="0.25">
      <c r="A2147" s="2"/>
      <c r="B2147" s="2" t="s">
        <v>4</v>
      </c>
      <c r="C2147" s="2">
        <f t="shared" si="483"/>
        <v>90</v>
      </c>
      <c r="D2147" s="2">
        <f t="shared" si="484"/>
        <v>7</v>
      </c>
      <c r="E2147" s="2">
        <f t="shared" si="476"/>
        <v>2143</v>
      </c>
      <c r="F2147" s="11">
        <v>337.5</v>
      </c>
      <c r="G2147" s="9">
        <v>0.10879999999999999</v>
      </c>
      <c r="H2147" s="9">
        <v>0.13439999999999999</v>
      </c>
      <c r="I2147" s="9">
        <v>0.16</v>
      </c>
      <c r="J2147" s="9">
        <v>0.26031574908341498</v>
      </c>
      <c r="K2147" s="9">
        <v>0.26031574908341498</v>
      </c>
      <c r="L2147" s="9">
        <v>0.38700000000000001</v>
      </c>
      <c r="N2147" s="32">
        <f>IF('System Design'!$F$8=1,'Hourly Demand and Generation'!G2147*'System Design'!$F$21,IF('System Design'!$F$8=2,'Hourly Demand and Generation'!H2147*'System Design'!$F$21,IF('System Design'!$F$8=3,'Hourly Demand and Generation'!I2147*'System Design'!$F$21)))</f>
        <v>80</v>
      </c>
      <c r="O2147" s="32">
        <f>IF('System Design'!$F$8=1,'Hourly Demand and Generation'!J2147*'System Design'!$F$22,IF('System Design'!$F$8=2,'Hourly Demand and Generation'!K2147*'System Design'!$F$22,IF('System Design'!$F$8=3,'Hourly Demand and Generation'!L2147*'System Design'!$F$22)))</f>
        <v>967.5</v>
      </c>
      <c r="Q2147" s="32">
        <f t="shared" si="472"/>
        <v>0</v>
      </c>
      <c r="R2147" s="32">
        <f t="shared" si="477"/>
        <v>5400</v>
      </c>
      <c r="S2147" s="32">
        <f t="shared" si="478"/>
        <v>0</v>
      </c>
      <c r="T2147" s="32">
        <f t="shared" si="479"/>
        <v>21600</v>
      </c>
      <c r="U2147" s="32">
        <f t="shared" si="480"/>
        <v>0</v>
      </c>
      <c r="V2147" s="32">
        <f t="shared" si="473"/>
        <v>710</v>
      </c>
      <c r="W2147" s="32">
        <f t="shared" si="481"/>
        <v>710</v>
      </c>
      <c r="X2147" s="32">
        <f t="shared" si="482"/>
        <v>710</v>
      </c>
    </row>
    <row r="2148" spans="1:24" x14ac:dyDescent="0.25">
      <c r="A2148" s="2"/>
      <c r="B2148" s="2" t="s">
        <v>4</v>
      </c>
      <c r="C2148" s="2">
        <f t="shared" si="483"/>
        <v>90</v>
      </c>
      <c r="D2148" s="2">
        <f t="shared" si="484"/>
        <v>8</v>
      </c>
      <c r="E2148" s="2">
        <f t="shared" si="476"/>
        <v>2144</v>
      </c>
      <c r="F2148" s="11">
        <v>360</v>
      </c>
      <c r="G2148" s="9">
        <v>0.2112</v>
      </c>
      <c r="H2148" s="9">
        <v>0.24</v>
      </c>
      <c r="I2148" s="9">
        <v>0.26879999999999998</v>
      </c>
      <c r="J2148" s="9">
        <v>0.26031574908341498</v>
      </c>
      <c r="K2148" s="9">
        <v>0.26031574908341498</v>
      </c>
      <c r="L2148" s="9">
        <v>0.38700000000000001</v>
      </c>
      <c r="N2148" s="32">
        <f>IF('System Design'!$F$8=1,'Hourly Demand and Generation'!G2148*'System Design'!$F$21,IF('System Design'!$F$8=2,'Hourly Demand and Generation'!H2148*'System Design'!$F$21,IF('System Design'!$F$8=3,'Hourly Demand and Generation'!I2148*'System Design'!$F$21)))</f>
        <v>134.4</v>
      </c>
      <c r="O2148" s="32">
        <f>IF('System Design'!$F$8=1,'Hourly Demand and Generation'!J2148*'System Design'!$F$22,IF('System Design'!$F$8=2,'Hourly Demand and Generation'!K2148*'System Design'!$F$22,IF('System Design'!$F$8=3,'Hourly Demand and Generation'!L2148*'System Design'!$F$22)))</f>
        <v>967.5</v>
      </c>
      <c r="Q2148" s="32">
        <f t="shared" si="472"/>
        <v>0</v>
      </c>
      <c r="R2148" s="32">
        <f t="shared" si="477"/>
        <v>5400</v>
      </c>
      <c r="S2148" s="32">
        <f t="shared" si="478"/>
        <v>0</v>
      </c>
      <c r="T2148" s="32">
        <f t="shared" si="479"/>
        <v>21600</v>
      </c>
      <c r="U2148" s="32">
        <f t="shared" si="480"/>
        <v>0</v>
      </c>
      <c r="V2148" s="32">
        <f t="shared" si="473"/>
        <v>741.90000000000009</v>
      </c>
      <c r="W2148" s="32">
        <f t="shared" si="481"/>
        <v>741.90000000000009</v>
      </c>
      <c r="X2148" s="32">
        <f t="shared" si="482"/>
        <v>741.90000000000009</v>
      </c>
    </row>
    <row r="2149" spans="1:24" x14ac:dyDescent="0.25">
      <c r="A2149" s="2"/>
      <c r="B2149" s="2" t="s">
        <v>4</v>
      </c>
      <c r="C2149" s="2">
        <f t="shared" si="483"/>
        <v>90</v>
      </c>
      <c r="D2149" s="2">
        <f t="shared" si="484"/>
        <v>9</v>
      </c>
      <c r="E2149" s="2">
        <f t="shared" si="476"/>
        <v>2145</v>
      </c>
      <c r="F2149" s="11">
        <v>360</v>
      </c>
      <c r="G2149" s="9">
        <v>0.32</v>
      </c>
      <c r="H2149" s="9">
        <v>0.34560000000000002</v>
      </c>
      <c r="I2149" s="9">
        <v>0.37119999999999997</v>
      </c>
      <c r="J2149" s="9">
        <v>0.23139177696303601</v>
      </c>
      <c r="K2149" s="9">
        <v>0.23139177696303601</v>
      </c>
      <c r="L2149" s="9">
        <v>0.34399999999999997</v>
      </c>
      <c r="N2149" s="32">
        <f>IF('System Design'!$F$8=1,'Hourly Demand and Generation'!G2149*'System Design'!$F$21,IF('System Design'!$F$8=2,'Hourly Demand and Generation'!H2149*'System Design'!$F$21,IF('System Design'!$F$8=3,'Hourly Demand and Generation'!I2149*'System Design'!$F$21)))</f>
        <v>185.6</v>
      </c>
      <c r="O2149" s="32">
        <f>IF('System Design'!$F$8=1,'Hourly Demand and Generation'!J2149*'System Design'!$F$22,IF('System Design'!$F$8=2,'Hourly Demand and Generation'!K2149*'System Design'!$F$22,IF('System Design'!$F$8=3,'Hourly Demand and Generation'!L2149*'System Design'!$F$22)))</f>
        <v>859.99999999999989</v>
      </c>
      <c r="Q2149" s="32">
        <f t="shared" si="472"/>
        <v>0</v>
      </c>
      <c r="R2149" s="32">
        <f t="shared" si="477"/>
        <v>5400</v>
      </c>
      <c r="S2149" s="32">
        <f t="shared" si="478"/>
        <v>0</v>
      </c>
      <c r="T2149" s="32">
        <f t="shared" si="479"/>
        <v>21600</v>
      </c>
      <c r="U2149" s="32">
        <f t="shared" si="480"/>
        <v>0</v>
      </c>
      <c r="V2149" s="32">
        <f t="shared" si="473"/>
        <v>685.59999999999991</v>
      </c>
      <c r="W2149" s="32">
        <f t="shared" si="481"/>
        <v>685.59999999999991</v>
      </c>
      <c r="X2149" s="32">
        <f t="shared" si="482"/>
        <v>685.59999999999991</v>
      </c>
    </row>
    <row r="2150" spans="1:24" x14ac:dyDescent="0.25">
      <c r="A2150" s="2"/>
      <c r="B2150" s="2" t="s">
        <v>4</v>
      </c>
      <c r="C2150" s="2">
        <f t="shared" si="483"/>
        <v>90</v>
      </c>
      <c r="D2150" s="2">
        <f t="shared" si="484"/>
        <v>10</v>
      </c>
      <c r="E2150" s="2">
        <f t="shared" si="476"/>
        <v>2146</v>
      </c>
      <c r="F2150" s="11">
        <v>351</v>
      </c>
      <c r="G2150" s="9">
        <v>0.42880000000000001</v>
      </c>
      <c r="H2150" s="9">
        <v>0.45440000000000003</v>
      </c>
      <c r="I2150" s="9">
        <v>0.48</v>
      </c>
      <c r="J2150" s="9">
        <v>0.26031574908341498</v>
      </c>
      <c r="K2150" s="9">
        <v>0.26031574908341498</v>
      </c>
      <c r="L2150" s="9">
        <v>0.38700000000000001</v>
      </c>
      <c r="N2150" s="32">
        <f>IF('System Design'!$F$8=1,'Hourly Demand and Generation'!G2150*'System Design'!$F$21,IF('System Design'!$F$8=2,'Hourly Demand and Generation'!H2150*'System Design'!$F$21,IF('System Design'!$F$8=3,'Hourly Demand and Generation'!I2150*'System Design'!$F$21)))</f>
        <v>240</v>
      </c>
      <c r="O2150" s="32">
        <f>IF('System Design'!$F$8=1,'Hourly Demand and Generation'!J2150*'System Design'!$F$22,IF('System Design'!$F$8=2,'Hourly Demand and Generation'!K2150*'System Design'!$F$22,IF('System Design'!$F$8=3,'Hourly Demand and Generation'!L2150*'System Design'!$F$22)))</f>
        <v>967.5</v>
      </c>
      <c r="Q2150" s="32">
        <f t="shared" si="472"/>
        <v>0</v>
      </c>
      <c r="R2150" s="32">
        <f t="shared" si="477"/>
        <v>5400</v>
      </c>
      <c r="S2150" s="32">
        <f t="shared" si="478"/>
        <v>0</v>
      </c>
      <c r="T2150" s="32">
        <f t="shared" si="479"/>
        <v>21600</v>
      </c>
      <c r="U2150" s="32">
        <f t="shared" si="480"/>
        <v>0</v>
      </c>
      <c r="V2150" s="32">
        <f t="shared" si="473"/>
        <v>856.5</v>
      </c>
      <c r="W2150" s="32">
        <f t="shared" si="481"/>
        <v>856.5</v>
      </c>
      <c r="X2150" s="32">
        <f t="shared" si="482"/>
        <v>856.5</v>
      </c>
    </row>
    <row r="2151" spans="1:24" x14ac:dyDescent="0.25">
      <c r="A2151" s="2"/>
      <c r="B2151" s="2" t="s">
        <v>4</v>
      </c>
      <c r="C2151" s="2">
        <f t="shared" si="483"/>
        <v>90</v>
      </c>
      <c r="D2151" s="2">
        <f t="shared" si="484"/>
        <v>11</v>
      </c>
      <c r="E2151" s="2">
        <f t="shared" si="476"/>
        <v>2147</v>
      </c>
      <c r="F2151" s="11">
        <v>346.5</v>
      </c>
      <c r="G2151" s="9">
        <v>0.53120000000000001</v>
      </c>
      <c r="H2151" s="9">
        <v>0.56000000000000005</v>
      </c>
      <c r="I2151" s="9">
        <v>0.58879999999999999</v>
      </c>
      <c r="J2151" s="9">
        <v>0.23139177696303601</v>
      </c>
      <c r="K2151" s="9">
        <v>0.23139177696303601</v>
      </c>
      <c r="L2151" s="9">
        <v>0.34399999999999997</v>
      </c>
      <c r="N2151" s="32">
        <f>IF('System Design'!$F$8=1,'Hourly Demand and Generation'!G2151*'System Design'!$F$21,IF('System Design'!$F$8=2,'Hourly Demand and Generation'!H2151*'System Design'!$F$21,IF('System Design'!$F$8=3,'Hourly Demand and Generation'!I2151*'System Design'!$F$21)))</f>
        <v>294.39999999999998</v>
      </c>
      <c r="O2151" s="32">
        <f>IF('System Design'!$F$8=1,'Hourly Demand and Generation'!J2151*'System Design'!$F$22,IF('System Design'!$F$8=2,'Hourly Demand and Generation'!K2151*'System Design'!$F$22,IF('System Design'!$F$8=3,'Hourly Demand and Generation'!L2151*'System Design'!$F$22)))</f>
        <v>859.99999999999989</v>
      </c>
      <c r="Q2151" s="32">
        <f t="shared" si="472"/>
        <v>0</v>
      </c>
      <c r="R2151" s="32">
        <f t="shared" si="477"/>
        <v>5400</v>
      </c>
      <c r="S2151" s="32">
        <f t="shared" si="478"/>
        <v>0</v>
      </c>
      <c r="T2151" s="32">
        <f t="shared" si="479"/>
        <v>21600</v>
      </c>
      <c r="U2151" s="32">
        <f t="shared" si="480"/>
        <v>0</v>
      </c>
      <c r="V2151" s="32">
        <f t="shared" si="473"/>
        <v>807.89999999999986</v>
      </c>
      <c r="W2151" s="32">
        <f t="shared" si="481"/>
        <v>807.89999999999986</v>
      </c>
      <c r="X2151" s="32">
        <f t="shared" si="482"/>
        <v>807.89999999999986</v>
      </c>
    </row>
    <row r="2152" spans="1:24" x14ac:dyDescent="0.25">
      <c r="A2152" s="2"/>
      <c r="B2152" s="2" t="s">
        <v>4</v>
      </c>
      <c r="C2152" s="2">
        <f t="shared" si="483"/>
        <v>90</v>
      </c>
      <c r="D2152" s="2">
        <f t="shared" si="484"/>
        <v>12</v>
      </c>
      <c r="E2152" s="2">
        <f t="shared" si="476"/>
        <v>2148</v>
      </c>
      <c r="F2152" s="11">
        <v>346.5</v>
      </c>
      <c r="G2152" s="9">
        <v>0.64</v>
      </c>
      <c r="H2152" s="9">
        <v>0.64</v>
      </c>
      <c r="I2152" s="9">
        <v>0.64</v>
      </c>
      <c r="J2152" s="9">
        <v>0.216929790902846</v>
      </c>
      <c r="K2152" s="9">
        <v>0.216929790902846</v>
      </c>
      <c r="L2152" s="9">
        <v>0.32250000000000001</v>
      </c>
      <c r="N2152" s="32">
        <f>IF('System Design'!$F$8=1,'Hourly Demand and Generation'!G2152*'System Design'!$F$21,IF('System Design'!$F$8=2,'Hourly Demand and Generation'!H2152*'System Design'!$F$21,IF('System Design'!$F$8=3,'Hourly Demand and Generation'!I2152*'System Design'!$F$21)))</f>
        <v>320</v>
      </c>
      <c r="O2152" s="32">
        <f>IF('System Design'!$F$8=1,'Hourly Demand and Generation'!J2152*'System Design'!$F$22,IF('System Design'!$F$8=2,'Hourly Demand and Generation'!K2152*'System Design'!$F$22,IF('System Design'!$F$8=3,'Hourly Demand and Generation'!L2152*'System Design'!$F$22)))</f>
        <v>806.25</v>
      </c>
      <c r="Q2152" s="32">
        <f t="shared" si="472"/>
        <v>0</v>
      </c>
      <c r="R2152" s="32">
        <f t="shared" si="477"/>
        <v>5400</v>
      </c>
      <c r="S2152" s="32">
        <f t="shared" si="478"/>
        <v>0</v>
      </c>
      <c r="T2152" s="32">
        <f t="shared" si="479"/>
        <v>21600</v>
      </c>
      <c r="U2152" s="32">
        <f t="shared" si="480"/>
        <v>0</v>
      </c>
      <c r="V2152" s="32">
        <f t="shared" si="473"/>
        <v>779.75</v>
      </c>
      <c r="W2152" s="32">
        <f t="shared" si="481"/>
        <v>779.75</v>
      </c>
      <c r="X2152" s="32">
        <f t="shared" si="482"/>
        <v>779.75</v>
      </c>
    </row>
    <row r="2153" spans="1:24" x14ac:dyDescent="0.25">
      <c r="A2153" s="2"/>
      <c r="B2153" s="2" t="s">
        <v>4</v>
      </c>
      <c r="C2153" s="2">
        <f t="shared" si="483"/>
        <v>90</v>
      </c>
      <c r="D2153" s="2">
        <f t="shared" si="484"/>
        <v>13</v>
      </c>
      <c r="E2153" s="2">
        <f t="shared" si="476"/>
        <v>2149</v>
      </c>
      <c r="F2153" s="11">
        <v>360</v>
      </c>
      <c r="G2153" s="9">
        <v>0.53120000000000001</v>
      </c>
      <c r="H2153" s="9">
        <v>0.56000000000000005</v>
      </c>
      <c r="I2153" s="9">
        <v>0.58879999999999999</v>
      </c>
      <c r="J2153" s="9">
        <v>0.23139177696303601</v>
      </c>
      <c r="K2153" s="9">
        <v>0.23139177696303601</v>
      </c>
      <c r="L2153" s="9">
        <v>0.34399999999999997</v>
      </c>
      <c r="N2153" s="32">
        <f>IF('System Design'!$F$8=1,'Hourly Demand and Generation'!G2153*'System Design'!$F$21,IF('System Design'!$F$8=2,'Hourly Demand and Generation'!H2153*'System Design'!$F$21,IF('System Design'!$F$8=3,'Hourly Demand and Generation'!I2153*'System Design'!$F$21)))</f>
        <v>294.39999999999998</v>
      </c>
      <c r="O2153" s="32">
        <f>IF('System Design'!$F$8=1,'Hourly Demand and Generation'!J2153*'System Design'!$F$22,IF('System Design'!$F$8=2,'Hourly Demand and Generation'!K2153*'System Design'!$F$22,IF('System Design'!$F$8=3,'Hourly Demand and Generation'!L2153*'System Design'!$F$22)))</f>
        <v>859.99999999999989</v>
      </c>
      <c r="Q2153" s="32">
        <f t="shared" si="472"/>
        <v>0</v>
      </c>
      <c r="R2153" s="32">
        <f t="shared" si="477"/>
        <v>5400</v>
      </c>
      <c r="S2153" s="32">
        <f t="shared" si="478"/>
        <v>0</v>
      </c>
      <c r="T2153" s="32">
        <f t="shared" si="479"/>
        <v>21600</v>
      </c>
      <c r="U2153" s="32">
        <f t="shared" si="480"/>
        <v>0</v>
      </c>
      <c r="V2153" s="32">
        <f t="shared" si="473"/>
        <v>794.39999999999986</v>
      </c>
      <c r="W2153" s="32">
        <f t="shared" si="481"/>
        <v>794.39999999999986</v>
      </c>
      <c r="X2153" s="32">
        <f t="shared" si="482"/>
        <v>794.39999999999986</v>
      </c>
    </row>
    <row r="2154" spans="1:24" x14ac:dyDescent="0.25">
      <c r="A2154" s="2"/>
      <c r="B2154" s="2" t="s">
        <v>4</v>
      </c>
      <c r="C2154" s="2">
        <f t="shared" si="483"/>
        <v>90</v>
      </c>
      <c r="D2154" s="2">
        <f t="shared" si="484"/>
        <v>14</v>
      </c>
      <c r="E2154" s="2">
        <f t="shared" si="476"/>
        <v>2150</v>
      </c>
      <c r="F2154" s="11">
        <v>360</v>
      </c>
      <c r="G2154" s="9">
        <v>0.42880000000000001</v>
      </c>
      <c r="H2154" s="9">
        <v>0.45440000000000003</v>
      </c>
      <c r="I2154" s="9">
        <v>0.48</v>
      </c>
      <c r="J2154" s="9">
        <v>0.24585376302322501</v>
      </c>
      <c r="K2154" s="9">
        <v>0.24585376302322501</v>
      </c>
      <c r="L2154" s="9">
        <v>0.36549999999999999</v>
      </c>
      <c r="N2154" s="32">
        <f>IF('System Design'!$F$8=1,'Hourly Demand and Generation'!G2154*'System Design'!$F$21,IF('System Design'!$F$8=2,'Hourly Demand and Generation'!H2154*'System Design'!$F$21,IF('System Design'!$F$8=3,'Hourly Demand and Generation'!I2154*'System Design'!$F$21)))</f>
        <v>240</v>
      </c>
      <c r="O2154" s="32">
        <f>IF('System Design'!$F$8=1,'Hourly Demand and Generation'!J2154*'System Design'!$F$22,IF('System Design'!$F$8=2,'Hourly Demand and Generation'!K2154*'System Design'!$F$22,IF('System Design'!$F$8=3,'Hourly Demand and Generation'!L2154*'System Design'!$F$22)))</f>
        <v>913.75</v>
      </c>
      <c r="Q2154" s="32">
        <f t="shared" si="472"/>
        <v>0</v>
      </c>
      <c r="R2154" s="32">
        <f t="shared" si="477"/>
        <v>5400</v>
      </c>
      <c r="S2154" s="32">
        <f t="shared" si="478"/>
        <v>0</v>
      </c>
      <c r="T2154" s="32">
        <f t="shared" si="479"/>
        <v>21600</v>
      </c>
      <c r="U2154" s="32">
        <f t="shared" si="480"/>
        <v>0</v>
      </c>
      <c r="V2154" s="32">
        <f t="shared" si="473"/>
        <v>793.75</v>
      </c>
      <c r="W2154" s="32">
        <f t="shared" si="481"/>
        <v>793.75</v>
      </c>
      <c r="X2154" s="32">
        <f t="shared" si="482"/>
        <v>793.75</v>
      </c>
    </row>
    <row r="2155" spans="1:24" x14ac:dyDescent="0.25">
      <c r="A2155" s="2"/>
      <c r="B2155" s="2" t="s">
        <v>4</v>
      </c>
      <c r="C2155" s="2">
        <f t="shared" si="483"/>
        <v>90</v>
      </c>
      <c r="D2155" s="2">
        <f t="shared" si="484"/>
        <v>15</v>
      </c>
      <c r="E2155" s="2">
        <f t="shared" si="476"/>
        <v>2151</v>
      </c>
      <c r="F2155" s="11">
        <v>382.5</v>
      </c>
      <c r="G2155" s="9">
        <v>0.32</v>
      </c>
      <c r="H2155" s="9">
        <v>0.34560000000000002</v>
      </c>
      <c r="I2155" s="9">
        <v>0.37119999999999997</v>
      </c>
      <c r="J2155" s="9">
        <v>0.26031574908341498</v>
      </c>
      <c r="K2155" s="9">
        <v>0.26031574908341498</v>
      </c>
      <c r="L2155" s="9">
        <v>0.38700000000000001</v>
      </c>
      <c r="N2155" s="32">
        <f>IF('System Design'!$F$8=1,'Hourly Demand and Generation'!G2155*'System Design'!$F$21,IF('System Design'!$F$8=2,'Hourly Demand and Generation'!H2155*'System Design'!$F$21,IF('System Design'!$F$8=3,'Hourly Demand and Generation'!I2155*'System Design'!$F$21)))</f>
        <v>185.6</v>
      </c>
      <c r="O2155" s="32">
        <f>IF('System Design'!$F$8=1,'Hourly Demand and Generation'!J2155*'System Design'!$F$22,IF('System Design'!$F$8=2,'Hourly Demand and Generation'!K2155*'System Design'!$F$22,IF('System Design'!$F$8=3,'Hourly Demand and Generation'!L2155*'System Design'!$F$22)))</f>
        <v>967.5</v>
      </c>
      <c r="Q2155" s="32">
        <f t="shared" si="472"/>
        <v>0</v>
      </c>
      <c r="R2155" s="32">
        <f t="shared" si="477"/>
        <v>5400</v>
      </c>
      <c r="S2155" s="32">
        <f t="shared" si="478"/>
        <v>0</v>
      </c>
      <c r="T2155" s="32">
        <f t="shared" si="479"/>
        <v>21600</v>
      </c>
      <c r="U2155" s="32">
        <f t="shared" si="480"/>
        <v>0</v>
      </c>
      <c r="V2155" s="32">
        <f t="shared" si="473"/>
        <v>770.59999999999991</v>
      </c>
      <c r="W2155" s="32">
        <f t="shared" si="481"/>
        <v>770.59999999999991</v>
      </c>
      <c r="X2155" s="32">
        <f t="shared" si="482"/>
        <v>770.59999999999991</v>
      </c>
    </row>
    <row r="2156" spans="1:24" x14ac:dyDescent="0.25">
      <c r="A2156" s="2"/>
      <c r="B2156" s="2" t="s">
        <v>4</v>
      </c>
      <c r="C2156" s="2">
        <f t="shared" si="483"/>
        <v>90</v>
      </c>
      <c r="D2156" s="2">
        <f t="shared" si="484"/>
        <v>16</v>
      </c>
      <c r="E2156" s="2">
        <f t="shared" si="476"/>
        <v>2152</v>
      </c>
      <c r="F2156" s="11">
        <v>405</v>
      </c>
      <c r="G2156" s="9">
        <v>0.2112</v>
      </c>
      <c r="H2156" s="9">
        <v>0.24</v>
      </c>
      <c r="I2156" s="9">
        <v>0.26879999999999998</v>
      </c>
      <c r="J2156" s="9">
        <v>0.26031574908341498</v>
      </c>
      <c r="K2156" s="9">
        <v>0.26031574908341498</v>
      </c>
      <c r="L2156" s="9">
        <v>0.38700000000000001</v>
      </c>
      <c r="N2156" s="32">
        <f>IF('System Design'!$F$8=1,'Hourly Demand and Generation'!G2156*'System Design'!$F$21,IF('System Design'!$F$8=2,'Hourly Demand and Generation'!H2156*'System Design'!$F$21,IF('System Design'!$F$8=3,'Hourly Demand and Generation'!I2156*'System Design'!$F$21)))</f>
        <v>134.4</v>
      </c>
      <c r="O2156" s="32">
        <f>IF('System Design'!$F$8=1,'Hourly Demand and Generation'!J2156*'System Design'!$F$22,IF('System Design'!$F$8=2,'Hourly Demand and Generation'!K2156*'System Design'!$F$22,IF('System Design'!$F$8=3,'Hourly Demand and Generation'!L2156*'System Design'!$F$22)))</f>
        <v>967.5</v>
      </c>
      <c r="Q2156" s="32">
        <f t="shared" si="472"/>
        <v>0</v>
      </c>
      <c r="R2156" s="32">
        <f t="shared" si="477"/>
        <v>5400</v>
      </c>
      <c r="S2156" s="32">
        <f t="shared" si="478"/>
        <v>0</v>
      </c>
      <c r="T2156" s="32">
        <f t="shared" si="479"/>
        <v>21600</v>
      </c>
      <c r="U2156" s="32">
        <f t="shared" si="480"/>
        <v>0</v>
      </c>
      <c r="V2156" s="32">
        <f t="shared" si="473"/>
        <v>696.90000000000009</v>
      </c>
      <c r="W2156" s="32">
        <f t="shared" si="481"/>
        <v>696.90000000000009</v>
      </c>
      <c r="X2156" s="32">
        <f t="shared" si="482"/>
        <v>696.90000000000009</v>
      </c>
    </row>
    <row r="2157" spans="1:24" x14ac:dyDescent="0.25">
      <c r="A2157" s="2"/>
      <c r="B2157" s="2" t="s">
        <v>4</v>
      </c>
      <c r="C2157" s="2">
        <f t="shared" si="483"/>
        <v>90</v>
      </c>
      <c r="D2157" s="2">
        <f t="shared" si="484"/>
        <v>17</v>
      </c>
      <c r="E2157" s="2">
        <f t="shared" si="476"/>
        <v>2153</v>
      </c>
      <c r="F2157" s="11">
        <v>427.5</v>
      </c>
      <c r="G2157" s="9">
        <v>0.10879999999999999</v>
      </c>
      <c r="H2157" s="9">
        <v>0.13439999999999999</v>
      </c>
      <c r="I2157" s="9">
        <v>0.16</v>
      </c>
      <c r="J2157" s="9">
        <v>0.28923972120379499</v>
      </c>
      <c r="K2157" s="9">
        <v>0.28923972120379499</v>
      </c>
      <c r="L2157" s="9">
        <v>0.43</v>
      </c>
      <c r="N2157" s="32">
        <f>IF('System Design'!$F$8=1,'Hourly Demand and Generation'!G2157*'System Design'!$F$21,IF('System Design'!$F$8=2,'Hourly Demand and Generation'!H2157*'System Design'!$F$21,IF('System Design'!$F$8=3,'Hourly Demand and Generation'!I2157*'System Design'!$F$21)))</f>
        <v>80</v>
      </c>
      <c r="O2157" s="32">
        <f>IF('System Design'!$F$8=1,'Hourly Demand and Generation'!J2157*'System Design'!$F$22,IF('System Design'!$F$8=2,'Hourly Demand and Generation'!K2157*'System Design'!$F$22,IF('System Design'!$F$8=3,'Hourly Demand and Generation'!L2157*'System Design'!$F$22)))</f>
        <v>1075</v>
      </c>
      <c r="Q2157" s="32">
        <f t="shared" si="472"/>
        <v>0</v>
      </c>
      <c r="R2157" s="32">
        <f t="shared" si="477"/>
        <v>5400</v>
      </c>
      <c r="S2157" s="32">
        <f t="shared" si="478"/>
        <v>0</v>
      </c>
      <c r="T2157" s="32">
        <f t="shared" si="479"/>
        <v>21600</v>
      </c>
      <c r="U2157" s="32">
        <f t="shared" si="480"/>
        <v>0</v>
      </c>
      <c r="V2157" s="32">
        <f t="shared" si="473"/>
        <v>727.5</v>
      </c>
      <c r="W2157" s="32">
        <f t="shared" si="481"/>
        <v>727.5</v>
      </c>
      <c r="X2157" s="32">
        <f t="shared" si="482"/>
        <v>727.5</v>
      </c>
    </row>
    <row r="2158" spans="1:24" x14ac:dyDescent="0.25">
      <c r="A2158" s="2"/>
      <c r="B2158" s="2" t="s">
        <v>4</v>
      </c>
      <c r="C2158" s="2">
        <f t="shared" si="483"/>
        <v>90</v>
      </c>
      <c r="D2158" s="2">
        <f t="shared" si="484"/>
        <v>18</v>
      </c>
      <c r="E2158" s="2">
        <f t="shared" si="476"/>
        <v>2154</v>
      </c>
      <c r="F2158" s="11">
        <v>450</v>
      </c>
      <c r="G2158" s="9">
        <v>5.1200000000000002E-2</v>
      </c>
      <c r="H2158" s="9">
        <v>0.08</v>
      </c>
      <c r="I2158" s="9">
        <v>0.10879999999999999</v>
      </c>
      <c r="J2158" s="9">
        <v>0.27477773514360498</v>
      </c>
      <c r="K2158" s="9">
        <v>0.27477773514360498</v>
      </c>
      <c r="L2158" s="9">
        <v>0.40849999999999997</v>
      </c>
      <c r="N2158" s="32">
        <f>IF('System Design'!$F$8=1,'Hourly Demand and Generation'!G2158*'System Design'!$F$21,IF('System Design'!$F$8=2,'Hourly Demand and Generation'!H2158*'System Design'!$F$21,IF('System Design'!$F$8=3,'Hourly Demand and Generation'!I2158*'System Design'!$F$21)))</f>
        <v>54.4</v>
      </c>
      <c r="O2158" s="32">
        <f>IF('System Design'!$F$8=1,'Hourly Demand and Generation'!J2158*'System Design'!$F$22,IF('System Design'!$F$8=2,'Hourly Demand and Generation'!K2158*'System Design'!$F$22,IF('System Design'!$F$8=3,'Hourly Demand and Generation'!L2158*'System Design'!$F$22)))</f>
        <v>1021.2499999999999</v>
      </c>
      <c r="Q2158" s="32">
        <f t="shared" si="472"/>
        <v>0</v>
      </c>
      <c r="R2158" s="32">
        <f t="shared" si="477"/>
        <v>5400</v>
      </c>
      <c r="S2158" s="32">
        <f t="shared" si="478"/>
        <v>0</v>
      </c>
      <c r="T2158" s="32">
        <f t="shared" si="479"/>
        <v>21600</v>
      </c>
      <c r="U2158" s="32">
        <f t="shared" si="480"/>
        <v>0</v>
      </c>
      <c r="V2158" s="32">
        <f t="shared" si="473"/>
        <v>625.64999999999986</v>
      </c>
      <c r="W2158" s="32">
        <f t="shared" si="481"/>
        <v>625.64999999999986</v>
      </c>
      <c r="X2158" s="32">
        <f t="shared" si="482"/>
        <v>625.64999999999986</v>
      </c>
    </row>
    <row r="2159" spans="1:24" x14ac:dyDescent="0.25">
      <c r="A2159" s="2"/>
      <c r="B2159" s="2" t="s">
        <v>4</v>
      </c>
      <c r="C2159" s="2">
        <f t="shared" si="483"/>
        <v>90</v>
      </c>
      <c r="D2159" s="2">
        <f t="shared" si="484"/>
        <v>19</v>
      </c>
      <c r="E2159" s="2">
        <f t="shared" si="476"/>
        <v>2155</v>
      </c>
      <c r="F2159" s="11">
        <v>436.5</v>
      </c>
      <c r="G2159" s="9">
        <v>0</v>
      </c>
      <c r="H2159" s="9">
        <v>2.5600000000000001E-2</v>
      </c>
      <c r="I2159" s="9">
        <v>5.1200000000000002E-2</v>
      </c>
      <c r="J2159" s="9">
        <v>0.26031574908341498</v>
      </c>
      <c r="K2159" s="9">
        <v>0.26031574908341498</v>
      </c>
      <c r="L2159" s="9">
        <v>0.38700000000000001</v>
      </c>
      <c r="N2159" s="32">
        <f>IF('System Design'!$F$8=1,'Hourly Demand and Generation'!G2159*'System Design'!$F$21,IF('System Design'!$F$8=2,'Hourly Demand and Generation'!H2159*'System Design'!$F$21,IF('System Design'!$F$8=3,'Hourly Demand and Generation'!I2159*'System Design'!$F$21)))</f>
        <v>25.6</v>
      </c>
      <c r="O2159" s="32">
        <f>IF('System Design'!$F$8=1,'Hourly Demand and Generation'!J2159*'System Design'!$F$22,IF('System Design'!$F$8=2,'Hourly Demand and Generation'!K2159*'System Design'!$F$22,IF('System Design'!$F$8=3,'Hourly Demand and Generation'!L2159*'System Design'!$F$22)))</f>
        <v>967.5</v>
      </c>
      <c r="Q2159" s="32">
        <f t="shared" si="472"/>
        <v>0</v>
      </c>
      <c r="R2159" s="32">
        <f t="shared" si="477"/>
        <v>5400</v>
      </c>
      <c r="S2159" s="32">
        <f t="shared" si="478"/>
        <v>0</v>
      </c>
      <c r="T2159" s="32">
        <f t="shared" si="479"/>
        <v>21600</v>
      </c>
      <c r="U2159" s="32">
        <f t="shared" si="480"/>
        <v>0</v>
      </c>
      <c r="V2159" s="32">
        <f t="shared" si="473"/>
        <v>556.6</v>
      </c>
      <c r="W2159" s="32">
        <f t="shared" si="481"/>
        <v>556.6</v>
      </c>
      <c r="X2159" s="32">
        <f t="shared" si="482"/>
        <v>556.6</v>
      </c>
    </row>
    <row r="2160" spans="1:24" x14ac:dyDescent="0.25">
      <c r="A2160" s="2"/>
      <c r="B2160" s="2" t="s">
        <v>4</v>
      </c>
      <c r="C2160" s="2">
        <f t="shared" si="483"/>
        <v>90</v>
      </c>
      <c r="D2160" s="2">
        <f t="shared" si="484"/>
        <v>20</v>
      </c>
      <c r="E2160" s="2">
        <f t="shared" si="476"/>
        <v>2156</v>
      </c>
      <c r="F2160" s="11">
        <v>427.5</v>
      </c>
      <c r="G2160" s="9">
        <v>0</v>
      </c>
      <c r="H2160" s="9">
        <v>0</v>
      </c>
      <c r="I2160" s="9">
        <v>0</v>
      </c>
      <c r="J2160" s="9">
        <v>0.26031574908341498</v>
      </c>
      <c r="K2160" s="9">
        <v>0.26031574908341498</v>
      </c>
      <c r="L2160" s="9">
        <v>0.38700000000000001</v>
      </c>
      <c r="N2160" s="32">
        <f>IF('System Design'!$F$8=1,'Hourly Demand and Generation'!G2160*'System Design'!$F$21,IF('System Design'!$F$8=2,'Hourly Demand and Generation'!H2160*'System Design'!$F$21,IF('System Design'!$F$8=3,'Hourly Demand and Generation'!I2160*'System Design'!$F$21)))</f>
        <v>0</v>
      </c>
      <c r="O2160" s="32">
        <f>IF('System Design'!$F$8=1,'Hourly Demand and Generation'!J2160*'System Design'!$F$22,IF('System Design'!$F$8=2,'Hourly Demand and Generation'!K2160*'System Design'!$F$22,IF('System Design'!$F$8=3,'Hourly Demand and Generation'!L2160*'System Design'!$F$22)))</f>
        <v>967.5</v>
      </c>
      <c r="Q2160" s="32">
        <f t="shared" si="472"/>
        <v>0</v>
      </c>
      <c r="R2160" s="32">
        <f t="shared" si="477"/>
        <v>5400</v>
      </c>
      <c r="S2160" s="32">
        <f t="shared" si="478"/>
        <v>0</v>
      </c>
      <c r="T2160" s="32">
        <f t="shared" si="479"/>
        <v>21600</v>
      </c>
      <c r="U2160" s="32">
        <f t="shared" si="480"/>
        <v>0</v>
      </c>
      <c r="V2160" s="32">
        <f t="shared" si="473"/>
        <v>540</v>
      </c>
      <c r="W2160" s="32">
        <f t="shared" si="481"/>
        <v>540</v>
      </c>
      <c r="X2160" s="32">
        <f t="shared" si="482"/>
        <v>540</v>
      </c>
    </row>
    <row r="2161" spans="1:24" x14ac:dyDescent="0.25">
      <c r="A2161" s="2"/>
      <c r="B2161" s="2" t="s">
        <v>4</v>
      </c>
      <c r="C2161" s="2">
        <f t="shared" si="483"/>
        <v>90</v>
      </c>
      <c r="D2161" s="2">
        <f t="shared" si="484"/>
        <v>21</v>
      </c>
      <c r="E2161" s="2">
        <f t="shared" si="476"/>
        <v>2157</v>
      </c>
      <c r="F2161" s="11">
        <v>405</v>
      </c>
      <c r="G2161" s="9">
        <v>0</v>
      </c>
      <c r="H2161" s="9">
        <v>0</v>
      </c>
      <c r="I2161" s="9">
        <v>0</v>
      </c>
      <c r="J2161" s="9">
        <v>0.26031574908341498</v>
      </c>
      <c r="K2161" s="9">
        <v>0.26031574908341498</v>
      </c>
      <c r="L2161" s="9">
        <v>0.38700000000000001</v>
      </c>
      <c r="N2161" s="32">
        <f>IF('System Design'!$F$8=1,'Hourly Demand and Generation'!G2161*'System Design'!$F$21,IF('System Design'!$F$8=2,'Hourly Demand and Generation'!H2161*'System Design'!$F$21,IF('System Design'!$F$8=3,'Hourly Demand and Generation'!I2161*'System Design'!$F$21)))</f>
        <v>0</v>
      </c>
      <c r="O2161" s="32">
        <f>IF('System Design'!$F$8=1,'Hourly Demand and Generation'!J2161*'System Design'!$F$22,IF('System Design'!$F$8=2,'Hourly Demand and Generation'!K2161*'System Design'!$F$22,IF('System Design'!$F$8=3,'Hourly Demand and Generation'!L2161*'System Design'!$F$22)))</f>
        <v>967.5</v>
      </c>
      <c r="Q2161" s="32">
        <f t="shared" si="472"/>
        <v>0</v>
      </c>
      <c r="R2161" s="32">
        <f t="shared" si="477"/>
        <v>5400</v>
      </c>
      <c r="S2161" s="32">
        <f t="shared" si="478"/>
        <v>0</v>
      </c>
      <c r="T2161" s="32">
        <f t="shared" si="479"/>
        <v>21600</v>
      </c>
      <c r="U2161" s="32">
        <f t="shared" si="480"/>
        <v>0</v>
      </c>
      <c r="V2161" s="32">
        <f t="shared" si="473"/>
        <v>562.5</v>
      </c>
      <c r="W2161" s="32">
        <f t="shared" si="481"/>
        <v>562.5</v>
      </c>
      <c r="X2161" s="32">
        <f t="shared" si="482"/>
        <v>562.5</v>
      </c>
    </row>
    <row r="2162" spans="1:24" x14ac:dyDescent="0.25">
      <c r="A2162" s="2"/>
      <c r="B2162" s="2" t="s">
        <v>4</v>
      </c>
      <c r="C2162" s="2">
        <f t="shared" si="483"/>
        <v>90</v>
      </c>
      <c r="D2162" s="2">
        <f t="shared" si="484"/>
        <v>22</v>
      </c>
      <c r="E2162" s="2">
        <f t="shared" si="476"/>
        <v>2158</v>
      </c>
      <c r="F2162" s="11">
        <v>382.5</v>
      </c>
      <c r="G2162" s="9">
        <v>0</v>
      </c>
      <c r="H2162" s="9">
        <v>0</v>
      </c>
      <c r="I2162" s="9">
        <v>0</v>
      </c>
      <c r="J2162" s="9">
        <v>0.27477773514360498</v>
      </c>
      <c r="K2162" s="9">
        <v>0.27477773514360498</v>
      </c>
      <c r="L2162" s="9">
        <v>0.40849999999999997</v>
      </c>
      <c r="N2162" s="32">
        <f>IF('System Design'!$F$8=1,'Hourly Demand and Generation'!G2162*'System Design'!$F$21,IF('System Design'!$F$8=2,'Hourly Demand and Generation'!H2162*'System Design'!$F$21,IF('System Design'!$F$8=3,'Hourly Demand and Generation'!I2162*'System Design'!$F$21)))</f>
        <v>0</v>
      </c>
      <c r="O2162" s="32">
        <f>IF('System Design'!$F$8=1,'Hourly Demand and Generation'!J2162*'System Design'!$F$22,IF('System Design'!$F$8=2,'Hourly Demand and Generation'!K2162*'System Design'!$F$22,IF('System Design'!$F$8=3,'Hourly Demand and Generation'!L2162*'System Design'!$F$22)))</f>
        <v>1021.2499999999999</v>
      </c>
      <c r="Q2162" s="32">
        <f t="shared" si="472"/>
        <v>0</v>
      </c>
      <c r="R2162" s="32">
        <f t="shared" si="477"/>
        <v>5400</v>
      </c>
      <c r="S2162" s="32">
        <f t="shared" si="478"/>
        <v>0</v>
      </c>
      <c r="T2162" s="32">
        <f t="shared" si="479"/>
        <v>21600</v>
      </c>
      <c r="U2162" s="32">
        <f t="shared" si="480"/>
        <v>0</v>
      </c>
      <c r="V2162" s="32">
        <f t="shared" si="473"/>
        <v>638.74999999999989</v>
      </c>
      <c r="W2162" s="32">
        <f t="shared" si="481"/>
        <v>638.74999999999989</v>
      </c>
      <c r="X2162" s="32">
        <f t="shared" si="482"/>
        <v>638.74999999999989</v>
      </c>
    </row>
    <row r="2163" spans="1:24" x14ac:dyDescent="0.25">
      <c r="A2163" s="2"/>
      <c r="B2163" s="2" t="s">
        <v>4</v>
      </c>
      <c r="C2163" s="2">
        <f t="shared" si="483"/>
        <v>90</v>
      </c>
      <c r="D2163" s="2">
        <f t="shared" si="484"/>
        <v>23</v>
      </c>
      <c r="E2163" s="2">
        <f t="shared" si="476"/>
        <v>2159</v>
      </c>
      <c r="F2163" s="11">
        <v>360</v>
      </c>
      <c r="G2163" s="9">
        <v>0</v>
      </c>
      <c r="H2163" s="9">
        <v>0</v>
      </c>
      <c r="I2163" s="9">
        <v>0</v>
      </c>
      <c r="J2163" s="9">
        <v>0.23139177696303601</v>
      </c>
      <c r="K2163" s="9">
        <v>0.23139177696303601</v>
      </c>
      <c r="L2163" s="9">
        <v>0.34399999999999997</v>
      </c>
      <c r="N2163" s="32">
        <f>IF('System Design'!$F$8=1,'Hourly Demand and Generation'!G2163*'System Design'!$F$21,IF('System Design'!$F$8=2,'Hourly Demand and Generation'!H2163*'System Design'!$F$21,IF('System Design'!$F$8=3,'Hourly Demand and Generation'!I2163*'System Design'!$F$21)))</f>
        <v>0</v>
      </c>
      <c r="O2163" s="32">
        <f>IF('System Design'!$F$8=1,'Hourly Demand and Generation'!J2163*'System Design'!$F$22,IF('System Design'!$F$8=2,'Hourly Demand and Generation'!K2163*'System Design'!$F$22,IF('System Design'!$F$8=3,'Hourly Demand and Generation'!L2163*'System Design'!$F$22)))</f>
        <v>859.99999999999989</v>
      </c>
      <c r="Q2163" s="32">
        <f t="shared" si="472"/>
        <v>0</v>
      </c>
      <c r="R2163" s="32">
        <f t="shared" si="477"/>
        <v>5400</v>
      </c>
      <c r="S2163" s="32">
        <f t="shared" si="478"/>
        <v>0</v>
      </c>
      <c r="T2163" s="32">
        <f t="shared" si="479"/>
        <v>21600</v>
      </c>
      <c r="U2163" s="32">
        <f t="shared" si="480"/>
        <v>0</v>
      </c>
      <c r="V2163" s="32">
        <f t="shared" si="473"/>
        <v>499.99999999999989</v>
      </c>
      <c r="W2163" s="32">
        <f t="shared" si="481"/>
        <v>499.99999999999989</v>
      </c>
      <c r="X2163" s="32">
        <f t="shared" si="482"/>
        <v>499.99999999999989</v>
      </c>
    </row>
    <row r="2164" spans="1:24" x14ac:dyDescent="0.25">
      <c r="A2164" s="2"/>
      <c r="B2164" s="2" t="s">
        <v>4</v>
      </c>
      <c r="C2164" s="2">
        <f t="shared" si="483"/>
        <v>90</v>
      </c>
      <c r="D2164" s="2">
        <f t="shared" si="484"/>
        <v>24</v>
      </c>
      <c r="E2164" s="2">
        <f t="shared" si="476"/>
        <v>2160</v>
      </c>
      <c r="F2164" s="11">
        <v>315</v>
      </c>
      <c r="G2164" s="9">
        <v>0</v>
      </c>
      <c r="H2164" s="9">
        <v>0</v>
      </c>
      <c r="I2164" s="9">
        <v>0</v>
      </c>
      <c r="J2164" s="9">
        <v>0.23139177696303601</v>
      </c>
      <c r="K2164" s="9">
        <v>0.23139177696303601</v>
      </c>
      <c r="L2164" s="9">
        <v>0.34399999999999997</v>
      </c>
      <c r="N2164" s="32">
        <f>IF('System Design'!$F$8=1,'Hourly Demand and Generation'!G2164*'System Design'!$F$21,IF('System Design'!$F$8=2,'Hourly Demand and Generation'!H2164*'System Design'!$F$21,IF('System Design'!$F$8=3,'Hourly Demand and Generation'!I2164*'System Design'!$F$21)))</f>
        <v>0</v>
      </c>
      <c r="O2164" s="32">
        <f>IF('System Design'!$F$8=1,'Hourly Demand and Generation'!J2164*'System Design'!$F$22,IF('System Design'!$F$8=2,'Hourly Demand and Generation'!K2164*'System Design'!$F$22,IF('System Design'!$F$8=3,'Hourly Demand and Generation'!L2164*'System Design'!$F$22)))</f>
        <v>859.99999999999989</v>
      </c>
      <c r="Q2164" s="32">
        <f t="shared" si="472"/>
        <v>0</v>
      </c>
      <c r="R2164" s="32">
        <f t="shared" si="477"/>
        <v>5400</v>
      </c>
      <c r="S2164" s="32">
        <f t="shared" si="478"/>
        <v>0</v>
      </c>
      <c r="T2164" s="32">
        <f t="shared" si="479"/>
        <v>21600</v>
      </c>
      <c r="U2164" s="32">
        <f t="shared" si="480"/>
        <v>0</v>
      </c>
      <c r="V2164" s="32">
        <f t="shared" si="473"/>
        <v>544.99999999999989</v>
      </c>
      <c r="W2164" s="32">
        <f t="shared" si="481"/>
        <v>544.99999999999989</v>
      </c>
      <c r="X2164" s="32">
        <f t="shared" si="482"/>
        <v>544.99999999999989</v>
      </c>
    </row>
    <row r="2165" spans="1:24" x14ac:dyDescent="0.25">
      <c r="A2165" s="2"/>
      <c r="B2165" s="2" t="s">
        <v>5</v>
      </c>
      <c r="C2165" s="2">
        <f>C2164+1</f>
        <v>91</v>
      </c>
      <c r="D2165" s="2">
        <v>1</v>
      </c>
      <c r="E2165" s="2">
        <f t="shared" si="476"/>
        <v>2161</v>
      </c>
      <c r="F2165" s="11">
        <v>216</v>
      </c>
      <c r="G2165" s="9">
        <v>0</v>
      </c>
      <c r="H2165" s="9">
        <v>0</v>
      </c>
      <c r="I2165" s="9">
        <v>0</v>
      </c>
      <c r="J2165" s="9">
        <v>0.34740607928043699</v>
      </c>
      <c r="K2165" s="9">
        <v>0.34740607928043699</v>
      </c>
      <c r="L2165" s="9">
        <v>0.34740607928043699</v>
      </c>
      <c r="N2165" s="32">
        <f>IF('System Design'!$F$8=1,'Hourly Demand and Generation'!G2165*'System Design'!$F$21,IF('System Design'!$F$8=2,'Hourly Demand and Generation'!H2165*'System Design'!$F$21,IF('System Design'!$F$8=3,'Hourly Demand and Generation'!I2165*'System Design'!$F$21)))</f>
        <v>0</v>
      </c>
      <c r="O2165" s="32">
        <f>IF('System Design'!$F$8=1,'Hourly Demand and Generation'!J2165*'System Design'!$F$22,IF('System Design'!$F$8=2,'Hourly Demand and Generation'!K2165*'System Design'!$F$22,IF('System Design'!$F$8=3,'Hourly Demand and Generation'!L2165*'System Design'!$F$22)))</f>
        <v>868.51519820109252</v>
      </c>
      <c r="Q2165" s="32">
        <f t="shared" si="472"/>
        <v>0</v>
      </c>
      <c r="R2165" s="32">
        <f t="shared" si="477"/>
        <v>5400</v>
      </c>
      <c r="S2165" s="32">
        <f t="shared" si="478"/>
        <v>0</v>
      </c>
      <c r="T2165" s="32">
        <f t="shared" si="479"/>
        <v>21600</v>
      </c>
      <c r="U2165" s="32">
        <f t="shared" si="480"/>
        <v>0</v>
      </c>
      <c r="V2165" s="32">
        <f t="shared" si="473"/>
        <v>652.51519820109252</v>
      </c>
      <c r="W2165" s="32">
        <f t="shared" si="481"/>
        <v>652.51519820109252</v>
      </c>
      <c r="X2165" s="32">
        <f t="shared" si="482"/>
        <v>652.51519820109252</v>
      </c>
    </row>
    <row r="2166" spans="1:24" x14ac:dyDescent="0.25">
      <c r="A2166" s="2"/>
      <c r="B2166" s="2" t="s">
        <v>5</v>
      </c>
      <c r="C2166" s="2">
        <f>C2165</f>
        <v>91</v>
      </c>
      <c r="D2166" s="2">
        <f>D2165+1</f>
        <v>2</v>
      </c>
      <c r="E2166" s="2">
        <f t="shared" si="476"/>
        <v>2162</v>
      </c>
      <c r="F2166" s="11">
        <v>198</v>
      </c>
      <c r="G2166" s="9">
        <v>0</v>
      </c>
      <c r="H2166" s="9">
        <v>0</v>
      </c>
      <c r="I2166" s="9">
        <v>0</v>
      </c>
      <c r="J2166" s="9">
        <v>0.31266547135239298</v>
      </c>
      <c r="K2166" s="9">
        <v>0.31266547135239298</v>
      </c>
      <c r="L2166" s="9">
        <v>0.31266547135239298</v>
      </c>
      <c r="N2166" s="32">
        <f>IF('System Design'!$F$8=1,'Hourly Demand and Generation'!G2166*'System Design'!$F$21,IF('System Design'!$F$8=2,'Hourly Demand and Generation'!H2166*'System Design'!$F$21,IF('System Design'!$F$8=3,'Hourly Demand and Generation'!I2166*'System Design'!$F$21)))</f>
        <v>0</v>
      </c>
      <c r="O2166" s="32">
        <f>IF('System Design'!$F$8=1,'Hourly Demand and Generation'!J2166*'System Design'!$F$22,IF('System Design'!$F$8=2,'Hourly Demand and Generation'!K2166*'System Design'!$F$22,IF('System Design'!$F$8=3,'Hourly Demand and Generation'!L2166*'System Design'!$F$22)))</f>
        <v>781.66367838098245</v>
      </c>
      <c r="Q2166" s="32">
        <f t="shared" si="472"/>
        <v>0</v>
      </c>
      <c r="R2166" s="32">
        <f t="shared" si="477"/>
        <v>5400</v>
      </c>
      <c r="S2166" s="32">
        <f t="shared" si="478"/>
        <v>0</v>
      </c>
      <c r="T2166" s="32">
        <f t="shared" si="479"/>
        <v>21600</v>
      </c>
      <c r="U2166" s="32">
        <f t="shared" si="480"/>
        <v>0</v>
      </c>
      <c r="V2166" s="32">
        <f t="shared" si="473"/>
        <v>583.66367838098245</v>
      </c>
      <c r="W2166" s="32">
        <f t="shared" si="481"/>
        <v>583.66367838098245</v>
      </c>
      <c r="X2166" s="32">
        <f t="shared" si="482"/>
        <v>583.66367838098245</v>
      </c>
    </row>
    <row r="2167" spans="1:24" x14ac:dyDescent="0.25">
      <c r="A2167" s="2"/>
      <c r="B2167" s="2" t="s">
        <v>5</v>
      </c>
      <c r="C2167" s="2">
        <f t="shared" ref="C2167:C2188" si="485">C2166</f>
        <v>91</v>
      </c>
      <c r="D2167" s="2">
        <f t="shared" ref="D2167:D2188" si="486">D2166+1</f>
        <v>3</v>
      </c>
      <c r="E2167" s="2">
        <f t="shared" si="476"/>
        <v>2163</v>
      </c>
      <c r="F2167" s="11">
        <v>180</v>
      </c>
      <c r="G2167" s="9">
        <v>0</v>
      </c>
      <c r="H2167" s="9">
        <v>0</v>
      </c>
      <c r="I2167" s="9">
        <v>0</v>
      </c>
      <c r="J2167" s="9">
        <v>0.31266547135239298</v>
      </c>
      <c r="K2167" s="9">
        <v>0.31266547135239298</v>
      </c>
      <c r="L2167" s="9">
        <v>0.31266547135239298</v>
      </c>
      <c r="N2167" s="32">
        <f>IF('System Design'!$F$8=1,'Hourly Demand and Generation'!G2167*'System Design'!$F$21,IF('System Design'!$F$8=2,'Hourly Demand and Generation'!H2167*'System Design'!$F$21,IF('System Design'!$F$8=3,'Hourly Demand and Generation'!I2167*'System Design'!$F$21)))</f>
        <v>0</v>
      </c>
      <c r="O2167" s="32">
        <f>IF('System Design'!$F$8=1,'Hourly Demand and Generation'!J2167*'System Design'!$F$22,IF('System Design'!$F$8=2,'Hourly Demand and Generation'!K2167*'System Design'!$F$22,IF('System Design'!$F$8=3,'Hourly Demand and Generation'!L2167*'System Design'!$F$22)))</f>
        <v>781.66367838098245</v>
      </c>
      <c r="Q2167" s="32">
        <f t="shared" si="472"/>
        <v>0</v>
      </c>
      <c r="R2167" s="32">
        <f t="shared" si="477"/>
        <v>5400</v>
      </c>
      <c r="S2167" s="32">
        <f t="shared" si="478"/>
        <v>0</v>
      </c>
      <c r="T2167" s="32">
        <f t="shared" si="479"/>
        <v>21600</v>
      </c>
      <c r="U2167" s="32">
        <f t="shared" si="480"/>
        <v>0</v>
      </c>
      <c r="V2167" s="32">
        <f t="shared" si="473"/>
        <v>601.66367838098245</v>
      </c>
      <c r="W2167" s="32">
        <f t="shared" si="481"/>
        <v>601.66367838098245</v>
      </c>
      <c r="X2167" s="32">
        <f t="shared" si="482"/>
        <v>601.66367838098245</v>
      </c>
    </row>
    <row r="2168" spans="1:24" x14ac:dyDescent="0.25">
      <c r="A2168" s="2"/>
      <c r="B2168" s="2" t="s">
        <v>5</v>
      </c>
      <c r="C2168" s="2">
        <f t="shared" si="485"/>
        <v>91</v>
      </c>
      <c r="D2168" s="2">
        <f t="shared" si="486"/>
        <v>4</v>
      </c>
      <c r="E2168" s="2">
        <f t="shared" si="476"/>
        <v>2164</v>
      </c>
      <c r="F2168" s="11">
        <v>216</v>
      </c>
      <c r="G2168" s="9">
        <v>0</v>
      </c>
      <c r="H2168" s="9">
        <v>0</v>
      </c>
      <c r="I2168" s="9">
        <v>0</v>
      </c>
      <c r="J2168" s="9">
        <v>0.34740607928043699</v>
      </c>
      <c r="K2168" s="9">
        <v>0.34740607928043699</v>
      </c>
      <c r="L2168" s="9">
        <v>0.34740607928043699</v>
      </c>
      <c r="N2168" s="32">
        <f>IF('System Design'!$F$8=1,'Hourly Demand and Generation'!G2168*'System Design'!$F$21,IF('System Design'!$F$8=2,'Hourly Demand and Generation'!H2168*'System Design'!$F$21,IF('System Design'!$F$8=3,'Hourly Demand and Generation'!I2168*'System Design'!$F$21)))</f>
        <v>0</v>
      </c>
      <c r="O2168" s="32">
        <f>IF('System Design'!$F$8=1,'Hourly Demand and Generation'!J2168*'System Design'!$F$22,IF('System Design'!$F$8=2,'Hourly Demand and Generation'!K2168*'System Design'!$F$22,IF('System Design'!$F$8=3,'Hourly Demand and Generation'!L2168*'System Design'!$F$22)))</f>
        <v>868.51519820109252</v>
      </c>
      <c r="Q2168" s="32">
        <f t="shared" si="472"/>
        <v>0</v>
      </c>
      <c r="R2168" s="32">
        <f t="shared" si="477"/>
        <v>5400</v>
      </c>
      <c r="S2168" s="32">
        <f t="shared" si="478"/>
        <v>0</v>
      </c>
      <c r="T2168" s="32">
        <f t="shared" si="479"/>
        <v>21600</v>
      </c>
      <c r="U2168" s="32">
        <f t="shared" si="480"/>
        <v>0</v>
      </c>
      <c r="V2168" s="32">
        <f t="shared" si="473"/>
        <v>652.51519820109252</v>
      </c>
      <c r="W2168" s="32">
        <f t="shared" si="481"/>
        <v>652.51519820109252</v>
      </c>
      <c r="X2168" s="32">
        <f t="shared" si="482"/>
        <v>652.51519820109252</v>
      </c>
    </row>
    <row r="2169" spans="1:24" x14ac:dyDescent="0.25">
      <c r="A2169" s="2"/>
      <c r="B2169" s="2" t="s">
        <v>5</v>
      </c>
      <c r="C2169" s="2">
        <f t="shared" si="485"/>
        <v>91</v>
      </c>
      <c r="D2169" s="2">
        <f t="shared" si="486"/>
        <v>5</v>
      </c>
      <c r="E2169" s="2">
        <f t="shared" si="476"/>
        <v>2165</v>
      </c>
      <c r="F2169" s="11">
        <v>234</v>
      </c>
      <c r="G2169" s="9">
        <v>0</v>
      </c>
      <c r="H2169" s="9">
        <v>3.2000000000000001E-2</v>
      </c>
      <c r="I2169" s="9">
        <v>6.4000000000000001E-2</v>
      </c>
      <c r="J2169" s="9">
        <v>0.27792486342434902</v>
      </c>
      <c r="K2169" s="9">
        <v>0.27792486342434902</v>
      </c>
      <c r="L2169" s="9">
        <v>0.27792486342434902</v>
      </c>
      <c r="N2169" s="32">
        <f>IF('System Design'!$F$8=1,'Hourly Demand and Generation'!G2169*'System Design'!$F$21,IF('System Design'!$F$8=2,'Hourly Demand and Generation'!H2169*'System Design'!$F$21,IF('System Design'!$F$8=3,'Hourly Demand and Generation'!I2169*'System Design'!$F$21)))</f>
        <v>32</v>
      </c>
      <c r="O2169" s="32">
        <f>IF('System Design'!$F$8=1,'Hourly Demand and Generation'!J2169*'System Design'!$F$22,IF('System Design'!$F$8=2,'Hourly Demand and Generation'!K2169*'System Design'!$F$22,IF('System Design'!$F$8=3,'Hourly Demand and Generation'!L2169*'System Design'!$F$22)))</f>
        <v>694.8121585608726</v>
      </c>
      <c r="Q2169" s="32">
        <f t="shared" si="472"/>
        <v>0</v>
      </c>
      <c r="R2169" s="32">
        <f t="shared" si="477"/>
        <v>5400</v>
      </c>
      <c r="S2169" s="32">
        <f t="shared" si="478"/>
        <v>0</v>
      </c>
      <c r="T2169" s="32">
        <f t="shared" si="479"/>
        <v>21600</v>
      </c>
      <c r="U2169" s="32">
        <f t="shared" si="480"/>
        <v>0</v>
      </c>
      <c r="V2169" s="32">
        <f t="shared" si="473"/>
        <v>492.8121585608726</v>
      </c>
      <c r="W2169" s="32">
        <f t="shared" si="481"/>
        <v>492.8121585608726</v>
      </c>
      <c r="X2169" s="32">
        <f t="shared" si="482"/>
        <v>492.8121585608726</v>
      </c>
    </row>
    <row r="2170" spans="1:24" x14ac:dyDescent="0.25">
      <c r="A2170" s="2"/>
      <c r="B2170" s="2" t="s">
        <v>5</v>
      </c>
      <c r="C2170" s="2">
        <f t="shared" si="485"/>
        <v>91</v>
      </c>
      <c r="D2170" s="2">
        <f t="shared" si="486"/>
        <v>6</v>
      </c>
      <c r="E2170" s="2">
        <f t="shared" si="476"/>
        <v>2166</v>
      </c>
      <c r="F2170" s="11">
        <v>252</v>
      </c>
      <c r="G2170" s="9">
        <v>6.4000000000000001E-2</v>
      </c>
      <c r="H2170" s="9">
        <v>0.1</v>
      </c>
      <c r="I2170" s="9">
        <v>0.13600000000000001</v>
      </c>
      <c r="J2170" s="9">
        <v>0.27792486342434902</v>
      </c>
      <c r="K2170" s="9">
        <v>0.27792486342434902</v>
      </c>
      <c r="L2170" s="9">
        <v>0.27792486342434902</v>
      </c>
      <c r="N2170" s="32">
        <f>IF('System Design'!$F$8=1,'Hourly Demand and Generation'!G2170*'System Design'!$F$21,IF('System Design'!$F$8=2,'Hourly Demand and Generation'!H2170*'System Design'!$F$21,IF('System Design'!$F$8=3,'Hourly Demand and Generation'!I2170*'System Design'!$F$21)))</f>
        <v>68</v>
      </c>
      <c r="O2170" s="32">
        <f>IF('System Design'!$F$8=1,'Hourly Demand and Generation'!J2170*'System Design'!$F$22,IF('System Design'!$F$8=2,'Hourly Demand and Generation'!K2170*'System Design'!$F$22,IF('System Design'!$F$8=3,'Hourly Demand and Generation'!L2170*'System Design'!$F$22)))</f>
        <v>694.8121585608726</v>
      </c>
      <c r="Q2170" s="32">
        <f t="shared" si="472"/>
        <v>0</v>
      </c>
      <c r="R2170" s="32">
        <f t="shared" si="477"/>
        <v>5400</v>
      </c>
      <c r="S2170" s="32">
        <f t="shared" si="478"/>
        <v>0</v>
      </c>
      <c r="T2170" s="32">
        <f t="shared" si="479"/>
        <v>21600</v>
      </c>
      <c r="U2170" s="32">
        <f t="shared" si="480"/>
        <v>0</v>
      </c>
      <c r="V2170" s="32">
        <f t="shared" si="473"/>
        <v>510.8121585608726</v>
      </c>
      <c r="W2170" s="32">
        <f t="shared" si="481"/>
        <v>510.8121585608726</v>
      </c>
      <c r="X2170" s="32">
        <f t="shared" si="482"/>
        <v>510.8121585608726</v>
      </c>
    </row>
    <row r="2171" spans="1:24" x14ac:dyDescent="0.25">
      <c r="A2171" s="2"/>
      <c r="B2171" s="2" t="s">
        <v>5</v>
      </c>
      <c r="C2171" s="2">
        <f t="shared" si="485"/>
        <v>91</v>
      </c>
      <c r="D2171" s="2">
        <f t="shared" si="486"/>
        <v>7</v>
      </c>
      <c r="E2171" s="2">
        <f t="shared" si="476"/>
        <v>2167</v>
      </c>
      <c r="F2171" s="11">
        <v>270</v>
      </c>
      <c r="G2171" s="9">
        <v>0.13600000000000001</v>
      </c>
      <c r="H2171" s="9">
        <v>0.16800000000000001</v>
      </c>
      <c r="I2171" s="9">
        <v>0.2</v>
      </c>
      <c r="J2171" s="9">
        <v>0.31266547135239298</v>
      </c>
      <c r="K2171" s="9">
        <v>0.31266547135239298</v>
      </c>
      <c r="L2171" s="9">
        <v>0.31266547135239298</v>
      </c>
      <c r="N2171" s="32">
        <f>IF('System Design'!$F$8=1,'Hourly Demand and Generation'!G2171*'System Design'!$F$21,IF('System Design'!$F$8=2,'Hourly Demand and Generation'!H2171*'System Design'!$F$21,IF('System Design'!$F$8=3,'Hourly Demand and Generation'!I2171*'System Design'!$F$21)))</f>
        <v>100</v>
      </c>
      <c r="O2171" s="32">
        <f>IF('System Design'!$F$8=1,'Hourly Demand and Generation'!J2171*'System Design'!$F$22,IF('System Design'!$F$8=2,'Hourly Demand and Generation'!K2171*'System Design'!$F$22,IF('System Design'!$F$8=3,'Hourly Demand and Generation'!L2171*'System Design'!$F$22)))</f>
        <v>781.66367838098245</v>
      </c>
      <c r="Q2171" s="32">
        <f t="shared" si="472"/>
        <v>0</v>
      </c>
      <c r="R2171" s="32">
        <f t="shared" si="477"/>
        <v>5400</v>
      </c>
      <c r="S2171" s="32">
        <f t="shared" si="478"/>
        <v>0</v>
      </c>
      <c r="T2171" s="32">
        <f t="shared" si="479"/>
        <v>21600</v>
      </c>
      <c r="U2171" s="32">
        <f t="shared" si="480"/>
        <v>0</v>
      </c>
      <c r="V2171" s="32">
        <f t="shared" si="473"/>
        <v>611.66367838098245</v>
      </c>
      <c r="W2171" s="32">
        <f t="shared" si="481"/>
        <v>611.66367838098245</v>
      </c>
      <c r="X2171" s="32">
        <f t="shared" si="482"/>
        <v>611.66367838098245</v>
      </c>
    </row>
    <row r="2172" spans="1:24" x14ac:dyDescent="0.25">
      <c r="A2172" s="2"/>
      <c r="B2172" s="2" t="s">
        <v>5</v>
      </c>
      <c r="C2172" s="2">
        <f t="shared" si="485"/>
        <v>91</v>
      </c>
      <c r="D2172" s="2">
        <f t="shared" si="486"/>
        <v>8</v>
      </c>
      <c r="E2172" s="2">
        <f t="shared" si="476"/>
        <v>2168</v>
      </c>
      <c r="F2172" s="11">
        <v>288</v>
      </c>
      <c r="G2172" s="9">
        <v>0.26400000000000001</v>
      </c>
      <c r="H2172" s="9">
        <v>0.3</v>
      </c>
      <c r="I2172" s="9">
        <v>0.33600000000000002</v>
      </c>
      <c r="J2172" s="9">
        <v>0.31266547135239298</v>
      </c>
      <c r="K2172" s="9">
        <v>0.31266547135239298</v>
      </c>
      <c r="L2172" s="9">
        <v>0.31266547135239298</v>
      </c>
      <c r="N2172" s="32">
        <f>IF('System Design'!$F$8=1,'Hourly Demand and Generation'!G2172*'System Design'!$F$21,IF('System Design'!$F$8=2,'Hourly Demand and Generation'!H2172*'System Design'!$F$21,IF('System Design'!$F$8=3,'Hourly Demand and Generation'!I2172*'System Design'!$F$21)))</f>
        <v>168</v>
      </c>
      <c r="O2172" s="32">
        <f>IF('System Design'!$F$8=1,'Hourly Demand and Generation'!J2172*'System Design'!$F$22,IF('System Design'!$F$8=2,'Hourly Demand and Generation'!K2172*'System Design'!$F$22,IF('System Design'!$F$8=3,'Hourly Demand and Generation'!L2172*'System Design'!$F$22)))</f>
        <v>781.66367838098245</v>
      </c>
      <c r="Q2172" s="32">
        <f t="shared" si="472"/>
        <v>0</v>
      </c>
      <c r="R2172" s="32">
        <f t="shared" si="477"/>
        <v>5400</v>
      </c>
      <c r="S2172" s="32">
        <f t="shared" si="478"/>
        <v>0</v>
      </c>
      <c r="T2172" s="32">
        <f t="shared" si="479"/>
        <v>21600</v>
      </c>
      <c r="U2172" s="32">
        <f t="shared" si="480"/>
        <v>0</v>
      </c>
      <c r="V2172" s="32">
        <f t="shared" si="473"/>
        <v>661.66367838098245</v>
      </c>
      <c r="W2172" s="32">
        <f t="shared" si="481"/>
        <v>661.66367838098245</v>
      </c>
      <c r="X2172" s="32">
        <f t="shared" si="482"/>
        <v>661.66367838098245</v>
      </c>
    </row>
    <row r="2173" spans="1:24" x14ac:dyDescent="0.25">
      <c r="A2173" s="2"/>
      <c r="B2173" s="2" t="s">
        <v>5</v>
      </c>
      <c r="C2173" s="2">
        <f t="shared" si="485"/>
        <v>91</v>
      </c>
      <c r="D2173" s="2">
        <f t="shared" si="486"/>
        <v>9</v>
      </c>
      <c r="E2173" s="2">
        <f t="shared" si="476"/>
        <v>2169</v>
      </c>
      <c r="F2173" s="11">
        <v>288</v>
      </c>
      <c r="G2173" s="9">
        <v>0.4</v>
      </c>
      <c r="H2173" s="9">
        <v>0.432</v>
      </c>
      <c r="I2173" s="9">
        <v>0.46400000000000002</v>
      </c>
      <c r="J2173" s="9">
        <v>0.27792486342434902</v>
      </c>
      <c r="K2173" s="9">
        <v>0.27792486342434902</v>
      </c>
      <c r="L2173" s="9">
        <v>0.27792486342434902</v>
      </c>
      <c r="N2173" s="32">
        <f>IF('System Design'!$F$8=1,'Hourly Demand and Generation'!G2173*'System Design'!$F$21,IF('System Design'!$F$8=2,'Hourly Demand and Generation'!H2173*'System Design'!$F$21,IF('System Design'!$F$8=3,'Hourly Demand and Generation'!I2173*'System Design'!$F$21)))</f>
        <v>232</v>
      </c>
      <c r="O2173" s="32">
        <f>IF('System Design'!$F$8=1,'Hourly Demand and Generation'!J2173*'System Design'!$F$22,IF('System Design'!$F$8=2,'Hourly Demand and Generation'!K2173*'System Design'!$F$22,IF('System Design'!$F$8=3,'Hourly Demand and Generation'!L2173*'System Design'!$F$22)))</f>
        <v>694.8121585608726</v>
      </c>
      <c r="Q2173" s="32">
        <f t="shared" si="472"/>
        <v>0</v>
      </c>
      <c r="R2173" s="32">
        <f t="shared" si="477"/>
        <v>5400</v>
      </c>
      <c r="S2173" s="32">
        <f t="shared" si="478"/>
        <v>0</v>
      </c>
      <c r="T2173" s="32">
        <f t="shared" si="479"/>
        <v>21600</v>
      </c>
      <c r="U2173" s="32">
        <f t="shared" si="480"/>
        <v>0</v>
      </c>
      <c r="V2173" s="32">
        <f t="shared" si="473"/>
        <v>638.8121585608726</v>
      </c>
      <c r="W2173" s="32">
        <f t="shared" si="481"/>
        <v>638.8121585608726</v>
      </c>
      <c r="X2173" s="32">
        <f t="shared" si="482"/>
        <v>638.8121585608726</v>
      </c>
    </row>
    <row r="2174" spans="1:24" x14ac:dyDescent="0.25">
      <c r="A2174" s="2"/>
      <c r="B2174" s="2" t="s">
        <v>5</v>
      </c>
      <c r="C2174" s="2">
        <f t="shared" si="485"/>
        <v>91</v>
      </c>
      <c r="D2174" s="2">
        <f t="shared" si="486"/>
        <v>10</v>
      </c>
      <c r="E2174" s="2">
        <f t="shared" si="476"/>
        <v>2170</v>
      </c>
      <c r="F2174" s="11">
        <v>280.8</v>
      </c>
      <c r="G2174" s="9">
        <v>0.53600000000000003</v>
      </c>
      <c r="H2174" s="9">
        <v>0.56799999999999995</v>
      </c>
      <c r="I2174" s="9">
        <v>0.6</v>
      </c>
      <c r="J2174" s="9">
        <v>0.31266547135239298</v>
      </c>
      <c r="K2174" s="9">
        <v>0.31266547135239298</v>
      </c>
      <c r="L2174" s="9">
        <v>0.31266547135239298</v>
      </c>
      <c r="N2174" s="32">
        <f>IF('System Design'!$F$8=1,'Hourly Demand and Generation'!G2174*'System Design'!$F$21,IF('System Design'!$F$8=2,'Hourly Demand and Generation'!H2174*'System Design'!$F$21,IF('System Design'!$F$8=3,'Hourly Demand and Generation'!I2174*'System Design'!$F$21)))</f>
        <v>300</v>
      </c>
      <c r="O2174" s="32">
        <f>IF('System Design'!$F$8=1,'Hourly Demand and Generation'!J2174*'System Design'!$F$22,IF('System Design'!$F$8=2,'Hourly Demand and Generation'!K2174*'System Design'!$F$22,IF('System Design'!$F$8=3,'Hourly Demand and Generation'!L2174*'System Design'!$F$22)))</f>
        <v>781.66367838098245</v>
      </c>
      <c r="Q2174" s="32">
        <f t="shared" si="472"/>
        <v>0</v>
      </c>
      <c r="R2174" s="32">
        <f t="shared" si="477"/>
        <v>5400</v>
      </c>
      <c r="S2174" s="32">
        <f t="shared" si="478"/>
        <v>0</v>
      </c>
      <c r="T2174" s="32">
        <f t="shared" si="479"/>
        <v>21600</v>
      </c>
      <c r="U2174" s="32">
        <f t="shared" si="480"/>
        <v>0</v>
      </c>
      <c r="V2174" s="32">
        <f t="shared" si="473"/>
        <v>800.86367838098249</v>
      </c>
      <c r="W2174" s="32">
        <f t="shared" si="481"/>
        <v>800.86367838098249</v>
      </c>
      <c r="X2174" s="32">
        <f t="shared" si="482"/>
        <v>800.86367838098249</v>
      </c>
    </row>
    <row r="2175" spans="1:24" x14ac:dyDescent="0.25">
      <c r="A2175" s="2"/>
      <c r="B2175" s="2" t="s">
        <v>5</v>
      </c>
      <c r="C2175" s="2">
        <f t="shared" si="485"/>
        <v>91</v>
      </c>
      <c r="D2175" s="2">
        <f t="shared" si="486"/>
        <v>11</v>
      </c>
      <c r="E2175" s="2">
        <f t="shared" si="476"/>
        <v>2171</v>
      </c>
      <c r="F2175" s="11">
        <v>277.2</v>
      </c>
      <c r="G2175" s="9">
        <v>0.66400000000000003</v>
      </c>
      <c r="H2175" s="9">
        <v>0.7</v>
      </c>
      <c r="I2175" s="9">
        <v>0.73599999999999999</v>
      </c>
      <c r="J2175" s="9">
        <v>0.27792486342434902</v>
      </c>
      <c r="K2175" s="9">
        <v>0.27792486342434902</v>
      </c>
      <c r="L2175" s="9">
        <v>0.27792486342434902</v>
      </c>
      <c r="N2175" s="32">
        <f>IF('System Design'!$F$8=1,'Hourly Demand and Generation'!G2175*'System Design'!$F$21,IF('System Design'!$F$8=2,'Hourly Demand and Generation'!H2175*'System Design'!$F$21,IF('System Design'!$F$8=3,'Hourly Demand and Generation'!I2175*'System Design'!$F$21)))</f>
        <v>368</v>
      </c>
      <c r="O2175" s="32">
        <f>IF('System Design'!$F$8=1,'Hourly Demand and Generation'!J2175*'System Design'!$F$22,IF('System Design'!$F$8=2,'Hourly Demand and Generation'!K2175*'System Design'!$F$22,IF('System Design'!$F$8=3,'Hourly Demand and Generation'!L2175*'System Design'!$F$22)))</f>
        <v>694.8121585608726</v>
      </c>
      <c r="Q2175" s="32">
        <f t="shared" si="472"/>
        <v>0</v>
      </c>
      <c r="R2175" s="32">
        <f t="shared" si="477"/>
        <v>5400</v>
      </c>
      <c r="S2175" s="32">
        <f t="shared" si="478"/>
        <v>0</v>
      </c>
      <c r="T2175" s="32">
        <f t="shared" si="479"/>
        <v>21600</v>
      </c>
      <c r="U2175" s="32">
        <f t="shared" si="480"/>
        <v>0</v>
      </c>
      <c r="V2175" s="32">
        <f t="shared" si="473"/>
        <v>785.61215856087256</v>
      </c>
      <c r="W2175" s="32">
        <f t="shared" si="481"/>
        <v>785.61215856087256</v>
      </c>
      <c r="X2175" s="32">
        <f t="shared" si="482"/>
        <v>785.61215856087256</v>
      </c>
    </row>
    <row r="2176" spans="1:24" x14ac:dyDescent="0.25">
      <c r="A2176" s="2"/>
      <c r="B2176" s="2" t="s">
        <v>5</v>
      </c>
      <c r="C2176" s="2">
        <f t="shared" si="485"/>
        <v>91</v>
      </c>
      <c r="D2176" s="2">
        <f t="shared" si="486"/>
        <v>12</v>
      </c>
      <c r="E2176" s="2">
        <f t="shared" si="476"/>
        <v>2172</v>
      </c>
      <c r="F2176" s="11">
        <v>277.2</v>
      </c>
      <c r="G2176" s="9">
        <v>0.8</v>
      </c>
      <c r="H2176" s="9">
        <v>0.8</v>
      </c>
      <c r="I2176" s="9">
        <v>0.8</v>
      </c>
      <c r="J2176" s="9">
        <v>0.26055455946032802</v>
      </c>
      <c r="K2176" s="9">
        <v>0.26055455946032802</v>
      </c>
      <c r="L2176" s="9">
        <v>0.26055455946032802</v>
      </c>
      <c r="N2176" s="32">
        <f>IF('System Design'!$F$8=1,'Hourly Demand and Generation'!G2176*'System Design'!$F$21,IF('System Design'!$F$8=2,'Hourly Demand and Generation'!H2176*'System Design'!$F$21,IF('System Design'!$F$8=3,'Hourly Demand and Generation'!I2176*'System Design'!$F$21)))</f>
        <v>400</v>
      </c>
      <c r="O2176" s="32">
        <f>IF('System Design'!$F$8=1,'Hourly Demand and Generation'!J2176*'System Design'!$F$22,IF('System Design'!$F$8=2,'Hourly Demand and Generation'!K2176*'System Design'!$F$22,IF('System Design'!$F$8=3,'Hourly Demand and Generation'!L2176*'System Design'!$F$22)))</f>
        <v>651.38639865082007</v>
      </c>
      <c r="Q2176" s="32">
        <f t="shared" si="472"/>
        <v>0</v>
      </c>
      <c r="R2176" s="32">
        <f t="shared" si="477"/>
        <v>5400</v>
      </c>
      <c r="S2176" s="32">
        <f t="shared" si="478"/>
        <v>0</v>
      </c>
      <c r="T2176" s="32">
        <f t="shared" si="479"/>
        <v>21600</v>
      </c>
      <c r="U2176" s="32">
        <f t="shared" si="480"/>
        <v>0</v>
      </c>
      <c r="V2176" s="32">
        <f t="shared" si="473"/>
        <v>774.18639865081991</v>
      </c>
      <c r="W2176" s="32">
        <f t="shared" si="481"/>
        <v>774.18639865081991</v>
      </c>
      <c r="X2176" s="32">
        <f t="shared" si="482"/>
        <v>774.18639865081991</v>
      </c>
    </row>
    <row r="2177" spans="1:24" x14ac:dyDescent="0.25">
      <c r="A2177" s="2"/>
      <c r="B2177" s="2" t="s">
        <v>5</v>
      </c>
      <c r="C2177" s="2">
        <f t="shared" si="485"/>
        <v>91</v>
      </c>
      <c r="D2177" s="2">
        <f t="shared" si="486"/>
        <v>13</v>
      </c>
      <c r="E2177" s="2">
        <f t="shared" si="476"/>
        <v>2173</v>
      </c>
      <c r="F2177" s="11">
        <v>288</v>
      </c>
      <c r="G2177" s="9">
        <v>0.66400000000000003</v>
      </c>
      <c r="H2177" s="9">
        <v>0.7</v>
      </c>
      <c r="I2177" s="9">
        <v>0.73599999999999999</v>
      </c>
      <c r="J2177" s="9">
        <v>0.27792486342434902</v>
      </c>
      <c r="K2177" s="9">
        <v>0.27792486342434902</v>
      </c>
      <c r="L2177" s="9">
        <v>0.27792486342434902</v>
      </c>
      <c r="N2177" s="32">
        <f>IF('System Design'!$F$8=1,'Hourly Demand and Generation'!G2177*'System Design'!$F$21,IF('System Design'!$F$8=2,'Hourly Demand and Generation'!H2177*'System Design'!$F$21,IF('System Design'!$F$8=3,'Hourly Demand and Generation'!I2177*'System Design'!$F$21)))</f>
        <v>368</v>
      </c>
      <c r="O2177" s="32">
        <f>IF('System Design'!$F$8=1,'Hourly Demand and Generation'!J2177*'System Design'!$F$22,IF('System Design'!$F$8=2,'Hourly Demand and Generation'!K2177*'System Design'!$F$22,IF('System Design'!$F$8=3,'Hourly Demand and Generation'!L2177*'System Design'!$F$22)))</f>
        <v>694.8121585608726</v>
      </c>
      <c r="Q2177" s="32">
        <f t="shared" si="472"/>
        <v>0</v>
      </c>
      <c r="R2177" s="32">
        <f t="shared" si="477"/>
        <v>5400</v>
      </c>
      <c r="S2177" s="32">
        <f t="shared" si="478"/>
        <v>0</v>
      </c>
      <c r="T2177" s="32">
        <f t="shared" si="479"/>
        <v>21600</v>
      </c>
      <c r="U2177" s="32">
        <f t="shared" si="480"/>
        <v>0</v>
      </c>
      <c r="V2177" s="32">
        <f t="shared" si="473"/>
        <v>774.8121585608726</v>
      </c>
      <c r="W2177" s="32">
        <f t="shared" si="481"/>
        <v>774.8121585608726</v>
      </c>
      <c r="X2177" s="32">
        <f t="shared" si="482"/>
        <v>774.8121585608726</v>
      </c>
    </row>
    <row r="2178" spans="1:24" x14ac:dyDescent="0.25">
      <c r="A2178" s="2"/>
      <c r="B2178" s="2" t="s">
        <v>5</v>
      </c>
      <c r="C2178" s="2">
        <f t="shared" si="485"/>
        <v>91</v>
      </c>
      <c r="D2178" s="2">
        <f t="shared" si="486"/>
        <v>14</v>
      </c>
      <c r="E2178" s="2">
        <f t="shared" si="476"/>
        <v>2174</v>
      </c>
      <c r="F2178" s="11">
        <v>288</v>
      </c>
      <c r="G2178" s="9">
        <v>0.53600000000000003</v>
      </c>
      <c r="H2178" s="9">
        <v>0.56799999999999995</v>
      </c>
      <c r="I2178" s="9">
        <v>0.6</v>
      </c>
      <c r="J2178" s="9">
        <v>0.29529516738837103</v>
      </c>
      <c r="K2178" s="9">
        <v>0.29529516738837103</v>
      </c>
      <c r="L2178" s="9">
        <v>0.29529516738837103</v>
      </c>
      <c r="N2178" s="32">
        <f>IF('System Design'!$F$8=1,'Hourly Demand and Generation'!G2178*'System Design'!$F$21,IF('System Design'!$F$8=2,'Hourly Demand and Generation'!H2178*'System Design'!$F$21,IF('System Design'!$F$8=3,'Hourly Demand and Generation'!I2178*'System Design'!$F$21)))</f>
        <v>300</v>
      </c>
      <c r="O2178" s="32">
        <f>IF('System Design'!$F$8=1,'Hourly Demand and Generation'!J2178*'System Design'!$F$22,IF('System Design'!$F$8=2,'Hourly Demand and Generation'!K2178*'System Design'!$F$22,IF('System Design'!$F$8=3,'Hourly Demand and Generation'!L2178*'System Design'!$F$22)))</f>
        <v>738.23791847092753</v>
      </c>
      <c r="Q2178" s="32">
        <f t="shared" si="472"/>
        <v>0</v>
      </c>
      <c r="R2178" s="32">
        <f t="shared" si="477"/>
        <v>5400</v>
      </c>
      <c r="S2178" s="32">
        <f t="shared" si="478"/>
        <v>0</v>
      </c>
      <c r="T2178" s="32">
        <f t="shared" si="479"/>
        <v>21600</v>
      </c>
      <c r="U2178" s="32">
        <f t="shared" si="480"/>
        <v>0</v>
      </c>
      <c r="V2178" s="32">
        <f t="shared" si="473"/>
        <v>750.23791847092753</v>
      </c>
      <c r="W2178" s="32">
        <f t="shared" si="481"/>
        <v>750.23791847092753</v>
      </c>
      <c r="X2178" s="32">
        <f t="shared" si="482"/>
        <v>750.23791847092753</v>
      </c>
    </row>
    <row r="2179" spans="1:24" x14ac:dyDescent="0.25">
      <c r="A2179" s="2"/>
      <c r="B2179" s="2" t="s">
        <v>5</v>
      </c>
      <c r="C2179" s="2">
        <f t="shared" si="485"/>
        <v>91</v>
      </c>
      <c r="D2179" s="2">
        <f t="shared" si="486"/>
        <v>15</v>
      </c>
      <c r="E2179" s="2">
        <f t="shared" si="476"/>
        <v>2175</v>
      </c>
      <c r="F2179" s="11">
        <v>306</v>
      </c>
      <c r="G2179" s="9">
        <v>0.4</v>
      </c>
      <c r="H2179" s="9">
        <v>0.432</v>
      </c>
      <c r="I2179" s="9">
        <v>0.46400000000000002</v>
      </c>
      <c r="J2179" s="9">
        <v>0.31266547135239298</v>
      </c>
      <c r="K2179" s="9">
        <v>0.31266547135239298</v>
      </c>
      <c r="L2179" s="9">
        <v>0.31266547135239298</v>
      </c>
      <c r="N2179" s="32">
        <f>IF('System Design'!$F$8=1,'Hourly Demand and Generation'!G2179*'System Design'!$F$21,IF('System Design'!$F$8=2,'Hourly Demand and Generation'!H2179*'System Design'!$F$21,IF('System Design'!$F$8=3,'Hourly Demand and Generation'!I2179*'System Design'!$F$21)))</f>
        <v>232</v>
      </c>
      <c r="O2179" s="32">
        <f>IF('System Design'!$F$8=1,'Hourly Demand and Generation'!J2179*'System Design'!$F$22,IF('System Design'!$F$8=2,'Hourly Demand and Generation'!K2179*'System Design'!$F$22,IF('System Design'!$F$8=3,'Hourly Demand and Generation'!L2179*'System Design'!$F$22)))</f>
        <v>781.66367838098245</v>
      </c>
      <c r="Q2179" s="32">
        <f t="shared" si="472"/>
        <v>0</v>
      </c>
      <c r="R2179" s="32">
        <f t="shared" si="477"/>
        <v>5400</v>
      </c>
      <c r="S2179" s="32">
        <f t="shared" si="478"/>
        <v>0</v>
      </c>
      <c r="T2179" s="32">
        <f t="shared" si="479"/>
        <v>21600</v>
      </c>
      <c r="U2179" s="32">
        <f t="shared" si="480"/>
        <v>0</v>
      </c>
      <c r="V2179" s="32">
        <f t="shared" si="473"/>
        <v>707.66367838098245</v>
      </c>
      <c r="W2179" s="32">
        <f t="shared" si="481"/>
        <v>707.66367838098245</v>
      </c>
      <c r="X2179" s="32">
        <f t="shared" si="482"/>
        <v>707.66367838098245</v>
      </c>
    </row>
    <row r="2180" spans="1:24" x14ac:dyDescent="0.25">
      <c r="A2180" s="2"/>
      <c r="B2180" s="2" t="s">
        <v>5</v>
      </c>
      <c r="C2180" s="2">
        <f t="shared" si="485"/>
        <v>91</v>
      </c>
      <c r="D2180" s="2">
        <f t="shared" si="486"/>
        <v>16</v>
      </c>
      <c r="E2180" s="2">
        <f t="shared" si="476"/>
        <v>2176</v>
      </c>
      <c r="F2180" s="11">
        <v>324</v>
      </c>
      <c r="G2180" s="9">
        <v>0.26400000000000001</v>
      </c>
      <c r="H2180" s="9">
        <v>0.3</v>
      </c>
      <c r="I2180" s="9">
        <v>0.33600000000000002</v>
      </c>
      <c r="J2180" s="9">
        <v>0.31266547135239298</v>
      </c>
      <c r="K2180" s="9">
        <v>0.31266547135239298</v>
      </c>
      <c r="L2180" s="9">
        <v>0.31266547135239298</v>
      </c>
      <c r="N2180" s="32">
        <f>IF('System Design'!$F$8=1,'Hourly Demand and Generation'!G2180*'System Design'!$F$21,IF('System Design'!$F$8=2,'Hourly Demand and Generation'!H2180*'System Design'!$F$21,IF('System Design'!$F$8=3,'Hourly Demand and Generation'!I2180*'System Design'!$F$21)))</f>
        <v>168</v>
      </c>
      <c r="O2180" s="32">
        <f>IF('System Design'!$F$8=1,'Hourly Demand and Generation'!J2180*'System Design'!$F$22,IF('System Design'!$F$8=2,'Hourly Demand and Generation'!K2180*'System Design'!$F$22,IF('System Design'!$F$8=3,'Hourly Demand and Generation'!L2180*'System Design'!$F$22)))</f>
        <v>781.66367838098245</v>
      </c>
      <c r="Q2180" s="32">
        <f t="shared" si="472"/>
        <v>0</v>
      </c>
      <c r="R2180" s="32">
        <f t="shared" si="477"/>
        <v>5400</v>
      </c>
      <c r="S2180" s="32">
        <f t="shared" si="478"/>
        <v>0</v>
      </c>
      <c r="T2180" s="32">
        <f t="shared" si="479"/>
        <v>21600</v>
      </c>
      <c r="U2180" s="32">
        <f t="shared" si="480"/>
        <v>0</v>
      </c>
      <c r="V2180" s="32">
        <f t="shared" si="473"/>
        <v>625.66367838098245</v>
      </c>
      <c r="W2180" s="32">
        <f t="shared" si="481"/>
        <v>625.66367838098245</v>
      </c>
      <c r="X2180" s="32">
        <f t="shared" si="482"/>
        <v>625.66367838098245</v>
      </c>
    </row>
    <row r="2181" spans="1:24" x14ac:dyDescent="0.25">
      <c r="A2181" s="2"/>
      <c r="B2181" s="2" t="s">
        <v>5</v>
      </c>
      <c r="C2181" s="2">
        <f t="shared" si="485"/>
        <v>91</v>
      </c>
      <c r="D2181" s="2">
        <f t="shared" si="486"/>
        <v>17</v>
      </c>
      <c r="E2181" s="2">
        <f t="shared" si="476"/>
        <v>2177</v>
      </c>
      <c r="F2181" s="11">
        <v>342</v>
      </c>
      <c r="G2181" s="9">
        <v>0.13600000000000001</v>
      </c>
      <c r="H2181" s="9">
        <v>0.16800000000000001</v>
      </c>
      <c r="I2181" s="9">
        <v>0.2</v>
      </c>
      <c r="J2181" s="9">
        <v>0.34740607928043699</v>
      </c>
      <c r="K2181" s="9">
        <v>0.34740607928043699</v>
      </c>
      <c r="L2181" s="9">
        <v>0.34740607928043699</v>
      </c>
      <c r="N2181" s="32">
        <f>IF('System Design'!$F$8=1,'Hourly Demand and Generation'!G2181*'System Design'!$F$21,IF('System Design'!$F$8=2,'Hourly Demand and Generation'!H2181*'System Design'!$F$21,IF('System Design'!$F$8=3,'Hourly Demand and Generation'!I2181*'System Design'!$F$21)))</f>
        <v>100</v>
      </c>
      <c r="O2181" s="32">
        <f>IF('System Design'!$F$8=1,'Hourly Demand and Generation'!J2181*'System Design'!$F$22,IF('System Design'!$F$8=2,'Hourly Demand and Generation'!K2181*'System Design'!$F$22,IF('System Design'!$F$8=3,'Hourly Demand and Generation'!L2181*'System Design'!$F$22)))</f>
        <v>868.51519820109252</v>
      </c>
      <c r="Q2181" s="32">
        <f t="shared" si="472"/>
        <v>0</v>
      </c>
      <c r="R2181" s="32">
        <f t="shared" si="477"/>
        <v>5400</v>
      </c>
      <c r="S2181" s="32">
        <f t="shared" si="478"/>
        <v>0</v>
      </c>
      <c r="T2181" s="32">
        <f t="shared" si="479"/>
        <v>21600</v>
      </c>
      <c r="U2181" s="32">
        <f t="shared" si="480"/>
        <v>0</v>
      </c>
      <c r="V2181" s="32">
        <f t="shared" si="473"/>
        <v>626.51519820109252</v>
      </c>
      <c r="W2181" s="32">
        <f t="shared" si="481"/>
        <v>626.51519820109252</v>
      </c>
      <c r="X2181" s="32">
        <f t="shared" si="482"/>
        <v>626.51519820109252</v>
      </c>
    </row>
    <row r="2182" spans="1:24" x14ac:dyDescent="0.25">
      <c r="A2182" s="2"/>
      <c r="B2182" s="2" t="s">
        <v>5</v>
      </c>
      <c r="C2182" s="2">
        <f t="shared" si="485"/>
        <v>91</v>
      </c>
      <c r="D2182" s="2">
        <f t="shared" si="486"/>
        <v>18</v>
      </c>
      <c r="E2182" s="2">
        <f t="shared" si="476"/>
        <v>2178</v>
      </c>
      <c r="F2182" s="11">
        <v>360</v>
      </c>
      <c r="G2182" s="9">
        <v>6.4000000000000001E-2</v>
      </c>
      <c r="H2182" s="9">
        <v>0.1</v>
      </c>
      <c r="I2182" s="9">
        <v>0.13600000000000001</v>
      </c>
      <c r="J2182" s="9">
        <v>0.33003577531641498</v>
      </c>
      <c r="K2182" s="9">
        <v>0.33003577531641498</v>
      </c>
      <c r="L2182" s="9">
        <v>0.33003577531641498</v>
      </c>
      <c r="N2182" s="32">
        <f>IF('System Design'!$F$8=1,'Hourly Demand and Generation'!G2182*'System Design'!$F$21,IF('System Design'!$F$8=2,'Hourly Demand and Generation'!H2182*'System Design'!$F$21,IF('System Design'!$F$8=3,'Hourly Demand and Generation'!I2182*'System Design'!$F$21)))</f>
        <v>68</v>
      </c>
      <c r="O2182" s="32">
        <f>IF('System Design'!$F$8=1,'Hourly Demand and Generation'!J2182*'System Design'!$F$22,IF('System Design'!$F$8=2,'Hourly Demand and Generation'!K2182*'System Design'!$F$22,IF('System Design'!$F$8=3,'Hourly Demand and Generation'!L2182*'System Design'!$F$22)))</f>
        <v>825.08943829103748</v>
      </c>
      <c r="Q2182" s="32">
        <f t="shared" ref="Q2182:Q2245" si="487">IF(F2182-N2182-O2182&gt;0,F2182-N2182-O2182,0)</f>
        <v>0</v>
      </c>
      <c r="R2182" s="32">
        <f t="shared" si="477"/>
        <v>5400</v>
      </c>
      <c r="S2182" s="32">
        <f t="shared" si="478"/>
        <v>0</v>
      </c>
      <c r="T2182" s="32">
        <f t="shared" si="479"/>
        <v>21600</v>
      </c>
      <c r="U2182" s="32">
        <f t="shared" si="480"/>
        <v>0</v>
      </c>
      <c r="V2182" s="32">
        <f t="shared" ref="V2182:V2245" si="488">IF(F2182-N2182-O2182&lt;0,N2182+O2182-F2182,0)</f>
        <v>533.08943829103748</v>
      </c>
      <c r="W2182" s="32">
        <f t="shared" si="481"/>
        <v>533.08943829103748</v>
      </c>
      <c r="X2182" s="32">
        <f t="shared" si="482"/>
        <v>533.08943829103748</v>
      </c>
    </row>
    <row r="2183" spans="1:24" x14ac:dyDescent="0.25">
      <c r="A2183" s="2"/>
      <c r="B2183" s="2" t="s">
        <v>5</v>
      </c>
      <c r="C2183" s="2">
        <f t="shared" si="485"/>
        <v>91</v>
      </c>
      <c r="D2183" s="2">
        <f t="shared" si="486"/>
        <v>19</v>
      </c>
      <c r="E2183" s="2">
        <f t="shared" ref="E2183:E2246" si="489">E2182+1</f>
        <v>2179</v>
      </c>
      <c r="F2183" s="11">
        <v>349.2</v>
      </c>
      <c r="G2183" s="9">
        <v>0</v>
      </c>
      <c r="H2183" s="9">
        <v>3.2000000000000001E-2</v>
      </c>
      <c r="I2183" s="9">
        <v>6.4000000000000001E-2</v>
      </c>
      <c r="J2183" s="9">
        <v>0.31266547135239298</v>
      </c>
      <c r="K2183" s="9">
        <v>0.31266547135239298</v>
      </c>
      <c r="L2183" s="9">
        <v>0.31266547135239298</v>
      </c>
      <c r="N2183" s="32">
        <f>IF('System Design'!$F$8=1,'Hourly Demand and Generation'!G2183*'System Design'!$F$21,IF('System Design'!$F$8=2,'Hourly Demand and Generation'!H2183*'System Design'!$F$21,IF('System Design'!$F$8=3,'Hourly Demand and Generation'!I2183*'System Design'!$F$21)))</f>
        <v>32</v>
      </c>
      <c r="O2183" s="32">
        <f>IF('System Design'!$F$8=1,'Hourly Demand and Generation'!J2183*'System Design'!$F$22,IF('System Design'!$F$8=2,'Hourly Demand and Generation'!K2183*'System Design'!$F$22,IF('System Design'!$F$8=3,'Hourly Demand and Generation'!L2183*'System Design'!$F$22)))</f>
        <v>781.66367838098245</v>
      </c>
      <c r="Q2183" s="32">
        <f t="shared" si="487"/>
        <v>0</v>
      </c>
      <c r="R2183" s="32">
        <f t="shared" ref="R2183:R2246" si="490">IF($Q2183&lt;R2182+$V2183,IF(R2182+$V2183-$Q2183&gt;5400,5400,R2182+$V2183-$Q2183),0)</f>
        <v>5400</v>
      </c>
      <c r="S2183" s="32">
        <f t="shared" ref="S2183:S2246" si="491">IF(R2183&gt;0,0,$Q2183+$V2183-R2182)</f>
        <v>0</v>
      </c>
      <c r="T2183" s="32">
        <f t="shared" ref="T2183:T2246" si="492">IF($Q2183&lt;T2182+$V2183,IF(T2182+$V2183-$Q2183&gt;21600,21600,T2182+$V2183-$Q2183),0)</f>
        <v>21600</v>
      </c>
      <c r="U2183" s="32">
        <f t="shared" ref="U2183:U2246" si="493">IF(T2183&gt;0,0,$Q2183+$V2183-T2182)</f>
        <v>0</v>
      </c>
      <c r="V2183" s="32">
        <f t="shared" si="488"/>
        <v>464.46367838098246</v>
      </c>
      <c r="W2183" s="32">
        <f t="shared" ref="W2183:W2246" si="494">IF(R2183=5400,$V2183-(R2183-R2182),0)</f>
        <v>464.46367838098246</v>
      </c>
      <c r="X2183" s="32">
        <f t="shared" ref="X2183:X2246" si="495">IF(T2183=21600,$V2183-(T2183-T2182),0)</f>
        <v>464.46367838098246</v>
      </c>
    </row>
    <row r="2184" spans="1:24" x14ac:dyDescent="0.25">
      <c r="A2184" s="2"/>
      <c r="B2184" s="2" t="s">
        <v>5</v>
      </c>
      <c r="C2184" s="2">
        <f t="shared" si="485"/>
        <v>91</v>
      </c>
      <c r="D2184" s="2">
        <f t="shared" si="486"/>
        <v>20</v>
      </c>
      <c r="E2184" s="2">
        <f t="shared" si="489"/>
        <v>2180</v>
      </c>
      <c r="F2184" s="11">
        <v>342</v>
      </c>
      <c r="G2184" s="9">
        <v>0</v>
      </c>
      <c r="H2184" s="9">
        <v>0</v>
      </c>
      <c r="I2184" s="9">
        <v>0</v>
      </c>
      <c r="J2184" s="9">
        <v>0.31266547135239298</v>
      </c>
      <c r="K2184" s="9">
        <v>0.31266547135239298</v>
      </c>
      <c r="L2184" s="9">
        <v>0.31266547135239298</v>
      </c>
      <c r="N2184" s="32">
        <f>IF('System Design'!$F$8=1,'Hourly Demand and Generation'!G2184*'System Design'!$F$21,IF('System Design'!$F$8=2,'Hourly Demand and Generation'!H2184*'System Design'!$F$21,IF('System Design'!$F$8=3,'Hourly Demand and Generation'!I2184*'System Design'!$F$21)))</f>
        <v>0</v>
      </c>
      <c r="O2184" s="32">
        <f>IF('System Design'!$F$8=1,'Hourly Demand and Generation'!J2184*'System Design'!$F$22,IF('System Design'!$F$8=2,'Hourly Demand and Generation'!K2184*'System Design'!$F$22,IF('System Design'!$F$8=3,'Hourly Demand and Generation'!L2184*'System Design'!$F$22)))</f>
        <v>781.66367838098245</v>
      </c>
      <c r="Q2184" s="32">
        <f t="shared" si="487"/>
        <v>0</v>
      </c>
      <c r="R2184" s="32">
        <f t="shared" si="490"/>
        <v>5400</v>
      </c>
      <c r="S2184" s="32">
        <f t="shared" si="491"/>
        <v>0</v>
      </c>
      <c r="T2184" s="32">
        <f t="shared" si="492"/>
        <v>21600</v>
      </c>
      <c r="U2184" s="32">
        <f t="shared" si="493"/>
        <v>0</v>
      </c>
      <c r="V2184" s="32">
        <f t="shared" si="488"/>
        <v>439.66367838098245</v>
      </c>
      <c r="W2184" s="32">
        <f t="shared" si="494"/>
        <v>439.66367838098245</v>
      </c>
      <c r="X2184" s="32">
        <f t="shared" si="495"/>
        <v>439.66367838098245</v>
      </c>
    </row>
    <row r="2185" spans="1:24" x14ac:dyDescent="0.25">
      <c r="A2185" s="2"/>
      <c r="B2185" s="2" t="s">
        <v>5</v>
      </c>
      <c r="C2185" s="2">
        <f t="shared" si="485"/>
        <v>91</v>
      </c>
      <c r="D2185" s="2">
        <f t="shared" si="486"/>
        <v>21</v>
      </c>
      <c r="E2185" s="2">
        <f t="shared" si="489"/>
        <v>2181</v>
      </c>
      <c r="F2185" s="11">
        <v>324</v>
      </c>
      <c r="G2185" s="9">
        <v>0</v>
      </c>
      <c r="H2185" s="9">
        <v>0</v>
      </c>
      <c r="I2185" s="9">
        <v>0</v>
      </c>
      <c r="J2185" s="9">
        <v>0.31266547135239298</v>
      </c>
      <c r="K2185" s="9">
        <v>0.31266547135239298</v>
      </c>
      <c r="L2185" s="9">
        <v>0.31266547135239298</v>
      </c>
      <c r="N2185" s="32">
        <f>IF('System Design'!$F$8=1,'Hourly Demand and Generation'!G2185*'System Design'!$F$21,IF('System Design'!$F$8=2,'Hourly Demand and Generation'!H2185*'System Design'!$F$21,IF('System Design'!$F$8=3,'Hourly Demand and Generation'!I2185*'System Design'!$F$21)))</f>
        <v>0</v>
      </c>
      <c r="O2185" s="32">
        <f>IF('System Design'!$F$8=1,'Hourly Demand and Generation'!J2185*'System Design'!$F$22,IF('System Design'!$F$8=2,'Hourly Demand and Generation'!K2185*'System Design'!$F$22,IF('System Design'!$F$8=3,'Hourly Demand and Generation'!L2185*'System Design'!$F$22)))</f>
        <v>781.66367838098245</v>
      </c>
      <c r="Q2185" s="32">
        <f t="shared" si="487"/>
        <v>0</v>
      </c>
      <c r="R2185" s="32">
        <f t="shared" si="490"/>
        <v>5400</v>
      </c>
      <c r="S2185" s="32">
        <f t="shared" si="491"/>
        <v>0</v>
      </c>
      <c r="T2185" s="32">
        <f t="shared" si="492"/>
        <v>21600</v>
      </c>
      <c r="U2185" s="32">
        <f t="shared" si="493"/>
        <v>0</v>
      </c>
      <c r="V2185" s="32">
        <f t="shared" si="488"/>
        <v>457.66367838098245</v>
      </c>
      <c r="W2185" s="32">
        <f t="shared" si="494"/>
        <v>457.66367838098245</v>
      </c>
      <c r="X2185" s="32">
        <f t="shared" si="495"/>
        <v>457.66367838098245</v>
      </c>
    </row>
    <row r="2186" spans="1:24" x14ac:dyDescent="0.25">
      <c r="A2186" s="2"/>
      <c r="B2186" s="2" t="s">
        <v>5</v>
      </c>
      <c r="C2186" s="2">
        <f t="shared" si="485"/>
        <v>91</v>
      </c>
      <c r="D2186" s="2">
        <f t="shared" si="486"/>
        <v>22</v>
      </c>
      <c r="E2186" s="2">
        <f t="shared" si="489"/>
        <v>2182</v>
      </c>
      <c r="F2186" s="11">
        <v>306</v>
      </c>
      <c r="G2186" s="9">
        <v>0</v>
      </c>
      <c r="H2186" s="9">
        <v>0</v>
      </c>
      <c r="I2186" s="9">
        <v>0</v>
      </c>
      <c r="J2186" s="9">
        <v>0.33003577531641498</v>
      </c>
      <c r="K2186" s="9">
        <v>0.33003577531641498</v>
      </c>
      <c r="L2186" s="9">
        <v>0.33003577531641498</v>
      </c>
      <c r="N2186" s="32">
        <f>IF('System Design'!$F$8=1,'Hourly Demand and Generation'!G2186*'System Design'!$F$21,IF('System Design'!$F$8=2,'Hourly Demand and Generation'!H2186*'System Design'!$F$21,IF('System Design'!$F$8=3,'Hourly Demand and Generation'!I2186*'System Design'!$F$21)))</f>
        <v>0</v>
      </c>
      <c r="O2186" s="32">
        <f>IF('System Design'!$F$8=1,'Hourly Demand and Generation'!J2186*'System Design'!$F$22,IF('System Design'!$F$8=2,'Hourly Demand and Generation'!K2186*'System Design'!$F$22,IF('System Design'!$F$8=3,'Hourly Demand and Generation'!L2186*'System Design'!$F$22)))</f>
        <v>825.08943829103748</v>
      </c>
      <c r="Q2186" s="32">
        <f t="shared" si="487"/>
        <v>0</v>
      </c>
      <c r="R2186" s="32">
        <f t="shared" si="490"/>
        <v>5400</v>
      </c>
      <c r="S2186" s="32">
        <f t="shared" si="491"/>
        <v>0</v>
      </c>
      <c r="T2186" s="32">
        <f t="shared" si="492"/>
        <v>21600</v>
      </c>
      <c r="U2186" s="32">
        <f t="shared" si="493"/>
        <v>0</v>
      </c>
      <c r="V2186" s="32">
        <f t="shared" si="488"/>
        <v>519.08943829103748</v>
      </c>
      <c r="W2186" s="32">
        <f t="shared" si="494"/>
        <v>519.08943829103748</v>
      </c>
      <c r="X2186" s="32">
        <f t="shared" si="495"/>
        <v>519.08943829103748</v>
      </c>
    </row>
    <row r="2187" spans="1:24" x14ac:dyDescent="0.25">
      <c r="A2187" s="2"/>
      <c r="B2187" s="2" t="s">
        <v>5</v>
      </c>
      <c r="C2187" s="2">
        <f t="shared" si="485"/>
        <v>91</v>
      </c>
      <c r="D2187" s="2">
        <f t="shared" si="486"/>
        <v>23</v>
      </c>
      <c r="E2187" s="2">
        <f t="shared" si="489"/>
        <v>2183</v>
      </c>
      <c r="F2187" s="11">
        <v>288</v>
      </c>
      <c r="G2187" s="9">
        <v>0</v>
      </c>
      <c r="H2187" s="9">
        <v>0</v>
      </c>
      <c r="I2187" s="9">
        <v>0</v>
      </c>
      <c r="J2187" s="9">
        <v>0.27792486342434902</v>
      </c>
      <c r="K2187" s="9">
        <v>0.27792486342434902</v>
      </c>
      <c r="L2187" s="9">
        <v>0.27792486342434902</v>
      </c>
      <c r="N2187" s="32">
        <f>IF('System Design'!$F$8=1,'Hourly Demand and Generation'!G2187*'System Design'!$F$21,IF('System Design'!$F$8=2,'Hourly Demand and Generation'!H2187*'System Design'!$F$21,IF('System Design'!$F$8=3,'Hourly Demand and Generation'!I2187*'System Design'!$F$21)))</f>
        <v>0</v>
      </c>
      <c r="O2187" s="32">
        <f>IF('System Design'!$F$8=1,'Hourly Demand and Generation'!J2187*'System Design'!$F$22,IF('System Design'!$F$8=2,'Hourly Demand and Generation'!K2187*'System Design'!$F$22,IF('System Design'!$F$8=3,'Hourly Demand and Generation'!L2187*'System Design'!$F$22)))</f>
        <v>694.8121585608726</v>
      </c>
      <c r="Q2187" s="32">
        <f t="shared" si="487"/>
        <v>0</v>
      </c>
      <c r="R2187" s="32">
        <f t="shared" si="490"/>
        <v>5400</v>
      </c>
      <c r="S2187" s="32">
        <f t="shared" si="491"/>
        <v>0</v>
      </c>
      <c r="T2187" s="32">
        <f t="shared" si="492"/>
        <v>21600</v>
      </c>
      <c r="U2187" s="32">
        <f t="shared" si="493"/>
        <v>0</v>
      </c>
      <c r="V2187" s="32">
        <f t="shared" si="488"/>
        <v>406.8121585608726</v>
      </c>
      <c r="W2187" s="32">
        <f t="shared" si="494"/>
        <v>406.8121585608726</v>
      </c>
      <c r="X2187" s="32">
        <f t="shared" si="495"/>
        <v>406.8121585608726</v>
      </c>
    </row>
    <row r="2188" spans="1:24" x14ac:dyDescent="0.25">
      <c r="A2188" s="2"/>
      <c r="B2188" s="2" t="s">
        <v>5</v>
      </c>
      <c r="C2188" s="2">
        <f t="shared" si="485"/>
        <v>91</v>
      </c>
      <c r="D2188" s="2">
        <f t="shared" si="486"/>
        <v>24</v>
      </c>
      <c r="E2188" s="2">
        <f t="shared" si="489"/>
        <v>2184</v>
      </c>
      <c r="F2188" s="11">
        <v>252</v>
      </c>
      <c r="G2188" s="9">
        <v>0</v>
      </c>
      <c r="H2188" s="9">
        <v>0</v>
      </c>
      <c r="I2188" s="9">
        <v>0</v>
      </c>
      <c r="J2188" s="9">
        <v>0.27792486342434902</v>
      </c>
      <c r="K2188" s="9">
        <v>0.27792486342434902</v>
      </c>
      <c r="L2188" s="9">
        <v>0.27792486342434902</v>
      </c>
      <c r="N2188" s="32">
        <f>IF('System Design'!$F$8=1,'Hourly Demand and Generation'!G2188*'System Design'!$F$21,IF('System Design'!$F$8=2,'Hourly Demand and Generation'!H2188*'System Design'!$F$21,IF('System Design'!$F$8=3,'Hourly Demand and Generation'!I2188*'System Design'!$F$21)))</f>
        <v>0</v>
      </c>
      <c r="O2188" s="32">
        <f>IF('System Design'!$F$8=1,'Hourly Demand and Generation'!J2188*'System Design'!$F$22,IF('System Design'!$F$8=2,'Hourly Demand and Generation'!K2188*'System Design'!$F$22,IF('System Design'!$F$8=3,'Hourly Demand and Generation'!L2188*'System Design'!$F$22)))</f>
        <v>694.8121585608726</v>
      </c>
      <c r="Q2188" s="32">
        <f t="shared" si="487"/>
        <v>0</v>
      </c>
      <c r="R2188" s="32">
        <f t="shared" si="490"/>
        <v>5400</v>
      </c>
      <c r="S2188" s="32">
        <f t="shared" si="491"/>
        <v>0</v>
      </c>
      <c r="T2188" s="32">
        <f t="shared" si="492"/>
        <v>21600</v>
      </c>
      <c r="U2188" s="32">
        <f t="shared" si="493"/>
        <v>0</v>
      </c>
      <c r="V2188" s="32">
        <f t="shared" si="488"/>
        <v>442.8121585608726</v>
      </c>
      <c r="W2188" s="32">
        <f t="shared" si="494"/>
        <v>442.8121585608726</v>
      </c>
      <c r="X2188" s="32">
        <f t="shared" si="495"/>
        <v>442.8121585608726</v>
      </c>
    </row>
    <row r="2189" spans="1:24" x14ac:dyDescent="0.25">
      <c r="A2189" s="2"/>
      <c r="B2189" s="2" t="s">
        <v>5</v>
      </c>
      <c r="C2189" s="2">
        <f>C2188+1</f>
        <v>92</v>
      </c>
      <c r="D2189" s="2">
        <v>1</v>
      </c>
      <c r="E2189" s="2">
        <f t="shared" si="489"/>
        <v>2185</v>
      </c>
      <c r="F2189" s="11">
        <v>216</v>
      </c>
      <c r="G2189" s="9">
        <v>0</v>
      </c>
      <c r="H2189" s="9">
        <v>0</v>
      </c>
      <c r="I2189" s="9">
        <v>0</v>
      </c>
      <c r="J2189" s="9">
        <v>0.167751859997188</v>
      </c>
      <c r="K2189" s="9">
        <v>0.4</v>
      </c>
      <c r="L2189" s="9">
        <v>0.4</v>
      </c>
      <c r="N2189" s="32">
        <f>IF('System Design'!$F$8=1,'Hourly Demand and Generation'!G2189*'System Design'!$F$21,IF('System Design'!$F$8=2,'Hourly Demand and Generation'!H2189*'System Design'!$F$21,IF('System Design'!$F$8=3,'Hourly Demand and Generation'!I2189*'System Design'!$F$21)))</f>
        <v>0</v>
      </c>
      <c r="O2189" s="32">
        <f>IF('System Design'!$F$8=1,'Hourly Demand and Generation'!J2189*'System Design'!$F$22,IF('System Design'!$F$8=2,'Hourly Demand and Generation'!K2189*'System Design'!$F$22,IF('System Design'!$F$8=3,'Hourly Demand and Generation'!L2189*'System Design'!$F$22)))</f>
        <v>1000</v>
      </c>
      <c r="Q2189" s="32">
        <f t="shared" si="487"/>
        <v>0</v>
      </c>
      <c r="R2189" s="32">
        <f t="shared" si="490"/>
        <v>5400</v>
      </c>
      <c r="S2189" s="32">
        <f t="shared" si="491"/>
        <v>0</v>
      </c>
      <c r="T2189" s="32">
        <f t="shared" si="492"/>
        <v>21600</v>
      </c>
      <c r="U2189" s="32">
        <f t="shared" si="493"/>
        <v>0</v>
      </c>
      <c r="V2189" s="32">
        <f t="shared" si="488"/>
        <v>784</v>
      </c>
      <c r="W2189" s="32">
        <f t="shared" si="494"/>
        <v>784</v>
      </c>
      <c r="X2189" s="32">
        <f t="shared" si="495"/>
        <v>784</v>
      </c>
    </row>
    <row r="2190" spans="1:24" x14ac:dyDescent="0.25">
      <c r="A2190" s="2"/>
      <c r="B2190" s="2" t="s">
        <v>5</v>
      </c>
      <c r="C2190" s="2">
        <f>C2189</f>
        <v>92</v>
      </c>
      <c r="D2190" s="2">
        <f>D2189+1</f>
        <v>2</v>
      </c>
      <c r="E2190" s="2">
        <f t="shared" si="489"/>
        <v>2186</v>
      </c>
      <c r="F2190" s="11">
        <v>198</v>
      </c>
      <c r="G2190" s="9">
        <v>0</v>
      </c>
      <c r="H2190" s="9">
        <v>0</v>
      </c>
      <c r="I2190" s="9">
        <v>0</v>
      </c>
      <c r="J2190" s="9">
        <v>0.150976673997469</v>
      </c>
      <c r="K2190" s="9">
        <v>0.36</v>
      </c>
      <c r="L2190" s="9">
        <v>0.36</v>
      </c>
      <c r="N2190" s="32">
        <f>IF('System Design'!$F$8=1,'Hourly Demand and Generation'!G2190*'System Design'!$F$21,IF('System Design'!$F$8=2,'Hourly Demand and Generation'!H2190*'System Design'!$F$21,IF('System Design'!$F$8=3,'Hourly Demand and Generation'!I2190*'System Design'!$F$21)))</f>
        <v>0</v>
      </c>
      <c r="O2190" s="32">
        <f>IF('System Design'!$F$8=1,'Hourly Demand and Generation'!J2190*'System Design'!$F$22,IF('System Design'!$F$8=2,'Hourly Demand and Generation'!K2190*'System Design'!$F$22,IF('System Design'!$F$8=3,'Hourly Demand and Generation'!L2190*'System Design'!$F$22)))</f>
        <v>900</v>
      </c>
      <c r="Q2190" s="32">
        <f t="shared" si="487"/>
        <v>0</v>
      </c>
      <c r="R2190" s="32">
        <f t="shared" si="490"/>
        <v>5400</v>
      </c>
      <c r="S2190" s="32">
        <f t="shared" si="491"/>
        <v>0</v>
      </c>
      <c r="T2190" s="32">
        <f t="shared" si="492"/>
        <v>21600</v>
      </c>
      <c r="U2190" s="32">
        <f t="shared" si="493"/>
        <v>0</v>
      </c>
      <c r="V2190" s="32">
        <f t="shared" si="488"/>
        <v>702</v>
      </c>
      <c r="W2190" s="32">
        <f t="shared" si="494"/>
        <v>702</v>
      </c>
      <c r="X2190" s="32">
        <f t="shared" si="495"/>
        <v>702</v>
      </c>
    </row>
    <row r="2191" spans="1:24" x14ac:dyDescent="0.25">
      <c r="A2191" s="2"/>
      <c r="B2191" s="2" t="s">
        <v>5</v>
      </c>
      <c r="C2191" s="2">
        <f t="shared" ref="C2191:C2212" si="496">C2190</f>
        <v>92</v>
      </c>
      <c r="D2191" s="2">
        <f t="shared" ref="D2191:D2212" si="497">D2190+1</f>
        <v>3</v>
      </c>
      <c r="E2191" s="2">
        <f t="shared" si="489"/>
        <v>2187</v>
      </c>
      <c r="F2191" s="11">
        <v>180</v>
      </c>
      <c r="G2191" s="9">
        <v>0</v>
      </c>
      <c r="H2191" s="9">
        <v>0</v>
      </c>
      <c r="I2191" s="9">
        <v>0</v>
      </c>
      <c r="J2191" s="9">
        <v>0.150976673997469</v>
      </c>
      <c r="K2191" s="9">
        <v>0.36</v>
      </c>
      <c r="L2191" s="9">
        <v>0.36</v>
      </c>
      <c r="N2191" s="32">
        <f>IF('System Design'!$F$8=1,'Hourly Demand and Generation'!G2191*'System Design'!$F$21,IF('System Design'!$F$8=2,'Hourly Demand and Generation'!H2191*'System Design'!$F$21,IF('System Design'!$F$8=3,'Hourly Demand and Generation'!I2191*'System Design'!$F$21)))</f>
        <v>0</v>
      </c>
      <c r="O2191" s="32">
        <f>IF('System Design'!$F$8=1,'Hourly Demand and Generation'!J2191*'System Design'!$F$22,IF('System Design'!$F$8=2,'Hourly Demand and Generation'!K2191*'System Design'!$F$22,IF('System Design'!$F$8=3,'Hourly Demand and Generation'!L2191*'System Design'!$F$22)))</f>
        <v>900</v>
      </c>
      <c r="Q2191" s="32">
        <f t="shared" si="487"/>
        <v>0</v>
      </c>
      <c r="R2191" s="32">
        <f t="shared" si="490"/>
        <v>5400</v>
      </c>
      <c r="S2191" s="32">
        <f t="shared" si="491"/>
        <v>0</v>
      </c>
      <c r="T2191" s="32">
        <f t="shared" si="492"/>
        <v>21600</v>
      </c>
      <c r="U2191" s="32">
        <f t="shared" si="493"/>
        <v>0</v>
      </c>
      <c r="V2191" s="32">
        <f t="shared" si="488"/>
        <v>720</v>
      </c>
      <c r="W2191" s="32">
        <f t="shared" si="494"/>
        <v>720</v>
      </c>
      <c r="X2191" s="32">
        <f t="shared" si="495"/>
        <v>720</v>
      </c>
    </row>
    <row r="2192" spans="1:24" x14ac:dyDescent="0.25">
      <c r="A2192" s="2"/>
      <c r="B2192" s="2" t="s">
        <v>5</v>
      </c>
      <c r="C2192" s="2">
        <f t="shared" si="496"/>
        <v>92</v>
      </c>
      <c r="D2192" s="2">
        <f t="shared" si="497"/>
        <v>4</v>
      </c>
      <c r="E2192" s="2">
        <f t="shared" si="489"/>
        <v>2188</v>
      </c>
      <c r="F2192" s="11">
        <v>216</v>
      </c>
      <c r="G2192" s="9">
        <v>0</v>
      </c>
      <c r="H2192" s="9">
        <v>0</v>
      </c>
      <c r="I2192" s="9">
        <v>0</v>
      </c>
      <c r="J2192" s="9">
        <v>0.167751859997188</v>
      </c>
      <c r="K2192" s="9">
        <v>0.4</v>
      </c>
      <c r="L2192" s="9">
        <v>0.4</v>
      </c>
      <c r="N2192" s="32">
        <f>IF('System Design'!$F$8=1,'Hourly Demand and Generation'!G2192*'System Design'!$F$21,IF('System Design'!$F$8=2,'Hourly Demand and Generation'!H2192*'System Design'!$F$21,IF('System Design'!$F$8=3,'Hourly Demand and Generation'!I2192*'System Design'!$F$21)))</f>
        <v>0</v>
      </c>
      <c r="O2192" s="32">
        <f>IF('System Design'!$F$8=1,'Hourly Demand and Generation'!J2192*'System Design'!$F$22,IF('System Design'!$F$8=2,'Hourly Demand and Generation'!K2192*'System Design'!$F$22,IF('System Design'!$F$8=3,'Hourly Demand and Generation'!L2192*'System Design'!$F$22)))</f>
        <v>1000</v>
      </c>
      <c r="Q2192" s="32">
        <f t="shared" si="487"/>
        <v>0</v>
      </c>
      <c r="R2192" s="32">
        <f t="shared" si="490"/>
        <v>5400</v>
      </c>
      <c r="S2192" s="32">
        <f t="shared" si="491"/>
        <v>0</v>
      </c>
      <c r="T2192" s="32">
        <f t="shared" si="492"/>
        <v>21600</v>
      </c>
      <c r="U2192" s="32">
        <f t="shared" si="493"/>
        <v>0</v>
      </c>
      <c r="V2192" s="32">
        <f t="shared" si="488"/>
        <v>784</v>
      </c>
      <c r="W2192" s="32">
        <f t="shared" si="494"/>
        <v>784</v>
      </c>
      <c r="X2192" s="32">
        <f t="shared" si="495"/>
        <v>784</v>
      </c>
    </row>
    <row r="2193" spans="1:24" x14ac:dyDescent="0.25">
      <c r="A2193" s="2"/>
      <c r="B2193" s="2" t="s">
        <v>5</v>
      </c>
      <c r="C2193" s="2">
        <f t="shared" si="496"/>
        <v>92</v>
      </c>
      <c r="D2193" s="2">
        <f t="shared" si="497"/>
        <v>5</v>
      </c>
      <c r="E2193" s="2">
        <f t="shared" si="489"/>
        <v>2189</v>
      </c>
      <c r="F2193" s="11">
        <v>234</v>
      </c>
      <c r="G2193" s="9">
        <v>0</v>
      </c>
      <c r="H2193" s="9">
        <v>3.2000000000000001E-2</v>
      </c>
      <c r="I2193" s="9">
        <v>6.4000000000000001E-2</v>
      </c>
      <c r="J2193" s="9">
        <v>0.13420148799775</v>
      </c>
      <c r="K2193" s="9">
        <v>0.32</v>
      </c>
      <c r="L2193" s="9">
        <v>0.32</v>
      </c>
      <c r="N2193" s="32">
        <f>IF('System Design'!$F$8=1,'Hourly Demand and Generation'!G2193*'System Design'!$F$21,IF('System Design'!$F$8=2,'Hourly Demand and Generation'!H2193*'System Design'!$F$21,IF('System Design'!$F$8=3,'Hourly Demand and Generation'!I2193*'System Design'!$F$21)))</f>
        <v>32</v>
      </c>
      <c r="O2193" s="32">
        <f>IF('System Design'!$F$8=1,'Hourly Demand and Generation'!J2193*'System Design'!$F$22,IF('System Design'!$F$8=2,'Hourly Demand and Generation'!K2193*'System Design'!$F$22,IF('System Design'!$F$8=3,'Hourly Demand and Generation'!L2193*'System Design'!$F$22)))</f>
        <v>800</v>
      </c>
      <c r="Q2193" s="32">
        <f t="shared" si="487"/>
        <v>0</v>
      </c>
      <c r="R2193" s="32">
        <f t="shared" si="490"/>
        <v>5400</v>
      </c>
      <c r="S2193" s="32">
        <f t="shared" si="491"/>
        <v>0</v>
      </c>
      <c r="T2193" s="32">
        <f t="shared" si="492"/>
        <v>21600</v>
      </c>
      <c r="U2193" s="32">
        <f t="shared" si="493"/>
        <v>0</v>
      </c>
      <c r="V2193" s="32">
        <f t="shared" si="488"/>
        <v>598</v>
      </c>
      <c r="W2193" s="32">
        <f t="shared" si="494"/>
        <v>598</v>
      </c>
      <c r="X2193" s="32">
        <f t="shared" si="495"/>
        <v>598</v>
      </c>
    </row>
    <row r="2194" spans="1:24" x14ac:dyDescent="0.25">
      <c r="A2194" s="2"/>
      <c r="B2194" s="2" t="s">
        <v>5</v>
      </c>
      <c r="C2194" s="2">
        <f t="shared" si="496"/>
        <v>92</v>
      </c>
      <c r="D2194" s="2">
        <f t="shared" si="497"/>
        <v>6</v>
      </c>
      <c r="E2194" s="2">
        <f t="shared" si="489"/>
        <v>2190</v>
      </c>
      <c r="F2194" s="11">
        <v>252</v>
      </c>
      <c r="G2194" s="9">
        <v>4.8074068601575003E-2</v>
      </c>
      <c r="H2194" s="9">
        <v>0.1</v>
      </c>
      <c r="I2194" s="9">
        <v>0.13600000000000001</v>
      </c>
      <c r="J2194" s="9">
        <v>0.13420148799775</v>
      </c>
      <c r="K2194" s="9">
        <v>0.32</v>
      </c>
      <c r="L2194" s="9">
        <v>0.32</v>
      </c>
      <c r="N2194" s="32">
        <f>IF('System Design'!$F$8=1,'Hourly Demand and Generation'!G2194*'System Design'!$F$21,IF('System Design'!$F$8=2,'Hourly Demand and Generation'!H2194*'System Design'!$F$21,IF('System Design'!$F$8=3,'Hourly Demand and Generation'!I2194*'System Design'!$F$21)))</f>
        <v>68</v>
      </c>
      <c r="O2194" s="32">
        <f>IF('System Design'!$F$8=1,'Hourly Demand and Generation'!J2194*'System Design'!$F$22,IF('System Design'!$F$8=2,'Hourly Demand and Generation'!K2194*'System Design'!$F$22,IF('System Design'!$F$8=3,'Hourly Demand and Generation'!L2194*'System Design'!$F$22)))</f>
        <v>800</v>
      </c>
      <c r="Q2194" s="32">
        <f t="shared" si="487"/>
        <v>0</v>
      </c>
      <c r="R2194" s="32">
        <f t="shared" si="490"/>
        <v>5400</v>
      </c>
      <c r="S2194" s="32">
        <f t="shared" si="491"/>
        <v>0</v>
      </c>
      <c r="T2194" s="32">
        <f t="shared" si="492"/>
        <v>21600</v>
      </c>
      <c r="U2194" s="32">
        <f t="shared" si="493"/>
        <v>0</v>
      </c>
      <c r="V2194" s="32">
        <f t="shared" si="488"/>
        <v>616</v>
      </c>
      <c r="W2194" s="32">
        <f t="shared" si="494"/>
        <v>616</v>
      </c>
      <c r="X2194" s="32">
        <f t="shared" si="495"/>
        <v>616</v>
      </c>
    </row>
    <row r="2195" spans="1:24" x14ac:dyDescent="0.25">
      <c r="A2195" s="2"/>
      <c r="B2195" s="2" t="s">
        <v>5</v>
      </c>
      <c r="C2195" s="2">
        <f t="shared" si="496"/>
        <v>92</v>
      </c>
      <c r="D2195" s="2">
        <f t="shared" si="497"/>
        <v>7</v>
      </c>
      <c r="E2195" s="2">
        <f t="shared" si="489"/>
        <v>2191</v>
      </c>
      <c r="F2195" s="11">
        <v>270</v>
      </c>
      <c r="G2195" s="9">
        <v>0.102157395778347</v>
      </c>
      <c r="H2195" s="9">
        <v>0.16800000000000001</v>
      </c>
      <c r="I2195" s="9">
        <v>0.2</v>
      </c>
      <c r="J2195" s="9">
        <v>0.150976673997469</v>
      </c>
      <c r="K2195" s="9">
        <v>0.36</v>
      </c>
      <c r="L2195" s="9">
        <v>0.36</v>
      </c>
      <c r="N2195" s="32">
        <f>IF('System Design'!$F$8=1,'Hourly Demand and Generation'!G2195*'System Design'!$F$21,IF('System Design'!$F$8=2,'Hourly Demand and Generation'!H2195*'System Design'!$F$21,IF('System Design'!$F$8=3,'Hourly Demand and Generation'!I2195*'System Design'!$F$21)))</f>
        <v>100</v>
      </c>
      <c r="O2195" s="32">
        <f>IF('System Design'!$F$8=1,'Hourly Demand and Generation'!J2195*'System Design'!$F$22,IF('System Design'!$F$8=2,'Hourly Demand and Generation'!K2195*'System Design'!$F$22,IF('System Design'!$F$8=3,'Hourly Demand and Generation'!L2195*'System Design'!$F$22)))</f>
        <v>900</v>
      </c>
      <c r="Q2195" s="32">
        <f t="shared" si="487"/>
        <v>0</v>
      </c>
      <c r="R2195" s="32">
        <f t="shared" si="490"/>
        <v>5400</v>
      </c>
      <c r="S2195" s="32">
        <f t="shared" si="491"/>
        <v>0</v>
      </c>
      <c r="T2195" s="32">
        <f t="shared" si="492"/>
        <v>21600</v>
      </c>
      <c r="U2195" s="32">
        <f t="shared" si="493"/>
        <v>0</v>
      </c>
      <c r="V2195" s="32">
        <f t="shared" si="488"/>
        <v>730</v>
      </c>
      <c r="W2195" s="32">
        <f t="shared" si="494"/>
        <v>730</v>
      </c>
      <c r="X2195" s="32">
        <f t="shared" si="495"/>
        <v>730</v>
      </c>
    </row>
    <row r="2196" spans="1:24" x14ac:dyDescent="0.25">
      <c r="A2196" s="2"/>
      <c r="B2196" s="2" t="s">
        <v>5</v>
      </c>
      <c r="C2196" s="2">
        <f t="shared" si="496"/>
        <v>92</v>
      </c>
      <c r="D2196" s="2">
        <f t="shared" si="497"/>
        <v>8</v>
      </c>
      <c r="E2196" s="2">
        <f t="shared" si="489"/>
        <v>2192</v>
      </c>
      <c r="F2196" s="11">
        <v>288</v>
      </c>
      <c r="G2196" s="9">
        <v>0.198305532981497</v>
      </c>
      <c r="H2196" s="9">
        <v>0.3</v>
      </c>
      <c r="I2196" s="9">
        <v>0.33600000000000002</v>
      </c>
      <c r="J2196" s="9">
        <v>0.150976673997469</v>
      </c>
      <c r="K2196" s="9">
        <v>0.36</v>
      </c>
      <c r="L2196" s="9">
        <v>0.36</v>
      </c>
      <c r="N2196" s="32">
        <f>IF('System Design'!$F$8=1,'Hourly Demand and Generation'!G2196*'System Design'!$F$21,IF('System Design'!$F$8=2,'Hourly Demand and Generation'!H2196*'System Design'!$F$21,IF('System Design'!$F$8=3,'Hourly Demand and Generation'!I2196*'System Design'!$F$21)))</f>
        <v>168</v>
      </c>
      <c r="O2196" s="32">
        <f>IF('System Design'!$F$8=1,'Hourly Demand and Generation'!J2196*'System Design'!$F$22,IF('System Design'!$F$8=2,'Hourly Demand and Generation'!K2196*'System Design'!$F$22,IF('System Design'!$F$8=3,'Hourly Demand and Generation'!L2196*'System Design'!$F$22)))</f>
        <v>900</v>
      </c>
      <c r="Q2196" s="32">
        <f t="shared" si="487"/>
        <v>0</v>
      </c>
      <c r="R2196" s="32">
        <f t="shared" si="490"/>
        <v>5400</v>
      </c>
      <c r="S2196" s="32">
        <f t="shared" si="491"/>
        <v>0</v>
      </c>
      <c r="T2196" s="32">
        <f t="shared" si="492"/>
        <v>21600</v>
      </c>
      <c r="U2196" s="32">
        <f t="shared" si="493"/>
        <v>0</v>
      </c>
      <c r="V2196" s="32">
        <f t="shared" si="488"/>
        <v>780</v>
      </c>
      <c r="W2196" s="32">
        <f t="shared" si="494"/>
        <v>780</v>
      </c>
      <c r="X2196" s="32">
        <f t="shared" si="495"/>
        <v>780</v>
      </c>
    </row>
    <row r="2197" spans="1:24" x14ac:dyDescent="0.25">
      <c r="A2197" s="2"/>
      <c r="B2197" s="2" t="s">
        <v>5</v>
      </c>
      <c r="C2197" s="2">
        <f t="shared" si="496"/>
        <v>92</v>
      </c>
      <c r="D2197" s="2">
        <f t="shared" si="497"/>
        <v>9</v>
      </c>
      <c r="E2197" s="2">
        <f t="shared" si="489"/>
        <v>2193</v>
      </c>
      <c r="F2197" s="11">
        <v>288</v>
      </c>
      <c r="G2197" s="9">
        <v>0.30046292875984398</v>
      </c>
      <c r="H2197" s="9">
        <v>0.432</v>
      </c>
      <c r="I2197" s="9">
        <v>0.46400000000000002</v>
      </c>
      <c r="J2197" s="9">
        <v>0.13420148799775</v>
      </c>
      <c r="K2197" s="9">
        <v>0.32</v>
      </c>
      <c r="L2197" s="9">
        <v>0.32</v>
      </c>
      <c r="N2197" s="32">
        <f>IF('System Design'!$F$8=1,'Hourly Demand and Generation'!G2197*'System Design'!$F$21,IF('System Design'!$F$8=2,'Hourly Demand and Generation'!H2197*'System Design'!$F$21,IF('System Design'!$F$8=3,'Hourly Demand and Generation'!I2197*'System Design'!$F$21)))</f>
        <v>232</v>
      </c>
      <c r="O2197" s="32">
        <f>IF('System Design'!$F$8=1,'Hourly Demand and Generation'!J2197*'System Design'!$F$22,IF('System Design'!$F$8=2,'Hourly Demand and Generation'!K2197*'System Design'!$F$22,IF('System Design'!$F$8=3,'Hourly Demand and Generation'!L2197*'System Design'!$F$22)))</f>
        <v>800</v>
      </c>
      <c r="Q2197" s="32">
        <f t="shared" si="487"/>
        <v>0</v>
      </c>
      <c r="R2197" s="32">
        <f t="shared" si="490"/>
        <v>5400</v>
      </c>
      <c r="S2197" s="32">
        <f t="shared" si="491"/>
        <v>0</v>
      </c>
      <c r="T2197" s="32">
        <f t="shared" si="492"/>
        <v>21600</v>
      </c>
      <c r="U2197" s="32">
        <f t="shared" si="493"/>
        <v>0</v>
      </c>
      <c r="V2197" s="32">
        <f t="shared" si="488"/>
        <v>744</v>
      </c>
      <c r="W2197" s="32">
        <f t="shared" si="494"/>
        <v>744</v>
      </c>
      <c r="X2197" s="32">
        <f t="shared" si="495"/>
        <v>744</v>
      </c>
    </row>
    <row r="2198" spans="1:24" x14ac:dyDescent="0.25">
      <c r="A2198" s="2"/>
      <c r="B2198" s="2" t="s">
        <v>5</v>
      </c>
      <c r="C2198" s="2">
        <f t="shared" si="496"/>
        <v>92</v>
      </c>
      <c r="D2198" s="2">
        <f t="shared" si="497"/>
        <v>10</v>
      </c>
      <c r="E2198" s="2">
        <f t="shared" si="489"/>
        <v>2194</v>
      </c>
      <c r="F2198" s="11">
        <v>280.8</v>
      </c>
      <c r="G2198" s="9">
        <v>0.40262032453819102</v>
      </c>
      <c r="H2198" s="9">
        <v>0.56799999999999995</v>
      </c>
      <c r="I2198" s="9">
        <v>0.6</v>
      </c>
      <c r="J2198" s="9">
        <v>0.150976673997469</v>
      </c>
      <c r="K2198" s="9">
        <v>0.36</v>
      </c>
      <c r="L2198" s="9">
        <v>0.36</v>
      </c>
      <c r="N2198" s="32">
        <f>IF('System Design'!$F$8=1,'Hourly Demand and Generation'!G2198*'System Design'!$F$21,IF('System Design'!$F$8=2,'Hourly Demand and Generation'!H2198*'System Design'!$F$21,IF('System Design'!$F$8=3,'Hourly Demand and Generation'!I2198*'System Design'!$F$21)))</f>
        <v>300</v>
      </c>
      <c r="O2198" s="32">
        <f>IF('System Design'!$F$8=1,'Hourly Demand and Generation'!J2198*'System Design'!$F$22,IF('System Design'!$F$8=2,'Hourly Demand and Generation'!K2198*'System Design'!$F$22,IF('System Design'!$F$8=3,'Hourly Demand and Generation'!L2198*'System Design'!$F$22)))</f>
        <v>900</v>
      </c>
      <c r="Q2198" s="32">
        <f t="shared" si="487"/>
        <v>0</v>
      </c>
      <c r="R2198" s="32">
        <f t="shared" si="490"/>
        <v>5400</v>
      </c>
      <c r="S2198" s="32">
        <f t="shared" si="491"/>
        <v>0</v>
      </c>
      <c r="T2198" s="32">
        <f t="shared" si="492"/>
        <v>21600</v>
      </c>
      <c r="U2198" s="32">
        <f t="shared" si="493"/>
        <v>0</v>
      </c>
      <c r="V2198" s="32">
        <f t="shared" si="488"/>
        <v>919.2</v>
      </c>
      <c r="W2198" s="32">
        <f t="shared" si="494"/>
        <v>919.2</v>
      </c>
      <c r="X2198" s="32">
        <f t="shared" si="495"/>
        <v>919.2</v>
      </c>
    </row>
    <row r="2199" spans="1:24" x14ac:dyDescent="0.25">
      <c r="A2199" s="2"/>
      <c r="B2199" s="2" t="s">
        <v>5</v>
      </c>
      <c r="C2199" s="2">
        <f t="shared" si="496"/>
        <v>92</v>
      </c>
      <c r="D2199" s="2">
        <f t="shared" si="497"/>
        <v>11</v>
      </c>
      <c r="E2199" s="2">
        <f t="shared" si="489"/>
        <v>2195</v>
      </c>
      <c r="F2199" s="11">
        <v>277.2</v>
      </c>
      <c r="G2199" s="9">
        <v>0.49876846174134098</v>
      </c>
      <c r="H2199" s="9">
        <v>0.7</v>
      </c>
      <c r="I2199" s="9">
        <v>0.73599999999999999</v>
      </c>
      <c r="J2199" s="9">
        <v>0.13420148799775</v>
      </c>
      <c r="K2199" s="9">
        <v>0.32</v>
      </c>
      <c r="L2199" s="9">
        <v>0.32</v>
      </c>
      <c r="N2199" s="32">
        <f>IF('System Design'!$F$8=1,'Hourly Demand and Generation'!G2199*'System Design'!$F$21,IF('System Design'!$F$8=2,'Hourly Demand and Generation'!H2199*'System Design'!$F$21,IF('System Design'!$F$8=3,'Hourly Demand and Generation'!I2199*'System Design'!$F$21)))</f>
        <v>368</v>
      </c>
      <c r="O2199" s="32">
        <f>IF('System Design'!$F$8=1,'Hourly Demand and Generation'!J2199*'System Design'!$F$22,IF('System Design'!$F$8=2,'Hourly Demand and Generation'!K2199*'System Design'!$F$22,IF('System Design'!$F$8=3,'Hourly Demand and Generation'!L2199*'System Design'!$F$22)))</f>
        <v>800</v>
      </c>
      <c r="Q2199" s="32">
        <f t="shared" si="487"/>
        <v>0</v>
      </c>
      <c r="R2199" s="32">
        <f t="shared" si="490"/>
        <v>5400</v>
      </c>
      <c r="S2199" s="32">
        <f t="shared" si="491"/>
        <v>0</v>
      </c>
      <c r="T2199" s="32">
        <f t="shared" si="492"/>
        <v>21600</v>
      </c>
      <c r="U2199" s="32">
        <f t="shared" si="493"/>
        <v>0</v>
      </c>
      <c r="V2199" s="32">
        <f t="shared" si="488"/>
        <v>890.8</v>
      </c>
      <c r="W2199" s="32">
        <f t="shared" si="494"/>
        <v>890.8</v>
      </c>
      <c r="X2199" s="32">
        <f t="shared" si="495"/>
        <v>890.8</v>
      </c>
    </row>
    <row r="2200" spans="1:24" x14ac:dyDescent="0.25">
      <c r="A2200" s="2"/>
      <c r="B2200" s="2" t="s">
        <v>5</v>
      </c>
      <c r="C2200" s="2">
        <f t="shared" si="496"/>
        <v>92</v>
      </c>
      <c r="D2200" s="2">
        <f t="shared" si="497"/>
        <v>12</v>
      </c>
      <c r="E2200" s="2">
        <f t="shared" si="489"/>
        <v>2196</v>
      </c>
      <c r="F2200" s="11">
        <v>277.2</v>
      </c>
      <c r="G2200" s="9">
        <v>0.60092585751968797</v>
      </c>
      <c r="H2200" s="9">
        <v>0.8</v>
      </c>
      <c r="I2200" s="9">
        <v>0.8</v>
      </c>
      <c r="J2200" s="9">
        <v>0.125813894997891</v>
      </c>
      <c r="K2200" s="9">
        <v>0.3</v>
      </c>
      <c r="L2200" s="9">
        <v>0.3</v>
      </c>
      <c r="N2200" s="32">
        <f>IF('System Design'!$F$8=1,'Hourly Demand and Generation'!G2200*'System Design'!$F$21,IF('System Design'!$F$8=2,'Hourly Demand and Generation'!H2200*'System Design'!$F$21,IF('System Design'!$F$8=3,'Hourly Demand and Generation'!I2200*'System Design'!$F$21)))</f>
        <v>400</v>
      </c>
      <c r="O2200" s="32">
        <f>IF('System Design'!$F$8=1,'Hourly Demand and Generation'!J2200*'System Design'!$F$22,IF('System Design'!$F$8=2,'Hourly Demand and Generation'!K2200*'System Design'!$F$22,IF('System Design'!$F$8=3,'Hourly Demand and Generation'!L2200*'System Design'!$F$22)))</f>
        <v>750</v>
      </c>
      <c r="Q2200" s="32">
        <f t="shared" si="487"/>
        <v>0</v>
      </c>
      <c r="R2200" s="32">
        <f t="shared" si="490"/>
        <v>5400</v>
      </c>
      <c r="S2200" s="32">
        <f t="shared" si="491"/>
        <v>0</v>
      </c>
      <c r="T2200" s="32">
        <f t="shared" si="492"/>
        <v>21600</v>
      </c>
      <c r="U2200" s="32">
        <f t="shared" si="493"/>
        <v>0</v>
      </c>
      <c r="V2200" s="32">
        <f t="shared" si="488"/>
        <v>872.8</v>
      </c>
      <c r="W2200" s="32">
        <f t="shared" si="494"/>
        <v>872.8</v>
      </c>
      <c r="X2200" s="32">
        <f t="shared" si="495"/>
        <v>872.8</v>
      </c>
    </row>
    <row r="2201" spans="1:24" x14ac:dyDescent="0.25">
      <c r="A2201" s="2"/>
      <c r="B2201" s="2" t="s">
        <v>5</v>
      </c>
      <c r="C2201" s="2">
        <f t="shared" si="496"/>
        <v>92</v>
      </c>
      <c r="D2201" s="2">
        <f t="shared" si="497"/>
        <v>13</v>
      </c>
      <c r="E2201" s="2">
        <f t="shared" si="489"/>
        <v>2197</v>
      </c>
      <c r="F2201" s="11">
        <v>288</v>
      </c>
      <c r="G2201" s="9">
        <v>0.49876846174134098</v>
      </c>
      <c r="H2201" s="9">
        <v>0.7</v>
      </c>
      <c r="I2201" s="9">
        <v>0.73599999999999999</v>
      </c>
      <c r="J2201" s="9">
        <v>0.13420148799775</v>
      </c>
      <c r="K2201" s="9">
        <v>0.32</v>
      </c>
      <c r="L2201" s="9">
        <v>0.32</v>
      </c>
      <c r="N2201" s="32">
        <f>IF('System Design'!$F$8=1,'Hourly Demand and Generation'!G2201*'System Design'!$F$21,IF('System Design'!$F$8=2,'Hourly Demand and Generation'!H2201*'System Design'!$F$21,IF('System Design'!$F$8=3,'Hourly Demand and Generation'!I2201*'System Design'!$F$21)))</f>
        <v>368</v>
      </c>
      <c r="O2201" s="32">
        <f>IF('System Design'!$F$8=1,'Hourly Demand and Generation'!J2201*'System Design'!$F$22,IF('System Design'!$F$8=2,'Hourly Demand and Generation'!K2201*'System Design'!$F$22,IF('System Design'!$F$8=3,'Hourly Demand and Generation'!L2201*'System Design'!$F$22)))</f>
        <v>800</v>
      </c>
      <c r="Q2201" s="32">
        <f t="shared" si="487"/>
        <v>0</v>
      </c>
      <c r="R2201" s="32">
        <f t="shared" si="490"/>
        <v>5400</v>
      </c>
      <c r="S2201" s="32">
        <f t="shared" si="491"/>
        <v>0</v>
      </c>
      <c r="T2201" s="32">
        <f t="shared" si="492"/>
        <v>21600</v>
      </c>
      <c r="U2201" s="32">
        <f t="shared" si="493"/>
        <v>0</v>
      </c>
      <c r="V2201" s="32">
        <f t="shared" si="488"/>
        <v>880</v>
      </c>
      <c r="W2201" s="32">
        <f t="shared" si="494"/>
        <v>880</v>
      </c>
      <c r="X2201" s="32">
        <f t="shared" si="495"/>
        <v>880</v>
      </c>
    </row>
    <row r="2202" spans="1:24" x14ac:dyDescent="0.25">
      <c r="A2202" s="2"/>
      <c r="B2202" s="2" t="s">
        <v>5</v>
      </c>
      <c r="C2202" s="2">
        <f t="shared" si="496"/>
        <v>92</v>
      </c>
      <c r="D2202" s="2">
        <f t="shared" si="497"/>
        <v>14</v>
      </c>
      <c r="E2202" s="2">
        <f t="shared" si="489"/>
        <v>2198</v>
      </c>
      <c r="F2202" s="11">
        <v>288</v>
      </c>
      <c r="G2202" s="9">
        <v>0.40262032453819102</v>
      </c>
      <c r="H2202" s="9">
        <v>0.56799999999999995</v>
      </c>
      <c r="I2202" s="9">
        <v>0.6</v>
      </c>
      <c r="J2202" s="9">
        <v>0.14258908099761</v>
      </c>
      <c r="K2202" s="9">
        <v>0.34</v>
      </c>
      <c r="L2202" s="9">
        <v>0.34</v>
      </c>
      <c r="N2202" s="32">
        <f>IF('System Design'!$F$8=1,'Hourly Demand and Generation'!G2202*'System Design'!$F$21,IF('System Design'!$F$8=2,'Hourly Demand and Generation'!H2202*'System Design'!$F$21,IF('System Design'!$F$8=3,'Hourly Demand and Generation'!I2202*'System Design'!$F$21)))</f>
        <v>300</v>
      </c>
      <c r="O2202" s="32">
        <f>IF('System Design'!$F$8=1,'Hourly Demand and Generation'!J2202*'System Design'!$F$22,IF('System Design'!$F$8=2,'Hourly Demand and Generation'!K2202*'System Design'!$F$22,IF('System Design'!$F$8=3,'Hourly Demand and Generation'!L2202*'System Design'!$F$22)))</f>
        <v>850.00000000000011</v>
      </c>
      <c r="Q2202" s="32">
        <f t="shared" si="487"/>
        <v>0</v>
      </c>
      <c r="R2202" s="32">
        <f t="shared" si="490"/>
        <v>5400</v>
      </c>
      <c r="S2202" s="32">
        <f t="shared" si="491"/>
        <v>0</v>
      </c>
      <c r="T2202" s="32">
        <f t="shared" si="492"/>
        <v>21600</v>
      </c>
      <c r="U2202" s="32">
        <f t="shared" si="493"/>
        <v>0</v>
      </c>
      <c r="V2202" s="32">
        <f t="shared" si="488"/>
        <v>862</v>
      </c>
      <c r="W2202" s="32">
        <f t="shared" si="494"/>
        <v>862</v>
      </c>
      <c r="X2202" s="32">
        <f t="shared" si="495"/>
        <v>862</v>
      </c>
    </row>
    <row r="2203" spans="1:24" x14ac:dyDescent="0.25">
      <c r="A2203" s="2"/>
      <c r="B2203" s="2" t="s">
        <v>5</v>
      </c>
      <c r="C2203" s="2">
        <f t="shared" si="496"/>
        <v>92</v>
      </c>
      <c r="D2203" s="2">
        <f t="shared" si="497"/>
        <v>15</v>
      </c>
      <c r="E2203" s="2">
        <f t="shared" si="489"/>
        <v>2199</v>
      </c>
      <c r="F2203" s="11">
        <v>306</v>
      </c>
      <c r="G2203" s="9">
        <v>0.30046292875984398</v>
      </c>
      <c r="H2203" s="9">
        <v>0.432</v>
      </c>
      <c r="I2203" s="9">
        <v>0.46400000000000002</v>
      </c>
      <c r="J2203" s="9">
        <v>0.150976673997469</v>
      </c>
      <c r="K2203" s="9">
        <v>0.36</v>
      </c>
      <c r="L2203" s="9">
        <v>0.36</v>
      </c>
      <c r="N2203" s="32">
        <f>IF('System Design'!$F$8=1,'Hourly Demand and Generation'!G2203*'System Design'!$F$21,IF('System Design'!$F$8=2,'Hourly Demand and Generation'!H2203*'System Design'!$F$21,IF('System Design'!$F$8=3,'Hourly Demand and Generation'!I2203*'System Design'!$F$21)))</f>
        <v>232</v>
      </c>
      <c r="O2203" s="32">
        <f>IF('System Design'!$F$8=1,'Hourly Demand and Generation'!J2203*'System Design'!$F$22,IF('System Design'!$F$8=2,'Hourly Demand and Generation'!K2203*'System Design'!$F$22,IF('System Design'!$F$8=3,'Hourly Demand and Generation'!L2203*'System Design'!$F$22)))</f>
        <v>900</v>
      </c>
      <c r="Q2203" s="32">
        <f t="shared" si="487"/>
        <v>0</v>
      </c>
      <c r="R2203" s="32">
        <f t="shared" si="490"/>
        <v>5400</v>
      </c>
      <c r="S2203" s="32">
        <f t="shared" si="491"/>
        <v>0</v>
      </c>
      <c r="T2203" s="32">
        <f t="shared" si="492"/>
        <v>21600</v>
      </c>
      <c r="U2203" s="32">
        <f t="shared" si="493"/>
        <v>0</v>
      </c>
      <c r="V2203" s="32">
        <f t="shared" si="488"/>
        <v>826</v>
      </c>
      <c r="W2203" s="32">
        <f t="shared" si="494"/>
        <v>826</v>
      </c>
      <c r="X2203" s="32">
        <f t="shared" si="495"/>
        <v>826</v>
      </c>
    </row>
    <row r="2204" spans="1:24" x14ac:dyDescent="0.25">
      <c r="A2204" s="2"/>
      <c r="B2204" s="2" t="s">
        <v>5</v>
      </c>
      <c r="C2204" s="2">
        <f t="shared" si="496"/>
        <v>92</v>
      </c>
      <c r="D2204" s="2">
        <f t="shared" si="497"/>
        <v>16</v>
      </c>
      <c r="E2204" s="2">
        <f t="shared" si="489"/>
        <v>2200</v>
      </c>
      <c r="F2204" s="11">
        <v>324</v>
      </c>
      <c r="G2204" s="9">
        <v>0.198305532981497</v>
      </c>
      <c r="H2204" s="9">
        <v>0.3</v>
      </c>
      <c r="I2204" s="9">
        <v>0.33600000000000002</v>
      </c>
      <c r="J2204" s="9">
        <v>0.150976673997469</v>
      </c>
      <c r="K2204" s="9">
        <v>0.36</v>
      </c>
      <c r="L2204" s="9">
        <v>0.36</v>
      </c>
      <c r="N2204" s="32">
        <f>IF('System Design'!$F$8=1,'Hourly Demand and Generation'!G2204*'System Design'!$F$21,IF('System Design'!$F$8=2,'Hourly Demand and Generation'!H2204*'System Design'!$F$21,IF('System Design'!$F$8=3,'Hourly Demand and Generation'!I2204*'System Design'!$F$21)))</f>
        <v>168</v>
      </c>
      <c r="O2204" s="32">
        <f>IF('System Design'!$F$8=1,'Hourly Demand and Generation'!J2204*'System Design'!$F$22,IF('System Design'!$F$8=2,'Hourly Demand and Generation'!K2204*'System Design'!$F$22,IF('System Design'!$F$8=3,'Hourly Demand and Generation'!L2204*'System Design'!$F$22)))</f>
        <v>900</v>
      </c>
      <c r="Q2204" s="32">
        <f t="shared" si="487"/>
        <v>0</v>
      </c>
      <c r="R2204" s="32">
        <f t="shared" si="490"/>
        <v>5400</v>
      </c>
      <c r="S2204" s="32">
        <f t="shared" si="491"/>
        <v>0</v>
      </c>
      <c r="T2204" s="32">
        <f t="shared" si="492"/>
        <v>21600</v>
      </c>
      <c r="U2204" s="32">
        <f t="shared" si="493"/>
        <v>0</v>
      </c>
      <c r="V2204" s="32">
        <f t="shared" si="488"/>
        <v>744</v>
      </c>
      <c r="W2204" s="32">
        <f t="shared" si="494"/>
        <v>744</v>
      </c>
      <c r="X2204" s="32">
        <f t="shared" si="495"/>
        <v>744</v>
      </c>
    </row>
    <row r="2205" spans="1:24" x14ac:dyDescent="0.25">
      <c r="A2205" s="2"/>
      <c r="B2205" s="2" t="s">
        <v>5</v>
      </c>
      <c r="C2205" s="2">
        <f t="shared" si="496"/>
        <v>92</v>
      </c>
      <c r="D2205" s="2">
        <f t="shared" si="497"/>
        <v>17</v>
      </c>
      <c r="E2205" s="2">
        <f t="shared" si="489"/>
        <v>2201</v>
      </c>
      <c r="F2205" s="11">
        <v>342</v>
      </c>
      <c r="G2205" s="9">
        <v>0.102157395778347</v>
      </c>
      <c r="H2205" s="9">
        <v>0.16800000000000001</v>
      </c>
      <c r="I2205" s="9">
        <v>0.2</v>
      </c>
      <c r="J2205" s="9">
        <v>0.167751859997188</v>
      </c>
      <c r="K2205" s="9">
        <v>0.4</v>
      </c>
      <c r="L2205" s="9">
        <v>0.4</v>
      </c>
      <c r="N2205" s="32">
        <f>IF('System Design'!$F$8=1,'Hourly Demand and Generation'!G2205*'System Design'!$F$21,IF('System Design'!$F$8=2,'Hourly Demand and Generation'!H2205*'System Design'!$F$21,IF('System Design'!$F$8=3,'Hourly Demand and Generation'!I2205*'System Design'!$F$21)))</f>
        <v>100</v>
      </c>
      <c r="O2205" s="32">
        <f>IF('System Design'!$F$8=1,'Hourly Demand and Generation'!J2205*'System Design'!$F$22,IF('System Design'!$F$8=2,'Hourly Demand and Generation'!K2205*'System Design'!$F$22,IF('System Design'!$F$8=3,'Hourly Demand and Generation'!L2205*'System Design'!$F$22)))</f>
        <v>1000</v>
      </c>
      <c r="Q2205" s="32">
        <f t="shared" si="487"/>
        <v>0</v>
      </c>
      <c r="R2205" s="32">
        <f t="shared" si="490"/>
        <v>5400</v>
      </c>
      <c r="S2205" s="32">
        <f t="shared" si="491"/>
        <v>0</v>
      </c>
      <c r="T2205" s="32">
        <f t="shared" si="492"/>
        <v>21600</v>
      </c>
      <c r="U2205" s="32">
        <f t="shared" si="493"/>
        <v>0</v>
      </c>
      <c r="V2205" s="32">
        <f t="shared" si="488"/>
        <v>758</v>
      </c>
      <c r="W2205" s="32">
        <f t="shared" si="494"/>
        <v>758</v>
      </c>
      <c r="X2205" s="32">
        <f t="shared" si="495"/>
        <v>758</v>
      </c>
    </row>
    <row r="2206" spans="1:24" x14ac:dyDescent="0.25">
      <c r="A2206" s="2"/>
      <c r="B2206" s="2" t="s">
        <v>5</v>
      </c>
      <c r="C2206" s="2">
        <f t="shared" si="496"/>
        <v>92</v>
      </c>
      <c r="D2206" s="2">
        <f t="shared" si="497"/>
        <v>18</v>
      </c>
      <c r="E2206" s="2">
        <f t="shared" si="489"/>
        <v>2202</v>
      </c>
      <c r="F2206" s="11">
        <v>360</v>
      </c>
      <c r="G2206" s="9">
        <v>4.8074068601575003E-2</v>
      </c>
      <c r="H2206" s="9">
        <v>0.1</v>
      </c>
      <c r="I2206" s="9">
        <v>0.13600000000000001</v>
      </c>
      <c r="J2206" s="9">
        <v>0.159364266997328</v>
      </c>
      <c r="K2206" s="9">
        <v>0.38</v>
      </c>
      <c r="L2206" s="9">
        <v>0.38</v>
      </c>
      <c r="N2206" s="32">
        <f>IF('System Design'!$F$8=1,'Hourly Demand and Generation'!G2206*'System Design'!$F$21,IF('System Design'!$F$8=2,'Hourly Demand and Generation'!H2206*'System Design'!$F$21,IF('System Design'!$F$8=3,'Hourly Demand and Generation'!I2206*'System Design'!$F$21)))</f>
        <v>68</v>
      </c>
      <c r="O2206" s="32">
        <f>IF('System Design'!$F$8=1,'Hourly Demand and Generation'!J2206*'System Design'!$F$22,IF('System Design'!$F$8=2,'Hourly Demand and Generation'!K2206*'System Design'!$F$22,IF('System Design'!$F$8=3,'Hourly Demand and Generation'!L2206*'System Design'!$F$22)))</f>
        <v>950</v>
      </c>
      <c r="Q2206" s="32">
        <f t="shared" si="487"/>
        <v>0</v>
      </c>
      <c r="R2206" s="32">
        <f t="shared" si="490"/>
        <v>5400</v>
      </c>
      <c r="S2206" s="32">
        <f t="shared" si="491"/>
        <v>0</v>
      </c>
      <c r="T2206" s="32">
        <f t="shared" si="492"/>
        <v>21600</v>
      </c>
      <c r="U2206" s="32">
        <f t="shared" si="493"/>
        <v>0</v>
      </c>
      <c r="V2206" s="32">
        <f t="shared" si="488"/>
        <v>658</v>
      </c>
      <c r="W2206" s="32">
        <f t="shared" si="494"/>
        <v>658</v>
      </c>
      <c r="X2206" s="32">
        <f t="shared" si="495"/>
        <v>658</v>
      </c>
    </row>
    <row r="2207" spans="1:24" x14ac:dyDescent="0.25">
      <c r="A2207" s="2"/>
      <c r="B2207" s="2" t="s">
        <v>5</v>
      </c>
      <c r="C2207" s="2">
        <f t="shared" si="496"/>
        <v>92</v>
      </c>
      <c r="D2207" s="2">
        <f t="shared" si="497"/>
        <v>19</v>
      </c>
      <c r="E2207" s="2">
        <f t="shared" si="489"/>
        <v>2203</v>
      </c>
      <c r="F2207" s="11">
        <v>349.2</v>
      </c>
      <c r="G2207" s="9">
        <v>0</v>
      </c>
      <c r="H2207" s="9">
        <v>3.2000000000000001E-2</v>
      </c>
      <c r="I2207" s="9">
        <v>6.4000000000000001E-2</v>
      </c>
      <c r="J2207" s="9">
        <v>0.150976673997469</v>
      </c>
      <c r="K2207" s="9">
        <v>0.36</v>
      </c>
      <c r="L2207" s="9">
        <v>0.36</v>
      </c>
      <c r="N2207" s="32">
        <f>IF('System Design'!$F$8=1,'Hourly Demand and Generation'!G2207*'System Design'!$F$21,IF('System Design'!$F$8=2,'Hourly Demand and Generation'!H2207*'System Design'!$F$21,IF('System Design'!$F$8=3,'Hourly Demand and Generation'!I2207*'System Design'!$F$21)))</f>
        <v>32</v>
      </c>
      <c r="O2207" s="32">
        <f>IF('System Design'!$F$8=1,'Hourly Demand and Generation'!J2207*'System Design'!$F$22,IF('System Design'!$F$8=2,'Hourly Demand and Generation'!K2207*'System Design'!$F$22,IF('System Design'!$F$8=3,'Hourly Demand and Generation'!L2207*'System Design'!$F$22)))</f>
        <v>900</v>
      </c>
      <c r="Q2207" s="32">
        <f t="shared" si="487"/>
        <v>0</v>
      </c>
      <c r="R2207" s="32">
        <f t="shared" si="490"/>
        <v>5400</v>
      </c>
      <c r="S2207" s="32">
        <f t="shared" si="491"/>
        <v>0</v>
      </c>
      <c r="T2207" s="32">
        <f t="shared" si="492"/>
        <v>21600</v>
      </c>
      <c r="U2207" s="32">
        <f t="shared" si="493"/>
        <v>0</v>
      </c>
      <c r="V2207" s="32">
        <f t="shared" si="488"/>
        <v>582.79999999999995</v>
      </c>
      <c r="W2207" s="32">
        <f t="shared" si="494"/>
        <v>582.79999999999995</v>
      </c>
      <c r="X2207" s="32">
        <f t="shared" si="495"/>
        <v>582.79999999999995</v>
      </c>
    </row>
    <row r="2208" spans="1:24" x14ac:dyDescent="0.25">
      <c r="A2208" s="2"/>
      <c r="B2208" s="2" t="s">
        <v>5</v>
      </c>
      <c r="C2208" s="2">
        <f t="shared" si="496"/>
        <v>92</v>
      </c>
      <c r="D2208" s="2">
        <f t="shared" si="497"/>
        <v>20</v>
      </c>
      <c r="E2208" s="2">
        <f t="shared" si="489"/>
        <v>2204</v>
      </c>
      <c r="F2208" s="11">
        <v>342</v>
      </c>
      <c r="G2208" s="9">
        <v>0</v>
      </c>
      <c r="H2208" s="9">
        <v>0</v>
      </c>
      <c r="I2208" s="9">
        <v>0</v>
      </c>
      <c r="J2208" s="9">
        <v>0.150976673997469</v>
      </c>
      <c r="K2208" s="9">
        <v>0.36</v>
      </c>
      <c r="L2208" s="9">
        <v>0.36</v>
      </c>
      <c r="N2208" s="32">
        <f>IF('System Design'!$F$8=1,'Hourly Demand and Generation'!G2208*'System Design'!$F$21,IF('System Design'!$F$8=2,'Hourly Demand and Generation'!H2208*'System Design'!$F$21,IF('System Design'!$F$8=3,'Hourly Demand and Generation'!I2208*'System Design'!$F$21)))</f>
        <v>0</v>
      </c>
      <c r="O2208" s="32">
        <f>IF('System Design'!$F$8=1,'Hourly Demand and Generation'!J2208*'System Design'!$F$22,IF('System Design'!$F$8=2,'Hourly Demand and Generation'!K2208*'System Design'!$F$22,IF('System Design'!$F$8=3,'Hourly Demand and Generation'!L2208*'System Design'!$F$22)))</f>
        <v>900</v>
      </c>
      <c r="Q2208" s="32">
        <f t="shared" si="487"/>
        <v>0</v>
      </c>
      <c r="R2208" s="32">
        <f t="shared" si="490"/>
        <v>5400</v>
      </c>
      <c r="S2208" s="32">
        <f t="shared" si="491"/>
        <v>0</v>
      </c>
      <c r="T2208" s="32">
        <f t="shared" si="492"/>
        <v>21600</v>
      </c>
      <c r="U2208" s="32">
        <f t="shared" si="493"/>
        <v>0</v>
      </c>
      <c r="V2208" s="32">
        <f t="shared" si="488"/>
        <v>558</v>
      </c>
      <c r="W2208" s="32">
        <f t="shared" si="494"/>
        <v>558</v>
      </c>
      <c r="X2208" s="32">
        <f t="shared" si="495"/>
        <v>558</v>
      </c>
    </row>
    <row r="2209" spans="1:24" x14ac:dyDescent="0.25">
      <c r="A2209" s="2"/>
      <c r="B2209" s="2" t="s">
        <v>5</v>
      </c>
      <c r="C2209" s="2">
        <f t="shared" si="496"/>
        <v>92</v>
      </c>
      <c r="D2209" s="2">
        <f t="shared" si="497"/>
        <v>21</v>
      </c>
      <c r="E2209" s="2">
        <f t="shared" si="489"/>
        <v>2205</v>
      </c>
      <c r="F2209" s="11">
        <v>324</v>
      </c>
      <c r="G2209" s="9">
        <v>0</v>
      </c>
      <c r="H2209" s="9">
        <v>0</v>
      </c>
      <c r="I2209" s="9">
        <v>0</v>
      </c>
      <c r="J2209" s="9">
        <v>0.150976673997469</v>
      </c>
      <c r="K2209" s="9">
        <v>0.36</v>
      </c>
      <c r="L2209" s="9">
        <v>0.36</v>
      </c>
      <c r="N2209" s="32">
        <f>IF('System Design'!$F$8=1,'Hourly Demand and Generation'!G2209*'System Design'!$F$21,IF('System Design'!$F$8=2,'Hourly Demand and Generation'!H2209*'System Design'!$F$21,IF('System Design'!$F$8=3,'Hourly Demand and Generation'!I2209*'System Design'!$F$21)))</f>
        <v>0</v>
      </c>
      <c r="O2209" s="32">
        <f>IF('System Design'!$F$8=1,'Hourly Demand and Generation'!J2209*'System Design'!$F$22,IF('System Design'!$F$8=2,'Hourly Demand and Generation'!K2209*'System Design'!$F$22,IF('System Design'!$F$8=3,'Hourly Demand and Generation'!L2209*'System Design'!$F$22)))</f>
        <v>900</v>
      </c>
      <c r="Q2209" s="32">
        <f t="shared" si="487"/>
        <v>0</v>
      </c>
      <c r="R2209" s="32">
        <f t="shared" si="490"/>
        <v>5400</v>
      </c>
      <c r="S2209" s="32">
        <f t="shared" si="491"/>
        <v>0</v>
      </c>
      <c r="T2209" s="32">
        <f t="shared" si="492"/>
        <v>21600</v>
      </c>
      <c r="U2209" s="32">
        <f t="shared" si="493"/>
        <v>0</v>
      </c>
      <c r="V2209" s="32">
        <f t="shared" si="488"/>
        <v>576</v>
      </c>
      <c r="W2209" s="32">
        <f t="shared" si="494"/>
        <v>576</v>
      </c>
      <c r="X2209" s="32">
        <f t="shared" si="495"/>
        <v>576</v>
      </c>
    </row>
    <row r="2210" spans="1:24" x14ac:dyDescent="0.25">
      <c r="A2210" s="2"/>
      <c r="B2210" s="2" t="s">
        <v>5</v>
      </c>
      <c r="C2210" s="2">
        <f t="shared" si="496"/>
        <v>92</v>
      </c>
      <c r="D2210" s="2">
        <f t="shared" si="497"/>
        <v>22</v>
      </c>
      <c r="E2210" s="2">
        <f t="shared" si="489"/>
        <v>2206</v>
      </c>
      <c r="F2210" s="11">
        <v>306</v>
      </c>
      <c r="G2210" s="9">
        <v>0</v>
      </c>
      <c r="H2210" s="9">
        <v>0</v>
      </c>
      <c r="I2210" s="9">
        <v>0</v>
      </c>
      <c r="J2210" s="9">
        <v>0.159364266997328</v>
      </c>
      <c r="K2210" s="9">
        <v>0.38</v>
      </c>
      <c r="L2210" s="9">
        <v>0.38</v>
      </c>
      <c r="N2210" s="32">
        <f>IF('System Design'!$F$8=1,'Hourly Demand and Generation'!G2210*'System Design'!$F$21,IF('System Design'!$F$8=2,'Hourly Demand and Generation'!H2210*'System Design'!$F$21,IF('System Design'!$F$8=3,'Hourly Demand and Generation'!I2210*'System Design'!$F$21)))</f>
        <v>0</v>
      </c>
      <c r="O2210" s="32">
        <f>IF('System Design'!$F$8=1,'Hourly Demand and Generation'!J2210*'System Design'!$F$22,IF('System Design'!$F$8=2,'Hourly Demand and Generation'!K2210*'System Design'!$F$22,IF('System Design'!$F$8=3,'Hourly Demand and Generation'!L2210*'System Design'!$F$22)))</f>
        <v>950</v>
      </c>
      <c r="Q2210" s="32">
        <f t="shared" si="487"/>
        <v>0</v>
      </c>
      <c r="R2210" s="32">
        <f t="shared" si="490"/>
        <v>5400</v>
      </c>
      <c r="S2210" s="32">
        <f t="shared" si="491"/>
        <v>0</v>
      </c>
      <c r="T2210" s="32">
        <f t="shared" si="492"/>
        <v>21600</v>
      </c>
      <c r="U2210" s="32">
        <f t="shared" si="493"/>
        <v>0</v>
      </c>
      <c r="V2210" s="32">
        <f t="shared" si="488"/>
        <v>644</v>
      </c>
      <c r="W2210" s="32">
        <f t="shared" si="494"/>
        <v>644</v>
      </c>
      <c r="X2210" s="32">
        <f t="shared" si="495"/>
        <v>644</v>
      </c>
    </row>
    <row r="2211" spans="1:24" x14ac:dyDescent="0.25">
      <c r="A2211" s="2"/>
      <c r="B2211" s="2" t="s">
        <v>5</v>
      </c>
      <c r="C2211" s="2">
        <f t="shared" si="496"/>
        <v>92</v>
      </c>
      <c r="D2211" s="2">
        <f t="shared" si="497"/>
        <v>23</v>
      </c>
      <c r="E2211" s="2">
        <f t="shared" si="489"/>
        <v>2207</v>
      </c>
      <c r="F2211" s="11">
        <v>288</v>
      </c>
      <c r="G2211" s="9">
        <v>0</v>
      </c>
      <c r="H2211" s="9">
        <v>0</v>
      </c>
      <c r="I2211" s="9">
        <v>0</v>
      </c>
      <c r="J2211" s="9">
        <v>0.13420148799775</v>
      </c>
      <c r="K2211" s="9">
        <v>0.32</v>
      </c>
      <c r="L2211" s="9">
        <v>0.32</v>
      </c>
      <c r="N2211" s="32">
        <f>IF('System Design'!$F$8=1,'Hourly Demand and Generation'!G2211*'System Design'!$F$21,IF('System Design'!$F$8=2,'Hourly Demand and Generation'!H2211*'System Design'!$F$21,IF('System Design'!$F$8=3,'Hourly Demand and Generation'!I2211*'System Design'!$F$21)))</f>
        <v>0</v>
      </c>
      <c r="O2211" s="32">
        <f>IF('System Design'!$F$8=1,'Hourly Demand and Generation'!J2211*'System Design'!$F$22,IF('System Design'!$F$8=2,'Hourly Demand and Generation'!K2211*'System Design'!$F$22,IF('System Design'!$F$8=3,'Hourly Demand and Generation'!L2211*'System Design'!$F$22)))</f>
        <v>800</v>
      </c>
      <c r="Q2211" s="32">
        <f t="shared" si="487"/>
        <v>0</v>
      </c>
      <c r="R2211" s="32">
        <f t="shared" si="490"/>
        <v>5400</v>
      </c>
      <c r="S2211" s="32">
        <f t="shared" si="491"/>
        <v>0</v>
      </c>
      <c r="T2211" s="32">
        <f t="shared" si="492"/>
        <v>21600</v>
      </c>
      <c r="U2211" s="32">
        <f t="shared" si="493"/>
        <v>0</v>
      </c>
      <c r="V2211" s="32">
        <f t="shared" si="488"/>
        <v>512</v>
      </c>
      <c r="W2211" s="32">
        <f t="shared" si="494"/>
        <v>512</v>
      </c>
      <c r="X2211" s="32">
        <f t="shared" si="495"/>
        <v>512</v>
      </c>
    </row>
    <row r="2212" spans="1:24" x14ac:dyDescent="0.25">
      <c r="A2212" s="2"/>
      <c r="B2212" s="2" t="s">
        <v>5</v>
      </c>
      <c r="C2212" s="2">
        <f t="shared" si="496"/>
        <v>92</v>
      </c>
      <c r="D2212" s="2">
        <f t="shared" si="497"/>
        <v>24</v>
      </c>
      <c r="E2212" s="2">
        <f t="shared" si="489"/>
        <v>2208</v>
      </c>
      <c r="F2212" s="11">
        <v>252</v>
      </c>
      <c r="G2212" s="9">
        <v>0</v>
      </c>
      <c r="H2212" s="9">
        <v>0</v>
      </c>
      <c r="I2212" s="9">
        <v>0</v>
      </c>
      <c r="J2212" s="9">
        <v>0.13420148799775</v>
      </c>
      <c r="K2212" s="9">
        <v>0.32</v>
      </c>
      <c r="L2212" s="9">
        <v>0.32</v>
      </c>
      <c r="N2212" s="32">
        <f>IF('System Design'!$F$8=1,'Hourly Demand and Generation'!G2212*'System Design'!$F$21,IF('System Design'!$F$8=2,'Hourly Demand and Generation'!H2212*'System Design'!$F$21,IF('System Design'!$F$8=3,'Hourly Demand and Generation'!I2212*'System Design'!$F$21)))</f>
        <v>0</v>
      </c>
      <c r="O2212" s="32">
        <f>IF('System Design'!$F$8=1,'Hourly Demand and Generation'!J2212*'System Design'!$F$22,IF('System Design'!$F$8=2,'Hourly Demand and Generation'!K2212*'System Design'!$F$22,IF('System Design'!$F$8=3,'Hourly Demand and Generation'!L2212*'System Design'!$F$22)))</f>
        <v>800</v>
      </c>
      <c r="Q2212" s="32">
        <f t="shared" si="487"/>
        <v>0</v>
      </c>
      <c r="R2212" s="32">
        <f t="shared" si="490"/>
        <v>5400</v>
      </c>
      <c r="S2212" s="32">
        <f t="shared" si="491"/>
        <v>0</v>
      </c>
      <c r="T2212" s="32">
        <f t="shared" si="492"/>
        <v>21600</v>
      </c>
      <c r="U2212" s="32">
        <f t="shared" si="493"/>
        <v>0</v>
      </c>
      <c r="V2212" s="32">
        <f t="shared" si="488"/>
        <v>548</v>
      </c>
      <c r="W2212" s="32">
        <f t="shared" si="494"/>
        <v>548</v>
      </c>
      <c r="X2212" s="32">
        <f t="shared" si="495"/>
        <v>548</v>
      </c>
    </row>
    <row r="2213" spans="1:24" x14ac:dyDescent="0.25">
      <c r="A2213" s="2"/>
      <c r="B2213" s="2" t="s">
        <v>5</v>
      </c>
      <c r="C2213" s="2">
        <f>C2212+1</f>
        <v>93</v>
      </c>
      <c r="D2213" s="2">
        <v>1</v>
      </c>
      <c r="E2213" s="2">
        <f t="shared" si="489"/>
        <v>2209</v>
      </c>
      <c r="F2213" s="11">
        <v>216</v>
      </c>
      <c r="G2213" s="9">
        <v>0</v>
      </c>
      <c r="H2213" s="9">
        <v>0</v>
      </c>
      <c r="I2213" s="9">
        <v>0</v>
      </c>
      <c r="J2213" s="9">
        <v>0.4</v>
      </c>
      <c r="K2213" s="9">
        <v>0.4</v>
      </c>
      <c r="L2213" s="9">
        <v>0.4</v>
      </c>
      <c r="N2213" s="32">
        <f>IF('System Design'!$F$8=1,'Hourly Demand and Generation'!G2213*'System Design'!$F$21,IF('System Design'!$F$8=2,'Hourly Demand and Generation'!H2213*'System Design'!$F$21,IF('System Design'!$F$8=3,'Hourly Demand and Generation'!I2213*'System Design'!$F$21)))</f>
        <v>0</v>
      </c>
      <c r="O2213" s="32">
        <f>IF('System Design'!$F$8=1,'Hourly Demand and Generation'!J2213*'System Design'!$F$22,IF('System Design'!$F$8=2,'Hourly Demand and Generation'!K2213*'System Design'!$F$22,IF('System Design'!$F$8=3,'Hourly Demand and Generation'!L2213*'System Design'!$F$22)))</f>
        <v>1000</v>
      </c>
      <c r="Q2213" s="32">
        <f t="shared" si="487"/>
        <v>0</v>
      </c>
      <c r="R2213" s="32">
        <f t="shared" si="490"/>
        <v>5400</v>
      </c>
      <c r="S2213" s="32">
        <f t="shared" si="491"/>
        <v>0</v>
      </c>
      <c r="T2213" s="32">
        <f t="shared" si="492"/>
        <v>21600</v>
      </c>
      <c r="U2213" s="32">
        <f t="shared" si="493"/>
        <v>0</v>
      </c>
      <c r="V2213" s="32">
        <f t="shared" si="488"/>
        <v>784</v>
      </c>
      <c r="W2213" s="32">
        <f t="shared" si="494"/>
        <v>784</v>
      </c>
      <c r="X2213" s="32">
        <f t="shared" si="495"/>
        <v>784</v>
      </c>
    </row>
    <row r="2214" spans="1:24" x14ac:dyDescent="0.25">
      <c r="A2214" s="2"/>
      <c r="B2214" s="2" t="s">
        <v>5</v>
      </c>
      <c r="C2214" s="2">
        <f>C2213</f>
        <v>93</v>
      </c>
      <c r="D2214" s="2">
        <f>D2213+1</f>
        <v>2</v>
      </c>
      <c r="E2214" s="2">
        <f t="shared" si="489"/>
        <v>2210</v>
      </c>
      <c r="F2214" s="11">
        <v>198</v>
      </c>
      <c r="G2214" s="9">
        <v>0</v>
      </c>
      <c r="H2214" s="9">
        <v>0</v>
      </c>
      <c r="I2214" s="9">
        <v>0</v>
      </c>
      <c r="J2214" s="9">
        <v>0.36</v>
      </c>
      <c r="K2214" s="9">
        <v>0.36</v>
      </c>
      <c r="L2214" s="9">
        <v>0.36</v>
      </c>
      <c r="N2214" s="32">
        <f>IF('System Design'!$F$8=1,'Hourly Demand and Generation'!G2214*'System Design'!$F$21,IF('System Design'!$F$8=2,'Hourly Demand and Generation'!H2214*'System Design'!$F$21,IF('System Design'!$F$8=3,'Hourly Demand and Generation'!I2214*'System Design'!$F$21)))</f>
        <v>0</v>
      </c>
      <c r="O2214" s="32">
        <f>IF('System Design'!$F$8=1,'Hourly Demand and Generation'!J2214*'System Design'!$F$22,IF('System Design'!$F$8=2,'Hourly Demand and Generation'!K2214*'System Design'!$F$22,IF('System Design'!$F$8=3,'Hourly Demand and Generation'!L2214*'System Design'!$F$22)))</f>
        <v>900</v>
      </c>
      <c r="Q2214" s="32">
        <f t="shared" si="487"/>
        <v>0</v>
      </c>
      <c r="R2214" s="32">
        <f t="shared" si="490"/>
        <v>5400</v>
      </c>
      <c r="S2214" s="32">
        <f t="shared" si="491"/>
        <v>0</v>
      </c>
      <c r="T2214" s="32">
        <f t="shared" si="492"/>
        <v>21600</v>
      </c>
      <c r="U2214" s="32">
        <f t="shared" si="493"/>
        <v>0</v>
      </c>
      <c r="V2214" s="32">
        <f t="shared" si="488"/>
        <v>702</v>
      </c>
      <c r="W2214" s="32">
        <f t="shared" si="494"/>
        <v>702</v>
      </c>
      <c r="X2214" s="32">
        <f t="shared" si="495"/>
        <v>702</v>
      </c>
    </row>
    <row r="2215" spans="1:24" x14ac:dyDescent="0.25">
      <c r="A2215" s="2"/>
      <c r="B2215" s="2" t="s">
        <v>5</v>
      </c>
      <c r="C2215" s="2">
        <f t="shared" ref="C2215:C2236" si="498">C2214</f>
        <v>93</v>
      </c>
      <c r="D2215" s="2">
        <f t="shared" ref="D2215:D2236" si="499">D2214+1</f>
        <v>3</v>
      </c>
      <c r="E2215" s="2">
        <f t="shared" si="489"/>
        <v>2211</v>
      </c>
      <c r="F2215" s="11">
        <v>180</v>
      </c>
      <c r="G2215" s="9">
        <v>0</v>
      </c>
      <c r="H2215" s="9">
        <v>0</v>
      </c>
      <c r="I2215" s="9">
        <v>0</v>
      </c>
      <c r="J2215" s="9">
        <v>0.36</v>
      </c>
      <c r="K2215" s="9">
        <v>0.36</v>
      </c>
      <c r="L2215" s="9">
        <v>0.36</v>
      </c>
      <c r="N2215" s="32">
        <f>IF('System Design'!$F$8=1,'Hourly Demand and Generation'!G2215*'System Design'!$F$21,IF('System Design'!$F$8=2,'Hourly Demand and Generation'!H2215*'System Design'!$F$21,IF('System Design'!$F$8=3,'Hourly Demand and Generation'!I2215*'System Design'!$F$21)))</f>
        <v>0</v>
      </c>
      <c r="O2215" s="32">
        <f>IF('System Design'!$F$8=1,'Hourly Demand and Generation'!J2215*'System Design'!$F$22,IF('System Design'!$F$8=2,'Hourly Demand and Generation'!K2215*'System Design'!$F$22,IF('System Design'!$F$8=3,'Hourly Demand and Generation'!L2215*'System Design'!$F$22)))</f>
        <v>900</v>
      </c>
      <c r="Q2215" s="32">
        <f t="shared" si="487"/>
        <v>0</v>
      </c>
      <c r="R2215" s="32">
        <f t="shared" si="490"/>
        <v>5400</v>
      </c>
      <c r="S2215" s="32">
        <f t="shared" si="491"/>
        <v>0</v>
      </c>
      <c r="T2215" s="32">
        <f t="shared" si="492"/>
        <v>21600</v>
      </c>
      <c r="U2215" s="32">
        <f t="shared" si="493"/>
        <v>0</v>
      </c>
      <c r="V2215" s="32">
        <f t="shared" si="488"/>
        <v>720</v>
      </c>
      <c r="W2215" s="32">
        <f t="shared" si="494"/>
        <v>720</v>
      </c>
      <c r="X2215" s="32">
        <f t="shared" si="495"/>
        <v>720</v>
      </c>
    </row>
    <row r="2216" spans="1:24" x14ac:dyDescent="0.25">
      <c r="A2216" s="2"/>
      <c r="B2216" s="2" t="s">
        <v>5</v>
      </c>
      <c r="C2216" s="2">
        <f t="shared" si="498"/>
        <v>93</v>
      </c>
      <c r="D2216" s="2">
        <f t="shared" si="499"/>
        <v>4</v>
      </c>
      <c r="E2216" s="2">
        <f t="shared" si="489"/>
        <v>2212</v>
      </c>
      <c r="F2216" s="11">
        <v>216</v>
      </c>
      <c r="G2216" s="9">
        <v>0</v>
      </c>
      <c r="H2216" s="9">
        <v>0</v>
      </c>
      <c r="I2216" s="9">
        <v>0</v>
      </c>
      <c r="J2216" s="9">
        <v>0.4</v>
      </c>
      <c r="K2216" s="9">
        <v>0.4</v>
      </c>
      <c r="L2216" s="9">
        <v>0.4</v>
      </c>
      <c r="N2216" s="32">
        <f>IF('System Design'!$F$8=1,'Hourly Demand and Generation'!G2216*'System Design'!$F$21,IF('System Design'!$F$8=2,'Hourly Demand and Generation'!H2216*'System Design'!$F$21,IF('System Design'!$F$8=3,'Hourly Demand and Generation'!I2216*'System Design'!$F$21)))</f>
        <v>0</v>
      </c>
      <c r="O2216" s="32">
        <f>IF('System Design'!$F$8=1,'Hourly Demand and Generation'!J2216*'System Design'!$F$22,IF('System Design'!$F$8=2,'Hourly Demand and Generation'!K2216*'System Design'!$F$22,IF('System Design'!$F$8=3,'Hourly Demand and Generation'!L2216*'System Design'!$F$22)))</f>
        <v>1000</v>
      </c>
      <c r="Q2216" s="32">
        <f t="shared" si="487"/>
        <v>0</v>
      </c>
      <c r="R2216" s="32">
        <f t="shared" si="490"/>
        <v>5400</v>
      </c>
      <c r="S2216" s="32">
        <f t="shared" si="491"/>
        <v>0</v>
      </c>
      <c r="T2216" s="32">
        <f t="shared" si="492"/>
        <v>21600</v>
      </c>
      <c r="U2216" s="32">
        <f t="shared" si="493"/>
        <v>0</v>
      </c>
      <c r="V2216" s="32">
        <f t="shared" si="488"/>
        <v>784</v>
      </c>
      <c r="W2216" s="32">
        <f t="shared" si="494"/>
        <v>784</v>
      </c>
      <c r="X2216" s="32">
        <f t="shared" si="495"/>
        <v>784</v>
      </c>
    </row>
    <row r="2217" spans="1:24" x14ac:dyDescent="0.25">
      <c r="A2217" s="2"/>
      <c r="B2217" s="2" t="s">
        <v>5</v>
      </c>
      <c r="C2217" s="2">
        <f t="shared" si="498"/>
        <v>93</v>
      </c>
      <c r="D2217" s="2">
        <f t="shared" si="499"/>
        <v>5</v>
      </c>
      <c r="E2217" s="2">
        <f t="shared" si="489"/>
        <v>2213</v>
      </c>
      <c r="F2217" s="11">
        <v>234</v>
      </c>
      <c r="G2217" s="9">
        <v>0</v>
      </c>
      <c r="H2217" s="9">
        <v>3.2000000000000001E-2</v>
      </c>
      <c r="I2217" s="9">
        <v>6.4000000000000001E-2</v>
      </c>
      <c r="J2217" s="9">
        <v>0.32</v>
      </c>
      <c r="K2217" s="9">
        <v>0.32</v>
      </c>
      <c r="L2217" s="9">
        <v>0.32</v>
      </c>
      <c r="N2217" s="32">
        <f>IF('System Design'!$F$8=1,'Hourly Demand and Generation'!G2217*'System Design'!$F$21,IF('System Design'!$F$8=2,'Hourly Demand and Generation'!H2217*'System Design'!$F$21,IF('System Design'!$F$8=3,'Hourly Demand and Generation'!I2217*'System Design'!$F$21)))</f>
        <v>32</v>
      </c>
      <c r="O2217" s="32">
        <f>IF('System Design'!$F$8=1,'Hourly Demand and Generation'!J2217*'System Design'!$F$22,IF('System Design'!$F$8=2,'Hourly Demand and Generation'!K2217*'System Design'!$F$22,IF('System Design'!$F$8=3,'Hourly Demand and Generation'!L2217*'System Design'!$F$22)))</f>
        <v>800</v>
      </c>
      <c r="Q2217" s="32">
        <f t="shared" si="487"/>
        <v>0</v>
      </c>
      <c r="R2217" s="32">
        <f t="shared" si="490"/>
        <v>5400</v>
      </c>
      <c r="S2217" s="32">
        <f t="shared" si="491"/>
        <v>0</v>
      </c>
      <c r="T2217" s="32">
        <f t="shared" si="492"/>
        <v>21600</v>
      </c>
      <c r="U2217" s="32">
        <f t="shared" si="493"/>
        <v>0</v>
      </c>
      <c r="V2217" s="32">
        <f t="shared" si="488"/>
        <v>598</v>
      </c>
      <c r="W2217" s="32">
        <f t="shared" si="494"/>
        <v>598</v>
      </c>
      <c r="X2217" s="32">
        <f t="shared" si="495"/>
        <v>598</v>
      </c>
    </row>
    <row r="2218" spans="1:24" x14ac:dyDescent="0.25">
      <c r="A2218" s="2"/>
      <c r="B2218" s="2" t="s">
        <v>5</v>
      </c>
      <c r="C2218" s="2">
        <f t="shared" si="498"/>
        <v>93</v>
      </c>
      <c r="D2218" s="2">
        <f t="shared" si="499"/>
        <v>6</v>
      </c>
      <c r="E2218" s="2">
        <f t="shared" si="489"/>
        <v>2214</v>
      </c>
      <c r="F2218" s="11">
        <v>252</v>
      </c>
      <c r="G2218" s="9">
        <v>6.4000000000000001E-2</v>
      </c>
      <c r="H2218" s="9">
        <v>0.1</v>
      </c>
      <c r="I2218" s="9">
        <v>0.13600000000000001</v>
      </c>
      <c r="J2218" s="9">
        <v>0.32</v>
      </c>
      <c r="K2218" s="9">
        <v>0.32</v>
      </c>
      <c r="L2218" s="9">
        <v>0.32</v>
      </c>
      <c r="N2218" s="32">
        <f>IF('System Design'!$F$8=1,'Hourly Demand and Generation'!G2218*'System Design'!$F$21,IF('System Design'!$F$8=2,'Hourly Demand and Generation'!H2218*'System Design'!$F$21,IF('System Design'!$F$8=3,'Hourly Demand and Generation'!I2218*'System Design'!$F$21)))</f>
        <v>68</v>
      </c>
      <c r="O2218" s="32">
        <f>IF('System Design'!$F$8=1,'Hourly Demand and Generation'!J2218*'System Design'!$F$22,IF('System Design'!$F$8=2,'Hourly Demand and Generation'!K2218*'System Design'!$F$22,IF('System Design'!$F$8=3,'Hourly Demand and Generation'!L2218*'System Design'!$F$22)))</f>
        <v>800</v>
      </c>
      <c r="Q2218" s="32">
        <f t="shared" si="487"/>
        <v>0</v>
      </c>
      <c r="R2218" s="32">
        <f t="shared" si="490"/>
        <v>5400</v>
      </c>
      <c r="S2218" s="32">
        <f t="shared" si="491"/>
        <v>0</v>
      </c>
      <c r="T2218" s="32">
        <f t="shared" si="492"/>
        <v>21600</v>
      </c>
      <c r="U2218" s="32">
        <f t="shared" si="493"/>
        <v>0</v>
      </c>
      <c r="V2218" s="32">
        <f t="shared" si="488"/>
        <v>616</v>
      </c>
      <c r="W2218" s="32">
        <f t="shared" si="494"/>
        <v>616</v>
      </c>
      <c r="X2218" s="32">
        <f t="shared" si="495"/>
        <v>616</v>
      </c>
    </row>
    <row r="2219" spans="1:24" x14ac:dyDescent="0.25">
      <c r="A2219" s="2"/>
      <c r="B2219" s="2" t="s">
        <v>5</v>
      </c>
      <c r="C2219" s="2">
        <f t="shared" si="498"/>
        <v>93</v>
      </c>
      <c r="D2219" s="2">
        <f t="shared" si="499"/>
        <v>7</v>
      </c>
      <c r="E2219" s="2">
        <f t="shared" si="489"/>
        <v>2215</v>
      </c>
      <c r="F2219" s="11">
        <v>270</v>
      </c>
      <c r="G2219" s="9">
        <v>0.13600000000000001</v>
      </c>
      <c r="H2219" s="9">
        <v>0.16800000000000001</v>
      </c>
      <c r="I2219" s="9">
        <v>0.2</v>
      </c>
      <c r="J2219" s="9">
        <v>0.36</v>
      </c>
      <c r="K2219" s="9">
        <v>0.36</v>
      </c>
      <c r="L2219" s="9">
        <v>0.36</v>
      </c>
      <c r="N2219" s="32">
        <f>IF('System Design'!$F$8=1,'Hourly Demand and Generation'!G2219*'System Design'!$F$21,IF('System Design'!$F$8=2,'Hourly Demand and Generation'!H2219*'System Design'!$F$21,IF('System Design'!$F$8=3,'Hourly Demand and Generation'!I2219*'System Design'!$F$21)))</f>
        <v>100</v>
      </c>
      <c r="O2219" s="32">
        <f>IF('System Design'!$F$8=1,'Hourly Demand and Generation'!J2219*'System Design'!$F$22,IF('System Design'!$F$8=2,'Hourly Demand and Generation'!K2219*'System Design'!$F$22,IF('System Design'!$F$8=3,'Hourly Demand and Generation'!L2219*'System Design'!$F$22)))</f>
        <v>900</v>
      </c>
      <c r="Q2219" s="32">
        <f t="shared" si="487"/>
        <v>0</v>
      </c>
      <c r="R2219" s="32">
        <f t="shared" si="490"/>
        <v>5400</v>
      </c>
      <c r="S2219" s="32">
        <f t="shared" si="491"/>
        <v>0</v>
      </c>
      <c r="T2219" s="32">
        <f t="shared" si="492"/>
        <v>21600</v>
      </c>
      <c r="U2219" s="32">
        <f t="shared" si="493"/>
        <v>0</v>
      </c>
      <c r="V2219" s="32">
        <f t="shared" si="488"/>
        <v>730</v>
      </c>
      <c r="W2219" s="32">
        <f t="shared" si="494"/>
        <v>730</v>
      </c>
      <c r="X2219" s="32">
        <f t="shared" si="495"/>
        <v>730</v>
      </c>
    </row>
    <row r="2220" spans="1:24" x14ac:dyDescent="0.25">
      <c r="A2220" s="2"/>
      <c r="B2220" s="2" t="s">
        <v>5</v>
      </c>
      <c r="C2220" s="2">
        <f t="shared" si="498"/>
        <v>93</v>
      </c>
      <c r="D2220" s="2">
        <f t="shared" si="499"/>
        <v>8</v>
      </c>
      <c r="E2220" s="2">
        <f t="shared" si="489"/>
        <v>2216</v>
      </c>
      <c r="F2220" s="11">
        <v>288</v>
      </c>
      <c r="G2220" s="9">
        <v>0.26400000000000001</v>
      </c>
      <c r="H2220" s="9">
        <v>0.3</v>
      </c>
      <c r="I2220" s="9">
        <v>0.33600000000000002</v>
      </c>
      <c r="J2220" s="9">
        <v>0.36</v>
      </c>
      <c r="K2220" s="9">
        <v>0.36</v>
      </c>
      <c r="L2220" s="9">
        <v>0.36</v>
      </c>
      <c r="N2220" s="32">
        <f>IF('System Design'!$F$8=1,'Hourly Demand and Generation'!G2220*'System Design'!$F$21,IF('System Design'!$F$8=2,'Hourly Demand and Generation'!H2220*'System Design'!$F$21,IF('System Design'!$F$8=3,'Hourly Demand and Generation'!I2220*'System Design'!$F$21)))</f>
        <v>168</v>
      </c>
      <c r="O2220" s="32">
        <f>IF('System Design'!$F$8=1,'Hourly Demand and Generation'!J2220*'System Design'!$F$22,IF('System Design'!$F$8=2,'Hourly Demand and Generation'!K2220*'System Design'!$F$22,IF('System Design'!$F$8=3,'Hourly Demand and Generation'!L2220*'System Design'!$F$22)))</f>
        <v>900</v>
      </c>
      <c r="Q2220" s="32">
        <f t="shared" si="487"/>
        <v>0</v>
      </c>
      <c r="R2220" s="32">
        <f t="shared" si="490"/>
        <v>5400</v>
      </c>
      <c r="S2220" s="32">
        <f t="shared" si="491"/>
        <v>0</v>
      </c>
      <c r="T2220" s="32">
        <f t="shared" si="492"/>
        <v>21600</v>
      </c>
      <c r="U2220" s="32">
        <f t="shared" si="493"/>
        <v>0</v>
      </c>
      <c r="V2220" s="32">
        <f t="shared" si="488"/>
        <v>780</v>
      </c>
      <c r="W2220" s="32">
        <f t="shared" si="494"/>
        <v>780</v>
      </c>
      <c r="X2220" s="32">
        <f t="shared" si="495"/>
        <v>780</v>
      </c>
    </row>
    <row r="2221" spans="1:24" x14ac:dyDescent="0.25">
      <c r="A2221" s="2"/>
      <c r="B2221" s="2" t="s">
        <v>5</v>
      </c>
      <c r="C2221" s="2">
        <f t="shared" si="498"/>
        <v>93</v>
      </c>
      <c r="D2221" s="2">
        <f t="shared" si="499"/>
        <v>9</v>
      </c>
      <c r="E2221" s="2">
        <f t="shared" si="489"/>
        <v>2217</v>
      </c>
      <c r="F2221" s="11">
        <v>288</v>
      </c>
      <c r="G2221" s="9">
        <v>0.4</v>
      </c>
      <c r="H2221" s="9">
        <v>0.432</v>
      </c>
      <c r="I2221" s="9">
        <v>0.46400000000000002</v>
      </c>
      <c r="J2221" s="9">
        <v>0.32</v>
      </c>
      <c r="K2221" s="9">
        <v>0.32</v>
      </c>
      <c r="L2221" s="9">
        <v>0.32</v>
      </c>
      <c r="N2221" s="32">
        <f>IF('System Design'!$F$8=1,'Hourly Demand and Generation'!G2221*'System Design'!$F$21,IF('System Design'!$F$8=2,'Hourly Demand and Generation'!H2221*'System Design'!$F$21,IF('System Design'!$F$8=3,'Hourly Demand and Generation'!I2221*'System Design'!$F$21)))</f>
        <v>232</v>
      </c>
      <c r="O2221" s="32">
        <f>IF('System Design'!$F$8=1,'Hourly Demand and Generation'!J2221*'System Design'!$F$22,IF('System Design'!$F$8=2,'Hourly Demand and Generation'!K2221*'System Design'!$F$22,IF('System Design'!$F$8=3,'Hourly Demand and Generation'!L2221*'System Design'!$F$22)))</f>
        <v>800</v>
      </c>
      <c r="Q2221" s="32">
        <f t="shared" si="487"/>
        <v>0</v>
      </c>
      <c r="R2221" s="32">
        <f t="shared" si="490"/>
        <v>5400</v>
      </c>
      <c r="S2221" s="32">
        <f t="shared" si="491"/>
        <v>0</v>
      </c>
      <c r="T2221" s="32">
        <f t="shared" si="492"/>
        <v>21600</v>
      </c>
      <c r="U2221" s="32">
        <f t="shared" si="493"/>
        <v>0</v>
      </c>
      <c r="V2221" s="32">
        <f t="shared" si="488"/>
        <v>744</v>
      </c>
      <c r="W2221" s="32">
        <f t="shared" si="494"/>
        <v>744</v>
      </c>
      <c r="X2221" s="32">
        <f t="shared" si="495"/>
        <v>744</v>
      </c>
    </row>
    <row r="2222" spans="1:24" x14ac:dyDescent="0.25">
      <c r="A2222" s="2"/>
      <c r="B2222" s="2" t="s">
        <v>5</v>
      </c>
      <c r="C2222" s="2">
        <f t="shared" si="498"/>
        <v>93</v>
      </c>
      <c r="D2222" s="2">
        <f t="shared" si="499"/>
        <v>10</v>
      </c>
      <c r="E2222" s="2">
        <f t="shared" si="489"/>
        <v>2218</v>
      </c>
      <c r="F2222" s="11">
        <v>280.8</v>
      </c>
      <c r="G2222" s="9">
        <v>0.53600000000000003</v>
      </c>
      <c r="H2222" s="9">
        <v>0.56799999999999995</v>
      </c>
      <c r="I2222" s="9">
        <v>0.6</v>
      </c>
      <c r="J2222" s="9">
        <v>0.36</v>
      </c>
      <c r="K2222" s="9">
        <v>0.36</v>
      </c>
      <c r="L2222" s="9">
        <v>0.36</v>
      </c>
      <c r="N2222" s="32">
        <f>IF('System Design'!$F$8=1,'Hourly Demand and Generation'!G2222*'System Design'!$F$21,IF('System Design'!$F$8=2,'Hourly Demand and Generation'!H2222*'System Design'!$F$21,IF('System Design'!$F$8=3,'Hourly Demand and Generation'!I2222*'System Design'!$F$21)))</f>
        <v>300</v>
      </c>
      <c r="O2222" s="32">
        <f>IF('System Design'!$F$8=1,'Hourly Demand and Generation'!J2222*'System Design'!$F$22,IF('System Design'!$F$8=2,'Hourly Demand and Generation'!K2222*'System Design'!$F$22,IF('System Design'!$F$8=3,'Hourly Demand and Generation'!L2222*'System Design'!$F$22)))</f>
        <v>900</v>
      </c>
      <c r="Q2222" s="32">
        <f t="shared" si="487"/>
        <v>0</v>
      </c>
      <c r="R2222" s="32">
        <f t="shared" si="490"/>
        <v>5400</v>
      </c>
      <c r="S2222" s="32">
        <f t="shared" si="491"/>
        <v>0</v>
      </c>
      <c r="T2222" s="32">
        <f t="shared" si="492"/>
        <v>21600</v>
      </c>
      <c r="U2222" s="32">
        <f t="shared" si="493"/>
        <v>0</v>
      </c>
      <c r="V2222" s="32">
        <f t="shared" si="488"/>
        <v>919.2</v>
      </c>
      <c r="W2222" s="32">
        <f t="shared" si="494"/>
        <v>919.2</v>
      </c>
      <c r="X2222" s="32">
        <f t="shared" si="495"/>
        <v>919.2</v>
      </c>
    </row>
    <row r="2223" spans="1:24" x14ac:dyDescent="0.25">
      <c r="A2223" s="2"/>
      <c r="B2223" s="2" t="s">
        <v>5</v>
      </c>
      <c r="C2223" s="2">
        <f t="shared" si="498"/>
        <v>93</v>
      </c>
      <c r="D2223" s="2">
        <f t="shared" si="499"/>
        <v>11</v>
      </c>
      <c r="E2223" s="2">
        <f t="shared" si="489"/>
        <v>2219</v>
      </c>
      <c r="F2223" s="11">
        <v>277.2</v>
      </c>
      <c r="G2223" s="9">
        <v>0.66400000000000003</v>
      </c>
      <c r="H2223" s="9">
        <v>0.7</v>
      </c>
      <c r="I2223" s="9">
        <v>0.73599999999999999</v>
      </c>
      <c r="J2223" s="9">
        <v>0.32</v>
      </c>
      <c r="K2223" s="9">
        <v>0.32</v>
      </c>
      <c r="L2223" s="9">
        <v>0.32</v>
      </c>
      <c r="N2223" s="32">
        <f>IF('System Design'!$F$8=1,'Hourly Demand and Generation'!G2223*'System Design'!$F$21,IF('System Design'!$F$8=2,'Hourly Demand and Generation'!H2223*'System Design'!$F$21,IF('System Design'!$F$8=3,'Hourly Demand and Generation'!I2223*'System Design'!$F$21)))</f>
        <v>368</v>
      </c>
      <c r="O2223" s="32">
        <f>IF('System Design'!$F$8=1,'Hourly Demand and Generation'!J2223*'System Design'!$F$22,IF('System Design'!$F$8=2,'Hourly Demand and Generation'!K2223*'System Design'!$F$22,IF('System Design'!$F$8=3,'Hourly Demand and Generation'!L2223*'System Design'!$F$22)))</f>
        <v>800</v>
      </c>
      <c r="Q2223" s="32">
        <f t="shared" si="487"/>
        <v>0</v>
      </c>
      <c r="R2223" s="32">
        <f t="shared" si="490"/>
        <v>5400</v>
      </c>
      <c r="S2223" s="32">
        <f t="shared" si="491"/>
        <v>0</v>
      </c>
      <c r="T2223" s="32">
        <f t="shared" si="492"/>
        <v>21600</v>
      </c>
      <c r="U2223" s="32">
        <f t="shared" si="493"/>
        <v>0</v>
      </c>
      <c r="V2223" s="32">
        <f t="shared" si="488"/>
        <v>890.8</v>
      </c>
      <c r="W2223" s="32">
        <f t="shared" si="494"/>
        <v>890.8</v>
      </c>
      <c r="X2223" s="32">
        <f t="shared" si="495"/>
        <v>890.8</v>
      </c>
    </row>
    <row r="2224" spans="1:24" x14ac:dyDescent="0.25">
      <c r="A2224" s="2"/>
      <c r="B2224" s="2" t="s">
        <v>5</v>
      </c>
      <c r="C2224" s="2">
        <f t="shared" si="498"/>
        <v>93</v>
      </c>
      <c r="D2224" s="2">
        <f t="shared" si="499"/>
        <v>12</v>
      </c>
      <c r="E2224" s="2">
        <f t="shared" si="489"/>
        <v>2220</v>
      </c>
      <c r="F2224" s="11">
        <v>277.2</v>
      </c>
      <c r="G2224" s="9">
        <v>0.8</v>
      </c>
      <c r="H2224" s="9">
        <v>0.8</v>
      </c>
      <c r="I2224" s="9">
        <v>0.8</v>
      </c>
      <c r="J2224" s="9">
        <v>0.3</v>
      </c>
      <c r="K2224" s="9">
        <v>0.3</v>
      </c>
      <c r="L2224" s="9">
        <v>0.3</v>
      </c>
      <c r="N2224" s="32">
        <f>IF('System Design'!$F$8=1,'Hourly Demand and Generation'!G2224*'System Design'!$F$21,IF('System Design'!$F$8=2,'Hourly Demand and Generation'!H2224*'System Design'!$F$21,IF('System Design'!$F$8=3,'Hourly Demand and Generation'!I2224*'System Design'!$F$21)))</f>
        <v>400</v>
      </c>
      <c r="O2224" s="32">
        <f>IF('System Design'!$F$8=1,'Hourly Demand and Generation'!J2224*'System Design'!$F$22,IF('System Design'!$F$8=2,'Hourly Demand and Generation'!K2224*'System Design'!$F$22,IF('System Design'!$F$8=3,'Hourly Demand and Generation'!L2224*'System Design'!$F$22)))</f>
        <v>750</v>
      </c>
      <c r="Q2224" s="32">
        <f t="shared" si="487"/>
        <v>0</v>
      </c>
      <c r="R2224" s="32">
        <f t="shared" si="490"/>
        <v>5400</v>
      </c>
      <c r="S2224" s="32">
        <f t="shared" si="491"/>
        <v>0</v>
      </c>
      <c r="T2224" s="32">
        <f t="shared" si="492"/>
        <v>21600</v>
      </c>
      <c r="U2224" s="32">
        <f t="shared" si="493"/>
        <v>0</v>
      </c>
      <c r="V2224" s="32">
        <f t="shared" si="488"/>
        <v>872.8</v>
      </c>
      <c r="W2224" s="32">
        <f t="shared" si="494"/>
        <v>872.8</v>
      </c>
      <c r="X2224" s="32">
        <f t="shared" si="495"/>
        <v>872.8</v>
      </c>
    </row>
    <row r="2225" spans="1:24" x14ac:dyDescent="0.25">
      <c r="A2225" s="2"/>
      <c r="B2225" s="2" t="s">
        <v>5</v>
      </c>
      <c r="C2225" s="2">
        <f t="shared" si="498"/>
        <v>93</v>
      </c>
      <c r="D2225" s="2">
        <f t="shared" si="499"/>
        <v>13</v>
      </c>
      <c r="E2225" s="2">
        <f t="shared" si="489"/>
        <v>2221</v>
      </c>
      <c r="F2225" s="11">
        <v>288</v>
      </c>
      <c r="G2225" s="9">
        <v>0.66400000000000003</v>
      </c>
      <c r="H2225" s="9">
        <v>0.7</v>
      </c>
      <c r="I2225" s="9">
        <v>0.73599999999999999</v>
      </c>
      <c r="J2225" s="9">
        <v>0.32</v>
      </c>
      <c r="K2225" s="9">
        <v>0.32</v>
      </c>
      <c r="L2225" s="9">
        <v>0.32</v>
      </c>
      <c r="N2225" s="32">
        <f>IF('System Design'!$F$8=1,'Hourly Demand and Generation'!G2225*'System Design'!$F$21,IF('System Design'!$F$8=2,'Hourly Demand and Generation'!H2225*'System Design'!$F$21,IF('System Design'!$F$8=3,'Hourly Demand and Generation'!I2225*'System Design'!$F$21)))</f>
        <v>368</v>
      </c>
      <c r="O2225" s="32">
        <f>IF('System Design'!$F$8=1,'Hourly Demand and Generation'!J2225*'System Design'!$F$22,IF('System Design'!$F$8=2,'Hourly Demand and Generation'!K2225*'System Design'!$F$22,IF('System Design'!$F$8=3,'Hourly Demand and Generation'!L2225*'System Design'!$F$22)))</f>
        <v>800</v>
      </c>
      <c r="Q2225" s="32">
        <f t="shared" si="487"/>
        <v>0</v>
      </c>
      <c r="R2225" s="32">
        <f t="shared" si="490"/>
        <v>5400</v>
      </c>
      <c r="S2225" s="32">
        <f t="shared" si="491"/>
        <v>0</v>
      </c>
      <c r="T2225" s="32">
        <f t="shared" si="492"/>
        <v>21600</v>
      </c>
      <c r="U2225" s="32">
        <f t="shared" si="493"/>
        <v>0</v>
      </c>
      <c r="V2225" s="32">
        <f t="shared" si="488"/>
        <v>880</v>
      </c>
      <c r="W2225" s="32">
        <f t="shared" si="494"/>
        <v>880</v>
      </c>
      <c r="X2225" s="32">
        <f t="shared" si="495"/>
        <v>880</v>
      </c>
    </row>
    <row r="2226" spans="1:24" x14ac:dyDescent="0.25">
      <c r="A2226" s="2"/>
      <c r="B2226" s="2" t="s">
        <v>5</v>
      </c>
      <c r="C2226" s="2">
        <f t="shared" si="498"/>
        <v>93</v>
      </c>
      <c r="D2226" s="2">
        <f t="shared" si="499"/>
        <v>14</v>
      </c>
      <c r="E2226" s="2">
        <f t="shared" si="489"/>
        <v>2222</v>
      </c>
      <c r="F2226" s="11">
        <v>288</v>
      </c>
      <c r="G2226" s="9">
        <v>0.53600000000000003</v>
      </c>
      <c r="H2226" s="9">
        <v>0.56799999999999995</v>
      </c>
      <c r="I2226" s="9">
        <v>0.6</v>
      </c>
      <c r="J2226" s="9">
        <v>0.34</v>
      </c>
      <c r="K2226" s="9">
        <v>0.34</v>
      </c>
      <c r="L2226" s="9">
        <v>0.34</v>
      </c>
      <c r="N2226" s="32">
        <f>IF('System Design'!$F$8=1,'Hourly Demand and Generation'!G2226*'System Design'!$F$21,IF('System Design'!$F$8=2,'Hourly Demand and Generation'!H2226*'System Design'!$F$21,IF('System Design'!$F$8=3,'Hourly Demand and Generation'!I2226*'System Design'!$F$21)))</f>
        <v>300</v>
      </c>
      <c r="O2226" s="32">
        <f>IF('System Design'!$F$8=1,'Hourly Demand and Generation'!J2226*'System Design'!$F$22,IF('System Design'!$F$8=2,'Hourly Demand and Generation'!K2226*'System Design'!$F$22,IF('System Design'!$F$8=3,'Hourly Demand and Generation'!L2226*'System Design'!$F$22)))</f>
        <v>850.00000000000011</v>
      </c>
      <c r="Q2226" s="32">
        <f t="shared" si="487"/>
        <v>0</v>
      </c>
      <c r="R2226" s="32">
        <f t="shared" si="490"/>
        <v>5400</v>
      </c>
      <c r="S2226" s="32">
        <f t="shared" si="491"/>
        <v>0</v>
      </c>
      <c r="T2226" s="32">
        <f t="shared" si="492"/>
        <v>21600</v>
      </c>
      <c r="U2226" s="32">
        <f t="shared" si="493"/>
        <v>0</v>
      </c>
      <c r="V2226" s="32">
        <f t="shared" si="488"/>
        <v>862</v>
      </c>
      <c r="W2226" s="32">
        <f t="shared" si="494"/>
        <v>862</v>
      </c>
      <c r="X2226" s="32">
        <f t="shared" si="495"/>
        <v>862</v>
      </c>
    </row>
    <row r="2227" spans="1:24" x14ac:dyDescent="0.25">
      <c r="A2227" s="2"/>
      <c r="B2227" s="2" t="s">
        <v>5</v>
      </c>
      <c r="C2227" s="2">
        <f t="shared" si="498"/>
        <v>93</v>
      </c>
      <c r="D2227" s="2">
        <f t="shared" si="499"/>
        <v>15</v>
      </c>
      <c r="E2227" s="2">
        <f t="shared" si="489"/>
        <v>2223</v>
      </c>
      <c r="F2227" s="11">
        <v>306</v>
      </c>
      <c r="G2227" s="9">
        <v>0.4</v>
      </c>
      <c r="H2227" s="9">
        <v>0.432</v>
      </c>
      <c r="I2227" s="9">
        <v>0.46400000000000002</v>
      </c>
      <c r="J2227" s="9">
        <v>0.36</v>
      </c>
      <c r="K2227" s="9">
        <v>0.36</v>
      </c>
      <c r="L2227" s="9">
        <v>0.36</v>
      </c>
      <c r="N2227" s="32">
        <f>IF('System Design'!$F$8=1,'Hourly Demand and Generation'!G2227*'System Design'!$F$21,IF('System Design'!$F$8=2,'Hourly Demand and Generation'!H2227*'System Design'!$F$21,IF('System Design'!$F$8=3,'Hourly Demand and Generation'!I2227*'System Design'!$F$21)))</f>
        <v>232</v>
      </c>
      <c r="O2227" s="32">
        <f>IF('System Design'!$F$8=1,'Hourly Demand and Generation'!J2227*'System Design'!$F$22,IF('System Design'!$F$8=2,'Hourly Demand and Generation'!K2227*'System Design'!$F$22,IF('System Design'!$F$8=3,'Hourly Demand and Generation'!L2227*'System Design'!$F$22)))</f>
        <v>900</v>
      </c>
      <c r="Q2227" s="32">
        <f t="shared" si="487"/>
        <v>0</v>
      </c>
      <c r="R2227" s="32">
        <f t="shared" si="490"/>
        <v>5400</v>
      </c>
      <c r="S2227" s="32">
        <f t="shared" si="491"/>
        <v>0</v>
      </c>
      <c r="T2227" s="32">
        <f t="shared" si="492"/>
        <v>21600</v>
      </c>
      <c r="U2227" s="32">
        <f t="shared" si="493"/>
        <v>0</v>
      </c>
      <c r="V2227" s="32">
        <f t="shared" si="488"/>
        <v>826</v>
      </c>
      <c r="W2227" s="32">
        <f t="shared" si="494"/>
        <v>826</v>
      </c>
      <c r="X2227" s="32">
        <f t="shared" si="495"/>
        <v>826</v>
      </c>
    </row>
    <row r="2228" spans="1:24" x14ac:dyDescent="0.25">
      <c r="A2228" s="2"/>
      <c r="B2228" s="2" t="s">
        <v>5</v>
      </c>
      <c r="C2228" s="2">
        <f t="shared" si="498"/>
        <v>93</v>
      </c>
      <c r="D2228" s="2">
        <f t="shared" si="499"/>
        <v>16</v>
      </c>
      <c r="E2228" s="2">
        <f t="shared" si="489"/>
        <v>2224</v>
      </c>
      <c r="F2228" s="11">
        <v>324</v>
      </c>
      <c r="G2228" s="9">
        <v>0.26400000000000001</v>
      </c>
      <c r="H2228" s="9">
        <v>0.3</v>
      </c>
      <c r="I2228" s="9">
        <v>0.33600000000000002</v>
      </c>
      <c r="J2228" s="9">
        <v>0.36</v>
      </c>
      <c r="K2228" s="9">
        <v>0.36</v>
      </c>
      <c r="L2228" s="9">
        <v>0.36</v>
      </c>
      <c r="N2228" s="32">
        <f>IF('System Design'!$F$8=1,'Hourly Demand and Generation'!G2228*'System Design'!$F$21,IF('System Design'!$F$8=2,'Hourly Demand and Generation'!H2228*'System Design'!$F$21,IF('System Design'!$F$8=3,'Hourly Demand and Generation'!I2228*'System Design'!$F$21)))</f>
        <v>168</v>
      </c>
      <c r="O2228" s="32">
        <f>IF('System Design'!$F$8=1,'Hourly Demand and Generation'!J2228*'System Design'!$F$22,IF('System Design'!$F$8=2,'Hourly Demand and Generation'!K2228*'System Design'!$F$22,IF('System Design'!$F$8=3,'Hourly Demand and Generation'!L2228*'System Design'!$F$22)))</f>
        <v>900</v>
      </c>
      <c r="Q2228" s="32">
        <f t="shared" si="487"/>
        <v>0</v>
      </c>
      <c r="R2228" s="32">
        <f t="shared" si="490"/>
        <v>5400</v>
      </c>
      <c r="S2228" s="32">
        <f t="shared" si="491"/>
        <v>0</v>
      </c>
      <c r="T2228" s="32">
        <f t="shared" si="492"/>
        <v>21600</v>
      </c>
      <c r="U2228" s="32">
        <f t="shared" si="493"/>
        <v>0</v>
      </c>
      <c r="V2228" s="32">
        <f t="shared" si="488"/>
        <v>744</v>
      </c>
      <c r="W2228" s="32">
        <f t="shared" si="494"/>
        <v>744</v>
      </c>
      <c r="X2228" s="32">
        <f t="shared" si="495"/>
        <v>744</v>
      </c>
    </row>
    <row r="2229" spans="1:24" x14ac:dyDescent="0.25">
      <c r="A2229" s="2"/>
      <c r="B2229" s="2" t="s">
        <v>5</v>
      </c>
      <c r="C2229" s="2">
        <f t="shared" si="498"/>
        <v>93</v>
      </c>
      <c r="D2229" s="2">
        <f t="shared" si="499"/>
        <v>17</v>
      </c>
      <c r="E2229" s="2">
        <f t="shared" si="489"/>
        <v>2225</v>
      </c>
      <c r="F2229" s="11">
        <v>342</v>
      </c>
      <c r="G2229" s="9">
        <v>0.13600000000000001</v>
      </c>
      <c r="H2229" s="9">
        <v>0.16800000000000001</v>
      </c>
      <c r="I2229" s="9">
        <v>0.2</v>
      </c>
      <c r="J2229" s="9">
        <v>0.4</v>
      </c>
      <c r="K2229" s="9">
        <v>0.4</v>
      </c>
      <c r="L2229" s="9">
        <v>0.4</v>
      </c>
      <c r="N2229" s="32">
        <f>IF('System Design'!$F$8=1,'Hourly Demand and Generation'!G2229*'System Design'!$F$21,IF('System Design'!$F$8=2,'Hourly Demand and Generation'!H2229*'System Design'!$F$21,IF('System Design'!$F$8=3,'Hourly Demand and Generation'!I2229*'System Design'!$F$21)))</f>
        <v>100</v>
      </c>
      <c r="O2229" s="32">
        <f>IF('System Design'!$F$8=1,'Hourly Demand and Generation'!J2229*'System Design'!$F$22,IF('System Design'!$F$8=2,'Hourly Demand and Generation'!K2229*'System Design'!$F$22,IF('System Design'!$F$8=3,'Hourly Demand and Generation'!L2229*'System Design'!$F$22)))</f>
        <v>1000</v>
      </c>
      <c r="Q2229" s="32">
        <f t="shared" si="487"/>
        <v>0</v>
      </c>
      <c r="R2229" s="32">
        <f t="shared" si="490"/>
        <v>5400</v>
      </c>
      <c r="S2229" s="32">
        <f t="shared" si="491"/>
        <v>0</v>
      </c>
      <c r="T2229" s="32">
        <f t="shared" si="492"/>
        <v>21600</v>
      </c>
      <c r="U2229" s="32">
        <f t="shared" si="493"/>
        <v>0</v>
      </c>
      <c r="V2229" s="32">
        <f t="shared" si="488"/>
        <v>758</v>
      </c>
      <c r="W2229" s="32">
        <f t="shared" si="494"/>
        <v>758</v>
      </c>
      <c r="X2229" s="32">
        <f t="shared" si="495"/>
        <v>758</v>
      </c>
    </row>
    <row r="2230" spans="1:24" x14ac:dyDescent="0.25">
      <c r="A2230" s="2"/>
      <c r="B2230" s="2" t="s">
        <v>5</v>
      </c>
      <c r="C2230" s="2">
        <f t="shared" si="498"/>
        <v>93</v>
      </c>
      <c r="D2230" s="2">
        <f t="shared" si="499"/>
        <v>18</v>
      </c>
      <c r="E2230" s="2">
        <f t="shared" si="489"/>
        <v>2226</v>
      </c>
      <c r="F2230" s="11">
        <v>360</v>
      </c>
      <c r="G2230" s="9">
        <v>6.4000000000000001E-2</v>
      </c>
      <c r="H2230" s="9">
        <v>0.1</v>
      </c>
      <c r="I2230" s="9">
        <v>0.13600000000000001</v>
      </c>
      <c r="J2230" s="9">
        <v>0.38</v>
      </c>
      <c r="K2230" s="9">
        <v>0.38</v>
      </c>
      <c r="L2230" s="9">
        <v>0.38</v>
      </c>
      <c r="N2230" s="32">
        <f>IF('System Design'!$F$8=1,'Hourly Demand and Generation'!G2230*'System Design'!$F$21,IF('System Design'!$F$8=2,'Hourly Demand and Generation'!H2230*'System Design'!$F$21,IF('System Design'!$F$8=3,'Hourly Demand and Generation'!I2230*'System Design'!$F$21)))</f>
        <v>68</v>
      </c>
      <c r="O2230" s="32">
        <f>IF('System Design'!$F$8=1,'Hourly Demand and Generation'!J2230*'System Design'!$F$22,IF('System Design'!$F$8=2,'Hourly Demand and Generation'!K2230*'System Design'!$F$22,IF('System Design'!$F$8=3,'Hourly Demand and Generation'!L2230*'System Design'!$F$22)))</f>
        <v>950</v>
      </c>
      <c r="Q2230" s="32">
        <f t="shared" si="487"/>
        <v>0</v>
      </c>
      <c r="R2230" s="32">
        <f t="shared" si="490"/>
        <v>5400</v>
      </c>
      <c r="S2230" s="32">
        <f t="shared" si="491"/>
        <v>0</v>
      </c>
      <c r="T2230" s="32">
        <f t="shared" si="492"/>
        <v>21600</v>
      </c>
      <c r="U2230" s="32">
        <f t="shared" si="493"/>
        <v>0</v>
      </c>
      <c r="V2230" s="32">
        <f t="shared" si="488"/>
        <v>658</v>
      </c>
      <c r="W2230" s="32">
        <f t="shared" si="494"/>
        <v>658</v>
      </c>
      <c r="X2230" s="32">
        <f t="shared" si="495"/>
        <v>658</v>
      </c>
    </row>
    <row r="2231" spans="1:24" x14ac:dyDescent="0.25">
      <c r="A2231" s="2"/>
      <c r="B2231" s="2" t="s">
        <v>5</v>
      </c>
      <c r="C2231" s="2">
        <f t="shared" si="498"/>
        <v>93</v>
      </c>
      <c r="D2231" s="2">
        <f t="shared" si="499"/>
        <v>19</v>
      </c>
      <c r="E2231" s="2">
        <f t="shared" si="489"/>
        <v>2227</v>
      </c>
      <c r="F2231" s="11">
        <v>349.2</v>
      </c>
      <c r="G2231" s="9">
        <v>0</v>
      </c>
      <c r="H2231" s="9">
        <v>3.2000000000000001E-2</v>
      </c>
      <c r="I2231" s="9">
        <v>6.4000000000000001E-2</v>
      </c>
      <c r="J2231" s="9">
        <v>0.36</v>
      </c>
      <c r="K2231" s="9">
        <v>0.36</v>
      </c>
      <c r="L2231" s="9">
        <v>0.36</v>
      </c>
      <c r="N2231" s="32">
        <f>IF('System Design'!$F$8=1,'Hourly Demand and Generation'!G2231*'System Design'!$F$21,IF('System Design'!$F$8=2,'Hourly Demand and Generation'!H2231*'System Design'!$F$21,IF('System Design'!$F$8=3,'Hourly Demand and Generation'!I2231*'System Design'!$F$21)))</f>
        <v>32</v>
      </c>
      <c r="O2231" s="32">
        <f>IF('System Design'!$F$8=1,'Hourly Demand and Generation'!J2231*'System Design'!$F$22,IF('System Design'!$F$8=2,'Hourly Demand and Generation'!K2231*'System Design'!$F$22,IF('System Design'!$F$8=3,'Hourly Demand and Generation'!L2231*'System Design'!$F$22)))</f>
        <v>900</v>
      </c>
      <c r="Q2231" s="32">
        <f t="shared" si="487"/>
        <v>0</v>
      </c>
      <c r="R2231" s="32">
        <f t="shared" si="490"/>
        <v>5400</v>
      </c>
      <c r="S2231" s="32">
        <f t="shared" si="491"/>
        <v>0</v>
      </c>
      <c r="T2231" s="32">
        <f t="shared" si="492"/>
        <v>21600</v>
      </c>
      <c r="U2231" s="32">
        <f t="shared" si="493"/>
        <v>0</v>
      </c>
      <c r="V2231" s="32">
        <f t="shared" si="488"/>
        <v>582.79999999999995</v>
      </c>
      <c r="W2231" s="32">
        <f t="shared" si="494"/>
        <v>582.79999999999995</v>
      </c>
      <c r="X2231" s="32">
        <f t="shared" si="495"/>
        <v>582.79999999999995</v>
      </c>
    </row>
    <row r="2232" spans="1:24" x14ac:dyDescent="0.25">
      <c r="A2232" s="2"/>
      <c r="B2232" s="2" t="s">
        <v>5</v>
      </c>
      <c r="C2232" s="2">
        <f t="shared" si="498"/>
        <v>93</v>
      </c>
      <c r="D2232" s="2">
        <f t="shared" si="499"/>
        <v>20</v>
      </c>
      <c r="E2232" s="2">
        <f t="shared" si="489"/>
        <v>2228</v>
      </c>
      <c r="F2232" s="11">
        <v>342</v>
      </c>
      <c r="G2232" s="9">
        <v>0</v>
      </c>
      <c r="H2232" s="9">
        <v>0</v>
      </c>
      <c r="I2232" s="9">
        <v>0</v>
      </c>
      <c r="J2232" s="9">
        <v>0.36</v>
      </c>
      <c r="K2232" s="9">
        <v>0.36</v>
      </c>
      <c r="L2232" s="9">
        <v>0.36</v>
      </c>
      <c r="N2232" s="32">
        <f>IF('System Design'!$F$8=1,'Hourly Demand and Generation'!G2232*'System Design'!$F$21,IF('System Design'!$F$8=2,'Hourly Demand and Generation'!H2232*'System Design'!$F$21,IF('System Design'!$F$8=3,'Hourly Demand and Generation'!I2232*'System Design'!$F$21)))</f>
        <v>0</v>
      </c>
      <c r="O2232" s="32">
        <f>IF('System Design'!$F$8=1,'Hourly Demand and Generation'!J2232*'System Design'!$F$22,IF('System Design'!$F$8=2,'Hourly Demand and Generation'!K2232*'System Design'!$F$22,IF('System Design'!$F$8=3,'Hourly Demand and Generation'!L2232*'System Design'!$F$22)))</f>
        <v>900</v>
      </c>
      <c r="Q2232" s="32">
        <f t="shared" si="487"/>
        <v>0</v>
      </c>
      <c r="R2232" s="32">
        <f t="shared" si="490"/>
        <v>5400</v>
      </c>
      <c r="S2232" s="32">
        <f t="shared" si="491"/>
        <v>0</v>
      </c>
      <c r="T2232" s="32">
        <f t="shared" si="492"/>
        <v>21600</v>
      </c>
      <c r="U2232" s="32">
        <f t="shared" si="493"/>
        <v>0</v>
      </c>
      <c r="V2232" s="32">
        <f t="shared" si="488"/>
        <v>558</v>
      </c>
      <c r="W2232" s="32">
        <f t="shared" si="494"/>
        <v>558</v>
      </c>
      <c r="X2232" s="32">
        <f t="shared" si="495"/>
        <v>558</v>
      </c>
    </row>
    <row r="2233" spans="1:24" x14ac:dyDescent="0.25">
      <c r="A2233" s="2"/>
      <c r="B2233" s="2" t="s">
        <v>5</v>
      </c>
      <c r="C2233" s="2">
        <f t="shared" si="498"/>
        <v>93</v>
      </c>
      <c r="D2233" s="2">
        <f t="shared" si="499"/>
        <v>21</v>
      </c>
      <c r="E2233" s="2">
        <f t="shared" si="489"/>
        <v>2229</v>
      </c>
      <c r="F2233" s="11">
        <v>324</v>
      </c>
      <c r="G2233" s="9">
        <v>0</v>
      </c>
      <c r="H2233" s="9">
        <v>0</v>
      </c>
      <c r="I2233" s="9">
        <v>0</v>
      </c>
      <c r="J2233" s="9">
        <v>0.36</v>
      </c>
      <c r="K2233" s="9">
        <v>0.36</v>
      </c>
      <c r="L2233" s="9">
        <v>0.36</v>
      </c>
      <c r="N2233" s="32">
        <f>IF('System Design'!$F$8=1,'Hourly Demand and Generation'!G2233*'System Design'!$F$21,IF('System Design'!$F$8=2,'Hourly Demand and Generation'!H2233*'System Design'!$F$21,IF('System Design'!$F$8=3,'Hourly Demand and Generation'!I2233*'System Design'!$F$21)))</f>
        <v>0</v>
      </c>
      <c r="O2233" s="32">
        <f>IF('System Design'!$F$8=1,'Hourly Demand and Generation'!J2233*'System Design'!$F$22,IF('System Design'!$F$8=2,'Hourly Demand and Generation'!K2233*'System Design'!$F$22,IF('System Design'!$F$8=3,'Hourly Demand and Generation'!L2233*'System Design'!$F$22)))</f>
        <v>900</v>
      </c>
      <c r="Q2233" s="32">
        <f t="shared" si="487"/>
        <v>0</v>
      </c>
      <c r="R2233" s="32">
        <f t="shared" si="490"/>
        <v>5400</v>
      </c>
      <c r="S2233" s="32">
        <f t="shared" si="491"/>
        <v>0</v>
      </c>
      <c r="T2233" s="32">
        <f t="shared" si="492"/>
        <v>21600</v>
      </c>
      <c r="U2233" s="32">
        <f t="shared" si="493"/>
        <v>0</v>
      </c>
      <c r="V2233" s="32">
        <f t="shared" si="488"/>
        <v>576</v>
      </c>
      <c r="W2233" s="32">
        <f t="shared" si="494"/>
        <v>576</v>
      </c>
      <c r="X2233" s="32">
        <f t="shared" si="495"/>
        <v>576</v>
      </c>
    </row>
    <row r="2234" spans="1:24" x14ac:dyDescent="0.25">
      <c r="A2234" s="2"/>
      <c r="B2234" s="2" t="s">
        <v>5</v>
      </c>
      <c r="C2234" s="2">
        <f t="shared" si="498"/>
        <v>93</v>
      </c>
      <c r="D2234" s="2">
        <f t="shared" si="499"/>
        <v>22</v>
      </c>
      <c r="E2234" s="2">
        <f t="shared" si="489"/>
        <v>2230</v>
      </c>
      <c r="F2234" s="11">
        <v>306</v>
      </c>
      <c r="G2234" s="9">
        <v>0</v>
      </c>
      <c r="H2234" s="9">
        <v>0</v>
      </c>
      <c r="I2234" s="9">
        <v>0</v>
      </c>
      <c r="J2234" s="9">
        <v>0.38</v>
      </c>
      <c r="K2234" s="9">
        <v>0.38</v>
      </c>
      <c r="L2234" s="9">
        <v>0.38</v>
      </c>
      <c r="N2234" s="32">
        <f>IF('System Design'!$F$8=1,'Hourly Demand and Generation'!G2234*'System Design'!$F$21,IF('System Design'!$F$8=2,'Hourly Demand and Generation'!H2234*'System Design'!$F$21,IF('System Design'!$F$8=3,'Hourly Demand and Generation'!I2234*'System Design'!$F$21)))</f>
        <v>0</v>
      </c>
      <c r="O2234" s="32">
        <f>IF('System Design'!$F$8=1,'Hourly Demand and Generation'!J2234*'System Design'!$F$22,IF('System Design'!$F$8=2,'Hourly Demand and Generation'!K2234*'System Design'!$F$22,IF('System Design'!$F$8=3,'Hourly Demand and Generation'!L2234*'System Design'!$F$22)))</f>
        <v>950</v>
      </c>
      <c r="Q2234" s="32">
        <f t="shared" si="487"/>
        <v>0</v>
      </c>
      <c r="R2234" s="32">
        <f t="shared" si="490"/>
        <v>5400</v>
      </c>
      <c r="S2234" s="32">
        <f t="shared" si="491"/>
        <v>0</v>
      </c>
      <c r="T2234" s="32">
        <f t="shared" si="492"/>
        <v>21600</v>
      </c>
      <c r="U2234" s="32">
        <f t="shared" si="493"/>
        <v>0</v>
      </c>
      <c r="V2234" s="32">
        <f t="shared" si="488"/>
        <v>644</v>
      </c>
      <c r="W2234" s="32">
        <f t="shared" si="494"/>
        <v>644</v>
      </c>
      <c r="X2234" s="32">
        <f t="shared" si="495"/>
        <v>644</v>
      </c>
    </row>
    <row r="2235" spans="1:24" x14ac:dyDescent="0.25">
      <c r="A2235" s="2"/>
      <c r="B2235" s="2" t="s">
        <v>5</v>
      </c>
      <c r="C2235" s="2">
        <f t="shared" si="498"/>
        <v>93</v>
      </c>
      <c r="D2235" s="2">
        <f t="shared" si="499"/>
        <v>23</v>
      </c>
      <c r="E2235" s="2">
        <f t="shared" si="489"/>
        <v>2231</v>
      </c>
      <c r="F2235" s="11">
        <v>288</v>
      </c>
      <c r="G2235" s="9">
        <v>0</v>
      </c>
      <c r="H2235" s="9">
        <v>0</v>
      </c>
      <c r="I2235" s="9">
        <v>0</v>
      </c>
      <c r="J2235" s="9">
        <v>0.32</v>
      </c>
      <c r="K2235" s="9">
        <v>0.32</v>
      </c>
      <c r="L2235" s="9">
        <v>0.32</v>
      </c>
      <c r="N2235" s="32">
        <f>IF('System Design'!$F$8=1,'Hourly Demand and Generation'!G2235*'System Design'!$F$21,IF('System Design'!$F$8=2,'Hourly Demand and Generation'!H2235*'System Design'!$F$21,IF('System Design'!$F$8=3,'Hourly Demand and Generation'!I2235*'System Design'!$F$21)))</f>
        <v>0</v>
      </c>
      <c r="O2235" s="32">
        <f>IF('System Design'!$F$8=1,'Hourly Demand and Generation'!J2235*'System Design'!$F$22,IF('System Design'!$F$8=2,'Hourly Demand and Generation'!K2235*'System Design'!$F$22,IF('System Design'!$F$8=3,'Hourly Demand and Generation'!L2235*'System Design'!$F$22)))</f>
        <v>800</v>
      </c>
      <c r="Q2235" s="32">
        <f t="shared" si="487"/>
        <v>0</v>
      </c>
      <c r="R2235" s="32">
        <f t="shared" si="490"/>
        <v>5400</v>
      </c>
      <c r="S2235" s="32">
        <f t="shared" si="491"/>
        <v>0</v>
      </c>
      <c r="T2235" s="32">
        <f t="shared" si="492"/>
        <v>21600</v>
      </c>
      <c r="U2235" s="32">
        <f t="shared" si="493"/>
        <v>0</v>
      </c>
      <c r="V2235" s="32">
        <f t="shared" si="488"/>
        <v>512</v>
      </c>
      <c r="W2235" s="32">
        <f t="shared" si="494"/>
        <v>512</v>
      </c>
      <c r="X2235" s="32">
        <f t="shared" si="495"/>
        <v>512</v>
      </c>
    </row>
    <row r="2236" spans="1:24" x14ac:dyDescent="0.25">
      <c r="A2236" s="2"/>
      <c r="B2236" s="2" t="s">
        <v>5</v>
      </c>
      <c r="C2236" s="2">
        <f t="shared" si="498"/>
        <v>93</v>
      </c>
      <c r="D2236" s="2">
        <f t="shared" si="499"/>
        <v>24</v>
      </c>
      <c r="E2236" s="2">
        <f t="shared" si="489"/>
        <v>2232</v>
      </c>
      <c r="F2236" s="11">
        <v>252</v>
      </c>
      <c r="G2236" s="9">
        <v>0</v>
      </c>
      <c r="H2236" s="9">
        <v>0</v>
      </c>
      <c r="I2236" s="9">
        <v>0</v>
      </c>
      <c r="J2236" s="9">
        <v>0.32</v>
      </c>
      <c r="K2236" s="9">
        <v>0.32</v>
      </c>
      <c r="L2236" s="9">
        <v>0.32</v>
      </c>
      <c r="N2236" s="32">
        <f>IF('System Design'!$F$8=1,'Hourly Demand and Generation'!G2236*'System Design'!$F$21,IF('System Design'!$F$8=2,'Hourly Demand and Generation'!H2236*'System Design'!$F$21,IF('System Design'!$F$8=3,'Hourly Demand and Generation'!I2236*'System Design'!$F$21)))</f>
        <v>0</v>
      </c>
      <c r="O2236" s="32">
        <f>IF('System Design'!$F$8=1,'Hourly Demand and Generation'!J2236*'System Design'!$F$22,IF('System Design'!$F$8=2,'Hourly Demand and Generation'!K2236*'System Design'!$F$22,IF('System Design'!$F$8=3,'Hourly Demand and Generation'!L2236*'System Design'!$F$22)))</f>
        <v>800</v>
      </c>
      <c r="Q2236" s="32">
        <f t="shared" si="487"/>
        <v>0</v>
      </c>
      <c r="R2236" s="32">
        <f t="shared" si="490"/>
        <v>5400</v>
      </c>
      <c r="S2236" s="32">
        <f t="shared" si="491"/>
        <v>0</v>
      </c>
      <c r="T2236" s="32">
        <f t="shared" si="492"/>
        <v>21600</v>
      </c>
      <c r="U2236" s="32">
        <f t="shared" si="493"/>
        <v>0</v>
      </c>
      <c r="V2236" s="32">
        <f t="shared" si="488"/>
        <v>548</v>
      </c>
      <c r="W2236" s="32">
        <f t="shared" si="494"/>
        <v>548</v>
      </c>
      <c r="X2236" s="32">
        <f t="shared" si="495"/>
        <v>548</v>
      </c>
    </row>
    <row r="2237" spans="1:24" x14ac:dyDescent="0.25">
      <c r="A2237" s="2"/>
      <c r="B2237" s="2" t="s">
        <v>5</v>
      </c>
      <c r="C2237" s="2">
        <f>C2236+1</f>
        <v>94</v>
      </c>
      <c r="D2237" s="2">
        <v>1</v>
      </c>
      <c r="E2237" s="2">
        <f t="shared" si="489"/>
        <v>2233</v>
      </c>
      <c r="F2237" s="11">
        <v>216</v>
      </c>
      <c r="G2237" s="9">
        <v>0</v>
      </c>
      <c r="H2237" s="9">
        <v>0</v>
      </c>
      <c r="I2237" s="9">
        <v>0</v>
      </c>
      <c r="J2237" s="9">
        <v>0.34897000758515201</v>
      </c>
      <c r="K2237" s="9">
        <v>0.34897000758515201</v>
      </c>
      <c r="L2237" s="9">
        <v>0.34897000758515201</v>
      </c>
      <c r="N2237" s="32">
        <f>IF('System Design'!$F$8=1,'Hourly Demand and Generation'!G2237*'System Design'!$F$21,IF('System Design'!$F$8=2,'Hourly Demand and Generation'!H2237*'System Design'!$F$21,IF('System Design'!$F$8=3,'Hourly Demand and Generation'!I2237*'System Design'!$F$21)))</f>
        <v>0</v>
      </c>
      <c r="O2237" s="32">
        <f>IF('System Design'!$F$8=1,'Hourly Demand and Generation'!J2237*'System Design'!$F$22,IF('System Design'!$F$8=2,'Hourly Demand and Generation'!K2237*'System Design'!$F$22,IF('System Design'!$F$8=3,'Hourly Demand and Generation'!L2237*'System Design'!$F$22)))</f>
        <v>872.42501896288002</v>
      </c>
      <c r="Q2237" s="32">
        <f t="shared" si="487"/>
        <v>0</v>
      </c>
      <c r="R2237" s="32">
        <f t="shared" si="490"/>
        <v>5400</v>
      </c>
      <c r="S2237" s="32">
        <f t="shared" si="491"/>
        <v>0</v>
      </c>
      <c r="T2237" s="32">
        <f t="shared" si="492"/>
        <v>21600</v>
      </c>
      <c r="U2237" s="32">
        <f t="shared" si="493"/>
        <v>0</v>
      </c>
      <c r="V2237" s="32">
        <f t="shared" si="488"/>
        <v>656.42501896288002</v>
      </c>
      <c r="W2237" s="32">
        <f t="shared" si="494"/>
        <v>656.42501896288002</v>
      </c>
      <c r="X2237" s="32">
        <f t="shared" si="495"/>
        <v>656.42501896288002</v>
      </c>
    </row>
    <row r="2238" spans="1:24" x14ac:dyDescent="0.25">
      <c r="A2238" s="2"/>
      <c r="B2238" s="2" t="s">
        <v>5</v>
      </c>
      <c r="C2238" s="2">
        <f>C2237</f>
        <v>94</v>
      </c>
      <c r="D2238" s="2">
        <f>D2237+1</f>
        <v>2</v>
      </c>
      <c r="E2238" s="2">
        <f t="shared" si="489"/>
        <v>2234</v>
      </c>
      <c r="F2238" s="11">
        <v>198</v>
      </c>
      <c r="G2238" s="9">
        <v>0</v>
      </c>
      <c r="H2238" s="9">
        <v>0</v>
      </c>
      <c r="I2238" s="9">
        <v>0</v>
      </c>
      <c r="J2238" s="9">
        <v>0.31407300682663702</v>
      </c>
      <c r="K2238" s="9">
        <v>0.31407300682663702</v>
      </c>
      <c r="L2238" s="9">
        <v>0.31407300682663702</v>
      </c>
      <c r="N2238" s="32">
        <f>IF('System Design'!$F$8=1,'Hourly Demand and Generation'!G2238*'System Design'!$F$21,IF('System Design'!$F$8=2,'Hourly Demand and Generation'!H2238*'System Design'!$F$21,IF('System Design'!$F$8=3,'Hourly Demand and Generation'!I2238*'System Design'!$F$21)))</f>
        <v>0</v>
      </c>
      <c r="O2238" s="32">
        <f>IF('System Design'!$F$8=1,'Hourly Demand and Generation'!J2238*'System Design'!$F$22,IF('System Design'!$F$8=2,'Hourly Demand and Generation'!K2238*'System Design'!$F$22,IF('System Design'!$F$8=3,'Hourly Demand and Generation'!L2238*'System Design'!$F$22)))</f>
        <v>785.1825170665926</v>
      </c>
      <c r="Q2238" s="32">
        <f t="shared" si="487"/>
        <v>0</v>
      </c>
      <c r="R2238" s="32">
        <f t="shared" si="490"/>
        <v>5400</v>
      </c>
      <c r="S2238" s="32">
        <f t="shared" si="491"/>
        <v>0</v>
      </c>
      <c r="T2238" s="32">
        <f t="shared" si="492"/>
        <v>21600</v>
      </c>
      <c r="U2238" s="32">
        <f t="shared" si="493"/>
        <v>0</v>
      </c>
      <c r="V2238" s="32">
        <f t="shared" si="488"/>
        <v>587.1825170665926</v>
      </c>
      <c r="W2238" s="32">
        <f t="shared" si="494"/>
        <v>587.1825170665926</v>
      </c>
      <c r="X2238" s="32">
        <f t="shared" si="495"/>
        <v>587.1825170665926</v>
      </c>
    </row>
    <row r="2239" spans="1:24" x14ac:dyDescent="0.25">
      <c r="A2239" s="2"/>
      <c r="B2239" s="2" t="s">
        <v>5</v>
      </c>
      <c r="C2239" s="2">
        <f t="shared" ref="C2239:C2260" si="500">C2238</f>
        <v>94</v>
      </c>
      <c r="D2239" s="2">
        <f t="shared" ref="D2239:D2260" si="501">D2238+1</f>
        <v>3</v>
      </c>
      <c r="E2239" s="2">
        <f t="shared" si="489"/>
        <v>2235</v>
      </c>
      <c r="F2239" s="11">
        <v>180</v>
      </c>
      <c r="G2239" s="9">
        <v>0</v>
      </c>
      <c r="H2239" s="9">
        <v>0</v>
      </c>
      <c r="I2239" s="9">
        <v>0</v>
      </c>
      <c r="J2239" s="9">
        <v>0.31407300682663702</v>
      </c>
      <c r="K2239" s="9">
        <v>0.31407300682663702</v>
      </c>
      <c r="L2239" s="9">
        <v>0.31407300682663702</v>
      </c>
      <c r="N2239" s="32">
        <f>IF('System Design'!$F$8=1,'Hourly Demand and Generation'!G2239*'System Design'!$F$21,IF('System Design'!$F$8=2,'Hourly Demand and Generation'!H2239*'System Design'!$F$21,IF('System Design'!$F$8=3,'Hourly Demand and Generation'!I2239*'System Design'!$F$21)))</f>
        <v>0</v>
      </c>
      <c r="O2239" s="32">
        <f>IF('System Design'!$F$8=1,'Hourly Demand and Generation'!J2239*'System Design'!$F$22,IF('System Design'!$F$8=2,'Hourly Demand and Generation'!K2239*'System Design'!$F$22,IF('System Design'!$F$8=3,'Hourly Demand and Generation'!L2239*'System Design'!$F$22)))</f>
        <v>785.1825170665926</v>
      </c>
      <c r="Q2239" s="32">
        <f t="shared" si="487"/>
        <v>0</v>
      </c>
      <c r="R2239" s="32">
        <f t="shared" si="490"/>
        <v>5400</v>
      </c>
      <c r="S2239" s="32">
        <f t="shared" si="491"/>
        <v>0</v>
      </c>
      <c r="T2239" s="32">
        <f t="shared" si="492"/>
        <v>21600</v>
      </c>
      <c r="U2239" s="32">
        <f t="shared" si="493"/>
        <v>0</v>
      </c>
      <c r="V2239" s="32">
        <f t="shared" si="488"/>
        <v>605.1825170665926</v>
      </c>
      <c r="W2239" s="32">
        <f t="shared" si="494"/>
        <v>605.1825170665926</v>
      </c>
      <c r="X2239" s="32">
        <f t="shared" si="495"/>
        <v>605.1825170665926</v>
      </c>
    </row>
    <row r="2240" spans="1:24" x14ac:dyDescent="0.25">
      <c r="A2240" s="2"/>
      <c r="B2240" s="2" t="s">
        <v>5</v>
      </c>
      <c r="C2240" s="2">
        <f t="shared" si="500"/>
        <v>94</v>
      </c>
      <c r="D2240" s="2">
        <f t="shared" si="501"/>
        <v>4</v>
      </c>
      <c r="E2240" s="2">
        <f t="shared" si="489"/>
        <v>2236</v>
      </c>
      <c r="F2240" s="11">
        <v>216</v>
      </c>
      <c r="G2240" s="9">
        <v>0</v>
      </c>
      <c r="H2240" s="9">
        <v>0</v>
      </c>
      <c r="I2240" s="9">
        <v>0</v>
      </c>
      <c r="J2240" s="9">
        <v>0.34897000758515201</v>
      </c>
      <c r="K2240" s="9">
        <v>0.34897000758515201</v>
      </c>
      <c r="L2240" s="9">
        <v>0.34897000758515201</v>
      </c>
      <c r="N2240" s="32">
        <f>IF('System Design'!$F$8=1,'Hourly Demand and Generation'!G2240*'System Design'!$F$21,IF('System Design'!$F$8=2,'Hourly Demand and Generation'!H2240*'System Design'!$F$21,IF('System Design'!$F$8=3,'Hourly Demand and Generation'!I2240*'System Design'!$F$21)))</f>
        <v>0</v>
      </c>
      <c r="O2240" s="32">
        <f>IF('System Design'!$F$8=1,'Hourly Demand and Generation'!J2240*'System Design'!$F$22,IF('System Design'!$F$8=2,'Hourly Demand and Generation'!K2240*'System Design'!$F$22,IF('System Design'!$F$8=3,'Hourly Demand and Generation'!L2240*'System Design'!$F$22)))</f>
        <v>872.42501896288002</v>
      </c>
      <c r="Q2240" s="32">
        <f t="shared" si="487"/>
        <v>0</v>
      </c>
      <c r="R2240" s="32">
        <f t="shared" si="490"/>
        <v>5400</v>
      </c>
      <c r="S2240" s="32">
        <f t="shared" si="491"/>
        <v>0</v>
      </c>
      <c r="T2240" s="32">
        <f t="shared" si="492"/>
        <v>21600</v>
      </c>
      <c r="U2240" s="32">
        <f t="shared" si="493"/>
        <v>0</v>
      </c>
      <c r="V2240" s="32">
        <f t="shared" si="488"/>
        <v>656.42501896288002</v>
      </c>
      <c r="W2240" s="32">
        <f t="shared" si="494"/>
        <v>656.42501896288002</v>
      </c>
      <c r="X2240" s="32">
        <f t="shared" si="495"/>
        <v>656.42501896288002</v>
      </c>
    </row>
    <row r="2241" spans="1:24" x14ac:dyDescent="0.25">
      <c r="A2241" s="2"/>
      <c r="B2241" s="2" t="s">
        <v>5</v>
      </c>
      <c r="C2241" s="2">
        <f t="shared" si="500"/>
        <v>94</v>
      </c>
      <c r="D2241" s="2">
        <f t="shared" si="501"/>
        <v>5</v>
      </c>
      <c r="E2241" s="2">
        <f t="shared" si="489"/>
        <v>2237</v>
      </c>
      <c r="F2241" s="11">
        <v>234</v>
      </c>
      <c r="G2241" s="9">
        <v>0</v>
      </c>
      <c r="H2241" s="9">
        <v>3.2000000000000001E-2</v>
      </c>
      <c r="I2241" s="9">
        <v>6.4000000000000001E-2</v>
      </c>
      <c r="J2241" s="9">
        <v>0.27917600606812198</v>
      </c>
      <c r="K2241" s="9">
        <v>0.27917600606812198</v>
      </c>
      <c r="L2241" s="9">
        <v>0.27917600606812198</v>
      </c>
      <c r="N2241" s="32">
        <f>IF('System Design'!$F$8=1,'Hourly Demand and Generation'!G2241*'System Design'!$F$21,IF('System Design'!$F$8=2,'Hourly Demand and Generation'!H2241*'System Design'!$F$21,IF('System Design'!$F$8=3,'Hourly Demand and Generation'!I2241*'System Design'!$F$21)))</f>
        <v>32</v>
      </c>
      <c r="O2241" s="32">
        <f>IF('System Design'!$F$8=1,'Hourly Demand and Generation'!J2241*'System Design'!$F$22,IF('System Design'!$F$8=2,'Hourly Demand and Generation'!K2241*'System Design'!$F$22,IF('System Design'!$F$8=3,'Hourly Demand and Generation'!L2241*'System Design'!$F$22)))</f>
        <v>697.94001517030495</v>
      </c>
      <c r="Q2241" s="32">
        <f t="shared" si="487"/>
        <v>0</v>
      </c>
      <c r="R2241" s="32">
        <f t="shared" si="490"/>
        <v>5400</v>
      </c>
      <c r="S2241" s="32">
        <f t="shared" si="491"/>
        <v>0</v>
      </c>
      <c r="T2241" s="32">
        <f t="shared" si="492"/>
        <v>21600</v>
      </c>
      <c r="U2241" s="32">
        <f t="shared" si="493"/>
        <v>0</v>
      </c>
      <c r="V2241" s="32">
        <f t="shared" si="488"/>
        <v>495.94001517030495</v>
      </c>
      <c r="W2241" s="32">
        <f t="shared" si="494"/>
        <v>495.94001517030495</v>
      </c>
      <c r="X2241" s="32">
        <f t="shared" si="495"/>
        <v>495.94001517030495</v>
      </c>
    </row>
    <row r="2242" spans="1:24" x14ac:dyDescent="0.25">
      <c r="A2242" s="2"/>
      <c r="B2242" s="2" t="s">
        <v>5</v>
      </c>
      <c r="C2242" s="2">
        <f t="shared" si="500"/>
        <v>94</v>
      </c>
      <c r="D2242" s="2">
        <f t="shared" si="501"/>
        <v>6</v>
      </c>
      <c r="E2242" s="2">
        <f t="shared" si="489"/>
        <v>2238</v>
      </c>
      <c r="F2242" s="11">
        <v>252</v>
      </c>
      <c r="G2242" s="9">
        <v>6.4000000000000001E-2</v>
      </c>
      <c r="H2242" s="9">
        <v>0.1</v>
      </c>
      <c r="I2242" s="9">
        <v>0.13600000000000001</v>
      </c>
      <c r="J2242" s="9">
        <v>0.27917600606812198</v>
      </c>
      <c r="K2242" s="9">
        <v>0.27917600606812198</v>
      </c>
      <c r="L2242" s="9">
        <v>0.27917600606812198</v>
      </c>
      <c r="N2242" s="32">
        <f>IF('System Design'!$F$8=1,'Hourly Demand and Generation'!G2242*'System Design'!$F$21,IF('System Design'!$F$8=2,'Hourly Demand and Generation'!H2242*'System Design'!$F$21,IF('System Design'!$F$8=3,'Hourly Demand and Generation'!I2242*'System Design'!$F$21)))</f>
        <v>68</v>
      </c>
      <c r="O2242" s="32">
        <f>IF('System Design'!$F$8=1,'Hourly Demand and Generation'!J2242*'System Design'!$F$22,IF('System Design'!$F$8=2,'Hourly Demand and Generation'!K2242*'System Design'!$F$22,IF('System Design'!$F$8=3,'Hourly Demand and Generation'!L2242*'System Design'!$F$22)))</f>
        <v>697.94001517030495</v>
      </c>
      <c r="Q2242" s="32">
        <f t="shared" si="487"/>
        <v>0</v>
      </c>
      <c r="R2242" s="32">
        <f t="shared" si="490"/>
        <v>5400</v>
      </c>
      <c r="S2242" s="32">
        <f t="shared" si="491"/>
        <v>0</v>
      </c>
      <c r="T2242" s="32">
        <f t="shared" si="492"/>
        <v>21600</v>
      </c>
      <c r="U2242" s="32">
        <f t="shared" si="493"/>
        <v>0</v>
      </c>
      <c r="V2242" s="32">
        <f t="shared" si="488"/>
        <v>513.94001517030495</v>
      </c>
      <c r="W2242" s="32">
        <f t="shared" si="494"/>
        <v>513.94001517030495</v>
      </c>
      <c r="X2242" s="32">
        <f t="shared" si="495"/>
        <v>513.94001517030495</v>
      </c>
    </row>
    <row r="2243" spans="1:24" x14ac:dyDescent="0.25">
      <c r="A2243" s="2"/>
      <c r="B2243" s="2" t="s">
        <v>5</v>
      </c>
      <c r="C2243" s="2">
        <f t="shared" si="500"/>
        <v>94</v>
      </c>
      <c r="D2243" s="2">
        <f t="shared" si="501"/>
        <v>7</v>
      </c>
      <c r="E2243" s="2">
        <f t="shared" si="489"/>
        <v>2239</v>
      </c>
      <c r="F2243" s="11">
        <v>270</v>
      </c>
      <c r="G2243" s="9">
        <v>0.13600000000000001</v>
      </c>
      <c r="H2243" s="9">
        <v>0.16800000000000001</v>
      </c>
      <c r="I2243" s="9">
        <v>0.2</v>
      </c>
      <c r="J2243" s="9">
        <v>0.31407300682663702</v>
      </c>
      <c r="K2243" s="9">
        <v>0.31407300682663702</v>
      </c>
      <c r="L2243" s="9">
        <v>0.31407300682663702</v>
      </c>
      <c r="N2243" s="32">
        <f>IF('System Design'!$F$8=1,'Hourly Demand and Generation'!G2243*'System Design'!$F$21,IF('System Design'!$F$8=2,'Hourly Demand and Generation'!H2243*'System Design'!$F$21,IF('System Design'!$F$8=3,'Hourly Demand and Generation'!I2243*'System Design'!$F$21)))</f>
        <v>100</v>
      </c>
      <c r="O2243" s="32">
        <f>IF('System Design'!$F$8=1,'Hourly Demand and Generation'!J2243*'System Design'!$F$22,IF('System Design'!$F$8=2,'Hourly Demand and Generation'!K2243*'System Design'!$F$22,IF('System Design'!$F$8=3,'Hourly Demand and Generation'!L2243*'System Design'!$F$22)))</f>
        <v>785.1825170665926</v>
      </c>
      <c r="Q2243" s="32">
        <f t="shared" si="487"/>
        <v>0</v>
      </c>
      <c r="R2243" s="32">
        <f t="shared" si="490"/>
        <v>5400</v>
      </c>
      <c r="S2243" s="32">
        <f t="shared" si="491"/>
        <v>0</v>
      </c>
      <c r="T2243" s="32">
        <f t="shared" si="492"/>
        <v>21600</v>
      </c>
      <c r="U2243" s="32">
        <f t="shared" si="493"/>
        <v>0</v>
      </c>
      <c r="V2243" s="32">
        <f t="shared" si="488"/>
        <v>615.1825170665926</v>
      </c>
      <c r="W2243" s="32">
        <f t="shared" si="494"/>
        <v>615.1825170665926</v>
      </c>
      <c r="X2243" s="32">
        <f t="shared" si="495"/>
        <v>615.1825170665926</v>
      </c>
    </row>
    <row r="2244" spans="1:24" x14ac:dyDescent="0.25">
      <c r="A2244" s="2"/>
      <c r="B2244" s="2" t="s">
        <v>5</v>
      </c>
      <c r="C2244" s="2">
        <f t="shared" si="500"/>
        <v>94</v>
      </c>
      <c r="D2244" s="2">
        <f t="shared" si="501"/>
        <v>8</v>
      </c>
      <c r="E2244" s="2">
        <f t="shared" si="489"/>
        <v>2240</v>
      </c>
      <c r="F2244" s="11">
        <v>288</v>
      </c>
      <c r="G2244" s="9">
        <v>0.26400000000000001</v>
      </c>
      <c r="H2244" s="9">
        <v>0.3</v>
      </c>
      <c r="I2244" s="9">
        <v>0.33600000000000002</v>
      </c>
      <c r="J2244" s="9">
        <v>0.31407300682663702</v>
      </c>
      <c r="K2244" s="9">
        <v>0.31407300682663702</v>
      </c>
      <c r="L2244" s="9">
        <v>0.31407300682663702</v>
      </c>
      <c r="N2244" s="32">
        <f>IF('System Design'!$F$8=1,'Hourly Demand and Generation'!G2244*'System Design'!$F$21,IF('System Design'!$F$8=2,'Hourly Demand and Generation'!H2244*'System Design'!$F$21,IF('System Design'!$F$8=3,'Hourly Demand and Generation'!I2244*'System Design'!$F$21)))</f>
        <v>168</v>
      </c>
      <c r="O2244" s="32">
        <f>IF('System Design'!$F$8=1,'Hourly Demand and Generation'!J2244*'System Design'!$F$22,IF('System Design'!$F$8=2,'Hourly Demand and Generation'!K2244*'System Design'!$F$22,IF('System Design'!$F$8=3,'Hourly Demand and Generation'!L2244*'System Design'!$F$22)))</f>
        <v>785.1825170665926</v>
      </c>
      <c r="Q2244" s="32">
        <f t="shared" si="487"/>
        <v>0</v>
      </c>
      <c r="R2244" s="32">
        <f t="shared" si="490"/>
        <v>5400</v>
      </c>
      <c r="S2244" s="32">
        <f t="shared" si="491"/>
        <v>0</v>
      </c>
      <c r="T2244" s="32">
        <f t="shared" si="492"/>
        <v>21600</v>
      </c>
      <c r="U2244" s="32">
        <f t="shared" si="493"/>
        <v>0</v>
      </c>
      <c r="V2244" s="32">
        <f t="shared" si="488"/>
        <v>665.1825170665926</v>
      </c>
      <c r="W2244" s="32">
        <f t="shared" si="494"/>
        <v>665.1825170665926</v>
      </c>
      <c r="X2244" s="32">
        <f t="shared" si="495"/>
        <v>665.1825170665926</v>
      </c>
    </row>
    <row r="2245" spans="1:24" x14ac:dyDescent="0.25">
      <c r="A2245" s="2"/>
      <c r="B2245" s="2" t="s">
        <v>5</v>
      </c>
      <c r="C2245" s="2">
        <f t="shared" si="500"/>
        <v>94</v>
      </c>
      <c r="D2245" s="2">
        <f t="shared" si="501"/>
        <v>9</v>
      </c>
      <c r="E2245" s="2">
        <f t="shared" si="489"/>
        <v>2241</v>
      </c>
      <c r="F2245" s="11">
        <v>288</v>
      </c>
      <c r="G2245" s="9">
        <v>0.4</v>
      </c>
      <c r="H2245" s="9">
        <v>0.432</v>
      </c>
      <c r="I2245" s="9">
        <v>0.46400000000000002</v>
      </c>
      <c r="J2245" s="9">
        <v>0.27917600606812198</v>
      </c>
      <c r="K2245" s="9">
        <v>0.27917600606812198</v>
      </c>
      <c r="L2245" s="9">
        <v>0.27917600606812198</v>
      </c>
      <c r="N2245" s="32">
        <f>IF('System Design'!$F$8=1,'Hourly Demand and Generation'!G2245*'System Design'!$F$21,IF('System Design'!$F$8=2,'Hourly Demand and Generation'!H2245*'System Design'!$F$21,IF('System Design'!$F$8=3,'Hourly Demand and Generation'!I2245*'System Design'!$F$21)))</f>
        <v>232</v>
      </c>
      <c r="O2245" s="32">
        <f>IF('System Design'!$F$8=1,'Hourly Demand and Generation'!J2245*'System Design'!$F$22,IF('System Design'!$F$8=2,'Hourly Demand and Generation'!K2245*'System Design'!$F$22,IF('System Design'!$F$8=3,'Hourly Demand and Generation'!L2245*'System Design'!$F$22)))</f>
        <v>697.94001517030495</v>
      </c>
      <c r="Q2245" s="32">
        <f t="shared" si="487"/>
        <v>0</v>
      </c>
      <c r="R2245" s="32">
        <f t="shared" si="490"/>
        <v>5400</v>
      </c>
      <c r="S2245" s="32">
        <f t="shared" si="491"/>
        <v>0</v>
      </c>
      <c r="T2245" s="32">
        <f t="shared" si="492"/>
        <v>21600</v>
      </c>
      <c r="U2245" s="32">
        <f t="shared" si="493"/>
        <v>0</v>
      </c>
      <c r="V2245" s="32">
        <f t="shared" si="488"/>
        <v>641.94001517030495</v>
      </c>
      <c r="W2245" s="32">
        <f t="shared" si="494"/>
        <v>641.94001517030495</v>
      </c>
      <c r="X2245" s="32">
        <f t="shared" si="495"/>
        <v>641.94001517030495</v>
      </c>
    </row>
    <row r="2246" spans="1:24" x14ac:dyDescent="0.25">
      <c r="A2246" s="2"/>
      <c r="B2246" s="2" t="s">
        <v>5</v>
      </c>
      <c r="C2246" s="2">
        <f t="shared" si="500"/>
        <v>94</v>
      </c>
      <c r="D2246" s="2">
        <f t="shared" si="501"/>
        <v>10</v>
      </c>
      <c r="E2246" s="2">
        <f t="shared" si="489"/>
        <v>2242</v>
      </c>
      <c r="F2246" s="11">
        <v>280.8</v>
      </c>
      <c r="G2246" s="9">
        <v>0.53600000000000003</v>
      </c>
      <c r="H2246" s="9">
        <v>0.56799999999999995</v>
      </c>
      <c r="I2246" s="9">
        <v>0.6</v>
      </c>
      <c r="J2246" s="9">
        <v>0.31407300682663702</v>
      </c>
      <c r="K2246" s="9">
        <v>0.31407300682663702</v>
      </c>
      <c r="L2246" s="9">
        <v>0.31407300682663702</v>
      </c>
      <c r="N2246" s="32">
        <f>IF('System Design'!$F$8=1,'Hourly Demand and Generation'!G2246*'System Design'!$F$21,IF('System Design'!$F$8=2,'Hourly Demand and Generation'!H2246*'System Design'!$F$21,IF('System Design'!$F$8=3,'Hourly Demand and Generation'!I2246*'System Design'!$F$21)))</f>
        <v>300</v>
      </c>
      <c r="O2246" s="32">
        <f>IF('System Design'!$F$8=1,'Hourly Demand and Generation'!J2246*'System Design'!$F$22,IF('System Design'!$F$8=2,'Hourly Demand and Generation'!K2246*'System Design'!$F$22,IF('System Design'!$F$8=3,'Hourly Demand and Generation'!L2246*'System Design'!$F$22)))</f>
        <v>785.1825170665926</v>
      </c>
      <c r="Q2246" s="32">
        <f t="shared" ref="Q2246:Q2309" si="502">IF(F2246-N2246-O2246&gt;0,F2246-N2246-O2246,0)</f>
        <v>0</v>
      </c>
      <c r="R2246" s="32">
        <f t="shared" si="490"/>
        <v>5400</v>
      </c>
      <c r="S2246" s="32">
        <f t="shared" si="491"/>
        <v>0</v>
      </c>
      <c r="T2246" s="32">
        <f t="shared" si="492"/>
        <v>21600</v>
      </c>
      <c r="U2246" s="32">
        <f t="shared" si="493"/>
        <v>0</v>
      </c>
      <c r="V2246" s="32">
        <f t="shared" ref="V2246:V2309" si="503">IF(F2246-N2246-O2246&lt;0,N2246+O2246-F2246,0)</f>
        <v>804.38251706659253</v>
      </c>
      <c r="W2246" s="32">
        <f t="shared" si="494"/>
        <v>804.38251706659253</v>
      </c>
      <c r="X2246" s="32">
        <f t="shared" si="495"/>
        <v>804.38251706659253</v>
      </c>
    </row>
    <row r="2247" spans="1:24" x14ac:dyDescent="0.25">
      <c r="A2247" s="2"/>
      <c r="B2247" s="2" t="s">
        <v>5</v>
      </c>
      <c r="C2247" s="2">
        <f t="shared" si="500"/>
        <v>94</v>
      </c>
      <c r="D2247" s="2">
        <f t="shared" si="501"/>
        <v>11</v>
      </c>
      <c r="E2247" s="2">
        <f t="shared" ref="E2247:E2310" si="504">E2246+1</f>
        <v>2243</v>
      </c>
      <c r="F2247" s="11">
        <v>277.2</v>
      </c>
      <c r="G2247" s="9">
        <v>0.66400000000000003</v>
      </c>
      <c r="H2247" s="9">
        <v>0.7</v>
      </c>
      <c r="I2247" s="9">
        <v>0.73599999999999999</v>
      </c>
      <c r="J2247" s="9">
        <v>0.27917600606812198</v>
      </c>
      <c r="K2247" s="9">
        <v>0.27917600606812198</v>
      </c>
      <c r="L2247" s="9">
        <v>0.27917600606812198</v>
      </c>
      <c r="N2247" s="32">
        <f>IF('System Design'!$F$8=1,'Hourly Demand and Generation'!G2247*'System Design'!$F$21,IF('System Design'!$F$8=2,'Hourly Demand and Generation'!H2247*'System Design'!$F$21,IF('System Design'!$F$8=3,'Hourly Demand and Generation'!I2247*'System Design'!$F$21)))</f>
        <v>368</v>
      </c>
      <c r="O2247" s="32">
        <f>IF('System Design'!$F$8=1,'Hourly Demand and Generation'!J2247*'System Design'!$F$22,IF('System Design'!$F$8=2,'Hourly Demand and Generation'!K2247*'System Design'!$F$22,IF('System Design'!$F$8=3,'Hourly Demand and Generation'!L2247*'System Design'!$F$22)))</f>
        <v>697.94001517030495</v>
      </c>
      <c r="Q2247" s="32">
        <f t="shared" si="502"/>
        <v>0</v>
      </c>
      <c r="R2247" s="32">
        <f t="shared" ref="R2247:R2310" si="505">IF($Q2247&lt;R2246+$V2247,IF(R2246+$V2247-$Q2247&gt;5400,5400,R2246+$V2247-$Q2247),0)</f>
        <v>5400</v>
      </c>
      <c r="S2247" s="32">
        <f t="shared" ref="S2247:S2310" si="506">IF(R2247&gt;0,0,$Q2247+$V2247-R2246)</f>
        <v>0</v>
      </c>
      <c r="T2247" s="32">
        <f t="shared" ref="T2247:T2310" si="507">IF($Q2247&lt;T2246+$V2247,IF(T2246+$V2247-$Q2247&gt;21600,21600,T2246+$V2247-$Q2247),0)</f>
        <v>21600</v>
      </c>
      <c r="U2247" s="32">
        <f t="shared" ref="U2247:U2310" si="508">IF(T2247&gt;0,0,$Q2247+$V2247-T2246)</f>
        <v>0</v>
      </c>
      <c r="V2247" s="32">
        <f t="shared" si="503"/>
        <v>788.74001517030479</v>
      </c>
      <c r="W2247" s="32">
        <f t="shared" ref="W2247:W2310" si="509">IF(R2247=5400,$V2247-(R2247-R2246),0)</f>
        <v>788.74001517030479</v>
      </c>
      <c r="X2247" s="32">
        <f t="shared" ref="X2247:X2310" si="510">IF(T2247=21600,$V2247-(T2247-T2246),0)</f>
        <v>788.74001517030479</v>
      </c>
    </row>
    <row r="2248" spans="1:24" x14ac:dyDescent="0.25">
      <c r="A2248" s="2"/>
      <c r="B2248" s="2" t="s">
        <v>5</v>
      </c>
      <c r="C2248" s="2">
        <f t="shared" si="500"/>
        <v>94</v>
      </c>
      <c r="D2248" s="2">
        <f t="shared" si="501"/>
        <v>12</v>
      </c>
      <c r="E2248" s="2">
        <f t="shared" si="504"/>
        <v>2244</v>
      </c>
      <c r="F2248" s="11">
        <v>277.2</v>
      </c>
      <c r="G2248" s="9">
        <v>0.8</v>
      </c>
      <c r="H2248" s="9">
        <v>0.8</v>
      </c>
      <c r="I2248" s="9">
        <v>0.8</v>
      </c>
      <c r="J2248" s="9">
        <v>0.26172750568886399</v>
      </c>
      <c r="K2248" s="9">
        <v>0.26172750568886399</v>
      </c>
      <c r="L2248" s="9">
        <v>0.26172750568886399</v>
      </c>
      <c r="N2248" s="32">
        <f>IF('System Design'!$F$8=1,'Hourly Demand and Generation'!G2248*'System Design'!$F$21,IF('System Design'!$F$8=2,'Hourly Demand and Generation'!H2248*'System Design'!$F$21,IF('System Design'!$F$8=3,'Hourly Demand and Generation'!I2248*'System Design'!$F$21)))</f>
        <v>400</v>
      </c>
      <c r="O2248" s="32">
        <f>IF('System Design'!$F$8=1,'Hourly Demand and Generation'!J2248*'System Design'!$F$22,IF('System Design'!$F$8=2,'Hourly Demand and Generation'!K2248*'System Design'!$F$22,IF('System Design'!$F$8=3,'Hourly Demand and Generation'!L2248*'System Design'!$F$22)))</f>
        <v>654.31876422215998</v>
      </c>
      <c r="Q2248" s="32">
        <f t="shared" si="502"/>
        <v>0</v>
      </c>
      <c r="R2248" s="32">
        <f t="shared" si="505"/>
        <v>5400</v>
      </c>
      <c r="S2248" s="32">
        <f t="shared" si="506"/>
        <v>0</v>
      </c>
      <c r="T2248" s="32">
        <f t="shared" si="507"/>
        <v>21600</v>
      </c>
      <c r="U2248" s="32">
        <f t="shared" si="508"/>
        <v>0</v>
      </c>
      <c r="V2248" s="32">
        <f t="shared" si="503"/>
        <v>777.11876422216005</v>
      </c>
      <c r="W2248" s="32">
        <f t="shared" si="509"/>
        <v>777.11876422216005</v>
      </c>
      <c r="X2248" s="32">
        <f t="shared" si="510"/>
        <v>777.11876422216005</v>
      </c>
    </row>
    <row r="2249" spans="1:24" x14ac:dyDescent="0.25">
      <c r="A2249" s="2"/>
      <c r="B2249" s="2" t="s">
        <v>5</v>
      </c>
      <c r="C2249" s="2">
        <f t="shared" si="500"/>
        <v>94</v>
      </c>
      <c r="D2249" s="2">
        <f t="shared" si="501"/>
        <v>13</v>
      </c>
      <c r="E2249" s="2">
        <f t="shared" si="504"/>
        <v>2245</v>
      </c>
      <c r="F2249" s="11">
        <v>288</v>
      </c>
      <c r="G2249" s="9">
        <v>0.66400000000000003</v>
      </c>
      <c r="H2249" s="9">
        <v>0.7</v>
      </c>
      <c r="I2249" s="9">
        <v>0.73599999999999999</v>
      </c>
      <c r="J2249" s="9">
        <v>0.27917600606812198</v>
      </c>
      <c r="K2249" s="9">
        <v>0.27917600606812198</v>
      </c>
      <c r="L2249" s="9">
        <v>0.27917600606812198</v>
      </c>
      <c r="N2249" s="32">
        <f>IF('System Design'!$F$8=1,'Hourly Demand and Generation'!G2249*'System Design'!$F$21,IF('System Design'!$F$8=2,'Hourly Demand and Generation'!H2249*'System Design'!$F$21,IF('System Design'!$F$8=3,'Hourly Demand and Generation'!I2249*'System Design'!$F$21)))</f>
        <v>368</v>
      </c>
      <c r="O2249" s="32">
        <f>IF('System Design'!$F$8=1,'Hourly Demand and Generation'!J2249*'System Design'!$F$22,IF('System Design'!$F$8=2,'Hourly Demand and Generation'!K2249*'System Design'!$F$22,IF('System Design'!$F$8=3,'Hourly Demand and Generation'!L2249*'System Design'!$F$22)))</f>
        <v>697.94001517030495</v>
      </c>
      <c r="Q2249" s="32">
        <f t="shared" si="502"/>
        <v>0</v>
      </c>
      <c r="R2249" s="32">
        <f t="shared" si="505"/>
        <v>5400</v>
      </c>
      <c r="S2249" s="32">
        <f t="shared" si="506"/>
        <v>0</v>
      </c>
      <c r="T2249" s="32">
        <f t="shared" si="507"/>
        <v>21600</v>
      </c>
      <c r="U2249" s="32">
        <f t="shared" si="508"/>
        <v>0</v>
      </c>
      <c r="V2249" s="32">
        <f t="shared" si="503"/>
        <v>777.94001517030483</v>
      </c>
      <c r="W2249" s="32">
        <f t="shared" si="509"/>
        <v>777.94001517030483</v>
      </c>
      <c r="X2249" s="32">
        <f t="shared" si="510"/>
        <v>777.94001517030483</v>
      </c>
    </row>
    <row r="2250" spans="1:24" x14ac:dyDescent="0.25">
      <c r="A2250" s="2"/>
      <c r="B2250" s="2" t="s">
        <v>5</v>
      </c>
      <c r="C2250" s="2">
        <f t="shared" si="500"/>
        <v>94</v>
      </c>
      <c r="D2250" s="2">
        <f t="shared" si="501"/>
        <v>14</v>
      </c>
      <c r="E2250" s="2">
        <f t="shared" si="504"/>
        <v>2246</v>
      </c>
      <c r="F2250" s="11">
        <v>288</v>
      </c>
      <c r="G2250" s="9">
        <v>0.53600000000000003</v>
      </c>
      <c r="H2250" s="9">
        <v>0.56799999999999995</v>
      </c>
      <c r="I2250" s="9">
        <v>0.6</v>
      </c>
      <c r="J2250" s="9">
        <v>0.29662450644737898</v>
      </c>
      <c r="K2250" s="9">
        <v>0.29662450644737898</v>
      </c>
      <c r="L2250" s="9">
        <v>0.29662450644737898</v>
      </c>
      <c r="N2250" s="32">
        <f>IF('System Design'!$F$8=1,'Hourly Demand and Generation'!G2250*'System Design'!$F$21,IF('System Design'!$F$8=2,'Hourly Demand and Generation'!H2250*'System Design'!$F$21,IF('System Design'!$F$8=3,'Hourly Demand and Generation'!I2250*'System Design'!$F$21)))</f>
        <v>300</v>
      </c>
      <c r="O2250" s="32">
        <f>IF('System Design'!$F$8=1,'Hourly Demand and Generation'!J2250*'System Design'!$F$22,IF('System Design'!$F$8=2,'Hourly Demand and Generation'!K2250*'System Design'!$F$22,IF('System Design'!$F$8=3,'Hourly Demand and Generation'!L2250*'System Design'!$F$22)))</f>
        <v>741.56126611844741</v>
      </c>
      <c r="Q2250" s="32">
        <f t="shared" si="502"/>
        <v>0</v>
      </c>
      <c r="R2250" s="32">
        <f t="shared" si="505"/>
        <v>5400</v>
      </c>
      <c r="S2250" s="32">
        <f t="shared" si="506"/>
        <v>0</v>
      </c>
      <c r="T2250" s="32">
        <f t="shared" si="507"/>
        <v>21600</v>
      </c>
      <c r="U2250" s="32">
        <f t="shared" si="508"/>
        <v>0</v>
      </c>
      <c r="V2250" s="32">
        <f t="shared" si="503"/>
        <v>753.56126611844729</v>
      </c>
      <c r="W2250" s="32">
        <f t="shared" si="509"/>
        <v>753.56126611844729</v>
      </c>
      <c r="X2250" s="32">
        <f t="shared" si="510"/>
        <v>753.56126611844729</v>
      </c>
    </row>
    <row r="2251" spans="1:24" x14ac:dyDescent="0.25">
      <c r="A2251" s="2"/>
      <c r="B2251" s="2" t="s">
        <v>5</v>
      </c>
      <c r="C2251" s="2">
        <f t="shared" si="500"/>
        <v>94</v>
      </c>
      <c r="D2251" s="2">
        <f t="shared" si="501"/>
        <v>15</v>
      </c>
      <c r="E2251" s="2">
        <f t="shared" si="504"/>
        <v>2247</v>
      </c>
      <c r="F2251" s="11">
        <v>306</v>
      </c>
      <c r="G2251" s="9">
        <v>0.4</v>
      </c>
      <c r="H2251" s="9">
        <v>0.432</v>
      </c>
      <c r="I2251" s="9">
        <v>0.46400000000000002</v>
      </c>
      <c r="J2251" s="9">
        <v>0.31407300682663702</v>
      </c>
      <c r="K2251" s="9">
        <v>0.31407300682663702</v>
      </c>
      <c r="L2251" s="9">
        <v>0.31407300682663702</v>
      </c>
      <c r="N2251" s="32">
        <f>IF('System Design'!$F$8=1,'Hourly Demand and Generation'!G2251*'System Design'!$F$21,IF('System Design'!$F$8=2,'Hourly Demand and Generation'!H2251*'System Design'!$F$21,IF('System Design'!$F$8=3,'Hourly Demand and Generation'!I2251*'System Design'!$F$21)))</f>
        <v>232</v>
      </c>
      <c r="O2251" s="32">
        <f>IF('System Design'!$F$8=1,'Hourly Demand and Generation'!J2251*'System Design'!$F$22,IF('System Design'!$F$8=2,'Hourly Demand and Generation'!K2251*'System Design'!$F$22,IF('System Design'!$F$8=3,'Hourly Demand and Generation'!L2251*'System Design'!$F$22)))</f>
        <v>785.1825170665926</v>
      </c>
      <c r="Q2251" s="32">
        <f t="shared" si="502"/>
        <v>0</v>
      </c>
      <c r="R2251" s="32">
        <f t="shared" si="505"/>
        <v>5400</v>
      </c>
      <c r="S2251" s="32">
        <f t="shared" si="506"/>
        <v>0</v>
      </c>
      <c r="T2251" s="32">
        <f t="shared" si="507"/>
        <v>21600</v>
      </c>
      <c r="U2251" s="32">
        <f t="shared" si="508"/>
        <v>0</v>
      </c>
      <c r="V2251" s="32">
        <f t="shared" si="503"/>
        <v>711.1825170665926</v>
      </c>
      <c r="W2251" s="32">
        <f t="shared" si="509"/>
        <v>711.1825170665926</v>
      </c>
      <c r="X2251" s="32">
        <f t="shared" si="510"/>
        <v>711.1825170665926</v>
      </c>
    </row>
    <row r="2252" spans="1:24" x14ac:dyDescent="0.25">
      <c r="A2252" s="2"/>
      <c r="B2252" s="2" t="s">
        <v>5</v>
      </c>
      <c r="C2252" s="2">
        <f t="shared" si="500"/>
        <v>94</v>
      </c>
      <c r="D2252" s="2">
        <f t="shared" si="501"/>
        <v>16</v>
      </c>
      <c r="E2252" s="2">
        <f t="shared" si="504"/>
        <v>2248</v>
      </c>
      <c r="F2252" s="11">
        <v>324</v>
      </c>
      <c r="G2252" s="9">
        <v>0.26400000000000001</v>
      </c>
      <c r="H2252" s="9">
        <v>0.3</v>
      </c>
      <c r="I2252" s="9">
        <v>0.33600000000000002</v>
      </c>
      <c r="J2252" s="9">
        <v>0.31407300682663702</v>
      </c>
      <c r="K2252" s="9">
        <v>0.31407300682663702</v>
      </c>
      <c r="L2252" s="9">
        <v>0.31407300682663702</v>
      </c>
      <c r="N2252" s="32">
        <f>IF('System Design'!$F$8=1,'Hourly Demand and Generation'!G2252*'System Design'!$F$21,IF('System Design'!$F$8=2,'Hourly Demand and Generation'!H2252*'System Design'!$F$21,IF('System Design'!$F$8=3,'Hourly Demand and Generation'!I2252*'System Design'!$F$21)))</f>
        <v>168</v>
      </c>
      <c r="O2252" s="32">
        <f>IF('System Design'!$F$8=1,'Hourly Demand and Generation'!J2252*'System Design'!$F$22,IF('System Design'!$F$8=2,'Hourly Demand and Generation'!K2252*'System Design'!$F$22,IF('System Design'!$F$8=3,'Hourly Demand and Generation'!L2252*'System Design'!$F$22)))</f>
        <v>785.1825170665926</v>
      </c>
      <c r="Q2252" s="32">
        <f t="shared" si="502"/>
        <v>0</v>
      </c>
      <c r="R2252" s="32">
        <f t="shared" si="505"/>
        <v>5400</v>
      </c>
      <c r="S2252" s="32">
        <f t="shared" si="506"/>
        <v>0</v>
      </c>
      <c r="T2252" s="32">
        <f t="shared" si="507"/>
        <v>21600</v>
      </c>
      <c r="U2252" s="32">
        <f t="shared" si="508"/>
        <v>0</v>
      </c>
      <c r="V2252" s="32">
        <f t="shared" si="503"/>
        <v>629.1825170665926</v>
      </c>
      <c r="W2252" s="32">
        <f t="shared" si="509"/>
        <v>629.1825170665926</v>
      </c>
      <c r="X2252" s="32">
        <f t="shared" si="510"/>
        <v>629.1825170665926</v>
      </c>
    </row>
    <row r="2253" spans="1:24" x14ac:dyDescent="0.25">
      <c r="A2253" s="2"/>
      <c r="B2253" s="2" t="s">
        <v>5</v>
      </c>
      <c r="C2253" s="2">
        <f t="shared" si="500"/>
        <v>94</v>
      </c>
      <c r="D2253" s="2">
        <f t="shared" si="501"/>
        <v>17</v>
      </c>
      <c r="E2253" s="2">
        <f t="shared" si="504"/>
        <v>2249</v>
      </c>
      <c r="F2253" s="11">
        <v>342</v>
      </c>
      <c r="G2253" s="9">
        <v>0.13600000000000001</v>
      </c>
      <c r="H2253" s="9">
        <v>0.16800000000000001</v>
      </c>
      <c r="I2253" s="9">
        <v>0.2</v>
      </c>
      <c r="J2253" s="9">
        <v>0.34897000758515201</v>
      </c>
      <c r="K2253" s="9">
        <v>0.34897000758515201</v>
      </c>
      <c r="L2253" s="9">
        <v>0.34897000758515201</v>
      </c>
      <c r="N2253" s="32">
        <f>IF('System Design'!$F$8=1,'Hourly Demand and Generation'!G2253*'System Design'!$F$21,IF('System Design'!$F$8=2,'Hourly Demand and Generation'!H2253*'System Design'!$F$21,IF('System Design'!$F$8=3,'Hourly Demand and Generation'!I2253*'System Design'!$F$21)))</f>
        <v>100</v>
      </c>
      <c r="O2253" s="32">
        <f>IF('System Design'!$F$8=1,'Hourly Demand and Generation'!J2253*'System Design'!$F$22,IF('System Design'!$F$8=2,'Hourly Demand and Generation'!K2253*'System Design'!$F$22,IF('System Design'!$F$8=3,'Hourly Demand and Generation'!L2253*'System Design'!$F$22)))</f>
        <v>872.42501896288002</v>
      </c>
      <c r="Q2253" s="32">
        <f t="shared" si="502"/>
        <v>0</v>
      </c>
      <c r="R2253" s="32">
        <f t="shared" si="505"/>
        <v>5400</v>
      </c>
      <c r="S2253" s="32">
        <f t="shared" si="506"/>
        <v>0</v>
      </c>
      <c r="T2253" s="32">
        <f t="shared" si="507"/>
        <v>21600</v>
      </c>
      <c r="U2253" s="32">
        <f t="shared" si="508"/>
        <v>0</v>
      </c>
      <c r="V2253" s="32">
        <f t="shared" si="503"/>
        <v>630.42501896288002</v>
      </c>
      <c r="W2253" s="32">
        <f t="shared" si="509"/>
        <v>630.42501896288002</v>
      </c>
      <c r="X2253" s="32">
        <f t="shared" si="510"/>
        <v>630.42501896288002</v>
      </c>
    </row>
    <row r="2254" spans="1:24" x14ac:dyDescent="0.25">
      <c r="A2254" s="2"/>
      <c r="B2254" s="2" t="s">
        <v>5</v>
      </c>
      <c r="C2254" s="2">
        <f t="shared" si="500"/>
        <v>94</v>
      </c>
      <c r="D2254" s="2">
        <f t="shared" si="501"/>
        <v>18</v>
      </c>
      <c r="E2254" s="2">
        <f t="shared" si="504"/>
        <v>2250</v>
      </c>
      <c r="F2254" s="11">
        <v>360</v>
      </c>
      <c r="G2254" s="9">
        <v>6.4000000000000001E-2</v>
      </c>
      <c r="H2254" s="9">
        <v>0.1</v>
      </c>
      <c r="I2254" s="9">
        <v>0.13600000000000001</v>
      </c>
      <c r="J2254" s="9">
        <v>0.33152150720589402</v>
      </c>
      <c r="K2254" s="9">
        <v>0.33152150720589402</v>
      </c>
      <c r="L2254" s="9">
        <v>0.33152150720589402</v>
      </c>
      <c r="N2254" s="32">
        <f>IF('System Design'!$F$8=1,'Hourly Demand and Generation'!G2254*'System Design'!$F$21,IF('System Design'!$F$8=2,'Hourly Demand and Generation'!H2254*'System Design'!$F$21,IF('System Design'!$F$8=3,'Hourly Demand and Generation'!I2254*'System Design'!$F$21)))</f>
        <v>68</v>
      </c>
      <c r="O2254" s="32">
        <f>IF('System Design'!$F$8=1,'Hourly Demand and Generation'!J2254*'System Design'!$F$22,IF('System Design'!$F$8=2,'Hourly Demand and Generation'!K2254*'System Design'!$F$22,IF('System Design'!$F$8=3,'Hourly Demand and Generation'!L2254*'System Design'!$F$22)))</f>
        <v>828.80376801473506</v>
      </c>
      <c r="Q2254" s="32">
        <f t="shared" si="502"/>
        <v>0</v>
      </c>
      <c r="R2254" s="32">
        <f t="shared" si="505"/>
        <v>5400</v>
      </c>
      <c r="S2254" s="32">
        <f t="shared" si="506"/>
        <v>0</v>
      </c>
      <c r="T2254" s="32">
        <f t="shared" si="507"/>
        <v>21600</v>
      </c>
      <c r="U2254" s="32">
        <f t="shared" si="508"/>
        <v>0</v>
      </c>
      <c r="V2254" s="32">
        <f t="shared" si="503"/>
        <v>536.80376801473506</v>
      </c>
      <c r="W2254" s="32">
        <f t="shared" si="509"/>
        <v>536.80376801473506</v>
      </c>
      <c r="X2254" s="32">
        <f t="shared" si="510"/>
        <v>536.80376801473506</v>
      </c>
    </row>
    <row r="2255" spans="1:24" x14ac:dyDescent="0.25">
      <c r="A2255" s="2"/>
      <c r="B2255" s="2" t="s">
        <v>5</v>
      </c>
      <c r="C2255" s="2">
        <f t="shared" si="500"/>
        <v>94</v>
      </c>
      <c r="D2255" s="2">
        <f t="shared" si="501"/>
        <v>19</v>
      </c>
      <c r="E2255" s="2">
        <f t="shared" si="504"/>
        <v>2251</v>
      </c>
      <c r="F2255" s="11">
        <v>349.2</v>
      </c>
      <c r="G2255" s="9">
        <v>0</v>
      </c>
      <c r="H2255" s="9">
        <v>3.2000000000000001E-2</v>
      </c>
      <c r="I2255" s="9">
        <v>6.4000000000000001E-2</v>
      </c>
      <c r="J2255" s="9">
        <v>0.31407300682663702</v>
      </c>
      <c r="K2255" s="9">
        <v>0.31407300682663702</v>
      </c>
      <c r="L2255" s="9">
        <v>0.31407300682663702</v>
      </c>
      <c r="N2255" s="32">
        <f>IF('System Design'!$F$8=1,'Hourly Demand and Generation'!G2255*'System Design'!$F$21,IF('System Design'!$F$8=2,'Hourly Demand and Generation'!H2255*'System Design'!$F$21,IF('System Design'!$F$8=3,'Hourly Demand and Generation'!I2255*'System Design'!$F$21)))</f>
        <v>32</v>
      </c>
      <c r="O2255" s="32">
        <f>IF('System Design'!$F$8=1,'Hourly Demand and Generation'!J2255*'System Design'!$F$22,IF('System Design'!$F$8=2,'Hourly Demand and Generation'!K2255*'System Design'!$F$22,IF('System Design'!$F$8=3,'Hourly Demand and Generation'!L2255*'System Design'!$F$22)))</f>
        <v>785.1825170665926</v>
      </c>
      <c r="Q2255" s="32">
        <f t="shared" si="502"/>
        <v>0</v>
      </c>
      <c r="R2255" s="32">
        <f t="shared" si="505"/>
        <v>5400</v>
      </c>
      <c r="S2255" s="32">
        <f t="shared" si="506"/>
        <v>0</v>
      </c>
      <c r="T2255" s="32">
        <f t="shared" si="507"/>
        <v>21600</v>
      </c>
      <c r="U2255" s="32">
        <f t="shared" si="508"/>
        <v>0</v>
      </c>
      <c r="V2255" s="32">
        <f t="shared" si="503"/>
        <v>467.98251706659261</v>
      </c>
      <c r="W2255" s="32">
        <f t="shared" si="509"/>
        <v>467.98251706659261</v>
      </c>
      <c r="X2255" s="32">
        <f t="shared" si="510"/>
        <v>467.98251706659261</v>
      </c>
    </row>
    <row r="2256" spans="1:24" x14ac:dyDescent="0.25">
      <c r="A2256" s="2"/>
      <c r="B2256" s="2" t="s">
        <v>5</v>
      </c>
      <c r="C2256" s="2">
        <f t="shared" si="500"/>
        <v>94</v>
      </c>
      <c r="D2256" s="2">
        <f t="shared" si="501"/>
        <v>20</v>
      </c>
      <c r="E2256" s="2">
        <f t="shared" si="504"/>
        <v>2252</v>
      </c>
      <c r="F2256" s="11">
        <v>342</v>
      </c>
      <c r="G2256" s="9">
        <v>0</v>
      </c>
      <c r="H2256" s="9">
        <v>0</v>
      </c>
      <c r="I2256" s="9">
        <v>0</v>
      </c>
      <c r="J2256" s="9">
        <v>0.31407300682663702</v>
      </c>
      <c r="K2256" s="9">
        <v>0.31407300682663702</v>
      </c>
      <c r="L2256" s="9">
        <v>0.31407300682663702</v>
      </c>
      <c r="N2256" s="32">
        <f>IF('System Design'!$F$8=1,'Hourly Demand and Generation'!G2256*'System Design'!$F$21,IF('System Design'!$F$8=2,'Hourly Demand and Generation'!H2256*'System Design'!$F$21,IF('System Design'!$F$8=3,'Hourly Demand and Generation'!I2256*'System Design'!$F$21)))</f>
        <v>0</v>
      </c>
      <c r="O2256" s="32">
        <f>IF('System Design'!$F$8=1,'Hourly Demand and Generation'!J2256*'System Design'!$F$22,IF('System Design'!$F$8=2,'Hourly Demand and Generation'!K2256*'System Design'!$F$22,IF('System Design'!$F$8=3,'Hourly Demand and Generation'!L2256*'System Design'!$F$22)))</f>
        <v>785.1825170665926</v>
      </c>
      <c r="Q2256" s="32">
        <f t="shared" si="502"/>
        <v>0</v>
      </c>
      <c r="R2256" s="32">
        <f t="shared" si="505"/>
        <v>5400</v>
      </c>
      <c r="S2256" s="32">
        <f t="shared" si="506"/>
        <v>0</v>
      </c>
      <c r="T2256" s="32">
        <f t="shared" si="507"/>
        <v>21600</v>
      </c>
      <c r="U2256" s="32">
        <f t="shared" si="508"/>
        <v>0</v>
      </c>
      <c r="V2256" s="32">
        <f t="shared" si="503"/>
        <v>443.1825170665926</v>
      </c>
      <c r="W2256" s="32">
        <f t="shared" si="509"/>
        <v>443.1825170665926</v>
      </c>
      <c r="X2256" s="32">
        <f t="shared" si="510"/>
        <v>443.1825170665926</v>
      </c>
    </row>
    <row r="2257" spans="1:24" x14ac:dyDescent="0.25">
      <c r="A2257" s="2"/>
      <c r="B2257" s="2" t="s">
        <v>5</v>
      </c>
      <c r="C2257" s="2">
        <f t="shared" si="500"/>
        <v>94</v>
      </c>
      <c r="D2257" s="2">
        <f t="shared" si="501"/>
        <v>21</v>
      </c>
      <c r="E2257" s="2">
        <f t="shared" si="504"/>
        <v>2253</v>
      </c>
      <c r="F2257" s="11">
        <v>324</v>
      </c>
      <c r="G2257" s="9">
        <v>0</v>
      </c>
      <c r="H2257" s="9">
        <v>0</v>
      </c>
      <c r="I2257" s="9">
        <v>0</v>
      </c>
      <c r="J2257" s="9">
        <v>0.31407300682663702</v>
      </c>
      <c r="K2257" s="9">
        <v>0.31407300682663702</v>
      </c>
      <c r="L2257" s="9">
        <v>0.31407300682663702</v>
      </c>
      <c r="N2257" s="32">
        <f>IF('System Design'!$F$8=1,'Hourly Demand and Generation'!G2257*'System Design'!$F$21,IF('System Design'!$F$8=2,'Hourly Demand and Generation'!H2257*'System Design'!$F$21,IF('System Design'!$F$8=3,'Hourly Demand and Generation'!I2257*'System Design'!$F$21)))</f>
        <v>0</v>
      </c>
      <c r="O2257" s="32">
        <f>IF('System Design'!$F$8=1,'Hourly Demand and Generation'!J2257*'System Design'!$F$22,IF('System Design'!$F$8=2,'Hourly Demand and Generation'!K2257*'System Design'!$F$22,IF('System Design'!$F$8=3,'Hourly Demand and Generation'!L2257*'System Design'!$F$22)))</f>
        <v>785.1825170665926</v>
      </c>
      <c r="Q2257" s="32">
        <f t="shared" si="502"/>
        <v>0</v>
      </c>
      <c r="R2257" s="32">
        <f t="shared" si="505"/>
        <v>5400</v>
      </c>
      <c r="S2257" s="32">
        <f t="shared" si="506"/>
        <v>0</v>
      </c>
      <c r="T2257" s="32">
        <f t="shared" si="507"/>
        <v>21600</v>
      </c>
      <c r="U2257" s="32">
        <f t="shared" si="508"/>
        <v>0</v>
      </c>
      <c r="V2257" s="32">
        <f t="shared" si="503"/>
        <v>461.1825170665926</v>
      </c>
      <c r="W2257" s="32">
        <f t="shared" si="509"/>
        <v>461.1825170665926</v>
      </c>
      <c r="X2257" s="32">
        <f t="shared" si="510"/>
        <v>461.1825170665926</v>
      </c>
    </row>
    <row r="2258" spans="1:24" x14ac:dyDescent="0.25">
      <c r="A2258" s="2"/>
      <c r="B2258" s="2" t="s">
        <v>5</v>
      </c>
      <c r="C2258" s="2">
        <f t="shared" si="500"/>
        <v>94</v>
      </c>
      <c r="D2258" s="2">
        <f t="shared" si="501"/>
        <v>22</v>
      </c>
      <c r="E2258" s="2">
        <f t="shared" si="504"/>
        <v>2254</v>
      </c>
      <c r="F2258" s="11">
        <v>306</v>
      </c>
      <c r="G2258" s="9">
        <v>0</v>
      </c>
      <c r="H2258" s="9">
        <v>0</v>
      </c>
      <c r="I2258" s="9">
        <v>0</v>
      </c>
      <c r="J2258" s="9">
        <v>0.33152150720589402</v>
      </c>
      <c r="K2258" s="9">
        <v>0.33152150720589402</v>
      </c>
      <c r="L2258" s="9">
        <v>0.33152150720589402</v>
      </c>
      <c r="N2258" s="32">
        <f>IF('System Design'!$F$8=1,'Hourly Demand and Generation'!G2258*'System Design'!$F$21,IF('System Design'!$F$8=2,'Hourly Demand and Generation'!H2258*'System Design'!$F$21,IF('System Design'!$F$8=3,'Hourly Demand and Generation'!I2258*'System Design'!$F$21)))</f>
        <v>0</v>
      </c>
      <c r="O2258" s="32">
        <f>IF('System Design'!$F$8=1,'Hourly Demand and Generation'!J2258*'System Design'!$F$22,IF('System Design'!$F$8=2,'Hourly Demand and Generation'!K2258*'System Design'!$F$22,IF('System Design'!$F$8=3,'Hourly Demand and Generation'!L2258*'System Design'!$F$22)))</f>
        <v>828.80376801473506</v>
      </c>
      <c r="Q2258" s="32">
        <f t="shared" si="502"/>
        <v>0</v>
      </c>
      <c r="R2258" s="32">
        <f t="shared" si="505"/>
        <v>5400</v>
      </c>
      <c r="S2258" s="32">
        <f t="shared" si="506"/>
        <v>0</v>
      </c>
      <c r="T2258" s="32">
        <f t="shared" si="507"/>
        <v>21600</v>
      </c>
      <c r="U2258" s="32">
        <f t="shared" si="508"/>
        <v>0</v>
      </c>
      <c r="V2258" s="32">
        <f t="shared" si="503"/>
        <v>522.80376801473506</v>
      </c>
      <c r="W2258" s="32">
        <f t="shared" si="509"/>
        <v>522.80376801473506</v>
      </c>
      <c r="X2258" s="32">
        <f t="shared" si="510"/>
        <v>522.80376801473506</v>
      </c>
    </row>
    <row r="2259" spans="1:24" x14ac:dyDescent="0.25">
      <c r="A2259" s="2"/>
      <c r="B2259" s="2" t="s">
        <v>5</v>
      </c>
      <c r="C2259" s="2">
        <f t="shared" si="500"/>
        <v>94</v>
      </c>
      <c r="D2259" s="2">
        <f t="shared" si="501"/>
        <v>23</v>
      </c>
      <c r="E2259" s="2">
        <f t="shared" si="504"/>
        <v>2255</v>
      </c>
      <c r="F2259" s="11">
        <v>288</v>
      </c>
      <c r="G2259" s="9">
        <v>0</v>
      </c>
      <c r="H2259" s="9">
        <v>0</v>
      </c>
      <c r="I2259" s="9">
        <v>0</v>
      </c>
      <c r="J2259" s="9">
        <v>0.27917600606812198</v>
      </c>
      <c r="K2259" s="9">
        <v>0.27917600606812198</v>
      </c>
      <c r="L2259" s="9">
        <v>0.27917600606812198</v>
      </c>
      <c r="N2259" s="32">
        <f>IF('System Design'!$F$8=1,'Hourly Demand and Generation'!G2259*'System Design'!$F$21,IF('System Design'!$F$8=2,'Hourly Demand and Generation'!H2259*'System Design'!$F$21,IF('System Design'!$F$8=3,'Hourly Demand and Generation'!I2259*'System Design'!$F$21)))</f>
        <v>0</v>
      </c>
      <c r="O2259" s="32">
        <f>IF('System Design'!$F$8=1,'Hourly Demand and Generation'!J2259*'System Design'!$F$22,IF('System Design'!$F$8=2,'Hourly Demand and Generation'!K2259*'System Design'!$F$22,IF('System Design'!$F$8=3,'Hourly Demand and Generation'!L2259*'System Design'!$F$22)))</f>
        <v>697.94001517030495</v>
      </c>
      <c r="Q2259" s="32">
        <f t="shared" si="502"/>
        <v>0</v>
      </c>
      <c r="R2259" s="32">
        <f t="shared" si="505"/>
        <v>5400</v>
      </c>
      <c r="S2259" s="32">
        <f t="shared" si="506"/>
        <v>0</v>
      </c>
      <c r="T2259" s="32">
        <f t="shared" si="507"/>
        <v>21600</v>
      </c>
      <c r="U2259" s="32">
        <f t="shared" si="508"/>
        <v>0</v>
      </c>
      <c r="V2259" s="32">
        <f t="shared" si="503"/>
        <v>409.94001517030495</v>
      </c>
      <c r="W2259" s="32">
        <f t="shared" si="509"/>
        <v>409.94001517030495</v>
      </c>
      <c r="X2259" s="32">
        <f t="shared" si="510"/>
        <v>409.94001517030495</v>
      </c>
    </row>
    <row r="2260" spans="1:24" x14ac:dyDescent="0.25">
      <c r="A2260" s="2"/>
      <c r="B2260" s="2" t="s">
        <v>5</v>
      </c>
      <c r="C2260" s="2">
        <f t="shared" si="500"/>
        <v>94</v>
      </c>
      <c r="D2260" s="2">
        <f t="shared" si="501"/>
        <v>24</v>
      </c>
      <c r="E2260" s="2">
        <f t="shared" si="504"/>
        <v>2256</v>
      </c>
      <c r="F2260" s="11">
        <v>252</v>
      </c>
      <c r="G2260" s="9">
        <v>0</v>
      </c>
      <c r="H2260" s="9">
        <v>0</v>
      </c>
      <c r="I2260" s="9">
        <v>0</v>
      </c>
      <c r="J2260" s="9">
        <v>0.27917600606812198</v>
      </c>
      <c r="K2260" s="9">
        <v>0.27917600606812198</v>
      </c>
      <c r="L2260" s="9">
        <v>0.27917600606812198</v>
      </c>
      <c r="N2260" s="32">
        <f>IF('System Design'!$F$8=1,'Hourly Demand and Generation'!G2260*'System Design'!$F$21,IF('System Design'!$F$8=2,'Hourly Demand and Generation'!H2260*'System Design'!$F$21,IF('System Design'!$F$8=3,'Hourly Demand and Generation'!I2260*'System Design'!$F$21)))</f>
        <v>0</v>
      </c>
      <c r="O2260" s="32">
        <f>IF('System Design'!$F$8=1,'Hourly Demand and Generation'!J2260*'System Design'!$F$22,IF('System Design'!$F$8=2,'Hourly Demand and Generation'!K2260*'System Design'!$F$22,IF('System Design'!$F$8=3,'Hourly Demand and Generation'!L2260*'System Design'!$F$22)))</f>
        <v>697.94001517030495</v>
      </c>
      <c r="Q2260" s="32">
        <f t="shared" si="502"/>
        <v>0</v>
      </c>
      <c r="R2260" s="32">
        <f t="shared" si="505"/>
        <v>5400</v>
      </c>
      <c r="S2260" s="32">
        <f t="shared" si="506"/>
        <v>0</v>
      </c>
      <c r="T2260" s="32">
        <f t="shared" si="507"/>
        <v>21600</v>
      </c>
      <c r="U2260" s="32">
        <f t="shared" si="508"/>
        <v>0</v>
      </c>
      <c r="V2260" s="32">
        <f t="shared" si="503"/>
        <v>445.94001517030495</v>
      </c>
      <c r="W2260" s="32">
        <f t="shared" si="509"/>
        <v>445.94001517030495</v>
      </c>
      <c r="X2260" s="32">
        <f t="shared" si="510"/>
        <v>445.94001517030495</v>
      </c>
    </row>
    <row r="2261" spans="1:24" x14ac:dyDescent="0.25">
      <c r="A2261" s="2"/>
      <c r="B2261" s="2" t="s">
        <v>5</v>
      </c>
      <c r="C2261" s="2">
        <f>C2260+1</f>
        <v>95</v>
      </c>
      <c r="D2261" s="2">
        <v>1</v>
      </c>
      <c r="E2261" s="2">
        <f t="shared" si="504"/>
        <v>2257</v>
      </c>
      <c r="F2261" s="11">
        <v>216</v>
      </c>
      <c r="G2261" s="9">
        <v>0</v>
      </c>
      <c r="H2261" s="9">
        <v>0</v>
      </c>
      <c r="I2261" s="9">
        <v>0</v>
      </c>
      <c r="J2261" s="9">
        <v>0.12847538113250601</v>
      </c>
      <c r="K2261" s="9">
        <v>0.4</v>
      </c>
      <c r="L2261" s="9">
        <v>0.4</v>
      </c>
      <c r="N2261" s="32">
        <f>IF('System Design'!$F$8=1,'Hourly Demand and Generation'!G2261*'System Design'!$F$21,IF('System Design'!$F$8=2,'Hourly Demand and Generation'!H2261*'System Design'!$F$21,IF('System Design'!$F$8=3,'Hourly Demand and Generation'!I2261*'System Design'!$F$21)))</f>
        <v>0</v>
      </c>
      <c r="O2261" s="32">
        <f>IF('System Design'!$F$8=1,'Hourly Demand and Generation'!J2261*'System Design'!$F$22,IF('System Design'!$F$8=2,'Hourly Demand and Generation'!K2261*'System Design'!$F$22,IF('System Design'!$F$8=3,'Hourly Demand and Generation'!L2261*'System Design'!$F$22)))</f>
        <v>1000</v>
      </c>
      <c r="Q2261" s="32">
        <f t="shared" si="502"/>
        <v>0</v>
      </c>
      <c r="R2261" s="32">
        <f t="shared" si="505"/>
        <v>5400</v>
      </c>
      <c r="S2261" s="32">
        <f t="shared" si="506"/>
        <v>0</v>
      </c>
      <c r="T2261" s="32">
        <f t="shared" si="507"/>
        <v>21600</v>
      </c>
      <c r="U2261" s="32">
        <f t="shared" si="508"/>
        <v>0</v>
      </c>
      <c r="V2261" s="32">
        <f t="shared" si="503"/>
        <v>784</v>
      </c>
      <c r="W2261" s="32">
        <f t="shared" si="509"/>
        <v>784</v>
      </c>
      <c r="X2261" s="32">
        <f t="shared" si="510"/>
        <v>784</v>
      </c>
    </row>
    <row r="2262" spans="1:24" x14ac:dyDescent="0.25">
      <c r="A2262" s="2"/>
      <c r="B2262" s="2" t="s">
        <v>5</v>
      </c>
      <c r="C2262" s="2">
        <f>C2261</f>
        <v>95</v>
      </c>
      <c r="D2262" s="2">
        <f>D2261+1</f>
        <v>2</v>
      </c>
      <c r="E2262" s="2">
        <f t="shared" si="504"/>
        <v>2258</v>
      </c>
      <c r="F2262" s="11">
        <v>198</v>
      </c>
      <c r="G2262" s="9">
        <v>0</v>
      </c>
      <c r="H2262" s="9">
        <v>0</v>
      </c>
      <c r="I2262" s="9">
        <v>0</v>
      </c>
      <c r="J2262" s="9">
        <v>0.11562784301925499</v>
      </c>
      <c r="K2262" s="9">
        <v>0.36</v>
      </c>
      <c r="L2262" s="9">
        <v>0.36</v>
      </c>
      <c r="N2262" s="32">
        <f>IF('System Design'!$F$8=1,'Hourly Demand and Generation'!G2262*'System Design'!$F$21,IF('System Design'!$F$8=2,'Hourly Demand and Generation'!H2262*'System Design'!$F$21,IF('System Design'!$F$8=3,'Hourly Demand and Generation'!I2262*'System Design'!$F$21)))</f>
        <v>0</v>
      </c>
      <c r="O2262" s="32">
        <f>IF('System Design'!$F$8=1,'Hourly Demand and Generation'!J2262*'System Design'!$F$22,IF('System Design'!$F$8=2,'Hourly Demand and Generation'!K2262*'System Design'!$F$22,IF('System Design'!$F$8=3,'Hourly Demand and Generation'!L2262*'System Design'!$F$22)))</f>
        <v>900</v>
      </c>
      <c r="Q2262" s="32">
        <f t="shared" si="502"/>
        <v>0</v>
      </c>
      <c r="R2262" s="32">
        <f t="shared" si="505"/>
        <v>5400</v>
      </c>
      <c r="S2262" s="32">
        <f t="shared" si="506"/>
        <v>0</v>
      </c>
      <c r="T2262" s="32">
        <f t="shared" si="507"/>
        <v>21600</v>
      </c>
      <c r="U2262" s="32">
        <f t="shared" si="508"/>
        <v>0</v>
      </c>
      <c r="V2262" s="32">
        <f t="shared" si="503"/>
        <v>702</v>
      </c>
      <c r="W2262" s="32">
        <f t="shared" si="509"/>
        <v>702</v>
      </c>
      <c r="X2262" s="32">
        <f t="shared" si="510"/>
        <v>702</v>
      </c>
    </row>
    <row r="2263" spans="1:24" x14ac:dyDescent="0.25">
      <c r="A2263" s="2"/>
      <c r="B2263" s="2" t="s">
        <v>5</v>
      </c>
      <c r="C2263" s="2">
        <f t="shared" ref="C2263:C2284" si="511">C2262</f>
        <v>95</v>
      </c>
      <c r="D2263" s="2">
        <f t="shared" ref="D2263:D2284" si="512">D2262+1</f>
        <v>3</v>
      </c>
      <c r="E2263" s="2">
        <f t="shared" si="504"/>
        <v>2259</v>
      </c>
      <c r="F2263" s="11">
        <v>180</v>
      </c>
      <c r="G2263" s="9">
        <v>0</v>
      </c>
      <c r="H2263" s="9">
        <v>0</v>
      </c>
      <c r="I2263" s="9">
        <v>0</v>
      </c>
      <c r="J2263" s="9">
        <v>0.11562784301925499</v>
      </c>
      <c r="K2263" s="9">
        <v>0.36</v>
      </c>
      <c r="L2263" s="9">
        <v>0.36</v>
      </c>
      <c r="N2263" s="32">
        <f>IF('System Design'!$F$8=1,'Hourly Demand and Generation'!G2263*'System Design'!$F$21,IF('System Design'!$F$8=2,'Hourly Demand and Generation'!H2263*'System Design'!$F$21,IF('System Design'!$F$8=3,'Hourly Demand and Generation'!I2263*'System Design'!$F$21)))</f>
        <v>0</v>
      </c>
      <c r="O2263" s="32">
        <f>IF('System Design'!$F$8=1,'Hourly Demand and Generation'!J2263*'System Design'!$F$22,IF('System Design'!$F$8=2,'Hourly Demand and Generation'!K2263*'System Design'!$F$22,IF('System Design'!$F$8=3,'Hourly Demand and Generation'!L2263*'System Design'!$F$22)))</f>
        <v>900</v>
      </c>
      <c r="Q2263" s="32">
        <f t="shared" si="502"/>
        <v>0</v>
      </c>
      <c r="R2263" s="32">
        <f t="shared" si="505"/>
        <v>5400</v>
      </c>
      <c r="S2263" s="32">
        <f t="shared" si="506"/>
        <v>0</v>
      </c>
      <c r="T2263" s="32">
        <f t="shared" si="507"/>
        <v>21600</v>
      </c>
      <c r="U2263" s="32">
        <f t="shared" si="508"/>
        <v>0</v>
      </c>
      <c r="V2263" s="32">
        <f t="shared" si="503"/>
        <v>720</v>
      </c>
      <c r="W2263" s="32">
        <f t="shared" si="509"/>
        <v>720</v>
      </c>
      <c r="X2263" s="32">
        <f t="shared" si="510"/>
        <v>720</v>
      </c>
    </row>
    <row r="2264" spans="1:24" x14ac:dyDescent="0.25">
      <c r="A2264" s="2"/>
      <c r="B2264" s="2" t="s">
        <v>5</v>
      </c>
      <c r="C2264" s="2">
        <f t="shared" si="511"/>
        <v>95</v>
      </c>
      <c r="D2264" s="2">
        <f t="shared" si="512"/>
        <v>4</v>
      </c>
      <c r="E2264" s="2">
        <f t="shared" si="504"/>
        <v>2260</v>
      </c>
      <c r="F2264" s="11">
        <v>216</v>
      </c>
      <c r="G2264" s="9">
        <v>0</v>
      </c>
      <c r="H2264" s="9">
        <v>0</v>
      </c>
      <c r="I2264" s="9">
        <v>0</v>
      </c>
      <c r="J2264" s="9">
        <v>0.12847538113250601</v>
      </c>
      <c r="K2264" s="9">
        <v>0.4</v>
      </c>
      <c r="L2264" s="9">
        <v>0.4</v>
      </c>
      <c r="N2264" s="32">
        <f>IF('System Design'!$F$8=1,'Hourly Demand and Generation'!G2264*'System Design'!$F$21,IF('System Design'!$F$8=2,'Hourly Demand and Generation'!H2264*'System Design'!$F$21,IF('System Design'!$F$8=3,'Hourly Demand and Generation'!I2264*'System Design'!$F$21)))</f>
        <v>0</v>
      </c>
      <c r="O2264" s="32">
        <f>IF('System Design'!$F$8=1,'Hourly Demand and Generation'!J2264*'System Design'!$F$22,IF('System Design'!$F$8=2,'Hourly Demand and Generation'!K2264*'System Design'!$F$22,IF('System Design'!$F$8=3,'Hourly Demand and Generation'!L2264*'System Design'!$F$22)))</f>
        <v>1000</v>
      </c>
      <c r="Q2264" s="32">
        <f t="shared" si="502"/>
        <v>0</v>
      </c>
      <c r="R2264" s="32">
        <f t="shared" si="505"/>
        <v>5400</v>
      </c>
      <c r="S2264" s="32">
        <f t="shared" si="506"/>
        <v>0</v>
      </c>
      <c r="T2264" s="32">
        <f t="shared" si="507"/>
        <v>21600</v>
      </c>
      <c r="U2264" s="32">
        <f t="shared" si="508"/>
        <v>0</v>
      </c>
      <c r="V2264" s="32">
        <f t="shared" si="503"/>
        <v>784</v>
      </c>
      <c r="W2264" s="32">
        <f t="shared" si="509"/>
        <v>784</v>
      </c>
      <c r="X2264" s="32">
        <f t="shared" si="510"/>
        <v>784</v>
      </c>
    </row>
    <row r="2265" spans="1:24" x14ac:dyDescent="0.25">
      <c r="A2265" s="2"/>
      <c r="B2265" s="2" t="s">
        <v>5</v>
      </c>
      <c r="C2265" s="2">
        <f t="shared" si="511"/>
        <v>95</v>
      </c>
      <c r="D2265" s="2">
        <f t="shared" si="512"/>
        <v>5</v>
      </c>
      <c r="E2265" s="2">
        <f t="shared" si="504"/>
        <v>2261</v>
      </c>
      <c r="F2265" s="11">
        <v>234</v>
      </c>
      <c r="G2265" s="9">
        <v>0</v>
      </c>
      <c r="H2265" s="9">
        <v>3.2000000000000001E-2</v>
      </c>
      <c r="I2265" s="9">
        <v>6.4000000000000001E-2</v>
      </c>
      <c r="J2265" s="9">
        <v>0.102780304906005</v>
      </c>
      <c r="K2265" s="9">
        <v>0.32</v>
      </c>
      <c r="L2265" s="9">
        <v>0.32</v>
      </c>
      <c r="N2265" s="32">
        <f>IF('System Design'!$F$8=1,'Hourly Demand and Generation'!G2265*'System Design'!$F$21,IF('System Design'!$F$8=2,'Hourly Demand and Generation'!H2265*'System Design'!$F$21,IF('System Design'!$F$8=3,'Hourly Demand and Generation'!I2265*'System Design'!$F$21)))</f>
        <v>32</v>
      </c>
      <c r="O2265" s="32">
        <f>IF('System Design'!$F$8=1,'Hourly Demand and Generation'!J2265*'System Design'!$F$22,IF('System Design'!$F$8=2,'Hourly Demand and Generation'!K2265*'System Design'!$F$22,IF('System Design'!$F$8=3,'Hourly Demand and Generation'!L2265*'System Design'!$F$22)))</f>
        <v>800</v>
      </c>
      <c r="Q2265" s="32">
        <f t="shared" si="502"/>
        <v>0</v>
      </c>
      <c r="R2265" s="32">
        <f t="shared" si="505"/>
        <v>5400</v>
      </c>
      <c r="S2265" s="32">
        <f t="shared" si="506"/>
        <v>0</v>
      </c>
      <c r="T2265" s="32">
        <f t="shared" si="507"/>
        <v>21600</v>
      </c>
      <c r="U2265" s="32">
        <f t="shared" si="508"/>
        <v>0</v>
      </c>
      <c r="V2265" s="32">
        <f t="shared" si="503"/>
        <v>598</v>
      </c>
      <c r="W2265" s="32">
        <f t="shared" si="509"/>
        <v>598</v>
      </c>
      <c r="X2265" s="32">
        <f t="shared" si="510"/>
        <v>598</v>
      </c>
    </row>
    <row r="2266" spans="1:24" x14ac:dyDescent="0.25">
      <c r="A2266" s="2"/>
      <c r="B2266" s="2" t="s">
        <v>5</v>
      </c>
      <c r="C2266" s="2">
        <f t="shared" si="511"/>
        <v>95</v>
      </c>
      <c r="D2266" s="2">
        <f t="shared" si="512"/>
        <v>6</v>
      </c>
      <c r="E2266" s="2">
        <f t="shared" si="504"/>
        <v>2262</v>
      </c>
      <c r="F2266" s="11">
        <v>252</v>
      </c>
      <c r="G2266" s="9">
        <v>6.4000000000000001E-2</v>
      </c>
      <c r="H2266" s="9">
        <v>0.1</v>
      </c>
      <c r="I2266" s="9">
        <v>0.13600000000000001</v>
      </c>
      <c r="J2266" s="9">
        <v>0.102780304906005</v>
      </c>
      <c r="K2266" s="9">
        <v>0.32</v>
      </c>
      <c r="L2266" s="9">
        <v>0.32</v>
      </c>
      <c r="N2266" s="32">
        <f>IF('System Design'!$F$8=1,'Hourly Demand and Generation'!G2266*'System Design'!$F$21,IF('System Design'!$F$8=2,'Hourly Demand and Generation'!H2266*'System Design'!$F$21,IF('System Design'!$F$8=3,'Hourly Demand and Generation'!I2266*'System Design'!$F$21)))</f>
        <v>68</v>
      </c>
      <c r="O2266" s="32">
        <f>IF('System Design'!$F$8=1,'Hourly Demand and Generation'!J2266*'System Design'!$F$22,IF('System Design'!$F$8=2,'Hourly Demand and Generation'!K2266*'System Design'!$F$22,IF('System Design'!$F$8=3,'Hourly Demand and Generation'!L2266*'System Design'!$F$22)))</f>
        <v>800</v>
      </c>
      <c r="Q2266" s="32">
        <f t="shared" si="502"/>
        <v>0</v>
      </c>
      <c r="R2266" s="32">
        <f t="shared" si="505"/>
        <v>5400</v>
      </c>
      <c r="S2266" s="32">
        <f t="shared" si="506"/>
        <v>0</v>
      </c>
      <c r="T2266" s="32">
        <f t="shared" si="507"/>
        <v>21600</v>
      </c>
      <c r="U2266" s="32">
        <f t="shared" si="508"/>
        <v>0</v>
      </c>
      <c r="V2266" s="32">
        <f t="shared" si="503"/>
        <v>616</v>
      </c>
      <c r="W2266" s="32">
        <f t="shared" si="509"/>
        <v>616</v>
      </c>
      <c r="X2266" s="32">
        <f t="shared" si="510"/>
        <v>616</v>
      </c>
    </row>
    <row r="2267" spans="1:24" x14ac:dyDescent="0.25">
      <c r="A2267" s="2"/>
      <c r="B2267" s="2" t="s">
        <v>5</v>
      </c>
      <c r="C2267" s="2">
        <f t="shared" si="511"/>
        <v>95</v>
      </c>
      <c r="D2267" s="2">
        <f t="shared" si="512"/>
        <v>7</v>
      </c>
      <c r="E2267" s="2">
        <f t="shared" si="504"/>
        <v>2263</v>
      </c>
      <c r="F2267" s="11">
        <v>270</v>
      </c>
      <c r="G2267" s="9">
        <v>0.13600000000000001</v>
      </c>
      <c r="H2267" s="9">
        <v>0.16800000000000001</v>
      </c>
      <c r="I2267" s="9">
        <v>0.2</v>
      </c>
      <c r="J2267" s="9">
        <v>0.11562784301925499</v>
      </c>
      <c r="K2267" s="9">
        <v>0.36</v>
      </c>
      <c r="L2267" s="9">
        <v>0.36</v>
      </c>
      <c r="N2267" s="32">
        <f>IF('System Design'!$F$8=1,'Hourly Demand and Generation'!G2267*'System Design'!$F$21,IF('System Design'!$F$8=2,'Hourly Demand and Generation'!H2267*'System Design'!$F$21,IF('System Design'!$F$8=3,'Hourly Demand and Generation'!I2267*'System Design'!$F$21)))</f>
        <v>100</v>
      </c>
      <c r="O2267" s="32">
        <f>IF('System Design'!$F$8=1,'Hourly Demand and Generation'!J2267*'System Design'!$F$22,IF('System Design'!$F$8=2,'Hourly Demand and Generation'!K2267*'System Design'!$F$22,IF('System Design'!$F$8=3,'Hourly Demand and Generation'!L2267*'System Design'!$F$22)))</f>
        <v>900</v>
      </c>
      <c r="Q2267" s="32">
        <f t="shared" si="502"/>
        <v>0</v>
      </c>
      <c r="R2267" s="32">
        <f t="shared" si="505"/>
        <v>5400</v>
      </c>
      <c r="S2267" s="32">
        <f t="shared" si="506"/>
        <v>0</v>
      </c>
      <c r="T2267" s="32">
        <f t="shared" si="507"/>
        <v>21600</v>
      </c>
      <c r="U2267" s="32">
        <f t="shared" si="508"/>
        <v>0</v>
      </c>
      <c r="V2267" s="32">
        <f t="shared" si="503"/>
        <v>730</v>
      </c>
      <c r="W2267" s="32">
        <f t="shared" si="509"/>
        <v>730</v>
      </c>
      <c r="X2267" s="32">
        <f t="shared" si="510"/>
        <v>730</v>
      </c>
    </row>
    <row r="2268" spans="1:24" x14ac:dyDescent="0.25">
      <c r="A2268" s="2"/>
      <c r="B2268" s="2" t="s">
        <v>5</v>
      </c>
      <c r="C2268" s="2">
        <f t="shared" si="511"/>
        <v>95</v>
      </c>
      <c r="D2268" s="2">
        <f t="shared" si="512"/>
        <v>8</v>
      </c>
      <c r="E2268" s="2">
        <f t="shared" si="504"/>
        <v>2264</v>
      </c>
      <c r="F2268" s="11">
        <v>288</v>
      </c>
      <c r="G2268" s="9">
        <v>0.26400000000000001</v>
      </c>
      <c r="H2268" s="9">
        <v>0.3</v>
      </c>
      <c r="I2268" s="9">
        <v>0.33600000000000002</v>
      </c>
      <c r="J2268" s="9">
        <v>0.11562784301925499</v>
      </c>
      <c r="K2268" s="9">
        <v>0.36</v>
      </c>
      <c r="L2268" s="9">
        <v>0.36</v>
      </c>
      <c r="N2268" s="32">
        <f>IF('System Design'!$F$8=1,'Hourly Demand and Generation'!G2268*'System Design'!$F$21,IF('System Design'!$F$8=2,'Hourly Demand and Generation'!H2268*'System Design'!$F$21,IF('System Design'!$F$8=3,'Hourly Demand and Generation'!I2268*'System Design'!$F$21)))</f>
        <v>168</v>
      </c>
      <c r="O2268" s="32">
        <f>IF('System Design'!$F$8=1,'Hourly Demand and Generation'!J2268*'System Design'!$F$22,IF('System Design'!$F$8=2,'Hourly Demand and Generation'!K2268*'System Design'!$F$22,IF('System Design'!$F$8=3,'Hourly Demand and Generation'!L2268*'System Design'!$F$22)))</f>
        <v>900</v>
      </c>
      <c r="Q2268" s="32">
        <f t="shared" si="502"/>
        <v>0</v>
      </c>
      <c r="R2268" s="32">
        <f t="shared" si="505"/>
        <v>5400</v>
      </c>
      <c r="S2268" s="32">
        <f t="shared" si="506"/>
        <v>0</v>
      </c>
      <c r="T2268" s="32">
        <f t="shared" si="507"/>
        <v>21600</v>
      </c>
      <c r="U2268" s="32">
        <f t="shared" si="508"/>
        <v>0</v>
      </c>
      <c r="V2268" s="32">
        <f t="shared" si="503"/>
        <v>780</v>
      </c>
      <c r="W2268" s="32">
        <f t="shared" si="509"/>
        <v>780</v>
      </c>
      <c r="X2268" s="32">
        <f t="shared" si="510"/>
        <v>780</v>
      </c>
    </row>
    <row r="2269" spans="1:24" x14ac:dyDescent="0.25">
      <c r="A2269" s="2"/>
      <c r="B2269" s="2" t="s">
        <v>5</v>
      </c>
      <c r="C2269" s="2">
        <f t="shared" si="511"/>
        <v>95</v>
      </c>
      <c r="D2269" s="2">
        <f t="shared" si="512"/>
        <v>9</v>
      </c>
      <c r="E2269" s="2">
        <f t="shared" si="504"/>
        <v>2265</v>
      </c>
      <c r="F2269" s="11">
        <v>288</v>
      </c>
      <c r="G2269" s="9">
        <v>0.4</v>
      </c>
      <c r="H2269" s="9">
        <v>0.432</v>
      </c>
      <c r="I2269" s="9">
        <v>0.46400000000000002</v>
      </c>
      <c r="J2269" s="9">
        <v>0.102780304906005</v>
      </c>
      <c r="K2269" s="9">
        <v>0.32</v>
      </c>
      <c r="L2269" s="9">
        <v>0.32</v>
      </c>
      <c r="N2269" s="32">
        <f>IF('System Design'!$F$8=1,'Hourly Demand and Generation'!G2269*'System Design'!$F$21,IF('System Design'!$F$8=2,'Hourly Demand and Generation'!H2269*'System Design'!$F$21,IF('System Design'!$F$8=3,'Hourly Demand and Generation'!I2269*'System Design'!$F$21)))</f>
        <v>232</v>
      </c>
      <c r="O2269" s="32">
        <f>IF('System Design'!$F$8=1,'Hourly Demand and Generation'!J2269*'System Design'!$F$22,IF('System Design'!$F$8=2,'Hourly Demand and Generation'!K2269*'System Design'!$F$22,IF('System Design'!$F$8=3,'Hourly Demand and Generation'!L2269*'System Design'!$F$22)))</f>
        <v>800</v>
      </c>
      <c r="Q2269" s="32">
        <f t="shared" si="502"/>
        <v>0</v>
      </c>
      <c r="R2269" s="32">
        <f t="shared" si="505"/>
        <v>5400</v>
      </c>
      <c r="S2269" s="32">
        <f t="shared" si="506"/>
        <v>0</v>
      </c>
      <c r="T2269" s="32">
        <f t="shared" si="507"/>
        <v>21600</v>
      </c>
      <c r="U2269" s="32">
        <f t="shared" si="508"/>
        <v>0</v>
      </c>
      <c r="V2269" s="32">
        <f t="shared" si="503"/>
        <v>744</v>
      </c>
      <c r="W2269" s="32">
        <f t="shared" si="509"/>
        <v>744</v>
      </c>
      <c r="X2269" s="32">
        <f t="shared" si="510"/>
        <v>744</v>
      </c>
    </row>
    <row r="2270" spans="1:24" x14ac:dyDescent="0.25">
      <c r="A2270" s="2"/>
      <c r="B2270" s="2" t="s">
        <v>5</v>
      </c>
      <c r="C2270" s="2">
        <f t="shared" si="511"/>
        <v>95</v>
      </c>
      <c r="D2270" s="2">
        <f t="shared" si="512"/>
        <v>10</v>
      </c>
      <c r="E2270" s="2">
        <f t="shared" si="504"/>
        <v>2266</v>
      </c>
      <c r="F2270" s="11">
        <v>280.8</v>
      </c>
      <c r="G2270" s="9">
        <v>0.53600000000000003</v>
      </c>
      <c r="H2270" s="9">
        <v>0.56799999999999995</v>
      </c>
      <c r="I2270" s="9">
        <v>0.6</v>
      </c>
      <c r="J2270" s="9">
        <v>0.11562784301925499</v>
      </c>
      <c r="K2270" s="9">
        <v>0.36</v>
      </c>
      <c r="L2270" s="9">
        <v>0.36</v>
      </c>
      <c r="N2270" s="32">
        <f>IF('System Design'!$F$8=1,'Hourly Demand and Generation'!G2270*'System Design'!$F$21,IF('System Design'!$F$8=2,'Hourly Demand and Generation'!H2270*'System Design'!$F$21,IF('System Design'!$F$8=3,'Hourly Demand and Generation'!I2270*'System Design'!$F$21)))</f>
        <v>300</v>
      </c>
      <c r="O2270" s="32">
        <f>IF('System Design'!$F$8=1,'Hourly Demand and Generation'!J2270*'System Design'!$F$22,IF('System Design'!$F$8=2,'Hourly Demand and Generation'!K2270*'System Design'!$F$22,IF('System Design'!$F$8=3,'Hourly Demand and Generation'!L2270*'System Design'!$F$22)))</f>
        <v>900</v>
      </c>
      <c r="Q2270" s="32">
        <f t="shared" si="502"/>
        <v>0</v>
      </c>
      <c r="R2270" s="32">
        <f t="shared" si="505"/>
        <v>5400</v>
      </c>
      <c r="S2270" s="32">
        <f t="shared" si="506"/>
        <v>0</v>
      </c>
      <c r="T2270" s="32">
        <f t="shared" si="507"/>
        <v>21600</v>
      </c>
      <c r="U2270" s="32">
        <f t="shared" si="508"/>
        <v>0</v>
      </c>
      <c r="V2270" s="32">
        <f t="shared" si="503"/>
        <v>919.2</v>
      </c>
      <c r="W2270" s="32">
        <f t="shared" si="509"/>
        <v>919.2</v>
      </c>
      <c r="X2270" s="32">
        <f t="shared" si="510"/>
        <v>919.2</v>
      </c>
    </row>
    <row r="2271" spans="1:24" x14ac:dyDescent="0.25">
      <c r="A2271" s="2"/>
      <c r="B2271" s="2" t="s">
        <v>5</v>
      </c>
      <c r="C2271" s="2">
        <f t="shared" si="511"/>
        <v>95</v>
      </c>
      <c r="D2271" s="2">
        <f t="shared" si="512"/>
        <v>11</v>
      </c>
      <c r="E2271" s="2">
        <f t="shared" si="504"/>
        <v>2267</v>
      </c>
      <c r="F2271" s="11">
        <v>277.2</v>
      </c>
      <c r="G2271" s="9">
        <v>0.66400000000000003</v>
      </c>
      <c r="H2271" s="9">
        <v>0.7</v>
      </c>
      <c r="I2271" s="9">
        <v>0.73599999999999999</v>
      </c>
      <c r="J2271" s="9">
        <v>0.102780304906005</v>
      </c>
      <c r="K2271" s="9">
        <v>0.32</v>
      </c>
      <c r="L2271" s="9">
        <v>0.32</v>
      </c>
      <c r="N2271" s="32">
        <f>IF('System Design'!$F$8=1,'Hourly Demand and Generation'!G2271*'System Design'!$F$21,IF('System Design'!$F$8=2,'Hourly Demand and Generation'!H2271*'System Design'!$F$21,IF('System Design'!$F$8=3,'Hourly Demand and Generation'!I2271*'System Design'!$F$21)))</f>
        <v>368</v>
      </c>
      <c r="O2271" s="32">
        <f>IF('System Design'!$F$8=1,'Hourly Demand and Generation'!J2271*'System Design'!$F$22,IF('System Design'!$F$8=2,'Hourly Demand and Generation'!K2271*'System Design'!$F$22,IF('System Design'!$F$8=3,'Hourly Demand and Generation'!L2271*'System Design'!$F$22)))</f>
        <v>800</v>
      </c>
      <c r="Q2271" s="32">
        <f t="shared" si="502"/>
        <v>0</v>
      </c>
      <c r="R2271" s="32">
        <f t="shared" si="505"/>
        <v>5400</v>
      </c>
      <c r="S2271" s="32">
        <f t="shared" si="506"/>
        <v>0</v>
      </c>
      <c r="T2271" s="32">
        <f t="shared" si="507"/>
        <v>21600</v>
      </c>
      <c r="U2271" s="32">
        <f t="shared" si="508"/>
        <v>0</v>
      </c>
      <c r="V2271" s="32">
        <f t="shared" si="503"/>
        <v>890.8</v>
      </c>
      <c r="W2271" s="32">
        <f t="shared" si="509"/>
        <v>890.8</v>
      </c>
      <c r="X2271" s="32">
        <f t="shared" si="510"/>
        <v>890.8</v>
      </c>
    </row>
    <row r="2272" spans="1:24" x14ac:dyDescent="0.25">
      <c r="A2272" s="2"/>
      <c r="B2272" s="2" t="s">
        <v>5</v>
      </c>
      <c r="C2272" s="2">
        <f t="shared" si="511"/>
        <v>95</v>
      </c>
      <c r="D2272" s="2">
        <f t="shared" si="512"/>
        <v>12</v>
      </c>
      <c r="E2272" s="2">
        <f t="shared" si="504"/>
        <v>2268</v>
      </c>
      <c r="F2272" s="11">
        <v>277.2</v>
      </c>
      <c r="G2272" s="9">
        <v>0.8</v>
      </c>
      <c r="H2272" s="9">
        <v>0.8</v>
      </c>
      <c r="I2272" s="9">
        <v>0.8</v>
      </c>
      <c r="J2272" s="9">
        <v>9.6356535849379504E-2</v>
      </c>
      <c r="K2272" s="9">
        <v>0.3</v>
      </c>
      <c r="L2272" s="9">
        <v>0.3</v>
      </c>
      <c r="N2272" s="32">
        <f>IF('System Design'!$F$8=1,'Hourly Demand and Generation'!G2272*'System Design'!$F$21,IF('System Design'!$F$8=2,'Hourly Demand and Generation'!H2272*'System Design'!$F$21,IF('System Design'!$F$8=3,'Hourly Demand and Generation'!I2272*'System Design'!$F$21)))</f>
        <v>400</v>
      </c>
      <c r="O2272" s="32">
        <f>IF('System Design'!$F$8=1,'Hourly Demand and Generation'!J2272*'System Design'!$F$22,IF('System Design'!$F$8=2,'Hourly Demand and Generation'!K2272*'System Design'!$F$22,IF('System Design'!$F$8=3,'Hourly Demand and Generation'!L2272*'System Design'!$F$22)))</f>
        <v>750</v>
      </c>
      <c r="Q2272" s="32">
        <f t="shared" si="502"/>
        <v>0</v>
      </c>
      <c r="R2272" s="32">
        <f t="shared" si="505"/>
        <v>5400</v>
      </c>
      <c r="S2272" s="32">
        <f t="shared" si="506"/>
        <v>0</v>
      </c>
      <c r="T2272" s="32">
        <f t="shared" si="507"/>
        <v>21600</v>
      </c>
      <c r="U2272" s="32">
        <f t="shared" si="508"/>
        <v>0</v>
      </c>
      <c r="V2272" s="32">
        <f t="shared" si="503"/>
        <v>872.8</v>
      </c>
      <c r="W2272" s="32">
        <f t="shared" si="509"/>
        <v>872.8</v>
      </c>
      <c r="X2272" s="32">
        <f t="shared" si="510"/>
        <v>872.8</v>
      </c>
    </row>
    <row r="2273" spans="1:24" x14ac:dyDescent="0.25">
      <c r="A2273" s="2"/>
      <c r="B2273" s="2" t="s">
        <v>5</v>
      </c>
      <c r="C2273" s="2">
        <f t="shared" si="511"/>
        <v>95</v>
      </c>
      <c r="D2273" s="2">
        <f t="shared" si="512"/>
        <v>13</v>
      </c>
      <c r="E2273" s="2">
        <f t="shared" si="504"/>
        <v>2269</v>
      </c>
      <c r="F2273" s="11">
        <v>288</v>
      </c>
      <c r="G2273" s="9">
        <v>0.66400000000000003</v>
      </c>
      <c r="H2273" s="9">
        <v>0.7</v>
      </c>
      <c r="I2273" s="9">
        <v>0.73599999999999999</v>
      </c>
      <c r="J2273" s="9">
        <v>0.102780304906005</v>
      </c>
      <c r="K2273" s="9">
        <v>0.32</v>
      </c>
      <c r="L2273" s="9">
        <v>0.32</v>
      </c>
      <c r="N2273" s="32">
        <f>IF('System Design'!$F$8=1,'Hourly Demand and Generation'!G2273*'System Design'!$F$21,IF('System Design'!$F$8=2,'Hourly Demand and Generation'!H2273*'System Design'!$F$21,IF('System Design'!$F$8=3,'Hourly Demand and Generation'!I2273*'System Design'!$F$21)))</f>
        <v>368</v>
      </c>
      <c r="O2273" s="32">
        <f>IF('System Design'!$F$8=1,'Hourly Demand and Generation'!J2273*'System Design'!$F$22,IF('System Design'!$F$8=2,'Hourly Demand and Generation'!K2273*'System Design'!$F$22,IF('System Design'!$F$8=3,'Hourly Demand and Generation'!L2273*'System Design'!$F$22)))</f>
        <v>800</v>
      </c>
      <c r="Q2273" s="32">
        <f t="shared" si="502"/>
        <v>0</v>
      </c>
      <c r="R2273" s="32">
        <f t="shared" si="505"/>
        <v>5400</v>
      </c>
      <c r="S2273" s="32">
        <f t="shared" si="506"/>
        <v>0</v>
      </c>
      <c r="T2273" s="32">
        <f t="shared" si="507"/>
        <v>21600</v>
      </c>
      <c r="U2273" s="32">
        <f t="shared" si="508"/>
        <v>0</v>
      </c>
      <c r="V2273" s="32">
        <f t="shared" si="503"/>
        <v>880</v>
      </c>
      <c r="W2273" s="32">
        <f t="shared" si="509"/>
        <v>880</v>
      </c>
      <c r="X2273" s="32">
        <f t="shared" si="510"/>
        <v>880</v>
      </c>
    </row>
    <row r="2274" spans="1:24" x14ac:dyDescent="0.25">
      <c r="A2274" s="2"/>
      <c r="B2274" s="2" t="s">
        <v>5</v>
      </c>
      <c r="C2274" s="2">
        <f t="shared" si="511"/>
        <v>95</v>
      </c>
      <c r="D2274" s="2">
        <f t="shared" si="512"/>
        <v>14</v>
      </c>
      <c r="E2274" s="2">
        <f t="shared" si="504"/>
        <v>2270</v>
      </c>
      <c r="F2274" s="11">
        <v>288</v>
      </c>
      <c r="G2274" s="9">
        <v>0.53600000000000003</v>
      </c>
      <c r="H2274" s="9">
        <v>0.56799999999999995</v>
      </c>
      <c r="I2274" s="9">
        <v>0.6</v>
      </c>
      <c r="J2274" s="9">
        <v>0.10920407396263</v>
      </c>
      <c r="K2274" s="9">
        <v>0.34</v>
      </c>
      <c r="L2274" s="9">
        <v>0.34</v>
      </c>
      <c r="N2274" s="32">
        <f>IF('System Design'!$F$8=1,'Hourly Demand and Generation'!G2274*'System Design'!$F$21,IF('System Design'!$F$8=2,'Hourly Demand and Generation'!H2274*'System Design'!$F$21,IF('System Design'!$F$8=3,'Hourly Demand and Generation'!I2274*'System Design'!$F$21)))</f>
        <v>300</v>
      </c>
      <c r="O2274" s="32">
        <f>IF('System Design'!$F$8=1,'Hourly Demand and Generation'!J2274*'System Design'!$F$22,IF('System Design'!$F$8=2,'Hourly Demand and Generation'!K2274*'System Design'!$F$22,IF('System Design'!$F$8=3,'Hourly Demand and Generation'!L2274*'System Design'!$F$22)))</f>
        <v>850.00000000000011</v>
      </c>
      <c r="Q2274" s="32">
        <f t="shared" si="502"/>
        <v>0</v>
      </c>
      <c r="R2274" s="32">
        <f t="shared" si="505"/>
        <v>5400</v>
      </c>
      <c r="S2274" s="32">
        <f t="shared" si="506"/>
        <v>0</v>
      </c>
      <c r="T2274" s="32">
        <f t="shared" si="507"/>
        <v>21600</v>
      </c>
      <c r="U2274" s="32">
        <f t="shared" si="508"/>
        <v>0</v>
      </c>
      <c r="V2274" s="32">
        <f t="shared" si="503"/>
        <v>862</v>
      </c>
      <c r="W2274" s="32">
        <f t="shared" si="509"/>
        <v>862</v>
      </c>
      <c r="X2274" s="32">
        <f t="shared" si="510"/>
        <v>862</v>
      </c>
    </row>
    <row r="2275" spans="1:24" x14ac:dyDescent="0.25">
      <c r="A2275" s="2"/>
      <c r="B2275" s="2" t="s">
        <v>5</v>
      </c>
      <c r="C2275" s="2">
        <f t="shared" si="511"/>
        <v>95</v>
      </c>
      <c r="D2275" s="2">
        <f t="shared" si="512"/>
        <v>15</v>
      </c>
      <c r="E2275" s="2">
        <f t="shared" si="504"/>
        <v>2271</v>
      </c>
      <c r="F2275" s="11">
        <v>306</v>
      </c>
      <c r="G2275" s="9">
        <v>0.4</v>
      </c>
      <c r="H2275" s="9">
        <v>0.432</v>
      </c>
      <c r="I2275" s="9">
        <v>0.46400000000000002</v>
      </c>
      <c r="J2275" s="9">
        <v>0.11562784301925499</v>
      </c>
      <c r="K2275" s="9">
        <v>0.36</v>
      </c>
      <c r="L2275" s="9">
        <v>0.36</v>
      </c>
      <c r="N2275" s="32">
        <f>IF('System Design'!$F$8=1,'Hourly Demand and Generation'!G2275*'System Design'!$F$21,IF('System Design'!$F$8=2,'Hourly Demand and Generation'!H2275*'System Design'!$F$21,IF('System Design'!$F$8=3,'Hourly Demand and Generation'!I2275*'System Design'!$F$21)))</f>
        <v>232</v>
      </c>
      <c r="O2275" s="32">
        <f>IF('System Design'!$F$8=1,'Hourly Demand and Generation'!J2275*'System Design'!$F$22,IF('System Design'!$F$8=2,'Hourly Demand and Generation'!K2275*'System Design'!$F$22,IF('System Design'!$F$8=3,'Hourly Demand and Generation'!L2275*'System Design'!$F$22)))</f>
        <v>900</v>
      </c>
      <c r="Q2275" s="32">
        <f t="shared" si="502"/>
        <v>0</v>
      </c>
      <c r="R2275" s="32">
        <f t="shared" si="505"/>
        <v>5400</v>
      </c>
      <c r="S2275" s="32">
        <f t="shared" si="506"/>
        <v>0</v>
      </c>
      <c r="T2275" s="32">
        <f t="shared" si="507"/>
        <v>21600</v>
      </c>
      <c r="U2275" s="32">
        <f t="shared" si="508"/>
        <v>0</v>
      </c>
      <c r="V2275" s="32">
        <f t="shared" si="503"/>
        <v>826</v>
      </c>
      <c r="W2275" s="32">
        <f t="shared" si="509"/>
        <v>826</v>
      </c>
      <c r="X2275" s="32">
        <f t="shared" si="510"/>
        <v>826</v>
      </c>
    </row>
    <row r="2276" spans="1:24" x14ac:dyDescent="0.25">
      <c r="A2276" s="2"/>
      <c r="B2276" s="2" t="s">
        <v>5</v>
      </c>
      <c r="C2276" s="2">
        <f t="shared" si="511"/>
        <v>95</v>
      </c>
      <c r="D2276" s="2">
        <f t="shared" si="512"/>
        <v>16</v>
      </c>
      <c r="E2276" s="2">
        <f t="shared" si="504"/>
        <v>2272</v>
      </c>
      <c r="F2276" s="11">
        <v>324</v>
      </c>
      <c r="G2276" s="9">
        <v>0.26400000000000001</v>
      </c>
      <c r="H2276" s="9">
        <v>0.3</v>
      </c>
      <c r="I2276" s="9">
        <v>0.33600000000000002</v>
      </c>
      <c r="J2276" s="9">
        <v>0.11562784301925499</v>
      </c>
      <c r="K2276" s="9">
        <v>0.36</v>
      </c>
      <c r="L2276" s="9">
        <v>0.36</v>
      </c>
      <c r="N2276" s="32">
        <f>IF('System Design'!$F$8=1,'Hourly Demand and Generation'!G2276*'System Design'!$F$21,IF('System Design'!$F$8=2,'Hourly Demand and Generation'!H2276*'System Design'!$F$21,IF('System Design'!$F$8=3,'Hourly Demand and Generation'!I2276*'System Design'!$F$21)))</f>
        <v>168</v>
      </c>
      <c r="O2276" s="32">
        <f>IF('System Design'!$F$8=1,'Hourly Demand and Generation'!J2276*'System Design'!$F$22,IF('System Design'!$F$8=2,'Hourly Demand and Generation'!K2276*'System Design'!$F$22,IF('System Design'!$F$8=3,'Hourly Demand and Generation'!L2276*'System Design'!$F$22)))</f>
        <v>900</v>
      </c>
      <c r="Q2276" s="32">
        <f t="shared" si="502"/>
        <v>0</v>
      </c>
      <c r="R2276" s="32">
        <f t="shared" si="505"/>
        <v>5400</v>
      </c>
      <c r="S2276" s="32">
        <f t="shared" si="506"/>
        <v>0</v>
      </c>
      <c r="T2276" s="32">
        <f t="shared" si="507"/>
        <v>21600</v>
      </c>
      <c r="U2276" s="32">
        <f t="shared" si="508"/>
        <v>0</v>
      </c>
      <c r="V2276" s="32">
        <f t="shared" si="503"/>
        <v>744</v>
      </c>
      <c r="W2276" s="32">
        <f t="shared" si="509"/>
        <v>744</v>
      </c>
      <c r="X2276" s="32">
        <f t="shared" si="510"/>
        <v>744</v>
      </c>
    </row>
    <row r="2277" spans="1:24" x14ac:dyDescent="0.25">
      <c r="A2277" s="2"/>
      <c r="B2277" s="2" t="s">
        <v>5</v>
      </c>
      <c r="C2277" s="2">
        <f t="shared" si="511"/>
        <v>95</v>
      </c>
      <c r="D2277" s="2">
        <f t="shared" si="512"/>
        <v>17</v>
      </c>
      <c r="E2277" s="2">
        <f t="shared" si="504"/>
        <v>2273</v>
      </c>
      <c r="F2277" s="11">
        <v>342</v>
      </c>
      <c r="G2277" s="9">
        <v>0.13600000000000001</v>
      </c>
      <c r="H2277" s="9">
        <v>0.16800000000000001</v>
      </c>
      <c r="I2277" s="9">
        <v>0.2</v>
      </c>
      <c r="J2277" s="9">
        <v>0.12847538113250601</v>
      </c>
      <c r="K2277" s="9">
        <v>0.4</v>
      </c>
      <c r="L2277" s="9">
        <v>0.4</v>
      </c>
      <c r="N2277" s="32">
        <f>IF('System Design'!$F$8=1,'Hourly Demand and Generation'!G2277*'System Design'!$F$21,IF('System Design'!$F$8=2,'Hourly Demand and Generation'!H2277*'System Design'!$F$21,IF('System Design'!$F$8=3,'Hourly Demand and Generation'!I2277*'System Design'!$F$21)))</f>
        <v>100</v>
      </c>
      <c r="O2277" s="32">
        <f>IF('System Design'!$F$8=1,'Hourly Demand and Generation'!J2277*'System Design'!$F$22,IF('System Design'!$F$8=2,'Hourly Demand and Generation'!K2277*'System Design'!$F$22,IF('System Design'!$F$8=3,'Hourly Demand and Generation'!L2277*'System Design'!$F$22)))</f>
        <v>1000</v>
      </c>
      <c r="Q2277" s="32">
        <f t="shared" si="502"/>
        <v>0</v>
      </c>
      <c r="R2277" s="32">
        <f t="shared" si="505"/>
        <v>5400</v>
      </c>
      <c r="S2277" s="32">
        <f t="shared" si="506"/>
        <v>0</v>
      </c>
      <c r="T2277" s="32">
        <f t="shared" si="507"/>
        <v>21600</v>
      </c>
      <c r="U2277" s="32">
        <f t="shared" si="508"/>
        <v>0</v>
      </c>
      <c r="V2277" s="32">
        <f t="shared" si="503"/>
        <v>758</v>
      </c>
      <c r="W2277" s="32">
        <f t="shared" si="509"/>
        <v>758</v>
      </c>
      <c r="X2277" s="32">
        <f t="shared" si="510"/>
        <v>758</v>
      </c>
    </row>
    <row r="2278" spans="1:24" x14ac:dyDescent="0.25">
      <c r="A2278" s="2"/>
      <c r="B2278" s="2" t="s">
        <v>5</v>
      </c>
      <c r="C2278" s="2">
        <f t="shared" si="511"/>
        <v>95</v>
      </c>
      <c r="D2278" s="2">
        <f t="shared" si="512"/>
        <v>18</v>
      </c>
      <c r="E2278" s="2">
        <f t="shared" si="504"/>
        <v>2274</v>
      </c>
      <c r="F2278" s="11">
        <v>360</v>
      </c>
      <c r="G2278" s="9">
        <v>6.4000000000000001E-2</v>
      </c>
      <c r="H2278" s="9">
        <v>0.1</v>
      </c>
      <c r="I2278" s="9">
        <v>0.13600000000000001</v>
      </c>
      <c r="J2278" s="9">
        <v>0.122051612075881</v>
      </c>
      <c r="K2278" s="9">
        <v>0.38</v>
      </c>
      <c r="L2278" s="9">
        <v>0.38</v>
      </c>
      <c r="N2278" s="32">
        <f>IF('System Design'!$F$8=1,'Hourly Demand and Generation'!G2278*'System Design'!$F$21,IF('System Design'!$F$8=2,'Hourly Demand and Generation'!H2278*'System Design'!$F$21,IF('System Design'!$F$8=3,'Hourly Demand and Generation'!I2278*'System Design'!$F$21)))</f>
        <v>68</v>
      </c>
      <c r="O2278" s="32">
        <f>IF('System Design'!$F$8=1,'Hourly Demand and Generation'!J2278*'System Design'!$F$22,IF('System Design'!$F$8=2,'Hourly Demand and Generation'!K2278*'System Design'!$F$22,IF('System Design'!$F$8=3,'Hourly Demand and Generation'!L2278*'System Design'!$F$22)))</f>
        <v>950</v>
      </c>
      <c r="Q2278" s="32">
        <f t="shared" si="502"/>
        <v>0</v>
      </c>
      <c r="R2278" s="32">
        <f t="shared" si="505"/>
        <v>5400</v>
      </c>
      <c r="S2278" s="32">
        <f t="shared" si="506"/>
        <v>0</v>
      </c>
      <c r="T2278" s="32">
        <f t="shared" si="507"/>
        <v>21600</v>
      </c>
      <c r="U2278" s="32">
        <f t="shared" si="508"/>
        <v>0</v>
      </c>
      <c r="V2278" s="32">
        <f t="shared" si="503"/>
        <v>658</v>
      </c>
      <c r="W2278" s="32">
        <f t="shared" si="509"/>
        <v>658</v>
      </c>
      <c r="X2278" s="32">
        <f t="shared" si="510"/>
        <v>658</v>
      </c>
    </row>
    <row r="2279" spans="1:24" x14ac:dyDescent="0.25">
      <c r="A2279" s="2"/>
      <c r="B2279" s="2" t="s">
        <v>5</v>
      </c>
      <c r="C2279" s="2">
        <f t="shared" si="511"/>
        <v>95</v>
      </c>
      <c r="D2279" s="2">
        <f t="shared" si="512"/>
        <v>19</v>
      </c>
      <c r="E2279" s="2">
        <f t="shared" si="504"/>
        <v>2275</v>
      </c>
      <c r="F2279" s="11">
        <v>349.2</v>
      </c>
      <c r="G2279" s="9">
        <v>0</v>
      </c>
      <c r="H2279" s="9">
        <v>3.2000000000000001E-2</v>
      </c>
      <c r="I2279" s="9">
        <v>6.4000000000000001E-2</v>
      </c>
      <c r="J2279" s="9">
        <v>0.11562784301925499</v>
      </c>
      <c r="K2279" s="9">
        <v>0.36</v>
      </c>
      <c r="L2279" s="9">
        <v>0.36</v>
      </c>
      <c r="N2279" s="32">
        <f>IF('System Design'!$F$8=1,'Hourly Demand and Generation'!G2279*'System Design'!$F$21,IF('System Design'!$F$8=2,'Hourly Demand and Generation'!H2279*'System Design'!$F$21,IF('System Design'!$F$8=3,'Hourly Demand and Generation'!I2279*'System Design'!$F$21)))</f>
        <v>32</v>
      </c>
      <c r="O2279" s="32">
        <f>IF('System Design'!$F$8=1,'Hourly Demand and Generation'!J2279*'System Design'!$F$22,IF('System Design'!$F$8=2,'Hourly Demand and Generation'!K2279*'System Design'!$F$22,IF('System Design'!$F$8=3,'Hourly Demand and Generation'!L2279*'System Design'!$F$22)))</f>
        <v>900</v>
      </c>
      <c r="Q2279" s="32">
        <f t="shared" si="502"/>
        <v>0</v>
      </c>
      <c r="R2279" s="32">
        <f t="shared" si="505"/>
        <v>5400</v>
      </c>
      <c r="S2279" s="32">
        <f t="shared" si="506"/>
        <v>0</v>
      </c>
      <c r="T2279" s="32">
        <f t="shared" si="507"/>
        <v>21600</v>
      </c>
      <c r="U2279" s="32">
        <f t="shared" si="508"/>
        <v>0</v>
      </c>
      <c r="V2279" s="32">
        <f t="shared" si="503"/>
        <v>582.79999999999995</v>
      </c>
      <c r="W2279" s="32">
        <f t="shared" si="509"/>
        <v>582.79999999999995</v>
      </c>
      <c r="X2279" s="32">
        <f t="shared" si="510"/>
        <v>582.79999999999995</v>
      </c>
    </row>
    <row r="2280" spans="1:24" x14ac:dyDescent="0.25">
      <c r="A2280" s="2"/>
      <c r="B2280" s="2" t="s">
        <v>5</v>
      </c>
      <c r="C2280" s="2">
        <f t="shared" si="511"/>
        <v>95</v>
      </c>
      <c r="D2280" s="2">
        <f t="shared" si="512"/>
        <v>20</v>
      </c>
      <c r="E2280" s="2">
        <f t="shared" si="504"/>
        <v>2276</v>
      </c>
      <c r="F2280" s="11">
        <v>342</v>
      </c>
      <c r="G2280" s="9">
        <v>0</v>
      </c>
      <c r="H2280" s="9">
        <v>0</v>
      </c>
      <c r="I2280" s="9">
        <v>0</v>
      </c>
      <c r="J2280" s="9">
        <v>0.11562784301925499</v>
      </c>
      <c r="K2280" s="9">
        <v>0.36</v>
      </c>
      <c r="L2280" s="9">
        <v>0.36</v>
      </c>
      <c r="N2280" s="32">
        <f>IF('System Design'!$F$8=1,'Hourly Demand and Generation'!G2280*'System Design'!$F$21,IF('System Design'!$F$8=2,'Hourly Demand and Generation'!H2280*'System Design'!$F$21,IF('System Design'!$F$8=3,'Hourly Demand and Generation'!I2280*'System Design'!$F$21)))</f>
        <v>0</v>
      </c>
      <c r="O2280" s="32">
        <f>IF('System Design'!$F$8=1,'Hourly Demand and Generation'!J2280*'System Design'!$F$22,IF('System Design'!$F$8=2,'Hourly Demand and Generation'!K2280*'System Design'!$F$22,IF('System Design'!$F$8=3,'Hourly Demand and Generation'!L2280*'System Design'!$F$22)))</f>
        <v>900</v>
      </c>
      <c r="Q2280" s="32">
        <f t="shared" si="502"/>
        <v>0</v>
      </c>
      <c r="R2280" s="32">
        <f t="shared" si="505"/>
        <v>5400</v>
      </c>
      <c r="S2280" s="32">
        <f t="shared" si="506"/>
        <v>0</v>
      </c>
      <c r="T2280" s="32">
        <f t="shared" si="507"/>
        <v>21600</v>
      </c>
      <c r="U2280" s="32">
        <f t="shared" si="508"/>
        <v>0</v>
      </c>
      <c r="V2280" s="32">
        <f t="shared" si="503"/>
        <v>558</v>
      </c>
      <c r="W2280" s="32">
        <f t="shared" si="509"/>
        <v>558</v>
      </c>
      <c r="X2280" s="32">
        <f t="shared" si="510"/>
        <v>558</v>
      </c>
    </row>
    <row r="2281" spans="1:24" x14ac:dyDescent="0.25">
      <c r="A2281" s="2"/>
      <c r="B2281" s="2" t="s">
        <v>5</v>
      </c>
      <c r="C2281" s="2">
        <f t="shared" si="511"/>
        <v>95</v>
      </c>
      <c r="D2281" s="2">
        <f t="shared" si="512"/>
        <v>21</v>
      </c>
      <c r="E2281" s="2">
        <f t="shared" si="504"/>
        <v>2277</v>
      </c>
      <c r="F2281" s="11">
        <v>324</v>
      </c>
      <c r="G2281" s="9">
        <v>0</v>
      </c>
      <c r="H2281" s="9">
        <v>0</v>
      </c>
      <c r="I2281" s="9">
        <v>0</v>
      </c>
      <c r="J2281" s="9">
        <v>0.11562784301925499</v>
      </c>
      <c r="K2281" s="9">
        <v>0.36</v>
      </c>
      <c r="L2281" s="9">
        <v>0.36</v>
      </c>
      <c r="N2281" s="32">
        <f>IF('System Design'!$F$8=1,'Hourly Demand and Generation'!G2281*'System Design'!$F$21,IF('System Design'!$F$8=2,'Hourly Demand and Generation'!H2281*'System Design'!$F$21,IF('System Design'!$F$8=3,'Hourly Demand and Generation'!I2281*'System Design'!$F$21)))</f>
        <v>0</v>
      </c>
      <c r="O2281" s="32">
        <f>IF('System Design'!$F$8=1,'Hourly Demand and Generation'!J2281*'System Design'!$F$22,IF('System Design'!$F$8=2,'Hourly Demand and Generation'!K2281*'System Design'!$F$22,IF('System Design'!$F$8=3,'Hourly Demand and Generation'!L2281*'System Design'!$F$22)))</f>
        <v>900</v>
      </c>
      <c r="Q2281" s="32">
        <f t="shared" si="502"/>
        <v>0</v>
      </c>
      <c r="R2281" s="32">
        <f t="shared" si="505"/>
        <v>5400</v>
      </c>
      <c r="S2281" s="32">
        <f t="shared" si="506"/>
        <v>0</v>
      </c>
      <c r="T2281" s="32">
        <f t="shared" si="507"/>
        <v>21600</v>
      </c>
      <c r="U2281" s="32">
        <f t="shared" si="508"/>
        <v>0</v>
      </c>
      <c r="V2281" s="32">
        <f t="shared" si="503"/>
        <v>576</v>
      </c>
      <c r="W2281" s="32">
        <f t="shared" si="509"/>
        <v>576</v>
      </c>
      <c r="X2281" s="32">
        <f t="shared" si="510"/>
        <v>576</v>
      </c>
    </row>
    <row r="2282" spans="1:24" x14ac:dyDescent="0.25">
      <c r="A2282" s="2"/>
      <c r="B2282" s="2" t="s">
        <v>5</v>
      </c>
      <c r="C2282" s="2">
        <f t="shared" si="511"/>
        <v>95</v>
      </c>
      <c r="D2282" s="2">
        <f t="shared" si="512"/>
        <v>22</v>
      </c>
      <c r="E2282" s="2">
        <f t="shared" si="504"/>
        <v>2278</v>
      </c>
      <c r="F2282" s="11">
        <v>306</v>
      </c>
      <c r="G2282" s="9">
        <v>0</v>
      </c>
      <c r="H2282" s="9">
        <v>0</v>
      </c>
      <c r="I2282" s="9">
        <v>0</v>
      </c>
      <c r="J2282" s="9">
        <v>0.122051612075881</v>
      </c>
      <c r="K2282" s="9">
        <v>0.38</v>
      </c>
      <c r="L2282" s="9">
        <v>0.38</v>
      </c>
      <c r="N2282" s="32">
        <f>IF('System Design'!$F$8=1,'Hourly Demand and Generation'!G2282*'System Design'!$F$21,IF('System Design'!$F$8=2,'Hourly Demand and Generation'!H2282*'System Design'!$F$21,IF('System Design'!$F$8=3,'Hourly Demand and Generation'!I2282*'System Design'!$F$21)))</f>
        <v>0</v>
      </c>
      <c r="O2282" s="32">
        <f>IF('System Design'!$F$8=1,'Hourly Demand and Generation'!J2282*'System Design'!$F$22,IF('System Design'!$F$8=2,'Hourly Demand and Generation'!K2282*'System Design'!$F$22,IF('System Design'!$F$8=3,'Hourly Demand and Generation'!L2282*'System Design'!$F$22)))</f>
        <v>950</v>
      </c>
      <c r="Q2282" s="32">
        <f t="shared" si="502"/>
        <v>0</v>
      </c>
      <c r="R2282" s="32">
        <f t="shared" si="505"/>
        <v>5400</v>
      </c>
      <c r="S2282" s="32">
        <f t="shared" si="506"/>
        <v>0</v>
      </c>
      <c r="T2282" s="32">
        <f t="shared" si="507"/>
        <v>21600</v>
      </c>
      <c r="U2282" s="32">
        <f t="shared" si="508"/>
        <v>0</v>
      </c>
      <c r="V2282" s="32">
        <f t="shared" si="503"/>
        <v>644</v>
      </c>
      <c r="W2282" s="32">
        <f t="shared" si="509"/>
        <v>644</v>
      </c>
      <c r="X2282" s="32">
        <f t="shared" si="510"/>
        <v>644</v>
      </c>
    </row>
    <row r="2283" spans="1:24" x14ac:dyDescent="0.25">
      <c r="A2283" s="2"/>
      <c r="B2283" s="2" t="s">
        <v>5</v>
      </c>
      <c r="C2283" s="2">
        <f t="shared" si="511"/>
        <v>95</v>
      </c>
      <c r="D2283" s="2">
        <f t="shared" si="512"/>
        <v>23</v>
      </c>
      <c r="E2283" s="2">
        <f t="shared" si="504"/>
        <v>2279</v>
      </c>
      <c r="F2283" s="11">
        <v>288</v>
      </c>
      <c r="G2283" s="9">
        <v>0</v>
      </c>
      <c r="H2283" s="9">
        <v>0</v>
      </c>
      <c r="I2283" s="9">
        <v>0</v>
      </c>
      <c r="J2283" s="9">
        <v>0.102780304906005</v>
      </c>
      <c r="K2283" s="9">
        <v>0.32</v>
      </c>
      <c r="L2283" s="9">
        <v>0.32</v>
      </c>
      <c r="N2283" s="32">
        <f>IF('System Design'!$F$8=1,'Hourly Demand and Generation'!G2283*'System Design'!$F$21,IF('System Design'!$F$8=2,'Hourly Demand and Generation'!H2283*'System Design'!$F$21,IF('System Design'!$F$8=3,'Hourly Demand and Generation'!I2283*'System Design'!$F$21)))</f>
        <v>0</v>
      </c>
      <c r="O2283" s="32">
        <f>IF('System Design'!$F$8=1,'Hourly Demand and Generation'!J2283*'System Design'!$F$22,IF('System Design'!$F$8=2,'Hourly Demand and Generation'!K2283*'System Design'!$F$22,IF('System Design'!$F$8=3,'Hourly Demand and Generation'!L2283*'System Design'!$F$22)))</f>
        <v>800</v>
      </c>
      <c r="Q2283" s="32">
        <f t="shared" si="502"/>
        <v>0</v>
      </c>
      <c r="R2283" s="32">
        <f t="shared" si="505"/>
        <v>5400</v>
      </c>
      <c r="S2283" s="32">
        <f t="shared" si="506"/>
        <v>0</v>
      </c>
      <c r="T2283" s="32">
        <f t="shared" si="507"/>
        <v>21600</v>
      </c>
      <c r="U2283" s="32">
        <f t="shared" si="508"/>
        <v>0</v>
      </c>
      <c r="V2283" s="32">
        <f t="shared" si="503"/>
        <v>512</v>
      </c>
      <c r="W2283" s="32">
        <f t="shared" si="509"/>
        <v>512</v>
      </c>
      <c r="X2283" s="32">
        <f t="shared" si="510"/>
        <v>512</v>
      </c>
    </row>
    <row r="2284" spans="1:24" x14ac:dyDescent="0.25">
      <c r="A2284" s="2"/>
      <c r="B2284" s="2" t="s">
        <v>5</v>
      </c>
      <c r="C2284" s="2">
        <f t="shared" si="511"/>
        <v>95</v>
      </c>
      <c r="D2284" s="2">
        <f t="shared" si="512"/>
        <v>24</v>
      </c>
      <c r="E2284" s="2">
        <f t="shared" si="504"/>
        <v>2280</v>
      </c>
      <c r="F2284" s="11">
        <v>252</v>
      </c>
      <c r="G2284" s="9">
        <v>0</v>
      </c>
      <c r="H2284" s="9">
        <v>0</v>
      </c>
      <c r="I2284" s="9">
        <v>0</v>
      </c>
      <c r="J2284" s="9">
        <v>0.102780304906005</v>
      </c>
      <c r="K2284" s="9">
        <v>0.32</v>
      </c>
      <c r="L2284" s="9">
        <v>0.32</v>
      </c>
      <c r="N2284" s="32">
        <f>IF('System Design'!$F$8=1,'Hourly Demand and Generation'!G2284*'System Design'!$F$21,IF('System Design'!$F$8=2,'Hourly Demand and Generation'!H2284*'System Design'!$F$21,IF('System Design'!$F$8=3,'Hourly Demand and Generation'!I2284*'System Design'!$F$21)))</f>
        <v>0</v>
      </c>
      <c r="O2284" s="32">
        <f>IF('System Design'!$F$8=1,'Hourly Demand and Generation'!J2284*'System Design'!$F$22,IF('System Design'!$F$8=2,'Hourly Demand and Generation'!K2284*'System Design'!$F$22,IF('System Design'!$F$8=3,'Hourly Demand and Generation'!L2284*'System Design'!$F$22)))</f>
        <v>800</v>
      </c>
      <c r="Q2284" s="32">
        <f t="shared" si="502"/>
        <v>0</v>
      </c>
      <c r="R2284" s="32">
        <f t="shared" si="505"/>
        <v>5400</v>
      </c>
      <c r="S2284" s="32">
        <f t="shared" si="506"/>
        <v>0</v>
      </c>
      <c r="T2284" s="32">
        <f t="shared" si="507"/>
        <v>21600</v>
      </c>
      <c r="U2284" s="32">
        <f t="shared" si="508"/>
        <v>0</v>
      </c>
      <c r="V2284" s="32">
        <f t="shared" si="503"/>
        <v>548</v>
      </c>
      <c r="W2284" s="32">
        <f t="shared" si="509"/>
        <v>548</v>
      </c>
      <c r="X2284" s="32">
        <f t="shared" si="510"/>
        <v>548</v>
      </c>
    </row>
    <row r="2285" spans="1:24" x14ac:dyDescent="0.25">
      <c r="A2285" s="2"/>
      <c r="B2285" s="2" t="s">
        <v>5</v>
      </c>
      <c r="C2285" s="2">
        <f>C2284+1</f>
        <v>96</v>
      </c>
      <c r="D2285" s="2">
        <v>1</v>
      </c>
      <c r="E2285" s="2">
        <f t="shared" si="504"/>
        <v>2281</v>
      </c>
      <c r="F2285" s="11">
        <v>216</v>
      </c>
      <c r="G2285" s="9">
        <v>0</v>
      </c>
      <c r="H2285" s="9">
        <v>0</v>
      </c>
      <c r="I2285" s="9">
        <v>0</v>
      </c>
      <c r="J2285" s="9">
        <v>0.174126322313683</v>
      </c>
      <c r="K2285" s="9">
        <v>0.4</v>
      </c>
      <c r="L2285" s="9">
        <v>0.4</v>
      </c>
      <c r="N2285" s="32">
        <f>IF('System Design'!$F$8=1,'Hourly Demand and Generation'!G2285*'System Design'!$F$21,IF('System Design'!$F$8=2,'Hourly Demand and Generation'!H2285*'System Design'!$F$21,IF('System Design'!$F$8=3,'Hourly Demand and Generation'!I2285*'System Design'!$F$21)))</f>
        <v>0</v>
      </c>
      <c r="O2285" s="32">
        <f>IF('System Design'!$F$8=1,'Hourly Demand and Generation'!J2285*'System Design'!$F$22,IF('System Design'!$F$8=2,'Hourly Demand and Generation'!K2285*'System Design'!$F$22,IF('System Design'!$F$8=3,'Hourly Demand and Generation'!L2285*'System Design'!$F$22)))</f>
        <v>1000</v>
      </c>
      <c r="Q2285" s="32">
        <f t="shared" si="502"/>
        <v>0</v>
      </c>
      <c r="R2285" s="32">
        <f t="shared" si="505"/>
        <v>5400</v>
      </c>
      <c r="S2285" s="32">
        <f t="shared" si="506"/>
        <v>0</v>
      </c>
      <c r="T2285" s="32">
        <f t="shared" si="507"/>
        <v>21600</v>
      </c>
      <c r="U2285" s="32">
        <f t="shared" si="508"/>
        <v>0</v>
      </c>
      <c r="V2285" s="32">
        <f t="shared" si="503"/>
        <v>784</v>
      </c>
      <c r="W2285" s="32">
        <f t="shared" si="509"/>
        <v>784</v>
      </c>
      <c r="X2285" s="32">
        <f t="shared" si="510"/>
        <v>784</v>
      </c>
    </row>
    <row r="2286" spans="1:24" x14ac:dyDescent="0.25">
      <c r="A2286" s="2"/>
      <c r="B2286" s="2" t="s">
        <v>5</v>
      </c>
      <c r="C2286" s="2">
        <f>C2285</f>
        <v>96</v>
      </c>
      <c r="D2286" s="2">
        <f>D2285+1</f>
        <v>2</v>
      </c>
      <c r="E2286" s="2">
        <f t="shared" si="504"/>
        <v>2282</v>
      </c>
      <c r="F2286" s="11">
        <v>198</v>
      </c>
      <c r="G2286" s="9">
        <v>0</v>
      </c>
      <c r="H2286" s="9">
        <v>0</v>
      </c>
      <c r="I2286" s="9">
        <v>0</v>
      </c>
      <c r="J2286" s="9">
        <v>0.156713690082315</v>
      </c>
      <c r="K2286" s="9">
        <v>0.36</v>
      </c>
      <c r="L2286" s="9">
        <v>0.36</v>
      </c>
      <c r="N2286" s="32">
        <f>IF('System Design'!$F$8=1,'Hourly Demand and Generation'!G2286*'System Design'!$F$21,IF('System Design'!$F$8=2,'Hourly Demand and Generation'!H2286*'System Design'!$F$21,IF('System Design'!$F$8=3,'Hourly Demand and Generation'!I2286*'System Design'!$F$21)))</f>
        <v>0</v>
      </c>
      <c r="O2286" s="32">
        <f>IF('System Design'!$F$8=1,'Hourly Demand and Generation'!J2286*'System Design'!$F$22,IF('System Design'!$F$8=2,'Hourly Demand and Generation'!K2286*'System Design'!$F$22,IF('System Design'!$F$8=3,'Hourly Demand and Generation'!L2286*'System Design'!$F$22)))</f>
        <v>900</v>
      </c>
      <c r="Q2286" s="32">
        <f t="shared" si="502"/>
        <v>0</v>
      </c>
      <c r="R2286" s="32">
        <f t="shared" si="505"/>
        <v>5400</v>
      </c>
      <c r="S2286" s="32">
        <f t="shared" si="506"/>
        <v>0</v>
      </c>
      <c r="T2286" s="32">
        <f t="shared" si="507"/>
        <v>21600</v>
      </c>
      <c r="U2286" s="32">
        <f t="shared" si="508"/>
        <v>0</v>
      </c>
      <c r="V2286" s="32">
        <f t="shared" si="503"/>
        <v>702</v>
      </c>
      <c r="W2286" s="32">
        <f t="shared" si="509"/>
        <v>702</v>
      </c>
      <c r="X2286" s="32">
        <f t="shared" si="510"/>
        <v>702</v>
      </c>
    </row>
    <row r="2287" spans="1:24" x14ac:dyDescent="0.25">
      <c r="A2287" s="2"/>
      <c r="B2287" s="2" t="s">
        <v>5</v>
      </c>
      <c r="C2287" s="2">
        <f t="shared" ref="C2287:C2308" si="513">C2286</f>
        <v>96</v>
      </c>
      <c r="D2287" s="2">
        <f t="shared" ref="D2287:D2308" si="514">D2286+1</f>
        <v>3</v>
      </c>
      <c r="E2287" s="2">
        <f t="shared" si="504"/>
        <v>2283</v>
      </c>
      <c r="F2287" s="11">
        <v>180</v>
      </c>
      <c r="G2287" s="9">
        <v>0</v>
      </c>
      <c r="H2287" s="9">
        <v>0</v>
      </c>
      <c r="I2287" s="9">
        <v>0</v>
      </c>
      <c r="J2287" s="9">
        <v>0.156713690082315</v>
      </c>
      <c r="K2287" s="9">
        <v>0.36</v>
      </c>
      <c r="L2287" s="9">
        <v>0.36</v>
      </c>
      <c r="N2287" s="32">
        <f>IF('System Design'!$F$8=1,'Hourly Demand and Generation'!G2287*'System Design'!$F$21,IF('System Design'!$F$8=2,'Hourly Demand and Generation'!H2287*'System Design'!$F$21,IF('System Design'!$F$8=3,'Hourly Demand and Generation'!I2287*'System Design'!$F$21)))</f>
        <v>0</v>
      </c>
      <c r="O2287" s="32">
        <f>IF('System Design'!$F$8=1,'Hourly Demand and Generation'!J2287*'System Design'!$F$22,IF('System Design'!$F$8=2,'Hourly Demand and Generation'!K2287*'System Design'!$F$22,IF('System Design'!$F$8=3,'Hourly Demand and Generation'!L2287*'System Design'!$F$22)))</f>
        <v>900</v>
      </c>
      <c r="Q2287" s="32">
        <f t="shared" si="502"/>
        <v>0</v>
      </c>
      <c r="R2287" s="32">
        <f t="shared" si="505"/>
        <v>5400</v>
      </c>
      <c r="S2287" s="32">
        <f t="shared" si="506"/>
        <v>0</v>
      </c>
      <c r="T2287" s="32">
        <f t="shared" si="507"/>
        <v>21600</v>
      </c>
      <c r="U2287" s="32">
        <f t="shared" si="508"/>
        <v>0</v>
      </c>
      <c r="V2287" s="32">
        <f t="shared" si="503"/>
        <v>720</v>
      </c>
      <c r="W2287" s="32">
        <f t="shared" si="509"/>
        <v>720</v>
      </c>
      <c r="X2287" s="32">
        <f t="shared" si="510"/>
        <v>720</v>
      </c>
    </row>
    <row r="2288" spans="1:24" x14ac:dyDescent="0.25">
      <c r="A2288" s="2"/>
      <c r="B2288" s="2" t="s">
        <v>5</v>
      </c>
      <c r="C2288" s="2">
        <f t="shared" si="513"/>
        <v>96</v>
      </c>
      <c r="D2288" s="2">
        <f t="shared" si="514"/>
        <v>4</v>
      </c>
      <c r="E2288" s="2">
        <f t="shared" si="504"/>
        <v>2284</v>
      </c>
      <c r="F2288" s="11">
        <v>216</v>
      </c>
      <c r="G2288" s="9">
        <v>0</v>
      </c>
      <c r="H2288" s="9">
        <v>0</v>
      </c>
      <c r="I2288" s="9">
        <v>0</v>
      </c>
      <c r="J2288" s="9">
        <v>0.174126322313683</v>
      </c>
      <c r="K2288" s="9">
        <v>0.4</v>
      </c>
      <c r="L2288" s="9">
        <v>0.4</v>
      </c>
      <c r="N2288" s="32">
        <f>IF('System Design'!$F$8=1,'Hourly Demand and Generation'!G2288*'System Design'!$F$21,IF('System Design'!$F$8=2,'Hourly Demand and Generation'!H2288*'System Design'!$F$21,IF('System Design'!$F$8=3,'Hourly Demand and Generation'!I2288*'System Design'!$F$21)))</f>
        <v>0</v>
      </c>
      <c r="O2288" s="32">
        <f>IF('System Design'!$F$8=1,'Hourly Demand and Generation'!J2288*'System Design'!$F$22,IF('System Design'!$F$8=2,'Hourly Demand and Generation'!K2288*'System Design'!$F$22,IF('System Design'!$F$8=3,'Hourly Demand and Generation'!L2288*'System Design'!$F$22)))</f>
        <v>1000</v>
      </c>
      <c r="Q2288" s="32">
        <f t="shared" si="502"/>
        <v>0</v>
      </c>
      <c r="R2288" s="32">
        <f t="shared" si="505"/>
        <v>5400</v>
      </c>
      <c r="S2288" s="32">
        <f t="shared" si="506"/>
        <v>0</v>
      </c>
      <c r="T2288" s="32">
        <f t="shared" si="507"/>
        <v>21600</v>
      </c>
      <c r="U2288" s="32">
        <f t="shared" si="508"/>
        <v>0</v>
      </c>
      <c r="V2288" s="32">
        <f t="shared" si="503"/>
        <v>784</v>
      </c>
      <c r="W2288" s="32">
        <f t="shared" si="509"/>
        <v>784</v>
      </c>
      <c r="X2288" s="32">
        <f t="shared" si="510"/>
        <v>784</v>
      </c>
    </row>
    <row r="2289" spans="1:24" x14ac:dyDescent="0.25">
      <c r="A2289" s="2"/>
      <c r="B2289" s="2" t="s">
        <v>5</v>
      </c>
      <c r="C2289" s="2">
        <f t="shared" si="513"/>
        <v>96</v>
      </c>
      <c r="D2289" s="2">
        <f t="shared" si="514"/>
        <v>5</v>
      </c>
      <c r="E2289" s="2">
        <f t="shared" si="504"/>
        <v>2285</v>
      </c>
      <c r="F2289" s="11">
        <v>234</v>
      </c>
      <c r="G2289" s="9">
        <v>0</v>
      </c>
      <c r="H2289" s="9">
        <v>3.2000000000000001E-2</v>
      </c>
      <c r="I2289" s="9">
        <v>6.4000000000000001E-2</v>
      </c>
      <c r="J2289" s="9">
        <v>0.13930105785094599</v>
      </c>
      <c r="K2289" s="9">
        <v>0.32</v>
      </c>
      <c r="L2289" s="9">
        <v>0.32</v>
      </c>
      <c r="N2289" s="32">
        <f>IF('System Design'!$F$8=1,'Hourly Demand and Generation'!G2289*'System Design'!$F$21,IF('System Design'!$F$8=2,'Hourly Demand and Generation'!H2289*'System Design'!$F$21,IF('System Design'!$F$8=3,'Hourly Demand and Generation'!I2289*'System Design'!$F$21)))</f>
        <v>32</v>
      </c>
      <c r="O2289" s="32">
        <f>IF('System Design'!$F$8=1,'Hourly Demand and Generation'!J2289*'System Design'!$F$22,IF('System Design'!$F$8=2,'Hourly Demand and Generation'!K2289*'System Design'!$F$22,IF('System Design'!$F$8=3,'Hourly Demand and Generation'!L2289*'System Design'!$F$22)))</f>
        <v>800</v>
      </c>
      <c r="Q2289" s="32">
        <f t="shared" si="502"/>
        <v>0</v>
      </c>
      <c r="R2289" s="32">
        <f t="shared" si="505"/>
        <v>5400</v>
      </c>
      <c r="S2289" s="32">
        <f t="shared" si="506"/>
        <v>0</v>
      </c>
      <c r="T2289" s="32">
        <f t="shared" si="507"/>
        <v>21600</v>
      </c>
      <c r="U2289" s="32">
        <f t="shared" si="508"/>
        <v>0</v>
      </c>
      <c r="V2289" s="32">
        <f t="shared" si="503"/>
        <v>598</v>
      </c>
      <c r="W2289" s="32">
        <f t="shared" si="509"/>
        <v>598</v>
      </c>
      <c r="X2289" s="32">
        <f t="shared" si="510"/>
        <v>598</v>
      </c>
    </row>
    <row r="2290" spans="1:24" x14ac:dyDescent="0.25">
      <c r="A2290" s="2"/>
      <c r="B2290" s="2" t="s">
        <v>5</v>
      </c>
      <c r="C2290" s="2">
        <f t="shared" si="513"/>
        <v>96</v>
      </c>
      <c r="D2290" s="2">
        <f t="shared" si="514"/>
        <v>6</v>
      </c>
      <c r="E2290" s="2">
        <f t="shared" si="504"/>
        <v>2286</v>
      </c>
      <c r="F2290" s="11">
        <v>252</v>
      </c>
      <c r="G2290" s="9">
        <v>6.4000000000000001E-2</v>
      </c>
      <c r="H2290" s="9">
        <v>0.1</v>
      </c>
      <c r="I2290" s="9">
        <v>0.13600000000000001</v>
      </c>
      <c r="J2290" s="9">
        <v>0.13930105785094599</v>
      </c>
      <c r="K2290" s="9">
        <v>0.32</v>
      </c>
      <c r="L2290" s="9">
        <v>0.32</v>
      </c>
      <c r="N2290" s="32">
        <f>IF('System Design'!$F$8=1,'Hourly Demand and Generation'!G2290*'System Design'!$F$21,IF('System Design'!$F$8=2,'Hourly Demand and Generation'!H2290*'System Design'!$F$21,IF('System Design'!$F$8=3,'Hourly Demand and Generation'!I2290*'System Design'!$F$21)))</f>
        <v>68</v>
      </c>
      <c r="O2290" s="32">
        <f>IF('System Design'!$F$8=1,'Hourly Demand and Generation'!J2290*'System Design'!$F$22,IF('System Design'!$F$8=2,'Hourly Demand and Generation'!K2290*'System Design'!$F$22,IF('System Design'!$F$8=3,'Hourly Demand and Generation'!L2290*'System Design'!$F$22)))</f>
        <v>800</v>
      </c>
      <c r="Q2290" s="32">
        <f t="shared" si="502"/>
        <v>0</v>
      </c>
      <c r="R2290" s="32">
        <f t="shared" si="505"/>
        <v>5400</v>
      </c>
      <c r="S2290" s="32">
        <f t="shared" si="506"/>
        <v>0</v>
      </c>
      <c r="T2290" s="32">
        <f t="shared" si="507"/>
        <v>21600</v>
      </c>
      <c r="U2290" s="32">
        <f t="shared" si="508"/>
        <v>0</v>
      </c>
      <c r="V2290" s="32">
        <f t="shared" si="503"/>
        <v>616</v>
      </c>
      <c r="W2290" s="32">
        <f t="shared" si="509"/>
        <v>616</v>
      </c>
      <c r="X2290" s="32">
        <f t="shared" si="510"/>
        <v>616</v>
      </c>
    </row>
    <row r="2291" spans="1:24" x14ac:dyDescent="0.25">
      <c r="A2291" s="2"/>
      <c r="B2291" s="2" t="s">
        <v>5</v>
      </c>
      <c r="C2291" s="2">
        <f t="shared" si="513"/>
        <v>96</v>
      </c>
      <c r="D2291" s="2">
        <f t="shared" si="514"/>
        <v>7</v>
      </c>
      <c r="E2291" s="2">
        <f t="shared" si="504"/>
        <v>2287</v>
      </c>
      <c r="F2291" s="11">
        <v>270</v>
      </c>
      <c r="G2291" s="9">
        <v>0.13600000000000001</v>
      </c>
      <c r="H2291" s="9">
        <v>0.16800000000000001</v>
      </c>
      <c r="I2291" s="9">
        <v>0.2</v>
      </c>
      <c r="J2291" s="9">
        <v>0.156713690082315</v>
      </c>
      <c r="K2291" s="9">
        <v>0.36</v>
      </c>
      <c r="L2291" s="9">
        <v>0.36</v>
      </c>
      <c r="N2291" s="32">
        <f>IF('System Design'!$F$8=1,'Hourly Demand and Generation'!G2291*'System Design'!$F$21,IF('System Design'!$F$8=2,'Hourly Demand and Generation'!H2291*'System Design'!$F$21,IF('System Design'!$F$8=3,'Hourly Demand and Generation'!I2291*'System Design'!$F$21)))</f>
        <v>100</v>
      </c>
      <c r="O2291" s="32">
        <f>IF('System Design'!$F$8=1,'Hourly Demand and Generation'!J2291*'System Design'!$F$22,IF('System Design'!$F$8=2,'Hourly Demand and Generation'!K2291*'System Design'!$F$22,IF('System Design'!$F$8=3,'Hourly Demand and Generation'!L2291*'System Design'!$F$22)))</f>
        <v>900</v>
      </c>
      <c r="Q2291" s="32">
        <f t="shared" si="502"/>
        <v>0</v>
      </c>
      <c r="R2291" s="32">
        <f t="shared" si="505"/>
        <v>5400</v>
      </c>
      <c r="S2291" s="32">
        <f t="shared" si="506"/>
        <v>0</v>
      </c>
      <c r="T2291" s="32">
        <f t="shared" si="507"/>
        <v>21600</v>
      </c>
      <c r="U2291" s="32">
        <f t="shared" si="508"/>
        <v>0</v>
      </c>
      <c r="V2291" s="32">
        <f t="shared" si="503"/>
        <v>730</v>
      </c>
      <c r="W2291" s="32">
        <f t="shared" si="509"/>
        <v>730</v>
      </c>
      <c r="X2291" s="32">
        <f t="shared" si="510"/>
        <v>730</v>
      </c>
    </row>
    <row r="2292" spans="1:24" x14ac:dyDescent="0.25">
      <c r="A2292" s="2"/>
      <c r="B2292" s="2" t="s">
        <v>5</v>
      </c>
      <c r="C2292" s="2">
        <f t="shared" si="513"/>
        <v>96</v>
      </c>
      <c r="D2292" s="2">
        <f t="shared" si="514"/>
        <v>8</v>
      </c>
      <c r="E2292" s="2">
        <f t="shared" si="504"/>
        <v>2288</v>
      </c>
      <c r="F2292" s="11">
        <v>288</v>
      </c>
      <c r="G2292" s="9">
        <v>0.26400000000000001</v>
      </c>
      <c r="H2292" s="9">
        <v>0.3</v>
      </c>
      <c r="I2292" s="9">
        <v>0.33600000000000002</v>
      </c>
      <c r="J2292" s="9">
        <v>0.156713690082315</v>
      </c>
      <c r="K2292" s="9">
        <v>0.36</v>
      </c>
      <c r="L2292" s="9">
        <v>0.36</v>
      </c>
      <c r="N2292" s="32">
        <f>IF('System Design'!$F$8=1,'Hourly Demand and Generation'!G2292*'System Design'!$F$21,IF('System Design'!$F$8=2,'Hourly Demand and Generation'!H2292*'System Design'!$F$21,IF('System Design'!$F$8=3,'Hourly Demand and Generation'!I2292*'System Design'!$F$21)))</f>
        <v>168</v>
      </c>
      <c r="O2292" s="32">
        <f>IF('System Design'!$F$8=1,'Hourly Demand and Generation'!J2292*'System Design'!$F$22,IF('System Design'!$F$8=2,'Hourly Demand and Generation'!K2292*'System Design'!$F$22,IF('System Design'!$F$8=3,'Hourly Demand and Generation'!L2292*'System Design'!$F$22)))</f>
        <v>900</v>
      </c>
      <c r="Q2292" s="32">
        <f t="shared" si="502"/>
        <v>0</v>
      </c>
      <c r="R2292" s="32">
        <f t="shared" si="505"/>
        <v>5400</v>
      </c>
      <c r="S2292" s="32">
        <f t="shared" si="506"/>
        <v>0</v>
      </c>
      <c r="T2292" s="32">
        <f t="shared" si="507"/>
        <v>21600</v>
      </c>
      <c r="U2292" s="32">
        <f t="shared" si="508"/>
        <v>0</v>
      </c>
      <c r="V2292" s="32">
        <f t="shared" si="503"/>
        <v>780</v>
      </c>
      <c r="W2292" s="32">
        <f t="shared" si="509"/>
        <v>780</v>
      </c>
      <c r="X2292" s="32">
        <f t="shared" si="510"/>
        <v>780</v>
      </c>
    </row>
    <row r="2293" spans="1:24" x14ac:dyDescent="0.25">
      <c r="A2293" s="2"/>
      <c r="B2293" s="2" t="s">
        <v>5</v>
      </c>
      <c r="C2293" s="2">
        <f t="shared" si="513"/>
        <v>96</v>
      </c>
      <c r="D2293" s="2">
        <f t="shared" si="514"/>
        <v>9</v>
      </c>
      <c r="E2293" s="2">
        <f t="shared" si="504"/>
        <v>2289</v>
      </c>
      <c r="F2293" s="11">
        <v>288</v>
      </c>
      <c r="G2293" s="9">
        <v>0.4</v>
      </c>
      <c r="H2293" s="9">
        <v>0.432</v>
      </c>
      <c r="I2293" s="9">
        <v>0.46400000000000002</v>
      </c>
      <c r="J2293" s="9">
        <v>0.13930105785094599</v>
      </c>
      <c r="K2293" s="9">
        <v>0.32</v>
      </c>
      <c r="L2293" s="9">
        <v>0.32</v>
      </c>
      <c r="N2293" s="32">
        <f>IF('System Design'!$F$8=1,'Hourly Demand and Generation'!G2293*'System Design'!$F$21,IF('System Design'!$F$8=2,'Hourly Demand and Generation'!H2293*'System Design'!$F$21,IF('System Design'!$F$8=3,'Hourly Demand and Generation'!I2293*'System Design'!$F$21)))</f>
        <v>232</v>
      </c>
      <c r="O2293" s="32">
        <f>IF('System Design'!$F$8=1,'Hourly Demand and Generation'!J2293*'System Design'!$F$22,IF('System Design'!$F$8=2,'Hourly Demand and Generation'!K2293*'System Design'!$F$22,IF('System Design'!$F$8=3,'Hourly Demand and Generation'!L2293*'System Design'!$F$22)))</f>
        <v>800</v>
      </c>
      <c r="Q2293" s="32">
        <f t="shared" si="502"/>
        <v>0</v>
      </c>
      <c r="R2293" s="32">
        <f t="shared" si="505"/>
        <v>5400</v>
      </c>
      <c r="S2293" s="32">
        <f t="shared" si="506"/>
        <v>0</v>
      </c>
      <c r="T2293" s="32">
        <f t="shared" si="507"/>
        <v>21600</v>
      </c>
      <c r="U2293" s="32">
        <f t="shared" si="508"/>
        <v>0</v>
      </c>
      <c r="V2293" s="32">
        <f t="shared" si="503"/>
        <v>744</v>
      </c>
      <c r="W2293" s="32">
        <f t="shared" si="509"/>
        <v>744</v>
      </c>
      <c r="X2293" s="32">
        <f t="shared" si="510"/>
        <v>744</v>
      </c>
    </row>
    <row r="2294" spans="1:24" x14ac:dyDescent="0.25">
      <c r="A2294" s="2"/>
      <c r="B2294" s="2" t="s">
        <v>5</v>
      </c>
      <c r="C2294" s="2">
        <f t="shared" si="513"/>
        <v>96</v>
      </c>
      <c r="D2294" s="2">
        <f t="shared" si="514"/>
        <v>10</v>
      </c>
      <c r="E2294" s="2">
        <f t="shared" si="504"/>
        <v>2290</v>
      </c>
      <c r="F2294" s="11">
        <v>280.8</v>
      </c>
      <c r="G2294" s="9">
        <v>0.53600000000000003</v>
      </c>
      <c r="H2294" s="9">
        <v>0.56799999999999995</v>
      </c>
      <c r="I2294" s="9">
        <v>0.6</v>
      </c>
      <c r="J2294" s="9">
        <v>0.156713690082315</v>
      </c>
      <c r="K2294" s="9">
        <v>0.36</v>
      </c>
      <c r="L2294" s="9">
        <v>0.36</v>
      </c>
      <c r="N2294" s="32">
        <f>IF('System Design'!$F$8=1,'Hourly Demand and Generation'!G2294*'System Design'!$F$21,IF('System Design'!$F$8=2,'Hourly Demand and Generation'!H2294*'System Design'!$F$21,IF('System Design'!$F$8=3,'Hourly Demand and Generation'!I2294*'System Design'!$F$21)))</f>
        <v>300</v>
      </c>
      <c r="O2294" s="32">
        <f>IF('System Design'!$F$8=1,'Hourly Demand and Generation'!J2294*'System Design'!$F$22,IF('System Design'!$F$8=2,'Hourly Demand and Generation'!K2294*'System Design'!$F$22,IF('System Design'!$F$8=3,'Hourly Demand and Generation'!L2294*'System Design'!$F$22)))</f>
        <v>900</v>
      </c>
      <c r="Q2294" s="32">
        <f t="shared" si="502"/>
        <v>0</v>
      </c>
      <c r="R2294" s="32">
        <f t="shared" si="505"/>
        <v>5400</v>
      </c>
      <c r="S2294" s="32">
        <f t="shared" si="506"/>
        <v>0</v>
      </c>
      <c r="T2294" s="32">
        <f t="shared" si="507"/>
        <v>21600</v>
      </c>
      <c r="U2294" s="32">
        <f t="shared" si="508"/>
        <v>0</v>
      </c>
      <c r="V2294" s="32">
        <f t="shared" si="503"/>
        <v>919.2</v>
      </c>
      <c r="W2294" s="32">
        <f t="shared" si="509"/>
        <v>919.2</v>
      </c>
      <c r="X2294" s="32">
        <f t="shared" si="510"/>
        <v>919.2</v>
      </c>
    </row>
    <row r="2295" spans="1:24" x14ac:dyDescent="0.25">
      <c r="A2295" s="2"/>
      <c r="B2295" s="2" t="s">
        <v>5</v>
      </c>
      <c r="C2295" s="2">
        <f t="shared" si="513"/>
        <v>96</v>
      </c>
      <c r="D2295" s="2">
        <f t="shared" si="514"/>
        <v>11</v>
      </c>
      <c r="E2295" s="2">
        <f t="shared" si="504"/>
        <v>2291</v>
      </c>
      <c r="F2295" s="11">
        <v>277.2</v>
      </c>
      <c r="G2295" s="9">
        <v>0.66400000000000003</v>
      </c>
      <c r="H2295" s="9">
        <v>0.7</v>
      </c>
      <c r="I2295" s="9">
        <v>0.73599999999999999</v>
      </c>
      <c r="J2295" s="9">
        <v>0.13930105785094599</v>
      </c>
      <c r="K2295" s="9">
        <v>0.32</v>
      </c>
      <c r="L2295" s="9">
        <v>0.32</v>
      </c>
      <c r="N2295" s="32">
        <f>IF('System Design'!$F$8=1,'Hourly Demand and Generation'!G2295*'System Design'!$F$21,IF('System Design'!$F$8=2,'Hourly Demand and Generation'!H2295*'System Design'!$F$21,IF('System Design'!$F$8=3,'Hourly Demand and Generation'!I2295*'System Design'!$F$21)))</f>
        <v>368</v>
      </c>
      <c r="O2295" s="32">
        <f>IF('System Design'!$F$8=1,'Hourly Demand and Generation'!J2295*'System Design'!$F$22,IF('System Design'!$F$8=2,'Hourly Demand and Generation'!K2295*'System Design'!$F$22,IF('System Design'!$F$8=3,'Hourly Demand and Generation'!L2295*'System Design'!$F$22)))</f>
        <v>800</v>
      </c>
      <c r="Q2295" s="32">
        <f t="shared" si="502"/>
        <v>0</v>
      </c>
      <c r="R2295" s="32">
        <f t="shared" si="505"/>
        <v>5400</v>
      </c>
      <c r="S2295" s="32">
        <f t="shared" si="506"/>
        <v>0</v>
      </c>
      <c r="T2295" s="32">
        <f t="shared" si="507"/>
        <v>21600</v>
      </c>
      <c r="U2295" s="32">
        <f t="shared" si="508"/>
        <v>0</v>
      </c>
      <c r="V2295" s="32">
        <f t="shared" si="503"/>
        <v>890.8</v>
      </c>
      <c r="W2295" s="32">
        <f t="shared" si="509"/>
        <v>890.8</v>
      </c>
      <c r="X2295" s="32">
        <f t="shared" si="510"/>
        <v>890.8</v>
      </c>
    </row>
    <row r="2296" spans="1:24" x14ac:dyDescent="0.25">
      <c r="A2296" s="2"/>
      <c r="B2296" s="2" t="s">
        <v>5</v>
      </c>
      <c r="C2296" s="2">
        <f t="shared" si="513"/>
        <v>96</v>
      </c>
      <c r="D2296" s="2">
        <f t="shared" si="514"/>
        <v>12</v>
      </c>
      <c r="E2296" s="2">
        <f t="shared" si="504"/>
        <v>2292</v>
      </c>
      <c r="F2296" s="11">
        <v>277.2</v>
      </c>
      <c r="G2296" s="9">
        <v>0.8</v>
      </c>
      <c r="H2296" s="9">
        <v>0.8</v>
      </c>
      <c r="I2296" s="9">
        <v>0.8</v>
      </c>
      <c r="J2296" s="9">
        <v>0.130594741735262</v>
      </c>
      <c r="K2296" s="9">
        <v>0.3</v>
      </c>
      <c r="L2296" s="9">
        <v>0.3</v>
      </c>
      <c r="N2296" s="32">
        <f>IF('System Design'!$F$8=1,'Hourly Demand and Generation'!G2296*'System Design'!$F$21,IF('System Design'!$F$8=2,'Hourly Demand and Generation'!H2296*'System Design'!$F$21,IF('System Design'!$F$8=3,'Hourly Demand and Generation'!I2296*'System Design'!$F$21)))</f>
        <v>400</v>
      </c>
      <c r="O2296" s="32">
        <f>IF('System Design'!$F$8=1,'Hourly Demand and Generation'!J2296*'System Design'!$F$22,IF('System Design'!$F$8=2,'Hourly Demand and Generation'!K2296*'System Design'!$F$22,IF('System Design'!$F$8=3,'Hourly Demand and Generation'!L2296*'System Design'!$F$22)))</f>
        <v>750</v>
      </c>
      <c r="Q2296" s="32">
        <f t="shared" si="502"/>
        <v>0</v>
      </c>
      <c r="R2296" s="32">
        <f t="shared" si="505"/>
        <v>5400</v>
      </c>
      <c r="S2296" s="32">
        <f t="shared" si="506"/>
        <v>0</v>
      </c>
      <c r="T2296" s="32">
        <f t="shared" si="507"/>
        <v>21600</v>
      </c>
      <c r="U2296" s="32">
        <f t="shared" si="508"/>
        <v>0</v>
      </c>
      <c r="V2296" s="32">
        <f t="shared" si="503"/>
        <v>872.8</v>
      </c>
      <c r="W2296" s="32">
        <f t="shared" si="509"/>
        <v>872.8</v>
      </c>
      <c r="X2296" s="32">
        <f t="shared" si="510"/>
        <v>872.8</v>
      </c>
    </row>
    <row r="2297" spans="1:24" x14ac:dyDescent="0.25">
      <c r="A2297" s="2"/>
      <c r="B2297" s="2" t="s">
        <v>5</v>
      </c>
      <c r="C2297" s="2">
        <f t="shared" si="513"/>
        <v>96</v>
      </c>
      <c r="D2297" s="2">
        <f t="shared" si="514"/>
        <v>13</v>
      </c>
      <c r="E2297" s="2">
        <f t="shared" si="504"/>
        <v>2293</v>
      </c>
      <c r="F2297" s="11">
        <v>288</v>
      </c>
      <c r="G2297" s="9">
        <v>0.66400000000000003</v>
      </c>
      <c r="H2297" s="9">
        <v>0.7</v>
      </c>
      <c r="I2297" s="9">
        <v>0.73599999999999999</v>
      </c>
      <c r="J2297" s="9">
        <v>0.13930105785094599</v>
      </c>
      <c r="K2297" s="9">
        <v>0.32</v>
      </c>
      <c r="L2297" s="9">
        <v>0.32</v>
      </c>
      <c r="N2297" s="32">
        <f>IF('System Design'!$F$8=1,'Hourly Demand and Generation'!G2297*'System Design'!$F$21,IF('System Design'!$F$8=2,'Hourly Demand and Generation'!H2297*'System Design'!$F$21,IF('System Design'!$F$8=3,'Hourly Demand and Generation'!I2297*'System Design'!$F$21)))</f>
        <v>368</v>
      </c>
      <c r="O2297" s="32">
        <f>IF('System Design'!$F$8=1,'Hourly Demand and Generation'!J2297*'System Design'!$F$22,IF('System Design'!$F$8=2,'Hourly Demand and Generation'!K2297*'System Design'!$F$22,IF('System Design'!$F$8=3,'Hourly Demand and Generation'!L2297*'System Design'!$F$22)))</f>
        <v>800</v>
      </c>
      <c r="Q2297" s="32">
        <f t="shared" si="502"/>
        <v>0</v>
      </c>
      <c r="R2297" s="32">
        <f t="shared" si="505"/>
        <v>5400</v>
      </c>
      <c r="S2297" s="32">
        <f t="shared" si="506"/>
        <v>0</v>
      </c>
      <c r="T2297" s="32">
        <f t="shared" si="507"/>
        <v>21600</v>
      </c>
      <c r="U2297" s="32">
        <f t="shared" si="508"/>
        <v>0</v>
      </c>
      <c r="V2297" s="32">
        <f t="shared" si="503"/>
        <v>880</v>
      </c>
      <c r="W2297" s="32">
        <f t="shared" si="509"/>
        <v>880</v>
      </c>
      <c r="X2297" s="32">
        <f t="shared" si="510"/>
        <v>880</v>
      </c>
    </row>
    <row r="2298" spans="1:24" x14ac:dyDescent="0.25">
      <c r="A2298" s="2"/>
      <c r="B2298" s="2" t="s">
        <v>5</v>
      </c>
      <c r="C2298" s="2">
        <f t="shared" si="513"/>
        <v>96</v>
      </c>
      <c r="D2298" s="2">
        <f t="shared" si="514"/>
        <v>14</v>
      </c>
      <c r="E2298" s="2">
        <f t="shared" si="504"/>
        <v>2294</v>
      </c>
      <c r="F2298" s="11">
        <v>288</v>
      </c>
      <c r="G2298" s="9">
        <v>0.53600000000000003</v>
      </c>
      <c r="H2298" s="9">
        <v>0.56799999999999995</v>
      </c>
      <c r="I2298" s="9">
        <v>0.6</v>
      </c>
      <c r="J2298" s="9">
        <v>0.14800737396663</v>
      </c>
      <c r="K2298" s="9">
        <v>0.34</v>
      </c>
      <c r="L2298" s="9">
        <v>0.34</v>
      </c>
      <c r="N2298" s="32">
        <f>IF('System Design'!$F$8=1,'Hourly Demand and Generation'!G2298*'System Design'!$F$21,IF('System Design'!$F$8=2,'Hourly Demand and Generation'!H2298*'System Design'!$F$21,IF('System Design'!$F$8=3,'Hourly Demand and Generation'!I2298*'System Design'!$F$21)))</f>
        <v>300</v>
      </c>
      <c r="O2298" s="32">
        <f>IF('System Design'!$F$8=1,'Hourly Demand and Generation'!J2298*'System Design'!$F$22,IF('System Design'!$F$8=2,'Hourly Demand and Generation'!K2298*'System Design'!$F$22,IF('System Design'!$F$8=3,'Hourly Demand and Generation'!L2298*'System Design'!$F$22)))</f>
        <v>850.00000000000011</v>
      </c>
      <c r="Q2298" s="32">
        <f t="shared" si="502"/>
        <v>0</v>
      </c>
      <c r="R2298" s="32">
        <f t="shared" si="505"/>
        <v>5400</v>
      </c>
      <c r="S2298" s="32">
        <f t="shared" si="506"/>
        <v>0</v>
      </c>
      <c r="T2298" s="32">
        <f t="shared" si="507"/>
        <v>21600</v>
      </c>
      <c r="U2298" s="32">
        <f t="shared" si="508"/>
        <v>0</v>
      </c>
      <c r="V2298" s="32">
        <f t="shared" si="503"/>
        <v>862</v>
      </c>
      <c r="W2298" s="32">
        <f t="shared" si="509"/>
        <v>862</v>
      </c>
      <c r="X2298" s="32">
        <f t="shared" si="510"/>
        <v>862</v>
      </c>
    </row>
    <row r="2299" spans="1:24" x14ac:dyDescent="0.25">
      <c r="A2299" s="2"/>
      <c r="B2299" s="2" t="s">
        <v>5</v>
      </c>
      <c r="C2299" s="2">
        <f t="shared" si="513"/>
        <v>96</v>
      </c>
      <c r="D2299" s="2">
        <f t="shared" si="514"/>
        <v>15</v>
      </c>
      <c r="E2299" s="2">
        <f t="shared" si="504"/>
        <v>2295</v>
      </c>
      <c r="F2299" s="11">
        <v>306</v>
      </c>
      <c r="G2299" s="9">
        <v>0.4</v>
      </c>
      <c r="H2299" s="9">
        <v>0.432</v>
      </c>
      <c r="I2299" s="9">
        <v>0.46400000000000002</v>
      </c>
      <c r="J2299" s="9">
        <v>0.156713690082315</v>
      </c>
      <c r="K2299" s="9">
        <v>0.36</v>
      </c>
      <c r="L2299" s="9">
        <v>0.36</v>
      </c>
      <c r="N2299" s="32">
        <f>IF('System Design'!$F$8=1,'Hourly Demand and Generation'!G2299*'System Design'!$F$21,IF('System Design'!$F$8=2,'Hourly Demand and Generation'!H2299*'System Design'!$F$21,IF('System Design'!$F$8=3,'Hourly Demand and Generation'!I2299*'System Design'!$F$21)))</f>
        <v>232</v>
      </c>
      <c r="O2299" s="32">
        <f>IF('System Design'!$F$8=1,'Hourly Demand and Generation'!J2299*'System Design'!$F$22,IF('System Design'!$F$8=2,'Hourly Demand and Generation'!K2299*'System Design'!$F$22,IF('System Design'!$F$8=3,'Hourly Demand and Generation'!L2299*'System Design'!$F$22)))</f>
        <v>900</v>
      </c>
      <c r="Q2299" s="32">
        <f t="shared" si="502"/>
        <v>0</v>
      </c>
      <c r="R2299" s="32">
        <f t="shared" si="505"/>
        <v>5400</v>
      </c>
      <c r="S2299" s="32">
        <f t="shared" si="506"/>
        <v>0</v>
      </c>
      <c r="T2299" s="32">
        <f t="shared" si="507"/>
        <v>21600</v>
      </c>
      <c r="U2299" s="32">
        <f t="shared" si="508"/>
        <v>0</v>
      </c>
      <c r="V2299" s="32">
        <f t="shared" si="503"/>
        <v>826</v>
      </c>
      <c r="W2299" s="32">
        <f t="shared" si="509"/>
        <v>826</v>
      </c>
      <c r="X2299" s="32">
        <f t="shared" si="510"/>
        <v>826</v>
      </c>
    </row>
    <row r="2300" spans="1:24" x14ac:dyDescent="0.25">
      <c r="A2300" s="2"/>
      <c r="B2300" s="2" t="s">
        <v>5</v>
      </c>
      <c r="C2300" s="2">
        <f t="shared" si="513"/>
        <v>96</v>
      </c>
      <c r="D2300" s="2">
        <f t="shared" si="514"/>
        <v>16</v>
      </c>
      <c r="E2300" s="2">
        <f t="shared" si="504"/>
        <v>2296</v>
      </c>
      <c r="F2300" s="11">
        <v>324</v>
      </c>
      <c r="G2300" s="9">
        <v>0.26400000000000001</v>
      </c>
      <c r="H2300" s="9">
        <v>0.3</v>
      </c>
      <c r="I2300" s="9">
        <v>0.33600000000000002</v>
      </c>
      <c r="J2300" s="9">
        <v>0.156713690082315</v>
      </c>
      <c r="K2300" s="9">
        <v>0.36</v>
      </c>
      <c r="L2300" s="9">
        <v>0.36</v>
      </c>
      <c r="N2300" s="32">
        <f>IF('System Design'!$F$8=1,'Hourly Demand and Generation'!G2300*'System Design'!$F$21,IF('System Design'!$F$8=2,'Hourly Demand and Generation'!H2300*'System Design'!$F$21,IF('System Design'!$F$8=3,'Hourly Demand and Generation'!I2300*'System Design'!$F$21)))</f>
        <v>168</v>
      </c>
      <c r="O2300" s="32">
        <f>IF('System Design'!$F$8=1,'Hourly Demand and Generation'!J2300*'System Design'!$F$22,IF('System Design'!$F$8=2,'Hourly Demand and Generation'!K2300*'System Design'!$F$22,IF('System Design'!$F$8=3,'Hourly Demand and Generation'!L2300*'System Design'!$F$22)))</f>
        <v>900</v>
      </c>
      <c r="Q2300" s="32">
        <f t="shared" si="502"/>
        <v>0</v>
      </c>
      <c r="R2300" s="32">
        <f t="shared" si="505"/>
        <v>5400</v>
      </c>
      <c r="S2300" s="32">
        <f t="shared" si="506"/>
        <v>0</v>
      </c>
      <c r="T2300" s="32">
        <f t="shared" si="507"/>
        <v>21600</v>
      </c>
      <c r="U2300" s="32">
        <f t="shared" si="508"/>
        <v>0</v>
      </c>
      <c r="V2300" s="32">
        <f t="shared" si="503"/>
        <v>744</v>
      </c>
      <c r="W2300" s="32">
        <f t="shared" si="509"/>
        <v>744</v>
      </c>
      <c r="X2300" s="32">
        <f t="shared" si="510"/>
        <v>744</v>
      </c>
    </row>
    <row r="2301" spans="1:24" x14ac:dyDescent="0.25">
      <c r="A2301" s="2"/>
      <c r="B2301" s="2" t="s">
        <v>5</v>
      </c>
      <c r="C2301" s="2">
        <f t="shared" si="513"/>
        <v>96</v>
      </c>
      <c r="D2301" s="2">
        <f t="shared" si="514"/>
        <v>17</v>
      </c>
      <c r="E2301" s="2">
        <f t="shared" si="504"/>
        <v>2297</v>
      </c>
      <c r="F2301" s="11">
        <v>342</v>
      </c>
      <c r="G2301" s="9">
        <v>0.13600000000000001</v>
      </c>
      <c r="H2301" s="9">
        <v>0.16800000000000001</v>
      </c>
      <c r="I2301" s="9">
        <v>0.2</v>
      </c>
      <c r="J2301" s="9">
        <v>0.174126322313683</v>
      </c>
      <c r="K2301" s="9">
        <v>0.4</v>
      </c>
      <c r="L2301" s="9">
        <v>0.4</v>
      </c>
      <c r="N2301" s="32">
        <f>IF('System Design'!$F$8=1,'Hourly Demand and Generation'!G2301*'System Design'!$F$21,IF('System Design'!$F$8=2,'Hourly Demand and Generation'!H2301*'System Design'!$F$21,IF('System Design'!$F$8=3,'Hourly Demand and Generation'!I2301*'System Design'!$F$21)))</f>
        <v>100</v>
      </c>
      <c r="O2301" s="32">
        <f>IF('System Design'!$F$8=1,'Hourly Demand and Generation'!J2301*'System Design'!$F$22,IF('System Design'!$F$8=2,'Hourly Demand and Generation'!K2301*'System Design'!$F$22,IF('System Design'!$F$8=3,'Hourly Demand and Generation'!L2301*'System Design'!$F$22)))</f>
        <v>1000</v>
      </c>
      <c r="Q2301" s="32">
        <f t="shared" si="502"/>
        <v>0</v>
      </c>
      <c r="R2301" s="32">
        <f t="shared" si="505"/>
        <v>5400</v>
      </c>
      <c r="S2301" s="32">
        <f t="shared" si="506"/>
        <v>0</v>
      </c>
      <c r="T2301" s="32">
        <f t="shared" si="507"/>
        <v>21600</v>
      </c>
      <c r="U2301" s="32">
        <f t="shared" si="508"/>
        <v>0</v>
      </c>
      <c r="V2301" s="32">
        <f t="shared" si="503"/>
        <v>758</v>
      </c>
      <c r="W2301" s="32">
        <f t="shared" si="509"/>
        <v>758</v>
      </c>
      <c r="X2301" s="32">
        <f t="shared" si="510"/>
        <v>758</v>
      </c>
    </row>
    <row r="2302" spans="1:24" x14ac:dyDescent="0.25">
      <c r="A2302" s="2"/>
      <c r="B2302" s="2" t="s">
        <v>5</v>
      </c>
      <c r="C2302" s="2">
        <f t="shared" si="513"/>
        <v>96</v>
      </c>
      <c r="D2302" s="2">
        <f t="shared" si="514"/>
        <v>18</v>
      </c>
      <c r="E2302" s="2">
        <f t="shared" si="504"/>
        <v>2298</v>
      </c>
      <c r="F2302" s="11">
        <v>360</v>
      </c>
      <c r="G2302" s="9">
        <v>6.4000000000000001E-2</v>
      </c>
      <c r="H2302" s="9">
        <v>0.1</v>
      </c>
      <c r="I2302" s="9">
        <v>0.13600000000000001</v>
      </c>
      <c r="J2302" s="9">
        <v>0.16542000619799899</v>
      </c>
      <c r="K2302" s="9">
        <v>0.38</v>
      </c>
      <c r="L2302" s="9">
        <v>0.38</v>
      </c>
      <c r="N2302" s="32">
        <f>IF('System Design'!$F$8=1,'Hourly Demand and Generation'!G2302*'System Design'!$F$21,IF('System Design'!$F$8=2,'Hourly Demand and Generation'!H2302*'System Design'!$F$21,IF('System Design'!$F$8=3,'Hourly Demand and Generation'!I2302*'System Design'!$F$21)))</f>
        <v>68</v>
      </c>
      <c r="O2302" s="32">
        <f>IF('System Design'!$F$8=1,'Hourly Demand and Generation'!J2302*'System Design'!$F$22,IF('System Design'!$F$8=2,'Hourly Demand and Generation'!K2302*'System Design'!$F$22,IF('System Design'!$F$8=3,'Hourly Demand and Generation'!L2302*'System Design'!$F$22)))</f>
        <v>950</v>
      </c>
      <c r="Q2302" s="32">
        <f t="shared" si="502"/>
        <v>0</v>
      </c>
      <c r="R2302" s="32">
        <f t="shared" si="505"/>
        <v>5400</v>
      </c>
      <c r="S2302" s="32">
        <f t="shared" si="506"/>
        <v>0</v>
      </c>
      <c r="T2302" s="32">
        <f t="shared" si="507"/>
        <v>21600</v>
      </c>
      <c r="U2302" s="32">
        <f t="shared" si="508"/>
        <v>0</v>
      </c>
      <c r="V2302" s="32">
        <f t="shared" si="503"/>
        <v>658</v>
      </c>
      <c r="W2302" s="32">
        <f t="shared" si="509"/>
        <v>658</v>
      </c>
      <c r="X2302" s="32">
        <f t="shared" si="510"/>
        <v>658</v>
      </c>
    </row>
    <row r="2303" spans="1:24" x14ac:dyDescent="0.25">
      <c r="A2303" s="2"/>
      <c r="B2303" s="2" t="s">
        <v>5</v>
      </c>
      <c r="C2303" s="2">
        <f t="shared" si="513"/>
        <v>96</v>
      </c>
      <c r="D2303" s="2">
        <f t="shared" si="514"/>
        <v>19</v>
      </c>
      <c r="E2303" s="2">
        <f t="shared" si="504"/>
        <v>2299</v>
      </c>
      <c r="F2303" s="11">
        <v>349.2</v>
      </c>
      <c r="G2303" s="9">
        <v>0</v>
      </c>
      <c r="H2303" s="9">
        <v>3.2000000000000001E-2</v>
      </c>
      <c r="I2303" s="9">
        <v>6.4000000000000001E-2</v>
      </c>
      <c r="J2303" s="9">
        <v>0.156713690082315</v>
      </c>
      <c r="K2303" s="9">
        <v>0.36</v>
      </c>
      <c r="L2303" s="9">
        <v>0.36</v>
      </c>
      <c r="N2303" s="32">
        <f>IF('System Design'!$F$8=1,'Hourly Demand and Generation'!G2303*'System Design'!$F$21,IF('System Design'!$F$8=2,'Hourly Demand and Generation'!H2303*'System Design'!$F$21,IF('System Design'!$F$8=3,'Hourly Demand and Generation'!I2303*'System Design'!$F$21)))</f>
        <v>32</v>
      </c>
      <c r="O2303" s="32">
        <f>IF('System Design'!$F$8=1,'Hourly Demand and Generation'!J2303*'System Design'!$F$22,IF('System Design'!$F$8=2,'Hourly Demand and Generation'!K2303*'System Design'!$F$22,IF('System Design'!$F$8=3,'Hourly Demand and Generation'!L2303*'System Design'!$F$22)))</f>
        <v>900</v>
      </c>
      <c r="Q2303" s="32">
        <f t="shared" si="502"/>
        <v>0</v>
      </c>
      <c r="R2303" s="32">
        <f t="shared" si="505"/>
        <v>5400</v>
      </c>
      <c r="S2303" s="32">
        <f t="shared" si="506"/>
        <v>0</v>
      </c>
      <c r="T2303" s="32">
        <f t="shared" si="507"/>
        <v>21600</v>
      </c>
      <c r="U2303" s="32">
        <f t="shared" si="508"/>
        <v>0</v>
      </c>
      <c r="V2303" s="32">
        <f t="shared" si="503"/>
        <v>582.79999999999995</v>
      </c>
      <c r="W2303" s="32">
        <f t="shared" si="509"/>
        <v>582.79999999999995</v>
      </c>
      <c r="X2303" s="32">
        <f t="shared" si="510"/>
        <v>582.79999999999995</v>
      </c>
    </row>
    <row r="2304" spans="1:24" x14ac:dyDescent="0.25">
      <c r="A2304" s="2"/>
      <c r="B2304" s="2" t="s">
        <v>5</v>
      </c>
      <c r="C2304" s="2">
        <f t="shared" si="513"/>
        <v>96</v>
      </c>
      <c r="D2304" s="2">
        <f t="shared" si="514"/>
        <v>20</v>
      </c>
      <c r="E2304" s="2">
        <f t="shared" si="504"/>
        <v>2300</v>
      </c>
      <c r="F2304" s="11">
        <v>342</v>
      </c>
      <c r="G2304" s="9">
        <v>0</v>
      </c>
      <c r="H2304" s="9">
        <v>0</v>
      </c>
      <c r="I2304" s="9">
        <v>0</v>
      </c>
      <c r="J2304" s="9">
        <v>0.156713690082315</v>
      </c>
      <c r="K2304" s="9">
        <v>0.36</v>
      </c>
      <c r="L2304" s="9">
        <v>0.36</v>
      </c>
      <c r="N2304" s="32">
        <f>IF('System Design'!$F$8=1,'Hourly Demand and Generation'!G2304*'System Design'!$F$21,IF('System Design'!$F$8=2,'Hourly Demand and Generation'!H2304*'System Design'!$F$21,IF('System Design'!$F$8=3,'Hourly Demand and Generation'!I2304*'System Design'!$F$21)))</f>
        <v>0</v>
      </c>
      <c r="O2304" s="32">
        <f>IF('System Design'!$F$8=1,'Hourly Demand and Generation'!J2304*'System Design'!$F$22,IF('System Design'!$F$8=2,'Hourly Demand and Generation'!K2304*'System Design'!$F$22,IF('System Design'!$F$8=3,'Hourly Demand and Generation'!L2304*'System Design'!$F$22)))</f>
        <v>900</v>
      </c>
      <c r="Q2304" s="32">
        <f t="shared" si="502"/>
        <v>0</v>
      </c>
      <c r="R2304" s="32">
        <f t="shared" si="505"/>
        <v>5400</v>
      </c>
      <c r="S2304" s="32">
        <f t="shared" si="506"/>
        <v>0</v>
      </c>
      <c r="T2304" s="32">
        <f t="shared" si="507"/>
        <v>21600</v>
      </c>
      <c r="U2304" s="32">
        <f t="shared" si="508"/>
        <v>0</v>
      </c>
      <c r="V2304" s="32">
        <f t="shared" si="503"/>
        <v>558</v>
      </c>
      <c r="W2304" s="32">
        <f t="shared" si="509"/>
        <v>558</v>
      </c>
      <c r="X2304" s="32">
        <f t="shared" si="510"/>
        <v>558</v>
      </c>
    </row>
    <row r="2305" spans="1:24" x14ac:dyDescent="0.25">
      <c r="A2305" s="2"/>
      <c r="B2305" s="2" t="s">
        <v>5</v>
      </c>
      <c r="C2305" s="2">
        <f t="shared" si="513"/>
        <v>96</v>
      </c>
      <c r="D2305" s="2">
        <f t="shared" si="514"/>
        <v>21</v>
      </c>
      <c r="E2305" s="2">
        <f t="shared" si="504"/>
        <v>2301</v>
      </c>
      <c r="F2305" s="11">
        <v>324</v>
      </c>
      <c r="G2305" s="9">
        <v>0</v>
      </c>
      <c r="H2305" s="9">
        <v>0</v>
      </c>
      <c r="I2305" s="9">
        <v>0</v>
      </c>
      <c r="J2305" s="9">
        <v>0.156713690082315</v>
      </c>
      <c r="K2305" s="9">
        <v>0.36</v>
      </c>
      <c r="L2305" s="9">
        <v>0.36</v>
      </c>
      <c r="N2305" s="32">
        <f>IF('System Design'!$F$8=1,'Hourly Demand and Generation'!G2305*'System Design'!$F$21,IF('System Design'!$F$8=2,'Hourly Demand and Generation'!H2305*'System Design'!$F$21,IF('System Design'!$F$8=3,'Hourly Demand and Generation'!I2305*'System Design'!$F$21)))</f>
        <v>0</v>
      </c>
      <c r="O2305" s="32">
        <f>IF('System Design'!$F$8=1,'Hourly Demand and Generation'!J2305*'System Design'!$F$22,IF('System Design'!$F$8=2,'Hourly Demand and Generation'!K2305*'System Design'!$F$22,IF('System Design'!$F$8=3,'Hourly Demand and Generation'!L2305*'System Design'!$F$22)))</f>
        <v>900</v>
      </c>
      <c r="Q2305" s="32">
        <f t="shared" si="502"/>
        <v>0</v>
      </c>
      <c r="R2305" s="32">
        <f t="shared" si="505"/>
        <v>5400</v>
      </c>
      <c r="S2305" s="32">
        <f t="shared" si="506"/>
        <v>0</v>
      </c>
      <c r="T2305" s="32">
        <f t="shared" si="507"/>
        <v>21600</v>
      </c>
      <c r="U2305" s="32">
        <f t="shared" si="508"/>
        <v>0</v>
      </c>
      <c r="V2305" s="32">
        <f t="shared" si="503"/>
        <v>576</v>
      </c>
      <c r="W2305" s="32">
        <f t="shared" si="509"/>
        <v>576</v>
      </c>
      <c r="X2305" s="32">
        <f t="shared" si="510"/>
        <v>576</v>
      </c>
    </row>
    <row r="2306" spans="1:24" x14ac:dyDescent="0.25">
      <c r="A2306" s="2"/>
      <c r="B2306" s="2" t="s">
        <v>5</v>
      </c>
      <c r="C2306" s="2">
        <f t="shared" si="513"/>
        <v>96</v>
      </c>
      <c r="D2306" s="2">
        <f t="shared" si="514"/>
        <v>22</v>
      </c>
      <c r="E2306" s="2">
        <f t="shared" si="504"/>
        <v>2302</v>
      </c>
      <c r="F2306" s="11">
        <v>306</v>
      </c>
      <c r="G2306" s="9">
        <v>0</v>
      </c>
      <c r="H2306" s="9">
        <v>0</v>
      </c>
      <c r="I2306" s="9">
        <v>0</v>
      </c>
      <c r="J2306" s="9">
        <v>0.16542000619799899</v>
      </c>
      <c r="K2306" s="9">
        <v>0.38</v>
      </c>
      <c r="L2306" s="9">
        <v>0.38</v>
      </c>
      <c r="N2306" s="32">
        <f>IF('System Design'!$F$8=1,'Hourly Demand and Generation'!G2306*'System Design'!$F$21,IF('System Design'!$F$8=2,'Hourly Demand and Generation'!H2306*'System Design'!$F$21,IF('System Design'!$F$8=3,'Hourly Demand and Generation'!I2306*'System Design'!$F$21)))</f>
        <v>0</v>
      </c>
      <c r="O2306" s="32">
        <f>IF('System Design'!$F$8=1,'Hourly Demand and Generation'!J2306*'System Design'!$F$22,IF('System Design'!$F$8=2,'Hourly Demand and Generation'!K2306*'System Design'!$F$22,IF('System Design'!$F$8=3,'Hourly Demand and Generation'!L2306*'System Design'!$F$22)))</f>
        <v>950</v>
      </c>
      <c r="Q2306" s="32">
        <f t="shared" si="502"/>
        <v>0</v>
      </c>
      <c r="R2306" s="32">
        <f t="shared" si="505"/>
        <v>5400</v>
      </c>
      <c r="S2306" s="32">
        <f t="shared" si="506"/>
        <v>0</v>
      </c>
      <c r="T2306" s="32">
        <f t="shared" si="507"/>
        <v>21600</v>
      </c>
      <c r="U2306" s="32">
        <f t="shared" si="508"/>
        <v>0</v>
      </c>
      <c r="V2306" s="32">
        <f t="shared" si="503"/>
        <v>644</v>
      </c>
      <c r="W2306" s="32">
        <f t="shared" si="509"/>
        <v>644</v>
      </c>
      <c r="X2306" s="32">
        <f t="shared" si="510"/>
        <v>644</v>
      </c>
    </row>
    <row r="2307" spans="1:24" x14ac:dyDescent="0.25">
      <c r="A2307" s="2"/>
      <c r="B2307" s="2" t="s">
        <v>5</v>
      </c>
      <c r="C2307" s="2">
        <f t="shared" si="513"/>
        <v>96</v>
      </c>
      <c r="D2307" s="2">
        <f t="shared" si="514"/>
        <v>23</v>
      </c>
      <c r="E2307" s="2">
        <f t="shared" si="504"/>
        <v>2303</v>
      </c>
      <c r="F2307" s="11">
        <v>288</v>
      </c>
      <c r="G2307" s="9">
        <v>0</v>
      </c>
      <c r="H2307" s="9">
        <v>0</v>
      </c>
      <c r="I2307" s="9">
        <v>0</v>
      </c>
      <c r="J2307" s="9">
        <v>0.13930105785094599</v>
      </c>
      <c r="K2307" s="9">
        <v>0.32</v>
      </c>
      <c r="L2307" s="9">
        <v>0.32</v>
      </c>
      <c r="N2307" s="32">
        <f>IF('System Design'!$F$8=1,'Hourly Demand and Generation'!G2307*'System Design'!$F$21,IF('System Design'!$F$8=2,'Hourly Demand and Generation'!H2307*'System Design'!$F$21,IF('System Design'!$F$8=3,'Hourly Demand and Generation'!I2307*'System Design'!$F$21)))</f>
        <v>0</v>
      </c>
      <c r="O2307" s="32">
        <f>IF('System Design'!$F$8=1,'Hourly Demand and Generation'!J2307*'System Design'!$F$22,IF('System Design'!$F$8=2,'Hourly Demand and Generation'!K2307*'System Design'!$F$22,IF('System Design'!$F$8=3,'Hourly Demand and Generation'!L2307*'System Design'!$F$22)))</f>
        <v>800</v>
      </c>
      <c r="Q2307" s="32">
        <f t="shared" si="502"/>
        <v>0</v>
      </c>
      <c r="R2307" s="32">
        <f t="shared" si="505"/>
        <v>5400</v>
      </c>
      <c r="S2307" s="32">
        <f t="shared" si="506"/>
        <v>0</v>
      </c>
      <c r="T2307" s="32">
        <f t="shared" si="507"/>
        <v>21600</v>
      </c>
      <c r="U2307" s="32">
        <f t="shared" si="508"/>
        <v>0</v>
      </c>
      <c r="V2307" s="32">
        <f t="shared" si="503"/>
        <v>512</v>
      </c>
      <c r="W2307" s="32">
        <f t="shared" si="509"/>
        <v>512</v>
      </c>
      <c r="X2307" s="32">
        <f t="shared" si="510"/>
        <v>512</v>
      </c>
    </row>
    <row r="2308" spans="1:24" x14ac:dyDescent="0.25">
      <c r="A2308" s="2"/>
      <c r="B2308" s="2" t="s">
        <v>5</v>
      </c>
      <c r="C2308" s="2">
        <f t="shared" si="513"/>
        <v>96</v>
      </c>
      <c r="D2308" s="2">
        <f t="shared" si="514"/>
        <v>24</v>
      </c>
      <c r="E2308" s="2">
        <f t="shared" si="504"/>
        <v>2304</v>
      </c>
      <c r="F2308" s="11">
        <v>252</v>
      </c>
      <c r="G2308" s="9">
        <v>0</v>
      </c>
      <c r="H2308" s="9">
        <v>0</v>
      </c>
      <c r="I2308" s="9">
        <v>0</v>
      </c>
      <c r="J2308" s="9">
        <v>0.13930105785094599</v>
      </c>
      <c r="K2308" s="9">
        <v>0.32</v>
      </c>
      <c r="L2308" s="9">
        <v>0.32</v>
      </c>
      <c r="N2308" s="32">
        <f>IF('System Design'!$F$8=1,'Hourly Demand and Generation'!G2308*'System Design'!$F$21,IF('System Design'!$F$8=2,'Hourly Demand and Generation'!H2308*'System Design'!$F$21,IF('System Design'!$F$8=3,'Hourly Demand and Generation'!I2308*'System Design'!$F$21)))</f>
        <v>0</v>
      </c>
      <c r="O2308" s="32">
        <f>IF('System Design'!$F$8=1,'Hourly Demand and Generation'!J2308*'System Design'!$F$22,IF('System Design'!$F$8=2,'Hourly Demand and Generation'!K2308*'System Design'!$F$22,IF('System Design'!$F$8=3,'Hourly Demand and Generation'!L2308*'System Design'!$F$22)))</f>
        <v>800</v>
      </c>
      <c r="Q2308" s="32">
        <f t="shared" si="502"/>
        <v>0</v>
      </c>
      <c r="R2308" s="32">
        <f t="shared" si="505"/>
        <v>5400</v>
      </c>
      <c r="S2308" s="32">
        <f t="shared" si="506"/>
        <v>0</v>
      </c>
      <c r="T2308" s="32">
        <f t="shared" si="507"/>
        <v>21600</v>
      </c>
      <c r="U2308" s="32">
        <f t="shared" si="508"/>
        <v>0</v>
      </c>
      <c r="V2308" s="32">
        <f t="shared" si="503"/>
        <v>548</v>
      </c>
      <c r="W2308" s="32">
        <f t="shared" si="509"/>
        <v>548</v>
      </c>
      <c r="X2308" s="32">
        <f t="shared" si="510"/>
        <v>548</v>
      </c>
    </row>
    <row r="2309" spans="1:24" x14ac:dyDescent="0.25">
      <c r="A2309" s="2"/>
      <c r="B2309" s="2" t="s">
        <v>5</v>
      </c>
      <c r="C2309" s="2">
        <f>C2308+1</f>
        <v>97</v>
      </c>
      <c r="D2309" s="2">
        <v>1</v>
      </c>
      <c r="E2309" s="2">
        <f t="shared" si="504"/>
        <v>2305</v>
      </c>
      <c r="F2309" s="11">
        <v>216</v>
      </c>
      <c r="G2309" s="9">
        <v>0</v>
      </c>
      <c r="H2309" s="9">
        <v>0</v>
      </c>
      <c r="I2309" s="9">
        <v>0</v>
      </c>
      <c r="J2309" s="9">
        <v>0.370042257994804</v>
      </c>
      <c r="K2309" s="9">
        <v>0.370042257994804</v>
      </c>
      <c r="L2309" s="9">
        <v>0.370042257994804</v>
      </c>
      <c r="N2309" s="32">
        <f>IF('System Design'!$F$8=1,'Hourly Demand and Generation'!G2309*'System Design'!$F$21,IF('System Design'!$F$8=2,'Hourly Demand and Generation'!H2309*'System Design'!$F$21,IF('System Design'!$F$8=3,'Hourly Demand and Generation'!I2309*'System Design'!$F$21)))</f>
        <v>0</v>
      </c>
      <c r="O2309" s="32">
        <f>IF('System Design'!$F$8=1,'Hourly Demand and Generation'!J2309*'System Design'!$F$22,IF('System Design'!$F$8=2,'Hourly Demand and Generation'!K2309*'System Design'!$F$22,IF('System Design'!$F$8=3,'Hourly Demand and Generation'!L2309*'System Design'!$F$22)))</f>
        <v>925.10564498701001</v>
      </c>
      <c r="Q2309" s="32">
        <f t="shared" si="502"/>
        <v>0</v>
      </c>
      <c r="R2309" s="32">
        <f t="shared" si="505"/>
        <v>5400</v>
      </c>
      <c r="S2309" s="32">
        <f t="shared" si="506"/>
        <v>0</v>
      </c>
      <c r="T2309" s="32">
        <f t="shared" si="507"/>
        <v>21600</v>
      </c>
      <c r="U2309" s="32">
        <f t="shared" si="508"/>
        <v>0</v>
      </c>
      <c r="V2309" s="32">
        <f t="shared" si="503"/>
        <v>709.10564498701001</v>
      </c>
      <c r="W2309" s="32">
        <f t="shared" si="509"/>
        <v>709.10564498701001</v>
      </c>
      <c r="X2309" s="32">
        <f t="shared" si="510"/>
        <v>709.10564498701001</v>
      </c>
    </row>
    <row r="2310" spans="1:24" x14ac:dyDescent="0.25">
      <c r="A2310" s="2"/>
      <c r="B2310" s="2" t="s">
        <v>5</v>
      </c>
      <c r="C2310" s="2">
        <f>C2309</f>
        <v>97</v>
      </c>
      <c r="D2310" s="2">
        <f>D2309+1</f>
        <v>2</v>
      </c>
      <c r="E2310" s="2">
        <f t="shared" si="504"/>
        <v>2306</v>
      </c>
      <c r="F2310" s="11">
        <v>198</v>
      </c>
      <c r="G2310" s="9">
        <v>0</v>
      </c>
      <c r="H2310" s="9">
        <v>0</v>
      </c>
      <c r="I2310" s="9">
        <v>0</v>
      </c>
      <c r="J2310" s="9">
        <v>0.33303803219532302</v>
      </c>
      <c r="K2310" s="9">
        <v>0.33303803219532302</v>
      </c>
      <c r="L2310" s="9">
        <v>0.33303803219532302</v>
      </c>
      <c r="N2310" s="32">
        <f>IF('System Design'!$F$8=1,'Hourly Demand and Generation'!G2310*'System Design'!$F$21,IF('System Design'!$F$8=2,'Hourly Demand and Generation'!H2310*'System Design'!$F$21,IF('System Design'!$F$8=3,'Hourly Demand and Generation'!I2310*'System Design'!$F$21)))</f>
        <v>0</v>
      </c>
      <c r="O2310" s="32">
        <f>IF('System Design'!$F$8=1,'Hourly Demand and Generation'!J2310*'System Design'!$F$22,IF('System Design'!$F$8=2,'Hourly Demand and Generation'!K2310*'System Design'!$F$22,IF('System Design'!$F$8=3,'Hourly Demand and Generation'!L2310*'System Design'!$F$22)))</f>
        <v>832.59508048830753</v>
      </c>
      <c r="Q2310" s="32">
        <f t="shared" ref="Q2310:Q2373" si="515">IF(F2310-N2310-O2310&gt;0,F2310-N2310-O2310,0)</f>
        <v>0</v>
      </c>
      <c r="R2310" s="32">
        <f t="shared" si="505"/>
        <v>5400</v>
      </c>
      <c r="S2310" s="32">
        <f t="shared" si="506"/>
        <v>0</v>
      </c>
      <c r="T2310" s="32">
        <f t="shared" si="507"/>
        <v>21600</v>
      </c>
      <c r="U2310" s="32">
        <f t="shared" si="508"/>
        <v>0</v>
      </c>
      <c r="V2310" s="32">
        <f t="shared" ref="V2310:V2373" si="516">IF(F2310-N2310-O2310&lt;0,N2310+O2310-F2310,0)</f>
        <v>634.59508048830753</v>
      </c>
      <c r="W2310" s="32">
        <f t="shared" si="509"/>
        <v>634.59508048830753</v>
      </c>
      <c r="X2310" s="32">
        <f t="shared" si="510"/>
        <v>634.59508048830753</v>
      </c>
    </row>
    <row r="2311" spans="1:24" x14ac:dyDescent="0.25">
      <c r="A2311" s="2"/>
      <c r="B2311" s="2" t="s">
        <v>5</v>
      </c>
      <c r="C2311" s="2">
        <f t="shared" ref="C2311:C2332" si="517">C2310</f>
        <v>97</v>
      </c>
      <c r="D2311" s="2">
        <f t="shared" ref="D2311:D2332" si="518">D2310+1</f>
        <v>3</v>
      </c>
      <c r="E2311" s="2">
        <f t="shared" ref="E2311:E2374" si="519">E2310+1</f>
        <v>2307</v>
      </c>
      <c r="F2311" s="11">
        <v>180</v>
      </c>
      <c r="G2311" s="9">
        <v>0</v>
      </c>
      <c r="H2311" s="9">
        <v>0</v>
      </c>
      <c r="I2311" s="9">
        <v>0</v>
      </c>
      <c r="J2311" s="9">
        <v>0.33303803219532302</v>
      </c>
      <c r="K2311" s="9">
        <v>0.33303803219532302</v>
      </c>
      <c r="L2311" s="9">
        <v>0.33303803219532302</v>
      </c>
      <c r="N2311" s="32">
        <f>IF('System Design'!$F$8=1,'Hourly Demand and Generation'!G2311*'System Design'!$F$21,IF('System Design'!$F$8=2,'Hourly Demand and Generation'!H2311*'System Design'!$F$21,IF('System Design'!$F$8=3,'Hourly Demand and Generation'!I2311*'System Design'!$F$21)))</f>
        <v>0</v>
      </c>
      <c r="O2311" s="32">
        <f>IF('System Design'!$F$8=1,'Hourly Demand and Generation'!J2311*'System Design'!$F$22,IF('System Design'!$F$8=2,'Hourly Demand and Generation'!K2311*'System Design'!$F$22,IF('System Design'!$F$8=3,'Hourly Demand and Generation'!L2311*'System Design'!$F$22)))</f>
        <v>832.59508048830753</v>
      </c>
      <c r="Q2311" s="32">
        <f t="shared" si="515"/>
        <v>0</v>
      </c>
      <c r="R2311" s="32">
        <f t="shared" ref="R2311:R2374" si="520">IF($Q2311&lt;R2310+$V2311,IF(R2310+$V2311-$Q2311&gt;5400,5400,R2310+$V2311-$Q2311),0)</f>
        <v>5400</v>
      </c>
      <c r="S2311" s="32">
        <f t="shared" ref="S2311:S2374" si="521">IF(R2311&gt;0,0,$Q2311+$V2311-R2310)</f>
        <v>0</v>
      </c>
      <c r="T2311" s="32">
        <f t="shared" ref="T2311:T2374" si="522">IF($Q2311&lt;T2310+$V2311,IF(T2310+$V2311-$Q2311&gt;21600,21600,T2310+$V2311-$Q2311),0)</f>
        <v>21600</v>
      </c>
      <c r="U2311" s="32">
        <f t="shared" ref="U2311:U2374" si="523">IF(T2311&gt;0,0,$Q2311+$V2311-T2310)</f>
        <v>0</v>
      </c>
      <c r="V2311" s="32">
        <f t="shared" si="516"/>
        <v>652.59508048830753</v>
      </c>
      <c r="W2311" s="32">
        <f t="shared" ref="W2311:W2374" si="524">IF(R2311=5400,$V2311-(R2311-R2310),0)</f>
        <v>652.59508048830753</v>
      </c>
      <c r="X2311" s="32">
        <f t="shared" ref="X2311:X2374" si="525">IF(T2311=21600,$V2311-(T2311-T2310),0)</f>
        <v>652.59508048830753</v>
      </c>
    </row>
    <row r="2312" spans="1:24" x14ac:dyDescent="0.25">
      <c r="A2312" s="2"/>
      <c r="B2312" s="2" t="s">
        <v>5</v>
      </c>
      <c r="C2312" s="2">
        <f t="shared" si="517"/>
        <v>97</v>
      </c>
      <c r="D2312" s="2">
        <f t="shared" si="518"/>
        <v>4</v>
      </c>
      <c r="E2312" s="2">
        <f t="shared" si="519"/>
        <v>2308</v>
      </c>
      <c r="F2312" s="11">
        <v>216</v>
      </c>
      <c r="G2312" s="9">
        <v>0</v>
      </c>
      <c r="H2312" s="9">
        <v>0</v>
      </c>
      <c r="I2312" s="9">
        <v>0</v>
      </c>
      <c r="J2312" s="9">
        <v>0.370042257994804</v>
      </c>
      <c r="K2312" s="9">
        <v>0.370042257994804</v>
      </c>
      <c r="L2312" s="9">
        <v>0.370042257994804</v>
      </c>
      <c r="N2312" s="32">
        <f>IF('System Design'!$F$8=1,'Hourly Demand and Generation'!G2312*'System Design'!$F$21,IF('System Design'!$F$8=2,'Hourly Demand and Generation'!H2312*'System Design'!$F$21,IF('System Design'!$F$8=3,'Hourly Demand and Generation'!I2312*'System Design'!$F$21)))</f>
        <v>0</v>
      </c>
      <c r="O2312" s="32">
        <f>IF('System Design'!$F$8=1,'Hourly Demand and Generation'!J2312*'System Design'!$F$22,IF('System Design'!$F$8=2,'Hourly Demand and Generation'!K2312*'System Design'!$F$22,IF('System Design'!$F$8=3,'Hourly Demand and Generation'!L2312*'System Design'!$F$22)))</f>
        <v>925.10564498701001</v>
      </c>
      <c r="Q2312" s="32">
        <f t="shared" si="515"/>
        <v>0</v>
      </c>
      <c r="R2312" s="32">
        <f t="shared" si="520"/>
        <v>5400</v>
      </c>
      <c r="S2312" s="32">
        <f t="shared" si="521"/>
        <v>0</v>
      </c>
      <c r="T2312" s="32">
        <f t="shared" si="522"/>
        <v>21600</v>
      </c>
      <c r="U2312" s="32">
        <f t="shared" si="523"/>
        <v>0</v>
      </c>
      <c r="V2312" s="32">
        <f t="shared" si="516"/>
        <v>709.10564498701001</v>
      </c>
      <c r="W2312" s="32">
        <f t="shared" si="524"/>
        <v>709.10564498701001</v>
      </c>
      <c r="X2312" s="32">
        <f t="shared" si="525"/>
        <v>709.10564498701001</v>
      </c>
    </row>
    <row r="2313" spans="1:24" x14ac:dyDescent="0.25">
      <c r="A2313" s="2"/>
      <c r="B2313" s="2" t="s">
        <v>5</v>
      </c>
      <c r="C2313" s="2">
        <f t="shared" si="517"/>
        <v>97</v>
      </c>
      <c r="D2313" s="2">
        <f t="shared" si="518"/>
        <v>5</v>
      </c>
      <c r="E2313" s="2">
        <f t="shared" si="519"/>
        <v>2309</v>
      </c>
      <c r="F2313" s="11">
        <v>234</v>
      </c>
      <c r="G2313" s="9">
        <v>0</v>
      </c>
      <c r="H2313" s="9">
        <v>2.89202896378234E-2</v>
      </c>
      <c r="I2313" s="9">
        <v>5.78405792756468E-2</v>
      </c>
      <c r="J2313" s="9">
        <v>0.29603380639584298</v>
      </c>
      <c r="K2313" s="9">
        <v>0.29603380639584298</v>
      </c>
      <c r="L2313" s="9">
        <v>0.29603380639584298</v>
      </c>
      <c r="N2313" s="32">
        <f>IF('System Design'!$F$8=1,'Hourly Demand and Generation'!G2313*'System Design'!$F$21,IF('System Design'!$F$8=2,'Hourly Demand and Generation'!H2313*'System Design'!$F$21,IF('System Design'!$F$8=3,'Hourly Demand and Generation'!I2313*'System Design'!$F$21)))</f>
        <v>28.920289637823402</v>
      </c>
      <c r="O2313" s="32">
        <f>IF('System Design'!$F$8=1,'Hourly Demand and Generation'!J2313*'System Design'!$F$22,IF('System Design'!$F$8=2,'Hourly Demand and Generation'!K2313*'System Design'!$F$22,IF('System Design'!$F$8=3,'Hourly Demand and Generation'!L2313*'System Design'!$F$22)))</f>
        <v>740.08451598960744</v>
      </c>
      <c r="Q2313" s="32">
        <f t="shared" si="515"/>
        <v>0</v>
      </c>
      <c r="R2313" s="32">
        <f t="shared" si="520"/>
        <v>5400</v>
      </c>
      <c r="S2313" s="32">
        <f t="shared" si="521"/>
        <v>0</v>
      </c>
      <c r="T2313" s="32">
        <f t="shared" si="522"/>
        <v>21600</v>
      </c>
      <c r="U2313" s="32">
        <f t="shared" si="523"/>
        <v>0</v>
      </c>
      <c r="V2313" s="32">
        <f t="shared" si="516"/>
        <v>535.00480562743087</v>
      </c>
      <c r="W2313" s="32">
        <f t="shared" si="524"/>
        <v>535.00480562743087</v>
      </c>
      <c r="X2313" s="32">
        <f t="shared" si="525"/>
        <v>535.00480562743087</v>
      </c>
    </row>
    <row r="2314" spans="1:24" x14ac:dyDescent="0.25">
      <c r="A2314" s="2"/>
      <c r="B2314" s="2" t="s">
        <v>5</v>
      </c>
      <c r="C2314" s="2">
        <f t="shared" si="517"/>
        <v>97</v>
      </c>
      <c r="D2314" s="2">
        <f t="shared" si="518"/>
        <v>6</v>
      </c>
      <c r="E2314" s="2">
        <f t="shared" si="519"/>
        <v>2310</v>
      </c>
      <c r="F2314" s="11">
        <v>252</v>
      </c>
      <c r="G2314" s="9">
        <v>5.78405792756468E-2</v>
      </c>
      <c r="H2314" s="9">
        <v>9.0375905118198097E-2</v>
      </c>
      <c r="I2314" s="9">
        <v>0.122911230960749</v>
      </c>
      <c r="J2314" s="9">
        <v>0.29603380639584298</v>
      </c>
      <c r="K2314" s="9">
        <v>0.29603380639584298</v>
      </c>
      <c r="L2314" s="9">
        <v>0.29603380639584298</v>
      </c>
      <c r="N2314" s="32">
        <f>IF('System Design'!$F$8=1,'Hourly Demand and Generation'!G2314*'System Design'!$F$21,IF('System Design'!$F$8=2,'Hourly Demand and Generation'!H2314*'System Design'!$F$21,IF('System Design'!$F$8=3,'Hourly Demand and Generation'!I2314*'System Design'!$F$21)))</f>
        <v>61.455615480374505</v>
      </c>
      <c r="O2314" s="32">
        <f>IF('System Design'!$F$8=1,'Hourly Demand and Generation'!J2314*'System Design'!$F$22,IF('System Design'!$F$8=2,'Hourly Demand and Generation'!K2314*'System Design'!$F$22,IF('System Design'!$F$8=3,'Hourly Demand and Generation'!L2314*'System Design'!$F$22)))</f>
        <v>740.08451598960744</v>
      </c>
      <c r="Q2314" s="32">
        <f t="shared" si="515"/>
        <v>0</v>
      </c>
      <c r="R2314" s="32">
        <f t="shared" si="520"/>
        <v>5400</v>
      </c>
      <c r="S2314" s="32">
        <f t="shared" si="521"/>
        <v>0</v>
      </c>
      <c r="T2314" s="32">
        <f t="shared" si="522"/>
        <v>21600</v>
      </c>
      <c r="U2314" s="32">
        <f t="shared" si="523"/>
        <v>0</v>
      </c>
      <c r="V2314" s="32">
        <f t="shared" si="516"/>
        <v>549.54013146998193</v>
      </c>
      <c r="W2314" s="32">
        <f t="shared" si="524"/>
        <v>549.54013146998193</v>
      </c>
      <c r="X2314" s="32">
        <f t="shared" si="525"/>
        <v>549.54013146998193</v>
      </c>
    </row>
    <row r="2315" spans="1:24" x14ac:dyDescent="0.25">
      <c r="A2315" s="2"/>
      <c r="B2315" s="2" t="s">
        <v>5</v>
      </c>
      <c r="C2315" s="2">
        <f t="shared" si="517"/>
        <v>97</v>
      </c>
      <c r="D2315" s="2">
        <f t="shared" si="518"/>
        <v>7</v>
      </c>
      <c r="E2315" s="2">
        <f t="shared" si="519"/>
        <v>2311</v>
      </c>
      <c r="F2315" s="11">
        <v>270</v>
      </c>
      <c r="G2315" s="9">
        <v>0.122911230960749</v>
      </c>
      <c r="H2315" s="9">
        <v>0.15183152059857299</v>
      </c>
      <c r="I2315" s="9">
        <v>0.180751810236396</v>
      </c>
      <c r="J2315" s="9">
        <v>0.33303803219532302</v>
      </c>
      <c r="K2315" s="9">
        <v>0.33303803219532302</v>
      </c>
      <c r="L2315" s="9">
        <v>0.33303803219532302</v>
      </c>
      <c r="N2315" s="32">
        <f>IF('System Design'!$F$8=1,'Hourly Demand and Generation'!G2315*'System Design'!$F$21,IF('System Design'!$F$8=2,'Hourly Demand and Generation'!H2315*'System Design'!$F$21,IF('System Design'!$F$8=3,'Hourly Demand and Generation'!I2315*'System Design'!$F$21)))</f>
        <v>90.375905118198006</v>
      </c>
      <c r="O2315" s="32">
        <f>IF('System Design'!$F$8=1,'Hourly Demand and Generation'!J2315*'System Design'!$F$22,IF('System Design'!$F$8=2,'Hourly Demand and Generation'!K2315*'System Design'!$F$22,IF('System Design'!$F$8=3,'Hourly Demand and Generation'!L2315*'System Design'!$F$22)))</f>
        <v>832.59508048830753</v>
      </c>
      <c r="Q2315" s="32">
        <f t="shared" si="515"/>
        <v>0</v>
      </c>
      <c r="R2315" s="32">
        <f t="shared" si="520"/>
        <v>5400</v>
      </c>
      <c r="S2315" s="32">
        <f t="shared" si="521"/>
        <v>0</v>
      </c>
      <c r="T2315" s="32">
        <f t="shared" si="522"/>
        <v>21600</v>
      </c>
      <c r="U2315" s="32">
        <f t="shared" si="523"/>
        <v>0</v>
      </c>
      <c r="V2315" s="32">
        <f t="shared" si="516"/>
        <v>652.97098560650556</v>
      </c>
      <c r="W2315" s="32">
        <f t="shared" si="524"/>
        <v>652.97098560650556</v>
      </c>
      <c r="X2315" s="32">
        <f t="shared" si="525"/>
        <v>652.97098560650556</v>
      </c>
    </row>
    <row r="2316" spans="1:24" x14ac:dyDescent="0.25">
      <c r="A2316" s="2"/>
      <c r="B2316" s="2" t="s">
        <v>5</v>
      </c>
      <c r="C2316" s="2">
        <f t="shared" si="517"/>
        <v>97</v>
      </c>
      <c r="D2316" s="2">
        <f t="shared" si="518"/>
        <v>8</v>
      </c>
      <c r="E2316" s="2">
        <f t="shared" si="519"/>
        <v>2312</v>
      </c>
      <c r="F2316" s="11">
        <v>288</v>
      </c>
      <c r="G2316" s="9">
        <v>0.23859238951204301</v>
      </c>
      <c r="H2316" s="9">
        <v>0.27112771535459401</v>
      </c>
      <c r="I2316" s="9">
        <v>0.30366304119714599</v>
      </c>
      <c r="J2316" s="9">
        <v>0.33303803219532302</v>
      </c>
      <c r="K2316" s="9">
        <v>0.33303803219532302</v>
      </c>
      <c r="L2316" s="9">
        <v>0.33303803219532302</v>
      </c>
      <c r="N2316" s="32">
        <f>IF('System Design'!$F$8=1,'Hourly Demand and Generation'!G2316*'System Design'!$F$21,IF('System Design'!$F$8=2,'Hourly Demand and Generation'!H2316*'System Design'!$F$21,IF('System Design'!$F$8=3,'Hourly Demand and Generation'!I2316*'System Design'!$F$21)))</f>
        <v>151.83152059857301</v>
      </c>
      <c r="O2316" s="32">
        <f>IF('System Design'!$F$8=1,'Hourly Demand and Generation'!J2316*'System Design'!$F$22,IF('System Design'!$F$8=2,'Hourly Demand and Generation'!K2316*'System Design'!$F$22,IF('System Design'!$F$8=3,'Hourly Demand and Generation'!L2316*'System Design'!$F$22)))</f>
        <v>832.59508048830753</v>
      </c>
      <c r="Q2316" s="32">
        <f t="shared" si="515"/>
        <v>0</v>
      </c>
      <c r="R2316" s="32">
        <f t="shared" si="520"/>
        <v>5400</v>
      </c>
      <c r="S2316" s="32">
        <f t="shared" si="521"/>
        <v>0</v>
      </c>
      <c r="T2316" s="32">
        <f t="shared" si="522"/>
        <v>21600</v>
      </c>
      <c r="U2316" s="32">
        <f t="shared" si="523"/>
        <v>0</v>
      </c>
      <c r="V2316" s="32">
        <f t="shared" si="516"/>
        <v>696.42660108688051</v>
      </c>
      <c r="W2316" s="32">
        <f t="shared" si="524"/>
        <v>696.42660108688051</v>
      </c>
      <c r="X2316" s="32">
        <f t="shared" si="525"/>
        <v>696.42660108688051</v>
      </c>
    </row>
    <row r="2317" spans="1:24" x14ac:dyDescent="0.25">
      <c r="A2317" s="2"/>
      <c r="B2317" s="2" t="s">
        <v>5</v>
      </c>
      <c r="C2317" s="2">
        <f t="shared" si="517"/>
        <v>97</v>
      </c>
      <c r="D2317" s="2">
        <f t="shared" si="518"/>
        <v>9</v>
      </c>
      <c r="E2317" s="2">
        <f t="shared" si="519"/>
        <v>2313</v>
      </c>
      <c r="F2317" s="11">
        <v>288</v>
      </c>
      <c r="G2317" s="9">
        <v>0.361503620472792</v>
      </c>
      <c r="H2317" s="9">
        <v>0.390423910110616</v>
      </c>
      <c r="I2317" s="9">
        <v>0.41934419974843901</v>
      </c>
      <c r="J2317" s="9">
        <v>0.29603380639584298</v>
      </c>
      <c r="K2317" s="9">
        <v>0.29603380639584298</v>
      </c>
      <c r="L2317" s="9">
        <v>0.29603380639584298</v>
      </c>
      <c r="N2317" s="32">
        <f>IF('System Design'!$F$8=1,'Hourly Demand and Generation'!G2317*'System Design'!$F$21,IF('System Design'!$F$8=2,'Hourly Demand and Generation'!H2317*'System Design'!$F$21,IF('System Design'!$F$8=3,'Hourly Demand and Generation'!I2317*'System Design'!$F$21)))</f>
        <v>209.6720998742195</v>
      </c>
      <c r="O2317" s="32">
        <f>IF('System Design'!$F$8=1,'Hourly Demand and Generation'!J2317*'System Design'!$F$22,IF('System Design'!$F$8=2,'Hourly Demand and Generation'!K2317*'System Design'!$F$22,IF('System Design'!$F$8=3,'Hourly Demand and Generation'!L2317*'System Design'!$F$22)))</f>
        <v>740.08451598960744</v>
      </c>
      <c r="Q2317" s="32">
        <f t="shared" si="515"/>
        <v>0</v>
      </c>
      <c r="R2317" s="32">
        <f t="shared" si="520"/>
        <v>5400</v>
      </c>
      <c r="S2317" s="32">
        <f t="shared" si="521"/>
        <v>0</v>
      </c>
      <c r="T2317" s="32">
        <f t="shared" si="522"/>
        <v>21600</v>
      </c>
      <c r="U2317" s="32">
        <f t="shared" si="523"/>
        <v>0</v>
      </c>
      <c r="V2317" s="32">
        <f t="shared" si="516"/>
        <v>661.75661586382694</v>
      </c>
      <c r="W2317" s="32">
        <f t="shared" si="524"/>
        <v>661.75661586382694</v>
      </c>
      <c r="X2317" s="32">
        <f t="shared" si="525"/>
        <v>661.75661586382694</v>
      </c>
    </row>
    <row r="2318" spans="1:24" x14ac:dyDescent="0.25">
      <c r="A2318" s="2"/>
      <c r="B2318" s="2" t="s">
        <v>5</v>
      </c>
      <c r="C2318" s="2">
        <f t="shared" si="517"/>
        <v>97</v>
      </c>
      <c r="D2318" s="2">
        <f t="shared" si="518"/>
        <v>10</v>
      </c>
      <c r="E2318" s="2">
        <f t="shared" si="519"/>
        <v>2314</v>
      </c>
      <c r="F2318" s="11">
        <v>280.8</v>
      </c>
      <c r="G2318" s="9">
        <v>0.48441485143354202</v>
      </c>
      <c r="H2318" s="9">
        <v>0.51333514107136502</v>
      </c>
      <c r="I2318" s="9">
        <v>0.54225543070918902</v>
      </c>
      <c r="J2318" s="9">
        <v>0.33303803219532302</v>
      </c>
      <c r="K2318" s="9">
        <v>0.33303803219532302</v>
      </c>
      <c r="L2318" s="9">
        <v>0.33303803219532302</v>
      </c>
      <c r="N2318" s="32">
        <f>IF('System Design'!$F$8=1,'Hourly Demand and Generation'!G2318*'System Design'!$F$21,IF('System Design'!$F$8=2,'Hourly Demand and Generation'!H2318*'System Design'!$F$21,IF('System Design'!$F$8=3,'Hourly Demand and Generation'!I2318*'System Design'!$F$21)))</f>
        <v>271.1277153545945</v>
      </c>
      <c r="O2318" s="32">
        <f>IF('System Design'!$F$8=1,'Hourly Demand and Generation'!J2318*'System Design'!$F$22,IF('System Design'!$F$8=2,'Hourly Demand and Generation'!K2318*'System Design'!$F$22,IF('System Design'!$F$8=3,'Hourly Demand and Generation'!L2318*'System Design'!$F$22)))</f>
        <v>832.59508048830753</v>
      </c>
      <c r="Q2318" s="32">
        <f t="shared" si="515"/>
        <v>0</v>
      </c>
      <c r="R2318" s="32">
        <f t="shared" si="520"/>
        <v>5400</v>
      </c>
      <c r="S2318" s="32">
        <f t="shared" si="521"/>
        <v>0</v>
      </c>
      <c r="T2318" s="32">
        <f t="shared" si="522"/>
        <v>21600</v>
      </c>
      <c r="U2318" s="32">
        <f t="shared" si="523"/>
        <v>0</v>
      </c>
      <c r="V2318" s="32">
        <f t="shared" si="516"/>
        <v>822.92279584290213</v>
      </c>
      <c r="W2318" s="32">
        <f t="shared" si="524"/>
        <v>822.92279584290213</v>
      </c>
      <c r="X2318" s="32">
        <f t="shared" si="525"/>
        <v>822.92279584290213</v>
      </c>
    </row>
    <row r="2319" spans="1:24" x14ac:dyDescent="0.25">
      <c r="A2319" s="2"/>
      <c r="B2319" s="2" t="s">
        <v>5</v>
      </c>
      <c r="C2319" s="2">
        <f t="shared" si="517"/>
        <v>97</v>
      </c>
      <c r="D2319" s="2">
        <f t="shared" si="518"/>
        <v>11</v>
      </c>
      <c r="E2319" s="2">
        <f t="shared" si="519"/>
        <v>2315</v>
      </c>
      <c r="F2319" s="11">
        <v>277.2</v>
      </c>
      <c r="G2319" s="9">
        <v>0.60009600998483503</v>
      </c>
      <c r="H2319" s="9">
        <v>0.63263133582738695</v>
      </c>
      <c r="I2319" s="9">
        <v>0.66516666166993799</v>
      </c>
      <c r="J2319" s="9">
        <v>0.29603380639584298</v>
      </c>
      <c r="K2319" s="9">
        <v>0.29603380639584298</v>
      </c>
      <c r="L2319" s="9">
        <v>0.29603380639584298</v>
      </c>
      <c r="N2319" s="32">
        <f>IF('System Design'!$F$8=1,'Hourly Demand and Generation'!G2319*'System Design'!$F$21,IF('System Design'!$F$8=2,'Hourly Demand and Generation'!H2319*'System Design'!$F$21,IF('System Design'!$F$8=3,'Hourly Demand and Generation'!I2319*'System Design'!$F$21)))</f>
        <v>332.58333083496899</v>
      </c>
      <c r="O2319" s="32">
        <f>IF('System Design'!$F$8=1,'Hourly Demand and Generation'!J2319*'System Design'!$F$22,IF('System Design'!$F$8=2,'Hourly Demand and Generation'!K2319*'System Design'!$F$22,IF('System Design'!$F$8=3,'Hourly Demand and Generation'!L2319*'System Design'!$F$22)))</f>
        <v>740.08451598960744</v>
      </c>
      <c r="Q2319" s="32">
        <f t="shared" si="515"/>
        <v>0</v>
      </c>
      <c r="R2319" s="32">
        <f t="shared" si="520"/>
        <v>5400</v>
      </c>
      <c r="S2319" s="32">
        <f t="shared" si="521"/>
        <v>0</v>
      </c>
      <c r="T2319" s="32">
        <f t="shared" si="522"/>
        <v>21600</v>
      </c>
      <c r="U2319" s="32">
        <f t="shared" si="523"/>
        <v>0</v>
      </c>
      <c r="V2319" s="32">
        <f t="shared" si="516"/>
        <v>795.46784682457633</v>
      </c>
      <c r="W2319" s="32">
        <f t="shared" si="524"/>
        <v>795.46784682457633</v>
      </c>
      <c r="X2319" s="32">
        <f t="shared" si="525"/>
        <v>795.46784682457633</v>
      </c>
    </row>
    <row r="2320" spans="1:24" x14ac:dyDescent="0.25">
      <c r="A2320" s="2"/>
      <c r="B2320" s="2" t="s">
        <v>5</v>
      </c>
      <c r="C2320" s="2">
        <f t="shared" si="517"/>
        <v>97</v>
      </c>
      <c r="D2320" s="2">
        <f t="shared" si="518"/>
        <v>12</v>
      </c>
      <c r="E2320" s="2">
        <f t="shared" si="519"/>
        <v>2316</v>
      </c>
      <c r="F2320" s="11">
        <v>277.2</v>
      </c>
      <c r="G2320" s="9">
        <v>0.72300724094558499</v>
      </c>
      <c r="H2320" s="9">
        <v>0.72300724094558499</v>
      </c>
      <c r="I2320" s="9">
        <v>0.72300724094558499</v>
      </c>
      <c r="J2320" s="9">
        <v>0.27753169349610302</v>
      </c>
      <c r="K2320" s="9">
        <v>0.27753169349610302</v>
      </c>
      <c r="L2320" s="9">
        <v>0.27753169349610302</v>
      </c>
      <c r="N2320" s="32">
        <f>IF('System Design'!$F$8=1,'Hourly Demand and Generation'!G2320*'System Design'!$F$21,IF('System Design'!$F$8=2,'Hourly Demand and Generation'!H2320*'System Design'!$F$21,IF('System Design'!$F$8=3,'Hourly Demand and Generation'!I2320*'System Design'!$F$21)))</f>
        <v>361.50362047279248</v>
      </c>
      <c r="O2320" s="32">
        <f>IF('System Design'!$F$8=1,'Hourly Demand and Generation'!J2320*'System Design'!$F$22,IF('System Design'!$F$8=2,'Hourly Demand and Generation'!K2320*'System Design'!$F$22,IF('System Design'!$F$8=3,'Hourly Demand and Generation'!L2320*'System Design'!$F$22)))</f>
        <v>693.82923374025756</v>
      </c>
      <c r="Q2320" s="32">
        <f t="shared" si="515"/>
        <v>0</v>
      </c>
      <c r="R2320" s="32">
        <f t="shared" si="520"/>
        <v>5400</v>
      </c>
      <c r="S2320" s="32">
        <f t="shared" si="521"/>
        <v>0</v>
      </c>
      <c r="T2320" s="32">
        <f t="shared" si="522"/>
        <v>21600</v>
      </c>
      <c r="U2320" s="32">
        <f t="shared" si="523"/>
        <v>0</v>
      </c>
      <c r="V2320" s="32">
        <f t="shared" si="516"/>
        <v>778.13285421305</v>
      </c>
      <c r="W2320" s="32">
        <f t="shared" si="524"/>
        <v>778.13285421305</v>
      </c>
      <c r="X2320" s="32">
        <f t="shared" si="525"/>
        <v>778.13285421305</v>
      </c>
    </row>
    <row r="2321" spans="1:24" x14ac:dyDescent="0.25">
      <c r="A2321" s="2"/>
      <c r="B2321" s="2" t="s">
        <v>5</v>
      </c>
      <c r="C2321" s="2">
        <f t="shared" si="517"/>
        <v>97</v>
      </c>
      <c r="D2321" s="2">
        <f t="shared" si="518"/>
        <v>13</v>
      </c>
      <c r="E2321" s="2">
        <f t="shared" si="519"/>
        <v>2317</v>
      </c>
      <c r="F2321" s="11">
        <v>288</v>
      </c>
      <c r="G2321" s="9">
        <v>0.60009600998483503</v>
      </c>
      <c r="H2321" s="9">
        <v>0.63263133582738695</v>
      </c>
      <c r="I2321" s="9">
        <v>0.66516666166993799</v>
      </c>
      <c r="J2321" s="9">
        <v>0.29603380639584298</v>
      </c>
      <c r="K2321" s="9">
        <v>0.29603380639584298</v>
      </c>
      <c r="L2321" s="9">
        <v>0.29603380639584298</v>
      </c>
      <c r="N2321" s="32">
        <f>IF('System Design'!$F$8=1,'Hourly Demand and Generation'!G2321*'System Design'!$F$21,IF('System Design'!$F$8=2,'Hourly Demand and Generation'!H2321*'System Design'!$F$21,IF('System Design'!$F$8=3,'Hourly Demand and Generation'!I2321*'System Design'!$F$21)))</f>
        <v>332.58333083496899</v>
      </c>
      <c r="O2321" s="32">
        <f>IF('System Design'!$F$8=1,'Hourly Demand and Generation'!J2321*'System Design'!$F$22,IF('System Design'!$F$8=2,'Hourly Demand and Generation'!K2321*'System Design'!$F$22,IF('System Design'!$F$8=3,'Hourly Demand and Generation'!L2321*'System Design'!$F$22)))</f>
        <v>740.08451598960744</v>
      </c>
      <c r="Q2321" s="32">
        <f t="shared" si="515"/>
        <v>0</v>
      </c>
      <c r="R2321" s="32">
        <f t="shared" si="520"/>
        <v>5400</v>
      </c>
      <c r="S2321" s="32">
        <f t="shared" si="521"/>
        <v>0</v>
      </c>
      <c r="T2321" s="32">
        <f t="shared" si="522"/>
        <v>21600</v>
      </c>
      <c r="U2321" s="32">
        <f t="shared" si="523"/>
        <v>0</v>
      </c>
      <c r="V2321" s="32">
        <f t="shared" si="516"/>
        <v>784.66784682457637</v>
      </c>
      <c r="W2321" s="32">
        <f t="shared" si="524"/>
        <v>784.66784682457637</v>
      </c>
      <c r="X2321" s="32">
        <f t="shared" si="525"/>
        <v>784.66784682457637</v>
      </c>
    </row>
    <row r="2322" spans="1:24" x14ac:dyDescent="0.25">
      <c r="A2322" s="2"/>
      <c r="B2322" s="2" t="s">
        <v>5</v>
      </c>
      <c r="C2322" s="2">
        <f t="shared" si="517"/>
        <v>97</v>
      </c>
      <c r="D2322" s="2">
        <f t="shared" si="518"/>
        <v>14</v>
      </c>
      <c r="E2322" s="2">
        <f t="shared" si="519"/>
        <v>2318</v>
      </c>
      <c r="F2322" s="11">
        <v>288</v>
      </c>
      <c r="G2322" s="9">
        <v>0.48441485143354202</v>
      </c>
      <c r="H2322" s="9">
        <v>0.51333514107136502</v>
      </c>
      <c r="I2322" s="9">
        <v>0.54225543070918902</v>
      </c>
      <c r="J2322" s="9">
        <v>0.314535919295583</v>
      </c>
      <c r="K2322" s="9">
        <v>0.314535919295583</v>
      </c>
      <c r="L2322" s="9">
        <v>0.314535919295583</v>
      </c>
      <c r="N2322" s="32">
        <f>IF('System Design'!$F$8=1,'Hourly Demand and Generation'!G2322*'System Design'!$F$21,IF('System Design'!$F$8=2,'Hourly Demand and Generation'!H2322*'System Design'!$F$21,IF('System Design'!$F$8=3,'Hourly Demand and Generation'!I2322*'System Design'!$F$21)))</f>
        <v>271.1277153545945</v>
      </c>
      <c r="O2322" s="32">
        <f>IF('System Design'!$F$8=1,'Hourly Demand and Generation'!J2322*'System Design'!$F$22,IF('System Design'!$F$8=2,'Hourly Demand and Generation'!K2322*'System Design'!$F$22,IF('System Design'!$F$8=3,'Hourly Demand and Generation'!L2322*'System Design'!$F$22)))</f>
        <v>786.33979823895754</v>
      </c>
      <c r="Q2322" s="32">
        <f t="shared" si="515"/>
        <v>0</v>
      </c>
      <c r="R2322" s="32">
        <f t="shared" si="520"/>
        <v>5400</v>
      </c>
      <c r="S2322" s="32">
        <f t="shared" si="521"/>
        <v>0</v>
      </c>
      <c r="T2322" s="32">
        <f t="shared" si="522"/>
        <v>21600</v>
      </c>
      <c r="U2322" s="32">
        <f t="shared" si="523"/>
        <v>0</v>
      </c>
      <c r="V2322" s="32">
        <f t="shared" si="516"/>
        <v>769.46751359355198</v>
      </c>
      <c r="W2322" s="32">
        <f t="shared" si="524"/>
        <v>769.46751359355198</v>
      </c>
      <c r="X2322" s="32">
        <f t="shared" si="525"/>
        <v>769.46751359355198</v>
      </c>
    </row>
    <row r="2323" spans="1:24" x14ac:dyDescent="0.25">
      <c r="A2323" s="2"/>
      <c r="B2323" s="2" t="s">
        <v>5</v>
      </c>
      <c r="C2323" s="2">
        <f t="shared" si="517"/>
        <v>97</v>
      </c>
      <c r="D2323" s="2">
        <f t="shared" si="518"/>
        <v>15</v>
      </c>
      <c r="E2323" s="2">
        <f t="shared" si="519"/>
        <v>2319</v>
      </c>
      <c r="F2323" s="11">
        <v>306</v>
      </c>
      <c r="G2323" s="9">
        <v>0.361503620472792</v>
      </c>
      <c r="H2323" s="9">
        <v>0.390423910110616</v>
      </c>
      <c r="I2323" s="9">
        <v>0.41934419974843901</v>
      </c>
      <c r="J2323" s="9">
        <v>0.33303803219532302</v>
      </c>
      <c r="K2323" s="9">
        <v>0.33303803219532302</v>
      </c>
      <c r="L2323" s="9">
        <v>0.33303803219532302</v>
      </c>
      <c r="N2323" s="32">
        <f>IF('System Design'!$F$8=1,'Hourly Demand and Generation'!G2323*'System Design'!$F$21,IF('System Design'!$F$8=2,'Hourly Demand and Generation'!H2323*'System Design'!$F$21,IF('System Design'!$F$8=3,'Hourly Demand and Generation'!I2323*'System Design'!$F$21)))</f>
        <v>209.6720998742195</v>
      </c>
      <c r="O2323" s="32">
        <f>IF('System Design'!$F$8=1,'Hourly Demand and Generation'!J2323*'System Design'!$F$22,IF('System Design'!$F$8=2,'Hourly Demand and Generation'!K2323*'System Design'!$F$22,IF('System Design'!$F$8=3,'Hourly Demand and Generation'!L2323*'System Design'!$F$22)))</f>
        <v>832.59508048830753</v>
      </c>
      <c r="Q2323" s="32">
        <f t="shared" si="515"/>
        <v>0</v>
      </c>
      <c r="R2323" s="32">
        <f t="shared" si="520"/>
        <v>5400</v>
      </c>
      <c r="S2323" s="32">
        <f t="shared" si="521"/>
        <v>0</v>
      </c>
      <c r="T2323" s="32">
        <f t="shared" si="522"/>
        <v>21600</v>
      </c>
      <c r="U2323" s="32">
        <f t="shared" si="523"/>
        <v>0</v>
      </c>
      <c r="V2323" s="32">
        <f t="shared" si="516"/>
        <v>736.26718036252714</v>
      </c>
      <c r="W2323" s="32">
        <f t="shared" si="524"/>
        <v>736.26718036252714</v>
      </c>
      <c r="X2323" s="32">
        <f t="shared" si="525"/>
        <v>736.26718036252714</v>
      </c>
    </row>
    <row r="2324" spans="1:24" x14ac:dyDescent="0.25">
      <c r="A2324" s="2"/>
      <c r="B2324" s="2" t="s">
        <v>5</v>
      </c>
      <c r="C2324" s="2">
        <f t="shared" si="517"/>
        <v>97</v>
      </c>
      <c r="D2324" s="2">
        <f t="shared" si="518"/>
        <v>16</v>
      </c>
      <c r="E2324" s="2">
        <f t="shared" si="519"/>
        <v>2320</v>
      </c>
      <c r="F2324" s="11">
        <v>324</v>
      </c>
      <c r="G2324" s="9">
        <v>0.23859238951204301</v>
      </c>
      <c r="H2324" s="9">
        <v>0.27112771535459401</v>
      </c>
      <c r="I2324" s="9">
        <v>0.30366304119714599</v>
      </c>
      <c r="J2324" s="9">
        <v>0.33303803219532302</v>
      </c>
      <c r="K2324" s="9">
        <v>0.33303803219532302</v>
      </c>
      <c r="L2324" s="9">
        <v>0.33303803219532302</v>
      </c>
      <c r="N2324" s="32">
        <f>IF('System Design'!$F$8=1,'Hourly Demand and Generation'!G2324*'System Design'!$F$21,IF('System Design'!$F$8=2,'Hourly Demand and Generation'!H2324*'System Design'!$F$21,IF('System Design'!$F$8=3,'Hourly Demand and Generation'!I2324*'System Design'!$F$21)))</f>
        <v>151.83152059857301</v>
      </c>
      <c r="O2324" s="32">
        <f>IF('System Design'!$F$8=1,'Hourly Demand and Generation'!J2324*'System Design'!$F$22,IF('System Design'!$F$8=2,'Hourly Demand and Generation'!K2324*'System Design'!$F$22,IF('System Design'!$F$8=3,'Hourly Demand and Generation'!L2324*'System Design'!$F$22)))</f>
        <v>832.59508048830753</v>
      </c>
      <c r="Q2324" s="32">
        <f t="shared" si="515"/>
        <v>0</v>
      </c>
      <c r="R2324" s="32">
        <f t="shared" si="520"/>
        <v>5400</v>
      </c>
      <c r="S2324" s="32">
        <f t="shared" si="521"/>
        <v>0</v>
      </c>
      <c r="T2324" s="32">
        <f t="shared" si="522"/>
        <v>21600</v>
      </c>
      <c r="U2324" s="32">
        <f t="shared" si="523"/>
        <v>0</v>
      </c>
      <c r="V2324" s="32">
        <f t="shared" si="516"/>
        <v>660.42660108688051</v>
      </c>
      <c r="W2324" s="32">
        <f t="shared" si="524"/>
        <v>660.42660108688051</v>
      </c>
      <c r="X2324" s="32">
        <f t="shared" si="525"/>
        <v>660.42660108688051</v>
      </c>
    </row>
    <row r="2325" spans="1:24" x14ac:dyDescent="0.25">
      <c r="A2325" s="2"/>
      <c r="B2325" s="2" t="s">
        <v>5</v>
      </c>
      <c r="C2325" s="2">
        <f t="shared" si="517"/>
        <v>97</v>
      </c>
      <c r="D2325" s="2">
        <f t="shared" si="518"/>
        <v>17</v>
      </c>
      <c r="E2325" s="2">
        <f t="shared" si="519"/>
        <v>2321</v>
      </c>
      <c r="F2325" s="11">
        <v>342</v>
      </c>
      <c r="G2325" s="9">
        <v>0.122911230960749</v>
      </c>
      <c r="H2325" s="9">
        <v>0.15183152059857299</v>
      </c>
      <c r="I2325" s="9">
        <v>0.180751810236396</v>
      </c>
      <c r="J2325" s="9">
        <v>0.370042257994804</v>
      </c>
      <c r="K2325" s="9">
        <v>0.370042257994804</v>
      </c>
      <c r="L2325" s="9">
        <v>0.370042257994804</v>
      </c>
      <c r="N2325" s="32">
        <f>IF('System Design'!$F$8=1,'Hourly Demand and Generation'!G2325*'System Design'!$F$21,IF('System Design'!$F$8=2,'Hourly Demand and Generation'!H2325*'System Design'!$F$21,IF('System Design'!$F$8=3,'Hourly Demand and Generation'!I2325*'System Design'!$F$21)))</f>
        <v>90.375905118198006</v>
      </c>
      <c r="O2325" s="32">
        <f>IF('System Design'!$F$8=1,'Hourly Demand and Generation'!J2325*'System Design'!$F$22,IF('System Design'!$F$8=2,'Hourly Demand and Generation'!K2325*'System Design'!$F$22,IF('System Design'!$F$8=3,'Hourly Demand and Generation'!L2325*'System Design'!$F$22)))</f>
        <v>925.10564498701001</v>
      </c>
      <c r="Q2325" s="32">
        <f t="shared" si="515"/>
        <v>0</v>
      </c>
      <c r="R2325" s="32">
        <f t="shared" si="520"/>
        <v>5400</v>
      </c>
      <c r="S2325" s="32">
        <f t="shared" si="521"/>
        <v>0</v>
      </c>
      <c r="T2325" s="32">
        <f t="shared" si="522"/>
        <v>21600</v>
      </c>
      <c r="U2325" s="32">
        <f t="shared" si="523"/>
        <v>0</v>
      </c>
      <c r="V2325" s="32">
        <f t="shared" si="516"/>
        <v>673.48155010520804</v>
      </c>
      <c r="W2325" s="32">
        <f t="shared" si="524"/>
        <v>673.48155010520804</v>
      </c>
      <c r="X2325" s="32">
        <f t="shared" si="525"/>
        <v>673.48155010520804</v>
      </c>
    </row>
    <row r="2326" spans="1:24" x14ac:dyDescent="0.25">
      <c r="A2326" s="2"/>
      <c r="B2326" s="2" t="s">
        <v>5</v>
      </c>
      <c r="C2326" s="2">
        <f t="shared" si="517"/>
        <v>97</v>
      </c>
      <c r="D2326" s="2">
        <f t="shared" si="518"/>
        <v>18</v>
      </c>
      <c r="E2326" s="2">
        <f t="shared" si="519"/>
        <v>2322</v>
      </c>
      <c r="F2326" s="11">
        <v>360</v>
      </c>
      <c r="G2326" s="9">
        <v>5.78405792756468E-2</v>
      </c>
      <c r="H2326" s="9">
        <v>9.0375905118198097E-2</v>
      </c>
      <c r="I2326" s="9">
        <v>0.122911230960749</v>
      </c>
      <c r="J2326" s="9">
        <v>0.35154014509506398</v>
      </c>
      <c r="K2326" s="9">
        <v>0.35154014509506398</v>
      </c>
      <c r="L2326" s="9">
        <v>0.35154014509506398</v>
      </c>
      <c r="N2326" s="32">
        <f>IF('System Design'!$F$8=1,'Hourly Demand and Generation'!G2326*'System Design'!$F$21,IF('System Design'!$F$8=2,'Hourly Demand and Generation'!H2326*'System Design'!$F$21,IF('System Design'!$F$8=3,'Hourly Demand and Generation'!I2326*'System Design'!$F$21)))</f>
        <v>61.455615480374505</v>
      </c>
      <c r="O2326" s="32">
        <f>IF('System Design'!$F$8=1,'Hourly Demand and Generation'!J2326*'System Design'!$F$22,IF('System Design'!$F$8=2,'Hourly Demand and Generation'!K2326*'System Design'!$F$22,IF('System Design'!$F$8=3,'Hourly Demand and Generation'!L2326*'System Design'!$F$22)))</f>
        <v>878.85036273765991</v>
      </c>
      <c r="Q2326" s="32">
        <f t="shared" si="515"/>
        <v>0</v>
      </c>
      <c r="R2326" s="32">
        <f t="shared" si="520"/>
        <v>5400</v>
      </c>
      <c r="S2326" s="32">
        <f t="shared" si="521"/>
        <v>0</v>
      </c>
      <c r="T2326" s="32">
        <f t="shared" si="522"/>
        <v>21600</v>
      </c>
      <c r="U2326" s="32">
        <f t="shared" si="523"/>
        <v>0</v>
      </c>
      <c r="V2326" s="32">
        <f t="shared" si="516"/>
        <v>580.3059782180344</v>
      </c>
      <c r="W2326" s="32">
        <f t="shared" si="524"/>
        <v>580.3059782180344</v>
      </c>
      <c r="X2326" s="32">
        <f t="shared" si="525"/>
        <v>580.3059782180344</v>
      </c>
    </row>
    <row r="2327" spans="1:24" x14ac:dyDescent="0.25">
      <c r="A2327" s="2"/>
      <c r="B2327" s="2" t="s">
        <v>5</v>
      </c>
      <c r="C2327" s="2">
        <f t="shared" si="517"/>
        <v>97</v>
      </c>
      <c r="D2327" s="2">
        <f t="shared" si="518"/>
        <v>19</v>
      </c>
      <c r="E2327" s="2">
        <f t="shared" si="519"/>
        <v>2323</v>
      </c>
      <c r="F2327" s="11">
        <v>349.2</v>
      </c>
      <c r="G2327" s="9">
        <v>0</v>
      </c>
      <c r="H2327" s="9">
        <v>2.89202896378234E-2</v>
      </c>
      <c r="I2327" s="9">
        <v>5.78405792756468E-2</v>
      </c>
      <c r="J2327" s="9">
        <v>0.33303803219532302</v>
      </c>
      <c r="K2327" s="9">
        <v>0.33303803219532302</v>
      </c>
      <c r="L2327" s="9">
        <v>0.33303803219532302</v>
      </c>
      <c r="N2327" s="32">
        <f>IF('System Design'!$F$8=1,'Hourly Demand and Generation'!G2327*'System Design'!$F$21,IF('System Design'!$F$8=2,'Hourly Demand and Generation'!H2327*'System Design'!$F$21,IF('System Design'!$F$8=3,'Hourly Demand and Generation'!I2327*'System Design'!$F$21)))</f>
        <v>28.920289637823402</v>
      </c>
      <c r="O2327" s="32">
        <f>IF('System Design'!$F$8=1,'Hourly Demand and Generation'!J2327*'System Design'!$F$22,IF('System Design'!$F$8=2,'Hourly Demand and Generation'!K2327*'System Design'!$F$22,IF('System Design'!$F$8=3,'Hourly Demand and Generation'!L2327*'System Design'!$F$22)))</f>
        <v>832.59508048830753</v>
      </c>
      <c r="Q2327" s="32">
        <f t="shared" si="515"/>
        <v>0</v>
      </c>
      <c r="R2327" s="32">
        <f t="shared" si="520"/>
        <v>5400</v>
      </c>
      <c r="S2327" s="32">
        <f t="shared" si="521"/>
        <v>0</v>
      </c>
      <c r="T2327" s="32">
        <f t="shared" si="522"/>
        <v>21600</v>
      </c>
      <c r="U2327" s="32">
        <f t="shared" si="523"/>
        <v>0</v>
      </c>
      <c r="V2327" s="32">
        <f t="shared" si="516"/>
        <v>512.31537012613103</v>
      </c>
      <c r="W2327" s="32">
        <f t="shared" si="524"/>
        <v>512.31537012613103</v>
      </c>
      <c r="X2327" s="32">
        <f t="shared" si="525"/>
        <v>512.31537012613103</v>
      </c>
    </row>
    <row r="2328" spans="1:24" x14ac:dyDescent="0.25">
      <c r="A2328" s="2"/>
      <c r="B2328" s="2" t="s">
        <v>5</v>
      </c>
      <c r="C2328" s="2">
        <f t="shared" si="517"/>
        <v>97</v>
      </c>
      <c r="D2328" s="2">
        <f t="shared" si="518"/>
        <v>20</v>
      </c>
      <c r="E2328" s="2">
        <f t="shared" si="519"/>
        <v>2324</v>
      </c>
      <c r="F2328" s="11">
        <v>342</v>
      </c>
      <c r="G2328" s="9">
        <v>0</v>
      </c>
      <c r="H2328" s="9">
        <v>0</v>
      </c>
      <c r="I2328" s="9">
        <v>0</v>
      </c>
      <c r="J2328" s="9">
        <v>0.33303803219532302</v>
      </c>
      <c r="K2328" s="9">
        <v>0.33303803219532302</v>
      </c>
      <c r="L2328" s="9">
        <v>0.33303803219532302</v>
      </c>
      <c r="N2328" s="32">
        <f>IF('System Design'!$F$8=1,'Hourly Demand and Generation'!G2328*'System Design'!$F$21,IF('System Design'!$F$8=2,'Hourly Demand and Generation'!H2328*'System Design'!$F$21,IF('System Design'!$F$8=3,'Hourly Demand and Generation'!I2328*'System Design'!$F$21)))</f>
        <v>0</v>
      </c>
      <c r="O2328" s="32">
        <f>IF('System Design'!$F$8=1,'Hourly Demand and Generation'!J2328*'System Design'!$F$22,IF('System Design'!$F$8=2,'Hourly Demand and Generation'!K2328*'System Design'!$F$22,IF('System Design'!$F$8=3,'Hourly Demand and Generation'!L2328*'System Design'!$F$22)))</f>
        <v>832.59508048830753</v>
      </c>
      <c r="Q2328" s="32">
        <f t="shared" si="515"/>
        <v>0</v>
      </c>
      <c r="R2328" s="32">
        <f t="shared" si="520"/>
        <v>5400</v>
      </c>
      <c r="S2328" s="32">
        <f t="shared" si="521"/>
        <v>0</v>
      </c>
      <c r="T2328" s="32">
        <f t="shared" si="522"/>
        <v>21600</v>
      </c>
      <c r="U2328" s="32">
        <f t="shared" si="523"/>
        <v>0</v>
      </c>
      <c r="V2328" s="32">
        <f t="shared" si="516"/>
        <v>490.59508048830753</v>
      </c>
      <c r="W2328" s="32">
        <f t="shared" si="524"/>
        <v>490.59508048830753</v>
      </c>
      <c r="X2328" s="32">
        <f t="shared" si="525"/>
        <v>490.59508048830753</v>
      </c>
    </row>
    <row r="2329" spans="1:24" x14ac:dyDescent="0.25">
      <c r="A2329" s="2"/>
      <c r="B2329" s="2" t="s">
        <v>5</v>
      </c>
      <c r="C2329" s="2">
        <f t="shared" si="517"/>
        <v>97</v>
      </c>
      <c r="D2329" s="2">
        <f t="shared" si="518"/>
        <v>21</v>
      </c>
      <c r="E2329" s="2">
        <f t="shared" si="519"/>
        <v>2325</v>
      </c>
      <c r="F2329" s="11">
        <v>324</v>
      </c>
      <c r="G2329" s="9">
        <v>0</v>
      </c>
      <c r="H2329" s="9">
        <v>0</v>
      </c>
      <c r="I2329" s="9">
        <v>0</v>
      </c>
      <c r="J2329" s="9">
        <v>0.33303803219532302</v>
      </c>
      <c r="K2329" s="9">
        <v>0.33303803219532302</v>
      </c>
      <c r="L2329" s="9">
        <v>0.33303803219532302</v>
      </c>
      <c r="N2329" s="32">
        <f>IF('System Design'!$F$8=1,'Hourly Demand and Generation'!G2329*'System Design'!$F$21,IF('System Design'!$F$8=2,'Hourly Demand and Generation'!H2329*'System Design'!$F$21,IF('System Design'!$F$8=3,'Hourly Demand and Generation'!I2329*'System Design'!$F$21)))</f>
        <v>0</v>
      </c>
      <c r="O2329" s="32">
        <f>IF('System Design'!$F$8=1,'Hourly Demand and Generation'!J2329*'System Design'!$F$22,IF('System Design'!$F$8=2,'Hourly Demand and Generation'!K2329*'System Design'!$F$22,IF('System Design'!$F$8=3,'Hourly Demand and Generation'!L2329*'System Design'!$F$22)))</f>
        <v>832.59508048830753</v>
      </c>
      <c r="Q2329" s="32">
        <f t="shared" si="515"/>
        <v>0</v>
      </c>
      <c r="R2329" s="32">
        <f t="shared" si="520"/>
        <v>5400</v>
      </c>
      <c r="S2329" s="32">
        <f t="shared" si="521"/>
        <v>0</v>
      </c>
      <c r="T2329" s="32">
        <f t="shared" si="522"/>
        <v>21600</v>
      </c>
      <c r="U2329" s="32">
        <f t="shared" si="523"/>
        <v>0</v>
      </c>
      <c r="V2329" s="32">
        <f t="shared" si="516"/>
        <v>508.59508048830753</v>
      </c>
      <c r="W2329" s="32">
        <f t="shared" si="524"/>
        <v>508.59508048830753</v>
      </c>
      <c r="X2329" s="32">
        <f t="shared" si="525"/>
        <v>508.59508048830753</v>
      </c>
    </row>
    <row r="2330" spans="1:24" x14ac:dyDescent="0.25">
      <c r="A2330" s="2"/>
      <c r="B2330" s="2" t="s">
        <v>5</v>
      </c>
      <c r="C2330" s="2">
        <f t="shared" si="517"/>
        <v>97</v>
      </c>
      <c r="D2330" s="2">
        <f t="shared" si="518"/>
        <v>22</v>
      </c>
      <c r="E2330" s="2">
        <f t="shared" si="519"/>
        <v>2326</v>
      </c>
      <c r="F2330" s="11">
        <v>306</v>
      </c>
      <c r="G2330" s="9">
        <v>0</v>
      </c>
      <c r="H2330" s="9">
        <v>0</v>
      </c>
      <c r="I2330" s="9">
        <v>0</v>
      </c>
      <c r="J2330" s="9">
        <v>0.35154014509506398</v>
      </c>
      <c r="K2330" s="9">
        <v>0.35154014509506398</v>
      </c>
      <c r="L2330" s="9">
        <v>0.35154014509506398</v>
      </c>
      <c r="N2330" s="32">
        <f>IF('System Design'!$F$8=1,'Hourly Demand and Generation'!G2330*'System Design'!$F$21,IF('System Design'!$F$8=2,'Hourly Demand and Generation'!H2330*'System Design'!$F$21,IF('System Design'!$F$8=3,'Hourly Demand and Generation'!I2330*'System Design'!$F$21)))</f>
        <v>0</v>
      </c>
      <c r="O2330" s="32">
        <f>IF('System Design'!$F$8=1,'Hourly Demand and Generation'!J2330*'System Design'!$F$22,IF('System Design'!$F$8=2,'Hourly Demand and Generation'!K2330*'System Design'!$F$22,IF('System Design'!$F$8=3,'Hourly Demand and Generation'!L2330*'System Design'!$F$22)))</f>
        <v>878.85036273765991</v>
      </c>
      <c r="Q2330" s="32">
        <f t="shared" si="515"/>
        <v>0</v>
      </c>
      <c r="R2330" s="32">
        <f t="shared" si="520"/>
        <v>5400</v>
      </c>
      <c r="S2330" s="32">
        <f t="shared" si="521"/>
        <v>0</v>
      </c>
      <c r="T2330" s="32">
        <f t="shared" si="522"/>
        <v>21600</v>
      </c>
      <c r="U2330" s="32">
        <f t="shared" si="523"/>
        <v>0</v>
      </c>
      <c r="V2330" s="32">
        <f t="shared" si="516"/>
        <v>572.85036273765991</v>
      </c>
      <c r="W2330" s="32">
        <f t="shared" si="524"/>
        <v>572.85036273765991</v>
      </c>
      <c r="X2330" s="32">
        <f t="shared" si="525"/>
        <v>572.85036273765991</v>
      </c>
    </row>
    <row r="2331" spans="1:24" x14ac:dyDescent="0.25">
      <c r="A2331" s="2"/>
      <c r="B2331" s="2" t="s">
        <v>5</v>
      </c>
      <c r="C2331" s="2">
        <f t="shared" si="517"/>
        <v>97</v>
      </c>
      <c r="D2331" s="2">
        <f t="shared" si="518"/>
        <v>23</v>
      </c>
      <c r="E2331" s="2">
        <f t="shared" si="519"/>
        <v>2327</v>
      </c>
      <c r="F2331" s="11">
        <v>288</v>
      </c>
      <c r="G2331" s="9">
        <v>0</v>
      </c>
      <c r="H2331" s="9">
        <v>0</v>
      </c>
      <c r="I2331" s="9">
        <v>0</v>
      </c>
      <c r="J2331" s="9">
        <v>0.29603380639584298</v>
      </c>
      <c r="K2331" s="9">
        <v>0.29603380639584298</v>
      </c>
      <c r="L2331" s="9">
        <v>0.29603380639584298</v>
      </c>
      <c r="N2331" s="32">
        <f>IF('System Design'!$F$8=1,'Hourly Demand and Generation'!G2331*'System Design'!$F$21,IF('System Design'!$F$8=2,'Hourly Demand and Generation'!H2331*'System Design'!$F$21,IF('System Design'!$F$8=3,'Hourly Demand and Generation'!I2331*'System Design'!$F$21)))</f>
        <v>0</v>
      </c>
      <c r="O2331" s="32">
        <f>IF('System Design'!$F$8=1,'Hourly Demand and Generation'!J2331*'System Design'!$F$22,IF('System Design'!$F$8=2,'Hourly Demand and Generation'!K2331*'System Design'!$F$22,IF('System Design'!$F$8=3,'Hourly Demand and Generation'!L2331*'System Design'!$F$22)))</f>
        <v>740.08451598960744</v>
      </c>
      <c r="Q2331" s="32">
        <f t="shared" si="515"/>
        <v>0</v>
      </c>
      <c r="R2331" s="32">
        <f t="shared" si="520"/>
        <v>5400</v>
      </c>
      <c r="S2331" s="32">
        <f t="shared" si="521"/>
        <v>0</v>
      </c>
      <c r="T2331" s="32">
        <f t="shared" si="522"/>
        <v>21600</v>
      </c>
      <c r="U2331" s="32">
        <f t="shared" si="523"/>
        <v>0</v>
      </c>
      <c r="V2331" s="32">
        <f t="shared" si="516"/>
        <v>452.08451598960744</v>
      </c>
      <c r="W2331" s="32">
        <f t="shared" si="524"/>
        <v>452.08451598960744</v>
      </c>
      <c r="X2331" s="32">
        <f t="shared" si="525"/>
        <v>452.08451598960744</v>
      </c>
    </row>
    <row r="2332" spans="1:24" x14ac:dyDescent="0.25">
      <c r="A2332" s="2"/>
      <c r="B2332" s="2" t="s">
        <v>5</v>
      </c>
      <c r="C2332" s="2">
        <f t="shared" si="517"/>
        <v>97</v>
      </c>
      <c r="D2332" s="2">
        <f t="shared" si="518"/>
        <v>24</v>
      </c>
      <c r="E2332" s="2">
        <f t="shared" si="519"/>
        <v>2328</v>
      </c>
      <c r="F2332" s="11">
        <v>252</v>
      </c>
      <c r="G2332" s="9">
        <v>0</v>
      </c>
      <c r="H2332" s="9">
        <v>0</v>
      </c>
      <c r="I2332" s="9">
        <v>0</v>
      </c>
      <c r="J2332" s="9">
        <v>0.29603380639584298</v>
      </c>
      <c r="K2332" s="9">
        <v>0.29603380639584298</v>
      </c>
      <c r="L2332" s="9">
        <v>0.29603380639584298</v>
      </c>
      <c r="N2332" s="32">
        <f>IF('System Design'!$F$8=1,'Hourly Demand and Generation'!G2332*'System Design'!$F$21,IF('System Design'!$F$8=2,'Hourly Demand and Generation'!H2332*'System Design'!$F$21,IF('System Design'!$F$8=3,'Hourly Demand and Generation'!I2332*'System Design'!$F$21)))</f>
        <v>0</v>
      </c>
      <c r="O2332" s="32">
        <f>IF('System Design'!$F$8=1,'Hourly Demand and Generation'!J2332*'System Design'!$F$22,IF('System Design'!$F$8=2,'Hourly Demand and Generation'!K2332*'System Design'!$F$22,IF('System Design'!$F$8=3,'Hourly Demand and Generation'!L2332*'System Design'!$F$22)))</f>
        <v>740.08451598960744</v>
      </c>
      <c r="Q2332" s="32">
        <f t="shared" si="515"/>
        <v>0</v>
      </c>
      <c r="R2332" s="32">
        <f t="shared" si="520"/>
        <v>5400</v>
      </c>
      <c r="S2332" s="32">
        <f t="shared" si="521"/>
        <v>0</v>
      </c>
      <c r="T2332" s="32">
        <f t="shared" si="522"/>
        <v>21600</v>
      </c>
      <c r="U2332" s="32">
        <f t="shared" si="523"/>
        <v>0</v>
      </c>
      <c r="V2332" s="32">
        <f t="shared" si="516"/>
        <v>488.08451598960744</v>
      </c>
      <c r="W2332" s="32">
        <f t="shared" si="524"/>
        <v>488.08451598960744</v>
      </c>
      <c r="X2332" s="32">
        <f t="shared" si="525"/>
        <v>488.08451598960744</v>
      </c>
    </row>
    <row r="2333" spans="1:24" x14ac:dyDescent="0.25">
      <c r="A2333" s="2"/>
      <c r="B2333" s="2" t="s">
        <v>5</v>
      </c>
      <c r="C2333" s="2">
        <f>C2332+1</f>
        <v>98</v>
      </c>
      <c r="D2333" s="2">
        <v>1</v>
      </c>
      <c r="E2333" s="2">
        <f t="shared" si="519"/>
        <v>2329</v>
      </c>
      <c r="F2333" s="11">
        <v>216</v>
      </c>
      <c r="G2333" s="9">
        <v>0</v>
      </c>
      <c r="H2333" s="9">
        <v>0</v>
      </c>
      <c r="I2333" s="9">
        <v>0</v>
      </c>
      <c r="J2333" s="9">
        <v>0.251032723708012</v>
      </c>
      <c r="K2333" s="9">
        <v>0.251032723708012</v>
      </c>
      <c r="L2333" s="9">
        <v>0.4</v>
      </c>
      <c r="N2333" s="32">
        <f>IF('System Design'!$F$8=1,'Hourly Demand and Generation'!G2333*'System Design'!$F$21,IF('System Design'!$F$8=2,'Hourly Demand and Generation'!H2333*'System Design'!$F$21,IF('System Design'!$F$8=3,'Hourly Demand and Generation'!I2333*'System Design'!$F$21)))</f>
        <v>0</v>
      </c>
      <c r="O2333" s="32">
        <f>IF('System Design'!$F$8=1,'Hourly Demand and Generation'!J2333*'System Design'!$F$22,IF('System Design'!$F$8=2,'Hourly Demand and Generation'!K2333*'System Design'!$F$22,IF('System Design'!$F$8=3,'Hourly Demand and Generation'!L2333*'System Design'!$F$22)))</f>
        <v>1000</v>
      </c>
      <c r="Q2333" s="32">
        <f t="shared" si="515"/>
        <v>0</v>
      </c>
      <c r="R2333" s="32">
        <f t="shared" si="520"/>
        <v>5400</v>
      </c>
      <c r="S2333" s="32">
        <f t="shared" si="521"/>
        <v>0</v>
      </c>
      <c r="T2333" s="32">
        <f t="shared" si="522"/>
        <v>21600</v>
      </c>
      <c r="U2333" s="32">
        <f t="shared" si="523"/>
        <v>0</v>
      </c>
      <c r="V2333" s="32">
        <f t="shared" si="516"/>
        <v>784</v>
      </c>
      <c r="W2333" s="32">
        <f t="shared" si="524"/>
        <v>784</v>
      </c>
      <c r="X2333" s="32">
        <f t="shared" si="525"/>
        <v>784</v>
      </c>
    </row>
    <row r="2334" spans="1:24" x14ac:dyDescent="0.25">
      <c r="A2334" s="2"/>
      <c r="B2334" s="2" t="s">
        <v>5</v>
      </c>
      <c r="C2334" s="2">
        <f>C2333</f>
        <v>98</v>
      </c>
      <c r="D2334" s="2">
        <f>D2333+1</f>
        <v>2</v>
      </c>
      <c r="E2334" s="2">
        <f t="shared" si="519"/>
        <v>2330</v>
      </c>
      <c r="F2334" s="11">
        <v>198</v>
      </c>
      <c r="G2334" s="9">
        <v>0</v>
      </c>
      <c r="H2334" s="9">
        <v>0</v>
      </c>
      <c r="I2334" s="9">
        <v>0</v>
      </c>
      <c r="J2334" s="9">
        <v>0.22592945133721101</v>
      </c>
      <c r="K2334" s="9">
        <v>0.22592945133721101</v>
      </c>
      <c r="L2334" s="9">
        <v>0.36</v>
      </c>
      <c r="N2334" s="32">
        <f>IF('System Design'!$F$8=1,'Hourly Demand and Generation'!G2334*'System Design'!$F$21,IF('System Design'!$F$8=2,'Hourly Demand and Generation'!H2334*'System Design'!$F$21,IF('System Design'!$F$8=3,'Hourly Demand and Generation'!I2334*'System Design'!$F$21)))</f>
        <v>0</v>
      </c>
      <c r="O2334" s="32">
        <f>IF('System Design'!$F$8=1,'Hourly Demand and Generation'!J2334*'System Design'!$F$22,IF('System Design'!$F$8=2,'Hourly Demand and Generation'!K2334*'System Design'!$F$22,IF('System Design'!$F$8=3,'Hourly Demand and Generation'!L2334*'System Design'!$F$22)))</f>
        <v>900</v>
      </c>
      <c r="Q2334" s="32">
        <f t="shared" si="515"/>
        <v>0</v>
      </c>
      <c r="R2334" s="32">
        <f t="shared" si="520"/>
        <v>5400</v>
      </c>
      <c r="S2334" s="32">
        <f t="shared" si="521"/>
        <v>0</v>
      </c>
      <c r="T2334" s="32">
        <f t="shared" si="522"/>
        <v>21600</v>
      </c>
      <c r="U2334" s="32">
        <f t="shared" si="523"/>
        <v>0</v>
      </c>
      <c r="V2334" s="32">
        <f t="shared" si="516"/>
        <v>702</v>
      </c>
      <c r="W2334" s="32">
        <f t="shared" si="524"/>
        <v>702</v>
      </c>
      <c r="X2334" s="32">
        <f t="shared" si="525"/>
        <v>702</v>
      </c>
    </row>
    <row r="2335" spans="1:24" x14ac:dyDescent="0.25">
      <c r="A2335" s="2"/>
      <c r="B2335" s="2" t="s">
        <v>5</v>
      </c>
      <c r="C2335" s="2">
        <f t="shared" ref="C2335:C2356" si="526">C2334</f>
        <v>98</v>
      </c>
      <c r="D2335" s="2">
        <f t="shared" ref="D2335:D2356" si="527">D2334+1</f>
        <v>3</v>
      </c>
      <c r="E2335" s="2">
        <f t="shared" si="519"/>
        <v>2331</v>
      </c>
      <c r="F2335" s="11">
        <v>180</v>
      </c>
      <c r="G2335" s="9">
        <v>0</v>
      </c>
      <c r="H2335" s="9">
        <v>0</v>
      </c>
      <c r="I2335" s="9">
        <v>0</v>
      </c>
      <c r="J2335" s="9">
        <v>0.22592945133721101</v>
      </c>
      <c r="K2335" s="9">
        <v>0.22592945133721101</v>
      </c>
      <c r="L2335" s="9">
        <v>0.36</v>
      </c>
      <c r="N2335" s="32">
        <f>IF('System Design'!$F$8=1,'Hourly Demand and Generation'!G2335*'System Design'!$F$21,IF('System Design'!$F$8=2,'Hourly Demand and Generation'!H2335*'System Design'!$F$21,IF('System Design'!$F$8=3,'Hourly Demand and Generation'!I2335*'System Design'!$F$21)))</f>
        <v>0</v>
      </c>
      <c r="O2335" s="32">
        <f>IF('System Design'!$F$8=1,'Hourly Demand and Generation'!J2335*'System Design'!$F$22,IF('System Design'!$F$8=2,'Hourly Demand and Generation'!K2335*'System Design'!$F$22,IF('System Design'!$F$8=3,'Hourly Demand and Generation'!L2335*'System Design'!$F$22)))</f>
        <v>900</v>
      </c>
      <c r="Q2335" s="32">
        <f t="shared" si="515"/>
        <v>0</v>
      </c>
      <c r="R2335" s="32">
        <f t="shared" si="520"/>
        <v>5400</v>
      </c>
      <c r="S2335" s="32">
        <f t="shared" si="521"/>
        <v>0</v>
      </c>
      <c r="T2335" s="32">
        <f t="shared" si="522"/>
        <v>21600</v>
      </c>
      <c r="U2335" s="32">
        <f t="shared" si="523"/>
        <v>0</v>
      </c>
      <c r="V2335" s="32">
        <f t="shared" si="516"/>
        <v>720</v>
      </c>
      <c r="W2335" s="32">
        <f t="shared" si="524"/>
        <v>720</v>
      </c>
      <c r="X2335" s="32">
        <f t="shared" si="525"/>
        <v>720</v>
      </c>
    </row>
    <row r="2336" spans="1:24" x14ac:dyDescent="0.25">
      <c r="A2336" s="2"/>
      <c r="B2336" s="2" t="s">
        <v>5</v>
      </c>
      <c r="C2336" s="2">
        <f t="shared" si="526"/>
        <v>98</v>
      </c>
      <c r="D2336" s="2">
        <f t="shared" si="527"/>
        <v>4</v>
      </c>
      <c r="E2336" s="2">
        <f t="shared" si="519"/>
        <v>2332</v>
      </c>
      <c r="F2336" s="11">
        <v>216</v>
      </c>
      <c r="G2336" s="9">
        <v>0</v>
      </c>
      <c r="H2336" s="9">
        <v>0</v>
      </c>
      <c r="I2336" s="9">
        <v>0</v>
      </c>
      <c r="J2336" s="9">
        <v>0.251032723708012</v>
      </c>
      <c r="K2336" s="9">
        <v>0.251032723708012</v>
      </c>
      <c r="L2336" s="9">
        <v>0.4</v>
      </c>
      <c r="N2336" s="32">
        <f>IF('System Design'!$F$8=1,'Hourly Demand and Generation'!G2336*'System Design'!$F$21,IF('System Design'!$F$8=2,'Hourly Demand and Generation'!H2336*'System Design'!$F$21,IF('System Design'!$F$8=3,'Hourly Demand and Generation'!I2336*'System Design'!$F$21)))</f>
        <v>0</v>
      </c>
      <c r="O2336" s="32">
        <f>IF('System Design'!$F$8=1,'Hourly Demand and Generation'!J2336*'System Design'!$F$22,IF('System Design'!$F$8=2,'Hourly Demand and Generation'!K2336*'System Design'!$F$22,IF('System Design'!$F$8=3,'Hourly Demand and Generation'!L2336*'System Design'!$F$22)))</f>
        <v>1000</v>
      </c>
      <c r="Q2336" s="32">
        <f t="shared" si="515"/>
        <v>0</v>
      </c>
      <c r="R2336" s="32">
        <f t="shared" si="520"/>
        <v>5400</v>
      </c>
      <c r="S2336" s="32">
        <f t="shared" si="521"/>
        <v>0</v>
      </c>
      <c r="T2336" s="32">
        <f t="shared" si="522"/>
        <v>21600</v>
      </c>
      <c r="U2336" s="32">
        <f t="shared" si="523"/>
        <v>0</v>
      </c>
      <c r="V2336" s="32">
        <f t="shared" si="516"/>
        <v>784</v>
      </c>
      <c r="W2336" s="32">
        <f t="shared" si="524"/>
        <v>784</v>
      </c>
      <c r="X2336" s="32">
        <f t="shared" si="525"/>
        <v>784</v>
      </c>
    </row>
    <row r="2337" spans="1:24" x14ac:dyDescent="0.25">
      <c r="A2337" s="2"/>
      <c r="B2337" s="2" t="s">
        <v>5</v>
      </c>
      <c r="C2337" s="2">
        <f t="shared" si="526"/>
        <v>98</v>
      </c>
      <c r="D2337" s="2">
        <f t="shared" si="527"/>
        <v>5</v>
      </c>
      <c r="E2337" s="2">
        <f t="shared" si="519"/>
        <v>2333</v>
      </c>
      <c r="F2337" s="11">
        <v>234</v>
      </c>
      <c r="G2337" s="9">
        <v>0</v>
      </c>
      <c r="H2337" s="9">
        <v>3.2000000000000001E-2</v>
      </c>
      <c r="I2337" s="9">
        <v>6.4000000000000001E-2</v>
      </c>
      <c r="J2337" s="9">
        <v>0.20082617896641</v>
      </c>
      <c r="K2337" s="9">
        <v>0.20082617896641</v>
      </c>
      <c r="L2337" s="9">
        <v>0.32</v>
      </c>
      <c r="N2337" s="32">
        <f>IF('System Design'!$F$8=1,'Hourly Demand and Generation'!G2337*'System Design'!$F$21,IF('System Design'!$F$8=2,'Hourly Demand and Generation'!H2337*'System Design'!$F$21,IF('System Design'!$F$8=3,'Hourly Demand and Generation'!I2337*'System Design'!$F$21)))</f>
        <v>32</v>
      </c>
      <c r="O2337" s="32">
        <f>IF('System Design'!$F$8=1,'Hourly Demand and Generation'!J2337*'System Design'!$F$22,IF('System Design'!$F$8=2,'Hourly Demand and Generation'!K2337*'System Design'!$F$22,IF('System Design'!$F$8=3,'Hourly Demand and Generation'!L2337*'System Design'!$F$22)))</f>
        <v>800</v>
      </c>
      <c r="Q2337" s="32">
        <f t="shared" si="515"/>
        <v>0</v>
      </c>
      <c r="R2337" s="32">
        <f t="shared" si="520"/>
        <v>5400</v>
      </c>
      <c r="S2337" s="32">
        <f t="shared" si="521"/>
        <v>0</v>
      </c>
      <c r="T2337" s="32">
        <f t="shared" si="522"/>
        <v>21600</v>
      </c>
      <c r="U2337" s="32">
        <f t="shared" si="523"/>
        <v>0</v>
      </c>
      <c r="V2337" s="32">
        <f t="shared" si="516"/>
        <v>598</v>
      </c>
      <c r="W2337" s="32">
        <f t="shared" si="524"/>
        <v>598</v>
      </c>
      <c r="X2337" s="32">
        <f t="shared" si="525"/>
        <v>598</v>
      </c>
    </row>
    <row r="2338" spans="1:24" x14ac:dyDescent="0.25">
      <c r="A2338" s="2"/>
      <c r="B2338" s="2" t="s">
        <v>5</v>
      </c>
      <c r="C2338" s="2">
        <f t="shared" si="526"/>
        <v>98</v>
      </c>
      <c r="D2338" s="2">
        <f t="shared" si="527"/>
        <v>6</v>
      </c>
      <c r="E2338" s="2">
        <f t="shared" si="519"/>
        <v>2334</v>
      </c>
      <c r="F2338" s="11">
        <v>252</v>
      </c>
      <c r="G2338" s="9">
        <v>6.4000000000000001E-2</v>
      </c>
      <c r="H2338" s="9">
        <v>0.1</v>
      </c>
      <c r="I2338" s="9">
        <v>0.13600000000000001</v>
      </c>
      <c r="J2338" s="9">
        <v>0.20082617896641</v>
      </c>
      <c r="K2338" s="9">
        <v>0.20082617896641</v>
      </c>
      <c r="L2338" s="9">
        <v>0.32</v>
      </c>
      <c r="N2338" s="32">
        <f>IF('System Design'!$F$8=1,'Hourly Demand and Generation'!G2338*'System Design'!$F$21,IF('System Design'!$F$8=2,'Hourly Demand and Generation'!H2338*'System Design'!$F$21,IF('System Design'!$F$8=3,'Hourly Demand and Generation'!I2338*'System Design'!$F$21)))</f>
        <v>68</v>
      </c>
      <c r="O2338" s="32">
        <f>IF('System Design'!$F$8=1,'Hourly Demand and Generation'!J2338*'System Design'!$F$22,IF('System Design'!$F$8=2,'Hourly Demand and Generation'!K2338*'System Design'!$F$22,IF('System Design'!$F$8=3,'Hourly Demand and Generation'!L2338*'System Design'!$F$22)))</f>
        <v>800</v>
      </c>
      <c r="Q2338" s="32">
        <f t="shared" si="515"/>
        <v>0</v>
      </c>
      <c r="R2338" s="32">
        <f t="shared" si="520"/>
        <v>5400</v>
      </c>
      <c r="S2338" s="32">
        <f t="shared" si="521"/>
        <v>0</v>
      </c>
      <c r="T2338" s="32">
        <f t="shared" si="522"/>
        <v>21600</v>
      </c>
      <c r="U2338" s="32">
        <f t="shared" si="523"/>
        <v>0</v>
      </c>
      <c r="V2338" s="32">
        <f t="shared" si="516"/>
        <v>616</v>
      </c>
      <c r="W2338" s="32">
        <f t="shared" si="524"/>
        <v>616</v>
      </c>
      <c r="X2338" s="32">
        <f t="shared" si="525"/>
        <v>616</v>
      </c>
    </row>
    <row r="2339" spans="1:24" x14ac:dyDescent="0.25">
      <c r="A2339" s="2"/>
      <c r="B2339" s="2" t="s">
        <v>5</v>
      </c>
      <c r="C2339" s="2">
        <f t="shared" si="526"/>
        <v>98</v>
      </c>
      <c r="D2339" s="2">
        <f t="shared" si="527"/>
        <v>7</v>
      </c>
      <c r="E2339" s="2">
        <f t="shared" si="519"/>
        <v>2335</v>
      </c>
      <c r="F2339" s="11">
        <v>270</v>
      </c>
      <c r="G2339" s="9">
        <v>0.13600000000000001</v>
      </c>
      <c r="H2339" s="9">
        <v>0.16800000000000001</v>
      </c>
      <c r="I2339" s="9">
        <v>0.2</v>
      </c>
      <c r="J2339" s="9">
        <v>0.22592945133721101</v>
      </c>
      <c r="K2339" s="9">
        <v>0.22592945133721101</v>
      </c>
      <c r="L2339" s="9">
        <v>0.36</v>
      </c>
      <c r="N2339" s="32">
        <f>IF('System Design'!$F$8=1,'Hourly Demand and Generation'!G2339*'System Design'!$F$21,IF('System Design'!$F$8=2,'Hourly Demand and Generation'!H2339*'System Design'!$F$21,IF('System Design'!$F$8=3,'Hourly Demand and Generation'!I2339*'System Design'!$F$21)))</f>
        <v>100</v>
      </c>
      <c r="O2339" s="32">
        <f>IF('System Design'!$F$8=1,'Hourly Demand and Generation'!J2339*'System Design'!$F$22,IF('System Design'!$F$8=2,'Hourly Demand and Generation'!K2339*'System Design'!$F$22,IF('System Design'!$F$8=3,'Hourly Demand and Generation'!L2339*'System Design'!$F$22)))</f>
        <v>900</v>
      </c>
      <c r="Q2339" s="32">
        <f t="shared" si="515"/>
        <v>0</v>
      </c>
      <c r="R2339" s="32">
        <f t="shared" si="520"/>
        <v>5400</v>
      </c>
      <c r="S2339" s="32">
        <f t="shared" si="521"/>
        <v>0</v>
      </c>
      <c r="T2339" s="32">
        <f t="shared" si="522"/>
        <v>21600</v>
      </c>
      <c r="U2339" s="32">
        <f t="shared" si="523"/>
        <v>0</v>
      </c>
      <c r="V2339" s="32">
        <f t="shared" si="516"/>
        <v>730</v>
      </c>
      <c r="W2339" s="32">
        <f t="shared" si="524"/>
        <v>730</v>
      </c>
      <c r="X2339" s="32">
        <f t="shared" si="525"/>
        <v>730</v>
      </c>
    </row>
    <row r="2340" spans="1:24" x14ac:dyDescent="0.25">
      <c r="A2340" s="2"/>
      <c r="B2340" s="2" t="s">
        <v>5</v>
      </c>
      <c r="C2340" s="2">
        <f t="shared" si="526"/>
        <v>98</v>
      </c>
      <c r="D2340" s="2">
        <f t="shared" si="527"/>
        <v>8</v>
      </c>
      <c r="E2340" s="2">
        <f t="shared" si="519"/>
        <v>2336</v>
      </c>
      <c r="F2340" s="11">
        <v>288</v>
      </c>
      <c r="G2340" s="9">
        <v>0.26400000000000001</v>
      </c>
      <c r="H2340" s="9">
        <v>0.3</v>
      </c>
      <c r="I2340" s="9">
        <v>0.33600000000000002</v>
      </c>
      <c r="J2340" s="9">
        <v>0.22592945133721101</v>
      </c>
      <c r="K2340" s="9">
        <v>0.22592945133721101</v>
      </c>
      <c r="L2340" s="9">
        <v>0.36</v>
      </c>
      <c r="N2340" s="32">
        <f>IF('System Design'!$F$8=1,'Hourly Demand and Generation'!G2340*'System Design'!$F$21,IF('System Design'!$F$8=2,'Hourly Demand and Generation'!H2340*'System Design'!$F$21,IF('System Design'!$F$8=3,'Hourly Demand and Generation'!I2340*'System Design'!$F$21)))</f>
        <v>168</v>
      </c>
      <c r="O2340" s="32">
        <f>IF('System Design'!$F$8=1,'Hourly Demand and Generation'!J2340*'System Design'!$F$22,IF('System Design'!$F$8=2,'Hourly Demand and Generation'!K2340*'System Design'!$F$22,IF('System Design'!$F$8=3,'Hourly Demand and Generation'!L2340*'System Design'!$F$22)))</f>
        <v>900</v>
      </c>
      <c r="Q2340" s="32">
        <f t="shared" si="515"/>
        <v>0</v>
      </c>
      <c r="R2340" s="32">
        <f t="shared" si="520"/>
        <v>5400</v>
      </c>
      <c r="S2340" s="32">
        <f t="shared" si="521"/>
        <v>0</v>
      </c>
      <c r="T2340" s="32">
        <f t="shared" si="522"/>
        <v>21600</v>
      </c>
      <c r="U2340" s="32">
        <f t="shared" si="523"/>
        <v>0</v>
      </c>
      <c r="V2340" s="32">
        <f t="shared" si="516"/>
        <v>780</v>
      </c>
      <c r="W2340" s="32">
        <f t="shared" si="524"/>
        <v>780</v>
      </c>
      <c r="X2340" s="32">
        <f t="shared" si="525"/>
        <v>780</v>
      </c>
    </row>
    <row r="2341" spans="1:24" x14ac:dyDescent="0.25">
      <c r="A2341" s="2"/>
      <c r="B2341" s="2" t="s">
        <v>5</v>
      </c>
      <c r="C2341" s="2">
        <f t="shared" si="526"/>
        <v>98</v>
      </c>
      <c r="D2341" s="2">
        <f t="shared" si="527"/>
        <v>9</v>
      </c>
      <c r="E2341" s="2">
        <f t="shared" si="519"/>
        <v>2337</v>
      </c>
      <c r="F2341" s="11">
        <v>288</v>
      </c>
      <c r="G2341" s="9">
        <v>0.4</v>
      </c>
      <c r="H2341" s="9">
        <v>0.432</v>
      </c>
      <c r="I2341" s="9">
        <v>0.46400000000000002</v>
      </c>
      <c r="J2341" s="9">
        <v>0.20082617896641</v>
      </c>
      <c r="K2341" s="9">
        <v>0.20082617896641</v>
      </c>
      <c r="L2341" s="9">
        <v>0.32</v>
      </c>
      <c r="N2341" s="32">
        <f>IF('System Design'!$F$8=1,'Hourly Demand and Generation'!G2341*'System Design'!$F$21,IF('System Design'!$F$8=2,'Hourly Demand and Generation'!H2341*'System Design'!$F$21,IF('System Design'!$F$8=3,'Hourly Demand and Generation'!I2341*'System Design'!$F$21)))</f>
        <v>232</v>
      </c>
      <c r="O2341" s="32">
        <f>IF('System Design'!$F$8=1,'Hourly Demand and Generation'!J2341*'System Design'!$F$22,IF('System Design'!$F$8=2,'Hourly Demand and Generation'!K2341*'System Design'!$F$22,IF('System Design'!$F$8=3,'Hourly Demand and Generation'!L2341*'System Design'!$F$22)))</f>
        <v>800</v>
      </c>
      <c r="Q2341" s="32">
        <f t="shared" si="515"/>
        <v>0</v>
      </c>
      <c r="R2341" s="32">
        <f t="shared" si="520"/>
        <v>5400</v>
      </c>
      <c r="S2341" s="32">
        <f t="shared" si="521"/>
        <v>0</v>
      </c>
      <c r="T2341" s="32">
        <f t="shared" si="522"/>
        <v>21600</v>
      </c>
      <c r="U2341" s="32">
        <f t="shared" si="523"/>
        <v>0</v>
      </c>
      <c r="V2341" s="32">
        <f t="shared" si="516"/>
        <v>744</v>
      </c>
      <c r="W2341" s="32">
        <f t="shared" si="524"/>
        <v>744</v>
      </c>
      <c r="X2341" s="32">
        <f t="shared" si="525"/>
        <v>744</v>
      </c>
    </row>
    <row r="2342" spans="1:24" x14ac:dyDescent="0.25">
      <c r="A2342" s="2"/>
      <c r="B2342" s="2" t="s">
        <v>5</v>
      </c>
      <c r="C2342" s="2">
        <f t="shared" si="526"/>
        <v>98</v>
      </c>
      <c r="D2342" s="2">
        <f t="shared" si="527"/>
        <v>10</v>
      </c>
      <c r="E2342" s="2">
        <f t="shared" si="519"/>
        <v>2338</v>
      </c>
      <c r="F2342" s="11">
        <v>280.8</v>
      </c>
      <c r="G2342" s="9">
        <v>0.53600000000000003</v>
      </c>
      <c r="H2342" s="9">
        <v>0.56799999999999995</v>
      </c>
      <c r="I2342" s="9">
        <v>0.6</v>
      </c>
      <c r="J2342" s="9">
        <v>0.22592945133721101</v>
      </c>
      <c r="K2342" s="9">
        <v>0.22592945133721101</v>
      </c>
      <c r="L2342" s="9">
        <v>0.36</v>
      </c>
      <c r="N2342" s="32">
        <f>IF('System Design'!$F$8=1,'Hourly Demand and Generation'!G2342*'System Design'!$F$21,IF('System Design'!$F$8=2,'Hourly Demand and Generation'!H2342*'System Design'!$F$21,IF('System Design'!$F$8=3,'Hourly Demand and Generation'!I2342*'System Design'!$F$21)))</f>
        <v>300</v>
      </c>
      <c r="O2342" s="32">
        <f>IF('System Design'!$F$8=1,'Hourly Demand and Generation'!J2342*'System Design'!$F$22,IF('System Design'!$F$8=2,'Hourly Demand and Generation'!K2342*'System Design'!$F$22,IF('System Design'!$F$8=3,'Hourly Demand and Generation'!L2342*'System Design'!$F$22)))</f>
        <v>900</v>
      </c>
      <c r="Q2342" s="32">
        <f t="shared" si="515"/>
        <v>0</v>
      </c>
      <c r="R2342" s="32">
        <f t="shared" si="520"/>
        <v>5400</v>
      </c>
      <c r="S2342" s="32">
        <f t="shared" si="521"/>
        <v>0</v>
      </c>
      <c r="T2342" s="32">
        <f t="shared" si="522"/>
        <v>21600</v>
      </c>
      <c r="U2342" s="32">
        <f t="shared" si="523"/>
        <v>0</v>
      </c>
      <c r="V2342" s="32">
        <f t="shared" si="516"/>
        <v>919.2</v>
      </c>
      <c r="W2342" s="32">
        <f t="shared" si="524"/>
        <v>919.2</v>
      </c>
      <c r="X2342" s="32">
        <f t="shared" si="525"/>
        <v>919.2</v>
      </c>
    </row>
    <row r="2343" spans="1:24" x14ac:dyDescent="0.25">
      <c r="A2343" s="2"/>
      <c r="B2343" s="2" t="s">
        <v>5</v>
      </c>
      <c r="C2343" s="2">
        <f t="shared" si="526"/>
        <v>98</v>
      </c>
      <c r="D2343" s="2">
        <f t="shared" si="527"/>
        <v>11</v>
      </c>
      <c r="E2343" s="2">
        <f t="shared" si="519"/>
        <v>2339</v>
      </c>
      <c r="F2343" s="11">
        <v>277.2</v>
      </c>
      <c r="G2343" s="9">
        <v>0.66400000000000003</v>
      </c>
      <c r="H2343" s="9">
        <v>0.7</v>
      </c>
      <c r="I2343" s="9">
        <v>0.73599999999999999</v>
      </c>
      <c r="J2343" s="9">
        <v>0.20082617896641</v>
      </c>
      <c r="K2343" s="9">
        <v>0.20082617896641</v>
      </c>
      <c r="L2343" s="9">
        <v>0.32</v>
      </c>
      <c r="N2343" s="32">
        <f>IF('System Design'!$F$8=1,'Hourly Demand and Generation'!G2343*'System Design'!$F$21,IF('System Design'!$F$8=2,'Hourly Demand and Generation'!H2343*'System Design'!$F$21,IF('System Design'!$F$8=3,'Hourly Demand and Generation'!I2343*'System Design'!$F$21)))</f>
        <v>368</v>
      </c>
      <c r="O2343" s="32">
        <f>IF('System Design'!$F$8=1,'Hourly Demand and Generation'!J2343*'System Design'!$F$22,IF('System Design'!$F$8=2,'Hourly Demand and Generation'!K2343*'System Design'!$F$22,IF('System Design'!$F$8=3,'Hourly Demand and Generation'!L2343*'System Design'!$F$22)))</f>
        <v>800</v>
      </c>
      <c r="Q2343" s="32">
        <f t="shared" si="515"/>
        <v>0</v>
      </c>
      <c r="R2343" s="32">
        <f t="shared" si="520"/>
        <v>5400</v>
      </c>
      <c r="S2343" s="32">
        <f t="shared" si="521"/>
        <v>0</v>
      </c>
      <c r="T2343" s="32">
        <f t="shared" si="522"/>
        <v>21600</v>
      </c>
      <c r="U2343" s="32">
        <f t="shared" si="523"/>
        <v>0</v>
      </c>
      <c r="V2343" s="32">
        <f t="shared" si="516"/>
        <v>890.8</v>
      </c>
      <c r="W2343" s="32">
        <f t="shared" si="524"/>
        <v>890.8</v>
      </c>
      <c r="X2343" s="32">
        <f t="shared" si="525"/>
        <v>890.8</v>
      </c>
    </row>
    <row r="2344" spans="1:24" x14ac:dyDescent="0.25">
      <c r="A2344" s="2"/>
      <c r="B2344" s="2" t="s">
        <v>5</v>
      </c>
      <c r="C2344" s="2">
        <f t="shared" si="526"/>
        <v>98</v>
      </c>
      <c r="D2344" s="2">
        <f t="shared" si="527"/>
        <v>12</v>
      </c>
      <c r="E2344" s="2">
        <f t="shared" si="519"/>
        <v>2340</v>
      </c>
      <c r="F2344" s="11">
        <v>277.2</v>
      </c>
      <c r="G2344" s="9">
        <v>0.8</v>
      </c>
      <c r="H2344" s="9">
        <v>0.8</v>
      </c>
      <c r="I2344" s="9">
        <v>0.8</v>
      </c>
      <c r="J2344" s="9">
        <v>0.188274542781009</v>
      </c>
      <c r="K2344" s="9">
        <v>0.188274542781009</v>
      </c>
      <c r="L2344" s="9">
        <v>0.3</v>
      </c>
      <c r="N2344" s="32">
        <f>IF('System Design'!$F$8=1,'Hourly Demand and Generation'!G2344*'System Design'!$F$21,IF('System Design'!$F$8=2,'Hourly Demand and Generation'!H2344*'System Design'!$F$21,IF('System Design'!$F$8=3,'Hourly Demand and Generation'!I2344*'System Design'!$F$21)))</f>
        <v>400</v>
      </c>
      <c r="O2344" s="32">
        <f>IF('System Design'!$F$8=1,'Hourly Demand and Generation'!J2344*'System Design'!$F$22,IF('System Design'!$F$8=2,'Hourly Demand and Generation'!K2344*'System Design'!$F$22,IF('System Design'!$F$8=3,'Hourly Demand and Generation'!L2344*'System Design'!$F$22)))</f>
        <v>750</v>
      </c>
      <c r="Q2344" s="32">
        <f t="shared" si="515"/>
        <v>0</v>
      </c>
      <c r="R2344" s="32">
        <f t="shared" si="520"/>
        <v>5400</v>
      </c>
      <c r="S2344" s="32">
        <f t="shared" si="521"/>
        <v>0</v>
      </c>
      <c r="T2344" s="32">
        <f t="shared" si="522"/>
        <v>21600</v>
      </c>
      <c r="U2344" s="32">
        <f t="shared" si="523"/>
        <v>0</v>
      </c>
      <c r="V2344" s="32">
        <f t="shared" si="516"/>
        <v>872.8</v>
      </c>
      <c r="W2344" s="32">
        <f t="shared" si="524"/>
        <v>872.8</v>
      </c>
      <c r="X2344" s="32">
        <f t="shared" si="525"/>
        <v>872.8</v>
      </c>
    </row>
    <row r="2345" spans="1:24" x14ac:dyDescent="0.25">
      <c r="A2345" s="2"/>
      <c r="B2345" s="2" t="s">
        <v>5</v>
      </c>
      <c r="C2345" s="2">
        <f t="shared" si="526"/>
        <v>98</v>
      </c>
      <c r="D2345" s="2">
        <f t="shared" si="527"/>
        <v>13</v>
      </c>
      <c r="E2345" s="2">
        <f t="shared" si="519"/>
        <v>2341</v>
      </c>
      <c r="F2345" s="11">
        <v>288</v>
      </c>
      <c r="G2345" s="9">
        <v>0.66400000000000003</v>
      </c>
      <c r="H2345" s="9">
        <v>0.7</v>
      </c>
      <c r="I2345" s="9">
        <v>0.73599999999999999</v>
      </c>
      <c r="J2345" s="9">
        <v>0.20082617896641</v>
      </c>
      <c r="K2345" s="9">
        <v>0.20082617896641</v>
      </c>
      <c r="L2345" s="9">
        <v>0.32</v>
      </c>
      <c r="N2345" s="32">
        <f>IF('System Design'!$F$8=1,'Hourly Demand and Generation'!G2345*'System Design'!$F$21,IF('System Design'!$F$8=2,'Hourly Demand and Generation'!H2345*'System Design'!$F$21,IF('System Design'!$F$8=3,'Hourly Demand and Generation'!I2345*'System Design'!$F$21)))</f>
        <v>368</v>
      </c>
      <c r="O2345" s="32">
        <f>IF('System Design'!$F$8=1,'Hourly Demand and Generation'!J2345*'System Design'!$F$22,IF('System Design'!$F$8=2,'Hourly Demand and Generation'!K2345*'System Design'!$F$22,IF('System Design'!$F$8=3,'Hourly Demand and Generation'!L2345*'System Design'!$F$22)))</f>
        <v>800</v>
      </c>
      <c r="Q2345" s="32">
        <f t="shared" si="515"/>
        <v>0</v>
      </c>
      <c r="R2345" s="32">
        <f t="shared" si="520"/>
        <v>5400</v>
      </c>
      <c r="S2345" s="32">
        <f t="shared" si="521"/>
        <v>0</v>
      </c>
      <c r="T2345" s="32">
        <f t="shared" si="522"/>
        <v>21600</v>
      </c>
      <c r="U2345" s="32">
        <f t="shared" si="523"/>
        <v>0</v>
      </c>
      <c r="V2345" s="32">
        <f t="shared" si="516"/>
        <v>880</v>
      </c>
      <c r="W2345" s="32">
        <f t="shared" si="524"/>
        <v>880</v>
      </c>
      <c r="X2345" s="32">
        <f t="shared" si="525"/>
        <v>880</v>
      </c>
    </row>
    <row r="2346" spans="1:24" x14ac:dyDescent="0.25">
      <c r="A2346" s="2"/>
      <c r="B2346" s="2" t="s">
        <v>5</v>
      </c>
      <c r="C2346" s="2">
        <f t="shared" si="526"/>
        <v>98</v>
      </c>
      <c r="D2346" s="2">
        <f t="shared" si="527"/>
        <v>14</v>
      </c>
      <c r="E2346" s="2">
        <f t="shared" si="519"/>
        <v>2342</v>
      </c>
      <c r="F2346" s="11">
        <v>288</v>
      </c>
      <c r="G2346" s="9">
        <v>0.53600000000000003</v>
      </c>
      <c r="H2346" s="9">
        <v>0.56799999999999995</v>
      </c>
      <c r="I2346" s="9">
        <v>0.6</v>
      </c>
      <c r="J2346" s="9">
        <v>0.21337781515181001</v>
      </c>
      <c r="K2346" s="9">
        <v>0.21337781515181001</v>
      </c>
      <c r="L2346" s="9">
        <v>0.34</v>
      </c>
      <c r="N2346" s="32">
        <f>IF('System Design'!$F$8=1,'Hourly Demand and Generation'!G2346*'System Design'!$F$21,IF('System Design'!$F$8=2,'Hourly Demand and Generation'!H2346*'System Design'!$F$21,IF('System Design'!$F$8=3,'Hourly Demand and Generation'!I2346*'System Design'!$F$21)))</f>
        <v>300</v>
      </c>
      <c r="O2346" s="32">
        <f>IF('System Design'!$F$8=1,'Hourly Demand and Generation'!J2346*'System Design'!$F$22,IF('System Design'!$F$8=2,'Hourly Demand and Generation'!K2346*'System Design'!$F$22,IF('System Design'!$F$8=3,'Hourly Demand and Generation'!L2346*'System Design'!$F$22)))</f>
        <v>850.00000000000011</v>
      </c>
      <c r="Q2346" s="32">
        <f t="shared" si="515"/>
        <v>0</v>
      </c>
      <c r="R2346" s="32">
        <f t="shared" si="520"/>
        <v>5400</v>
      </c>
      <c r="S2346" s="32">
        <f t="shared" si="521"/>
        <v>0</v>
      </c>
      <c r="T2346" s="32">
        <f t="shared" si="522"/>
        <v>21600</v>
      </c>
      <c r="U2346" s="32">
        <f t="shared" si="523"/>
        <v>0</v>
      </c>
      <c r="V2346" s="32">
        <f t="shared" si="516"/>
        <v>862</v>
      </c>
      <c r="W2346" s="32">
        <f t="shared" si="524"/>
        <v>862</v>
      </c>
      <c r="X2346" s="32">
        <f t="shared" si="525"/>
        <v>862</v>
      </c>
    </row>
    <row r="2347" spans="1:24" x14ac:dyDescent="0.25">
      <c r="A2347" s="2"/>
      <c r="B2347" s="2" t="s">
        <v>5</v>
      </c>
      <c r="C2347" s="2">
        <f t="shared" si="526"/>
        <v>98</v>
      </c>
      <c r="D2347" s="2">
        <f t="shared" si="527"/>
        <v>15</v>
      </c>
      <c r="E2347" s="2">
        <f t="shared" si="519"/>
        <v>2343</v>
      </c>
      <c r="F2347" s="11">
        <v>306</v>
      </c>
      <c r="G2347" s="9">
        <v>0.4</v>
      </c>
      <c r="H2347" s="9">
        <v>0.432</v>
      </c>
      <c r="I2347" s="9">
        <v>0.46400000000000002</v>
      </c>
      <c r="J2347" s="9">
        <v>0.22592945133721101</v>
      </c>
      <c r="K2347" s="9">
        <v>0.22592945133721101</v>
      </c>
      <c r="L2347" s="9">
        <v>0.36</v>
      </c>
      <c r="N2347" s="32">
        <f>IF('System Design'!$F$8=1,'Hourly Demand and Generation'!G2347*'System Design'!$F$21,IF('System Design'!$F$8=2,'Hourly Demand and Generation'!H2347*'System Design'!$F$21,IF('System Design'!$F$8=3,'Hourly Demand and Generation'!I2347*'System Design'!$F$21)))</f>
        <v>232</v>
      </c>
      <c r="O2347" s="32">
        <f>IF('System Design'!$F$8=1,'Hourly Demand and Generation'!J2347*'System Design'!$F$22,IF('System Design'!$F$8=2,'Hourly Demand and Generation'!K2347*'System Design'!$F$22,IF('System Design'!$F$8=3,'Hourly Demand and Generation'!L2347*'System Design'!$F$22)))</f>
        <v>900</v>
      </c>
      <c r="Q2347" s="32">
        <f t="shared" si="515"/>
        <v>0</v>
      </c>
      <c r="R2347" s="32">
        <f t="shared" si="520"/>
        <v>5400</v>
      </c>
      <c r="S2347" s="32">
        <f t="shared" si="521"/>
        <v>0</v>
      </c>
      <c r="T2347" s="32">
        <f t="shared" si="522"/>
        <v>21600</v>
      </c>
      <c r="U2347" s="32">
        <f t="shared" si="523"/>
        <v>0</v>
      </c>
      <c r="V2347" s="32">
        <f t="shared" si="516"/>
        <v>826</v>
      </c>
      <c r="W2347" s="32">
        <f t="shared" si="524"/>
        <v>826</v>
      </c>
      <c r="X2347" s="32">
        <f t="shared" si="525"/>
        <v>826</v>
      </c>
    </row>
    <row r="2348" spans="1:24" x14ac:dyDescent="0.25">
      <c r="A2348" s="2"/>
      <c r="B2348" s="2" t="s">
        <v>5</v>
      </c>
      <c r="C2348" s="2">
        <f t="shared" si="526"/>
        <v>98</v>
      </c>
      <c r="D2348" s="2">
        <f t="shared" si="527"/>
        <v>16</v>
      </c>
      <c r="E2348" s="2">
        <f t="shared" si="519"/>
        <v>2344</v>
      </c>
      <c r="F2348" s="11">
        <v>324</v>
      </c>
      <c r="G2348" s="9">
        <v>0.26400000000000001</v>
      </c>
      <c r="H2348" s="9">
        <v>0.3</v>
      </c>
      <c r="I2348" s="9">
        <v>0.33600000000000002</v>
      </c>
      <c r="J2348" s="9">
        <v>0.22592945133721101</v>
      </c>
      <c r="K2348" s="9">
        <v>0.22592945133721101</v>
      </c>
      <c r="L2348" s="9">
        <v>0.36</v>
      </c>
      <c r="N2348" s="32">
        <f>IF('System Design'!$F$8=1,'Hourly Demand and Generation'!G2348*'System Design'!$F$21,IF('System Design'!$F$8=2,'Hourly Demand and Generation'!H2348*'System Design'!$F$21,IF('System Design'!$F$8=3,'Hourly Demand and Generation'!I2348*'System Design'!$F$21)))</f>
        <v>168</v>
      </c>
      <c r="O2348" s="32">
        <f>IF('System Design'!$F$8=1,'Hourly Demand and Generation'!J2348*'System Design'!$F$22,IF('System Design'!$F$8=2,'Hourly Demand and Generation'!K2348*'System Design'!$F$22,IF('System Design'!$F$8=3,'Hourly Demand and Generation'!L2348*'System Design'!$F$22)))</f>
        <v>900</v>
      </c>
      <c r="Q2348" s="32">
        <f t="shared" si="515"/>
        <v>0</v>
      </c>
      <c r="R2348" s="32">
        <f t="shared" si="520"/>
        <v>5400</v>
      </c>
      <c r="S2348" s="32">
        <f t="shared" si="521"/>
        <v>0</v>
      </c>
      <c r="T2348" s="32">
        <f t="shared" si="522"/>
        <v>21600</v>
      </c>
      <c r="U2348" s="32">
        <f t="shared" si="523"/>
        <v>0</v>
      </c>
      <c r="V2348" s="32">
        <f t="shared" si="516"/>
        <v>744</v>
      </c>
      <c r="W2348" s="32">
        <f t="shared" si="524"/>
        <v>744</v>
      </c>
      <c r="X2348" s="32">
        <f t="shared" si="525"/>
        <v>744</v>
      </c>
    </row>
    <row r="2349" spans="1:24" x14ac:dyDescent="0.25">
      <c r="A2349" s="2"/>
      <c r="B2349" s="2" t="s">
        <v>5</v>
      </c>
      <c r="C2349" s="2">
        <f t="shared" si="526"/>
        <v>98</v>
      </c>
      <c r="D2349" s="2">
        <f t="shared" si="527"/>
        <v>17</v>
      </c>
      <c r="E2349" s="2">
        <f t="shared" si="519"/>
        <v>2345</v>
      </c>
      <c r="F2349" s="11">
        <v>342</v>
      </c>
      <c r="G2349" s="9">
        <v>0.13600000000000001</v>
      </c>
      <c r="H2349" s="9">
        <v>0.16800000000000001</v>
      </c>
      <c r="I2349" s="9">
        <v>0.2</v>
      </c>
      <c r="J2349" s="9">
        <v>0.251032723708012</v>
      </c>
      <c r="K2349" s="9">
        <v>0.251032723708012</v>
      </c>
      <c r="L2349" s="9">
        <v>0.4</v>
      </c>
      <c r="N2349" s="32">
        <f>IF('System Design'!$F$8=1,'Hourly Demand and Generation'!G2349*'System Design'!$F$21,IF('System Design'!$F$8=2,'Hourly Demand and Generation'!H2349*'System Design'!$F$21,IF('System Design'!$F$8=3,'Hourly Demand and Generation'!I2349*'System Design'!$F$21)))</f>
        <v>100</v>
      </c>
      <c r="O2349" s="32">
        <f>IF('System Design'!$F$8=1,'Hourly Demand and Generation'!J2349*'System Design'!$F$22,IF('System Design'!$F$8=2,'Hourly Demand and Generation'!K2349*'System Design'!$F$22,IF('System Design'!$F$8=3,'Hourly Demand and Generation'!L2349*'System Design'!$F$22)))</f>
        <v>1000</v>
      </c>
      <c r="Q2349" s="32">
        <f t="shared" si="515"/>
        <v>0</v>
      </c>
      <c r="R2349" s="32">
        <f t="shared" si="520"/>
        <v>5400</v>
      </c>
      <c r="S2349" s="32">
        <f t="shared" si="521"/>
        <v>0</v>
      </c>
      <c r="T2349" s="32">
        <f t="shared" si="522"/>
        <v>21600</v>
      </c>
      <c r="U2349" s="32">
        <f t="shared" si="523"/>
        <v>0</v>
      </c>
      <c r="V2349" s="32">
        <f t="shared" si="516"/>
        <v>758</v>
      </c>
      <c r="W2349" s="32">
        <f t="shared" si="524"/>
        <v>758</v>
      </c>
      <c r="X2349" s="32">
        <f t="shared" si="525"/>
        <v>758</v>
      </c>
    </row>
    <row r="2350" spans="1:24" x14ac:dyDescent="0.25">
      <c r="A2350" s="2"/>
      <c r="B2350" s="2" t="s">
        <v>5</v>
      </c>
      <c r="C2350" s="2">
        <f t="shared" si="526"/>
        <v>98</v>
      </c>
      <c r="D2350" s="2">
        <f t="shared" si="527"/>
        <v>18</v>
      </c>
      <c r="E2350" s="2">
        <f t="shared" si="519"/>
        <v>2346</v>
      </c>
      <c r="F2350" s="11">
        <v>360</v>
      </c>
      <c r="G2350" s="9">
        <v>6.4000000000000001E-2</v>
      </c>
      <c r="H2350" s="9">
        <v>0.1</v>
      </c>
      <c r="I2350" s="9">
        <v>0.13600000000000001</v>
      </c>
      <c r="J2350" s="9">
        <v>0.23848108752261099</v>
      </c>
      <c r="K2350" s="9">
        <v>0.23848108752261099</v>
      </c>
      <c r="L2350" s="9">
        <v>0.38</v>
      </c>
      <c r="N2350" s="32">
        <f>IF('System Design'!$F$8=1,'Hourly Demand and Generation'!G2350*'System Design'!$F$21,IF('System Design'!$F$8=2,'Hourly Demand and Generation'!H2350*'System Design'!$F$21,IF('System Design'!$F$8=3,'Hourly Demand and Generation'!I2350*'System Design'!$F$21)))</f>
        <v>68</v>
      </c>
      <c r="O2350" s="32">
        <f>IF('System Design'!$F$8=1,'Hourly Demand and Generation'!J2350*'System Design'!$F$22,IF('System Design'!$F$8=2,'Hourly Demand and Generation'!K2350*'System Design'!$F$22,IF('System Design'!$F$8=3,'Hourly Demand and Generation'!L2350*'System Design'!$F$22)))</f>
        <v>950</v>
      </c>
      <c r="Q2350" s="32">
        <f t="shared" si="515"/>
        <v>0</v>
      </c>
      <c r="R2350" s="32">
        <f t="shared" si="520"/>
        <v>5400</v>
      </c>
      <c r="S2350" s="32">
        <f t="shared" si="521"/>
        <v>0</v>
      </c>
      <c r="T2350" s="32">
        <f t="shared" si="522"/>
        <v>21600</v>
      </c>
      <c r="U2350" s="32">
        <f t="shared" si="523"/>
        <v>0</v>
      </c>
      <c r="V2350" s="32">
        <f t="shared" si="516"/>
        <v>658</v>
      </c>
      <c r="W2350" s="32">
        <f t="shared" si="524"/>
        <v>658</v>
      </c>
      <c r="X2350" s="32">
        <f t="shared" si="525"/>
        <v>658</v>
      </c>
    </row>
    <row r="2351" spans="1:24" x14ac:dyDescent="0.25">
      <c r="A2351" s="2"/>
      <c r="B2351" s="2" t="s">
        <v>5</v>
      </c>
      <c r="C2351" s="2">
        <f t="shared" si="526"/>
        <v>98</v>
      </c>
      <c r="D2351" s="2">
        <f t="shared" si="527"/>
        <v>19</v>
      </c>
      <c r="E2351" s="2">
        <f t="shared" si="519"/>
        <v>2347</v>
      </c>
      <c r="F2351" s="11">
        <v>349.2</v>
      </c>
      <c r="G2351" s="9">
        <v>0</v>
      </c>
      <c r="H2351" s="9">
        <v>3.2000000000000001E-2</v>
      </c>
      <c r="I2351" s="9">
        <v>6.4000000000000001E-2</v>
      </c>
      <c r="J2351" s="9">
        <v>0.22592945133721101</v>
      </c>
      <c r="K2351" s="9">
        <v>0.22592945133721101</v>
      </c>
      <c r="L2351" s="9">
        <v>0.36</v>
      </c>
      <c r="N2351" s="32">
        <f>IF('System Design'!$F$8=1,'Hourly Demand and Generation'!G2351*'System Design'!$F$21,IF('System Design'!$F$8=2,'Hourly Demand and Generation'!H2351*'System Design'!$F$21,IF('System Design'!$F$8=3,'Hourly Demand and Generation'!I2351*'System Design'!$F$21)))</f>
        <v>32</v>
      </c>
      <c r="O2351" s="32">
        <f>IF('System Design'!$F$8=1,'Hourly Demand and Generation'!J2351*'System Design'!$F$22,IF('System Design'!$F$8=2,'Hourly Demand and Generation'!K2351*'System Design'!$F$22,IF('System Design'!$F$8=3,'Hourly Demand and Generation'!L2351*'System Design'!$F$22)))</f>
        <v>900</v>
      </c>
      <c r="Q2351" s="32">
        <f t="shared" si="515"/>
        <v>0</v>
      </c>
      <c r="R2351" s="32">
        <f t="shared" si="520"/>
        <v>5400</v>
      </c>
      <c r="S2351" s="32">
        <f t="shared" si="521"/>
        <v>0</v>
      </c>
      <c r="T2351" s="32">
        <f t="shared" si="522"/>
        <v>21600</v>
      </c>
      <c r="U2351" s="32">
        <f t="shared" si="523"/>
        <v>0</v>
      </c>
      <c r="V2351" s="32">
        <f t="shared" si="516"/>
        <v>582.79999999999995</v>
      </c>
      <c r="W2351" s="32">
        <f t="shared" si="524"/>
        <v>582.79999999999995</v>
      </c>
      <c r="X2351" s="32">
        <f t="shared" si="525"/>
        <v>582.79999999999995</v>
      </c>
    </row>
    <row r="2352" spans="1:24" x14ac:dyDescent="0.25">
      <c r="A2352" s="2"/>
      <c r="B2352" s="2" t="s">
        <v>5</v>
      </c>
      <c r="C2352" s="2">
        <f t="shared" si="526"/>
        <v>98</v>
      </c>
      <c r="D2352" s="2">
        <f t="shared" si="527"/>
        <v>20</v>
      </c>
      <c r="E2352" s="2">
        <f t="shared" si="519"/>
        <v>2348</v>
      </c>
      <c r="F2352" s="11">
        <v>342</v>
      </c>
      <c r="G2352" s="9">
        <v>0</v>
      </c>
      <c r="H2352" s="9">
        <v>0</v>
      </c>
      <c r="I2352" s="9">
        <v>0</v>
      </c>
      <c r="J2352" s="9">
        <v>0.22592945133721101</v>
      </c>
      <c r="K2352" s="9">
        <v>0.22592945133721101</v>
      </c>
      <c r="L2352" s="9">
        <v>0.36</v>
      </c>
      <c r="N2352" s="32">
        <f>IF('System Design'!$F$8=1,'Hourly Demand and Generation'!G2352*'System Design'!$F$21,IF('System Design'!$F$8=2,'Hourly Demand and Generation'!H2352*'System Design'!$F$21,IF('System Design'!$F$8=3,'Hourly Demand and Generation'!I2352*'System Design'!$F$21)))</f>
        <v>0</v>
      </c>
      <c r="O2352" s="32">
        <f>IF('System Design'!$F$8=1,'Hourly Demand and Generation'!J2352*'System Design'!$F$22,IF('System Design'!$F$8=2,'Hourly Demand and Generation'!K2352*'System Design'!$F$22,IF('System Design'!$F$8=3,'Hourly Demand and Generation'!L2352*'System Design'!$F$22)))</f>
        <v>900</v>
      </c>
      <c r="Q2352" s="32">
        <f t="shared" si="515"/>
        <v>0</v>
      </c>
      <c r="R2352" s="32">
        <f t="shared" si="520"/>
        <v>5400</v>
      </c>
      <c r="S2352" s="32">
        <f t="shared" si="521"/>
        <v>0</v>
      </c>
      <c r="T2352" s="32">
        <f t="shared" si="522"/>
        <v>21600</v>
      </c>
      <c r="U2352" s="32">
        <f t="shared" si="523"/>
        <v>0</v>
      </c>
      <c r="V2352" s="32">
        <f t="shared" si="516"/>
        <v>558</v>
      </c>
      <c r="W2352" s="32">
        <f t="shared" si="524"/>
        <v>558</v>
      </c>
      <c r="X2352" s="32">
        <f t="shared" si="525"/>
        <v>558</v>
      </c>
    </row>
    <row r="2353" spans="1:24" x14ac:dyDescent="0.25">
      <c r="A2353" s="2"/>
      <c r="B2353" s="2" t="s">
        <v>5</v>
      </c>
      <c r="C2353" s="2">
        <f t="shared" si="526"/>
        <v>98</v>
      </c>
      <c r="D2353" s="2">
        <f t="shared" si="527"/>
        <v>21</v>
      </c>
      <c r="E2353" s="2">
        <f t="shared" si="519"/>
        <v>2349</v>
      </c>
      <c r="F2353" s="11">
        <v>324</v>
      </c>
      <c r="G2353" s="9">
        <v>0</v>
      </c>
      <c r="H2353" s="9">
        <v>0</v>
      </c>
      <c r="I2353" s="9">
        <v>0</v>
      </c>
      <c r="J2353" s="9">
        <v>0.22592945133721101</v>
      </c>
      <c r="K2353" s="9">
        <v>0.22592945133721101</v>
      </c>
      <c r="L2353" s="9">
        <v>0.36</v>
      </c>
      <c r="N2353" s="32">
        <f>IF('System Design'!$F$8=1,'Hourly Demand and Generation'!G2353*'System Design'!$F$21,IF('System Design'!$F$8=2,'Hourly Demand and Generation'!H2353*'System Design'!$F$21,IF('System Design'!$F$8=3,'Hourly Demand and Generation'!I2353*'System Design'!$F$21)))</f>
        <v>0</v>
      </c>
      <c r="O2353" s="32">
        <f>IF('System Design'!$F$8=1,'Hourly Demand and Generation'!J2353*'System Design'!$F$22,IF('System Design'!$F$8=2,'Hourly Demand and Generation'!K2353*'System Design'!$F$22,IF('System Design'!$F$8=3,'Hourly Demand and Generation'!L2353*'System Design'!$F$22)))</f>
        <v>900</v>
      </c>
      <c r="Q2353" s="32">
        <f t="shared" si="515"/>
        <v>0</v>
      </c>
      <c r="R2353" s="32">
        <f t="shared" si="520"/>
        <v>5400</v>
      </c>
      <c r="S2353" s="32">
        <f t="shared" si="521"/>
        <v>0</v>
      </c>
      <c r="T2353" s="32">
        <f t="shared" si="522"/>
        <v>21600</v>
      </c>
      <c r="U2353" s="32">
        <f t="shared" si="523"/>
        <v>0</v>
      </c>
      <c r="V2353" s="32">
        <f t="shared" si="516"/>
        <v>576</v>
      </c>
      <c r="W2353" s="32">
        <f t="shared" si="524"/>
        <v>576</v>
      </c>
      <c r="X2353" s="32">
        <f t="shared" si="525"/>
        <v>576</v>
      </c>
    </row>
    <row r="2354" spans="1:24" x14ac:dyDescent="0.25">
      <c r="A2354" s="2"/>
      <c r="B2354" s="2" t="s">
        <v>5</v>
      </c>
      <c r="C2354" s="2">
        <f t="shared" si="526"/>
        <v>98</v>
      </c>
      <c r="D2354" s="2">
        <f t="shared" si="527"/>
        <v>22</v>
      </c>
      <c r="E2354" s="2">
        <f t="shared" si="519"/>
        <v>2350</v>
      </c>
      <c r="F2354" s="11">
        <v>306</v>
      </c>
      <c r="G2354" s="9">
        <v>0</v>
      </c>
      <c r="H2354" s="9">
        <v>0</v>
      </c>
      <c r="I2354" s="9">
        <v>0</v>
      </c>
      <c r="J2354" s="9">
        <v>0.23848108752261099</v>
      </c>
      <c r="K2354" s="9">
        <v>0.23848108752261099</v>
      </c>
      <c r="L2354" s="9">
        <v>0.38</v>
      </c>
      <c r="N2354" s="32">
        <f>IF('System Design'!$F$8=1,'Hourly Demand and Generation'!G2354*'System Design'!$F$21,IF('System Design'!$F$8=2,'Hourly Demand and Generation'!H2354*'System Design'!$F$21,IF('System Design'!$F$8=3,'Hourly Demand and Generation'!I2354*'System Design'!$F$21)))</f>
        <v>0</v>
      </c>
      <c r="O2354" s="32">
        <f>IF('System Design'!$F$8=1,'Hourly Demand and Generation'!J2354*'System Design'!$F$22,IF('System Design'!$F$8=2,'Hourly Demand and Generation'!K2354*'System Design'!$F$22,IF('System Design'!$F$8=3,'Hourly Demand and Generation'!L2354*'System Design'!$F$22)))</f>
        <v>950</v>
      </c>
      <c r="Q2354" s="32">
        <f t="shared" si="515"/>
        <v>0</v>
      </c>
      <c r="R2354" s="32">
        <f t="shared" si="520"/>
        <v>5400</v>
      </c>
      <c r="S2354" s="32">
        <f t="shared" si="521"/>
        <v>0</v>
      </c>
      <c r="T2354" s="32">
        <f t="shared" si="522"/>
        <v>21600</v>
      </c>
      <c r="U2354" s="32">
        <f t="shared" si="523"/>
        <v>0</v>
      </c>
      <c r="V2354" s="32">
        <f t="shared" si="516"/>
        <v>644</v>
      </c>
      <c r="W2354" s="32">
        <f t="shared" si="524"/>
        <v>644</v>
      </c>
      <c r="X2354" s="32">
        <f t="shared" si="525"/>
        <v>644</v>
      </c>
    </row>
    <row r="2355" spans="1:24" x14ac:dyDescent="0.25">
      <c r="A2355" s="2"/>
      <c r="B2355" s="2" t="s">
        <v>5</v>
      </c>
      <c r="C2355" s="2">
        <f t="shared" si="526"/>
        <v>98</v>
      </c>
      <c r="D2355" s="2">
        <f t="shared" si="527"/>
        <v>23</v>
      </c>
      <c r="E2355" s="2">
        <f t="shared" si="519"/>
        <v>2351</v>
      </c>
      <c r="F2355" s="11">
        <v>288</v>
      </c>
      <c r="G2355" s="9">
        <v>0</v>
      </c>
      <c r="H2355" s="9">
        <v>0</v>
      </c>
      <c r="I2355" s="9">
        <v>0</v>
      </c>
      <c r="J2355" s="9">
        <v>0.20082617896641</v>
      </c>
      <c r="K2355" s="9">
        <v>0.20082617896641</v>
      </c>
      <c r="L2355" s="9">
        <v>0.32</v>
      </c>
      <c r="N2355" s="32">
        <f>IF('System Design'!$F$8=1,'Hourly Demand and Generation'!G2355*'System Design'!$F$21,IF('System Design'!$F$8=2,'Hourly Demand and Generation'!H2355*'System Design'!$F$21,IF('System Design'!$F$8=3,'Hourly Demand and Generation'!I2355*'System Design'!$F$21)))</f>
        <v>0</v>
      </c>
      <c r="O2355" s="32">
        <f>IF('System Design'!$F$8=1,'Hourly Demand and Generation'!J2355*'System Design'!$F$22,IF('System Design'!$F$8=2,'Hourly Demand and Generation'!K2355*'System Design'!$F$22,IF('System Design'!$F$8=3,'Hourly Demand and Generation'!L2355*'System Design'!$F$22)))</f>
        <v>800</v>
      </c>
      <c r="Q2355" s="32">
        <f t="shared" si="515"/>
        <v>0</v>
      </c>
      <c r="R2355" s="32">
        <f t="shared" si="520"/>
        <v>5400</v>
      </c>
      <c r="S2355" s="32">
        <f t="shared" si="521"/>
        <v>0</v>
      </c>
      <c r="T2355" s="32">
        <f t="shared" si="522"/>
        <v>21600</v>
      </c>
      <c r="U2355" s="32">
        <f t="shared" si="523"/>
        <v>0</v>
      </c>
      <c r="V2355" s="32">
        <f t="shared" si="516"/>
        <v>512</v>
      </c>
      <c r="W2355" s="32">
        <f t="shared" si="524"/>
        <v>512</v>
      </c>
      <c r="X2355" s="32">
        <f t="shared" si="525"/>
        <v>512</v>
      </c>
    </row>
    <row r="2356" spans="1:24" x14ac:dyDescent="0.25">
      <c r="A2356" s="2"/>
      <c r="B2356" s="2" t="s">
        <v>5</v>
      </c>
      <c r="C2356" s="2">
        <f t="shared" si="526"/>
        <v>98</v>
      </c>
      <c r="D2356" s="2">
        <f t="shared" si="527"/>
        <v>24</v>
      </c>
      <c r="E2356" s="2">
        <f t="shared" si="519"/>
        <v>2352</v>
      </c>
      <c r="F2356" s="11">
        <v>252</v>
      </c>
      <c r="G2356" s="9">
        <v>0</v>
      </c>
      <c r="H2356" s="9">
        <v>0</v>
      </c>
      <c r="I2356" s="9">
        <v>0</v>
      </c>
      <c r="J2356" s="9">
        <v>0.20082617896641</v>
      </c>
      <c r="K2356" s="9">
        <v>0.20082617896641</v>
      </c>
      <c r="L2356" s="9">
        <v>0.32</v>
      </c>
      <c r="N2356" s="32">
        <f>IF('System Design'!$F$8=1,'Hourly Demand and Generation'!G2356*'System Design'!$F$21,IF('System Design'!$F$8=2,'Hourly Demand and Generation'!H2356*'System Design'!$F$21,IF('System Design'!$F$8=3,'Hourly Demand and Generation'!I2356*'System Design'!$F$21)))</f>
        <v>0</v>
      </c>
      <c r="O2356" s="32">
        <f>IF('System Design'!$F$8=1,'Hourly Demand and Generation'!J2356*'System Design'!$F$22,IF('System Design'!$F$8=2,'Hourly Demand and Generation'!K2356*'System Design'!$F$22,IF('System Design'!$F$8=3,'Hourly Demand and Generation'!L2356*'System Design'!$F$22)))</f>
        <v>800</v>
      </c>
      <c r="Q2356" s="32">
        <f t="shared" si="515"/>
        <v>0</v>
      </c>
      <c r="R2356" s="32">
        <f t="shared" si="520"/>
        <v>5400</v>
      </c>
      <c r="S2356" s="32">
        <f t="shared" si="521"/>
        <v>0</v>
      </c>
      <c r="T2356" s="32">
        <f t="shared" si="522"/>
        <v>21600</v>
      </c>
      <c r="U2356" s="32">
        <f t="shared" si="523"/>
        <v>0</v>
      </c>
      <c r="V2356" s="32">
        <f t="shared" si="516"/>
        <v>548</v>
      </c>
      <c r="W2356" s="32">
        <f t="shared" si="524"/>
        <v>548</v>
      </c>
      <c r="X2356" s="32">
        <f t="shared" si="525"/>
        <v>548</v>
      </c>
    </row>
    <row r="2357" spans="1:24" x14ac:dyDescent="0.25">
      <c r="A2357" s="2"/>
      <c r="B2357" s="2" t="s">
        <v>5</v>
      </c>
      <c r="C2357" s="2">
        <f>C2356+1</f>
        <v>99</v>
      </c>
      <c r="D2357" s="2">
        <v>1</v>
      </c>
      <c r="E2357" s="2">
        <f t="shared" si="519"/>
        <v>2353</v>
      </c>
      <c r="F2357" s="11">
        <v>216</v>
      </c>
      <c r="G2357" s="9">
        <v>0</v>
      </c>
      <c r="H2357" s="9">
        <v>0</v>
      </c>
      <c r="I2357" s="9">
        <v>0</v>
      </c>
      <c r="J2357" s="9">
        <v>0.4</v>
      </c>
      <c r="K2357" s="9">
        <v>0.4</v>
      </c>
      <c r="L2357" s="9">
        <v>0.4</v>
      </c>
      <c r="N2357" s="32">
        <f>IF('System Design'!$F$8=1,'Hourly Demand and Generation'!G2357*'System Design'!$F$21,IF('System Design'!$F$8=2,'Hourly Demand and Generation'!H2357*'System Design'!$F$21,IF('System Design'!$F$8=3,'Hourly Demand and Generation'!I2357*'System Design'!$F$21)))</f>
        <v>0</v>
      </c>
      <c r="O2357" s="32">
        <f>IF('System Design'!$F$8=1,'Hourly Demand and Generation'!J2357*'System Design'!$F$22,IF('System Design'!$F$8=2,'Hourly Demand and Generation'!K2357*'System Design'!$F$22,IF('System Design'!$F$8=3,'Hourly Demand and Generation'!L2357*'System Design'!$F$22)))</f>
        <v>1000</v>
      </c>
      <c r="Q2357" s="32">
        <f t="shared" si="515"/>
        <v>0</v>
      </c>
      <c r="R2357" s="32">
        <f t="shared" si="520"/>
        <v>5400</v>
      </c>
      <c r="S2357" s="32">
        <f t="shared" si="521"/>
        <v>0</v>
      </c>
      <c r="T2357" s="32">
        <f t="shared" si="522"/>
        <v>21600</v>
      </c>
      <c r="U2357" s="32">
        <f t="shared" si="523"/>
        <v>0</v>
      </c>
      <c r="V2357" s="32">
        <f t="shared" si="516"/>
        <v>784</v>
      </c>
      <c r="W2357" s="32">
        <f t="shared" si="524"/>
        <v>784</v>
      </c>
      <c r="X2357" s="32">
        <f t="shared" si="525"/>
        <v>784</v>
      </c>
    </row>
    <row r="2358" spans="1:24" x14ac:dyDescent="0.25">
      <c r="A2358" s="2"/>
      <c r="B2358" s="2" t="s">
        <v>5</v>
      </c>
      <c r="C2358" s="2">
        <f>C2357</f>
        <v>99</v>
      </c>
      <c r="D2358" s="2">
        <f>D2357+1</f>
        <v>2</v>
      </c>
      <c r="E2358" s="2">
        <f t="shared" si="519"/>
        <v>2354</v>
      </c>
      <c r="F2358" s="11">
        <v>198</v>
      </c>
      <c r="G2358" s="9">
        <v>0</v>
      </c>
      <c r="H2358" s="9">
        <v>0</v>
      </c>
      <c r="I2358" s="9">
        <v>0</v>
      </c>
      <c r="J2358" s="9">
        <v>0.36</v>
      </c>
      <c r="K2358" s="9">
        <v>0.36</v>
      </c>
      <c r="L2358" s="9">
        <v>0.36</v>
      </c>
      <c r="N2358" s="32">
        <f>IF('System Design'!$F$8=1,'Hourly Demand and Generation'!G2358*'System Design'!$F$21,IF('System Design'!$F$8=2,'Hourly Demand and Generation'!H2358*'System Design'!$F$21,IF('System Design'!$F$8=3,'Hourly Demand and Generation'!I2358*'System Design'!$F$21)))</f>
        <v>0</v>
      </c>
      <c r="O2358" s="32">
        <f>IF('System Design'!$F$8=1,'Hourly Demand and Generation'!J2358*'System Design'!$F$22,IF('System Design'!$F$8=2,'Hourly Demand and Generation'!K2358*'System Design'!$F$22,IF('System Design'!$F$8=3,'Hourly Demand and Generation'!L2358*'System Design'!$F$22)))</f>
        <v>900</v>
      </c>
      <c r="Q2358" s="32">
        <f t="shared" si="515"/>
        <v>0</v>
      </c>
      <c r="R2358" s="32">
        <f t="shared" si="520"/>
        <v>5400</v>
      </c>
      <c r="S2358" s="32">
        <f t="shared" si="521"/>
        <v>0</v>
      </c>
      <c r="T2358" s="32">
        <f t="shared" si="522"/>
        <v>21600</v>
      </c>
      <c r="U2358" s="32">
        <f t="shared" si="523"/>
        <v>0</v>
      </c>
      <c r="V2358" s="32">
        <f t="shared" si="516"/>
        <v>702</v>
      </c>
      <c r="W2358" s="32">
        <f t="shared" si="524"/>
        <v>702</v>
      </c>
      <c r="X2358" s="32">
        <f t="shared" si="525"/>
        <v>702</v>
      </c>
    </row>
    <row r="2359" spans="1:24" x14ac:dyDescent="0.25">
      <c r="A2359" s="2"/>
      <c r="B2359" s="2" t="s">
        <v>5</v>
      </c>
      <c r="C2359" s="2">
        <f t="shared" ref="C2359:C2380" si="528">C2358</f>
        <v>99</v>
      </c>
      <c r="D2359" s="2">
        <f t="shared" ref="D2359:D2380" si="529">D2358+1</f>
        <v>3</v>
      </c>
      <c r="E2359" s="2">
        <f t="shared" si="519"/>
        <v>2355</v>
      </c>
      <c r="F2359" s="11">
        <v>180</v>
      </c>
      <c r="G2359" s="9">
        <v>0</v>
      </c>
      <c r="H2359" s="9">
        <v>0</v>
      </c>
      <c r="I2359" s="9">
        <v>0</v>
      </c>
      <c r="J2359" s="9">
        <v>0.36</v>
      </c>
      <c r="K2359" s="9">
        <v>0.36</v>
      </c>
      <c r="L2359" s="9">
        <v>0.36</v>
      </c>
      <c r="N2359" s="32">
        <f>IF('System Design'!$F$8=1,'Hourly Demand and Generation'!G2359*'System Design'!$F$21,IF('System Design'!$F$8=2,'Hourly Demand and Generation'!H2359*'System Design'!$F$21,IF('System Design'!$F$8=3,'Hourly Demand and Generation'!I2359*'System Design'!$F$21)))</f>
        <v>0</v>
      </c>
      <c r="O2359" s="32">
        <f>IF('System Design'!$F$8=1,'Hourly Demand and Generation'!J2359*'System Design'!$F$22,IF('System Design'!$F$8=2,'Hourly Demand and Generation'!K2359*'System Design'!$F$22,IF('System Design'!$F$8=3,'Hourly Demand and Generation'!L2359*'System Design'!$F$22)))</f>
        <v>900</v>
      </c>
      <c r="Q2359" s="32">
        <f t="shared" si="515"/>
        <v>0</v>
      </c>
      <c r="R2359" s="32">
        <f t="shared" si="520"/>
        <v>5400</v>
      </c>
      <c r="S2359" s="32">
        <f t="shared" si="521"/>
        <v>0</v>
      </c>
      <c r="T2359" s="32">
        <f t="shared" si="522"/>
        <v>21600</v>
      </c>
      <c r="U2359" s="32">
        <f t="shared" si="523"/>
        <v>0</v>
      </c>
      <c r="V2359" s="32">
        <f t="shared" si="516"/>
        <v>720</v>
      </c>
      <c r="W2359" s="32">
        <f t="shared" si="524"/>
        <v>720</v>
      </c>
      <c r="X2359" s="32">
        <f t="shared" si="525"/>
        <v>720</v>
      </c>
    </row>
    <row r="2360" spans="1:24" x14ac:dyDescent="0.25">
      <c r="A2360" s="2"/>
      <c r="B2360" s="2" t="s">
        <v>5</v>
      </c>
      <c r="C2360" s="2">
        <f t="shared" si="528"/>
        <v>99</v>
      </c>
      <c r="D2360" s="2">
        <f t="shared" si="529"/>
        <v>4</v>
      </c>
      <c r="E2360" s="2">
        <f t="shared" si="519"/>
        <v>2356</v>
      </c>
      <c r="F2360" s="11">
        <v>216</v>
      </c>
      <c r="G2360" s="9">
        <v>0</v>
      </c>
      <c r="H2360" s="9">
        <v>0</v>
      </c>
      <c r="I2360" s="9">
        <v>0</v>
      </c>
      <c r="J2360" s="9">
        <v>0.4</v>
      </c>
      <c r="K2360" s="9">
        <v>0.4</v>
      </c>
      <c r="L2360" s="9">
        <v>0.4</v>
      </c>
      <c r="N2360" s="32">
        <f>IF('System Design'!$F$8=1,'Hourly Demand and Generation'!G2360*'System Design'!$F$21,IF('System Design'!$F$8=2,'Hourly Demand and Generation'!H2360*'System Design'!$F$21,IF('System Design'!$F$8=3,'Hourly Demand and Generation'!I2360*'System Design'!$F$21)))</f>
        <v>0</v>
      </c>
      <c r="O2360" s="32">
        <f>IF('System Design'!$F$8=1,'Hourly Demand and Generation'!J2360*'System Design'!$F$22,IF('System Design'!$F$8=2,'Hourly Demand and Generation'!K2360*'System Design'!$F$22,IF('System Design'!$F$8=3,'Hourly Demand and Generation'!L2360*'System Design'!$F$22)))</f>
        <v>1000</v>
      </c>
      <c r="Q2360" s="32">
        <f t="shared" si="515"/>
        <v>0</v>
      </c>
      <c r="R2360" s="32">
        <f t="shared" si="520"/>
        <v>5400</v>
      </c>
      <c r="S2360" s="32">
        <f t="shared" si="521"/>
        <v>0</v>
      </c>
      <c r="T2360" s="32">
        <f t="shared" si="522"/>
        <v>21600</v>
      </c>
      <c r="U2360" s="32">
        <f t="shared" si="523"/>
        <v>0</v>
      </c>
      <c r="V2360" s="32">
        <f t="shared" si="516"/>
        <v>784</v>
      </c>
      <c r="W2360" s="32">
        <f t="shared" si="524"/>
        <v>784</v>
      </c>
      <c r="X2360" s="32">
        <f t="shared" si="525"/>
        <v>784</v>
      </c>
    </row>
    <row r="2361" spans="1:24" x14ac:dyDescent="0.25">
      <c r="A2361" s="2"/>
      <c r="B2361" s="2" t="s">
        <v>5</v>
      </c>
      <c r="C2361" s="2">
        <f t="shared" si="528"/>
        <v>99</v>
      </c>
      <c r="D2361" s="2">
        <f t="shared" si="529"/>
        <v>5</v>
      </c>
      <c r="E2361" s="2">
        <f t="shared" si="519"/>
        <v>2357</v>
      </c>
      <c r="F2361" s="11">
        <v>234</v>
      </c>
      <c r="G2361" s="9">
        <v>0</v>
      </c>
      <c r="H2361" s="9">
        <v>3.2000000000000001E-2</v>
      </c>
      <c r="I2361" s="9">
        <v>6.4000000000000001E-2</v>
      </c>
      <c r="J2361" s="9">
        <v>0.32</v>
      </c>
      <c r="K2361" s="9">
        <v>0.32</v>
      </c>
      <c r="L2361" s="9">
        <v>0.32</v>
      </c>
      <c r="N2361" s="32">
        <f>IF('System Design'!$F$8=1,'Hourly Demand and Generation'!G2361*'System Design'!$F$21,IF('System Design'!$F$8=2,'Hourly Demand and Generation'!H2361*'System Design'!$F$21,IF('System Design'!$F$8=3,'Hourly Demand and Generation'!I2361*'System Design'!$F$21)))</f>
        <v>32</v>
      </c>
      <c r="O2361" s="32">
        <f>IF('System Design'!$F$8=1,'Hourly Demand and Generation'!J2361*'System Design'!$F$22,IF('System Design'!$F$8=2,'Hourly Demand and Generation'!K2361*'System Design'!$F$22,IF('System Design'!$F$8=3,'Hourly Demand and Generation'!L2361*'System Design'!$F$22)))</f>
        <v>800</v>
      </c>
      <c r="Q2361" s="32">
        <f t="shared" si="515"/>
        <v>0</v>
      </c>
      <c r="R2361" s="32">
        <f t="shared" si="520"/>
        <v>5400</v>
      </c>
      <c r="S2361" s="32">
        <f t="shared" si="521"/>
        <v>0</v>
      </c>
      <c r="T2361" s="32">
        <f t="shared" si="522"/>
        <v>21600</v>
      </c>
      <c r="U2361" s="32">
        <f t="shared" si="523"/>
        <v>0</v>
      </c>
      <c r="V2361" s="32">
        <f t="shared" si="516"/>
        <v>598</v>
      </c>
      <c r="W2361" s="32">
        <f t="shared" si="524"/>
        <v>598</v>
      </c>
      <c r="X2361" s="32">
        <f t="shared" si="525"/>
        <v>598</v>
      </c>
    </row>
    <row r="2362" spans="1:24" x14ac:dyDescent="0.25">
      <c r="A2362" s="2"/>
      <c r="B2362" s="2" t="s">
        <v>5</v>
      </c>
      <c r="C2362" s="2">
        <f t="shared" si="528"/>
        <v>99</v>
      </c>
      <c r="D2362" s="2">
        <f t="shared" si="529"/>
        <v>6</v>
      </c>
      <c r="E2362" s="2">
        <f t="shared" si="519"/>
        <v>2358</v>
      </c>
      <c r="F2362" s="11">
        <v>252</v>
      </c>
      <c r="G2362" s="9">
        <v>4.6032891316634302E-2</v>
      </c>
      <c r="H2362" s="9">
        <v>0.1</v>
      </c>
      <c r="I2362" s="9">
        <v>0.13600000000000001</v>
      </c>
      <c r="J2362" s="9">
        <v>0.32</v>
      </c>
      <c r="K2362" s="9">
        <v>0.32</v>
      </c>
      <c r="L2362" s="9">
        <v>0.32</v>
      </c>
      <c r="N2362" s="32">
        <f>IF('System Design'!$F$8=1,'Hourly Demand and Generation'!G2362*'System Design'!$F$21,IF('System Design'!$F$8=2,'Hourly Demand and Generation'!H2362*'System Design'!$F$21,IF('System Design'!$F$8=3,'Hourly Demand and Generation'!I2362*'System Design'!$F$21)))</f>
        <v>68</v>
      </c>
      <c r="O2362" s="32">
        <f>IF('System Design'!$F$8=1,'Hourly Demand and Generation'!J2362*'System Design'!$F$22,IF('System Design'!$F$8=2,'Hourly Demand and Generation'!K2362*'System Design'!$F$22,IF('System Design'!$F$8=3,'Hourly Demand and Generation'!L2362*'System Design'!$F$22)))</f>
        <v>800</v>
      </c>
      <c r="Q2362" s="32">
        <f t="shared" si="515"/>
        <v>0</v>
      </c>
      <c r="R2362" s="32">
        <f t="shared" si="520"/>
        <v>5400</v>
      </c>
      <c r="S2362" s="32">
        <f t="shared" si="521"/>
        <v>0</v>
      </c>
      <c r="T2362" s="32">
        <f t="shared" si="522"/>
        <v>21600</v>
      </c>
      <c r="U2362" s="32">
        <f t="shared" si="523"/>
        <v>0</v>
      </c>
      <c r="V2362" s="32">
        <f t="shared" si="516"/>
        <v>616</v>
      </c>
      <c r="W2362" s="32">
        <f t="shared" si="524"/>
        <v>616</v>
      </c>
      <c r="X2362" s="32">
        <f t="shared" si="525"/>
        <v>616</v>
      </c>
    </row>
    <row r="2363" spans="1:24" x14ac:dyDescent="0.25">
      <c r="A2363" s="2"/>
      <c r="B2363" s="2" t="s">
        <v>5</v>
      </c>
      <c r="C2363" s="2">
        <f t="shared" si="528"/>
        <v>99</v>
      </c>
      <c r="D2363" s="2">
        <f t="shared" si="529"/>
        <v>7</v>
      </c>
      <c r="E2363" s="2">
        <f t="shared" si="519"/>
        <v>2359</v>
      </c>
      <c r="F2363" s="11">
        <v>270</v>
      </c>
      <c r="G2363" s="9">
        <v>9.78198940478478E-2</v>
      </c>
      <c r="H2363" s="9">
        <v>0.16800000000000001</v>
      </c>
      <c r="I2363" s="9">
        <v>0.2</v>
      </c>
      <c r="J2363" s="9">
        <v>0.36</v>
      </c>
      <c r="K2363" s="9">
        <v>0.36</v>
      </c>
      <c r="L2363" s="9">
        <v>0.36</v>
      </c>
      <c r="N2363" s="32">
        <f>IF('System Design'!$F$8=1,'Hourly Demand and Generation'!G2363*'System Design'!$F$21,IF('System Design'!$F$8=2,'Hourly Demand and Generation'!H2363*'System Design'!$F$21,IF('System Design'!$F$8=3,'Hourly Demand and Generation'!I2363*'System Design'!$F$21)))</f>
        <v>100</v>
      </c>
      <c r="O2363" s="32">
        <f>IF('System Design'!$F$8=1,'Hourly Demand and Generation'!J2363*'System Design'!$F$22,IF('System Design'!$F$8=2,'Hourly Demand and Generation'!K2363*'System Design'!$F$22,IF('System Design'!$F$8=3,'Hourly Demand and Generation'!L2363*'System Design'!$F$22)))</f>
        <v>900</v>
      </c>
      <c r="Q2363" s="32">
        <f t="shared" si="515"/>
        <v>0</v>
      </c>
      <c r="R2363" s="32">
        <f t="shared" si="520"/>
        <v>5400</v>
      </c>
      <c r="S2363" s="32">
        <f t="shared" si="521"/>
        <v>0</v>
      </c>
      <c r="T2363" s="32">
        <f t="shared" si="522"/>
        <v>21600</v>
      </c>
      <c r="U2363" s="32">
        <f t="shared" si="523"/>
        <v>0</v>
      </c>
      <c r="V2363" s="32">
        <f t="shared" si="516"/>
        <v>730</v>
      </c>
      <c r="W2363" s="32">
        <f t="shared" si="524"/>
        <v>730</v>
      </c>
      <c r="X2363" s="32">
        <f t="shared" si="525"/>
        <v>730</v>
      </c>
    </row>
    <row r="2364" spans="1:24" x14ac:dyDescent="0.25">
      <c r="A2364" s="2"/>
      <c r="B2364" s="2" t="s">
        <v>5</v>
      </c>
      <c r="C2364" s="2">
        <f t="shared" si="528"/>
        <v>99</v>
      </c>
      <c r="D2364" s="2">
        <f t="shared" si="529"/>
        <v>8</v>
      </c>
      <c r="E2364" s="2">
        <f t="shared" si="519"/>
        <v>2360</v>
      </c>
      <c r="F2364" s="11">
        <v>288</v>
      </c>
      <c r="G2364" s="9">
        <v>0.189885676681116</v>
      </c>
      <c r="H2364" s="9">
        <v>0.3</v>
      </c>
      <c r="I2364" s="9">
        <v>0.33600000000000002</v>
      </c>
      <c r="J2364" s="9">
        <v>0.36</v>
      </c>
      <c r="K2364" s="9">
        <v>0.36</v>
      </c>
      <c r="L2364" s="9">
        <v>0.36</v>
      </c>
      <c r="N2364" s="32">
        <f>IF('System Design'!$F$8=1,'Hourly Demand and Generation'!G2364*'System Design'!$F$21,IF('System Design'!$F$8=2,'Hourly Demand and Generation'!H2364*'System Design'!$F$21,IF('System Design'!$F$8=3,'Hourly Demand and Generation'!I2364*'System Design'!$F$21)))</f>
        <v>168</v>
      </c>
      <c r="O2364" s="32">
        <f>IF('System Design'!$F$8=1,'Hourly Demand and Generation'!J2364*'System Design'!$F$22,IF('System Design'!$F$8=2,'Hourly Demand and Generation'!K2364*'System Design'!$F$22,IF('System Design'!$F$8=3,'Hourly Demand and Generation'!L2364*'System Design'!$F$22)))</f>
        <v>900</v>
      </c>
      <c r="Q2364" s="32">
        <f t="shared" si="515"/>
        <v>0</v>
      </c>
      <c r="R2364" s="32">
        <f t="shared" si="520"/>
        <v>5400</v>
      </c>
      <c r="S2364" s="32">
        <f t="shared" si="521"/>
        <v>0</v>
      </c>
      <c r="T2364" s="32">
        <f t="shared" si="522"/>
        <v>21600</v>
      </c>
      <c r="U2364" s="32">
        <f t="shared" si="523"/>
        <v>0</v>
      </c>
      <c r="V2364" s="32">
        <f t="shared" si="516"/>
        <v>780</v>
      </c>
      <c r="W2364" s="32">
        <f t="shared" si="524"/>
        <v>780</v>
      </c>
      <c r="X2364" s="32">
        <f t="shared" si="525"/>
        <v>780</v>
      </c>
    </row>
    <row r="2365" spans="1:24" x14ac:dyDescent="0.25">
      <c r="A2365" s="2"/>
      <c r="B2365" s="2" t="s">
        <v>5</v>
      </c>
      <c r="C2365" s="2">
        <f t="shared" si="528"/>
        <v>99</v>
      </c>
      <c r="D2365" s="2">
        <f t="shared" si="529"/>
        <v>9</v>
      </c>
      <c r="E2365" s="2">
        <f t="shared" si="519"/>
        <v>2361</v>
      </c>
      <c r="F2365" s="11">
        <v>288</v>
      </c>
      <c r="G2365" s="9">
        <v>0.28770557072896402</v>
      </c>
      <c r="H2365" s="9">
        <v>0.432</v>
      </c>
      <c r="I2365" s="9">
        <v>0.46400000000000002</v>
      </c>
      <c r="J2365" s="9">
        <v>0.32</v>
      </c>
      <c r="K2365" s="9">
        <v>0.32</v>
      </c>
      <c r="L2365" s="9">
        <v>0.32</v>
      </c>
      <c r="N2365" s="32">
        <f>IF('System Design'!$F$8=1,'Hourly Demand and Generation'!G2365*'System Design'!$F$21,IF('System Design'!$F$8=2,'Hourly Demand and Generation'!H2365*'System Design'!$F$21,IF('System Design'!$F$8=3,'Hourly Demand and Generation'!I2365*'System Design'!$F$21)))</f>
        <v>232</v>
      </c>
      <c r="O2365" s="32">
        <f>IF('System Design'!$F$8=1,'Hourly Demand and Generation'!J2365*'System Design'!$F$22,IF('System Design'!$F$8=2,'Hourly Demand and Generation'!K2365*'System Design'!$F$22,IF('System Design'!$F$8=3,'Hourly Demand and Generation'!L2365*'System Design'!$F$22)))</f>
        <v>800</v>
      </c>
      <c r="Q2365" s="32">
        <f t="shared" si="515"/>
        <v>0</v>
      </c>
      <c r="R2365" s="32">
        <f t="shared" si="520"/>
        <v>5400</v>
      </c>
      <c r="S2365" s="32">
        <f t="shared" si="521"/>
        <v>0</v>
      </c>
      <c r="T2365" s="32">
        <f t="shared" si="522"/>
        <v>21600</v>
      </c>
      <c r="U2365" s="32">
        <f t="shared" si="523"/>
        <v>0</v>
      </c>
      <c r="V2365" s="32">
        <f t="shared" si="516"/>
        <v>744</v>
      </c>
      <c r="W2365" s="32">
        <f t="shared" si="524"/>
        <v>744</v>
      </c>
      <c r="X2365" s="32">
        <f t="shared" si="525"/>
        <v>744</v>
      </c>
    </row>
    <row r="2366" spans="1:24" x14ac:dyDescent="0.25">
      <c r="A2366" s="2"/>
      <c r="B2366" s="2" t="s">
        <v>5</v>
      </c>
      <c r="C2366" s="2">
        <f t="shared" si="528"/>
        <v>99</v>
      </c>
      <c r="D2366" s="2">
        <f t="shared" si="529"/>
        <v>10</v>
      </c>
      <c r="E2366" s="2">
        <f t="shared" si="519"/>
        <v>2362</v>
      </c>
      <c r="F2366" s="11">
        <v>280.8</v>
      </c>
      <c r="G2366" s="9">
        <v>0.38552546477681199</v>
      </c>
      <c r="H2366" s="9">
        <v>0.56799999999999995</v>
      </c>
      <c r="I2366" s="9">
        <v>0.6</v>
      </c>
      <c r="J2366" s="9">
        <v>0.36</v>
      </c>
      <c r="K2366" s="9">
        <v>0.36</v>
      </c>
      <c r="L2366" s="9">
        <v>0.36</v>
      </c>
      <c r="N2366" s="32">
        <f>IF('System Design'!$F$8=1,'Hourly Demand and Generation'!G2366*'System Design'!$F$21,IF('System Design'!$F$8=2,'Hourly Demand and Generation'!H2366*'System Design'!$F$21,IF('System Design'!$F$8=3,'Hourly Demand and Generation'!I2366*'System Design'!$F$21)))</f>
        <v>300</v>
      </c>
      <c r="O2366" s="32">
        <f>IF('System Design'!$F$8=1,'Hourly Demand and Generation'!J2366*'System Design'!$F$22,IF('System Design'!$F$8=2,'Hourly Demand and Generation'!K2366*'System Design'!$F$22,IF('System Design'!$F$8=3,'Hourly Demand and Generation'!L2366*'System Design'!$F$22)))</f>
        <v>900</v>
      </c>
      <c r="Q2366" s="32">
        <f t="shared" si="515"/>
        <v>0</v>
      </c>
      <c r="R2366" s="32">
        <f t="shared" si="520"/>
        <v>5400</v>
      </c>
      <c r="S2366" s="32">
        <f t="shared" si="521"/>
        <v>0</v>
      </c>
      <c r="T2366" s="32">
        <f t="shared" si="522"/>
        <v>21600</v>
      </c>
      <c r="U2366" s="32">
        <f t="shared" si="523"/>
        <v>0</v>
      </c>
      <c r="V2366" s="32">
        <f t="shared" si="516"/>
        <v>919.2</v>
      </c>
      <c r="W2366" s="32">
        <f t="shared" si="524"/>
        <v>919.2</v>
      </c>
      <c r="X2366" s="32">
        <f t="shared" si="525"/>
        <v>919.2</v>
      </c>
    </row>
    <row r="2367" spans="1:24" x14ac:dyDescent="0.25">
      <c r="A2367" s="2"/>
      <c r="B2367" s="2" t="s">
        <v>5</v>
      </c>
      <c r="C2367" s="2">
        <f t="shared" si="528"/>
        <v>99</v>
      </c>
      <c r="D2367" s="2">
        <f t="shared" si="529"/>
        <v>11</v>
      </c>
      <c r="E2367" s="2">
        <f t="shared" si="519"/>
        <v>2363</v>
      </c>
      <c r="F2367" s="11">
        <v>277.2</v>
      </c>
      <c r="G2367" s="9">
        <v>0.47759124741008102</v>
      </c>
      <c r="H2367" s="9">
        <v>0.7</v>
      </c>
      <c r="I2367" s="9">
        <v>0.73599999999999999</v>
      </c>
      <c r="J2367" s="9">
        <v>0.32</v>
      </c>
      <c r="K2367" s="9">
        <v>0.32</v>
      </c>
      <c r="L2367" s="9">
        <v>0.32</v>
      </c>
      <c r="N2367" s="32">
        <f>IF('System Design'!$F$8=1,'Hourly Demand and Generation'!G2367*'System Design'!$F$21,IF('System Design'!$F$8=2,'Hourly Demand and Generation'!H2367*'System Design'!$F$21,IF('System Design'!$F$8=3,'Hourly Demand and Generation'!I2367*'System Design'!$F$21)))</f>
        <v>368</v>
      </c>
      <c r="O2367" s="32">
        <f>IF('System Design'!$F$8=1,'Hourly Demand and Generation'!J2367*'System Design'!$F$22,IF('System Design'!$F$8=2,'Hourly Demand and Generation'!K2367*'System Design'!$F$22,IF('System Design'!$F$8=3,'Hourly Demand and Generation'!L2367*'System Design'!$F$22)))</f>
        <v>800</v>
      </c>
      <c r="Q2367" s="32">
        <f t="shared" si="515"/>
        <v>0</v>
      </c>
      <c r="R2367" s="32">
        <f t="shared" si="520"/>
        <v>5400</v>
      </c>
      <c r="S2367" s="32">
        <f t="shared" si="521"/>
        <v>0</v>
      </c>
      <c r="T2367" s="32">
        <f t="shared" si="522"/>
        <v>21600</v>
      </c>
      <c r="U2367" s="32">
        <f t="shared" si="523"/>
        <v>0</v>
      </c>
      <c r="V2367" s="32">
        <f t="shared" si="516"/>
        <v>890.8</v>
      </c>
      <c r="W2367" s="32">
        <f t="shared" si="524"/>
        <v>890.8</v>
      </c>
      <c r="X2367" s="32">
        <f t="shared" si="525"/>
        <v>890.8</v>
      </c>
    </row>
    <row r="2368" spans="1:24" x14ac:dyDescent="0.25">
      <c r="A2368" s="2"/>
      <c r="B2368" s="2" t="s">
        <v>5</v>
      </c>
      <c r="C2368" s="2">
        <f t="shared" si="528"/>
        <v>99</v>
      </c>
      <c r="D2368" s="2">
        <f t="shared" si="529"/>
        <v>12</v>
      </c>
      <c r="E2368" s="2">
        <f t="shared" si="519"/>
        <v>2364</v>
      </c>
      <c r="F2368" s="11">
        <v>277.2</v>
      </c>
      <c r="G2368" s="9">
        <v>0.57541114145792804</v>
      </c>
      <c r="H2368" s="9">
        <v>0.8</v>
      </c>
      <c r="I2368" s="9">
        <v>0.8</v>
      </c>
      <c r="J2368" s="9">
        <v>0.3</v>
      </c>
      <c r="K2368" s="9">
        <v>0.3</v>
      </c>
      <c r="L2368" s="9">
        <v>0.3</v>
      </c>
      <c r="N2368" s="32">
        <f>IF('System Design'!$F$8=1,'Hourly Demand and Generation'!G2368*'System Design'!$F$21,IF('System Design'!$F$8=2,'Hourly Demand and Generation'!H2368*'System Design'!$F$21,IF('System Design'!$F$8=3,'Hourly Demand and Generation'!I2368*'System Design'!$F$21)))</f>
        <v>400</v>
      </c>
      <c r="O2368" s="32">
        <f>IF('System Design'!$F$8=1,'Hourly Demand and Generation'!J2368*'System Design'!$F$22,IF('System Design'!$F$8=2,'Hourly Demand and Generation'!K2368*'System Design'!$F$22,IF('System Design'!$F$8=3,'Hourly Demand and Generation'!L2368*'System Design'!$F$22)))</f>
        <v>750</v>
      </c>
      <c r="Q2368" s="32">
        <f t="shared" si="515"/>
        <v>0</v>
      </c>
      <c r="R2368" s="32">
        <f t="shared" si="520"/>
        <v>5400</v>
      </c>
      <c r="S2368" s="32">
        <f t="shared" si="521"/>
        <v>0</v>
      </c>
      <c r="T2368" s="32">
        <f t="shared" si="522"/>
        <v>21600</v>
      </c>
      <c r="U2368" s="32">
        <f t="shared" si="523"/>
        <v>0</v>
      </c>
      <c r="V2368" s="32">
        <f t="shared" si="516"/>
        <v>872.8</v>
      </c>
      <c r="W2368" s="32">
        <f t="shared" si="524"/>
        <v>872.8</v>
      </c>
      <c r="X2368" s="32">
        <f t="shared" si="525"/>
        <v>872.8</v>
      </c>
    </row>
    <row r="2369" spans="1:24" x14ac:dyDescent="0.25">
      <c r="A2369" s="2"/>
      <c r="B2369" s="2" t="s">
        <v>5</v>
      </c>
      <c r="C2369" s="2">
        <f t="shared" si="528"/>
        <v>99</v>
      </c>
      <c r="D2369" s="2">
        <f t="shared" si="529"/>
        <v>13</v>
      </c>
      <c r="E2369" s="2">
        <f t="shared" si="519"/>
        <v>2365</v>
      </c>
      <c r="F2369" s="11">
        <v>288</v>
      </c>
      <c r="G2369" s="9">
        <v>0.47759124741008102</v>
      </c>
      <c r="H2369" s="9">
        <v>0.7</v>
      </c>
      <c r="I2369" s="9">
        <v>0.73599999999999999</v>
      </c>
      <c r="J2369" s="9">
        <v>0.32</v>
      </c>
      <c r="K2369" s="9">
        <v>0.32</v>
      </c>
      <c r="L2369" s="9">
        <v>0.32</v>
      </c>
      <c r="N2369" s="32">
        <f>IF('System Design'!$F$8=1,'Hourly Demand and Generation'!G2369*'System Design'!$F$21,IF('System Design'!$F$8=2,'Hourly Demand and Generation'!H2369*'System Design'!$F$21,IF('System Design'!$F$8=3,'Hourly Demand and Generation'!I2369*'System Design'!$F$21)))</f>
        <v>368</v>
      </c>
      <c r="O2369" s="32">
        <f>IF('System Design'!$F$8=1,'Hourly Demand and Generation'!J2369*'System Design'!$F$22,IF('System Design'!$F$8=2,'Hourly Demand and Generation'!K2369*'System Design'!$F$22,IF('System Design'!$F$8=3,'Hourly Demand and Generation'!L2369*'System Design'!$F$22)))</f>
        <v>800</v>
      </c>
      <c r="Q2369" s="32">
        <f t="shared" si="515"/>
        <v>0</v>
      </c>
      <c r="R2369" s="32">
        <f t="shared" si="520"/>
        <v>5400</v>
      </c>
      <c r="S2369" s="32">
        <f t="shared" si="521"/>
        <v>0</v>
      </c>
      <c r="T2369" s="32">
        <f t="shared" si="522"/>
        <v>21600</v>
      </c>
      <c r="U2369" s="32">
        <f t="shared" si="523"/>
        <v>0</v>
      </c>
      <c r="V2369" s="32">
        <f t="shared" si="516"/>
        <v>880</v>
      </c>
      <c r="W2369" s="32">
        <f t="shared" si="524"/>
        <v>880</v>
      </c>
      <c r="X2369" s="32">
        <f t="shared" si="525"/>
        <v>880</v>
      </c>
    </row>
    <row r="2370" spans="1:24" x14ac:dyDescent="0.25">
      <c r="A2370" s="2"/>
      <c r="B2370" s="2" t="s">
        <v>5</v>
      </c>
      <c r="C2370" s="2">
        <f t="shared" si="528"/>
        <v>99</v>
      </c>
      <c r="D2370" s="2">
        <f t="shared" si="529"/>
        <v>14</v>
      </c>
      <c r="E2370" s="2">
        <f t="shared" si="519"/>
        <v>2366</v>
      </c>
      <c r="F2370" s="11">
        <v>288</v>
      </c>
      <c r="G2370" s="9">
        <v>0.38552546477681199</v>
      </c>
      <c r="H2370" s="9">
        <v>0.56799999999999995</v>
      </c>
      <c r="I2370" s="9">
        <v>0.6</v>
      </c>
      <c r="J2370" s="9">
        <v>0.34</v>
      </c>
      <c r="K2370" s="9">
        <v>0.34</v>
      </c>
      <c r="L2370" s="9">
        <v>0.34</v>
      </c>
      <c r="N2370" s="32">
        <f>IF('System Design'!$F$8=1,'Hourly Demand and Generation'!G2370*'System Design'!$F$21,IF('System Design'!$F$8=2,'Hourly Demand and Generation'!H2370*'System Design'!$F$21,IF('System Design'!$F$8=3,'Hourly Demand and Generation'!I2370*'System Design'!$F$21)))</f>
        <v>300</v>
      </c>
      <c r="O2370" s="32">
        <f>IF('System Design'!$F$8=1,'Hourly Demand and Generation'!J2370*'System Design'!$F$22,IF('System Design'!$F$8=2,'Hourly Demand and Generation'!K2370*'System Design'!$F$22,IF('System Design'!$F$8=3,'Hourly Demand and Generation'!L2370*'System Design'!$F$22)))</f>
        <v>850.00000000000011</v>
      </c>
      <c r="Q2370" s="32">
        <f t="shared" si="515"/>
        <v>0</v>
      </c>
      <c r="R2370" s="32">
        <f t="shared" si="520"/>
        <v>5400</v>
      </c>
      <c r="S2370" s="32">
        <f t="shared" si="521"/>
        <v>0</v>
      </c>
      <c r="T2370" s="32">
        <f t="shared" si="522"/>
        <v>21600</v>
      </c>
      <c r="U2370" s="32">
        <f t="shared" si="523"/>
        <v>0</v>
      </c>
      <c r="V2370" s="32">
        <f t="shared" si="516"/>
        <v>862</v>
      </c>
      <c r="W2370" s="32">
        <f t="shared" si="524"/>
        <v>862</v>
      </c>
      <c r="X2370" s="32">
        <f t="shared" si="525"/>
        <v>862</v>
      </c>
    </row>
    <row r="2371" spans="1:24" x14ac:dyDescent="0.25">
      <c r="A2371" s="2"/>
      <c r="B2371" s="2" t="s">
        <v>5</v>
      </c>
      <c r="C2371" s="2">
        <f t="shared" si="528"/>
        <v>99</v>
      </c>
      <c r="D2371" s="2">
        <f t="shared" si="529"/>
        <v>15</v>
      </c>
      <c r="E2371" s="2">
        <f t="shared" si="519"/>
        <v>2367</v>
      </c>
      <c r="F2371" s="11">
        <v>306</v>
      </c>
      <c r="G2371" s="9">
        <v>0.28770557072896402</v>
      </c>
      <c r="H2371" s="9">
        <v>0.432</v>
      </c>
      <c r="I2371" s="9">
        <v>0.46400000000000002</v>
      </c>
      <c r="J2371" s="9">
        <v>0.36</v>
      </c>
      <c r="K2371" s="9">
        <v>0.36</v>
      </c>
      <c r="L2371" s="9">
        <v>0.36</v>
      </c>
      <c r="N2371" s="32">
        <f>IF('System Design'!$F$8=1,'Hourly Demand and Generation'!G2371*'System Design'!$F$21,IF('System Design'!$F$8=2,'Hourly Demand and Generation'!H2371*'System Design'!$F$21,IF('System Design'!$F$8=3,'Hourly Demand and Generation'!I2371*'System Design'!$F$21)))</f>
        <v>232</v>
      </c>
      <c r="O2371" s="32">
        <f>IF('System Design'!$F$8=1,'Hourly Demand and Generation'!J2371*'System Design'!$F$22,IF('System Design'!$F$8=2,'Hourly Demand and Generation'!K2371*'System Design'!$F$22,IF('System Design'!$F$8=3,'Hourly Demand and Generation'!L2371*'System Design'!$F$22)))</f>
        <v>900</v>
      </c>
      <c r="Q2371" s="32">
        <f t="shared" si="515"/>
        <v>0</v>
      </c>
      <c r="R2371" s="32">
        <f t="shared" si="520"/>
        <v>5400</v>
      </c>
      <c r="S2371" s="32">
        <f t="shared" si="521"/>
        <v>0</v>
      </c>
      <c r="T2371" s="32">
        <f t="shared" si="522"/>
        <v>21600</v>
      </c>
      <c r="U2371" s="32">
        <f t="shared" si="523"/>
        <v>0</v>
      </c>
      <c r="V2371" s="32">
        <f t="shared" si="516"/>
        <v>826</v>
      </c>
      <c r="W2371" s="32">
        <f t="shared" si="524"/>
        <v>826</v>
      </c>
      <c r="X2371" s="32">
        <f t="shared" si="525"/>
        <v>826</v>
      </c>
    </row>
    <row r="2372" spans="1:24" x14ac:dyDescent="0.25">
      <c r="A2372" s="2"/>
      <c r="B2372" s="2" t="s">
        <v>5</v>
      </c>
      <c r="C2372" s="2">
        <f t="shared" si="528"/>
        <v>99</v>
      </c>
      <c r="D2372" s="2">
        <f t="shared" si="529"/>
        <v>16</v>
      </c>
      <c r="E2372" s="2">
        <f t="shared" si="519"/>
        <v>2368</v>
      </c>
      <c r="F2372" s="11">
        <v>324</v>
      </c>
      <c r="G2372" s="9">
        <v>0.189885676681116</v>
      </c>
      <c r="H2372" s="9">
        <v>0.3</v>
      </c>
      <c r="I2372" s="9">
        <v>0.33600000000000002</v>
      </c>
      <c r="J2372" s="9">
        <v>0.36</v>
      </c>
      <c r="K2372" s="9">
        <v>0.36</v>
      </c>
      <c r="L2372" s="9">
        <v>0.36</v>
      </c>
      <c r="N2372" s="32">
        <f>IF('System Design'!$F$8=1,'Hourly Demand and Generation'!G2372*'System Design'!$F$21,IF('System Design'!$F$8=2,'Hourly Demand and Generation'!H2372*'System Design'!$F$21,IF('System Design'!$F$8=3,'Hourly Demand and Generation'!I2372*'System Design'!$F$21)))</f>
        <v>168</v>
      </c>
      <c r="O2372" s="32">
        <f>IF('System Design'!$F$8=1,'Hourly Demand and Generation'!J2372*'System Design'!$F$22,IF('System Design'!$F$8=2,'Hourly Demand and Generation'!K2372*'System Design'!$F$22,IF('System Design'!$F$8=3,'Hourly Demand and Generation'!L2372*'System Design'!$F$22)))</f>
        <v>900</v>
      </c>
      <c r="Q2372" s="32">
        <f t="shared" si="515"/>
        <v>0</v>
      </c>
      <c r="R2372" s="32">
        <f t="shared" si="520"/>
        <v>5400</v>
      </c>
      <c r="S2372" s="32">
        <f t="shared" si="521"/>
        <v>0</v>
      </c>
      <c r="T2372" s="32">
        <f t="shared" si="522"/>
        <v>21600</v>
      </c>
      <c r="U2372" s="32">
        <f t="shared" si="523"/>
        <v>0</v>
      </c>
      <c r="V2372" s="32">
        <f t="shared" si="516"/>
        <v>744</v>
      </c>
      <c r="W2372" s="32">
        <f t="shared" si="524"/>
        <v>744</v>
      </c>
      <c r="X2372" s="32">
        <f t="shared" si="525"/>
        <v>744</v>
      </c>
    </row>
    <row r="2373" spans="1:24" x14ac:dyDescent="0.25">
      <c r="A2373" s="2"/>
      <c r="B2373" s="2" t="s">
        <v>5</v>
      </c>
      <c r="C2373" s="2">
        <f t="shared" si="528"/>
        <v>99</v>
      </c>
      <c r="D2373" s="2">
        <f t="shared" si="529"/>
        <v>17</v>
      </c>
      <c r="E2373" s="2">
        <f t="shared" si="519"/>
        <v>2369</v>
      </c>
      <c r="F2373" s="11">
        <v>342</v>
      </c>
      <c r="G2373" s="9">
        <v>9.78198940478478E-2</v>
      </c>
      <c r="H2373" s="9">
        <v>0.16800000000000001</v>
      </c>
      <c r="I2373" s="9">
        <v>0.2</v>
      </c>
      <c r="J2373" s="9">
        <v>0.4</v>
      </c>
      <c r="K2373" s="9">
        <v>0.4</v>
      </c>
      <c r="L2373" s="9">
        <v>0.4</v>
      </c>
      <c r="N2373" s="32">
        <f>IF('System Design'!$F$8=1,'Hourly Demand and Generation'!G2373*'System Design'!$F$21,IF('System Design'!$F$8=2,'Hourly Demand and Generation'!H2373*'System Design'!$F$21,IF('System Design'!$F$8=3,'Hourly Demand and Generation'!I2373*'System Design'!$F$21)))</f>
        <v>100</v>
      </c>
      <c r="O2373" s="32">
        <f>IF('System Design'!$F$8=1,'Hourly Demand and Generation'!J2373*'System Design'!$F$22,IF('System Design'!$F$8=2,'Hourly Demand and Generation'!K2373*'System Design'!$F$22,IF('System Design'!$F$8=3,'Hourly Demand and Generation'!L2373*'System Design'!$F$22)))</f>
        <v>1000</v>
      </c>
      <c r="Q2373" s="32">
        <f t="shared" si="515"/>
        <v>0</v>
      </c>
      <c r="R2373" s="32">
        <f t="shared" si="520"/>
        <v>5400</v>
      </c>
      <c r="S2373" s="32">
        <f t="shared" si="521"/>
        <v>0</v>
      </c>
      <c r="T2373" s="32">
        <f t="shared" si="522"/>
        <v>21600</v>
      </c>
      <c r="U2373" s="32">
        <f t="shared" si="523"/>
        <v>0</v>
      </c>
      <c r="V2373" s="32">
        <f t="shared" si="516"/>
        <v>758</v>
      </c>
      <c r="W2373" s="32">
        <f t="shared" si="524"/>
        <v>758</v>
      </c>
      <c r="X2373" s="32">
        <f t="shared" si="525"/>
        <v>758</v>
      </c>
    </row>
    <row r="2374" spans="1:24" x14ac:dyDescent="0.25">
      <c r="A2374" s="2"/>
      <c r="B2374" s="2" t="s">
        <v>5</v>
      </c>
      <c r="C2374" s="2">
        <f t="shared" si="528"/>
        <v>99</v>
      </c>
      <c r="D2374" s="2">
        <f t="shared" si="529"/>
        <v>18</v>
      </c>
      <c r="E2374" s="2">
        <f t="shared" si="519"/>
        <v>2370</v>
      </c>
      <c r="F2374" s="11">
        <v>360</v>
      </c>
      <c r="G2374" s="9">
        <v>4.6032891316634302E-2</v>
      </c>
      <c r="H2374" s="9">
        <v>0.1</v>
      </c>
      <c r="I2374" s="9">
        <v>0.13600000000000001</v>
      </c>
      <c r="J2374" s="9">
        <v>0.38</v>
      </c>
      <c r="K2374" s="9">
        <v>0.38</v>
      </c>
      <c r="L2374" s="9">
        <v>0.38</v>
      </c>
      <c r="N2374" s="32">
        <f>IF('System Design'!$F$8=1,'Hourly Demand and Generation'!G2374*'System Design'!$F$21,IF('System Design'!$F$8=2,'Hourly Demand and Generation'!H2374*'System Design'!$F$21,IF('System Design'!$F$8=3,'Hourly Demand and Generation'!I2374*'System Design'!$F$21)))</f>
        <v>68</v>
      </c>
      <c r="O2374" s="32">
        <f>IF('System Design'!$F$8=1,'Hourly Demand and Generation'!J2374*'System Design'!$F$22,IF('System Design'!$F$8=2,'Hourly Demand and Generation'!K2374*'System Design'!$F$22,IF('System Design'!$F$8=3,'Hourly Demand and Generation'!L2374*'System Design'!$F$22)))</f>
        <v>950</v>
      </c>
      <c r="Q2374" s="32">
        <f t="shared" ref="Q2374:Q2437" si="530">IF(F2374-N2374-O2374&gt;0,F2374-N2374-O2374,0)</f>
        <v>0</v>
      </c>
      <c r="R2374" s="32">
        <f t="shared" si="520"/>
        <v>5400</v>
      </c>
      <c r="S2374" s="32">
        <f t="shared" si="521"/>
        <v>0</v>
      </c>
      <c r="T2374" s="32">
        <f t="shared" si="522"/>
        <v>21600</v>
      </c>
      <c r="U2374" s="32">
        <f t="shared" si="523"/>
        <v>0</v>
      </c>
      <c r="V2374" s="32">
        <f t="shared" ref="V2374:V2437" si="531">IF(F2374-N2374-O2374&lt;0,N2374+O2374-F2374,0)</f>
        <v>658</v>
      </c>
      <c r="W2374" s="32">
        <f t="shared" si="524"/>
        <v>658</v>
      </c>
      <c r="X2374" s="32">
        <f t="shared" si="525"/>
        <v>658</v>
      </c>
    </row>
    <row r="2375" spans="1:24" x14ac:dyDescent="0.25">
      <c r="A2375" s="2"/>
      <c r="B2375" s="2" t="s">
        <v>5</v>
      </c>
      <c r="C2375" s="2">
        <f t="shared" si="528"/>
        <v>99</v>
      </c>
      <c r="D2375" s="2">
        <f t="shared" si="529"/>
        <v>19</v>
      </c>
      <c r="E2375" s="2">
        <f t="shared" ref="E2375:E2438" si="532">E2374+1</f>
        <v>2371</v>
      </c>
      <c r="F2375" s="11">
        <v>349.2</v>
      </c>
      <c r="G2375" s="9">
        <v>0</v>
      </c>
      <c r="H2375" s="9">
        <v>3.2000000000000001E-2</v>
      </c>
      <c r="I2375" s="9">
        <v>6.4000000000000001E-2</v>
      </c>
      <c r="J2375" s="9">
        <v>0.36</v>
      </c>
      <c r="K2375" s="9">
        <v>0.36</v>
      </c>
      <c r="L2375" s="9">
        <v>0.36</v>
      </c>
      <c r="N2375" s="32">
        <f>IF('System Design'!$F$8=1,'Hourly Demand and Generation'!G2375*'System Design'!$F$21,IF('System Design'!$F$8=2,'Hourly Demand and Generation'!H2375*'System Design'!$F$21,IF('System Design'!$F$8=3,'Hourly Demand and Generation'!I2375*'System Design'!$F$21)))</f>
        <v>32</v>
      </c>
      <c r="O2375" s="32">
        <f>IF('System Design'!$F$8=1,'Hourly Demand and Generation'!J2375*'System Design'!$F$22,IF('System Design'!$F$8=2,'Hourly Demand and Generation'!K2375*'System Design'!$F$22,IF('System Design'!$F$8=3,'Hourly Demand and Generation'!L2375*'System Design'!$F$22)))</f>
        <v>900</v>
      </c>
      <c r="Q2375" s="32">
        <f t="shared" si="530"/>
        <v>0</v>
      </c>
      <c r="R2375" s="32">
        <f t="shared" ref="R2375:R2438" si="533">IF($Q2375&lt;R2374+$V2375,IF(R2374+$V2375-$Q2375&gt;5400,5400,R2374+$V2375-$Q2375),0)</f>
        <v>5400</v>
      </c>
      <c r="S2375" s="32">
        <f t="shared" ref="S2375:S2438" si="534">IF(R2375&gt;0,0,$Q2375+$V2375-R2374)</f>
        <v>0</v>
      </c>
      <c r="T2375" s="32">
        <f t="shared" ref="T2375:T2438" si="535">IF($Q2375&lt;T2374+$V2375,IF(T2374+$V2375-$Q2375&gt;21600,21600,T2374+$V2375-$Q2375),0)</f>
        <v>21600</v>
      </c>
      <c r="U2375" s="32">
        <f t="shared" ref="U2375:U2438" si="536">IF(T2375&gt;0,0,$Q2375+$V2375-T2374)</f>
        <v>0</v>
      </c>
      <c r="V2375" s="32">
        <f t="shared" si="531"/>
        <v>582.79999999999995</v>
      </c>
      <c r="W2375" s="32">
        <f t="shared" ref="W2375:W2438" si="537">IF(R2375=5400,$V2375-(R2375-R2374),0)</f>
        <v>582.79999999999995</v>
      </c>
      <c r="X2375" s="32">
        <f t="shared" ref="X2375:X2438" si="538">IF(T2375=21600,$V2375-(T2375-T2374),0)</f>
        <v>582.79999999999995</v>
      </c>
    </row>
    <row r="2376" spans="1:24" x14ac:dyDescent="0.25">
      <c r="A2376" s="2"/>
      <c r="B2376" s="2" t="s">
        <v>5</v>
      </c>
      <c r="C2376" s="2">
        <f t="shared" si="528"/>
        <v>99</v>
      </c>
      <c r="D2376" s="2">
        <f t="shared" si="529"/>
        <v>20</v>
      </c>
      <c r="E2376" s="2">
        <f t="shared" si="532"/>
        <v>2372</v>
      </c>
      <c r="F2376" s="11">
        <v>342</v>
      </c>
      <c r="G2376" s="9">
        <v>0</v>
      </c>
      <c r="H2376" s="9">
        <v>0</v>
      </c>
      <c r="I2376" s="9">
        <v>0</v>
      </c>
      <c r="J2376" s="9">
        <v>0.36</v>
      </c>
      <c r="K2376" s="9">
        <v>0.36</v>
      </c>
      <c r="L2376" s="9">
        <v>0.36</v>
      </c>
      <c r="N2376" s="32">
        <f>IF('System Design'!$F$8=1,'Hourly Demand and Generation'!G2376*'System Design'!$F$21,IF('System Design'!$F$8=2,'Hourly Demand and Generation'!H2376*'System Design'!$F$21,IF('System Design'!$F$8=3,'Hourly Demand and Generation'!I2376*'System Design'!$F$21)))</f>
        <v>0</v>
      </c>
      <c r="O2376" s="32">
        <f>IF('System Design'!$F$8=1,'Hourly Demand and Generation'!J2376*'System Design'!$F$22,IF('System Design'!$F$8=2,'Hourly Demand and Generation'!K2376*'System Design'!$F$22,IF('System Design'!$F$8=3,'Hourly Demand and Generation'!L2376*'System Design'!$F$22)))</f>
        <v>900</v>
      </c>
      <c r="Q2376" s="32">
        <f t="shared" si="530"/>
        <v>0</v>
      </c>
      <c r="R2376" s="32">
        <f t="shared" si="533"/>
        <v>5400</v>
      </c>
      <c r="S2376" s="32">
        <f t="shared" si="534"/>
        <v>0</v>
      </c>
      <c r="T2376" s="32">
        <f t="shared" si="535"/>
        <v>21600</v>
      </c>
      <c r="U2376" s="32">
        <f t="shared" si="536"/>
        <v>0</v>
      </c>
      <c r="V2376" s="32">
        <f t="shared" si="531"/>
        <v>558</v>
      </c>
      <c r="W2376" s="32">
        <f t="shared" si="537"/>
        <v>558</v>
      </c>
      <c r="X2376" s="32">
        <f t="shared" si="538"/>
        <v>558</v>
      </c>
    </row>
    <row r="2377" spans="1:24" x14ac:dyDescent="0.25">
      <c r="A2377" s="2"/>
      <c r="B2377" s="2" t="s">
        <v>5</v>
      </c>
      <c r="C2377" s="2">
        <f t="shared" si="528"/>
        <v>99</v>
      </c>
      <c r="D2377" s="2">
        <f t="shared" si="529"/>
        <v>21</v>
      </c>
      <c r="E2377" s="2">
        <f t="shared" si="532"/>
        <v>2373</v>
      </c>
      <c r="F2377" s="11">
        <v>324</v>
      </c>
      <c r="G2377" s="9">
        <v>0</v>
      </c>
      <c r="H2377" s="9">
        <v>0</v>
      </c>
      <c r="I2377" s="9">
        <v>0</v>
      </c>
      <c r="J2377" s="9">
        <v>0.36</v>
      </c>
      <c r="K2377" s="9">
        <v>0.36</v>
      </c>
      <c r="L2377" s="9">
        <v>0.36</v>
      </c>
      <c r="N2377" s="32">
        <f>IF('System Design'!$F$8=1,'Hourly Demand and Generation'!G2377*'System Design'!$F$21,IF('System Design'!$F$8=2,'Hourly Demand and Generation'!H2377*'System Design'!$F$21,IF('System Design'!$F$8=3,'Hourly Demand and Generation'!I2377*'System Design'!$F$21)))</f>
        <v>0</v>
      </c>
      <c r="O2377" s="32">
        <f>IF('System Design'!$F$8=1,'Hourly Demand and Generation'!J2377*'System Design'!$F$22,IF('System Design'!$F$8=2,'Hourly Demand and Generation'!K2377*'System Design'!$F$22,IF('System Design'!$F$8=3,'Hourly Demand and Generation'!L2377*'System Design'!$F$22)))</f>
        <v>900</v>
      </c>
      <c r="Q2377" s="32">
        <f t="shared" si="530"/>
        <v>0</v>
      </c>
      <c r="R2377" s="32">
        <f t="shared" si="533"/>
        <v>5400</v>
      </c>
      <c r="S2377" s="32">
        <f t="shared" si="534"/>
        <v>0</v>
      </c>
      <c r="T2377" s="32">
        <f t="shared" si="535"/>
        <v>21600</v>
      </c>
      <c r="U2377" s="32">
        <f t="shared" si="536"/>
        <v>0</v>
      </c>
      <c r="V2377" s="32">
        <f t="shared" si="531"/>
        <v>576</v>
      </c>
      <c r="W2377" s="32">
        <f t="shared" si="537"/>
        <v>576</v>
      </c>
      <c r="X2377" s="32">
        <f t="shared" si="538"/>
        <v>576</v>
      </c>
    </row>
    <row r="2378" spans="1:24" x14ac:dyDescent="0.25">
      <c r="A2378" s="2"/>
      <c r="B2378" s="2" t="s">
        <v>5</v>
      </c>
      <c r="C2378" s="2">
        <f t="shared" si="528"/>
        <v>99</v>
      </c>
      <c r="D2378" s="2">
        <f t="shared" si="529"/>
        <v>22</v>
      </c>
      <c r="E2378" s="2">
        <f t="shared" si="532"/>
        <v>2374</v>
      </c>
      <c r="F2378" s="11">
        <v>306</v>
      </c>
      <c r="G2378" s="9">
        <v>0</v>
      </c>
      <c r="H2378" s="9">
        <v>0</v>
      </c>
      <c r="I2378" s="9">
        <v>0</v>
      </c>
      <c r="J2378" s="9">
        <v>0.38</v>
      </c>
      <c r="K2378" s="9">
        <v>0.38</v>
      </c>
      <c r="L2378" s="9">
        <v>0.38</v>
      </c>
      <c r="N2378" s="32">
        <f>IF('System Design'!$F$8=1,'Hourly Demand and Generation'!G2378*'System Design'!$F$21,IF('System Design'!$F$8=2,'Hourly Demand and Generation'!H2378*'System Design'!$F$21,IF('System Design'!$F$8=3,'Hourly Demand and Generation'!I2378*'System Design'!$F$21)))</f>
        <v>0</v>
      </c>
      <c r="O2378" s="32">
        <f>IF('System Design'!$F$8=1,'Hourly Demand and Generation'!J2378*'System Design'!$F$22,IF('System Design'!$F$8=2,'Hourly Demand and Generation'!K2378*'System Design'!$F$22,IF('System Design'!$F$8=3,'Hourly Demand and Generation'!L2378*'System Design'!$F$22)))</f>
        <v>950</v>
      </c>
      <c r="Q2378" s="32">
        <f t="shared" si="530"/>
        <v>0</v>
      </c>
      <c r="R2378" s="32">
        <f t="shared" si="533"/>
        <v>5400</v>
      </c>
      <c r="S2378" s="32">
        <f t="shared" si="534"/>
        <v>0</v>
      </c>
      <c r="T2378" s="32">
        <f t="shared" si="535"/>
        <v>21600</v>
      </c>
      <c r="U2378" s="32">
        <f t="shared" si="536"/>
        <v>0</v>
      </c>
      <c r="V2378" s="32">
        <f t="shared" si="531"/>
        <v>644</v>
      </c>
      <c r="W2378" s="32">
        <f t="shared" si="537"/>
        <v>644</v>
      </c>
      <c r="X2378" s="32">
        <f t="shared" si="538"/>
        <v>644</v>
      </c>
    </row>
    <row r="2379" spans="1:24" x14ac:dyDescent="0.25">
      <c r="A2379" s="2"/>
      <c r="B2379" s="2" t="s">
        <v>5</v>
      </c>
      <c r="C2379" s="2">
        <f t="shared" si="528"/>
        <v>99</v>
      </c>
      <c r="D2379" s="2">
        <f t="shared" si="529"/>
        <v>23</v>
      </c>
      <c r="E2379" s="2">
        <f t="shared" si="532"/>
        <v>2375</v>
      </c>
      <c r="F2379" s="11">
        <v>288</v>
      </c>
      <c r="G2379" s="9">
        <v>0</v>
      </c>
      <c r="H2379" s="9">
        <v>0</v>
      </c>
      <c r="I2379" s="9">
        <v>0</v>
      </c>
      <c r="J2379" s="9">
        <v>0.32</v>
      </c>
      <c r="K2379" s="9">
        <v>0.32</v>
      </c>
      <c r="L2379" s="9">
        <v>0.32</v>
      </c>
      <c r="N2379" s="32">
        <f>IF('System Design'!$F$8=1,'Hourly Demand and Generation'!G2379*'System Design'!$F$21,IF('System Design'!$F$8=2,'Hourly Demand and Generation'!H2379*'System Design'!$F$21,IF('System Design'!$F$8=3,'Hourly Demand and Generation'!I2379*'System Design'!$F$21)))</f>
        <v>0</v>
      </c>
      <c r="O2379" s="32">
        <f>IF('System Design'!$F$8=1,'Hourly Demand and Generation'!J2379*'System Design'!$F$22,IF('System Design'!$F$8=2,'Hourly Demand and Generation'!K2379*'System Design'!$F$22,IF('System Design'!$F$8=3,'Hourly Demand and Generation'!L2379*'System Design'!$F$22)))</f>
        <v>800</v>
      </c>
      <c r="Q2379" s="32">
        <f t="shared" si="530"/>
        <v>0</v>
      </c>
      <c r="R2379" s="32">
        <f t="shared" si="533"/>
        <v>5400</v>
      </c>
      <c r="S2379" s="32">
        <f t="shared" si="534"/>
        <v>0</v>
      </c>
      <c r="T2379" s="32">
        <f t="shared" si="535"/>
        <v>21600</v>
      </c>
      <c r="U2379" s="32">
        <f t="shared" si="536"/>
        <v>0</v>
      </c>
      <c r="V2379" s="32">
        <f t="shared" si="531"/>
        <v>512</v>
      </c>
      <c r="W2379" s="32">
        <f t="shared" si="537"/>
        <v>512</v>
      </c>
      <c r="X2379" s="32">
        <f t="shared" si="538"/>
        <v>512</v>
      </c>
    </row>
    <row r="2380" spans="1:24" x14ac:dyDescent="0.25">
      <c r="A2380" s="2"/>
      <c r="B2380" s="2" t="s">
        <v>5</v>
      </c>
      <c r="C2380" s="2">
        <f t="shared" si="528"/>
        <v>99</v>
      </c>
      <c r="D2380" s="2">
        <f t="shared" si="529"/>
        <v>24</v>
      </c>
      <c r="E2380" s="2">
        <f t="shared" si="532"/>
        <v>2376</v>
      </c>
      <c r="F2380" s="11">
        <v>252</v>
      </c>
      <c r="G2380" s="9">
        <v>0</v>
      </c>
      <c r="H2380" s="9">
        <v>0</v>
      </c>
      <c r="I2380" s="9">
        <v>0</v>
      </c>
      <c r="J2380" s="9">
        <v>0.32</v>
      </c>
      <c r="K2380" s="9">
        <v>0.32</v>
      </c>
      <c r="L2380" s="9">
        <v>0.32</v>
      </c>
      <c r="N2380" s="32">
        <f>IF('System Design'!$F$8=1,'Hourly Demand and Generation'!G2380*'System Design'!$F$21,IF('System Design'!$F$8=2,'Hourly Demand and Generation'!H2380*'System Design'!$F$21,IF('System Design'!$F$8=3,'Hourly Demand and Generation'!I2380*'System Design'!$F$21)))</f>
        <v>0</v>
      </c>
      <c r="O2380" s="32">
        <f>IF('System Design'!$F$8=1,'Hourly Demand and Generation'!J2380*'System Design'!$F$22,IF('System Design'!$F$8=2,'Hourly Demand and Generation'!K2380*'System Design'!$F$22,IF('System Design'!$F$8=3,'Hourly Demand and Generation'!L2380*'System Design'!$F$22)))</f>
        <v>800</v>
      </c>
      <c r="Q2380" s="32">
        <f t="shared" si="530"/>
        <v>0</v>
      </c>
      <c r="R2380" s="32">
        <f t="shared" si="533"/>
        <v>5400</v>
      </c>
      <c r="S2380" s="32">
        <f t="shared" si="534"/>
        <v>0</v>
      </c>
      <c r="T2380" s="32">
        <f t="shared" si="535"/>
        <v>21600</v>
      </c>
      <c r="U2380" s="32">
        <f t="shared" si="536"/>
        <v>0</v>
      </c>
      <c r="V2380" s="32">
        <f t="shared" si="531"/>
        <v>548</v>
      </c>
      <c r="W2380" s="32">
        <f t="shared" si="537"/>
        <v>548</v>
      </c>
      <c r="X2380" s="32">
        <f t="shared" si="538"/>
        <v>548</v>
      </c>
    </row>
    <row r="2381" spans="1:24" x14ac:dyDescent="0.25">
      <c r="A2381" s="2"/>
      <c r="B2381" s="2" t="s">
        <v>5</v>
      </c>
      <c r="C2381" s="2">
        <f>C2380+1</f>
        <v>100</v>
      </c>
      <c r="D2381" s="2">
        <v>1</v>
      </c>
      <c r="E2381" s="2">
        <f t="shared" si="532"/>
        <v>2377</v>
      </c>
      <c r="F2381" s="11">
        <v>216</v>
      </c>
      <c r="G2381" s="9">
        <v>0</v>
      </c>
      <c r="H2381" s="9">
        <v>0</v>
      </c>
      <c r="I2381" s="9">
        <v>0</v>
      </c>
      <c r="J2381" s="9">
        <v>0.4</v>
      </c>
      <c r="K2381" s="9">
        <v>0.4</v>
      </c>
      <c r="L2381" s="9">
        <v>0.4</v>
      </c>
      <c r="N2381" s="32">
        <f>IF('System Design'!$F$8=1,'Hourly Demand and Generation'!G2381*'System Design'!$F$21,IF('System Design'!$F$8=2,'Hourly Demand and Generation'!H2381*'System Design'!$F$21,IF('System Design'!$F$8=3,'Hourly Demand and Generation'!I2381*'System Design'!$F$21)))</f>
        <v>0</v>
      </c>
      <c r="O2381" s="32">
        <f>IF('System Design'!$F$8=1,'Hourly Demand and Generation'!J2381*'System Design'!$F$22,IF('System Design'!$F$8=2,'Hourly Demand and Generation'!K2381*'System Design'!$F$22,IF('System Design'!$F$8=3,'Hourly Demand and Generation'!L2381*'System Design'!$F$22)))</f>
        <v>1000</v>
      </c>
      <c r="Q2381" s="32">
        <f t="shared" si="530"/>
        <v>0</v>
      </c>
      <c r="R2381" s="32">
        <f t="shared" si="533"/>
        <v>5400</v>
      </c>
      <c r="S2381" s="32">
        <f t="shared" si="534"/>
        <v>0</v>
      </c>
      <c r="T2381" s="32">
        <f t="shared" si="535"/>
        <v>21600</v>
      </c>
      <c r="U2381" s="32">
        <f t="shared" si="536"/>
        <v>0</v>
      </c>
      <c r="V2381" s="32">
        <f t="shared" si="531"/>
        <v>784</v>
      </c>
      <c r="W2381" s="32">
        <f t="shared" si="537"/>
        <v>784</v>
      </c>
      <c r="X2381" s="32">
        <f t="shared" si="538"/>
        <v>784</v>
      </c>
    </row>
    <row r="2382" spans="1:24" x14ac:dyDescent="0.25">
      <c r="A2382" s="2"/>
      <c r="B2382" s="2" t="s">
        <v>5</v>
      </c>
      <c r="C2382" s="2">
        <f>C2381</f>
        <v>100</v>
      </c>
      <c r="D2382" s="2">
        <f>D2381+1</f>
        <v>2</v>
      </c>
      <c r="E2382" s="2">
        <f t="shared" si="532"/>
        <v>2378</v>
      </c>
      <c r="F2382" s="11">
        <v>198</v>
      </c>
      <c r="G2382" s="9">
        <v>0</v>
      </c>
      <c r="H2382" s="9">
        <v>0</v>
      </c>
      <c r="I2382" s="9">
        <v>0</v>
      </c>
      <c r="J2382" s="9">
        <v>0.36</v>
      </c>
      <c r="K2382" s="9">
        <v>0.36</v>
      </c>
      <c r="L2382" s="9">
        <v>0.36</v>
      </c>
      <c r="N2382" s="32">
        <f>IF('System Design'!$F$8=1,'Hourly Demand and Generation'!G2382*'System Design'!$F$21,IF('System Design'!$F$8=2,'Hourly Demand and Generation'!H2382*'System Design'!$F$21,IF('System Design'!$F$8=3,'Hourly Demand and Generation'!I2382*'System Design'!$F$21)))</f>
        <v>0</v>
      </c>
      <c r="O2382" s="32">
        <f>IF('System Design'!$F$8=1,'Hourly Demand and Generation'!J2382*'System Design'!$F$22,IF('System Design'!$F$8=2,'Hourly Demand and Generation'!K2382*'System Design'!$F$22,IF('System Design'!$F$8=3,'Hourly Demand and Generation'!L2382*'System Design'!$F$22)))</f>
        <v>900</v>
      </c>
      <c r="Q2382" s="32">
        <f t="shared" si="530"/>
        <v>0</v>
      </c>
      <c r="R2382" s="32">
        <f t="shared" si="533"/>
        <v>5400</v>
      </c>
      <c r="S2382" s="32">
        <f t="shared" si="534"/>
        <v>0</v>
      </c>
      <c r="T2382" s="32">
        <f t="shared" si="535"/>
        <v>21600</v>
      </c>
      <c r="U2382" s="32">
        <f t="shared" si="536"/>
        <v>0</v>
      </c>
      <c r="V2382" s="32">
        <f t="shared" si="531"/>
        <v>702</v>
      </c>
      <c r="W2382" s="32">
        <f t="shared" si="537"/>
        <v>702</v>
      </c>
      <c r="X2382" s="32">
        <f t="shared" si="538"/>
        <v>702</v>
      </c>
    </row>
    <row r="2383" spans="1:24" x14ac:dyDescent="0.25">
      <c r="A2383" s="2"/>
      <c r="B2383" s="2" t="s">
        <v>5</v>
      </c>
      <c r="C2383" s="2">
        <f t="shared" ref="C2383:C2404" si="539">C2382</f>
        <v>100</v>
      </c>
      <c r="D2383" s="2">
        <f t="shared" ref="D2383:D2404" si="540">D2382+1</f>
        <v>3</v>
      </c>
      <c r="E2383" s="2">
        <f t="shared" si="532"/>
        <v>2379</v>
      </c>
      <c r="F2383" s="11">
        <v>180</v>
      </c>
      <c r="G2383" s="9">
        <v>0</v>
      </c>
      <c r="H2383" s="9">
        <v>0</v>
      </c>
      <c r="I2383" s="9">
        <v>0</v>
      </c>
      <c r="J2383" s="9">
        <v>0.36</v>
      </c>
      <c r="K2383" s="9">
        <v>0.36</v>
      </c>
      <c r="L2383" s="9">
        <v>0.36</v>
      </c>
      <c r="N2383" s="32">
        <f>IF('System Design'!$F$8=1,'Hourly Demand and Generation'!G2383*'System Design'!$F$21,IF('System Design'!$F$8=2,'Hourly Demand and Generation'!H2383*'System Design'!$F$21,IF('System Design'!$F$8=3,'Hourly Demand and Generation'!I2383*'System Design'!$F$21)))</f>
        <v>0</v>
      </c>
      <c r="O2383" s="32">
        <f>IF('System Design'!$F$8=1,'Hourly Demand and Generation'!J2383*'System Design'!$F$22,IF('System Design'!$F$8=2,'Hourly Demand and Generation'!K2383*'System Design'!$F$22,IF('System Design'!$F$8=3,'Hourly Demand and Generation'!L2383*'System Design'!$F$22)))</f>
        <v>900</v>
      </c>
      <c r="Q2383" s="32">
        <f t="shared" si="530"/>
        <v>0</v>
      </c>
      <c r="R2383" s="32">
        <f t="shared" si="533"/>
        <v>5400</v>
      </c>
      <c r="S2383" s="32">
        <f t="shared" si="534"/>
        <v>0</v>
      </c>
      <c r="T2383" s="32">
        <f t="shared" si="535"/>
        <v>21600</v>
      </c>
      <c r="U2383" s="32">
        <f t="shared" si="536"/>
        <v>0</v>
      </c>
      <c r="V2383" s="32">
        <f t="shared" si="531"/>
        <v>720</v>
      </c>
      <c r="W2383" s="32">
        <f t="shared" si="537"/>
        <v>720</v>
      </c>
      <c r="X2383" s="32">
        <f t="shared" si="538"/>
        <v>720</v>
      </c>
    </row>
    <row r="2384" spans="1:24" x14ac:dyDescent="0.25">
      <c r="A2384" s="2"/>
      <c r="B2384" s="2" t="s">
        <v>5</v>
      </c>
      <c r="C2384" s="2">
        <f t="shared" si="539"/>
        <v>100</v>
      </c>
      <c r="D2384" s="2">
        <f t="shared" si="540"/>
        <v>4</v>
      </c>
      <c r="E2384" s="2">
        <f t="shared" si="532"/>
        <v>2380</v>
      </c>
      <c r="F2384" s="11">
        <v>216</v>
      </c>
      <c r="G2384" s="9">
        <v>0</v>
      </c>
      <c r="H2384" s="9">
        <v>0</v>
      </c>
      <c r="I2384" s="9">
        <v>0</v>
      </c>
      <c r="J2384" s="9">
        <v>0.4</v>
      </c>
      <c r="K2384" s="9">
        <v>0.4</v>
      </c>
      <c r="L2384" s="9">
        <v>0.4</v>
      </c>
      <c r="N2384" s="32">
        <f>IF('System Design'!$F$8=1,'Hourly Demand and Generation'!G2384*'System Design'!$F$21,IF('System Design'!$F$8=2,'Hourly Demand and Generation'!H2384*'System Design'!$F$21,IF('System Design'!$F$8=3,'Hourly Demand and Generation'!I2384*'System Design'!$F$21)))</f>
        <v>0</v>
      </c>
      <c r="O2384" s="32">
        <f>IF('System Design'!$F$8=1,'Hourly Demand and Generation'!J2384*'System Design'!$F$22,IF('System Design'!$F$8=2,'Hourly Demand and Generation'!K2384*'System Design'!$F$22,IF('System Design'!$F$8=3,'Hourly Demand and Generation'!L2384*'System Design'!$F$22)))</f>
        <v>1000</v>
      </c>
      <c r="Q2384" s="32">
        <f t="shared" si="530"/>
        <v>0</v>
      </c>
      <c r="R2384" s="32">
        <f t="shared" si="533"/>
        <v>5400</v>
      </c>
      <c r="S2384" s="32">
        <f t="shared" si="534"/>
        <v>0</v>
      </c>
      <c r="T2384" s="32">
        <f t="shared" si="535"/>
        <v>21600</v>
      </c>
      <c r="U2384" s="32">
        <f t="shared" si="536"/>
        <v>0</v>
      </c>
      <c r="V2384" s="32">
        <f t="shared" si="531"/>
        <v>784</v>
      </c>
      <c r="W2384" s="32">
        <f t="shared" si="537"/>
        <v>784</v>
      </c>
      <c r="X2384" s="32">
        <f t="shared" si="538"/>
        <v>784</v>
      </c>
    </row>
    <row r="2385" spans="1:24" x14ac:dyDescent="0.25">
      <c r="A2385" s="2"/>
      <c r="B2385" s="2" t="s">
        <v>5</v>
      </c>
      <c r="C2385" s="2">
        <f t="shared" si="539"/>
        <v>100</v>
      </c>
      <c r="D2385" s="2">
        <f t="shared" si="540"/>
        <v>5</v>
      </c>
      <c r="E2385" s="2">
        <f t="shared" si="532"/>
        <v>2381</v>
      </c>
      <c r="F2385" s="11">
        <v>234</v>
      </c>
      <c r="G2385" s="9">
        <v>0</v>
      </c>
      <c r="H2385" s="9">
        <v>3.2000000000000001E-2</v>
      </c>
      <c r="I2385" s="9">
        <v>6.4000000000000001E-2</v>
      </c>
      <c r="J2385" s="9">
        <v>0.32</v>
      </c>
      <c r="K2385" s="9">
        <v>0.32</v>
      </c>
      <c r="L2385" s="9">
        <v>0.32</v>
      </c>
      <c r="N2385" s="32">
        <f>IF('System Design'!$F$8=1,'Hourly Demand and Generation'!G2385*'System Design'!$F$21,IF('System Design'!$F$8=2,'Hourly Demand and Generation'!H2385*'System Design'!$F$21,IF('System Design'!$F$8=3,'Hourly Demand and Generation'!I2385*'System Design'!$F$21)))</f>
        <v>32</v>
      </c>
      <c r="O2385" s="32">
        <f>IF('System Design'!$F$8=1,'Hourly Demand and Generation'!J2385*'System Design'!$F$22,IF('System Design'!$F$8=2,'Hourly Demand and Generation'!K2385*'System Design'!$F$22,IF('System Design'!$F$8=3,'Hourly Demand and Generation'!L2385*'System Design'!$F$22)))</f>
        <v>800</v>
      </c>
      <c r="Q2385" s="32">
        <f t="shared" si="530"/>
        <v>0</v>
      </c>
      <c r="R2385" s="32">
        <f t="shared" si="533"/>
        <v>5400</v>
      </c>
      <c r="S2385" s="32">
        <f t="shared" si="534"/>
        <v>0</v>
      </c>
      <c r="T2385" s="32">
        <f t="shared" si="535"/>
        <v>21600</v>
      </c>
      <c r="U2385" s="32">
        <f t="shared" si="536"/>
        <v>0</v>
      </c>
      <c r="V2385" s="32">
        <f t="shared" si="531"/>
        <v>598</v>
      </c>
      <c r="W2385" s="32">
        <f t="shared" si="537"/>
        <v>598</v>
      </c>
      <c r="X2385" s="32">
        <f t="shared" si="538"/>
        <v>598</v>
      </c>
    </row>
    <row r="2386" spans="1:24" x14ac:dyDescent="0.25">
      <c r="A2386" s="2"/>
      <c r="B2386" s="2" t="s">
        <v>5</v>
      </c>
      <c r="C2386" s="2">
        <f t="shared" si="539"/>
        <v>100</v>
      </c>
      <c r="D2386" s="2">
        <f t="shared" si="540"/>
        <v>6</v>
      </c>
      <c r="E2386" s="2">
        <f t="shared" si="532"/>
        <v>2382</v>
      </c>
      <c r="F2386" s="11">
        <v>252</v>
      </c>
      <c r="G2386" s="9">
        <v>6.4000000000000001E-2</v>
      </c>
      <c r="H2386" s="9">
        <v>0.1</v>
      </c>
      <c r="I2386" s="9">
        <v>0.13600000000000001</v>
      </c>
      <c r="J2386" s="9">
        <v>0.32</v>
      </c>
      <c r="K2386" s="9">
        <v>0.32</v>
      </c>
      <c r="L2386" s="9">
        <v>0.32</v>
      </c>
      <c r="N2386" s="32">
        <f>IF('System Design'!$F$8=1,'Hourly Demand and Generation'!G2386*'System Design'!$F$21,IF('System Design'!$F$8=2,'Hourly Demand and Generation'!H2386*'System Design'!$F$21,IF('System Design'!$F$8=3,'Hourly Demand and Generation'!I2386*'System Design'!$F$21)))</f>
        <v>68</v>
      </c>
      <c r="O2386" s="32">
        <f>IF('System Design'!$F$8=1,'Hourly Demand and Generation'!J2386*'System Design'!$F$22,IF('System Design'!$F$8=2,'Hourly Demand and Generation'!K2386*'System Design'!$F$22,IF('System Design'!$F$8=3,'Hourly Demand and Generation'!L2386*'System Design'!$F$22)))</f>
        <v>800</v>
      </c>
      <c r="Q2386" s="32">
        <f t="shared" si="530"/>
        <v>0</v>
      </c>
      <c r="R2386" s="32">
        <f t="shared" si="533"/>
        <v>5400</v>
      </c>
      <c r="S2386" s="32">
        <f t="shared" si="534"/>
        <v>0</v>
      </c>
      <c r="T2386" s="32">
        <f t="shared" si="535"/>
        <v>21600</v>
      </c>
      <c r="U2386" s="32">
        <f t="shared" si="536"/>
        <v>0</v>
      </c>
      <c r="V2386" s="32">
        <f t="shared" si="531"/>
        <v>616</v>
      </c>
      <c r="W2386" s="32">
        <f t="shared" si="537"/>
        <v>616</v>
      </c>
      <c r="X2386" s="32">
        <f t="shared" si="538"/>
        <v>616</v>
      </c>
    </row>
    <row r="2387" spans="1:24" x14ac:dyDescent="0.25">
      <c r="A2387" s="2"/>
      <c r="B2387" s="2" t="s">
        <v>5</v>
      </c>
      <c r="C2387" s="2">
        <f t="shared" si="539"/>
        <v>100</v>
      </c>
      <c r="D2387" s="2">
        <f t="shared" si="540"/>
        <v>7</v>
      </c>
      <c r="E2387" s="2">
        <f t="shared" si="532"/>
        <v>2383</v>
      </c>
      <c r="F2387" s="11">
        <v>270</v>
      </c>
      <c r="G2387" s="9">
        <v>0.13600000000000001</v>
      </c>
      <c r="H2387" s="9">
        <v>0.16800000000000001</v>
      </c>
      <c r="I2387" s="9">
        <v>0.2</v>
      </c>
      <c r="J2387" s="9">
        <v>0.36</v>
      </c>
      <c r="K2387" s="9">
        <v>0.36</v>
      </c>
      <c r="L2387" s="9">
        <v>0.36</v>
      </c>
      <c r="N2387" s="32">
        <f>IF('System Design'!$F$8=1,'Hourly Demand and Generation'!G2387*'System Design'!$F$21,IF('System Design'!$F$8=2,'Hourly Demand and Generation'!H2387*'System Design'!$F$21,IF('System Design'!$F$8=3,'Hourly Demand and Generation'!I2387*'System Design'!$F$21)))</f>
        <v>100</v>
      </c>
      <c r="O2387" s="32">
        <f>IF('System Design'!$F$8=1,'Hourly Demand and Generation'!J2387*'System Design'!$F$22,IF('System Design'!$F$8=2,'Hourly Demand and Generation'!K2387*'System Design'!$F$22,IF('System Design'!$F$8=3,'Hourly Demand and Generation'!L2387*'System Design'!$F$22)))</f>
        <v>900</v>
      </c>
      <c r="Q2387" s="32">
        <f t="shared" si="530"/>
        <v>0</v>
      </c>
      <c r="R2387" s="32">
        <f t="shared" si="533"/>
        <v>5400</v>
      </c>
      <c r="S2387" s="32">
        <f t="shared" si="534"/>
        <v>0</v>
      </c>
      <c r="T2387" s="32">
        <f t="shared" si="535"/>
        <v>21600</v>
      </c>
      <c r="U2387" s="32">
        <f t="shared" si="536"/>
        <v>0</v>
      </c>
      <c r="V2387" s="32">
        <f t="shared" si="531"/>
        <v>730</v>
      </c>
      <c r="W2387" s="32">
        <f t="shared" si="537"/>
        <v>730</v>
      </c>
      <c r="X2387" s="32">
        <f t="shared" si="538"/>
        <v>730</v>
      </c>
    </row>
    <row r="2388" spans="1:24" x14ac:dyDescent="0.25">
      <c r="A2388" s="2"/>
      <c r="B2388" s="2" t="s">
        <v>5</v>
      </c>
      <c r="C2388" s="2">
        <f t="shared" si="539"/>
        <v>100</v>
      </c>
      <c r="D2388" s="2">
        <f t="shared" si="540"/>
        <v>8</v>
      </c>
      <c r="E2388" s="2">
        <f t="shared" si="532"/>
        <v>2384</v>
      </c>
      <c r="F2388" s="11">
        <v>288</v>
      </c>
      <c r="G2388" s="9">
        <v>0.26400000000000001</v>
      </c>
      <c r="H2388" s="9">
        <v>0.3</v>
      </c>
      <c r="I2388" s="9">
        <v>0.33600000000000002</v>
      </c>
      <c r="J2388" s="9">
        <v>0.36</v>
      </c>
      <c r="K2388" s="9">
        <v>0.36</v>
      </c>
      <c r="L2388" s="9">
        <v>0.36</v>
      </c>
      <c r="N2388" s="32">
        <f>IF('System Design'!$F$8=1,'Hourly Demand and Generation'!G2388*'System Design'!$F$21,IF('System Design'!$F$8=2,'Hourly Demand and Generation'!H2388*'System Design'!$F$21,IF('System Design'!$F$8=3,'Hourly Demand and Generation'!I2388*'System Design'!$F$21)))</f>
        <v>168</v>
      </c>
      <c r="O2388" s="32">
        <f>IF('System Design'!$F$8=1,'Hourly Demand and Generation'!J2388*'System Design'!$F$22,IF('System Design'!$F$8=2,'Hourly Demand and Generation'!K2388*'System Design'!$F$22,IF('System Design'!$F$8=3,'Hourly Demand and Generation'!L2388*'System Design'!$F$22)))</f>
        <v>900</v>
      </c>
      <c r="Q2388" s="32">
        <f t="shared" si="530"/>
        <v>0</v>
      </c>
      <c r="R2388" s="32">
        <f t="shared" si="533"/>
        <v>5400</v>
      </c>
      <c r="S2388" s="32">
        <f t="shared" si="534"/>
        <v>0</v>
      </c>
      <c r="T2388" s="32">
        <f t="shared" si="535"/>
        <v>21600</v>
      </c>
      <c r="U2388" s="32">
        <f t="shared" si="536"/>
        <v>0</v>
      </c>
      <c r="V2388" s="32">
        <f t="shared" si="531"/>
        <v>780</v>
      </c>
      <c r="W2388" s="32">
        <f t="shared" si="537"/>
        <v>780</v>
      </c>
      <c r="X2388" s="32">
        <f t="shared" si="538"/>
        <v>780</v>
      </c>
    </row>
    <row r="2389" spans="1:24" x14ac:dyDescent="0.25">
      <c r="A2389" s="2"/>
      <c r="B2389" s="2" t="s">
        <v>5</v>
      </c>
      <c r="C2389" s="2">
        <f t="shared" si="539"/>
        <v>100</v>
      </c>
      <c r="D2389" s="2">
        <f t="shared" si="540"/>
        <v>9</v>
      </c>
      <c r="E2389" s="2">
        <f t="shared" si="532"/>
        <v>2385</v>
      </c>
      <c r="F2389" s="11">
        <v>288</v>
      </c>
      <c r="G2389" s="9">
        <v>0.4</v>
      </c>
      <c r="H2389" s="9">
        <v>0.432</v>
      </c>
      <c r="I2389" s="9">
        <v>0.46400000000000002</v>
      </c>
      <c r="J2389" s="9">
        <v>0.32</v>
      </c>
      <c r="K2389" s="9">
        <v>0.32</v>
      </c>
      <c r="L2389" s="9">
        <v>0.32</v>
      </c>
      <c r="N2389" s="32">
        <f>IF('System Design'!$F$8=1,'Hourly Demand and Generation'!G2389*'System Design'!$F$21,IF('System Design'!$F$8=2,'Hourly Demand and Generation'!H2389*'System Design'!$F$21,IF('System Design'!$F$8=3,'Hourly Demand and Generation'!I2389*'System Design'!$F$21)))</f>
        <v>232</v>
      </c>
      <c r="O2389" s="32">
        <f>IF('System Design'!$F$8=1,'Hourly Demand and Generation'!J2389*'System Design'!$F$22,IF('System Design'!$F$8=2,'Hourly Demand and Generation'!K2389*'System Design'!$F$22,IF('System Design'!$F$8=3,'Hourly Demand and Generation'!L2389*'System Design'!$F$22)))</f>
        <v>800</v>
      </c>
      <c r="Q2389" s="32">
        <f t="shared" si="530"/>
        <v>0</v>
      </c>
      <c r="R2389" s="32">
        <f t="shared" si="533"/>
        <v>5400</v>
      </c>
      <c r="S2389" s="32">
        <f t="shared" si="534"/>
        <v>0</v>
      </c>
      <c r="T2389" s="32">
        <f t="shared" si="535"/>
        <v>21600</v>
      </c>
      <c r="U2389" s="32">
        <f t="shared" si="536"/>
        <v>0</v>
      </c>
      <c r="V2389" s="32">
        <f t="shared" si="531"/>
        <v>744</v>
      </c>
      <c r="W2389" s="32">
        <f t="shared" si="537"/>
        <v>744</v>
      </c>
      <c r="X2389" s="32">
        <f t="shared" si="538"/>
        <v>744</v>
      </c>
    </row>
    <row r="2390" spans="1:24" x14ac:dyDescent="0.25">
      <c r="A2390" s="2"/>
      <c r="B2390" s="2" t="s">
        <v>5</v>
      </c>
      <c r="C2390" s="2">
        <f t="shared" si="539"/>
        <v>100</v>
      </c>
      <c r="D2390" s="2">
        <f t="shared" si="540"/>
        <v>10</v>
      </c>
      <c r="E2390" s="2">
        <f t="shared" si="532"/>
        <v>2386</v>
      </c>
      <c r="F2390" s="11">
        <v>280.8</v>
      </c>
      <c r="G2390" s="9">
        <v>0.53600000000000003</v>
      </c>
      <c r="H2390" s="9">
        <v>0.56799999999999995</v>
      </c>
      <c r="I2390" s="9">
        <v>0.6</v>
      </c>
      <c r="J2390" s="9">
        <v>0.36</v>
      </c>
      <c r="K2390" s="9">
        <v>0.36</v>
      </c>
      <c r="L2390" s="9">
        <v>0.36</v>
      </c>
      <c r="N2390" s="32">
        <f>IF('System Design'!$F$8=1,'Hourly Demand and Generation'!G2390*'System Design'!$F$21,IF('System Design'!$F$8=2,'Hourly Demand and Generation'!H2390*'System Design'!$F$21,IF('System Design'!$F$8=3,'Hourly Demand and Generation'!I2390*'System Design'!$F$21)))</f>
        <v>300</v>
      </c>
      <c r="O2390" s="32">
        <f>IF('System Design'!$F$8=1,'Hourly Demand and Generation'!J2390*'System Design'!$F$22,IF('System Design'!$F$8=2,'Hourly Demand and Generation'!K2390*'System Design'!$F$22,IF('System Design'!$F$8=3,'Hourly Demand and Generation'!L2390*'System Design'!$F$22)))</f>
        <v>900</v>
      </c>
      <c r="Q2390" s="32">
        <f t="shared" si="530"/>
        <v>0</v>
      </c>
      <c r="R2390" s="32">
        <f t="shared" si="533"/>
        <v>5400</v>
      </c>
      <c r="S2390" s="32">
        <f t="shared" si="534"/>
        <v>0</v>
      </c>
      <c r="T2390" s="32">
        <f t="shared" si="535"/>
        <v>21600</v>
      </c>
      <c r="U2390" s="32">
        <f t="shared" si="536"/>
        <v>0</v>
      </c>
      <c r="V2390" s="32">
        <f t="shared" si="531"/>
        <v>919.2</v>
      </c>
      <c r="W2390" s="32">
        <f t="shared" si="537"/>
        <v>919.2</v>
      </c>
      <c r="X2390" s="32">
        <f t="shared" si="538"/>
        <v>919.2</v>
      </c>
    </row>
    <row r="2391" spans="1:24" x14ac:dyDescent="0.25">
      <c r="A2391" s="2"/>
      <c r="B2391" s="2" t="s">
        <v>5</v>
      </c>
      <c r="C2391" s="2">
        <f t="shared" si="539"/>
        <v>100</v>
      </c>
      <c r="D2391" s="2">
        <f t="shared" si="540"/>
        <v>11</v>
      </c>
      <c r="E2391" s="2">
        <f t="shared" si="532"/>
        <v>2387</v>
      </c>
      <c r="F2391" s="11">
        <v>277.2</v>
      </c>
      <c r="G2391" s="9">
        <v>0.66400000000000003</v>
      </c>
      <c r="H2391" s="9">
        <v>0.7</v>
      </c>
      <c r="I2391" s="9">
        <v>0.73599999999999999</v>
      </c>
      <c r="J2391" s="9">
        <v>0.32</v>
      </c>
      <c r="K2391" s="9">
        <v>0.32</v>
      </c>
      <c r="L2391" s="9">
        <v>0.32</v>
      </c>
      <c r="N2391" s="32">
        <f>IF('System Design'!$F$8=1,'Hourly Demand and Generation'!G2391*'System Design'!$F$21,IF('System Design'!$F$8=2,'Hourly Demand and Generation'!H2391*'System Design'!$F$21,IF('System Design'!$F$8=3,'Hourly Demand and Generation'!I2391*'System Design'!$F$21)))</f>
        <v>368</v>
      </c>
      <c r="O2391" s="32">
        <f>IF('System Design'!$F$8=1,'Hourly Demand and Generation'!J2391*'System Design'!$F$22,IF('System Design'!$F$8=2,'Hourly Demand and Generation'!K2391*'System Design'!$F$22,IF('System Design'!$F$8=3,'Hourly Demand and Generation'!L2391*'System Design'!$F$22)))</f>
        <v>800</v>
      </c>
      <c r="Q2391" s="32">
        <f t="shared" si="530"/>
        <v>0</v>
      </c>
      <c r="R2391" s="32">
        <f t="shared" si="533"/>
        <v>5400</v>
      </c>
      <c r="S2391" s="32">
        <f t="shared" si="534"/>
        <v>0</v>
      </c>
      <c r="T2391" s="32">
        <f t="shared" si="535"/>
        <v>21600</v>
      </c>
      <c r="U2391" s="32">
        <f t="shared" si="536"/>
        <v>0</v>
      </c>
      <c r="V2391" s="32">
        <f t="shared" si="531"/>
        <v>890.8</v>
      </c>
      <c r="W2391" s="32">
        <f t="shared" si="537"/>
        <v>890.8</v>
      </c>
      <c r="X2391" s="32">
        <f t="shared" si="538"/>
        <v>890.8</v>
      </c>
    </row>
    <row r="2392" spans="1:24" x14ac:dyDescent="0.25">
      <c r="A2392" s="2"/>
      <c r="B2392" s="2" t="s">
        <v>5</v>
      </c>
      <c r="C2392" s="2">
        <f t="shared" si="539"/>
        <v>100</v>
      </c>
      <c r="D2392" s="2">
        <f t="shared" si="540"/>
        <v>12</v>
      </c>
      <c r="E2392" s="2">
        <f t="shared" si="532"/>
        <v>2388</v>
      </c>
      <c r="F2392" s="11">
        <v>277.2</v>
      </c>
      <c r="G2392" s="9">
        <v>0.8</v>
      </c>
      <c r="H2392" s="9">
        <v>0.8</v>
      </c>
      <c r="I2392" s="9">
        <v>0.8</v>
      </c>
      <c r="J2392" s="9">
        <v>0.3</v>
      </c>
      <c r="K2392" s="9">
        <v>0.3</v>
      </c>
      <c r="L2392" s="9">
        <v>0.3</v>
      </c>
      <c r="N2392" s="32">
        <f>IF('System Design'!$F$8=1,'Hourly Demand and Generation'!G2392*'System Design'!$F$21,IF('System Design'!$F$8=2,'Hourly Demand and Generation'!H2392*'System Design'!$F$21,IF('System Design'!$F$8=3,'Hourly Demand and Generation'!I2392*'System Design'!$F$21)))</f>
        <v>400</v>
      </c>
      <c r="O2392" s="32">
        <f>IF('System Design'!$F$8=1,'Hourly Demand and Generation'!J2392*'System Design'!$F$22,IF('System Design'!$F$8=2,'Hourly Demand and Generation'!K2392*'System Design'!$F$22,IF('System Design'!$F$8=3,'Hourly Demand and Generation'!L2392*'System Design'!$F$22)))</f>
        <v>750</v>
      </c>
      <c r="Q2392" s="32">
        <f t="shared" si="530"/>
        <v>0</v>
      </c>
      <c r="R2392" s="32">
        <f t="shared" si="533"/>
        <v>5400</v>
      </c>
      <c r="S2392" s="32">
        <f t="shared" si="534"/>
        <v>0</v>
      </c>
      <c r="T2392" s="32">
        <f t="shared" si="535"/>
        <v>21600</v>
      </c>
      <c r="U2392" s="32">
        <f t="shared" si="536"/>
        <v>0</v>
      </c>
      <c r="V2392" s="32">
        <f t="shared" si="531"/>
        <v>872.8</v>
      </c>
      <c r="W2392" s="32">
        <f t="shared" si="537"/>
        <v>872.8</v>
      </c>
      <c r="X2392" s="32">
        <f t="shared" si="538"/>
        <v>872.8</v>
      </c>
    </row>
    <row r="2393" spans="1:24" x14ac:dyDescent="0.25">
      <c r="A2393" s="2"/>
      <c r="B2393" s="2" t="s">
        <v>5</v>
      </c>
      <c r="C2393" s="2">
        <f t="shared" si="539"/>
        <v>100</v>
      </c>
      <c r="D2393" s="2">
        <f t="shared" si="540"/>
        <v>13</v>
      </c>
      <c r="E2393" s="2">
        <f t="shared" si="532"/>
        <v>2389</v>
      </c>
      <c r="F2393" s="11">
        <v>288</v>
      </c>
      <c r="G2393" s="9">
        <v>0.66400000000000003</v>
      </c>
      <c r="H2393" s="9">
        <v>0.7</v>
      </c>
      <c r="I2393" s="9">
        <v>0.73599999999999999</v>
      </c>
      <c r="J2393" s="9">
        <v>0.32</v>
      </c>
      <c r="K2393" s="9">
        <v>0.32</v>
      </c>
      <c r="L2393" s="9">
        <v>0.32</v>
      </c>
      <c r="N2393" s="32">
        <f>IF('System Design'!$F$8=1,'Hourly Demand and Generation'!G2393*'System Design'!$F$21,IF('System Design'!$F$8=2,'Hourly Demand and Generation'!H2393*'System Design'!$F$21,IF('System Design'!$F$8=3,'Hourly Demand and Generation'!I2393*'System Design'!$F$21)))</f>
        <v>368</v>
      </c>
      <c r="O2393" s="32">
        <f>IF('System Design'!$F$8=1,'Hourly Demand and Generation'!J2393*'System Design'!$F$22,IF('System Design'!$F$8=2,'Hourly Demand and Generation'!K2393*'System Design'!$F$22,IF('System Design'!$F$8=3,'Hourly Demand and Generation'!L2393*'System Design'!$F$22)))</f>
        <v>800</v>
      </c>
      <c r="Q2393" s="32">
        <f t="shared" si="530"/>
        <v>0</v>
      </c>
      <c r="R2393" s="32">
        <f t="shared" si="533"/>
        <v>5400</v>
      </c>
      <c r="S2393" s="32">
        <f t="shared" si="534"/>
        <v>0</v>
      </c>
      <c r="T2393" s="32">
        <f t="shared" si="535"/>
        <v>21600</v>
      </c>
      <c r="U2393" s="32">
        <f t="shared" si="536"/>
        <v>0</v>
      </c>
      <c r="V2393" s="32">
        <f t="shared" si="531"/>
        <v>880</v>
      </c>
      <c r="W2393" s="32">
        <f t="shared" si="537"/>
        <v>880</v>
      </c>
      <c r="X2393" s="32">
        <f t="shared" si="538"/>
        <v>880</v>
      </c>
    </row>
    <row r="2394" spans="1:24" x14ac:dyDescent="0.25">
      <c r="A2394" s="2"/>
      <c r="B2394" s="2" t="s">
        <v>5</v>
      </c>
      <c r="C2394" s="2">
        <f t="shared" si="539"/>
        <v>100</v>
      </c>
      <c r="D2394" s="2">
        <f t="shared" si="540"/>
        <v>14</v>
      </c>
      <c r="E2394" s="2">
        <f t="shared" si="532"/>
        <v>2390</v>
      </c>
      <c r="F2394" s="11">
        <v>288</v>
      </c>
      <c r="G2394" s="9">
        <v>0.53600000000000003</v>
      </c>
      <c r="H2394" s="9">
        <v>0.56799999999999995</v>
      </c>
      <c r="I2394" s="9">
        <v>0.6</v>
      </c>
      <c r="J2394" s="9">
        <v>0.34</v>
      </c>
      <c r="K2394" s="9">
        <v>0.34</v>
      </c>
      <c r="L2394" s="9">
        <v>0.34</v>
      </c>
      <c r="N2394" s="32">
        <f>IF('System Design'!$F$8=1,'Hourly Demand and Generation'!G2394*'System Design'!$F$21,IF('System Design'!$F$8=2,'Hourly Demand and Generation'!H2394*'System Design'!$F$21,IF('System Design'!$F$8=3,'Hourly Demand and Generation'!I2394*'System Design'!$F$21)))</f>
        <v>300</v>
      </c>
      <c r="O2394" s="32">
        <f>IF('System Design'!$F$8=1,'Hourly Demand and Generation'!J2394*'System Design'!$F$22,IF('System Design'!$F$8=2,'Hourly Demand and Generation'!K2394*'System Design'!$F$22,IF('System Design'!$F$8=3,'Hourly Demand and Generation'!L2394*'System Design'!$F$22)))</f>
        <v>850.00000000000011</v>
      </c>
      <c r="Q2394" s="32">
        <f t="shared" si="530"/>
        <v>0</v>
      </c>
      <c r="R2394" s="32">
        <f t="shared" si="533"/>
        <v>5400</v>
      </c>
      <c r="S2394" s="32">
        <f t="shared" si="534"/>
        <v>0</v>
      </c>
      <c r="T2394" s="32">
        <f t="shared" si="535"/>
        <v>21600</v>
      </c>
      <c r="U2394" s="32">
        <f t="shared" si="536"/>
        <v>0</v>
      </c>
      <c r="V2394" s="32">
        <f t="shared" si="531"/>
        <v>862</v>
      </c>
      <c r="W2394" s="32">
        <f t="shared" si="537"/>
        <v>862</v>
      </c>
      <c r="X2394" s="32">
        <f t="shared" si="538"/>
        <v>862</v>
      </c>
    </row>
    <row r="2395" spans="1:24" x14ac:dyDescent="0.25">
      <c r="A2395" s="2"/>
      <c r="B2395" s="2" t="s">
        <v>5</v>
      </c>
      <c r="C2395" s="2">
        <f t="shared" si="539"/>
        <v>100</v>
      </c>
      <c r="D2395" s="2">
        <f t="shared" si="540"/>
        <v>15</v>
      </c>
      <c r="E2395" s="2">
        <f t="shared" si="532"/>
        <v>2391</v>
      </c>
      <c r="F2395" s="11">
        <v>306</v>
      </c>
      <c r="G2395" s="9">
        <v>0.4</v>
      </c>
      <c r="H2395" s="9">
        <v>0.432</v>
      </c>
      <c r="I2395" s="9">
        <v>0.46400000000000002</v>
      </c>
      <c r="J2395" s="9">
        <v>0.36</v>
      </c>
      <c r="K2395" s="9">
        <v>0.36</v>
      </c>
      <c r="L2395" s="9">
        <v>0.36</v>
      </c>
      <c r="N2395" s="32">
        <f>IF('System Design'!$F$8=1,'Hourly Demand and Generation'!G2395*'System Design'!$F$21,IF('System Design'!$F$8=2,'Hourly Demand and Generation'!H2395*'System Design'!$F$21,IF('System Design'!$F$8=3,'Hourly Demand and Generation'!I2395*'System Design'!$F$21)))</f>
        <v>232</v>
      </c>
      <c r="O2395" s="32">
        <f>IF('System Design'!$F$8=1,'Hourly Demand and Generation'!J2395*'System Design'!$F$22,IF('System Design'!$F$8=2,'Hourly Demand and Generation'!K2395*'System Design'!$F$22,IF('System Design'!$F$8=3,'Hourly Demand and Generation'!L2395*'System Design'!$F$22)))</f>
        <v>900</v>
      </c>
      <c r="Q2395" s="32">
        <f t="shared" si="530"/>
        <v>0</v>
      </c>
      <c r="R2395" s="32">
        <f t="shared" si="533"/>
        <v>5400</v>
      </c>
      <c r="S2395" s="32">
        <f t="shared" si="534"/>
        <v>0</v>
      </c>
      <c r="T2395" s="32">
        <f t="shared" si="535"/>
        <v>21600</v>
      </c>
      <c r="U2395" s="32">
        <f t="shared" si="536"/>
        <v>0</v>
      </c>
      <c r="V2395" s="32">
        <f t="shared" si="531"/>
        <v>826</v>
      </c>
      <c r="W2395" s="32">
        <f t="shared" si="537"/>
        <v>826</v>
      </c>
      <c r="X2395" s="32">
        <f t="shared" si="538"/>
        <v>826</v>
      </c>
    </row>
    <row r="2396" spans="1:24" x14ac:dyDescent="0.25">
      <c r="A2396" s="2"/>
      <c r="B2396" s="2" t="s">
        <v>5</v>
      </c>
      <c r="C2396" s="2">
        <f t="shared" si="539"/>
        <v>100</v>
      </c>
      <c r="D2396" s="2">
        <f t="shared" si="540"/>
        <v>16</v>
      </c>
      <c r="E2396" s="2">
        <f t="shared" si="532"/>
        <v>2392</v>
      </c>
      <c r="F2396" s="11">
        <v>324</v>
      </c>
      <c r="G2396" s="9">
        <v>0.26400000000000001</v>
      </c>
      <c r="H2396" s="9">
        <v>0.3</v>
      </c>
      <c r="I2396" s="9">
        <v>0.33600000000000002</v>
      </c>
      <c r="J2396" s="9">
        <v>0.36</v>
      </c>
      <c r="K2396" s="9">
        <v>0.36</v>
      </c>
      <c r="L2396" s="9">
        <v>0.36</v>
      </c>
      <c r="N2396" s="32">
        <f>IF('System Design'!$F$8=1,'Hourly Demand and Generation'!G2396*'System Design'!$F$21,IF('System Design'!$F$8=2,'Hourly Demand and Generation'!H2396*'System Design'!$F$21,IF('System Design'!$F$8=3,'Hourly Demand and Generation'!I2396*'System Design'!$F$21)))</f>
        <v>168</v>
      </c>
      <c r="O2396" s="32">
        <f>IF('System Design'!$F$8=1,'Hourly Demand and Generation'!J2396*'System Design'!$F$22,IF('System Design'!$F$8=2,'Hourly Demand and Generation'!K2396*'System Design'!$F$22,IF('System Design'!$F$8=3,'Hourly Demand and Generation'!L2396*'System Design'!$F$22)))</f>
        <v>900</v>
      </c>
      <c r="Q2396" s="32">
        <f t="shared" si="530"/>
        <v>0</v>
      </c>
      <c r="R2396" s="32">
        <f t="shared" si="533"/>
        <v>5400</v>
      </c>
      <c r="S2396" s="32">
        <f t="shared" si="534"/>
        <v>0</v>
      </c>
      <c r="T2396" s="32">
        <f t="shared" si="535"/>
        <v>21600</v>
      </c>
      <c r="U2396" s="32">
        <f t="shared" si="536"/>
        <v>0</v>
      </c>
      <c r="V2396" s="32">
        <f t="shared" si="531"/>
        <v>744</v>
      </c>
      <c r="W2396" s="32">
        <f t="shared" si="537"/>
        <v>744</v>
      </c>
      <c r="X2396" s="32">
        <f t="shared" si="538"/>
        <v>744</v>
      </c>
    </row>
    <row r="2397" spans="1:24" x14ac:dyDescent="0.25">
      <c r="A2397" s="2"/>
      <c r="B2397" s="2" t="s">
        <v>5</v>
      </c>
      <c r="C2397" s="2">
        <f t="shared" si="539"/>
        <v>100</v>
      </c>
      <c r="D2397" s="2">
        <f t="shared" si="540"/>
        <v>17</v>
      </c>
      <c r="E2397" s="2">
        <f t="shared" si="532"/>
        <v>2393</v>
      </c>
      <c r="F2397" s="11">
        <v>342</v>
      </c>
      <c r="G2397" s="9">
        <v>0.13600000000000001</v>
      </c>
      <c r="H2397" s="9">
        <v>0.16800000000000001</v>
      </c>
      <c r="I2397" s="9">
        <v>0.2</v>
      </c>
      <c r="J2397" s="9">
        <v>0.4</v>
      </c>
      <c r="K2397" s="9">
        <v>0.4</v>
      </c>
      <c r="L2397" s="9">
        <v>0.4</v>
      </c>
      <c r="N2397" s="32">
        <f>IF('System Design'!$F$8=1,'Hourly Demand and Generation'!G2397*'System Design'!$F$21,IF('System Design'!$F$8=2,'Hourly Demand and Generation'!H2397*'System Design'!$F$21,IF('System Design'!$F$8=3,'Hourly Demand and Generation'!I2397*'System Design'!$F$21)))</f>
        <v>100</v>
      </c>
      <c r="O2397" s="32">
        <f>IF('System Design'!$F$8=1,'Hourly Demand and Generation'!J2397*'System Design'!$F$22,IF('System Design'!$F$8=2,'Hourly Demand and Generation'!K2397*'System Design'!$F$22,IF('System Design'!$F$8=3,'Hourly Demand and Generation'!L2397*'System Design'!$F$22)))</f>
        <v>1000</v>
      </c>
      <c r="Q2397" s="32">
        <f t="shared" si="530"/>
        <v>0</v>
      </c>
      <c r="R2397" s="32">
        <f t="shared" si="533"/>
        <v>5400</v>
      </c>
      <c r="S2397" s="32">
        <f t="shared" si="534"/>
        <v>0</v>
      </c>
      <c r="T2397" s="32">
        <f t="shared" si="535"/>
        <v>21600</v>
      </c>
      <c r="U2397" s="32">
        <f t="shared" si="536"/>
        <v>0</v>
      </c>
      <c r="V2397" s="32">
        <f t="shared" si="531"/>
        <v>758</v>
      </c>
      <c r="W2397" s="32">
        <f t="shared" si="537"/>
        <v>758</v>
      </c>
      <c r="X2397" s="32">
        <f t="shared" si="538"/>
        <v>758</v>
      </c>
    </row>
    <row r="2398" spans="1:24" x14ac:dyDescent="0.25">
      <c r="A2398" s="2"/>
      <c r="B2398" s="2" t="s">
        <v>5</v>
      </c>
      <c r="C2398" s="2">
        <f t="shared" si="539"/>
        <v>100</v>
      </c>
      <c r="D2398" s="2">
        <f t="shared" si="540"/>
        <v>18</v>
      </c>
      <c r="E2398" s="2">
        <f t="shared" si="532"/>
        <v>2394</v>
      </c>
      <c r="F2398" s="11">
        <v>360</v>
      </c>
      <c r="G2398" s="9">
        <v>6.4000000000000001E-2</v>
      </c>
      <c r="H2398" s="9">
        <v>0.1</v>
      </c>
      <c r="I2398" s="9">
        <v>0.13600000000000001</v>
      </c>
      <c r="J2398" s="9">
        <v>0.38</v>
      </c>
      <c r="K2398" s="9">
        <v>0.38</v>
      </c>
      <c r="L2398" s="9">
        <v>0.38</v>
      </c>
      <c r="N2398" s="32">
        <f>IF('System Design'!$F$8=1,'Hourly Demand and Generation'!G2398*'System Design'!$F$21,IF('System Design'!$F$8=2,'Hourly Demand and Generation'!H2398*'System Design'!$F$21,IF('System Design'!$F$8=3,'Hourly Demand and Generation'!I2398*'System Design'!$F$21)))</f>
        <v>68</v>
      </c>
      <c r="O2398" s="32">
        <f>IF('System Design'!$F$8=1,'Hourly Demand and Generation'!J2398*'System Design'!$F$22,IF('System Design'!$F$8=2,'Hourly Demand and Generation'!K2398*'System Design'!$F$22,IF('System Design'!$F$8=3,'Hourly Demand and Generation'!L2398*'System Design'!$F$22)))</f>
        <v>950</v>
      </c>
      <c r="Q2398" s="32">
        <f t="shared" si="530"/>
        <v>0</v>
      </c>
      <c r="R2398" s="32">
        <f t="shared" si="533"/>
        <v>5400</v>
      </c>
      <c r="S2398" s="32">
        <f t="shared" si="534"/>
        <v>0</v>
      </c>
      <c r="T2398" s="32">
        <f t="shared" si="535"/>
        <v>21600</v>
      </c>
      <c r="U2398" s="32">
        <f t="shared" si="536"/>
        <v>0</v>
      </c>
      <c r="V2398" s="32">
        <f t="shared" si="531"/>
        <v>658</v>
      </c>
      <c r="W2398" s="32">
        <f t="shared" si="537"/>
        <v>658</v>
      </c>
      <c r="X2398" s="32">
        <f t="shared" si="538"/>
        <v>658</v>
      </c>
    </row>
    <row r="2399" spans="1:24" x14ac:dyDescent="0.25">
      <c r="A2399" s="2"/>
      <c r="B2399" s="2" t="s">
        <v>5</v>
      </c>
      <c r="C2399" s="2">
        <f t="shared" si="539"/>
        <v>100</v>
      </c>
      <c r="D2399" s="2">
        <f t="shared" si="540"/>
        <v>19</v>
      </c>
      <c r="E2399" s="2">
        <f t="shared" si="532"/>
        <v>2395</v>
      </c>
      <c r="F2399" s="11">
        <v>349.2</v>
      </c>
      <c r="G2399" s="9">
        <v>0</v>
      </c>
      <c r="H2399" s="9">
        <v>3.2000000000000001E-2</v>
      </c>
      <c r="I2399" s="9">
        <v>6.4000000000000001E-2</v>
      </c>
      <c r="J2399" s="9">
        <v>0.36</v>
      </c>
      <c r="K2399" s="9">
        <v>0.36</v>
      </c>
      <c r="L2399" s="9">
        <v>0.36</v>
      </c>
      <c r="N2399" s="32">
        <f>IF('System Design'!$F$8=1,'Hourly Demand and Generation'!G2399*'System Design'!$F$21,IF('System Design'!$F$8=2,'Hourly Demand and Generation'!H2399*'System Design'!$F$21,IF('System Design'!$F$8=3,'Hourly Demand and Generation'!I2399*'System Design'!$F$21)))</f>
        <v>32</v>
      </c>
      <c r="O2399" s="32">
        <f>IF('System Design'!$F$8=1,'Hourly Demand and Generation'!J2399*'System Design'!$F$22,IF('System Design'!$F$8=2,'Hourly Demand and Generation'!K2399*'System Design'!$F$22,IF('System Design'!$F$8=3,'Hourly Demand and Generation'!L2399*'System Design'!$F$22)))</f>
        <v>900</v>
      </c>
      <c r="Q2399" s="32">
        <f t="shared" si="530"/>
        <v>0</v>
      </c>
      <c r="R2399" s="32">
        <f t="shared" si="533"/>
        <v>5400</v>
      </c>
      <c r="S2399" s="32">
        <f t="shared" si="534"/>
        <v>0</v>
      </c>
      <c r="T2399" s="32">
        <f t="shared" si="535"/>
        <v>21600</v>
      </c>
      <c r="U2399" s="32">
        <f t="shared" si="536"/>
        <v>0</v>
      </c>
      <c r="V2399" s="32">
        <f t="shared" si="531"/>
        <v>582.79999999999995</v>
      </c>
      <c r="W2399" s="32">
        <f t="shared" si="537"/>
        <v>582.79999999999995</v>
      </c>
      <c r="X2399" s="32">
        <f t="shared" si="538"/>
        <v>582.79999999999995</v>
      </c>
    </row>
    <row r="2400" spans="1:24" x14ac:dyDescent="0.25">
      <c r="A2400" s="2"/>
      <c r="B2400" s="2" t="s">
        <v>5</v>
      </c>
      <c r="C2400" s="2">
        <f t="shared" si="539"/>
        <v>100</v>
      </c>
      <c r="D2400" s="2">
        <f t="shared" si="540"/>
        <v>20</v>
      </c>
      <c r="E2400" s="2">
        <f t="shared" si="532"/>
        <v>2396</v>
      </c>
      <c r="F2400" s="11">
        <v>342</v>
      </c>
      <c r="G2400" s="9">
        <v>0</v>
      </c>
      <c r="H2400" s="9">
        <v>0</v>
      </c>
      <c r="I2400" s="9">
        <v>0</v>
      </c>
      <c r="J2400" s="9">
        <v>0.36</v>
      </c>
      <c r="K2400" s="9">
        <v>0.36</v>
      </c>
      <c r="L2400" s="9">
        <v>0.36</v>
      </c>
      <c r="N2400" s="32">
        <f>IF('System Design'!$F$8=1,'Hourly Demand and Generation'!G2400*'System Design'!$F$21,IF('System Design'!$F$8=2,'Hourly Demand and Generation'!H2400*'System Design'!$F$21,IF('System Design'!$F$8=3,'Hourly Demand and Generation'!I2400*'System Design'!$F$21)))</f>
        <v>0</v>
      </c>
      <c r="O2400" s="32">
        <f>IF('System Design'!$F$8=1,'Hourly Demand and Generation'!J2400*'System Design'!$F$22,IF('System Design'!$F$8=2,'Hourly Demand and Generation'!K2400*'System Design'!$F$22,IF('System Design'!$F$8=3,'Hourly Demand and Generation'!L2400*'System Design'!$F$22)))</f>
        <v>900</v>
      </c>
      <c r="Q2400" s="32">
        <f t="shared" si="530"/>
        <v>0</v>
      </c>
      <c r="R2400" s="32">
        <f t="shared" si="533"/>
        <v>5400</v>
      </c>
      <c r="S2400" s="32">
        <f t="shared" si="534"/>
        <v>0</v>
      </c>
      <c r="T2400" s="32">
        <f t="shared" si="535"/>
        <v>21600</v>
      </c>
      <c r="U2400" s="32">
        <f t="shared" si="536"/>
        <v>0</v>
      </c>
      <c r="V2400" s="32">
        <f t="shared" si="531"/>
        <v>558</v>
      </c>
      <c r="W2400" s="32">
        <f t="shared" si="537"/>
        <v>558</v>
      </c>
      <c r="X2400" s="32">
        <f t="shared" si="538"/>
        <v>558</v>
      </c>
    </row>
    <row r="2401" spans="1:24" x14ac:dyDescent="0.25">
      <c r="A2401" s="2"/>
      <c r="B2401" s="2" t="s">
        <v>5</v>
      </c>
      <c r="C2401" s="2">
        <f t="shared" si="539"/>
        <v>100</v>
      </c>
      <c r="D2401" s="2">
        <f t="shared" si="540"/>
        <v>21</v>
      </c>
      <c r="E2401" s="2">
        <f t="shared" si="532"/>
        <v>2397</v>
      </c>
      <c r="F2401" s="11">
        <v>324</v>
      </c>
      <c r="G2401" s="9">
        <v>0</v>
      </c>
      <c r="H2401" s="9">
        <v>0</v>
      </c>
      <c r="I2401" s="9">
        <v>0</v>
      </c>
      <c r="J2401" s="9">
        <v>0.36</v>
      </c>
      <c r="K2401" s="9">
        <v>0.36</v>
      </c>
      <c r="L2401" s="9">
        <v>0.36</v>
      </c>
      <c r="N2401" s="32">
        <f>IF('System Design'!$F$8=1,'Hourly Demand and Generation'!G2401*'System Design'!$F$21,IF('System Design'!$F$8=2,'Hourly Demand and Generation'!H2401*'System Design'!$F$21,IF('System Design'!$F$8=3,'Hourly Demand and Generation'!I2401*'System Design'!$F$21)))</f>
        <v>0</v>
      </c>
      <c r="O2401" s="32">
        <f>IF('System Design'!$F$8=1,'Hourly Demand and Generation'!J2401*'System Design'!$F$22,IF('System Design'!$F$8=2,'Hourly Demand and Generation'!K2401*'System Design'!$F$22,IF('System Design'!$F$8=3,'Hourly Demand and Generation'!L2401*'System Design'!$F$22)))</f>
        <v>900</v>
      </c>
      <c r="Q2401" s="32">
        <f t="shared" si="530"/>
        <v>0</v>
      </c>
      <c r="R2401" s="32">
        <f t="shared" si="533"/>
        <v>5400</v>
      </c>
      <c r="S2401" s="32">
        <f t="shared" si="534"/>
        <v>0</v>
      </c>
      <c r="T2401" s="32">
        <f t="shared" si="535"/>
        <v>21600</v>
      </c>
      <c r="U2401" s="32">
        <f t="shared" si="536"/>
        <v>0</v>
      </c>
      <c r="V2401" s="32">
        <f t="shared" si="531"/>
        <v>576</v>
      </c>
      <c r="W2401" s="32">
        <f t="shared" si="537"/>
        <v>576</v>
      </c>
      <c r="X2401" s="32">
        <f t="shared" si="538"/>
        <v>576</v>
      </c>
    </row>
    <row r="2402" spans="1:24" x14ac:dyDescent="0.25">
      <c r="A2402" s="2"/>
      <c r="B2402" s="2" t="s">
        <v>5</v>
      </c>
      <c r="C2402" s="2">
        <f t="shared" si="539"/>
        <v>100</v>
      </c>
      <c r="D2402" s="2">
        <f t="shared" si="540"/>
        <v>22</v>
      </c>
      <c r="E2402" s="2">
        <f t="shared" si="532"/>
        <v>2398</v>
      </c>
      <c r="F2402" s="11">
        <v>306</v>
      </c>
      <c r="G2402" s="9">
        <v>0</v>
      </c>
      <c r="H2402" s="9">
        <v>0</v>
      </c>
      <c r="I2402" s="9">
        <v>0</v>
      </c>
      <c r="J2402" s="9">
        <v>0.38</v>
      </c>
      <c r="K2402" s="9">
        <v>0.38</v>
      </c>
      <c r="L2402" s="9">
        <v>0.38</v>
      </c>
      <c r="N2402" s="32">
        <f>IF('System Design'!$F$8=1,'Hourly Demand and Generation'!G2402*'System Design'!$F$21,IF('System Design'!$F$8=2,'Hourly Demand and Generation'!H2402*'System Design'!$F$21,IF('System Design'!$F$8=3,'Hourly Demand and Generation'!I2402*'System Design'!$F$21)))</f>
        <v>0</v>
      </c>
      <c r="O2402" s="32">
        <f>IF('System Design'!$F$8=1,'Hourly Demand and Generation'!J2402*'System Design'!$F$22,IF('System Design'!$F$8=2,'Hourly Demand and Generation'!K2402*'System Design'!$F$22,IF('System Design'!$F$8=3,'Hourly Demand and Generation'!L2402*'System Design'!$F$22)))</f>
        <v>950</v>
      </c>
      <c r="Q2402" s="32">
        <f t="shared" si="530"/>
        <v>0</v>
      </c>
      <c r="R2402" s="32">
        <f t="shared" si="533"/>
        <v>5400</v>
      </c>
      <c r="S2402" s="32">
        <f t="shared" si="534"/>
        <v>0</v>
      </c>
      <c r="T2402" s="32">
        <f t="shared" si="535"/>
        <v>21600</v>
      </c>
      <c r="U2402" s="32">
        <f t="shared" si="536"/>
        <v>0</v>
      </c>
      <c r="V2402" s="32">
        <f t="shared" si="531"/>
        <v>644</v>
      </c>
      <c r="W2402" s="32">
        <f t="shared" si="537"/>
        <v>644</v>
      </c>
      <c r="X2402" s="32">
        <f t="shared" si="538"/>
        <v>644</v>
      </c>
    </row>
    <row r="2403" spans="1:24" x14ac:dyDescent="0.25">
      <c r="A2403" s="2"/>
      <c r="B2403" s="2" t="s">
        <v>5</v>
      </c>
      <c r="C2403" s="2">
        <f t="shared" si="539"/>
        <v>100</v>
      </c>
      <c r="D2403" s="2">
        <f t="shared" si="540"/>
        <v>23</v>
      </c>
      <c r="E2403" s="2">
        <f t="shared" si="532"/>
        <v>2399</v>
      </c>
      <c r="F2403" s="11">
        <v>288</v>
      </c>
      <c r="G2403" s="9">
        <v>0</v>
      </c>
      <c r="H2403" s="9">
        <v>0</v>
      </c>
      <c r="I2403" s="9">
        <v>0</v>
      </c>
      <c r="J2403" s="9">
        <v>0.32</v>
      </c>
      <c r="K2403" s="9">
        <v>0.32</v>
      </c>
      <c r="L2403" s="9">
        <v>0.32</v>
      </c>
      <c r="N2403" s="32">
        <f>IF('System Design'!$F$8=1,'Hourly Demand and Generation'!G2403*'System Design'!$F$21,IF('System Design'!$F$8=2,'Hourly Demand and Generation'!H2403*'System Design'!$F$21,IF('System Design'!$F$8=3,'Hourly Demand and Generation'!I2403*'System Design'!$F$21)))</f>
        <v>0</v>
      </c>
      <c r="O2403" s="32">
        <f>IF('System Design'!$F$8=1,'Hourly Demand and Generation'!J2403*'System Design'!$F$22,IF('System Design'!$F$8=2,'Hourly Demand and Generation'!K2403*'System Design'!$F$22,IF('System Design'!$F$8=3,'Hourly Demand and Generation'!L2403*'System Design'!$F$22)))</f>
        <v>800</v>
      </c>
      <c r="Q2403" s="32">
        <f t="shared" si="530"/>
        <v>0</v>
      </c>
      <c r="R2403" s="32">
        <f t="shared" si="533"/>
        <v>5400</v>
      </c>
      <c r="S2403" s="32">
        <f t="shared" si="534"/>
        <v>0</v>
      </c>
      <c r="T2403" s="32">
        <f t="shared" si="535"/>
        <v>21600</v>
      </c>
      <c r="U2403" s="32">
        <f t="shared" si="536"/>
        <v>0</v>
      </c>
      <c r="V2403" s="32">
        <f t="shared" si="531"/>
        <v>512</v>
      </c>
      <c r="W2403" s="32">
        <f t="shared" si="537"/>
        <v>512</v>
      </c>
      <c r="X2403" s="32">
        <f t="shared" si="538"/>
        <v>512</v>
      </c>
    </row>
    <row r="2404" spans="1:24" x14ac:dyDescent="0.25">
      <c r="A2404" s="2"/>
      <c r="B2404" s="2" t="s">
        <v>5</v>
      </c>
      <c r="C2404" s="2">
        <f t="shared" si="539"/>
        <v>100</v>
      </c>
      <c r="D2404" s="2">
        <f t="shared" si="540"/>
        <v>24</v>
      </c>
      <c r="E2404" s="2">
        <f t="shared" si="532"/>
        <v>2400</v>
      </c>
      <c r="F2404" s="11">
        <v>252</v>
      </c>
      <c r="G2404" s="9">
        <v>0</v>
      </c>
      <c r="H2404" s="9">
        <v>0</v>
      </c>
      <c r="I2404" s="9">
        <v>0</v>
      </c>
      <c r="J2404" s="9">
        <v>0.32</v>
      </c>
      <c r="K2404" s="9">
        <v>0.32</v>
      </c>
      <c r="L2404" s="9">
        <v>0.32</v>
      </c>
      <c r="N2404" s="32">
        <f>IF('System Design'!$F$8=1,'Hourly Demand and Generation'!G2404*'System Design'!$F$21,IF('System Design'!$F$8=2,'Hourly Demand and Generation'!H2404*'System Design'!$F$21,IF('System Design'!$F$8=3,'Hourly Demand and Generation'!I2404*'System Design'!$F$21)))</f>
        <v>0</v>
      </c>
      <c r="O2404" s="32">
        <f>IF('System Design'!$F$8=1,'Hourly Demand and Generation'!J2404*'System Design'!$F$22,IF('System Design'!$F$8=2,'Hourly Demand and Generation'!K2404*'System Design'!$F$22,IF('System Design'!$F$8=3,'Hourly Demand and Generation'!L2404*'System Design'!$F$22)))</f>
        <v>800</v>
      </c>
      <c r="Q2404" s="32">
        <f t="shared" si="530"/>
        <v>0</v>
      </c>
      <c r="R2404" s="32">
        <f t="shared" si="533"/>
        <v>5400</v>
      </c>
      <c r="S2404" s="32">
        <f t="shared" si="534"/>
        <v>0</v>
      </c>
      <c r="T2404" s="32">
        <f t="shared" si="535"/>
        <v>21600</v>
      </c>
      <c r="U2404" s="32">
        <f t="shared" si="536"/>
        <v>0</v>
      </c>
      <c r="V2404" s="32">
        <f t="shared" si="531"/>
        <v>548</v>
      </c>
      <c r="W2404" s="32">
        <f t="shared" si="537"/>
        <v>548</v>
      </c>
      <c r="X2404" s="32">
        <f t="shared" si="538"/>
        <v>548</v>
      </c>
    </row>
    <row r="2405" spans="1:24" x14ac:dyDescent="0.25">
      <c r="A2405" s="2"/>
      <c r="B2405" s="2" t="s">
        <v>5</v>
      </c>
      <c r="C2405" s="2">
        <f>C2404+1</f>
        <v>101</v>
      </c>
      <c r="D2405" s="2">
        <v>1</v>
      </c>
      <c r="E2405" s="2">
        <f t="shared" si="532"/>
        <v>2401</v>
      </c>
      <c r="F2405" s="11">
        <v>216</v>
      </c>
      <c r="G2405" s="9">
        <v>0</v>
      </c>
      <c r="H2405" s="9">
        <v>0</v>
      </c>
      <c r="I2405" s="9">
        <v>0</v>
      </c>
      <c r="J2405" s="9">
        <v>0.18709370451679699</v>
      </c>
      <c r="K2405" s="9">
        <v>0.4</v>
      </c>
      <c r="L2405" s="9">
        <v>0.4</v>
      </c>
      <c r="N2405" s="32">
        <f>IF('System Design'!$F$8=1,'Hourly Demand and Generation'!G2405*'System Design'!$F$21,IF('System Design'!$F$8=2,'Hourly Demand and Generation'!H2405*'System Design'!$F$21,IF('System Design'!$F$8=3,'Hourly Demand and Generation'!I2405*'System Design'!$F$21)))</f>
        <v>0</v>
      </c>
      <c r="O2405" s="32">
        <f>IF('System Design'!$F$8=1,'Hourly Demand and Generation'!J2405*'System Design'!$F$22,IF('System Design'!$F$8=2,'Hourly Demand and Generation'!K2405*'System Design'!$F$22,IF('System Design'!$F$8=3,'Hourly Demand and Generation'!L2405*'System Design'!$F$22)))</f>
        <v>1000</v>
      </c>
      <c r="Q2405" s="32">
        <f t="shared" si="530"/>
        <v>0</v>
      </c>
      <c r="R2405" s="32">
        <f t="shared" si="533"/>
        <v>5400</v>
      </c>
      <c r="S2405" s="32">
        <f t="shared" si="534"/>
        <v>0</v>
      </c>
      <c r="T2405" s="32">
        <f t="shared" si="535"/>
        <v>21600</v>
      </c>
      <c r="U2405" s="32">
        <f t="shared" si="536"/>
        <v>0</v>
      </c>
      <c r="V2405" s="32">
        <f t="shared" si="531"/>
        <v>784</v>
      </c>
      <c r="W2405" s="32">
        <f t="shared" si="537"/>
        <v>784</v>
      </c>
      <c r="X2405" s="32">
        <f t="shared" si="538"/>
        <v>784</v>
      </c>
    </row>
    <row r="2406" spans="1:24" x14ac:dyDescent="0.25">
      <c r="A2406" s="2"/>
      <c r="B2406" s="2" t="s">
        <v>5</v>
      </c>
      <c r="C2406" s="2">
        <f>C2405</f>
        <v>101</v>
      </c>
      <c r="D2406" s="2">
        <f>D2405+1</f>
        <v>2</v>
      </c>
      <c r="E2406" s="2">
        <f t="shared" si="532"/>
        <v>2402</v>
      </c>
      <c r="F2406" s="11">
        <v>198</v>
      </c>
      <c r="G2406" s="9">
        <v>0</v>
      </c>
      <c r="H2406" s="9">
        <v>0</v>
      </c>
      <c r="I2406" s="9">
        <v>0</v>
      </c>
      <c r="J2406" s="9">
        <v>0.16838433406511799</v>
      </c>
      <c r="K2406" s="9">
        <v>0.36</v>
      </c>
      <c r="L2406" s="9">
        <v>0.36</v>
      </c>
      <c r="N2406" s="32">
        <f>IF('System Design'!$F$8=1,'Hourly Demand and Generation'!G2406*'System Design'!$F$21,IF('System Design'!$F$8=2,'Hourly Demand and Generation'!H2406*'System Design'!$F$21,IF('System Design'!$F$8=3,'Hourly Demand and Generation'!I2406*'System Design'!$F$21)))</f>
        <v>0</v>
      </c>
      <c r="O2406" s="32">
        <f>IF('System Design'!$F$8=1,'Hourly Demand and Generation'!J2406*'System Design'!$F$22,IF('System Design'!$F$8=2,'Hourly Demand and Generation'!K2406*'System Design'!$F$22,IF('System Design'!$F$8=3,'Hourly Demand and Generation'!L2406*'System Design'!$F$22)))</f>
        <v>900</v>
      </c>
      <c r="Q2406" s="32">
        <f t="shared" si="530"/>
        <v>0</v>
      </c>
      <c r="R2406" s="32">
        <f t="shared" si="533"/>
        <v>5400</v>
      </c>
      <c r="S2406" s="32">
        <f t="shared" si="534"/>
        <v>0</v>
      </c>
      <c r="T2406" s="32">
        <f t="shared" si="535"/>
        <v>21600</v>
      </c>
      <c r="U2406" s="32">
        <f t="shared" si="536"/>
        <v>0</v>
      </c>
      <c r="V2406" s="32">
        <f t="shared" si="531"/>
        <v>702</v>
      </c>
      <c r="W2406" s="32">
        <f t="shared" si="537"/>
        <v>702</v>
      </c>
      <c r="X2406" s="32">
        <f t="shared" si="538"/>
        <v>702</v>
      </c>
    </row>
    <row r="2407" spans="1:24" x14ac:dyDescent="0.25">
      <c r="A2407" s="2"/>
      <c r="B2407" s="2" t="s">
        <v>5</v>
      </c>
      <c r="C2407" s="2">
        <f t="shared" ref="C2407:C2428" si="541">C2406</f>
        <v>101</v>
      </c>
      <c r="D2407" s="2">
        <f t="shared" ref="D2407:D2428" si="542">D2406+1</f>
        <v>3</v>
      </c>
      <c r="E2407" s="2">
        <f t="shared" si="532"/>
        <v>2403</v>
      </c>
      <c r="F2407" s="11">
        <v>180</v>
      </c>
      <c r="G2407" s="9">
        <v>0</v>
      </c>
      <c r="H2407" s="9">
        <v>0</v>
      </c>
      <c r="I2407" s="9">
        <v>0</v>
      </c>
      <c r="J2407" s="9">
        <v>0.16838433406511799</v>
      </c>
      <c r="K2407" s="9">
        <v>0.36</v>
      </c>
      <c r="L2407" s="9">
        <v>0.36</v>
      </c>
      <c r="N2407" s="32">
        <f>IF('System Design'!$F$8=1,'Hourly Demand and Generation'!G2407*'System Design'!$F$21,IF('System Design'!$F$8=2,'Hourly Demand and Generation'!H2407*'System Design'!$F$21,IF('System Design'!$F$8=3,'Hourly Demand and Generation'!I2407*'System Design'!$F$21)))</f>
        <v>0</v>
      </c>
      <c r="O2407" s="32">
        <f>IF('System Design'!$F$8=1,'Hourly Demand and Generation'!J2407*'System Design'!$F$22,IF('System Design'!$F$8=2,'Hourly Demand and Generation'!K2407*'System Design'!$F$22,IF('System Design'!$F$8=3,'Hourly Demand and Generation'!L2407*'System Design'!$F$22)))</f>
        <v>900</v>
      </c>
      <c r="Q2407" s="32">
        <f t="shared" si="530"/>
        <v>0</v>
      </c>
      <c r="R2407" s="32">
        <f t="shared" si="533"/>
        <v>5400</v>
      </c>
      <c r="S2407" s="32">
        <f t="shared" si="534"/>
        <v>0</v>
      </c>
      <c r="T2407" s="32">
        <f t="shared" si="535"/>
        <v>21600</v>
      </c>
      <c r="U2407" s="32">
        <f t="shared" si="536"/>
        <v>0</v>
      </c>
      <c r="V2407" s="32">
        <f t="shared" si="531"/>
        <v>720</v>
      </c>
      <c r="W2407" s="32">
        <f t="shared" si="537"/>
        <v>720</v>
      </c>
      <c r="X2407" s="32">
        <f t="shared" si="538"/>
        <v>720</v>
      </c>
    </row>
    <row r="2408" spans="1:24" x14ac:dyDescent="0.25">
      <c r="A2408" s="2"/>
      <c r="B2408" s="2" t="s">
        <v>5</v>
      </c>
      <c r="C2408" s="2">
        <f t="shared" si="541"/>
        <v>101</v>
      </c>
      <c r="D2408" s="2">
        <f t="shared" si="542"/>
        <v>4</v>
      </c>
      <c r="E2408" s="2">
        <f t="shared" si="532"/>
        <v>2404</v>
      </c>
      <c r="F2408" s="11">
        <v>216</v>
      </c>
      <c r="G2408" s="9">
        <v>0</v>
      </c>
      <c r="H2408" s="9">
        <v>0</v>
      </c>
      <c r="I2408" s="9">
        <v>0</v>
      </c>
      <c r="J2408" s="9">
        <v>0.18709370451679699</v>
      </c>
      <c r="K2408" s="9">
        <v>0.4</v>
      </c>
      <c r="L2408" s="9">
        <v>0.4</v>
      </c>
      <c r="N2408" s="32">
        <f>IF('System Design'!$F$8=1,'Hourly Demand and Generation'!G2408*'System Design'!$F$21,IF('System Design'!$F$8=2,'Hourly Demand and Generation'!H2408*'System Design'!$F$21,IF('System Design'!$F$8=3,'Hourly Demand and Generation'!I2408*'System Design'!$F$21)))</f>
        <v>0</v>
      </c>
      <c r="O2408" s="32">
        <f>IF('System Design'!$F$8=1,'Hourly Demand and Generation'!J2408*'System Design'!$F$22,IF('System Design'!$F$8=2,'Hourly Demand and Generation'!K2408*'System Design'!$F$22,IF('System Design'!$F$8=3,'Hourly Demand and Generation'!L2408*'System Design'!$F$22)))</f>
        <v>1000</v>
      </c>
      <c r="Q2408" s="32">
        <f t="shared" si="530"/>
        <v>0</v>
      </c>
      <c r="R2408" s="32">
        <f t="shared" si="533"/>
        <v>5400</v>
      </c>
      <c r="S2408" s="32">
        <f t="shared" si="534"/>
        <v>0</v>
      </c>
      <c r="T2408" s="32">
        <f t="shared" si="535"/>
        <v>21600</v>
      </c>
      <c r="U2408" s="32">
        <f t="shared" si="536"/>
        <v>0</v>
      </c>
      <c r="V2408" s="32">
        <f t="shared" si="531"/>
        <v>784</v>
      </c>
      <c r="W2408" s="32">
        <f t="shared" si="537"/>
        <v>784</v>
      </c>
      <c r="X2408" s="32">
        <f t="shared" si="538"/>
        <v>784</v>
      </c>
    </row>
    <row r="2409" spans="1:24" x14ac:dyDescent="0.25">
      <c r="A2409" s="2"/>
      <c r="B2409" s="2" t="s">
        <v>5</v>
      </c>
      <c r="C2409" s="2">
        <f t="shared" si="541"/>
        <v>101</v>
      </c>
      <c r="D2409" s="2">
        <f t="shared" si="542"/>
        <v>5</v>
      </c>
      <c r="E2409" s="2">
        <f t="shared" si="532"/>
        <v>2405</v>
      </c>
      <c r="F2409" s="11">
        <v>234</v>
      </c>
      <c r="G2409" s="9">
        <v>0</v>
      </c>
      <c r="H2409" s="9">
        <v>3.2000000000000001E-2</v>
      </c>
      <c r="I2409" s="9">
        <v>6.4000000000000001E-2</v>
      </c>
      <c r="J2409" s="9">
        <v>0.14967496361343799</v>
      </c>
      <c r="K2409" s="9">
        <v>0.32</v>
      </c>
      <c r="L2409" s="9">
        <v>0.32</v>
      </c>
      <c r="N2409" s="32">
        <f>IF('System Design'!$F$8=1,'Hourly Demand and Generation'!G2409*'System Design'!$F$21,IF('System Design'!$F$8=2,'Hourly Demand and Generation'!H2409*'System Design'!$F$21,IF('System Design'!$F$8=3,'Hourly Demand and Generation'!I2409*'System Design'!$F$21)))</f>
        <v>32</v>
      </c>
      <c r="O2409" s="32">
        <f>IF('System Design'!$F$8=1,'Hourly Demand and Generation'!J2409*'System Design'!$F$22,IF('System Design'!$F$8=2,'Hourly Demand and Generation'!K2409*'System Design'!$F$22,IF('System Design'!$F$8=3,'Hourly Demand and Generation'!L2409*'System Design'!$F$22)))</f>
        <v>800</v>
      </c>
      <c r="Q2409" s="32">
        <f t="shared" si="530"/>
        <v>0</v>
      </c>
      <c r="R2409" s="32">
        <f t="shared" si="533"/>
        <v>5400</v>
      </c>
      <c r="S2409" s="32">
        <f t="shared" si="534"/>
        <v>0</v>
      </c>
      <c r="T2409" s="32">
        <f t="shared" si="535"/>
        <v>21600</v>
      </c>
      <c r="U2409" s="32">
        <f t="shared" si="536"/>
        <v>0</v>
      </c>
      <c r="V2409" s="32">
        <f t="shared" si="531"/>
        <v>598</v>
      </c>
      <c r="W2409" s="32">
        <f t="shared" si="537"/>
        <v>598</v>
      </c>
      <c r="X2409" s="32">
        <f t="shared" si="538"/>
        <v>598</v>
      </c>
    </row>
    <row r="2410" spans="1:24" x14ac:dyDescent="0.25">
      <c r="A2410" s="2"/>
      <c r="B2410" s="2" t="s">
        <v>5</v>
      </c>
      <c r="C2410" s="2">
        <f t="shared" si="541"/>
        <v>101</v>
      </c>
      <c r="D2410" s="2">
        <f t="shared" si="542"/>
        <v>6</v>
      </c>
      <c r="E2410" s="2">
        <f t="shared" si="532"/>
        <v>2406</v>
      </c>
      <c r="F2410" s="11">
        <v>252</v>
      </c>
      <c r="G2410" s="9">
        <v>6.4000000000000001E-2</v>
      </c>
      <c r="H2410" s="9">
        <v>0.1</v>
      </c>
      <c r="I2410" s="9">
        <v>0.13600000000000001</v>
      </c>
      <c r="J2410" s="9">
        <v>0.14967496361343799</v>
      </c>
      <c r="K2410" s="9">
        <v>0.32</v>
      </c>
      <c r="L2410" s="9">
        <v>0.32</v>
      </c>
      <c r="N2410" s="32">
        <f>IF('System Design'!$F$8=1,'Hourly Demand and Generation'!G2410*'System Design'!$F$21,IF('System Design'!$F$8=2,'Hourly Demand and Generation'!H2410*'System Design'!$F$21,IF('System Design'!$F$8=3,'Hourly Demand and Generation'!I2410*'System Design'!$F$21)))</f>
        <v>68</v>
      </c>
      <c r="O2410" s="32">
        <f>IF('System Design'!$F$8=1,'Hourly Demand and Generation'!J2410*'System Design'!$F$22,IF('System Design'!$F$8=2,'Hourly Demand and Generation'!K2410*'System Design'!$F$22,IF('System Design'!$F$8=3,'Hourly Demand and Generation'!L2410*'System Design'!$F$22)))</f>
        <v>800</v>
      </c>
      <c r="Q2410" s="32">
        <f t="shared" si="530"/>
        <v>0</v>
      </c>
      <c r="R2410" s="32">
        <f t="shared" si="533"/>
        <v>5400</v>
      </c>
      <c r="S2410" s="32">
        <f t="shared" si="534"/>
        <v>0</v>
      </c>
      <c r="T2410" s="32">
        <f t="shared" si="535"/>
        <v>21600</v>
      </c>
      <c r="U2410" s="32">
        <f t="shared" si="536"/>
        <v>0</v>
      </c>
      <c r="V2410" s="32">
        <f t="shared" si="531"/>
        <v>616</v>
      </c>
      <c r="W2410" s="32">
        <f t="shared" si="537"/>
        <v>616</v>
      </c>
      <c r="X2410" s="32">
        <f t="shared" si="538"/>
        <v>616</v>
      </c>
    </row>
    <row r="2411" spans="1:24" x14ac:dyDescent="0.25">
      <c r="A2411" s="2"/>
      <c r="B2411" s="2" t="s">
        <v>5</v>
      </c>
      <c r="C2411" s="2">
        <f t="shared" si="541"/>
        <v>101</v>
      </c>
      <c r="D2411" s="2">
        <f t="shared" si="542"/>
        <v>7</v>
      </c>
      <c r="E2411" s="2">
        <f t="shared" si="532"/>
        <v>2407</v>
      </c>
      <c r="F2411" s="11">
        <v>270</v>
      </c>
      <c r="G2411" s="9">
        <v>0.13600000000000001</v>
      </c>
      <c r="H2411" s="9">
        <v>0.16800000000000001</v>
      </c>
      <c r="I2411" s="9">
        <v>0.2</v>
      </c>
      <c r="J2411" s="9">
        <v>0.16838433406511799</v>
      </c>
      <c r="K2411" s="9">
        <v>0.36</v>
      </c>
      <c r="L2411" s="9">
        <v>0.36</v>
      </c>
      <c r="N2411" s="32">
        <f>IF('System Design'!$F$8=1,'Hourly Demand and Generation'!G2411*'System Design'!$F$21,IF('System Design'!$F$8=2,'Hourly Demand and Generation'!H2411*'System Design'!$F$21,IF('System Design'!$F$8=3,'Hourly Demand and Generation'!I2411*'System Design'!$F$21)))</f>
        <v>100</v>
      </c>
      <c r="O2411" s="32">
        <f>IF('System Design'!$F$8=1,'Hourly Demand and Generation'!J2411*'System Design'!$F$22,IF('System Design'!$F$8=2,'Hourly Demand and Generation'!K2411*'System Design'!$F$22,IF('System Design'!$F$8=3,'Hourly Demand and Generation'!L2411*'System Design'!$F$22)))</f>
        <v>900</v>
      </c>
      <c r="Q2411" s="32">
        <f t="shared" si="530"/>
        <v>0</v>
      </c>
      <c r="R2411" s="32">
        <f t="shared" si="533"/>
        <v>5400</v>
      </c>
      <c r="S2411" s="32">
        <f t="shared" si="534"/>
        <v>0</v>
      </c>
      <c r="T2411" s="32">
        <f t="shared" si="535"/>
        <v>21600</v>
      </c>
      <c r="U2411" s="32">
        <f t="shared" si="536"/>
        <v>0</v>
      </c>
      <c r="V2411" s="32">
        <f t="shared" si="531"/>
        <v>730</v>
      </c>
      <c r="W2411" s="32">
        <f t="shared" si="537"/>
        <v>730</v>
      </c>
      <c r="X2411" s="32">
        <f t="shared" si="538"/>
        <v>730</v>
      </c>
    </row>
    <row r="2412" spans="1:24" x14ac:dyDescent="0.25">
      <c r="A2412" s="2"/>
      <c r="B2412" s="2" t="s">
        <v>5</v>
      </c>
      <c r="C2412" s="2">
        <f t="shared" si="541"/>
        <v>101</v>
      </c>
      <c r="D2412" s="2">
        <f t="shared" si="542"/>
        <v>8</v>
      </c>
      <c r="E2412" s="2">
        <f t="shared" si="532"/>
        <v>2408</v>
      </c>
      <c r="F2412" s="11">
        <v>288</v>
      </c>
      <c r="G2412" s="9">
        <v>0.26400000000000001</v>
      </c>
      <c r="H2412" s="9">
        <v>0.3</v>
      </c>
      <c r="I2412" s="9">
        <v>0.33600000000000002</v>
      </c>
      <c r="J2412" s="9">
        <v>0.16838433406511799</v>
      </c>
      <c r="K2412" s="9">
        <v>0.36</v>
      </c>
      <c r="L2412" s="9">
        <v>0.36</v>
      </c>
      <c r="N2412" s="32">
        <f>IF('System Design'!$F$8=1,'Hourly Demand and Generation'!G2412*'System Design'!$F$21,IF('System Design'!$F$8=2,'Hourly Demand and Generation'!H2412*'System Design'!$F$21,IF('System Design'!$F$8=3,'Hourly Demand and Generation'!I2412*'System Design'!$F$21)))</f>
        <v>168</v>
      </c>
      <c r="O2412" s="32">
        <f>IF('System Design'!$F$8=1,'Hourly Demand and Generation'!J2412*'System Design'!$F$22,IF('System Design'!$F$8=2,'Hourly Demand and Generation'!K2412*'System Design'!$F$22,IF('System Design'!$F$8=3,'Hourly Demand and Generation'!L2412*'System Design'!$F$22)))</f>
        <v>900</v>
      </c>
      <c r="Q2412" s="32">
        <f t="shared" si="530"/>
        <v>0</v>
      </c>
      <c r="R2412" s="32">
        <f t="shared" si="533"/>
        <v>5400</v>
      </c>
      <c r="S2412" s="32">
        <f t="shared" si="534"/>
        <v>0</v>
      </c>
      <c r="T2412" s="32">
        <f t="shared" si="535"/>
        <v>21600</v>
      </c>
      <c r="U2412" s="32">
        <f t="shared" si="536"/>
        <v>0</v>
      </c>
      <c r="V2412" s="32">
        <f t="shared" si="531"/>
        <v>780</v>
      </c>
      <c r="W2412" s="32">
        <f t="shared" si="537"/>
        <v>780</v>
      </c>
      <c r="X2412" s="32">
        <f t="shared" si="538"/>
        <v>780</v>
      </c>
    </row>
    <row r="2413" spans="1:24" x14ac:dyDescent="0.25">
      <c r="A2413" s="2"/>
      <c r="B2413" s="2" t="s">
        <v>5</v>
      </c>
      <c r="C2413" s="2">
        <f t="shared" si="541"/>
        <v>101</v>
      </c>
      <c r="D2413" s="2">
        <f t="shared" si="542"/>
        <v>9</v>
      </c>
      <c r="E2413" s="2">
        <f t="shared" si="532"/>
        <v>2409</v>
      </c>
      <c r="F2413" s="11">
        <v>288</v>
      </c>
      <c r="G2413" s="9">
        <v>0.4</v>
      </c>
      <c r="H2413" s="9">
        <v>0.432</v>
      </c>
      <c r="I2413" s="9">
        <v>0.46400000000000002</v>
      </c>
      <c r="J2413" s="9">
        <v>0.14967496361343799</v>
      </c>
      <c r="K2413" s="9">
        <v>0.32</v>
      </c>
      <c r="L2413" s="9">
        <v>0.32</v>
      </c>
      <c r="N2413" s="32">
        <f>IF('System Design'!$F$8=1,'Hourly Demand and Generation'!G2413*'System Design'!$F$21,IF('System Design'!$F$8=2,'Hourly Demand and Generation'!H2413*'System Design'!$F$21,IF('System Design'!$F$8=3,'Hourly Demand and Generation'!I2413*'System Design'!$F$21)))</f>
        <v>232</v>
      </c>
      <c r="O2413" s="32">
        <f>IF('System Design'!$F$8=1,'Hourly Demand and Generation'!J2413*'System Design'!$F$22,IF('System Design'!$F$8=2,'Hourly Demand and Generation'!K2413*'System Design'!$F$22,IF('System Design'!$F$8=3,'Hourly Demand and Generation'!L2413*'System Design'!$F$22)))</f>
        <v>800</v>
      </c>
      <c r="Q2413" s="32">
        <f t="shared" si="530"/>
        <v>0</v>
      </c>
      <c r="R2413" s="32">
        <f t="shared" si="533"/>
        <v>5400</v>
      </c>
      <c r="S2413" s="32">
        <f t="shared" si="534"/>
        <v>0</v>
      </c>
      <c r="T2413" s="32">
        <f t="shared" si="535"/>
        <v>21600</v>
      </c>
      <c r="U2413" s="32">
        <f t="shared" si="536"/>
        <v>0</v>
      </c>
      <c r="V2413" s="32">
        <f t="shared" si="531"/>
        <v>744</v>
      </c>
      <c r="W2413" s="32">
        <f t="shared" si="537"/>
        <v>744</v>
      </c>
      <c r="X2413" s="32">
        <f t="shared" si="538"/>
        <v>744</v>
      </c>
    </row>
    <row r="2414" spans="1:24" x14ac:dyDescent="0.25">
      <c r="A2414" s="2"/>
      <c r="B2414" s="2" t="s">
        <v>5</v>
      </c>
      <c r="C2414" s="2">
        <f t="shared" si="541"/>
        <v>101</v>
      </c>
      <c r="D2414" s="2">
        <f t="shared" si="542"/>
        <v>10</v>
      </c>
      <c r="E2414" s="2">
        <f t="shared" si="532"/>
        <v>2410</v>
      </c>
      <c r="F2414" s="11">
        <v>280.8</v>
      </c>
      <c r="G2414" s="9">
        <v>0.53600000000000003</v>
      </c>
      <c r="H2414" s="9">
        <v>0.56799999999999995</v>
      </c>
      <c r="I2414" s="9">
        <v>0.6</v>
      </c>
      <c r="J2414" s="9">
        <v>0.16838433406511799</v>
      </c>
      <c r="K2414" s="9">
        <v>0.36</v>
      </c>
      <c r="L2414" s="9">
        <v>0.36</v>
      </c>
      <c r="N2414" s="32">
        <f>IF('System Design'!$F$8=1,'Hourly Demand and Generation'!G2414*'System Design'!$F$21,IF('System Design'!$F$8=2,'Hourly Demand and Generation'!H2414*'System Design'!$F$21,IF('System Design'!$F$8=3,'Hourly Demand and Generation'!I2414*'System Design'!$F$21)))</f>
        <v>300</v>
      </c>
      <c r="O2414" s="32">
        <f>IF('System Design'!$F$8=1,'Hourly Demand and Generation'!J2414*'System Design'!$F$22,IF('System Design'!$F$8=2,'Hourly Demand and Generation'!K2414*'System Design'!$F$22,IF('System Design'!$F$8=3,'Hourly Demand and Generation'!L2414*'System Design'!$F$22)))</f>
        <v>900</v>
      </c>
      <c r="Q2414" s="32">
        <f t="shared" si="530"/>
        <v>0</v>
      </c>
      <c r="R2414" s="32">
        <f t="shared" si="533"/>
        <v>5400</v>
      </c>
      <c r="S2414" s="32">
        <f t="shared" si="534"/>
        <v>0</v>
      </c>
      <c r="T2414" s="32">
        <f t="shared" si="535"/>
        <v>21600</v>
      </c>
      <c r="U2414" s="32">
        <f t="shared" si="536"/>
        <v>0</v>
      </c>
      <c r="V2414" s="32">
        <f t="shared" si="531"/>
        <v>919.2</v>
      </c>
      <c r="W2414" s="32">
        <f t="shared" si="537"/>
        <v>919.2</v>
      </c>
      <c r="X2414" s="32">
        <f t="shared" si="538"/>
        <v>919.2</v>
      </c>
    </row>
    <row r="2415" spans="1:24" x14ac:dyDescent="0.25">
      <c r="A2415" s="2"/>
      <c r="B2415" s="2" t="s">
        <v>5</v>
      </c>
      <c r="C2415" s="2">
        <f t="shared" si="541"/>
        <v>101</v>
      </c>
      <c r="D2415" s="2">
        <f t="shared" si="542"/>
        <v>11</v>
      </c>
      <c r="E2415" s="2">
        <f t="shared" si="532"/>
        <v>2411</v>
      </c>
      <c r="F2415" s="11">
        <v>277.2</v>
      </c>
      <c r="G2415" s="9">
        <v>0.66400000000000003</v>
      </c>
      <c r="H2415" s="9">
        <v>0.7</v>
      </c>
      <c r="I2415" s="9">
        <v>0.73599999999999999</v>
      </c>
      <c r="J2415" s="9">
        <v>0.14967496361343799</v>
      </c>
      <c r="K2415" s="9">
        <v>0.32</v>
      </c>
      <c r="L2415" s="9">
        <v>0.32</v>
      </c>
      <c r="N2415" s="32">
        <f>IF('System Design'!$F$8=1,'Hourly Demand and Generation'!G2415*'System Design'!$F$21,IF('System Design'!$F$8=2,'Hourly Demand and Generation'!H2415*'System Design'!$F$21,IF('System Design'!$F$8=3,'Hourly Demand and Generation'!I2415*'System Design'!$F$21)))</f>
        <v>368</v>
      </c>
      <c r="O2415" s="32">
        <f>IF('System Design'!$F$8=1,'Hourly Demand and Generation'!J2415*'System Design'!$F$22,IF('System Design'!$F$8=2,'Hourly Demand and Generation'!K2415*'System Design'!$F$22,IF('System Design'!$F$8=3,'Hourly Demand and Generation'!L2415*'System Design'!$F$22)))</f>
        <v>800</v>
      </c>
      <c r="Q2415" s="32">
        <f t="shared" si="530"/>
        <v>0</v>
      </c>
      <c r="R2415" s="32">
        <f t="shared" si="533"/>
        <v>5400</v>
      </c>
      <c r="S2415" s="32">
        <f t="shared" si="534"/>
        <v>0</v>
      </c>
      <c r="T2415" s="32">
        <f t="shared" si="535"/>
        <v>21600</v>
      </c>
      <c r="U2415" s="32">
        <f t="shared" si="536"/>
        <v>0</v>
      </c>
      <c r="V2415" s="32">
        <f t="shared" si="531"/>
        <v>890.8</v>
      </c>
      <c r="W2415" s="32">
        <f t="shared" si="537"/>
        <v>890.8</v>
      </c>
      <c r="X2415" s="32">
        <f t="shared" si="538"/>
        <v>890.8</v>
      </c>
    </row>
    <row r="2416" spans="1:24" x14ac:dyDescent="0.25">
      <c r="A2416" s="2"/>
      <c r="B2416" s="2" t="s">
        <v>5</v>
      </c>
      <c r="C2416" s="2">
        <f t="shared" si="541"/>
        <v>101</v>
      </c>
      <c r="D2416" s="2">
        <f t="shared" si="542"/>
        <v>12</v>
      </c>
      <c r="E2416" s="2">
        <f t="shared" si="532"/>
        <v>2412</v>
      </c>
      <c r="F2416" s="11">
        <v>277.2</v>
      </c>
      <c r="G2416" s="9">
        <v>0.8</v>
      </c>
      <c r="H2416" s="9">
        <v>0.8</v>
      </c>
      <c r="I2416" s="9">
        <v>0.8</v>
      </c>
      <c r="J2416" s="9">
        <v>0.140320278387598</v>
      </c>
      <c r="K2416" s="9">
        <v>0.3</v>
      </c>
      <c r="L2416" s="9">
        <v>0.3</v>
      </c>
      <c r="N2416" s="32">
        <f>IF('System Design'!$F$8=1,'Hourly Demand and Generation'!G2416*'System Design'!$F$21,IF('System Design'!$F$8=2,'Hourly Demand and Generation'!H2416*'System Design'!$F$21,IF('System Design'!$F$8=3,'Hourly Demand and Generation'!I2416*'System Design'!$F$21)))</f>
        <v>400</v>
      </c>
      <c r="O2416" s="32">
        <f>IF('System Design'!$F$8=1,'Hourly Demand and Generation'!J2416*'System Design'!$F$22,IF('System Design'!$F$8=2,'Hourly Demand and Generation'!K2416*'System Design'!$F$22,IF('System Design'!$F$8=3,'Hourly Demand and Generation'!L2416*'System Design'!$F$22)))</f>
        <v>750</v>
      </c>
      <c r="Q2416" s="32">
        <f t="shared" si="530"/>
        <v>0</v>
      </c>
      <c r="R2416" s="32">
        <f t="shared" si="533"/>
        <v>5400</v>
      </c>
      <c r="S2416" s="32">
        <f t="shared" si="534"/>
        <v>0</v>
      </c>
      <c r="T2416" s="32">
        <f t="shared" si="535"/>
        <v>21600</v>
      </c>
      <c r="U2416" s="32">
        <f t="shared" si="536"/>
        <v>0</v>
      </c>
      <c r="V2416" s="32">
        <f t="shared" si="531"/>
        <v>872.8</v>
      </c>
      <c r="W2416" s="32">
        <f t="shared" si="537"/>
        <v>872.8</v>
      </c>
      <c r="X2416" s="32">
        <f t="shared" si="538"/>
        <v>872.8</v>
      </c>
    </row>
    <row r="2417" spans="1:24" x14ac:dyDescent="0.25">
      <c r="A2417" s="2"/>
      <c r="B2417" s="2" t="s">
        <v>5</v>
      </c>
      <c r="C2417" s="2">
        <f t="shared" si="541"/>
        <v>101</v>
      </c>
      <c r="D2417" s="2">
        <f t="shared" si="542"/>
        <v>13</v>
      </c>
      <c r="E2417" s="2">
        <f t="shared" si="532"/>
        <v>2413</v>
      </c>
      <c r="F2417" s="11">
        <v>288</v>
      </c>
      <c r="G2417" s="9">
        <v>0.66400000000000003</v>
      </c>
      <c r="H2417" s="9">
        <v>0.7</v>
      </c>
      <c r="I2417" s="9">
        <v>0.73599999999999999</v>
      </c>
      <c r="J2417" s="9">
        <v>0.14967496361343799</v>
      </c>
      <c r="K2417" s="9">
        <v>0.32</v>
      </c>
      <c r="L2417" s="9">
        <v>0.32</v>
      </c>
      <c r="N2417" s="32">
        <f>IF('System Design'!$F$8=1,'Hourly Demand and Generation'!G2417*'System Design'!$F$21,IF('System Design'!$F$8=2,'Hourly Demand and Generation'!H2417*'System Design'!$F$21,IF('System Design'!$F$8=3,'Hourly Demand and Generation'!I2417*'System Design'!$F$21)))</f>
        <v>368</v>
      </c>
      <c r="O2417" s="32">
        <f>IF('System Design'!$F$8=1,'Hourly Demand and Generation'!J2417*'System Design'!$F$22,IF('System Design'!$F$8=2,'Hourly Demand and Generation'!K2417*'System Design'!$F$22,IF('System Design'!$F$8=3,'Hourly Demand and Generation'!L2417*'System Design'!$F$22)))</f>
        <v>800</v>
      </c>
      <c r="Q2417" s="32">
        <f t="shared" si="530"/>
        <v>0</v>
      </c>
      <c r="R2417" s="32">
        <f t="shared" si="533"/>
        <v>5400</v>
      </c>
      <c r="S2417" s="32">
        <f t="shared" si="534"/>
        <v>0</v>
      </c>
      <c r="T2417" s="32">
        <f t="shared" si="535"/>
        <v>21600</v>
      </c>
      <c r="U2417" s="32">
        <f t="shared" si="536"/>
        <v>0</v>
      </c>
      <c r="V2417" s="32">
        <f t="shared" si="531"/>
        <v>880</v>
      </c>
      <c r="W2417" s="32">
        <f t="shared" si="537"/>
        <v>880</v>
      </c>
      <c r="X2417" s="32">
        <f t="shared" si="538"/>
        <v>880</v>
      </c>
    </row>
    <row r="2418" spans="1:24" x14ac:dyDescent="0.25">
      <c r="A2418" s="2"/>
      <c r="B2418" s="2" t="s">
        <v>5</v>
      </c>
      <c r="C2418" s="2">
        <f t="shared" si="541"/>
        <v>101</v>
      </c>
      <c r="D2418" s="2">
        <f t="shared" si="542"/>
        <v>14</v>
      </c>
      <c r="E2418" s="2">
        <f t="shared" si="532"/>
        <v>2414</v>
      </c>
      <c r="F2418" s="11">
        <v>288</v>
      </c>
      <c r="G2418" s="9">
        <v>0.53600000000000003</v>
      </c>
      <c r="H2418" s="9">
        <v>0.56799999999999995</v>
      </c>
      <c r="I2418" s="9">
        <v>0.6</v>
      </c>
      <c r="J2418" s="9">
        <v>0.159029648839278</v>
      </c>
      <c r="K2418" s="9">
        <v>0.34</v>
      </c>
      <c r="L2418" s="9">
        <v>0.34</v>
      </c>
      <c r="N2418" s="32">
        <f>IF('System Design'!$F$8=1,'Hourly Demand and Generation'!G2418*'System Design'!$F$21,IF('System Design'!$F$8=2,'Hourly Demand and Generation'!H2418*'System Design'!$F$21,IF('System Design'!$F$8=3,'Hourly Demand and Generation'!I2418*'System Design'!$F$21)))</f>
        <v>300</v>
      </c>
      <c r="O2418" s="32">
        <f>IF('System Design'!$F$8=1,'Hourly Demand and Generation'!J2418*'System Design'!$F$22,IF('System Design'!$F$8=2,'Hourly Demand and Generation'!K2418*'System Design'!$F$22,IF('System Design'!$F$8=3,'Hourly Demand and Generation'!L2418*'System Design'!$F$22)))</f>
        <v>850.00000000000011</v>
      </c>
      <c r="Q2418" s="32">
        <f t="shared" si="530"/>
        <v>0</v>
      </c>
      <c r="R2418" s="32">
        <f t="shared" si="533"/>
        <v>5400</v>
      </c>
      <c r="S2418" s="32">
        <f t="shared" si="534"/>
        <v>0</v>
      </c>
      <c r="T2418" s="32">
        <f t="shared" si="535"/>
        <v>21600</v>
      </c>
      <c r="U2418" s="32">
        <f t="shared" si="536"/>
        <v>0</v>
      </c>
      <c r="V2418" s="32">
        <f t="shared" si="531"/>
        <v>862</v>
      </c>
      <c r="W2418" s="32">
        <f t="shared" si="537"/>
        <v>862</v>
      </c>
      <c r="X2418" s="32">
        <f t="shared" si="538"/>
        <v>862</v>
      </c>
    </row>
    <row r="2419" spans="1:24" x14ac:dyDescent="0.25">
      <c r="A2419" s="2"/>
      <c r="B2419" s="2" t="s">
        <v>5</v>
      </c>
      <c r="C2419" s="2">
        <f t="shared" si="541"/>
        <v>101</v>
      </c>
      <c r="D2419" s="2">
        <f t="shared" si="542"/>
        <v>15</v>
      </c>
      <c r="E2419" s="2">
        <f t="shared" si="532"/>
        <v>2415</v>
      </c>
      <c r="F2419" s="11">
        <v>306</v>
      </c>
      <c r="G2419" s="9">
        <v>0.4</v>
      </c>
      <c r="H2419" s="9">
        <v>0.432</v>
      </c>
      <c r="I2419" s="9">
        <v>0.46400000000000002</v>
      </c>
      <c r="J2419" s="9">
        <v>0.16838433406511799</v>
      </c>
      <c r="K2419" s="9">
        <v>0.36</v>
      </c>
      <c r="L2419" s="9">
        <v>0.36</v>
      </c>
      <c r="N2419" s="32">
        <f>IF('System Design'!$F$8=1,'Hourly Demand and Generation'!G2419*'System Design'!$F$21,IF('System Design'!$F$8=2,'Hourly Demand and Generation'!H2419*'System Design'!$F$21,IF('System Design'!$F$8=3,'Hourly Demand and Generation'!I2419*'System Design'!$F$21)))</f>
        <v>232</v>
      </c>
      <c r="O2419" s="32">
        <f>IF('System Design'!$F$8=1,'Hourly Demand and Generation'!J2419*'System Design'!$F$22,IF('System Design'!$F$8=2,'Hourly Demand and Generation'!K2419*'System Design'!$F$22,IF('System Design'!$F$8=3,'Hourly Demand and Generation'!L2419*'System Design'!$F$22)))</f>
        <v>900</v>
      </c>
      <c r="Q2419" s="32">
        <f t="shared" si="530"/>
        <v>0</v>
      </c>
      <c r="R2419" s="32">
        <f t="shared" si="533"/>
        <v>5400</v>
      </c>
      <c r="S2419" s="32">
        <f t="shared" si="534"/>
        <v>0</v>
      </c>
      <c r="T2419" s="32">
        <f t="shared" si="535"/>
        <v>21600</v>
      </c>
      <c r="U2419" s="32">
        <f t="shared" si="536"/>
        <v>0</v>
      </c>
      <c r="V2419" s="32">
        <f t="shared" si="531"/>
        <v>826</v>
      </c>
      <c r="W2419" s="32">
        <f t="shared" si="537"/>
        <v>826</v>
      </c>
      <c r="X2419" s="32">
        <f t="shared" si="538"/>
        <v>826</v>
      </c>
    </row>
    <row r="2420" spans="1:24" x14ac:dyDescent="0.25">
      <c r="A2420" s="2"/>
      <c r="B2420" s="2" t="s">
        <v>5</v>
      </c>
      <c r="C2420" s="2">
        <f t="shared" si="541"/>
        <v>101</v>
      </c>
      <c r="D2420" s="2">
        <f t="shared" si="542"/>
        <v>16</v>
      </c>
      <c r="E2420" s="2">
        <f t="shared" si="532"/>
        <v>2416</v>
      </c>
      <c r="F2420" s="11">
        <v>324</v>
      </c>
      <c r="G2420" s="9">
        <v>0.26400000000000001</v>
      </c>
      <c r="H2420" s="9">
        <v>0.3</v>
      </c>
      <c r="I2420" s="9">
        <v>0.33600000000000002</v>
      </c>
      <c r="J2420" s="9">
        <v>0.16838433406511799</v>
      </c>
      <c r="K2420" s="9">
        <v>0.36</v>
      </c>
      <c r="L2420" s="9">
        <v>0.36</v>
      </c>
      <c r="N2420" s="32">
        <f>IF('System Design'!$F$8=1,'Hourly Demand and Generation'!G2420*'System Design'!$F$21,IF('System Design'!$F$8=2,'Hourly Demand and Generation'!H2420*'System Design'!$F$21,IF('System Design'!$F$8=3,'Hourly Demand and Generation'!I2420*'System Design'!$F$21)))</f>
        <v>168</v>
      </c>
      <c r="O2420" s="32">
        <f>IF('System Design'!$F$8=1,'Hourly Demand and Generation'!J2420*'System Design'!$F$22,IF('System Design'!$F$8=2,'Hourly Demand and Generation'!K2420*'System Design'!$F$22,IF('System Design'!$F$8=3,'Hourly Demand and Generation'!L2420*'System Design'!$F$22)))</f>
        <v>900</v>
      </c>
      <c r="Q2420" s="32">
        <f t="shared" si="530"/>
        <v>0</v>
      </c>
      <c r="R2420" s="32">
        <f t="shared" si="533"/>
        <v>5400</v>
      </c>
      <c r="S2420" s="32">
        <f t="shared" si="534"/>
        <v>0</v>
      </c>
      <c r="T2420" s="32">
        <f t="shared" si="535"/>
        <v>21600</v>
      </c>
      <c r="U2420" s="32">
        <f t="shared" si="536"/>
        <v>0</v>
      </c>
      <c r="V2420" s="32">
        <f t="shared" si="531"/>
        <v>744</v>
      </c>
      <c r="W2420" s="32">
        <f t="shared" si="537"/>
        <v>744</v>
      </c>
      <c r="X2420" s="32">
        <f t="shared" si="538"/>
        <v>744</v>
      </c>
    </row>
    <row r="2421" spans="1:24" x14ac:dyDescent="0.25">
      <c r="A2421" s="2"/>
      <c r="B2421" s="2" t="s">
        <v>5</v>
      </c>
      <c r="C2421" s="2">
        <f t="shared" si="541"/>
        <v>101</v>
      </c>
      <c r="D2421" s="2">
        <f t="shared" si="542"/>
        <v>17</v>
      </c>
      <c r="E2421" s="2">
        <f t="shared" si="532"/>
        <v>2417</v>
      </c>
      <c r="F2421" s="11">
        <v>342</v>
      </c>
      <c r="G2421" s="9">
        <v>0.13600000000000001</v>
      </c>
      <c r="H2421" s="9">
        <v>0.16800000000000001</v>
      </c>
      <c r="I2421" s="9">
        <v>0.2</v>
      </c>
      <c r="J2421" s="9">
        <v>0.18709370451679699</v>
      </c>
      <c r="K2421" s="9">
        <v>0.4</v>
      </c>
      <c r="L2421" s="9">
        <v>0.4</v>
      </c>
      <c r="N2421" s="32">
        <f>IF('System Design'!$F$8=1,'Hourly Demand and Generation'!G2421*'System Design'!$F$21,IF('System Design'!$F$8=2,'Hourly Demand and Generation'!H2421*'System Design'!$F$21,IF('System Design'!$F$8=3,'Hourly Demand and Generation'!I2421*'System Design'!$F$21)))</f>
        <v>100</v>
      </c>
      <c r="O2421" s="32">
        <f>IF('System Design'!$F$8=1,'Hourly Demand and Generation'!J2421*'System Design'!$F$22,IF('System Design'!$F$8=2,'Hourly Demand and Generation'!K2421*'System Design'!$F$22,IF('System Design'!$F$8=3,'Hourly Demand and Generation'!L2421*'System Design'!$F$22)))</f>
        <v>1000</v>
      </c>
      <c r="Q2421" s="32">
        <f t="shared" si="530"/>
        <v>0</v>
      </c>
      <c r="R2421" s="32">
        <f t="shared" si="533"/>
        <v>5400</v>
      </c>
      <c r="S2421" s="32">
        <f t="shared" si="534"/>
        <v>0</v>
      </c>
      <c r="T2421" s="32">
        <f t="shared" si="535"/>
        <v>21600</v>
      </c>
      <c r="U2421" s="32">
        <f t="shared" si="536"/>
        <v>0</v>
      </c>
      <c r="V2421" s="32">
        <f t="shared" si="531"/>
        <v>758</v>
      </c>
      <c r="W2421" s="32">
        <f t="shared" si="537"/>
        <v>758</v>
      </c>
      <c r="X2421" s="32">
        <f t="shared" si="538"/>
        <v>758</v>
      </c>
    </row>
    <row r="2422" spans="1:24" x14ac:dyDescent="0.25">
      <c r="A2422" s="2"/>
      <c r="B2422" s="2" t="s">
        <v>5</v>
      </c>
      <c r="C2422" s="2">
        <f t="shared" si="541"/>
        <v>101</v>
      </c>
      <c r="D2422" s="2">
        <f t="shared" si="542"/>
        <v>18</v>
      </c>
      <c r="E2422" s="2">
        <f t="shared" si="532"/>
        <v>2418</v>
      </c>
      <c r="F2422" s="11">
        <v>360</v>
      </c>
      <c r="G2422" s="9">
        <v>6.4000000000000001E-2</v>
      </c>
      <c r="H2422" s="9">
        <v>0.1</v>
      </c>
      <c r="I2422" s="9">
        <v>0.13600000000000001</v>
      </c>
      <c r="J2422" s="9">
        <v>0.17773901929095701</v>
      </c>
      <c r="K2422" s="9">
        <v>0.38</v>
      </c>
      <c r="L2422" s="9">
        <v>0.38</v>
      </c>
      <c r="N2422" s="32">
        <f>IF('System Design'!$F$8=1,'Hourly Demand and Generation'!G2422*'System Design'!$F$21,IF('System Design'!$F$8=2,'Hourly Demand and Generation'!H2422*'System Design'!$F$21,IF('System Design'!$F$8=3,'Hourly Demand and Generation'!I2422*'System Design'!$F$21)))</f>
        <v>68</v>
      </c>
      <c r="O2422" s="32">
        <f>IF('System Design'!$F$8=1,'Hourly Demand and Generation'!J2422*'System Design'!$F$22,IF('System Design'!$F$8=2,'Hourly Demand and Generation'!K2422*'System Design'!$F$22,IF('System Design'!$F$8=3,'Hourly Demand and Generation'!L2422*'System Design'!$F$22)))</f>
        <v>950</v>
      </c>
      <c r="Q2422" s="32">
        <f t="shared" si="530"/>
        <v>0</v>
      </c>
      <c r="R2422" s="32">
        <f t="shared" si="533"/>
        <v>5400</v>
      </c>
      <c r="S2422" s="32">
        <f t="shared" si="534"/>
        <v>0</v>
      </c>
      <c r="T2422" s="32">
        <f t="shared" si="535"/>
        <v>21600</v>
      </c>
      <c r="U2422" s="32">
        <f t="shared" si="536"/>
        <v>0</v>
      </c>
      <c r="V2422" s="32">
        <f t="shared" si="531"/>
        <v>658</v>
      </c>
      <c r="W2422" s="32">
        <f t="shared" si="537"/>
        <v>658</v>
      </c>
      <c r="X2422" s="32">
        <f t="shared" si="538"/>
        <v>658</v>
      </c>
    </row>
    <row r="2423" spans="1:24" x14ac:dyDescent="0.25">
      <c r="A2423" s="2"/>
      <c r="B2423" s="2" t="s">
        <v>5</v>
      </c>
      <c r="C2423" s="2">
        <f t="shared" si="541"/>
        <v>101</v>
      </c>
      <c r="D2423" s="2">
        <f t="shared" si="542"/>
        <v>19</v>
      </c>
      <c r="E2423" s="2">
        <f t="shared" si="532"/>
        <v>2419</v>
      </c>
      <c r="F2423" s="11">
        <v>349.2</v>
      </c>
      <c r="G2423" s="9">
        <v>0</v>
      </c>
      <c r="H2423" s="9">
        <v>3.2000000000000001E-2</v>
      </c>
      <c r="I2423" s="9">
        <v>6.4000000000000001E-2</v>
      </c>
      <c r="J2423" s="9">
        <v>0.16838433406511799</v>
      </c>
      <c r="K2423" s="9">
        <v>0.36</v>
      </c>
      <c r="L2423" s="9">
        <v>0.36</v>
      </c>
      <c r="N2423" s="32">
        <f>IF('System Design'!$F$8=1,'Hourly Demand and Generation'!G2423*'System Design'!$F$21,IF('System Design'!$F$8=2,'Hourly Demand and Generation'!H2423*'System Design'!$F$21,IF('System Design'!$F$8=3,'Hourly Demand and Generation'!I2423*'System Design'!$F$21)))</f>
        <v>32</v>
      </c>
      <c r="O2423" s="32">
        <f>IF('System Design'!$F$8=1,'Hourly Demand and Generation'!J2423*'System Design'!$F$22,IF('System Design'!$F$8=2,'Hourly Demand and Generation'!K2423*'System Design'!$F$22,IF('System Design'!$F$8=3,'Hourly Demand and Generation'!L2423*'System Design'!$F$22)))</f>
        <v>900</v>
      </c>
      <c r="Q2423" s="32">
        <f t="shared" si="530"/>
        <v>0</v>
      </c>
      <c r="R2423" s="32">
        <f t="shared" si="533"/>
        <v>5400</v>
      </c>
      <c r="S2423" s="32">
        <f t="shared" si="534"/>
        <v>0</v>
      </c>
      <c r="T2423" s="32">
        <f t="shared" si="535"/>
        <v>21600</v>
      </c>
      <c r="U2423" s="32">
        <f t="shared" si="536"/>
        <v>0</v>
      </c>
      <c r="V2423" s="32">
        <f t="shared" si="531"/>
        <v>582.79999999999995</v>
      </c>
      <c r="W2423" s="32">
        <f t="shared" si="537"/>
        <v>582.79999999999995</v>
      </c>
      <c r="X2423" s="32">
        <f t="shared" si="538"/>
        <v>582.79999999999995</v>
      </c>
    </row>
    <row r="2424" spans="1:24" x14ac:dyDescent="0.25">
      <c r="A2424" s="2"/>
      <c r="B2424" s="2" t="s">
        <v>5</v>
      </c>
      <c r="C2424" s="2">
        <f t="shared" si="541"/>
        <v>101</v>
      </c>
      <c r="D2424" s="2">
        <f t="shared" si="542"/>
        <v>20</v>
      </c>
      <c r="E2424" s="2">
        <f t="shared" si="532"/>
        <v>2420</v>
      </c>
      <c r="F2424" s="11">
        <v>342</v>
      </c>
      <c r="G2424" s="9">
        <v>0</v>
      </c>
      <c r="H2424" s="9">
        <v>0</v>
      </c>
      <c r="I2424" s="9">
        <v>0</v>
      </c>
      <c r="J2424" s="9">
        <v>0.16838433406511799</v>
      </c>
      <c r="K2424" s="9">
        <v>0.36</v>
      </c>
      <c r="L2424" s="9">
        <v>0.36</v>
      </c>
      <c r="N2424" s="32">
        <f>IF('System Design'!$F$8=1,'Hourly Demand and Generation'!G2424*'System Design'!$F$21,IF('System Design'!$F$8=2,'Hourly Demand and Generation'!H2424*'System Design'!$F$21,IF('System Design'!$F$8=3,'Hourly Demand and Generation'!I2424*'System Design'!$F$21)))</f>
        <v>0</v>
      </c>
      <c r="O2424" s="32">
        <f>IF('System Design'!$F$8=1,'Hourly Demand and Generation'!J2424*'System Design'!$F$22,IF('System Design'!$F$8=2,'Hourly Demand and Generation'!K2424*'System Design'!$F$22,IF('System Design'!$F$8=3,'Hourly Demand and Generation'!L2424*'System Design'!$F$22)))</f>
        <v>900</v>
      </c>
      <c r="Q2424" s="32">
        <f t="shared" si="530"/>
        <v>0</v>
      </c>
      <c r="R2424" s="32">
        <f t="shared" si="533"/>
        <v>5400</v>
      </c>
      <c r="S2424" s="32">
        <f t="shared" si="534"/>
        <v>0</v>
      </c>
      <c r="T2424" s="32">
        <f t="shared" si="535"/>
        <v>21600</v>
      </c>
      <c r="U2424" s="32">
        <f t="shared" si="536"/>
        <v>0</v>
      </c>
      <c r="V2424" s="32">
        <f t="shared" si="531"/>
        <v>558</v>
      </c>
      <c r="W2424" s="32">
        <f t="shared" si="537"/>
        <v>558</v>
      </c>
      <c r="X2424" s="32">
        <f t="shared" si="538"/>
        <v>558</v>
      </c>
    </row>
    <row r="2425" spans="1:24" x14ac:dyDescent="0.25">
      <c r="A2425" s="2"/>
      <c r="B2425" s="2" t="s">
        <v>5</v>
      </c>
      <c r="C2425" s="2">
        <f t="shared" si="541"/>
        <v>101</v>
      </c>
      <c r="D2425" s="2">
        <f t="shared" si="542"/>
        <v>21</v>
      </c>
      <c r="E2425" s="2">
        <f t="shared" si="532"/>
        <v>2421</v>
      </c>
      <c r="F2425" s="11">
        <v>324</v>
      </c>
      <c r="G2425" s="9">
        <v>0</v>
      </c>
      <c r="H2425" s="9">
        <v>0</v>
      </c>
      <c r="I2425" s="9">
        <v>0</v>
      </c>
      <c r="J2425" s="9">
        <v>0.16838433406511799</v>
      </c>
      <c r="K2425" s="9">
        <v>0.36</v>
      </c>
      <c r="L2425" s="9">
        <v>0.36</v>
      </c>
      <c r="N2425" s="32">
        <f>IF('System Design'!$F$8=1,'Hourly Demand and Generation'!G2425*'System Design'!$F$21,IF('System Design'!$F$8=2,'Hourly Demand and Generation'!H2425*'System Design'!$F$21,IF('System Design'!$F$8=3,'Hourly Demand and Generation'!I2425*'System Design'!$F$21)))</f>
        <v>0</v>
      </c>
      <c r="O2425" s="32">
        <f>IF('System Design'!$F$8=1,'Hourly Demand and Generation'!J2425*'System Design'!$F$22,IF('System Design'!$F$8=2,'Hourly Demand and Generation'!K2425*'System Design'!$F$22,IF('System Design'!$F$8=3,'Hourly Demand and Generation'!L2425*'System Design'!$F$22)))</f>
        <v>900</v>
      </c>
      <c r="Q2425" s="32">
        <f t="shared" si="530"/>
        <v>0</v>
      </c>
      <c r="R2425" s="32">
        <f t="shared" si="533"/>
        <v>5400</v>
      </c>
      <c r="S2425" s="32">
        <f t="shared" si="534"/>
        <v>0</v>
      </c>
      <c r="T2425" s="32">
        <f t="shared" si="535"/>
        <v>21600</v>
      </c>
      <c r="U2425" s="32">
        <f t="shared" si="536"/>
        <v>0</v>
      </c>
      <c r="V2425" s="32">
        <f t="shared" si="531"/>
        <v>576</v>
      </c>
      <c r="W2425" s="32">
        <f t="shared" si="537"/>
        <v>576</v>
      </c>
      <c r="X2425" s="32">
        <f t="shared" si="538"/>
        <v>576</v>
      </c>
    </row>
    <row r="2426" spans="1:24" x14ac:dyDescent="0.25">
      <c r="A2426" s="2"/>
      <c r="B2426" s="2" t="s">
        <v>5</v>
      </c>
      <c r="C2426" s="2">
        <f t="shared" si="541"/>
        <v>101</v>
      </c>
      <c r="D2426" s="2">
        <f t="shared" si="542"/>
        <v>22</v>
      </c>
      <c r="E2426" s="2">
        <f t="shared" si="532"/>
        <v>2422</v>
      </c>
      <c r="F2426" s="11">
        <v>306</v>
      </c>
      <c r="G2426" s="9">
        <v>0</v>
      </c>
      <c r="H2426" s="9">
        <v>0</v>
      </c>
      <c r="I2426" s="9">
        <v>0</v>
      </c>
      <c r="J2426" s="9">
        <v>0.17773901929095701</v>
      </c>
      <c r="K2426" s="9">
        <v>0.38</v>
      </c>
      <c r="L2426" s="9">
        <v>0.38</v>
      </c>
      <c r="N2426" s="32">
        <f>IF('System Design'!$F$8=1,'Hourly Demand and Generation'!G2426*'System Design'!$F$21,IF('System Design'!$F$8=2,'Hourly Demand and Generation'!H2426*'System Design'!$F$21,IF('System Design'!$F$8=3,'Hourly Demand and Generation'!I2426*'System Design'!$F$21)))</f>
        <v>0</v>
      </c>
      <c r="O2426" s="32">
        <f>IF('System Design'!$F$8=1,'Hourly Demand and Generation'!J2426*'System Design'!$F$22,IF('System Design'!$F$8=2,'Hourly Demand and Generation'!K2426*'System Design'!$F$22,IF('System Design'!$F$8=3,'Hourly Demand and Generation'!L2426*'System Design'!$F$22)))</f>
        <v>950</v>
      </c>
      <c r="Q2426" s="32">
        <f t="shared" si="530"/>
        <v>0</v>
      </c>
      <c r="R2426" s="32">
        <f t="shared" si="533"/>
        <v>5400</v>
      </c>
      <c r="S2426" s="32">
        <f t="shared" si="534"/>
        <v>0</v>
      </c>
      <c r="T2426" s="32">
        <f t="shared" si="535"/>
        <v>21600</v>
      </c>
      <c r="U2426" s="32">
        <f t="shared" si="536"/>
        <v>0</v>
      </c>
      <c r="V2426" s="32">
        <f t="shared" si="531"/>
        <v>644</v>
      </c>
      <c r="W2426" s="32">
        <f t="shared" si="537"/>
        <v>644</v>
      </c>
      <c r="X2426" s="32">
        <f t="shared" si="538"/>
        <v>644</v>
      </c>
    </row>
    <row r="2427" spans="1:24" x14ac:dyDescent="0.25">
      <c r="A2427" s="2"/>
      <c r="B2427" s="2" t="s">
        <v>5</v>
      </c>
      <c r="C2427" s="2">
        <f t="shared" si="541"/>
        <v>101</v>
      </c>
      <c r="D2427" s="2">
        <f t="shared" si="542"/>
        <v>23</v>
      </c>
      <c r="E2427" s="2">
        <f t="shared" si="532"/>
        <v>2423</v>
      </c>
      <c r="F2427" s="11">
        <v>288</v>
      </c>
      <c r="G2427" s="9">
        <v>0</v>
      </c>
      <c r="H2427" s="9">
        <v>0</v>
      </c>
      <c r="I2427" s="9">
        <v>0</v>
      </c>
      <c r="J2427" s="9">
        <v>0.14967496361343799</v>
      </c>
      <c r="K2427" s="9">
        <v>0.32</v>
      </c>
      <c r="L2427" s="9">
        <v>0.32</v>
      </c>
      <c r="N2427" s="32">
        <f>IF('System Design'!$F$8=1,'Hourly Demand and Generation'!G2427*'System Design'!$F$21,IF('System Design'!$F$8=2,'Hourly Demand and Generation'!H2427*'System Design'!$F$21,IF('System Design'!$F$8=3,'Hourly Demand and Generation'!I2427*'System Design'!$F$21)))</f>
        <v>0</v>
      </c>
      <c r="O2427" s="32">
        <f>IF('System Design'!$F$8=1,'Hourly Demand and Generation'!J2427*'System Design'!$F$22,IF('System Design'!$F$8=2,'Hourly Demand and Generation'!K2427*'System Design'!$F$22,IF('System Design'!$F$8=3,'Hourly Demand and Generation'!L2427*'System Design'!$F$22)))</f>
        <v>800</v>
      </c>
      <c r="Q2427" s="32">
        <f t="shared" si="530"/>
        <v>0</v>
      </c>
      <c r="R2427" s="32">
        <f t="shared" si="533"/>
        <v>5400</v>
      </c>
      <c r="S2427" s="32">
        <f t="shared" si="534"/>
        <v>0</v>
      </c>
      <c r="T2427" s="32">
        <f t="shared" si="535"/>
        <v>21600</v>
      </c>
      <c r="U2427" s="32">
        <f t="shared" si="536"/>
        <v>0</v>
      </c>
      <c r="V2427" s="32">
        <f t="shared" si="531"/>
        <v>512</v>
      </c>
      <c r="W2427" s="32">
        <f t="shared" si="537"/>
        <v>512</v>
      </c>
      <c r="X2427" s="32">
        <f t="shared" si="538"/>
        <v>512</v>
      </c>
    </row>
    <row r="2428" spans="1:24" x14ac:dyDescent="0.25">
      <c r="A2428" s="2"/>
      <c r="B2428" s="2" t="s">
        <v>5</v>
      </c>
      <c r="C2428" s="2">
        <f t="shared" si="541"/>
        <v>101</v>
      </c>
      <c r="D2428" s="2">
        <f t="shared" si="542"/>
        <v>24</v>
      </c>
      <c r="E2428" s="2">
        <f t="shared" si="532"/>
        <v>2424</v>
      </c>
      <c r="F2428" s="11">
        <v>252</v>
      </c>
      <c r="G2428" s="9">
        <v>0</v>
      </c>
      <c r="H2428" s="9">
        <v>0</v>
      </c>
      <c r="I2428" s="9">
        <v>0</v>
      </c>
      <c r="J2428" s="9">
        <v>0.14967496361343799</v>
      </c>
      <c r="K2428" s="9">
        <v>0.32</v>
      </c>
      <c r="L2428" s="9">
        <v>0.32</v>
      </c>
      <c r="N2428" s="32">
        <f>IF('System Design'!$F$8=1,'Hourly Demand and Generation'!G2428*'System Design'!$F$21,IF('System Design'!$F$8=2,'Hourly Demand and Generation'!H2428*'System Design'!$F$21,IF('System Design'!$F$8=3,'Hourly Demand and Generation'!I2428*'System Design'!$F$21)))</f>
        <v>0</v>
      </c>
      <c r="O2428" s="32">
        <f>IF('System Design'!$F$8=1,'Hourly Demand and Generation'!J2428*'System Design'!$F$22,IF('System Design'!$F$8=2,'Hourly Demand and Generation'!K2428*'System Design'!$F$22,IF('System Design'!$F$8=3,'Hourly Demand and Generation'!L2428*'System Design'!$F$22)))</f>
        <v>800</v>
      </c>
      <c r="Q2428" s="32">
        <f t="shared" si="530"/>
        <v>0</v>
      </c>
      <c r="R2428" s="32">
        <f t="shared" si="533"/>
        <v>5400</v>
      </c>
      <c r="S2428" s="32">
        <f t="shared" si="534"/>
        <v>0</v>
      </c>
      <c r="T2428" s="32">
        <f t="shared" si="535"/>
        <v>21600</v>
      </c>
      <c r="U2428" s="32">
        <f t="shared" si="536"/>
        <v>0</v>
      </c>
      <c r="V2428" s="32">
        <f t="shared" si="531"/>
        <v>548</v>
      </c>
      <c r="W2428" s="32">
        <f t="shared" si="537"/>
        <v>548</v>
      </c>
      <c r="X2428" s="32">
        <f t="shared" si="538"/>
        <v>548</v>
      </c>
    </row>
    <row r="2429" spans="1:24" x14ac:dyDescent="0.25">
      <c r="A2429" s="2"/>
      <c r="B2429" s="2" t="s">
        <v>5</v>
      </c>
      <c r="C2429" s="2">
        <f>C2428+1</f>
        <v>102</v>
      </c>
      <c r="D2429" s="2">
        <v>1</v>
      </c>
      <c r="E2429" s="2">
        <f t="shared" si="532"/>
        <v>2425</v>
      </c>
      <c r="F2429" s="11">
        <v>216</v>
      </c>
      <c r="G2429" s="9">
        <v>0</v>
      </c>
      <c r="H2429" s="9">
        <v>0</v>
      </c>
      <c r="I2429" s="9">
        <v>0</v>
      </c>
      <c r="J2429" s="9">
        <v>0.4</v>
      </c>
      <c r="K2429" s="9">
        <v>0.4</v>
      </c>
      <c r="L2429" s="9">
        <v>0.4</v>
      </c>
      <c r="N2429" s="32">
        <f>IF('System Design'!$F$8=1,'Hourly Demand and Generation'!G2429*'System Design'!$F$21,IF('System Design'!$F$8=2,'Hourly Demand and Generation'!H2429*'System Design'!$F$21,IF('System Design'!$F$8=3,'Hourly Demand and Generation'!I2429*'System Design'!$F$21)))</f>
        <v>0</v>
      </c>
      <c r="O2429" s="32">
        <f>IF('System Design'!$F$8=1,'Hourly Demand and Generation'!J2429*'System Design'!$F$22,IF('System Design'!$F$8=2,'Hourly Demand and Generation'!K2429*'System Design'!$F$22,IF('System Design'!$F$8=3,'Hourly Demand and Generation'!L2429*'System Design'!$F$22)))</f>
        <v>1000</v>
      </c>
      <c r="Q2429" s="32">
        <f t="shared" si="530"/>
        <v>0</v>
      </c>
      <c r="R2429" s="32">
        <f t="shared" si="533"/>
        <v>5400</v>
      </c>
      <c r="S2429" s="32">
        <f t="shared" si="534"/>
        <v>0</v>
      </c>
      <c r="T2429" s="32">
        <f t="shared" si="535"/>
        <v>21600</v>
      </c>
      <c r="U2429" s="32">
        <f t="shared" si="536"/>
        <v>0</v>
      </c>
      <c r="V2429" s="32">
        <f t="shared" si="531"/>
        <v>784</v>
      </c>
      <c r="W2429" s="32">
        <f t="shared" si="537"/>
        <v>784</v>
      </c>
      <c r="X2429" s="32">
        <f t="shared" si="538"/>
        <v>784</v>
      </c>
    </row>
    <row r="2430" spans="1:24" x14ac:dyDescent="0.25">
      <c r="A2430" s="2"/>
      <c r="B2430" s="2" t="s">
        <v>5</v>
      </c>
      <c r="C2430" s="2">
        <f>C2429</f>
        <v>102</v>
      </c>
      <c r="D2430" s="2">
        <f>D2429+1</f>
        <v>2</v>
      </c>
      <c r="E2430" s="2">
        <f t="shared" si="532"/>
        <v>2426</v>
      </c>
      <c r="F2430" s="11">
        <v>198</v>
      </c>
      <c r="G2430" s="9">
        <v>0</v>
      </c>
      <c r="H2430" s="9">
        <v>0</v>
      </c>
      <c r="I2430" s="9">
        <v>0</v>
      </c>
      <c r="J2430" s="9">
        <v>0.36</v>
      </c>
      <c r="K2430" s="9">
        <v>0.36</v>
      </c>
      <c r="L2430" s="9">
        <v>0.36</v>
      </c>
      <c r="N2430" s="32">
        <f>IF('System Design'!$F$8=1,'Hourly Demand and Generation'!G2430*'System Design'!$F$21,IF('System Design'!$F$8=2,'Hourly Demand and Generation'!H2430*'System Design'!$F$21,IF('System Design'!$F$8=3,'Hourly Demand and Generation'!I2430*'System Design'!$F$21)))</f>
        <v>0</v>
      </c>
      <c r="O2430" s="32">
        <f>IF('System Design'!$F$8=1,'Hourly Demand and Generation'!J2430*'System Design'!$F$22,IF('System Design'!$F$8=2,'Hourly Demand and Generation'!K2430*'System Design'!$F$22,IF('System Design'!$F$8=3,'Hourly Demand and Generation'!L2430*'System Design'!$F$22)))</f>
        <v>900</v>
      </c>
      <c r="Q2430" s="32">
        <f t="shared" si="530"/>
        <v>0</v>
      </c>
      <c r="R2430" s="32">
        <f t="shared" si="533"/>
        <v>5400</v>
      </c>
      <c r="S2430" s="32">
        <f t="shared" si="534"/>
        <v>0</v>
      </c>
      <c r="T2430" s="32">
        <f t="shared" si="535"/>
        <v>21600</v>
      </c>
      <c r="U2430" s="32">
        <f t="shared" si="536"/>
        <v>0</v>
      </c>
      <c r="V2430" s="32">
        <f t="shared" si="531"/>
        <v>702</v>
      </c>
      <c r="W2430" s="32">
        <f t="shared" si="537"/>
        <v>702</v>
      </c>
      <c r="X2430" s="32">
        <f t="shared" si="538"/>
        <v>702</v>
      </c>
    </row>
    <row r="2431" spans="1:24" x14ac:dyDescent="0.25">
      <c r="A2431" s="2"/>
      <c r="B2431" s="2" t="s">
        <v>5</v>
      </c>
      <c r="C2431" s="2">
        <f t="shared" ref="C2431:C2452" si="543">C2430</f>
        <v>102</v>
      </c>
      <c r="D2431" s="2">
        <f t="shared" ref="D2431:D2452" si="544">D2430+1</f>
        <v>3</v>
      </c>
      <c r="E2431" s="2">
        <f t="shared" si="532"/>
        <v>2427</v>
      </c>
      <c r="F2431" s="11">
        <v>180</v>
      </c>
      <c r="G2431" s="9">
        <v>0</v>
      </c>
      <c r="H2431" s="9">
        <v>0</v>
      </c>
      <c r="I2431" s="9">
        <v>0</v>
      </c>
      <c r="J2431" s="9">
        <v>0.36</v>
      </c>
      <c r="K2431" s="9">
        <v>0.36</v>
      </c>
      <c r="L2431" s="9">
        <v>0.36</v>
      </c>
      <c r="N2431" s="32">
        <f>IF('System Design'!$F$8=1,'Hourly Demand and Generation'!G2431*'System Design'!$F$21,IF('System Design'!$F$8=2,'Hourly Demand and Generation'!H2431*'System Design'!$F$21,IF('System Design'!$F$8=3,'Hourly Demand and Generation'!I2431*'System Design'!$F$21)))</f>
        <v>0</v>
      </c>
      <c r="O2431" s="32">
        <f>IF('System Design'!$F$8=1,'Hourly Demand and Generation'!J2431*'System Design'!$F$22,IF('System Design'!$F$8=2,'Hourly Demand and Generation'!K2431*'System Design'!$F$22,IF('System Design'!$F$8=3,'Hourly Demand and Generation'!L2431*'System Design'!$F$22)))</f>
        <v>900</v>
      </c>
      <c r="Q2431" s="32">
        <f t="shared" si="530"/>
        <v>0</v>
      </c>
      <c r="R2431" s="32">
        <f t="shared" si="533"/>
        <v>5400</v>
      </c>
      <c r="S2431" s="32">
        <f t="shared" si="534"/>
        <v>0</v>
      </c>
      <c r="T2431" s="32">
        <f t="shared" si="535"/>
        <v>21600</v>
      </c>
      <c r="U2431" s="32">
        <f t="shared" si="536"/>
        <v>0</v>
      </c>
      <c r="V2431" s="32">
        <f t="shared" si="531"/>
        <v>720</v>
      </c>
      <c r="W2431" s="32">
        <f t="shared" si="537"/>
        <v>720</v>
      </c>
      <c r="X2431" s="32">
        <f t="shared" si="538"/>
        <v>720</v>
      </c>
    </row>
    <row r="2432" spans="1:24" x14ac:dyDescent="0.25">
      <c r="A2432" s="2"/>
      <c r="B2432" s="2" t="s">
        <v>5</v>
      </c>
      <c r="C2432" s="2">
        <f t="shared" si="543"/>
        <v>102</v>
      </c>
      <c r="D2432" s="2">
        <f t="shared" si="544"/>
        <v>4</v>
      </c>
      <c r="E2432" s="2">
        <f t="shared" si="532"/>
        <v>2428</v>
      </c>
      <c r="F2432" s="11">
        <v>216</v>
      </c>
      <c r="G2432" s="9">
        <v>0</v>
      </c>
      <c r="H2432" s="9">
        <v>0</v>
      </c>
      <c r="I2432" s="9">
        <v>0</v>
      </c>
      <c r="J2432" s="9">
        <v>0.4</v>
      </c>
      <c r="K2432" s="9">
        <v>0.4</v>
      </c>
      <c r="L2432" s="9">
        <v>0.4</v>
      </c>
      <c r="N2432" s="32">
        <f>IF('System Design'!$F$8=1,'Hourly Demand and Generation'!G2432*'System Design'!$F$21,IF('System Design'!$F$8=2,'Hourly Demand and Generation'!H2432*'System Design'!$F$21,IF('System Design'!$F$8=3,'Hourly Demand and Generation'!I2432*'System Design'!$F$21)))</f>
        <v>0</v>
      </c>
      <c r="O2432" s="32">
        <f>IF('System Design'!$F$8=1,'Hourly Demand and Generation'!J2432*'System Design'!$F$22,IF('System Design'!$F$8=2,'Hourly Demand and Generation'!K2432*'System Design'!$F$22,IF('System Design'!$F$8=3,'Hourly Demand and Generation'!L2432*'System Design'!$F$22)))</f>
        <v>1000</v>
      </c>
      <c r="Q2432" s="32">
        <f t="shared" si="530"/>
        <v>0</v>
      </c>
      <c r="R2432" s="32">
        <f t="shared" si="533"/>
        <v>5400</v>
      </c>
      <c r="S2432" s="32">
        <f t="shared" si="534"/>
        <v>0</v>
      </c>
      <c r="T2432" s="32">
        <f t="shared" si="535"/>
        <v>21600</v>
      </c>
      <c r="U2432" s="32">
        <f t="shared" si="536"/>
        <v>0</v>
      </c>
      <c r="V2432" s="32">
        <f t="shared" si="531"/>
        <v>784</v>
      </c>
      <c r="W2432" s="32">
        <f t="shared" si="537"/>
        <v>784</v>
      </c>
      <c r="X2432" s="32">
        <f t="shared" si="538"/>
        <v>784</v>
      </c>
    </row>
    <row r="2433" spans="1:24" x14ac:dyDescent="0.25">
      <c r="A2433" s="2"/>
      <c r="B2433" s="2" t="s">
        <v>5</v>
      </c>
      <c r="C2433" s="2">
        <f t="shared" si="543"/>
        <v>102</v>
      </c>
      <c r="D2433" s="2">
        <f t="shared" si="544"/>
        <v>5</v>
      </c>
      <c r="E2433" s="2">
        <f t="shared" si="532"/>
        <v>2429</v>
      </c>
      <c r="F2433" s="11">
        <v>234</v>
      </c>
      <c r="G2433" s="9">
        <v>0</v>
      </c>
      <c r="H2433" s="9">
        <v>3.2000000000000001E-2</v>
      </c>
      <c r="I2433" s="9">
        <v>6.4000000000000001E-2</v>
      </c>
      <c r="J2433" s="9">
        <v>0.32</v>
      </c>
      <c r="K2433" s="9">
        <v>0.32</v>
      </c>
      <c r="L2433" s="9">
        <v>0.32</v>
      </c>
      <c r="N2433" s="32">
        <f>IF('System Design'!$F$8=1,'Hourly Demand and Generation'!G2433*'System Design'!$F$21,IF('System Design'!$F$8=2,'Hourly Demand and Generation'!H2433*'System Design'!$F$21,IF('System Design'!$F$8=3,'Hourly Demand and Generation'!I2433*'System Design'!$F$21)))</f>
        <v>32</v>
      </c>
      <c r="O2433" s="32">
        <f>IF('System Design'!$F$8=1,'Hourly Demand and Generation'!J2433*'System Design'!$F$22,IF('System Design'!$F$8=2,'Hourly Demand and Generation'!K2433*'System Design'!$F$22,IF('System Design'!$F$8=3,'Hourly Demand and Generation'!L2433*'System Design'!$F$22)))</f>
        <v>800</v>
      </c>
      <c r="Q2433" s="32">
        <f t="shared" si="530"/>
        <v>0</v>
      </c>
      <c r="R2433" s="32">
        <f t="shared" si="533"/>
        <v>5400</v>
      </c>
      <c r="S2433" s="32">
        <f t="shared" si="534"/>
        <v>0</v>
      </c>
      <c r="T2433" s="32">
        <f t="shared" si="535"/>
        <v>21600</v>
      </c>
      <c r="U2433" s="32">
        <f t="shared" si="536"/>
        <v>0</v>
      </c>
      <c r="V2433" s="32">
        <f t="shared" si="531"/>
        <v>598</v>
      </c>
      <c r="W2433" s="32">
        <f t="shared" si="537"/>
        <v>598</v>
      </c>
      <c r="X2433" s="32">
        <f t="shared" si="538"/>
        <v>598</v>
      </c>
    </row>
    <row r="2434" spans="1:24" x14ac:dyDescent="0.25">
      <c r="A2434" s="2"/>
      <c r="B2434" s="2" t="s">
        <v>5</v>
      </c>
      <c r="C2434" s="2">
        <f t="shared" si="543"/>
        <v>102</v>
      </c>
      <c r="D2434" s="2">
        <f t="shared" si="544"/>
        <v>6</v>
      </c>
      <c r="E2434" s="2">
        <f t="shared" si="532"/>
        <v>2430</v>
      </c>
      <c r="F2434" s="11">
        <v>252</v>
      </c>
      <c r="G2434" s="9">
        <v>6.4000000000000001E-2</v>
      </c>
      <c r="H2434" s="9">
        <v>0.1</v>
      </c>
      <c r="I2434" s="9">
        <v>0.13600000000000001</v>
      </c>
      <c r="J2434" s="9">
        <v>0.32</v>
      </c>
      <c r="K2434" s="9">
        <v>0.32</v>
      </c>
      <c r="L2434" s="9">
        <v>0.32</v>
      </c>
      <c r="N2434" s="32">
        <f>IF('System Design'!$F$8=1,'Hourly Demand and Generation'!G2434*'System Design'!$F$21,IF('System Design'!$F$8=2,'Hourly Demand and Generation'!H2434*'System Design'!$F$21,IF('System Design'!$F$8=3,'Hourly Demand and Generation'!I2434*'System Design'!$F$21)))</f>
        <v>68</v>
      </c>
      <c r="O2434" s="32">
        <f>IF('System Design'!$F$8=1,'Hourly Demand and Generation'!J2434*'System Design'!$F$22,IF('System Design'!$F$8=2,'Hourly Demand and Generation'!K2434*'System Design'!$F$22,IF('System Design'!$F$8=3,'Hourly Demand and Generation'!L2434*'System Design'!$F$22)))</f>
        <v>800</v>
      </c>
      <c r="Q2434" s="32">
        <f t="shared" si="530"/>
        <v>0</v>
      </c>
      <c r="R2434" s="32">
        <f t="shared" si="533"/>
        <v>5400</v>
      </c>
      <c r="S2434" s="32">
        <f t="shared" si="534"/>
        <v>0</v>
      </c>
      <c r="T2434" s="32">
        <f t="shared" si="535"/>
        <v>21600</v>
      </c>
      <c r="U2434" s="32">
        <f t="shared" si="536"/>
        <v>0</v>
      </c>
      <c r="V2434" s="32">
        <f t="shared" si="531"/>
        <v>616</v>
      </c>
      <c r="W2434" s="32">
        <f t="shared" si="537"/>
        <v>616</v>
      </c>
      <c r="X2434" s="32">
        <f t="shared" si="538"/>
        <v>616</v>
      </c>
    </row>
    <row r="2435" spans="1:24" x14ac:dyDescent="0.25">
      <c r="A2435" s="2"/>
      <c r="B2435" s="2" t="s">
        <v>5</v>
      </c>
      <c r="C2435" s="2">
        <f t="shared" si="543"/>
        <v>102</v>
      </c>
      <c r="D2435" s="2">
        <f t="shared" si="544"/>
        <v>7</v>
      </c>
      <c r="E2435" s="2">
        <f t="shared" si="532"/>
        <v>2431</v>
      </c>
      <c r="F2435" s="11">
        <v>270</v>
      </c>
      <c r="G2435" s="9">
        <v>0.13600000000000001</v>
      </c>
      <c r="H2435" s="9">
        <v>0.16800000000000001</v>
      </c>
      <c r="I2435" s="9">
        <v>0.2</v>
      </c>
      <c r="J2435" s="9">
        <v>0.36</v>
      </c>
      <c r="K2435" s="9">
        <v>0.36</v>
      </c>
      <c r="L2435" s="9">
        <v>0.36</v>
      </c>
      <c r="N2435" s="32">
        <f>IF('System Design'!$F$8=1,'Hourly Demand and Generation'!G2435*'System Design'!$F$21,IF('System Design'!$F$8=2,'Hourly Demand and Generation'!H2435*'System Design'!$F$21,IF('System Design'!$F$8=3,'Hourly Demand and Generation'!I2435*'System Design'!$F$21)))</f>
        <v>100</v>
      </c>
      <c r="O2435" s="32">
        <f>IF('System Design'!$F$8=1,'Hourly Demand and Generation'!J2435*'System Design'!$F$22,IF('System Design'!$F$8=2,'Hourly Demand and Generation'!K2435*'System Design'!$F$22,IF('System Design'!$F$8=3,'Hourly Demand and Generation'!L2435*'System Design'!$F$22)))</f>
        <v>900</v>
      </c>
      <c r="Q2435" s="32">
        <f t="shared" si="530"/>
        <v>0</v>
      </c>
      <c r="R2435" s="32">
        <f t="shared" si="533"/>
        <v>5400</v>
      </c>
      <c r="S2435" s="32">
        <f t="shared" si="534"/>
        <v>0</v>
      </c>
      <c r="T2435" s="32">
        <f t="shared" si="535"/>
        <v>21600</v>
      </c>
      <c r="U2435" s="32">
        <f t="shared" si="536"/>
        <v>0</v>
      </c>
      <c r="V2435" s="32">
        <f t="shared" si="531"/>
        <v>730</v>
      </c>
      <c r="W2435" s="32">
        <f t="shared" si="537"/>
        <v>730</v>
      </c>
      <c r="X2435" s="32">
        <f t="shared" si="538"/>
        <v>730</v>
      </c>
    </row>
    <row r="2436" spans="1:24" x14ac:dyDescent="0.25">
      <c r="A2436" s="2"/>
      <c r="B2436" s="2" t="s">
        <v>5</v>
      </c>
      <c r="C2436" s="2">
        <f t="shared" si="543"/>
        <v>102</v>
      </c>
      <c r="D2436" s="2">
        <f t="shared" si="544"/>
        <v>8</v>
      </c>
      <c r="E2436" s="2">
        <f t="shared" si="532"/>
        <v>2432</v>
      </c>
      <c r="F2436" s="11">
        <v>288</v>
      </c>
      <c r="G2436" s="9">
        <v>0.26400000000000001</v>
      </c>
      <c r="H2436" s="9">
        <v>0.3</v>
      </c>
      <c r="I2436" s="9">
        <v>0.33600000000000002</v>
      </c>
      <c r="J2436" s="9">
        <v>0.36</v>
      </c>
      <c r="K2436" s="9">
        <v>0.36</v>
      </c>
      <c r="L2436" s="9">
        <v>0.36</v>
      </c>
      <c r="N2436" s="32">
        <f>IF('System Design'!$F$8=1,'Hourly Demand and Generation'!G2436*'System Design'!$F$21,IF('System Design'!$F$8=2,'Hourly Demand and Generation'!H2436*'System Design'!$F$21,IF('System Design'!$F$8=3,'Hourly Demand and Generation'!I2436*'System Design'!$F$21)))</f>
        <v>168</v>
      </c>
      <c r="O2436" s="32">
        <f>IF('System Design'!$F$8=1,'Hourly Demand and Generation'!J2436*'System Design'!$F$22,IF('System Design'!$F$8=2,'Hourly Demand and Generation'!K2436*'System Design'!$F$22,IF('System Design'!$F$8=3,'Hourly Demand and Generation'!L2436*'System Design'!$F$22)))</f>
        <v>900</v>
      </c>
      <c r="Q2436" s="32">
        <f t="shared" si="530"/>
        <v>0</v>
      </c>
      <c r="R2436" s="32">
        <f t="shared" si="533"/>
        <v>5400</v>
      </c>
      <c r="S2436" s="32">
        <f t="shared" si="534"/>
        <v>0</v>
      </c>
      <c r="T2436" s="32">
        <f t="shared" si="535"/>
        <v>21600</v>
      </c>
      <c r="U2436" s="32">
        <f t="shared" si="536"/>
        <v>0</v>
      </c>
      <c r="V2436" s="32">
        <f t="shared" si="531"/>
        <v>780</v>
      </c>
      <c r="W2436" s="32">
        <f t="shared" si="537"/>
        <v>780</v>
      </c>
      <c r="X2436" s="32">
        <f t="shared" si="538"/>
        <v>780</v>
      </c>
    </row>
    <row r="2437" spans="1:24" x14ac:dyDescent="0.25">
      <c r="A2437" s="2"/>
      <c r="B2437" s="2" t="s">
        <v>5</v>
      </c>
      <c r="C2437" s="2">
        <f t="shared" si="543"/>
        <v>102</v>
      </c>
      <c r="D2437" s="2">
        <f t="shared" si="544"/>
        <v>9</v>
      </c>
      <c r="E2437" s="2">
        <f t="shared" si="532"/>
        <v>2433</v>
      </c>
      <c r="F2437" s="11">
        <v>288</v>
      </c>
      <c r="G2437" s="9">
        <v>0.4</v>
      </c>
      <c r="H2437" s="9">
        <v>0.432</v>
      </c>
      <c r="I2437" s="9">
        <v>0.46400000000000002</v>
      </c>
      <c r="J2437" s="9">
        <v>0.32</v>
      </c>
      <c r="K2437" s="9">
        <v>0.32</v>
      </c>
      <c r="L2437" s="9">
        <v>0.32</v>
      </c>
      <c r="N2437" s="32">
        <f>IF('System Design'!$F$8=1,'Hourly Demand and Generation'!G2437*'System Design'!$F$21,IF('System Design'!$F$8=2,'Hourly Demand and Generation'!H2437*'System Design'!$F$21,IF('System Design'!$F$8=3,'Hourly Demand and Generation'!I2437*'System Design'!$F$21)))</f>
        <v>232</v>
      </c>
      <c r="O2437" s="32">
        <f>IF('System Design'!$F$8=1,'Hourly Demand and Generation'!J2437*'System Design'!$F$22,IF('System Design'!$F$8=2,'Hourly Demand and Generation'!K2437*'System Design'!$F$22,IF('System Design'!$F$8=3,'Hourly Demand and Generation'!L2437*'System Design'!$F$22)))</f>
        <v>800</v>
      </c>
      <c r="Q2437" s="32">
        <f t="shared" si="530"/>
        <v>0</v>
      </c>
      <c r="R2437" s="32">
        <f t="shared" si="533"/>
        <v>5400</v>
      </c>
      <c r="S2437" s="32">
        <f t="shared" si="534"/>
        <v>0</v>
      </c>
      <c r="T2437" s="32">
        <f t="shared" si="535"/>
        <v>21600</v>
      </c>
      <c r="U2437" s="32">
        <f t="shared" si="536"/>
        <v>0</v>
      </c>
      <c r="V2437" s="32">
        <f t="shared" si="531"/>
        <v>744</v>
      </c>
      <c r="W2437" s="32">
        <f t="shared" si="537"/>
        <v>744</v>
      </c>
      <c r="X2437" s="32">
        <f t="shared" si="538"/>
        <v>744</v>
      </c>
    </row>
    <row r="2438" spans="1:24" x14ac:dyDescent="0.25">
      <c r="A2438" s="2"/>
      <c r="B2438" s="2" t="s">
        <v>5</v>
      </c>
      <c r="C2438" s="2">
        <f t="shared" si="543"/>
        <v>102</v>
      </c>
      <c r="D2438" s="2">
        <f t="shared" si="544"/>
        <v>10</v>
      </c>
      <c r="E2438" s="2">
        <f t="shared" si="532"/>
        <v>2434</v>
      </c>
      <c r="F2438" s="11">
        <v>280.8</v>
      </c>
      <c r="G2438" s="9">
        <v>0.53600000000000003</v>
      </c>
      <c r="H2438" s="9">
        <v>0.56799999999999995</v>
      </c>
      <c r="I2438" s="9">
        <v>0.6</v>
      </c>
      <c r="J2438" s="9">
        <v>0.36</v>
      </c>
      <c r="K2438" s="9">
        <v>0.36</v>
      </c>
      <c r="L2438" s="9">
        <v>0.36</v>
      </c>
      <c r="N2438" s="32">
        <f>IF('System Design'!$F$8=1,'Hourly Demand and Generation'!G2438*'System Design'!$F$21,IF('System Design'!$F$8=2,'Hourly Demand and Generation'!H2438*'System Design'!$F$21,IF('System Design'!$F$8=3,'Hourly Demand and Generation'!I2438*'System Design'!$F$21)))</f>
        <v>300</v>
      </c>
      <c r="O2438" s="32">
        <f>IF('System Design'!$F$8=1,'Hourly Demand and Generation'!J2438*'System Design'!$F$22,IF('System Design'!$F$8=2,'Hourly Demand and Generation'!K2438*'System Design'!$F$22,IF('System Design'!$F$8=3,'Hourly Demand and Generation'!L2438*'System Design'!$F$22)))</f>
        <v>900</v>
      </c>
      <c r="Q2438" s="32">
        <f t="shared" ref="Q2438:Q2501" si="545">IF(F2438-N2438-O2438&gt;0,F2438-N2438-O2438,0)</f>
        <v>0</v>
      </c>
      <c r="R2438" s="32">
        <f t="shared" si="533"/>
        <v>5400</v>
      </c>
      <c r="S2438" s="32">
        <f t="shared" si="534"/>
        <v>0</v>
      </c>
      <c r="T2438" s="32">
        <f t="shared" si="535"/>
        <v>21600</v>
      </c>
      <c r="U2438" s="32">
        <f t="shared" si="536"/>
        <v>0</v>
      </c>
      <c r="V2438" s="32">
        <f t="shared" ref="V2438:V2501" si="546">IF(F2438-N2438-O2438&lt;0,N2438+O2438-F2438,0)</f>
        <v>919.2</v>
      </c>
      <c r="W2438" s="32">
        <f t="shared" si="537"/>
        <v>919.2</v>
      </c>
      <c r="X2438" s="32">
        <f t="shared" si="538"/>
        <v>919.2</v>
      </c>
    </row>
    <row r="2439" spans="1:24" x14ac:dyDescent="0.25">
      <c r="A2439" s="2"/>
      <c r="B2439" s="2" t="s">
        <v>5</v>
      </c>
      <c r="C2439" s="2">
        <f t="shared" si="543"/>
        <v>102</v>
      </c>
      <c r="D2439" s="2">
        <f t="shared" si="544"/>
        <v>11</v>
      </c>
      <c r="E2439" s="2">
        <f t="shared" ref="E2439:E2502" si="547">E2438+1</f>
        <v>2435</v>
      </c>
      <c r="F2439" s="11">
        <v>277.2</v>
      </c>
      <c r="G2439" s="9">
        <v>0.66400000000000003</v>
      </c>
      <c r="H2439" s="9">
        <v>0.7</v>
      </c>
      <c r="I2439" s="9">
        <v>0.73599999999999999</v>
      </c>
      <c r="J2439" s="9">
        <v>0.32</v>
      </c>
      <c r="K2439" s="9">
        <v>0.32</v>
      </c>
      <c r="L2439" s="9">
        <v>0.32</v>
      </c>
      <c r="N2439" s="32">
        <f>IF('System Design'!$F$8=1,'Hourly Demand and Generation'!G2439*'System Design'!$F$21,IF('System Design'!$F$8=2,'Hourly Demand and Generation'!H2439*'System Design'!$F$21,IF('System Design'!$F$8=3,'Hourly Demand and Generation'!I2439*'System Design'!$F$21)))</f>
        <v>368</v>
      </c>
      <c r="O2439" s="32">
        <f>IF('System Design'!$F$8=1,'Hourly Demand and Generation'!J2439*'System Design'!$F$22,IF('System Design'!$F$8=2,'Hourly Demand and Generation'!K2439*'System Design'!$F$22,IF('System Design'!$F$8=3,'Hourly Demand and Generation'!L2439*'System Design'!$F$22)))</f>
        <v>800</v>
      </c>
      <c r="Q2439" s="32">
        <f t="shared" si="545"/>
        <v>0</v>
      </c>
      <c r="R2439" s="32">
        <f t="shared" ref="R2439:R2502" si="548">IF($Q2439&lt;R2438+$V2439,IF(R2438+$V2439-$Q2439&gt;5400,5400,R2438+$V2439-$Q2439),0)</f>
        <v>5400</v>
      </c>
      <c r="S2439" s="32">
        <f t="shared" ref="S2439:S2502" si="549">IF(R2439&gt;0,0,$Q2439+$V2439-R2438)</f>
        <v>0</v>
      </c>
      <c r="T2439" s="32">
        <f t="shared" ref="T2439:T2502" si="550">IF($Q2439&lt;T2438+$V2439,IF(T2438+$V2439-$Q2439&gt;21600,21600,T2438+$V2439-$Q2439),0)</f>
        <v>21600</v>
      </c>
      <c r="U2439" s="32">
        <f t="shared" ref="U2439:U2502" si="551">IF(T2439&gt;0,0,$Q2439+$V2439-T2438)</f>
        <v>0</v>
      </c>
      <c r="V2439" s="32">
        <f t="shared" si="546"/>
        <v>890.8</v>
      </c>
      <c r="W2439" s="32">
        <f t="shared" ref="W2439:W2502" si="552">IF(R2439=5400,$V2439-(R2439-R2438),0)</f>
        <v>890.8</v>
      </c>
      <c r="X2439" s="32">
        <f t="shared" ref="X2439:X2502" si="553">IF(T2439=21600,$V2439-(T2439-T2438),0)</f>
        <v>890.8</v>
      </c>
    </row>
    <row r="2440" spans="1:24" x14ac:dyDescent="0.25">
      <c r="A2440" s="2"/>
      <c r="B2440" s="2" t="s">
        <v>5</v>
      </c>
      <c r="C2440" s="2">
        <f t="shared" si="543"/>
        <v>102</v>
      </c>
      <c r="D2440" s="2">
        <f t="shared" si="544"/>
        <v>12</v>
      </c>
      <c r="E2440" s="2">
        <f t="shared" si="547"/>
        <v>2436</v>
      </c>
      <c r="F2440" s="11">
        <v>277.2</v>
      </c>
      <c r="G2440" s="9">
        <v>0.8</v>
      </c>
      <c r="H2440" s="9">
        <v>0.8</v>
      </c>
      <c r="I2440" s="9">
        <v>0.8</v>
      </c>
      <c r="J2440" s="9">
        <v>0.3</v>
      </c>
      <c r="K2440" s="9">
        <v>0.3</v>
      </c>
      <c r="L2440" s="9">
        <v>0.3</v>
      </c>
      <c r="N2440" s="32">
        <f>IF('System Design'!$F$8=1,'Hourly Demand and Generation'!G2440*'System Design'!$F$21,IF('System Design'!$F$8=2,'Hourly Demand and Generation'!H2440*'System Design'!$F$21,IF('System Design'!$F$8=3,'Hourly Demand and Generation'!I2440*'System Design'!$F$21)))</f>
        <v>400</v>
      </c>
      <c r="O2440" s="32">
        <f>IF('System Design'!$F$8=1,'Hourly Demand and Generation'!J2440*'System Design'!$F$22,IF('System Design'!$F$8=2,'Hourly Demand and Generation'!K2440*'System Design'!$F$22,IF('System Design'!$F$8=3,'Hourly Demand and Generation'!L2440*'System Design'!$F$22)))</f>
        <v>750</v>
      </c>
      <c r="Q2440" s="32">
        <f t="shared" si="545"/>
        <v>0</v>
      </c>
      <c r="R2440" s="32">
        <f t="shared" si="548"/>
        <v>5400</v>
      </c>
      <c r="S2440" s="32">
        <f t="shared" si="549"/>
        <v>0</v>
      </c>
      <c r="T2440" s="32">
        <f t="shared" si="550"/>
        <v>21600</v>
      </c>
      <c r="U2440" s="32">
        <f t="shared" si="551"/>
        <v>0</v>
      </c>
      <c r="V2440" s="32">
        <f t="shared" si="546"/>
        <v>872.8</v>
      </c>
      <c r="W2440" s="32">
        <f t="shared" si="552"/>
        <v>872.8</v>
      </c>
      <c r="X2440" s="32">
        <f t="shared" si="553"/>
        <v>872.8</v>
      </c>
    </row>
    <row r="2441" spans="1:24" x14ac:dyDescent="0.25">
      <c r="A2441" s="2"/>
      <c r="B2441" s="2" t="s">
        <v>5</v>
      </c>
      <c r="C2441" s="2">
        <f t="shared" si="543"/>
        <v>102</v>
      </c>
      <c r="D2441" s="2">
        <f t="shared" si="544"/>
        <v>13</v>
      </c>
      <c r="E2441" s="2">
        <f t="shared" si="547"/>
        <v>2437</v>
      </c>
      <c r="F2441" s="11">
        <v>288</v>
      </c>
      <c r="G2441" s="9">
        <v>0.66400000000000003</v>
      </c>
      <c r="H2441" s="9">
        <v>0.7</v>
      </c>
      <c r="I2441" s="9">
        <v>0.73599999999999999</v>
      </c>
      <c r="J2441" s="9">
        <v>0.32</v>
      </c>
      <c r="K2441" s="9">
        <v>0.32</v>
      </c>
      <c r="L2441" s="9">
        <v>0.32</v>
      </c>
      <c r="N2441" s="32">
        <f>IF('System Design'!$F$8=1,'Hourly Demand and Generation'!G2441*'System Design'!$F$21,IF('System Design'!$F$8=2,'Hourly Demand and Generation'!H2441*'System Design'!$F$21,IF('System Design'!$F$8=3,'Hourly Demand and Generation'!I2441*'System Design'!$F$21)))</f>
        <v>368</v>
      </c>
      <c r="O2441" s="32">
        <f>IF('System Design'!$F$8=1,'Hourly Demand and Generation'!J2441*'System Design'!$F$22,IF('System Design'!$F$8=2,'Hourly Demand and Generation'!K2441*'System Design'!$F$22,IF('System Design'!$F$8=3,'Hourly Demand and Generation'!L2441*'System Design'!$F$22)))</f>
        <v>800</v>
      </c>
      <c r="Q2441" s="32">
        <f t="shared" si="545"/>
        <v>0</v>
      </c>
      <c r="R2441" s="32">
        <f t="shared" si="548"/>
        <v>5400</v>
      </c>
      <c r="S2441" s="32">
        <f t="shared" si="549"/>
        <v>0</v>
      </c>
      <c r="T2441" s="32">
        <f t="shared" si="550"/>
        <v>21600</v>
      </c>
      <c r="U2441" s="32">
        <f t="shared" si="551"/>
        <v>0</v>
      </c>
      <c r="V2441" s="32">
        <f t="shared" si="546"/>
        <v>880</v>
      </c>
      <c r="W2441" s="32">
        <f t="shared" si="552"/>
        <v>880</v>
      </c>
      <c r="X2441" s="32">
        <f t="shared" si="553"/>
        <v>880</v>
      </c>
    </row>
    <row r="2442" spans="1:24" x14ac:dyDescent="0.25">
      <c r="A2442" s="2"/>
      <c r="B2442" s="2" t="s">
        <v>5</v>
      </c>
      <c r="C2442" s="2">
        <f t="shared" si="543"/>
        <v>102</v>
      </c>
      <c r="D2442" s="2">
        <f t="shared" si="544"/>
        <v>14</v>
      </c>
      <c r="E2442" s="2">
        <f t="shared" si="547"/>
        <v>2438</v>
      </c>
      <c r="F2442" s="11">
        <v>288</v>
      </c>
      <c r="G2442" s="9">
        <v>0.53600000000000003</v>
      </c>
      <c r="H2442" s="9">
        <v>0.56799999999999995</v>
      </c>
      <c r="I2442" s="9">
        <v>0.6</v>
      </c>
      <c r="J2442" s="9">
        <v>0.34</v>
      </c>
      <c r="K2442" s="9">
        <v>0.34</v>
      </c>
      <c r="L2442" s="9">
        <v>0.34</v>
      </c>
      <c r="N2442" s="32">
        <f>IF('System Design'!$F$8=1,'Hourly Demand and Generation'!G2442*'System Design'!$F$21,IF('System Design'!$F$8=2,'Hourly Demand and Generation'!H2442*'System Design'!$F$21,IF('System Design'!$F$8=3,'Hourly Demand and Generation'!I2442*'System Design'!$F$21)))</f>
        <v>300</v>
      </c>
      <c r="O2442" s="32">
        <f>IF('System Design'!$F$8=1,'Hourly Demand and Generation'!J2442*'System Design'!$F$22,IF('System Design'!$F$8=2,'Hourly Demand and Generation'!K2442*'System Design'!$F$22,IF('System Design'!$F$8=3,'Hourly Demand and Generation'!L2442*'System Design'!$F$22)))</f>
        <v>850.00000000000011</v>
      </c>
      <c r="Q2442" s="32">
        <f t="shared" si="545"/>
        <v>0</v>
      </c>
      <c r="R2442" s="32">
        <f t="shared" si="548"/>
        <v>5400</v>
      </c>
      <c r="S2442" s="32">
        <f t="shared" si="549"/>
        <v>0</v>
      </c>
      <c r="T2442" s="32">
        <f t="shared" si="550"/>
        <v>21600</v>
      </c>
      <c r="U2442" s="32">
        <f t="shared" si="551"/>
        <v>0</v>
      </c>
      <c r="V2442" s="32">
        <f t="shared" si="546"/>
        <v>862</v>
      </c>
      <c r="W2442" s="32">
        <f t="shared" si="552"/>
        <v>862</v>
      </c>
      <c r="X2442" s="32">
        <f t="shared" si="553"/>
        <v>862</v>
      </c>
    </row>
    <row r="2443" spans="1:24" x14ac:dyDescent="0.25">
      <c r="A2443" s="2"/>
      <c r="B2443" s="2" t="s">
        <v>5</v>
      </c>
      <c r="C2443" s="2">
        <f t="shared" si="543"/>
        <v>102</v>
      </c>
      <c r="D2443" s="2">
        <f t="shared" si="544"/>
        <v>15</v>
      </c>
      <c r="E2443" s="2">
        <f t="shared" si="547"/>
        <v>2439</v>
      </c>
      <c r="F2443" s="11">
        <v>306</v>
      </c>
      <c r="G2443" s="9">
        <v>0.4</v>
      </c>
      <c r="H2443" s="9">
        <v>0.432</v>
      </c>
      <c r="I2443" s="9">
        <v>0.46400000000000002</v>
      </c>
      <c r="J2443" s="9">
        <v>0.36</v>
      </c>
      <c r="K2443" s="9">
        <v>0.36</v>
      </c>
      <c r="L2443" s="9">
        <v>0.36</v>
      </c>
      <c r="N2443" s="32">
        <f>IF('System Design'!$F$8=1,'Hourly Demand and Generation'!G2443*'System Design'!$F$21,IF('System Design'!$F$8=2,'Hourly Demand and Generation'!H2443*'System Design'!$F$21,IF('System Design'!$F$8=3,'Hourly Demand and Generation'!I2443*'System Design'!$F$21)))</f>
        <v>232</v>
      </c>
      <c r="O2443" s="32">
        <f>IF('System Design'!$F$8=1,'Hourly Demand and Generation'!J2443*'System Design'!$F$22,IF('System Design'!$F$8=2,'Hourly Demand and Generation'!K2443*'System Design'!$F$22,IF('System Design'!$F$8=3,'Hourly Demand and Generation'!L2443*'System Design'!$F$22)))</f>
        <v>900</v>
      </c>
      <c r="Q2443" s="32">
        <f t="shared" si="545"/>
        <v>0</v>
      </c>
      <c r="R2443" s="32">
        <f t="shared" si="548"/>
        <v>5400</v>
      </c>
      <c r="S2443" s="32">
        <f t="shared" si="549"/>
        <v>0</v>
      </c>
      <c r="T2443" s="32">
        <f t="shared" si="550"/>
        <v>21600</v>
      </c>
      <c r="U2443" s="32">
        <f t="shared" si="551"/>
        <v>0</v>
      </c>
      <c r="V2443" s="32">
        <f t="shared" si="546"/>
        <v>826</v>
      </c>
      <c r="W2443" s="32">
        <f t="shared" si="552"/>
        <v>826</v>
      </c>
      <c r="X2443" s="32">
        <f t="shared" si="553"/>
        <v>826</v>
      </c>
    </row>
    <row r="2444" spans="1:24" x14ac:dyDescent="0.25">
      <c r="A2444" s="2"/>
      <c r="B2444" s="2" t="s">
        <v>5</v>
      </c>
      <c r="C2444" s="2">
        <f t="shared" si="543"/>
        <v>102</v>
      </c>
      <c r="D2444" s="2">
        <f t="shared" si="544"/>
        <v>16</v>
      </c>
      <c r="E2444" s="2">
        <f t="shared" si="547"/>
        <v>2440</v>
      </c>
      <c r="F2444" s="11">
        <v>324</v>
      </c>
      <c r="G2444" s="9">
        <v>0.26400000000000001</v>
      </c>
      <c r="H2444" s="9">
        <v>0.3</v>
      </c>
      <c r="I2444" s="9">
        <v>0.33600000000000002</v>
      </c>
      <c r="J2444" s="9">
        <v>0.36</v>
      </c>
      <c r="K2444" s="9">
        <v>0.36</v>
      </c>
      <c r="L2444" s="9">
        <v>0.36</v>
      </c>
      <c r="N2444" s="32">
        <f>IF('System Design'!$F$8=1,'Hourly Demand and Generation'!G2444*'System Design'!$F$21,IF('System Design'!$F$8=2,'Hourly Demand and Generation'!H2444*'System Design'!$F$21,IF('System Design'!$F$8=3,'Hourly Demand and Generation'!I2444*'System Design'!$F$21)))</f>
        <v>168</v>
      </c>
      <c r="O2444" s="32">
        <f>IF('System Design'!$F$8=1,'Hourly Demand and Generation'!J2444*'System Design'!$F$22,IF('System Design'!$F$8=2,'Hourly Demand and Generation'!K2444*'System Design'!$F$22,IF('System Design'!$F$8=3,'Hourly Demand and Generation'!L2444*'System Design'!$F$22)))</f>
        <v>900</v>
      </c>
      <c r="Q2444" s="32">
        <f t="shared" si="545"/>
        <v>0</v>
      </c>
      <c r="R2444" s="32">
        <f t="shared" si="548"/>
        <v>5400</v>
      </c>
      <c r="S2444" s="32">
        <f t="shared" si="549"/>
        <v>0</v>
      </c>
      <c r="T2444" s="32">
        <f t="shared" si="550"/>
        <v>21600</v>
      </c>
      <c r="U2444" s="32">
        <f t="shared" si="551"/>
        <v>0</v>
      </c>
      <c r="V2444" s="32">
        <f t="shared" si="546"/>
        <v>744</v>
      </c>
      <c r="W2444" s="32">
        <f t="shared" si="552"/>
        <v>744</v>
      </c>
      <c r="X2444" s="32">
        <f t="shared" si="553"/>
        <v>744</v>
      </c>
    </row>
    <row r="2445" spans="1:24" x14ac:dyDescent="0.25">
      <c r="A2445" s="2"/>
      <c r="B2445" s="2" t="s">
        <v>5</v>
      </c>
      <c r="C2445" s="2">
        <f t="shared" si="543"/>
        <v>102</v>
      </c>
      <c r="D2445" s="2">
        <f t="shared" si="544"/>
        <v>17</v>
      </c>
      <c r="E2445" s="2">
        <f t="shared" si="547"/>
        <v>2441</v>
      </c>
      <c r="F2445" s="11">
        <v>342</v>
      </c>
      <c r="G2445" s="9">
        <v>0.13600000000000001</v>
      </c>
      <c r="H2445" s="9">
        <v>0.16800000000000001</v>
      </c>
      <c r="I2445" s="9">
        <v>0.2</v>
      </c>
      <c r="J2445" s="9">
        <v>0.4</v>
      </c>
      <c r="K2445" s="9">
        <v>0.4</v>
      </c>
      <c r="L2445" s="9">
        <v>0.4</v>
      </c>
      <c r="N2445" s="32">
        <f>IF('System Design'!$F$8=1,'Hourly Demand and Generation'!G2445*'System Design'!$F$21,IF('System Design'!$F$8=2,'Hourly Demand and Generation'!H2445*'System Design'!$F$21,IF('System Design'!$F$8=3,'Hourly Demand and Generation'!I2445*'System Design'!$F$21)))</f>
        <v>100</v>
      </c>
      <c r="O2445" s="32">
        <f>IF('System Design'!$F$8=1,'Hourly Demand and Generation'!J2445*'System Design'!$F$22,IF('System Design'!$F$8=2,'Hourly Demand and Generation'!K2445*'System Design'!$F$22,IF('System Design'!$F$8=3,'Hourly Demand and Generation'!L2445*'System Design'!$F$22)))</f>
        <v>1000</v>
      </c>
      <c r="Q2445" s="32">
        <f t="shared" si="545"/>
        <v>0</v>
      </c>
      <c r="R2445" s="32">
        <f t="shared" si="548"/>
        <v>5400</v>
      </c>
      <c r="S2445" s="32">
        <f t="shared" si="549"/>
        <v>0</v>
      </c>
      <c r="T2445" s="32">
        <f t="shared" si="550"/>
        <v>21600</v>
      </c>
      <c r="U2445" s="32">
        <f t="shared" si="551"/>
        <v>0</v>
      </c>
      <c r="V2445" s="32">
        <f t="shared" si="546"/>
        <v>758</v>
      </c>
      <c r="W2445" s="32">
        <f t="shared" si="552"/>
        <v>758</v>
      </c>
      <c r="X2445" s="32">
        <f t="shared" si="553"/>
        <v>758</v>
      </c>
    </row>
    <row r="2446" spans="1:24" x14ac:dyDescent="0.25">
      <c r="A2446" s="2"/>
      <c r="B2446" s="2" t="s">
        <v>5</v>
      </c>
      <c r="C2446" s="2">
        <f t="shared" si="543"/>
        <v>102</v>
      </c>
      <c r="D2446" s="2">
        <f t="shared" si="544"/>
        <v>18</v>
      </c>
      <c r="E2446" s="2">
        <f t="shared" si="547"/>
        <v>2442</v>
      </c>
      <c r="F2446" s="11">
        <v>360</v>
      </c>
      <c r="G2446" s="9">
        <v>6.4000000000000001E-2</v>
      </c>
      <c r="H2446" s="9">
        <v>0.1</v>
      </c>
      <c r="I2446" s="9">
        <v>0.13600000000000001</v>
      </c>
      <c r="J2446" s="9">
        <v>0.38</v>
      </c>
      <c r="K2446" s="9">
        <v>0.38</v>
      </c>
      <c r="L2446" s="9">
        <v>0.38</v>
      </c>
      <c r="N2446" s="32">
        <f>IF('System Design'!$F$8=1,'Hourly Demand and Generation'!G2446*'System Design'!$F$21,IF('System Design'!$F$8=2,'Hourly Demand and Generation'!H2446*'System Design'!$F$21,IF('System Design'!$F$8=3,'Hourly Demand and Generation'!I2446*'System Design'!$F$21)))</f>
        <v>68</v>
      </c>
      <c r="O2446" s="32">
        <f>IF('System Design'!$F$8=1,'Hourly Demand and Generation'!J2446*'System Design'!$F$22,IF('System Design'!$F$8=2,'Hourly Demand and Generation'!K2446*'System Design'!$F$22,IF('System Design'!$F$8=3,'Hourly Demand and Generation'!L2446*'System Design'!$F$22)))</f>
        <v>950</v>
      </c>
      <c r="Q2446" s="32">
        <f t="shared" si="545"/>
        <v>0</v>
      </c>
      <c r="R2446" s="32">
        <f t="shared" si="548"/>
        <v>5400</v>
      </c>
      <c r="S2446" s="32">
        <f t="shared" si="549"/>
        <v>0</v>
      </c>
      <c r="T2446" s="32">
        <f t="shared" si="550"/>
        <v>21600</v>
      </c>
      <c r="U2446" s="32">
        <f t="shared" si="551"/>
        <v>0</v>
      </c>
      <c r="V2446" s="32">
        <f t="shared" si="546"/>
        <v>658</v>
      </c>
      <c r="W2446" s="32">
        <f t="shared" si="552"/>
        <v>658</v>
      </c>
      <c r="X2446" s="32">
        <f t="shared" si="553"/>
        <v>658</v>
      </c>
    </row>
    <row r="2447" spans="1:24" x14ac:dyDescent="0.25">
      <c r="A2447" s="2"/>
      <c r="B2447" s="2" t="s">
        <v>5</v>
      </c>
      <c r="C2447" s="2">
        <f t="shared" si="543"/>
        <v>102</v>
      </c>
      <c r="D2447" s="2">
        <f t="shared" si="544"/>
        <v>19</v>
      </c>
      <c r="E2447" s="2">
        <f t="shared" si="547"/>
        <v>2443</v>
      </c>
      <c r="F2447" s="11">
        <v>349.2</v>
      </c>
      <c r="G2447" s="9">
        <v>0</v>
      </c>
      <c r="H2447" s="9">
        <v>3.2000000000000001E-2</v>
      </c>
      <c r="I2447" s="9">
        <v>6.4000000000000001E-2</v>
      </c>
      <c r="J2447" s="9">
        <v>0.36</v>
      </c>
      <c r="K2447" s="9">
        <v>0.36</v>
      </c>
      <c r="L2447" s="9">
        <v>0.36</v>
      </c>
      <c r="N2447" s="32">
        <f>IF('System Design'!$F$8=1,'Hourly Demand and Generation'!G2447*'System Design'!$F$21,IF('System Design'!$F$8=2,'Hourly Demand and Generation'!H2447*'System Design'!$F$21,IF('System Design'!$F$8=3,'Hourly Demand and Generation'!I2447*'System Design'!$F$21)))</f>
        <v>32</v>
      </c>
      <c r="O2447" s="32">
        <f>IF('System Design'!$F$8=1,'Hourly Demand and Generation'!J2447*'System Design'!$F$22,IF('System Design'!$F$8=2,'Hourly Demand and Generation'!K2447*'System Design'!$F$22,IF('System Design'!$F$8=3,'Hourly Demand and Generation'!L2447*'System Design'!$F$22)))</f>
        <v>900</v>
      </c>
      <c r="Q2447" s="32">
        <f t="shared" si="545"/>
        <v>0</v>
      </c>
      <c r="R2447" s="32">
        <f t="shared" si="548"/>
        <v>5400</v>
      </c>
      <c r="S2447" s="32">
        <f t="shared" si="549"/>
        <v>0</v>
      </c>
      <c r="T2447" s="32">
        <f t="shared" si="550"/>
        <v>21600</v>
      </c>
      <c r="U2447" s="32">
        <f t="shared" si="551"/>
        <v>0</v>
      </c>
      <c r="V2447" s="32">
        <f t="shared" si="546"/>
        <v>582.79999999999995</v>
      </c>
      <c r="W2447" s="32">
        <f t="shared" si="552"/>
        <v>582.79999999999995</v>
      </c>
      <c r="X2447" s="32">
        <f t="shared" si="553"/>
        <v>582.79999999999995</v>
      </c>
    </row>
    <row r="2448" spans="1:24" x14ac:dyDescent="0.25">
      <c r="A2448" s="2"/>
      <c r="B2448" s="2" t="s">
        <v>5</v>
      </c>
      <c r="C2448" s="2">
        <f t="shared" si="543"/>
        <v>102</v>
      </c>
      <c r="D2448" s="2">
        <f t="shared" si="544"/>
        <v>20</v>
      </c>
      <c r="E2448" s="2">
        <f t="shared" si="547"/>
        <v>2444</v>
      </c>
      <c r="F2448" s="11">
        <v>342</v>
      </c>
      <c r="G2448" s="9">
        <v>0</v>
      </c>
      <c r="H2448" s="9">
        <v>0</v>
      </c>
      <c r="I2448" s="9">
        <v>0</v>
      </c>
      <c r="J2448" s="9">
        <v>0.36</v>
      </c>
      <c r="K2448" s="9">
        <v>0.36</v>
      </c>
      <c r="L2448" s="9">
        <v>0.36</v>
      </c>
      <c r="N2448" s="32">
        <f>IF('System Design'!$F$8=1,'Hourly Demand and Generation'!G2448*'System Design'!$F$21,IF('System Design'!$F$8=2,'Hourly Demand and Generation'!H2448*'System Design'!$F$21,IF('System Design'!$F$8=3,'Hourly Demand and Generation'!I2448*'System Design'!$F$21)))</f>
        <v>0</v>
      </c>
      <c r="O2448" s="32">
        <f>IF('System Design'!$F$8=1,'Hourly Demand and Generation'!J2448*'System Design'!$F$22,IF('System Design'!$F$8=2,'Hourly Demand and Generation'!K2448*'System Design'!$F$22,IF('System Design'!$F$8=3,'Hourly Demand and Generation'!L2448*'System Design'!$F$22)))</f>
        <v>900</v>
      </c>
      <c r="Q2448" s="32">
        <f t="shared" si="545"/>
        <v>0</v>
      </c>
      <c r="R2448" s="32">
        <f t="shared" si="548"/>
        <v>5400</v>
      </c>
      <c r="S2448" s="32">
        <f t="shared" si="549"/>
        <v>0</v>
      </c>
      <c r="T2448" s="32">
        <f t="shared" si="550"/>
        <v>21600</v>
      </c>
      <c r="U2448" s="32">
        <f t="shared" si="551"/>
        <v>0</v>
      </c>
      <c r="V2448" s="32">
        <f t="shared" si="546"/>
        <v>558</v>
      </c>
      <c r="W2448" s="32">
        <f t="shared" si="552"/>
        <v>558</v>
      </c>
      <c r="X2448" s="32">
        <f t="shared" si="553"/>
        <v>558</v>
      </c>
    </row>
    <row r="2449" spans="1:24" x14ac:dyDescent="0.25">
      <c r="A2449" s="2"/>
      <c r="B2449" s="2" t="s">
        <v>5</v>
      </c>
      <c r="C2449" s="2">
        <f t="shared" si="543"/>
        <v>102</v>
      </c>
      <c r="D2449" s="2">
        <f t="shared" si="544"/>
        <v>21</v>
      </c>
      <c r="E2449" s="2">
        <f t="shared" si="547"/>
        <v>2445</v>
      </c>
      <c r="F2449" s="11">
        <v>324</v>
      </c>
      <c r="G2449" s="9">
        <v>0</v>
      </c>
      <c r="H2449" s="9">
        <v>0</v>
      </c>
      <c r="I2449" s="9">
        <v>0</v>
      </c>
      <c r="J2449" s="9">
        <v>0.36</v>
      </c>
      <c r="K2449" s="9">
        <v>0.36</v>
      </c>
      <c r="L2449" s="9">
        <v>0.36</v>
      </c>
      <c r="N2449" s="32">
        <f>IF('System Design'!$F$8=1,'Hourly Demand and Generation'!G2449*'System Design'!$F$21,IF('System Design'!$F$8=2,'Hourly Demand and Generation'!H2449*'System Design'!$F$21,IF('System Design'!$F$8=3,'Hourly Demand and Generation'!I2449*'System Design'!$F$21)))</f>
        <v>0</v>
      </c>
      <c r="O2449" s="32">
        <f>IF('System Design'!$F$8=1,'Hourly Demand and Generation'!J2449*'System Design'!$F$22,IF('System Design'!$F$8=2,'Hourly Demand and Generation'!K2449*'System Design'!$F$22,IF('System Design'!$F$8=3,'Hourly Demand and Generation'!L2449*'System Design'!$F$22)))</f>
        <v>900</v>
      </c>
      <c r="Q2449" s="32">
        <f t="shared" si="545"/>
        <v>0</v>
      </c>
      <c r="R2449" s="32">
        <f t="shared" si="548"/>
        <v>5400</v>
      </c>
      <c r="S2449" s="32">
        <f t="shared" si="549"/>
        <v>0</v>
      </c>
      <c r="T2449" s="32">
        <f t="shared" si="550"/>
        <v>21600</v>
      </c>
      <c r="U2449" s="32">
        <f t="shared" si="551"/>
        <v>0</v>
      </c>
      <c r="V2449" s="32">
        <f t="shared" si="546"/>
        <v>576</v>
      </c>
      <c r="W2449" s="32">
        <f t="shared" si="552"/>
        <v>576</v>
      </c>
      <c r="X2449" s="32">
        <f t="shared" si="553"/>
        <v>576</v>
      </c>
    </row>
    <row r="2450" spans="1:24" x14ac:dyDescent="0.25">
      <c r="A2450" s="2"/>
      <c r="B2450" s="2" t="s">
        <v>5</v>
      </c>
      <c r="C2450" s="2">
        <f t="shared" si="543"/>
        <v>102</v>
      </c>
      <c r="D2450" s="2">
        <f t="shared" si="544"/>
        <v>22</v>
      </c>
      <c r="E2450" s="2">
        <f t="shared" si="547"/>
        <v>2446</v>
      </c>
      <c r="F2450" s="11">
        <v>306</v>
      </c>
      <c r="G2450" s="9">
        <v>0</v>
      </c>
      <c r="H2450" s="9">
        <v>0</v>
      </c>
      <c r="I2450" s="9">
        <v>0</v>
      </c>
      <c r="J2450" s="9">
        <v>0.38</v>
      </c>
      <c r="K2450" s="9">
        <v>0.38</v>
      </c>
      <c r="L2450" s="9">
        <v>0.38</v>
      </c>
      <c r="N2450" s="32">
        <f>IF('System Design'!$F$8=1,'Hourly Demand and Generation'!G2450*'System Design'!$F$21,IF('System Design'!$F$8=2,'Hourly Demand and Generation'!H2450*'System Design'!$F$21,IF('System Design'!$F$8=3,'Hourly Demand and Generation'!I2450*'System Design'!$F$21)))</f>
        <v>0</v>
      </c>
      <c r="O2450" s="32">
        <f>IF('System Design'!$F$8=1,'Hourly Demand and Generation'!J2450*'System Design'!$F$22,IF('System Design'!$F$8=2,'Hourly Demand and Generation'!K2450*'System Design'!$F$22,IF('System Design'!$F$8=3,'Hourly Demand and Generation'!L2450*'System Design'!$F$22)))</f>
        <v>950</v>
      </c>
      <c r="Q2450" s="32">
        <f t="shared" si="545"/>
        <v>0</v>
      </c>
      <c r="R2450" s="32">
        <f t="shared" si="548"/>
        <v>5400</v>
      </c>
      <c r="S2450" s="32">
        <f t="shared" si="549"/>
        <v>0</v>
      </c>
      <c r="T2450" s="32">
        <f t="shared" si="550"/>
        <v>21600</v>
      </c>
      <c r="U2450" s="32">
        <f t="shared" si="551"/>
        <v>0</v>
      </c>
      <c r="V2450" s="32">
        <f t="shared" si="546"/>
        <v>644</v>
      </c>
      <c r="W2450" s="32">
        <f t="shared" si="552"/>
        <v>644</v>
      </c>
      <c r="X2450" s="32">
        <f t="shared" si="553"/>
        <v>644</v>
      </c>
    </row>
    <row r="2451" spans="1:24" x14ac:dyDescent="0.25">
      <c r="A2451" s="2"/>
      <c r="B2451" s="2" t="s">
        <v>5</v>
      </c>
      <c r="C2451" s="2">
        <f t="shared" si="543"/>
        <v>102</v>
      </c>
      <c r="D2451" s="2">
        <f t="shared" si="544"/>
        <v>23</v>
      </c>
      <c r="E2451" s="2">
        <f t="shared" si="547"/>
        <v>2447</v>
      </c>
      <c r="F2451" s="11">
        <v>288</v>
      </c>
      <c r="G2451" s="9">
        <v>0</v>
      </c>
      <c r="H2451" s="9">
        <v>0</v>
      </c>
      <c r="I2451" s="9">
        <v>0</v>
      </c>
      <c r="J2451" s="9">
        <v>0.32</v>
      </c>
      <c r="K2451" s="9">
        <v>0.32</v>
      </c>
      <c r="L2451" s="9">
        <v>0.32</v>
      </c>
      <c r="N2451" s="32">
        <f>IF('System Design'!$F$8=1,'Hourly Demand and Generation'!G2451*'System Design'!$F$21,IF('System Design'!$F$8=2,'Hourly Demand and Generation'!H2451*'System Design'!$F$21,IF('System Design'!$F$8=3,'Hourly Demand and Generation'!I2451*'System Design'!$F$21)))</f>
        <v>0</v>
      </c>
      <c r="O2451" s="32">
        <f>IF('System Design'!$F$8=1,'Hourly Demand and Generation'!J2451*'System Design'!$F$22,IF('System Design'!$F$8=2,'Hourly Demand and Generation'!K2451*'System Design'!$F$22,IF('System Design'!$F$8=3,'Hourly Demand and Generation'!L2451*'System Design'!$F$22)))</f>
        <v>800</v>
      </c>
      <c r="Q2451" s="32">
        <f t="shared" si="545"/>
        <v>0</v>
      </c>
      <c r="R2451" s="32">
        <f t="shared" si="548"/>
        <v>5400</v>
      </c>
      <c r="S2451" s="32">
        <f t="shared" si="549"/>
        <v>0</v>
      </c>
      <c r="T2451" s="32">
        <f t="shared" si="550"/>
        <v>21600</v>
      </c>
      <c r="U2451" s="32">
        <f t="shared" si="551"/>
        <v>0</v>
      </c>
      <c r="V2451" s="32">
        <f t="shared" si="546"/>
        <v>512</v>
      </c>
      <c r="W2451" s="32">
        <f t="shared" si="552"/>
        <v>512</v>
      </c>
      <c r="X2451" s="32">
        <f t="shared" si="553"/>
        <v>512</v>
      </c>
    </row>
    <row r="2452" spans="1:24" x14ac:dyDescent="0.25">
      <c r="A2452" s="2"/>
      <c r="B2452" s="2" t="s">
        <v>5</v>
      </c>
      <c r="C2452" s="2">
        <f t="shared" si="543"/>
        <v>102</v>
      </c>
      <c r="D2452" s="2">
        <f t="shared" si="544"/>
        <v>24</v>
      </c>
      <c r="E2452" s="2">
        <f t="shared" si="547"/>
        <v>2448</v>
      </c>
      <c r="F2452" s="11">
        <v>252</v>
      </c>
      <c r="G2452" s="9">
        <v>0</v>
      </c>
      <c r="H2452" s="9">
        <v>0</v>
      </c>
      <c r="I2452" s="9">
        <v>0</v>
      </c>
      <c r="J2452" s="9">
        <v>0.32</v>
      </c>
      <c r="K2452" s="9">
        <v>0.32</v>
      </c>
      <c r="L2452" s="9">
        <v>0.32</v>
      </c>
      <c r="N2452" s="32">
        <f>IF('System Design'!$F$8=1,'Hourly Demand and Generation'!G2452*'System Design'!$F$21,IF('System Design'!$F$8=2,'Hourly Demand and Generation'!H2452*'System Design'!$F$21,IF('System Design'!$F$8=3,'Hourly Demand and Generation'!I2452*'System Design'!$F$21)))</f>
        <v>0</v>
      </c>
      <c r="O2452" s="32">
        <f>IF('System Design'!$F$8=1,'Hourly Demand and Generation'!J2452*'System Design'!$F$22,IF('System Design'!$F$8=2,'Hourly Demand and Generation'!K2452*'System Design'!$F$22,IF('System Design'!$F$8=3,'Hourly Demand and Generation'!L2452*'System Design'!$F$22)))</f>
        <v>800</v>
      </c>
      <c r="Q2452" s="32">
        <f t="shared" si="545"/>
        <v>0</v>
      </c>
      <c r="R2452" s="32">
        <f t="shared" si="548"/>
        <v>5400</v>
      </c>
      <c r="S2452" s="32">
        <f t="shared" si="549"/>
        <v>0</v>
      </c>
      <c r="T2452" s="32">
        <f t="shared" si="550"/>
        <v>21600</v>
      </c>
      <c r="U2452" s="32">
        <f t="shared" si="551"/>
        <v>0</v>
      </c>
      <c r="V2452" s="32">
        <f t="shared" si="546"/>
        <v>548</v>
      </c>
      <c r="W2452" s="32">
        <f t="shared" si="552"/>
        <v>548</v>
      </c>
      <c r="X2452" s="32">
        <f t="shared" si="553"/>
        <v>548</v>
      </c>
    </row>
    <row r="2453" spans="1:24" x14ac:dyDescent="0.25">
      <c r="A2453" s="2"/>
      <c r="B2453" s="2" t="s">
        <v>5</v>
      </c>
      <c r="C2453" s="2">
        <f>C2452+1</f>
        <v>103</v>
      </c>
      <c r="D2453" s="2">
        <v>1</v>
      </c>
      <c r="E2453" s="2">
        <f t="shared" si="547"/>
        <v>2449</v>
      </c>
      <c r="F2453" s="11">
        <v>216</v>
      </c>
      <c r="G2453" s="9">
        <v>0</v>
      </c>
      <c r="H2453" s="9">
        <v>0</v>
      </c>
      <c r="I2453" s="9">
        <v>0</v>
      </c>
      <c r="J2453" s="9">
        <v>0.21365714557770801</v>
      </c>
      <c r="K2453" s="9">
        <v>0.21365714557770801</v>
      </c>
      <c r="L2453" s="9">
        <v>0.4</v>
      </c>
      <c r="N2453" s="32">
        <f>IF('System Design'!$F$8=1,'Hourly Demand and Generation'!G2453*'System Design'!$F$21,IF('System Design'!$F$8=2,'Hourly Demand and Generation'!H2453*'System Design'!$F$21,IF('System Design'!$F$8=3,'Hourly Demand and Generation'!I2453*'System Design'!$F$21)))</f>
        <v>0</v>
      </c>
      <c r="O2453" s="32">
        <f>IF('System Design'!$F$8=1,'Hourly Demand and Generation'!J2453*'System Design'!$F$22,IF('System Design'!$F$8=2,'Hourly Demand and Generation'!K2453*'System Design'!$F$22,IF('System Design'!$F$8=3,'Hourly Demand and Generation'!L2453*'System Design'!$F$22)))</f>
        <v>1000</v>
      </c>
      <c r="Q2453" s="32">
        <f t="shared" si="545"/>
        <v>0</v>
      </c>
      <c r="R2453" s="32">
        <f t="shared" si="548"/>
        <v>5400</v>
      </c>
      <c r="S2453" s="32">
        <f t="shared" si="549"/>
        <v>0</v>
      </c>
      <c r="T2453" s="32">
        <f t="shared" si="550"/>
        <v>21600</v>
      </c>
      <c r="U2453" s="32">
        <f t="shared" si="551"/>
        <v>0</v>
      </c>
      <c r="V2453" s="32">
        <f t="shared" si="546"/>
        <v>784</v>
      </c>
      <c r="W2453" s="32">
        <f t="shared" si="552"/>
        <v>784</v>
      </c>
      <c r="X2453" s="32">
        <f t="shared" si="553"/>
        <v>784</v>
      </c>
    </row>
    <row r="2454" spans="1:24" x14ac:dyDescent="0.25">
      <c r="A2454" s="2"/>
      <c r="B2454" s="2" t="s">
        <v>5</v>
      </c>
      <c r="C2454" s="2">
        <f>C2453</f>
        <v>103</v>
      </c>
      <c r="D2454" s="2">
        <f>D2453+1</f>
        <v>2</v>
      </c>
      <c r="E2454" s="2">
        <f t="shared" si="547"/>
        <v>2450</v>
      </c>
      <c r="F2454" s="11">
        <v>198</v>
      </c>
      <c r="G2454" s="9">
        <v>0</v>
      </c>
      <c r="H2454" s="9">
        <v>0</v>
      </c>
      <c r="I2454" s="9">
        <v>0</v>
      </c>
      <c r="J2454" s="9">
        <v>0.19229143101993701</v>
      </c>
      <c r="K2454" s="9">
        <v>0.19229143101993701</v>
      </c>
      <c r="L2454" s="9">
        <v>0.36</v>
      </c>
      <c r="N2454" s="32">
        <f>IF('System Design'!$F$8=1,'Hourly Demand and Generation'!G2454*'System Design'!$F$21,IF('System Design'!$F$8=2,'Hourly Demand and Generation'!H2454*'System Design'!$F$21,IF('System Design'!$F$8=3,'Hourly Demand and Generation'!I2454*'System Design'!$F$21)))</f>
        <v>0</v>
      </c>
      <c r="O2454" s="32">
        <f>IF('System Design'!$F$8=1,'Hourly Demand and Generation'!J2454*'System Design'!$F$22,IF('System Design'!$F$8=2,'Hourly Demand and Generation'!K2454*'System Design'!$F$22,IF('System Design'!$F$8=3,'Hourly Demand and Generation'!L2454*'System Design'!$F$22)))</f>
        <v>900</v>
      </c>
      <c r="Q2454" s="32">
        <f t="shared" si="545"/>
        <v>0</v>
      </c>
      <c r="R2454" s="32">
        <f t="shared" si="548"/>
        <v>5400</v>
      </c>
      <c r="S2454" s="32">
        <f t="shared" si="549"/>
        <v>0</v>
      </c>
      <c r="T2454" s="32">
        <f t="shared" si="550"/>
        <v>21600</v>
      </c>
      <c r="U2454" s="32">
        <f t="shared" si="551"/>
        <v>0</v>
      </c>
      <c r="V2454" s="32">
        <f t="shared" si="546"/>
        <v>702</v>
      </c>
      <c r="W2454" s="32">
        <f t="shared" si="552"/>
        <v>702</v>
      </c>
      <c r="X2454" s="32">
        <f t="shared" si="553"/>
        <v>702</v>
      </c>
    </row>
    <row r="2455" spans="1:24" x14ac:dyDescent="0.25">
      <c r="A2455" s="2"/>
      <c r="B2455" s="2" t="s">
        <v>5</v>
      </c>
      <c r="C2455" s="2">
        <f t="shared" ref="C2455:C2476" si="554">C2454</f>
        <v>103</v>
      </c>
      <c r="D2455" s="2">
        <f t="shared" ref="D2455:D2476" si="555">D2454+1</f>
        <v>3</v>
      </c>
      <c r="E2455" s="2">
        <f t="shared" si="547"/>
        <v>2451</v>
      </c>
      <c r="F2455" s="11">
        <v>180</v>
      </c>
      <c r="G2455" s="9">
        <v>0</v>
      </c>
      <c r="H2455" s="9">
        <v>0</v>
      </c>
      <c r="I2455" s="9">
        <v>0</v>
      </c>
      <c r="J2455" s="9">
        <v>0.19229143101993701</v>
      </c>
      <c r="K2455" s="9">
        <v>0.19229143101993701</v>
      </c>
      <c r="L2455" s="9">
        <v>0.36</v>
      </c>
      <c r="N2455" s="32">
        <f>IF('System Design'!$F$8=1,'Hourly Demand and Generation'!G2455*'System Design'!$F$21,IF('System Design'!$F$8=2,'Hourly Demand and Generation'!H2455*'System Design'!$F$21,IF('System Design'!$F$8=3,'Hourly Demand and Generation'!I2455*'System Design'!$F$21)))</f>
        <v>0</v>
      </c>
      <c r="O2455" s="32">
        <f>IF('System Design'!$F$8=1,'Hourly Demand and Generation'!J2455*'System Design'!$F$22,IF('System Design'!$F$8=2,'Hourly Demand and Generation'!K2455*'System Design'!$F$22,IF('System Design'!$F$8=3,'Hourly Demand and Generation'!L2455*'System Design'!$F$22)))</f>
        <v>900</v>
      </c>
      <c r="Q2455" s="32">
        <f t="shared" si="545"/>
        <v>0</v>
      </c>
      <c r="R2455" s="32">
        <f t="shared" si="548"/>
        <v>5400</v>
      </c>
      <c r="S2455" s="32">
        <f t="shared" si="549"/>
        <v>0</v>
      </c>
      <c r="T2455" s="32">
        <f t="shared" si="550"/>
        <v>21600</v>
      </c>
      <c r="U2455" s="32">
        <f t="shared" si="551"/>
        <v>0</v>
      </c>
      <c r="V2455" s="32">
        <f t="shared" si="546"/>
        <v>720</v>
      </c>
      <c r="W2455" s="32">
        <f t="shared" si="552"/>
        <v>720</v>
      </c>
      <c r="X2455" s="32">
        <f t="shared" si="553"/>
        <v>720</v>
      </c>
    </row>
    <row r="2456" spans="1:24" x14ac:dyDescent="0.25">
      <c r="A2456" s="2"/>
      <c r="B2456" s="2" t="s">
        <v>5</v>
      </c>
      <c r="C2456" s="2">
        <f t="shared" si="554"/>
        <v>103</v>
      </c>
      <c r="D2456" s="2">
        <f t="shared" si="555"/>
        <v>4</v>
      </c>
      <c r="E2456" s="2">
        <f t="shared" si="547"/>
        <v>2452</v>
      </c>
      <c r="F2456" s="11">
        <v>216</v>
      </c>
      <c r="G2456" s="9">
        <v>0</v>
      </c>
      <c r="H2456" s="9">
        <v>0</v>
      </c>
      <c r="I2456" s="9">
        <v>0</v>
      </c>
      <c r="J2456" s="9">
        <v>0.21365714557770801</v>
      </c>
      <c r="K2456" s="9">
        <v>0.21365714557770801</v>
      </c>
      <c r="L2456" s="9">
        <v>0.4</v>
      </c>
      <c r="N2456" s="32">
        <f>IF('System Design'!$F$8=1,'Hourly Demand and Generation'!G2456*'System Design'!$F$21,IF('System Design'!$F$8=2,'Hourly Demand and Generation'!H2456*'System Design'!$F$21,IF('System Design'!$F$8=3,'Hourly Demand and Generation'!I2456*'System Design'!$F$21)))</f>
        <v>0</v>
      </c>
      <c r="O2456" s="32">
        <f>IF('System Design'!$F$8=1,'Hourly Demand and Generation'!J2456*'System Design'!$F$22,IF('System Design'!$F$8=2,'Hourly Demand and Generation'!K2456*'System Design'!$F$22,IF('System Design'!$F$8=3,'Hourly Demand and Generation'!L2456*'System Design'!$F$22)))</f>
        <v>1000</v>
      </c>
      <c r="Q2456" s="32">
        <f t="shared" si="545"/>
        <v>0</v>
      </c>
      <c r="R2456" s="32">
        <f t="shared" si="548"/>
        <v>5400</v>
      </c>
      <c r="S2456" s="32">
        <f t="shared" si="549"/>
        <v>0</v>
      </c>
      <c r="T2456" s="32">
        <f t="shared" si="550"/>
        <v>21600</v>
      </c>
      <c r="U2456" s="32">
        <f t="shared" si="551"/>
        <v>0</v>
      </c>
      <c r="V2456" s="32">
        <f t="shared" si="546"/>
        <v>784</v>
      </c>
      <c r="W2456" s="32">
        <f t="shared" si="552"/>
        <v>784</v>
      </c>
      <c r="X2456" s="32">
        <f t="shared" si="553"/>
        <v>784</v>
      </c>
    </row>
    <row r="2457" spans="1:24" x14ac:dyDescent="0.25">
      <c r="A2457" s="2"/>
      <c r="B2457" s="2" t="s">
        <v>5</v>
      </c>
      <c r="C2457" s="2">
        <f t="shared" si="554"/>
        <v>103</v>
      </c>
      <c r="D2457" s="2">
        <f t="shared" si="555"/>
        <v>5</v>
      </c>
      <c r="E2457" s="2">
        <f t="shared" si="547"/>
        <v>2453</v>
      </c>
      <c r="F2457" s="11">
        <v>234</v>
      </c>
      <c r="G2457" s="9">
        <v>0</v>
      </c>
      <c r="H2457" s="9">
        <v>2.9566602743204599E-2</v>
      </c>
      <c r="I2457" s="9">
        <v>5.9133205486409199E-2</v>
      </c>
      <c r="J2457" s="9">
        <v>0.17092571646216601</v>
      </c>
      <c r="K2457" s="9">
        <v>0.17092571646216601</v>
      </c>
      <c r="L2457" s="9">
        <v>0.32</v>
      </c>
      <c r="N2457" s="32">
        <f>IF('System Design'!$F$8=1,'Hourly Demand and Generation'!G2457*'System Design'!$F$21,IF('System Design'!$F$8=2,'Hourly Demand and Generation'!H2457*'System Design'!$F$21,IF('System Design'!$F$8=3,'Hourly Demand and Generation'!I2457*'System Design'!$F$21)))</f>
        <v>29.566602743204598</v>
      </c>
      <c r="O2457" s="32">
        <f>IF('System Design'!$F$8=1,'Hourly Demand and Generation'!J2457*'System Design'!$F$22,IF('System Design'!$F$8=2,'Hourly Demand and Generation'!K2457*'System Design'!$F$22,IF('System Design'!$F$8=3,'Hourly Demand and Generation'!L2457*'System Design'!$F$22)))</f>
        <v>800</v>
      </c>
      <c r="Q2457" s="32">
        <f t="shared" si="545"/>
        <v>0</v>
      </c>
      <c r="R2457" s="32">
        <f t="shared" si="548"/>
        <v>5400</v>
      </c>
      <c r="S2457" s="32">
        <f t="shared" si="549"/>
        <v>0</v>
      </c>
      <c r="T2457" s="32">
        <f t="shared" si="550"/>
        <v>21600</v>
      </c>
      <c r="U2457" s="32">
        <f t="shared" si="551"/>
        <v>0</v>
      </c>
      <c r="V2457" s="32">
        <f t="shared" si="546"/>
        <v>595.56660274320461</v>
      </c>
      <c r="W2457" s="32">
        <f t="shared" si="552"/>
        <v>595.56660274320461</v>
      </c>
      <c r="X2457" s="32">
        <f t="shared" si="553"/>
        <v>595.56660274320461</v>
      </c>
    </row>
    <row r="2458" spans="1:24" x14ac:dyDescent="0.25">
      <c r="A2458" s="2"/>
      <c r="B2458" s="2" t="s">
        <v>5</v>
      </c>
      <c r="C2458" s="2">
        <f t="shared" si="554"/>
        <v>103</v>
      </c>
      <c r="D2458" s="2">
        <f t="shared" si="555"/>
        <v>6</v>
      </c>
      <c r="E2458" s="2">
        <f t="shared" si="547"/>
        <v>2454</v>
      </c>
      <c r="F2458" s="11">
        <v>252</v>
      </c>
      <c r="G2458" s="9">
        <v>5.9133205486409199E-2</v>
      </c>
      <c r="H2458" s="9">
        <v>9.2395633572514402E-2</v>
      </c>
      <c r="I2458" s="9">
        <v>0.12565806165862001</v>
      </c>
      <c r="J2458" s="9">
        <v>0.17092571646216601</v>
      </c>
      <c r="K2458" s="9">
        <v>0.17092571646216601</v>
      </c>
      <c r="L2458" s="9">
        <v>0.32</v>
      </c>
      <c r="N2458" s="32">
        <f>IF('System Design'!$F$8=1,'Hourly Demand and Generation'!G2458*'System Design'!$F$21,IF('System Design'!$F$8=2,'Hourly Demand and Generation'!H2458*'System Design'!$F$21,IF('System Design'!$F$8=3,'Hourly Demand and Generation'!I2458*'System Design'!$F$21)))</f>
        <v>62.829030829310007</v>
      </c>
      <c r="O2458" s="32">
        <f>IF('System Design'!$F$8=1,'Hourly Demand and Generation'!J2458*'System Design'!$F$22,IF('System Design'!$F$8=2,'Hourly Demand and Generation'!K2458*'System Design'!$F$22,IF('System Design'!$F$8=3,'Hourly Demand and Generation'!L2458*'System Design'!$F$22)))</f>
        <v>800</v>
      </c>
      <c r="Q2458" s="32">
        <f t="shared" si="545"/>
        <v>0</v>
      </c>
      <c r="R2458" s="32">
        <f t="shared" si="548"/>
        <v>5400</v>
      </c>
      <c r="S2458" s="32">
        <f t="shared" si="549"/>
        <v>0</v>
      </c>
      <c r="T2458" s="32">
        <f t="shared" si="550"/>
        <v>21600</v>
      </c>
      <c r="U2458" s="32">
        <f t="shared" si="551"/>
        <v>0</v>
      </c>
      <c r="V2458" s="32">
        <f t="shared" si="546"/>
        <v>610.82903082931</v>
      </c>
      <c r="W2458" s="32">
        <f t="shared" si="552"/>
        <v>610.82903082931</v>
      </c>
      <c r="X2458" s="32">
        <f t="shared" si="553"/>
        <v>610.82903082931</v>
      </c>
    </row>
    <row r="2459" spans="1:24" x14ac:dyDescent="0.25">
      <c r="A2459" s="2"/>
      <c r="B2459" s="2" t="s">
        <v>5</v>
      </c>
      <c r="C2459" s="2">
        <f t="shared" si="554"/>
        <v>103</v>
      </c>
      <c r="D2459" s="2">
        <f t="shared" si="555"/>
        <v>7</v>
      </c>
      <c r="E2459" s="2">
        <f t="shared" si="547"/>
        <v>2455</v>
      </c>
      <c r="F2459" s="11">
        <v>270</v>
      </c>
      <c r="G2459" s="9">
        <v>0.12565806165862001</v>
      </c>
      <c r="H2459" s="9">
        <v>0.155224664401824</v>
      </c>
      <c r="I2459" s="9">
        <v>0.184791267145029</v>
      </c>
      <c r="J2459" s="9">
        <v>0.19229143101993701</v>
      </c>
      <c r="K2459" s="9">
        <v>0.19229143101993701</v>
      </c>
      <c r="L2459" s="9">
        <v>0.36</v>
      </c>
      <c r="N2459" s="32">
        <f>IF('System Design'!$F$8=1,'Hourly Demand and Generation'!G2459*'System Design'!$F$21,IF('System Design'!$F$8=2,'Hourly Demand and Generation'!H2459*'System Design'!$F$21,IF('System Design'!$F$8=3,'Hourly Demand and Generation'!I2459*'System Design'!$F$21)))</f>
        <v>92.395633572514498</v>
      </c>
      <c r="O2459" s="32">
        <f>IF('System Design'!$F$8=1,'Hourly Demand and Generation'!J2459*'System Design'!$F$22,IF('System Design'!$F$8=2,'Hourly Demand and Generation'!K2459*'System Design'!$F$22,IF('System Design'!$F$8=3,'Hourly Demand and Generation'!L2459*'System Design'!$F$22)))</f>
        <v>900</v>
      </c>
      <c r="Q2459" s="32">
        <f t="shared" si="545"/>
        <v>0</v>
      </c>
      <c r="R2459" s="32">
        <f t="shared" si="548"/>
        <v>5400</v>
      </c>
      <c r="S2459" s="32">
        <f t="shared" si="549"/>
        <v>0</v>
      </c>
      <c r="T2459" s="32">
        <f t="shared" si="550"/>
        <v>21600</v>
      </c>
      <c r="U2459" s="32">
        <f t="shared" si="551"/>
        <v>0</v>
      </c>
      <c r="V2459" s="32">
        <f t="shared" si="546"/>
        <v>722.3956335725145</v>
      </c>
      <c r="W2459" s="32">
        <f t="shared" si="552"/>
        <v>722.3956335725145</v>
      </c>
      <c r="X2459" s="32">
        <f t="shared" si="553"/>
        <v>722.3956335725145</v>
      </c>
    </row>
    <row r="2460" spans="1:24" x14ac:dyDescent="0.25">
      <c r="A2460" s="2"/>
      <c r="B2460" s="2" t="s">
        <v>5</v>
      </c>
      <c r="C2460" s="2">
        <f t="shared" si="554"/>
        <v>103</v>
      </c>
      <c r="D2460" s="2">
        <f t="shared" si="555"/>
        <v>8</v>
      </c>
      <c r="E2460" s="2">
        <f t="shared" si="547"/>
        <v>2456</v>
      </c>
      <c r="F2460" s="11">
        <v>288</v>
      </c>
      <c r="G2460" s="9">
        <v>0.24392447263143799</v>
      </c>
      <c r="H2460" s="9">
        <v>0.27718690071754298</v>
      </c>
      <c r="I2460" s="9">
        <v>0.31044932880364801</v>
      </c>
      <c r="J2460" s="9">
        <v>0.19229143101993701</v>
      </c>
      <c r="K2460" s="9">
        <v>0.19229143101993701</v>
      </c>
      <c r="L2460" s="9">
        <v>0.36</v>
      </c>
      <c r="N2460" s="32">
        <f>IF('System Design'!$F$8=1,'Hourly Demand and Generation'!G2460*'System Design'!$F$21,IF('System Design'!$F$8=2,'Hourly Demand and Generation'!H2460*'System Design'!$F$21,IF('System Design'!$F$8=3,'Hourly Demand and Generation'!I2460*'System Design'!$F$21)))</f>
        <v>155.22466440182401</v>
      </c>
      <c r="O2460" s="32">
        <f>IF('System Design'!$F$8=1,'Hourly Demand and Generation'!J2460*'System Design'!$F$22,IF('System Design'!$F$8=2,'Hourly Demand and Generation'!K2460*'System Design'!$F$22,IF('System Design'!$F$8=3,'Hourly Demand and Generation'!L2460*'System Design'!$F$22)))</f>
        <v>900</v>
      </c>
      <c r="Q2460" s="32">
        <f t="shared" si="545"/>
        <v>0</v>
      </c>
      <c r="R2460" s="32">
        <f t="shared" si="548"/>
        <v>5400</v>
      </c>
      <c r="S2460" s="32">
        <f t="shared" si="549"/>
        <v>0</v>
      </c>
      <c r="T2460" s="32">
        <f t="shared" si="550"/>
        <v>21600</v>
      </c>
      <c r="U2460" s="32">
        <f t="shared" si="551"/>
        <v>0</v>
      </c>
      <c r="V2460" s="32">
        <f t="shared" si="546"/>
        <v>767.22466440182393</v>
      </c>
      <c r="W2460" s="32">
        <f t="shared" si="552"/>
        <v>767.22466440182393</v>
      </c>
      <c r="X2460" s="32">
        <f t="shared" si="553"/>
        <v>767.22466440182393</v>
      </c>
    </row>
    <row r="2461" spans="1:24" x14ac:dyDescent="0.25">
      <c r="A2461" s="2"/>
      <c r="B2461" s="2" t="s">
        <v>5</v>
      </c>
      <c r="C2461" s="2">
        <f t="shared" si="554"/>
        <v>103</v>
      </c>
      <c r="D2461" s="2">
        <f t="shared" si="555"/>
        <v>9</v>
      </c>
      <c r="E2461" s="2">
        <f t="shared" si="547"/>
        <v>2457</v>
      </c>
      <c r="F2461" s="11">
        <v>288</v>
      </c>
      <c r="G2461" s="9">
        <v>0.369582534290058</v>
      </c>
      <c r="H2461" s="9">
        <v>0.39914913703326199</v>
      </c>
      <c r="I2461" s="9">
        <v>0.42871573977646699</v>
      </c>
      <c r="J2461" s="9">
        <v>0.17092571646216601</v>
      </c>
      <c r="K2461" s="9">
        <v>0.17092571646216601</v>
      </c>
      <c r="L2461" s="9">
        <v>0.32</v>
      </c>
      <c r="N2461" s="32">
        <f>IF('System Design'!$F$8=1,'Hourly Demand and Generation'!G2461*'System Design'!$F$21,IF('System Design'!$F$8=2,'Hourly Demand and Generation'!H2461*'System Design'!$F$21,IF('System Design'!$F$8=3,'Hourly Demand and Generation'!I2461*'System Design'!$F$21)))</f>
        <v>214.35786988823349</v>
      </c>
      <c r="O2461" s="32">
        <f>IF('System Design'!$F$8=1,'Hourly Demand and Generation'!J2461*'System Design'!$F$22,IF('System Design'!$F$8=2,'Hourly Demand and Generation'!K2461*'System Design'!$F$22,IF('System Design'!$F$8=3,'Hourly Demand and Generation'!L2461*'System Design'!$F$22)))</f>
        <v>800</v>
      </c>
      <c r="Q2461" s="32">
        <f t="shared" si="545"/>
        <v>0</v>
      </c>
      <c r="R2461" s="32">
        <f t="shared" si="548"/>
        <v>5400</v>
      </c>
      <c r="S2461" s="32">
        <f t="shared" si="549"/>
        <v>0</v>
      </c>
      <c r="T2461" s="32">
        <f t="shared" si="550"/>
        <v>21600</v>
      </c>
      <c r="U2461" s="32">
        <f t="shared" si="551"/>
        <v>0</v>
      </c>
      <c r="V2461" s="32">
        <f t="shared" si="546"/>
        <v>726.35786988823349</v>
      </c>
      <c r="W2461" s="32">
        <f t="shared" si="552"/>
        <v>726.35786988823349</v>
      </c>
      <c r="X2461" s="32">
        <f t="shared" si="553"/>
        <v>726.35786988823349</v>
      </c>
    </row>
    <row r="2462" spans="1:24" x14ac:dyDescent="0.25">
      <c r="A2462" s="2"/>
      <c r="B2462" s="2" t="s">
        <v>5</v>
      </c>
      <c r="C2462" s="2">
        <f t="shared" si="554"/>
        <v>103</v>
      </c>
      <c r="D2462" s="2">
        <f t="shared" si="555"/>
        <v>10</v>
      </c>
      <c r="E2462" s="2">
        <f t="shared" si="547"/>
        <v>2458</v>
      </c>
      <c r="F2462" s="11">
        <v>280.8</v>
      </c>
      <c r="G2462" s="9">
        <v>0.49524059594867698</v>
      </c>
      <c r="H2462" s="9">
        <v>0.52480719869188197</v>
      </c>
      <c r="I2462" s="9">
        <v>0.55437380143508597</v>
      </c>
      <c r="J2462" s="9">
        <v>0.19229143101993701</v>
      </c>
      <c r="K2462" s="9">
        <v>0.19229143101993701</v>
      </c>
      <c r="L2462" s="9">
        <v>0.36</v>
      </c>
      <c r="N2462" s="32">
        <f>IF('System Design'!$F$8=1,'Hourly Demand and Generation'!G2462*'System Design'!$F$21,IF('System Design'!$F$8=2,'Hourly Demand and Generation'!H2462*'System Design'!$F$21,IF('System Design'!$F$8=3,'Hourly Demand and Generation'!I2462*'System Design'!$F$21)))</f>
        <v>277.18690071754298</v>
      </c>
      <c r="O2462" s="32">
        <f>IF('System Design'!$F$8=1,'Hourly Demand and Generation'!J2462*'System Design'!$F$22,IF('System Design'!$F$8=2,'Hourly Demand and Generation'!K2462*'System Design'!$F$22,IF('System Design'!$F$8=3,'Hourly Demand and Generation'!L2462*'System Design'!$F$22)))</f>
        <v>900</v>
      </c>
      <c r="Q2462" s="32">
        <f t="shared" si="545"/>
        <v>0</v>
      </c>
      <c r="R2462" s="32">
        <f t="shared" si="548"/>
        <v>5400</v>
      </c>
      <c r="S2462" s="32">
        <f t="shared" si="549"/>
        <v>0</v>
      </c>
      <c r="T2462" s="32">
        <f t="shared" si="550"/>
        <v>21600</v>
      </c>
      <c r="U2462" s="32">
        <f t="shared" si="551"/>
        <v>0</v>
      </c>
      <c r="V2462" s="32">
        <f t="shared" si="546"/>
        <v>896.38690071754309</v>
      </c>
      <c r="W2462" s="32">
        <f t="shared" si="552"/>
        <v>896.38690071754309</v>
      </c>
      <c r="X2462" s="32">
        <f t="shared" si="553"/>
        <v>896.38690071754309</v>
      </c>
    </row>
    <row r="2463" spans="1:24" x14ac:dyDescent="0.25">
      <c r="A2463" s="2"/>
      <c r="B2463" s="2" t="s">
        <v>5</v>
      </c>
      <c r="C2463" s="2">
        <f t="shared" si="554"/>
        <v>103</v>
      </c>
      <c r="D2463" s="2">
        <f t="shared" si="555"/>
        <v>11</v>
      </c>
      <c r="E2463" s="2">
        <f t="shared" si="547"/>
        <v>2459</v>
      </c>
      <c r="F2463" s="11">
        <v>277.2</v>
      </c>
      <c r="G2463" s="9">
        <v>0.61350700692149596</v>
      </c>
      <c r="H2463" s="9">
        <v>0.64676943500760098</v>
      </c>
      <c r="I2463" s="9">
        <v>0.680031863093706</v>
      </c>
      <c r="J2463" s="9">
        <v>0.17092571646216601</v>
      </c>
      <c r="K2463" s="9">
        <v>0.17092571646216601</v>
      </c>
      <c r="L2463" s="9">
        <v>0.32</v>
      </c>
      <c r="N2463" s="32">
        <f>IF('System Design'!$F$8=1,'Hourly Demand and Generation'!G2463*'System Design'!$F$21,IF('System Design'!$F$8=2,'Hourly Demand and Generation'!H2463*'System Design'!$F$21,IF('System Design'!$F$8=3,'Hourly Demand and Generation'!I2463*'System Design'!$F$21)))</f>
        <v>340.01593154685298</v>
      </c>
      <c r="O2463" s="32">
        <f>IF('System Design'!$F$8=1,'Hourly Demand and Generation'!J2463*'System Design'!$F$22,IF('System Design'!$F$8=2,'Hourly Demand and Generation'!K2463*'System Design'!$F$22,IF('System Design'!$F$8=3,'Hourly Demand and Generation'!L2463*'System Design'!$F$22)))</f>
        <v>800</v>
      </c>
      <c r="Q2463" s="32">
        <f t="shared" si="545"/>
        <v>0</v>
      </c>
      <c r="R2463" s="32">
        <f t="shared" si="548"/>
        <v>5400</v>
      </c>
      <c r="S2463" s="32">
        <f t="shared" si="549"/>
        <v>0</v>
      </c>
      <c r="T2463" s="32">
        <f t="shared" si="550"/>
        <v>21600</v>
      </c>
      <c r="U2463" s="32">
        <f t="shared" si="551"/>
        <v>0</v>
      </c>
      <c r="V2463" s="32">
        <f t="shared" si="546"/>
        <v>862.81593154685288</v>
      </c>
      <c r="W2463" s="32">
        <f t="shared" si="552"/>
        <v>862.81593154685288</v>
      </c>
      <c r="X2463" s="32">
        <f t="shared" si="553"/>
        <v>862.81593154685288</v>
      </c>
    </row>
    <row r="2464" spans="1:24" x14ac:dyDescent="0.25">
      <c r="A2464" s="2"/>
      <c r="B2464" s="2" t="s">
        <v>5</v>
      </c>
      <c r="C2464" s="2">
        <f t="shared" si="554"/>
        <v>103</v>
      </c>
      <c r="D2464" s="2">
        <f t="shared" si="555"/>
        <v>12</v>
      </c>
      <c r="E2464" s="2">
        <f t="shared" si="547"/>
        <v>2460</v>
      </c>
      <c r="F2464" s="11">
        <v>277.2</v>
      </c>
      <c r="G2464" s="9">
        <v>0.73916506858011499</v>
      </c>
      <c r="H2464" s="9">
        <v>0.73916506858011499</v>
      </c>
      <c r="I2464" s="9">
        <v>0.73916506858011499</v>
      </c>
      <c r="J2464" s="9">
        <v>0.16024285918328099</v>
      </c>
      <c r="K2464" s="9">
        <v>0.16024285918328099</v>
      </c>
      <c r="L2464" s="9">
        <v>0.3</v>
      </c>
      <c r="N2464" s="32">
        <f>IF('System Design'!$F$8=1,'Hourly Demand and Generation'!G2464*'System Design'!$F$21,IF('System Design'!$F$8=2,'Hourly Demand and Generation'!H2464*'System Design'!$F$21,IF('System Design'!$F$8=3,'Hourly Demand and Generation'!I2464*'System Design'!$F$21)))</f>
        <v>369.58253429005748</v>
      </c>
      <c r="O2464" s="32">
        <f>IF('System Design'!$F$8=1,'Hourly Demand and Generation'!J2464*'System Design'!$F$22,IF('System Design'!$F$8=2,'Hourly Demand and Generation'!K2464*'System Design'!$F$22,IF('System Design'!$F$8=3,'Hourly Demand and Generation'!L2464*'System Design'!$F$22)))</f>
        <v>750</v>
      </c>
      <c r="Q2464" s="32">
        <f t="shared" si="545"/>
        <v>0</v>
      </c>
      <c r="R2464" s="32">
        <f t="shared" si="548"/>
        <v>5400</v>
      </c>
      <c r="S2464" s="32">
        <f t="shared" si="549"/>
        <v>0</v>
      </c>
      <c r="T2464" s="32">
        <f t="shared" si="550"/>
        <v>21600</v>
      </c>
      <c r="U2464" s="32">
        <f t="shared" si="551"/>
        <v>0</v>
      </c>
      <c r="V2464" s="32">
        <f t="shared" si="546"/>
        <v>842.38253429005749</v>
      </c>
      <c r="W2464" s="32">
        <f t="shared" si="552"/>
        <v>842.38253429005749</v>
      </c>
      <c r="X2464" s="32">
        <f t="shared" si="553"/>
        <v>842.38253429005749</v>
      </c>
    </row>
    <row r="2465" spans="1:24" x14ac:dyDescent="0.25">
      <c r="A2465" s="2"/>
      <c r="B2465" s="2" t="s">
        <v>5</v>
      </c>
      <c r="C2465" s="2">
        <f t="shared" si="554"/>
        <v>103</v>
      </c>
      <c r="D2465" s="2">
        <f t="shared" si="555"/>
        <v>13</v>
      </c>
      <c r="E2465" s="2">
        <f t="shared" si="547"/>
        <v>2461</v>
      </c>
      <c r="F2465" s="11">
        <v>288</v>
      </c>
      <c r="G2465" s="9">
        <v>0.61350700692149596</v>
      </c>
      <c r="H2465" s="9">
        <v>0.64676943500760098</v>
      </c>
      <c r="I2465" s="9">
        <v>0.680031863093706</v>
      </c>
      <c r="J2465" s="9">
        <v>0.17092571646216601</v>
      </c>
      <c r="K2465" s="9">
        <v>0.17092571646216601</v>
      </c>
      <c r="L2465" s="9">
        <v>0.32</v>
      </c>
      <c r="N2465" s="32">
        <f>IF('System Design'!$F$8=1,'Hourly Demand and Generation'!G2465*'System Design'!$F$21,IF('System Design'!$F$8=2,'Hourly Demand and Generation'!H2465*'System Design'!$F$21,IF('System Design'!$F$8=3,'Hourly Demand and Generation'!I2465*'System Design'!$F$21)))</f>
        <v>340.01593154685298</v>
      </c>
      <c r="O2465" s="32">
        <f>IF('System Design'!$F$8=1,'Hourly Demand and Generation'!J2465*'System Design'!$F$22,IF('System Design'!$F$8=2,'Hourly Demand and Generation'!K2465*'System Design'!$F$22,IF('System Design'!$F$8=3,'Hourly Demand and Generation'!L2465*'System Design'!$F$22)))</f>
        <v>800</v>
      </c>
      <c r="Q2465" s="32">
        <f t="shared" si="545"/>
        <v>0</v>
      </c>
      <c r="R2465" s="32">
        <f t="shared" si="548"/>
        <v>5400</v>
      </c>
      <c r="S2465" s="32">
        <f t="shared" si="549"/>
        <v>0</v>
      </c>
      <c r="T2465" s="32">
        <f t="shared" si="550"/>
        <v>21600</v>
      </c>
      <c r="U2465" s="32">
        <f t="shared" si="551"/>
        <v>0</v>
      </c>
      <c r="V2465" s="32">
        <f t="shared" si="546"/>
        <v>852.01593154685293</v>
      </c>
      <c r="W2465" s="32">
        <f t="shared" si="552"/>
        <v>852.01593154685293</v>
      </c>
      <c r="X2465" s="32">
        <f t="shared" si="553"/>
        <v>852.01593154685293</v>
      </c>
    </row>
    <row r="2466" spans="1:24" x14ac:dyDescent="0.25">
      <c r="A2466" s="2"/>
      <c r="B2466" s="2" t="s">
        <v>5</v>
      </c>
      <c r="C2466" s="2">
        <f t="shared" si="554"/>
        <v>103</v>
      </c>
      <c r="D2466" s="2">
        <f t="shared" si="555"/>
        <v>14</v>
      </c>
      <c r="E2466" s="2">
        <f t="shared" si="547"/>
        <v>2462</v>
      </c>
      <c r="F2466" s="11">
        <v>288</v>
      </c>
      <c r="G2466" s="9">
        <v>0.49524059594867698</v>
      </c>
      <c r="H2466" s="9">
        <v>0.52480719869188197</v>
      </c>
      <c r="I2466" s="9">
        <v>0.55437380143508597</v>
      </c>
      <c r="J2466" s="9">
        <v>0.18160857374105199</v>
      </c>
      <c r="K2466" s="9">
        <v>0.18160857374105199</v>
      </c>
      <c r="L2466" s="9">
        <v>0.34</v>
      </c>
      <c r="N2466" s="32">
        <f>IF('System Design'!$F$8=1,'Hourly Demand and Generation'!G2466*'System Design'!$F$21,IF('System Design'!$F$8=2,'Hourly Demand and Generation'!H2466*'System Design'!$F$21,IF('System Design'!$F$8=3,'Hourly Demand and Generation'!I2466*'System Design'!$F$21)))</f>
        <v>277.18690071754298</v>
      </c>
      <c r="O2466" s="32">
        <f>IF('System Design'!$F$8=1,'Hourly Demand and Generation'!J2466*'System Design'!$F$22,IF('System Design'!$F$8=2,'Hourly Demand and Generation'!K2466*'System Design'!$F$22,IF('System Design'!$F$8=3,'Hourly Demand and Generation'!L2466*'System Design'!$F$22)))</f>
        <v>850.00000000000011</v>
      </c>
      <c r="Q2466" s="32">
        <f t="shared" si="545"/>
        <v>0</v>
      </c>
      <c r="R2466" s="32">
        <f t="shared" si="548"/>
        <v>5400</v>
      </c>
      <c r="S2466" s="32">
        <f t="shared" si="549"/>
        <v>0</v>
      </c>
      <c r="T2466" s="32">
        <f t="shared" si="550"/>
        <v>21600</v>
      </c>
      <c r="U2466" s="32">
        <f t="shared" si="551"/>
        <v>0</v>
      </c>
      <c r="V2466" s="32">
        <f t="shared" si="546"/>
        <v>839.18690071754304</v>
      </c>
      <c r="W2466" s="32">
        <f t="shared" si="552"/>
        <v>839.18690071754304</v>
      </c>
      <c r="X2466" s="32">
        <f t="shared" si="553"/>
        <v>839.18690071754304</v>
      </c>
    </row>
    <row r="2467" spans="1:24" x14ac:dyDescent="0.25">
      <c r="A2467" s="2"/>
      <c r="B2467" s="2" t="s">
        <v>5</v>
      </c>
      <c r="C2467" s="2">
        <f t="shared" si="554"/>
        <v>103</v>
      </c>
      <c r="D2467" s="2">
        <f t="shared" si="555"/>
        <v>15</v>
      </c>
      <c r="E2467" s="2">
        <f t="shared" si="547"/>
        <v>2463</v>
      </c>
      <c r="F2467" s="11">
        <v>306</v>
      </c>
      <c r="G2467" s="9">
        <v>0.369582534290058</v>
      </c>
      <c r="H2467" s="9">
        <v>0.39914913703326199</v>
      </c>
      <c r="I2467" s="9">
        <v>0.42871573977646699</v>
      </c>
      <c r="J2467" s="9">
        <v>0.19229143101993701</v>
      </c>
      <c r="K2467" s="9">
        <v>0.19229143101993701</v>
      </c>
      <c r="L2467" s="9">
        <v>0.36</v>
      </c>
      <c r="N2467" s="32">
        <f>IF('System Design'!$F$8=1,'Hourly Demand and Generation'!G2467*'System Design'!$F$21,IF('System Design'!$F$8=2,'Hourly Demand and Generation'!H2467*'System Design'!$F$21,IF('System Design'!$F$8=3,'Hourly Demand and Generation'!I2467*'System Design'!$F$21)))</f>
        <v>214.35786988823349</v>
      </c>
      <c r="O2467" s="32">
        <f>IF('System Design'!$F$8=1,'Hourly Demand and Generation'!J2467*'System Design'!$F$22,IF('System Design'!$F$8=2,'Hourly Demand and Generation'!K2467*'System Design'!$F$22,IF('System Design'!$F$8=3,'Hourly Demand and Generation'!L2467*'System Design'!$F$22)))</f>
        <v>900</v>
      </c>
      <c r="Q2467" s="32">
        <f t="shared" si="545"/>
        <v>0</v>
      </c>
      <c r="R2467" s="32">
        <f t="shared" si="548"/>
        <v>5400</v>
      </c>
      <c r="S2467" s="32">
        <f t="shared" si="549"/>
        <v>0</v>
      </c>
      <c r="T2467" s="32">
        <f t="shared" si="550"/>
        <v>21600</v>
      </c>
      <c r="U2467" s="32">
        <f t="shared" si="551"/>
        <v>0</v>
      </c>
      <c r="V2467" s="32">
        <f t="shared" si="546"/>
        <v>808.35786988823338</v>
      </c>
      <c r="W2467" s="32">
        <f t="shared" si="552"/>
        <v>808.35786988823338</v>
      </c>
      <c r="X2467" s="32">
        <f t="shared" si="553"/>
        <v>808.35786988823338</v>
      </c>
    </row>
    <row r="2468" spans="1:24" x14ac:dyDescent="0.25">
      <c r="A2468" s="2"/>
      <c r="B2468" s="2" t="s">
        <v>5</v>
      </c>
      <c r="C2468" s="2">
        <f t="shared" si="554"/>
        <v>103</v>
      </c>
      <c r="D2468" s="2">
        <f t="shared" si="555"/>
        <v>16</v>
      </c>
      <c r="E2468" s="2">
        <f t="shared" si="547"/>
        <v>2464</v>
      </c>
      <c r="F2468" s="11">
        <v>324</v>
      </c>
      <c r="G2468" s="9">
        <v>0.24392447263143799</v>
      </c>
      <c r="H2468" s="9">
        <v>0.27718690071754298</v>
      </c>
      <c r="I2468" s="9">
        <v>0.31044932880364801</v>
      </c>
      <c r="J2468" s="9">
        <v>0.19229143101993701</v>
      </c>
      <c r="K2468" s="9">
        <v>0.19229143101993701</v>
      </c>
      <c r="L2468" s="9">
        <v>0.36</v>
      </c>
      <c r="N2468" s="32">
        <f>IF('System Design'!$F$8=1,'Hourly Demand and Generation'!G2468*'System Design'!$F$21,IF('System Design'!$F$8=2,'Hourly Demand and Generation'!H2468*'System Design'!$F$21,IF('System Design'!$F$8=3,'Hourly Demand and Generation'!I2468*'System Design'!$F$21)))</f>
        <v>155.22466440182401</v>
      </c>
      <c r="O2468" s="32">
        <f>IF('System Design'!$F$8=1,'Hourly Demand and Generation'!J2468*'System Design'!$F$22,IF('System Design'!$F$8=2,'Hourly Demand and Generation'!K2468*'System Design'!$F$22,IF('System Design'!$F$8=3,'Hourly Demand and Generation'!L2468*'System Design'!$F$22)))</f>
        <v>900</v>
      </c>
      <c r="Q2468" s="32">
        <f t="shared" si="545"/>
        <v>0</v>
      </c>
      <c r="R2468" s="32">
        <f t="shared" si="548"/>
        <v>5400</v>
      </c>
      <c r="S2468" s="32">
        <f t="shared" si="549"/>
        <v>0</v>
      </c>
      <c r="T2468" s="32">
        <f t="shared" si="550"/>
        <v>21600</v>
      </c>
      <c r="U2468" s="32">
        <f t="shared" si="551"/>
        <v>0</v>
      </c>
      <c r="V2468" s="32">
        <f t="shared" si="546"/>
        <v>731.22466440182393</v>
      </c>
      <c r="W2468" s="32">
        <f t="shared" si="552"/>
        <v>731.22466440182393</v>
      </c>
      <c r="X2468" s="32">
        <f t="shared" si="553"/>
        <v>731.22466440182393</v>
      </c>
    </row>
    <row r="2469" spans="1:24" x14ac:dyDescent="0.25">
      <c r="A2469" s="2"/>
      <c r="B2469" s="2" t="s">
        <v>5</v>
      </c>
      <c r="C2469" s="2">
        <f t="shared" si="554"/>
        <v>103</v>
      </c>
      <c r="D2469" s="2">
        <f t="shared" si="555"/>
        <v>17</v>
      </c>
      <c r="E2469" s="2">
        <f t="shared" si="547"/>
        <v>2465</v>
      </c>
      <c r="F2469" s="11">
        <v>342</v>
      </c>
      <c r="G2469" s="9">
        <v>0.12565806165862001</v>
      </c>
      <c r="H2469" s="9">
        <v>0.155224664401824</v>
      </c>
      <c r="I2469" s="9">
        <v>0.184791267145029</v>
      </c>
      <c r="J2469" s="9">
        <v>0.21365714557770801</v>
      </c>
      <c r="K2469" s="9">
        <v>0.21365714557770801</v>
      </c>
      <c r="L2469" s="9">
        <v>0.4</v>
      </c>
      <c r="N2469" s="32">
        <f>IF('System Design'!$F$8=1,'Hourly Demand and Generation'!G2469*'System Design'!$F$21,IF('System Design'!$F$8=2,'Hourly Demand and Generation'!H2469*'System Design'!$F$21,IF('System Design'!$F$8=3,'Hourly Demand and Generation'!I2469*'System Design'!$F$21)))</f>
        <v>92.395633572514498</v>
      </c>
      <c r="O2469" s="32">
        <f>IF('System Design'!$F$8=1,'Hourly Demand and Generation'!J2469*'System Design'!$F$22,IF('System Design'!$F$8=2,'Hourly Demand and Generation'!K2469*'System Design'!$F$22,IF('System Design'!$F$8=3,'Hourly Demand and Generation'!L2469*'System Design'!$F$22)))</f>
        <v>1000</v>
      </c>
      <c r="Q2469" s="32">
        <f t="shared" si="545"/>
        <v>0</v>
      </c>
      <c r="R2469" s="32">
        <f t="shared" si="548"/>
        <v>5400</v>
      </c>
      <c r="S2469" s="32">
        <f t="shared" si="549"/>
        <v>0</v>
      </c>
      <c r="T2469" s="32">
        <f t="shared" si="550"/>
        <v>21600</v>
      </c>
      <c r="U2469" s="32">
        <f t="shared" si="551"/>
        <v>0</v>
      </c>
      <c r="V2469" s="32">
        <f t="shared" si="546"/>
        <v>750.3956335725145</v>
      </c>
      <c r="W2469" s="32">
        <f t="shared" si="552"/>
        <v>750.3956335725145</v>
      </c>
      <c r="X2469" s="32">
        <f t="shared" si="553"/>
        <v>750.3956335725145</v>
      </c>
    </row>
    <row r="2470" spans="1:24" x14ac:dyDescent="0.25">
      <c r="A2470" s="2"/>
      <c r="B2470" s="2" t="s">
        <v>5</v>
      </c>
      <c r="C2470" s="2">
        <f t="shared" si="554"/>
        <v>103</v>
      </c>
      <c r="D2470" s="2">
        <f t="shared" si="555"/>
        <v>18</v>
      </c>
      <c r="E2470" s="2">
        <f t="shared" si="547"/>
        <v>2466</v>
      </c>
      <c r="F2470" s="11">
        <v>360</v>
      </c>
      <c r="G2470" s="9">
        <v>5.9133205486409199E-2</v>
      </c>
      <c r="H2470" s="9">
        <v>9.2395633572514402E-2</v>
      </c>
      <c r="I2470" s="9">
        <v>0.12565806165862001</v>
      </c>
      <c r="J2470" s="9">
        <v>0.202974288298823</v>
      </c>
      <c r="K2470" s="9">
        <v>0.202974288298823</v>
      </c>
      <c r="L2470" s="9">
        <v>0.38</v>
      </c>
      <c r="N2470" s="32">
        <f>IF('System Design'!$F$8=1,'Hourly Demand and Generation'!G2470*'System Design'!$F$21,IF('System Design'!$F$8=2,'Hourly Demand and Generation'!H2470*'System Design'!$F$21,IF('System Design'!$F$8=3,'Hourly Demand and Generation'!I2470*'System Design'!$F$21)))</f>
        <v>62.829030829310007</v>
      </c>
      <c r="O2470" s="32">
        <f>IF('System Design'!$F$8=1,'Hourly Demand and Generation'!J2470*'System Design'!$F$22,IF('System Design'!$F$8=2,'Hourly Demand and Generation'!K2470*'System Design'!$F$22,IF('System Design'!$F$8=3,'Hourly Demand and Generation'!L2470*'System Design'!$F$22)))</f>
        <v>950</v>
      </c>
      <c r="Q2470" s="32">
        <f t="shared" si="545"/>
        <v>0</v>
      </c>
      <c r="R2470" s="32">
        <f t="shared" si="548"/>
        <v>5400</v>
      </c>
      <c r="S2470" s="32">
        <f t="shared" si="549"/>
        <v>0</v>
      </c>
      <c r="T2470" s="32">
        <f t="shared" si="550"/>
        <v>21600</v>
      </c>
      <c r="U2470" s="32">
        <f t="shared" si="551"/>
        <v>0</v>
      </c>
      <c r="V2470" s="32">
        <f t="shared" si="546"/>
        <v>652.82903082931</v>
      </c>
      <c r="W2470" s="32">
        <f t="shared" si="552"/>
        <v>652.82903082931</v>
      </c>
      <c r="X2470" s="32">
        <f t="shared" si="553"/>
        <v>652.82903082931</v>
      </c>
    </row>
    <row r="2471" spans="1:24" x14ac:dyDescent="0.25">
      <c r="A2471" s="2"/>
      <c r="B2471" s="2" t="s">
        <v>5</v>
      </c>
      <c r="C2471" s="2">
        <f t="shared" si="554"/>
        <v>103</v>
      </c>
      <c r="D2471" s="2">
        <f t="shared" si="555"/>
        <v>19</v>
      </c>
      <c r="E2471" s="2">
        <f t="shared" si="547"/>
        <v>2467</v>
      </c>
      <c r="F2471" s="11">
        <v>349.2</v>
      </c>
      <c r="G2471" s="9">
        <v>0</v>
      </c>
      <c r="H2471" s="9">
        <v>2.9566602743204599E-2</v>
      </c>
      <c r="I2471" s="9">
        <v>5.9133205486409199E-2</v>
      </c>
      <c r="J2471" s="9">
        <v>0.19229143101993701</v>
      </c>
      <c r="K2471" s="9">
        <v>0.19229143101993701</v>
      </c>
      <c r="L2471" s="9">
        <v>0.36</v>
      </c>
      <c r="N2471" s="32">
        <f>IF('System Design'!$F$8=1,'Hourly Demand and Generation'!G2471*'System Design'!$F$21,IF('System Design'!$F$8=2,'Hourly Demand and Generation'!H2471*'System Design'!$F$21,IF('System Design'!$F$8=3,'Hourly Demand and Generation'!I2471*'System Design'!$F$21)))</f>
        <v>29.566602743204598</v>
      </c>
      <c r="O2471" s="32">
        <f>IF('System Design'!$F$8=1,'Hourly Demand and Generation'!J2471*'System Design'!$F$22,IF('System Design'!$F$8=2,'Hourly Demand and Generation'!K2471*'System Design'!$F$22,IF('System Design'!$F$8=3,'Hourly Demand and Generation'!L2471*'System Design'!$F$22)))</f>
        <v>900</v>
      </c>
      <c r="Q2471" s="32">
        <f t="shared" si="545"/>
        <v>0</v>
      </c>
      <c r="R2471" s="32">
        <f t="shared" si="548"/>
        <v>5400</v>
      </c>
      <c r="S2471" s="32">
        <f t="shared" si="549"/>
        <v>0</v>
      </c>
      <c r="T2471" s="32">
        <f t="shared" si="550"/>
        <v>21600</v>
      </c>
      <c r="U2471" s="32">
        <f t="shared" si="551"/>
        <v>0</v>
      </c>
      <c r="V2471" s="32">
        <f t="shared" si="546"/>
        <v>580.36660274320457</v>
      </c>
      <c r="W2471" s="32">
        <f t="shared" si="552"/>
        <v>580.36660274320457</v>
      </c>
      <c r="X2471" s="32">
        <f t="shared" si="553"/>
        <v>580.36660274320457</v>
      </c>
    </row>
    <row r="2472" spans="1:24" x14ac:dyDescent="0.25">
      <c r="A2472" s="2"/>
      <c r="B2472" s="2" t="s">
        <v>5</v>
      </c>
      <c r="C2472" s="2">
        <f t="shared" si="554"/>
        <v>103</v>
      </c>
      <c r="D2472" s="2">
        <f t="shared" si="555"/>
        <v>20</v>
      </c>
      <c r="E2472" s="2">
        <f t="shared" si="547"/>
        <v>2468</v>
      </c>
      <c r="F2472" s="11">
        <v>342</v>
      </c>
      <c r="G2472" s="9">
        <v>0</v>
      </c>
      <c r="H2472" s="9">
        <v>0</v>
      </c>
      <c r="I2472" s="9">
        <v>0</v>
      </c>
      <c r="J2472" s="9">
        <v>0.19229143101993701</v>
      </c>
      <c r="K2472" s="9">
        <v>0.19229143101993701</v>
      </c>
      <c r="L2472" s="9">
        <v>0.36</v>
      </c>
      <c r="N2472" s="32">
        <f>IF('System Design'!$F$8=1,'Hourly Demand and Generation'!G2472*'System Design'!$F$21,IF('System Design'!$F$8=2,'Hourly Demand and Generation'!H2472*'System Design'!$F$21,IF('System Design'!$F$8=3,'Hourly Demand and Generation'!I2472*'System Design'!$F$21)))</f>
        <v>0</v>
      </c>
      <c r="O2472" s="32">
        <f>IF('System Design'!$F$8=1,'Hourly Demand and Generation'!J2472*'System Design'!$F$22,IF('System Design'!$F$8=2,'Hourly Demand and Generation'!K2472*'System Design'!$F$22,IF('System Design'!$F$8=3,'Hourly Demand and Generation'!L2472*'System Design'!$F$22)))</f>
        <v>900</v>
      </c>
      <c r="Q2472" s="32">
        <f t="shared" si="545"/>
        <v>0</v>
      </c>
      <c r="R2472" s="32">
        <f t="shared" si="548"/>
        <v>5400</v>
      </c>
      <c r="S2472" s="32">
        <f t="shared" si="549"/>
        <v>0</v>
      </c>
      <c r="T2472" s="32">
        <f t="shared" si="550"/>
        <v>21600</v>
      </c>
      <c r="U2472" s="32">
        <f t="shared" si="551"/>
        <v>0</v>
      </c>
      <c r="V2472" s="32">
        <f t="shared" si="546"/>
        <v>558</v>
      </c>
      <c r="W2472" s="32">
        <f t="shared" si="552"/>
        <v>558</v>
      </c>
      <c r="X2472" s="32">
        <f t="shared" si="553"/>
        <v>558</v>
      </c>
    </row>
    <row r="2473" spans="1:24" x14ac:dyDescent="0.25">
      <c r="A2473" s="2"/>
      <c r="B2473" s="2" t="s">
        <v>5</v>
      </c>
      <c r="C2473" s="2">
        <f t="shared" si="554"/>
        <v>103</v>
      </c>
      <c r="D2473" s="2">
        <f t="shared" si="555"/>
        <v>21</v>
      </c>
      <c r="E2473" s="2">
        <f t="shared" si="547"/>
        <v>2469</v>
      </c>
      <c r="F2473" s="11">
        <v>324</v>
      </c>
      <c r="G2473" s="9">
        <v>0</v>
      </c>
      <c r="H2473" s="9">
        <v>0</v>
      </c>
      <c r="I2473" s="9">
        <v>0</v>
      </c>
      <c r="J2473" s="9">
        <v>0.19229143101993701</v>
      </c>
      <c r="K2473" s="9">
        <v>0.19229143101993701</v>
      </c>
      <c r="L2473" s="9">
        <v>0.36</v>
      </c>
      <c r="N2473" s="32">
        <f>IF('System Design'!$F$8=1,'Hourly Demand and Generation'!G2473*'System Design'!$F$21,IF('System Design'!$F$8=2,'Hourly Demand and Generation'!H2473*'System Design'!$F$21,IF('System Design'!$F$8=3,'Hourly Demand and Generation'!I2473*'System Design'!$F$21)))</f>
        <v>0</v>
      </c>
      <c r="O2473" s="32">
        <f>IF('System Design'!$F$8=1,'Hourly Demand and Generation'!J2473*'System Design'!$F$22,IF('System Design'!$F$8=2,'Hourly Demand and Generation'!K2473*'System Design'!$F$22,IF('System Design'!$F$8=3,'Hourly Demand and Generation'!L2473*'System Design'!$F$22)))</f>
        <v>900</v>
      </c>
      <c r="Q2473" s="32">
        <f t="shared" si="545"/>
        <v>0</v>
      </c>
      <c r="R2473" s="32">
        <f t="shared" si="548"/>
        <v>5400</v>
      </c>
      <c r="S2473" s="32">
        <f t="shared" si="549"/>
        <v>0</v>
      </c>
      <c r="T2473" s="32">
        <f t="shared" si="550"/>
        <v>21600</v>
      </c>
      <c r="U2473" s="32">
        <f t="shared" si="551"/>
        <v>0</v>
      </c>
      <c r="V2473" s="32">
        <f t="shared" si="546"/>
        <v>576</v>
      </c>
      <c r="W2473" s="32">
        <f t="shared" si="552"/>
        <v>576</v>
      </c>
      <c r="X2473" s="32">
        <f t="shared" si="553"/>
        <v>576</v>
      </c>
    </row>
    <row r="2474" spans="1:24" x14ac:dyDescent="0.25">
      <c r="A2474" s="2"/>
      <c r="B2474" s="2" t="s">
        <v>5</v>
      </c>
      <c r="C2474" s="2">
        <f t="shared" si="554"/>
        <v>103</v>
      </c>
      <c r="D2474" s="2">
        <f t="shared" si="555"/>
        <v>22</v>
      </c>
      <c r="E2474" s="2">
        <f t="shared" si="547"/>
        <v>2470</v>
      </c>
      <c r="F2474" s="11">
        <v>306</v>
      </c>
      <c r="G2474" s="9">
        <v>0</v>
      </c>
      <c r="H2474" s="9">
        <v>0</v>
      </c>
      <c r="I2474" s="9">
        <v>0</v>
      </c>
      <c r="J2474" s="9">
        <v>0.202974288298823</v>
      </c>
      <c r="K2474" s="9">
        <v>0.202974288298823</v>
      </c>
      <c r="L2474" s="9">
        <v>0.38</v>
      </c>
      <c r="N2474" s="32">
        <f>IF('System Design'!$F$8=1,'Hourly Demand and Generation'!G2474*'System Design'!$F$21,IF('System Design'!$F$8=2,'Hourly Demand and Generation'!H2474*'System Design'!$F$21,IF('System Design'!$F$8=3,'Hourly Demand and Generation'!I2474*'System Design'!$F$21)))</f>
        <v>0</v>
      </c>
      <c r="O2474" s="32">
        <f>IF('System Design'!$F$8=1,'Hourly Demand and Generation'!J2474*'System Design'!$F$22,IF('System Design'!$F$8=2,'Hourly Demand and Generation'!K2474*'System Design'!$F$22,IF('System Design'!$F$8=3,'Hourly Demand and Generation'!L2474*'System Design'!$F$22)))</f>
        <v>950</v>
      </c>
      <c r="Q2474" s="32">
        <f t="shared" si="545"/>
        <v>0</v>
      </c>
      <c r="R2474" s="32">
        <f t="shared" si="548"/>
        <v>5400</v>
      </c>
      <c r="S2474" s="32">
        <f t="shared" si="549"/>
        <v>0</v>
      </c>
      <c r="T2474" s="32">
        <f t="shared" si="550"/>
        <v>21600</v>
      </c>
      <c r="U2474" s="32">
        <f t="shared" si="551"/>
        <v>0</v>
      </c>
      <c r="V2474" s="32">
        <f t="shared" si="546"/>
        <v>644</v>
      </c>
      <c r="W2474" s="32">
        <f t="shared" si="552"/>
        <v>644</v>
      </c>
      <c r="X2474" s="32">
        <f t="shared" si="553"/>
        <v>644</v>
      </c>
    </row>
    <row r="2475" spans="1:24" x14ac:dyDescent="0.25">
      <c r="A2475" s="2"/>
      <c r="B2475" s="2" t="s">
        <v>5</v>
      </c>
      <c r="C2475" s="2">
        <f t="shared" si="554"/>
        <v>103</v>
      </c>
      <c r="D2475" s="2">
        <f t="shared" si="555"/>
        <v>23</v>
      </c>
      <c r="E2475" s="2">
        <f t="shared" si="547"/>
        <v>2471</v>
      </c>
      <c r="F2475" s="11">
        <v>288</v>
      </c>
      <c r="G2475" s="9">
        <v>0</v>
      </c>
      <c r="H2475" s="9">
        <v>0</v>
      </c>
      <c r="I2475" s="9">
        <v>0</v>
      </c>
      <c r="J2475" s="9">
        <v>0.17092571646216601</v>
      </c>
      <c r="K2475" s="9">
        <v>0.17092571646216601</v>
      </c>
      <c r="L2475" s="9">
        <v>0.32</v>
      </c>
      <c r="N2475" s="32">
        <f>IF('System Design'!$F$8=1,'Hourly Demand and Generation'!G2475*'System Design'!$F$21,IF('System Design'!$F$8=2,'Hourly Demand and Generation'!H2475*'System Design'!$F$21,IF('System Design'!$F$8=3,'Hourly Demand and Generation'!I2475*'System Design'!$F$21)))</f>
        <v>0</v>
      </c>
      <c r="O2475" s="32">
        <f>IF('System Design'!$F$8=1,'Hourly Demand and Generation'!J2475*'System Design'!$F$22,IF('System Design'!$F$8=2,'Hourly Demand and Generation'!K2475*'System Design'!$F$22,IF('System Design'!$F$8=3,'Hourly Demand and Generation'!L2475*'System Design'!$F$22)))</f>
        <v>800</v>
      </c>
      <c r="Q2475" s="32">
        <f t="shared" si="545"/>
        <v>0</v>
      </c>
      <c r="R2475" s="32">
        <f t="shared" si="548"/>
        <v>5400</v>
      </c>
      <c r="S2475" s="32">
        <f t="shared" si="549"/>
        <v>0</v>
      </c>
      <c r="T2475" s="32">
        <f t="shared" si="550"/>
        <v>21600</v>
      </c>
      <c r="U2475" s="32">
        <f t="shared" si="551"/>
        <v>0</v>
      </c>
      <c r="V2475" s="32">
        <f t="shared" si="546"/>
        <v>512</v>
      </c>
      <c r="W2475" s="32">
        <f t="shared" si="552"/>
        <v>512</v>
      </c>
      <c r="X2475" s="32">
        <f t="shared" si="553"/>
        <v>512</v>
      </c>
    </row>
    <row r="2476" spans="1:24" x14ac:dyDescent="0.25">
      <c r="A2476" s="2"/>
      <c r="B2476" s="2" t="s">
        <v>5</v>
      </c>
      <c r="C2476" s="2">
        <f t="shared" si="554"/>
        <v>103</v>
      </c>
      <c r="D2476" s="2">
        <f t="shared" si="555"/>
        <v>24</v>
      </c>
      <c r="E2476" s="2">
        <f t="shared" si="547"/>
        <v>2472</v>
      </c>
      <c r="F2476" s="11">
        <v>252</v>
      </c>
      <c r="G2476" s="9">
        <v>0</v>
      </c>
      <c r="H2476" s="9">
        <v>0</v>
      </c>
      <c r="I2476" s="9">
        <v>0</v>
      </c>
      <c r="J2476" s="9">
        <v>0.17092571646216601</v>
      </c>
      <c r="K2476" s="9">
        <v>0.17092571646216601</v>
      </c>
      <c r="L2476" s="9">
        <v>0.32</v>
      </c>
      <c r="N2476" s="32">
        <f>IF('System Design'!$F$8=1,'Hourly Demand and Generation'!G2476*'System Design'!$F$21,IF('System Design'!$F$8=2,'Hourly Demand and Generation'!H2476*'System Design'!$F$21,IF('System Design'!$F$8=3,'Hourly Demand and Generation'!I2476*'System Design'!$F$21)))</f>
        <v>0</v>
      </c>
      <c r="O2476" s="32">
        <f>IF('System Design'!$F$8=1,'Hourly Demand and Generation'!J2476*'System Design'!$F$22,IF('System Design'!$F$8=2,'Hourly Demand and Generation'!K2476*'System Design'!$F$22,IF('System Design'!$F$8=3,'Hourly Demand and Generation'!L2476*'System Design'!$F$22)))</f>
        <v>800</v>
      </c>
      <c r="Q2476" s="32">
        <f t="shared" si="545"/>
        <v>0</v>
      </c>
      <c r="R2476" s="32">
        <f t="shared" si="548"/>
        <v>5400</v>
      </c>
      <c r="S2476" s="32">
        <f t="shared" si="549"/>
        <v>0</v>
      </c>
      <c r="T2476" s="32">
        <f t="shared" si="550"/>
        <v>21600</v>
      </c>
      <c r="U2476" s="32">
        <f t="shared" si="551"/>
        <v>0</v>
      </c>
      <c r="V2476" s="32">
        <f t="shared" si="546"/>
        <v>548</v>
      </c>
      <c r="W2476" s="32">
        <f t="shared" si="552"/>
        <v>548</v>
      </c>
      <c r="X2476" s="32">
        <f t="shared" si="553"/>
        <v>548</v>
      </c>
    </row>
    <row r="2477" spans="1:24" x14ac:dyDescent="0.25">
      <c r="A2477" s="2"/>
      <c r="B2477" s="2" t="s">
        <v>5</v>
      </c>
      <c r="C2477" s="2">
        <f>C2476+1</f>
        <v>104</v>
      </c>
      <c r="D2477" s="2">
        <v>1</v>
      </c>
      <c r="E2477" s="2">
        <f t="shared" si="547"/>
        <v>2473</v>
      </c>
      <c r="F2477" s="11">
        <v>216</v>
      </c>
      <c r="G2477" s="9">
        <v>0</v>
      </c>
      <c r="H2477" s="9">
        <v>0</v>
      </c>
      <c r="I2477" s="9">
        <v>0</v>
      </c>
      <c r="J2477" s="9">
        <v>0.14557847181629799</v>
      </c>
      <c r="K2477" s="9">
        <v>0.4</v>
      </c>
      <c r="L2477" s="9">
        <v>0.4</v>
      </c>
      <c r="N2477" s="32">
        <f>IF('System Design'!$F$8=1,'Hourly Demand and Generation'!G2477*'System Design'!$F$21,IF('System Design'!$F$8=2,'Hourly Demand and Generation'!H2477*'System Design'!$F$21,IF('System Design'!$F$8=3,'Hourly Demand and Generation'!I2477*'System Design'!$F$21)))</f>
        <v>0</v>
      </c>
      <c r="O2477" s="32">
        <f>IF('System Design'!$F$8=1,'Hourly Demand and Generation'!J2477*'System Design'!$F$22,IF('System Design'!$F$8=2,'Hourly Demand and Generation'!K2477*'System Design'!$F$22,IF('System Design'!$F$8=3,'Hourly Demand and Generation'!L2477*'System Design'!$F$22)))</f>
        <v>1000</v>
      </c>
      <c r="Q2477" s="32">
        <f t="shared" si="545"/>
        <v>0</v>
      </c>
      <c r="R2477" s="32">
        <f t="shared" si="548"/>
        <v>5400</v>
      </c>
      <c r="S2477" s="32">
        <f t="shared" si="549"/>
        <v>0</v>
      </c>
      <c r="T2477" s="32">
        <f t="shared" si="550"/>
        <v>21600</v>
      </c>
      <c r="U2477" s="32">
        <f t="shared" si="551"/>
        <v>0</v>
      </c>
      <c r="V2477" s="32">
        <f t="shared" si="546"/>
        <v>784</v>
      </c>
      <c r="W2477" s="32">
        <f t="shared" si="552"/>
        <v>784</v>
      </c>
      <c r="X2477" s="32">
        <f t="shared" si="553"/>
        <v>784</v>
      </c>
    </row>
    <row r="2478" spans="1:24" x14ac:dyDescent="0.25">
      <c r="A2478" s="2"/>
      <c r="B2478" s="2" t="s">
        <v>5</v>
      </c>
      <c r="C2478" s="2">
        <f>C2477</f>
        <v>104</v>
      </c>
      <c r="D2478" s="2">
        <f>D2477+1</f>
        <v>2</v>
      </c>
      <c r="E2478" s="2">
        <f t="shared" si="547"/>
        <v>2474</v>
      </c>
      <c r="F2478" s="11">
        <v>198</v>
      </c>
      <c r="G2478" s="9">
        <v>0</v>
      </c>
      <c r="H2478" s="9">
        <v>0</v>
      </c>
      <c r="I2478" s="9">
        <v>0</v>
      </c>
      <c r="J2478" s="9">
        <v>0.13102062463466799</v>
      </c>
      <c r="K2478" s="9">
        <v>0.36</v>
      </c>
      <c r="L2478" s="9">
        <v>0.36</v>
      </c>
      <c r="N2478" s="32">
        <f>IF('System Design'!$F$8=1,'Hourly Demand and Generation'!G2478*'System Design'!$F$21,IF('System Design'!$F$8=2,'Hourly Demand and Generation'!H2478*'System Design'!$F$21,IF('System Design'!$F$8=3,'Hourly Demand and Generation'!I2478*'System Design'!$F$21)))</f>
        <v>0</v>
      </c>
      <c r="O2478" s="32">
        <f>IF('System Design'!$F$8=1,'Hourly Demand and Generation'!J2478*'System Design'!$F$22,IF('System Design'!$F$8=2,'Hourly Demand and Generation'!K2478*'System Design'!$F$22,IF('System Design'!$F$8=3,'Hourly Demand and Generation'!L2478*'System Design'!$F$22)))</f>
        <v>900</v>
      </c>
      <c r="Q2478" s="32">
        <f t="shared" si="545"/>
        <v>0</v>
      </c>
      <c r="R2478" s="32">
        <f t="shared" si="548"/>
        <v>5400</v>
      </c>
      <c r="S2478" s="32">
        <f t="shared" si="549"/>
        <v>0</v>
      </c>
      <c r="T2478" s="32">
        <f t="shared" si="550"/>
        <v>21600</v>
      </c>
      <c r="U2478" s="32">
        <f t="shared" si="551"/>
        <v>0</v>
      </c>
      <c r="V2478" s="32">
        <f t="shared" si="546"/>
        <v>702</v>
      </c>
      <c r="W2478" s="32">
        <f t="shared" si="552"/>
        <v>702</v>
      </c>
      <c r="X2478" s="32">
        <f t="shared" si="553"/>
        <v>702</v>
      </c>
    </row>
    <row r="2479" spans="1:24" x14ac:dyDescent="0.25">
      <c r="A2479" s="2"/>
      <c r="B2479" s="2" t="s">
        <v>5</v>
      </c>
      <c r="C2479" s="2">
        <f t="shared" ref="C2479:C2500" si="556">C2478</f>
        <v>104</v>
      </c>
      <c r="D2479" s="2">
        <f t="shared" ref="D2479:D2500" si="557">D2478+1</f>
        <v>3</v>
      </c>
      <c r="E2479" s="2">
        <f t="shared" si="547"/>
        <v>2475</v>
      </c>
      <c r="F2479" s="11">
        <v>180</v>
      </c>
      <c r="G2479" s="9">
        <v>0</v>
      </c>
      <c r="H2479" s="9">
        <v>0</v>
      </c>
      <c r="I2479" s="9">
        <v>0</v>
      </c>
      <c r="J2479" s="9">
        <v>0.13102062463466799</v>
      </c>
      <c r="K2479" s="9">
        <v>0.36</v>
      </c>
      <c r="L2479" s="9">
        <v>0.36</v>
      </c>
      <c r="N2479" s="32">
        <f>IF('System Design'!$F$8=1,'Hourly Demand and Generation'!G2479*'System Design'!$F$21,IF('System Design'!$F$8=2,'Hourly Demand and Generation'!H2479*'System Design'!$F$21,IF('System Design'!$F$8=3,'Hourly Demand and Generation'!I2479*'System Design'!$F$21)))</f>
        <v>0</v>
      </c>
      <c r="O2479" s="32">
        <f>IF('System Design'!$F$8=1,'Hourly Demand and Generation'!J2479*'System Design'!$F$22,IF('System Design'!$F$8=2,'Hourly Demand and Generation'!K2479*'System Design'!$F$22,IF('System Design'!$F$8=3,'Hourly Demand and Generation'!L2479*'System Design'!$F$22)))</f>
        <v>900</v>
      </c>
      <c r="Q2479" s="32">
        <f t="shared" si="545"/>
        <v>0</v>
      </c>
      <c r="R2479" s="32">
        <f t="shared" si="548"/>
        <v>5400</v>
      </c>
      <c r="S2479" s="32">
        <f t="shared" si="549"/>
        <v>0</v>
      </c>
      <c r="T2479" s="32">
        <f t="shared" si="550"/>
        <v>21600</v>
      </c>
      <c r="U2479" s="32">
        <f t="shared" si="551"/>
        <v>0</v>
      </c>
      <c r="V2479" s="32">
        <f t="shared" si="546"/>
        <v>720</v>
      </c>
      <c r="W2479" s="32">
        <f t="shared" si="552"/>
        <v>720</v>
      </c>
      <c r="X2479" s="32">
        <f t="shared" si="553"/>
        <v>720</v>
      </c>
    </row>
    <row r="2480" spans="1:24" x14ac:dyDescent="0.25">
      <c r="A2480" s="2"/>
      <c r="B2480" s="2" t="s">
        <v>5</v>
      </c>
      <c r="C2480" s="2">
        <f t="shared" si="556"/>
        <v>104</v>
      </c>
      <c r="D2480" s="2">
        <f t="shared" si="557"/>
        <v>4</v>
      </c>
      <c r="E2480" s="2">
        <f t="shared" si="547"/>
        <v>2476</v>
      </c>
      <c r="F2480" s="11">
        <v>216</v>
      </c>
      <c r="G2480" s="9">
        <v>0</v>
      </c>
      <c r="H2480" s="9">
        <v>0</v>
      </c>
      <c r="I2480" s="9">
        <v>0</v>
      </c>
      <c r="J2480" s="9">
        <v>0.14557847181629799</v>
      </c>
      <c r="K2480" s="9">
        <v>0.4</v>
      </c>
      <c r="L2480" s="9">
        <v>0.4</v>
      </c>
      <c r="N2480" s="32">
        <f>IF('System Design'!$F$8=1,'Hourly Demand and Generation'!G2480*'System Design'!$F$21,IF('System Design'!$F$8=2,'Hourly Demand and Generation'!H2480*'System Design'!$F$21,IF('System Design'!$F$8=3,'Hourly Demand and Generation'!I2480*'System Design'!$F$21)))</f>
        <v>0</v>
      </c>
      <c r="O2480" s="32">
        <f>IF('System Design'!$F$8=1,'Hourly Demand and Generation'!J2480*'System Design'!$F$22,IF('System Design'!$F$8=2,'Hourly Demand and Generation'!K2480*'System Design'!$F$22,IF('System Design'!$F$8=3,'Hourly Demand and Generation'!L2480*'System Design'!$F$22)))</f>
        <v>1000</v>
      </c>
      <c r="Q2480" s="32">
        <f t="shared" si="545"/>
        <v>0</v>
      </c>
      <c r="R2480" s="32">
        <f t="shared" si="548"/>
        <v>5400</v>
      </c>
      <c r="S2480" s="32">
        <f t="shared" si="549"/>
        <v>0</v>
      </c>
      <c r="T2480" s="32">
        <f t="shared" si="550"/>
        <v>21600</v>
      </c>
      <c r="U2480" s="32">
        <f t="shared" si="551"/>
        <v>0</v>
      </c>
      <c r="V2480" s="32">
        <f t="shared" si="546"/>
        <v>784</v>
      </c>
      <c r="W2480" s="32">
        <f t="shared" si="552"/>
        <v>784</v>
      </c>
      <c r="X2480" s="32">
        <f t="shared" si="553"/>
        <v>784</v>
      </c>
    </row>
    <row r="2481" spans="1:24" x14ac:dyDescent="0.25">
      <c r="A2481" s="2"/>
      <c r="B2481" s="2" t="s">
        <v>5</v>
      </c>
      <c r="C2481" s="2">
        <f t="shared" si="556"/>
        <v>104</v>
      </c>
      <c r="D2481" s="2">
        <f t="shared" si="557"/>
        <v>5</v>
      </c>
      <c r="E2481" s="2">
        <f t="shared" si="547"/>
        <v>2477</v>
      </c>
      <c r="F2481" s="11">
        <v>234</v>
      </c>
      <c r="G2481" s="9">
        <v>0</v>
      </c>
      <c r="H2481" s="9">
        <v>3.2000000000000001E-2</v>
      </c>
      <c r="I2481" s="9">
        <v>6.4000000000000001E-2</v>
      </c>
      <c r="J2481" s="9">
        <v>0.116462777453038</v>
      </c>
      <c r="K2481" s="9">
        <v>0.32</v>
      </c>
      <c r="L2481" s="9">
        <v>0.32</v>
      </c>
      <c r="N2481" s="32">
        <f>IF('System Design'!$F$8=1,'Hourly Demand and Generation'!G2481*'System Design'!$F$21,IF('System Design'!$F$8=2,'Hourly Demand and Generation'!H2481*'System Design'!$F$21,IF('System Design'!$F$8=3,'Hourly Demand and Generation'!I2481*'System Design'!$F$21)))</f>
        <v>32</v>
      </c>
      <c r="O2481" s="32">
        <f>IF('System Design'!$F$8=1,'Hourly Demand and Generation'!J2481*'System Design'!$F$22,IF('System Design'!$F$8=2,'Hourly Demand and Generation'!K2481*'System Design'!$F$22,IF('System Design'!$F$8=3,'Hourly Demand and Generation'!L2481*'System Design'!$F$22)))</f>
        <v>800</v>
      </c>
      <c r="Q2481" s="32">
        <f t="shared" si="545"/>
        <v>0</v>
      </c>
      <c r="R2481" s="32">
        <f t="shared" si="548"/>
        <v>5400</v>
      </c>
      <c r="S2481" s="32">
        <f t="shared" si="549"/>
        <v>0</v>
      </c>
      <c r="T2481" s="32">
        <f t="shared" si="550"/>
        <v>21600</v>
      </c>
      <c r="U2481" s="32">
        <f t="shared" si="551"/>
        <v>0</v>
      </c>
      <c r="V2481" s="32">
        <f t="shared" si="546"/>
        <v>598</v>
      </c>
      <c r="W2481" s="32">
        <f t="shared" si="552"/>
        <v>598</v>
      </c>
      <c r="X2481" s="32">
        <f t="shared" si="553"/>
        <v>598</v>
      </c>
    </row>
    <row r="2482" spans="1:24" x14ac:dyDescent="0.25">
      <c r="A2482" s="2"/>
      <c r="B2482" s="2" t="s">
        <v>5</v>
      </c>
      <c r="C2482" s="2">
        <f t="shared" si="556"/>
        <v>104</v>
      </c>
      <c r="D2482" s="2">
        <f t="shared" si="557"/>
        <v>6</v>
      </c>
      <c r="E2482" s="2">
        <f t="shared" si="547"/>
        <v>2478</v>
      </c>
      <c r="F2482" s="11">
        <v>252</v>
      </c>
      <c r="G2482" s="9">
        <v>6.4000000000000001E-2</v>
      </c>
      <c r="H2482" s="9">
        <v>0.1</v>
      </c>
      <c r="I2482" s="9">
        <v>0.13600000000000001</v>
      </c>
      <c r="J2482" s="9">
        <v>0.116462777453038</v>
      </c>
      <c r="K2482" s="9">
        <v>0.32</v>
      </c>
      <c r="L2482" s="9">
        <v>0.32</v>
      </c>
      <c r="N2482" s="32">
        <f>IF('System Design'!$F$8=1,'Hourly Demand and Generation'!G2482*'System Design'!$F$21,IF('System Design'!$F$8=2,'Hourly Demand and Generation'!H2482*'System Design'!$F$21,IF('System Design'!$F$8=3,'Hourly Demand and Generation'!I2482*'System Design'!$F$21)))</f>
        <v>68</v>
      </c>
      <c r="O2482" s="32">
        <f>IF('System Design'!$F$8=1,'Hourly Demand and Generation'!J2482*'System Design'!$F$22,IF('System Design'!$F$8=2,'Hourly Demand and Generation'!K2482*'System Design'!$F$22,IF('System Design'!$F$8=3,'Hourly Demand and Generation'!L2482*'System Design'!$F$22)))</f>
        <v>800</v>
      </c>
      <c r="Q2482" s="32">
        <f t="shared" si="545"/>
        <v>0</v>
      </c>
      <c r="R2482" s="32">
        <f t="shared" si="548"/>
        <v>5400</v>
      </c>
      <c r="S2482" s="32">
        <f t="shared" si="549"/>
        <v>0</v>
      </c>
      <c r="T2482" s="32">
        <f t="shared" si="550"/>
        <v>21600</v>
      </c>
      <c r="U2482" s="32">
        <f t="shared" si="551"/>
        <v>0</v>
      </c>
      <c r="V2482" s="32">
        <f t="shared" si="546"/>
        <v>616</v>
      </c>
      <c r="W2482" s="32">
        <f t="shared" si="552"/>
        <v>616</v>
      </c>
      <c r="X2482" s="32">
        <f t="shared" si="553"/>
        <v>616</v>
      </c>
    </row>
    <row r="2483" spans="1:24" x14ac:dyDescent="0.25">
      <c r="A2483" s="2"/>
      <c r="B2483" s="2" t="s">
        <v>5</v>
      </c>
      <c r="C2483" s="2">
        <f t="shared" si="556"/>
        <v>104</v>
      </c>
      <c r="D2483" s="2">
        <f t="shared" si="557"/>
        <v>7</v>
      </c>
      <c r="E2483" s="2">
        <f t="shared" si="547"/>
        <v>2479</v>
      </c>
      <c r="F2483" s="11">
        <v>270</v>
      </c>
      <c r="G2483" s="9">
        <v>0.13600000000000001</v>
      </c>
      <c r="H2483" s="9">
        <v>0.16800000000000001</v>
      </c>
      <c r="I2483" s="9">
        <v>0.2</v>
      </c>
      <c r="J2483" s="9">
        <v>0.13102062463466799</v>
      </c>
      <c r="K2483" s="9">
        <v>0.36</v>
      </c>
      <c r="L2483" s="9">
        <v>0.36</v>
      </c>
      <c r="N2483" s="32">
        <f>IF('System Design'!$F$8=1,'Hourly Demand and Generation'!G2483*'System Design'!$F$21,IF('System Design'!$F$8=2,'Hourly Demand and Generation'!H2483*'System Design'!$F$21,IF('System Design'!$F$8=3,'Hourly Demand and Generation'!I2483*'System Design'!$F$21)))</f>
        <v>100</v>
      </c>
      <c r="O2483" s="32">
        <f>IF('System Design'!$F$8=1,'Hourly Demand and Generation'!J2483*'System Design'!$F$22,IF('System Design'!$F$8=2,'Hourly Demand and Generation'!K2483*'System Design'!$F$22,IF('System Design'!$F$8=3,'Hourly Demand and Generation'!L2483*'System Design'!$F$22)))</f>
        <v>900</v>
      </c>
      <c r="Q2483" s="32">
        <f t="shared" si="545"/>
        <v>0</v>
      </c>
      <c r="R2483" s="32">
        <f t="shared" si="548"/>
        <v>5400</v>
      </c>
      <c r="S2483" s="32">
        <f t="shared" si="549"/>
        <v>0</v>
      </c>
      <c r="T2483" s="32">
        <f t="shared" si="550"/>
        <v>21600</v>
      </c>
      <c r="U2483" s="32">
        <f t="shared" si="551"/>
        <v>0</v>
      </c>
      <c r="V2483" s="32">
        <f t="shared" si="546"/>
        <v>730</v>
      </c>
      <c r="W2483" s="32">
        <f t="shared" si="552"/>
        <v>730</v>
      </c>
      <c r="X2483" s="32">
        <f t="shared" si="553"/>
        <v>730</v>
      </c>
    </row>
    <row r="2484" spans="1:24" x14ac:dyDescent="0.25">
      <c r="A2484" s="2"/>
      <c r="B2484" s="2" t="s">
        <v>5</v>
      </c>
      <c r="C2484" s="2">
        <f t="shared" si="556"/>
        <v>104</v>
      </c>
      <c r="D2484" s="2">
        <f t="shared" si="557"/>
        <v>8</v>
      </c>
      <c r="E2484" s="2">
        <f t="shared" si="547"/>
        <v>2480</v>
      </c>
      <c r="F2484" s="11">
        <v>288</v>
      </c>
      <c r="G2484" s="9">
        <v>0.26400000000000001</v>
      </c>
      <c r="H2484" s="9">
        <v>0.3</v>
      </c>
      <c r="I2484" s="9">
        <v>0.33600000000000002</v>
      </c>
      <c r="J2484" s="9">
        <v>0.13102062463466799</v>
      </c>
      <c r="K2484" s="9">
        <v>0.36</v>
      </c>
      <c r="L2484" s="9">
        <v>0.36</v>
      </c>
      <c r="N2484" s="32">
        <f>IF('System Design'!$F$8=1,'Hourly Demand and Generation'!G2484*'System Design'!$F$21,IF('System Design'!$F$8=2,'Hourly Demand and Generation'!H2484*'System Design'!$F$21,IF('System Design'!$F$8=3,'Hourly Demand and Generation'!I2484*'System Design'!$F$21)))</f>
        <v>168</v>
      </c>
      <c r="O2484" s="32">
        <f>IF('System Design'!$F$8=1,'Hourly Demand and Generation'!J2484*'System Design'!$F$22,IF('System Design'!$F$8=2,'Hourly Demand and Generation'!K2484*'System Design'!$F$22,IF('System Design'!$F$8=3,'Hourly Demand and Generation'!L2484*'System Design'!$F$22)))</f>
        <v>900</v>
      </c>
      <c r="Q2484" s="32">
        <f t="shared" si="545"/>
        <v>0</v>
      </c>
      <c r="R2484" s="32">
        <f t="shared" si="548"/>
        <v>5400</v>
      </c>
      <c r="S2484" s="32">
        <f t="shared" si="549"/>
        <v>0</v>
      </c>
      <c r="T2484" s="32">
        <f t="shared" si="550"/>
        <v>21600</v>
      </c>
      <c r="U2484" s="32">
        <f t="shared" si="551"/>
        <v>0</v>
      </c>
      <c r="V2484" s="32">
        <f t="shared" si="546"/>
        <v>780</v>
      </c>
      <c r="W2484" s="32">
        <f t="shared" si="552"/>
        <v>780</v>
      </c>
      <c r="X2484" s="32">
        <f t="shared" si="553"/>
        <v>780</v>
      </c>
    </row>
    <row r="2485" spans="1:24" x14ac:dyDescent="0.25">
      <c r="A2485" s="2"/>
      <c r="B2485" s="2" t="s">
        <v>5</v>
      </c>
      <c r="C2485" s="2">
        <f t="shared" si="556"/>
        <v>104</v>
      </c>
      <c r="D2485" s="2">
        <f t="shared" si="557"/>
        <v>9</v>
      </c>
      <c r="E2485" s="2">
        <f t="shared" si="547"/>
        <v>2481</v>
      </c>
      <c r="F2485" s="11">
        <v>288</v>
      </c>
      <c r="G2485" s="9">
        <v>0.4</v>
      </c>
      <c r="H2485" s="9">
        <v>0.432</v>
      </c>
      <c r="I2485" s="9">
        <v>0.46400000000000002</v>
      </c>
      <c r="J2485" s="9">
        <v>0.116462777453038</v>
      </c>
      <c r="K2485" s="9">
        <v>0.32</v>
      </c>
      <c r="L2485" s="9">
        <v>0.32</v>
      </c>
      <c r="N2485" s="32">
        <f>IF('System Design'!$F$8=1,'Hourly Demand and Generation'!G2485*'System Design'!$F$21,IF('System Design'!$F$8=2,'Hourly Demand and Generation'!H2485*'System Design'!$F$21,IF('System Design'!$F$8=3,'Hourly Demand and Generation'!I2485*'System Design'!$F$21)))</f>
        <v>232</v>
      </c>
      <c r="O2485" s="32">
        <f>IF('System Design'!$F$8=1,'Hourly Demand and Generation'!J2485*'System Design'!$F$22,IF('System Design'!$F$8=2,'Hourly Demand and Generation'!K2485*'System Design'!$F$22,IF('System Design'!$F$8=3,'Hourly Demand and Generation'!L2485*'System Design'!$F$22)))</f>
        <v>800</v>
      </c>
      <c r="Q2485" s="32">
        <f t="shared" si="545"/>
        <v>0</v>
      </c>
      <c r="R2485" s="32">
        <f t="shared" si="548"/>
        <v>5400</v>
      </c>
      <c r="S2485" s="32">
        <f t="shared" si="549"/>
        <v>0</v>
      </c>
      <c r="T2485" s="32">
        <f t="shared" si="550"/>
        <v>21600</v>
      </c>
      <c r="U2485" s="32">
        <f t="shared" si="551"/>
        <v>0</v>
      </c>
      <c r="V2485" s="32">
        <f t="shared" si="546"/>
        <v>744</v>
      </c>
      <c r="W2485" s="32">
        <f t="shared" si="552"/>
        <v>744</v>
      </c>
      <c r="X2485" s="32">
        <f t="shared" si="553"/>
        <v>744</v>
      </c>
    </row>
    <row r="2486" spans="1:24" x14ac:dyDescent="0.25">
      <c r="A2486" s="2"/>
      <c r="B2486" s="2" t="s">
        <v>5</v>
      </c>
      <c r="C2486" s="2">
        <f t="shared" si="556"/>
        <v>104</v>
      </c>
      <c r="D2486" s="2">
        <f t="shared" si="557"/>
        <v>10</v>
      </c>
      <c r="E2486" s="2">
        <f t="shared" si="547"/>
        <v>2482</v>
      </c>
      <c r="F2486" s="11">
        <v>280.8</v>
      </c>
      <c r="G2486" s="9">
        <v>0.53600000000000003</v>
      </c>
      <c r="H2486" s="9">
        <v>0.56799999999999995</v>
      </c>
      <c r="I2486" s="9">
        <v>0.6</v>
      </c>
      <c r="J2486" s="9">
        <v>0.13102062463466799</v>
      </c>
      <c r="K2486" s="9">
        <v>0.36</v>
      </c>
      <c r="L2486" s="9">
        <v>0.36</v>
      </c>
      <c r="N2486" s="32">
        <f>IF('System Design'!$F$8=1,'Hourly Demand and Generation'!G2486*'System Design'!$F$21,IF('System Design'!$F$8=2,'Hourly Demand and Generation'!H2486*'System Design'!$F$21,IF('System Design'!$F$8=3,'Hourly Demand and Generation'!I2486*'System Design'!$F$21)))</f>
        <v>300</v>
      </c>
      <c r="O2486" s="32">
        <f>IF('System Design'!$F$8=1,'Hourly Demand and Generation'!J2486*'System Design'!$F$22,IF('System Design'!$F$8=2,'Hourly Demand and Generation'!K2486*'System Design'!$F$22,IF('System Design'!$F$8=3,'Hourly Demand and Generation'!L2486*'System Design'!$F$22)))</f>
        <v>900</v>
      </c>
      <c r="Q2486" s="32">
        <f t="shared" si="545"/>
        <v>0</v>
      </c>
      <c r="R2486" s="32">
        <f t="shared" si="548"/>
        <v>5400</v>
      </c>
      <c r="S2486" s="32">
        <f t="shared" si="549"/>
        <v>0</v>
      </c>
      <c r="T2486" s="32">
        <f t="shared" si="550"/>
        <v>21600</v>
      </c>
      <c r="U2486" s="32">
        <f t="shared" si="551"/>
        <v>0</v>
      </c>
      <c r="V2486" s="32">
        <f t="shared" si="546"/>
        <v>919.2</v>
      </c>
      <c r="W2486" s="32">
        <f t="shared" si="552"/>
        <v>919.2</v>
      </c>
      <c r="X2486" s="32">
        <f t="shared" si="553"/>
        <v>919.2</v>
      </c>
    </row>
    <row r="2487" spans="1:24" x14ac:dyDescent="0.25">
      <c r="A2487" s="2"/>
      <c r="B2487" s="2" t="s">
        <v>5</v>
      </c>
      <c r="C2487" s="2">
        <f t="shared" si="556"/>
        <v>104</v>
      </c>
      <c r="D2487" s="2">
        <f t="shared" si="557"/>
        <v>11</v>
      </c>
      <c r="E2487" s="2">
        <f t="shared" si="547"/>
        <v>2483</v>
      </c>
      <c r="F2487" s="11">
        <v>277.2</v>
      </c>
      <c r="G2487" s="9">
        <v>0.66400000000000003</v>
      </c>
      <c r="H2487" s="9">
        <v>0.7</v>
      </c>
      <c r="I2487" s="9">
        <v>0.73599999999999999</v>
      </c>
      <c r="J2487" s="9">
        <v>0.116462777453038</v>
      </c>
      <c r="K2487" s="9">
        <v>0.32</v>
      </c>
      <c r="L2487" s="9">
        <v>0.32</v>
      </c>
      <c r="N2487" s="32">
        <f>IF('System Design'!$F$8=1,'Hourly Demand and Generation'!G2487*'System Design'!$F$21,IF('System Design'!$F$8=2,'Hourly Demand and Generation'!H2487*'System Design'!$F$21,IF('System Design'!$F$8=3,'Hourly Demand and Generation'!I2487*'System Design'!$F$21)))</f>
        <v>368</v>
      </c>
      <c r="O2487" s="32">
        <f>IF('System Design'!$F$8=1,'Hourly Demand and Generation'!J2487*'System Design'!$F$22,IF('System Design'!$F$8=2,'Hourly Demand and Generation'!K2487*'System Design'!$F$22,IF('System Design'!$F$8=3,'Hourly Demand and Generation'!L2487*'System Design'!$F$22)))</f>
        <v>800</v>
      </c>
      <c r="Q2487" s="32">
        <f t="shared" si="545"/>
        <v>0</v>
      </c>
      <c r="R2487" s="32">
        <f t="shared" si="548"/>
        <v>5400</v>
      </c>
      <c r="S2487" s="32">
        <f t="shared" si="549"/>
        <v>0</v>
      </c>
      <c r="T2487" s="32">
        <f t="shared" si="550"/>
        <v>21600</v>
      </c>
      <c r="U2487" s="32">
        <f t="shared" si="551"/>
        <v>0</v>
      </c>
      <c r="V2487" s="32">
        <f t="shared" si="546"/>
        <v>890.8</v>
      </c>
      <c r="W2487" s="32">
        <f t="shared" si="552"/>
        <v>890.8</v>
      </c>
      <c r="X2487" s="32">
        <f t="shared" si="553"/>
        <v>890.8</v>
      </c>
    </row>
    <row r="2488" spans="1:24" x14ac:dyDescent="0.25">
      <c r="A2488" s="2"/>
      <c r="B2488" s="2" t="s">
        <v>5</v>
      </c>
      <c r="C2488" s="2">
        <f t="shared" si="556"/>
        <v>104</v>
      </c>
      <c r="D2488" s="2">
        <f t="shared" si="557"/>
        <v>12</v>
      </c>
      <c r="E2488" s="2">
        <f t="shared" si="547"/>
        <v>2484</v>
      </c>
      <c r="F2488" s="11">
        <v>277.2</v>
      </c>
      <c r="G2488" s="9">
        <v>0.8</v>
      </c>
      <c r="H2488" s="9">
        <v>0.8</v>
      </c>
      <c r="I2488" s="9">
        <v>0.8</v>
      </c>
      <c r="J2488" s="9">
        <v>0.109183853862223</v>
      </c>
      <c r="K2488" s="9">
        <v>0.3</v>
      </c>
      <c r="L2488" s="9">
        <v>0.3</v>
      </c>
      <c r="N2488" s="32">
        <f>IF('System Design'!$F$8=1,'Hourly Demand and Generation'!G2488*'System Design'!$F$21,IF('System Design'!$F$8=2,'Hourly Demand and Generation'!H2488*'System Design'!$F$21,IF('System Design'!$F$8=3,'Hourly Demand and Generation'!I2488*'System Design'!$F$21)))</f>
        <v>400</v>
      </c>
      <c r="O2488" s="32">
        <f>IF('System Design'!$F$8=1,'Hourly Demand and Generation'!J2488*'System Design'!$F$22,IF('System Design'!$F$8=2,'Hourly Demand and Generation'!K2488*'System Design'!$F$22,IF('System Design'!$F$8=3,'Hourly Demand and Generation'!L2488*'System Design'!$F$22)))</f>
        <v>750</v>
      </c>
      <c r="Q2488" s="32">
        <f t="shared" si="545"/>
        <v>0</v>
      </c>
      <c r="R2488" s="32">
        <f t="shared" si="548"/>
        <v>5400</v>
      </c>
      <c r="S2488" s="32">
        <f t="shared" si="549"/>
        <v>0</v>
      </c>
      <c r="T2488" s="32">
        <f t="shared" si="550"/>
        <v>21600</v>
      </c>
      <c r="U2488" s="32">
        <f t="shared" si="551"/>
        <v>0</v>
      </c>
      <c r="V2488" s="32">
        <f t="shared" si="546"/>
        <v>872.8</v>
      </c>
      <c r="W2488" s="32">
        <f t="shared" si="552"/>
        <v>872.8</v>
      </c>
      <c r="X2488" s="32">
        <f t="shared" si="553"/>
        <v>872.8</v>
      </c>
    </row>
    <row r="2489" spans="1:24" x14ac:dyDescent="0.25">
      <c r="A2489" s="2"/>
      <c r="B2489" s="2" t="s">
        <v>5</v>
      </c>
      <c r="C2489" s="2">
        <f t="shared" si="556"/>
        <v>104</v>
      </c>
      <c r="D2489" s="2">
        <f t="shared" si="557"/>
        <v>13</v>
      </c>
      <c r="E2489" s="2">
        <f t="shared" si="547"/>
        <v>2485</v>
      </c>
      <c r="F2489" s="11">
        <v>288</v>
      </c>
      <c r="G2489" s="9">
        <v>0.66400000000000003</v>
      </c>
      <c r="H2489" s="9">
        <v>0.7</v>
      </c>
      <c r="I2489" s="9">
        <v>0.73599999999999999</v>
      </c>
      <c r="J2489" s="9">
        <v>0.116462777453038</v>
      </c>
      <c r="K2489" s="9">
        <v>0.32</v>
      </c>
      <c r="L2489" s="9">
        <v>0.32</v>
      </c>
      <c r="N2489" s="32">
        <f>IF('System Design'!$F$8=1,'Hourly Demand and Generation'!G2489*'System Design'!$F$21,IF('System Design'!$F$8=2,'Hourly Demand and Generation'!H2489*'System Design'!$F$21,IF('System Design'!$F$8=3,'Hourly Demand and Generation'!I2489*'System Design'!$F$21)))</f>
        <v>368</v>
      </c>
      <c r="O2489" s="32">
        <f>IF('System Design'!$F$8=1,'Hourly Demand and Generation'!J2489*'System Design'!$F$22,IF('System Design'!$F$8=2,'Hourly Demand and Generation'!K2489*'System Design'!$F$22,IF('System Design'!$F$8=3,'Hourly Demand and Generation'!L2489*'System Design'!$F$22)))</f>
        <v>800</v>
      </c>
      <c r="Q2489" s="32">
        <f t="shared" si="545"/>
        <v>0</v>
      </c>
      <c r="R2489" s="32">
        <f t="shared" si="548"/>
        <v>5400</v>
      </c>
      <c r="S2489" s="32">
        <f t="shared" si="549"/>
        <v>0</v>
      </c>
      <c r="T2489" s="32">
        <f t="shared" si="550"/>
        <v>21600</v>
      </c>
      <c r="U2489" s="32">
        <f t="shared" si="551"/>
        <v>0</v>
      </c>
      <c r="V2489" s="32">
        <f t="shared" si="546"/>
        <v>880</v>
      </c>
      <c r="W2489" s="32">
        <f t="shared" si="552"/>
        <v>880</v>
      </c>
      <c r="X2489" s="32">
        <f t="shared" si="553"/>
        <v>880</v>
      </c>
    </row>
    <row r="2490" spans="1:24" x14ac:dyDescent="0.25">
      <c r="A2490" s="2"/>
      <c r="B2490" s="2" t="s">
        <v>5</v>
      </c>
      <c r="C2490" s="2">
        <f t="shared" si="556"/>
        <v>104</v>
      </c>
      <c r="D2490" s="2">
        <f t="shared" si="557"/>
        <v>14</v>
      </c>
      <c r="E2490" s="2">
        <f t="shared" si="547"/>
        <v>2486</v>
      </c>
      <c r="F2490" s="11">
        <v>288</v>
      </c>
      <c r="G2490" s="9">
        <v>0.53600000000000003</v>
      </c>
      <c r="H2490" s="9">
        <v>0.56799999999999995</v>
      </c>
      <c r="I2490" s="9">
        <v>0.6</v>
      </c>
      <c r="J2490" s="9">
        <v>0.123741701043853</v>
      </c>
      <c r="K2490" s="9">
        <v>0.34</v>
      </c>
      <c r="L2490" s="9">
        <v>0.34</v>
      </c>
      <c r="N2490" s="32">
        <f>IF('System Design'!$F$8=1,'Hourly Demand and Generation'!G2490*'System Design'!$F$21,IF('System Design'!$F$8=2,'Hourly Demand and Generation'!H2490*'System Design'!$F$21,IF('System Design'!$F$8=3,'Hourly Demand and Generation'!I2490*'System Design'!$F$21)))</f>
        <v>300</v>
      </c>
      <c r="O2490" s="32">
        <f>IF('System Design'!$F$8=1,'Hourly Demand and Generation'!J2490*'System Design'!$F$22,IF('System Design'!$F$8=2,'Hourly Demand and Generation'!K2490*'System Design'!$F$22,IF('System Design'!$F$8=3,'Hourly Demand and Generation'!L2490*'System Design'!$F$22)))</f>
        <v>850.00000000000011</v>
      </c>
      <c r="Q2490" s="32">
        <f t="shared" si="545"/>
        <v>0</v>
      </c>
      <c r="R2490" s="32">
        <f t="shared" si="548"/>
        <v>5400</v>
      </c>
      <c r="S2490" s="32">
        <f t="shared" si="549"/>
        <v>0</v>
      </c>
      <c r="T2490" s="32">
        <f t="shared" si="550"/>
        <v>21600</v>
      </c>
      <c r="U2490" s="32">
        <f t="shared" si="551"/>
        <v>0</v>
      </c>
      <c r="V2490" s="32">
        <f t="shared" si="546"/>
        <v>862</v>
      </c>
      <c r="W2490" s="32">
        <f t="shared" si="552"/>
        <v>862</v>
      </c>
      <c r="X2490" s="32">
        <f t="shared" si="553"/>
        <v>862</v>
      </c>
    </row>
    <row r="2491" spans="1:24" x14ac:dyDescent="0.25">
      <c r="A2491" s="2"/>
      <c r="B2491" s="2" t="s">
        <v>5</v>
      </c>
      <c r="C2491" s="2">
        <f t="shared" si="556"/>
        <v>104</v>
      </c>
      <c r="D2491" s="2">
        <f t="shared" si="557"/>
        <v>15</v>
      </c>
      <c r="E2491" s="2">
        <f t="shared" si="547"/>
        <v>2487</v>
      </c>
      <c r="F2491" s="11">
        <v>306</v>
      </c>
      <c r="G2491" s="9">
        <v>0.4</v>
      </c>
      <c r="H2491" s="9">
        <v>0.432</v>
      </c>
      <c r="I2491" s="9">
        <v>0.46400000000000002</v>
      </c>
      <c r="J2491" s="9">
        <v>0.13102062463466799</v>
      </c>
      <c r="K2491" s="9">
        <v>0.36</v>
      </c>
      <c r="L2491" s="9">
        <v>0.36</v>
      </c>
      <c r="N2491" s="32">
        <f>IF('System Design'!$F$8=1,'Hourly Demand and Generation'!G2491*'System Design'!$F$21,IF('System Design'!$F$8=2,'Hourly Demand and Generation'!H2491*'System Design'!$F$21,IF('System Design'!$F$8=3,'Hourly Demand and Generation'!I2491*'System Design'!$F$21)))</f>
        <v>232</v>
      </c>
      <c r="O2491" s="32">
        <f>IF('System Design'!$F$8=1,'Hourly Demand and Generation'!J2491*'System Design'!$F$22,IF('System Design'!$F$8=2,'Hourly Demand and Generation'!K2491*'System Design'!$F$22,IF('System Design'!$F$8=3,'Hourly Demand and Generation'!L2491*'System Design'!$F$22)))</f>
        <v>900</v>
      </c>
      <c r="Q2491" s="32">
        <f t="shared" si="545"/>
        <v>0</v>
      </c>
      <c r="R2491" s="32">
        <f t="shared" si="548"/>
        <v>5400</v>
      </c>
      <c r="S2491" s="32">
        <f t="shared" si="549"/>
        <v>0</v>
      </c>
      <c r="T2491" s="32">
        <f t="shared" si="550"/>
        <v>21600</v>
      </c>
      <c r="U2491" s="32">
        <f t="shared" si="551"/>
        <v>0</v>
      </c>
      <c r="V2491" s="32">
        <f t="shared" si="546"/>
        <v>826</v>
      </c>
      <c r="W2491" s="32">
        <f t="shared" si="552"/>
        <v>826</v>
      </c>
      <c r="X2491" s="32">
        <f t="shared" si="553"/>
        <v>826</v>
      </c>
    </row>
    <row r="2492" spans="1:24" x14ac:dyDescent="0.25">
      <c r="A2492" s="2"/>
      <c r="B2492" s="2" t="s">
        <v>5</v>
      </c>
      <c r="C2492" s="2">
        <f t="shared" si="556"/>
        <v>104</v>
      </c>
      <c r="D2492" s="2">
        <f t="shared" si="557"/>
        <v>16</v>
      </c>
      <c r="E2492" s="2">
        <f t="shared" si="547"/>
        <v>2488</v>
      </c>
      <c r="F2492" s="11">
        <v>324</v>
      </c>
      <c r="G2492" s="9">
        <v>0.26400000000000001</v>
      </c>
      <c r="H2492" s="9">
        <v>0.3</v>
      </c>
      <c r="I2492" s="9">
        <v>0.33600000000000002</v>
      </c>
      <c r="J2492" s="9">
        <v>0.13102062463466799</v>
      </c>
      <c r="K2492" s="9">
        <v>0.36</v>
      </c>
      <c r="L2492" s="9">
        <v>0.36</v>
      </c>
      <c r="N2492" s="32">
        <f>IF('System Design'!$F$8=1,'Hourly Demand and Generation'!G2492*'System Design'!$F$21,IF('System Design'!$F$8=2,'Hourly Demand and Generation'!H2492*'System Design'!$F$21,IF('System Design'!$F$8=3,'Hourly Demand and Generation'!I2492*'System Design'!$F$21)))</f>
        <v>168</v>
      </c>
      <c r="O2492" s="32">
        <f>IF('System Design'!$F$8=1,'Hourly Demand and Generation'!J2492*'System Design'!$F$22,IF('System Design'!$F$8=2,'Hourly Demand and Generation'!K2492*'System Design'!$F$22,IF('System Design'!$F$8=3,'Hourly Demand and Generation'!L2492*'System Design'!$F$22)))</f>
        <v>900</v>
      </c>
      <c r="Q2492" s="32">
        <f t="shared" si="545"/>
        <v>0</v>
      </c>
      <c r="R2492" s="32">
        <f t="shared" si="548"/>
        <v>5400</v>
      </c>
      <c r="S2492" s="32">
        <f t="shared" si="549"/>
        <v>0</v>
      </c>
      <c r="T2492" s="32">
        <f t="shared" si="550"/>
        <v>21600</v>
      </c>
      <c r="U2492" s="32">
        <f t="shared" si="551"/>
        <v>0</v>
      </c>
      <c r="V2492" s="32">
        <f t="shared" si="546"/>
        <v>744</v>
      </c>
      <c r="W2492" s="32">
        <f t="shared" si="552"/>
        <v>744</v>
      </c>
      <c r="X2492" s="32">
        <f t="shared" si="553"/>
        <v>744</v>
      </c>
    </row>
    <row r="2493" spans="1:24" x14ac:dyDescent="0.25">
      <c r="A2493" s="2"/>
      <c r="B2493" s="2" t="s">
        <v>5</v>
      </c>
      <c r="C2493" s="2">
        <f t="shared" si="556"/>
        <v>104</v>
      </c>
      <c r="D2493" s="2">
        <f t="shared" si="557"/>
        <v>17</v>
      </c>
      <c r="E2493" s="2">
        <f t="shared" si="547"/>
        <v>2489</v>
      </c>
      <c r="F2493" s="11">
        <v>342</v>
      </c>
      <c r="G2493" s="9">
        <v>0.13600000000000001</v>
      </c>
      <c r="H2493" s="9">
        <v>0.16800000000000001</v>
      </c>
      <c r="I2493" s="9">
        <v>0.2</v>
      </c>
      <c r="J2493" s="9">
        <v>0.14557847181629799</v>
      </c>
      <c r="K2493" s="9">
        <v>0.4</v>
      </c>
      <c r="L2493" s="9">
        <v>0.4</v>
      </c>
      <c r="N2493" s="32">
        <f>IF('System Design'!$F$8=1,'Hourly Demand and Generation'!G2493*'System Design'!$F$21,IF('System Design'!$F$8=2,'Hourly Demand and Generation'!H2493*'System Design'!$F$21,IF('System Design'!$F$8=3,'Hourly Demand and Generation'!I2493*'System Design'!$F$21)))</f>
        <v>100</v>
      </c>
      <c r="O2493" s="32">
        <f>IF('System Design'!$F$8=1,'Hourly Demand and Generation'!J2493*'System Design'!$F$22,IF('System Design'!$F$8=2,'Hourly Demand and Generation'!K2493*'System Design'!$F$22,IF('System Design'!$F$8=3,'Hourly Demand and Generation'!L2493*'System Design'!$F$22)))</f>
        <v>1000</v>
      </c>
      <c r="Q2493" s="32">
        <f t="shared" si="545"/>
        <v>0</v>
      </c>
      <c r="R2493" s="32">
        <f t="shared" si="548"/>
        <v>5400</v>
      </c>
      <c r="S2493" s="32">
        <f t="shared" si="549"/>
        <v>0</v>
      </c>
      <c r="T2493" s="32">
        <f t="shared" si="550"/>
        <v>21600</v>
      </c>
      <c r="U2493" s="32">
        <f t="shared" si="551"/>
        <v>0</v>
      </c>
      <c r="V2493" s="32">
        <f t="shared" si="546"/>
        <v>758</v>
      </c>
      <c r="W2493" s="32">
        <f t="shared" si="552"/>
        <v>758</v>
      </c>
      <c r="X2493" s="32">
        <f t="shared" si="553"/>
        <v>758</v>
      </c>
    </row>
    <row r="2494" spans="1:24" x14ac:dyDescent="0.25">
      <c r="A2494" s="2"/>
      <c r="B2494" s="2" t="s">
        <v>5</v>
      </c>
      <c r="C2494" s="2">
        <f t="shared" si="556"/>
        <v>104</v>
      </c>
      <c r="D2494" s="2">
        <f t="shared" si="557"/>
        <v>18</v>
      </c>
      <c r="E2494" s="2">
        <f t="shared" si="547"/>
        <v>2490</v>
      </c>
      <c r="F2494" s="11">
        <v>360</v>
      </c>
      <c r="G2494" s="9">
        <v>6.4000000000000001E-2</v>
      </c>
      <c r="H2494" s="9">
        <v>0.1</v>
      </c>
      <c r="I2494" s="9">
        <v>0.13600000000000001</v>
      </c>
      <c r="J2494" s="9">
        <v>0.13829954822548299</v>
      </c>
      <c r="K2494" s="9">
        <v>0.38</v>
      </c>
      <c r="L2494" s="9">
        <v>0.38</v>
      </c>
      <c r="N2494" s="32">
        <f>IF('System Design'!$F$8=1,'Hourly Demand and Generation'!G2494*'System Design'!$F$21,IF('System Design'!$F$8=2,'Hourly Demand and Generation'!H2494*'System Design'!$F$21,IF('System Design'!$F$8=3,'Hourly Demand and Generation'!I2494*'System Design'!$F$21)))</f>
        <v>68</v>
      </c>
      <c r="O2494" s="32">
        <f>IF('System Design'!$F$8=1,'Hourly Demand and Generation'!J2494*'System Design'!$F$22,IF('System Design'!$F$8=2,'Hourly Demand and Generation'!K2494*'System Design'!$F$22,IF('System Design'!$F$8=3,'Hourly Demand and Generation'!L2494*'System Design'!$F$22)))</f>
        <v>950</v>
      </c>
      <c r="Q2494" s="32">
        <f t="shared" si="545"/>
        <v>0</v>
      </c>
      <c r="R2494" s="32">
        <f t="shared" si="548"/>
        <v>5400</v>
      </c>
      <c r="S2494" s="32">
        <f t="shared" si="549"/>
        <v>0</v>
      </c>
      <c r="T2494" s="32">
        <f t="shared" si="550"/>
        <v>21600</v>
      </c>
      <c r="U2494" s="32">
        <f t="shared" si="551"/>
        <v>0</v>
      </c>
      <c r="V2494" s="32">
        <f t="shared" si="546"/>
        <v>658</v>
      </c>
      <c r="W2494" s="32">
        <f t="shared" si="552"/>
        <v>658</v>
      </c>
      <c r="X2494" s="32">
        <f t="shared" si="553"/>
        <v>658</v>
      </c>
    </row>
    <row r="2495" spans="1:24" x14ac:dyDescent="0.25">
      <c r="A2495" s="2"/>
      <c r="B2495" s="2" t="s">
        <v>5</v>
      </c>
      <c r="C2495" s="2">
        <f t="shared" si="556"/>
        <v>104</v>
      </c>
      <c r="D2495" s="2">
        <f t="shared" si="557"/>
        <v>19</v>
      </c>
      <c r="E2495" s="2">
        <f t="shared" si="547"/>
        <v>2491</v>
      </c>
      <c r="F2495" s="11">
        <v>349.2</v>
      </c>
      <c r="G2495" s="9">
        <v>0</v>
      </c>
      <c r="H2495" s="9">
        <v>3.2000000000000001E-2</v>
      </c>
      <c r="I2495" s="9">
        <v>6.4000000000000001E-2</v>
      </c>
      <c r="J2495" s="9">
        <v>0.13102062463466799</v>
      </c>
      <c r="K2495" s="9">
        <v>0.36</v>
      </c>
      <c r="L2495" s="9">
        <v>0.36</v>
      </c>
      <c r="N2495" s="32">
        <f>IF('System Design'!$F$8=1,'Hourly Demand and Generation'!G2495*'System Design'!$F$21,IF('System Design'!$F$8=2,'Hourly Demand and Generation'!H2495*'System Design'!$F$21,IF('System Design'!$F$8=3,'Hourly Demand and Generation'!I2495*'System Design'!$F$21)))</f>
        <v>32</v>
      </c>
      <c r="O2495" s="32">
        <f>IF('System Design'!$F$8=1,'Hourly Demand and Generation'!J2495*'System Design'!$F$22,IF('System Design'!$F$8=2,'Hourly Demand and Generation'!K2495*'System Design'!$F$22,IF('System Design'!$F$8=3,'Hourly Demand and Generation'!L2495*'System Design'!$F$22)))</f>
        <v>900</v>
      </c>
      <c r="Q2495" s="32">
        <f t="shared" si="545"/>
        <v>0</v>
      </c>
      <c r="R2495" s="32">
        <f t="shared" si="548"/>
        <v>5400</v>
      </c>
      <c r="S2495" s="32">
        <f t="shared" si="549"/>
        <v>0</v>
      </c>
      <c r="T2495" s="32">
        <f t="shared" si="550"/>
        <v>21600</v>
      </c>
      <c r="U2495" s="32">
        <f t="shared" si="551"/>
        <v>0</v>
      </c>
      <c r="V2495" s="32">
        <f t="shared" si="546"/>
        <v>582.79999999999995</v>
      </c>
      <c r="W2495" s="32">
        <f t="shared" si="552"/>
        <v>582.79999999999995</v>
      </c>
      <c r="X2495" s="32">
        <f t="shared" si="553"/>
        <v>582.79999999999995</v>
      </c>
    </row>
    <row r="2496" spans="1:24" x14ac:dyDescent="0.25">
      <c r="A2496" s="2"/>
      <c r="B2496" s="2" t="s">
        <v>5</v>
      </c>
      <c r="C2496" s="2">
        <f t="shared" si="556"/>
        <v>104</v>
      </c>
      <c r="D2496" s="2">
        <f t="shared" si="557"/>
        <v>20</v>
      </c>
      <c r="E2496" s="2">
        <f t="shared" si="547"/>
        <v>2492</v>
      </c>
      <c r="F2496" s="11">
        <v>342</v>
      </c>
      <c r="G2496" s="9">
        <v>0</v>
      </c>
      <c r="H2496" s="9">
        <v>0</v>
      </c>
      <c r="I2496" s="9">
        <v>0</v>
      </c>
      <c r="J2496" s="9">
        <v>0.13102062463466799</v>
      </c>
      <c r="K2496" s="9">
        <v>0.36</v>
      </c>
      <c r="L2496" s="9">
        <v>0.36</v>
      </c>
      <c r="N2496" s="32">
        <f>IF('System Design'!$F$8=1,'Hourly Demand and Generation'!G2496*'System Design'!$F$21,IF('System Design'!$F$8=2,'Hourly Demand and Generation'!H2496*'System Design'!$F$21,IF('System Design'!$F$8=3,'Hourly Demand and Generation'!I2496*'System Design'!$F$21)))</f>
        <v>0</v>
      </c>
      <c r="O2496" s="32">
        <f>IF('System Design'!$F$8=1,'Hourly Demand and Generation'!J2496*'System Design'!$F$22,IF('System Design'!$F$8=2,'Hourly Demand and Generation'!K2496*'System Design'!$F$22,IF('System Design'!$F$8=3,'Hourly Demand and Generation'!L2496*'System Design'!$F$22)))</f>
        <v>900</v>
      </c>
      <c r="Q2496" s="32">
        <f t="shared" si="545"/>
        <v>0</v>
      </c>
      <c r="R2496" s="32">
        <f t="shared" si="548"/>
        <v>5400</v>
      </c>
      <c r="S2496" s="32">
        <f t="shared" si="549"/>
        <v>0</v>
      </c>
      <c r="T2496" s="32">
        <f t="shared" si="550"/>
        <v>21600</v>
      </c>
      <c r="U2496" s="32">
        <f t="shared" si="551"/>
        <v>0</v>
      </c>
      <c r="V2496" s="32">
        <f t="shared" si="546"/>
        <v>558</v>
      </c>
      <c r="W2496" s="32">
        <f t="shared" si="552"/>
        <v>558</v>
      </c>
      <c r="X2496" s="32">
        <f t="shared" si="553"/>
        <v>558</v>
      </c>
    </row>
    <row r="2497" spans="1:24" x14ac:dyDescent="0.25">
      <c r="A2497" s="2"/>
      <c r="B2497" s="2" t="s">
        <v>5</v>
      </c>
      <c r="C2497" s="2">
        <f t="shared" si="556"/>
        <v>104</v>
      </c>
      <c r="D2497" s="2">
        <f t="shared" si="557"/>
        <v>21</v>
      </c>
      <c r="E2497" s="2">
        <f t="shared" si="547"/>
        <v>2493</v>
      </c>
      <c r="F2497" s="11">
        <v>324</v>
      </c>
      <c r="G2497" s="9">
        <v>0</v>
      </c>
      <c r="H2497" s="9">
        <v>0</v>
      </c>
      <c r="I2497" s="9">
        <v>0</v>
      </c>
      <c r="J2497" s="9">
        <v>0.13102062463466799</v>
      </c>
      <c r="K2497" s="9">
        <v>0.36</v>
      </c>
      <c r="L2497" s="9">
        <v>0.36</v>
      </c>
      <c r="N2497" s="32">
        <f>IF('System Design'!$F$8=1,'Hourly Demand and Generation'!G2497*'System Design'!$F$21,IF('System Design'!$F$8=2,'Hourly Demand and Generation'!H2497*'System Design'!$F$21,IF('System Design'!$F$8=3,'Hourly Demand and Generation'!I2497*'System Design'!$F$21)))</f>
        <v>0</v>
      </c>
      <c r="O2497" s="32">
        <f>IF('System Design'!$F$8=1,'Hourly Demand and Generation'!J2497*'System Design'!$F$22,IF('System Design'!$F$8=2,'Hourly Demand and Generation'!K2497*'System Design'!$F$22,IF('System Design'!$F$8=3,'Hourly Demand and Generation'!L2497*'System Design'!$F$22)))</f>
        <v>900</v>
      </c>
      <c r="Q2497" s="32">
        <f t="shared" si="545"/>
        <v>0</v>
      </c>
      <c r="R2497" s="32">
        <f t="shared" si="548"/>
        <v>5400</v>
      </c>
      <c r="S2497" s="32">
        <f t="shared" si="549"/>
        <v>0</v>
      </c>
      <c r="T2497" s="32">
        <f t="shared" si="550"/>
        <v>21600</v>
      </c>
      <c r="U2497" s="32">
        <f t="shared" si="551"/>
        <v>0</v>
      </c>
      <c r="V2497" s="32">
        <f t="shared" si="546"/>
        <v>576</v>
      </c>
      <c r="W2497" s="32">
        <f t="shared" si="552"/>
        <v>576</v>
      </c>
      <c r="X2497" s="32">
        <f t="shared" si="553"/>
        <v>576</v>
      </c>
    </row>
    <row r="2498" spans="1:24" x14ac:dyDescent="0.25">
      <c r="A2498" s="2"/>
      <c r="B2498" s="2" t="s">
        <v>5</v>
      </c>
      <c r="C2498" s="2">
        <f t="shared" si="556"/>
        <v>104</v>
      </c>
      <c r="D2498" s="2">
        <f t="shared" si="557"/>
        <v>22</v>
      </c>
      <c r="E2498" s="2">
        <f t="shared" si="547"/>
        <v>2494</v>
      </c>
      <c r="F2498" s="11">
        <v>306</v>
      </c>
      <c r="G2498" s="9">
        <v>0</v>
      </c>
      <c r="H2498" s="9">
        <v>0</v>
      </c>
      <c r="I2498" s="9">
        <v>0</v>
      </c>
      <c r="J2498" s="9">
        <v>0.13829954822548299</v>
      </c>
      <c r="K2498" s="9">
        <v>0.38</v>
      </c>
      <c r="L2498" s="9">
        <v>0.38</v>
      </c>
      <c r="N2498" s="32">
        <f>IF('System Design'!$F$8=1,'Hourly Demand and Generation'!G2498*'System Design'!$F$21,IF('System Design'!$F$8=2,'Hourly Demand and Generation'!H2498*'System Design'!$F$21,IF('System Design'!$F$8=3,'Hourly Demand and Generation'!I2498*'System Design'!$F$21)))</f>
        <v>0</v>
      </c>
      <c r="O2498" s="32">
        <f>IF('System Design'!$F$8=1,'Hourly Demand and Generation'!J2498*'System Design'!$F$22,IF('System Design'!$F$8=2,'Hourly Demand and Generation'!K2498*'System Design'!$F$22,IF('System Design'!$F$8=3,'Hourly Demand and Generation'!L2498*'System Design'!$F$22)))</f>
        <v>950</v>
      </c>
      <c r="Q2498" s="32">
        <f t="shared" si="545"/>
        <v>0</v>
      </c>
      <c r="R2498" s="32">
        <f t="shared" si="548"/>
        <v>5400</v>
      </c>
      <c r="S2498" s="32">
        <f t="shared" si="549"/>
        <v>0</v>
      </c>
      <c r="T2498" s="32">
        <f t="shared" si="550"/>
        <v>21600</v>
      </c>
      <c r="U2498" s="32">
        <f t="shared" si="551"/>
        <v>0</v>
      </c>
      <c r="V2498" s="32">
        <f t="shared" si="546"/>
        <v>644</v>
      </c>
      <c r="W2498" s="32">
        <f t="shared" si="552"/>
        <v>644</v>
      </c>
      <c r="X2498" s="32">
        <f t="shared" si="553"/>
        <v>644</v>
      </c>
    </row>
    <row r="2499" spans="1:24" x14ac:dyDescent="0.25">
      <c r="A2499" s="2"/>
      <c r="B2499" s="2" t="s">
        <v>5</v>
      </c>
      <c r="C2499" s="2">
        <f t="shared" si="556"/>
        <v>104</v>
      </c>
      <c r="D2499" s="2">
        <f t="shared" si="557"/>
        <v>23</v>
      </c>
      <c r="E2499" s="2">
        <f t="shared" si="547"/>
        <v>2495</v>
      </c>
      <c r="F2499" s="11">
        <v>288</v>
      </c>
      <c r="G2499" s="9">
        <v>0</v>
      </c>
      <c r="H2499" s="9">
        <v>0</v>
      </c>
      <c r="I2499" s="9">
        <v>0</v>
      </c>
      <c r="J2499" s="9">
        <v>0.116462777453038</v>
      </c>
      <c r="K2499" s="9">
        <v>0.32</v>
      </c>
      <c r="L2499" s="9">
        <v>0.32</v>
      </c>
      <c r="N2499" s="32">
        <f>IF('System Design'!$F$8=1,'Hourly Demand and Generation'!G2499*'System Design'!$F$21,IF('System Design'!$F$8=2,'Hourly Demand and Generation'!H2499*'System Design'!$F$21,IF('System Design'!$F$8=3,'Hourly Demand and Generation'!I2499*'System Design'!$F$21)))</f>
        <v>0</v>
      </c>
      <c r="O2499" s="32">
        <f>IF('System Design'!$F$8=1,'Hourly Demand and Generation'!J2499*'System Design'!$F$22,IF('System Design'!$F$8=2,'Hourly Demand and Generation'!K2499*'System Design'!$F$22,IF('System Design'!$F$8=3,'Hourly Demand and Generation'!L2499*'System Design'!$F$22)))</f>
        <v>800</v>
      </c>
      <c r="Q2499" s="32">
        <f t="shared" si="545"/>
        <v>0</v>
      </c>
      <c r="R2499" s="32">
        <f t="shared" si="548"/>
        <v>5400</v>
      </c>
      <c r="S2499" s="32">
        <f t="shared" si="549"/>
        <v>0</v>
      </c>
      <c r="T2499" s="32">
        <f t="shared" si="550"/>
        <v>21600</v>
      </c>
      <c r="U2499" s="32">
        <f t="shared" si="551"/>
        <v>0</v>
      </c>
      <c r="V2499" s="32">
        <f t="shared" si="546"/>
        <v>512</v>
      </c>
      <c r="W2499" s="32">
        <f t="shared" si="552"/>
        <v>512</v>
      </c>
      <c r="X2499" s="32">
        <f t="shared" si="553"/>
        <v>512</v>
      </c>
    </row>
    <row r="2500" spans="1:24" x14ac:dyDescent="0.25">
      <c r="A2500" s="2"/>
      <c r="B2500" s="2" t="s">
        <v>5</v>
      </c>
      <c r="C2500" s="2">
        <f t="shared" si="556"/>
        <v>104</v>
      </c>
      <c r="D2500" s="2">
        <f t="shared" si="557"/>
        <v>24</v>
      </c>
      <c r="E2500" s="2">
        <f t="shared" si="547"/>
        <v>2496</v>
      </c>
      <c r="F2500" s="11">
        <v>252</v>
      </c>
      <c r="G2500" s="9">
        <v>0</v>
      </c>
      <c r="H2500" s="9">
        <v>0</v>
      </c>
      <c r="I2500" s="9">
        <v>0</v>
      </c>
      <c r="J2500" s="9">
        <v>0.116462777453038</v>
      </c>
      <c r="K2500" s="9">
        <v>0.32</v>
      </c>
      <c r="L2500" s="9">
        <v>0.32</v>
      </c>
      <c r="N2500" s="32">
        <f>IF('System Design'!$F$8=1,'Hourly Demand and Generation'!G2500*'System Design'!$F$21,IF('System Design'!$F$8=2,'Hourly Demand and Generation'!H2500*'System Design'!$F$21,IF('System Design'!$F$8=3,'Hourly Demand and Generation'!I2500*'System Design'!$F$21)))</f>
        <v>0</v>
      </c>
      <c r="O2500" s="32">
        <f>IF('System Design'!$F$8=1,'Hourly Demand and Generation'!J2500*'System Design'!$F$22,IF('System Design'!$F$8=2,'Hourly Demand and Generation'!K2500*'System Design'!$F$22,IF('System Design'!$F$8=3,'Hourly Demand and Generation'!L2500*'System Design'!$F$22)))</f>
        <v>800</v>
      </c>
      <c r="Q2500" s="32">
        <f t="shared" si="545"/>
        <v>0</v>
      </c>
      <c r="R2500" s="32">
        <f t="shared" si="548"/>
        <v>5400</v>
      </c>
      <c r="S2500" s="32">
        <f t="shared" si="549"/>
        <v>0</v>
      </c>
      <c r="T2500" s="32">
        <f t="shared" si="550"/>
        <v>21600</v>
      </c>
      <c r="U2500" s="32">
        <f t="shared" si="551"/>
        <v>0</v>
      </c>
      <c r="V2500" s="32">
        <f t="shared" si="546"/>
        <v>548</v>
      </c>
      <c r="W2500" s="32">
        <f t="shared" si="552"/>
        <v>548</v>
      </c>
      <c r="X2500" s="32">
        <f t="shared" si="553"/>
        <v>548</v>
      </c>
    </row>
    <row r="2501" spans="1:24" x14ac:dyDescent="0.25">
      <c r="A2501" s="2"/>
      <c r="B2501" s="2" t="s">
        <v>5</v>
      </c>
      <c r="C2501" s="2">
        <f>C2500+1</f>
        <v>105</v>
      </c>
      <c r="D2501" s="2">
        <v>1</v>
      </c>
      <c r="E2501" s="2">
        <f t="shared" si="547"/>
        <v>2497</v>
      </c>
      <c r="F2501" s="11">
        <v>216</v>
      </c>
      <c r="G2501" s="9">
        <v>0</v>
      </c>
      <c r="H2501" s="9">
        <v>0</v>
      </c>
      <c r="I2501" s="9">
        <v>0</v>
      </c>
      <c r="J2501" s="9">
        <v>0.4</v>
      </c>
      <c r="K2501" s="9">
        <v>0.4</v>
      </c>
      <c r="L2501" s="9">
        <v>0.4</v>
      </c>
      <c r="N2501" s="32">
        <f>IF('System Design'!$F$8=1,'Hourly Demand and Generation'!G2501*'System Design'!$F$21,IF('System Design'!$F$8=2,'Hourly Demand and Generation'!H2501*'System Design'!$F$21,IF('System Design'!$F$8=3,'Hourly Demand and Generation'!I2501*'System Design'!$F$21)))</f>
        <v>0</v>
      </c>
      <c r="O2501" s="32">
        <f>IF('System Design'!$F$8=1,'Hourly Demand and Generation'!J2501*'System Design'!$F$22,IF('System Design'!$F$8=2,'Hourly Demand and Generation'!K2501*'System Design'!$F$22,IF('System Design'!$F$8=3,'Hourly Demand and Generation'!L2501*'System Design'!$F$22)))</f>
        <v>1000</v>
      </c>
      <c r="Q2501" s="32">
        <f t="shared" si="545"/>
        <v>0</v>
      </c>
      <c r="R2501" s="32">
        <f t="shared" si="548"/>
        <v>5400</v>
      </c>
      <c r="S2501" s="32">
        <f t="shared" si="549"/>
        <v>0</v>
      </c>
      <c r="T2501" s="32">
        <f t="shared" si="550"/>
        <v>21600</v>
      </c>
      <c r="U2501" s="32">
        <f t="shared" si="551"/>
        <v>0</v>
      </c>
      <c r="V2501" s="32">
        <f t="shared" si="546"/>
        <v>784</v>
      </c>
      <c r="W2501" s="32">
        <f t="shared" si="552"/>
        <v>784</v>
      </c>
      <c r="X2501" s="32">
        <f t="shared" si="553"/>
        <v>784</v>
      </c>
    </row>
    <row r="2502" spans="1:24" x14ac:dyDescent="0.25">
      <c r="A2502" s="2"/>
      <c r="B2502" s="2" t="s">
        <v>5</v>
      </c>
      <c r="C2502" s="2">
        <f>C2501</f>
        <v>105</v>
      </c>
      <c r="D2502" s="2">
        <f>D2501+1</f>
        <v>2</v>
      </c>
      <c r="E2502" s="2">
        <f t="shared" si="547"/>
        <v>2498</v>
      </c>
      <c r="F2502" s="11">
        <v>198</v>
      </c>
      <c r="G2502" s="9">
        <v>0</v>
      </c>
      <c r="H2502" s="9">
        <v>0</v>
      </c>
      <c r="I2502" s="9">
        <v>0</v>
      </c>
      <c r="J2502" s="9">
        <v>0.36</v>
      </c>
      <c r="K2502" s="9">
        <v>0.36</v>
      </c>
      <c r="L2502" s="9">
        <v>0.36</v>
      </c>
      <c r="N2502" s="32">
        <f>IF('System Design'!$F$8=1,'Hourly Demand and Generation'!G2502*'System Design'!$F$21,IF('System Design'!$F$8=2,'Hourly Demand and Generation'!H2502*'System Design'!$F$21,IF('System Design'!$F$8=3,'Hourly Demand and Generation'!I2502*'System Design'!$F$21)))</f>
        <v>0</v>
      </c>
      <c r="O2502" s="32">
        <f>IF('System Design'!$F$8=1,'Hourly Demand and Generation'!J2502*'System Design'!$F$22,IF('System Design'!$F$8=2,'Hourly Demand and Generation'!K2502*'System Design'!$F$22,IF('System Design'!$F$8=3,'Hourly Demand and Generation'!L2502*'System Design'!$F$22)))</f>
        <v>900</v>
      </c>
      <c r="Q2502" s="32">
        <f t="shared" ref="Q2502:Q2565" si="558">IF(F2502-N2502-O2502&gt;0,F2502-N2502-O2502,0)</f>
        <v>0</v>
      </c>
      <c r="R2502" s="32">
        <f t="shared" si="548"/>
        <v>5400</v>
      </c>
      <c r="S2502" s="32">
        <f t="shared" si="549"/>
        <v>0</v>
      </c>
      <c r="T2502" s="32">
        <f t="shared" si="550"/>
        <v>21600</v>
      </c>
      <c r="U2502" s="32">
        <f t="shared" si="551"/>
        <v>0</v>
      </c>
      <c r="V2502" s="32">
        <f t="shared" ref="V2502:V2565" si="559">IF(F2502-N2502-O2502&lt;0,N2502+O2502-F2502,0)</f>
        <v>702</v>
      </c>
      <c r="W2502" s="32">
        <f t="shared" si="552"/>
        <v>702</v>
      </c>
      <c r="X2502" s="32">
        <f t="shared" si="553"/>
        <v>702</v>
      </c>
    </row>
    <row r="2503" spans="1:24" x14ac:dyDescent="0.25">
      <c r="A2503" s="2"/>
      <c r="B2503" s="2" t="s">
        <v>5</v>
      </c>
      <c r="C2503" s="2">
        <f t="shared" ref="C2503:C2524" si="560">C2502</f>
        <v>105</v>
      </c>
      <c r="D2503" s="2">
        <f t="shared" ref="D2503:D2524" si="561">D2502+1</f>
        <v>3</v>
      </c>
      <c r="E2503" s="2">
        <f t="shared" ref="E2503:E2566" si="562">E2502+1</f>
        <v>2499</v>
      </c>
      <c r="F2503" s="11">
        <v>180</v>
      </c>
      <c r="G2503" s="9">
        <v>0</v>
      </c>
      <c r="H2503" s="9">
        <v>0</v>
      </c>
      <c r="I2503" s="9">
        <v>0</v>
      </c>
      <c r="J2503" s="9">
        <v>0.36</v>
      </c>
      <c r="K2503" s="9">
        <v>0.36</v>
      </c>
      <c r="L2503" s="9">
        <v>0.36</v>
      </c>
      <c r="N2503" s="32">
        <f>IF('System Design'!$F$8=1,'Hourly Demand and Generation'!G2503*'System Design'!$F$21,IF('System Design'!$F$8=2,'Hourly Demand and Generation'!H2503*'System Design'!$F$21,IF('System Design'!$F$8=3,'Hourly Demand and Generation'!I2503*'System Design'!$F$21)))</f>
        <v>0</v>
      </c>
      <c r="O2503" s="32">
        <f>IF('System Design'!$F$8=1,'Hourly Demand and Generation'!J2503*'System Design'!$F$22,IF('System Design'!$F$8=2,'Hourly Demand and Generation'!K2503*'System Design'!$F$22,IF('System Design'!$F$8=3,'Hourly Demand and Generation'!L2503*'System Design'!$F$22)))</f>
        <v>900</v>
      </c>
      <c r="Q2503" s="32">
        <f t="shared" si="558"/>
        <v>0</v>
      </c>
      <c r="R2503" s="32">
        <f t="shared" ref="R2503:R2566" si="563">IF($Q2503&lt;R2502+$V2503,IF(R2502+$V2503-$Q2503&gt;5400,5400,R2502+$V2503-$Q2503),0)</f>
        <v>5400</v>
      </c>
      <c r="S2503" s="32">
        <f t="shared" ref="S2503:S2566" si="564">IF(R2503&gt;0,0,$Q2503+$V2503-R2502)</f>
        <v>0</v>
      </c>
      <c r="T2503" s="32">
        <f t="shared" ref="T2503:T2566" si="565">IF($Q2503&lt;T2502+$V2503,IF(T2502+$V2503-$Q2503&gt;21600,21600,T2502+$V2503-$Q2503),0)</f>
        <v>21600</v>
      </c>
      <c r="U2503" s="32">
        <f t="shared" ref="U2503:U2566" si="566">IF(T2503&gt;0,0,$Q2503+$V2503-T2502)</f>
        <v>0</v>
      </c>
      <c r="V2503" s="32">
        <f t="shared" si="559"/>
        <v>720</v>
      </c>
      <c r="W2503" s="32">
        <f t="shared" ref="W2503:W2566" si="567">IF(R2503=5400,$V2503-(R2503-R2502),0)</f>
        <v>720</v>
      </c>
      <c r="X2503" s="32">
        <f t="shared" ref="X2503:X2566" si="568">IF(T2503=21600,$V2503-(T2503-T2502),0)</f>
        <v>720</v>
      </c>
    </row>
    <row r="2504" spans="1:24" x14ac:dyDescent="0.25">
      <c r="A2504" s="2"/>
      <c r="B2504" s="2" t="s">
        <v>5</v>
      </c>
      <c r="C2504" s="2">
        <f t="shared" si="560"/>
        <v>105</v>
      </c>
      <c r="D2504" s="2">
        <f t="shared" si="561"/>
        <v>4</v>
      </c>
      <c r="E2504" s="2">
        <f t="shared" si="562"/>
        <v>2500</v>
      </c>
      <c r="F2504" s="11">
        <v>216</v>
      </c>
      <c r="G2504" s="9">
        <v>0</v>
      </c>
      <c r="H2504" s="9">
        <v>0</v>
      </c>
      <c r="I2504" s="9">
        <v>0</v>
      </c>
      <c r="J2504" s="9">
        <v>0.4</v>
      </c>
      <c r="K2504" s="9">
        <v>0.4</v>
      </c>
      <c r="L2504" s="9">
        <v>0.4</v>
      </c>
      <c r="N2504" s="32">
        <f>IF('System Design'!$F$8=1,'Hourly Demand and Generation'!G2504*'System Design'!$F$21,IF('System Design'!$F$8=2,'Hourly Demand and Generation'!H2504*'System Design'!$F$21,IF('System Design'!$F$8=3,'Hourly Demand and Generation'!I2504*'System Design'!$F$21)))</f>
        <v>0</v>
      </c>
      <c r="O2504" s="32">
        <f>IF('System Design'!$F$8=1,'Hourly Demand and Generation'!J2504*'System Design'!$F$22,IF('System Design'!$F$8=2,'Hourly Demand and Generation'!K2504*'System Design'!$F$22,IF('System Design'!$F$8=3,'Hourly Demand and Generation'!L2504*'System Design'!$F$22)))</f>
        <v>1000</v>
      </c>
      <c r="Q2504" s="32">
        <f t="shared" si="558"/>
        <v>0</v>
      </c>
      <c r="R2504" s="32">
        <f t="shared" si="563"/>
        <v>5400</v>
      </c>
      <c r="S2504" s="32">
        <f t="shared" si="564"/>
        <v>0</v>
      </c>
      <c r="T2504" s="32">
        <f t="shared" si="565"/>
        <v>21600</v>
      </c>
      <c r="U2504" s="32">
        <f t="shared" si="566"/>
        <v>0</v>
      </c>
      <c r="V2504" s="32">
        <f t="shared" si="559"/>
        <v>784</v>
      </c>
      <c r="W2504" s="32">
        <f t="shared" si="567"/>
        <v>784</v>
      </c>
      <c r="X2504" s="32">
        <f t="shared" si="568"/>
        <v>784</v>
      </c>
    </row>
    <row r="2505" spans="1:24" x14ac:dyDescent="0.25">
      <c r="A2505" s="2"/>
      <c r="B2505" s="2" t="s">
        <v>5</v>
      </c>
      <c r="C2505" s="2">
        <f t="shared" si="560"/>
        <v>105</v>
      </c>
      <c r="D2505" s="2">
        <f t="shared" si="561"/>
        <v>5</v>
      </c>
      <c r="E2505" s="2">
        <f t="shared" si="562"/>
        <v>2501</v>
      </c>
      <c r="F2505" s="11">
        <v>234</v>
      </c>
      <c r="G2505" s="9">
        <v>0</v>
      </c>
      <c r="H2505" s="9">
        <v>3.2000000000000001E-2</v>
      </c>
      <c r="I2505" s="9">
        <v>6.4000000000000001E-2</v>
      </c>
      <c r="J2505" s="9">
        <v>0.32</v>
      </c>
      <c r="K2505" s="9">
        <v>0.32</v>
      </c>
      <c r="L2505" s="9">
        <v>0.32</v>
      </c>
      <c r="N2505" s="32">
        <f>IF('System Design'!$F$8=1,'Hourly Demand and Generation'!G2505*'System Design'!$F$21,IF('System Design'!$F$8=2,'Hourly Demand and Generation'!H2505*'System Design'!$F$21,IF('System Design'!$F$8=3,'Hourly Demand and Generation'!I2505*'System Design'!$F$21)))</f>
        <v>32</v>
      </c>
      <c r="O2505" s="32">
        <f>IF('System Design'!$F$8=1,'Hourly Demand and Generation'!J2505*'System Design'!$F$22,IF('System Design'!$F$8=2,'Hourly Demand and Generation'!K2505*'System Design'!$F$22,IF('System Design'!$F$8=3,'Hourly Demand and Generation'!L2505*'System Design'!$F$22)))</f>
        <v>800</v>
      </c>
      <c r="Q2505" s="32">
        <f t="shared" si="558"/>
        <v>0</v>
      </c>
      <c r="R2505" s="32">
        <f t="shared" si="563"/>
        <v>5400</v>
      </c>
      <c r="S2505" s="32">
        <f t="shared" si="564"/>
        <v>0</v>
      </c>
      <c r="T2505" s="32">
        <f t="shared" si="565"/>
        <v>21600</v>
      </c>
      <c r="U2505" s="32">
        <f t="shared" si="566"/>
        <v>0</v>
      </c>
      <c r="V2505" s="32">
        <f t="shared" si="559"/>
        <v>598</v>
      </c>
      <c r="W2505" s="32">
        <f t="shared" si="567"/>
        <v>598</v>
      </c>
      <c r="X2505" s="32">
        <f t="shared" si="568"/>
        <v>598</v>
      </c>
    </row>
    <row r="2506" spans="1:24" x14ac:dyDescent="0.25">
      <c r="A2506" s="2"/>
      <c r="B2506" s="2" t="s">
        <v>5</v>
      </c>
      <c r="C2506" s="2">
        <f t="shared" si="560"/>
        <v>105</v>
      </c>
      <c r="D2506" s="2">
        <f t="shared" si="561"/>
        <v>6</v>
      </c>
      <c r="E2506" s="2">
        <f t="shared" si="562"/>
        <v>2502</v>
      </c>
      <c r="F2506" s="11">
        <v>252</v>
      </c>
      <c r="G2506" s="9">
        <v>6.4000000000000001E-2</v>
      </c>
      <c r="H2506" s="9">
        <v>0.1</v>
      </c>
      <c r="I2506" s="9">
        <v>0.13600000000000001</v>
      </c>
      <c r="J2506" s="9">
        <v>0.32</v>
      </c>
      <c r="K2506" s="9">
        <v>0.32</v>
      </c>
      <c r="L2506" s="9">
        <v>0.32</v>
      </c>
      <c r="N2506" s="32">
        <f>IF('System Design'!$F$8=1,'Hourly Demand and Generation'!G2506*'System Design'!$F$21,IF('System Design'!$F$8=2,'Hourly Demand and Generation'!H2506*'System Design'!$F$21,IF('System Design'!$F$8=3,'Hourly Demand and Generation'!I2506*'System Design'!$F$21)))</f>
        <v>68</v>
      </c>
      <c r="O2506" s="32">
        <f>IF('System Design'!$F$8=1,'Hourly Demand and Generation'!J2506*'System Design'!$F$22,IF('System Design'!$F$8=2,'Hourly Demand and Generation'!K2506*'System Design'!$F$22,IF('System Design'!$F$8=3,'Hourly Demand and Generation'!L2506*'System Design'!$F$22)))</f>
        <v>800</v>
      </c>
      <c r="Q2506" s="32">
        <f t="shared" si="558"/>
        <v>0</v>
      </c>
      <c r="R2506" s="32">
        <f t="shared" si="563"/>
        <v>5400</v>
      </c>
      <c r="S2506" s="32">
        <f t="shared" si="564"/>
        <v>0</v>
      </c>
      <c r="T2506" s="32">
        <f t="shared" si="565"/>
        <v>21600</v>
      </c>
      <c r="U2506" s="32">
        <f t="shared" si="566"/>
        <v>0</v>
      </c>
      <c r="V2506" s="32">
        <f t="shared" si="559"/>
        <v>616</v>
      </c>
      <c r="W2506" s="32">
        <f t="shared" si="567"/>
        <v>616</v>
      </c>
      <c r="X2506" s="32">
        <f t="shared" si="568"/>
        <v>616</v>
      </c>
    </row>
    <row r="2507" spans="1:24" x14ac:dyDescent="0.25">
      <c r="A2507" s="2"/>
      <c r="B2507" s="2" t="s">
        <v>5</v>
      </c>
      <c r="C2507" s="2">
        <f t="shared" si="560"/>
        <v>105</v>
      </c>
      <c r="D2507" s="2">
        <f t="shared" si="561"/>
        <v>7</v>
      </c>
      <c r="E2507" s="2">
        <f t="shared" si="562"/>
        <v>2503</v>
      </c>
      <c r="F2507" s="11">
        <v>270</v>
      </c>
      <c r="G2507" s="9">
        <v>0.13600000000000001</v>
      </c>
      <c r="H2507" s="9">
        <v>0.16800000000000001</v>
      </c>
      <c r="I2507" s="9">
        <v>0.2</v>
      </c>
      <c r="J2507" s="9">
        <v>0.36</v>
      </c>
      <c r="K2507" s="9">
        <v>0.36</v>
      </c>
      <c r="L2507" s="9">
        <v>0.36</v>
      </c>
      <c r="N2507" s="32">
        <f>IF('System Design'!$F$8=1,'Hourly Demand and Generation'!G2507*'System Design'!$F$21,IF('System Design'!$F$8=2,'Hourly Demand and Generation'!H2507*'System Design'!$F$21,IF('System Design'!$F$8=3,'Hourly Demand and Generation'!I2507*'System Design'!$F$21)))</f>
        <v>100</v>
      </c>
      <c r="O2507" s="32">
        <f>IF('System Design'!$F$8=1,'Hourly Demand and Generation'!J2507*'System Design'!$F$22,IF('System Design'!$F$8=2,'Hourly Demand and Generation'!K2507*'System Design'!$F$22,IF('System Design'!$F$8=3,'Hourly Demand and Generation'!L2507*'System Design'!$F$22)))</f>
        <v>900</v>
      </c>
      <c r="Q2507" s="32">
        <f t="shared" si="558"/>
        <v>0</v>
      </c>
      <c r="R2507" s="32">
        <f t="shared" si="563"/>
        <v>5400</v>
      </c>
      <c r="S2507" s="32">
        <f t="shared" si="564"/>
        <v>0</v>
      </c>
      <c r="T2507" s="32">
        <f t="shared" si="565"/>
        <v>21600</v>
      </c>
      <c r="U2507" s="32">
        <f t="shared" si="566"/>
        <v>0</v>
      </c>
      <c r="V2507" s="32">
        <f t="shared" si="559"/>
        <v>730</v>
      </c>
      <c r="W2507" s="32">
        <f t="shared" si="567"/>
        <v>730</v>
      </c>
      <c r="X2507" s="32">
        <f t="shared" si="568"/>
        <v>730</v>
      </c>
    </row>
    <row r="2508" spans="1:24" x14ac:dyDescent="0.25">
      <c r="A2508" s="2"/>
      <c r="B2508" s="2" t="s">
        <v>5</v>
      </c>
      <c r="C2508" s="2">
        <f t="shared" si="560"/>
        <v>105</v>
      </c>
      <c r="D2508" s="2">
        <f t="shared" si="561"/>
        <v>8</v>
      </c>
      <c r="E2508" s="2">
        <f t="shared" si="562"/>
        <v>2504</v>
      </c>
      <c r="F2508" s="11">
        <v>288</v>
      </c>
      <c r="G2508" s="9">
        <v>0.26400000000000001</v>
      </c>
      <c r="H2508" s="9">
        <v>0.3</v>
      </c>
      <c r="I2508" s="9">
        <v>0.33600000000000002</v>
      </c>
      <c r="J2508" s="9">
        <v>0.36</v>
      </c>
      <c r="K2508" s="9">
        <v>0.36</v>
      </c>
      <c r="L2508" s="9">
        <v>0.36</v>
      </c>
      <c r="N2508" s="32">
        <f>IF('System Design'!$F$8=1,'Hourly Demand and Generation'!G2508*'System Design'!$F$21,IF('System Design'!$F$8=2,'Hourly Demand and Generation'!H2508*'System Design'!$F$21,IF('System Design'!$F$8=3,'Hourly Demand and Generation'!I2508*'System Design'!$F$21)))</f>
        <v>168</v>
      </c>
      <c r="O2508" s="32">
        <f>IF('System Design'!$F$8=1,'Hourly Demand and Generation'!J2508*'System Design'!$F$22,IF('System Design'!$F$8=2,'Hourly Demand and Generation'!K2508*'System Design'!$F$22,IF('System Design'!$F$8=3,'Hourly Demand and Generation'!L2508*'System Design'!$F$22)))</f>
        <v>900</v>
      </c>
      <c r="Q2508" s="32">
        <f t="shared" si="558"/>
        <v>0</v>
      </c>
      <c r="R2508" s="32">
        <f t="shared" si="563"/>
        <v>5400</v>
      </c>
      <c r="S2508" s="32">
        <f t="shared" si="564"/>
        <v>0</v>
      </c>
      <c r="T2508" s="32">
        <f t="shared" si="565"/>
        <v>21600</v>
      </c>
      <c r="U2508" s="32">
        <f t="shared" si="566"/>
        <v>0</v>
      </c>
      <c r="V2508" s="32">
        <f t="shared" si="559"/>
        <v>780</v>
      </c>
      <c r="W2508" s="32">
        <f t="shared" si="567"/>
        <v>780</v>
      </c>
      <c r="X2508" s="32">
        <f t="shared" si="568"/>
        <v>780</v>
      </c>
    </row>
    <row r="2509" spans="1:24" x14ac:dyDescent="0.25">
      <c r="A2509" s="2"/>
      <c r="B2509" s="2" t="s">
        <v>5</v>
      </c>
      <c r="C2509" s="2">
        <f t="shared" si="560"/>
        <v>105</v>
      </c>
      <c r="D2509" s="2">
        <f t="shared" si="561"/>
        <v>9</v>
      </c>
      <c r="E2509" s="2">
        <f t="shared" si="562"/>
        <v>2505</v>
      </c>
      <c r="F2509" s="11">
        <v>288</v>
      </c>
      <c r="G2509" s="9">
        <v>0.4</v>
      </c>
      <c r="H2509" s="9">
        <v>0.432</v>
      </c>
      <c r="I2509" s="9">
        <v>0.46400000000000002</v>
      </c>
      <c r="J2509" s="9">
        <v>0.32</v>
      </c>
      <c r="K2509" s="9">
        <v>0.32</v>
      </c>
      <c r="L2509" s="9">
        <v>0.32</v>
      </c>
      <c r="N2509" s="32">
        <f>IF('System Design'!$F$8=1,'Hourly Demand and Generation'!G2509*'System Design'!$F$21,IF('System Design'!$F$8=2,'Hourly Demand and Generation'!H2509*'System Design'!$F$21,IF('System Design'!$F$8=3,'Hourly Demand and Generation'!I2509*'System Design'!$F$21)))</f>
        <v>232</v>
      </c>
      <c r="O2509" s="32">
        <f>IF('System Design'!$F$8=1,'Hourly Demand and Generation'!J2509*'System Design'!$F$22,IF('System Design'!$F$8=2,'Hourly Demand and Generation'!K2509*'System Design'!$F$22,IF('System Design'!$F$8=3,'Hourly Demand and Generation'!L2509*'System Design'!$F$22)))</f>
        <v>800</v>
      </c>
      <c r="Q2509" s="32">
        <f t="shared" si="558"/>
        <v>0</v>
      </c>
      <c r="R2509" s="32">
        <f t="shared" si="563"/>
        <v>5400</v>
      </c>
      <c r="S2509" s="32">
        <f t="shared" si="564"/>
        <v>0</v>
      </c>
      <c r="T2509" s="32">
        <f t="shared" si="565"/>
        <v>21600</v>
      </c>
      <c r="U2509" s="32">
        <f t="shared" si="566"/>
        <v>0</v>
      </c>
      <c r="V2509" s="32">
        <f t="shared" si="559"/>
        <v>744</v>
      </c>
      <c r="W2509" s="32">
        <f t="shared" si="567"/>
        <v>744</v>
      </c>
      <c r="X2509" s="32">
        <f t="shared" si="568"/>
        <v>744</v>
      </c>
    </row>
    <row r="2510" spans="1:24" x14ac:dyDescent="0.25">
      <c r="A2510" s="2"/>
      <c r="B2510" s="2" t="s">
        <v>5</v>
      </c>
      <c r="C2510" s="2">
        <f t="shared" si="560"/>
        <v>105</v>
      </c>
      <c r="D2510" s="2">
        <f t="shared" si="561"/>
        <v>10</v>
      </c>
      <c r="E2510" s="2">
        <f t="shared" si="562"/>
        <v>2506</v>
      </c>
      <c r="F2510" s="11">
        <v>280.8</v>
      </c>
      <c r="G2510" s="9">
        <v>0.53600000000000003</v>
      </c>
      <c r="H2510" s="9">
        <v>0.56799999999999995</v>
      </c>
      <c r="I2510" s="9">
        <v>0.6</v>
      </c>
      <c r="J2510" s="9">
        <v>0.36</v>
      </c>
      <c r="K2510" s="9">
        <v>0.36</v>
      </c>
      <c r="L2510" s="9">
        <v>0.36</v>
      </c>
      <c r="N2510" s="32">
        <f>IF('System Design'!$F$8=1,'Hourly Demand and Generation'!G2510*'System Design'!$F$21,IF('System Design'!$F$8=2,'Hourly Demand and Generation'!H2510*'System Design'!$F$21,IF('System Design'!$F$8=3,'Hourly Demand and Generation'!I2510*'System Design'!$F$21)))</f>
        <v>300</v>
      </c>
      <c r="O2510" s="32">
        <f>IF('System Design'!$F$8=1,'Hourly Demand and Generation'!J2510*'System Design'!$F$22,IF('System Design'!$F$8=2,'Hourly Demand and Generation'!K2510*'System Design'!$F$22,IF('System Design'!$F$8=3,'Hourly Demand and Generation'!L2510*'System Design'!$F$22)))</f>
        <v>900</v>
      </c>
      <c r="Q2510" s="32">
        <f t="shared" si="558"/>
        <v>0</v>
      </c>
      <c r="R2510" s="32">
        <f t="shared" si="563"/>
        <v>5400</v>
      </c>
      <c r="S2510" s="32">
        <f t="shared" si="564"/>
        <v>0</v>
      </c>
      <c r="T2510" s="32">
        <f t="shared" si="565"/>
        <v>21600</v>
      </c>
      <c r="U2510" s="32">
        <f t="shared" si="566"/>
        <v>0</v>
      </c>
      <c r="V2510" s="32">
        <f t="shared" si="559"/>
        <v>919.2</v>
      </c>
      <c r="W2510" s="32">
        <f t="shared" si="567"/>
        <v>919.2</v>
      </c>
      <c r="X2510" s="32">
        <f t="shared" si="568"/>
        <v>919.2</v>
      </c>
    </row>
    <row r="2511" spans="1:24" x14ac:dyDescent="0.25">
      <c r="A2511" s="2"/>
      <c r="B2511" s="2" t="s">
        <v>5</v>
      </c>
      <c r="C2511" s="2">
        <f t="shared" si="560"/>
        <v>105</v>
      </c>
      <c r="D2511" s="2">
        <f t="shared" si="561"/>
        <v>11</v>
      </c>
      <c r="E2511" s="2">
        <f t="shared" si="562"/>
        <v>2507</v>
      </c>
      <c r="F2511" s="11">
        <v>277.2</v>
      </c>
      <c r="G2511" s="9">
        <v>0.66400000000000003</v>
      </c>
      <c r="H2511" s="9">
        <v>0.7</v>
      </c>
      <c r="I2511" s="9">
        <v>0.73599999999999999</v>
      </c>
      <c r="J2511" s="9">
        <v>0.32</v>
      </c>
      <c r="K2511" s="9">
        <v>0.32</v>
      </c>
      <c r="L2511" s="9">
        <v>0.32</v>
      </c>
      <c r="N2511" s="32">
        <f>IF('System Design'!$F$8=1,'Hourly Demand and Generation'!G2511*'System Design'!$F$21,IF('System Design'!$F$8=2,'Hourly Demand and Generation'!H2511*'System Design'!$F$21,IF('System Design'!$F$8=3,'Hourly Demand and Generation'!I2511*'System Design'!$F$21)))</f>
        <v>368</v>
      </c>
      <c r="O2511" s="32">
        <f>IF('System Design'!$F$8=1,'Hourly Demand and Generation'!J2511*'System Design'!$F$22,IF('System Design'!$F$8=2,'Hourly Demand and Generation'!K2511*'System Design'!$F$22,IF('System Design'!$F$8=3,'Hourly Demand and Generation'!L2511*'System Design'!$F$22)))</f>
        <v>800</v>
      </c>
      <c r="Q2511" s="32">
        <f t="shared" si="558"/>
        <v>0</v>
      </c>
      <c r="R2511" s="32">
        <f t="shared" si="563"/>
        <v>5400</v>
      </c>
      <c r="S2511" s="32">
        <f t="shared" si="564"/>
        <v>0</v>
      </c>
      <c r="T2511" s="32">
        <f t="shared" si="565"/>
        <v>21600</v>
      </c>
      <c r="U2511" s="32">
        <f t="shared" si="566"/>
        <v>0</v>
      </c>
      <c r="V2511" s="32">
        <f t="shared" si="559"/>
        <v>890.8</v>
      </c>
      <c r="W2511" s="32">
        <f t="shared" si="567"/>
        <v>890.8</v>
      </c>
      <c r="X2511" s="32">
        <f t="shared" si="568"/>
        <v>890.8</v>
      </c>
    </row>
    <row r="2512" spans="1:24" x14ac:dyDescent="0.25">
      <c r="A2512" s="2"/>
      <c r="B2512" s="2" t="s">
        <v>5</v>
      </c>
      <c r="C2512" s="2">
        <f t="shared" si="560"/>
        <v>105</v>
      </c>
      <c r="D2512" s="2">
        <f t="shared" si="561"/>
        <v>12</v>
      </c>
      <c r="E2512" s="2">
        <f t="shared" si="562"/>
        <v>2508</v>
      </c>
      <c r="F2512" s="11">
        <v>277.2</v>
      </c>
      <c r="G2512" s="9">
        <v>0.8</v>
      </c>
      <c r="H2512" s="9">
        <v>0.8</v>
      </c>
      <c r="I2512" s="9">
        <v>0.8</v>
      </c>
      <c r="J2512" s="9">
        <v>0.3</v>
      </c>
      <c r="K2512" s="9">
        <v>0.3</v>
      </c>
      <c r="L2512" s="9">
        <v>0.3</v>
      </c>
      <c r="N2512" s="32">
        <f>IF('System Design'!$F$8=1,'Hourly Demand and Generation'!G2512*'System Design'!$F$21,IF('System Design'!$F$8=2,'Hourly Demand and Generation'!H2512*'System Design'!$F$21,IF('System Design'!$F$8=3,'Hourly Demand and Generation'!I2512*'System Design'!$F$21)))</f>
        <v>400</v>
      </c>
      <c r="O2512" s="32">
        <f>IF('System Design'!$F$8=1,'Hourly Demand and Generation'!J2512*'System Design'!$F$22,IF('System Design'!$F$8=2,'Hourly Demand and Generation'!K2512*'System Design'!$F$22,IF('System Design'!$F$8=3,'Hourly Demand and Generation'!L2512*'System Design'!$F$22)))</f>
        <v>750</v>
      </c>
      <c r="Q2512" s="32">
        <f t="shared" si="558"/>
        <v>0</v>
      </c>
      <c r="R2512" s="32">
        <f t="shared" si="563"/>
        <v>5400</v>
      </c>
      <c r="S2512" s="32">
        <f t="shared" si="564"/>
        <v>0</v>
      </c>
      <c r="T2512" s="32">
        <f t="shared" si="565"/>
        <v>21600</v>
      </c>
      <c r="U2512" s="32">
        <f t="shared" si="566"/>
        <v>0</v>
      </c>
      <c r="V2512" s="32">
        <f t="shared" si="559"/>
        <v>872.8</v>
      </c>
      <c r="W2512" s="32">
        <f t="shared" si="567"/>
        <v>872.8</v>
      </c>
      <c r="X2512" s="32">
        <f t="shared" si="568"/>
        <v>872.8</v>
      </c>
    </row>
    <row r="2513" spans="1:24" x14ac:dyDescent="0.25">
      <c r="A2513" s="2"/>
      <c r="B2513" s="2" t="s">
        <v>5</v>
      </c>
      <c r="C2513" s="2">
        <f t="shared" si="560"/>
        <v>105</v>
      </c>
      <c r="D2513" s="2">
        <f t="shared" si="561"/>
        <v>13</v>
      </c>
      <c r="E2513" s="2">
        <f t="shared" si="562"/>
        <v>2509</v>
      </c>
      <c r="F2513" s="11">
        <v>288</v>
      </c>
      <c r="G2513" s="9">
        <v>0.66400000000000003</v>
      </c>
      <c r="H2513" s="9">
        <v>0.7</v>
      </c>
      <c r="I2513" s="9">
        <v>0.73599999999999999</v>
      </c>
      <c r="J2513" s="9">
        <v>0.32</v>
      </c>
      <c r="K2513" s="9">
        <v>0.32</v>
      </c>
      <c r="L2513" s="9">
        <v>0.32</v>
      </c>
      <c r="N2513" s="32">
        <f>IF('System Design'!$F$8=1,'Hourly Demand and Generation'!G2513*'System Design'!$F$21,IF('System Design'!$F$8=2,'Hourly Demand and Generation'!H2513*'System Design'!$F$21,IF('System Design'!$F$8=3,'Hourly Demand and Generation'!I2513*'System Design'!$F$21)))</f>
        <v>368</v>
      </c>
      <c r="O2513" s="32">
        <f>IF('System Design'!$F$8=1,'Hourly Demand and Generation'!J2513*'System Design'!$F$22,IF('System Design'!$F$8=2,'Hourly Demand and Generation'!K2513*'System Design'!$F$22,IF('System Design'!$F$8=3,'Hourly Demand and Generation'!L2513*'System Design'!$F$22)))</f>
        <v>800</v>
      </c>
      <c r="Q2513" s="32">
        <f t="shared" si="558"/>
        <v>0</v>
      </c>
      <c r="R2513" s="32">
        <f t="shared" si="563"/>
        <v>5400</v>
      </c>
      <c r="S2513" s="32">
        <f t="shared" si="564"/>
        <v>0</v>
      </c>
      <c r="T2513" s="32">
        <f t="shared" si="565"/>
        <v>21600</v>
      </c>
      <c r="U2513" s="32">
        <f t="shared" si="566"/>
        <v>0</v>
      </c>
      <c r="V2513" s="32">
        <f t="shared" si="559"/>
        <v>880</v>
      </c>
      <c r="W2513" s="32">
        <f t="shared" si="567"/>
        <v>880</v>
      </c>
      <c r="X2513" s="32">
        <f t="shared" si="568"/>
        <v>880</v>
      </c>
    </row>
    <row r="2514" spans="1:24" x14ac:dyDescent="0.25">
      <c r="A2514" s="2"/>
      <c r="B2514" s="2" t="s">
        <v>5</v>
      </c>
      <c r="C2514" s="2">
        <f t="shared" si="560"/>
        <v>105</v>
      </c>
      <c r="D2514" s="2">
        <f t="shared" si="561"/>
        <v>14</v>
      </c>
      <c r="E2514" s="2">
        <f t="shared" si="562"/>
        <v>2510</v>
      </c>
      <c r="F2514" s="11">
        <v>288</v>
      </c>
      <c r="G2514" s="9">
        <v>0.53600000000000003</v>
      </c>
      <c r="H2514" s="9">
        <v>0.56799999999999995</v>
      </c>
      <c r="I2514" s="9">
        <v>0.6</v>
      </c>
      <c r="J2514" s="9">
        <v>0.34</v>
      </c>
      <c r="K2514" s="9">
        <v>0.34</v>
      </c>
      <c r="L2514" s="9">
        <v>0.34</v>
      </c>
      <c r="N2514" s="32">
        <f>IF('System Design'!$F$8=1,'Hourly Demand and Generation'!G2514*'System Design'!$F$21,IF('System Design'!$F$8=2,'Hourly Demand and Generation'!H2514*'System Design'!$F$21,IF('System Design'!$F$8=3,'Hourly Demand and Generation'!I2514*'System Design'!$F$21)))</f>
        <v>300</v>
      </c>
      <c r="O2514" s="32">
        <f>IF('System Design'!$F$8=1,'Hourly Demand and Generation'!J2514*'System Design'!$F$22,IF('System Design'!$F$8=2,'Hourly Demand and Generation'!K2514*'System Design'!$F$22,IF('System Design'!$F$8=3,'Hourly Demand and Generation'!L2514*'System Design'!$F$22)))</f>
        <v>850.00000000000011</v>
      </c>
      <c r="Q2514" s="32">
        <f t="shared" si="558"/>
        <v>0</v>
      </c>
      <c r="R2514" s="32">
        <f t="shared" si="563"/>
        <v>5400</v>
      </c>
      <c r="S2514" s="32">
        <f t="shared" si="564"/>
        <v>0</v>
      </c>
      <c r="T2514" s="32">
        <f t="shared" si="565"/>
        <v>21600</v>
      </c>
      <c r="U2514" s="32">
        <f t="shared" si="566"/>
        <v>0</v>
      </c>
      <c r="V2514" s="32">
        <f t="shared" si="559"/>
        <v>862</v>
      </c>
      <c r="W2514" s="32">
        <f t="shared" si="567"/>
        <v>862</v>
      </c>
      <c r="X2514" s="32">
        <f t="shared" si="568"/>
        <v>862</v>
      </c>
    </row>
    <row r="2515" spans="1:24" x14ac:dyDescent="0.25">
      <c r="A2515" s="2"/>
      <c r="B2515" s="2" t="s">
        <v>5</v>
      </c>
      <c r="C2515" s="2">
        <f t="shared" si="560"/>
        <v>105</v>
      </c>
      <c r="D2515" s="2">
        <f t="shared" si="561"/>
        <v>15</v>
      </c>
      <c r="E2515" s="2">
        <f t="shared" si="562"/>
        <v>2511</v>
      </c>
      <c r="F2515" s="11">
        <v>306</v>
      </c>
      <c r="G2515" s="9">
        <v>0.4</v>
      </c>
      <c r="H2515" s="9">
        <v>0.432</v>
      </c>
      <c r="I2515" s="9">
        <v>0.46400000000000002</v>
      </c>
      <c r="J2515" s="9">
        <v>0.36</v>
      </c>
      <c r="K2515" s="9">
        <v>0.36</v>
      </c>
      <c r="L2515" s="9">
        <v>0.36</v>
      </c>
      <c r="N2515" s="32">
        <f>IF('System Design'!$F$8=1,'Hourly Demand and Generation'!G2515*'System Design'!$F$21,IF('System Design'!$F$8=2,'Hourly Demand and Generation'!H2515*'System Design'!$F$21,IF('System Design'!$F$8=3,'Hourly Demand and Generation'!I2515*'System Design'!$F$21)))</f>
        <v>232</v>
      </c>
      <c r="O2515" s="32">
        <f>IF('System Design'!$F$8=1,'Hourly Demand and Generation'!J2515*'System Design'!$F$22,IF('System Design'!$F$8=2,'Hourly Demand and Generation'!K2515*'System Design'!$F$22,IF('System Design'!$F$8=3,'Hourly Demand and Generation'!L2515*'System Design'!$F$22)))</f>
        <v>900</v>
      </c>
      <c r="Q2515" s="32">
        <f t="shared" si="558"/>
        <v>0</v>
      </c>
      <c r="R2515" s="32">
        <f t="shared" si="563"/>
        <v>5400</v>
      </c>
      <c r="S2515" s="32">
        <f t="shared" si="564"/>
        <v>0</v>
      </c>
      <c r="T2515" s="32">
        <f t="shared" si="565"/>
        <v>21600</v>
      </c>
      <c r="U2515" s="32">
        <f t="shared" si="566"/>
        <v>0</v>
      </c>
      <c r="V2515" s="32">
        <f t="shared" si="559"/>
        <v>826</v>
      </c>
      <c r="W2515" s="32">
        <f t="shared" si="567"/>
        <v>826</v>
      </c>
      <c r="X2515" s="32">
        <f t="shared" si="568"/>
        <v>826</v>
      </c>
    </row>
    <row r="2516" spans="1:24" x14ac:dyDescent="0.25">
      <c r="A2516" s="2"/>
      <c r="B2516" s="2" t="s">
        <v>5</v>
      </c>
      <c r="C2516" s="2">
        <f t="shared" si="560"/>
        <v>105</v>
      </c>
      <c r="D2516" s="2">
        <f t="shared" si="561"/>
        <v>16</v>
      </c>
      <c r="E2516" s="2">
        <f t="shared" si="562"/>
        <v>2512</v>
      </c>
      <c r="F2516" s="11">
        <v>324</v>
      </c>
      <c r="G2516" s="9">
        <v>0.26400000000000001</v>
      </c>
      <c r="H2516" s="9">
        <v>0.3</v>
      </c>
      <c r="I2516" s="9">
        <v>0.33600000000000002</v>
      </c>
      <c r="J2516" s="9">
        <v>0.36</v>
      </c>
      <c r="K2516" s="9">
        <v>0.36</v>
      </c>
      <c r="L2516" s="9">
        <v>0.36</v>
      </c>
      <c r="N2516" s="32">
        <f>IF('System Design'!$F$8=1,'Hourly Demand and Generation'!G2516*'System Design'!$F$21,IF('System Design'!$F$8=2,'Hourly Demand and Generation'!H2516*'System Design'!$F$21,IF('System Design'!$F$8=3,'Hourly Demand and Generation'!I2516*'System Design'!$F$21)))</f>
        <v>168</v>
      </c>
      <c r="O2516" s="32">
        <f>IF('System Design'!$F$8=1,'Hourly Demand and Generation'!J2516*'System Design'!$F$22,IF('System Design'!$F$8=2,'Hourly Demand and Generation'!K2516*'System Design'!$F$22,IF('System Design'!$F$8=3,'Hourly Demand and Generation'!L2516*'System Design'!$F$22)))</f>
        <v>900</v>
      </c>
      <c r="Q2516" s="32">
        <f t="shared" si="558"/>
        <v>0</v>
      </c>
      <c r="R2516" s="32">
        <f t="shared" si="563"/>
        <v>5400</v>
      </c>
      <c r="S2516" s="32">
        <f t="shared" si="564"/>
        <v>0</v>
      </c>
      <c r="T2516" s="32">
        <f t="shared" si="565"/>
        <v>21600</v>
      </c>
      <c r="U2516" s="32">
        <f t="shared" si="566"/>
        <v>0</v>
      </c>
      <c r="V2516" s="32">
        <f t="shared" si="559"/>
        <v>744</v>
      </c>
      <c r="W2516" s="32">
        <f t="shared" si="567"/>
        <v>744</v>
      </c>
      <c r="X2516" s="32">
        <f t="shared" si="568"/>
        <v>744</v>
      </c>
    </row>
    <row r="2517" spans="1:24" x14ac:dyDescent="0.25">
      <c r="A2517" s="2"/>
      <c r="B2517" s="2" t="s">
        <v>5</v>
      </c>
      <c r="C2517" s="2">
        <f t="shared" si="560"/>
        <v>105</v>
      </c>
      <c r="D2517" s="2">
        <f t="shared" si="561"/>
        <v>17</v>
      </c>
      <c r="E2517" s="2">
        <f t="shared" si="562"/>
        <v>2513</v>
      </c>
      <c r="F2517" s="11">
        <v>342</v>
      </c>
      <c r="G2517" s="9">
        <v>0.13600000000000001</v>
      </c>
      <c r="H2517" s="9">
        <v>0.16800000000000001</v>
      </c>
      <c r="I2517" s="9">
        <v>0.2</v>
      </c>
      <c r="J2517" s="9">
        <v>0.4</v>
      </c>
      <c r="K2517" s="9">
        <v>0.4</v>
      </c>
      <c r="L2517" s="9">
        <v>0.4</v>
      </c>
      <c r="N2517" s="32">
        <f>IF('System Design'!$F$8=1,'Hourly Demand and Generation'!G2517*'System Design'!$F$21,IF('System Design'!$F$8=2,'Hourly Demand and Generation'!H2517*'System Design'!$F$21,IF('System Design'!$F$8=3,'Hourly Demand and Generation'!I2517*'System Design'!$F$21)))</f>
        <v>100</v>
      </c>
      <c r="O2517" s="32">
        <f>IF('System Design'!$F$8=1,'Hourly Demand and Generation'!J2517*'System Design'!$F$22,IF('System Design'!$F$8=2,'Hourly Demand and Generation'!K2517*'System Design'!$F$22,IF('System Design'!$F$8=3,'Hourly Demand and Generation'!L2517*'System Design'!$F$22)))</f>
        <v>1000</v>
      </c>
      <c r="Q2517" s="32">
        <f t="shared" si="558"/>
        <v>0</v>
      </c>
      <c r="R2517" s="32">
        <f t="shared" si="563"/>
        <v>5400</v>
      </c>
      <c r="S2517" s="32">
        <f t="shared" si="564"/>
        <v>0</v>
      </c>
      <c r="T2517" s="32">
        <f t="shared" si="565"/>
        <v>21600</v>
      </c>
      <c r="U2517" s="32">
        <f t="shared" si="566"/>
        <v>0</v>
      </c>
      <c r="V2517" s="32">
        <f t="shared" si="559"/>
        <v>758</v>
      </c>
      <c r="W2517" s="32">
        <f t="shared" si="567"/>
        <v>758</v>
      </c>
      <c r="X2517" s="32">
        <f t="shared" si="568"/>
        <v>758</v>
      </c>
    </row>
    <row r="2518" spans="1:24" x14ac:dyDescent="0.25">
      <c r="A2518" s="2"/>
      <c r="B2518" s="2" t="s">
        <v>5</v>
      </c>
      <c r="C2518" s="2">
        <f t="shared" si="560"/>
        <v>105</v>
      </c>
      <c r="D2518" s="2">
        <f t="shared" si="561"/>
        <v>18</v>
      </c>
      <c r="E2518" s="2">
        <f t="shared" si="562"/>
        <v>2514</v>
      </c>
      <c r="F2518" s="11">
        <v>360</v>
      </c>
      <c r="G2518" s="9">
        <v>6.4000000000000001E-2</v>
      </c>
      <c r="H2518" s="9">
        <v>0.1</v>
      </c>
      <c r="I2518" s="9">
        <v>0.13600000000000001</v>
      </c>
      <c r="J2518" s="9">
        <v>0.38</v>
      </c>
      <c r="K2518" s="9">
        <v>0.38</v>
      </c>
      <c r="L2518" s="9">
        <v>0.38</v>
      </c>
      <c r="N2518" s="32">
        <f>IF('System Design'!$F$8=1,'Hourly Demand and Generation'!G2518*'System Design'!$F$21,IF('System Design'!$F$8=2,'Hourly Demand and Generation'!H2518*'System Design'!$F$21,IF('System Design'!$F$8=3,'Hourly Demand and Generation'!I2518*'System Design'!$F$21)))</f>
        <v>68</v>
      </c>
      <c r="O2518" s="32">
        <f>IF('System Design'!$F$8=1,'Hourly Demand and Generation'!J2518*'System Design'!$F$22,IF('System Design'!$F$8=2,'Hourly Demand and Generation'!K2518*'System Design'!$F$22,IF('System Design'!$F$8=3,'Hourly Demand and Generation'!L2518*'System Design'!$F$22)))</f>
        <v>950</v>
      </c>
      <c r="Q2518" s="32">
        <f t="shared" si="558"/>
        <v>0</v>
      </c>
      <c r="R2518" s="32">
        <f t="shared" si="563"/>
        <v>5400</v>
      </c>
      <c r="S2518" s="32">
        <f t="shared" si="564"/>
        <v>0</v>
      </c>
      <c r="T2518" s="32">
        <f t="shared" si="565"/>
        <v>21600</v>
      </c>
      <c r="U2518" s="32">
        <f t="shared" si="566"/>
        <v>0</v>
      </c>
      <c r="V2518" s="32">
        <f t="shared" si="559"/>
        <v>658</v>
      </c>
      <c r="W2518" s="32">
        <f t="shared" si="567"/>
        <v>658</v>
      </c>
      <c r="X2518" s="32">
        <f t="shared" si="568"/>
        <v>658</v>
      </c>
    </row>
    <row r="2519" spans="1:24" x14ac:dyDescent="0.25">
      <c r="A2519" s="2"/>
      <c r="B2519" s="2" t="s">
        <v>5</v>
      </c>
      <c r="C2519" s="2">
        <f t="shared" si="560"/>
        <v>105</v>
      </c>
      <c r="D2519" s="2">
        <f t="shared" si="561"/>
        <v>19</v>
      </c>
      <c r="E2519" s="2">
        <f t="shared" si="562"/>
        <v>2515</v>
      </c>
      <c r="F2519" s="11">
        <v>349.2</v>
      </c>
      <c r="G2519" s="9">
        <v>0</v>
      </c>
      <c r="H2519" s="9">
        <v>3.2000000000000001E-2</v>
      </c>
      <c r="I2519" s="9">
        <v>6.4000000000000001E-2</v>
      </c>
      <c r="J2519" s="9">
        <v>0.36</v>
      </c>
      <c r="K2519" s="9">
        <v>0.36</v>
      </c>
      <c r="L2519" s="9">
        <v>0.36</v>
      </c>
      <c r="N2519" s="32">
        <f>IF('System Design'!$F$8=1,'Hourly Demand and Generation'!G2519*'System Design'!$F$21,IF('System Design'!$F$8=2,'Hourly Demand and Generation'!H2519*'System Design'!$F$21,IF('System Design'!$F$8=3,'Hourly Demand and Generation'!I2519*'System Design'!$F$21)))</f>
        <v>32</v>
      </c>
      <c r="O2519" s="32">
        <f>IF('System Design'!$F$8=1,'Hourly Demand and Generation'!J2519*'System Design'!$F$22,IF('System Design'!$F$8=2,'Hourly Demand and Generation'!K2519*'System Design'!$F$22,IF('System Design'!$F$8=3,'Hourly Demand and Generation'!L2519*'System Design'!$F$22)))</f>
        <v>900</v>
      </c>
      <c r="Q2519" s="32">
        <f t="shared" si="558"/>
        <v>0</v>
      </c>
      <c r="R2519" s="32">
        <f t="shared" si="563"/>
        <v>5400</v>
      </c>
      <c r="S2519" s="32">
        <f t="shared" si="564"/>
        <v>0</v>
      </c>
      <c r="T2519" s="32">
        <f t="shared" si="565"/>
        <v>21600</v>
      </c>
      <c r="U2519" s="32">
        <f t="shared" si="566"/>
        <v>0</v>
      </c>
      <c r="V2519" s="32">
        <f t="shared" si="559"/>
        <v>582.79999999999995</v>
      </c>
      <c r="W2519" s="32">
        <f t="shared" si="567"/>
        <v>582.79999999999995</v>
      </c>
      <c r="X2519" s="32">
        <f t="shared" si="568"/>
        <v>582.79999999999995</v>
      </c>
    </row>
    <row r="2520" spans="1:24" x14ac:dyDescent="0.25">
      <c r="A2520" s="2"/>
      <c r="B2520" s="2" t="s">
        <v>5</v>
      </c>
      <c r="C2520" s="2">
        <f t="shared" si="560"/>
        <v>105</v>
      </c>
      <c r="D2520" s="2">
        <f t="shared" si="561"/>
        <v>20</v>
      </c>
      <c r="E2520" s="2">
        <f t="shared" si="562"/>
        <v>2516</v>
      </c>
      <c r="F2520" s="11">
        <v>342</v>
      </c>
      <c r="G2520" s="9">
        <v>0</v>
      </c>
      <c r="H2520" s="9">
        <v>0</v>
      </c>
      <c r="I2520" s="9">
        <v>0</v>
      </c>
      <c r="J2520" s="9">
        <v>0.36</v>
      </c>
      <c r="K2520" s="9">
        <v>0.36</v>
      </c>
      <c r="L2520" s="9">
        <v>0.36</v>
      </c>
      <c r="N2520" s="32">
        <f>IF('System Design'!$F$8=1,'Hourly Demand and Generation'!G2520*'System Design'!$F$21,IF('System Design'!$F$8=2,'Hourly Demand and Generation'!H2520*'System Design'!$F$21,IF('System Design'!$F$8=3,'Hourly Demand and Generation'!I2520*'System Design'!$F$21)))</f>
        <v>0</v>
      </c>
      <c r="O2520" s="32">
        <f>IF('System Design'!$F$8=1,'Hourly Demand and Generation'!J2520*'System Design'!$F$22,IF('System Design'!$F$8=2,'Hourly Demand and Generation'!K2520*'System Design'!$F$22,IF('System Design'!$F$8=3,'Hourly Demand and Generation'!L2520*'System Design'!$F$22)))</f>
        <v>900</v>
      </c>
      <c r="Q2520" s="32">
        <f t="shared" si="558"/>
        <v>0</v>
      </c>
      <c r="R2520" s="32">
        <f t="shared" si="563"/>
        <v>5400</v>
      </c>
      <c r="S2520" s="32">
        <f t="shared" si="564"/>
        <v>0</v>
      </c>
      <c r="T2520" s="32">
        <f t="shared" si="565"/>
        <v>21600</v>
      </c>
      <c r="U2520" s="32">
        <f t="shared" si="566"/>
        <v>0</v>
      </c>
      <c r="V2520" s="32">
        <f t="shared" si="559"/>
        <v>558</v>
      </c>
      <c r="W2520" s="32">
        <f t="shared" si="567"/>
        <v>558</v>
      </c>
      <c r="X2520" s="32">
        <f t="shared" si="568"/>
        <v>558</v>
      </c>
    </row>
    <row r="2521" spans="1:24" x14ac:dyDescent="0.25">
      <c r="A2521" s="2"/>
      <c r="B2521" s="2" t="s">
        <v>5</v>
      </c>
      <c r="C2521" s="2">
        <f t="shared" si="560"/>
        <v>105</v>
      </c>
      <c r="D2521" s="2">
        <f t="shared" si="561"/>
        <v>21</v>
      </c>
      <c r="E2521" s="2">
        <f t="shared" si="562"/>
        <v>2517</v>
      </c>
      <c r="F2521" s="11">
        <v>324</v>
      </c>
      <c r="G2521" s="9">
        <v>0</v>
      </c>
      <c r="H2521" s="9">
        <v>0</v>
      </c>
      <c r="I2521" s="9">
        <v>0</v>
      </c>
      <c r="J2521" s="9">
        <v>0.36</v>
      </c>
      <c r="K2521" s="9">
        <v>0.36</v>
      </c>
      <c r="L2521" s="9">
        <v>0.36</v>
      </c>
      <c r="N2521" s="32">
        <f>IF('System Design'!$F$8=1,'Hourly Demand and Generation'!G2521*'System Design'!$F$21,IF('System Design'!$F$8=2,'Hourly Demand and Generation'!H2521*'System Design'!$F$21,IF('System Design'!$F$8=3,'Hourly Demand and Generation'!I2521*'System Design'!$F$21)))</f>
        <v>0</v>
      </c>
      <c r="O2521" s="32">
        <f>IF('System Design'!$F$8=1,'Hourly Demand and Generation'!J2521*'System Design'!$F$22,IF('System Design'!$F$8=2,'Hourly Demand and Generation'!K2521*'System Design'!$F$22,IF('System Design'!$F$8=3,'Hourly Demand and Generation'!L2521*'System Design'!$F$22)))</f>
        <v>900</v>
      </c>
      <c r="Q2521" s="32">
        <f t="shared" si="558"/>
        <v>0</v>
      </c>
      <c r="R2521" s="32">
        <f t="shared" si="563"/>
        <v>5400</v>
      </c>
      <c r="S2521" s="32">
        <f t="shared" si="564"/>
        <v>0</v>
      </c>
      <c r="T2521" s="32">
        <f t="shared" si="565"/>
        <v>21600</v>
      </c>
      <c r="U2521" s="32">
        <f t="shared" si="566"/>
        <v>0</v>
      </c>
      <c r="V2521" s="32">
        <f t="shared" si="559"/>
        <v>576</v>
      </c>
      <c r="W2521" s="32">
        <f t="shared" si="567"/>
        <v>576</v>
      </c>
      <c r="X2521" s="32">
        <f t="shared" si="568"/>
        <v>576</v>
      </c>
    </row>
    <row r="2522" spans="1:24" x14ac:dyDescent="0.25">
      <c r="A2522" s="2"/>
      <c r="B2522" s="2" t="s">
        <v>5</v>
      </c>
      <c r="C2522" s="2">
        <f t="shared" si="560"/>
        <v>105</v>
      </c>
      <c r="D2522" s="2">
        <f t="shared" si="561"/>
        <v>22</v>
      </c>
      <c r="E2522" s="2">
        <f t="shared" si="562"/>
        <v>2518</v>
      </c>
      <c r="F2522" s="11">
        <v>306</v>
      </c>
      <c r="G2522" s="9">
        <v>0</v>
      </c>
      <c r="H2522" s="9">
        <v>0</v>
      </c>
      <c r="I2522" s="9">
        <v>0</v>
      </c>
      <c r="J2522" s="9">
        <v>0.38</v>
      </c>
      <c r="K2522" s="9">
        <v>0.38</v>
      </c>
      <c r="L2522" s="9">
        <v>0.38</v>
      </c>
      <c r="N2522" s="32">
        <f>IF('System Design'!$F$8=1,'Hourly Demand and Generation'!G2522*'System Design'!$F$21,IF('System Design'!$F$8=2,'Hourly Demand and Generation'!H2522*'System Design'!$F$21,IF('System Design'!$F$8=3,'Hourly Demand and Generation'!I2522*'System Design'!$F$21)))</f>
        <v>0</v>
      </c>
      <c r="O2522" s="32">
        <f>IF('System Design'!$F$8=1,'Hourly Demand and Generation'!J2522*'System Design'!$F$22,IF('System Design'!$F$8=2,'Hourly Demand and Generation'!K2522*'System Design'!$F$22,IF('System Design'!$F$8=3,'Hourly Demand and Generation'!L2522*'System Design'!$F$22)))</f>
        <v>950</v>
      </c>
      <c r="Q2522" s="32">
        <f t="shared" si="558"/>
        <v>0</v>
      </c>
      <c r="R2522" s="32">
        <f t="shared" si="563"/>
        <v>5400</v>
      </c>
      <c r="S2522" s="32">
        <f t="shared" si="564"/>
        <v>0</v>
      </c>
      <c r="T2522" s="32">
        <f t="shared" si="565"/>
        <v>21600</v>
      </c>
      <c r="U2522" s="32">
        <f t="shared" si="566"/>
        <v>0</v>
      </c>
      <c r="V2522" s="32">
        <f t="shared" si="559"/>
        <v>644</v>
      </c>
      <c r="W2522" s="32">
        <f t="shared" si="567"/>
        <v>644</v>
      </c>
      <c r="X2522" s="32">
        <f t="shared" si="568"/>
        <v>644</v>
      </c>
    </row>
    <row r="2523" spans="1:24" x14ac:dyDescent="0.25">
      <c r="A2523" s="2"/>
      <c r="B2523" s="2" t="s">
        <v>5</v>
      </c>
      <c r="C2523" s="2">
        <f t="shared" si="560"/>
        <v>105</v>
      </c>
      <c r="D2523" s="2">
        <f t="shared" si="561"/>
        <v>23</v>
      </c>
      <c r="E2523" s="2">
        <f t="shared" si="562"/>
        <v>2519</v>
      </c>
      <c r="F2523" s="11">
        <v>288</v>
      </c>
      <c r="G2523" s="9">
        <v>0</v>
      </c>
      <c r="H2523" s="9">
        <v>0</v>
      </c>
      <c r="I2523" s="9">
        <v>0</v>
      </c>
      <c r="J2523" s="9">
        <v>0.32</v>
      </c>
      <c r="K2523" s="9">
        <v>0.32</v>
      </c>
      <c r="L2523" s="9">
        <v>0.32</v>
      </c>
      <c r="N2523" s="32">
        <f>IF('System Design'!$F$8=1,'Hourly Demand and Generation'!G2523*'System Design'!$F$21,IF('System Design'!$F$8=2,'Hourly Demand and Generation'!H2523*'System Design'!$F$21,IF('System Design'!$F$8=3,'Hourly Demand and Generation'!I2523*'System Design'!$F$21)))</f>
        <v>0</v>
      </c>
      <c r="O2523" s="32">
        <f>IF('System Design'!$F$8=1,'Hourly Demand and Generation'!J2523*'System Design'!$F$22,IF('System Design'!$F$8=2,'Hourly Demand and Generation'!K2523*'System Design'!$F$22,IF('System Design'!$F$8=3,'Hourly Demand and Generation'!L2523*'System Design'!$F$22)))</f>
        <v>800</v>
      </c>
      <c r="Q2523" s="32">
        <f t="shared" si="558"/>
        <v>0</v>
      </c>
      <c r="R2523" s="32">
        <f t="shared" si="563"/>
        <v>5400</v>
      </c>
      <c r="S2523" s="32">
        <f t="shared" si="564"/>
        <v>0</v>
      </c>
      <c r="T2523" s="32">
        <f t="shared" si="565"/>
        <v>21600</v>
      </c>
      <c r="U2523" s="32">
        <f t="shared" si="566"/>
        <v>0</v>
      </c>
      <c r="V2523" s="32">
        <f t="shared" si="559"/>
        <v>512</v>
      </c>
      <c r="W2523" s="32">
        <f t="shared" si="567"/>
        <v>512</v>
      </c>
      <c r="X2523" s="32">
        <f t="shared" si="568"/>
        <v>512</v>
      </c>
    </row>
    <row r="2524" spans="1:24" x14ac:dyDescent="0.25">
      <c r="A2524" s="2"/>
      <c r="B2524" s="2" t="s">
        <v>5</v>
      </c>
      <c r="C2524" s="2">
        <f t="shared" si="560"/>
        <v>105</v>
      </c>
      <c r="D2524" s="2">
        <f t="shared" si="561"/>
        <v>24</v>
      </c>
      <c r="E2524" s="2">
        <f t="shared" si="562"/>
        <v>2520</v>
      </c>
      <c r="F2524" s="11">
        <v>252</v>
      </c>
      <c r="G2524" s="9">
        <v>0</v>
      </c>
      <c r="H2524" s="9">
        <v>0</v>
      </c>
      <c r="I2524" s="9">
        <v>0</v>
      </c>
      <c r="J2524" s="9">
        <v>0.32</v>
      </c>
      <c r="K2524" s="9">
        <v>0.32</v>
      </c>
      <c r="L2524" s="9">
        <v>0.32</v>
      </c>
      <c r="N2524" s="32">
        <f>IF('System Design'!$F$8=1,'Hourly Demand and Generation'!G2524*'System Design'!$F$21,IF('System Design'!$F$8=2,'Hourly Demand and Generation'!H2524*'System Design'!$F$21,IF('System Design'!$F$8=3,'Hourly Demand and Generation'!I2524*'System Design'!$F$21)))</f>
        <v>0</v>
      </c>
      <c r="O2524" s="32">
        <f>IF('System Design'!$F$8=1,'Hourly Demand and Generation'!J2524*'System Design'!$F$22,IF('System Design'!$F$8=2,'Hourly Demand and Generation'!K2524*'System Design'!$F$22,IF('System Design'!$F$8=3,'Hourly Demand and Generation'!L2524*'System Design'!$F$22)))</f>
        <v>800</v>
      </c>
      <c r="Q2524" s="32">
        <f t="shared" si="558"/>
        <v>0</v>
      </c>
      <c r="R2524" s="32">
        <f t="shared" si="563"/>
        <v>5400</v>
      </c>
      <c r="S2524" s="32">
        <f t="shared" si="564"/>
        <v>0</v>
      </c>
      <c r="T2524" s="32">
        <f t="shared" si="565"/>
        <v>21600</v>
      </c>
      <c r="U2524" s="32">
        <f t="shared" si="566"/>
        <v>0</v>
      </c>
      <c r="V2524" s="32">
        <f t="shared" si="559"/>
        <v>548</v>
      </c>
      <c r="W2524" s="32">
        <f t="shared" si="567"/>
        <v>548</v>
      </c>
      <c r="X2524" s="32">
        <f t="shared" si="568"/>
        <v>548</v>
      </c>
    </row>
    <row r="2525" spans="1:24" x14ac:dyDescent="0.25">
      <c r="A2525" s="2"/>
      <c r="B2525" s="2" t="s">
        <v>5</v>
      </c>
      <c r="C2525" s="2">
        <f>C2524+1</f>
        <v>106</v>
      </c>
      <c r="D2525" s="2">
        <v>1</v>
      </c>
      <c r="E2525" s="2">
        <f t="shared" si="562"/>
        <v>2521</v>
      </c>
      <c r="F2525" s="11">
        <v>216</v>
      </c>
      <c r="G2525" s="9">
        <v>0</v>
      </c>
      <c r="H2525" s="9">
        <v>0</v>
      </c>
      <c r="I2525" s="9">
        <v>0</v>
      </c>
      <c r="J2525" s="9">
        <v>0.134386438267425</v>
      </c>
      <c r="K2525" s="9">
        <v>0.4</v>
      </c>
      <c r="L2525" s="9">
        <v>0.4</v>
      </c>
      <c r="N2525" s="32">
        <f>IF('System Design'!$F$8=1,'Hourly Demand and Generation'!G2525*'System Design'!$F$21,IF('System Design'!$F$8=2,'Hourly Demand and Generation'!H2525*'System Design'!$F$21,IF('System Design'!$F$8=3,'Hourly Demand and Generation'!I2525*'System Design'!$F$21)))</f>
        <v>0</v>
      </c>
      <c r="O2525" s="32">
        <f>IF('System Design'!$F$8=1,'Hourly Demand and Generation'!J2525*'System Design'!$F$22,IF('System Design'!$F$8=2,'Hourly Demand and Generation'!K2525*'System Design'!$F$22,IF('System Design'!$F$8=3,'Hourly Demand and Generation'!L2525*'System Design'!$F$22)))</f>
        <v>1000</v>
      </c>
      <c r="Q2525" s="32">
        <f t="shared" si="558"/>
        <v>0</v>
      </c>
      <c r="R2525" s="32">
        <f t="shared" si="563"/>
        <v>5400</v>
      </c>
      <c r="S2525" s="32">
        <f t="shared" si="564"/>
        <v>0</v>
      </c>
      <c r="T2525" s="32">
        <f t="shared" si="565"/>
        <v>21600</v>
      </c>
      <c r="U2525" s="32">
        <f t="shared" si="566"/>
        <v>0</v>
      </c>
      <c r="V2525" s="32">
        <f t="shared" si="559"/>
        <v>784</v>
      </c>
      <c r="W2525" s="32">
        <f t="shared" si="567"/>
        <v>784</v>
      </c>
      <c r="X2525" s="32">
        <f t="shared" si="568"/>
        <v>784</v>
      </c>
    </row>
    <row r="2526" spans="1:24" x14ac:dyDescent="0.25">
      <c r="A2526" s="2"/>
      <c r="B2526" s="2" t="s">
        <v>5</v>
      </c>
      <c r="C2526" s="2">
        <f>C2525</f>
        <v>106</v>
      </c>
      <c r="D2526" s="2">
        <f>D2525+1</f>
        <v>2</v>
      </c>
      <c r="E2526" s="2">
        <f t="shared" si="562"/>
        <v>2522</v>
      </c>
      <c r="F2526" s="11">
        <v>198</v>
      </c>
      <c r="G2526" s="9">
        <v>0</v>
      </c>
      <c r="H2526" s="9">
        <v>0</v>
      </c>
      <c r="I2526" s="9">
        <v>0</v>
      </c>
      <c r="J2526" s="9">
        <v>0.120947794440682</v>
      </c>
      <c r="K2526" s="9">
        <v>0.36</v>
      </c>
      <c r="L2526" s="9">
        <v>0.36</v>
      </c>
      <c r="N2526" s="32">
        <f>IF('System Design'!$F$8=1,'Hourly Demand and Generation'!G2526*'System Design'!$F$21,IF('System Design'!$F$8=2,'Hourly Demand and Generation'!H2526*'System Design'!$F$21,IF('System Design'!$F$8=3,'Hourly Demand and Generation'!I2526*'System Design'!$F$21)))</f>
        <v>0</v>
      </c>
      <c r="O2526" s="32">
        <f>IF('System Design'!$F$8=1,'Hourly Demand and Generation'!J2526*'System Design'!$F$22,IF('System Design'!$F$8=2,'Hourly Demand and Generation'!K2526*'System Design'!$F$22,IF('System Design'!$F$8=3,'Hourly Demand and Generation'!L2526*'System Design'!$F$22)))</f>
        <v>900</v>
      </c>
      <c r="Q2526" s="32">
        <f t="shared" si="558"/>
        <v>0</v>
      </c>
      <c r="R2526" s="32">
        <f t="shared" si="563"/>
        <v>5400</v>
      </c>
      <c r="S2526" s="32">
        <f t="shared" si="564"/>
        <v>0</v>
      </c>
      <c r="T2526" s="32">
        <f t="shared" si="565"/>
        <v>21600</v>
      </c>
      <c r="U2526" s="32">
        <f t="shared" si="566"/>
        <v>0</v>
      </c>
      <c r="V2526" s="32">
        <f t="shared" si="559"/>
        <v>702</v>
      </c>
      <c r="W2526" s="32">
        <f t="shared" si="567"/>
        <v>702</v>
      </c>
      <c r="X2526" s="32">
        <f t="shared" si="568"/>
        <v>702</v>
      </c>
    </row>
    <row r="2527" spans="1:24" x14ac:dyDescent="0.25">
      <c r="A2527" s="2"/>
      <c r="B2527" s="2" t="s">
        <v>5</v>
      </c>
      <c r="C2527" s="2">
        <f t="shared" ref="C2527:C2548" si="569">C2526</f>
        <v>106</v>
      </c>
      <c r="D2527" s="2">
        <f t="shared" ref="D2527:D2548" si="570">D2526+1</f>
        <v>3</v>
      </c>
      <c r="E2527" s="2">
        <f t="shared" si="562"/>
        <v>2523</v>
      </c>
      <c r="F2527" s="11">
        <v>180</v>
      </c>
      <c r="G2527" s="9">
        <v>0</v>
      </c>
      <c r="H2527" s="9">
        <v>0</v>
      </c>
      <c r="I2527" s="9">
        <v>0</v>
      </c>
      <c r="J2527" s="9">
        <v>0.120947794440682</v>
      </c>
      <c r="K2527" s="9">
        <v>0.36</v>
      </c>
      <c r="L2527" s="9">
        <v>0.36</v>
      </c>
      <c r="N2527" s="32">
        <f>IF('System Design'!$F$8=1,'Hourly Demand and Generation'!G2527*'System Design'!$F$21,IF('System Design'!$F$8=2,'Hourly Demand and Generation'!H2527*'System Design'!$F$21,IF('System Design'!$F$8=3,'Hourly Demand and Generation'!I2527*'System Design'!$F$21)))</f>
        <v>0</v>
      </c>
      <c r="O2527" s="32">
        <f>IF('System Design'!$F$8=1,'Hourly Demand and Generation'!J2527*'System Design'!$F$22,IF('System Design'!$F$8=2,'Hourly Demand and Generation'!K2527*'System Design'!$F$22,IF('System Design'!$F$8=3,'Hourly Demand and Generation'!L2527*'System Design'!$F$22)))</f>
        <v>900</v>
      </c>
      <c r="Q2527" s="32">
        <f t="shared" si="558"/>
        <v>0</v>
      </c>
      <c r="R2527" s="32">
        <f t="shared" si="563"/>
        <v>5400</v>
      </c>
      <c r="S2527" s="32">
        <f t="shared" si="564"/>
        <v>0</v>
      </c>
      <c r="T2527" s="32">
        <f t="shared" si="565"/>
        <v>21600</v>
      </c>
      <c r="U2527" s="32">
        <f t="shared" si="566"/>
        <v>0</v>
      </c>
      <c r="V2527" s="32">
        <f t="shared" si="559"/>
        <v>720</v>
      </c>
      <c r="W2527" s="32">
        <f t="shared" si="567"/>
        <v>720</v>
      </c>
      <c r="X2527" s="32">
        <f t="shared" si="568"/>
        <v>720</v>
      </c>
    </row>
    <row r="2528" spans="1:24" x14ac:dyDescent="0.25">
      <c r="A2528" s="2"/>
      <c r="B2528" s="2" t="s">
        <v>5</v>
      </c>
      <c r="C2528" s="2">
        <f t="shared" si="569"/>
        <v>106</v>
      </c>
      <c r="D2528" s="2">
        <f t="shared" si="570"/>
        <v>4</v>
      </c>
      <c r="E2528" s="2">
        <f t="shared" si="562"/>
        <v>2524</v>
      </c>
      <c r="F2528" s="11">
        <v>216</v>
      </c>
      <c r="G2528" s="9">
        <v>0</v>
      </c>
      <c r="H2528" s="9">
        <v>0</v>
      </c>
      <c r="I2528" s="9">
        <v>0</v>
      </c>
      <c r="J2528" s="9">
        <v>0.134386438267425</v>
      </c>
      <c r="K2528" s="9">
        <v>0.4</v>
      </c>
      <c r="L2528" s="9">
        <v>0.4</v>
      </c>
      <c r="N2528" s="32">
        <f>IF('System Design'!$F$8=1,'Hourly Demand and Generation'!G2528*'System Design'!$F$21,IF('System Design'!$F$8=2,'Hourly Demand and Generation'!H2528*'System Design'!$F$21,IF('System Design'!$F$8=3,'Hourly Demand and Generation'!I2528*'System Design'!$F$21)))</f>
        <v>0</v>
      </c>
      <c r="O2528" s="32">
        <f>IF('System Design'!$F$8=1,'Hourly Demand and Generation'!J2528*'System Design'!$F$22,IF('System Design'!$F$8=2,'Hourly Demand and Generation'!K2528*'System Design'!$F$22,IF('System Design'!$F$8=3,'Hourly Demand and Generation'!L2528*'System Design'!$F$22)))</f>
        <v>1000</v>
      </c>
      <c r="Q2528" s="32">
        <f t="shared" si="558"/>
        <v>0</v>
      </c>
      <c r="R2528" s="32">
        <f t="shared" si="563"/>
        <v>5400</v>
      </c>
      <c r="S2528" s="32">
        <f t="shared" si="564"/>
        <v>0</v>
      </c>
      <c r="T2528" s="32">
        <f t="shared" si="565"/>
        <v>21600</v>
      </c>
      <c r="U2528" s="32">
        <f t="shared" si="566"/>
        <v>0</v>
      </c>
      <c r="V2528" s="32">
        <f t="shared" si="559"/>
        <v>784</v>
      </c>
      <c r="W2528" s="32">
        <f t="shared" si="567"/>
        <v>784</v>
      </c>
      <c r="X2528" s="32">
        <f t="shared" si="568"/>
        <v>784</v>
      </c>
    </row>
    <row r="2529" spans="1:24" x14ac:dyDescent="0.25">
      <c r="A2529" s="2"/>
      <c r="B2529" s="2" t="s">
        <v>5</v>
      </c>
      <c r="C2529" s="2">
        <f t="shared" si="569"/>
        <v>106</v>
      </c>
      <c r="D2529" s="2">
        <f t="shared" si="570"/>
        <v>5</v>
      </c>
      <c r="E2529" s="2">
        <f t="shared" si="562"/>
        <v>2525</v>
      </c>
      <c r="F2529" s="11">
        <v>234</v>
      </c>
      <c r="G2529" s="9">
        <v>0</v>
      </c>
      <c r="H2529" s="9">
        <v>3.2000000000000001E-2</v>
      </c>
      <c r="I2529" s="9">
        <v>6.4000000000000001E-2</v>
      </c>
      <c r="J2529" s="9">
        <v>0.10750915061393999</v>
      </c>
      <c r="K2529" s="9">
        <v>0.32</v>
      </c>
      <c r="L2529" s="9">
        <v>0.32</v>
      </c>
      <c r="N2529" s="32">
        <f>IF('System Design'!$F$8=1,'Hourly Demand and Generation'!G2529*'System Design'!$F$21,IF('System Design'!$F$8=2,'Hourly Demand and Generation'!H2529*'System Design'!$F$21,IF('System Design'!$F$8=3,'Hourly Demand and Generation'!I2529*'System Design'!$F$21)))</f>
        <v>32</v>
      </c>
      <c r="O2529" s="32">
        <f>IF('System Design'!$F$8=1,'Hourly Demand and Generation'!J2529*'System Design'!$F$22,IF('System Design'!$F$8=2,'Hourly Demand and Generation'!K2529*'System Design'!$F$22,IF('System Design'!$F$8=3,'Hourly Demand and Generation'!L2529*'System Design'!$F$22)))</f>
        <v>800</v>
      </c>
      <c r="Q2529" s="32">
        <f t="shared" si="558"/>
        <v>0</v>
      </c>
      <c r="R2529" s="32">
        <f t="shared" si="563"/>
        <v>5400</v>
      </c>
      <c r="S2529" s="32">
        <f t="shared" si="564"/>
        <v>0</v>
      </c>
      <c r="T2529" s="32">
        <f t="shared" si="565"/>
        <v>21600</v>
      </c>
      <c r="U2529" s="32">
        <f t="shared" si="566"/>
        <v>0</v>
      </c>
      <c r="V2529" s="32">
        <f t="shared" si="559"/>
        <v>598</v>
      </c>
      <c r="W2529" s="32">
        <f t="shared" si="567"/>
        <v>598</v>
      </c>
      <c r="X2529" s="32">
        <f t="shared" si="568"/>
        <v>598</v>
      </c>
    </row>
    <row r="2530" spans="1:24" x14ac:dyDescent="0.25">
      <c r="A2530" s="2"/>
      <c r="B2530" s="2" t="s">
        <v>5</v>
      </c>
      <c r="C2530" s="2">
        <f t="shared" si="569"/>
        <v>106</v>
      </c>
      <c r="D2530" s="2">
        <f t="shared" si="570"/>
        <v>6</v>
      </c>
      <c r="E2530" s="2">
        <f t="shared" si="562"/>
        <v>2526</v>
      </c>
      <c r="F2530" s="11">
        <v>252</v>
      </c>
      <c r="G2530" s="9">
        <v>6.4000000000000001E-2</v>
      </c>
      <c r="H2530" s="9">
        <v>0.1</v>
      </c>
      <c r="I2530" s="9">
        <v>0.13600000000000001</v>
      </c>
      <c r="J2530" s="9">
        <v>0.10750915061393999</v>
      </c>
      <c r="K2530" s="9">
        <v>0.32</v>
      </c>
      <c r="L2530" s="9">
        <v>0.32</v>
      </c>
      <c r="N2530" s="32">
        <f>IF('System Design'!$F$8=1,'Hourly Demand and Generation'!G2530*'System Design'!$F$21,IF('System Design'!$F$8=2,'Hourly Demand and Generation'!H2530*'System Design'!$F$21,IF('System Design'!$F$8=3,'Hourly Demand and Generation'!I2530*'System Design'!$F$21)))</f>
        <v>68</v>
      </c>
      <c r="O2530" s="32">
        <f>IF('System Design'!$F$8=1,'Hourly Demand and Generation'!J2530*'System Design'!$F$22,IF('System Design'!$F$8=2,'Hourly Demand and Generation'!K2530*'System Design'!$F$22,IF('System Design'!$F$8=3,'Hourly Demand and Generation'!L2530*'System Design'!$F$22)))</f>
        <v>800</v>
      </c>
      <c r="Q2530" s="32">
        <f t="shared" si="558"/>
        <v>0</v>
      </c>
      <c r="R2530" s="32">
        <f t="shared" si="563"/>
        <v>5400</v>
      </c>
      <c r="S2530" s="32">
        <f t="shared" si="564"/>
        <v>0</v>
      </c>
      <c r="T2530" s="32">
        <f t="shared" si="565"/>
        <v>21600</v>
      </c>
      <c r="U2530" s="32">
        <f t="shared" si="566"/>
        <v>0</v>
      </c>
      <c r="V2530" s="32">
        <f t="shared" si="559"/>
        <v>616</v>
      </c>
      <c r="W2530" s="32">
        <f t="shared" si="567"/>
        <v>616</v>
      </c>
      <c r="X2530" s="32">
        <f t="shared" si="568"/>
        <v>616</v>
      </c>
    </row>
    <row r="2531" spans="1:24" x14ac:dyDescent="0.25">
      <c r="A2531" s="2"/>
      <c r="B2531" s="2" t="s">
        <v>5</v>
      </c>
      <c r="C2531" s="2">
        <f t="shared" si="569"/>
        <v>106</v>
      </c>
      <c r="D2531" s="2">
        <f t="shared" si="570"/>
        <v>7</v>
      </c>
      <c r="E2531" s="2">
        <f t="shared" si="562"/>
        <v>2527</v>
      </c>
      <c r="F2531" s="11">
        <v>270</v>
      </c>
      <c r="G2531" s="9">
        <v>0.13600000000000001</v>
      </c>
      <c r="H2531" s="9">
        <v>0.16800000000000001</v>
      </c>
      <c r="I2531" s="9">
        <v>0.2</v>
      </c>
      <c r="J2531" s="9">
        <v>0.120947794440682</v>
      </c>
      <c r="K2531" s="9">
        <v>0.36</v>
      </c>
      <c r="L2531" s="9">
        <v>0.36</v>
      </c>
      <c r="N2531" s="32">
        <f>IF('System Design'!$F$8=1,'Hourly Demand and Generation'!G2531*'System Design'!$F$21,IF('System Design'!$F$8=2,'Hourly Demand and Generation'!H2531*'System Design'!$F$21,IF('System Design'!$F$8=3,'Hourly Demand and Generation'!I2531*'System Design'!$F$21)))</f>
        <v>100</v>
      </c>
      <c r="O2531" s="32">
        <f>IF('System Design'!$F$8=1,'Hourly Demand and Generation'!J2531*'System Design'!$F$22,IF('System Design'!$F$8=2,'Hourly Demand and Generation'!K2531*'System Design'!$F$22,IF('System Design'!$F$8=3,'Hourly Demand and Generation'!L2531*'System Design'!$F$22)))</f>
        <v>900</v>
      </c>
      <c r="Q2531" s="32">
        <f t="shared" si="558"/>
        <v>0</v>
      </c>
      <c r="R2531" s="32">
        <f t="shared" si="563"/>
        <v>5400</v>
      </c>
      <c r="S2531" s="32">
        <f t="shared" si="564"/>
        <v>0</v>
      </c>
      <c r="T2531" s="32">
        <f t="shared" si="565"/>
        <v>21600</v>
      </c>
      <c r="U2531" s="32">
        <f t="shared" si="566"/>
        <v>0</v>
      </c>
      <c r="V2531" s="32">
        <f t="shared" si="559"/>
        <v>730</v>
      </c>
      <c r="W2531" s="32">
        <f t="shared" si="567"/>
        <v>730</v>
      </c>
      <c r="X2531" s="32">
        <f t="shared" si="568"/>
        <v>730</v>
      </c>
    </row>
    <row r="2532" spans="1:24" x14ac:dyDescent="0.25">
      <c r="A2532" s="2"/>
      <c r="B2532" s="2" t="s">
        <v>5</v>
      </c>
      <c r="C2532" s="2">
        <f t="shared" si="569"/>
        <v>106</v>
      </c>
      <c r="D2532" s="2">
        <f t="shared" si="570"/>
        <v>8</v>
      </c>
      <c r="E2532" s="2">
        <f t="shared" si="562"/>
        <v>2528</v>
      </c>
      <c r="F2532" s="11">
        <v>288</v>
      </c>
      <c r="G2532" s="9">
        <v>0.26400000000000001</v>
      </c>
      <c r="H2532" s="9">
        <v>0.3</v>
      </c>
      <c r="I2532" s="9">
        <v>0.33600000000000002</v>
      </c>
      <c r="J2532" s="9">
        <v>0.120947794440682</v>
      </c>
      <c r="K2532" s="9">
        <v>0.36</v>
      </c>
      <c r="L2532" s="9">
        <v>0.36</v>
      </c>
      <c r="N2532" s="32">
        <f>IF('System Design'!$F$8=1,'Hourly Demand and Generation'!G2532*'System Design'!$F$21,IF('System Design'!$F$8=2,'Hourly Demand and Generation'!H2532*'System Design'!$F$21,IF('System Design'!$F$8=3,'Hourly Demand and Generation'!I2532*'System Design'!$F$21)))</f>
        <v>168</v>
      </c>
      <c r="O2532" s="32">
        <f>IF('System Design'!$F$8=1,'Hourly Demand and Generation'!J2532*'System Design'!$F$22,IF('System Design'!$F$8=2,'Hourly Demand and Generation'!K2532*'System Design'!$F$22,IF('System Design'!$F$8=3,'Hourly Demand and Generation'!L2532*'System Design'!$F$22)))</f>
        <v>900</v>
      </c>
      <c r="Q2532" s="32">
        <f t="shared" si="558"/>
        <v>0</v>
      </c>
      <c r="R2532" s="32">
        <f t="shared" si="563"/>
        <v>5400</v>
      </c>
      <c r="S2532" s="32">
        <f t="shared" si="564"/>
        <v>0</v>
      </c>
      <c r="T2532" s="32">
        <f t="shared" si="565"/>
        <v>21600</v>
      </c>
      <c r="U2532" s="32">
        <f t="shared" si="566"/>
        <v>0</v>
      </c>
      <c r="V2532" s="32">
        <f t="shared" si="559"/>
        <v>780</v>
      </c>
      <c r="W2532" s="32">
        <f t="shared" si="567"/>
        <v>780</v>
      </c>
      <c r="X2532" s="32">
        <f t="shared" si="568"/>
        <v>780</v>
      </c>
    </row>
    <row r="2533" spans="1:24" x14ac:dyDescent="0.25">
      <c r="A2533" s="2"/>
      <c r="B2533" s="2" t="s">
        <v>5</v>
      </c>
      <c r="C2533" s="2">
        <f t="shared" si="569"/>
        <v>106</v>
      </c>
      <c r="D2533" s="2">
        <f t="shared" si="570"/>
        <v>9</v>
      </c>
      <c r="E2533" s="2">
        <f t="shared" si="562"/>
        <v>2529</v>
      </c>
      <c r="F2533" s="11">
        <v>288</v>
      </c>
      <c r="G2533" s="9">
        <v>0.4</v>
      </c>
      <c r="H2533" s="9">
        <v>0.432</v>
      </c>
      <c r="I2533" s="9">
        <v>0.46400000000000002</v>
      </c>
      <c r="J2533" s="9">
        <v>0.10750915061393999</v>
      </c>
      <c r="K2533" s="9">
        <v>0.32</v>
      </c>
      <c r="L2533" s="9">
        <v>0.32</v>
      </c>
      <c r="N2533" s="32">
        <f>IF('System Design'!$F$8=1,'Hourly Demand and Generation'!G2533*'System Design'!$F$21,IF('System Design'!$F$8=2,'Hourly Demand and Generation'!H2533*'System Design'!$F$21,IF('System Design'!$F$8=3,'Hourly Demand and Generation'!I2533*'System Design'!$F$21)))</f>
        <v>232</v>
      </c>
      <c r="O2533" s="32">
        <f>IF('System Design'!$F$8=1,'Hourly Demand and Generation'!J2533*'System Design'!$F$22,IF('System Design'!$F$8=2,'Hourly Demand and Generation'!K2533*'System Design'!$F$22,IF('System Design'!$F$8=3,'Hourly Demand and Generation'!L2533*'System Design'!$F$22)))</f>
        <v>800</v>
      </c>
      <c r="Q2533" s="32">
        <f t="shared" si="558"/>
        <v>0</v>
      </c>
      <c r="R2533" s="32">
        <f t="shared" si="563"/>
        <v>5400</v>
      </c>
      <c r="S2533" s="32">
        <f t="shared" si="564"/>
        <v>0</v>
      </c>
      <c r="T2533" s="32">
        <f t="shared" si="565"/>
        <v>21600</v>
      </c>
      <c r="U2533" s="32">
        <f t="shared" si="566"/>
        <v>0</v>
      </c>
      <c r="V2533" s="32">
        <f t="shared" si="559"/>
        <v>744</v>
      </c>
      <c r="W2533" s="32">
        <f t="shared" si="567"/>
        <v>744</v>
      </c>
      <c r="X2533" s="32">
        <f t="shared" si="568"/>
        <v>744</v>
      </c>
    </row>
    <row r="2534" spans="1:24" x14ac:dyDescent="0.25">
      <c r="A2534" s="2"/>
      <c r="B2534" s="2" t="s">
        <v>5</v>
      </c>
      <c r="C2534" s="2">
        <f t="shared" si="569"/>
        <v>106</v>
      </c>
      <c r="D2534" s="2">
        <f t="shared" si="570"/>
        <v>10</v>
      </c>
      <c r="E2534" s="2">
        <f t="shared" si="562"/>
        <v>2530</v>
      </c>
      <c r="F2534" s="11">
        <v>280.8</v>
      </c>
      <c r="G2534" s="9">
        <v>0.53600000000000003</v>
      </c>
      <c r="H2534" s="9">
        <v>0.56799999999999995</v>
      </c>
      <c r="I2534" s="9">
        <v>0.6</v>
      </c>
      <c r="J2534" s="9">
        <v>0.120947794440682</v>
      </c>
      <c r="K2534" s="9">
        <v>0.36</v>
      </c>
      <c r="L2534" s="9">
        <v>0.36</v>
      </c>
      <c r="N2534" s="32">
        <f>IF('System Design'!$F$8=1,'Hourly Demand and Generation'!G2534*'System Design'!$F$21,IF('System Design'!$F$8=2,'Hourly Demand and Generation'!H2534*'System Design'!$F$21,IF('System Design'!$F$8=3,'Hourly Demand and Generation'!I2534*'System Design'!$F$21)))</f>
        <v>300</v>
      </c>
      <c r="O2534" s="32">
        <f>IF('System Design'!$F$8=1,'Hourly Demand and Generation'!J2534*'System Design'!$F$22,IF('System Design'!$F$8=2,'Hourly Demand and Generation'!K2534*'System Design'!$F$22,IF('System Design'!$F$8=3,'Hourly Demand and Generation'!L2534*'System Design'!$F$22)))</f>
        <v>900</v>
      </c>
      <c r="Q2534" s="32">
        <f t="shared" si="558"/>
        <v>0</v>
      </c>
      <c r="R2534" s="32">
        <f t="shared" si="563"/>
        <v>5400</v>
      </c>
      <c r="S2534" s="32">
        <f t="shared" si="564"/>
        <v>0</v>
      </c>
      <c r="T2534" s="32">
        <f t="shared" si="565"/>
        <v>21600</v>
      </c>
      <c r="U2534" s="32">
        <f t="shared" si="566"/>
        <v>0</v>
      </c>
      <c r="V2534" s="32">
        <f t="shared" si="559"/>
        <v>919.2</v>
      </c>
      <c r="W2534" s="32">
        <f t="shared" si="567"/>
        <v>919.2</v>
      </c>
      <c r="X2534" s="32">
        <f t="shared" si="568"/>
        <v>919.2</v>
      </c>
    </row>
    <row r="2535" spans="1:24" x14ac:dyDescent="0.25">
      <c r="A2535" s="2"/>
      <c r="B2535" s="2" t="s">
        <v>5</v>
      </c>
      <c r="C2535" s="2">
        <f t="shared" si="569"/>
        <v>106</v>
      </c>
      <c r="D2535" s="2">
        <f t="shared" si="570"/>
        <v>11</v>
      </c>
      <c r="E2535" s="2">
        <f t="shared" si="562"/>
        <v>2531</v>
      </c>
      <c r="F2535" s="11">
        <v>277.2</v>
      </c>
      <c r="G2535" s="9">
        <v>0.66400000000000003</v>
      </c>
      <c r="H2535" s="9">
        <v>0.7</v>
      </c>
      <c r="I2535" s="9">
        <v>0.73599999999999999</v>
      </c>
      <c r="J2535" s="9">
        <v>0.10750915061393999</v>
      </c>
      <c r="K2535" s="9">
        <v>0.32</v>
      </c>
      <c r="L2535" s="9">
        <v>0.32</v>
      </c>
      <c r="N2535" s="32">
        <f>IF('System Design'!$F$8=1,'Hourly Demand and Generation'!G2535*'System Design'!$F$21,IF('System Design'!$F$8=2,'Hourly Demand and Generation'!H2535*'System Design'!$F$21,IF('System Design'!$F$8=3,'Hourly Demand and Generation'!I2535*'System Design'!$F$21)))</f>
        <v>368</v>
      </c>
      <c r="O2535" s="32">
        <f>IF('System Design'!$F$8=1,'Hourly Demand and Generation'!J2535*'System Design'!$F$22,IF('System Design'!$F$8=2,'Hourly Demand and Generation'!K2535*'System Design'!$F$22,IF('System Design'!$F$8=3,'Hourly Demand and Generation'!L2535*'System Design'!$F$22)))</f>
        <v>800</v>
      </c>
      <c r="Q2535" s="32">
        <f t="shared" si="558"/>
        <v>0</v>
      </c>
      <c r="R2535" s="32">
        <f t="shared" si="563"/>
        <v>5400</v>
      </c>
      <c r="S2535" s="32">
        <f t="shared" si="564"/>
        <v>0</v>
      </c>
      <c r="T2535" s="32">
        <f t="shared" si="565"/>
        <v>21600</v>
      </c>
      <c r="U2535" s="32">
        <f t="shared" si="566"/>
        <v>0</v>
      </c>
      <c r="V2535" s="32">
        <f t="shared" si="559"/>
        <v>890.8</v>
      </c>
      <c r="W2535" s="32">
        <f t="shared" si="567"/>
        <v>890.8</v>
      </c>
      <c r="X2535" s="32">
        <f t="shared" si="568"/>
        <v>890.8</v>
      </c>
    </row>
    <row r="2536" spans="1:24" x14ac:dyDescent="0.25">
      <c r="A2536" s="2"/>
      <c r="B2536" s="2" t="s">
        <v>5</v>
      </c>
      <c r="C2536" s="2">
        <f t="shared" si="569"/>
        <v>106</v>
      </c>
      <c r="D2536" s="2">
        <f t="shared" si="570"/>
        <v>12</v>
      </c>
      <c r="E2536" s="2">
        <f t="shared" si="562"/>
        <v>2532</v>
      </c>
      <c r="F2536" s="11">
        <v>277.2</v>
      </c>
      <c r="G2536" s="9">
        <v>0.8</v>
      </c>
      <c r="H2536" s="9">
        <v>0.8</v>
      </c>
      <c r="I2536" s="9">
        <v>0.8</v>
      </c>
      <c r="J2536" s="9">
        <v>0.100789828700568</v>
      </c>
      <c r="K2536" s="9">
        <v>0.3</v>
      </c>
      <c r="L2536" s="9">
        <v>0.3</v>
      </c>
      <c r="N2536" s="32">
        <f>IF('System Design'!$F$8=1,'Hourly Demand and Generation'!G2536*'System Design'!$F$21,IF('System Design'!$F$8=2,'Hourly Demand and Generation'!H2536*'System Design'!$F$21,IF('System Design'!$F$8=3,'Hourly Demand and Generation'!I2536*'System Design'!$F$21)))</f>
        <v>400</v>
      </c>
      <c r="O2536" s="32">
        <f>IF('System Design'!$F$8=1,'Hourly Demand and Generation'!J2536*'System Design'!$F$22,IF('System Design'!$F$8=2,'Hourly Demand and Generation'!K2536*'System Design'!$F$22,IF('System Design'!$F$8=3,'Hourly Demand and Generation'!L2536*'System Design'!$F$22)))</f>
        <v>750</v>
      </c>
      <c r="Q2536" s="32">
        <f t="shared" si="558"/>
        <v>0</v>
      </c>
      <c r="R2536" s="32">
        <f t="shared" si="563"/>
        <v>5400</v>
      </c>
      <c r="S2536" s="32">
        <f t="shared" si="564"/>
        <v>0</v>
      </c>
      <c r="T2536" s="32">
        <f t="shared" si="565"/>
        <v>21600</v>
      </c>
      <c r="U2536" s="32">
        <f t="shared" si="566"/>
        <v>0</v>
      </c>
      <c r="V2536" s="32">
        <f t="shared" si="559"/>
        <v>872.8</v>
      </c>
      <c r="W2536" s="32">
        <f t="shared" si="567"/>
        <v>872.8</v>
      </c>
      <c r="X2536" s="32">
        <f t="shared" si="568"/>
        <v>872.8</v>
      </c>
    </row>
    <row r="2537" spans="1:24" x14ac:dyDescent="0.25">
      <c r="A2537" s="2"/>
      <c r="B2537" s="2" t="s">
        <v>5</v>
      </c>
      <c r="C2537" s="2">
        <f t="shared" si="569"/>
        <v>106</v>
      </c>
      <c r="D2537" s="2">
        <f t="shared" si="570"/>
        <v>13</v>
      </c>
      <c r="E2537" s="2">
        <f t="shared" si="562"/>
        <v>2533</v>
      </c>
      <c r="F2537" s="11">
        <v>288</v>
      </c>
      <c r="G2537" s="9">
        <v>0.66400000000000003</v>
      </c>
      <c r="H2537" s="9">
        <v>0.7</v>
      </c>
      <c r="I2537" s="9">
        <v>0.73599999999999999</v>
      </c>
      <c r="J2537" s="9">
        <v>0.10750915061393999</v>
      </c>
      <c r="K2537" s="9">
        <v>0.32</v>
      </c>
      <c r="L2537" s="9">
        <v>0.32</v>
      </c>
      <c r="N2537" s="32">
        <f>IF('System Design'!$F$8=1,'Hourly Demand and Generation'!G2537*'System Design'!$F$21,IF('System Design'!$F$8=2,'Hourly Demand and Generation'!H2537*'System Design'!$F$21,IF('System Design'!$F$8=3,'Hourly Demand and Generation'!I2537*'System Design'!$F$21)))</f>
        <v>368</v>
      </c>
      <c r="O2537" s="32">
        <f>IF('System Design'!$F$8=1,'Hourly Demand and Generation'!J2537*'System Design'!$F$22,IF('System Design'!$F$8=2,'Hourly Demand and Generation'!K2537*'System Design'!$F$22,IF('System Design'!$F$8=3,'Hourly Demand and Generation'!L2537*'System Design'!$F$22)))</f>
        <v>800</v>
      </c>
      <c r="Q2537" s="32">
        <f t="shared" si="558"/>
        <v>0</v>
      </c>
      <c r="R2537" s="32">
        <f t="shared" si="563"/>
        <v>5400</v>
      </c>
      <c r="S2537" s="32">
        <f t="shared" si="564"/>
        <v>0</v>
      </c>
      <c r="T2537" s="32">
        <f t="shared" si="565"/>
        <v>21600</v>
      </c>
      <c r="U2537" s="32">
        <f t="shared" si="566"/>
        <v>0</v>
      </c>
      <c r="V2537" s="32">
        <f t="shared" si="559"/>
        <v>880</v>
      </c>
      <c r="W2537" s="32">
        <f t="shared" si="567"/>
        <v>880</v>
      </c>
      <c r="X2537" s="32">
        <f t="shared" si="568"/>
        <v>880</v>
      </c>
    </row>
    <row r="2538" spans="1:24" x14ac:dyDescent="0.25">
      <c r="A2538" s="2"/>
      <c r="B2538" s="2" t="s">
        <v>5</v>
      </c>
      <c r="C2538" s="2">
        <f t="shared" si="569"/>
        <v>106</v>
      </c>
      <c r="D2538" s="2">
        <f t="shared" si="570"/>
        <v>14</v>
      </c>
      <c r="E2538" s="2">
        <f t="shared" si="562"/>
        <v>2534</v>
      </c>
      <c r="F2538" s="11">
        <v>288</v>
      </c>
      <c r="G2538" s="9">
        <v>0.53600000000000003</v>
      </c>
      <c r="H2538" s="9">
        <v>0.56799999999999995</v>
      </c>
      <c r="I2538" s="9">
        <v>0.6</v>
      </c>
      <c r="J2538" s="9">
        <v>0.114228472527311</v>
      </c>
      <c r="K2538" s="9">
        <v>0.34</v>
      </c>
      <c r="L2538" s="9">
        <v>0.34</v>
      </c>
      <c r="N2538" s="32">
        <f>IF('System Design'!$F$8=1,'Hourly Demand and Generation'!G2538*'System Design'!$F$21,IF('System Design'!$F$8=2,'Hourly Demand and Generation'!H2538*'System Design'!$F$21,IF('System Design'!$F$8=3,'Hourly Demand and Generation'!I2538*'System Design'!$F$21)))</f>
        <v>300</v>
      </c>
      <c r="O2538" s="32">
        <f>IF('System Design'!$F$8=1,'Hourly Demand and Generation'!J2538*'System Design'!$F$22,IF('System Design'!$F$8=2,'Hourly Demand and Generation'!K2538*'System Design'!$F$22,IF('System Design'!$F$8=3,'Hourly Demand and Generation'!L2538*'System Design'!$F$22)))</f>
        <v>850.00000000000011</v>
      </c>
      <c r="Q2538" s="32">
        <f t="shared" si="558"/>
        <v>0</v>
      </c>
      <c r="R2538" s="32">
        <f t="shared" si="563"/>
        <v>5400</v>
      </c>
      <c r="S2538" s="32">
        <f t="shared" si="564"/>
        <v>0</v>
      </c>
      <c r="T2538" s="32">
        <f t="shared" si="565"/>
        <v>21600</v>
      </c>
      <c r="U2538" s="32">
        <f t="shared" si="566"/>
        <v>0</v>
      </c>
      <c r="V2538" s="32">
        <f t="shared" si="559"/>
        <v>862</v>
      </c>
      <c r="W2538" s="32">
        <f t="shared" si="567"/>
        <v>862</v>
      </c>
      <c r="X2538" s="32">
        <f t="shared" si="568"/>
        <v>862</v>
      </c>
    </row>
    <row r="2539" spans="1:24" x14ac:dyDescent="0.25">
      <c r="A2539" s="2"/>
      <c r="B2539" s="2" t="s">
        <v>5</v>
      </c>
      <c r="C2539" s="2">
        <f t="shared" si="569"/>
        <v>106</v>
      </c>
      <c r="D2539" s="2">
        <f t="shared" si="570"/>
        <v>15</v>
      </c>
      <c r="E2539" s="2">
        <f t="shared" si="562"/>
        <v>2535</v>
      </c>
      <c r="F2539" s="11">
        <v>306</v>
      </c>
      <c r="G2539" s="9">
        <v>0.4</v>
      </c>
      <c r="H2539" s="9">
        <v>0.432</v>
      </c>
      <c r="I2539" s="9">
        <v>0.46400000000000002</v>
      </c>
      <c r="J2539" s="9">
        <v>0.120947794440682</v>
      </c>
      <c r="K2539" s="9">
        <v>0.36</v>
      </c>
      <c r="L2539" s="9">
        <v>0.36</v>
      </c>
      <c r="N2539" s="32">
        <f>IF('System Design'!$F$8=1,'Hourly Demand and Generation'!G2539*'System Design'!$F$21,IF('System Design'!$F$8=2,'Hourly Demand and Generation'!H2539*'System Design'!$F$21,IF('System Design'!$F$8=3,'Hourly Demand and Generation'!I2539*'System Design'!$F$21)))</f>
        <v>232</v>
      </c>
      <c r="O2539" s="32">
        <f>IF('System Design'!$F$8=1,'Hourly Demand and Generation'!J2539*'System Design'!$F$22,IF('System Design'!$F$8=2,'Hourly Demand and Generation'!K2539*'System Design'!$F$22,IF('System Design'!$F$8=3,'Hourly Demand and Generation'!L2539*'System Design'!$F$22)))</f>
        <v>900</v>
      </c>
      <c r="Q2539" s="32">
        <f t="shared" si="558"/>
        <v>0</v>
      </c>
      <c r="R2539" s="32">
        <f t="shared" si="563"/>
        <v>5400</v>
      </c>
      <c r="S2539" s="32">
        <f t="shared" si="564"/>
        <v>0</v>
      </c>
      <c r="T2539" s="32">
        <f t="shared" si="565"/>
        <v>21600</v>
      </c>
      <c r="U2539" s="32">
        <f t="shared" si="566"/>
        <v>0</v>
      </c>
      <c r="V2539" s="32">
        <f t="shared" si="559"/>
        <v>826</v>
      </c>
      <c r="W2539" s="32">
        <f t="shared" si="567"/>
        <v>826</v>
      </c>
      <c r="X2539" s="32">
        <f t="shared" si="568"/>
        <v>826</v>
      </c>
    </row>
    <row r="2540" spans="1:24" x14ac:dyDescent="0.25">
      <c r="A2540" s="2"/>
      <c r="B2540" s="2" t="s">
        <v>5</v>
      </c>
      <c r="C2540" s="2">
        <f t="shared" si="569"/>
        <v>106</v>
      </c>
      <c r="D2540" s="2">
        <f t="shared" si="570"/>
        <v>16</v>
      </c>
      <c r="E2540" s="2">
        <f t="shared" si="562"/>
        <v>2536</v>
      </c>
      <c r="F2540" s="11">
        <v>324</v>
      </c>
      <c r="G2540" s="9">
        <v>0.26400000000000001</v>
      </c>
      <c r="H2540" s="9">
        <v>0.3</v>
      </c>
      <c r="I2540" s="9">
        <v>0.33600000000000002</v>
      </c>
      <c r="J2540" s="9">
        <v>0.120947794440682</v>
      </c>
      <c r="K2540" s="9">
        <v>0.36</v>
      </c>
      <c r="L2540" s="9">
        <v>0.36</v>
      </c>
      <c r="N2540" s="32">
        <f>IF('System Design'!$F$8=1,'Hourly Demand and Generation'!G2540*'System Design'!$F$21,IF('System Design'!$F$8=2,'Hourly Demand and Generation'!H2540*'System Design'!$F$21,IF('System Design'!$F$8=3,'Hourly Demand and Generation'!I2540*'System Design'!$F$21)))</f>
        <v>168</v>
      </c>
      <c r="O2540" s="32">
        <f>IF('System Design'!$F$8=1,'Hourly Demand and Generation'!J2540*'System Design'!$F$22,IF('System Design'!$F$8=2,'Hourly Demand and Generation'!K2540*'System Design'!$F$22,IF('System Design'!$F$8=3,'Hourly Demand and Generation'!L2540*'System Design'!$F$22)))</f>
        <v>900</v>
      </c>
      <c r="Q2540" s="32">
        <f t="shared" si="558"/>
        <v>0</v>
      </c>
      <c r="R2540" s="32">
        <f t="shared" si="563"/>
        <v>5400</v>
      </c>
      <c r="S2540" s="32">
        <f t="shared" si="564"/>
        <v>0</v>
      </c>
      <c r="T2540" s="32">
        <f t="shared" si="565"/>
        <v>21600</v>
      </c>
      <c r="U2540" s="32">
        <f t="shared" si="566"/>
        <v>0</v>
      </c>
      <c r="V2540" s="32">
        <f t="shared" si="559"/>
        <v>744</v>
      </c>
      <c r="W2540" s="32">
        <f t="shared" si="567"/>
        <v>744</v>
      </c>
      <c r="X2540" s="32">
        <f t="shared" si="568"/>
        <v>744</v>
      </c>
    </row>
    <row r="2541" spans="1:24" x14ac:dyDescent="0.25">
      <c r="A2541" s="2"/>
      <c r="B2541" s="2" t="s">
        <v>5</v>
      </c>
      <c r="C2541" s="2">
        <f t="shared" si="569"/>
        <v>106</v>
      </c>
      <c r="D2541" s="2">
        <f t="shared" si="570"/>
        <v>17</v>
      </c>
      <c r="E2541" s="2">
        <f t="shared" si="562"/>
        <v>2537</v>
      </c>
      <c r="F2541" s="11">
        <v>342</v>
      </c>
      <c r="G2541" s="9">
        <v>0.13600000000000001</v>
      </c>
      <c r="H2541" s="9">
        <v>0.16800000000000001</v>
      </c>
      <c r="I2541" s="9">
        <v>0.2</v>
      </c>
      <c r="J2541" s="9">
        <v>0.134386438267425</v>
      </c>
      <c r="K2541" s="9">
        <v>0.4</v>
      </c>
      <c r="L2541" s="9">
        <v>0.4</v>
      </c>
      <c r="N2541" s="32">
        <f>IF('System Design'!$F$8=1,'Hourly Demand and Generation'!G2541*'System Design'!$F$21,IF('System Design'!$F$8=2,'Hourly Demand and Generation'!H2541*'System Design'!$F$21,IF('System Design'!$F$8=3,'Hourly Demand and Generation'!I2541*'System Design'!$F$21)))</f>
        <v>100</v>
      </c>
      <c r="O2541" s="32">
        <f>IF('System Design'!$F$8=1,'Hourly Demand and Generation'!J2541*'System Design'!$F$22,IF('System Design'!$F$8=2,'Hourly Demand and Generation'!K2541*'System Design'!$F$22,IF('System Design'!$F$8=3,'Hourly Demand and Generation'!L2541*'System Design'!$F$22)))</f>
        <v>1000</v>
      </c>
      <c r="Q2541" s="32">
        <f t="shared" si="558"/>
        <v>0</v>
      </c>
      <c r="R2541" s="32">
        <f t="shared" si="563"/>
        <v>5400</v>
      </c>
      <c r="S2541" s="32">
        <f t="shared" si="564"/>
        <v>0</v>
      </c>
      <c r="T2541" s="32">
        <f t="shared" si="565"/>
        <v>21600</v>
      </c>
      <c r="U2541" s="32">
        <f t="shared" si="566"/>
        <v>0</v>
      </c>
      <c r="V2541" s="32">
        <f t="shared" si="559"/>
        <v>758</v>
      </c>
      <c r="W2541" s="32">
        <f t="shared" si="567"/>
        <v>758</v>
      </c>
      <c r="X2541" s="32">
        <f t="shared" si="568"/>
        <v>758</v>
      </c>
    </row>
    <row r="2542" spans="1:24" x14ac:dyDescent="0.25">
      <c r="A2542" s="2"/>
      <c r="B2542" s="2" t="s">
        <v>5</v>
      </c>
      <c r="C2542" s="2">
        <f t="shared" si="569"/>
        <v>106</v>
      </c>
      <c r="D2542" s="2">
        <f t="shared" si="570"/>
        <v>18</v>
      </c>
      <c r="E2542" s="2">
        <f t="shared" si="562"/>
        <v>2538</v>
      </c>
      <c r="F2542" s="11">
        <v>360</v>
      </c>
      <c r="G2542" s="9">
        <v>6.4000000000000001E-2</v>
      </c>
      <c r="H2542" s="9">
        <v>0.1</v>
      </c>
      <c r="I2542" s="9">
        <v>0.13600000000000001</v>
      </c>
      <c r="J2542" s="9">
        <v>0.12766711635405301</v>
      </c>
      <c r="K2542" s="9">
        <v>0.38</v>
      </c>
      <c r="L2542" s="9">
        <v>0.38</v>
      </c>
      <c r="N2542" s="32">
        <f>IF('System Design'!$F$8=1,'Hourly Demand and Generation'!G2542*'System Design'!$F$21,IF('System Design'!$F$8=2,'Hourly Demand and Generation'!H2542*'System Design'!$F$21,IF('System Design'!$F$8=3,'Hourly Demand and Generation'!I2542*'System Design'!$F$21)))</f>
        <v>68</v>
      </c>
      <c r="O2542" s="32">
        <f>IF('System Design'!$F$8=1,'Hourly Demand and Generation'!J2542*'System Design'!$F$22,IF('System Design'!$F$8=2,'Hourly Demand and Generation'!K2542*'System Design'!$F$22,IF('System Design'!$F$8=3,'Hourly Demand and Generation'!L2542*'System Design'!$F$22)))</f>
        <v>950</v>
      </c>
      <c r="Q2542" s="32">
        <f t="shared" si="558"/>
        <v>0</v>
      </c>
      <c r="R2542" s="32">
        <f t="shared" si="563"/>
        <v>5400</v>
      </c>
      <c r="S2542" s="32">
        <f t="shared" si="564"/>
        <v>0</v>
      </c>
      <c r="T2542" s="32">
        <f t="shared" si="565"/>
        <v>21600</v>
      </c>
      <c r="U2542" s="32">
        <f t="shared" si="566"/>
        <v>0</v>
      </c>
      <c r="V2542" s="32">
        <f t="shared" si="559"/>
        <v>658</v>
      </c>
      <c r="W2542" s="32">
        <f t="shared" si="567"/>
        <v>658</v>
      </c>
      <c r="X2542" s="32">
        <f t="shared" si="568"/>
        <v>658</v>
      </c>
    </row>
    <row r="2543" spans="1:24" x14ac:dyDescent="0.25">
      <c r="A2543" s="2"/>
      <c r="B2543" s="2" t="s">
        <v>5</v>
      </c>
      <c r="C2543" s="2">
        <f t="shared" si="569"/>
        <v>106</v>
      </c>
      <c r="D2543" s="2">
        <f t="shared" si="570"/>
        <v>19</v>
      </c>
      <c r="E2543" s="2">
        <f t="shared" si="562"/>
        <v>2539</v>
      </c>
      <c r="F2543" s="11">
        <v>349.2</v>
      </c>
      <c r="G2543" s="9">
        <v>0</v>
      </c>
      <c r="H2543" s="9">
        <v>3.2000000000000001E-2</v>
      </c>
      <c r="I2543" s="9">
        <v>6.4000000000000001E-2</v>
      </c>
      <c r="J2543" s="9">
        <v>0.120947794440682</v>
      </c>
      <c r="K2543" s="9">
        <v>0.36</v>
      </c>
      <c r="L2543" s="9">
        <v>0.36</v>
      </c>
      <c r="N2543" s="32">
        <f>IF('System Design'!$F$8=1,'Hourly Demand and Generation'!G2543*'System Design'!$F$21,IF('System Design'!$F$8=2,'Hourly Demand and Generation'!H2543*'System Design'!$F$21,IF('System Design'!$F$8=3,'Hourly Demand and Generation'!I2543*'System Design'!$F$21)))</f>
        <v>32</v>
      </c>
      <c r="O2543" s="32">
        <f>IF('System Design'!$F$8=1,'Hourly Demand and Generation'!J2543*'System Design'!$F$22,IF('System Design'!$F$8=2,'Hourly Demand and Generation'!K2543*'System Design'!$F$22,IF('System Design'!$F$8=3,'Hourly Demand and Generation'!L2543*'System Design'!$F$22)))</f>
        <v>900</v>
      </c>
      <c r="Q2543" s="32">
        <f t="shared" si="558"/>
        <v>0</v>
      </c>
      <c r="R2543" s="32">
        <f t="shared" si="563"/>
        <v>5400</v>
      </c>
      <c r="S2543" s="32">
        <f t="shared" si="564"/>
        <v>0</v>
      </c>
      <c r="T2543" s="32">
        <f t="shared" si="565"/>
        <v>21600</v>
      </c>
      <c r="U2543" s="32">
        <f t="shared" si="566"/>
        <v>0</v>
      </c>
      <c r="V2543" s="32">
        <f t="shared" si="559"/>
        <v>582.79999999999995</v>
      </c>
      <c r="W2543" s="32">
        <f t="shared" si="567"/>
        <v>582.79999999999995</v>
      </c>
      <c r="X2543" s="32">
        <f t="shared" si="568"/>
        <v>582.79999999999995</v>
      </c>
    </row>
    <row r="2544" spans="1:24" x14ac:dyDescent="0.25">
      <c r="A2544" s="2"/>
      <c r="B2544" s="2" t="s">
        <v>5</v>
      </c>
      <c r="C2544" s="2">
        <f t="shared" si="569"/>
        <v>106</v>
      </c>
      <c r="D2544" s="2">
        <f t="shared" si="570"/>
        <v>20</v>
      </c>
      <c r="E2544" s="2">
        <f t="shared" si="562"/>
        <v>2540</v>
      </c>
      <c r="F2544" s="11">
        <v>342</v>
      </c>
      <c r="G2544" s="9">
        <v>0</v>
      </c>
      <c r="H2544" s="9">
        <v>0</v>
      </c>
      <c r="I2544" s="9">
        <v>0</v>
      </c>
      <c r="J2544" s="9">
        <v>0.120947794440682</v>
      </c>
      <c r="K2544" s="9">
        <v>0.36</v>
      </c>
      <c r="L2544" s="9">
        <v>0.36</v>
      </c>
      <c r="N2544" s="32">
        <f>IF('System Design'!$F$8=1,'Hourly Demand and Generation'!G2544*'System Design'!$F$21,IF('System Design'!$F$8=2,'Hourly Demand and Generation'!H2544*'System Design'!$F$21,IF('System Design'!$F$8=3,'Hourly Demand and Generation'!I2544*'System Design'!$F$21)))</f>
        <v>0</v>
      </c>
      <c r="O2544" s="32">
        <f>IF('System Design'!$F$8=1,'Hourly Demand and Generation'!J2544*'System Design'!$F$22,IF('System Design'!$F$8=2,'Hourly Demand and Generation'!K2544*'System Design'!$F$22,IF('System Design'!$F$8=3,'Hourly Demand and Generation'!L2544*'System Design'!$F$22)))</f>
        <v>900</v>
      </c>
      <c r="Q2544" s="32">
        <f t="shared" si="558"/>
        <v>0</v>
      </c>
      <c r="R2544" s="32">
        <f t="shared" si="563"/>
        <v>5400</v>
      </c>
      <c r="S2544" s="32">
        <f t="shared" si="564"/>
        <v>0</v>
      </c>
      <c r="T2544" s="32">
        <f t="shared" si="565"/>
        <v>21600</v>
      </c>
      <c r="U2544" s="32">
        <f t="shared" si="566"/>
        <v>0</v>
      </c>
      <c r="V2544" s="32">
        <f t="shared" si="559"/>
        <v>558</v>
      </c>
      <c r="W2544" s="32">
        <f t="shared" si="567"/>
        <v>558</v>
      </c>
      <c r="X2544" s="32">
        <f t="shared" si="568"/>
        <v>558</v>
      </c>
    </row>
    <row r="2545" spans="1:24" x14ac:dyDescent="0.25">
      <c r="A2545" s="2"/>
      <c r="B2545" s="2" t="s">
        <v>5</v>
      </c>
      <c r="C2545" s="2">
        <f t="shared" si="569"/>
        <v>106</v>
      </c>
      <c r="D2545" s="2">
        <f t="shared" si="570"/>
        <v>21</v>
      </c>
      <c r="E2545" s="2">
        <f t="shared" si="562"/>
        <v>2541</v>
      </c>
      <c r="F2545" s="11">
        <v>324</v>
      </c>
      <c r="G2545" s="9">
        <v>0</v>
      </c>
      <c r="H2545" s="9">
        <v>0</v>
      </c>
      <c r="I2545" s="9">
        <v>0</v>
      </c>
      <c r="J2545" s="9">
        <v>0.120947794440682</v>
      </c>
      <c r="K2545" s="9">
        <v>0.36</v>
      </c>
      <c r="L2545" s="9">
        <v>0.36</v>
      </c>
      <c r="N2545" s="32">
        <f>IF('System Design'!$F$8=1,'Hourly Demand and Generation'!G2545*'System Design'!$F$21,IF('System Design'!$F$8=2,'Hourly Demand and Generation'!H2545*'System Design'!$F$21,IF('System Design'!$F$8=3,'Hourly Demand and Generation'!I2545*'System Design'!$F$21)))</f>
        <v>0</v>
      </c>
      <c r="O2545" s="32">
        <f>IF('System Design'!$F$8=1,'Hourly Demand and Generation'!J2545*'System Design'!$F$22,IF('System Design'!$F$8=2,'Hourly Demand and Generation'!K2545*'System Design'!$F$22,IF('System Design'!$F$8=3,'Hourly Demand and Generation'!L2545*'System Design'!$F$22)))</f>
        <v>900</v>
      </c>
      <c r="Q2545" s="32">
        <f t="shared" si="558"/>
        <v>0</v>
      </c>
      <c r="R2545" s="32">
        <f t="shared" si="563"/>
        <v>5400</v>
      </c>
      <c r="S2545" s="32">
        <f t="shared" si="564"/>
        <v>0</v>
      </c>
      <c r="T2545" s="32">
        <f t="shared" si="565"/>
        <v>21600</v>
      </c>
      <c r="U2545" s="32">
        <f t="shared" si="566"/>
        <v>0</v>
      </c>
      <c r="V2545" s="32">
        <f t="shared" si="559"/>
        <v>576</v>
      </c>
      <c r="W2545" s="32">
        <f t="shared" si="567"/>
        <v>576</v>
      </c>
      <c r="X2545" s="32">
        <f t="shared" si="568"/>
        <v>576</v>
      </c>
    </row>
    <row r="2546" spans="1:24" x14ac:dyDescent="0.25">
      <c r="A2546" s="2"/>
      <c r="B2546" s="2" t="s">
        <v>5</v>
      </c>
      <c r="C2546" s="2">
        <f t="shared" si="569"/>
        <v>106</v>
      </c>
      <c r="D2546" s="2">
        <f t="shared" si="570"/>
        <v>22</v>
      </c>
      <c r="E2546" s="2">
        <f t="shared" si="562"/>
        <v>2542</v>
      </c>
      <c r="F2546" s="11">
        <v>306</v>
      </c>
      <c r="G2546" s="9">
        <v>0</v>
      </c>
      <c r="H2546" s="9">
        <v>0</v>
      </c>
      <c r="I2546" s="9">
        <v>0</v>
      </c>
      <c r="J2546" s="9">
        <v>0.12766711635405301</v>
      </c>
      <c r="K2546" s="9">
        <v>0.38</v>
      </c>
      <c r="L2546" s="9">
        <v>0.38</v>
      </c>
      <c r="N2546" s="32">
        <f>IF('System Design'!$F$8=1,'Hourly Demand and Generation'!G2546*'System Design'!$F$21,IF('System Design'!$F$8=2,'Hourly Demand and Generation'!H2546*'System Design'!$F$21,IF('System Design'!$F$8=3,'Hourly Demand and Generation'!I2546*'System Design'!$F$21)))</f>
        <v>0</v>
      </c>
      <c r="O2546" s="32">
        <f>IF('System Design'!$F$8=1,'Hourly Demand and Generation'!J2546*'System Design'!$F$22,IF('System Design'!$F$8=2,'Hourly Demand and Generation'!K2546*'System Design'!$F$22,IF('System Design'!$F$8=3,'Hourly Demand and Generation'!L2546*'System Design'!$F$22)))</f>
        <v>950</v>
      </c>
      <c r="Q2546" s="32">
        <f t="shared" si="558"/>
        <v>0</v>
      </c>
      <c r="R2546" s="32">
        <f t="shared" si="563"/>
        <v>5400</v>
      </c>
      <c r="S2546" s="32">
        <f t="shared" si="564"/>
        <v>0</v>
      </c>
      <c r="T2546" s="32">
        <f t="shared" si="565"/>
        <v>21600</v>
      </c>
      <c r="U2546" s="32">
        <f t="shared" si="566"/>
        <v>0</v>
      </c>
      <c r="V2546" s="32">
        <f t="shared" si="559"/>
        <v>644</v>
      </c>
      <c r="W2546" s="32">
        <f t="shared" si="567"/>
        <v>644</v>
      </c>
      <c r="X2546" s="32">
        <f t="shared" si="568"/>
        <v>644</v>
      </c>
    </row>
    <row r="2547" spans="1:24" x14ac:dyDescent="0.25">
      <c r="A2547" s="2"/>
      <c r="B2547" s="2" t="s">
        <v>5</v>
      </c>
      <c r="C2547" s="2">
        <f t="shared" si="569"/>
        <v>106</v>
      </c>
      <c r="D2547" s="2">
        <f t="shared" si="570"/>
        <v>23</v>
      </c>
      <c r="E2547" s="2">
        <f t="shared" si="562"/>
        <v>2543</v>
      </c>
      <c r="F2547" s="11">
        <v>288</v>
      </c>
      <c r="G2547" s="9">
        <v>0</v>
      </c>
      <c r="H2547" s="9">
        <v>0</v>
      </c>
      <c r="I2547" s="9">
        <v>0</v>
      </c>
      <c r="J2547" s="9">
        <v>0.10750915061393999</v>
      </c>
      <c r="K2547" s="9">
        <v>0.32</v>
      </c>
      <c r="L2547" s="9">
        <v>0.32</v>
      </c>
      <c r="N2547" s="32">
        <f>IF('System Design'!$F$8=1,'Hourly Demand and Generation'!G2547*'System Design'!$F$21,IF('System Design'!$F$8=2,'Hourly Demand and Generation'!H2547*'System Design'!$F$21,IF('System Design'!$F$8=3,'Hourly Demand and Generation'!I2547*'System Design'!$F$21)))</f>
        <v>0</v>
      </c>
      <c r="O2547" s="32">
        <f>IF('System Design'!$F$8=1,'Hourly Demand and Generation'!J2547*'System Design'!$F$22,IF('System Design'!$F$8=2,'Hourly Demand and Generation'!K2547*'System Design'!$F$22,IF('System Design'!$F$8=3,'Hourly Demand and Generation'!L2547*'System Design'!$F$22)))</f>
        <v>800</v>
      </c>
      <c r="Q2547" s="32">
        <f t="shared" si="558"/>
        <v>0</v>
      </c>
      <c r="R2547" s="32">
        <f t="shared" si="563"/>
        <v>5400</v>
      </c>
      <c r="S2547" s="32">
        <f t="shared" si="564"/>
        <v>0</v>
      </c>
      <c r="T2547" s="32">
        <f t="shared" si="565"/>
        <v>21600</v>
      </c>
      <c r="U2547" s="32">
        <f t="shared" si="566"/>
        <v>0</v>
      </c>
      <c r="V2547" s="32">
        <f t="shared" si="559"/>
        <v>512</v>
      </c>
      <c r="W2547" s="32">
        <f t="shared" si="567"/>
        <v>512</v>
      </c>
      <c r="X2547" s="32">
        <f t="shared" si="568"/>
        <v>512</v>
      </c>
    </row>
    <row r="2548" spans="1:24" x14ac:dyDescent="0.25">
      <c r="A2548" s="2"/>
      <c r="B2548" s="2" t="s">
        <v>5</v>
      </c>
      <c r="C2548" s="2">
        <f t="shared" si="569"/>
        <v>106</v>
      </c>
      <c r="D2548" s="2">
        <f t="shared" si="570"/>
        <v>24</v>
      </c>
      <c r="E2548" s="2">
        <f t="shared" si="562"/>
        <v>2544</v>
      </c>
      <c r="F2548" s="11">
        <v>252</v>
      </c>
      <c r="G2548" s="9">
        <v>0</v>
      </c>
      <c r="H2548" s="9">
        <v>0</v>
      </c>
      <c r="I2548" s="9">
        <v>0</v>
      </c>
      <c r="J2548" s="9">
        <v>0.10750915061393999</v>
      </c>
      <c r="K2548" s="9">
        <v>0.32</v>
      </c>
      <c r="L2548" s="9">
        <v>0.32</v>
      </c>
      <c r="N2548" s="32">
        <f>IF('System Design'!$F$8=1,'Hourly Demand and Generation'!G2548*'System Design'!$F$21,IF('System Design'!$F$8=2,'Hourly Demand and Generation'!H2548*'System Design'!$F$21,IF('System Design'!$F$8=3,'Hourly Demand and Generation'!I2548*'System Design'!$F$21)))</f>
        <v>0</v>
      </c>
      <c r="O2548" s="32">
        <f>IF('System Design'!$F$8=1,'Hourly Demand and Generation'!J2548*'System Design'!$F$22,IF('System Design'!$F$8=2,'Hourly Demand and Generation'!K2548*'System Design'!$F$22,IF('System Design'!$F$8=3,'Hourly Demand and Generation'!L2548*'System Design'!$F$22)))</f>
        <v>800</v>
      </c>
      <c r="Q2548" s="32">
        <f t="shared" si="558"/>
        <v>0</v>
      </c>
      <c r="R2548" s="32">
        <f t="shared" si="563"/>
        <v>5400</v>
      </c>
      <c r="S2548" s="32">
        <f t="shared" si="564"/>
        <v>0</v>
      </c>
      <c r="T2548" s="32">
        <f t="shared" si="565"/>
        <v>21600</v>
      </c>
      <c r="U2548" s="32">
        <f t="shared" si="566"/>
        <v>0</v>
      </c>
      <c r="V2548" s="32">
        <f t="shared" si="559"/>
        <v>548</v>
      </c>
      <c r="W2548" s="32">
        <f t="shared" si="567"/>
        <v>548</v>
      </c>
      <c r="X2548" s="32">
        <f t="shared" si="568"/>
        <v>548</v>
      </c>
    </row>
    <row r="2549" spans="1:24" x14ac:dyDescent="0.25">
      <c r="A2549" s="2"/>
      <c r="B2549" s="2" t="s">
        <v>5</v>
      </c>
      <c r="C2549" s="2">
        <f>C2548+1</f>
        <v>107</v>
      </c>
      <c r="D2549" s="2">
        <v>1</v>
      </c>
      <c r="E2549" s="2">
        <f t="shared" si="562"/>
        <v>2545</v>
      </c>
      <c r="F2549" s="11">
        <v>216</v>
      </c>
      <c r="G2549" s="9">
        <v>0</v>
      </c>
      <c r="H2549" s="9">
        <v>0</v>
      </c>
      <c r="I2549" s="9">
        <v>0</v>
      </c>
      <c r="J2549" s="9">
        <v>0.19469568465040701</v>
      </c>
      <c r="K2549" s="9">
        <v>0.4</v>
      </c>
      <c r="L2549" s="9">
        <v>0.4</v>
      </c>
      <c r="N2549" s="32">
        <f>IF('System Design'!$F$8=1,'Hourly Demand and Generation'!G2549*'System Design'!$F$21,IF('System Design'!$F$8=2,'Hourly Demand and Generation'!H2549*'System Design'!$F$21,IF('System Design'!$F$8=3,'Hourly Demand and Generation'!I2549*'System Design'!$F$21)))</f>
        <v>0</v>
      </c>
      <c r="O2549" s="32">
        <f>IF('System Design'!$F$8=1,'Hourly Demand and Generation'!J2549*'System Design'!$F$22,IF('System Design'!$F$8=2,'Hourly Demand and Generation'!K2549*'System Design'!$F$22,IF('System Design'!$F$8=3,'Hourly Demand and Generation'!L2549*'System Design'!$F$22)))</f>
        <v>1000</v>
      </c>
      <c r="Q2549" s="32">
        <f t="shared" si="558"/>
        <v>0</v>
      </c>
      <c r="R2549" s="32">
        <f t="shared" si="563"/>
        <v>5400</v>
      </c>
      <c r="S2549" s="32">
        <f t="shared" si="564"/>
        <v>0</v>
      </c>
      <c r="T2549" s="32">
        <f t="shared" si="565"/>
        <v>21600</v>
      </c>
      <c r="U2549" s="32">
        <f t="shared" si="566"/>
        <v>0</v>
      </c>
      <c r="V2549" s="32">
        <f t="shared" si="559"/>
        <v>784</v>
      </c>
      <c r="W2549" s="32">
        <f t="shared" si="567"/>
        <v>784</v>
      </c>
      <c r="X2549" s="32">
        <f t="shared" si="568"/>
        <v>784</v>
      </c>
    </row>
    <row r="2550" spans="1:24" x14ac:dyDescent="0.25">
      <c r="A2550" s="2"/>
      <c r="B2550" s="2" t="s">
        <v>5</v>
      </c>
      <c r="C2550" s="2">
        <f>C2549</f>
        <v>107</v>
      </c>
      <c r="D2550" s="2">
        <f>D2549+1</f>
        <v>2</v>
      </c>
      <c r="E2550" s="2">
        <f t="shared" si="562"/>
        <v>2546</v>
      </c>
      <c r="F2550" s="11">
        <v>198</v>
      </c>
      <c r="G2550" s="9">
        <v>0</v>
      </c>
      <c r="H2550" s="9">
        <v>0</v>
      </c>
      <c r="I2550" s="9">
        <v>0</v>
      </c>
      <c r="J2550" s="9">
        <v>0.17522611618536599</v>
      </c>
      <c r="K2550" s="9">
        <v>0.36</v>
      </c>
      <c r="L2550" s="9">
        <v>0.36</v>
      </c>
      <c r="N2550" s="32">
        <f>IF('System Design'!$F$8=1,'Hourly Demand and Generation'!G2550*'System Design'!$F$21,IF('System Design'!$F$8=2,'Hourly Demand and Generation'!H2550*'System Design'!$F$21,IF('System Design'!$F$8=3,'Hourly Demand and Generation'!I2550*'System Design'!$F$21)))</f>
        <v>0</v>
      </c>
      <c r="O2550" s="32">
        <f>IF('System Design'!$F$8=1,'Hourly Demand and Generation'!J2550*'System Design'!$F$22,IF('System Design'!$F$8=2,'Hourly Demand and Generation'!K2550*'System Design'!$F$22,IF('System Design'!$F$8=3,'Hourly Demand and Generation'!L2550*'System Design'!$F$22)))</f>
        <v>900</v>
      </c>
      <c r="Q2550" s="32">
        <f t="shared" si="558"/>
        <v>0</v>
      </c>
      <c r="R2550" s="32">
        <f t="shared" si="563"/>
        <v>5400</v>
      </c>
      <c r="S2550" s="32">
        <f t="shared" si="564"/>
        <v>0</v>
      </c>
      <c r="T2550" s="32">
        <f t="shared" si="565"/>
        <v>21600</v>
      </c>
      <c r="U2550" s="32">
        <f t="shared" si="566"/>
        <v>0</v>
      </c>
      <c r="V2550" s="32">
        <f t="shared" si="559"/>
        <v>702</v>
      </c>
      <c r="W2550" s="32">
        <f t="shared" si="567"/>
        <v>702</v>
      </c>
      <c r="X2550" s="32">
        <f t="shared" si="568"/>
        <v>702</v>
      </c>
    </row>
    <row r="2551" spans="1:24" x14ac:dyDescent="0.25">
      <c r="A2551" s="2"/>
      <c r="B2551" s="2" t="s">
        <v>5</v>
      </c>
      <c r="C2551" s="2">
        <f t="shared" ref="C2551:C2572" si="571">C2550</f>
        <v>107</v>
      </c>
      <c r="D2551" s="2">
        <f t="shared" ref="D2551:D2572" si="572">D2550+1</f>
        <v>3</v>
      </c>
      <c r="E2551" s="2">
        <f t="shared" si="562"/>
        <v>2547</v>
      </c>
      <c r="F2551" s="11">
        <v>180</v>
      </c>
      <c r="G2551" s="9">
        <v>0</v>
      </c>
      <c r="H2551" s="9">
        <v>0</v>
      </c>
      <c r="I2551" s="9">
        <v>0</v>
      </c>
      <c r="J2551" s="9">
        <v>0.17522611618536599</v>
      </c>
      <c r="K2551" s="9">
        <v>0.36</v>
      </c>
      <c r="L2551" s="9">
        <v>0.36</v>
      </c>
      <c r="N2551" s="32">
        <f>IF('System Design'!$F$8=1,'Hourly Demand and Generation'!G2551*'System Design'!$F$21,IF('System Design'!$F$8=2,'Hourly Demand and Generation'!H2551*'System Design'!$F$21,IF('System Design'!$F$8=3,'Hourly Demand and Generation'!I2551*'System Design'!$F$21)))</f>
        <v>0</v>
      </c>
      <c r="O2551" s="32">
        <f>IF('System Design'!$F$8=1,'Hourly Demand and Generation'!J2551*'System Design'!$F$22,IF('System Design'!$F$8=2,'Hourly Demand and Generation'!K2551*'System Design'!$F$22,IF('System Design'!$F$8=3,'Hourly Demand and Generation'!L2551*'System Design'!$F$22)))</f>
        <v>900</v>
      </c>
      <c r="Q2551" s="32">
        <f t="shared" si="558"/>
        <v>0</v>
      </c>
      <c r="R2551" s="32">
        <f t="shared" si="563"/>
        <v>5400</v>
      </c>
      <c r="S2551" s="32">
        <f t="shared" si="564"/>
        <v>0</v>
      </c>
      <c r="T2551" s="32">
        <f t="shared" si="565"/>
        <v>21600</v>
      </c>
      <c r="U2551" s="32">
        <f t="shared" si="566"/>
        <v>0</v>
      </c>
      <c r="V2551" s="32">
        <f t="shared" si="559"/>
        <v>720</v>
      </c>
      <c r="W2551" s="32">
        <f t="shared" si="567"/>
        <v>720</v>
      </c>
      <c r="X2551" s="32">
        <f t="shared" si="568"/>
        <v>720</v>
      </c>
    </row>
    <row r="2552" spans="1:24" x14ac:dyDescent="0.25">
      <c r="A2552" s="2"/>
      <c r="B2552" s="2" t="s">
        <v>5</v>
      </c>
      <c r="C2552" s="2">
        <f t="shared" si="571"/>
        <v>107</v>
      </c>
      <c r="D2552" s="2">
        <f t="shared" si="572"/>
        <v>4</v>
      </c>
      <c r="E2552" s="2">
        <f t="shared" si="562"/>
        <v>2548</v>
      </c>
      <c r="F2552" s="11">
        <v>216</v>
      </c>
      <c r="G2552" s="9">
        <v>0</v>
      </c>
      <c r="H2552" s="9">
        <v>0</v>
      </c>
      <c r="I2552" s="9">
        <v>0</v>
      </c>
      <c r="J2552" s="9">
        <v>0.19469568465040701</v>
      </c>
      <c r="K2552" s="9">
        <v>0.4</v>
      </c>
      <c r="L2552" s="9">
        <v>0.4</v>
      </c>
      <c r="N2552" s="32">
        <f>IF('System Design'!$F$8=1,'Hourly Demand and Generation'!G2552*'System Design'!$F$21,IF('System Design'!$F$8=2,'Hourly Demand and Generation'!H2552*'System Design'!$F$21,IF('System Design'!$F$8=3,'Hourly Demand and Generation'!I2552*'System Design'!$F$21)))</f>
        <v>0</v>
      </c>
      <c r="O2552" s="32">
        <f>IF('System Design'!$F$8=1,'Hourly Demand and Generation'!J2552*'System Design'!$F$22,IF('System Design'!$F$8=2,'Hourly Demand and Generation'!K2552*'System Design'!$F$22,IF('System Design'!$F$8=3,'Hourly Demand and Generation'!L2552*'System Design'!$F$22)))</f>
        <v>1000</v>
      </c>
      <c r="Q2552" s="32">
        <f t="shared" si="558"/>
        <v>0</v>
      </c>
      <c r="R2552" s="32">
        <f t="shared" si="563"/>
        <v>5400</v>
      </c>
      <c r="S2552" s="32">
        <f t="shared" si="564"/>
        <v>0</v>
      </c>
      <c r="T2552" s="32">
        <f t="shared" si="565"/>
        <v>21600</v>
      </c>
      <c r="U2552" s="32">
        <f t="shared" si="566"/>
        <v>0</v>
      </c>
      <c r="V2552" s="32">
        <f t="shared" si="559"/>
        <v>784</v>
      </c>
      <c r="W2552" s="32">
        <f t="shared" si="567"/>
        <v>784</v>
      </c>
      <c r="X2552" s="32">
        <f t="shared" si="568"/>
        <v>784</v>
      </c>
    </row>
    <row r="2553" spans="1:24" x14ac:dyDescent="0.25">
      <c r="A2553" s="2"/>
      <c r="B2553" s="2" t="s">
        <v>5</v>
      </c>
      <c r="C2553" s="2">
        <f t="shared" si="571"/>
        <v>107</v>
      </c>
      <c r="D2553" s="2">
        <f t="shared" si="572"/>
        <v>5</v>
      </c>
      <c r="E2553" s="2">
        <f t="shared" si="562"/>
        <v>2549</v>
      </c>
      <c r="F2553" s="11">
        <v>234</v>
      </c>
      <c r="G2553" s="9">
        <v>0</v>
      </c>
      <c r="H2553" s="9">
        <v>3.2000000000000001E-2</v>
      </c>
      <c r="I2553" s="9">
        <v>6.4000000000000001E-2</v>
      </c>
      <c r="J2553" s="9">
        <v>0.15575654772032599</v>
      </c>
      <c r="K2553" s="9">
        <v>0.32</v>
      </c>
      <c r="L2553" s="9">
        <v>0.32</v>
      </c>
      <c r="N2553" s="32">
        <f>IF('System Design'!$F$8=1,'Hourly Demand and Generation'!G2553*'System Design'!$F$21,IF('System Design'!$F$8=2,'Hourly Demand and Generation'!H2553*'System Design'!$F$21,IF('System Design'!$F$8=3,'Hourly Demand and Generation'!I2553*'System Design'!$F$21)))</f>
        <v>32</v>
      </c>
      <c r="O2553" s="32">
        <f>IF('System Design'!$F$8=1,'Hourly Demand and Generation'!J2553*'System Design'!$F$22,IF('System Design'!$F$8=2,'Hourly Demand and Generation'!K2553*'System Design'!$F$22,IF('System Design'!$F$8=3,'Hourly Demand and Generation'!L2553*'System Design'!$F$22)))</f>
        <v>800</v>
      </c>
      <c r="Q2553" s="32">
        <f t="shared" si="558"/>
        <v>0</v>
      </c>
      <c r="R2553" s="32">
        <f t="shared" si="563"/>
        <v>5400</v>
      </c>
      <c r="S2553" s="32">
        <f t="shared" si="564"/>
        <v>0</v>
      </c>
      <c r="T2553" s="32">
        <f t="shared" si="565"/>
        <v>21600</v>
      </c>
      <c r="U2553" s="32">
        <f t="shared" si="566"/>
        <v>0</v>
      </c>
      <c r="V2553" s="32">
        <f t="shared" si="559"/>
        <v>598</v>
      </c>
      <c r="W2553" s="32">
        <f t="shared" si="567"/>
        <v>598</v>
      </c>
      <c r="X2553" s="32">
        <f t="shared" si="568"/>
        <v>598</v>
      </c>
    </row>
    <row r="2554" spans="1:24" x14ac:dyDescent="0.25">
      <c r="A2554" s="2"/>
      <c r="B2554" s="2" t="s">
        <v>5</v>
      </c>
      <c r="C2554" s="2">
        <f t="shared" si="571"/>
        <v>107</v>
      </c>
      <c r="D2554" s="2">
        <f t="shared" si="572"/>
        <v>6</v>
      </c>
      <c r="E2554" s="2">
        <f t="shared" si="562"/>
        <v>2550</v>
      </c>
      <c r="F2554" s="11">
        <v>252</v>
      </c>
      <c r="G2554" s="9">
        <v>5.0177782161197802E-2</v>
      </c>
      <c r="H2554" s="9">
        <v>0.1</v>
      </c>
      <c r="I2554" s="9">
        <v>0.13600000000000001</v>
      </c>
      <c r="J2554" s="9">
        <v>0.15575654772032599</v>
      </c>
      <c r="K2554" s="9">
        <v>0.32</v>
      </c>
      <c r="L2554" s="9">
        <v>0.32</v>
      </c>
      <c r="N2554" s="32">
        <f>IF('System Design'!$F$8=1,'Hourly Demand and Generation'!G2554*'System Design'!$F$21,IF('System Design'!$F$8=2,'Hourly Demand and Generation'!H2554*'System Design'!$F$21,IF('System Design'!$F$8=3,'Hourly Demand and Generation'!I2554*'System Design'!$F$21)))</f>
        <v>68</v>
      </c>
      <c r="O2554" s="32">
        <f>IF('System Design'!$F$8=1,'Hourly Demand and Generation'!J2554*'System Design'!$F$22,IF('System Design'!$F$8=2,'Hourly Demand and Generation'!K2554*'System Design'!$F$22,IF('System Design'!$F$8=3,'Hourly Demand and Generation'!L2554*'System Design'!$F$22)))</f>
        <v>800</v>
      </c>
      <c r="Q2554" s="32">
        <f t="shared" si="558"/>
        <v>0</v>
      </c>
      <c r="R2554" s="32">
        <f t="shared" si="563"/>
        <v>5400</v>
      </c>
      <c r="S2554" s="32">
        <f t="shared" si="564"/>
        <v>0</v>
      </c>
      <c r="T2554" s="32">
        <f t="shared" si="565"/>
        <v>21600</v>
      </c>
      <c r="U2554" s="32">
        <f t="shared" si="566"/>
        <v>0</v>
      </c>
      <c r="V2554" s="32">
        <f t="shared" si="559"/>
        <v>616</v>
      </c>
      <c r="W2554" s="32">
        <f t="shared" si="567"/>
        <v>616</v>
      </c>
      <c r="X2554" s="32">
        <f t="shared" si="568"/>
        <v>616</v>
      </c>
    </row>
    <row r="2555" spans="1:24" x14ac:dyDescent="0.25">
      <c r="A2555" s="2"/>
      <c r="B2555" s="2" t="s">
        <v>5</v>
      </c>
      <c r="C2555" s="2">
        <f t="shared" si="571"/>
        <v>107</v>
      </c>
      <c r="D2555" s="2">
        <f t="shared" si="572"/>
        <v>7</v>
      </c>
      <c r="E2555" s="2">
        <f t="shared" si="562"/>
        <v>2551</v>
      </c>
      <c r="F2555" s="11">
        <v>270</v>
      </c>
      <c r="G2555" s="9">
        <v>0.106627787092545</v>
      </c>
      <c r="H2555" s="9">
        <v>0.16800000000000001</v>
      </c>
      <c r="I2555" s="9">
        <v>0.2</v>
      </c>
      <c r="J2555" s="9">
        <v>0.17522611618536599</v>
      </c>
      <c r="K2555" s="9">
        <v>0.36</v>
      </c>
      <c r="L2555" s="9">
        <v>0.36</v>
      </c>
      <c r="N2555" s="32">
        <f>IF('System Design'!$F$8=1,'Hourly Demand and Generation'!G2555*'System Design'!$F$21,IF('System Design'!$F$8=2,'Hourly Demand and Generation'!H2555*'System Design'!$F$21,IF('System Design'!$F$8=3,'Hourly Demand and Generation'!I2555*'System Design'!$F$21)))</f>
        <v>100</v>
      </c>
      <c r="O2555" s="32">
        <f>IF('System Design'!$F$8=1,'Hourly Demand and Generation'!J2555*'System Design'!$F$22,IF('System Design'!$F$8=2,'Hourly Demand and Generation'!K2555*'System Design'!$F$22,IF('System Design'!$F$8=3,'Hourly Demand and Generation'!L2555*'System Design'!$F$22)))</f>
        <v>900</v>
      </c>
      <c r="Q2555" s="32">
        <f t="shared" si="558"/>
        <v>0</v>
      </c>
      <c r="R2555" s="32">
        <f t="shared" si="563"/>
        <v>5400</v>
      </c>
      <c r="S2555" s="32">
        <f t="shared" si="564"/>
        <v>0</v>
      </c>
      <c r="T2555" s="32">
        <f t="shared" si="565"/>
        <v>21600</v>
      </c>
      <c r="U2555" s="32">
        <f t="shared" si="566"/>
        <v>0</v>
      </c>
      <c r="V2555" s="32">
        <f t="shared" si="559"/>
        <v>730</v>
      </c>
      <c r="W2555" s="32">
        <f t="shared" si="567"/>
        <v>730</v>
      </c>
      <c r="X2555" s="32">
        <f t="shared" si="568"/>
        <v>730</v>
      </c>
    </row>
    <row r="2556" spans="1:24" x14ac:dyDescent="0.25">
      <c r="A2556" s="2"/>
      <c r="B2556" s="2" t="s">
        <v>5</v>
      </c>
      <c r="C2556" s="2">
        <f t="shared" si="571"/>
        <v>107</v>
      </c>
      <c r="D2556" s="2">
        <f t="shared" si="572"/>
        <v>8</v>
      </c>
      <c r="E2556" s="2">
        <f t="shared" si="562"/>
        <v>2552</v>
      </c>
      <c r="F2556" s="11">
        <v>288</v>
      </c>
      <c r="G2556" s="9">
        <v>0.20698335141494101</v>
      </c>
      <c r="H2556" s="9">
        <v>0.3</v>
      </c>
      <c r="I2556" s="9">
        <v>0.33600000000000002</v>
      </c>
      <c r="J2556" s="9">
        <v>0.17522611618536599</v>
      </c>
      <c r="K2556" s="9">
        <v>0.36</v>
      </c>
      <c r="L2556" s="9">
        <v>0.36</v>
      </c>
      <c r="N2556" s="32">
        <f>IF('System Design'!$F$8=1,'Hourly Demand and Generation'!G2556*'System Design'!$F$21,IF('System Design'!$F$8=2,'Hourly Demand and Generation'!H2556*'System Design'!$F$21,IF('System Design'!$F$8=3,'Hourly Demand and Generation'!I2556*'System Design'!$F$21)))</f>
        <v>168</v>
      </c>
      <c r="O2556" s="32">
        <f>IF('System Design'!$F$8=1,'Hourly Demand and Generation'!J2556*'System Design'!$F$22,IF('System Design'!$F$8=2,'Hourly Demand and Generation'!K2556*'System Design'!$F$22,IF('System Design'!$F$8=3,'Hourly Demand and Generation'!L2556*'System Design'!$F$22)))</f>
        <v>900</v>
      </c>
      <c r="Q2556" s="32">
        <f t="shared" si="558"/>
        <v>0</v>
      </c>
      <c r="R2556" s="32">
        <f t="shared" si="563"/>
        <v>5400</v>
      </c>
      <c r="S2556" s="32">
        <f t="shared" si="564"/>
        <v>0</v>
      </c>
      <c r="T2556" s="32">
        <f t="shared" si="565"/>
        <v>21600</v>
      </c>
      <c r="U2556" s="32">
        <f t="shared" si="566"/>
        <v>0</v>
      </c>
      <c r="V2556" s="32">
        <f t="shared" si="559"/>
        <v>780</v>
      </c>
      <c r="W2556" s="32">
        <f t="shared" si="567"/>
        <v>780</v>
      </c>
      <c r="X2556" s="32">
        <f t="shared" si="568"/>
        <v>780</v>
      </c>
    </row>
    <row r="2557" spans="1:24" x14ac:dyDescent="0.25">
      <c r="A2557" s="2"/>
      <c r="B2557" s="2" t="s">
        <v>5</v>
      </c>
      <c r="C2557" s="2">
        <f t="shared" si="571"/>
        <v>107</v>
      </c>
      <c r="D2557" s="2">
        <f t="shared" si="572"/>
        <v>9</v>
      </c>
      <c r="E2557" s="2">
        <f t="shared" si="562"/>
        <v>2553</v>
      </c>
      <c r="F2557" s="11">
        <v>288</v>
      </c>
      <c r="G2557" s="9">
        <v>0.31361113850748601</v>
      </c>
      <c r="H2557" s="9">
        <v>0.432</v>
      </c>
      <c r="I2557" s="9">
        <v>0.46400000000000002</v>
      </c>
      <c r="J2557" s="9">
        <v>0.15575654772032599</v>
      </c>
      <c r="K2557" s="9">
        <v>0.32</v>
      </c>
      <c r="L2557" s="9">
        <v>0.32</v>
      </c>
      <c r="N2557" s="32">
        <f>IF('System Design'!$F$8=1,'Hourly Demand and Generation'!G2557*'System Design'!$F$21,IF('System Design'!$F$8=2,'Hourly Demand and Generation'!H2557*'System Design'!$F$21,IF('System Design'!$F$8=3,'Hourly Demand and Generation'!I2557*'System Design'!$F$21)))</f>
        <v>232</v>
      </c>
      <c r="O2557" s="32">
        <f>IF('System Design'!$F$8=1,'Hourly Demand and Generation'!J2557*'System Design'!$F$22,IF('System Design'!$F$8=2,'Hourly Demand and Generation'!K2557*'System Design'!$F$22,IF('System Design'!$F$8=3,'Hourly Demand and Generation'!L2557*'System Design'!$F$22)))</f>
        <v>800</v>
      </c>
      <c r="Q2557" s="32">
        <f t="shared" si="558"/>
        <v>0</v>
      </c>
      <c r="R2557" s="32">
        <f t="shared" si="563"/>
        <v>5400</v>
      </c>
      <c r="S2557" s="32">
        <f t="shared" si="564"/>
        <v>0</v>
      </c>
      <c r="T2557" s="32">
        <f t="shared" si="565"/>
        <v>21600</v>
      </c>
      <c r="U2557" s="32">
        <f t="shared" si="566"/>
        <v>0</v>
      </c>
      <c r="V2557" s="32">
        <f t="shared" si="559"/>
        <v>744</v>
      </c>
      <c r="W2557" s="32">
        <f t="shared" si="567"/>
        <v>744</v>
      </c>
      <c r="X2557" s="32">
        <f t="shared" si="568"/>
        <v>744</v>
      </c>
    </row>
    <row r="2558" spans="1:24" x14ac:dyDescent="0.25">
      <c r="A2558" s="2"/>
      <c r="B2558" s="2" t="s">
        <v>5</v>
      </c>
      <c r="C2558" s="2">
        <f t="shared" si="571"/>
        <v>107</v>
      </c>
      <c r="D2558" s="2">
        <f t="shared" si="572"/>
        <v>10</v>
      </c>
      <c r="E2558" s="2">
        <f t="shared" si="562"/>
        <v>2554</v>
      </c>
      <c r="F2558" s="11">
        <v>280.8</v>
      </c>
      <c r="G2558" s="9">
        <v>0.42023892560003201</v>
      </c>
      <c r="H2558" s="9">
        <v>0.56799999999999995</v>
      </c>
      <c r="I2558" s="9">
        <v>0.6</v>
      </c>
      <c r="J2558" s="9">
        <v>0.17522611618536599</v>
      </c>
      <c r="K2558" s="9">
        <v>0.36</v>
      </c>
      <c r="L2558" s="9">
        <v>0.36</v>
      </c>
      <c r="N2558" s="32">
        <f>IF('System Design'!$F$8=1,'Hourly Demand and Generation'!G2558*'System Design'!$F$21,IF('System Design'!$F$8=2,'Hourly Demand and Generation'!H2558*'System Design'!$F$21,IF('System Design'!$F$8=3,'Hourly Demand and Generation'!I2558*'System Design'!$F$21)))</f>
        <v>300</v>
      </c>
      <c r="O2558" s="32">
        <f>IF('System Design'!$F$8=1,'Hourly Demand and Generation'!J2558*'System Design'!$F$22,IF('System Design'!$F$8=2,'Hourly Demand and Generation'!K2558*'System Design'!$F$22,IF('System Design'!$F$8=3,'Hourly Demand and Generation'!L2558*'System Design'!$F$22)))</f>
        <v>900</v>
      </c>
      <c r="Q2558" s="32">
        <f t="shared" si="558"/>
        <v>0</v>
      </c>
      <c r="R2558" s="32">
        <f t="shared" si="563"/>
        <v>5400</v>
      </c>
      <c r="S2558" s="32">
        <f t="shared" si="564"/>
        <v>0</v>
      </c>
      <c r="T2558" s="32">
        <f t="shared" si="565"/>
        <v>21600</v>
      </c>
      <c r="U2558" s="32">
        <f t="shared" si="566"/>
        <v>0</v>
      </c>
      <c r="V2558" s="32">
        <f t="shared" si="559"/>
        <v>919.2</v>
      </c>
      <c r="W2558" s="32">
        <f t="shared" si="567"/>
        <v>919.2</v>
      </c>
      <c r="X2558" s="32">
        <f t="shared" si="568"/>
        <v>919.2</v>
      </c>
    </row>
    <row r="2559" spans="1:24" x14ac:dyDescent="0.25">
      <c r="A2559" s="2"/>
      <c r="B2559" s="2" t="s">
        <v>5</v>
      </c>
      <c r="C2559" s="2">
        <f t="shared" si="571"/>
        <v>107</v>
      </c>
      <c r="D2559" s="2">
        <f t="shared" si="572"/>
        <v>11</v>
      </c>
      <c r="E2559" s="2">
        <f t="shared" si="562"/>
        <v>2555</v>
      </c>
      <c r="F2559" s="11">
        <v>277.2</v>
      </c>
      <c r="G2559" s="9">
        <v>0.52059448992242796</v>
      </c>
      <c r="H2559" s="9">
        <v>0.7</v>
      </c>
      <c r="I2559" s="9">
        <v>0.73599999999999999</v>
      </c>
      <c r="J2559" s="9">
        <v>0.15575654772032599</v>
      </c>
      <c r="K2559" s="9">
        <v>0.32</v>
      </c>
      <c r="L2559" s="9">
        <v>0.32</v>
      </c>
      <c r="N2559" s="32">
        <f>IF('System Design'!$F$8=1,'Hourly Demand and Generation'!G2559*'System Design'!$F$21,IF('System Design'!$F$8=2,'Hourly Demand and Generation'!H2559*'System Design'!$F$21,IF('System Design'!$F$8=3,'Hourly Demand and Generation'!I2559*'System Design'!$F$21)))</f>
        <v>368</v>
      </c>
      <c r="O2559" s="32">
        <f>IF('System Design'!$F$8=1,'Hourly Demand and Generation'!J2559*'System Design'!$F$22,IF('System Design'!$F$8=2,'Hourly Demand and Generation'!K2559*'System Design'!$F$22,IF('System Design'!$F$8=3,'Hourly Demand and Generation'!L2559*'System Design'!$F$22)))</f>
        <v>800</v>
      </c>
      <c r="Q2559" s="32">
        <f t="shared" si="558"/>
        <v>0</v>
      </c>
      <c r="R2559" s="32">
        <f t="shared" si="563"/>
        <v>5400</v>
      </c>
      <c r="S2559" s="32">
        <f t="shared" si="564"/>
        <v>0</v>
      </c>
      <c r="T2559" s="32">
        <f t="shared" si="565"/>
        <v>21600</v>
      </c>
      <c r="U2559" s="32">
        <f t="shared" si="566"/>
        <v>0</v>
      </c>
      <c r="V2559" s="32">
        <f t="shared" si="559"/>
        <v>890.8</v>
      </c>
      <c r="W2559" s="32">
        <f t="shared" si="567"/>
        <v>890.8</v>
      </c>
      <c r="X2559" s="32">
        <f t="shared" si="568"/>
        <v>890.8</v>
      </c>
    </row>
    <row r="2560" spans="1:24" x14ac:dyDescent="0.25">
      <c r="A2560" s="2"/>
      <c r="B2560" s="2" t="s">
        <v>5</v>
      </c>
      <c r="C2560" s="2">
        <f t="shared" si="571"/>
        <v>107</v>
      </c>
      <c r="D2560" s="2">
        <f t="shared" si="572"/>
        <v>12</v>
      </c>
      <c r="E2560" s="2">
        <f t="shared" si="562"/>
        <v>2556</v>
      </c>
      <c r="F2560" s="11">
        <v>277.2</v>
      </c>
      <c r="G2560" s="9">
        <v>0.62722227701497302</v>
      </c>
      <c r="H2560" s="9">
        <v>0.8</v>
      </c>
      <c r="I2560" s="9">
        <v>0.8</v>
      </c>
      <c r="J2560" s="9">
        <v>0.14602176348780499</v>
      </c>
      <c r="K2560" s="9">
        <v>0.3</v>
      </c>
      <c r="L2560" s="9">
        <v>0.3</v>
      </c>
      <c r="N2560" s="32">
        <f>IF('System Design'!$F$8=1,'Hourly Demand and Generation'!G2560*'System Design'!$F$21,IF('System Design'!$F$8=2,'Hourly Demand and Generation'!H2560*'System Design'!$F$21,IF('System Design'!$F$8=3,'Hourly Demand and Generation'!I2560*'System Design'!$F$21)))</f>
        <v>400</v>
      </c>
      <c r="O2560" s="32">
        <f>IF('System Design'!$F$8=1,'Hourly Demand and Generation'!J2560*'System Design'!$F$22,IF('System Design'!$F$8=2,'Hourly Demand and Generation'!K2560*'System Design'!$F$22,IF('System Design'!$F$8=3,'Hourly Demand and Generation'!L2560*'System Design'!$F$22)))</f>
        <v>750</v>
      </c>
      <c r="Q2560" s="32">
        <f t="shared" si="558"/>
        <v>0</v>
      </c>
      <c r="R2560" s="32">
        <f t="shared" si="563"/>
        <v>5400</v>
      </c>
      <c r="S2560" s="32">
        <f t="shared" si="564"/>
        <v>0</v>
      </c>
      <c r="T2560" s="32">
        <f t="shared" si="565"/>
        <v>21600</v>
      </c>
      <c r="U2560" s="32">
        <f t="shared" si="566"/>
        <v>0</v>
      </c>
      <c r="V2560" s="32">
        <f t="shared" si="559"/>
        <v>872.8</v>
      </c>
      <c r="W2560" s="32">
        <f t="shared" si="567"/>
        <v>872.8</v>
      </c>
      <c r="X2560" s="32">
        <f t="shared" si="568"/>
        <v>872.8</v>
      </c>
    </row>
    <row r="2561" spans="1:24" x14ac:dyDescent="0.25">
      <c r="A2561" s="2"/>
      <c r="B2561" s="2" t="s">
        <v>5</v>
      </c>
      <c r="C2561" s="2">
        <f t="shared" si="571"/>
        <v>107</v>
      </c>
      <c r="D2561" s="2">
        <f t="shared" si="572"/>
        <v>13</v>
      </c>
      <c r="E2561" s="2">
        <f t="shared" si="562"/>
        <v>2557</v>
      </c>
      <c r="F2561" s="11">
        <v>288</v>
      </c>
      <c r="G2561" s="9">
        <v>0.52059448992242796</v>
      </c>
      <c r="H2561" s="9">
        <v>0.7</v>
      </c>
      <c r="I2561" s="9">
        <v>0.73599999999999999</v>
      </c>
      <c r="J2561" s="9">
        <v>0.15575654772032599</v>
      </c>
      <c r="K2561" s="9">
        <v>0.32</v>
      </c>
      <c r="L2561" s="9">
        <v>0.32</v>
      </c>
      <c r="N2561" s="32">
        <f>IF('System Design'!$F$8=1,'Hourly Demand and Generation'!G2561*'System Design'!$F$21,IF('System Design'!$F$8=2,'Hourly Demand and Generation'!H2561*'System Design'!$F$21,IF('System Design'!$F$8=3,'Hourly Demand and Generation'!I2561*'System Design'!$F$21)))</f>
        <v>368</v>
      </c>
      <c r="O2561" s="32">
        <f>IF('System Design'!$F$8=1,'Hourly Demand and Generation'!J2561*'System Design'!$F$22,IF('System Design'!$F$8=2,'Hourly Demand and Generation'!K2561*'System Design'!$F$22,IF('System Design'!$F$8=3,'Hourly Demand and Generation'!L2561*'System Design'!$F$22)))</f>
        <v>800</v>
      </c>
      <c r="Q2561" s="32">
        <f t="shared" si="558"/>
        <v>0</v>
      </c>
      <c r="R2561" s="32">
        <f t="shared" si="563"/>
        <v>5400</v>
      </c>
      <c r="S2561" s="32">
        <f t="shared" si="564"/>
        <v>0</v>
      </c>
      <c r="T2561" s="32">
        <f t="shared" si="565"/>
        <v>21600</v>
      </c>
      <c r="U2561" s="32">
        <f t="shared" si="566"/>
        <v>0</v>
      </c>
      <c r="V2561" s="32">
        <f t="shared" si="559"/>
        <v>880</v>
      </c>
      <c r="W2561" s="32">
        <f t="shared" si="567"/>
        <v>880</v>
      </c>
      <c r="X2561" s="32">
        <f t="shared" si="568"/>
        <v>880</v>
      </c>
    </row>
    <row r="2562" spans="1:24" x14ac:dyDescent="0.25">
      <c r="A2562" s="2"/>
      <c r="B2562" s="2" t="s">
        <v>5</v>
      </c>
      <c r="C2562" s="2">
        <f t="shared" si="571"/>
        <v>107</v>
      </c>
      <c r="D2562" s="2">
        <f t="shared" si="572"/>
        <v>14</v>
      </c>
      <c r="E2562" s="2">
        <f t="shared" si="562"/>
        <v>2558</v>
      </c>
      <c r="F2562" s="11">
        <v>288</v>
      </c>
      <c r="G2562" s="9">
        <v>0.42023892560003201</v>
      </c>
      <c r="H2562" s="9">
        <v>0.56799999999999995</v>
      </c>
      <c r="I2562" s="9">
        <v>0.6</v>
      </c>
      <c r="J2562" s="9">
        <v>0.16549133195284599</v>
      </c>
      <c r="K2562" s="9">
        <v>0.34</v>
      </c>
      <c r="L2562" s="9">
        <v>0.34</v>
      </c>
      <c r="N2562" s="32">
        <f>IF('System Design'!$F$8=1,'Hourly Demand and Generation'!G2562*'System Design'!$F$21,IF('System Design'!$F$8=2,'Hourly Demand and Generation'!H2562*'System Design'!$F$21,IF('System Design'!$F$8=3,'Hourly Demand and Generation'!I2562*'System Design'!$F$21)))</f>
        <v>300</v>
      </c>
      <c r="O2562" s="32">
        <f>IF('System Design'!$F$8=1,'Hourly Demand and Generation'!J2562*'System Design'!$F$22,IF('System Design'!$F$8=2,'Hourly Demand and Generation'!K2562*'System Design'!$F$22,IF('System Design'!$F$8=3,'Hourly Demand and Generation'!L2562*'System Design'!$F$22)))</f>
        <v>850.00000000000011</v>
      </c>
      <c r="Q2562" s="32">
        <f t="shared" si="558"/>
        <v>0</v>
      </c>
      <c r="R2562" s="32">
        <f t="shared" si="563"/>
        <v>5400</v>
      </c>
      <c r="S2562" s="32">
        <f t="shared" si="564"/>
        <v>0</v>
      </c>
      <c r="T2562" s="32">
        <f t="shared" si="565"/>
        <v>21600</v>
      </c>
      <c r="U2562" s="32">
        <f t="shared" si="566"/>
        <v>0</v>
      </c>
      <c r="V2562" s="32">
        <f t="shared" si="559"/>
        <v>862</v>
      </c>
      <c r="W2562" s="32">
        <f t="shared" si="567"/>
        <v>862</v>
      </c>
      <c r="X2562" s="32">
        <f t="shared" si="568"/>
        <v>862</v>
      </c>
    </row>
    <row r="2563" spans="1:24" x14ac:dyDescent="0.25">
      <c r="A2563" s="2"/>
      <c r="B2563" s="2" t="s">
        <v>5</v>
      </c>
      <c r="C2563" s="2">
        <f t="shared" si="571"/>
        <v>107</v>
      </c>
      <c r="D2563" s="2">
        <f t="shared" si="572"/>
        <v>15</v>
      </c>
      <c r="E2563" s="2">
        <f t="shared" si="562"/>
        <v>2559</v>
      </c>
      <c r="F2563" s="11">
        <v>306</v>
      </c>
      <c r="G2563" s="9">
        <v>0.31361113850748601</v>
      </c>
      <c r="H2563" s="9">
        <v>0.432</v>
      </c>
      <c r="I2563" s="9">
        <v>0.46400000000000002</v>
      </c>
      <c r="J2563" s="9">
        <v>0.17522611618536599</v>
      </c>
      <c r="K2563" s="9">
        <v>0.36</v>
      </c>
      <c r="L2563" s="9">
        <v>0.36</v>
      </c>
      <c r="N2563" s="32">
        <f>IF('System Design'!$F$8=1,'Hourly Demand and Generation'!G2563*'System Design'!$F$21,IF('System Design'!$F$8=2,'Hourly Demand and Generation'!H2563*'System Design'!$F$21,IF('System Design'!$F$8=3,'Hourly Demand and Generation'!I2563*'System Design'!$F$21)))</f>
        <v>232</v>
      </c>
      <c r="O2563" s="32">
        <f>IF('System Design'!$F$8=1,'Hourly Demand and Generation'!J2563*'System Design'!$F$22,IF('System Design'!$F$8=2,'Hourly Demand and Generation'!K2563*'System Design'!$F$22,IF('System Design'!$F$8=3,'Hourly Demand and Generation'!L2563*'System Design'!$F$22)))</f>
        <v>900</v>
      </c>
      <c r="Q2563" s="32">
        <f t="shared" si="558"/>
        <v>0</v>
      </c>
      <c r="R2563" s="32">
        <f t="shared" si="563"/>
        <v>5400</v>
      </c>
      <c r="S2563" s="32">
        <f t="shared" si="564"/>
        <v>0</v>
      </c>
      <c r="T2563" s="32">
        <f t="shared" si="565"/>
        <v>21600</v>
      </c>
      <c r="U2563" s="32">
        <f t="shared" si="566"/>
        <v>0</v>
      </c>
      <c r="V2563" s="32">
        <f t="shared" si="559"/>
        <v>826</v>
      </c>
      <c r="W2563" s="32">
        <f t="shared" si="567"/>
        <v>826</v>
      </c>
      <c r="X2563" s="32">
        <f t="shared" si="568"/>
        <v>826</v>
      </c>
    </row>
    <row r="2564" spans="1:24" x14ac:dyDescent="0.25">
      <c r="A2564" s="2"/>
      <c r="B2564" s="2" t="s">
        <v>5</v>
      </c>
      <c r="C2564" s="2">
        <f t="shared" si="571"/>
        <v>107</v>
      </c>
      <c r="D2564" s="2">
        <f t="shared" si="572"/>
        <v>16</v>
      </c>
      <c r="E2564" s="2">
        <f t="shared" si="562"/>
        <v>2560</v>
      </c>
      <c r="F2564" s="11">
        <v>324</v>
      </c>
      <c r="G2564" s="9">
        <v>0.20698335141494101</v>
      </c>
      <c r="H2564" s="9">
        <v>0.3</v>
      </c>
      <c r="I2564" s="9">
        <v>0.33600000000000002</v>
      </c>
      <c r="J2564" s="9">
        <v>0.17522611618536599</v>
      </c>
      <c r="K2564" s="9">
        <v>0.36</v>
      </c>
      <c r="L2564" s="9">
        <v>0.36</v>
      </c>
      <c r="N2564" s="32">
        <f>IF('System Design'!$F$8=1,'Hourly Demand and Generation'!G2564*'System Design'!$F$21,IF('System Design'!$F$8=2,'Hourly Demand and Generation'!H2564*'System Design'!$F$21,IF('System Design'!$F$8=3,'Hourly Demand and Generation'!I2564*'System Design'!$F$21)))</f>
        <v>168</v>
      </c>
      <c r="O2564" s="32">
        <f>IF('System Design'!$F$8=1,'Hourly Demand and Generation'!J2564*'System Design'!$F$22,IF('System Design'!$F$8=2,'Hourly Demand and Generation'!K2564*'System Design'!$F$22,IF('System Design'!$F$8=3,'Hourly Demand and Generation'!L2564*'System Design'!$F$22)))</f>
        <v>900</v>
      </c>
      <c r="Q2564" s="32">
        <f t="shared" si="558"/>
        <v>0</v>
      </c>
      <c r="R2564" s="32">
        <f t="shared" si="563"/>
        <v>5400</v>
      </c>
      <c r="S2564" s="32">
        <f t="shared" si="564"/>
        <v>0</v>
      </c>
      <c r="T2564" s="32">
        <f t="shared" si="565"/>
        <v>21600</v>
      </c>
      <c r="U2564" s="32">
        <f t="shared" si="566"/>
        <v>0</v>
      </c>
      <c r="V2564" s="32">
        <f t="shared" si="559"/>
        <v>744</v>
      </c>
      <c r="W2564" s="32">
        <f t="shared" si="567"/>
        <v>744</v>
      </c>
      <c r="X2564" s="32">
        <f t="shared" si="568"/>
        <v>744</v>
      </c>
    </row>
    <row r="2565" spans="1:24" x14ac:dyDescent="0.25">
      <c r="A2565" s="2"/>
      <c r="B2565" s="2" t="s">
        <v>5</v>
      </c>
      <c r="C2565" s="2">
        <f t="shared" si="571"/>
        <v>107</v>
      </c>
      <c r="D2565" s="2">
        <f t="shared" si="572"/>
        <v>17</v>
      </c>
      <c r="E2565" s="2">
        <f t="shared" si="562"/>
        <v>2561</v>
      </c>
      <c r="F2565" s="11">
        <v>342</v>
      </c>
      <c r="G2565" s="9">
        <v>0.106627787092545</v>
      </c>
      <c r="H2565" s="9">
        <v>0.16800000000000001</v>
      </c>
      <c r="I2565" s="9">
        <v>0.2</v>
      </c>
      <c r="J2565" s="9">
        <v>0.19469568465040701</v>
      </c>
      <c r="K2565" s="9">
        <v>0.4</v>
      </c>
      <c r="L2565" s="9">
        <v>0.4</v>
      </c>
      <c r="N2565" s="32">
        <f>IF('System Design'!$F$8=1,'Hourly Demand and Generation'!G2565*'System Design'!$F$21,IF('System Design'!$F$8=2,'Hourly Demand and Generation'!H2565*'System Design'!$F$21,IF('System Design'!$F$8=3,'Hourly Demand and Generation'!I2565*'System Design'!$F$21)))</f>
        <v>100</v>
      </c>
      <c r="O2565" s="32">
        <f>IF('System Design'!$F$8=1,'Hourly Demand and Generation'!J2565*'System Design'!$F$22,IF('System Design'!$F$8=2,'Hourly Demand and Generation'!K2565*'System Design'!$F$22,IF('System Design'!$F$8=3,'Hourly Demand and Generation'!L2565*'System Design'!$F$22)))</f>
        <v>1000</v>
      </c>
      <c r="Q2565" s="32">
        <f t="shared" si="558"/>
        <v>0</v>
      </c>
      <c r="R2565" s="32">
        <f t="shared" si="563"/>
        <v>5400</v>
      </c>
      <c r="S2565" s="32">
        <f t="shared" si="564"/>
        <v>0</v>
      </c>
      <c r="T2565" s="32">
        <f t="shared" si="565"/>
        <v>21600</v>
      </c>
      <c r="U2565" s="32">
        <f t="shared" si="566"/>
        <v>0</v>
      </c>
      <c r="V2565" s="32">
        <f t="shared" si="559"/>
        <v>758</v>
      </c>
      <c r="W2565" s="32">
        <f t="shared" si="567"/>
        <v>758</v>
      </c>
      <c r="X2565" s="32">
        <f t="shared" si="568"/>
        <v>758</v>
      </c>
    </row>
    <row r="2566" spans="1:24" x14ac:dyDescent="0.25">
      <c r="A2566" s="2"/>
      <c r="B2566" s="2" t="s">
        <v>5</v>
      </c>
      <c r="C2566" s="2">
        <f t="shared" si="571"/>
        <v>107</v>
      </c>
      <c r="D2566" s="2">
        <f t="shared" si="572"/>
        <v>18</v>
      </c>
      <c r="E2566" s="2">
        <f t="shared" si="562"/>
        <v>2562</v>
      </c>
      <c r="F2566" s="11">
        <v>360</v>
      </c>
      <c r="G2566" s="9">
        <v>5.0177782161197802E-2</v>
      </c>
      <c r="H2566" s="9">
        <v>0.1</v>
      </c>
      <c r="I2566" s="9">
        <v>0.13600000000000001</v>
      </c>
      <c r="J2566" s="9">
        <v>0.18496090041788699</v>
      </c>
      <c r="K2566" s="9">
        <v>0.38</v>
      </c>
      <c r="L2566" s="9">
        <v>0.38</v>
      </c>
      <c r="N2566" s="32">
        <f>IF('System Design'!$F$8=1,'Hourly Demand and Generation'!G2566*'System Design'!$F$21,IF('System Design'!$F$8=2,'Hourly Demand and Generation'!H2566*'System Design'!$F$21,IF('System Design'!$F$8=3,'Hourly Demand and Generation'!I2566*'System Design'!$F$21)))</f>
        <v>68</v>
      </c>
      <c r="O2566" s="32">
        <f>IF('System Design'!$F$8=1,'Hourly Demand and Generation'!J2566*'System Design'!$F$22,IF('System Design'!$F$8=2,'Hourly Demand and Generation'!K2566*'System Design'!$F$22,IF('System Design'!$F$8=3,'Hourly Demand and Generation'!L2566*'System Design'!$F$22)))</f>
        <v>950</v>
      </c>
      <c r="Q2566" s="32">
        <f t="shared" ref="Q2566:Q2629" si="573">IF(F2566-N2566-O2566&gt;0,F2566-N2566-O2566,0)</f>
        <v>0</v>
      </c>
      <c r="R2566" s="32">
        <f t="shared" si="563"/>
        <v>5400</v>
      </c>
      <c r="S2566" s="32">
        <f t="shared" si="564"/>
        <v>0</v>
      </c>
      <c r="T2566" s="32">
        <f t="shared" si="565"/>
        <v>21600</v>
      </c>
      <c r="U2566" s="32">
        <f t="shared" si="566"/>
        <v>0</v>
      </c>
      <c r="V2566" s="32">
        <f t="shared" ref="V2566:V2629" si="574">IF(F2566-N2566-O2566&lt;0,N2566+O2566-F2566,0)</f>
        <v>658</v>
      </c>
      <c r="W2566" s="32">
        <f t="shared" si="567"/>
        <v>658</v>
      </c>
      <c r="X2566" s="32">
        <f t="shared" si="568"/>
        <v>658</v>
      </c>
    </row>
    <row r="2567" spans="1:24" x14ac:dyDescent="0.25">
      <c r="A2567" s="2"/>
      <c r="B2567" s="2" t="s">
        <v>5</v>
      </c>
      <c r="C2567" s="2">
        <f t="shared" si="571"/>
        <v>107</v>
      </c>
      <c r="D2567" s="2">
        <f t="shared" si="572"/>
        <v>19</v>
      </c>
      <c r="E2567" s="2">
        <f t="shared" ref="E2567:E2630" si="575">E2566+1</f>
        <v>2563</v>
      </c>
      <c r="F2567" s="11">
        <v>349.2</v>
      </c>
      <c r="G2567" s="9">
        <v>0</v>
      </c>
      <c r="H2567" s="9">
        <v>3.2000000000000001E-2</v>
      </c>
      <c r="I2567" s="9">
        <v>6.4000000000000001E-2</v>
      </c>
      <c r="J2567" s="9">
        <v>0.17522611618536599</v>
      </c>
      <c r="K2567" s="9">
        <v>0.36</v>
      </c>
      <c r="L2567" s="9">
        <v>0.36</v>
      </c>
      <c r="N2567" s="32">
        <f>IF('System Design'!$F$8=1,'Hourly Demand and Generation'!G2567*'System Design'!$F$21,IF('System Design'!$F$8=2,'Hourly Demand and Generation'!H2567*'System Design'!$F$21,IF('System Design'!$F$8=3,'Hourly Demand and Generation'!I2567*'System Design'!$F$21)))</f>
        <v>32</v>
      </c>
      <c r="O2567" s="32">
        <f>IF('System Design'!$F$8=1,'Hourly Demand and Generation'!J2567*'System Design'!$F$22,IF('System Design'!$F$8=2,'Hourly Demand and Generation'!K2567*'System Design'!$F$22,IF('System Design'!$F$8=3,'Hourly Demand and Generation'!L2567*'System Design'!$F$22)))</f>
        <v>900</v>
      </c>
      <c r="Q2567" s="32">
        <f t="shared" si="573"/>
        <v>0</v>
      </c>
      <c r="R2567" s="32">
        <f t="shared" ref="R2567:R2630" si="576">IF($Q2567&lt;R2566+$V2567,IF(R2566+$V2567-$Q2567&gt;5400,5400,R2566+$V2567-$Q2567),0)</f>
        <v>5400</v>
      </c>
      <c r="S2567" s="32">
        <f t="shared" ref="S2567:S2630" si="577">IF(R2567&gt;0,0,$Q2567+$V2567-R2566)</f>
        <v>0</v>
      </c>
      <c r="T2567" s="32">
        <f t="shared" ref="T2567:T2630" si="578">IF($Q2567&lt;T2566+$V2567,IF(T2566+$V2567-$Q2567&gt;21600,21600,T2566+$V2567-$Q2567),0)</f>
        <v>21600</v>
      </c>
      <c r="U2567" s="32">
        <f t="shared" ref="U2567:U2630" si="579">IF(T2567&gt;0,0,$Q2567+$V2567-T2566)</f>
        <v>0</v>
      </c>
      <c r="V2567" s="32">
        <f t="shared" si="574"/>
        <v>582.79999999999995</v>
      </c>
      <c r="W2567" s="32">
        <f t="shared" ref="W2567:W2630" si="580">IF(R2567=5400,$V2567-(R2567-R2566),0)</f>
        <v>582.79999999999995</v>
      </c>
      <c r="X2567" s="32">
        <f t="shared" ref="X2567:X2630" si="581">IF(T2567=21600,$V2567-(T2567-T2566),0)</f>
        <v>582.79999999999995</v>
      </c>
    </row>
    <row r="2568" spans="1:24" x14ac:dyDescent="0.25">
      <c r="A2568" s="2"/>
      <c r="B2568" s="2" t="s">
        <v>5</v>
      </c>
      <c r="C2568" s="2">
        <f t="shared" si="571"/>
        <v>107</v>
      </c>
      <c r="D2568" s="2">
        <f t="shared" si="572"/>
        <v>20</v>
      </c>
      <c r="E2568" s="2">
        <f t="shared" si="575"/>
        <v>2564</v>
      </c>
      <c r="F2568" s="11">
        <v>342</v>
      </c>
      <c r="G2568" s="9">
        <v>0</v>
      </c>
      <c r="H2568" s="9">
        <v>0</v>
      </c>
      <c r="I2568" s="9">
        <v>0</v>
      </c>
      <c r="J2568" s="9">
        <v>0.17522611618536599</v>
      </c>
      <c r="K2568" s="9">
        <v>0.36</v>
      </c>
      <c r="L2568" s="9">
        <v>0.36</v>
      </c>
      <c r="N2568" s="32">
        <f>IF('System Design'!$F$8=1,'Hourly Demand and Generation'!G2568*'System Design'!$F$21,IF('System Design'!$F$8=2,'Hourly Demand and Generation'!H2568*'System Design'!$F$21,IF('System Design'!$F$8=3,'Hourly Demand and Generation'!I2568*'System Design'!$F$21)))</f>
        <v>0</v>
      </c>
      <c r="O2568" s="32">
        <f>IF('System Design'!$F$8=1,'Hourly Demand and Generation'!J2568*'System Design'!$F$22,IF('System Design'!$F$8=2,'Hourly Demand and Generation'!K2568*'System Design'!$F$22,IF('System Design'!$F$8=3,'Hourly Demand and Generation'!L2568*'System Design'!$F$22)))</f>
        <v>900</v>
      </c>
      <c r="Q2568" s="32">
        <f t="shared" si="573"/>
        <v>0</v>
      </c>
      <c r="R2568" s="32">
        <f t="shared" si="576"/>
        <v>5400</v>
      </c>
      <c r="S2568" s="32">
        <f t="shared" si="577"/>
        <v>0</v>
      </c>
      <c r="T2568" s="32">
        <f t="shared" si="578"/>
        <v>21600</v>
      </c>
      <c r="U2568" s="32">
        <f t="shared" si="579"/>
        <v>0</v>
      </c>
      <c r="V2568" s="32">
        <f t="shared" si="574"/>
        <v>558</v>
      </c>
      <c r="W2568" s="32">
        <f t="shared" si="580"/>
        <v>558</v>
      </c>
      <c r="X2568" s="32">
        <f t="shared" si="581"/>
        <v>558</v>
      </c>
    </row>
    <row r="2569" spans="1:24" x14ac:dyDescent="0.25">
      <c r="A2569" s="2"/>
      <c r="B2569" s="2" t="s">
        <v>5</v>
      </c>
      <c r="C2569" s="2">
        <f t="shared" si="571"/>
        <v>107</v>
      </c>
      <c r="D2569" s="2">
        <f t="shared" si="572"/>
        <v>21</v>
      </c>
      <c r="E2569" s="2">
        <f t="shared" si="575"/>
        <v>2565</v>
      </c>
      <c r="F2569" s="11">
        <v>324</v>
      </c>
      <c r="G2569" s="9">
        <v>0</v>
      </c>
      <c r="H2569" s="9">
        <v>0</v>
      </c>
      <c r="I2569" s="9">
        <v>0</v>
      </c>
      <c r="J2569" s="9">
        <v>0.17522611618536599</v>
      </c>
      <c r="K2569" s="9">
        <v>0.36</v>
      </c>
      <c r="L2569" s="9">
        <v>0.36</v>
      </c>
      <c r="N2569" s="32">
        <f>IF('System Design'!$F$8=1,'Hourly Demand and Generation'!G2569*'System Design'!$F$21,IF('System Design'!$F$8=2,'Hourly Demand and Generation'!H2569*'System Design'!$F$21,IF('System Design'!$F$8=3,'Hourly Demand and Generation'!I2569*'System Design'!$F$21)))</f>
        <v>0</v>
      </c>
      <c r="O2569" s="32">
        <f>IF('System Design'!$F$8=1,'Hourly Demand and Generation'!J2569*'System Design'!$F$22,IF('System Design'!$F$8=2,'Hourly Demand and Generation'!K2569*'System Design'!$F$22,IF('System Design'!$F$8=3,'Hourly Demand and Generation'!L2569*'System Design'!$F$22)))</f>
        <v>900</v>
      </c>
      <c r="Q2569" s="32">
        <f t="shared" si="573"/>
        <v>0</v>
      </c>
      <c r="R2569" s="32">
        <f t="shared" si="576"/>
        <v>5400</v>
      </c>
      <c r="S2569" s="32">
        <f t="shared" si="577"/>
        <v>0</v>
      </c>
      <c r="T2569" s="32">
        <f t="shared" si="578"/>
        <v>21600</v>
      </c>
      <c r="U2569" s="32">
        <f t="shared" si="579"/>
        <v>0</v>
      </c>
      <c r="V2569" s="32">
        <f t="shared" si="574"/>
        <v>576</v>
      </c>
      <c r="W2569" s="32">
        <f t="shared" si="580"/>
        <v>576</v>
      </c>
      <c r="X2569" s="32">
        <f t="shared" si="581"/>
        <v>576</v>
      </c>
    </row>
    <row r="2570" spans="1:24" x14ac:dyDescent="0.25">
      <c r="A2570" s="2"/>
      <c r="B2570" s="2" t="s">
        <v>5</v>
      </c>
      <c r="C2570" s="2">
        <f t="shared" si="571"/>
        <v>107</v>
      </c>
      <c r="D2570" s="2">
        <f t="shared" si="572"/>
        <v>22</v>
      </c>
      <c r="E2570" s="2">
        <f t="shared" si="575"/>
        <v>2566</v>
      </c>
      <c r="F2570" s="11">
        <v>306</v>
      </c>
      <c r="G2570" s="9">
        <v>0</v>
      </c>
      <c r="H2570" s="9">
        <v>0</v>
      </c>
      <c r="I2570" s="9">
        <v>0</v>
      </c>
      <c r="J2570" s="9">
        <v>0.18496090041788699</v>
      </c>
      <c r="K2570" s="9">
        <v>0.38</v>
      </c>
      <c r="L2570" s="9">
        <v>0.38</v>
      </c>
      <c r="N2570" s="32">
        <f>IF('System Design'!$F$8=1,'Hourly Demand and Generation'!G2570*'System Design'!$F$21,IF('System Design'!$F$8=2,'Hourly Demand and Generation'!H2570*'System Design'!$F$21,IF('System Design'!$F$8=3,'Hourly Demand and Generation'!I2570*'System Design'!$F$21)))</f>
        <v>0</v>
      </c>
      <c r="O2570" s="32">
        <f>IF('System Design'!$F$8=1,'Hourly Demand and Generation'!J2570*'System Design'!$F$22,IF('System Design'!$F$8=2,'Hourly Demand and Generation'!K2570*'System Design'!$F$22,IF('System Design'!$F$8=3,'Hourly Demand and Generation'!L2570*'System Design'!$F$22)))</f>
        <v>950</v>
      </c>
      <c r="Q2570" s="32">
        <f t="shared" si="573"/>
        <v>0</v>
      </c>
      <c r="R2570" s="32">
        <f t="shared" si="576"/>
        <v>5400</v>
      </c>
      <c r="S2570" s="32">
        <f t="shared" si="577"/>
        <v>0</v>
      </c>
      <c r="T2570" s="32">
        <f t="shared" si="578"/>
        <v>21600</v>
      </c>
      <c r="U2570" s="32">
        <f t="shared" si="579"/>
        <v>0</v>
      </c>
      <c r="V2570" s="32">
        <f t="shared" si="574"/>
        <v>644</v>
      </c>
      <c r="W2570" s="32">
        <f t="shared" si="580"/>
        <v>644</v>
      </c>
      <c r="X2570" s="32">
        <f t="shared" si="581"/>
        <v>644</v>
      </c>
    </row>
    <row r="2571" spans="1:24" x14ac:dyDescent="0.25">
      <c r="A2571" s="2"/>
      <c r="B2571" s="2" t="s">
        <v>5</v>
      </c>
      <c r="C2571" s="2">
        <f t="shared" si="571"/>
        <v>107</v>
      </c>
      <c r="D2571" s="2">
        <f t="shared" si="572"/>
        <v>23</v>
      </c>
      <c r="E2571" s="2">
        <f t="shared" si="575"/>
        <v>2567</v>
      </c>
      <c r="F2571" s="11">
        <v>288</v>
      </c>
      <c r="G2571" s="9">
        <v>0</v>
      </c>
      <c r="H2571" s="9">
        <v>0</v>
      </c>
      <c r="I2571" s="9">
        <v>0</v>
      </c>
      <c r="J2571" s="9">
        <v>0.15575654772032599</v>
      </c>
      <c r="K2571" s="9">
        <v>0.32</v>
      </c>
      <c r="L2571" s="9">
        <v>0.32</v>
      </c>
      <c r="N2571" s="32">
        <f>IF('System Design'!$F$8=1,'Hourly Demand and Generation'!G2571*'System Design'!$F$21,IF('System Design'!$F$8=2,'Hourly Demand and Generation'!H2571*'System Design'!$F$21,IF('System Design'!$F$8=3,'Hourly Demand and Generation'!I2571*'System Design'!$F$21)))</f>
        <v>0</v>
      </c>
      <c r="O2571" s="32">
        <f>IF('System Design'!$F$8=1,'Hourly Demand and Generation'!J2571*'System Design'!$F$22,IF('System Design'!$F$8=2,'Hourly Demand and Generation'!K2571*'System Design'!$F$22,IF('System Design'!$F$8=3,'Hourly Demand and Generation'!L2571*'System Design'!$F$22)))</f>
        <v>800</v>
      </c>
      <c r="Q2571" s="32">
        <f t="shared" si="573"/>
        <v>0</v>
      </c>
      <c r="R2571" s="32">
        <f t="shared" si="576"/>
        <v>5400</v>
      </c>
      <c r="S2571" s="32">
        <f t="shared" si="577"/>
        <v>0</v>
      </c>
      <c r="T2571" s="32">
        <f t="shared" si="578"/>
        <v>21600</v>
      </c>
      <c r="U2571" s="32">
        <f t="shared" si="579"/>
        <v>0</v>
      </c>
      <c r="V2571" s="32">
        <f t="shared" si="574"/>
        <v>512</v>
      </c>
      <c r="W2571" s="32">
        <f t="shared" si="580"/>
        <v>512</v>
      </c>
      <c r="X2571" s="32">
        <f t="shared" si="581"/>
        <v>512</v>
      </c>
    </row>
    <row r="2572" spans="1:24" x14ac:dyDescent="0.25">
      <c r="A2572" s="2"/>
      <c r="B2572" s="2" t="s">
        <v>5</v>
      </c>
      <c r="C2572" s="2">
        <f t="shared" si="571"/>
        <v>107</v>
      </c>
      <c r="D2572" s="2">
        <f t="shared" si="572"/>
        <v>24</v>
      </c>
      <c r="E2572" s="2">
        <f t="shared" si="575"/>
        <v>2568</v>
      </c>
      <c r="F2572" s="11">
        <v>252</v>
      </c>
      <c r="G2572" s="9">
        <v>0</v>
      </c>
      <c r="H2572" s="9">
        <v>0</v>
      </c>
      <c r="I2572" s="9">
        <v>0</v>
      </c>
      <c r="J2572" s="9">
        <v>0.15575654772032599</v>
      </c>
      <c r="K2572" s="9">
        <v>0.32</v>
      </c>
      <c r="L2572" s="9">
        <v>0.32</v>
      </c>
      <c r="N2572" s="32">
        <f>IF('System Design'!$F$8=1,'Hourly Demand and Generation'!G2572*'System Design'!$F$21,IF('System Design'!$F$8=2,'Hourly Demand and Generation'!H2572*'System Design'!$F$21,IF('System Design'!$F$8=3,'Hourly Demand and Generation'!I2572*'System Design'!$F$21)))</f>
        <v>0</v>
      </c>
      <c r="O2572" s="32">
        <f>IF('System Design'!$F$8=1,'Hourly Demand and Generation'!J2572*'System Design'!$F$22,IF('System Design'!$F$8=2,'Hourly Demand and Generation'!K2572*'System Design'!$F$22,IF('System Design'!$F$8=3,'Hourly Demand and Generation'!L2572*'System Design'!$F$22)))</f>
        <v>800</v>
      </c>
      <c r="Q2572" s="32">
        <f t="shared" si="573"/>
        <v>0</v>
      </c>
      <c r="R2572" s="32">
        <f t="shared" si="576"/>
        <v>5400</v>
      </c>
      <c r="S2572" s="32">
        <f t="shared" si="577"/>
        <v>0</v>
      </c>
      <c r="T2572" s="32">
        <f t="shared" si="578"/>
        <v>21600</v>
      </c>
      <c r="U2572" s="32">
        <f t="shared" si="579"/>
        <v>0</v>
      </c>
      <c r="V2572" s="32">
        <f t="shared" si="574"/>
        <v>548</v>
      </c>
      <c r="W2572" s="32">
        <f t="shared" si="580"/>
        <v>548</v>
      </c>
      <c r="X2572" s="32">
        <f t="shared" si="581"/>
        <v>548</v>
      </c>
    </row>
    <row r="2573" spans="1:24" x14ac:dyDescent="0.25">
      <c r="A2573" s="2"/>
      <c r="B2573" s="2" t="s">
        <v>5</v>
      </c>
      <c r="C2573" s="2">
        <f>C2572+1</f>
        <v>108</v>
      </c>
      <c r="D2573" s="2">
        <v>1</v>
      </c>
      <c r="E2573" s="2">
        <f t="shared" si="575"/>
        <v>2569</v>
      </c>
      <c r="F2573" s="11">
        <v>216</v>
      </c>
      <c r="G2573" s="9">
        <v>0</v>
      </c>
      <c r="H2573" s="9">
        <v>0</v>
      </c>
      <c r="I2573" s="9">
        <v>0</v>
      </c>
      <c r="J2573" s="9">
        <v>0.4</v>
      </c>
      <c r="K2573" s="9">
        <v>0.4</v>
      </c>
      <c r="L2573" s="9">
        <v>0.4</v>
      </c>
      <c r="N2573" s="32">
        <f>IF('System Design'!$F$8=1,'Hourly Demand and Generation'!G2573*'System Design'!$F$21,IF('System Design'!$F$8=2,'Hourly Demand and Generation'!H2573*'System Design'!$F$21,IF('System Design'!$F$8=3,'Hourly Demand and Generation'!I2573*'System Design'!$F$21)))</f>
        <v>0</v>
      </c>
      <c r="O2573" s="32">
        <f>IF('System Design'!$F$8=1,'Hourly Demand and Generation'!J2573*'System Design'!$F$22,IF('System Design'!$F$8=2,'Hourly Demand and Generation'!K2573*'System Design'!$F$22,IF('System Design'!$F$8=3,'Hourly Demand and Generation'!L2573*'System Design'!$F$22)))</f>
        <v>1000</v>
      </c>
      <c r="Q2573" s="32">
        <f t="shared" si="573"/>
        <v>0</v>
      </c>
      <c r="R2573" s="32">
        <f t="shared" si="576"/>
        <v>5400</v>
      </c>
      <c r="S2573" s="32">
        <f t="shared" si="577"/>
        <v>0</v>
      </c>
      <c r="T2573" s="32">
        <f t="shared" si="578"/>
        <v>21600</v>
      </c>
      <c r="U2573" s="32">
        <f t="shared" si="579"/>
        <v>0</v>
      </c>
      <c r="V2573" s="32">
        <f t="shared" si="574"/>
        <v>784</v>
      </c>
      <c r="W2573" s="32">
        <f t="shared" si="580"/>
        <v>784</v>
      </c>
      <c r="X2573" s="32">
        <f t="shared" si="581"/>
        <v>784</v>
      </c>
    </row>
    <row r="2574" spans="1:24" x14ac:dyDescent="0.25">
      <c r="A2574" s="2"/>
      <c r="B2574" s="2" t="s">
        <v>5</v>
      </c>
      <c r="C2574" s="2">
        <f>C2573</f>
        <v>108</v>
      </c>
      <c r="D2574" s="2">
        <f>D2573+1</f>
        <v>2</v>
      </c>
      <c r="E2574" s="2">
        <f t="shared" si="575"/>
        <v>2570</v>
      </c>
      <c r="F2574" s="11">
        <v>198</v>
      </c>
      <c r="G2574" s="9">
        <v>0</v>
      </c>
      <c r="H2574" s="9">
        <v>0</v>
      </c>
      <c r="I2574" s="9">
        <v>0</v>
      </c>
      <c r="J2574" s="9">
        <v>0.36</v>
      </c>
      <c r="K2574" s="9">
        <v>0.36</v>
      </c>
      <c r="L2574" s="9">
        <v>0.36</v>
      </c>
      <c r="N2574" s="32">
        <f>IF('System Design'!$F$8=1,'Hourly Demand and Generation'!G2574*'System Design'!$F$21,IF('System Design'!$F$8=2,'Hourly Demand and Generation'!H2574*'System Design'!$F$21,IF('System Design'!$F$8=3,'Hourly Demand and Generation'!I2574*'System Design'!$F$21)))</f>
        <v>0</v>
      </c>
      <c r="O2574" s="32">
        <f>IF('System Design'!$F$8=1,'Hourly Demand and Generation'!J2574*'System Design'!$F$22,IF('System Design'!$F$8=2,'Hourly Demand and Generation'!K2574*'System Design'!$F$22,IF('System Design'!$F$8=3,'Hourly Demand and Generation'!L2574*'System Design'!$F$22)))</f>
        <v>900</v>
      </c>
      <c r="Q2574" s="32">
        <f t="shared" si="573"/>
        <v>0</v>
      </c>
      <c r="R2574" s="32">
        <f t="shared" si="576"/>
        <v>5400</v>
      </c>
      <c r="S2574" s="32">
        <f t="shared" si="577"/>
        <v>0</v>
      </c>
      <c r="T2574" s="32">
        <f t="shared" si="578"/>
        <v>21600</v>
      </c>
      <c r="U2574" s="32">
        <f t="shared" si="579"/>
        <v>0</v>
      </c>
      <c r="V2574" s="32">
        <f t="shared" si="574"/>
        <v>702</v>
      </c>
      <c r="W2574" s="32">
        <f t="shared" si="580"/>
        <v>702</v>
      </c>
      <c r="X2574" s="32">
        <f t="shared" si="581"/>
        <v>702</v>
      </c>
    </row>
    <row r="2575" spans="1:24" x14ac:dyDescent="0.25">
      <c r="A2575" s="2"/>
      <c r="B2575" s="2" t="s">
        <v>5</v>
      </c>
      <c r="C2575" s="2">
        <f t="shared" ref="C2575:C2596" si="582">C2574</f>
        <v>108</v>
      </c>
      <c r="D2575" s="2">
        <f t="shared" ref="D2575:D2596" si="583">D2574+1</f>
        <v>3</v>
      </c>
      <c r="E2575" s="2">
        <f t="shared" si="575"/>
        <v>2571</v>
      </c>
      <c r="F2575" s="11">
        <v>180</v>
      </c>
      <c r="G2575" s="9">
        <v>0</v>
      </c>
      <c r="H2575" s="9">
        <v>0</v>
      </c>
      <c r="I2575" s="9">
        <v>0</v>
      </c>
      <c r="J2575" s="9">
        <v>0.36</v>
      </c>
      <c r="K2575" s="9">
        <v>0.36</v>
      </c>
      <c r="L2575" s="9">
        <v>0.36</v>
      </c>
      <c r="N2575" s="32">
        <f>IF('System Design'!$F$8=1,'Hourly Demand and Generation'!G2575*'System Design'!$F$21,IF('System Design'!$F$8=2,'Hourly Demand and Generation'!H2575*'System Design'!$F$21,IF('System Design'!$F$8=3,'Hourly Demand and Generation'!I2575*'System Design'!$F$21)))</f>
        <v>0</v>
      </c>
      <c r="O2575" s="32">
        <f>IF('System Design'!$F$8=1,'Hourly Demand and Generation'!J2575*'System Design'!$F$22,IF('System Design'!$F$8=2,'Hourly Demand and Generation'!K2575*'System Design'!$F$22,IF('System Design'!$F$8=3,'Hourly Demand and Generation'!L2575*'System Design'!$F$22)))</f>
        <v>900</v>
      </c>
      <c r="Q2575" s="32">
        <f t="shared" si="573"/>
        <v>0</v>
      </c>
      <c r="R2575" s="32">
        <f t="shared" si="576"/>
        <v>5400</v>
      </c>
      <c r="S2575" s="32">
        <f t="shared" si="577"/>
        <v>0</v>
      </c>
      <c r="T2575" s="32">
        <f t="shared" si="578"/>
        <v>21600</v>
      </c>
      <c r="U2575" s="32">
        <f t="shared" si="579"/>
        <v>0</v>
      </c>
      <c r="V2575" s="32">
        <f t="shared" si="574"/>
        <v>720</v>
      </c>
      <c r="W2575" s="32">
        <f t="shared" si="580"/>
        <v>720</v>
      </c>
      <c r="X2575" s="32">
        <f t="shared" si="581"/>
        <v>720</v>
      </c>
    </row>
    <row r="2576" spans="1:24" x14ac:dyDescent="0.25">
      <c r="A2576" s="2"/>
      <c r="B2576" s="2" t="s">
        <v>5</v>
      </c>
      <c r="C2576" s="2">
        <f t="shared" si="582"/>
        <v>108</v>
      </c>
      <c r="D2576" s="2">
        <f t="shared" si="583"/>
        <v>4</v>
      </c>
      <c r="E2576" s="2">
        <f t="shared" si="575"/>
        <v>2572</v>
      </c>
      <c r="F2576" s="11">
        <v>216</v>
      </c>
      <c r="G2576" s="9">
        <v>0</v>
      </c>
      <c r="H2576" s="9">
        <v>0</v>
      </c>
      <c r="I2576" s="9">
        <v>0</v>
      </c>
      <c r="J2576" s="9">
        <v>0.4</v>
      </c>
      <c r="K2576" s="9">
        <v>0.4</v>
      </c>
      <c r="L2576" s="9">
        <v>0.4</v>
      </c>
      <c r="N2576" s="32">
        <f>IF('System Design'!$F$8=1,'Hourly Demand and Generation'!G2576*'System Design'!$F$21,IF('System Design'!$F$8=2,'Hourly Demand and Generation'!H2576*'System Design'!$F$21,IF('System Design'!$F$8=3,'Hourly Demand and Generation'!I2576*'System Design'!$F$21)))</f>
        <v>0</v>
      </c>
      <c r="O2576" s="32">
        <f>IF('System Design'!$F$8=1,'Hourly Demand and Generation'!J2576*'System Design'!$F$22,IF('System Design'!$F$8=2,'Hourly Demand and Generation'!K2576*'System Design'!$F$22,IF('System Design'!$F$8=3,'Hourly Demand and Generation'!L2576*'System Design'!$F$22)))</f>
        <v>1000</v>
      </c>
      <c r="Q2576" s="32">
        <f t="shared" si="573"/>
        <v>0</v>
      </c>
      <c r="R2576" s="32">
        <f t="shared" si="576"/>
        <v>5400</v>
      </c>
      <c r="S2576" s="32">
        <f t="shared" si="577"/>
        <v>0</v>
      </c>
      <c r="T2576" s="32">
        <f t="shared" si="578"/>
        <v>21600</v>
      </c>
      <c r="U2576" s="32">
        <f t="shared" si="579"/>
        <v>0</v>
      </c>
      <c r="V2576" s="32">
        <f t="shared" si="574"/>
        <v>784</v>
      </c>
      <c r="W2576" s="32">
        <f t="shared" si="580"/>
        <v>784</v>
      </c>
      <c r="X2576" s="32">
        <f t="shared" si="581"/>
        <v>784</v>
      </c>
    </row>
    <row r="2577" spans="1:24" x14ac:dyDescent="0.25">
      <c r="A2577" s="2"/>
      <c r="B2577" s="2" t="s">
        <v>5</v>
      </c>
      <c r="C2577" s="2">
        <f t="shared" si="582"/>
        <v>108</v>
      </c>
      <c r="D2577" s="2">
        <f t="shared" si="583"/>
        <v>5</v>
      </c>
      <c r="E2577" s="2">
        <f t="shared" si="575"/>
        <v>2573</v>
      </c>
      <c r="F2577" s="11">
        <v>234</v>
      </c>
      <c r="G2577" s="9">
        <v>0</v>
      </c>
      <c r="H2577" s="9">
        <v>3.2000000000000001E-2</v>
      </c>
      <c r="I2577" s="9">
        <v>6.4000000000000001E-2</v>
      </c>
      <c r="J2577" s="9">
        <v>0.32</v>
      </c>
      <c r="K2577" s="9">
        <v>0.32</v>
      </c>
      <c r="L2577" s="9">
        <v>0.32</v>
      </c>
      <c r="N2577" s="32">
        <f>IF('System Design'!$F$8=1,'Hourly Demand and Generation'!G2577*'System Design'!$F$21,IF('System Design'!$F$8=2,'Hourly Demand and Generation'!H2577*'System Design'!$F$21,IF('System Design'!$F$8=3,'Hourly Demand and Generation'!I2577*'System Design'!$F$21)))</f>
        <v>32</v>
      </c>
      <c r="O2577" s="32">
        <f>IF('System Design'!$F$8=1,'Hourly Demand and Generation'!J2577*'System Design'!$F$22,IF('System Design'!$F$8=2,'Hourly Demand and Generation'!K2577*'System Design'!$F$22,IF('System Design'!$F$8=3,'Hourly Demand and Generation'!L2577*'System Design'!$F$22)))</f>
        <v>800</v>
      </c>
      <c r="Q2577" s="32">
        <f t="shared" si="573"/>
        <v>0</v>
      </c>
      <c r="R2577" s="32">
        <f t="shared" si="576"/>
        <v>5400</v>
      </c>
      <c r="S2577" s="32">
        <f t="shared" si="577"/>
        <v>0</v>
      </c>
      <c r="T2577" s="32">
        <f t="shared" si="578"/>
        <v>21600</v>
      </c>
      <c r="U2577" s="32">
        <f t="shared" si="579"/>
        <v>0</v>
      </c>
      <c r="V2577" s="32">
        <f t="shared" si="574"/>
        <v>598</v>
      </c>
      <c r="W2577" s="32">
        <f t="shared" si="580"/>
        <v>598</v>
      </c>
      <c r="X2577" s="32">
        <f t="shared" si="581"/>
        <v>598</v>
      </c>
    </row>
    <row r="2578" spans="1:24" x14ac:dyDescent="0.25">
      <c r="A2578" s="2"/>
      <c r="B2578" s="2" t="s">
        <v>5</v>
      </c>
      <c r="C2578" s="2">
        <f t="shared" si="582"/>
        <v>108</v>
      </c>
      <c r="D2578" s="2">
        <f t="shared" si="583"/>
        <v>6</v>
      </c>
      <c r="E2578" s="2">
        <f t="shared" si="575"/>
        <v>2574</v>
      </c>
      <c r="F2578" s="11">
        <v>252</v>
      </c>
      <c r="G2578" s="9">
        <v>6.4000000000000001E-2</v>
      </c>
      <c r="H2578" s="9">
        <v>0.1</v>
      </c>
      <c r="I2578" s="9">
        <v>0.13600000000000001</v>
      </c>
      <c r="J2578" s="9">
        <v>0.32</v>
      </c>
      <c r="K2578" s="9">
        <v>0.32</v>
      </c>
      <c r="L2578" s="9">
        <v>0.32</v>
      </c>
      <c r="N2578" s="32">
        <f>IF('System Design'!$F$8=1,'Hourly Demand and Generation'!G2578*'System Design'!$F$21,IF('System Design'!$F$8=2,'Hourly Demand and Generation'!H2578*'System Design'!$F$21,IF('System Design'!$F$8=3,'Hourly Demand and Generation'!I2578*'System Design'!$F$21)))</f>
        <v>68</v>
      </c>
      <c r="O2578" s="32">
        <f>IF('System Design'!$F$8=1,'Hourly Demand and Generation'!J2578*'System Design'!$F$22,IF('System Design'!$F$8=2,'Hourly Demand and Generation'!K2578*'System Design'!$F$22,IF('System Design'!$F$8=3,'Hourly Demand and Generation'!L2578*'System Design'!$F$22)))</f>
        <v>800</v>
      </c>
      <c r="Q2578" s="32">
        <f t="shared" si="573"/>
        <v>0</v>
      </c>
      <c r="R2578" s="32">
        <f t="shared" si="576"/>
        <v>5400</v>
      </c>
      <c r="S2578" s="32">
        <f t="shared" si="577"/>
        <v>0</v>
      </c>
      <c r="T2578" s="32">
        <f t="shared" si="578"/>
        <v>21600</v>
      </c>
      <c r="U2578" s="32">
        <f t="shared" si="579"/>
        <v>0</v>
      </c>
      <c r="V2578" s="32">
        <f t="shared" si="574"/>
        <v>616</v>
      </c>
      <c r="W2578" s="32">
        <f t="shared" si="580"/>
        <v>616</v>
      </c>
      <c r="X2578" s="32">
        <f t="shared" si="581"/>
        <v>616</v>
      </c>
    </row>
    <row r="2579" spans="1:24" x14ac:dyDescent="0.25">
      <c r="A2579" s="2"/>
      <c r="B2579" s="2" t="s">
        <v>5</v>
      </c>
      <c r="C2579" s="2">
        <f t="shared" si="582"/>
        <v>108</v>
      </c>
      <c r="D2579" s="2">
        <f t="shared" si="583"/>
        <v>7</v>
      </c>
      <c r="E2579" s="2">
        <f t="shared" si="575"/>
        <v>2575</v>
      </c>
      <c r="F2579" s="11">
        <v>270</v>
      </c>
      <c r="G2579" s="9">
        <v>0.13600000000000001</v>
      </c>
      <c r="H2579" s="9">
        <v>0.16800000000000001</v>
      </c>
      <c r="I2579" s="9">
        <v>0.2</v>
      </c>
      <c r="J2579" s="9">
        <v>0.36</v>
      </c>
      <c r="K2579" s="9">
        <v>0.36</v>
      </c>
      <c r="L2579" s="9">
        <v>0.36</v>
      </c>
      <c r="N2579" s="32">
        <f>IF('System Design'!$F$8=1,'Hourly Demand and Generation'!G2579*'System Design'!$F$21,IF('System Design'!$F$8=2,'Hourly Demand and Generation'!H2579*'System Design'!$F$21,IF('System Design'!$F$8=3,'Hourly Demand and Generation'!I2579*'System Design'!$F$21)))</f>
        <v>100</v>
      </c>
      <c r="O2579" s="32">
        <f>IF('System Design'!$F$8=1,'Hourly Demand and Generation'!J2579*'System Design'!$F$22,IF('System Design'!$F$8=2,'Hourly Demand and Generation'!K2579*'System Design'!$F$22,IF('System Design'!$F$8=3,'Hourly Demand and Generation'!L2579*'System Design'!$F$22)))</f>
        <v>900</v>
      </c>
      <c r="Q2579" s="32">
        <f t="shared" si="573"/>
        <v>0</v>
      </c>
      <c r="R2579" s="32">
        <f t="shared" si="576"/>
        <v>5400</v>
      </c>
      <c r="S2579" s="32">
        <f t="shared" si="577"/>
        <v>0</v>
      </c>
      <c r="T2579" s="32">
        <f t="shared" si="578"/>
        <v>21600</v>
      </c>
      <c r="U2579" s="32">
        <f t="shared" si="579"/>
        <v>0</v>
      </c>
      <c r="V2579" s="32">
        <f t="shared" si="574"/>
        <v>730</v>
      </c>
      <c r="W2579" s="32">
        <f t="shared" si="580"/>
        <v>730</v>
      </c>
      <c r="X2579" s="32">
        <f t="shared" si="581"/>
        <v>730</v>
      </c>
    </row>
    <row r="2580" spans="1:24" x14ac:dyDescent="0.25">
      <c r="A2580" s="2"/>
      <c r="B2580" s="2" t="s">
        <v>5</v>
      </c>
      <c r="C2580" s="2">
        <f t="shared" si="582"/>
        <v>108</v>
      </c>
      <c r="D2580" s="2">
        <f t="shared" si="583"/>
        <v>8</v>
      </c>
      <c r="E2580" s="2">
        <f t="shared" si="575"/>
        <v>2576</v>
      </c>
      <c r="F2580" s="11">
        <v>288</v>
      </c>
      <c r="G2580" s="9">
        <v>0.26400000000000001</v>
      </c>
      <c r="H2580" s="9">
        <v>0.3</v>
      </c>
      <c r="I2580" s="9">
        <v>0.33600000000000002</v>
      </c>
      <c r="J2580" s="9">
        <v>0.36</v>
      </c>
      <c r="K2580" s="9">
        <v>0.36</v>
      </c>
      <c r="L2580" s="9">
        <v>0.36</v>
      </c>
      <c r="N2580" s="32">
        <f>IF('System Design'!$F$8=1,'Hourly Demand and Generation'!G2580*'System Design'!$F$21,IF('System Design'!$F$8=2,'Hourly Demand and Generation'!H2580*'System Design'!$F$21,IF('System Design'!$F$8=3,'Hourly Demand and Generation'!I2580*'System Design'!$F$21)))</f>
        <v>168</v>
      </c>
      <c r="O2580" s="32">
        <f>IF('System Design'!$F$8=1,'Hourly Demand and Generation'!J2580*'System Design'!$F$22,IF('System Design'!$F$8=2,'Hourly Demand and Generation'!K2580*'System Design'!$F$22,IF('System Design'!$F$8=3,'Hourly Demand and Generation'!L2580*'System Design'!$F$22)))</f>
        <v>900</v>
      </c>
      <c r="Q2580" s="32">
        <f t="shared" si="573"/>
        <v>0</v>
      </c>
      <c r="R2580" s="32">
        <f t="shared" si="576"/>
        <v>5400</v>
      </c>
      <c r="S2580" s="32">
        <f t="shared" si="577"/>
        <v>0</v>
      </c>
      <c r="T2580" s="32">
        <f t="shared" si="578"/>
        <v>21600</v>
      </c>
      <c r="U2580" s="32">
        <f t="shared" si="579"/>
        <v>0</v>
      </c>
      <c r="V2580" s="32">
        <f t="shared" si="574"/>
        <v>780</v>
      </c>
      <c r="W2580" s="32">
        <f t="shared" si="580"/>
        <v>780</v>
      </c>
      <c r="X2580" s="32">
        <f t="shared" si="581"/>
        <v>780</v>
      </c>
    </row>
    <row r="2581" spans="1:24" x14ac:dyDescent="0.25">
      <c r="A2581" s="2"/>
      <c r="B2581" s="2" t="s">
        <v>5</v>
      </c>
      <c r="C2581" s="2">
        <f t="shared" si="582"/>
        <v>108</v>
      </c>
      <c r="D2581" s="2">
        <f t="shared" si="583"/>
        <v>9</v>
      </c>
      <c r="E2581" s="2">
        <f t="shared" si="575"/>
        <v>2577</v>
      </c>
      <c r="F2581" s="11">
        <v>288</v>
      </c>
      <c r="G2581" s="9">
        <v>0.4</v>
      </c>
      <c r="H2581" s="9">
        <v>0.432</v>
      </c>
      <c r="I2581" s="9">
        <v>0.46400000000000002</v>
      </c>
      <c r="J2581" s="9">
        <v>0.32</v>
      </c>
      <c r="K2581" s="9">
        <v>0.32</v>
      </c>
      <c r="L2581" s="9">
        <v>0.32</v>
      </c>
      <c r="N2581" s="32">
        <f>IF('System Design'!$F$8=1,'Hourly Demand and Generation'!G2581*'System Design'!$F$21,IF('System Design'!$F$8=2,'Hourly Demand and Generation'!H2581*'System Design'!$F$21,IF('System Design'!$F$8=3,'Hourly Demand and Generation'!I2581*'System Design'!$F$21)))</f>
        <v>232</v>
      </c>
      <c r="O2581" s="32">
        <f>IF('System Design'!$F$8=1,'Hourly Demand and Generation'!J2581*'System Design'!$F$22,IF('System Design'!$F$8=2,'Hourly Demand and Generation'!K2581*'System Design'!$F$22,IF('System Design'!$F$8=3,'Hourly Demand and Generation'!L2581*'System Design'!$F$22)))</f>
        <v>800</v>
      </c>
      <c r="Q2581" s="32">
        <f t="shared" si="573"/>
        <v>0</v>
      </c>
      <c r="R2581" s="32">
        <f t="shared" si="576"/>
        <v>5400</v>
      </c>
      <c r="S2581" s="32">
        <f t="shared" si="577"/>
        <v>0</v>
      </c>
      <c r="T2581" s="32">
        <f t="shared" si="578"/>
        <v>21600</v>
      </c>
      <c r="U2581" s="32">
        <f t="shared" si="579"/>
        <v>0</v>
      </c>
      <c r="V2581" s="32">
        <f t="shared" si="574"/>
        <v>744</v>
      </c>
      <c r="W2581" s="32">
        <f t="shared" si="580"/>
        <v>744</v>
      </c>
      <c r="X2581" s="32">
        <f t="shared" si="581"/>
        <v>744</v>
      </c>
    </row>
    <row r="2582" spans="1:24" x14ac:dyDescent="0.25">
      <c r="A2582" s="2"/>
      <c r="B2582" s="2" t="s">
        <v>5</v>
      </c>
      <c r="C2582" s="2">
        <f t="shared" si="582"/>
        <v>108</v>
      </c>
      <c r="D2582" s="2">
        <f t="shared" si="583"/>
        <v>10</v>
      </c>
      <c r="E2582" s="2">
        <f t="shared" si="575"/>
        <v>2578</v>
      </c>
      <c r="F2582" s="11">
        <v>280.8</v>
      </c>
      <c r="G2582" s="9">
        <v>0.53600000000000003</v>
      </c>
      <c r="H2582" s="9">
        <v>0.56799999999999995</v>
      </c>
      <c r="I2582" s="9">
        <v>0.6</v>
      </c>
      <c r="J2582" s="9">
        <v>0.36</v>
      </c>
      <c r="K2582" s="9">
        <v>0.36</v>
      </c>
      <c r="L2582" s="9">
        <v>0.36</v>
      </c>
      <c r="N2582" s="32">
        <f>IF('System Design'!$F$8=1,'Hourly Demand and Generation'!G2582*'System Design'!$F$21,IF('System Design'!$F$8=2,'Hourly Demand and Generation'!H2582*'System Design'!$F$21,IF('System Design'!$F$8=3,'Hourly Demand and Generation'!I2582*'System Design'!$F$21)))</f>
        <v>300</v>
      </c>
      <c r="O2582" s="32">
        <f>IF('System Design'!$F$8=1,'Hourly Demand and Generation'!J2582*'System Design'!$F$22,IF('System Design'!$F$8=2,'Hourly Demand and Generation'!K2582*'System Design'!$F$22,IF('System Design'!$F$8=3,'Hourly Demand and Generation'!L2582*'System Design'!$F$22)))</f>
        <v>900</v>
      </c>
      <c r="Q2582" s="32">
        <f t="shared" si="573"/>
        <v>0</v>
      </c>
      <c r="R2582" s="32">
        <f t="shared" si="576"/>
        <v>5400</v>
      </c>
      <c r="S2582" s="32">
        <f t="shared" si="577"/>
        <v>0</v>
      </c>
      <c r="T2582" s="32">
        <f t="shared" si="578"/>
        <v>21600</v>
      </c>
      <c r="U2582" s="32">
        <f t="shared" si="579"/>
        <v>0</v>
      </c>
      <c r="V2582" s="32">
        <f t="shared" si="574"/>
        <v>919.2</v>
      </c>
      <c r="W2582" s="32">
        <f t="shared" si="580"/>
        <v>919.2</v>
      </c>
      <c r="X2582" s="32">
        <f t="shared" si="581"/>
        <v>919.2</v>
      </c>
    </row>
    <row r="2583" spans="1:24" x14ac:dyDescent="0.25">
      <c r="A2583" s="2"/>
      <c r="B2583" s="2" t="s">
        <v>5</v>
      </c>
      <c r="C2583" s="2">
        <f t="shared" si="582"/>
        <v>108</v>
      </c>
      <c r="D2583" s="2">
        <f t="shared" si="583"/>
        <v>11</v>
      </c>
      <c r="E2583" s="2">
        <f t="shared" si="575"/>
        <v>2579</v>
      </c>
      <c r="F2583" s="11">
        <v>277.2</v>
      </c>
      <c r="G2583" s="9">
        <v>0.66400000000000003</v>
      </c>
      <c r="H2583" s="9">
        <v>0.7</v>
      </c>
      <c r="I2583" s="9">
        <v>0.73599999999999999</v>
      </c>
      <c r="J2583" s="9">
        <v>0.32</v>
      </c>
      <c r="K2583" s="9">
        <v>0.32</v>
      </c>
      <c r="L2583" s="9">
        <v>0.32</v>
      </c>
      <c r="N2583" s="32">
        <f>IF('System Design'!$F$8=1,'Hourly Demand and Generation'!G2583*'System Design'!$F$21,IF('System Design'!$F$8=2,'Hourly Demand and Generation'!H2583*'System Design'!$F$21,IF('System Design'!$F$8=3,'Hourly Demand and Generation'!I2583*'System Design'!$F$21)))</f>
        <v>368</v>
      </c>
      <c r="O2583" s="32">
        <f>IF('System Design'!$F$8=1,'Hourly Demand and Generation'!J2583*'System Design'!$F$22,IF('System Design'!$F$8=2,'Hourly Demand and Generation'!K2583*'System Design'!$F$22,IF('System Design'!$F$8=3,'Hourly Demand and Generation'!L2583*'System Design'!$F$22)))</f>
        <v>800</v>
      </c>
      <c r="Q2583" s="32">
        <f t="shared" si="573"/>
        <v>0</v>
      </c>
      <c r="R2583" s="32">
        <f t="shared" si="576"/>
        <v>5400</v>
      </c>
      <c r="S2583" s="32">
        <f t="shared" si="577"/>
        <v>0</v>
      </c>
      <c r="T2583" s="32">
        <f t="shared" si="578"/>
        <v>21600</v>
      </c>
      <c r="U2583" s="32">
        <f t="shared" si="579"/>
        <v>0</v>
      </c>
      <c r="V2583" s="32">
        <f t="shared" si="574"/>
        <v>890.8</v>
      </c>
      <c r="W2583" s="32">
        <f t="shared" si="580"/>
        <v>890.8</v>
      </c>
      <c r="X2583" s="32">
        <f t="shared" si="581"/>
        <v>890.8</v>
      </c>
    </row>
    <row r="2584" spans="1:24" x14ac:dyDescent="0.25">
      <c r="A2584" s="2"/>
      <c r="B2584" s="2" t="s">
        <v>5</v>
      </c>
      <c r="C2584" s="2">
        <f t="shared" si="582"/>
        <v>108</v>
      </c>
      <c r="D2584" s="2">
        <f t="shared" si="583"/>
        <v>12</v>
      </c>
      <c r="E2584" s="2">
        <f t="shared" si="575"/>
        <v>2580</v>
      </c>
      <c r="F2584" s="11">
        <v>277.2</v>
      </c>
      <c r="G2584" s="9">
        <v>0.8</v>
      </c>
      <c r="H2584" s="9">
        <v>0.8</v>
      </c>
      <c r="I2584" s="9">
        <v>0.8</v>
      </c>
      <c r="J2584" s="9">
        <v>0.3</v>
      </c>
      <c r="K2584" s="9">
        <v>0.3</v>
      </c>
      <c r="L2584" s="9">
        <v>0.3</v>
      </c>
      <c r="N2584" s="32">
        <f>IF('System Design'!$F$8=1,'Hourly Demand and Generation'!G2584*'System Design'!$F$21,IF('System Design'!$F$8=2,'Hourly Demand and Generation'!H2584*'System Design'!$F$21,IF('System Design'!$F$8=3,'Hourly Demand and Generation'!I2584*'System Design'!$F$21)))</f>
        <v>400</v>
      </c>
      <c r="O2584" s="32">
        <f>IF('System Design'!$F$8=1,'Hourly Demand and Generation'!J2584*'System Design'!$F$22,IF('System Design'!$F$8=2,'Hourly Demand and Generation'!K2584*'System Design'!$F$22,IF('System Design'!$F$8=3,'Hourly Demand and Generation'!L2584*'System Design'!$F$22)))</f>
        <v>750</v>
      </c>
      <c r="Q2584" s="32">
        <f t="shared" si="573"/>
        <v>0</v>
      </c>
      <c r="R2584" s="32">
        <f t="shared" si="576"/>
        <v>5400</v>
      </c>
      <c r="S2584" s="32">
        <f t="shared" si="577"/>
        <v>0</v>
      </c>
      <c r="T2584" s="32">
        <f t="shared" si="578"/>
        <v>21600</v>
      </c>
      <c r="U2584" s="32">
        <f t="shared" si="579"/>
        <v>0</v>
      </c>
      <c r="V2584" s="32">
        <f t="shared" si="574"/>
        <v>872.8</v>
      </c>
      <c r="W2584" s="32">
        <f t="shared" si="580"/>
        <v>872.8</v>
      </c>
      <c r="X2584" s="32">
        <f t="shared" si="581"/>
        <v>872.8</v>
      </c>
    </row>
    <row r="2585" spans="1:24" x14ac:dyDescent="0.25">
      <c r="A2585" s="2"/>
      <c r="B2585" s="2" t="s">
        <v>5</v>
      </c>
      <c r="C2585" s="2">
        <f t="shared" si="582"/>
        <v>108</v>
      </c>
      <c r="D2585" s="2">
        <f t="shared" si="583"/>
        <v>13</v>
      </c>
      <c r="E2585" s="2">
        <f t="shared" si="575"/>
        <v>2581</v>
      </c>
      <c r="F2585" s="11">
        <v>288</v>
      </c>
      <c r="G2585" s="9">
        <v>0.66400000000000003</v>
      </c>
      <c r="H2585" s="9">
        <v>0.7</v>
      </c>
      <c r="I2585" s="9">
        <v>0.73599999999999999</v>
      </c>
      <c r="J2585" s="9">
        <v>0.32</v>
      </c>
      <c r="K2585" s="9">
        <v>0.32</v>
      </c>
      <c r="L2585" s="9">
        <v>0.32</v>
      </c>
      <c r="N2585" s="32">
        <f>IF('System Design'!$F$8=1,'Hourly Demand and Generation'!G2585*'System Design'!$F$21,IF('System Design'!$F$8=2,'Hourly Demand and Generation'!H2585*'System Design'!$F$21,IF('System Design'!$F$8=3,'Hourly Demand and Generation'!I2585*'System Design'!$F$21)))</f>
        <v>368</v>
      </c>
      <c r="O2585" s="32">
        <f>IF('System Design'!$F$8=1,'Hourly Demand and Generation'!J2585*'System Design'!$F$22,IF('System Design'!$F$8=2,'Hourly Demand and Generation'!K2585*'System Design'!$F$22,IF('System Design'!$F$8=3,'Hourly Demand and Generation'!L2585*'System Design'!$F$22)))</f>
        <v>800</v>
      </c>
      <c r="Q2585" s="32">
        <f t="shared" si="573"/>
        <v>0</v>
      </c>
      <c r="R2585" s="32">
        <f t="shared" si="576"/>
        <v>5400</v>
      </c>
      <c r="S2585" s="32">
        <f t="shared" si="577"/>
        <v>0</v>
      </c>
      <c r="T2585" s="32">
        <f t="shared" si="578"/>
        <v>21600</v>
      </c>
      <c r="U2585" s="32">
        <f t="shared" si="579"/>
        <v>0</v>
      </c>
      <c r="V2585" s="32">
        <f t="shared" si="574"/>
        <v>880</v>
      </c>
      <c r="W2585" s="32">
        <f t="shared" si="580"/>
        <v>880</v>
      </c>
      <c r="X2585" s="32">
        <f t="shared" si="581"/>
        <v>880</v>
      </c>
    </row>
    <row r="2586" spans="1:24" x14ac:dyDescent="0.25">
      <c r="A2586" s="2"/>
      <c r="B2586" s="2" t="s">
        <v>5</v>
      </c>
      <c r="C2586" s="2">
        <f t="shared" si="582"/>
        <v>108</v>
      </c>
      <c r="D2586" s="2">
        <f t="shared" si="583"/>
        <v>14</v>
      </c>
      <c r="E2586" s="2">
        <f t="shared" si="575"/>
        <v>2582</v>
      </c>
      <c r="F2586" s="11">
        <v>288</v>
      </c>
      <c r="G2586" s="9">
        <v>0.53600000000000003</v>
      </c>
      <c r="H2586" s="9">
        <v>0.56799999999999995</v>
      </c>
      <c r="I2586" s="9">
        <v>0.6</v>
      </c>
      <c r="J2586" s="9">
        <v>0.34</v>
      </c>
      <c r="K2586" s="9">
        <v>0.34</v>
      </c>
      <c r="L2586" s="9">
        <v>0.34</v>
      </c>
      <c r="N2586" s="32">
        <f>IF('System Design'!$F$8=1,'Hourly Demand and Generation'!G2586*'System Design'!$F$21,IF('System Design'!$F$8=2,'Hourly Demand and Generation'!H2586*'System Design'!$F$21,IF('System Design'!$F$8=3,'Hourly Demand and Generation'!I2586*'System Design'!$F$21)))</f>
        <v>300</v>
      </c>
      <c r="O2586" s="32">
        <f>IF('System Design'!$F$8=1,'Hourly Demand and Generation'!J2586*'System Design'!$F$22,IF('System Design'!$F$8=2,'Hourly Demand and Generation'!K2586*'System Design'!$F$22,IF('System Design'!$F$8=3,'Hourly Demand and Generation'!L2586*'System Design'!$F$22)))</f>
        <v>850.00000000000011</v>
      </c>
      <c r="Q2586" s="32">
        <f t="shared" si="573"/>
        <v>0</v>
      </c>
      <c r="R2586" s="32">
        <f t="shared" si="576"/>
        <v>5400</v>
      </c>
      <c r="S2586" s="32">
        <f t="shared" si="577"/>
        <v>0</v>
      </c>
      <c r="T2586" s="32">
        <f t="shared" si="578"/>
        <v>21600</v>
      </c>
      <c r="U2586" s="32">
        <f t="shared" si="579"/>
        <v>0</v>
      </c>
      <c r="V2586" s="32">
        <f t="shared" si="574"/>
        <v>862</v>
      </c>
      <c r="W2586" s="32">
        <f t="shared" si="580"/>
        <v>862</v>
      </c>
      <c r="X2586" s="32">
        <f t="shared" si="581"/>
        <v>862</v>
      </c>
    </row>
    <row r="2587" spans="1:24" x14ac:dyDescent="0.25">
      <c r="A2587" s="2"/>
      <c r="B2587" s="2" t="s">
        <v>5</v>
      </c>
      <c r="C2587" s="2">
        <f t="shared" si="582"/>
        <v>108</v>
      </c>
      <c r="D2587" s="2">
        <f t="shared" si="583"/>
        <v>15</v>
      </c>
      <c r="E2587" s="2">
        <f t="shared" si="575"/>
        <v>2583</v>
      </c>
      <c r="F2587" s="11">
        <v>306</v>
      </c>
      <c r="G2587" s="9">
        <v>0.4</v>
      </c>
      <c r="H2587" s="9">
        <v>0.432</v>
      </c>
      <c r="I2587" s="9">
        <v>0.46400000000000002</v>
      </c>
      <c r="J2587" s="9">
        <v>0.36</v>
      </c>
      <c r="K2587" s="9">
        <v>0.36</v>
      </c>
      <c r="L2587" s="9">
        <v>0.36</v>
      </c>
      <c r="N2587" s="32">
        <f>IF('System Design'!$F$8=1,'Hourly Demand and Generation'!G2587*'System Design'!$F$21,IF('System Design'!$F$8=2,'Hourly Demand and Generation'!H2587*'System Design'!$F$21,IF('System Design'!$F$8=3,'Hourly Demand and Generation'!I2587*'System Design'!$F$21)))</f>
        <v>232</v>
      </c>
      <c r="O2587" s="32">
        <f>IF('System Design'!$F$8=1,'Hourly Demand and Generation'!J2587*'System Design'!$F$22,IF('System Design'!$F$8=2,'Hourly Demand and Generation'!K2587*'System Design'!$F$22,IF('System Design'!$F$8=3,'Hourly Demand and Generation'!L2587*'System Design'!$F$22)))</f>
        <v>900</v>
      </c>
      <c r="Q2587" s="32">
        <f t="shared" si="573"/>
        <v>0</v>
      </c>
      <c r="R2587" s="32">
        <f t="shared" si="576"/>
        <v>5400</v>
      </c>
      <c r="S2587" s="32">
        <f t="shared" si="577"/>
        <v>0</v>
      </c>
      <c r="T2587" s="32">
        <f t="shared" si="578"/>
        <v>21600</v>
      </c>
      <c r="U2587" s="32">
        <f t="shared" si="579"/>
        <v>0</v>
      </c>
      <c r="V2587" s="32">
        <f t="shared" si="574"/>
        <v>826</v>
      </c>
      <c r="W2587" s="32">
        <f t="shared" si="580"/>
        <v>826</v>
      </c>
      <c r="X2587" s="32">
        <f t="shared" si="581"/>
        <v>826</v>
      </c>
    </row>
    <row r="2588" spans="1:24" x14ac:dyDescent="0.25">
      <c r="A2588" s="2"/>
      <c r="B2588" s="2" t="s">
        <v>5</v>
      </c>
      <c r="C2588" s="2">
        <f t="shared" si="582"/>
        <v>108</v>
      </c>
      <c r="D2588" s="2">
        <f t="shared" si="583"/>
        <v>16</v>
      </c>
      <c r="E2588" s="2">
        <f t="shared" si="575"/>
        <v>2584</v>
      </c>
      <c r="F2588" s="11">
        <v>324</v>
      </c>
      <c r="G2588" s="9">
        <v>0.26400000000000001</v>
      </c>
      <c r="H2588" s="9">
        <v>0.3</v>
      </c>
      <c r="I2588" s="9">
        <v>0.33600000000000002</v>
      </c>
      <c r="J2588" s="9">
        <v>0.36</v>
      </c>
      <c r="K2588" s="9">
        <v>0.36</v>
      </c>
      <c r="L2588" s="9">
        <v>0.36</v>
      </c>
      <c r="N2588" s="32">
        <f>IF('System Design'!$F$8=1,'Hourly Demand and Generation'!G2588*'System Design'!$F$21,IF('System Design'!$F$8=2,'Hourly Demand and Generation'!H2588*'System Design'!$F$21,IF('System Design'!$F$8=3,'Hourly Demand and Generation'!I2588*'System Design'!$F$21)))</f>
        <v>168</v>
      </c>
      <c r="O2588" s="32">
        <f>IF('System Design'!$F$8=1,'Hourly Demand and Generation'!J2588*'System Design'!$F$22,IF('System Design'!$F$8=2,'Hourly Demand and Generation'!K2588*'System Design'!$F$22,IF('System Design'!$F$8=3,'Hourly Demand and Generation'!L2588*'System Design'!$F$22)))</f>
        <v>900</v>
      </c>
      <c r="Q2588" s="32">
        <f t="shared" si="573"/>
        <v>0</v>
      </c>
      <c r="R2588" s="32">
        <f t="shared" si="576"/>
        <v>5400</v>
      </c>
      <c r="S2588" s="32">
        <f t="shared" si="577"/>
        <v>0</v>
      </c>
      <c r="T2588" s="32">
        <f t="shared" si="578"/>
        <v>21600</v>
      </c>
      <c r="U2588" s="32">
        <f t="shared" si="579"/>
        <v>0</v>
      </c>
      <c r="V2588" s="32">
        <f t="shared" si="574"/>
        <v>744</v>
      </c>
      <c r="W2588" s="32">
        <f t="shared" si="580"/>
        <v>744</v>
      </c>
      <c r="X2588" s="32">
        <f t="shared" si="581"/>
        <v>744</v>
      </c>
    </row>
    <row r="2589" spans="1:24" x14ac:dyDescent="0.25">
      <c r="A2589" s="2"/>
      <c r="B2589" s="2" t="s">
        <v>5</v>
      </c>
      <c r="C2589" s="2">
        <f t="shared" si="582"/>
        <v>108</v>
      </c>
      <c r="D2589" s="2">
        <f t="shared" si="583"/>
        <v>17</v>
      </c>
      <c r="E2589" s="2">
        <f t="shared" si="575"/>
        <v>2585</v>
      </c>
      <c r="F2589" s="11">
        <v>342</v>
      </c>
      <c r="G2589" s="9">
        <v>0.13600000000000001</v>
      </c>
      <c r="H2589" s="9">
        <v>0.16800000000000001</v>
      </c>
      <c r="I2589" s="9">
        <v>0.2</v>
      </c>
      <c r="J2589" s="9">
        <v>0.4</v>
      </c>
      <c r="K2589" s="9">
        <v>0.4</v>
      </c>
      <c r="L2589" s="9">
        <v>0.4</v>
      </c>
      <c r="N2589" s="32">
        <f>IF('System Design'!$F$8=1,'Hourly Demand and Generation'!G2589*'System Design'!$F$21,IF('System Design'!$F$8=2,'Hourly Demand and Generation'!H2589*'System Design'!$F$21,IF('System Design'!$F$8=3,'Hourly Demand and Generation'!I2589*'System Design'!$F$21)))</f>
        <v>100</v>
      </c>
      <c r="O2589" s="32">
        <f>IF('System Design'!$F$8=1,'Hourly Demand and Generation'!J2589*'System Design'!$F$22,IF('System Design'!$F$8=2,'Hourly Demand and Generation'!K2589*'System Design'!$F$22,IF('System Design'!$F$8=3,'Hourly Demand and Generation'!L2589*'System Design'!$F$22)))</f>
        <v>1000</v>
      </c>
      <c r="Q2589" s="32">
        <f t="shared" si="573"/>
        <v>0</v>
      </c>
      <c r="R2589" s="32">
        <f t="shared" si="576"/>
        <v>5400</v>
      </c>
      <c r="S2589" s="32">
        <f t="shared" si="577"/>
        <v>0</v>
      </c>
      <c r="T2589" s="32">
        <f t="shared" si="578"/>
        <v>21600</v>
      </c>
      <c r="U2589" s="32">
        <f t="shared" si="579"/>
        <v>0</v>
      </c>
      <c r="V2589" s="32">
        <f t="shared" si="574"/>
        <v>758</v>
      </c>
      <c r="W2589" s="32">
        <f t="shared" si="580"/>
        <v>758</v>
      </c>
      <c r="X2589" s="32">
        <f t="shared" si="581"/>
        <v>758</v>
      </c>
    </row>
    <row r="2590" spans="1:24" x14ac:dyDescent="0.25">
      <c r="A2590" s="2"/>
      <c r="B2590" s="2" t="s">
        <v>5</v>
      </c>
      <c r="C2590" s="2">
        <f t="shared" si="582"/>
        <v>108</v>
      </c>
      <c r="D2590" s="2">
        <f t="shared" si="583"/>
        <v>18</v>
      </c>
      <c r="E2590" s="2">
        <f t="shared" si="575"/>
        <v>2586</v>
      </c>
      <c r="F2590" s="11">
        <v>360</v>
      </c>
      <c r="G2590" s="9">
        <v>6.4000000000000001E-2</v>
      </c>
      <c r="H2590" s="9">
        <v>0.1</v>
      </c>
      <c r="I2590" s="9">
        <v>0.13600000000000001</v>
      </c>
      <c r="J2590" s="9">
        <v>0.38</v>
      </c>
      <c r="K2590" s="9">
        <v>0.38</v>
      </c>
      <c r="L2590" s="9">
        <v>0.38</v>
      </c>
      <c r="N2590" s="32">
        <f>IF('System Design'!$F$8=1,'Hourly Demand and Generation'!G2590*'System Design'!$F$21,IF('System Design'!$F$8=2,'Hourly Demand and Generation'!H2590*'System Design'!$F$21,IF('System Design'!$F$8=3,'Hourly Demand and Generation'!I2590*'System Design'!$F$21)))</f>
        <v>68</v>
      </c>
      <c r="O2590" s="32">
        <f>IF('System Design'!$F$8=1,'Hourly Demand and Generation'!J2590*'System Design'!$F$22,IF('System Design'!$F$8=2,'Hourly Demand and Generation'!K2590*'System Design'!$F$22,IF('System Design'!$F$8=3,'Hourly Demand and Generation'!L2590*'System Design'!$F$22)))</f>
        <v>950</v>
      </c>
      <c r="Q2590" s="32">
        <f t="shared" si="573"/>
        <v>0</v>
      </c>
      <c r="R2590" s="32">
        <f t="shared" si="576"/>
        <v>5400</v>
      </c>
      <c r="S2590" s="32">
        <f t="shared" si="577"/>
        <v>0</v>
      </c>
      <c r="T2590" s="32">
        <f t="shared" si="578"/>
        <v>21600</v>
      </c>
      <c r="U2590" s="32">
        <f t="shared" si="579"/>
        <v>0</v>
      </c>
      <c r="V2590" s="32">
        <f t="shared" si="574"/>
        <v>658</v>
      </c>
      <c r="W2590" s="32">
        <f t="shared" si="580"/>
        <v>658</v>
      </c>
      <c r="X2590" s="32">
        <f t="shared" si="581"/>
        <v>658</v>
      </c>
    </row>
    <row r="2591" spans="1:24" x14ac:dyDescent="0.25">
      <c r="A2591" s="2"/>
      <c r="B2591" s="2" t="s">
        <v>5</v>
      </c>
      <c r="C2591" s="2">
        <f t="shared" si="582"/>
        <v>108</v>
      </c>
      <c r="D2591" s="2">
        <f t="shared" si="583"/>
        <v>19</v>
      </c>
      <c r="E2591" s="2">
        <f t="shared" si="575"/>
        <v>2587</v>
      </c>
      <c r="F2591" s="11">
        <v>349.2</v>
      </c>
      <c r="G2591" s="9">
        <v>0</v>
      </c>
      <c r="H2591" s="9">
        <v>3.2000000000000001E-2</v>
      </c>
      <c r="I2591" s="9">
        <v>6.4000000000000001E-2</v>
      </c>
      <c r="J2591" s="9">
        <v>0.36</v>
      </c>
      <c r="K2591" s="9">
        <v>0.36</v>
      </c>
      <c r="L2591" s="9">
        <v>0.36</v>
      </c>
      <c r="N2591" s="32">
        <f>IF('System Design'!$F$8=1,'Hourly Demand and Generation'!G2591*'System Design'!$F$21,IF('System Design'!$F$8=2,'Hourly Demand and Generation'!H2591*'System Design'!$F$21,IF('System Design'!$F$8=3,'Hourly Demand and Generation'!I2591*'System Design'!$F$21)))</f>
        <v>32</v>
      </c>
      <c r="O2591" s="32">
        <f>IF('System Design'!$F$8=1,'Hourly Demand and Generation'!J2591*'System Design'!$F$22,IF('System Design'!$F$8=2,'Hourly Demand and Generation'!K2591*'System Design'!$F$22,IF('System Design'!$F$8=3,'Hourly Demand and Generation'!L2591*'System Design'!$F$22)))</f>
        <v>900</v>
      </c>
      <c r="Q2591" s="32">
        <f t="shared" si="573"/>
        <v>0</v>
      </c>
      <c r="R2591" s="32">
        <f t="shared" si="576"/>
        <v>5400</v>
      </c>
      <c r="S2591" s="32">
        <f t="shared" si="577"/>
        <v>0</v>
      </c>
      <c r="T2591" s="32">
        <f t="shared" si="578"/>
        <v>21600</v>
      </c>
      <c r="U2591" s="32">
        <f t="shared" si="579"/>
        <v>0</v>
      </c>
      <c r="V2591" s="32">
        <f t="shared" si="574"/>
        <v>582.79999999999995</v>
      </c>
      <c r="W2591" s="32">
        <f t="shared" si="580"/>
        <v>582.79999999999995</v>
      </c>
      <c r="X2591" s="32">
        <f t="shared" si="581"/>
        <v>582.79999999999995</v>
      </c>
    </row>
    <row r="2592" spans="1:24" x14ac:dyDescent="0.25">
      <c r="A2592" s="2"/>
      <c r="B2592" s="2" t="s">
        <v>5</v>
      </c>
      <c r="C2592" s="2">
        <f t="shared" si="582"/>
        <v>108</v>
      </c>
      <c r="D2592" s="2">
        <f t="shared" si="583"/>
        <v>20</v>
      </c>
      <c r="E2592" s="2">
        <f t="shared" si="575"/>
        <v>2588</v>
      </c>
      <c r="F2592" s="11">
        <v>342</v>
      </c>
      <c r="G2592" s="9">
        <v>0</v>
      </c>
      <c r="H2592" s="9">
        <v>0</v>
      </c>
      <c r="I2592" s="9">
        <v>0</v>
      </c>
      <c r="J2592" s="9">
        <v>0.36</v>
      </c>
      <c r="K2592" s="9">
        <v>0.36</v>
      </c>
      <c r="L2592" s="9">
        <v>0.36</v>
      </c>
      <c r="N2592" s="32">
        <f>IF('System Design'!$F$8=1,'Hourly Demand and Generation'!G2592*'System Design'!$F$21,IF('System Design'!$F$8=2,'Hourly Demand and Generation'!H2592*'System Design'!$F$21,IF('System Design'!$F$8=3,'Hourly Demand and Generation'!I2592*'System Design'!$F$21)))</f>
        <v>0</v>
      </c>
      <c r="O2592" s="32">
        <f>IF('System Design'!$F$8=1,'Hourly Demand and Generation'!J2592*'System Design'!$F$22,IF('System Design'!$F$8=2,'Hourly Demand and Generation'!K2592*'System Design'!$F$22,IF('System Design'!$F$8=3,'Hourly Demand and Generation'!L2592*'System Design'!$F$22)))</f>
        <v>900</v>
      </c>
      <c r="Q2592" s="32">
        <f t="shared" si="573"/>
        <v>0</v>
      </c>
      <c r="R2592" s="32">
        <f t="shared" si="576"/>
        <v>5400</v>
      </c>
      <c r="S2592" s="32">
        <f t="shared" si="577"/>
        <v>0</v>
      </c>
      <c r="T2592" s="32">
        <f t="shared" si="578"/>
        <v>21600</v>
      </c>
      <c r="U2592" s="32">
        <f t="shared" si="579"/>
        <v>0</v>
      </c>
      <c r="V2592" s="32">
        <f t="shared" si="574"/>
        <v>558</v>
      </c>
      <c r="W2592" s="32">
        <f t="shared" si="580"/>
        <v>558</v>
      </c>
      <c r="X2592" s="32">
        <f t="shared" si="581"/>
        <v>558</v>
      </c>
    </row>
    <row r="2593" spans="1:24" x14ac:dyDescent="0.25">
      <c r="A2593" s="2"/>
      <c r="B2593" s="2" t="s">
        <v>5</v>
      </c>
      <c r="C2593" s="2">
        <f t="shared" si="582"/>
        <v>108</v>
      </c>
      <c r="D2593" s="2">
        <f t="shared" si="583"/>
        <v>21</v>
      </c>
      <c r="E2593" s="2">
        <f t="shared" si="575"/>
        <v>2589</v>
      </c>
      <c r="F2593" s="11">
        <v>324</v>
      </c>
      <c r="G2593" s="9">
        <v>0</v>
      </c>
      <c r="H2593" s="9">
        <v>0</v>
      </c>
      <c r="I2593" s="9">
        <v>0</v>
      </c>
      <c r="J2593" s="9">
        <v>0.36</v>
      </c>
      <c r="K2593" s="9">
        <v>0.36</v>
      </c>
      <c r="L2593" s="9">
        <v>0.36</v>
      </c>
      <c r="N2593" s="32">
        <f>IF('System Design'!$F$8=1,'Hourly Demand and Generation'!G2593*'System Design'!$F$21,IF('System Design'!$F$8=2,'Hourly Demand and Generation'!H2593*'System Design'!$F$21,IF('System Design'!$F$8=3,'Hourly Demand and Generation'!I2593*'System Design'!$F$21)))</f>
        <v>0</v>
      </c>
      <c r="O2593" s="32">
        <f>IF('System Design'!$F$8=1,'Hourly Demand and Generation'!J2593*'System Design'!$F$22,IF('System Design'!$F$8=2,'Hourly Demand and Generation'!K2593*'System Design'!$F$22,IF('System Design'!$F$8=3,'Hourly Demand and Generation'!L2593*'System Design'!$F$22)))</f>
        <v>900</v>
      </c>
      <c r="Q2593" s="32">
        <f t="shared" si="573"/>
        <v>0</v>
      </c>
      <c r="R2593" s="32">
        <f t="shared" si="576"/>
        <v>5400</v>
      </c>
      <c r="S2593" s="32">
        <f t="shared" si="577"/>
        <v>0</v>
      </c>
      <c r="T2593" s="32">
        <f t="shared" si="578"/>
        <v>21600</v>
      </c>
      <c r="U2593" s="32">
        <f t="shared" si="579"/>
        <v>0</v>
      </c>
      <c r="V2593" s="32">
        <f t="shared" si="574"/>
        <v>576</v>
      </c>
      <c r="W2593" s="32">
        <f t="shared" si="580"/>
        <v>576</v>
      </c>
      <c r="X2593" s="32">
        <f t="shared" si="581"/>
        <v>576</v>
      </c>
    </row>
    <row r="2594" spans="1:24" x14ac:dyDescent="0.25">
      <c r="A2594" s="2"/>
      <c r="B2594" s="2" t="s">
        <v>5</v>
      </c>
      <c r="C2594" s="2">
        <f t="shared" si="582"/>
        <v>108</v>
      </c>
      <c r="D2594" s="2">
        <f t="shared" si="583"/>
        <v>22</v>
      </c>
      <c r="E2594" s="2">
        <f t="shared" si="575"/>
        <v>2590</v>
      </c>
      <c r="F2594" s="11">
        <v>306</v>
      </c>
      <c r="G2594" s="9">
        <v>0</v>
      </c>
      <c r="H2594" s="9">
        <v>0</v>
      </c>
      <c r="I2594" s="9">
        <v>0</v>
      </c>
      <c r="J2594" s="9">
        <v>0.38</v>
      </c>
      <c r="K2594" s="9">
        <v>0.38</v>
      </c>
      <c r="L2594" s="9">
        <v>0.38</v>
      </c>
      <c r="N2594" s="32">
        <f>IF('System Design'!$F$8=1,'Hourly Demand and Generation'!G2594*'System Design'!$F$21,IF('System Design'!$F$8=2,'Hourly Demand and Generation'!H2594*'System Design'!$F$21,IF('System Design'!$F$8=3,'Hourly Demand and Generation'!I2594*'System Design'!$F$21)))</f>
        <v>0</v>
      </c>
      <c r="O2594" s="32">
        <f>IF('System Design'!$F$8=1,'Hourly Demand and Generation'!J2594*'System Design'!$F$22,IF('System Design'!$F$8=2,'Hourly Demand and Generation'!K2594*'System Design'!$F$22,IF('System Design'!$F$8=3,'Hourly Demand and Generation'!L2594*'System Design'!$F$22)))</f>
        <v>950</v>
      </c>
      <c r="Q2594" s="32">
        <f t="shared" si="573"/>
        <v>0</v>
      </c>
      <c r="R2594" s="32">
        <f t="shared" si="576"/>
        <v>5400</v>
      </c>
      <c r="S2594" s="32">
        <f t="shared" si="577"/>
        <v>0</v>
      </c>
      <c r="T2594" s="32">
        <f t="shared" si="578"/>
        <v>21600</v>
      </c>
      <c r="U2594" s="32">
        <f t="shared" si="579"/>
        <v>0</v>
      </c>
      <c r="V2594" s="32">
        <f t="shared" si="574"/>
        <v>644</v>
      </c>
      <c r="W2594" s="32">
        <f t="shared" si="580"/>
        <v>644</v>
      </c>
      <c r="X2594" s="32">
        <f t="shared" si="581"/>
        <v>644</v>
      </c>
    </row>
    <row r="2595" spans="1:24" x14ac:dyDescent="0.25">
      <c r="A2595" s="2"/>
      <c r="B2595" s="2" t="s">
        <v>5</v>
      </c>
      <c r="C2595" s="2">
        <f t="shared" si="582"/>
        <v>108</v>
      </c>
      <c r="D2595" s="2">
        <f t="shared" si="583"/>
        <v>23</v>
      </c>
      <c r="E2595" s="2">
        <f t="shared" si="575"/>
        <v>2591</v>
      </c>
      <c r="F2595" s="11">
        <v>288</v>
      </c>
      <c r="G2595" s="9">
        <v>0</v>
      </c>
      <c r="H2595" s="9">
        <v>0</v>
      </c>
      <c r="I2595" s="9">
        <v>0</v>
      </c>
      <c r="J2595" s="9">
        <v>0.32</v>
      </c>
      <c r="K2595" s="9">
        <v>0.32</v>
      </c>
      <c r="L2595" s="9">
        <v>0.32</v>
      </c>
      <c r="N2595" s="32">
        <f>IF('System Design'!$F$8=1,'Hourly Demand and Generation'!G2595*'System Design'!$F$21,IF('System Design'!$F$8=2,'Hourly Demand and Generation'!H2595*'System Design'!$F$21,IF('System Design'!$F$8=3,'Hourly Demand and Generation'!I2595*'System Design'!$F$21)))</f>
        <v>0</v>
      </c>
      <c r="O2595" s="32">
        <f>IF('System Design'!$F$8=1,'Hourly Demand and Generation'!J2595*'System Design'!$F$22,IF('System Design'!$F$8=2,'Hourly Demand and Generation'!K2595*'System Design'!$F$22,IF('System Design'!$F$8=3,'Hourly Demand and Generation'!L2595*'System Design'!$F$22)))</f>
        <v>800</v>
      </c>
      <c r="Q2595" s="32">
        <f t="shared" si="573"/>
        <v>0</v>
      </c>
      <c r="R2595" s="32">
        <f t="shared" si="576"/>
        <v>5400</v>
      </c>
      <c r="S2595" s="32">
        <f t="shared" si="577"/>
        <v>0</v>
      </c>
      <c r="T2595" s="32">
        <f t="shared" si="578"/>
        <v>21600</v>
      </c>
      <c r="U2595" s="32">
        <f t="shared" si="579"/>
        <v>0</v>
      </c>
      <c r="V2595" s="32">
        <f t="shared" si="574"/>
        <v>512</v>
      </c>
      <c r="W2595" s="32">
        <f t="shared" si="580"/>
        <v>512</v>
      </c>
      <c r="X2595" s="32">
        <f t="shared" si="581"/>
        <v>512</v>
      </c>
    </row>
    <row r="2596" spans="1:24" x14ac:dyDescent="0.25">
      <c r="A2596" s="2"/>
      <c r="B2596" s="2" t="s">
        <v>5</v>
      </c>
      <c r="C2596" s="2">
        <f t="shared" si="582"/>
        <v>108</v>
      </c>
      <c r="D2596" s="2">
        <f t="shared" si="583"/>
        <v>24</v>
      </c>
      <c r="E2596" s="2">
        <f t="shared" si="575"/>
        <v>2592</v>
      </c>
      <c r="F2596" s="11">
        <v>252</v>
      </c>
      <c r="G2596" s="9">
        <v>0</v>
      </c>
      <c r="H2596" s="9">
        <v>0</v>
      </c>
      <c r="I2596" s="9">
        <v>0</v>
      </c>
      <c r="J2596" s="9">
        <v>0.32</v>
      </c>
      <c r="K2596" s="9">
        <v>0.32</v>
      </c>
      <c r="L2596" s="9">
        <v>0.32</v>
      </c>
      <c r="N2596" s="32">
        <f>IF('System Design'!$F$8=1,'Hourly Demand and Generation'!G2596*'System Design'!$F$21,IF('System Design'!$F$8=2,'Hourly Demand and Generation'!H2596*'System Design'!$F$21,IF('System Design'!$F$8=3,'Hourly Demand and Generation'!I2596*'System Design'!$F$21)))</f>
        <v>0</v>
      </c>
      <c r="O2596" s="32">
        <f>IF('System Design'!$F$8=1,'Hourly Demand and Generation'!J2596*'System Design'!$F$22,IF('System Design'!$F$8=2,'Hourly Demand and Generation'!K2596*'System Design'!$F$22,IF('System Design'!$F$8=3,'Hourly Demand and Generation'!L2596*'System Design'!$F$22)))</f>
        <v>800</v>
      </c>
      <c r="Q2596" s="32">
        <f t="shared" si="573"/>
        <v>0</v>
      </c>
      <c r="R2596" s="32">
        <f t="shared" si="576"/>
        <v>5400</v>
      </c>
      <c r="S2596" s="32">
        <f t="shared" si="577"/>
        <v>0</v>
      </c>
      <c r="T2596" s="32">
        <f t="shared" si="578"/>
        <v>21600</v>
      </c>
      <c r="U2596" s="32">
        <f t="shared" si="579"/>
        <v>0</v>
      </c>
      <c r="V2596" s="32">
        <f t="shared" si="574"/>
        <v>548</v>
      </c>
      <c r="W2596" s="32">
        <f t="shared" si="580"/>
        <v>548</v>
      </c>
      <c r="X2596" s="32">
        <f t="shared" si="581"/>
        <v>548</v>
      </c>
    </row>
    <row r="2597" spans="1:24" x14ac:dyDescent="0.25">
      <c r="A2597" s="2"/>
      <c r="B2597" s="2" t="s">
        <v>5</v>
      </c>
      <c r="C2597" s="2">
        <f>C2596+1</f>
        <v>109</v>
      </c>
      <c r="D2597" s="2">
        <v>1</v>
      </c>
      <c r="E2597" s="2">
        <f t="shared" si="575"/>
        <v>2593</v>
      </c>
      <c r="F2597" s="11">
        <v>216</v>
      </c>
      <c r="G2597" s="9">
        <v>0</v>
      </c>
      <c r="H2597" s="9">
        <v>0</v>
      </c>
      <c r="I2597" s="9">
        <v>0</v>
      </c>
      <c r="J2597" s="9">
        <v>0.26982297025150698</v>
      </c>
      <c r="K2597" s="9">
        <v>0.26982297025150698</v>
      </c>
      <c r="L2597" s="9">
        <v>0.4</v>
      </c>
      <c r="N2597" s="32">
        <f>IF('System Design'!$F$8=1,'Hourly Demand and Generation'!G2597*'System Design'!$F$21,IF('System Design'!$F$8=2,'Hourly Demand and Generation'!H2597*'System Design'!$F$21,IF('System Design'!$F$8=3,'Hourly Demand and Generation'!I2597*'System Design'!$F$21)))</f>
        <v>0</v>
      </c>
      <c r="O2597" s="32">
        <f>IF('System Design'!$F$8=1,'Hourly Demand and Generation'!J2597*'System Design'!$F$22,IF('System Design'!$F$8=2,'Hourly Demand and Generation'!K2597*'System Design'!$F$22,IF('System Design'!$F$8=3,'Hourly Demand and Generation'!L2597*'System Design'!$F$22)))</f>
        <v>1000</v>
      </c>
      <c r="Q2597" s="32">
        <f t="shared" si="573"/>
        <v>0</v>
      </c>
      <c r="R2597" s="32">
        <f t="shared" si="576"/>
        <v>5400</v>
      </c>
      <c r="S2597" s="32">
        <f t="shared" si="577"/>
        <v>0</v>
      </c>
      <c r="T2597" s="32">
        <f t="shared" si="578"/>
        <v>21600</v>
      </c>
      <c r="U2597" s="32">
        <f t="shared" si="579"/>
        <v>0</v>
      </c>
      <c r="V2597" s="32">
        <f t="shared" si="574"/>
        <v>784</v>
      </c>
      <c r="W2597" s="32">
        <f t="shared" si="580"/>
        <v>784</v>
      </c>
      <c r="X2597" s="32">
        <f t="shared" si="581"/>
        <v>784</v>
      </c>
    </row>
    <row r="2598" spans="1:24" x14ac:dyDescent="0.25">
      <c r="A2598" s="2"/>
      <c r="B2598" s="2" t="s">
        <v>5</v>
      </c>
      <c r="C2598" s="2">
        <f>C2597</f>
        <v>109</v>
      </c>
      <c r="D2598" s="2">
        <f>D2597+1</f>
        <v>2</v>
      </c>
      <c r="E2598" s="2">
        <f t="shared" si="575"/>
        <v>2594</v>
      </c>
      <c r="F2598" s="11">
        <v>198</v>
      </c>
      <c r="G2598" s="9">
        <v>0</v>
      </c>
      <c r="H2598" s="9">
        <v>0</v>
      </c>
      <c r="I2598" s="9">
        <v>0</v>
      </c>
      <c r="J2598" s="9">
        <v>0.242840673226356</v>
      </c>
      <c r="K2598" s="9">
        <v>0.242840673226356</v>
      </c>
      <c r="L2598" s="9">
        <v>0.36</v>
      </c>
      <c r="N2598" s="32">
        <f>IF('System Design'!$F$8=1,'Hourly Demand and Generation'!G2598*'System Design'!$F$21,IF('System Design'!$F$8=2,'Hourly Demand and Generation'!H2598*'System Design'!$F$21,IF('System Design'!$F$8=3,'Hourly Demand and Generation'!I2598*'System Design'!$F$21)))</f>
        <v>0</v>
      </c>
      <c r="O2598" s="32">
        <f>IF('System Design'!$F$8=1,'Hourly Demand and Generation'!J2598*'System Design'!$F$22,IF('System Design'!$F$8=2,'Hourly Demand and Generation'!K2598*'System Design'!$F$22,IF('System Design'!$F$8=3,'Hourly Demand and Generation'!L2598*'System Design'!$F$22)))</f>
        <v>900</v>
      </c>
      <c r="Q2598" s="32">
        <f t="shared" si="573"/>
        <v>0</v>
      </c>
      <c r="R2598" s="32">
        <f t="shared" si="576"/>
        <v>5400</v>
      </c>
      <c r="S2598" s="32">
        <f t="shared" si="577"/>
        <v>0</v>
      </c>
      <c r="T2598" s="32">
        <f t="shared" si="578"/>
        <v>21600</v>
      </c>
      <c r="U2598" s="32">
        <f t="shared" si="579"/>
        <v>0</v>
      </c>
      <c r="V2598" s="32">
        <f t="shared" si="574"/>
        <v>702</v>
      </c>
      <c r="W2598" s="32">
        <f t="shared" si="580"/>
        <v>702</v>
      </c>
      <c r="X2598" s="32">
        <f t="shared" si="581"/>
        <v>702</v>
      </c>
    </row>
    <row r="2599" spans="1:24" x14ac:dyDescent="0.25">
      <c r="A2599" s="2"/>
      <c r="B2599" s="2" t="s">
        <v>5</v>
      </c>
      <c r="C2599" s="2">
        <f t="shared" ref="C2599:C2620" si="584">C2598</f>
        <v>109</v>
      </c>
      <c r="D2599" s="2">
        <f t="shared" ref="D2599:D2620" si="585">D2598+1</f>
        <v>3</v>
      </c>
      <c r="E2599" s="2">
        <f t="shared" si="575"/>
        <v>2595</v>
      </c>
      <c r="F2599" s="11">
        <v>180</v>
      </c>
      <c r="G2599" s="9">
        <v>0</v>
      </c>
      <c r="H2599" s="9">
        <v>0</v>
      </c>
      <c r="I2599" s="9">
        <v>0</v>
      </c>
      <c r="J2599" s="9">
        <v>0.242840673226356</v>
      </c>
      <c r="K2599" s="9">
        <v>0.242840673226356</v>
      </c>
      <c r="L2599" s="9">
        <v>0.36</v>
      </c>
      <c r="N2599" s="32">
        <f>IF('System Design'!$F$8=1,'Hourly Demand and Generation'!G2599*'System Design'!$F$21,IF('System Design'!$F$8=2,'Hourly Demand and Generation'!H2599*'System Design'!$F$21,IF('System Design'!$F$8=3,'Hourly Demand and Generation'!I2599*'System Design'!$F$21)))</f>
        <v>0</v>
      </c>
      <c r="O2599" s="32">
        <f>IF('System Design'!$F$8=1,'Hourly Demand and Generation'!J2599*'System Design'!$F$22,IF('System Design'!$F$8=2,'Hourly Demand and Generation'!K2599*'System Design'!$F$22,IF('System Design'!$F$8=3,'Hourly Demand and Generation'!L2599*'System Design'!$F$22)))</f>
        <v>900</v>
      </c>
      <c r="Q2599" s="32">
        <f t="shared" si="573"/>
        <v>0</v>
      </c>
      <c r="R2599" s="32">
        <f t="shared" si="576"/>
        <v>5400</v>
      </c>
      <c r="S2599" s="32">
        <f t="shared" si="577"/>
        <v>0</v>
      </c>
      <c r="T2599" s="32">
        <f t="shared" si="578"/>
        <v>21600</v>
      </c>
      <c r="U2599" s="32">
        <f t="shared" si="579"/>
        <v>0</v>
      </c>
      <c r="V2599" s="32">
        <f t="shared" si="574"/>
        <v>720</v>
      </c>
      <c r="W2599" s="32">
        <f t="shared" si="580"/>
        <v>720</v>
      </c>
      <c r="X2599" s="32">
        <f t="shared" si="581"/>
        <v>720</v>
      </c>
    </row>
    <row r="2600" spans="1:24" x14ac:dyDescent="0.25">
      <c r="A2600" s="2"/>
      <c r="B2600" s="2" t="s">
        <v>5</v>
      </c>
      <c r="C2600" s="2">
        <f t="shared" si="584"/>
        <v>109</v>
      </c>
      <c r="D2600" s="2">
        <f t="shared" si="585"/>
        <v>4</v>
      </c>
      <c r="E2600" s="2">
        <f t="shared" si="575"/>
        <v>2596</v>
      </c>
      <c r="F2600" s="11">
        <v>216</v>
      </c>
      <c r="G2600" s="9">
        <v>0</v>
      </c>
      <c r="H2600" s="9">
        <v>0</v>
      </c>
      <c r="I2600" s="9">
        <v>0</v>
      </c>
      <c r="J2600" s="9">
        <v>0.26982297025150698</v>
      </c>
      <c r="K2600" s="9">
        <v>0.26982297025150698</v>
      </c>
      <c r="L2600" s="9">
        <v>0.4</v>
      </c>
      <c r="N2600" s="32">
        <f>IF('System Design'!$F$8=1,'Hourly Demand and Generation'!G2600*'System Design'!$F$21,IF('System Design'!$F$8=2,'Hourly Demand and Generation'!H2600*'System Design'!$F$21,IF('System Design'!$F$8=3,'Hourly Demand and Generation'!I2600*'System Design'!$F$21)))</f>
        <v>0</v>
      </c>
      <c r="O2600" s="32">
        <f>IF('System Design'!$F$8=1,'Hourly Demand and Generation'!J2600*'System Design'!$F$22,IF('System Design'!$F$8=2,'Hourly Demand and Generation'!K2600*'System Design'!$F$22,IF('System Design'!$F$8=3,'Hourly Demand and Generation'!L2600*'System Design'!$F$22)))</f>
        <v>1000</v>
      </c>
      <c r="Q2600" s="32">
        <f t="shared" si="573"/>
        <v>0</v>
      </c>
      <c r="R2600" s="32">
        <f t="shared" si="576"/>
        <v>5400</v>
      </c>
      <c r="S2600" s="32">
        <f t="shared" si="577"/>
        <v>0</v>
      </c>
      <c r="T2600" s="32">
        <f t="shared" si="578"/>
        <v>21600</v>
      </c>
      <c r="U2600" s="32">
        <f t="shared" si="579"/>
        <v>0</v>
      </c>
      <c r="V2600" s="32">
        <f t="shared" si="574"/>
        <v>784</v>
      </c>
      <c r="W2600" s="32">
        <f t="shared" si="580"/>
        <v>784</v>
      </c>
      <c r="X2600" s="32">
        <f t="shared" si="581"/>
        <v>784</v>
      </c>
    </row>
    <row r="2601" spans="1:24" x14ac:dyDescent="0.25">
      <c r="A2601" s="2"/>
      <c r="B2601" s="2" t="s">
        <v>5</v>
      </c>
      <c r="C2601" s="2">
        <f t="shared" si="584"/>
        <v>109</v>
      </c>
      <c r="D2601" s="2">
        <f t="shared" si="585"/>
        <v>5</v>
      </c>
      <c r="E2601" s="2">
        <f t="shared" si="575"/>
        <v>2597</v>
      </c>
      <c r="F2601" s="11">
        <v>234</v>
      </c>
      <c r="G2601" s="9">
        <v>0</v>
      </c>
      <c r="H2601" s="9">
        <v>2.8364527068425401E-2</v>
      </c>
      <c r="I2601" s="9">
        <v>6.4000000000000001E-2</v>
      </c>
      <c r="J2601" s="9">
        <v>0.21585837620120499</v>
      </c>
      <c r="K2601" s="9">
        <v>0.21585837620120499</v>
      </c>
      <c r="L2601" s="9">
        <v>0.32</v>
      </c>
      <c r="N2601" s="32">
        <f>IF('System Design'!$F$8=1,'Hourly Demand and Generation'!G2601*'System Design'!$F$21,IF('System Design'!$F$8=2,'Hourly Demand and Generation'!H2601*'System Design'!$F$21,IF('System Design'!$F$8=3,'Hourly Demand and Generation'!I2601*'System Design'!$F$21)))</f>
        <v>32</v>
      </c>
      <c r="O2601" s="32">
        <f>IF('System Design'!$F$8=1,'Hourly Demand and Generation'!J2601*'System Design'!$F$22,IF('System Design'!$F$8=2,'Hourly Demand and Generation'!K2601*'System Design'!$F$22,IF('System Design'!$F$8=3,'Hourly Demand and Generation'!L2601*'System Design'!$F$22)))</f>
        <v>800</v>
      </c>
      <c r="Q2601" s="32">
        <f t="shared" si="573"/>
        <v>0</v>
      </c>
      <c r="R2601" s="32">
        <f t="shared" si="576"/>
        <v>5400</v>
      </c>
      <c r="S2601" s="32">
        <f t="shared" si="577"/>
        <v>0</v>
      </c>
      <c r="T2601" s="32">
        <f t="shared" si="578"/>
        <v>21600</v>
      </c>
      <c r="U2601" s="32">
        <f t="shared" si="579"/>
        <v>0</v>
      </c>
      <c r="V2601" s="32">
        <f t="shared" si="574"/>
        <v>598</v>
      </c>
      <c r="W2601" s="32">
        <f t="shared" si="580"/>
        <v>598</v>
      </c>
      <c r="X2601" s="32">
        <f t="shared" si="581"/>
        <v>598</v>
      </c>
    </row>
    <row r="2602" spans="1:24" x14ac:dyDescent="0.25">
      <c r="A2602" s="2"/>
      <c r="B2602" s="2" t="s">
        <v>5</v>
      </c>
      <c r="C2602" s="2">
        <f t="shared" si="584"/>
        <v>109</v>
      </c>
      <c r="D2602" s="2">
        <f t="shared" si="585"/>
        <v>6</v>
      </c>
      <c r="E2602" s="2">
        <f t="shared" si="575"/>
        <v>2598</v>
      </c>
      <c r="F2602" s="11">
        <v>252</v>
      </c>
      <c r="G2602" s="9">
        <v>5.67290541368509E-2</v>
      </c>
      <c r="H2602" s="9">
        <v>8.8639147088829501E-2</v>
      </c>
      <c r="I2602" s="9">
        <v>0.13600000000000001</v>
      </c>
      <c r="J2602" s="9">
        <v>0.21585837620120499</v>
      </c>
      <c r="K2602" s="9">
        <v>0.21585837620120499</v>
      </c>
      <c r="L2602" s="9">
        <v>0.32</v>
      </c>
      <c r="N2602" s="32">
        <f>IF('System Design'!$F$8=1,'Hourly Demand and Generation'!G2602*'System Design'!$F$21,IF('System Design'!$F$8=2,'Hourly Demand and Generation'!H2602*'System Design'!$F$21,IF('System Design'!$F$8=3,'Hourly Demand and Generation'!I2602*'System Design'!$F$21)))</f>
        <v>68</v>
      </c>
      <c r="O2602" s="32">
        <f>IF('System Design'!$F$8=1,'Hourly Demand and Generation'!J2602*'System Design'!$F$22,IF('System Design'!$F$8=2,'Hourly Demand and Generation'!K2602*'System Design'!$F$22,IF('System Design'!$F$8=3,'Hourly Demand and Generation'!L2602*'System Design'!$F$22)))</f>
        <v>800</v>
      </c>
      <c r="Q2602" s="32">
        <f t="shared" si="573"/>
        <v>0</v>
      </c>
      <c r="R2602" s="32">
        <f t="shared" si="576"/>
        <v>5400</v>
      </c>
      <c r="S2602" s="32">
        <f t="shared" si="577"/>
        <v>0</v>
      </c>
      <c r="T2602" s="32">
        <f t="shared" si="578"/>
        <v>21600</v>
      </c>
      <c r="U2602" s="32">
        <f t="shared" si="579"/>
        <v>0</v>
      </c>
      <c r="V2602" s="32">
        <f t="shared" si="574"/>
        <v>616</v>
      </c>
      <c r="W2602" s="32">
        <f t="shared" si="580"/>
        <v>616</v>
      </c>
      <c r="X2602" s="32">
        <f t="shared" si="581"/>
        <v>616</v>
      </c>
    </row>
    <row r="2603" spans="1:24" x14ac:dyDescent="0.25">
      <c r="A2603" s="2"/>
      <c r="B2603" s="2" t="s">
        <v>5</v>
      </c>
      <c r="C2603" s="2">
        <f t="shared" si="584"/>
        <v>109</v>
      </c>
      <c r="D2603" s="2">
        <f t="shared" si="585"/>
        <v>7</v>
      </c>
      <c r="E2603" s="2">
        <f t="shared" si="575"/>
        <v>2599</v>
      </c>
      <c r="F2603" s="11">
        <v>270</v>
      </c>
      <c r="G2603" s="9">
        <v>0.120549240040808</v>
      </c>
      <c r="H2603" s="9">
        <v>0.14891376710923401</v>
      </c>
      <c r="I2603" s="9">
        <v>0.2</v>
      </c>
      <c r="J2603" s="9">
        <v>0.242840673226356</v>
      </c>
      <c r="K2603" s="9">
        <v>0.242840673226356</v>
      </c>
      <c r="L2603" s="9">
        <v>0.36</v>
      </c>
      <c r="N2603" s="32">
        <f>IF('System Design'!$F$8=1,'Hourly Demand and Generation'!G2603*'System Design'!$F$21,IF('System Design'!$F$8=2,'Hourly Demand and Generation'!H2603*'System Design'!$F$21,IF('System Design'!$F$8=3,'Hourly Demand and Generation'!I2603*'System Design'!$F$21)))</f>
        <v>100</v>
      </c>
      <c r="O2603" s="32">
        <f>IF('System Design'!$F$8=1,'Hourly Demand and Generation'!J2603*'System Design'!$F$22,IF('System Design'!$F$8=2,'Hourly Demand and Generation'!K2603*'System Design'!$F$22,IF('System Design'!$F$8=3,'Hourly Demand and Generation'!L2603*'System Design'!$F$22)))</f>
        <v>900</v>
      </c>
      <c r="Q2603" s="32">
        <f t="shared" si="573"/>
        <v>0</v>
      </c>
      <c r="R2603" s="32">
        <f t="shared" si="576"/>
        <v>5400</v>
      </c>
      <c r="S2603" s="32">
        <f t="shared" si="577"/>
        <v>0</v>
      </c>
      <c r="T2603" s="32">
        <f t="shared" si="578"/>
        <v>21600</v>
      </c>
      <c r="U2603" s="32">
        <f t="shared" si="579"/>
        <v>0</v>
      </c>
      <c r="V2603" s="32">
        <f t="shared" si="574"/>
        <v>730</v>
      </c>
      <c r="W2603" s="32">
        <f t="shared" si="580"/>
        <v>730</v>
      </c>
      <c r="X2603" s="32">
        <f t="shared" si="581"/>
        <v>730</v>
      </c>
    </row>
    <row r="2604" spans="1:24" x14ac:dyDescent="0.25">
      <c r="A2604" s="2"/>
      <c r="B2604" s="2" t="s">
        <v>5</v>
      </c>
      <c r="C2604" s="2">
        <f t="shared" si="584"/>
        <v>109</v>
      </c>
      <c r="D2604" s="2">
        <f t="shared" si="585"/>
        <v>8</v>
      </c>
      <c r="E2604" s="2">
        <f t="shared" si="575"/>
        <v>2600</v>
      </c>
      <c r="F2604" s="11">
        <v>288</v>
      </c>
      <c r="G2604" s="9">
        <v>0.23400734831451001</v>
      </c>
      <c r="H2604" s="9">
        <v>0.26591744126648897</v>
      </c>
      <c r="I2604" s="9">
        <v>0.33600000000000002</v>
      </c>
      <c r="J2604" s="9">
        <v>0.242840673226356</v>
      </c>
      <c r="K2604" s="9">
        <v>0.242840673226356</v>
      </c>
      <c r="L2604" s="9">
        <v>0.36</v>
      </c>
      <c r="N2604" s="32">
        <f>IF('System Design'!$F$8=1,'Hourly Demand and Generation'!G2604*'System Design'!$F$21,IF('System Design'!$F$8=2,'Hourly Demand and Generation'!H2604*'System Design'!$F$21,IF('System Design'!$F$8=3,'Hourly Demand and Generation'!I2604*'System Design'!$F$21)))</f>
        <v>168</v>
      </c>
      <c r="O2604" s="32">
        <f>IF('System Design'!$F$8=1,'Hourly Demand and Generation'!J2604*'System Design'!$F$22,IF('System Design'!$F$8=2,'Hourly Demand and Generation'!K2604*'System Design'!$F$22,IF('System Design'!$F$8=3,'Hourly Demand and Generation'!L2604*'System Design'!$F$22)))</f>
        <v>900</v>
      </c>
      <c r="Q2604" s="32">
        <f t="shared" si="573"/>
        <v>0</v>
      </c>
      <c r="R2604" s="32">
        <f t="shared" si="576"/>
        <v>5400</v>
      </c>
      <c r="S2604" s="32">
        <f t="shared" si="577"/>
        <v>0</v>
      </c>
      <c r="T2604" s="32">
        <f t="shared" si="578"/>
        <v>21600</v>
      </c>
      <c r="U2604" s="32">
        <f t="shared" si="579"/>
        <v>0</v>
      </c>
      <c r="V2604" s="32">
        <f t="shared" si="574"/>
        <v>780</v>
      </c>
      <c r="W2604" s="32">
        <f t="shared" si="580"/>
        <v>780</v>
      </c>
      <c r="X2604" s="32">
        <f t="shared" si="581"/>
        <v>780</v>
      </c>
    </row>
    <row r="2605" spans="1:24" x14ac:dyDescent="0.25">
      <c r="A2605" s="2"/>
      <c r="B2605" s="2" t="s">
        <v>5</v>
      </c>
      <c r="C2605" s="2">
        <f t="shared" si="584"/>
        <v>109</v>
      </c>
      <c r="D2605" s="2">
        <f t="shared" si="585"/>
        <v>9</v>
      </c>
      <c r="E2605" s="2">
        <f t="shared" si="575"/>
        <v>2601</v>
      </c>
      <c r="F2605" s="11">
        <v>288</v>
      </c>
      <c r="G2605" s="9">
        <v>0.354556588355318</v>
      </c>
      <c r="H2605" s="9">
        <v>0.38292111542374402</v>
      </c>
      <c r="I2605" s="9">
        <v>0.46400000000000002</v>
      </c>
      <c r="J2605" s="9">
        <v>0.21585837620120499</v>
      </c>
      <c r="K2605" s="9">
        <v>0.21585837620120499</v>
      </c>
      <c r="L2605" s="9">
        <v>0.32</v>
      </c>
      <c r="N2605" s="32">
        <f>IF('System Design'!$F$8=1,'Hourly Demand and Generation'!G2605*'System Design'!$F$21,IF('System Design'!$F$8=2,'Hourly Demand and Generation'!H2605*'System Design'!$F$21,IF('System Design'!$F$8=3,'Hourly Demand and Generation'!I2605*'System Design'!$F$21)))</f>
        <v>232</v>
      </c>
      <c r="O2605" s="32">
        <f>IF('System Design'!$F$8=1,'Hourly Demand and Generation'!J2605*'System Design'!$F$22,IF('System Design'!$F$8=2,'Hourly Demand and Generation'!K2605*'System Design'!$F$22,IF('System Design'!$F$8=3,'Hourly Demand and Generation'!L2605*'System Design'!$F$22)))</f>
        <v>800</v>
      </c>
      <c r="Q2605" s="32">
        <f t="shared" si="573"/>
        <v>0</v>
      </c>
      <c r="R2605" s="32">
        <f t="shared" si="576"/>
        <v>5400</v>
      </c>
      <c r="S2605" s="32">
        <f t="shared" si="577"/>
        <v>0</v>
      </c>
      <c r="T2605" s="32">
        <f t="shared" si="578"/>
        <v>21600</v>
      </c>
      <c r="U2605" s="32">
        <f t="shared" si="579"/>
        <v>0</v>
      </c>
      <c r="V2605" s="32">
        <f t="shared" si="574"/>
        <v>744</v>
      </c>
      <c r="W2605" s="32">
        <f t="shared" si="580"/>
        <v>744</v>
      </c>
      <c r="X2605" s="32">
        <f t="shared" si="581"/>
        <v>744</v>
      </c>
    </row>
    <row r="2606" spans="1:24" x14ac:dyDescent="0.25">
      <c r="A2606" s="2"/>
      <c r="B2606" s="2" t="s">
        <v>5</v>
      </c>
      <c r="C2606" s="2">
        <f t="shared" si="584"/>
        <v>109</v>
      </c>
      <c r="D2606" s="2">
        <f t="shared" si="585"/>
        <v>10</v>
      </c>
      <c r="E2606" s="2">
        <f t="shared" si="575"/>
        <v>2602</v>
      </c>
      <c r="F2606" s="11">
        <v>280.8</v>
      </c>
      <c r="G2606" s="9">
        <v>0.47510582839612597</v>
      </c>
      <c r="H2606" s="9">
        <v>0.50347035546455199</v>
      </c>
      <c r="I2606" s="9">
        <v>0.6</v>
      </c>
      <c r="J2606" s="9">
        <v>0.242840673226356</v>
      </c>
      <c r="K2606" s="9">
        <v>0.242840673226356</v>
      </c>
      <c r="L2606" s="9">
        <v>0.36</v>
      </c>
      <c r="N2606" s="32">
        <f>IF('System Design'!$F$8=1,'Hourly Demand and Generation'!G2606*'System Design'!$F$21,IF('System Design'!$F$8=2,'Hourly Demand and Generation'!H2606*'System Design'!$F$21,IF('System Design'!$F$8=3,'Hourly Demand and Generation'!I2606*'System Design'!$F$21)))</f>
        <v>300</v>
      </c>
      <c r="O2606" s="32">
        <f>IF('System Design'!$F$8=1,'Hourly Demand and Generation'!J2606*'System Design'!$F$22,IF('System Design'!$F$8=2,'Hourly Demand and Generation'!K2606*'System Design'!$F$22,IF('System Design'!$F$8=3,'Hourly Demand and Generation'!L2606*'System Design'!$F$22)))</f>
        <v>900</v>
      </c>
      <c r="Q2606" s="32">
        <f t="shared" si="573"/>
        <v>0</v>
      </c>
      <c r="R2606" s="32">
        <f t="shared" si="576"/>
        <v>5400</v>
      </c>
      <c r="S2606" s="32">
        <f t="shared" si="577"/>
        <v>0</v>
      </c>
      <c r="T2606" s="32">
        <f t="shared" si="578"/>
        <v>21600</v>
      </c>
      <c r="U2606" s="32">
        <f t="shared" si="579"/>
        <v>0</v>
      </c>
      <c r="V2606" s="32">
        <f t="shared" si="574"/>
        <v>919.2</v>
      </c>
      <c r="W2606" s="32">
        <f t="shared" si="580"/>
        <v>919.2</v>
      </c>
      <c r="X2606" s="32">
        <f t="shared" si="581"/>
        <v>919.2</v>
      </c>
    </row>
    <row r="2607" spans="1:24" x14ac:dyDescent="0.25">
      <c r="A2607" s="2"/>
      <c r="B2607" s="2" t="s">
        <v>5</v>
      </c>
      <c r="C2607" s="2">
        <f t="shared" si="584"/>
        <v>109</v>
      </c>
      <c r="D2607" s="2">
        <f t="shared" si="585"/>
        <v>11</v>
      </c>
      <c r="E2607" s="2">
        <f t="shared" si="575"/>
        <v>2603</v>
      </c>
      <c r="F2607" s="11">
        <v>277.2</v>
      </c>
      <c r="G2607" s="9">
        <v>0.58856393666982798</v>
      </c>
      <c r="H2607" s="9">
        <v>0.62047402962180698</v>
      </c>
      <c r="I2607" s="9">
        <v>0.73599999999999999</v>
      </c>
      <c r="J2607" s="9">
        <v>0.21585837620120499</v>
      </c>
      <c r="K2607" s="9">
        <v>0.21585837620120499</v>
      </c>
      <c r="L2607" s="9">
        <v>0.32</v>
      </c>
      <c r="N2607" s="32">
        <f>IF('System Design'!$F$8=1,'Hourly Demand and Generation'!G2607*'System Design'!$F$21,IF('System Design'!$F$8=2,'Hourly Demand and Generation'!H2607*'System Design'!$F$21,IF('System Design'!$F$8=3,'Hourly Demand and Generation'!I2607*'System Design'!$F$21)))</f>
        <v>368</v>
      </c>
      <c r="O2607" s="32">
        <f>IF('System Design'!$F$8=1,'Hourly Demand and Generation'!J2607*'System Design'!$F$22,IF('System Design'!$F$8=2,'Hourly Demand and Generation'!K2607*'System Design'!$F$22,IF('System Design'!$F$8=3,'Hourly Demand and Generation'!L2607*'System Design'!$F$22)))</f>
        <v>800</v>
      </c>
      <c r="Q2607" s="32">
        <f t="shared" si="573"/>
        <v>0</v>
      </c>
      <c r="R2607" s="32">
        <f t="shared" si="576"/>
        <v>5400</v>
      </c>
      <c r="S2607" s="32">
        <f t="shared" si="577"/>
        <v>0</v>
      </c>
      <c r="T2607" s="32">
        <f t="shared" si="578"/>
        <v>21600</v>
      </c>
      <c r="U2607" s="32">
        <f t="shared" si="579"/>
        <v>0</v>
      </c>
      <c r="V2607" s="32">
        <f t="shared" si="574"/>
        <v>890.8</v>
      </c>
      <c r="W2607" s="32">
        <f t="shared" si="580"/>
        <v>890.8</v>
      </c>
      <c r="X2607" s="32">
        <f t="shared" si="581"/>
        <v>890.8</v>
      </c>
    </row>
    <row r="2608" spans="1:24" x14ac:dyDescent="0.25">
      <c r="A2608" s="2"/>
      <c r="B2608" s="2" t="s">
        <v>5</v>
      </c>
      <c r="C2608" s="2">
        <f t="shared" si="584"/>
        <v>109</v>
      </c>
      <c r="D2608" s="2">
        <f t="shared" si="585"/>
        <v>12</v>
      </c>
      <c r="E2608" s="2">
        <f t="shared" si="575"/>
        <v>2604</v>
      </c>
      <c r="F2608" s="11">
        <v>277.2</v>
      </c>
      <c r="G2608" s="9">
        <v>0.70911317671063601</v>
      </c>
      <c r="H2608" s="9">
        <v>0.70911317671063601</v>
      </c>
      <c r="I2608" s="9">
        <v>0.8</v>
      </c>
      <c r="J2608" s="9">
        <v>0.20236722768863</v>
      </c>
      <c r="K2608" s="9">
        <v>0.20236722768863</v>
      </c>
      <c r="L2608" s="9">
        <v>0.3</v>
      </c>
      <c r="N2608" s="32">
        <f>IF('System Design'!$F$8=1,'Hourly Demand and Generation'!G2608*'System Design'!$F$21,IF('System Design'!$F$8=2,'Hourly Demand and Generation'!H2608*'System Design'!$F$21,IF('System Design'!$F$8=3,'Hourly Demand and Generation'!I2608*'System Design'!$F$21)))</f>
        <v>400</v>
      </c>
      <c r="O2608" s="32">
        <f>IF('System Design'!$F$8=1,'Hourly Demand and Generation'!J2608*'System Design'!$F$22,IF('System Design'!$F$8=2,'Hourly Demand and Generation'!K2608*'System Design'!$F$22,IF('System Design'!$F$8=3,'Hourly Demand and Generation'!L2608*'System Design'!$F$22)))</f>
        <v>750</v>
      </c>
      <c r="Q2608" s="32">
        <f t="shared" si="573"/>
        <v>0</v>
      </c>
      <c r="R2608" s="32">
        <f t="shared" si="576"/>
        <v>5400</v>
      </c>
      <c r="S2608" s="32">
        <f t="shared" si="577"/>
        <v>0</v>
      </c>
      <c r="T2608" s="32">
        <f t="shared" si="578"/>
        <v>21600</v>
      </c>
      <c r="U2608" s="32">
        <f t="shared" si="579"/>
        <v>0</v>
      </c>
      <c r="V2608" s="32">
        <f t="shared" si="574"/>
        <v>872.8</v>
      </c>
      <c r="W2608" s="32">
        <f t="shared" si="580"/>
        <v>872.8</v>
      </c>
      <c r="X2608" s="32">
        <f t="shared" si="581"/>
        <v>872.8</v>
      </c>
    </row>
    <row r="2609" spans="1:24" x14ac:dyDescent="0.25">
      <c r="A2609" s="2"/>
      <c r="B2609" s="2" t="s">
        <v>5</v>
      </c>
      <c r="C2609" s="2">
        <f t="shared" si="584"/>
        <v>109</v>
      </c>
      <c r="D2609" s="2">
        <f t="shared" si="585"/>
        <v>13</v>
      </c>
      <c r="E2609" s="2">
        <f t="shared" si="575"/>
        <v>2605</v>
      </c>
      <c r="F2609" s="11">
        <v>288</v>
      </c>
      <c r="G2609" s="9">
        <v>0.58856393666982798</v>
      </c>
      <c r="H2609" s="9">
        <v>0.62047402962180698</v>
      </c>
      <c r="I2609" s="9">
        <v>0.73599999999999999</v>
      </c>
      <c r="J2609" s="9">
        <v>0.21585837620120499</v>
      </c>
      <c r="K2609" s="9">
        <v>0.21585837620120499</v>
      </c>
      <c r="L2609" s="9">
        <v>0.32</v>
      </c>
      <c r="N2609" s="32">
        <f>IF('System Design'!$F$8=1,'Hourly Demand and Generation'!G2609*'System Design'!$F$21,IF('System Design'!$F$8=2,'Hourly Demand and Generation'!H2609*'System Design'!$F$21,IF('System Design'!$F$8=3,'Hourly Demand and Generation'!I2609*'System Design'!$F$21)))</f>
        <v>368</v>
      </c>
      <c r="O2609" s="32">
        <f>IF('System Design'!$F$8=1,'Hourly Demand and Generation'!J2609*'System Design'!$F$22,IF('System Design'!$F$8=2,'Hourly Demand and Generation'!K2609*'System Design'!$F$22,IF('System Design'!$F$8=3,'Hourly Demand and Generation'!L2609*'System Design'!$F$22)))</f>
        <v>800</v>
      </c>
      <c r="Q2609" s="32">
        <f t="shared" si="573"/>
        <v>0</v>
      </c>
      <c r="R2609" s="32">
        <f t="shared" si="576"/>
        <v>5400</v>
      </c>
      <c r="S2609" s="32">
        <f t="shared" si="577"/>
        <v>0</v>
      </c>
      <c r="T2609" s="32">
        <f t="shared" si="578"/>
        <v>21600</v>
      </c>
      <c r="U2609" s="32">
        <f t="shared" si="579"/>
        <v>0</v>
      </c>
      <c r="V2609" s="32">
        <f t="shared" si="574"/>
        <v>880</v>
      </c>
      <c r="W2609" s="32">
        <f t="shared" si="580"/>
        <v>880</v>
      </c>
      <c r="X2609" s="32">
        <f t="shared" si="581"/>
        <v>880</v>
      </c>
    </row>
    <row r="2610" spans="1:24" x14ac:dyDescent="0.25">
      <c r="A2610" s="2"/>
      <c r="B2610" s="2" t="s">
        <v>5</v>
      </c>
      <c r="C2610" s="2">
        <f t="shared" si="584"/>
        <v>109</v>
      </c>
      <c r="D2610" s="2">
        <f t="shared" si="585"/>
        <v>14</v>
      </c>
      <c r="E2610" s="2">
        <f t="shared" si="575"/>
        <v>2606</v>
      </c>
      <c r="F2610" s="11">
        <v>288</v>
      </c>
      <c r="G2610" s="9">
        <v>0.47510582839612597</v>
      </c>
      <c r="H2610" s="9">
        <v>0.50347035546455199</v>
      </c>
      <c r="I2610" s="9">
        <v>0.6</v>
      </c>
      <c r="J2610" s="9">
        <v>0.22934952471378101</v>
      </c>
      <c r="K2610" s="9">
        <v>0.22934952471378101</v>
      </c>
      <c r="L2610" s="9">
        <v>0.34</v>
      </c>
      <c r="N2610" s="32">
        <f>IF('System Design'!$F$8=1,'Hourly Demand and Generation'!G2610*'System Design'!$F$21,IF('System Design'!$F$8=2,'Hourly Demand and Generation'!H2610*'System Design'!$F$21,IF('System Design'!$F$8=3,'Hourly Demand and Generation'!I2610*'System Design'!$F$21)))</f>
        <v>300</v>
      </c>
      <c r="O2610" s="32">
        <f>IF('System Design'!$F$8=1,'Hourly Demand and Generation'!J2610*'System Design'!$F$22,IF('System Design'!$F$8=2,'Hourly Demand and Generation'!K2610*'System Design'!$F$22,IF('System Design'!$F$8=3,'Hourly Demand and Generation'!L2610*'System Design'!$F$22)))</f>
        <v>850.00000000000011</v>
      </c>
      <c r="Q2610" s="32">
        <f t="shared" si="573"/>
        <v>0</v>
      </c>
      <c r="R2610" s="32">
        <f t="shared" si="576"/>
        <v>5400</v>
      </c>
      <c r="S2610" s="32">
        <f t="shared" si="577"/>
        <v>0</v>
      </c>
      <c r="T2610" s="32">
        <f t="shared" si="578"/>
        <v>21600</v>
      </c>
      <c r="U2610" s="32">
        <f t="shared" si="579"/>
        <v>0</v>
      </c>
      <c r="V2610" s="32">
        <f t="shared" si="574"/>
        <v>862</v>
      </c>
      <c r="W2610" s="32">
        <f t="shared" si="580"/>
        <v>862</v>
      </c>
      <c r="X2610" s="32">
        <f t="shared" si="581"/>
        <v>862</v>
      </c>
    </row>
    <row r="2611" spans="1:24" x14ac:dyDescent="0.25">
      <c r="A2611" s="2"/>
      <c r="B2611" s="2" t="s">
        <v>5</v>
      </c>
      <c r="C2611" s="2">
        <f t="shared" si="584"/>
        <v>109</v>
      </c>
      <c r="D2611" s="2">
        <f t="shared" si="585"/>
        <v>15</v>
      </c>
      <c r="E2611" s="2">
        <f t="shared" si="575"/>
        <v>2607</v>
      </c>
      <c r="F2611" s="11">
        <v>306</v>
      </c>
      <c r="G2611" s="9">
        <v>0.354556588355318</v>
      </c>
      <c r="H2611" s="9">
        <v>0.38292111542374402</v>
      </c>
      <c r="I2611" s="9">
        <v>0.46400000000000002</v>
      </c>
      <c r="J2611" s="9">
        <v>0.242840673226356</v>
      </c>
      <c r="K2611" s="9">
        <v>0.242840673226356</v>
      </c>
      <c r="L2611" s="9">
        <v>0.36</v>
      </c>
      <c r="N2611" s="32">
        <f>IF('System Design'!$F$8=1,'Hourly Demand and Generation'!G2611*'System Design'!$F$21,IF('System Design'!$F$8=2,'Hourly Demand and Generation'!H2611*'System Design'!$F$21,IF('System Design'!$F$8=3,'Hourly Demand and Generation'!I2611*'System Design'!$F$21)))</f>
        <v>232</v>
      </c>
      <c r="O2611" s="32">
        <f>IF('System Design'!$F$8=1,'Hourly Demand and Generation'!J2611*'System Design'!$F$22,IF('System Design'!$F$8=2,'Hourly Demand and Generation'!K2611*'System Design'!$F$22,IF('System Design'!$F$8=3,'Hourly Demand and Generation'!L2611*'System Design'!$F$22)))</f>
        <v>900</v>
      </c>
      <c r="Q2611" s="32">
        <f t="shared" si="573"/>
        <v>0</v>
      </c>
      <c r="R2611" s="32">
        <f t="shared" si="576"/>
        <v>5400</v>
      </c>
      <c r="S2611" s="32">
        <f t="shared" si="577"/>
        <v>0</v>
      </c>
      <c r="T2611" s="32">
        <f t="shared" si="578"/>
        <v>21600</v>
      </c>
      <c r="U2611" s="32">
        <f t="shared" si="579"/>
        <v>0</v>
      </c>
      <c r="V2611" s="32">
        <f t="shared" si="574"/>
        <v>826</v>
      </c>
      <c r="W2611" s="32">
        <f t="shared" si="580"/>
        <v>826</v>
      </c>
      <c r="X2611" s="32">
        <f t="shared" si="581"/>
        <v>826</v>
      </c>
    </row>
    <row r="2612" spans="1:24" x14ac:dyDescent="0.25">
      <c r="A2612" s="2"/>
      <c r="B2612" s="2" t="s">
        <v>5</v>
      </c>
      <c r="C2612" s="2">
        <f t="shared" si="584"/>
        <v>109</v>
      </c>
      <c r="D2612" s="2">
        <f t="shared" si="585"/>
        <v>16</v>
      </c>
      <c r="E2612" s="2">
        <f t="shared" si="575"/>
        <v>2608</v>
      </c>
      <c r="F2612" s="11">
        <v>324</v>
      </c>
      <c r="G2612" s="9">
        <v>0.23400734831451001</v>
      </c>
      <c r="H2612" s="9">
        <v>0.26591744126648897</v>
      </c>
      <c r="I2612" s="9">
        <v>0.33600000000000002</v>
      </c>
      <c r="J2612" s="9">
        <v>0.242840673226356</v>
      </c>
      <c r="K2612" s="9">
        <v>0.242840673226356</v>
      </c>
      <c r="L2612" s="9">
        <v>0.36</v>
      </c>
      <c r="N2612" s="32">
        <f>IF('System Design'!$F$8=1,'Hourly Demand and Generation'!G2612*'System Design'!$F$21,IF('System Design'!$F$8=2,'Hourly Demand and Generation'!H2612*'System Design'!$F$21,IF('System Design'!$F$8=3,'Hourly Demand and Generation'!I2612*'System Design'!$F$21)))</f>
        <v>168</v>
      </c>
      <c r="O2612" s="32">
        <f>IF('System Design'!$F$8=1,'Hourly Demand and Generation'!J2612*'System Design'!$F$22,IF('System Design'!$F$8=2,'Hourly Demand and Generation'!K2612*'System Design'!$F$22,IF('System Design'!$F$8=3,'Hourly Demand and Generation'!L2612*'System Design'!$F$22)))</f>
        <v>900</v>
      </c>
      <c r="Q2612" s="32">
        <f t="shared" si="573"/>
        <v>0</v>
      </c>
      <c r="R2612" s="32">
        <f t="shared" si="576"/>
        <v>5400</v>
      </c>
      <c r="S2612" s="32">
        <f t="shared" si="577"/>
        <v>0</v>
      </c>
      <c r="T2612" s="32">
        <f t="shared" si="578"/>
        <v>21600</v>
      </c>
      <c r="U2612" s="32">
        <f t="shared" si="579"/>
        <v>0</v>
      </c>
      <c r="V2612" s="32">
        <f t="shared" si="574"/>
        <v>744</v>
      </c>
      <c r="W2612" s="32">
        <f t="shared" si="580"/>
        <v>744</v>
      </c>
      <c r="X2612" s="32">
        <f t="shared" si="581"/>
        <v>744</v>
      </c>
    </row>
    <row r="2613" spans="1:24" x14ac:dyDescent="0.25">
      <c r="A2613" s="2"/>
      <c r="B2613" s="2" t="s">
        <v>5</v>
      </c>
      <c r="C2613" s="2">
        <f t="shared" si="584"/>
        <v>109</v>
      </c>
      <c r="D2613" s="2">
        <f t="shared" si="585"/>
        <v>17</v>
      </c>
      <c r="E2613" s="2">
        <f t="shared" si="575"/>
        <v>2609</v>
      </c>
      <c r="F2613" s="11">
        <v>342</v>
      </c>
      <c r="G2613" s="9">
        <v>0.120549240040808</v>
      </c>
      <c r="H2613" s="9">
        <v>0.14891376710923401</v>
      </c>
      <c r="I2613" s="9">
        <v>0.2</v>
      </c>
      <c r="J2613" s="9">
        <v>0.26982297025150698</v>
      </c>
      <c r="K2613" s="9">
        <v>0.26982297025150698</v>
      </c>
      <c r="L2613" s="9">
        <v>0.4</v>
      </c>
      <c r="N2613" s="32">
        <f>IF('System Design'!$F$8=1,'Hourly Demand and Generation'!G2613*'System Design'!$F$21,IF('System Design'!$F$8=2,'Hourly Demand and Generation'!H2613*'System Design'!$F$21,IF('System Design'!$F$8=3,'Hourly Demand and Generation'!I2613*'System Design'!$F$21)))</f>
        <v>100</v>
      </c>
      <c r="O2613" s="32">
        <f>IF('System Design'!$F$8=1,'Hourly Demand and Generation'!J2613*'System Design'!$F$22,IF('System Design'!$F$8=2,'Hourly Demand and Generation'!K2613*'System Design'!$F$22,IF('System Design'!$F$8=3,'Hourly Demand and Generation'!L2613*'System Design'!$F$22)))</f>
        <v>1000</v>
      </c>
      <c r="Q2613" s="32">
        <f t="shared" si="573"/>
        <v>0</v>
      </c>
      <c r="R2613" s="32">
        <f t="shared" si="576"/>
        <v>5400</v>
      </c>
      <c r="S2613" s="32">
        <f t="shared" si="577"/>
        <v>0</v>
      </c>
      <c r="T2613" s="32">
        <f t="shared" si="578"/>
        <v>21600</v>
      </c>
      <c r="U2613" s="32">
        <f t="shared" si="579"/>
        <v>0</v>
      </c>
      <c r="V2613" s="32">
        <f t="shared" si="574"/>
        <v>758</v>
      </c>
      <c r="W2613" s="32">
        <f t="shared" si="580"/>
        <v>758</v>
      </c>
      <c r="X2613" s="32">
        <f t="shared" si="581"/>
        <v>758</v>
      </c>
    </row>
    <row r="2614" spans="1:24" x14ac:dyDescent="0.25">
      <c r="A2614" s="2"/>
      <c r="B2614" s="2" t="s">
        <v>5</v>
      </c>
      <c r="C2614" s="2">
        <f t="shared" si="584"/>
        <v>109</v>
      </c>
      <c r="D2614" s="2">
        <f t="shared" si="585"/>
        <v>18</v>
      </c>
      <c r="E2614" s="2">
        <f t="shared" si="575"/>
        <v>2610</v>
      </c>
      <c r="F2614" s="11">
        <v>360</v>
      </c>
      <c r="G2614" s="9">
        <v>5.67290541368509E-2</v>
      </c>
      <c r="H2614" s="9">
        <v>8.8639147088829501E-2</v>
      </c>
      <c r="I2614" s="9">
        <v>0.13600000000000001</v>
      </c>
      <c r="J2614" s="9">
        <v>0.25633182173893099</v>
      </c>
      <c r="K2614" s="9">
        <v>0.25633182173893099</v>
      </c>
      <c r="L2614" s="9">
        <v>0.38</v>
      </c>
      <c r="N2614" s="32">
        <f>IF('System Design'!$F$8=1,'Hourly Demand and Generation'!G2614*'System Design'!$F$21,IF('System Design'!$F$8=2,'Hourly Demand and Generation'!H2614*'System Design'!$F$21,IF('System Design'!$F$8=3,'Hourly Demand and Generation'!I2614*'System Design'!$F$21)))</f>
        <v>68</v>
      </c>
      <c r="O2614" s="32">
        <f>IF('System Design'!$F$8=1,'Hourly Demand and Generation'!J2614*'System Design'!$F$22,IF('System Design'!$F$8=2,'Hourly Demand and Generation'!K2614*'System Design'!$F$22,IF('System Design'!$F$8=3,'Hourly Demand and Generation'!L2614*'System Design'!$F$22)))</f>
        <v>950</v>
      </c>
      <c r="Q2614" s="32">
        <f t="shared" si="573"/>
        <v>0</v>
      </c>
      <c r="R2614" s="32">
        <f t="shared" si="576"/>
        <v>5400</v>
      </c>
      <c r="S2614" s="32">
        <f t="shared" si="577"/>
        <v>0</v>
      </c>
      <c r="T2614" s="32">
        <f t="shared" si="578"/>
        <v>21600</v>
      </c>
      <c r="U2614" s="32">
        <f t="shared" si="579"/>
        <v>0</v>
      </c>
      <c r="V2614" s="32">
        <f t="shared" si="574"/>
        <v>658</v>
      </c>
      <c r="W2614" s="32">
        <f t="shared" si="580"/>
        <v>658</v>
      </c>
      <c r="X2614" s="32">
        <f t="shared" si="581"/>
        <v>658</v>
      </c>
    </row>
    <row r="2615" spans="1:24" x14ac:dyDescent="0.25">
      <c r="A2615" s="2"/>
      <c r="B2615" s="2" t="s">
        <v>5</v>
      </c>
      <c r="C2615" s="2">
        <f t="shared" si="584"/>
        <v>109</v>
      </c>
      <c r="D2615" s="2">
        <f t="shared" si="585"/>
        <v>19</v>
      </c>
      <c r="E2615" s="2">
        <f t="shared" si="575"/>
        <v>2611</v>
      </c>
      <c r="F2615" s="11">
        <v>349.2</v>
      </c>
      <c r="G2615" s="9">
        <v>0</v>
      </c>
      <c r="H2615" s="9">
        <v>2.8364527068425401E-2</v>
      </c>
      <c r="I2615" s="9">
        <v>6.4000000000000001E-2</v>
      </c>
      <c r="J2615" s="9">
        <v>0.242840673226356</v>
      </c>
      <c r="K2615" s="9">
        <v>0.242840673226356</v>
      </c>
      <c r="L2615" s="9">
        <v>0.36</v>
      </c>
      <c r="N2615" s="32">
        <f>IF('System Design'!$F$8=1,'Hourly Demand and Generation'!G2615*'System Design'!$F$21,IF('System Design'!$F$8=2,'Hourly Demand and Generation'!H2615*'System Design'!$F$21,IF('System Design'!$F$8=3,'Hourly Demand and Generation'!I2615*'System Design'!$F$21)))</f>
        <v>32</v>
      </c>
      <c r="O2615" s="32">
        <f>IF('System Design'!$F$8=1,'Hourly Demand and Generation'!J2615*'System Design'!$F$22,IF('System Design'!$F$8=2,'Hourly Demand and Generation'!K2615*'System Design'!$F$22,IF('System Design'!$F$8=3,'Hourly Demand and Generation'!L2615*'System Design'!$F$22)))</f>
        <v>900</v>
      </c>
      <c r="Q2615" s="32">
        <f t="shared" si="573"/>
        <v>0</v>
      </c>
      <c r="R2615" s="32">
        <f t="shared" si="576"/>
        <v>5400</v>
      </c>
      <c r="S2615" s="32">
        <f t="shared" si="577"/>
        <v>0</v>
      </c>
      <c r="T2615" s="32">
        <f t="shared" si="578"/>
        <v>21600</v>
      </c>
      <c r="U2615" s="32">
        <f t="shared" si="579"/>
        <v>0</v>
      </c>
      <c r="V2615" s="32">
        <f t="shared" si="574"/>
        <v>582.79999999999995</v>
      </c>
      <c r="W2615" s="32">
        <f t="shared" si="580"/>
        <v>582.79999999999995</v>
      </c>
      <c r="X2615" s="32">
        <f t="shared" si="581"/>
        <v>582.79999999999995</v>
      </c>
    </row>
    <row r="2616" spans="1:24" x14ac:dyDescent="0.25">
      <c r="A2616" s="2"/>
      <c r="B2616" s="2" t="s">
        <v>5</v>
      </c>
      <c r="C2616" s="2">
        <f t="shared" si="584"/>
        <v>109</v>
      </c>
      <c r="D2616" s="2">
        <f t="shared" si="585"/>
        <v>20</v>
      </c>
      <c r="E2616" s="2">
        <f t="shared" si="575"/>
        <v>2612</v>
      </c>
      <c r="F2616" s="11">
        <v>342</v>
      </c>
      <c r="G2616" s="9">
        <v>0</v>
      </c>
      <c r="H2616" s="9">
        <v>0</v>
      </c>
      <c r="I2616" s="9">
        <v>0</v>
      </c>
      <c r="J2616" s="9">
        <v>0.242840673226356</v>
      </c>
      <c r="K2616" s="9">
        <v>0.242840673226356</v>
      </c>
      <c r="L2616" s="9">
        <v>0.36</v>
      </c>
      <c r="N2616" s="32">
        <f>IF('System Design'!$F$8=1,'Hourly Demand and Generation'!G2616*'System Design'!$F$21,IF('System Design'!$F$8=2,'Hourly Demand and Generation'!H2616*'System Design'!$F$21,IF('System Design'!$F$8=3,'Hourly Demand and Generation'!I2616*'System Design'!$F$21)))</f>
        <v>0</v>
      </c>
      <c r="O2616" s="32">
        <f>IF('System Design'!$F$8=1,'Hourly Demand and Generation'!J2616*'System Design'!$F$22,IF('System Design'!$F$8=2,'Hourly Demand and Generation'!K2616*'System Design'!$F$22,IF('System Design'!$F$8=3,'Hourly Demand and Generation'!L2616*'System Design'!$F$22)))</f>
        <v>900</v>
      </c>
      <c r="Q2616" s="32">
        <f t="shared" si="573"/>
        <v>0</v>
      </c>
      <c r="R2616" s="32">
        <f t="shared" si="576"/>
        <v>5400</v>
      </c>
      <c r="S2616" s="32">
        <f t="shared" si="577"/>
        <v>0</v>
      </c>
      <c r="T2616" s="32">
        <f t="shared" si="578"/>
        <v>21600</v>
      </c>
      <c r="U2616" s="32">
        <f t="shared" si="579"/>
        <v>0</v>
      </c>
      <c r="V2616" s="32">
        <f t="shared" si="574"/>
        <v>558</v>
      </c>
      <c r="W2616" s="32">
        <f t="shared" si="580"/>
        <v>558</v>
      </c>
      <c r="X2616" s="32">
        <f t="shared" si="581"/>
        <v>558</v>
      </c>
    </row>
    <row r="2617" spans="1:24" x14ac:dyDescent="0.25">
      <c r="A2617" s="2"/>
      <c r="B2617" s="2" t="s">
        <v>5</v>
      </c>
      <c r="C2617" s="2">
        <f t="shared" si="584"/>
        <v>109</v>
      </c>
      <c r="D2617" s="2">
        <f t="shared" si="585"/>
        <v>21</v>
      </c>
      <c r="E2617" s="2">
        <f t="shared" si="575"/>
        <v>2613</v>
      </c>
      <c r="F2617" s="11">
        <v>324</v>
      </c>
      <c r="G2617" s="9">
        <v>0</v>
      </c>
      <c r="H2617" s="9">
        <v>0</v>
      </c>
      <c r="I2617" s="9">
        <v>0</v>
      </c>
      <c r="J2617" s="9">
        <v>0.242840673226356</v>
      </c>
      <c r="K2617" s="9">
        <v>0.242840673226356</v>
      </c>
      <c r="L2617" s="9">
        <v>0.36</v>
      </c>
      <c r="N2617" s="32">
        <f>IF('System Design'!$F$8=1,'Hourly Demand and Generation'!G2617*'System Design'!$F$21,IF('System Design'!$F$8=2,'Hourly Demand and Generation'!H2617*'System Design'!$F$21,IF('System Design'!$F$8=3,'Hourly Demand and Generation'!I2617*'System Design'!$F$21)))</f>
        <v>0</v>
      </c>
      <c r="O2617" s="32">
        <f>IF('System Design'!$F$8=1,'Hourly Demand and Generation'!J2617*'System Design'!$F$22,IF('System Design'!$F$8=2,'Hourly Demand and Generation'!K2617*'System Design'!$F$22,IF('System Design'!$F$8=3,'Hourly Demand and Generation'!L2617*'System Design'!$F$22)))</f>
        <v>900</v>
      </c>
      <c r="Q2617" s="32">
        <f t="shared" si="573"/>
        <v>0</v>
      </c>
      <c r="R2617" s="32">
        <f t="shared" si="576"/>
        <v>5400</v>
      </c>
      <c r="S2617" s="32">
        <f t="shared" si="577"/>
        <v>0</v>
      </c>
      <c r="T2617" s="32">
        <f t="shared" si="578"/>
        <v>21600</v>
      </c>
      <c r="U2617" s="32">
        <f t="shared" si="579"/>
        <v>0</v>
      </c>
      <c r="V2617" s="32">
        <f t="shared" si="574"/>
        <v>576</v>
      </c>
      <c r="W2617" s="32">
        <f t="shared" si="580"/>
        <v>576</v>
      </c>
      <c r="X2617" s="32">
        <f t="shared" si="581"/>
        <v>576</v>
      </c>
    </row>
    <row r="2618" spans="1:24" x14ac:dyDescent="0.25">
      <c r="A2618" s="2"/>
      <c r="B2618" s="2" t="s">
        <v>5</v>
      </c>
      <c r="C2618" s="2">
        <f t="shared" si="584"/>
        <v>109</v>
      </c>
      <c r="D2618" s="2">
        <f t="shared" si="585"/>
        <v>22</v>
      </c>
      <c r="E2618" s="2">
        <f t="shared" si="575"/>
        <v>2614</v>
      </c>
      <c r="F2618" s="11">
        <v>306</v>
      </c>
      <c r="G2618" s="9">
        <v>0</v>
      </c>
      <c r="H2618" s="9">
        <v>0</v>
      </c>
      <c r="I2618" s="9">
        <v>0</v>
      </c>
      <c r="J2618" s="9">
        <v>0.25633182173893099</v>
      </c>
      <c r="K2618" s="9">
        <v>0.25633182173893099</v>
      </c>
      <c r="L2618" s="9">
        <v>0.38</v>
      </c>
      <c r="N2618" s="32">
        <f>IF('System Design'!$F$8=1,'Hourly Demand and Generation'!G2618*'System Design'!$F$21,IF('System Design'!$F$8=2,'Hourly Demand and Generation'!H2618*'System Design'!$F$21,IF('System Design'!$F$8=3,'Hourly Demand and Generation'!I2618*'System Design'!$F$21)))</f>
        <v>0</v>
      </c>
      <c r="O2618" s="32">
        <f>IF('System Design'!$F$8=1,'Hourly Demand and Generation'!J2618*'System Design'!$F$22,IF('System Design'!$F$8=2,'Hourly Demand and Generation'!K2618*'System Design'!$F$22,IF('System Design'!$F$8=3,'Hourly Demand and Generation'!L2618*'System Design'!$F$22)))</f>
        <v>950</v>
      </c>
      <c r="Q2618" s="32">
        <f t="shared" si="573"/>
        <v>0</v>
      </c>
      <c r="R2618" s="32">
        <f t="shared" si="576"/>
        <v>5400</v>
      </c>
      <c r="S2618" s="32">
        <f t="shared" si="577"/>
        <v>0</v>
      </c>
      <c r="T2618" s="32">
        <f t="shared" si="578"/>
        <v>21600</v>
      </c>
      <c r="U2618" s="32">
        <f t="shared" si="579"/>
        <v>0</v>
      </c>
      <c r="V2618" s="32">
        <f t="shared" si="574"/>
        <v>644</v>
      </c>
      <c r="W2618" s="32">
        <f t="shared" si="580"/>
        <v>644</v>
      </c>
      <c r="X2618" s="32">
        <f t="shared" si="581"/>
        <v>644</v>
      </c>
    </row>
    <row r="2619" spans="1:24" x14ac:dyDescent="0.25">
      <c r="A2619" s="2"/>
      <c r="B2619" s="2" t="s">
        <v>5</v>
      </c>
      <c r="C2619" s="2">
        <f t="shared" si="584"/>
        <v>109</v>
      </c>
      <c r="D2619" s="2">
        <f t="shared" si="585"/>
        <v>23</v>
      </c>
      <c r="E2619" s="2">
        <f t="shared" si="575"/>
        <v>2615</v>
      </c>
      <c r="F2619" s="11">
        <v>288</v>
      </c>
      <c r="G2619" s="9">
        <v>0</v>
      </c>
      <c r="H2619" s="9">
        <v>0</v>
      </c>
      <c r="I2619" s="9">
        <v>0</v>
      </c>
      <c r="J2619" s="9">
        <v>0.21585837620120499</v>
      </c>
      <c r="K2619" s="9">
        <v>0.21585837620120499</v>
      </c>
      <c r="L2619" s="9">
        <v>0.32</v>
      </c>
      <c r="N2619" s="32">
        <f>IF('System Design'!$F$8=1,'Hourly Demand and Generation'!G2619*'System Design'!$F$21,IF('System Design'!$F$8=2,'Hourly Demand and Generation'!H2619*'System Design'!$F$21,IF('System Design'!$F$8=3,'Hourly Demand and Generation'!I2619*'System Design'!$F$21)))</f>
        <v>0</v>
      </c>
      <c r="O2619" s="32">
        <f>IF('System Design'!$F$8=1,'Hourly Demand and Generation'!J2619*'System Design'!$F$22,IF('System Design'!$F$8=2,'Hourly Demand and Generation'!K2619*'System Design'!$F$22,IF('System Design'!$F$8=3,'Hourly Demand and Generation'!L2619*'System Design'!$F$22)))</f>
        <v>800</v>
      </c>
      <c r="Q2619" s="32">
        <f t="shared" si="573"/>
        <v>0</v>
      </c>
      <c r="R2619" s="32">
        <f t="shared" si="576"/>
        <v>5400</v>
      </c>
      <c r="S2619" s="32">
        <f t="shared" si="577"/>
        <v>0</v>
      </c>
      <c r="T2619" s="32">
        <f t="shared" si="578"/>
        <v>21600</v>
      </c>
      <c r="U2619" s="32">
        <f t="shared" si="579"/>
        <v>0</v>
      </c>
      <c r="V2619" s="32">
        <f t="shared" si="574"/>
        <v>512</v>
      </c>
      <c r="W2619" s="32">
        <f t="shared" si="580"/>
        <v>512</v>
      </c>
      <c r="X2619" s="32">
        <f t="shared" si="581"/>
        <v>512</v>
      </c>
    </row>
    <row r="2620" spans="1:24" x14ac:dyDescent="0.25">
      <c r="A2620" s="2"/>
      <c r="B2620" s="2" t="s">
        <v>5</v>
      </c>
      <c r="C2620" s="2">
        <f t="shared" si="584"/>
        <v>109</v>
      </c>
      <c r="D2620" s="2">
        <f t="shared" si="585"/>
        <v>24</v>
      </c>
      <c r="E2620" s="2">
        <f t="shared" si="575"/>
        <v>2616</v>
      </c>
      <c r="F2620" s="11">
        <v>252</v>
      </c>
      <c r="G2620" s="9">
        <v>0</v>
      </c>
      <c r="H2620" s="9">
        <v>0</v>
      </c>
      <c r="I2620" s="9">
        <v>0</v>
      </c>
      <c r="J2620" s="9">
        <v>0.21585837620120499</v>
      </c>
      <c r="K2620" s="9">
        <v>0.21585837620120499</v>
      </c>
      <c r="L2620" s="9">
        <v>0.32</v>
      </c>
      <c r="N2620" s="32">
        <f>IF('System Design'!$F$8=1,'Hourly Demand and Generation'!G2620*'System Design'!$F$21,IF('System Design'!$F$8=2,'Hourly Demand and Generation'!H2620*'System Design'!$F$21,IF('System Design'!$F$8=3,'Hourly Demand and Generation'!I2620*'System Design'!$F$21)))</f>
        <v>0</v>
      </c>
      <c r="O2620" s="32">
        <f>IF('System Design'!$F$8=1,'Hourly Demand and Generation'!J2620*'System Design'!$F$22,IF('System Design'!$F$8=2,'Hourly Demand and Generation'!K2620*'System Design'!$F$22,IF('System Design'!$F$8=3,'Hourly Demand and Generation'!L2620*'System Design'!$F$22)))</f>
        <v>800</v>
      </c>
      <c r="Q2620" s="32">
        <f t="shared" si="573"/>
        <v>0</v>
      </c>
      <c r="R2620" s="32">
        <f t="shared" si="576"/>
        <v>5400</v>
      </c>
      <c r="S2620" s="32">
        <f t="shared" si="577"/>
        <v>0</v>
      </c>
      <c r="T2620" s="32">
        <f t="shared" si="578"/>
        <v>21600</v>
      </c>
      <c r="U2620" s="32">
        <f t="shared" si="579"/>
        <v>0</v>
      </c>
      <c r="V2620" s="32">
        <f t="shared" si="574"/>
        <v>548</v>
      </c>
      <c r="W2620" s="32">
        <f t="shared" si="580"/>
        <v>548</v>
      </c>
      <c r="X2620" s="32">
        <f t="shared" si="581"/>
        <v>548</v>
      </c>
    </row>
    <row r="2621" spans="1:24" x14ac:dyDescent="0.25">
      <c r="A2621" s="2"/>
      <c r="B2621" s="2" t="s">
        <v>5</v>
      </c>
      <c r="C2621" s="2">
        <f>C2620+1</f>
        <v>110</v>
      </c>
      <c r="D2621" s="2">
        <v>1</v>
      </c>
      <c r="E2621" s="2">
        <f t="shared" si="575"/>
        <v>2617</v>
      </c>
      <c r="F2621" s="11">
        <v>216</v>
      </c>
      <c r="G2621" s="9">
        <v>0</v>
      </c>
      <c r="H2621" s="9">
        <v>0</v>
      </c>
      <c r="I2621" s="9">
        <v>0</v>
      </c>
      <c r="J2621" s="9">
        <v>0.26259517395017301</v>
      </c>
      <c r="K2621" s="9">
        <v>0.26259517395017301</v>
      </c>
      <c r="L2621" s="9">
        <v>0.4</v>
      </c>
      <c r="N2621" s="32">
        <f>IF('System Design'!$F$8=1,'Hourly Demand and Generation'!G2621*'System Design'!$F$21,IF('System Design'!$F$8=2,'Hourly Demand and Generation'!H2621*'System Design'!$F$21,IF('System Design'!$F$8=3,'Hourly Demand and Generation'!I2621*'System Design'!$F$21)))</f>
        <v>0</v>
      </c>
      <c r="O2621" s="32">
        <f>IF('System Design'!$F$8=1,'Hourly Demand and Generation'!J2621*'System Design'!$F$22,IF('System Design'!$F$8=2,'Hourly Demand and Generation'!K2621*'System Design'!$F$22,IF('System Design'!$F$8=3,'Hourly Demand and Generation'!L2621*'System Design'!$F$22)))</f>
        <v>1000</v>
      </c>
      <c r="Q2621" s="32">
        <f t="shared" si="573"/>
        <v>0</v>
      </c>
      <c r="R2621" s="32">
        <f t="shared" si="576"/>
        <v>5400</v>
      </c>
      <c r="S2621" s="32">
        <f t="shared" si="577"/>
        <v>0</v>
      </c>
      <c r="T2621" s="32">
        <f t="shared" si="578"/>
        <v>21600</v>
      </c>
      <c r="U2621" s="32">
        <f t="shared" si="579"/>
        <v>0</v>
      </c>
      <c r="V2621" s="32">
        <f t="shared" si="574"/>
        <v>784</v>
      </c>
      <c r="W2621" s="32">
        <f t="shared" si="580"/>
        <v>784</v>
      </c>
      <c r="X2621" s="32">
        <f t="shared" si="581"/>
        <v>784</v>
      </c>
    </row>
    <row r="2622" spans="1:24" x14ac:dyDescent="0.25">
      <c r="A2622" s="2"/>
      <c r="B2622" s="2" t="s">
        <v>5</v>
      </c>
      <c r="C2622" s="2">
        <f>C2621</f>
        <v>110</v>
      </c>
      <c r="D2622" s="2">
        <f>D2621+1</f>
        <v>2</v>
      </c>
      <c r="E2622" s="2">
        <f t="shared" si="575"/>
        <v>2618</v>
      </c>
      <c r="F2622" s="11">
        <v>198</v>
      </c>
      <c r="G2622" s="9">
        <v>0</v>
      </c>
      <c r="H2622" s="9">
        <v>0</v>
      </c>
      <c r="I2622" s="9">
        <v>0</v>
      </c>
      <c r="J2622" s="9">
        <v>0.23633565655515601</v>
      </c>
      <c r="K2622" s="9">
        <v>0.23633565655515601</v>
      </c>
      <c r="L2622" s="9">
        <v>0.36</v>
      </c>
      <c r="N2622" s="32">
        <f>IF('System Design'!$F$8=1,'Hourly Demand and Generation'!G2622*'System Design'!$F$21,IF('System Design'!$F$8=2,'Hourly Demand and Generation'!H2622*'System Design'!$F$21,IF('System Design'!$F$8=3,'Hourly Demand and Generation'!I2622*'System Design'!$F$21)))</f>
        <v>0</v>
      </c>
      <c r="O2622" s="32">
        <f>IF('System Design'!$F$8=1,'Hourly Demand and Generation'!J2622*'System Design'!$F$22,IF('System Design'!$F$8=2,'Hourly Demand and Generation'!K2622*'System Design'!$F$22,IF('System Design'!$F$8=3,'Hourly Demand and Generation'!L2622*'System Design'!$F$22)))</f>
        <v>900</v>
      </c>
      <c r="Q2622" s="32">
        <f t="shared" si="573"/>
        <v>0</v>
      </c>
      <c r="R2622" s="32">
        <f t="shared" si="576"/>
        <v>5400</v>
      </c>
      <c r="S2622" s="32">
        <f t="shared" si="577"/>
        <v>0</v>
      </c>
      <c r="T2622" s="32">
        <f t="shared" si="578"/>
        <v>21600</v>
      </c>
      <c r="U2622" s="32">
        <f t="shared" si="579"/>
        <v>0</v>
      </c>
      <c r="V2622" s="32">
        <f t="shared" si="574"/>
        <v>702</v>
      </c>
      <c r="W2622" s="32">
        <f t="shared" si="580"/>
        <v>702</v>
      </c>
      <c r="X2622" s="32">
        <f t="shared" si="581"/>
        <v>702</v>
      </c>
    </row>
    <row r="2623" spans="1:24" x14ac:dyDescent="0.25">
      <c r="A2623" s="2"/>
      <c r="B2623" s="2" t="s">
        <v>5</v>
      </c>
      <c r="C2623" s="2">
        <f t="shared" ref="C2623:C2644" si="586">C2622</f>
        <v>110</v>
      </c>
      <c r="D2623" s="2">
        <f t="shared" ref="D2623:D2644" si="587">D2622+1</f>
        <v>3</v>
      </c>
      <c r="E2623" s="2">
        <f t="shared" si="575"/>
        <v>2619</v>
      </c>
      <c r="F2623" s="11">
        <v>180</v>
      </c>
      <c r="G2623" s="9">
        <v>0</v>
      </c>
      <c r="H2623" s="9">
        <v>0</v>
      </c>
      <c r="I2623" s="9">
        <v>0</v>
      </c>
      <c r="J2623" s="9">
        <v>0.23633565655515601</v>
      </c>
      <c r="K2623" s="9">
        <v>0.23633565655515601</v>
      </c>
      <c r="L2623" s="9">
        <v>0.36</v>
      </c>
      <c r="N2623" s="32">
        <f>IF('System Design'!$F$8=1,'Hourly Demand and Generation'!G2623*'System Design'!$F$21,IF('System Design'!$F$8=2,'Hourly Demand and Generation'!H2623*'System Design'!$F$21,IF('System Design'!$F$8=3,'Hourly Demand and Generation'!I2623*'System Design'!$F$21)))</f>
        <v>0</v>
      </c>
      <c r="O2623" s="32">
        <f>IF('System Design'!$F$8=1,'Hourly Demand and Generation'!J2623*'System Design'!$F$22,IF('System Design'!$F$8=2,'Hourly Demand and Generation'!K2623*'System Design'!$F$22,IF('System Design'!$F$8=3,'Hourly Demand and Generation'!L2623*'System Design'!$F$22)))</f>
        <v>900</v>
      </c>
      <c r="Q2623" s="32">
        <f t="shared" si="573"/>
        <v>0</v>
      </c>
      <c r="R2623" s="32">
        <f t="shared" si="576"/>
        <v>5400</v>
      </c>
      <c r="S2623" s="32">
        <f t="shared" si="577"/>
        <v>0</v>
      </c>
      <c r="T2623" s="32">
        <f t="shared" si="578"/>
        <v>21600</v>
      </c>
      <c r="U2623" s="32">
        <f t="shared" si="579"/>
        <v>0</v>
      </c>
      <c r="V2623" s="32">
        <f t="shared" si="574"/>
        <v>720</v>
      </c>
      <c r="W2623" s="32">
        <f t="shared" si="580"/>
        <v>720</v>
      </c>
      <c r="X2623" s="32">
        <f t="shared" si="581"/>
        <v>720</v>
      </c>
    </row>
    <row r="2624" spans="1:24" x14ac:dyDescent="0.25">
      <c r="A2624" s="2"/>
      <c r="B2624" s="2" t="s">
        <v>5</v>
      </c>
      <c r="C2624" s="2">
        <f t="shared" si="586"/>
        <v>110</v>
      </c>
      <c r="D2624" s="2">
        <f t="shared" si="587"/>
        <v>4</v>
      </c>
      <c r="E2624" s="2">
        <f t="shared" si="575"/>
        <v>2620</v>
      </c>
      <c r="F2624" s="11">
        <v>216</v>
      </c>
      <c r="G2624" s="9">
        <v>0</v>
      </c>
      <c r="H2624" s="9">
        <v>0</v>
      </c>
      <c r="I2624" s="9">
        <v>0</v>
      </c>
      <c r="J2624" s="9">
        <v>0.26259517395017301</v>
      </c>
      <c r="K2624" s="9">
        <v>0.26259517395017301</v>
      </c>
      <c r="L2624" s="9">
        <v>0.4</v>
      </c>
      <c r="N2624" s="32">
        <f>IF('System Design'!$F$8=1,'Hourly Demand and Generation'!G2624*'System Design'!$F$21,IF('System Design'!$F$8=2,'Hourly Demand and Generation'!H2624*'System Design'!$F$21,IF('System Design'!$F$8=3,'Hourly Demand and Generation'!I2624*'System Design'!$F$21)))</f>
        <v>0</v>
      </c>
      <c r="O2624" s="32">
        <f>IF('System Design'!$F$8=1,'Hourly Demand and Generation'!J2624*'System Design'!$F$22,IF('System Design'!$F$8=2,'Hourly Demand and Generation'!K2624*'System Design'!$F$22,IF('System Design'!$F$8=3,'Hourly Demand and Generation'!L2624*'System Design'!$F$22)))</f>
        <v>1000</v>
      </c>
      <c r="Q2624" s="32">
        <f t="shared" si="573"/>
        <v>0</v>
      </c>
      <c r="R2624" s="32">
        <f t="shared" si="576"/>
        <v>5400</v>
      </c>
      <c r="S2624" s="32">
        <f t="shared" si="577"/>
        <v>0</v>
      </c>
      <c r="T2624" s="32">
        <f t="shared" si="578"/>
        <v>21600</v>
      </c>
      <c r="U2624" s="32">
        <f t="shared" si="579"/>
        <v>0</v>
      </c>
      <c r="V2624" s="32">
        <f t="shared" si="574"/>
        <v>784</v>
      </c>
      <c r="W2624" s="32">
        <f t="shared" si="580"/>
        <v>784</v>
      </c>
      <c r="X2624" s="32">
        <f t="shared" si="581"/>
        <v>784</v>
      </c>
    </row>
    <row r="2625" spans="1:24" x14ac:dyDescent="0.25">
      <c r="A2625" s="2"/>
      <c r="B2625" s="2" t="s">
        <v>5</v>
      </c>
      <c r="C2625" s="2">
        <f t="shared" si="586"/>
        <v>110</v>
      </c>
      <c r="D2625" s="2">
        <f t="shared" si="587"/>
        <v>5</v>
      </c>
      <c r="E2625" s="2">
        <f t="shared" si="575"/>
        <v>2621</v>
      </c>
      <c r="F2625" s="11">
        <v>234</v>
      </c>
      <c r="G2625" s="9">
        <v>0</v>
      </c>
      <c r="H2625" s="9">
        <v>2.6725108416737201E-2</v>
      </c>
      <c r="I2625" s="9">
        <v>6.4000000000000001E-2</v>
      </c>
      <c r="J2625" s="9">
        <v>0.21007613916013801</v>
      </c>
      <c r="K2625" s="9">
        <v>0.21007613916013801</v>
      </c>
      <c r="L2625" s="9">
        <v>0.32</v>
      </c>
      <c r="N2625" s="32">
        <f>IF('System Design'!$F$8=1,'Hourly Demand and Generation'!G2625*'System Design'!$F$21,IF('System Design'!$F$8=2,'Hourly Demand and Generation'!H2625*'System Design'!$F$21,IF('System Design'!$F$8=3,'Hourly Demand and Generation'!I2625*'System Design'!$F$21)))</f>
        <v>32</v>
      </c>
      <c r="O2625" s="32">
        <f>IF('System Design'!$F$8=1,'Hourly Demand and Generation'!J2625*'System Design'!$F$22,IF('System Design'!$F$8=2,'Hourly Demand and Generation'!K2625*'System Design'!$F$22,IF('System Design'!$F$8=3,'Hourly Demand and Generation'!L2625*'System Design'!$F$22)))</f>
        <v>800</v>
      </c>
      <c r="Q2625" s="32">
        <f t="shared" si="573"/>
        <v>0</v>
      </c>
      <c r="R2625" s="32">
        <f t="shared" si="576"/>
        <v>5400</v>
      </c>
      <c r="S2625" s="32">
        <f t="shared" si="577"/>
        <v>0</v>
      </c>
      <c r="T2625" s="32">
        <f t="shared" si="578"/>
        <v>21600</v>
      </c>
      <c r="U2625" s="32">
        <f t="shared" si="579"/>
        <v>0</v>
      </c>
      <c r="V2625" s="32">
        <f t="shared" si="574"/>
        <v>598</v>
      </c>
      <c r="W2625" s="32">
        <f t="shared" si="580"/>
        <v>598</v>
      </c>
      <c r="X2625" s="32">
        <f t="shared" si="581"/>
        <v>598</v>
      </c>
    </row>
    <row r="2626" spans="1:24" x14ac:dyDescent="0.25">
      <c r="A2626" s="2"/>
      <c r="B2626" s="2" t="s">
        <v>5</v>
      </c>
      <c r="C2626" s="2">
        <f t="shared" si="586"/>
        <v>110</v>
      </c>
      <c r="D2626" s="2">
        <f t="shared" si="587"/>
        <v>6</v>
      </c>
      <c r="E2626" s="2">
        <f t="shared" si="575"/>
        <v>2622</v>
      </c>
      <c r="F2626" s="11">
        <v>252</v>
      </c>
      <c r="G2626" s="9">
        <v>5.3450216833474298E-2</v>
      </c>
      <c r="H2626" s="9">
        <v>8.3515963802303597E-2</v>
      </c>
      <c r="I2626" s="9">
        <v>0.13600000000000001</v>
      </c>
      <c r="J2626" s="9">
        <v>0.21007613916013801</v>
      </c>
      <c r="K2626" s="9">
        <v>0.21007613916013801</v>
      </c>
      <c r="L2626" s="9">
        <v>0.32</v>
      </c>
      <c r="N2626" s="32">
        <f>IF('System Design'!$F$8=1,'Hourly Demand and Generation'!G2626*'System Design'!$F$21,IF('System Design'!$F$8=2,'Hourly Demand and Generation'!H2626*'System Design'!$F$21,IF('System Design'!$F$8=3,'Hourly Demand and Generation'!I2626*'System Design'!$F$21)))</f>
        <v>68</v>
      </c>
      <c r="O2626" s="32">
        <f>IF('System Design'!$F$8=1,'Hourly Demand and Generation'!J2626*'System Design'!$F$22,IF('System Design'!$F$8=2,'Hourly Demand and Generation'!K2626*'System Design'!$F$22,IF('System Design'!$F$8=3,'Hourly Demand and Generation'!L2626*'System Design'!$F$22)))</f>
        <v>800</v>
      </c>
      <c r="Q2626" s="32">
        <f t="shared" si="573"/>
        <v>0</v>
      </c>
      <c r="R2626" s="32">
        <f t="shared" si="576"/>
        <v>5400</v>
      </c>
      <c r="S2626" s="32">
        <f t="shared" si="577"/>
        <v>0</v>
      </c>
      <c r="T2626" s="32">
        <f t="shared" si="578"/>
        <v>21600</v>
      </c>
      <c r="U2626" s="32">
        <f t="shared" si="579"/>
        <v>0</v>
      </c>
      <c r="V2626" s="32">
        <f t="shared" si="574"/>
        <v>616</v>
      </c>
      <c r="W2626" s="32">
        <f t="shared" si="580"/>
        <v>616</v>
      </c>
      <c r="X2626" s="32">
        <f t="shared" si="581"/>
        <v>616</v>
      </c>
    </row>
    <row r="2627" spans="1:24" x14ac:dyDescent="0.25">
      <c r="A2627" s="2"/>
      <c r="B2627" s="2" t="s">
        <v>5</v>
      </c>
      <c r="C2627" s="2">
        <f t="shared" si="586"/>
        <v>110</v>
      </c>
      <c r="D2627" s="2">
        <f t="shared" si="587"/>
        <v>7</v>
      </c>
      <c r="E2627" s="2">
        <f t="shared" si="575"/>
        <v>2623</v>
      </c>
      <c r="F2627" s="11">
        <v>270</v>
      </c>
      <c r="G2627" s="9">
        <v>0.11358171077113299</v>
      </c>
      <c r="H2627" s="9">
        <v>0.14030681918787</v>
      </c>
      <c r="I2627" s="9">
        <v>0.2</v>
      </c>
      <c r="J2627" s="9">
        <v>0.23633565655515601</v>
      </c>
      <c r="K2627" s="9">
        <v>0.23633565655515601</v>
      </c>
      <c r="L2627" s="9">
        <v>0.36</v>
      </c>
      <c r="N2627" s="32">
        <f>IF('System Design'!$F$8=1,'Hourly Demand and Generation'!G2627*'System Design'!$F$21,IF('System Design'!$F$8=2,'Hourly Demand and Generation'!H2627*'System Design'!$F$21,IF('System Design'!$F$8=3,'Hourly Demand and Generation'!I2627*'System Design'!$F$21)))</f>
        <v>100</v>
      </c>
      <c r="O2627" s="32">
        <f>IF('System Design'!$F$8=1,'Hourly Demand and Generation'!J2627*'System Design'!$F$22,IF('System Design'!$F$8=2,'Hourly Demand and Generation'!K2627*'System Design'!$F$22,IF('System Design'!$F$8=3,'Hourly Demand and Generation'!L2627*'System Design'!$F$22)))</f>
        <v>900</v>
      </c>
      <c r="Q2627" s="32">
        <f t="shared" si="573"/>
        <v>0</v>
      </c>
      <c r="R2627" s="32">
        <f t="shared" si="576"/>
        <v>5400</v>
      </c>
      <c r="S2627" s="32">
        <f t="shared" si="577"/>
        <v>0</v>
      </c>
      <c r="T2627" s="32">
        <f t="shared" si="578"/>
        <v>21600</v>
      </c>
      <c r="U2627" s="32">
        <f t="shared" si="579"/>
        <v>0</v>
      </c>
      <c r="V2627" s="32">
        <f t="shared" si="574"/>
        <v>730</v>
      </c>
      <c r="W2627" s="32">
        <f t="shared" si="580"/>
        <v>730</v>
      </c>
      <c r="X2627" s="32">
        <f t="shared" si="581"/>
        <v>730</v>
      </c>
    </row>
    <row r="2628" spans="1:24" x14ac:dyDescent="0.25">
      <c r="A2628" s="2"/>
      <c r="B2628" s="2" t="s">
        <v>5</v>
      </c>
      <c r="C2628" s="2">
        <f t="shared" si="586"/>
        <v>110</v>
      </c>
      <c r="D2628" s="2">
        <f t="shared" si="587"/>
        <v>8</v>
      </c>
      <c r="E2628" s="2">
        <f t="shared" si="575"/>
        <v>2624</v>
      </c>
      <c r="F2628" s="11">
        <v>288</v>
      </c>
      <c r="G2628" s="9">
        <v>0.22048214443808201</v>
      </c>
      <c r="H2628" s="9">
        <v>0.25054789140691103</v>
      </c>
      <c r="I2628" s="9">
        <v>0.33600000000000002</v>
      </c>
      <c r="J2628" s="9">
        <v>0.23633565655515601</v>
      </c>
      <c r="K2628" s="9">
        <v>0.23633565655515601</v>
      </c>
      <c r="L2628" s="9">
        <v>0.36</v>
      </c>
      <c r="N2628" s="32">
        <f>IF('System Design'!$F$8=1,'Hourly Demand and Generation'!G2628*'System Design'!$F$21,IF('System Design'!$F$8=2,'Hourly Demand and Generation'!H2628*'System Design'!$F$21,IF('System Design'!$F$8=3,'Hourly Demand and Generation'!I2628*'System Design'!$F$21)))</f>
        <v>168</v>
      </c>
      <c r="O2628" s="32">
        <f>IF('System Design'!$F$8=1,'Hourly Demand and Generation'!J2628*'System Design'!$F$22,IF('System Design'!$F$8=2,'Hourly Demand and Generation'!K2628*'System Design'!$F$22,IF('System Design'!$F$8=3,'Hourly Demand and Generation'!L2628*'System Design'!$F$22)))</f>
        <v>900</v>
      </c>
      <c r="Q2628" s="32">
        <f t="shared" si="573"/>
        <v>0</v>
      </c>
      <c r="R2628" s="32">
        <f t="shared" si="576"/>
        <v>5400</v>
      </c>
      <c r="S2628" s="32">
        <f t="shared" si="577"/>
        <v>0</v>
      </c>
      <c r="T2628" s="32">
        <f t="shared" si="578"/>
        <v>21600</v>
      </c>
      <c r="U2628" s="32">
        <f t="shared" si="579"/>
        <v>0</v>
      </c>
      <c r="V2628" s="32">
        <f t="shared" si="574"/>
        <v>780</v>
      </c>
      <c r="W2628" s="32">
        <f t="shared" si="580"/>
        <v>780</v>
      </c>
      <c r="X2628" s="32">
        <f t="shared" si="581"/>
        <v>780</v>
      </c>
    </row>
    <row r="2629" spans="1:24" x14ac:dyDescent="0.25">
      <c r="A2629" s="2"/>
      <c r="B2629" s="2" t="s">
        <v>5</v>
      </c>
      <c r="C2629" s="2">
        <f t="shared" si="586"/>
        <v>110</v>
      </c>
      <c r="D2629" s="2">
        <f t="shared" si="587"/>
        <v>9</v>
      </c>
      <c r="E2629" s="2">
        <f t="shared" si="575"/>
        <v>2625</v>
      </c>
      <c r="F2629" s="11">
        <v>288</v>
      </c>
      <c r="G2629" s="9">
        <v>0.334063855209214</v>
      </c>
      <c r="H2629" s="9">
        <v>0.36078896362595198</v>
      </c>
      <c r="I2629" s="9">
        <v>0.46400000000000002</v>
      </c>
      <c r="J2629" s="9">
        <v>0.21007613916013801</v>
      </c>
      <c r="K2629" s="9">
        <v>0.21007613916013801</v>
      </c>
      <c r="L2629" s="9">
        <v>0.32</v>
      </c>
      <c r="N2629" s="32">
        <f>IF('System Design'!$F$8=1,'Hourly Demand and Generation'!G2629*'System Design'!$F$21,IF('System Design'!$F$8=2,'Hourly Demand and Generation'!H2629*'System Design'!$F$21,IF('System Design'!$F$8=3,'Hourly Demand and Generation'!I2629*'System Design'!$F$21)))</f>
        <v>232</v>
      </c>
      <c r="O2629" s="32">
        <f>IF('System Design'!$F$8=1,'Hourly Demand and Generation'!J2629*'System Design'!$F$22,IF('System Design'!$F$8=2,'Hourly Demand and Generation'!K2629*'System Design'!$F$22,IF('System Design'!$F$8=3,'Hourly Demand and Generation'!L2629*'System Design'!$F$22)))</f>
        <v>800</v>
      </c>
      <c r="Q2629" s="32">
        <f t="shared" si="573"/>
        <v>0</v>
      </c>
      <c r="R2629" s="32">
        <f t="shared" si="576"/>
        <v>5400</v>
      </c>
      <c r="S2629" s="32">
        <f t="shared" si="577"/>
        <v>0</v>
      </c>
      <c r="T2629" s="32">
        <f t="shared" si="578"/>
        <v>21600</v>
      </c>
      <c r="U2629" s="32">
        <f t="shared" si="579"/>
        <v>0</v>
      </c>
      <c r="V2629" s="32">
        <f t="shared" si="574"/>
        <v>744</v>
      </c>
      <c r="W2629" s="32">
        <f t="shared" si="580"/>
        <v>744</v>
      </c>
      <c r="X2629" s="32">
        <f t="shared" si="581"/>
        <v>744</v>
      </c>
    </row>
    <row r="2630" spans="1:24" x14ac:dyDescent="0.25">
      <c r="A2630" s="2"/>
      <c r="B2630" s="2" t="s">
        <v>5</v>
      </c>
      <c r="C2630" s="2">
        <f t="shared" si="586"/>
        <v>110</v>
      </c>
      <c r="D2630" s="2">
        <f t="shared" si="587"/>
        <v>10</v>
      </c>
      <c r="E2630" s="2">
        <f t="shared" si="575"/>
        <v>2626</v>
      </c>
      <c r="F2630" s="11">
        <v>280.8</v>
      </c>
      <c r="G2630" s="9">
        <v>0.44764556598034699</v>
      </c>
      <c r="H2630" s="9">
        <v>0.47437067439708402</v>
      </c>
      <c r="I2630" s="9">
        <v>0.6</v>
      </c>
      <c r="J2630" s="9">
        <v>0.23633565655515601</v>
      </c>
      <c r="K2630" s="9">
        <v>0.23633565655515601</v>
      </c>
      <c r="L2630" s="9">
        <v>0.36</v>
      </c>
      <c r="N2630" s="32">
        <f>IF('System Design'!$F$8=1,'Hourly Demand and Generation'!G2630*'System Design'!$F$21,IF('System Design'!$F$8=2,'Hourly Demand and Generation'!H2630*'System Design'!$F$21,IF('System Design'!$F$8=3,'Hourly Demand and Generation'!I2630*'System Design'!$F$21)))</f>
        <v>300</v>
      </c>
      <c r="O2630" s="32">
        <f>IF('System Design'!$F$8=1,'Hourly Demand and Generation'!J2630*'System Design'!$F$22,IF('System Design'!$F$8=2,'Hourly Demand and Generation'!K2630*'System Design'!$F$22,IF('System Design'!$F$8=3,'Hourly Demand and Generation'!L2630*'System Design'!$F$22)))</f>
        <v>900</v>
      </c>
      <c r="Q2630" s="32">
        <f t="shared" ref="Q2630:Q2693" si="588">IF(F2630-N2630-O2630&gt;0,F2630-N2630-O2630,0)</f>
        <v>0</v>
      </c>
      <c r="R2630" s="32">
        <f t="shared" si="576"/>
        <v>5400</v>
      </c>
      <c r="S2630" s="32">
        <f t="shared" si="577"/>
        <v>0</v>
      </c>
      <c r="T2630" s="32">
        <f t="shared" si="578"/>
        <v>21600</v>
      </c>
      <c r="U2630" s="32">
        <f t="shared" si="579"/>
        <v>0</v>
      </c>
      <c r="V2630" s="32">
        <f t="shared" ref="V2630:V2693" si="589">IF(F2630-N2630-O2630&lt;0,N2630+O2630-F2630,0)</f>
        <v>919.2</v>
      </c>
      <c r="W2630" s="32">
        <f t="shared" si="580"/>
        <v>919.2</v>
      </c>
      <c r="X2630" s="32">
        <f t="shared" si="581"/>
        <v>919.2</v>
      </c>
    </row>
    <row r="2631" spans="1:24" x14ac:dyDescent="0.25">
      <c r="A2631" s="2"/>
      <c r="B2631" s="2" t="s">
        <v>5</v>
      </c>
      <c r="C2631" s="2">
        <f t="shared" si="586"/>
        <v>110</v>
      </c>
      <c r="D2631" s="2">
        <f t="shared" si="587"/>
        <v>11</v>
      </c>
      <c r="E2631" s="2">
        <f t="shared" ref="E2631:E2694" si="590">E2630+1</f>
        <v>2627</v>
      </c>
      <c r="F2631" s="11">
        <v>277.2</v>
      </c>
      <c r="G2631" s="9">
        <v>0.55454599964729601</v>
      </c>
      <c r="H2631" s="9">
        <v>0.58461174661612503</v>
      </c>
      <c r="I2631" s="9">
        <v>0.73599999999999999</v>
      </c>
      <c r="J2631" s="9">
        <v>0.21007613916013801</v>
      </c>
      <c r="K2631" s="9">
        <v>0.21007613916013801</v>
      </c>
      <c r="L2631" s="9">
        <v>0.32</v>
      </c>
      <c r="N2631" s="32">
        <f>IF('System Design'!$F$8=1,'Hourly Demand and Generation'!G2631*'System Design'!$F$21,IF('System Design'!$F$8=2,'Hourly Demand and Generation'!H2631*'System Design'!$F$21,IF('System Design'!$F$8=3,'Hourly Demand and Generation'!I2631*'System Design'!$F$21)))</f>
        <v>368</v>
      </c>
      <c r="O2631" s="32">
        <f>IF('System Design'!$F$8=1,'Hourly Demand and Generation'!J2631*'System Design'!$F$22,IF('System Design'!$F$8=2,'Hourly Demand and Generation'!K2631*'System Design'!$F$22,IF('System Design'!$F$8=3,'Hourly Demand and Generation'!L2631*'System Design'!$F$22)))</f>
        <v>800</v>
      </c>
      <c r="Q2631" s="32">
        <f t="shared" si="588"/>
        <v>0</v>
      </c>
      <c r="R2631" s="32">
        <f t="shared" ref="R2631:R2694" si="591">IF($Q2631&lt;R2630+$V2631,IF(R2630+$V2631-$Q2631&gt;5400,5400,R2630+$V2631-$Q2631),0)</f>
        <v>5400</v>
      </c>
      <c r="S2631" s="32">
        <f t="shared" ref="S2631:S2694" si="592">IF(R2631&gt;0,0,$Q2631+$V2631-R2630)</f>
        <v>0</v>
      </c>
      <c r="T2631" s="32">
        <f t="shared" ref="T2631:T2694" si="593">IF($Q2631&lt;T2630+$V2631,IF(T2630+$V2631-$Q2631&gt;21600,21600,T2630+$V2631-$Q2631),0)</f>
        <v>21600</v>
      </c>
      <c r="U2631" s="32">
        <f t="shared" ref="U2631:U2694" si="594">IF(T2631&gt;0,0,$Q2631+$V2631-T2630)</f>
        <v>0</v>
      </c>
      <c r="V2631" s="32">
        <f t="shared" si="589"/>
        <v>890.8</v>
      </c>
      <c r="W2631" s="32">
        <f t="shared" ref="W2631:W2694" si="595">IF(R2631=5400,$V2631-(R2631-R2630),0)</f>
        <v>890.8</v>
      </c>
      <c r="X2631" s="32">
        <f t="shared" ref="X2631:X2694" si="596">IF(T2631=21600,$V2631-(T2631-T2630),0)</f>
        <v>890.8</v>
      </c>
    </row>
    <row r="2632" spans="1:24" x14ac:dyDescent="0.25">
      <c r="A2632" s="2"/>
      <c r="B2632" s="2" t="s">
        <v>5</v>
      </c>
      <c r="C2632" s="2">
        <f t="shared" si="586"/>
        <v>110</v>
      </c>
      <c r="D2632" s="2">
        <f t="shared" si="587"/>
        <v>12</v>
      </c>
      <c r="E2632" s="2">
        <f t="shared" si="590"/>
        <v>2628</v>
      </c>
      <c r="F2632" s="11">
        <v>277.2</v>
      </c>
      <c r="G2632" s="9">
        <v>0.668127710418429</v>
      </c>
      <c r="H2632" s="9">
        <v>0.668127710418429</v>
      </c>
      <c r="I2632" s="9">
        <v>0.8</v>
      </c>
      <c r="J2632" s="9">
        <v>0.19694638046262999</v>
      </c>
      <c r="K2632" s="9">
        <v>0.19694638046262999</v>
      </c>
      <c r="L2632" s="9">
        <v>0.3</v>
      </c>
      <c r="N2632" s="32">
        <f>IF('System Design'!$F$8=1,'Hourly Demand and Generation'!G2632*'System Design'!$F$21,IF('System Design'!$F$8=2,'Hourly Demand and Generation'!H2632*'System Design'!$F$21,IF('System Design'!$F$8=3,'Hourly Demand and Generation'!I2632*'System Design'!$F$21)))</f>
        <v>400</v>
      </c>
      <c r="O2632" s="32">
        <f>IF('System Design'!$F$8=1,'Hourly Demand and Generation'!J2632*'System Design'!$F$22,IF('System Design'!$F$8=2,'Hourly Demand and Generation'!K2632*'System Design'!$F$22,IF('System Design'!$F$8=3,'Hourly Demand and Generation'!L2632*'System Design'!$F$22)))</f>
        <v>750</v>
      </c>
      <c r="Q2632" s="32">
        <f t="shared" si="588"/>
        <v>0</v>
      </c>
      <c r="R2632" s="32">
        <f t="shared" si="591"/>
        <v>5400</v>
      </c>
      <c r="S2632" s="32">
        <f t="shared" si="592"/>
        <v>0</v>
      </c>
      <c r="T2632" s="32">
        <f t="shared" si="593"/>
        <v>21600</v>
      </c>
      <c r="U2632" s="32">
        <f t="shared" si="594"/>
        <v>0</v>
      </c>
      <c r="V2632" s="32">
        <f t="shared" si="589"/>
        <v>872.8</v>
      </c>
      <c r="W2632" s="32">
        <f t="shared" si="595"/>
        <v>872.8</v>
      </c>
      <c r="X2632" s="32">
        <f t="shared" si="596"/>
        <v>872.8</v>
      </c>
    </row>
    <row r="2633" spans="1:24" x14ac:dyDescent="0.25">
      <c r="A2633" s="2"/>
      <c r="B2633" s="2" t="s">
        <v>5</v>
      </c>
      <c r="C2633" s="2">
        <f t="shared" si="586"/>
        <v>110</v>
      </c>
      <c r="D2633" s="2">
        <f t="shared" si="587"/>
        <v>13</v>
      </c>
      <c r="E2633" s="2">
        <f t="shared" si="590"/>
        <v>2629</v>
      </c>
      <c r="F2633" s="11">
        <v>288</v>
      </c>
      <c r="G2633" s="9">
        <v>0.55454599964729601</v>
      </c>
      <c r="H2633" s="9">
        <v>0.58461174661612503</v>
      </c>
      <c r="I2633" s="9">
        <v>0.73599999999999999</v>
      </c>
      <c r="J2633" s="9">
        <v>0.21007613916013801</v>
      </c>
      <c r="K2633" s="9">
        <v>0.21007613916013801</v>
      </c>
      <c r="L2633" s="9">
        <v>0.32</v>
      </c>
      <c r="N2633" s="32">
        <f>IF('System Design'!$F$8=1,'Hourly Demand and Generation'!G2633*'System Design'!$F$21,IF('System Design'!$F$8=2,'Hourly Demand and Generation'!H2633*'System Design'!$F$21,IF('System Design'!$F$8=3,'Hourly Demand and Generation'!I2633*'System Design'!$F$21)))</f>
        <v>368</v>
      </c>
      <c r="O2633" s="32">
        <f>IF('System Design'!$F$8=1,'Hourly Demand and Generation'!J2633*'System Design'!$F$22,IF('System Design'!$F$8=2,'Hourly Demand and Generation'!K2633*'System Design'!$F$22,IF('System Design'!$F$8=3,'Hourly Demand and Generation'!L2633*'System Design'!$F$22)))</f>
        <v>800</v>
      </c>
      <c r="Q2633" s="32">
        <f t="shared" si="588"/>
        <v>0</v>
      </c>
      <c r="R2633" s="32">
        <f t="shared" si="591"/>
        <v>5400</v>
      </c>
      <c r="S2633" s="32">
        <f t="shared" si="592"/>
        <v>0</v>
      </c>
      <c r="T2633" s="32">
        <f t="shared" si="593"/>
        <v>21600</v>
      </c>
      <c r="U2633" s="32">
        <f t="shared" si="594"/>
        <v>0</v>
      </c>
      <c r="V2633" s="32">
        <f t="shared" si="589"/>
        <v>880</v>
      </c>
      <c r="W2633" s="32">
        <f t="shared" si="595"/>
        <v>880</v>
      </c>
      <c r="X2633" s="32">
        <f t="shared" si="596"/>
        <v>880</v>
      </c>
    </row>
    <row r="2634" spans="1:24" x14ac:dyDescent="0.25">
      <c r="A2634" s="2"/>
      <c r="B2634" s="2" t="s">
        <v>5</v>
      </c>
      <c r="C2634" s="2">
        <f t="shared" si="586"/>
        <v>110</v>
      </c>
      <c r="D2634" s="2">
        <f t="shared" si="587"/>
        <v>14</v>
      </c>
      <c r="E2634" s="2">
        <f t="shared" si="590"/>
        <v>2630</v>
      </c>
      <c r="F2634" s="11">
        <v>288</v>
      </c>
      <c r="G2634" s="9">
        <v>0.44764556598034699</v>
      </c>
      <c r="H2634" s="9">
        <v>0.47437067439708402</v>
      </c>
      <c r="I2634" s="9">
        <v>0.6</v>
      </c>
      <c r="J2634" s="9">
        <v>0.223205897857647</v>
      </c>
      <c r="K2634" s="9">
        <v>0.223205897857647</v>
      </c>
      <c r="L2634" s="9">
        <v>0.34</v>
      </c>
      <c r="N2634" s="32">
        <f>IF('System Design'!$F$8=1,'Hourly Demand and Generation'!G2634*'System Design'!$F$21,IF('System Design'!$F$8=2,'Hourly Demand and Generation'!H2634*'System Design'!$F$21,IF('System Design'!$F$8=3,'Hourly Demand and Generation'!I2634*'System Design'!$F$21)))</f>
        <v>300</v>
      </c>
      <c r="O2634" s="32">
        <f>IF('System Design'!$F$8=1,'Hourly Demand and Generation'!J2634*'System Design'!$F$22,IF('System Design'!$F$8=2,'Hourly Demand and Generation'!K2634*'System Design'!$F$22,IF('System Design'!$F$8=3,'Hourly Demand and Generation'!L2634*'System Design'!$F$22)))</f>
        <v>850.00000000000011</v>
      </c>
      <c r="Q2634" s="32">
        <f t="shared" si="588"/>
        <v>0</v>
      </c>
      <c r="R2634" s="32">
        <f t="shared" si="591"/>
        <v>5400</v>
      </c>
      <c r="S2634" s="32">
        <f t="shared" si="592"/>
        <v>0</v>
      </c>
      <c r="T2634" s="32">
        <f t="shared" si="593"/>
        <v>21600</v>
      </c>
      <c r="U2634" s="32">
        <f t="shared" si="594"/>
        <v>0</v>
      </c>
      <c r="V2634" s="32">
        <f t="shared" si="589"/>
        <v>862</v>
      </c>
      <c r="W2634" s="32">
        <f t="shared" si="595"/>
        <v>862</v>
      </c>
      <c r="X2634" s="32">
        <f t="shared" si="596"/>
        <v>862</v>
      </c>
    </row>
    <row r="2635" spans="1:24" x14ac:dyDescent="0.25">
      <c r="A2635" s="2"/>
      <c r="B2635" s="2" t="s">
        <v>5</v>
      </c>
      <c r="C2635" s="2">
        <f t="shared" si="586"/>
        <v>110</v>
      </c>
      <c r="D2635" s="2">
        <f t="shared" si="587"/>
        <v>15</v>
      </c>
      <c r="E2635" s="2">
        <f t="shared" si="590"/>
        <v>2631</v>
      </c>
      <c r="F2635" s="11">
        <v>306</v>
      </c>
      <c r="G2635" s="9">
        <v>0.334063855209214</v>
      </c>
      <c r="H2635" s="9">
        <v>0.36078896362595198</v>
      </c>
      <c r="I2635" s="9">
        <v>0.46400000000000002</v>
      </c>
      <c r="J2635" s="9">
        <v>0.23633565655515601</v>
      </c>
      <c r="K2635" s="9">
        <v>0.23633565655515601</v>
      </c>
      <c r="L2635" s="9">
        <v>0.36</v>
      </c>
      <c r="N2635" s="32">
        <f>IF('System Design'!$F$8=1,'Hourly Demand and Generation'!G2635*'System Design'!$F$21,IF('System Design'!$F$8=2,'Hourly Demand and Generation'!H2635*'System Design'!$F$21,IF('System Design'!$F$8=3,'Hourly Demand and Generation'!I2635*'System Design'!$F$21)))</f>
        <v>232</v>
      </c>
      <c r="O2635" s="32">
        <f>IF('System Design'!$F$8=1,'Hourly Demand and Generation'!J2635*'System Design'!$F$22,IF('System Design'!$F$8=2,'Hourly Demand and Generation'!K2635*'System Design'!$F$22,IF('System Design'!$F$8=3,'Hourly Demand and Generation'!L2635*'System Design'!$F$22)))</f>
        <v>900</v>
      </c>
      <c r="Q2635" s="32">
        <f t="shared" si="588"/>
        <v>0</v>
      </c>
      <c r="R2635" s="32">
        <f t="shared" si="591"/>
        <v>5400</v>
      </c>
      <c r="S2635" s="32">
        <f t="shared" si="592"/>
        <v>0</v>
      </c>
      <c r="T2635" s="32">
        <f t="shared" si="593"/>
        <v>21600</v>
      </c>
      <c r="U2635" s="32">
        <f t="shared" si="594"/>
        <v>0</v>
      </c>
      <c r="V2635" s="32">
        <f t="shared" si="589"/>
        <v>826</v>
      </c>
      <c r="W2635" s="32">
        <f t="shared" si="595"/>
        <v>826</v>
      </c>
      <c r="X2635" s="32">
        <f t="shared" si="596"/>
        <v>826</v>
      </c>
    </row>
    <row r="2636" spans="1:24" x14ac:dyDescent="0.25">
      <c r="A2636" s="2"/>
      <c r="B2636" s="2" t="s">
        <v>5</v>
      </c>
      <c r="C2636" s="2">
        <f t="shared" si="586"/>
        <v>110</v>
      </c>
      <c r="D2636" s="2">
        <f t="shared" si="587"/>
        <v>16</v>
      </c>
      <c r="E2636" s="2">
        <f t="shared" si="590"/>
        <v>2632</v>
      </c>
      <c r="F2636" s="11">
        <v>324</v>
      </c>
      <c r="G2636" s="9">
        <v>0.22048214443808201</v>
      </c>
      <c r="H2636" s="9">
        <v>0.25054789140691103</v>
      </c>
      <c r="I2636" s="9">
        <v>0.33600000000000002</v>
      </c>
      <c r="J2636" s="9">
        <v>0.23633565655515601</v>
      </c>
      <c r="K2636" s="9">
        <v>0.23633565655515601</v>
      </c>
      <c r="L2636" s="9">
        <v>0.36</v>
      </c>
      <c r="N2636" s="32">
        <f>IF('System Design'!$F$8=1,'Hourly Demand and Generation'!G2636*'System Design'!$F$21,IF('System Design'!$F$8=2,'Hourly Demand and Generation'!H2636*'System Design'!$F$21,IF('System Design'!$F$8=3,'Hourly Demand and Generation'!I2636*'System Design'!$F$21)))</f>
        <v>168</v>
      </c>
      <c r="O2636" s="32">
        <f>IF('System Design'!$F$8=1,'Hourly Demand and Generation'!J2636*'System Design'!$F$22,IF('System Design'!$F$8=2,'Hourly Demand and Generation'!K2636*'System Design'!$F$22,IF('System Design'!$F$8=3,'Hourly Demand and Generation'!L2636*'System Design'!$F$22)))</f>
        <v>900</v>
      </c>
      <c r="Q2636" s="32">
        <f t="shared" si="588"/>
        <v>0</v>
      </c>
      <c r="R2636" s="32">
        <f t="shared" si="591"/>
        <v>5400</v>
      </c>
      <c r="S2636" s="32">
        <f t="shared" si="592"/>
        <v>0</v>
      </c>
      <c r="T2636" s="32">
        <f t="shared" si="593"/>
        <v>21600</v>
      </c>
      <c r="U2636" s="32">
        <f t="shared" si="594"/>
        <v>0</v>
      </c>
      <c r="V2636" s="32">
        <f t="shared" si="589"/>
        <v>744</v>
      </c>
      <c r="W2636" s="32">
        <f t="shared" si="595"/>
        <v>744</v>
      </c>
      <c r="X2636" s="32">
        <f t="shared" si="596"/>
        <v>744</v>
      </c>
    </row>
    <row r="2637" spans="1:24" x14ac:dyDescent="0.25">
      <c r="A2637" s="2"/>
      <c r="B2637" s="2" t="s">
        <v>5</v>
      </c>
      <c r="C2637" s="2">
        <f t="shared" si="586"/>
        <v>110</v>
      </c>
      <c r="D2637" s="2">
        <f t="shared" si="587"/>
        <v>17</v>
      </c>
      <c r="E2637" s="2">
        <f t="shared" si="590"/>
        <v>2633</v>
      </c>
      <c r="F2637" s="11">
        <v>342</v>
      </c>
      <c r="G2637" s="9">
        <v>0.11358171077113299</v>
      </c>
      <c r="H2637" s="9">
        <v>0.14030681918787</v>
      </c>
      <c r="I2637" s="9">
        <v>0.2</v>
      </c>
      <c r="J2637" s="9">
        <v>0.26259517395017301</v>
      </c>
      <c r="K2637" s="9">
        <v>0.26259517395017301</v>
      </c>
      <c r="L2637" s="9">
        <v>0.4</v>
      </c>
      <c r="N2637" s="32">
        <f>IF('System Design'!$F$8=1,'Hourly Demand and Generation'!G2637*'System Design'!$F$21,IF('System Design'!$F$8=2,'Hourly Demand and Generation'!H2637*'System Design'!$F$21,IF('System Design'!$F$8=3,'Hourly Demand and Generation'!I2637*'System Design'!$F$21)))</f>
        <v>100</v>
      </c>
      <c r="O2637" s="32">
        <f>IF('System Design'!$F$8=1,'Hourly Demand and Generation'!J2637*'System Design'!$F$22,IF('System Design'!$F$8=2,'Hourly Demand and Generation'!K2637*'System Design'!$F$22,IF('System Design'!$F$8=3,'Hourly Demand and Generation'!L2637*'System Design'!$F$22)))</f>
        <v>1000</v>
      </c>
      <c r="Q2637" s="32">
        <f t="shared" si="588"/>
        <v>0</v>
      </c>
      <c r="R2637" s="32">
        <f t="shared" si="591"/>
        <v>5400</v>
      </c>
      <c r="S2637" s="32">
        <f t="shared" si="592"/>
        <v>0</v>
      </c>
      <c r="T2637" s="32">
        <f t="shared" si="593"/>
        <v>21600</v>
      </c>
      <c r="U2637" s="32">
        <f t="shared" si="594"/>
        <v>0</v>
      </c>
      <c r="V2637" s="32">
        <f t="shared" si="589"/>
        <v>758</v>
      </c>
      <c r="W2637" s="32">
        <f t="shared" si="595"/>
        <v>758</v>
      </c>
      <c r="X2637" s="32">
        <f t="shared" si="596"/>
        <v>758</v>
      </c>
    </row>
    <row r="2638" spans="1:24" x14ac:dyDescent="0.25">
      <c r="A2638" s="2"/>
      <c r="B2638" s="2" t="s">
        <v>5</v>
      </c>
      <c r="C2638" s="2">
        <f t="shared" si="586"/>
        <v>110</v>
      </c>
      <c r="D2638" s="2">
        <f t="shared" si="587"/>
        <v>18</v>
      </c>
      <c r="E2638" s="2">
        <f t="shared" si="590"/>
        <v>2634</v>
      </c>
      <c r="F2638" s="11">
        <v>360</v>
      </c>
      <c r="G2638" s="9">
        <v>5.3450216833474298E-2</v>
      </c>
      <c r="H2638" s="9">
        <v>8.3515963802303597E-2</v>
      </c>
      <c r="I2638" s="9">
        <v>0.13600000000000001</v>
      </c>
      <c r="J2638" s="9">
        <v>0.249465415252664</v>
      </c>
      <c r="K2638" s="9">
        <v>0.249465415252664</v>
      </c>
      <c r="L2638" s="9">
        <v>0.38</v>
      </c>
      <c r="N2638" s="32">
        <f>IF('System Design'!$F$8=1,'Hourly Demand and Generation'!G2638*'System Design'!$F$21,IF('System Design'!$F$8=2,'Hourly Demand and Generation'!H2638*'System Design'!$F$21,IF('System Design'!$F$8=3,'Hourly Demand and Generation'!I2638*'System Design'!$F$21)))</f>
        <v>68</v>
      </c>
      <c r="O2638" s="32">
        <f>IF('System Design'!$F$8=1,'Hourly Demand and Generation'!J2638*'System Design'!$F$22,IF('System Design'!$F$8=2,'Hourly Demand and Generation'!K2638*'System Design'!$F$22,IF('System Design'!$F$8=3,'Hourly Demand and Generation'!L2638*'System Design'!$F$22)))</f>
        <v>950</v>
      </c>
      <c r="Q2638" s="32">
        <f t="shared" si="588"/>
        <v>0</v>
      </c>
      <c r="R2638" s="32">
        <f t="shared" si="591"/>
        <v>5400</v>
      </c>
      <c r="S2638" s="32">
        <f t="shared" si="592"/>
        <v>0</v>
      </c>
      <c r="T2638" s="32">
        <f t="shared" si="593"/>
        <v>21600</v>
      </c>
      <c r="U2638" s="32">
        <f t="shared" si="594"/>
        <v>0</v>
      </c>
      <c r="V2638" s="32">
        <f t="shared" si="589"/>
        <v>658</v>
      </c>
      <c r="W2638" s="32">
        <f t="shared" si="595"/>
        <v>658</v>
      </c>
      <c r="X2638" s="32">
        <f t="shared" si="596"/>
        <v>658</v>
      </c>
    </row>
    <row r="2639" spans="1:24" x14ac:dyDescent="0.25">
      <c r="A2639" s="2"/>
      <c r="B2639" s="2" t="s">
        <v>5</v>
      </c>
      <c r="C2639" s="2">
        <f t="shared" si="586"/>
        <v>110</v>
      </c>
      <c r="D2639" s="2">
        <f t="shared" si="587"/>
        <v>19</v>
      </c>
      <c r="E2639" s="2">
        <f t="shared" si="590"/>
        <v>2635</v>
      </c>
      <c r="F2639" s="11">
        <v>349.2</v>
      </c>
      <c r="G2639" s="9">
        <v>0</v>
      </c>
      <c r="H2639" s="9">
        <v>2.6725108416737201E-2</v>
      </c>
      <c r="I2639" s="9">
        <v>6.4000000000000001E-2</v>
      </c>
      <c r="J2639" s="9">
        <v>0.23633565655515601</v>
      </c>
      <c r="K2639" s="9">
        <v>0.23633565655515601</v>
      </c>
      <c r="L2639" s="9">
        <v>0.36</v>
      </c>
      <c r="N2639" s="32">
        <f>IF('System Design'!$F$8=1,'Hourly Demand and Generation'!G2639*'System Design'!$F$21,IF('System Design'!$F$8=2,'Hourly Demand and Generation'!H2639*'System Design'!$F$21,IF('System Design'!$F$8=3,'Hourly Demand and Generation'!I2639*'System Design'!$F$21)))</f>
        <v>32</v>
      </c>
      <c r="O2639" s="32">
        <f>IF('System Design'!$F$8=1,'Hourly Demand and Generation'!J2639*'System Design'!$F$22,IF('System Design'!$F$8=2,'Hourly Demand and Generation'!K2639*'System Design'!$F$22,IF('System Design'!$F$8=3,'Hourly Demand and Generation'!L2639*'System Design'!$F$22)))</f>
        <v>900</v>
      </c>
      <c r="Q2639" s="32">
        <f t="shared" si="588"/>
        <v>0</v>
      </c>
      <c r="R2639" s="32">
        <f t="shared" si="591"/>
        <v>5400</v>
      </c>
      <c r="S2639" s="32">
        <f t="shared" si="592"/>
        <v>0</v>
      </c>
      <c r="T2639" s="32">
        <f t="shared" si="593"/>
        <v>21600</v>
      </c>
      <c r="U2639" s="32">
        <f t="shared" si="594"/>
        <v>0</v>
      </c>
      <c r="V2639" s="32">
        <f t="shared" si="589"/>
        <v>582.79999999999995</v>
      </c>
      <c r="W2639" s="32">
        <f t="shared" si="595"/>
        <v>582.79999999999995</v>
      </c>
      <c r="X2639" s="32">
        <f t="shared" si="596"/>
        <v>582.79999999999995</v>
      </c>
    </row>
    <row r="2640" spans="1:24" x14ac:dyDescent="0.25">
      <c r="A2640" s="2"/>
      <c r="B2640" s="2" t="s">
        <v>5</v>
      </c>
      <c r="C2640" s="2">
        <f t="shared" si="586"/>
        <v>110</v>
      </c>
      <c r="D2640" s="2">
        <f t="shared" si="587"/>
        <v>20</v>
      </c>
      <c r="E2640" s="2">
        <f t="shared" si="590"/>
        <v>2636</v>
      </c>
      <c r="F2640" s="11">
        <v>342</v>
      </c>
      <c r="G2640" s="9">
        <v>0</v>
      </c>
      <c r="H2640" s="9">
        <v>0</v>
      </c>
      <c r="I2640" s="9">
        <v>0</v>
      </c>
      <c r="J2640" s="9">
        <v>0.23633565655515601</v>
      </c>
      <c r="K2640" s="9">
        <v>0.23633565655515601</v>
      </c>
      <c r="L2640" s="9">
        <v>0.36</v>
      </c>
      <c r="N2640" s="32">
        <f>IF('System Design'!$F$8=1,'Hourly Demand and Generation'!G2640*'System Design'!$F$21,IF('System Design'!$F$8=2,'Hourly Demand and Generation'!H2640*'System Design'!$F$21,IF('System Design'!$F$8=3,'Hourly Demand and Generation'!I2640*'System Design'!$F$21)))</f>
        <v>0</v>
      </c>
      <c r="O2640" s="32">
        <f>IF('System Design'!$F$8=1,'Hourly Demand and Generation'!J2640*'System Design'!$F$22,IF('System Design'!$F$8=2,'Hourly Demand and Generation'!K2640*'System Design'!$F$22,IF('System Design'!$F$8=3,'Hourly Demand and Generation'!L2640*'System Design'!$F$22)))</f>
        <v>900</v>
      </c>
      <c r="Q2640" s="32">
        <f t="shared" si="588"/>
        <v>0</v>
      </c>
      <c r="R2640" s="32">
        <f t="shared" si="591"/>
        <v>5400</v>
      </c>
      <c r="S2640" s="32">
        <f t="shared" si="592"/>
        <v>0</v>
      </c>
      <c r="T2640" s="32">
        <f t="shared" si="593"/>
        <v>21600</v>
      </c>
      <c r="U2640" s="32">
        <f t="shared" si="594"/>
        <v>0</v>
      </c>
      <c r="V2640" s="32">
        <f t="shared" si="589"/>
        <v>558</v>
      </c>
      <c r="W2640" s="32">
        <f t="shared" si="595"/>
        <v>558</v>
      </c>
      <c r="X2640" s="32">
        <f t="shared" si="596"/>
        <v>558</v>
      </c>
    </row>
    <row r="2641" spans="1:24" x14ac:dyDescent="0.25">
      <c r="A2641" s="2"/>
      <c r="B2641" s="2" t="s">
        <v>5</v>
      </c>
      <c r="C2641" s="2">
        <f t="shared" si="586"/>
        <v>110</v>
      </c>
      <c r="D2641" s="2">
        <f t="shared" si="587"/>
        <v>21</v>
      </c>
      <c r="E2641" s="2">
        <f t="shared" si="590"/>
        <v>2637</v>
      </c>
      <c r="F2641" s="11">
        <v>324</v>
      </c>
      <c r="G2641" s="9">
        <v>0</v>
      </c>
      <c r="H2641" s="9">
        <v>0</v>
      </c>
      <c r="I2641" s="9">
        <v>0</v>
      </c>
      <c r="J2641" s="9">
        <v>0.23633565655515601</v>
      </c>
      <c r="K2641" s="9">
        <v>0.23633565655515601</v>
      </c>
      <c r="L2641" s="9">
        <v>0.36</v>
      </c>
      <c r="N2641" s="32">
        <f>IF('System Design'!$F$8=1,'Hourly Demand and Generation'!G2641*'System Design'!$F$21,IF('System Design'!$F$8=2,'Hourly Demand and Generation'!H2641*'System Design'!$F$21,IF('System Design'!$F$8=3,'Hourly Demand and Generation'!I2641*'System Design'!$F$21)))</f>
        <v>0</v>
      </c>
      <c r="O2641" s="32">
        <f>IF('System Design'!$F$8=1,'Hourly Demand and Generation'!J2641*'System Design'!$F$22,IF('System Design'!$F$8=2,'Hourly Demand and Generation'!K2641*'System Design'!$F$22,IF('System Design'!$F$8=3,'Hourly Demand and Generation'!L2641*'System Design'!$F$22)))</f>
        <v>900</v>
      </c>
      <c r="Q2641" s="32">
        <f t="shared" si="588"/>
        <v>0</v>
      </c>
      <c r="R2641" s="32">
        <f t="shared" si="591"/>
        <v>5400</v>
      </c>
      <c r="S2641" s="32">
        <f t="shared" si="592"/>
        <v>0</v>
      </c>
      <c r="T2641" s="32">
        <f t="shared" si="593"/>
        <v>21600</v>
      </c>
      <c r="U2641" s="32">
        <f t="shared" si="594"/>
        <v>0</v>
      </c>
      <c r="V2641" s="32">
        <f t="shared" si="589"/>
        <v>576</v>
      </c>
      <c r="W2641" s="32">
        <f t="shared" si="595"/>
        <v>576</v>
      </c>
      <c r="X2641" s="32">
        <f t="shared" si="596"/>
        <v>576</v>
      </c>
    </row>
    <row r="2642" spans="1:24" x14ac:dyDescent="0.25">
      <c r="A2642" s="2"/>
      <c r="B2642" s="2" t="s">
        <v>5</v>
      </c>
      <c r="C2642" s="2">
        <f t="shared" si="586"/>
        <v>110</v>
      </c>
      <c r="D2642" s="2">
        <f t="shared" si="587"/>
        <v>22</v>
      </c>
      <c r="E2642" s="2">
        <f t="shared" si="590"/>
        <v>2638</v>
      </c>
      <c r="F2642" s="11">
        <v>306</v>
      </c>
      <c r="G2642" s="9">
        <v>0</v>
      </c>
      <c r="H2642" s="9">
        <v>0</v>
      </c>
      <c r="I2642" s="9">
        <v>0</v>
      </c>
      <c r="J2642" s="9">
        <v>0.249465415252664</v>
      </c>
      <c r="K2642" s="9">
        <v>0.249465415252664</v>
      </c>
      <c r="L2642" s="9">
        <v>0.38</v>
      </c>
      <c r="N2642" s="32">
        <f>IF('System Design'!$F$8=1,'Hourly Demand and Generation'!G2642*'System Design'!$F$21,IF('System Design'!$F$8=2,'Hourly Demand and Generation'!H2642*'System Design'!$F$21,IF('System Design'!$F$8=3,'Hourly Demand and Generation'!I2642*'System Design'!$F$21)))</f>
        <v>0</v>
      </c>
      <c r="O2642" s="32">
        <f>IF('System Design'!$F$8=1,'Hourly Demand and Generation'!J2642*'System Design'!$F$22,IF('System Design'!$F$8=2,'Hourly Demand and Generation'!K2642*'System Design'!$F$22,IF('System Design'!$F$8=3,'Hourly Demand and Generation'!L2642*'System Design'!$F$22)))</f>
        <v>950</v>
      </c>
      <c r="Q2642" s="32">
        <f t="shared" si="588"/>
        <v>0</v>
      </c>
      <c r="R2642" s="32">
        <f t="shared" si="591"/>
        <v>5400</v>
      </c>
      <c r="S2642" s="32">
        <f t="shared" si="592"/>
        <v>0</v>
      </c>
      <c r="T2642" s="32">
        <f t="shared" si="593"/>
        <v>21600</v>
      </c>
      <c r="U2642" s="32">
        <f t="shared" si="594"/>
        <v>0</v>
      </c>
      <c r="V2642" s="32">
        <f t="shared" si="589"/>
        <v>644</v>
      </c>
      <c r="W2642" s="32">
        <f t="shared" si="595"/>
        <v>644</v>
      </c>
      <c r="X2642" s="32">
        <f t="shared" si="596"/>
        <v>644</v>
      </c>
    </row>
    <row r="2643" spans="1:24" x14ac:dyDescent="0.25">
      <c r="A2643" s="2"/>
      <c r="B2643" s="2" t="s">
        <v>5</v>
      </c>
      <c r="C2643" s="2">
        <f t="shared" si="586"/>
        <v>110</v>
      </c>
      <c r="D2643" s="2">
        <f t="shared" si="587"/>
        <v>23</v>
      </c>
      <c r="E2643" s="2">
        <f t="shared" si="590"/>
        <v>2639</v>
      </c>
      <c r="F2643" s="11">
        <v>288</v>
      </c>
      <c r="G2643" s="9">
        <v>0</v>
      </c>
      <c r="H2643" s="9">
        <v>0</v>
      </c>
      <c r="I2643" s="9">
        <v>0</v>
      </c>
      <c r="J2643" s="9">
        <v>0.21007613916013801</v>
      </c>
      <c r="K2643" s="9">
        <v>0.21007613916013801</v>
      </c>
      <c r="L2643" s="9">
        <v>0.32</v>
      </c>
      <c r="N2643" s="32">
        <f>IF('System Design'!$F$8=1,'Hourly Demand and Generation'!G2643*'System Design'!$F$21,IF('System Design'!$F$8=2,'Hourly Demand and Generation'!H2643*'System Design'!$F$21,IF('System Design'!$F$8=3,'Hourly Demand and Generation'!I2643*'System Design'!$F$21)))</f>
        <v>0</v>
      </c>
      <c r="O2643" s="32">
        <f>IF('System Design'!$F$8=1,'Hourly Demand and Generation'!J2643*'System Design'!$F$22,IF('System Design'!$F$8=2,'Hourly Demand and Generation'!K2643*'System Design'!$F$22,IF('System Design'!$F$8=3,'Hourly Demand and Generation'!L2643*'System Design'!$F$22)))</f>
        <v>800</v>
      </c>
      <c r="Q2643" s="32">
        <f t="shared" si="588"/>
        <v>0</v>
      </c>
      <c r="R2643" s="32">
        <f t="shared" si="591"/>
        <v>5400</v>
      </c>
      <c r="S2643" s="32">
        <f t="shared" si="592"/>
        <v>0</v>
      </c>
      <c r="T2643" s="32">
        <f t="shared" si="593"/>
        <v>21600</v>
      </c>
      <c r="U2643" s="32">
        <f t="shared" si="594"/>
        <v>0</v>
      </c>
      <c r="V2643" s="32">
        <f t="shared" si="589"/>
        <v>512</v>
      </c>
      <c r="W2643" s="32">
        <f t="shared" si="595"/>
        <v>512</v>
      </c>
      <c r="X2643" s="32">
        <f t="shared" si="596"/>
        <v>512</v>
      </c>
    </row>
    <row r="2644" spans="1:24" x14ac:dyDescent="0.25">
      <c r="A2644" s="2"/>
      <c r="B2644" s="2" t="s">
        <v>5</v>
      </c>
      <c r="C2644" s="2">
        <f t="shared" si="586"/>
        <v>110</v>
      </c>
      <c r="D2644" s="2">
        <f t="shared" si="587"/>
        <v>24</v>
      </c>
      <c r="E2644" s="2">
        <f t="shared" si="590"/>
        <v>2640</v>
      </c>
      <c r="F2644" s="11">
        <v>252</v>
      </c>
      <c r="G2644" s="9">
        <v>0</v>
      </c>
      <c r="H2644" s="9">
        <v>0</v>
      </c>
      <c r="I2644" s="9">
        <v>0</v>
      </c>
      <c r="J2644" s="9">
        <v>0.21007613916013801</v>
      </c>
      <c r="K2644" s="9">
        <v>0.21007613916013801</v>
      </c>
      <c r="L2644" s="9">
        <v>0.32</v>
      </c>
      <c r="N2644" s="32">
        <f>IF('System Design'!$F$8=1,'Hourly Demand and Generation'!G2644*'System Design'!$F$21,IF('System Design'!$F$8=2,'Hourly Demand and Generation'!H2644*'System Design'!$F$21,IF('System Design'!$F$8=3,'Hourly Demand and Generation'!I2644*'System Design'!$F$21)))</f>
        <v>0</v>
      </c>
      <c r="O2644" s="32">
        <f>IF('System Design'!$F$8=1,'Hourly Demand and Generation'!J2644*'System Design'!$F$22,IF('System Design'!$F$8=2,'Hourly Demand and Generation'!K2644*'System Design'!$F$22,IF('System Design'!$F$8=3,'Hourly Demand and Generation'!L2644*'System Design'!$F$22)))</f>
        <v>800</v>
      </c>
      <c r="Q2644" s="32">
        <f t="shared" si="588"/>
        <v>0</v>
      </c>
      <c r="R2644" s="32">
        <f t="shared" si="591"/>
        <v>5400</v>
      </c>
      <c r="S2644" s="32">
        <f t="shared" si="592"/>
        <v>0</v>
      </c>
      <c r="T2644" s="32">
        <f t="shared" si="593"/>
        <v>21600</v>
      </c>
      <c r="U2644" s="32">
        <f t="shared" si="594"/>
        <v>0</v>
      </c>
      <c r="V2644" s="32">
        <f t="shared" si="589"/>
        <v>548</v>
      </c>
      <c r="W2644" s="32">
        <f t="shared" si="595"/>
        <v>548</v>
      </c>
      <c r="X2644" s="32">
        <f t="shared" si="596"/>
        <v>548</v>
      </c>
    </row>
    <row r="2645" spans="1:24" x14ac:dyDescent="0.25">
      <c r="A2645" s="2"/>
      <c r="B2645" s="2" t="s">
        <v>5</v>
      </c>
      <c r="C2645" s="2">
        <f>C2644+1</f>
        <v>111</v>
      </c>
      <c r="D2645" s="2">
        <v>1</v>
      </c>
      <c r="E2645" s="2">
        <f t="shared" si="590"/>
        <v>2641</v>
      </c>
      <c r="F2645" s="11">
        <v>216</v>
      </c>
      <c r="G2645" s="9">
        <v>0</v>
      </c>
      <c r="H2645" s="9">
        <v>0</v>
      </c>
      <c r="I2645" s="9">
        <v>0</v>
      </c>
      <c r="J2645" s="9">
        <v>0.39191594875651398</v>
      </c>
      <c r="K2645" s="9">
        <v>0.39191594875651398</v>
      </c>
      <c r="L2645" s="9">
        <v>0.39191594875651398</v>
      </c>
      <c r="N2645" s="32">
        <f>IF('System Design'!$F$8=1,'Hourly Demand and Generation'!G2645*'System Design'!$F$21,IF('System Design'!$F$8=2,'Hourly Demand and Generation'!H2645*'System Design'!$F$21,IF('System Design'!$F$8=3,'Hourly Demand and Generation'!I2645*'System Design'!$F$21)))</f>
        <v>0</v>
      </c>
      <c r="O2645" s="32">
        <f>IF('System Design'!$F$8=1,'Hourly Demand and Generation'!J2645*'System Design'!$F$22,IF('System Design'!$F$8=2,'Hourly Demand and Generation'!K2645*'System Design'!$F$22,IF('System Design'!$F$8=3,'Hourly Demand and Generation'!L2645*'System Design'!$F$22)))</f>
        <v>979.78987189128497</v>
      </c>
      <c r="Q2645" s="32">
        <f t="shared" si="588"/>
        <v>0</v>
      </c>
      <c r="R2645" s="32">
        <f t="shared" si="591"/>
        <v>5400</v>
      </c>
      <c r="S2645" s="32">
        <f t="shared" si="592"/>
        <v>0</v>
      </c>
      <c r="T2645" s="32">
        <f t="shared" si="593"/>
        <v>21600</v>
      </c>
      <c r="U2645" s="32">
        <f t="shared" si="594"/>
        <v>0</v>
      </c>
      <c r="V2645" s="32">
        <f t="shared" si="589"/>
        <v>763.78987189128497</v>
      </c>
      <c r="W2645" s="32">
        <f t="shared" si="595"/>
        <v>763.78987189128497</v>
      </c>
      <c r="X2645" s="32">
        <f t="shared" si="596"/>
        <v>763.78987189128497</v>
      </c>
    </row>
    <row r="2646" spans="1:24" x14ac:dyDescent="0.25">
      <c r="A2646" s="2"/>
      <c r="B2646" s="2" t="s">
        <v>5</v>
      </c>
      <c r="C2646" s="2">
        <f>C2645</f>
        <v>111</v>
      </c>
      <c r="D2646" s="2">
        <f>D2645+1</f>
        <v>2</v>
      </c>
      <c r="E2646" s="2">
        <f t="shared" si="590"/>
        <v>2642</v>
      </c>
      <c r="F2646" s="11">
        <v>198</v>
      </c>
      <c r="G2646" s="9">
        <v>0</v>
      </c>
      <c r="H2646" s="9">
        <v>0</v>
      </c>
      <c r="I2646" s="9">
        <v>0</v>
      </c>
      <c r="J2646" s="9">
        <v>0.35272435388086298</v>
      </c>
      <c r="K2646" s="9">
        <v>0.35272435388086298</v>
      </c>
      <c r="L2646" s="9">
        <v>0.35272435388086298</v>
      </c>
      <c r="N2646" s="32">
        <f>IF('System Design'!$F$8=1,'Hourly Demand and Generation'!G2646*'System Design'!$F$21,IF('System Design'!$F$8=2,'Hourly Demand and Generation'!H2646*'System Design'!$F$21,IF('System Design'!$F$8=3,'Hourly Demand and Generation'!I2646*'System Design'!$F$21)))</f>
        <v>0</v>
      </c>
      <c r="O2646" s="32">
        <f>IF('System Design'!$F$8=1,'Hourly Demand and Generation'!J2646*'System Design'!$F$22,IF('System Design'!$F$8=2,'Hourly Demand and Generation'!K2646*'System Design'!$F$22,IF('System Design'!$F$8=3,'Hourly Demand and Generation'!L2646*'System Design'!$F$22)))</f>
        <v>881.81088470215741</v>
      </c>
      <c r="Q2646" s="32">
        <f t="shared" si="588"/>
        <v>0</v>
      </c>
      <c r="R2646" s="32">
        <f t="shared" si="591"/>
        <v>5400</v>
      </c>
      <c r="S2646" s="32">
        <f t="shared" si="592"/>
        <v>0</v>
      </c>
      <c r="T2646" s="32">
        <f t="shared" si="593"/>
        <v>21600</v>
      </c>
      <c r="U2646" s="32">
        <f t="shared" si="594"/>
        <v>0</v>
      </c>
      <c r="V2646" s="32">
        <f t="shared" si="589"/>
        <v>683.81088470215741</v>
      </c>
      <c r="W2646" s="32">
        <f t="shared" si="595"/>
        <v>683.81088470215741</v>
      </c>
      <c r="X2646" s="32">
        <f t="shared" si="596"/>
        <v>683.81088470215741</v>
      </c>
    </row>
    <row r="2647" spans="1:24" x14ac:dyDescent="0.25">
      <c r="A2647" s="2"/>
      <c r="B2647" s="2" t="s">
        <v>5</v>
      </c>
      <c r="C2647" s="2">
        <f t="shared" ref="C2647:C2668" si="597">C2646</f>
        <v>111</v>
      </c>
      <c r="D2647" s="2">
        <f t="shared" ref="D2647:D2668" si="598">D2646+1</f>
        <v>3</v>
      </c>
      <c r="E2647" s="2">
        <f t="shared" si="590"/>
        <v>2643</v>
      </c>
      <c r="F2647" s="11">
        <v>180</v>
      </c>
      <c r="G2647" s="9">
        <v>0</v>
      </c>
      <c r="H2647" s="9">
        <v>0</v>
      </c>
      <c r="I2647" s="9">
        <v>0</v>
      </c>
      <c r="J2647" s="9">
        <v>0.35272435388086298</v>
      </c>
      <c r="K2647" s="9">
        <v>0.35272435388086298</v>
      </c>
      <c r="L2647" s="9">
        <v>0.35272435388086298</v>
      </c>
      <c r="N2647" s="32">
        <f>IF('System Design'!$F$8=1,'Hourly Demand and Generation'!G2647*'System Design'!$F$21,IF('System Design'!$F$8=2,'Hourly Demand and Generation'!H2647*'System Design'!$F$21,IF('System Design'!$F$8=3,'Hourly Demand and Generation'!I2647*'System Design'!$F$21)))</f>
        <v>0</v>
      </c>
      <c r="O2647" s="32">
        <f>IF('System Design'!$F$8=1,'Hourly Demand and Generation'!J2647*'System Design'!$F$22,IF('System Design'!$F$8=2,'Hourly Demand and Generation'!K2647*'System Design'!$F$22,IF('System Design'!$F$8=3,'Hourly Demand and Generation'!L2647*'System Design'!$F$22)))</f>
        <v>881.81088470215741</v>
      </c>
      <c r="Q2647" s="32">
        <f t="shared" si="588"/>
        <v>0</v>
      </c>
      <c r="R2647" s="32">
        <f t="shared" si="591"/>
        <v>5400</v>
      </c>
      <c r="S2647" s="32">
        <f t="shared" si="592"/>
        <v>0</v>
      </c>
      <c r="T2647" s="32">
        <f t="shared" si="593"/>
        <v>21600</v>
      </c>
      <c r="U2647" s="32">
        <f t="shared" si="594"/>
        <v>0</v>
      </c>
      <c r="V2647" s="32">
        <f t="shared" si="589"/>
        <v>701.81088470215741</v>
      </c>
      <c r="W2647" s="32">
        <f t="shared" si="595"/>
        <v>701.81088470215741</v>
      </c>
      <c r="X2647" s="32">
        <f t="shared" si="596"/>
        <v>701.81088470215741</v>
      </c>
    </row>
    <row r="2648" spans="1:24" x14ac:dyDescent="0.25">
      <c r="A2648" s="2"/>
      <c r="B2648" s="2" t="s">
        <v>5</v>
      </c>
      <c r="C2648" s="2">
        <f t="shared" si="597"/>
        <v>111</v>
      </c>
      <c r="D2648" s="2">
        <f t="shared" si="598"/>
        <v>4</v>
      </c>
      <c r="E2648" s="2">
        <f t="shared" si="590"/>
        <v>2644</v>
      </c>
      <c r="F2648" s="11">
        <v>216</v>
      </c>
      <c r="G2648" s="9">
        <v>0</v>
      </c>
      <c r="H2648" s="9">
        <v>0</v>
      </c>
      <c r="I2648" s="9">
        <v>0</v>
      </c>
      <c r="J2648" s="9">
        <v>0.39191594875651398</v>
      </c>
      <c r="K2648" s="9">
        <v>0.39191594875651398</v>
      </c>
      <c r="L2648" s="9">
        <v>0.39191594875651398</v>
      </c>
      <c r="N2648" s="32">
        <f>IF('System Design'!$F$8=1,'Hourly Demand and Generation'!G2648*'System Design'!$F$21,IF('System Design'!$F$8=2,'Hourly Demand and Generation'!H2648*'System Design'!$F$21,IF('System Design'!$F$8=3,'Hourly Demand and Generation'!I2648*'System Design'!$F$21)))</f>
        <v>0</v>
      </c>
      <c r="O2648" s="32">
        <f>IF('System Design'!$F$8=1,'Hourly Demand and Generation'!J2648*'System Design'!$F$22,IF('System Design'!$F$8=2,'Hourly Demand and Generation'!K2648*'System Design'!$F$22,IF('System Design'!$F$8=3,'Hourly Demand and Generation'!L2648*'System Design'!$F$22)))</f>
        <v>979.78987189128497</v>
      </c>
      <c r="Q2648" s="32">
        <f t="shared" si="588"/>
        <v>0</v>
      </c>
      <c r="R2648" s="32">
        <f t="shared" si="591"/>
        <v>5400</v>
      </c>
      <c r="S2648" s="32">
        <f t="shared" si="592"/>
        <v>0</v>
      </c>
      <c r="T2648" s="32">
        <f t="shared" si="593"/>
        <v>21600</v>
      </c>
      <c r="U2648" s="32">
        <f t="shared" si="594"/>
        <v>0</v>
      </c>
      <c r="V2648" s="32">
        <f t="shared" si="589"/>
        <v>763.78987189128497</v>
      </c>
      <c r="W2648" s="32">
        <f t="shared" si="595"/>
        <v>763.78987189128497</v>
      </c>
      <c r="X2648" s="32">
        <f t="shared" si="596"/>
        <v>763.78987189128497</v>
      </c>
    </row>
    <row r="2649" spans="1:24" x14ac:dyDescent="0.25">
      <c r="A2649" s="2"/>
      <c r="B2649" s="2" t="s">
        <v>5</v>
      </c>
      <c r="C2649" s="2">
        <f t="shared" si="597"/>
        <v>111</v>
      </c>
      <c r="D2649" s="2">
        <f t="shared" si="598"/>
        <v>5</v>
      </c>
      <c r="E2649" s="2">
        <f t="shared" si="590"/>
        <v>2645</v>
      </c>
      <c r="F2649" s="11">
        <v>234</v>
      </c>
      <c r="G2649" s="9">
        <v>0</v>
      </c>
      <c r="H2649" s="9">
        <v>3.1485343247887203E-2</v>
      </c>
      <c r="I2649" s="9">
        <v>6.2970686495774406E-2</v>
      </c>
      <c r="J2649" s="9">
        <v>0.31353275900521099</v>
      </c>
      <c r="K2649" s="9">
        <v>0.31353275900521099</v>
      </c>
      <c r="L2649" s="9">
        <v>0.31353275900521099</v>
      </c>
      <c r="N2649" s="32">
        <f>IF('System Design'!$F$8=1,'Hourly Demand and Generation'!G2649*'System Design'!$F$21,IF('System Design'!$F$8=2,'Hourly Demand and Generation'!H2649*'System Design'!$F$21,IF('System Design'!$F$8=3,'Hourly Demand and Generation'!I2649*'System Design'!$F$21)))</f>
        <v>31.485343247887204</v>
      </c>
      <c r="O2649" s="32">
        <f>IF('System Design'!$F$8=1,'Hourly Demand and Generation'!J2649*'System Design'!$F$22,IF('System Design'!$F$8=2,'Hourly Demand and Generation'!K2649*'System Design'!$F$22,IF('System Design'!$F$8=3,'Hourly Demand and Generation'!L2649*'System Design'!$F$22)))</f>
        <v>783.83189751302746</v>
      </c>
      <c r="Q2649" s="32">
        <f t="shared" si="588"/>
        <v>0</v>
      </c>
      <c r="R2649" s="32">
        <f t="shared" si="591"/>
        <v>5400</v>
      </c>
      <c r="S2649" s="32">
        <f t="shared" si="592"/>
        <v>0</v>
      </c>
      <c r="T2649" s="32">
        <f t="shared" si="593"/>
        <v>21600</v>
      </c>
      <c r="U2649" s="32">
        <f t="shared" si="594"/>
        <v>0</v>
      </c>
      <c r="V2649" s="32">
        <f t="shared" si="589"/>
        <v>581.31724076091461</v>
      </c>
      <c r="W2649" s="32">
        <f t="shared" si="595"/>
        <v>581.31724076091461</v>
      </c>
      <c r="X2649" s="32">
        <f t="shared" si="596"/>
        <v>581.31724076091461</v>
      </c>
    </row>
    <row r="2650" spans="1:24" x14ac:dyDescent="0.25">
      <c r="A2650" s="2"/>
      <c r="B2650" s="2" t="s">
        <v>5</v>
      </c>
      <c r="C2650" s="2">
        <f t="shared" si="597"/>
        <v>111</v>
      </c>
      <c r="D2650" s="2">
        <f t="shared" si="598"/>
        <v>6</v>
      </c>
      <c r="E2650" s="2">
        <f t="shared" si="590"/>
        <v>2646</v>
      </c>
      <c r="F2650" s="11">
        <v>252</v>
      </c>
      <c r="G2650" s="9">
        <v>6.2970686495774406E-2</v>
      </c>
      <c r="H2650" s="9">
        <v>9.8391697649647503E-2</v>
      </c>
      <c r="I2650" s="9">
        <v>0.133812708803521</v>
      </c>
      <c r="J2650" s="9">
        <v>0.31353275900521099</v>
      </c>
      <c r="K2650" s="9">
        <v>0.31353275900521099</v>
      </c>
      <c r="L2650" s="9">
        <v>0.31353275900521099</v>
      </c>
      <c r="N2650" s="32">
        <f>IF('System Design'!$F$8=1,'Hourly Demand and Generation'!G2650*'System Design'!$F$21,IF('System Design'!$F$8=2,'Hourly Demand and Generation'!H2650*'System Design'!$F$21,IF('System Design'!$F$8=3,'Hourly Demand and Generation'!I2650*'System Design'!$F$21)))</f>
        <v>66.906354401760495</v>
      </c>
      <c r="O2650" s="32">
        <f>IF('System Design'!$F$8=1,'Hourly Demand and Generation'!J2650*'System Design'!$F$22,IF('System Design'!$F$8=2,'Hourly Demand and Generation'!K2650*'System Design'!$F$22,IF('System Design'!$F$8=3,'Hourly Demand and Generation'!L2650*'System Design'!$F$22)))</f>
        <v>783.83189751302746</v>
      </c>
      <c r="Q2650" s="32">
        <f t="shared" si="588"/>
        <v>0</v>
      </c>
      <c r="R2650" s="32">
        <f t="shared" si="591"/>
        <v>5400</v>
      </c>
      <c r="S2650" s="32">
        <f t="shared" si="592"/>
        <v>0</v>
      </c>
      <c r="T2650" s="32">
        <f t="shared" si="593"/>
        <v>21600</v>
      </c>
      <c r="U2650" s="32">
        <f t="shared" si="594"/>
        <v>0</v>
      </c>
      <c r="V2650" s="32">
        <f t="shared" si="589"/>
        <v>598.73825191478795</v>
      </c>
      <c r="W2650" s="32">
        <f t="shared" si="595"/>
        <v>598.73825191478795</v>
      </c>
      <c r="X2650" s="32">
        <f t="shared" si="596"/>
        <v>598.73825191478795</v>
      </c>
    </row>
    <row r="2651" spans="1:24" x14ac:dyDescent="0.25">
      <c r="A2651" s="2"/>
      <c r="B2651" s="2" t="s">
        <v>5</v>
      </c>
      <c r="C2651" s="2">
        <f t="shared" si="597"/>
        <v>111</v>
      </c>
      <c r="D2651" s="2">
        <f t="shared" si="598"/>
        <v>7</v>
      </c>
      <c r="E2651" s="2">
        <f t="shared" si="590"/>
        <v>2647</v>
      </c>
      <c r="F2651" s="11">
        <v>270</v>
      </c>
      <c r="G2651" s="9">
        <v>0.133812708803521</v>
      </c>
      <c r="H2651" s="9">
        <v>0.16529805205140799</v>
      </c>
      <c r="I2651" s="9">
        <v>0.19678339529929501</v>
      </c>
      <c r="J2651" s="9">
        <v>0.35272435388086298</v>
      </c>
      <c r="K2651" s="9">
        <v>0.35272435388086298</v>
      </c>
      <c r="L2651" s="9">
        <v>0.35272435388086298</v>
      </c>
      <c r="N2651" s="32">
        <f>IF('System Design'!$F$8=1,'Hourly Demand and Generation'!G2651*'System Design'!$F$21,IF('System Design'!$F$8=2,'Hourly Demand and Generation'!H2651*'System Design'!$F$21,IF('System Design'!$F$8=3,'Hourly Demand and Generation'!I2651*'System Design'!$F$21)))</f>
        <v>98.391697649647497</v>
      </c>
      <c r="O2651" s="32">
        <f>IF('System Design'!$F$8=1,'Hourly Demand and Generation'!J2651*'System Design'!$F$22,IF('System Design'!$F$8=2,'Hourly Demand and Generation'!K2651*'System Design'!$F$22,IF('System Design'!$F$8=3,'Hourly Demand and Generation'!L2651*'System Design'!$F$22)))</f>
        <v>881.81088470215741</v>
      </c>
      <c r="Q2651" s="32">
        <f t="shared" si="588"/>
        <v>0</v>
      </c>
      <c r="R2651" s="32">
        <f t="shared" si="591"/>
        <v>5400</v>
      </c>
      <c r="S2651" s="32">
        <f t="shared" si="592"/>
        <v>0</v>
      </c>
      <c r="T2651" s="32">
        <f t="shared" si="593"/>
        <v>21600</v>
      </c>
      <c r="U2651" s="32">
        <f t="shared" si="594"/>
        <v>0</v>
      </c>
      <c r="V2651" s="32">
        <f t="shared" si="589"/>
        <v>710.20258235180495</v>
      </c>
      <c r="W2651" s="32">
        <f t="shared" si="595"/>
        <v>710.20258235180495</v>
      </c>
      <c r="X2651" s="32">
        <f t="shared" si="596"/>
        <v>710.20258235180495</v>
      </c>
    </row>
    <row r="2652" spans="1:24" x14ac:dyDescent="0.25">
      <c r="A2652" s="2"/>
      <c r="B2652" s="2" t="s">
        <v>5</v>
      </c>
      <c r="C2652" s="2">
        <f t="shared" si="597"/>
        <v>111</v>
      </c>
      <c r="D2652" s="2">
        <f t="shared" si="598"/>
        <v>8</v>
      </c>
      <c r="E2652" s="2">
        <f t="shared" si="590"/>
        <v>2648</v>
      </c>
      <c r="F2652" s="11">
        <v>288</v>
      </c>
      <c r="G2652" s="9">
        <v>0.25975408179506998</v>
      </c>
      <c r="H2652" s="9">
        <v>0.29517509294894301</v>
      </c>
      <c r="I2652" s="9">
        <v>0.33059610410281598</v>
      </c>
      <c r="J2652" s="9">
        <v>0.35272435388086298</v>
      </c>
      <c r="K2652" s="9">
        <v>0.35272435388086298</v>
      </c>
      <c r="L2652" s="9">
        <v>0.35272435388086298</v>
      </c>
      <c r="N2652" s="32">
        <f>IF('System Design'!$F$8=1,'Hourly Demand and Generation'!G2652*'System Design'!$F$21,IF('System Design'!$F$8=2,'Hourly Demand and Generation'!H2652*'System Design'!$F$21,IF('System Design'!$F$8=3,'Hourly Demand and Generation'!I2652*'System Design'!$F$21)))</f>
        <v>165.29805205140798</v>
      </c>
      <c r="O2652" s="32">
        <f>IF('System Design'!$F$8=1,'Hourly Demand and Generation'!J2652*'System Design'!$F$22,IF('System Design'!$F$8=2,'Hourly Demand and Generation'!K2652*'System Design'!$F$22,IF('System Design'!$F$8=3,'Hourly Demand and Generation'!L2652*'System Design'!$F$22)))</f>
        <v>881.81088470215741</v>
      </c>
      <c r="Q2652" s="32">
        <f t="shared" si="588"/>
        <v>0</v>
      </c>
      <c r="R2652" s="32">
        <f t="shared" si="591"/>
        <v>5400</v>
      </c>
      <c r="S2652" s="32">
        <f t="shared" si="592"/>
        <v>0</v>
      </c>
      <c r="T2652" s="32">
        <f t="shared" si="593"/>
        <v>21600</v>
      </c>
      <c r="U2652" s="32">
        <f t="shared" si="594"/>
        <v>0</v>
      </c>
      <c r="V2652" s="32">
        <f t="shared" si="589"/>
        <v>759.10893675356533</v>
      </c>
      <c r="W2652" s="32">
        <f t="shared" si="595"/>
        <v>759.10893675356533</v>
      </c>
      <c r="X2652" s="32">
        <f t="shared" si="596"/>
        <v>759.10893675356533</v>
      </c>
    </row>
    <row r="2653" spans="1:24" x14ac:dyDescent="0.25">
      <c r="A2653" s="2"/>
      <c r="B2653" s="2" t="s">
        <v>5</v>
      </c>
      <c r="C2653" s="2">
        <f t="shared" si="597"/>
        <v>111</v>
      </c>
      <c r="D2653" s="2">
        <f t="shared" si="598"/>
        <v>9</v>
      </c>
      <c r="E2653" s="2">
        <f t="shared" si="590"/>
        <v>2649</v>
      </c>
      <c r="F2653" s="11">
        <v>288</v>
      </c>
      <c r="G2653" s="9">
        <v>0.39356679059859001</v>
      </c>
      <c r="H2653" s="9">
        <v>0.425052133846477</v>
      </c>
      <c r="I2653" s="9">
        <v>0.45653747709436499</v>
      </c>
      <c r="J2653" s="9">
        <v>0.31353275900521099</v>
      </c>
      <c r="K2653" s="9">
        <v>0.31353275900521099</v>
      </c>
      <c r="L2653" s="9">
        <v>0.31353275900521099</v>
      </c>
      <c r="N2653" s="32">
        <f>IF('System Design'!$F$8=1,'Hourly Demand and Generation'!G2653*'System Design'!$F$21,IF('System Design'!$F$8=2,'Hourly Demand and Generation'!H2653*'System Design'!$F$21,IF('System Design'!$F$8=3,'Hourly Demand and Generation'!I2653*'System Design'!$F$21)))</f>
        <v>228.26873854718249</v>
      </c>
      <c r="O2653" s="32">
        <f>IF('System Design'!$F$8=1,'Hourly Demand and Generation'!J2653*'System Design'!$F$22,IF('System Design'!$F$8=2,'Hourly Demand and Generation'!K2653*'System Design'!$F$22,IF('System Design'!$F$8=3,'Hourly Demand and Generation'!L2653*'System Design'!$F$22)))</f>
        <v>783.83189751302746</v>
      </c>
      <c r="Q2653" s="32">
        <f t="shared" si="588"/>
        <v>0</v>
      </c>
      <c r="R2653" s="32">
        <f t="shared" si="591"/>
        <v>5400</v>
      </c>
      <c r="S2653" s="32">
        <f t="shared" si="592"/>
        <v>0</v>
      </c>
      <c r="T2653" s="32">
        <f t="shared" si="593"/>
        <v>21600</v>
      </c>
      <c r="U2653" s="32">
        <f t="shared" si="594"/>
        <v>0</v>
      </c>
      <c r="V2653" s="32">
        <f t="shared" si="589"/>
        <v>724.10063606020992</v>
      </c>
      <c r="W2653" s="32">
        <f t="shared" si="595"/>
        <v>724.10063606020992</v>
      </c>
      <c r="X2653" s="32">
        <f t="shared" si="596"/>
        <v>724.10063606020992</v>
      </c>
    </row>
    <row r="2654" spans="1:24" x14ac:dyDescent="0.25">
      <c r="A2654" s="2"/>
      <c r="B2654" s="2" t="s">
        <v>5</v>
      </c>
      <c r="C2654" s="2">
        <f t="shared" si="597"/>
        <v>111</v>
      </c>
      <c r="D2654" s="2">
        <f t="shared" si="598"/>
        <v>10</v>
      </c>
      <c r="E2654" s="2">
        <f t="shared" si="590"/>
        <v>2650</v>
      </c>
      <c r="F2654" s="11">
        <v>280.8</v>
      </c>
      <c r="G2654" s="9">
        <v>0.52737949940211104</v>
      </c>
      <c r="H2654" s="9">
        <v>0.55886484264999803</v>
      </c>
      <c r="I2654" s="9">
        <v>0.59035018589788502</v>
      </c>
      <c r="J2654" s="9">
        <v>0.35272435388086298</v>
      </c>
      <c r="K2654" s="9">
        <v>0.35272435388086298</v>
      </c>
      <c r="L2654" s="9">
        <v>0.35272435388086298</v>
      </c>
      <c r="N2654" s="32">
        <f>IF('System Design'!$F$8=1,'Hourly Demand and Generation'!G2654*'System Design'!$F$21,IF('System Design'!$F$8=2,'Hourly Demand and Generation'!H2654*'System Design'!$F$21,IF('System Design'!$F$8=3,'Hourly Demand and Generation'!I2654*'System Design'!$F$21)))</f>
        <v>295.17509294894251</v>
      </c>
      <c r="O2654" s="32">
        <f>IF('System Design'!$F$8=1,'Hourly Demand and Generation'!J2654*'System Design'!$F$22,IF('System Design'!$F$8=2,'Hourly Demand and Generation'!K2654*'System Design'!$F$22,IF('System Design'!$F$8=3,'Hourly Demand and Generation'!L2654*'System Design'!$F$22)))</f>
        <v>881.81088470215741</v>
      </c>
      <c r="Q2654" s="32">
        <f t="shared" si="588"/>
        <v>0</v>
      </c>
      <c r="R2654" s="32">
        <f t="shared" si="591"/>
        <v>5400</v>
      </c>
      <c r="S2654" s="32">
        <f t="shared" si="592"/>
        <v>0</v>
      </c>
      <c r="T2654" s="32">
        <f t="shared" si="593"/>
        <v>21600</v>
      </c>
      <c r="U2654" s="32">
        <f t="shared" si="594"/>
        <v>0</v>
      </c>
      <c r="V2654" s="32">
        <f t="shared" si="589"/>
        <v>896.18597765109985</v>
      </c>
      <c r="W2654" s="32">
        <f t="shared" si="595"/>
        <v>896.18597765109985</v>
      </c>
      <c r="X2654" s="32">
        <f t="shared" si="596"/>
        <v>896.18597765109985</v>
      </c>
    </row>
    <row r="2655" spans="1:24" x14ac:dyDescent="0.25">
      <c r="A2655" s="2"/>
      <c r="B2655" s="2" t="s">
        <v>5</v>
      </c>
      <c r="C2655" s="2">
        <f t="shared" si="597"/>
        <v>111</v>
      </c>
      <c r="D2655" s="2">
        <f t="shared" si="598"/>
        <v>11</v>
      </c>
      <c r="E2655" s="2">
        <f t="shared" si="590"/>
        <v>2651</v>
      </c>
      <c r="F2655" s="11">
        <v>277.2</v>
      </c>
      <c r="G2655" s="9">
        <v>0.65332087239365999</v>
      </c>
      <c r="H2655" s="9">
        <v>0.68874188354753296</v>
      </c>
      <c r="I2655" s="9">
        <v>0.72416289470140605</v>
      </c>
      <c r="J2655" s="9">
        <v>0.31353275900521099</v>
      </c>
      <c r="K2655" s="9">
        <v>0.31353275900521099</v>
      </c>
      <c r="L2655" s="9">
        <v>0.31353275900521099</v>
      </c>
      <c r="N2655" s="32">
        <f>IF('System Design'!$F$8=1,'Hourly Demand and Generation'!G2655*'System Design'!$F$21,IF('System Design'!$F$8=2,'Hourly Demand and Generation'!H2655*'System Design'!$F$21,IF('System Design'!$F$8=3,'Hourly Demand and Generation'!I2655*'System Design'!$F$21)))</f>
        <v>362.081447350703</v>
      </c>
      <c r="O2655" s="32">
        <f>IF('System Design'!$F$8=1,'Hourly Demand and Generation'!J2655*'System Design'!$F$22,IF('System Design'!$F$8=2,'Hourly Demand and Generation'!K2655*'System Design'!$F$22,IF('System Design'!$F$8=3,'Hourly Demand and Generation'!L2655*'System Design'!$F$22)))</f>
        <v>783.83189751302746</v>
      </c>
      <c r="Q2655" s="32">
        <f t="shared" si="588"/>
        <v>0</v>
      </c>
      <c r="R2655" s="32">
        <f t="shared" si="591"/>
        <v>5400</v>
      </c>
      <c r="S2655" s="32">
        <f t="shared" si="592"/>
        <v>0</v>
      </c>
      <c r="T2655" s="32">
        <f t="shared" si="593"/>
        <v>21600</v>
      </c>
      <c r="U2655" s="32">
        <f t="shared" si="594"/>
        <v>0</v>
      </c>
      <c r="V2655" s="32">
        <f t="shared" si="589"/>
        <v>868.7133448637303</v>
      </c>
      <c r="W2655" s="32">
        <f t="shared" si="595"/>
        <v>868.7133448637303</v>
      </c>
      <c r="X2655" s="32">
        <f t="shared" si="596"/>
        <v>868.7133448637303</v>
      </c>
    </row>
    <row r="2656" spans="1:24" x14ac:dyDescent="0.25">
      <c r="A2656" s="2"/>
      <c r="B2656" s="2" t="s">
        <v>5</v>
      </c>
      <c r="C2656" s="2">
        <f t="shared" si="597"/>
        <v>111</v>
      </c>
      <c r="D2656" s="2">
        <f t="shared" si="598"/>
        <v>12</v>
      </c>
      <c r="E2656" s="2">
        <f t="shared" si="590"/>
        <v>2652</v>
      </c>
      <c r="F2656" s="11">
        <v>277.2</v>
      </c>
      <c r="G2656" s="9">
        <v>0.78713358119718002</v>
      </c>
      <c r="H2656" s="9">
        <v>0.78713358119718002</v>
      </c>
      <c r="I2656" s="9">
        <v>0.78713358119718002</v>
      </c>
      <c r="J2656" s="9">
        <v>0.29393696156738502</v>
      </c>
      <c r="K2656" s="9">
        <v>0.29393696156738502</v>
      </c>
      <c r="L2656" s="9">
        <v>0.29393696156738502</v>
      </c>
      <c r="N2656" s="32">
        <f>IF('System Design'!$F$8=1,'Hourly Demand and Generation'!G2656*'System Design'!$F$21,IF('System Design'!$F$8=2,'Hourly Demand and Generation'!H2656*'System Design'!$F$21,IF('System Design'!$F$8=3,'Hourly Demand and Generation'!I2656*'System Design'!$F$21)))</f>
        <v>393.56679059858999</v>
      </c>
      <c r="O2656" s="32">
        <f>IF('System Design'!$F$8=1,'Hourly Demand and Generation'!J2656*'System Design'!$F$22,IF('System Design'!$F$8=2,'Hourly Demand and Generation'!K2656*'System Design'!$F$22,IF('System Design'!$F$8=3,'Hourly Demand and Generation'!L2656*'System Design'!$F$22)))</f>
        <v>734.84240391846254</v>
      </c>
      <c r="Q2656" s="32">
        <f t="shared" si="588"/>
        <v>0</v>
      </c>
      <c r="R2656" s="32">
        <f t="shared" si="591"/>
        <v>5400</v>
      </c>
      <c r="S2656" s="32">
        <f t="shared" si="592"/>
        <v>0</v>
      </c>
      <c r="T2656" s="32">
        <f t="shared" si="593"/>
        <v>21600</v>
      </c>
      <c r="U2656" s="32">
        <f t="shared" si="594"/>
        <v>0</v>
      </c>
      <c r="V2656" s="32">
        <f t="shared" si="589"/>
        <v>851.20919451705254</v>
      </c>
      <c r="W2656" s="32">
        <f t="shared" si="595"/>
        <v>851.20919451705254</v>
      </c>
      <c r="X2656" s="32">
        <f t="shared" si="596"/>
        <v>851.20919451705254</v>
      </c>
    </row>
    <row r="2657" spans="1:24" x14ac:dyDescent="0.25">
      <c r="A2657" s="2"/>
      <c r="B2657" s="2" t="s">
        <v>5</v>
      </c>
      <c r="C2657" s="2">
        <f t="shared" si="597"/>
        <v>111</v>
      </c>
      <c r="D2657" s="2">
        <f t="shared" si="598"/>
        <v>13</v>
      </c>
      <c r="E2657" s="2">
        <f t="shared" si="590"/>
        <v>2653</v>
      </c>
      <c r="F2657" s="11">
        <v>288</v>
      </c>
      <c r="G2657" s="9">
        <v>0.65332087239365999</v>
      </c>
      <c r="H2657" s="9">
        <v>0.68874188354753296</v>
      </c>
      <c r="I2657" s="9">
        <v>0.72416289470140605</v>
      </c>
      <c r="J2657" s="9">
        <v>0.31353275900521099</v>
      </c>
      <c r="K2657" s="9">
        <v>0.31353275900521099</v>
      </c>
      <c r="L2657" s="9">
        <v>0.31353275900521099</v>
      </c>
      <c r="N2657" s="32">
        <f>IF('System Design'!$F$8=1,'Hourly Demand and Generation'!G2657*'System Design'!$F$21,IF('System Design'!$F$8=2,'Hourly Demand and Generation'!H2657*'System Design'!$F$21,IF('System Design'!$F$8=3,'Hourly Demand and Generation'!I2657*'System Design'!$F$21)))</f>
        <v>362.081447350703</v>
      </c>
      <c r="O2657" s="32">
        <f>IF('System Design'!$F$8=1,'Hourly Demand and Generation'!J2657*'System Design'!$F$22,IF('System Design'!$F$8=2,'Hourly Demand and Generation'!K2657*'System Design'!$F$22,IF('System Design'!$F$8=3,'Hourly Demand and Generation'!L2657*'System Design'!$F$22)))</f>
        <v>783.83189751302746</v>
      </c>
      <c r="Q2657" s="32">
        <f t="shared" si="588"/>
        <v>0</v>
      </c>
      <c r="R2657" s="32">
        <f t="shared" si="591"/>
        <v>5400</v>
      </c>
      <c r="S2657" s="32">
        <f t="shared" si="592"/>
        <v>0</v>
      </c>
      <c r="T2657" s="32">
        <f t="shared" si="593"/>
        <v>21600</v>
      </c>
      <c r="U2657" s="32">
        <f t="shared" si="594"/>
        <v>0</v>
      </c>
      <c r="V2657" s="32">
        <f t="shared" si="589"/>
        <v>857.91334486373034</v>
      </c>
      <c r="W2657" s="32">
        <f t="shared" si="595"/>
        <v>857.91334486373034</v>
      </c>
      <c r="X2657" s="32">
        <f t="shared" si="596"/>
        <v>857.91334486373034</v>
      </c>
    </row>
    <row r="2658" spans="1:24" x14ac:dyDescent="0.25">
      <c r="A2658" s="2"/>
      <c r="B2658" s="2" t="s">
        <v>5</v>
      </c>
      <c r="C2658" s="2">
        <f t="shared" si="597"/>
        <v>111</v>
      </c>
      <c r="D2658" s="2">
        <f t="shared" si="598"/>
        <v>14</v>
      </c>
      <c r="E2658" s="2">
        <f t="shared" si="590"/>
        <v>2654</v>
      </c>
      <c r="F2658" s="11">
        <v>288</v>
      </c>
      <c r="G2658" s="9">
        <v>0.52737949940211104</v>
      </c>
      <c r="H2658" s="9">
        <v>0.55886484264999803</v>
      </c>
      <c r="I2658" s="9">
        <v>0.59035018589788502</v>
      </c>
      <c r="J2658" s="9">
        <v>0.33312855644303702</v>
      </c>
      <c r="K2658" s="9">
        <v>0.33312855644303702</v>
      </c>
      <c r="L2658" s="9">
        <v>0.33312855644303702</v>
      </c>
      <c r="N2658" s="32">
        <f>IF('System Design'!$F$8=1,'Hourly Demand and Generation'!G2658*'System Design'!$F$21,IF('System Design'!$F$8=2,'Hourly Demand and Generation'!H2658*'System Design'!$F$21,IF('System Design'!$F$8=3,'Hourly Demand and Generation'!I2658*'System Design'!$F$21)))</f>
        <v>295.17509294894251</v>
      </c>
      <c r="O2658" s="32">
        <f>IF('System Design'!$F$8=1,'Hourly Demand and Generation'!J2658*'System Design'!$F$22,IF('System Design'!$F$8=2,'Hourly Demand and Generation'!K2658*'System Design'!$F$22,IF('System Design'!$F$8=3,'Hourly Demand and Generation'!L2658*'System Design'!$F$22)))</f>
        <v>832.82139110759249</v>
      </c>
      <c r="Q2658" s="32">
        <f t="shared" si="588"/>
        <v>0</v>
      </c>
      <c r="R2658" s="32">
        <f t="shared" si="591"/>
        <v>5400</v>
      </c>
      <c r="S2658" s="32">
        <f t="shared" si="592"/>
        <v>0</v>
      </c>
      <c r="T2658" s="32">
        <f t="shared" si="593"/>
        <v>21600</v>
      </c>
      <c r="U2658" s="32">
        <f t="shared" si="594"/>
        <v>0</v>
      </c>
      <c r="V2658" s="32">
        <f t="shared" si="589"/>
        <v>839.99648405653488</v>
      </c>
      <c r="W2658" s="32">
        <f t="shared" si="595"/>
        <v>839.99648405653488</v>
      </c>
      <c r="X2658" s="32">
        <f t="shared" si="596"/>
        <v>839.99648405653488</v>
      </c>
    </row>
    <row r="2659" spans="1:24" x14ac:dyDescent="0.25">
      <c r="A2659" s="2"/>
      <c r="B2659" s="2" t="s">
        <v>5</v>
      </c>
      <c r="C2659" s="2">
        <f t="shared" si="597"/>
        <v>111</v>
      </c>
      <c r="D2659" s="2">
        <f t="shared" si="598"/>
        <v>15</v>
      </c>
      <c r="E2659" s="2">
        <f t="shared" si="590"/>
        <v>2655</v>
      </c>
      <c r="F2659" s="11">
        <v>306</v>
      </c>
      <c r="G2659" s="9">
        <v>0.39356679059859001</v>
      </c>
      <c r="H2659" s="9">
        <v>0.425052133846477</v>
      </c>
      <c r="I2659" s="9">
        <v>0.45653747709436499</v>
      </c>
      <c r="J2659" s="9">
        <v>0.35272435388086298</v>
      </c>
      <c r="K2659" s="9">
        <v>0.35272435388086298</v>
      </c>
      <c r="L2659" s="9">
        <v>0.35272435388086298</v>
      </c>
      <c r="N2659" s="32">
        <f>IF('System Design'!$F$8=1,'Hourly Demand and Generation'!G2659*'System Design'!$F$21,IF('System Design'!$F$8=2,'Hourly Demand and Generation'!H2659*'System Design'!$F$21,IF('System Design'!$F$8=3,'Hourly Demand and Generation'!I2659*'System Design'!$F$21)))</f>
        <v>228.26873854718249</v>
      </c>
      <c r="O2659" s="32">
        <f>IF('System Design'!$F$8=1,'Hourly Demand and Generation'!J2659*'System Design'!$F$22,IF('System Design'!$F$8=2,'Hourly Demand and Generation'!K2659*'System Design'!$F$22,IF('System Design'!$F$8=3,'Hourly Demand and Generation'!L2659*'System Design'!$F$22)))</f>
        <v>881.81088470215741</v>
      </c>
      <c r="Q2659" s="32">
        <f t="shared" si="588"/>
        <v>0</v>
      </c>
      <c r="R2659" s="32">
        <f t="shared" si="591"/>
        <v>5400</v>
      </c>
      <c r="S2659" s="32">
        <f t="shared" si="592"/>
        <v>0</v>
      </c>
      <c r="T2659" s="32">
        <f t="shared" si="593"/>
        <v>21600</v>
      </c>
      <c r="U2659" s="32">
        <f t="shared" si="594"/>
        <v>0</v>
      </c>
      <c r="V2659" s="32">
        <f t="shared" si="589"/>
        <v>804.07962324933987</v>
      </c>
      <c r="W2659" s="32">
        <f t="shared" si="595"/>
        <v>804.07962324933987</v>
      </c>
      <c r="X2659" s="32">
        <f t="shared" si="596"/>
        <v>804.07962324933987</v>
      </c>
    </row>
    <row r="2660" spans="1:24" x14ac:dyDescent="0.25">
      <c r="A2660" s="2"/>
      <c r="B2660" s="2" t="s">
        <v>5</v>
      </c>
      <c r="C2660" s="2">
        <f t="shared" si="597"/>
        <v>111</v>
      </c>
      <c r="D2660" s="2">
        <f t="shared" si="598"/>
        <v>16</v>
      </c>
      <c r="E2660" s="2">
        <f t="shared" si="590"/>
        <v>2656</v>
      </c>
      <c r="F2660" s="11">
        <v>324</v>
      </c>
      <c r="G2660" s="9">
        <v>0.25975408179506998</v>
      </c>
      <c r="H2660" s="9">
        <v>0.29517509294894301</v>
      </c>
      <c r="I2660" s="9">
        <v>0.33059610410281598</v>
      </c>
      <c r="J2660" s="9">
        <v>0.35272435388086298</v>
      </c>
      <c r="K2660" s="9">
        <v>0.35272435388086298</v>
      </c>
      <c r="L2660" s="9">
        <v>0.35272435388086298</v>
      </c>
      <c r="N2660" s="32">
        <f>IF('System Design'!$F$8=1,'Hourly Demand and Generation'!G2660*'System Design'!$F$21,IF('System Design'!$F$8=2,'Hourly Demand and Generation'!H2660*'System Design'!$F$21,IF('System Design'!$F$8=3,'Hourly Demand and Generation'!I2660*'System Design'!$F$21)))</f>
        <v>165.29805205140798</v>
      </c>
      <c r="O2660" s="32">
        <f>IF('System Design'!$F$8=1,'Hourly Demand and Generation'!J2660*'System Design'!$F$22,IF('System Design'!$F$8=2,'Hourly Demand and Generation'!K2660*'System Design'!$F$22,IF('System Design'!$F$8=3,'Hourly Demand and Generation'!L2660*'System Design'!$F$22)))</f>
        <v>881.81088470215741</v>
      </c>
      <c r="Q2660" s="32">
        <f t="shared" si="588"/>
        <v>0</v>
      </c>
      <c r="R2660" s="32">
        <f t="shared" si="591"/>
        <v>5400</v>
      </c>
      <c r="S2660" s="32">
        <f t="shared" si="592"/>
        <v>0</v>
      </c>
      <c r="T2660" s="32">
        <f t="shared" si="593"/>
        <v>21600</v>
      </c>
      <c r="U2660" s="32">
        <f t="shared" si="594"/>
        <v>0</v>
      </c>
      <c r="V2660" s="32">
        <f t="shared" si="589"/>
        <v>723.10893675356533</v>
      </c>
      <c r="W2660" s="32">
        <f t="shared" si="595"/>
        <v>723.10893675356533</v>
      </c>
      <c r="X2660" s="32">
        <f t="shared" si="596"/>
        <v>723.10893675356533</v>
      </c>
    </row>
    <row r="2661" spans="1:24" x14ac:dyDescent="0.25">
      <c r="A2661" s="2"/>
      <c r="B2661" s="2" t="s">
        <v>5</v>
      </c>
      <c r="C2661" s="2">
        <f t="shared" si="597"/>
        <v>111</v>
      </c>
      <c r="D2661" s="2">
        <f t="shared" si="598"/>
        <v>17</v>
      </c>
      <c r="E2661" s="2">
        <f t="shared" si="590"/>
        <v>2657</v>
      </c>
      <c r="F2661" s="11">
        <v>342</v>
      </c>
      <c r="G2661" s="9">
        <v>0.133812708803521</v>
      </c>
      <c r="H2661" s="9">
        <v>0.16529805205140799</v>
      </c>
      <c r="I2661" s="9">
        <v>0.19678339529929501</v>
      </c>
      <c r="J2661" s="9">
        <v>0.39191594875651398</v>
      </c>
      <c r="K2661" s="9">
        <v>0.39191594875651398</v>
      </c>
      <c r="L2661" s="9">
        <v>0.39191594875651398</v>
      </c>
      <c r="N2661" s="32">
        <f>IF('System Design'!$F$8=1,'Hourly Demand and Generation'!G2661*'System Design'!$F$21,IF('System Design'!$F$8=2,'Hourly Demand and Generation'!H2661*'System Design'!$F$21,IF('System Design'!$F$8=3,'Hourly Demand and Generation'!I2661*'System Design'!$F$21)))</f>
        <v>98.391697649647497</v>
      </c>
      <c r="O2661" s="32">
        <f>IF('System Design'!$F$8=1,'Hourly Demand and Generation'!J2661*'System Design'!$F$22,IF('System Design'!$F$8=2,'Hourly Demand and Generation'!K2661*'System Design'!$F$22,IF('System Design'!$F$8=3,'Hourly Demand and Generation'!L2661*'System Design'!$F$22)))</f>
        <v>979.78987189128497</v>
      </c>
      <c r="Q2661" s="32">
        <f t="shared" si="588"/>
        <v>0</v>
      </c>
      <c r="R2661" s="32">
        <f t="shared" si="591"/>
        <v>5400</v>
      </c>
      <c r="S2661" s="32">
        <f t="shared" si="592"/>
        <v>0</v>
      </c>
      <c r="T2661" s="32">
        <f t="shared" si="593"/>
        <v>21600</v>
      </c>
      <c r="U2661" s="32">
        <f t="shared" si="594"/>
        <v>0</v>
      </c>
      <c r="V2661" s="32">
        <f t="shared" si="589"/>
        <v>736.18156954093251</v>
      </c>
      <c r="W2661" s="32">
        <f t="shared" si="595"/>
        <v>736.18156954093251</v>
      </c>
      <c r="X2661" s="32">
        <f t="shared" si="596"/>
        <v>736.18156954093251</v>
      </c>
    </row>
    <row r="2662" spans="1:24" x14ac:dyDescent="0.25">
      <c r="A2662" s="2"/>
      <c r="B2662" s="2" t="s">
        <v>5</v>
      </c>
      <c r="C2662" s="2">
        <f t="shared" si="597"/>
        <v>111</v>
      </c>
      <c r="D2662" s="2">
        <f t="shared" si="598"/>
        <v>18</v>
      </c>
      <c r="E2662" s="2">
        <f t="shared" si="590"/>
        <v>2658</v>
      </c>
      <c r="F2662" s="11">
        <v>360</v>
      </c>
      <c r="G2662" s="9">
        <v>6.2970686495774406E-2</v>
      </c>
      <c r="H2662" s="9">
        <v>9.8391697649647503E-2</v>
      </c>
      <c r="I2662" s="9">
        <v>0.133812708803521</v>
      </c>
      <c r="J2662" s="9">
        <v>0.37232015131868801</v>
      </c>
      <c r="K2662" s="9">
        <v>0.37232015131868801</v>
      </c>
      <c r="L2662" s="9">
        <v>0.37232015131868801</v>
      </c>
      <c r="N2662" s="32">
        <f>IF('System Design'!$F$8=1,'Hourly Demand and Generation'!G2662*'System Design'!$F$21,IF('System Design'!$F$8=2,'Hourly Demand and Generation'!H2662*'System Design'!$F$21,IF('System Design'!$F$8=3,'Hourly Demand and Generation'!I2662*'System Design'!$F$21)))</f>
        <v>66.906354401760495</v>
      </c>
      <c r="O2662" s="32">
        <f>IF('System Design'!$F$8=1,'Hourly Demand and Generation'!J2662*'System Design'!$F$22,IF('System Design'!$F$8=2,'Hourly Demand and Generation'!K2662*'System Design'!$F$22,IF('System Design'!$F$8=3,'Hourly Demand and Generation'!L2662*'System Design'!$F$22)))</f>
        <v>930.80037829672006</v>
      </c>
      <c r="Q2662" s="32">
        <f t="shared" si="588"/>
        <v>0</v>
      </c>
      <c r="R2662" s="32">
        <f t="shared" si="591"/>
        <v>5400</v>
      </c>
      <c r="S2662" s="32">
        <f t="shared" si="592"/>
        <v>0</v>
      </c>
      <c r="T2662" s="32">
        <f t="shared" si="593"/>
        <v>21600</v>
      </c>
      <c r="U2662" s="32">
        <f t="shared" si="594"/>
        <v>0</v>
      </c>
      <c r="V2662" s="32">
        <f t="shared" si="589"/>
        <v>637.70673269848055</v>
      </c>
      <c r="W2662" s="32">
        <f t="shared" si="595"/>
        <v>637.70673269848055</v>
      </c>
      <c r="X2662" s="32">
        <f t="shared" si="596"/>
        <v>637.70673269848055</v>
      </c>
    </row>
    <row r="2663" spans="1:24" x14ac:dyDescent="0.25">
      <c r="A2663" s="2"/>
      <c r="B2663" s="2" t="s">
        <v>5</v>
      </c>
      <c r="C2663" s="2">
        <f t="shared" si="597"/>
        <v>111</v>
      </c>
      <c r="D2663" s="2">
        <f t="shared" si="598"/>
        <v>19</v>
      </c>
      <c r="E2663" s="2">
        <f t="shared" si="590"/>
        <v>2659</v>
      </c>
      <c r="F2663" s="11">
        <v>349.2</v>
      </c>
      <c r="G2663" s="9">
        <v>0</v>
      </c>
      <c r="H2663" s="9">
        <v>3.1485343247887203E-2</v>
      </c>
      <c r="I2663" s="9">
        <v>6.2970686495774406E-2</v>
      </c>
      <c r="J2663" s="9">
        <v>0.35272435388086298</v>
      </c>
      <c r="K2663" s="9">
        <v>0.35272435388086298</v>
      </c>
      <c r="L2663" s="9">
        <v>0.35272435388086298</v>
      </c>
      <c r="N2663" s="32">
        <f>IF('System Design'!$F$8=1,'Hourly Demand and Generation'!G2663*'System Design'!$F$21,IF('System Design'!$F$8=2,'Hourly Demand and Generation'!H2663*'System Design'!$F$21,IF('System Design'!$F$8=3,'Hourly Demand and Generation'!I2663*'System Design'!$F$21)))</f>
        <v>31.485343247887204</v>
      </c>
      <c r="O2663" s="32">
        <f>IF('System Design'!$F$8=1,'Hourly Demand and Generation'!J2663*'System Design'!$F$22,IF('System Design'!$F$8=2,'Hourly Demand and Generation'!K2663*'System Design'!$F$22,IF('System Design'!$F$8=3,'Hourly Demand and Generation'!L2663*'System Design'!$F$22)))</f>
        <v>881.81088470215741</v>
      </c>
      <c r="Q2663" s="32">
        <f t="shared" si="588"/>
        <v>0</v>
      </c>
      <c r="R2663" s="32">
        <f t="shared" si="591"/>
        <v>5400</v>
      </c>
      <c r="S2663" s="32">
        <f t="shared" si="592"/>
        <v>0</v>
      </c>
      <c r="T2663" s="32">
        <f t="shared" si="593"/>
        <v>21600</v>
      </c>
      <c r="U2663" s="32">
        <f t="shared" si="594"/>
        <v>0</v>
      </c>
      <c r="V2663" s="32">
        <f t="shared" si="589"/>
        <v>564.09622795004452</v>
      </c>
      <c r="W2663" s="32">
        <f t="shared" si="595"/>
        <v>564.09622795004452</v>
      </c>
      <c r="X2663" s="32">
        <f t="shared" si="596"/>
        <v>564.09622795004452</v>
      </c>
    </row>
    <row r="2664" spans="1:24" x14ac:dyDescent="0.25">
      <c r="A2664" s="2"/>
      <c r="B2664" s="2" t="s">
        <v>5</v>
      </c>
      <c r="C2664" s="2">
        <f t="shared" si="597"/>
        <v>111</v>
      </c>
      <c r="D2664" s="2">
        <f t="shared" si="598"/>
        <v>20</v>
      </c>
      <c r="E2664" s="2">
        <f t="shared" si="590"/>
        <v>2660</v>
      </c>
      <c r="F2664" s="11">
        <v>342</v>
      </c>
      <c r="G2664" s="9">
        <v>0</v>
      </c>
      <c r="H2664" s="9">
        <v>0</v>
      </c>
      <c r="I2664" s="9">
        <v>0</v>
      </c>
      <c r="J2664" s="9">
        <v>0.35272435388086298</v>
      </c>
      <c r="K2664" s="9">
        <v>0.35272435388086298</v>
      </c>
      <c r="L2664" s="9">
        <v>0.35272435388086298</v>
      </c>
      <c r="N2664" s="32">
        <f>IF('System Design'!$F$8=1,'Hourly Demand and Generation'!G2664*'System Design'!$F$21,IF('System Design'!$F$8=2,'Hourly Demand and Generation'!H2664*'System Design'!$F$21,IF('System Design'!$F$8=3,'Hourly Demand and Generation'!I2664*'System Design'!$F$21)))</f>
        <v>0</v>
      </c>
      <c r="O2664" s="32">
        <f>IF('System Design'!$F$8=1,'Hourly Demand and Generation'!J2664*'System Design'!$F$22,IF('System Design'!$F$8=2,'Hourly Demand and Generation'!K2664*'System Design'!$F$22,IF('System Design'!$F$8=3,'Hourly Demand and Generation'!L2664*'System Design'!$F$22)))</f>
        <v>881.81088470215741</v>
      </c>
      <c r="Q2664" s="32">
        <f t="shared" si="588"/>
        <v>0</v>
      </c>
      <c r="R2664" s="32">
        <f t="shared" si="591"/>
        <v>5400</v>
      </c>
      <c r="S2664" s="32">
        <f t="shared" si="592"/>
        <v>0</v>
      </c>
      <c r="T2664" s="32">
        <f t="shared" si="593"/>
        <v>21600</v>
      </c>
      <c r="U2664" s="32">
        <f t="shared" si="594"/>
        <v>0</v>
      </c>
      <c r="V2664" s="32">
        <f t="shared" si="589"/>
        <v>539.81088470215741</v>
      </c>
      <c r="W2664" s="32">
        <f t="shared" si="595"/>
        <v>539.81088470215741</v>
      </c>
      <c r="X2664" s="32">
        <f t="shared" si="596"/>
        <v>539.81088470215741</v>
      </c>
    </row>
    <row r="2665" spans="1:24" x14ac:dyDescent="0.25">
      <c r="A2665" s="2"/>
      <c r="B2665" s="2" t="s">
        <v>5</v>
      </c>
      <c r="C2665" s="2">
        <f t="shared" si="597"/>
        <v>111</v>
      </c>
      <c r="D2665" s="2">
        <f t="shared" si="598"/>
        <v>21</v>
      </c>
      <c r="E2665" s="2">
        <f t="shared" si="590"/>
        <v>2661</v>
      </c>
      <c r="F2665" s="11">
        <v>324</v>
      </c>
      <c r="G2665" s="9">
        <v>0</v>
      </c>
      <c r="H2665" s="9">
        <v>0</v>
      </c>
      <c r="I2665" s="9">
        <v>0</v>
      </c>
      <c r="J2665" s="9">
        <v>0.35272435388086298</v>
      </c>
      <c r="K2665" s="9">
        <v>0.35272435388086298</v>
      </c>
      <c r="L2665" s="9">
        <v>0.35272435388086298</v>
      </c>
      <c r="N2665" s="32">
        <f>IF('System Design'!$F$8=1,'Hourly Demand and Generation'!G2665*'System Design'!$F$21,IF('System Design'!$F$8=2,'Hourly Demand and Generation'!H2665*'System Design'!$F$21,IF('System Design'!$F$8=3,'Hourly Demand and Generation'!I2665*'System Design'!$F$21)))</f>
        <v>0</v>
      </c>
      <c r="O2665" s="32">
        <f>IF('System Design'!$F$8=1,'Hourly Demand and Generation'!J2665*'System Design'!$F$22,IF('System Design'!$F$8=2,'Hourly Demand and Generation'!K2665*'System Design'!$F$22,IF('System Design'!$F$8=3,'Hourly Demand and Generation'!L2665*'System Design'!$F$22)))</f>
        <v>881.81088470215741</v>
      </c>
      <c r="Q2665" s="32">
        <f t="shared" si="588"/>
        <v>0</v>
      </c>
      <c r="R2665" s="32">
        <f t="shared" si="591"/>
        <v>5400</v>
      </c>
      <c r="S2665" s="32">
        <f t="shared" si="592"/>
        <v>0</v>
      </c>
      <c r="T2665" s="32">
        <f t="shared" si="593"/>
        <v>21600</v>
      </c>
      <c r="U2665" s="32">
        <f t="shared" si="594"/>
        <v>0</v>
      </c>
      <c r="V2665" s="32">
        <f t="shared" si="589"/>
        <v>557.81088470215741</v>
      </c>
      <c r="W2665" s="32">
        <f t="shared" si="595"/>
        <v>557.81088470215741</v>
      </c>
      <c r="X2665" s="32">
        <f t="shared" si="596"/>
        <v>557.81088470215741</v>
      </c>
    </row>
    <row r="2666" spans="1:24" x14ac:dyDescent="0.25">
      <c r="A2666" s="2"/>
      <c r="B2666" s="2" t="s">
        <v>5</v>
      </c>
      <c r="C2666" s="2">
        <f t="shared" si="597"/>
        <v>111</v>
      </c>
      <c r="D2666" s="2">
        <f t="shared" si="598"/>
        <v>22</v>
      </c>
      <c r="E2666" s="2">
        <f t="shared" si="590"/>
        <v>2662</v>
      </c>
      <c r="F2666" s="11">
        <v>306</v>
      </c>
      <c r="G2666" s="9">
        <v>0</v>
      </c>
      <c r="H2666" s="9">
        <v>0</v>
      </c>
      <c r="I2666" s="9">
        <v>0</v>
      </c>
      <c r="J2666" s="9">
        <v>0.37232015131868801</v>
      </c>
      <c r="K2666" s="9">
        <v>0.37232015131868801</v>
      </c>
      <c r="L2666" s="9">
        <v>0.37232015131868801</v>
      </c>
      <c r="N2666" s="32">
        <f>IF('System Design'!$F$8=1,'Hourly Demand and Generation'!G2666*'System Design'!$F$21,IF('System Design'!$F$8=2,'Hourly Demand and Generation'!H2666*'System Design'!$F$21,IF('System Design'!$F$8=3,'Hourly Demand and Generation'!I2666*'System Design'!$F$21)))</f>
        <v>0</v>
      </c>
      <c r="O2666" s="32">
        <f>IF('System Design'!$F$8=1,'Hourly Demand and Generation'!J2666*'System Design'!$F$22,IF('System Design'!$F$8=2,'Hourly Demand and Generation'!K2666*'System Design'!$F$22,IF('System Design'!$F$8=3,'Hourly Demand and Generation'!L2666*'System Design'!$F$22)))</f>
        <v>930.80037829672006</v>
      </c>
      <c r="Q2666" s="32">
        <f t="shared" si="588"/>
        <v>0</v>
      </c>
      <c r="R2666" s="32">
        <f t="shared" si="591"/>
        <v>5400</v>
      </c>
      <c r="S2666" s="32">
        <f t="shared" si="592"/>
        <v>0</v>
      </c>
      <c r="T2666" s="32">
        <f t="shared" si="593"/>
        <v>21600</v>
      </c>
      <c r="U2666" s="32">
        <f t="shared" si="594"/>
        <v>0</v>
      </c>
      <c r="V2666" s="32">
        <f t="shared" si="589"/>
        <v>624.80037829672006</v>
      </c>
      <c r="W2666" s="32">
        <f t="shared" si="595"/>
        <v>624.80037829672006</v>
      </c>
      <c r="X2666" s="32">
        <f t="shared" si="596"/>
        <v>624.80037829672006</v>
      </c>
    </row>
    <row r="2667" spans="1:24" x14ac:dyDescent="0.25">
      <c r="A2667" s="2"/>
      <c r="B2667" s="2" t="s">
        <v>5</v>
      </c>
      <c r="C2667" s="2">
        <f t="shared" si="597"/>
        <v>111</v>
      </c>
      <c r="D2667" s="2">
        <f t="shared" si="598"/>
        <v>23</v>
      </c>
      <c r="E2667" s="2">
        <f t="shared" si="590"/>
        <v>2663</v>
      </c>
      <c r="F2667" s="11">
        <v>288</v>
      </c>
      <c r="G2667" s="9">
        <v>0</v>
      </c>
      <c r="H2667" s="9">
        <v>0</v>
      </c>
      <c r="I2667" s="9">
        <v>0</v>
      </c>
      <c r="J2667" s="9">
        <v>0.31353275900521099</v>
      </c>
      <c r="K2667" s="9">
        <v>0.31353275900521099</v>
      </c>
      <c r="L2667" s="9">
        <v>0.31353275900521099</v>
      </c>
      <c r="N2667" s="32">
        <f>IF('System Design'!$F$8=1,'Hourly Demand and Generation'!G2667*'System Design'!$F$21,IF('System Design'!$F$8=2,'Hourly Demand and Generation'!H2667*'System Design'!$F$21,IF('System Design'!$F$8=3,'Hourly Demand and Generation'!I2667*'System Design'!$F$21)))</f>
        <v>0</v>
      </c>
      <c r="O2667" s="32">
        <f>IF('System Design'!$F$8=1,'Hourly Demand and Generation'!J2667*'System Design'!$F$22,IF('System Design'!$F$8=2,'Hourly Demand and Generation'!K2667*'System Design'!$F$22,IF('System Design'!$F$8=3,'Hourly Demand and Generation'!L2667*'System Design'!$F$22)))</f>
        <v>783.83189751302746</v>
      </c>
      <c r="Q2667" s="32">
        <f t="shared" si="588"/>
        <v>0</v>
      </c>
      <c r="R2667" s="32">
        <f t="shared" si="591"/>
        <v>5400</v>
      </c>
      <c r="S2667" s="32">
        <f t="shared" si="592"/>
        <v>0</v>
      </c>
      <c r="T2667" s="32">
        <f t="shared" si="593"/>
        <v>21600</v>
      </c>
      <c r="U2667" s="32">
        <f t="shared" si="594"/>
        <v>0</v>
      </c>
      <c r="V2667" s="32">
        <f t="shared" si="589"/>
        <v>495.83189751302746</v>
      </c>
      <c r="W2667" s="32">
        <f t="shared" si="595"/>
        <v>495.83189751302746</v>
      </c>
      <c r="X2667" s="32">
        <f t="shared" si="596"/>
        <v>495.83189751302746</v>
      </c>
    </row>
    <row r="2668" spans="1:24" x14ac:dyDescent="0.25">
      <c r="A2668" s="2"/>
      <c r="B2668" s="2" t="s">
        <v>5</v>
      </c>
      <c r="C2668" s="2">
        <f t="shared" si="597"/>
        <v>111</v>
      </c>
      <c r="D2668" s="2">
        <f t="shared" si="598"/>
        <v>24</v>
      </c>
      <c r="E2668" s="2">
        <f t="shared" si="590"/>
        <v>2664</v>
      </c>
      <c r="F2668" s="11">
        <v>252</v>
      </c>
      <c r="G2668" s="9">
        <v>0</v>
      </c>
      <c r="H2668" s="9">
        <v>0</v>
      </c>
      <c r="I2668" s="9">
        <v>0</v>
      </c>
      <c r="J2668" s="9">
        <v>0.31353275900521099</v>
      </c>
      <c r="K2668" s="9">
        <v>0.31353275900521099</v>
      </c>
      <c r="L2668" s="9">
        <v>0.31353275900521099</v>
      </c>
      <c r="N2668" s="32">
        <f>IF('System Design'!$F$8=1,'Hourly Demand and Generation'!G2668*'System Design'!$F$21,IF('System Design'!$F$8=2,'Hourly Demand and Generation'!H2668*'System Design'!$F$21,IF('System Design'!$F$8=3,'Hourly Demand and Generation'!I2668*'System Design'!$F$21)))</f>
        <v>0</v>
      </c>
      <c r="O2668" s="32">
        <f>IF('System Design'!$F$8=1,'Hourly Demand and Generation'!J2668*'System Design'!$F$22,IF('System Design'!$F$8=2,'Hourly Demand and Generation'!K2668*'System Design'!$F$22,IF('System Design'!$F$8=3,'Hourly Demand and Generation'!L2668*'System Design'!$F$22)))</f>
        <v>783.83189751302746</v>
      </c>
      <c r="Q2668" s="32">
        <f t="shared" si="588"/>
        <v>0</v>
      </c>
      <c r="R2668" s="32">
        <f t="shared" si="591"/>
        <v>5400</v>
      </c>
      <c r="S2668" s="32">
        <f t="shared" si="592"/>
        <v>0</v>
      </c>
      <c r="T2668" s="32">
        <f t="shared" si="593"/>
        <v>21600</v>
      </c>
      <c r="U2668" s="32">
        <f t="shared" si="594"/>
        <v>0</v>
      </c>
      <c r="V2668" s="32">
        <f t="shared" si="589"/>
        <v>531.83189751302746</v>
      </c>
      <c r="W2668" s="32">
        <f t="shared" si="595"/>
        <v>531.83189751302746</v>
      </c>
      <c r="X2668" s="32">
        <f t="shared" si="596"/>
        <v>531.83189751302746</v>
      </c>
    </row>
    <row r="2669" spans="1:24" x14ac:dyDescent="0.25">
      <c r="A2669" s="2"/>
      <c r="B2669" s="2" t="s">
        <v>5</v>
      </c>
      <c r="C2669" s="2">
        <f>C2668+1</f>
        <v>112</v>
      </c>
      <c r="D2669" s="2">
        <v>1</v>
      </c>
      <c r="E2669" s="2">
        <f t="shared" si="590"/>
        <v>2665</v>
      </c>
      <c r="F2669" s="11">
        <v>216</v>
      </c>
      <c r="G2669" s="9">
        <v>0</v>
      </c>
      <c r="H2669" s="9">
        <v>0</v>
      </c>
      <c r="I2669" s="9">
        <v>0</v>
      </c>
      <c r="J2669" s="9">
        <v>0.24982828141687599</v>
      </c>
      <c r="K2669" s="9">
        <v>0.24982828141687599</v>
      </c>
      <c r="L2669" s="9">
        <v>0.4</v>
      </c>
      <c r="N2669" s="32">
        <f>IF('System Design'!$F$8=1,'Hourly Demand and Generation'!G2669*'System Design'!$F$21,IF('System Design'!$F$8=2,'Hourly Demand and Generation'!H2669*'System Design'!$F$21,IF('System Design'!$F$8=3,'Hourly Demand and Generation'!I2669*'System Design'!$F$21)))</f>
        <v>0</v>
      </c>
      <c r="O2669" s="32">
        <f>IF('System Design'!$F$8=1,'Hourly Demand and Generation'!J2669*'System Design'!$F$22,IF('System Design'!$F$8=2,'Hourly Demand and Generation'!K2669*'System Design'!$F$22,IF('System Design'!$F$8=3,'Hourly Demand and Generation'!L2669*'System Design'!$F$22)))</f>
        <v>1000</v>
      </c>
      <c r="Q2669" s="32">
        <f t="shared" si="588"/>
        <v>0</v>
      </c>
      <c r="R2669" s="32">
        <f t="shared" si="591"/>
        <v>5400</v>
      </c>
      <c r="S2669" s="32">
        <f t="shared" si="592"/>
        <v>0</v>
      </c>
      <c r="T2669" s="32">
        <f t="shared" si="593"/>
        <v>21600</v>
      </c>
      <c r="U2669" s="32">
        <f t="shared" si="594"/>
        <v>0</v>
      </c>
      <c r="V2669" s="32">
        <f t="shared" si="589"/>
        <v>784</v>
      </c>
      <c r="W2669" s="32">
        <f t="shared" si="595"/>
        <v>784</v>
      </c>
      <c r="X2669" s="32">
        <f t="shared" si="596"/>
        <v>784</v>
      </c>
    </row>
    <row r="2670" spans="1:24" x14ac:dyDescent="0.25">
      <c r="A2670" s="2"/>
      <c r="B2670" s="2" t="s">
        <v>5</v>
      </c>
      <c r="C2670" s="2">
        <f>C2669</f>
        <v>112</v>
      </c>
      <c r="D2670" s="2">
        <f>D2669+1</f>
        <v>2</v>
      </c>
      <c r="E2670" s="2">
        <f t="shared" si="590"/>
        <v>2666</v>
      </c>
      <c r="F2670" s="11">
        <v>198</v>
      </c>
      <c r="G2670" s="9">
        <v>0</v>
      </c>
      <c r="H2670" s="9">
        <v>0</v>
      </c>
      <c r="I2670" s="9">
        <v>0</v>
      </c>
      <c r="J2670" s="9">
        <v>0.22484545327518901</v>
      </c>
      <c r="K2670" s="9">
        <v>0.22484545327518901</v>
      </c>
      <c r="L2670" s="9">
        <v>0.36</v>
      </c>
      <c r="N2670" s="32">
        <f>IF('System Design'!$F$8=1,'Hourly Demand and Generation'!G2670*'System Design'!$F$21,IF('System Design'!$F$8=2,'Hourly Demand and Generation'!H2670*'System Design'!$F$21,IF('System Design'!$F$8=3,'Hourly Demand and Generation'!I2670*'System Design'!$F$21)))</f>
        <v>0</v>
      </c>
      <c r="O2670" s="32">
        <f>IF('System Design'!$F$8=1,'Hourly Demand and Generation'!J2670*'System Design'!$F$22,IF('System Design'!$F$8=2,'Hourly Demand and Generation'!K2670*'System Design'!$F$22,IF('System Design'!$F$8=3,'Hourly Demand and Generation'!L2670*'System Design'!$F$22)))</f>
        <v>900</v>
      </c>
      <c r="Q2670" s="32">
        <f t="shared" si="588"/>
        <v>0</v>
      </c>
      <c r="R2670" s="32">
        <f t="shared" si="591"/>
        <v>5400</v>
      </c>
      <c r="S2670" s="32">
        <f t="shared" si="592"/>
        <v>0</v>
      </c>
      <c r="T2670" s="32">
        <f t="shared" si="593"/>
        <v>21600</v>
      </c>
      <c r="U2670" s="32">
        <f t="shared" si="594"/>
        <v>0</v>
      </c>
      <c r="V2670" s="32">
        <f t="shared" si="589"/>
        <v>702</v>
      </c>
      <c r="W2670" s="32">
        <f t="shared" si="595"/>
        <v>702</v>
      </c>
      <c r="X2670" s="32">
        <f t="shared" si="596"/>
        <v>702</v>
      </c>
    </row>
    <row r="2671" spans="1:24" x14ac:dyDescent="0.25">
      <c r="A2671" s="2"/>
      <c r="B2671" s="2" t="s">
        <v>5</v>
      </c>
      <c r="C2671" s="2">
        <f t="shared" ref="C2671:C2692" si="599">C2670</f>
        <v>112</v>
      </c>
      <c r="D2671" s="2">
        <f t="shared" ref="D2671:D2692" si="600">D2670+1</f>
        <v>3</v>
      </c>
      <c r="E2671" s="2">
        <f t="shared" si="590"/>
        <v>2667</v>
      </c>
      <c r="F2671" s="11">
        <v>180</v>
      </c>
      <c r="G2671" s="9">
        <v>0</v>
      </c>
      <c r="H2671" s="9">
        <v>0</v>
      </c>
      <c r="I2671" s="9">
        <v>0</v>
      </c>
      <c r="J2671" s="9">
        <v>0.22484545327518901</v>
      </c>
      <c r="K2671" s="9">
        <v>0.22484545327518901</v>
      </c>
      <c r="L2671" s="9">
        <v>0.36</v>
      </c>
      <c r="N2671" s="32">
        <f>IF('System Design'!$F$8=1,'Hourly Demand and Generation'!G2671*'System Design'!$F$21,IF('System Design'!$F$8=2,'Hourly Demand and Generation'!H2671*'System Design'!$F$21,IF('System Design'!$F$8=3,'Hourly Demand and Generation'!I2671*'System Design'!$F$21)))</f>
        <v>0</v>
      </c>
      <c r="O2671" s="32">
        <f>IF('System Design'!$F$8=1,'Hourly Demand and Generation'!J2671*'System Design'!$F$22,IF('System Design'!$F$8=2,'Hourly Demand and Generation'!K2671*'System Design'!$F$22,IF('System Design'!$F$8=3,'Hourly Demand and Generation'!L2671*'System Design'!$F$22)))</f>
        <v>900</v>
      </c>
      <c r="Q2671" s="32">
        <f t="shared" si="588"/>
        <v>0</v>
      </c>
      <c r="R2671" s="32">
        <f t="shared" si="591"/>
        <v>5400</v>
      </c>
      <c r="S2671" s="32">
        <f t="shared" si="592"/>
        <v>0</v>
      </c>
      <c r="T2671" s="32">
        <f t="shared" si="593"/>
        <v>21600</v>
      </c>
      <c r="U2671" s="32">
        <f t="shared" si="594"/>
        <v>0</v>
      </c>
      <c r="V2671" s="32">
        <f t="shared" si="589"/>
        <v>720</v>
      </c>
      <c r="W2671" s="32">
        <f t="shared" si="595"/>
        <v>720</v>
      </c>
      <c r="X2671" s="32">
        <f t="shared" si="596"/>
        <v>720</v>
      </c>
    </row>
    <row r="2672" spans="1:24" x14ac:dyDescent="0.25">
      <c r="A2672" s="2"/>
      <c r="B2672" s="2" t="s">
        <v>5</v>
      </c>
      <c r="C2672" s="2">
        <f t="shared" si="599"/>
        <v>112</v>
      </c>
      <c r="D2672" s="2">
        <f t="shared" si="600"/>
        <v>4</v>
      </c>
      <c r="E2672" s="2">
        <f t="shared" si="590"/>
        <v>2668</v>
      </c>
      <c r="F2672" s="11">
        <v>216</v>
      </c>
      <c r="G2672" s="9">
        <v>0</v>
      </c>
      <c r="H2672" s="9">
        <v>0</v>
      </c>
      <c r="I2672" s="9">
        <v>0</v>
      </c>
      <c r="J2672" s="9">
        <v>0.24982828141687599</v>
      </c>
      <c r="K2672" s="9">
        <v>0.24982828141687599</v>
      </c>
      <c r="L2672" s="9">
        <v>0.4</v>
      </c>
      <c r="N2672" s="32">
        <f>IF('System Design'!$F$8=1,'Hourly Demand and Generation'!G2672*'System Design'!$F$21,IF('System Design'!$F$8=2,'Hourly Demand and Generation'!H2672*'System Design'!$F$21,IF('System Design'!$F$8=3,'Hourly Demand and Generation'!I2672*'System Design'!$F$21)))</f>
        <v>0</v>
      </c>
      <c r="O2672" s="32">
        <f>IF('System Design'!$F$8=1,'Hourly Demand and Generation'!J2672*'System Design'!$F$22,IF('System Design'!$F$8=2,'Hourly Demand and Generation'!K2672*'System Design'!$F$22,IF('System Design'!$F$8=3,'Hourly Demand and Generation'!L2672*'System Design'!$F$22)))</f>
        <v>1000</v>
      </c>
      <c r="Q2672" s="32">
        <f t="shared" si="588"/>
        <v>0</v>
      </c>
      <c r="R2672" s="32">
        <f t="shared" si="591"/>
        <v>5400</v>
      </c>
      <c r="S2672" s="32">
        <f t="shared" si="592"/>
        <v>0</v>
      </c>
      <c r="T2672" s="32">
        <f t="shared" si="593"/>
        <v>21600</v>
      </c>
      <c r="U2672" s="32">
        <f t="shared" si="594"/>
        <v>0</v>
      </c>
      <c r="V2672" s="32">
        <f t="shared" si="589"/>
        <v>784</v>
      </c>
      <c r="W2672" s="32">
        <f t="shared" si="595"/>
        <v>784</v>
      </c>
      <c r="X2672" s="32">
        <f t="shared" si="596"/>
        <v>784</v>
      </c>
    </row>
    <row r="2673" spans="1:24" x14ac:dyDescent="0.25">
      <c r="A2673" s="2"/>
      <c r="B2673" s="2" t="s">
        <v>5</v>
      </c>
      <c r="C2673" s="2">
        <f t="shared" si="599"/>
        <v>112</v>
      </c>
      <c r="D2673" s="2">
        <f t="shared" si="600"/>
        <v>5</v>
      </c>
      <c r="E2673" s="2">
        <f t="shared" si="590"/>
        <v>2669</v>
      </c>
      <c r="F2673" s="11">
        <v>234</v>
      </c>
      <c r="G2673" s="9">
        <v>0</v>
      </c>
      <c r="H2673" s="9">
        <v>3.2000000000000001E-2</v>
      </c>
      <c r="I2673" s="9">
        <v>6.4000000000000001E-2</v>
      </c>
      <c r="J2673" s="9">
        <v>0.199862625133501</v>
      </c>
      <c r="K2673" s="9">
        <v>0.199862625133501</v>
      </c>
      <c r="L2673" s="9">
        <v>0.32</v>
      </c>
      <c r="N2673" s="32">
        <f>IF('System Design'!$F$8=1,'Hourly Demand and Generation'!G2673*'System Design'!$F$21,IF('System Design'!$F$8=2,'Hourly Demand and Generation'!H2673*'System Design'!$F$21,IF('System Design'!$F$8=3,'Hourly Demand and Generation'!I2673*'System Design'!$F$21)))</f>
        <v>32</v>
      </c>
      <c r="O2673" s="32">
        <f>IF('System Design'!$F$8=1,'Hourly Demand and Generation'!J2673*'System Design'!$F$22,IF('System Design'!$F$8=2,'Hourly Demand and Generation'!K2673*'System Design'!$F$22,IF('System Design'!$F$8=3,'Hourly Demand and Generation'!L2673*'System Design'!$F$22)))</f>
        <v>800</v>
      </c>
      <c r="Q2673" s="32">
        <f t="shared" si="588"/>
        <v>0</v>
      </c>
      <c r="R2673" s="32">
        <f t="shared" si="591"/>
        <v>5400</v>
      </c>
      <c r="S2673" s="32">
        <f t="shared" si="592"/>
        <v>0</v>
      </c>
      <c r="T2673" s="32">
        <f t="shared" si="593"/>
        <v>21600</v>
      </c>
      <c r="U2673" s="32">
        <f t="shared" si="594"/>
        <v>0</v>
      </c>
      <c r="V2673" s="32">
        <f t="shared" si="589"/>
        <v>598</v>
      </c>
      <c r="W2673" s="32">
        <f t="shared" si="595"/>
        <v>598</v>
      </c>
      <c r="X2673" s="32">
        <f t="shared" si="596"/>
        <v>598</v>
      </c>
    </row>
    <row r="2674" spans="1:24" x14ac:dyDescent="0.25">
      <c r="A2674" s="2"/>
      <c r="B2674" s="2" t="s">
        <v>5</v>
      </c>
      <c r="C2674" s="2">
        <f t="shared" si="599"/>
        <v>112</v>
      </c>
      <c r="D2674" s="2">
        <f t="shared" si="600"/>
        <v>6</v>
      </c>
      <c r="E2674" s="2">
        <f t="shared" si="590"/>
        <v>2670</v>
      </c>
      <c r="F2674" s="11">
        <v>252</v>
      </c>
      <c r="G2674" s="9">
        <v>6.4000000000000001E-2</v>
      </c>
      <c r="H2674" s="9">
        <v>0.1</v>
      </c>
      <c r="I2674" s="9">
        <v>0.13600000000000001</v>
      </c>
      <c r="J2674" s="9">
        <v>0.199862625133501</v>
      </c>
      <c r="K2674" s="9">
        <v>0.199862625133501</v>
      </c>
      <c r="L2674" s="9">
        <v>0.32</v>
      </c>
      <c r="N2674" s="32">
        <f>IF('System Design'!$F$8=1,'Hourly Demand and Generation'!G2674*'System Design'!$F$21,IF('System Design'!$F$8=2,'Hourly Demand and Generation'!H2674*'System Design'!$F$21,IF('System Design'!$F$8=3,'Hourly Demand and Generation'!I2674*'System Design'!$F$21)))</f>
        <v>68</v>
      </c>
      <c r="O2674" s="32">
        <f>IF('System Design'!$F$8=1,'Hourly Demand and Generation'!J2674*'System Design'!$F$22,IF('System Design'!$F$8=2,'Hourly Demand and Generation'!K2674*'System Design'!$F$22,IF('System Design'!$F$8=3,'Hourly Demand and Generation'!L2674*'System Design'!$F$22)))</f>
        <v>800</v>
      </c>
      <c r="Q2674" s="32">
        <f t="shared" si="588"/>
        <v>0</v>
      </c>
      <c r="R2674" s="32">
        <f t="shared" si="591"/>
        <v>5400</v>
      </c>
      <c r="S2674" s="32">
        <f t="shared" si="592"/>
        <v>0</v>
      </c>
      <c r="T2674" s="32">
        <f t="shared" si="593"/>
        <v>21600</v>
      </c>
      <c r="U2674" s="32">
        <f t="shared" si="594"/>
        <v>0</v>
      </c>
      <c r="V2674" s="32">
        <f t="shared" si="589"/>
        <v>616</v>
      </c>
      <c r="W2674" s="32">
        <f t="shared" si="595"/>
        <v>616</v>
      </c>
      <c r="X2674" s="32">
        <f t="shared" si="596"/>
        <v>616</v>
      </c>
    </row>
    <row r="2675" spans="1:24" x14ac:dyDescent="0.25">
      <c r="A2675" s="2"/>
      <c r="B2675" s="2" t="s">
        <v>5</v>
      </c>
      <c r="C2675" s="2">
        <f t="shared" si="599"/>
        <v>112</v>
      </c>
      <c r="D2675" s="2">
        <f t="shared" si="600"/>
        <v>7</v>
      </c>
      <c r="E2675" s="2">
        <f t="shared" si="590"/>
        <v>2671</v>
      </c>
      <c r="F2675" s="11">
        <v>270</v>
      </c>
      <c r="G2675" s="9">
        <v>0.13600000000000001</v>
      </c>
      <c r="H2675" s="9">
        <v>0.16800000000000001</v>
      </c>
      <c r="I2675" s="9">
        <v>0.2</v>
      </c>
      <c r="J2675" s="9">
        <v>0.22484545327518901</v>
      </c>
      <c r="K2675" s="9">
        <v>0.22484545327518901</v>
      </c>
      <c r="L2675" s="9">
        <v>0.36</v>
      </c>
      <c r="N2675" s="32">
        <f>IF('System Design'!$F$8=1,'Hourly Demand and Generation'!G2675*'System Design'!$F$21,IF('System Design'!$F$8=2,'Hourly Demand and Generation'!H2675*'System Design'!$F$21,IF('System Design'!$F$8=3,'Hourly Demand and Generation'!I2675*'System Design'!$F$21)))</f>
        <v>100</v>
      </c>
      <c r="O2675" s="32">
        <f>IF('System Design'!$F$8=1,'Hourly Demand and Generation'!J2675*'System Design'!$F$22,IF('System Design'!$F$8=2,'Hourly Demand and Generation'!K2675*'System Design'!$F$22,IF('System Design'!$F$8=3,'Hourly Demand and Generation'!L2675*'System Design'!$F$22)))</f>
        <v>900</v>
      </c>
      <c r="Q2675" s="32">
        <f t="shared" si="588"/>
        <v>0</v>
      </c>
      <c r="R2675" s="32">
        <f t="shared" si="591"/>
        <v>5400</v>
      </c>
      <c r="S2675" s="32">
        <f t="shared" si="592"/>
        <v>0</v>
      </c>
      <c r="T2675" s="32">
        <f t="shared" si="593"/>
        <v>21600</v>
      </c>
      <c r="U2675" s="32">
        <f t="shared" si="594"/>
        <v>0</v>
      </c>
      <c r="V2675" s="32">
        <f t="shared" si="589"/>
        <v>730</v>
      </c>
      <c r="W2675" s="32">
        <f t="shared" si="595"/>
        <v>730</v>
      </c>
      <c r="X2675" s="32">
        <f t="shared" si="596"/>
        <v>730</v>
      </c>
    </row>
    <row r="2676" spans="1:24" x14ac:dyDescent="0.25">
      <c r="A2676" s="2"/>
      <c r="B2676" s="2" t="s">
        <v>5</v>
      </c>
      <c r="C2676" s="2">
        <f t="shared" si="599"/>
        <v>112</v>
      </c>
      <c r="D2676" s="2">
        <f t="shared" si="600"/>
        <v>8</v>
      </c>
      <c r="E2676" s="2">
        <f t="shared" si="590"/>
        <v>2672</v>
      </c>
      <c r="F2676" s="11">
        <v>288</v>
      </c>
      <c r="G2676" s="9">
        <v>0.26400000000000001</v>
      </c>
      <c r="H2676" s="9">
        <v>0.3</v>
      </c>
      <c r="I2676" s="9">
        <v>0.33600000000000002</v>
      </c>
      <c r="J2676" s="9">
        <v>0.22484545327518901</v>
      </c>
      <c r="K2676" s="9">
        <v>0.22484545327518901</v>
      </c>
      <c r="L2676" s="9">
        <v>0.36</v>
      </c>
      <c r="N2676" s="32">
        <f>IF('System Design'!$F$8=1,'Hourly Demand and Generation'!G2676*'System Design'!$F$21,IF('System Design'!$F$8=2,'Hourly Demand and Generation'!H2676*'System Design'!$F$21,IF('System Design'!$F$8=3,'Hourly Demand and Generation'!I2676*'System Design'!$F$21)))</f>
        <v>168</v>
      </c>
      <c r="O2676" s="32">
        <f>IF('System Design'!$F$8=1,'Hourly Demand and Generation'!J2676*'System Design'!$F$22,IF('System Design'!$F$8=2,'Hourly Demand and Generation'!K2676*'System Design'!$F$22,IF('System Design'!$F$8=3,'Hourly Demand and Generation'!L2676*'System Design'!$F$22)))</f>
        <v>900</v>
      </c>
      <c r="Q2676" s="32">
        <f t="shared" si="588"/>
        <v>0</v>
      </c>
      <c r="R2676" s="32">
        <f t="shared" si="591"/>
        <v>5400</v>
      </c>
      <c r="S2676" s="32">
        <f t="shared" si="592"/>
        <v>0</v>
      </c>
      <c r="T2676" s="32">
        <f t="shared" si="593"/>
        <v>21600</v>
      </c>
      <c r="U2676" s="32">
        <f t="shared" si="594"/>
        <v>0</v>
      </c>
      <c r="V2676" s="32">
        <f t="shared" si="589"/>
        <v>780</v>
      </c>
      <c r="W2676" s="32">
        <f t="shared" si="595"/>
        <v>780</v>
      </c>
      <c r="X2676" s="32">
        <f t="shared" si="596"/>
        <v>780</v>
      </c>
    </row>
    <row r="2677" spans="1:24" x14ac:dyDescent="0.25">
      <c r="A2677" s="2"/>
      <c r="B2677" s="2" t="s">
        <v>5</v>
      </c>
      <c r="C2677" s="2">
        <f t="shared" si="599"/>
        <v>112</v>
      </c>
      <c r="D2677" s="2">
        <f t="shared" si="600"/>
        <v>9</v>
      </c>
      <c r="E2677" s="2">
        <f t="shared" si="590"/>
        <v>2673</v>
      </c>
      <c r="F2677" s="11">
        <v>288</v>
      </c>
      <c r="G2677" s="9">
        <v>0.4</v>
      </c>
      <c r="H2677" s="9">
        <v>0.432</v>
      </c>
      <c r="I2677" s="9">
        <v>0.46400000000000002</v>
      </c>
      <c r="J2677" s="9">
        <v>0.199862625133501</v>
      </c>
      <c r="K2677" s="9">
        <v>0.199862625133501</v>
      </c>
      <c r="L2677" s="9">
        <v>0.32</v>
      </c>
      <c r="N2677" s="32">
        <f>IF('System Design'!$F$8=1,'Hourly Demand and Generation'!G2677*'System Design'!$F$21,IF('System Design'!$F$8=2,'Hourly Demand and Generation'!H2677*'System Design'!$F$21,IF('System Design'!$F$8=3,'Hourly Demand and Generation'!I2677*'System Design'!$F$21)))</f>
        <v>232</v>
      </c>
      <c r="O2677" s="32">
        <f>IF('System Design'!$F$8=1,'Hourly Demand and Generation'!J2677*'System Design'!$F$22,IF('System Design'!$F$8=2,'Hourly Demand and Generation'!K2677*'System Design'!$F$22,IF('System Design'!$F$8=3,'Hourly Demand and Generation'!L2677*'System Design'!$F$22)))</f>
        <v>800</v>
      </c>
      <c r="Q2677" s="32">
        <f t="shared" si="588"/>
        <v>0</v>
      </c>
      <c r="R2677" s="32">
        <f t="shared" si="591"/>
        <v>5400</v>
      </c>
      <c r="S2677" s="32">
        <f t="shared" si="592"/>
        <v>0</v>
      </c>
      <c r="T2677" s="32">
        <f t="shared" si="593"/>
        <v>21600</v>
      </c>
      <c r="U2677" s="32">
        <f t="shared" si="594"/>
        <v>0</v>
      </c>
      <c r="V2677" s="32">
        <f t="shared" si="589"/>
        <v>744</v>
      </c>
      <c r="W2677" s="32">
        <f t="shared" si="595"/>
        <v>744</v>
      </c>
      <c r="X2677" s="32">
        <f t="shared" si="596"/>
        <v>744</v>
      </c>
    </row>
    <row r="2678" spans="1:24" x14ac:dyDescent="0.25">
      <c r="A2678" s="2"/>
      <c r="B2678" s="2" t="s">
        <v>5</v>
      </c>
      <c r="C2678" s="2">
        <f t="shared" si="599"/>
        <v>112</v>
      </c>
      <c r="D2678" s="2">
        <f t="shared" si="600"/>
        <v>10</v>
      </c>
      <c r="E2678" s="2">
        <f t="shared" si="590"/>
        <v>2674</v>
      </c>
      <c r="F2678" s="11">
        <v>280.8</v>
      </c>
      <c r="G2678" s="9">
        <v>0.53600000000000003</v>
      </c>
      <c r="H2678" s="9">
        <v>0.56799999999999995</v>
      </c>
      <c r="I2678" s="9">
        <v>0.6</v>
      </c>
      <c r="J2678" s="9">
        <v>0.22484545327518901</v>
      </c>
      <c r="K2678" s="9">
        <v>0.22484545327518901</v>
      </c>
      <c r="L2678" s="9">
        <v>0.36</v>
      </c>
      <c r="N2678" s="32">
        <f>IF('System Design'!$F$8=1,'Hourly Demand and Generation'!G2678*'System Design'!$F$21,IF('System Design'!$F$8=2,'Hourly Demand and Generation'!H2678*'System Design'!$F$21,IF('System Design'!$F$8=3,'Hourly Demand and Generation'!I2678*'System Design'!$F$21)))</f>
        <v>300</v>
      </c>
      <c r="O2678" s="32">
        <f>IF('System Design'!$F$8=1,'Hourly Demand and Generation'!J2678*'System Design'!$F$22,IF('System Design'!$F$8=2,'Hourly Demand and Generation'!K2678*'System Design'!$F$22,IF('System Design'!$F$8=3,'Hourly Demand and Generation'!L2678*'System Design'!$F$22)))</f>
        <v>900</v>
      </c>
      <c r="Q2678" s="32">
        <f t="shared" si="588"/>
        <v>0</v>
      </c>
      <c r="R2678" s="32">
        <f t="shared" si="591"/>
        <v>5400</v>
      </c>
      <c r="S2678" s="32">
        <f t="shared" si="592"/>
        <v>0</v>
      </c>
      <c r="T2678" s="32">
        <f t="shared" si="593"/>
        <v>21600</v>
      </c>
      <c r="U2678" s="32">
        <f t="shared" si="594"/>
        <v>0</v>
      </c>
      <c r="V2678" s="32">
        <f t="shared" si="589"/>
        <v>919.2</v>
      </c>
      <c r="W2678" s="32">
        <f t="shared" si="595"/>
        <v>919.2</v>
      </c>
      <c r="X2678" s="32">
        <f t="shared" si="596"/>
        <v>919.2</v>
      </c>
    </row>
    <row r="2679" spans="1:24" x14ac:dyDescent="0.25">
      <c r="A2679" s="2"/>
      <c r="B2679" s="2" t="s">
        <v>5</v>
      </c>
      <c r="C2679" s="2">
        <f t="shared" si="599"/>
        <v>112</v>
      </c>
      <c r="D2679" s="2">
        <f t="shared" si="600"/>
        <v>11</v>
      </c>
      <c r="E2679" s="2">
        <f t="shared" si="590"/>
        <v>2675</v>
      </c>
      <c r="F2679" s="11">
        <v>277.2</v>
      </c>
      <c r="G2679" s="9">
        <v>0.66400000000000003</v>
      </c>
      <c r="H2679" s="9">
        <v>0.7</v>
      </c>
      <c r="I2679" s="9">
        <v>0.73599999999999999</v>
      </c>
      <c r="J2679" s="9">
        <v>0.199862625133501</v>
      </c>
      <c r="K2679" s="9">
        <v>0.199862625133501</v>
      </c>
      <c r="L2679" s="9">
        <v>0.32</v>
      </c>
      <c r="N2679" s="32">
        <f>IF('System Design'!$F$8=1,'Hourly Demand and Generation'!G2679*'System Design'!$F$21,IF('System Design'!$F$8=2,'Hourly Demand and Generation'!H2679*'System Design'!$F$21,IF('System Design'!$F$8=3,'Hourly Demand and Generation'!I2679*'System Design'!$F$21)))</f>
        <v>368</v>
      </c>
      <c r="O2679" s="32">
        <f>IF('System Design'!$F$8=1,'Hourly Demand and Generation'!J2679*'System Design'!$F$22,IF('System Design'!$F$8=2,'Hourly Demand and Generation'!K2679*'System Design'!$F$22,IF('System Design'!$F$8=3,'Hourly Demand and Generation'!L2679*'System Design'!$F$22)))</f>
        <v>800</v>
      </c>
      <c r="Q2679" s="32">
        <f t="shared" si="588"/>
        <v>0</v>
      </c>
      <c r="R2679" s="32">
        <f t="shared" si="591"/>
        <v>5400</v>
      </c>
      <c r="S2679" s="32">
        <f t="shared" si="592"/>
        <v>0</v>
      </c>
      <c r="T2679" s="32">
        <f t="shared" si="593"/>
        <v>21600</v>
      </c>
      <c r="U2679" s="32">
        <f t="shared" si="594"/>
        <v>0</v>
      </c>
      <c r="V2679" s="32">
        <f t="shared" si="589"/>
        <v>890.8</v>
      </c>
      <c r="W2679" s="32">
        <f t="shared" si="595"/>
        <v>890.8</v>
      </c>
      <c r="X2679" s="32">
        <f t="shared" si="596"/>
        <v>890.8</v>
      </c>
    </row>
    <row r="2680" spans="1:24" x14ac:dyDescent="0.25">
      <c r="A2680" s="2"/>
      <c r="B2680" s="2" t="s">
        <v>5</v>
      </c>
      <c r="C2680" s="2">
        <f t="shared" si="599"/>
        <v>112</v>
      </c>
      <c r="D2680" s="2">
        <f t="shared" si="600"/>
        <v>12</v>
      </c>
      <c r="E2680" s="2">
        <f t="shared" si="590"/>
        <v>2676</v>
      </c>
      <c r="F2680" s="11">
        <v>277.2</v>
      </c>
      <c r="G2680" s="9">
        <v>0.8</v>
      </c>
      <c r="H2680" s="9">
        <v>0.8</v>
      </c>
      <c r="I2680" s="9">
        <v>0.8</v>
      </c>
      <c r="J2680" s="9">
        <v>0.187371211062657</v>
      </c>
      <c r="K2680" s="9">
        <v>0.187371211062657</v>
      </c>
      <c r="L2680" s="9">
        <v>0.3</v>
      </c>
      <c r="N2680" s="32">
        <f>IF('System Design'!$F$8=1,'Hourly Demand and Generation'!G2680*'System Design'!$F$21,IF('System Design'!$F$8=2,'Hourly Demand and Generation'!H2680*'System Design'!$F$21,IF('System Design'!$F$8=3,'Hourly Demand and Generation'!I2680*'System Design'!$F$21)))</f>
        <v>400</v>
      </c>
      <c r="O2680" s="32">
        <f>IF('System Design'!$F$8=1,'Hourly Demand and Generation'!J2680*'System Design'!$F$22,IF('System Design'!$F$8=2,'Hourly Demand and Generation'!K2680*'System Design'!$F$22,IF('System Design'!$F$8=3,'Hourly Demand and Generation'!L2680*'System Design'!$F$22)))</f>
        <v>750</v>
      </c>
      <c r="Q2680" s="32">
        <f t="shared" si="588"/>
        <v>0</v>
      </c>
      <c r="R2680" s="32">
        <f t="shared" si="591"/>
        <v>5400</v>
      </c>
      <c r="S2680" s="32">
        <f t="shared" si="592"/>
        <v>0</v>
      </c>
      <c r="T2680" s="32">
        <f t="shared" si="593"/>
        <v>21600</v>
      </c>
      <c r="U2680" s="32">
        <f t="shared" si="594"/>
        <v>0</v>
      </c>
      <c r="V2680" s="32">
        <f t="shared" si="589"/>
        <v>872.8</v>
      </c>
      <c r="W2680" s="32">
        <f t="shared" si="595"/>
        <v>872.8</v>
      </c>
      <c r="X2680" s="32">
        <f t="shared" si="596"/>
        <v>872.8</v>
      </c>
    </row>
    <row r="2681" spans="1:24" x14ac:dyDescent="0.25">
      <c r="A2681" s="2"/>
      <c r="B2681" s="2" t="s">
        <v>5</v>
      </c>
      <c r="C2681" s="2">
        <f t="shared" si="599"/>
        <v>112</v>
      </c>
      <c r="D2681" s="2">
        <f t="shared" si="600"/>
        <v>13</v>
      </c>
      <c r="E2681" s="2">
        <f t="shared" si="590"/>
        <v>2677</v>
      </c>
      <c r="F2681" s="11">
        <v>288</v>
      </c>
      <c r="G2681" s="9">
        <v>0.66400000000000003</v>
      </c>
      <c r="H2681" s="9">
        <v>0.7</v>
      </c>
      <c r="I2681" s="9">
        <v>0.73599999999999999</v>
      </c>
      <c r="J2681" s="9">
        <v>0.199862625133501</v>
      </c>
      <c r="K2681" s="9">
        <v>0.199862625133501</v>
      </c>
      <c r="L2681" s="9">
        <v>0.32</v>
      </c>
      <c r="N2681" s="32">
        <f>IF('System Design'!$F$8=1,'Hourly Demand and Generation'!G2681*'System Design'!$F$21,IF('System Design'!$F$8=2,'Hourly Demand and Generation'!H2681*'System Design'!$F$21,IF('System Design'!$F$8=3,'Hourly Demand and Generation'!I2681*'System Design'!$F$21)))</f>
        <v>368</v>
      </c>
      <c r="O2681" s="32">
        <f>IF('System Design'!$F$8=1,'Hourly Demand and Generation'!J2681*'System Design'!$F$22,IF('System Design'!$F$8=2,'Hourly Demand and Generation'!K2681*'System Design'!$F$22,IF('System Design'!$F$8=3,'Hourly Demand and Generation'!L2681*'System Design'!$F$22)))</f>
        <v>800</v>
      </c>
      <c r="Q2681" s="32">
        <f t="shared" si="588"/>
        <v>0</v>
      </c>
      <c r="R2681" s="32">
        <f t="shared" si="591"/>
        <v>5400</v>
      </c>
      <c r="S2681" s="32">
        <f t="shared" si="592"/>
        <v>0</v>
      </c>
      <c r="T2681" s="32">
        <f t="shared" si="593"/>
        <v>21600</v>
      </c>
      <c r="U2681" s="32">
        <f t="shared" si="594"/>
        <v>0</v>
      </c>
      <c r="V2681" s="32">
        <f t="shared" si="589"/>
        <v>880</v>
      </c>
      <c r="W2681" s="32">
        <f t="shared" si="595"/>
        <v>880</v>
      </c>
      <c r="X2681" s="32">
        <f t="shared" si="596"/>
        <v>880</v>
      </c>
    </row>
    <row r="2682" spans="1:24" x14ac:dyDescent="0.25">
      <c r="A2682" s="2"/>
      <c r="B2682" s="2" t="s">
        <v>5</v>
      </c>
      <c r="C2682" s="2">
        <f t="shared" si="599"/>
        <v>112</v>
      </c>
      <c r="D2682" s="2">
        <f t="shared" si="600"/>
        <v>14</v>
      </c>
      <c r="E2682" s="2">
        <f t="shared" si="590"/>
        <v>2678</v>
      </c>
      <c r="F2682" s="11">
        <v>288</v>
      </c>
      <c r="G2682" s="9">
        <v>0.53600000000000003</v>
      </c>
      <c r="H2682" s="9">
        <v>0.56799999999999995</v>
      </c>
      <c r="I2682" s="9">
        <v>0.6</v>
      </c>
      <c r="J2682" s="9">
        <v>0.21235403920434501</v>
      </c>
      <c r="K2682" s="9">
        <v>0.21235403920434501</v>
      </c>
      <c r="L2682" s="9">
        <v>0.34</v>
      </c>
      <c r="N2682" s="32">
        <f>IF('System Design'!$F$8=1,'Hourly Demand and Generation'!G2682*'System Design'!$F$21,IF('System Design'!$F$8=2,'Hourly Demand and Generation'!H2682*'System Design'!$F$21,IF('System Design'!$F$8=3,'Hourly Demand and Generation'!I2682*'System Design'!$F$21)))</f>
        <v>300</v>
      </c>
      <c r="O2682" s="32">
        <f>IF('System Design'!$F$8=1,'Hourly Demand and Generation'!J2682*'System Design'!$F$22,IF('System Design'!$F$8=2,'Hourly Demand and Generation'!K2682*'System Design'!$F$22,IF('System Design'!$F$8=3,'Hourly Demand and Generation'!L2682*'System Design'!$F$22)))</f>
        <v>850.00000000000011</v>
      </c>
      <c r="Q2682" s="32">
        <f t="shared" si="588"/>
        <v>0</v>
      </c>
      <c r="R2682" s="32">
        <f t="shared" si="591"/>
        <v>5400</v>
      </c>
      <c r="S2682" s="32">
        <f t="shared" si="592"/>
        <v>0</v>
      </c>
      <c r="T2682" s="32">
        <f t="shared" si="593"/>
        <v>21600</v>
      </c>
      <c r="U2682" s="32">
        <f t="shared" si="594"/>
        <v>0</v>
      </c>
      <c r="V2682" s="32">
        <f t="shared" si="589"/>
        <v>862</v>
      </c>
      <c r="W2682" s="32">
        <f t="shared" si="595"/>
        <v>862</v>
      </c>
      <c r="X2682" s="32">
        <f t="shared" si="596"/>
        <v>862</v>
      </c>
    </row>
    <row r="2683" spans="1:24" x14ac:dyDescent="0.25">
      <c r="A2683" s="2"/>
      <c r="B2683" s="2" t="s">
        <v>5</v>
      </c>
      <c r="C2683" s="2">
        <f t="shared" si="599"/>
        <v>112</v>
      </c>
      <c r="D2683" s="2">
        <f t="shared" si="600"/>
        <v>15</v>
      </c>
      <c r="E2683" s="2">
        <f t="shared" si="590"/>
        <v>2679</v>
      </c>
      <c r="F2683" s="11">
        <v>306</v>
      </c>
      <c r="G2683" s="9">
        <v>0.4</v>
      </c>
      <c r="H2683" s="9">
        <v>0.432</v>
      </c>
      <c r="I2683" s="9">
        <v>0.46400000000000002</v>
      </c>
      <c r="J2683" s="9">
        <v>0.22484545327518901</v>
      </c>
      <c r="K2683" s="9">
        <v>0.22484545327518901</v>
      </c>
      <c r="L2683" s="9">
        <v>0.36</v>
      </c>
      <c r="N2683" s="32">
        <f>IF('System Design'!$F$8=1,'Hourly Demand and Generation'!G2683*'System Design'!$F$21,IF('System Design'!$F$8=2,'Hourly Demand and Generation'!H2683*'System Design'!$F$21,IF('System Design'!$F$8=3,'Hourly Demand and Generation'!I2683*'System Design'!$F$21)))</f>
        <v>232</v>
      </c>
      <c r="O2683" s="32">
        <f>IF('System Design'!$F$8=1,'Hourly Demand and Generation'!J2683*'System Design'!$F$22,IF('System Design'!$F$8=2,'Hourly Demand and Generation'!K2683*'System Design'!$F$22,IF('System Design'!$F$8=3,'Hourly Demand and Generation'!L2683*'System Design'!$F$22)))</f>
        <v>900</v>
      </c>
      <c r="Q2683" s="32">
        <f t="shared" si="588"/>
        <v>0</v>
      </c>
      <c r="R2683" s="32">
        <f t="shared" si="591"/>
        <v>5400</v>
      </c>
      <c r="S2683" s="32">
        <f t="shared" si="592"/>
        <v>0</v>
      </c>
      <c r="T2683" s="32">
        <f t="shared" si="593"/>
        <v>21600</v>
      </c>
      <c r="U2683" s="32">
        <f t="shared" si="594"/>
        <v>0</v>
      </c>
      <c r="V2683" s="32">
        <f t="shared" si="589"/>
        <v>826</v>
      </c>
      <c r="W2683" s="32">
        <f t="shared" si="595"/>
        <v>826</v>
      </c>
      <c r="X2683" s="32">
        <f t="shared" si="596"/>
        <v>826</v>
      </c>
    </row>
    <row r="2684" spans="1:24" x14ac:dyDescent="0.25">
      <c r="A2684" s="2"/>
      <c r="B2684" s="2" t="s">
        <v>5</v>
      </c>
      <c r="C2684" s="2">
        <f t="shared" si="599"/>
        <v>112</v>
      </c>
      <c r="D2684" s="2">
        <f t="shared" si="600"/>
        <v>16</v>
      </c>
      <c r="E2684" s="2">
        <f t="shared" si="590"/>
        <v>2680</v>
      </c>
      <c r="F2684" s="11">
        <v>324</v>
      </c>
      <c r="G2684" s="9">
        <v>0.26400000000000001</v>
      </c>
      <c r="H2684" s="9">
        <v>0.3</v>
      </c>
      <c r="I2684" s="9">
        <v>0.33600000000000002</v>
      </c>
      <c r="J2684" s="9">
        <v>0.22484545327518901</v>
      </c>
      <c r="K2684" s="9">
        <v>0.22484545327518901</v>
      </c>
      <c r="L2684" s="9">
        <v>0.36</v>
      </c>
      <c r="N2684" s="32">
        <f>IF('System Design'!$F$8=1,'Hourly Demand and Generation'!G2684*'System Design'!$F$21,IF('System Design'!$F$8=2,'Hourly Demand and Generation'!H2684*'System Design'!$F$21,IF('System Design'!$F$8=3,'Hourly Demand and Generation'!I2684*'System Design'!$F$21)))</f>
        <v>168</v>
      </c>
      <c r="O2684" s="32">
        <f>IF('System Design'!$F$8=1,'Hourly Demand and Generation'!J2684*'System Design'!$F$22,IF('System Design'!$F$8=2,'Hourly Demand and Generation'!K2684*'System Design'!$F$22,IF('System Design'!$F$8=3,'Hourly Demand and Generation'!L2684*'System Design'!$F$22)))</f>
        <v>900</v>
      </c>
      <c r="Q2684" s="32">
        <f t="shared" si="588"/>
        <v>0</v>
      </c>
      <c r="R2684" s="32">
        <f t="shared" si="591"/>
        <v>5400</v>
      </c>
      <c r="S2684" s="32">
        <f t="shared" si="592"/>
        <v>0</v>
      </c>
      <c r="T2684" s="32">
        <f t="shared" si="593"/>
        <v>21600</v>
      </c>
      <c r="U2684" s="32">
        <f t="shared" si="594"/>
        <v>0</v>
      </c>
      <c r="V2684" s="32">
        <f t="shared" si="589"/>
        <v>744</v>
      </c>
      <c r="W2684" s="32">
        <f t="shared" si="595"/>
        <v>744</v>
      </c>
      <c r="X2684" s="32">
        <f t="shared" si="596"/>
        <v>744</v>
      </c>
    </row>
    <row r="2685" spans="1:24" x14ac:dyDescent="0.25">
      <c r="A2685" s="2"/>
      <c r="B2685" s="2" t="s">
        <v>5</v>
      </c>
      <c r="C2685" s="2">
        <f t="shared" si="599"/>
        <v>112</v>
      </c>
      <c r="D2685" s="2">
        <f t="shared" si="600"/>
        <v>17</v>
      </c>
      <c r="E2685" s="2">
        <f t="shared" si="590"/>
        <v>2681</v>
      </c>
      <c r="F2685" s="11">
        <v>342</v>
      </c>
      <c r="G2685" s="9">
        <v>0.13600000000000001</v>
      </c>
      <c r="H2685" s="9">
        <v>0.16800000000000001</v>
      </c>
      <c r="I2685" s="9">
        <v>0.2</v>
      </c>
      <c r="J2685" s="9">
        <v>0.24982828141687599</v>
      </c>
      <c r="K2685" s="9">
        <v>0.24982828141687599</v>
      </c>
      <c r="L2685" s="9">
        <v>0.4</v>
      </c>
      <c r="N2685" s="32">
        <f>IF('System Design'!$F$8=1,'Hourly Demand and Generation'!G2685*'System Design'!$F$21,IF('System Design'!$F$8=2,'Hourly Demand and Generation'!H2685*'System Design'!$F$21,IF('System Design'!$F$8=3,'Hourly Demand and Generation'!I2685*'System Design'!$F$21)))</f>
        <v>100</v>
      </c>
      <c r="O2685" s="32">
        <f>IF('System Design'!$F$8=1,'Hourly Demand and Generation'!J2685*'System Design'!$F$22,IF('System Design'!$F$8=2,'Hourly Demand and Generation'!K2685*'System Design'!$F$22,IF('System Design'!$F$8=3,'Hourly Demand and Generation'!L2685*'System Design'!$F$22)))</f>
        <v>1000</v>
      </c>
      <c r="Q2685" s="32">
        <f t="shared" si="588"/>
        <v>0</v>
      </c>
      <c r="R2685" s="32">
        <f t="shared" si="591"/>
        <v>5400</v>
      </c>
      <c r="S2685" s="32">
        <f t="shared" si="592"/>
        <v>0</v>
      </c>
      <c r="T2685" s="32">
        <f t="shared" si="593"/>
        <v>21600</v>
      </c>
      <c r="U2685" s="32">
        <f t="shared" si="594"/>
        <v>0</v>
      </c>
      <c r="V2685" s="32">
        <f t="shared" si="589"/>
        <v>758</v>
      </c>
      <c r="W2685" s="32">
        <f t="shared" si="595"/>
        <v>758</v>
      </c>
      <c r="X2685" s="32">
        <f t="shared" si="596"/>
        <v>758</v>
      </c>
    </row>
    <row r="2686" spans="1:24" x14ac:dyDescent="0.25">
      <c r="A2686" s="2"/>
      <c r="B2686" s="2" t="s">
        <v>5</v>
      </c>
      <c r="C2686" s="2">
        <f t="shared" si="599"/>
        <v>112</v>
      </c>
      <c r="D2686" s="2">
        <f t="shared" si="600"/>
        <v>18</v>
      </c>
      <c r="E2686" s="2">
        <f t="shared" si="590"/>
        <v>2682</v>
      </c>
      <c r="F2686" s="11">
        <v>360</v>
      </c>
      <c r="G2686" s="9">
        <v>6.4000000000000001E-2</v>
      </c>
      <c r="H2686" s="9">
        <v>0.1</v>
      </c>
      <c r="I2686" s="9">
        <v>0.13600000000000001</v>
      </c>
      <c r="J2686" s="9">
        <v>0.23733686734603199</v>
      </c>
      <c r="K2686" s="9">
        <v>0.23733686734603199</v>
      </c>
      <c r="L2686" s="9">
        <v>0.38</v>
      </c>
      <c r="N2686" s="32">
        <f>IF('System Design'!$F$8=1,'Hourly Demand and Generation'!G2686*'System Design'!$F$21,IF('System Design'!$F$8=2,'Hourly Demand and Generation'!H2686*'System Design'!$F$21,IF('System Design'!$F$8=3,'Hourly Demand and Generation'!I2686*'System Design'!$F$21)))</f>
        <v>68</v>
      </c>
      <c r="O2686" s="32">
        <f>IF('System Design'!$F$8=1,'Hourly Demand and Generation'!J2686*'System Design'!$F$22,IF('System Design'!$F$8=2,'Hourly Demand and Generation'!K2686*'System Design'!$F$22,IF('System Design'!$F$8=3,'Hourly Demand and Generation'!L2686*'System Design'!$F$22)))</f>
        <v>950</v>
      </c>
      <c r="Q2686" s="32">
        <f t="shared" si="588"/>
        <v>0</v>
      </c>
      <c r="R2686" s="32">
        <f t="shared" si="591"/>
        <v>5400</v>
      </c>
      <c r="S2686" s="32">
        <f t="shared" si="592"/>
        <v>0</v>
      </c>
      <c r="T2686" s="32">
        <f t="shared" si="593"/>
        <v>21600</v>
      </c>
      <c r="U2686" s="32">
        <f t="shared" si="594"/>
        <v>0</v>
      </c>
      <c r="V2686" s="32">
        <f t="shared" si="589"/>
        <v>658</v>
      </c>
      <c r="W2686" s="32">
        <f t="shared" si="595"/>
        <v>658</v>
      </c>
      <c r="X2686" s="32">
        <f t="shared" si="596"/>
        <v>658</v>
      </c>
    </row>
    <row r="2687" spans="1:24" x14ac:dyDescent="0.25">
      <c r="A2687" s="2"/>
      <c r="B2687" s="2" t="s">
        <v>5</v>
      </c>
      <c r="C2687" s="2">
        <f t="shared" si="599"/>
        <v>112</v>
      </c>
      <c r="D2687" s="2">
        <f t="shared" si="600"/>
        <v>19</v>
      </c>
      <c r="E2687" s="2">
        <f t="shared" si="590"/>
        <v>2683</v>
      </c>
      <c r="F2687" s="11">
        <v>349.2</v>
      </c>
      <c r="G2687" s="9">
        <v>0</v>
      </c>
      <c r="H2687" s="9">
        <v>3.2000000000000001E-2</v>
      </c>
      <c r="I2687" s="9">
        <v>6.4000000000000001E-2</v>
      </c>
      <c r="J2687" s="9">
        <v>0.22484545327518901</v>
      </c>
      <c r="K2687" s="9">
        <v>0.22484545327518901</v>
      </c>
      <c r="L2687" s="9">
        <v>0.36</v>
      </c>
      <c r="N2687" s="32">
        <f>IF('System Design'!$F$8=1,'Hourly Demand and Generation'!G2687*'System Design'!$F$21,IF('System Design'!$F$8=2,'Hourly Demand and Generation'!H2687*'System Design'!$F$21,IF('System Design'!$F$8=3,'Hourly Demand and Generation'!I2687*'System Design'!$F$21)))</f>
        <v>32</v>
      </c>
      <c r="O2687" s="32">
        <f>IF('System Design'!$F$8=1,'Hourly Demand and Generation'!J2687*'System Design'!$F$22,IF('System Design'!$F$8=2,'Hourly Demand and Generation'!K2687*'System Design'!$F$22,IF('System Design'!$F$8=3,'Hourly Demand and Generation'!L2687*'System Design'!$F$22)))</f>
        <v>900</v>
      </c>
      <c r="Q2687" s="32">
        <f t="shared" si="588"/>
        <v>0</v>
      </c>
      <c r="R2687" s="32">
        <f t="shared" si="591"/>
        <v>5400</v>
      </c>
      <c r="S2687" s="32">
        <f t="shared" si="592"/>
        <v>0</v>
      </c>
      <c r="T2687" s="32">
        <f t="shared" si="593"/>
        <v>21600</v>
      </c>
      <c r="U2687" s="32">
        <f t="shared" si="594"/>
        <v>0</v>
      </c>
      <c r="V2687" s="32">
        <f t="shared" si="589"/>
        <v>582.79999999999995</v>
      </c>
      <c r="W2687" s="32">
        <f t="shared" si="595"/>
        <v>582.79999999999995</v>
      </c>
      <c r="X2687" s="32">
        <f t="shared" si="596"/>
        <v>582.79999999999995</v>
      </c>
    </row>
    <row r="2688" spans="1:24" x14ac:dyDescent="0.25">
      <c r="A2688" s="2"/>
      <c r="B2688" s="2" t="s">
        <v>5</v>
      </c>
      <c r="C2688" s="2">
        <f t="shared" si="599"/>
        <v>112</v>
      </c>
      <c r="D2688" s="2">
        <f t="shared" si="600"/>
        <v>20</v>
      </c>
      <c r="E2688" s="2">
        <f t="shared" si="590"/>
        <v>2684</v>
      </c>
      <c r="F2688" s="11">
        <v>342</v>
      </c>
      <c r="G2688" s="9">
        <v>0</v>
      </c>
      <c r="H2688" s="9">
        <v>0</v>
      </c>
      <c r="I2688" s="9">
        <v>0</v>
      </c>
      <c r="J2688" s="9">
        <v>0.22484545327518901</v>
      </c>
      <c r="K2688" s="9">
        <v>0.22484545327518901</v>
      </c>
      <c r="L2688" s="9">
        <v>0.36</v>
      </c>
      <c r="N2688" s="32">
        <f>IF('System Design'!$F$8=1,'Hourly Demand and Generation'!G2688*'System Design'!$F$21,IF('System Design'!$F$8=2,'Hourly Demand and Generation'!H2688*'System Design'!$F$21,IF('System Design'!$F$8=3,'Hourly Demand and Generation'!I2688*'System Design'!$F$21)))</f>
        <v>0</v>
      </c>
      <c r="O2688" s="32">
        <f>IF('System Design'!$F$8=1,'Hourly Demand and Generation'!J2688*'System Design'!$F$22,IF('System Design'!$F$8=2,'Hourly Demand and Generation'!K2688*'System Design'!$F$22,IF('System Design'!$F$8=3,'Hourly Demand and Generation'!L2688*'System Design'!$F$22)))</f>
        <v>900</v>
      </c>
      <c r="Q2688" s="32">
        <f t="shared" si="588"/>
        <v>0</v>
      </c>
      <c r="R2688" s="32">
        <f t="shared" si="591"/>
        <v>5400</v>
      </c>
      <c r="S2688" s="32">
        <f t="shared" si="592"/>
        <v>0</v>
      </c>
      <c r="T2688" s="32">
        <f t="shared" si="593"/>
        <v>21600</v>
      </c>
      <c r="U2688" s="32">
        <f t="shared" si="594"/>
        <v>0</v>
      </c>
      <c r="V2688" s="32">
        <f t="shared" si="589"/>
        <v>558</v>
      </c>
      <c r="W2688" s="32">
        <f t="shared" si="595"/>
        <v>558</v>
      </c>
      <c r="X2688" s="32">
        <f t="shared" si="596"/>
        <v>558</v>
      </c>
    </row>
    <row r="2689" spans="1:24" x14ac:dyDescent="0.25">
      <c r="A2689" s="2"/>
      <c r="B2689" s="2" t="s">
        <v>5</v>
      </c>
      <c r="C2689" s="2">
        <f t="shared" si="599"/>
        <v>112</v>
      </c>
      <c r="D2689" s="2">
        <f t="shared" si="600"/>
        <v>21</v>
      </c>
      <c r="E2689" s="2">
        <f t="shared" si="590"/>
        <v>2685</v>
      </c>
      <c r="F2689" s="11">
        <v>324</v>
      </c>
      <c r="G2689" s="9">
        <v>0</v>
      </c>
      <c r="H2689" s="9">
        <v>0</v>
      </c>
      <c r="I2689" s="9">
        <v>0</v>
      </c>
      <c r="J2689" s="9">
        <v>0.22484545327518901</v>
      </c>
      <c r="K2689" s="9">
        <v>0.22484545327518901</v>
      </c>
      <c r="L2689" s="9">
        <v>0.36</v>
      </c>
      <c r="N2689" s="32">
        <f>IF('System Design'!$F$8=1,'Hourly Demand and Generation'!G2689*'System Design'!$F$21,IF('System Design'!$F$8=2,'Hourly Demand and Generation'!H2689*'System Design'!$F$21,IF('System Design'!$F$8=3,'Hourly Demand and Generation'!I2689*'System Design'!$F$21)))</f>
        <v>0</v>
      </c>
      <c r="O2689" s="32">
        <f>IF('System Design'!$F$8=1,'Hourly Demand and Generation'!J2689*'System Design'!$F$22,IF('System Design'!$F$8=2,'Hourly Demand and Generation'!K2689*'System Design'!$F$22,IF('System Design'!$F$8=3,'Hourly Demand and Generation'!L2689*'System Design'!$F$22)))</f>
        <v>900</v>
      </c>
      <c r="Q2689" s="32">
        <f t="shared" si="588"/>
        <v>0</v>
      </c>
      <c r="R2689" s="32">
        <f t="shared" si="591"/>
        <v>5400</v>
      </c>
      <c r="S2689" s="32">
        <f t="shared" si="592"/>
        <v>0</v>
      </c>
      <c r="T2689" s="32">
        <f t="shared" si="593"/>
        <v>21600</v>
      </c>
      <c r="U2689" s="32">
        <f t="shared" si="594"/>
        <v>0</v>
      </c>
      <c r="V2689" s="32">
        <f t="shared" si="589"/>
        <v>576</v>
      </c>
      <c r="W2689" s="32">
        <f t="shared" si="595"/>
        <v>576</v>
      </c>
      <c r="X2689" s="32">
        <f t="shared" si="596"/>
        <v>576</v>
      </c>
    </row>
    <row r="2690" spans="1:24" x14ac:dyDescent="0.25">
      <c r="A2690" s="2"/>
      <c r="B2690" s="2" t="s">
        <v>5</v>
      </c>
      <c r="C2690" s="2">
        <f t="shared" si="599"/>
        <v>112</v>
      </c>
      <c r="D2690" s="2">
        <f t="shared" si="600"/>
        <v>22</v>
      </c>
      <c r="E2690" s="2">
        <f t="shared" si="590"/>
        <v>2686</v>
      </c>
      <c r="F2690" s="11">
        <v>306</v>
      </c>
      <c r="G2690" s="9">
        <v>0</v>
      </c>
      <c r="H2690" s="9">
        <v>0</v>
      </c>
      <c r="I2690" s="9">
        <v>0</v>
      </c>
      <c r="J2690" s="9">
        <v>0.23733686734603199</v>
      </c>
      <c r="K2690" s="9">
        <v>0.23733686734603199</v>
      </c>
      <c r="L2690" s="9">
        <v>0.38</v>
      </c>
      <c r="N2690" s="32">
        <f>IF('System Design'!$F$8=1,'Hourly Demand and Generation'!G2690*'System Design'!$F$21,IF('System Design'!$F$8=2,'Hourly Demand and Generation'!H2690*'System Design'!$F$21,IF('System Design'!$F$8=3,'Hourly Demand and Generation'!I2690*'System Design'!$F$21)))</f>
        <v>0</v>
      </c>
      <c r="O2690" s="32">
        <f>IF('System Design'!$F$8=1,'Hourly Demand and Generation'!J2690*'System Design'!$F$22,IF('System Design'!$F$8=2,'Hourly Demand and Generation'!K2690*'System Design'!$F$22,IF('System Design'!$F$8=3,'Hourly Demand and Generation'!L2690*'System Design'!$F$22)))</f>
        <v>950</v>
      </c>
      <c r="Q2690" s="32">
        <f t="shared" si="588"/>
        <v>0</v>
      </c>
      <c r="R2690" s="32">
        <f t="shared" si="591"/>
        <v>5400</v>
      </c>
      <c r="S2690" s="32">
        <f t="shared" si="592"/>
        <v>0</v>
      </c>
      <c r="T2690" s="32">
        <f t="shared" si="593"/>
        <v>21600</v>
      </c>
      <c r="U2690" s="32">
        <f t="shared" si="594"/>
        <v>0</v>
      </c>
      <c r="V2690" s="32">
        <f t="shared" si="589"/>
        <v>644</v>
      </c>
      <c r="W2690" s="32">
        <f t="shared" si="595"/>
        <v>644</v>
      </c>
      <c r="X2690" s="32">
        <f t="shared" si="596"/>
        <v>644</v>
      </c>
    </row>
    <row r="2691" spans="1:24" x14ac:dyDescent="0.25">
      <c r="A2691" s="2"/>
      <c r="B2691" s="2" t="s">
        <v>5</v>
      </c>
      <c r="C2691" s="2">
        <f t="shared" si="599"/>
        <v>112</v>
      </c>
      <c r="D2691" s="2">
        <f t="shared" si="600"/>
        <v>23</v>
      </c>
      <c r="E2691" s="2">
        <f t="shared" si="590"/>
        <v>2687</v>
      </c>
      <c r="F2691" s="11">
        <v>288</v>
      </c>
      <c r="G2691" s="9">
        <v>0</v>
      </c>
      <c r="H2691" s="9">
        <v>0</v>
      </c>
      <c r="I2691" s="9">
        <v>0</v>
      </c>
      <c r="J2691" s="9">
        <v>0.199862625133501</v>
      </c>
      <c r="K2691" s="9">
        <v>0.199862625133501</v>
      </c>
      <c r="L2691" s="9">
        <v>0.32</v>
      </c>
      <c r="N2691" s="32">
        <f>IF('System Design'!$F$8=1,'Hourly Demand and Generation'!G2691*'System Design'!$F$21,IF('System Design'!$F$8=2,'Hourly Demand and Generation'!H2691*'System Design'!$F$21,IF('System Design'!$F$8=3,'Hourly Demand and Generation'!I2691*'System Design'!$F$21)))</f>
        <v>0</v>
      </c>
      <c r="O2691" s="32">
        <f>IF('System Design'!$F$8=1,'Hourly Demand and Generation'!J2691*'System Design'!$F$22,IF('System Design'!$F$8=2,'Hourly Demand and Generation'!K2691*'System Design'!$F$22,IF('System Design'!$F$8=3,'Hourly Demand and Generation'!L2691*'System Design'!$F$22)))</f>
        <v>800</v>
      </c>
      <c r="Q2691" s="32">
        <f t="shared" si="588"/>
        <v>0</v>
      </c>
      <c r="R2691" s="32">
        <f t="shared" si="591"/>
        <v>5400</v>
      </c>
      <c r="S2691" s="32">
        <f t="shared" si="592"/>
        <v>0</v>
      </c>
      <c r="T2691" s="32">
        <f t="shared" si="593"/>
        <v>21600</v>
      </c>
      <c r="U2691" s="32">
        <f t="shared" si="594"/>
        <v>0</v>
      </c>
      <c r="V2691" s="32">
        <f t="shared" si="589"/>
        <v>512</v>
      </c>
      <c r="W2691" s="32">
        <f t="shared" si="595"/>
        <v>512</v>
      </c>
      <c r="X2691" s="32">
        <f t="shared" si="596"/>
        <v>512</v>
      </c>
    </row>
    <row r="2692" spans="1:24" x14ac:dyDescent="0.25">
      <c r="A2692" s="2"/>
      <c r="B2692" s="2" t="s">
        <v>5</v>
      </c>
      <c r="C2692" s="2">
        <f t="shared" si="599"/>
        <v>112</v>
      </c>
      <c r="D2692" s="2">
        <f t="shared" si="600"/>
        <v>24</v>
      </c>
      <c r="E2692" s="2">
        <f t="shared" si="590"/>
        <v>2688</v>
      </c>
      <c r="F2692" s="11">
        <v>252</v>
      </c>
      <c r="G2692" s="9">
        <v>0</v>
      </c>
      <c r="H2692" s="9">
        <v>0</v>
      </c>
      <c r="I2692" s="9">
        <v>0</v>
      </c>
      <c r="J2692" s="9">
        <v>0.199862625133501</v>
      </c>
      <c r="K2692" s="9">
        <v>0.199862625133501</v>
      </c>
      <c r="L2692" s="9">
        <v>0.32</v>
      </c>
      <c r="N2692" s="32">
        <f>IF('System Design'!$F$8=1,'Hourly Demand and Generation'!G2692*'System Design'!$F$21,IF('System Design'!$F$8=2,'Hourly Demand and Generation'!H2692*'System Design'!$F$21,IF('System Design'!$F$8=3,'Hourly Demand and Generation'!I2692*'System Design'!$F$21)))</f>
        <v>0</v>
      </c>
      <c r="O2692" s="32">
        <f>IF('System Design'!$F$8=1,'Hourly Demand and Generation'!J2692*'System Design'!$F$22,IF('System Design'!$F$8=2,'Hourly Demand and Generation'!K2692*'System Design'!$F$22,IF('System Design'!$F$8=3,'Hourly Demand and Generation'!L2692*'System Design'!$F$22)))</f>
        <v>800</v>
      </c>
      <c r="Q2692" s="32">
        <f t="shared" si="588"/>
        <v>0</v>
      </c>
      <c r="R2692" s="32">
        <f t="shared" si="591"/>
        <v>5400</v>
      </c>
      <c r="S2692" s="32">
        <f t="shared" si="592"/>
        <v>0</v>
      </c>
      <c r="T2692" s="32">
        <f t="shared" si="593"/>
        <v>21600</v>
      </c>
      <c r="U2692" s="32">
        <f t="shared" si="594"/>
        <v>0</v>
      </c>
      <c r="V2692" s="32">
        <f t="shared" si="589"/>
        <v>548</v>
      </c>
      <c r="W2692" s="32">
        <f t="shared" si="595"/>
        <v>548</v>
      </c>
      <c r="X2692" s="32">
        <f t="shared" si="596"/>
        <v>548</v>
      </c>
    </row>
    <row r="2693" spans="1:24" x14ac:dyDescent="0.25">
      <c r="A2693" s="2"/>
      <c r="B2693" s="2" t="s">
        <v>5</v>
      </c>
      <c r="C2693" s="2">
        <f>C2692+1</f>
        <v>113</v>
      </c>
      <c r="D2693" s="2">
        <v>1</v>
      </c>
      <c r="E2693" s="2">
        <f t="shared" si="590"/>
        <v>2689</v>
      </c>
      <c r="F2693" s="11">
        <v>216</v>
      </c>
      <c r="G2693" s="9">
        <v>0</v>
      </c>
      <c r="H2693" s="9">
        <v>0</v>
      </c>
      <c r="I2693" s="9">
        <v>0</v>
      </c>
      <c r="J2693" s="9">
        <v>0.19926812610692299</v>
      </c>
      <c r="K2693" s="9">
        <v>0.4</v>
      </c>
      <c r="L2693" s="9">
        <v>0.4</v>
      </c>
      <c r="N2693" s="32">
        <f>IF('System Design'!$F$8=1,'Hourly Demand and Generation'!G2693*'System Design'!$F$21,IF('System Design'!$F$8=2,'Hourly Demand and Generation'!H2693*'System Design'!$F$21,IF('System Design'!$F$8=3,'Hourly Demand and Generation'!I2693*'System Design'!$F$21)))</f>
        <v>0</v>
      </c>
      <c r="O2693" s="32">
        <f>IF('System Design'!$F$8=1,'Hourly Demand and Generation'!J2693*'System Design'!$F$22,IF('System Design'!$F$8=2,'Hourly Demand and Generation'!K2693*'System Design'!$F$22,IF('System Design'!$F$8=3,'Hourly Demand and Generation'!L2693*'System Design'!$F$22)))</f>
        <v>1000</v>
      </c>
      <c r="Q2693" s="32">
        <f t="shared" si="588"/>
        <v>0</v>
      </c>
      <c r="R2693" s="32">
        <f t="shared" si="591"/>
        <v>5400</v>
      </c>
      <c r="S2693" s="32">
        <f t="shared" si="592"/>
        <v>0</v>
      </c>
      <c r="T2693" s="32">
        <f t="shared" si="593"/>
        <v>21600</v>
      </c>
      <c r="U2693" s="32">
        <f t="shared" si="594"/>
        <v>0</v>
      </c>
      <c r="V2693" s="32">
        <f t="shared" si="589"/>
        <v>784</v>
      </c>
      <c r="W2693" s="32">
        <f t="shared" si="595"/>
        <v>784</v>
      </c>
      <c r="X2693" s="32">
        <f t="shared" si="596"/>
        <v>784</v>
      </c>
    </row>
    <row r="2694" spans="1:24" x14ac:dyDescent="0.25">
      <c r="A2694" s="2"/>
      <c r="B2694" s="2" t="s">
        <v>5</v>
      </c>
      <c r="C2694" s="2">
        <f>C2693</f>
        <v>113</v>
      </c>
      <c r="D2694" s="2">
        <f>D2693+1</f>
        <v>2</v>
      </c>
      <c r="E2694" s="2">
        <f t="shared" si="590"/>
        <v>2690</v>
      </c>
      <c r="F2694" s="11">
        <v>198</v>
      </c>
      <c r="G2694" s="9">
        <v>0</v>
      </c>
      <c r="H2694" s="9">
        <v>0</v>
      </c>
      <c r="I2694" s="9">
        <v>0</v>
      </c>
      <c r="J2694" s="9">
        <v>0.179341313496231</v>
      </c>
      <c r="K2694" s="9">
        <v>0.36</v>
      </c>
      <c r="L2694" s="9">
        <v>0.36</v>
      </c>
      <c r="N2694" s="32">
        <f>IF('System Design'!$F$8=1,'Hourly Demand and Generation'!G2694*'System Design'!$F$21,IF('System Design'!$F$8=2,'Hourly Demand and Generation'!H2694*'System Design'!$F$21,IF('System Design'!$F$8=3,'Hourly Demand and Generation'!I2694*'System Design'!$F$21)))</f>
        <v>0</v>
      </c>
      <c r="O2694" s="32">
        <f>IF('System Design'!$F$8=1,'Hourly Demand and Generation'!J2694*'System Design'!$F$22,IF('System Design'!$F$8=2,'Hourly Demand and Generation'!K2694*'System Design'!$F$22,IF('System Design'!$F$8=3,'Hourly Demand and Generation'!L2694*'System Design'!$F$22)))</f>
        <v>900</v>
      </c>
      <c r="Q2694" s="32">
        <f t="shared" ref="Q2694:Q2757" si="601">IF(F2694-N2694-O2694&gt;0,F2694-N2694-O2694,0)</f>
        <v>0</v>
      </c>
      <c r="R2694" s="32">
        <f t="shared" si="591"/>
        <v>5400</v>
      </c>
      <c r="S2694" s="32">
        <f t="shared" si="592"/>
        <v>0</v>
      </c>
      <c r="T2694" s="32">
        <f t="shared" si="593"/>
        <v>21600</v>
      </c>
      <c r="U2694" s="32">
        <f t="shared" si="594"/>
        <v>0</v>
      </c>
      <c r="V2694" s="32">
        <f t="shared" ref="V2694:V2757" si="602">IF(F2694-N2694-O2694&lt;0,N2694+O2694-F2694,0)</f>
        <v>702</v>
      </c>
      <c r="W2694" s="32">
        <f t="shared" si="595"/>
        <v>702</v>
      </c>
      <c r="X2694" s="32">
        <f t="shared" si="596"/>
        <v>702</v>
      </c>
    </row>
    <row r="2695" spans="1:24" x14ac:dyDescent="0.25">
      <c r="A2695" s="2"/>
      <c r="B2695" s="2" t="s">
        <v>5</v>
      </c>
      <c r="C2695" s="2">
        <f t="shared" ref="C2695:C2716" si="603">C2694</f>
        <v>113</v>
      </c>
      <c r="D2695" s="2">
        <f t="shared" ref="D2695:D2716" si="604">D2694+1</f>
        <v>3</v>
      </c>
      <c r="E2695" s="2">
        <f t="shared" ref="E2695:E2758" si="605">E2694+1</f>
        <v>2691</v>
      </c>
      <c r="F2695" s="11">
        <v>180</v>
      </c>
      <c r="G2695" s="9">
        <v>0</v>
      </c>
      <c r="H2695" s="9">
        <v>0</v>
      </c>
      <c r="I2695" s="9">
        <v>0</v>
      </c>
      <c r="J2695" s="9">
        <v>0.179341313496231</v>
      </c>
      <c r="K2695" s="9">
        <v>0.36</v>
      </c>
      <c r="L2695" s="9">
        <v>0.36</v>
      </c>
      <c r="N2695" s="32">
        <f>IF('System Design'!$F$8=1,'Hourly Demand and Generation'!G2695*'System Design'!$F$21,IF('System Design'!$F$8=2,'Hourly Demand and Generation'!H2695*'System Design'!$F$21,IF('System Design'!$F$8=3,'Hourly Demand and Generation'!I2695*'System Design'!$F$21)))</f>
        <v>0</v>
      </c>
      <c r="O2695" s="32">
        <f>IF('System Design'!$F$8=1,'Hourly Demand and Generation'!J2695*'System Design'!$F$22,IF('System Design'!$F$8=2,'Hourly Demand and Generation'!K2695*'System Design'!$F$22,IF('System Design'!$F$8=3,'Hourly Demand and Generation'!L2695*'System Design'!$F$22)))</f>
        <v>900</v>
      </c>
      <c r="Q2695" s="32">
        <f t="shared" si="601"/>
        <v>0</v>
      </c>
      <c r="R2695" s="32">
        <f t="shared" ref="R2695:R2758" si="606">IF($Q2695&lt;R2694+$V2695,IF(R2694+$V2695-$Q2695&gt;5400,5400,R2694+$V2695-$Q2695),0)</f>
        <v>5400</v>
      </c>
      <c r="S2695" s="32">
        <f t="shared" ref="S2695:S2758" si="607">IF(R2695&gt;0,0,$Q2695+$V2695-R2694)</f>
        <v>0</v>
      </c>
      <c r="T2695" s="32">
        <f t="shared" ref="T2695:T2758" si="608">IF($Q2695&lt;T2694+$V2695,IF(T2694+$V2695-$Q2695&gt;21600,21600,T2694+$V2695-$Q2695),0)</f>
        <v>21600</v>
      </c>
      <c r="U2695" s="32">
        <f t="shared" ref="U2695:U2758" si="609">IF(T2695&gt;0,0,$Q2695+$V2695-T2694)</f>
        <v>0</v>
      </c>
      <c r="V2695" s="32">
        <f t="shared" si="602"/>
        <v>720</v>
      </c>
      <c r="W2695" s="32">
        <f t="shared" ref="W2695:W2758" si="610">IF(R2695=5400,$V2695-(R2695-R2694),0)</f>
        <v>720</v>
      </c>
      <c r="X2695" s="32">
        <f t="shared" ref="X2695:X2758" si="611">IF(T2695=21600,$V2695-(T2695-T2694),0)</f>
        <v>720</v>
      </c>
    </row>
    <row r="2696" spans="1:24" x14ac:dyDescent="0.25">
      <c r="A2696" s="2"/>
      <c r="B2696" s="2" t="s">
        <v>5</v>
      </c>
      <c r="C2696" s="2">
        <f t="shared" si="603"/>
        <v>113</v>
      </c>
      <c r="D2696" s="2">
        <f t="shared" si="604"/>
        <v>4</v>
      </c>
      <c r="E2696" s="2">
        <f t="shared" si="605"/>
        <v>2692</v>
      </c>
      <c r="F2696" s="11">
        <v>216</v>
      </c>
      <c r="G2696" s="9">
        <v>0</v>
      </c>
      <c r="H2696" s="9">
        <v>0</v>
      </c>
      <c r="I2696" s="9">
        <v>0</v>
      </c>
      <c r="J2696" s="9">
        <v>0.19926812610692299</v>
      </c>
      <c r="K2696" s="9">
        <v>0.4</v>
      </c>
      <c r="L2696" s="9">
        <v>0.4</v>
      </c>
      <c r="N2696" s="32">
        <f>IF('System Design'!$F$8=1,'Hourly Demand and Generation'!G2696*'System Design'!$F$21,IF('System Design'!$F$8=2,'Hourly Demand and Generation'!H2696*'System Design'!$F$21,IF('System Design'!$F$8=3,'Hourly Demand and Generation'!I2696*'System Design'!$F$21)))</f>
        <v>0</v>
      </c>
      <c r="O2696" s="32">
        <f>IF('System Design'!$F$8=1,'Hourly Demand and Generation'!J2696*'System Design'!$F$22,IF('System Design'!$F$8=2,'Hourly Demand and Generation'!K2696*'System Design'!$F$22,IF('System Design'!$F$8=3,'Hourly Demand and Generation'!L2696*'System Design'!$F$22)))</f>
        <v>1000</v>
      </c>
      <c r="Q2696" s="32">
        <f t="shared" si="601"/>
        <v>0</v>
      </c>
      <c r="R2696" s="32">
        <f t="shared" si="606"/>
        <v>5400</v>
      </c>
      <c r="S2696" s="32">
        <f t="shared" si="607"/>
        <v>0</v>
      </c>
      <c r="T2696" s="32">
        <f t="shared" si="608"/>
        <v>21600</v>
      </c>
      <c r="U2696" s="32">
        <f t="shared" si="609"/>
        <v>0</v>
      </c>
      <c r="V2696" s="32">
        <f t="shared" si="602"/>
        <v>784</v>
      </c>
      <c r="W2696" s="32">
        <f t="shared" si="610"/>
        <v>784</v>
      </c>
      <c r="X2696" s="32">
        <f t="shared" si="611"/>
        <v>784</v>
      </c>
    </row>
    <row r="2697" spans="1:24" x14ac:dyDescent="0.25">
      <c r="A2697" s="2"/>
      <c r="B2697" s="2" t="s">
        <v>5</v>
      </c>
      <c r="C2697" s="2">
        <f t="shared" si="603"/>
        <v>113</v>
      </c>
      <c r="D2697" s="2">
        <f t="shared" si="604"/>
        <v>5</v>
      </c>
      <c r="E2697" s="2">
        <f t="shared" si="605"/>
        <v>2693</v>
      </c>
      <c r="F2697" s="11">
        <v>234</v>
      </c>
      <c r="G2697" s="9">
        <v>0</v>
      </c>
      <c r="H2697" s="9">
        <v>3.2000000000000001E-2</v>
      </c>
      <c r="I2697" s="9">
        <v>6.4000000000000001E-2</v>
      </c>
      <c r="J2697" s="9">
        <v>0.15941450088553899</v>
      </c>
      <c r="K2697" s="9">
        <v>0.32</v>
      </c>
      <c r="L2697" s="9">
        <v>0.32</v>
      </c>
      <c r="N2697" s="32">
        <f>IF('System Design'!$F$8=1,'Hourly Demand and Generation'!G2697*'System Design'!$F$21,IF('System Design'!$F$8=2,'Hourly Demand and Generation'!H2697*'System Design'!$F$21,IF('System Design'!$F$8=3,'Hourly Demand and Generation'!I2697*'System Design'!$F$21)))</f>
        <v>32</v>
      </c>
      <c r="O2697" s="32">
        <f>IF('System Design'!$F$8=1,'Hourly Demand and Generation'!J2697*'System Design'!$F$22,IF('System Design'!$F$8=2,'Hourly Demand and Generation'!K2697*'System Design'!$F$22,IF('System Design'!$F$8=3,'Hourly Demand and Generation'!L2697*'System Design'!$F$22)))</f>
        <v>800</v>
      </c>
      <c r="Q2697" s="32">
        <f t="shared" si="601"/>
        <v>0</v>
      </c>
      <c r="R2697" s="32">
        <f t="shared" si="606"/>
        <v>5400</v>
      </c>
      <c r="S2697" s="32">
        <f t="shared" si="607"/>
        <v>0</v>
      </c>
      <c r="T2697" s="32">
        <f t="shared" si="608"/>
        <v>21600</v>
      </c>
      <c r="U2697" s="32">
        <f t="shared" si="609"/>
        <v>0</v>
      </c>
      <c r="V2697" s="32">
        <f t="shared" si="602"/>
        <v>598</v>
      </c>
      <c r="W2697" s="32">
        <f t="shared" si="610"/>
        <v>598</v>
      </c>
      <c r="X2697" s="32">
        <f t="shared" si="611"/>
        <v>598</v>
      </c>
    </row>
    <row r="2698" spans="1:24" x14ac:dyDescent="0.25">
      <c r="A2698" s="2"/>
      <c r="B2698" s="2" t="s">
        <v>5</v>
      </c>
      <c r="C2698" s="2">
        <f t="shared" si="603"/>
        <v>113</v>
      </c>
      <c r="D2698" s="2">
        <f t="shared" si="604"/>
        <v>6</v>
      </c>
      <c r="E2698" s="2">
        <f t="shared" si="605"/>
        <v>2694</v>
      </c>
      <c r="F2698" s="11">
        <v>252</v>
      </c>
      <c r="G2698" s="9">
        <v>4.6607515081826402E-2</v>
      </c>
      <c r="H2698" s="9">
        <v>0.1</v>
      </c>
      <c r="I2698" s="9">
        <v>0.13600000000000001</v>
      </c>
      <c r="J2698" s="9">
        <v>0.15941450088553899</v>
      </c>
      <c r="K2698" s="9">
        <v>0.32</v>
      </c>
      <c r="L2698" s="9">
        <v>0.32</v>
      </c>
      <c r="N2698" s="32">
        <f>IF('System Design'!$F$8=1,'Hourly Demand and Generation'!G2698*'System Design'!$F$21,IF('System Design'!$F$8=2,'Hourly Demand and Generation'!H2698*'System Design'!$F$21,IF('System Design'!$F$8=3,'Hourly Demand and Generation'!I2698*'System Design'!$F$21)))</f>
        <v>68</v>
      </c>
      <c r="O2698" s="32">
        <f>IF('System Design'!$F$8=1,'Hourly Demand and Generation'!J2698*'System Design'!$F$22,IF('System Design'!$F$8=2,'Hourly Demand and Generation'!K2698*'System Design'!$F$22,IF('System Design'!$F$8=3,'Hourly Demand and Generation'!L2698*'System Design'!$F$22)))</f>
        <v>800</v>
      </c>
      <c r="Q2698" s="32">
        <f t="shared" si="601"/>
        <v>0</v>
      </c>
      <c r="R2698" s="32">
        <f t="shared" si="606"/>
        <v>5400</v>
      </c>
      <c r="S2698" s="32">
        <f t="shared" si="607"/>
        <v>0</v>
      </c>
      <c r="T2698" s="32">
        <f t="shared" si="608"/>
        <v>21600</v>
      </c>
      <c r="U2698" s="32">
        <f t="shared" si="609"/>
        <v>0</v>
      </c>
      <c r="V2698" s="32">
        <f t="shared" si="602"/>
        <v>616</v>
      </c>
      <c r="W2698" s="32">
        <f t="shared" si="610"/>
        <v>616</v>
      </c>
      <c r="X2698" s="32">
        <f t="shared" si="611"/>
        <v>616</v>
      </c>
    </row>
    <row r="2699" spans="1:24" x14ac:dyDescent="0.25">
      <c r="A2699" s="2"/>
      <c r="B2699" s="2" t="s">
        <v>5</v>
      </c>
      <c r="C2699" s="2">
        <f t="shared" si="603"/>
        <v>113</v>
      </c>
      <c r="D2699" s="2">
        <f t="shared" si="604"/>
        <v>7</v>
      </c>
      <c r="E2699" s="2">
        <f t="shared" si="605"/>
        <v>2695</v>
      </c>
      <c r="F2699" s="11">
        <v>270</v>
      </c>
      <c r="G2699" s="9">
        <v>9.90409695488811E-2</v>
      </c>
      <c r="H2699" s="9">
        <v>0.16800000000000001</v>
      </c>
      <c r="I2699" s="9">
        <v>0.2</v>
      </c>
      <c r="J2699" s="9">
        <v>0.179341313496231</v>
      </c>
      <c r="K2699" s="9">
        <v>0.36</v>
      </c>
      <c r="L2699" s="9">
        <v>0.36</v>
      </c>
      <c r="N2699" s="32">
        <f>IF('System Design'!$F$8=1,'Hourly Demand and Generation'!G2699*'System Design'!$F$21,IF('System Design'!$F$8=2,'Hourly Demand and Generation'!H2699*'System Design'!$F$21,IF('System Design'!$F$8=3,'Hourly Demand and Generation'!I2699*'System Design'!$F$21)))</f>
        <v>100</v>
      </c>
      <c r="O2699" s="32">
        <f>IF('System Design'!$F$8=1,'Hourly Demand and Generation'!J2699*'System Design'!$F$22,IF('System Design'!$F$8=2,'Hourly Demand and Generation'!K2699*'System Design'!$F$22,IF('System Design'!$F$8=3,'Hourly Demand and Generation'!L2699*'System Design'!$F$22)))</f>
        <v>900</v>
      </c>
      <c r="Q2699" s="32">
        <f t="shared" si="601"/>
        <v>0</v>
      </c>
      <c r="R2699" s="32">
        <f t="shared" si="606"/>
        <v>5400</v>
      </c>
      <c r="S2699" s="32">
        <f t="shared" si="607"/>
        <v>0</v>
      </c>
      <c r="T2699" s="32">
        <f t="shared" si="608"/>
        <v>21600</v>
      </c>
      <c r="U2699" s="32">
        <f t="shared" si="609"/>
        <v>0</v>
      </c>
      <c r="V2699" s="32">
        <f t="shared" si="602"/>
        <v>730</v>
      </c>
      <c r="W2699" s="32">
        <f t="shared" si="610"/>
        <v>730</v>
      </c>
      <c r="X2699" s="32">
        <f t="shared" si="611"/>
        <v>730</v>
      </c>
    </row>
    <row r="2700" spans="1:24" x14ac:dyDescent="0.25">
      <c r="A2700" s="2"/>
      <c r="B2700" s="2" t="s">
        <v>5</v>
      </c>
      <c r="C2700" s="2">
        <f t="shared" si="603"/>
        <v>113</v>
      </c>
      <c r="D2700" s="2">
        <f t="shared" si="604"/>
        <v>8</v>
      </c>
      <c r="E2700" s="2">
        <f t="shared" si="605"/>
        <v>2696</v>
      </c>
      <c r="F2700" s="11">
        <v>288</v>
      </c>
      <c r="G2700" s="9">
        <v>0.19225599971253399</v>
      </c>
      <c r="H2700" s="9">
        <v>0.3</v>
      </c>
      <c r="I2700" s="9">
        <v>0.33600000000000002</v>
      </c>
      <c r="J2700" s="9">
        <v>0.179341313496231</v>
      </c>
      <c r="K2700" s="9">
        <v>0.36</v>
      </c>
      <c r="L2700" s="9">
        <v>0.36</v>
      </c>
      <c r="N2700" s="32">
        <f>IF('System Design'!$F$8=1,'Hourly Demand and Generation'!G2700*'System Design'!$F$21,IF('System Design'!$F$8=2,'Hourly Demand and Generation'!H2700*'System Design'!$F$21,IF('System Design'!$F$8=3,'Hourly Demand and Generation'!I2700*'System Design'!$F$21)))</f>
        <v>168</v>
      </c>
      <c r="O2700" s="32">
        <f>IF('System Design'!$F$8=1,'Hourly Demand and Generation'!J2700*'System Design'!$F$22,IF('System Design'!$F$8=2,'Hourly Demand and Generation'!K2700*'System Design'!$F$22,IF('System Design'!$F$8=3,'Hourly Demand and Generation'!L2700*'System Design'!$F$22)))</f>
        <v>900</v>
      </c>
      <c r="Q2700" s="32">
        <f t="shared" si="601"/>
        <v>0</v>
      </c>
      <c r="R2700" s="32">
        <f t="shared" si="606"/>
        <v>5400</v>
      </c>
      <c r="S2700" s="32">
        <f t="shared" si="607"/>
        <v>0</v>
      </c>
      <c r="T2700" s="32">
        <f t="shared" si="608"/>
        <v>21600</v>
      </c>
      <c r="U2700" s="32">
        <f t="shared" si="609"/>
        <v>0</v>
      </c>
      <c r="V2700" s="32">
        <f t="shared" si="602"/>
        <v>780</v>
      </c>
      <c r="W2700" s="32">
        <f t="shared" si="610"/>
        <v>780</v>
      </c>
      <c r="X2700" s="32">
        <f t="shared" si="611"/>
        <v>780</v>
      </c>
    </row>
    <row r="2701" spans="1:24" x14ac:dyDescent="0.25">
      <c r="A2701" s="2"/>
      <c r="B2701" s="2" t="s">
        <v>5</v>
      </c>
      <c r="C2701" s="2">
        <f t="shared" si="603"/>
        <v>113</v>
      </c>
      <c r="D2701" s="2">
        <f t="shared" si="604"/>
        <v>9</v>
      </c>
      <c r="E2701" s="2">
        <f t="shared" si="605"/>
        <v>2697</v>
      </c>
      <c r="F2701" s="11">
        <v>288</v>
      </c>
      <c r="G2701" s="9">
        <v>0.29129696926141502</v>
      </c>
      <c r="H2701" s="9">
        <v>0.432</v>
      </c>
      <c r="I2701" s="9">
        <v>0.46400000000000002</v>
      </c>
      <c r="J2701" s="9">
        <v>0.15941450088553899</v>
      </c>
      <c r="K2701" s="9">
        <v>0.32</v>
      </c>
      <c r="L2701" s="9">
        <v>0.32</v>
      </c>
      <c r="N2701" s="32">
        <f>IF('System Design'!$F$8=1,'Hourly Demand and Generation'!G2701*'System Design'!$F$21,IF('System Design'!$F$8=2,'Hourly Demand and Generation'!H2701*'System Design'!$F$21,IF('System Design'!$F$8=3,'Hourly Demand and Generation'!I2701*'System Design'!$F$21)))</f>
        <v>232</v>
      </c>
      <c r="O2701" s="32">
        <f>IF('System Design'!$F$8=1,'Hourly Demand and Generation'!J2701*'System Design'!$F$22,IF('System Design'!$F$8=2,'Hourly Demand and Generation'!K2701*'System Design'!$F$22,IF('System Design'!$F$8=3,'Hourly Demand and Generation'!L2701*'System Design'!$F$22)))</f>
        <v>800</v>
      </c>
      <c r="Q2701" s="32">
        <f t="shared" si="601"/>
        <v>0</v>
      </c>
      <c r="R2701" s="32">
        <f t="shared" si="606"/>
        <v>5400</v>
      </c>
      <c r="S2701" s="32">
        <f t="shared" si="607"/>
        <v>0</v>
      </c>
      <c r="T2701" s="32">
        <f t="shared" si="608"/>
        <v>21600</v>
      </c>
      <c r="U2701" s="32">
        <f t="shared" si="609"/>
        <v>0</v>
      </c>
      <c r="V2701" s="32">
        <f t="shared" si="602"/>
        <v>744</v>
      </c>
      <c r="W2701" s="32">
        <f t="shared" si="610"/>
        <v>744</v>
      </c>
      <c r="X2701" s="32">
        <f t="shared" si="611"/>
        <v>744</v>
      </c>
    </row>
    <row r="2702" spans="1:24" x14ac:dyDescent="0.25">
      <c r="A2702" s="2"/>
      <c r="B2702" s="2" t="s">
        <v>5</v>
      </c>
      <c r="C2702" s="2">
        <f t="shared" si="603"/>
        <v>113</v>
      </c>
      <c r="D2702" s="2">
        <f t="shared" si="604"/>
        <v>10</v>
      </c>
      <c r="E2702" s="2">
        <f t="shared" si="605"/>
        <v>2698</v>
      </c>
      <c r="F2702" s="11">
        <v>280.8</v>
      </c>
      <c r="G2702" s="9">
        <v>0.39033793881029599</v>
      </c>
      <c r="H2702" s="9">
        <v>0.56799999999999995</v>
      </c>
      <c r="I2702" s="9">
        <v>0.6</v>
      </c>
      <c r="J2702" s="9">
        <v>0.179341313496231</v>
      </c>
      <c r="K2702" s="9">
        <v>0.36</v>
      </c>
      <c r="L2702" s="9">
        <v>0.36</v>
      </c>
      <c r="N2702" s="32">
        <f>IF('System Design'!$F$8=1,'Hourly Demand and Generation'!G2702*'System Design'!$F$21,IF('System Design'!$F$8=2,'Hourly Demand and Generation'!H2702*'System Design'!$F$21,IF('System Design'!$F$8=3,'Hourly Demand and Generation'!I2702*'System Design'!$F$21)))</f>
        <v>300</v>
      </c>
      <c r="O2702" s="32">
        <f>IF('System Design'!$F$8=1,'Hourly Demand and Generation'!J2702*'System Design'!$F$22,IF('System Design'!$F$8=2,'Hourly Demand and Generation'!K2702*'System Design'!$F$22,IF('System Design'!$F$8=3,'Hourly Demand and Generation'!L2702*'System Design'!$F$22)))</f>
        <v>900</v>
      </c>
      <c r="Q2702" s="32">
        <f t="shared" si="601"/>
        <v>0</v>
      </c>
      <c r="R2702" s="32">
        <f t="shared" si="606"/>
        <v>5400</v>
      </c>
      <c r="S2702" s="32">
        <f t="shared" si="607"/>
        <v>0</v>
      </c>
      <c r="T2702" s="32">
        <f t="shared" si="608"/>
        <v>21600</v>
      </c>
      <c r="U2702" s="32">
        <f t="shared" si="609"/>
        <v>0</v>
      </c>
      <c r="V2702" s="32">
        <f t="shared" si="602"/>
        <v>919.2</v>
      </c>
      <c r="W2702" s="32">
        <f t="shared" si="610"/>
        <v>919.2</v>
      </c>
      <c r="X2702" s="32">
        <f t="shared" si="611"/>
        <v>919.2</v>
      </c>
    </row>
    <row r="2703" spans="1:24" x14ac:dyDescent="0.25">
      <c r="A2703" s="2"/>
      <c r="B2703" s="2" t="s">
        <v>5</v>
      </c>
      <c r="C2703" s="2">
        <f t="shared" si="603"/>
        <v>113</v>
      </c>
      <c r="D2703" s="2">
        <f t="shared" si="604"/>
        <v>11</v>
      </c>
      <c r="E2703" s="2">
        <f t="shared" si="605"/>
        <v>2699</v>
      </c>
      <c r="F2703" s="11">
        <v>277.2</v>
      </c>
      <c r="G2703" s="9">
        <v>0.483552968973949</v>
      </c>
      <c r="H2703" s="9">
        <v>0.7</v>
      </c>
      <c r="I2703" s="9">
        <v>0.73599999999999999</v>
      </c>
      <c r="J2703" s="9">
        <v>0.15941450088553899</v>
      </c>
      <c r="K2703" s="9">
        <v>0.32</v>
      </c>
      <c r="L2703" s="9">
        <v>0.32</v>
      </c>
      <c r="N2703" s="32">
        <f>IF('System Design'!$F$8=1,'Hourly Demand and Generation'!G2703*'System Design'!$F$21,IF('System Design'!$F$8=2,'Hourly Demand and Generation'!H2703*'System Design'!$F$21,IF('System Design'!$F$8=3,'Hourly Demand and Generation'!I2703*'System Design'!$F$21)))</f>
        <v>368</v>
      </c>
      <c r="O2703" s="32">
        <f>IF('System Design'!$F$8=1,'Hourly Demand and Generation'!J2703*'System Design'!$F$22,IF('System Design'!$F$8=2,'Hourly Demand and Generation'!K2703*'System Design'!$F$22,IF('System Design'!$F$8=3,'Hourly Demand and Generation'!L2703*'System Design'!$F$22)))</f>
        <v>800</v>
      </c>
      <c r="Q2703" s="32">
        <f t="shared" si="601"/>
        <v>0</v>
      </c>
      <c r="R2703" s="32">
        <f t="shared" si="606"/>
        <v>5400</v>
      </c>
      <c r="S2703" s="32">
        <f t="shared" si="607"/>
        <v>0</v>
      </c>
      <c r="T2703" s="32">
        <f t="shared" si="608"/>
        <v>21600</v>
      </c>
      <c r="U2703" s="32">
        <f t="shared" si="609"/>
        <v>0</v>
      </c>
      <c r="V2703" s="32">
        <f t="shared" si="602"/>
        <v>890.8</v>
      </c>
      <c r="W2703" s="32">
        <f t="shared" si="610"/>
        <v>890.8</v>
      </c>
      <c r="X2703" s="32">
        <f t="shared" si="611"/>
        <v>890.8</v>
      </c>
    </row>
    <row r="2704" spans="1:24" x14ac:dyDescent="0.25">
      <c r="A2704" s="2"/>
      <c r="B2704" s="2" t="s">
        <v>5</v>
      </c>
      <c r="C2704" s="2">
        <f t="shared" si="603"/>
        <v>113</v>
      </c>
      <c r="D2704" s="2">
        <f t="shared" si="604"/>
        <v>12</v>
      </c>
      <c r="E2704" s="2">
        <f t="shared" si="605"/>
        <v>2700</v>
      </c>
      <c r="F2704" s="11">
        <v>277.2</v>
      </c>
      <c r="G2704" s="9">
        <v>0.58259393852283003</v>
      </c>
      <c r="H2704" s="9">
        <v>0.8</v>
      </c>
      <c r="I2704" s="9">
        <v>0.8</v>
      </c>
      <c r="J2704" s="9">
        <v>0.14945109458019301</v>
      </c>
      <c r="K2704" s="9">
        <v>0.3</v>
      </c>
      <c r="L2704" s="9">
        <v>0.3</v>
      </c>
      <c r="N2704" s="32">
        <f>IF('System Design'!$F$8=1,'Hourly Demand and Generation'!G2704*'System Design'!$F$21,IF('System Design'!$F$8=2,'Hourly Demand and Generation'!H2704*'System Design'!$F$21,IF('System Design'!$F$8=3,'Hourly Demand and Generation'!I2704*'System Design'!$F$21)))</f>
        <v>400</v>
      </c>
      <c r="O2704" s="32">
        <f>IF('System Design'!$F$8=1,'Hourly Demand and Generation'!J2704*'System Design'!$F$22,IF('System Design'!$F$8=2,'Hourly Demand and Generation'!K2704*'System Design'!$F$22,IF('System Design'!$F$8=3,'Hourly Demand and Generation'!L2704*'System Design'!$F$22)))</f>
        <v>750</v>
      </c>
      <c r="Q2704" s="32">
        <f t="shared" si="601"/>
        <v>0</v>
      </c>
      <c r="R2704" s="32">
        <f t="shared" si="606"/>
        <v>5400</v>
      </c>
      <c r="S2704" s="32">
        <f t="shared" si="607"/>
        <v>0</v>
      </c>
      <c r="T2704" s="32">
        <f t="shared" si="608"/>
        <v>21600</v>
      </c>
      <c r="U2704" s="32">
        <f t="shared" si="609"/>
        <v>0</v>
      </c>
      <c r="V2704" s="32">
        <f t="shared" si="602"/>
        <v>872.8</v>
      </c>
      <c r="W2704" s="32">
        <f t="shared" si="610"/>
        <v>872.8</v>
      </c>
      <c r="X2704" s="32">
        <f t="shared" si="611"/>
        <v>872.8</v>
      </c>
    </row>
    <row r="2705" spans="1:24" x14ac:dyDescent="0.25">
      <c r="A2705" s="2"/>
      <c r="B2705" s="2" t="s">
        <v>5</v>
      </c>
      <c r="C2705" s="2">
        <f t="shared" si="603"/>
        <v>113</v>
      </c>
      <c r="D2705" s="2">
        <f t="shared" si="604"/>
        <v>13</v>
      </c>
      <c r="E2705" s="2">
        <f t="shared" si="605"/>
        <v>2701</v>
      </c>
      <c r="F2705" s="11">
        <v>288</v>
      </c>
      <c r="G2705" s="9">
        <v>0.483552968973949</v>
      </c>
      <c r="H2705" s="9">
        <v>0.7</v>
      </c>
      <c r="I2705" s="9">
        <v>0.73599999999999999</v>
      </c>
      <c r="J2705" s="9">
        <v>0.15941450088553899</v>
      </c>
      <c r="K2705" s="9">
        <v>0.32</v>
      </c>
      <c r="L2705" s="9">
        <v>0.32</v>
      </c>
      <c r="N2705" s="32">
        <f>IF('System Design'!$F$8=1,'Hourly Demand and Generation'!G2705*'System Design'!$F$21,IF('System Design'!$F$8=2,'Hourly Demand and Generation'!H2705*'System Design'!$F$21,IF('System Design'!$F$8=3,'Hourly Demand and Generation'!I2705*'System Design'!$F$21)))</f>
        <v>368</v>
      </c>
      <c r="O2705" s="32">
        <f>IF('System Design'!$F$8=1,'Hourly Demand and Generation'!J2705*'System Design'!$F$22,IF('System Design'!$F$8=2,'Hourly Demand and Generation'!K2705*'System Design'!$F$22,IF('System Design'!$F$8=3,'Hourly Demand and Generation'!L2705*'System Design'!$F$22)))</f>
        <v>800</v>
      </c>
      <c r="Q2705" s="32">
        <f t="shared" si="601"/>
        <v>0</v>
      </c>
      <c r="R2705" s="32">
        <f t="shared" si="606"/>
        <v>5400</v>
      </c>
      <c r="S2705" s="32">
        <f t="shared" si="607"/>
        <v>0</v>
      </c>
      <c r="T2705" s="32">
        <f t="shared" si="608"/>
        <v>21600</v>
      </c>
      <c r="U2705" s="32">
        <f t="shared" si="609"/>
        <v>0</v>
      </c>
      <c r="V2705" s="32">
        <f t="shared" si="602"/>
        <v>880</v>
      </c>
      <c r="W2705" s="32">
        <f t="shared" si="610"/>
        <v>880</v>
      </c>
      <c r="X2705" s="32">
        <f t="shared" si="611"/>
        <v>880</v>
      </c>
    </row>
    <row r="2706" spans="1:24" x14ac:dyDescent="0.25">
      <c r="A2706" s="2"/>
      <c r="B2706" s="2" t="s">
        <v>5</v>
      </c>
      <c r="C2706" s="2">
        <f t="shared" si="603"/>
        <v>113</v>
      </c>
      <c r="D2706" s="2">
        <f t="shared" si="604"/>
        <v>14</v>
      </c>
      <c r="E2706" s="2">
        <f t="shared" si="605"/>
        <v>2702</v>
      </c>
      <c r="F2706" s="11">
        <v>288</v>
      </c>
      <c r="G2706" s="9">
        <v>0.39033793881029599</v>
      </c>
      <c r="H2706" s="9">
        <v>0.56799999999999995</v>
      </c>
      <c r="I2706" s="9">
        <v>0.6</v>
      </c>
      <c r="J2706" s="9">
        <v>0.169377907190885</v>
      </c>
      <c r="K2706" s="9">
        <v>0.34</v>
      </c>
      <c r="L2706" s="9">
        <v>0.34</v>
      </c>
      <c r="N2706" s="32">
        <f>IF('System Design'!$F$8=1,'Hourly Demand and Generation'!G2706*'System Design'!$F$21,IF('System Design'!$F$8=2,'Hourly Demand and Generation'!H2706*'System Design'!$F$21,IF('System Design'!$F$8=3,'Hourly Demand and Generation'!I2706*'System Design'!$F$21)))</f>
        <v>300</v>
      </c>
      <c r="O2706" s="32">
        <f>IF('System Design'!$F$8=1,'Hourly Demand and Generation'!J2706*'System Design'!$F$22,IF('System Design'!$F$8=2,'Hourly Demand and Generation'!K2706*'System Design'!$F$22,IF('System Design'!$F$8=3,'Hourly Demand and Generation'!L2706*'System Design'!$F$22)))</f>
        <v>850.00000000000011</v>
      </c>
      <c r="Q2706" s="32">
        <f t="shared" si="601"/>
        <v>0</v>
      </c>
      <c r="R2706" s="32">
        <f t="shared" si="606"/>
        <v>5400</v>
      </c>
      <c r="S2706" s="32">
        <f t="shared" si="607"/>
        <v>0</v>
      </c>
      <c r="T2706" s="32">
        <f t="shared" si="608"/>
        <v>21600</v>
      </c>
      <c r="U2706" s="32">
        <f t="shared" si="609"/>
        <v>0</v>
      </c>
      <c r="V2706" s="32">
        <f t="shared" si="602"/>
        <v>862</v>
      </c>
      <c r="W2706" s="32">
        <f t="shared" si="610"/>
        <v>862</v>
      </c>
      <c r="X2706" s="32">
        <f t="shared" si="611"/>
        <v>862</v>
      </c>
    </row>
    <row r="2707" spans="1:24" x14ac:dyDescent="0.25">
      <c r="A2707" s="2"/>
      <c r="B2707" s="2" t="s">
        <v>5</v>
      </c>
      <c r="C2707" s="2">
        <f t="shared" si="603"/>
        <v>113</v>
      </c>
      <c r="D2707" s="2">
        <f t="shared" si="604"/>
        <v>15</v>
      </c>
      <c r="E2707" s="2">
        <f t="shared" si="605"/>
        <v>2703</v>
      </c>
      <c r="F2707" s="11">
        <v>306</v>
      </c>
      <c r="G2707" s="9">
        <v>0.29129696926141502</v>
      </c>
      <c r="H2707" s="9">
        <v>0.432</v>
      </c>
      <c r="I2707" s="9">
        <v>0.46400000000000002</v>
      </c>
      <c r="J2707" s="9">
        <v>0.179341313496231</v>
      </c>
      <c r="K2707" s="9">
        <v>0.36</v>
      </c>
      <c r="L2707" s="9">
        <v>0.36</v>
      </c>
      <c r="N2707" s="32">
        <f>IF('System Design'!$F$8=1,'Hourly Demand and Generation'!G2707*'System Design'!$F$21,IF('System Design'!$F$8=2,'Hourly Demand and Generation'!H2707*'System Design'!$F$21,IF('System Design'!$F$8=3,'Hourly Demand and Generation'!I2707*'System Design'!$F$21)))</f>
        <v>232</v>
      </c>
      <c r="O2707" s="32">
        <f>IF('System Design'!$F$8=1,'Hourly Demand and Generation'!J2707*'System Design'!$F$22,IF('System Design'!$F$8=2,'Hourly Demand and Generation'!K2707*'System Design'!$F$22,IF('System Design'!$F$8=3,'Hourly Demand and Generation'!L2707*'System Design'!$F$22)))</f>
        <v>900</v>
      </c>
      <c r="Q2707" s="32">
        <f t="shared" si="601"/>
        <v>0</v>
      </c>
      <c r="R2707" s="32">
        <f t="shared" si="606"/>
        <v>5400</v>
      </c>
      <c r="S2707" s="32">
        <f t="shared" si="607"/>
        <v>0</v>
      </c>
      <c r="T2707" s="32">
        <f t="shared" si="608"/>
        <v>21600</v>
      </c>
      <c r="U2707" s="32">
        <f t="shared" si="609"/>
        <v>0</v>
      </c>
      <c r="V2707" s="32">
        <f t="shared" si="602"/>
        <v>826</v>
      </c>
      <c r="W2707" s="32">
        <f t="shared" si="610"/>
        <v>826</v>
      </c>
      <c r="X2707" s="32">
        <f t="shared" si="611"/>
        <v>826</v>
      </c>
    </row>
    <row r="2708" spans="1:24" x14ac:dyDescent="0.25">
      <c r="A2708" s="2"/>
      <c r="B2708" s="2" t="s">
        <v>5</v>
      </c>
      <c r="C2708" s="2">
        <f t="shared" si="603"/>
        <v>113</v>
      </c>
      <c r="D2708" s="2">
        <f t="shared" si="604"/>
        <v>16</v>
      </c>
      <c r="E2708" s="2">
        <f t="shared" si="605"/>
        <v>2704</v>
      </c>
      <c r="F2708" s="11">
        <v>324</v>
      </c>
      <c r="G2708" s="9">
        <v>0.19225599971253399</v>
      </c>
      <c r="H2708" s="9">
        <v>0.3</v>
      </c>
      <c r="I2708" s="9">
        <v>0.33600000000000002</v>
      </c>
      <c r="J2708" s="9">
        <v>0.179341313496231</v>
      </c>
      <c r="K2708" s="9">
        <v>0.36</v>
      </c>
      <c r="L2708" s="9">
        <v>0.36</v>
      </c>
      <c r="N2708" s="32">
        <f>IF('System Design'!$F$8=1,'Hourly Demand and Generation'!G2708*'System Design'!$F$21,IF('System Design'!$F$8=2,'Hourly Demand and Generation'!H2708*'System Design'!$F$21,IF('System Design'!$F$8=3,'Hourly Demand and Generation'!I2708*'System Design'!$F$21)))</f>
        <v>168</v>
      </c>
      <c r="O2708" s="32">
        <f>IF('System Design'!$F$8=1,'Hourly Demand and Generation'!J2708*'System Design'!$F$22,IF('System Design'!$F$8=2,'Hourly Demand and Generation'!K2708*'System Design'!$F$22,IF('System Design'!$F$8=3,'Hourly Demand and Generation'!L2708*'System Design'!$F$22)))</f>
        <v>900</v>
      </c>
      <c r="Q2708" s="32">
        <f t="shared" si="601"/>
        <v>0</v>
      </c>
      <c r="R2708" s="32">
        <f t="shared" si="606"/>
        <v>5400</v>
      </c>
      <c r="S2708" s="32">
        <f t="shared" si="607"/>
        <v>0</v>
      </c>
      <c r="T2708" s="32">
        <f t="shared" si="608"/>
        <v>21600</v>
      </c>
      <c r="U2708" s="32">
        <f t="shared" si="609"/>
        <v>0</v>
      </c>
      <c r="V2708" s="32">
        <f t="shared" si="602"/>
        <v>744</v>
      </c>
      <c r="W2708" s="32">
        <f t="shared" si="610"/>
        <v>744</v>
      </c>
      <c r="X2708" s="32">
        <f t="shared" si="611"/>
        <v>744</v>
      </c>
    </row>
    <row r="2709" spans="1:24" x14ac:dyDescent="0.25">
      <c r="A2709" s="2"/>
      <c r="B2709" s="2" t="s">
        <v>5</v>
      </c>
      <c r="C2709" s="2">
        <f t="shared" si="603"/>
        <v>113</v>
      </c>
      <c r="D2709" s="2">
        <f t="shared" si="604"/>
        <v>17</v>
      </c>
      <c r="E2709" s="2">
        <f t="shared" si="605"/>
        <v>2705</v>
      </c>
      <c r="F2709" s="11">
        <v>342</v>
      </c>
      <c r="G2709" s="9">
        <v>9.90409695488811E-2</v>
      </c>
      <c r="H2709" s="9">
        <v>0.16800000000000001</v>
      </c>
      <c r="I2709" s="9">
        <v>0.2</v>
      </c>
      <c r="J2709" s="9">
        <v>0.19926812610692299</v>
      </c>
      <c r="K2709" s="9">
        <v>0.4</v>
      </c>
      <c r="L2709" s="9">
        <v>0.4</v>
      </c>
      <c r="N2709" s="32">
        <f>IF('System Design'!$F$8=1,'Hourly Demand and Generation'!G2709*'System Design'!$F$21,IF('System Design'!$F$8=2,'Hourly Demand and Generation'!H2709*'System Design'!$F$21,IF('System Design'!$F$8=3,'Hourly Demand and Generation'!I2709*'System Design'!$F$21)))</f>
        <v>100</v>
      </c>
      <c r="O2709" s="32">
        <f>IF('System Design'!$F$8=1,'Hourly Demand and Generation'!J2709*'System Design'!$F$22,IF('System Design'!$F$8=2,'Hourly Demand and Generation'!K2709*'System Design'!$F$22,IF('System Design'!$F$8=3,'Hourly Demand and Generation'!L2709*'System Design'!$F$22)))</f>
        <v>1000</v>
      </c>
      <c r="Q2709" s="32">
        <f t="shared" si="601"/>
        <v>0</v>
      </c>
      <c r="R2709" s="32">
        <f t="shared" si="606"/>
        <v>5400</v>
      </c>
      <c r="S2709" s="32">
        <f t="shared" si="607"/>
        <v>0</v>
      </c>
      <c r="T2709" s="32">
        <f t="shared" si="608"/>
        <v>21600</v>
      </c>
      <c r="U2709" s="32">
        <f t="shared" si="609"/>
        <v>0</v>
      </c>
      <c r="V2709" s="32">
        <f t="shared" si="602"/>
        <v>758</v>
      </c>
      <c r="W2709" s="32">
        <f t="shared" si="610"/>
        <v>758</v>
      </c>
      <c r="X2709" s="32">
        <f t="shared" si="611"/>
        <v>758</v>
      </c>
    </row>
    <row r="2710" spans="1:24" x14ac:dyDescent="0.25">
      <c r="A2710" s="2"/>
      <c r="B2710" s="2" t="s">
        <v>5</v>
      </c>
      <c r="C2710" s="2">
        <f t="shared" si="603"/>
        <v>113</v>
      </c>
      <c r="D2710" s="2">
        <f t="shared" si="604"/>
        <v>18</v>
      </c>
      <c r="E2710" s="2">
        <f t="shared" si="605"/>
        <v>2706</v>
      </c>
      <c r="F2710" s="11">
        <v>360</v>
      </c>
      <c r="G2710" s="9">
        <v>4.6607515081826402E-2</v>
      </c>
      <c r="H2710" s="9">
        <v>0.1</v>
      </c>
      <c r="I2710" s="9">
        <v>0.13600000000000001</v>
      </c>
      <c r="J2710" s="9">
        <v>0.18930471980157701</v>
      </c>
      <c r="K2710" s="9">
        <v>0.38</v>
      </c>
      <c r="L2710" s="9">
        <v>0.38</v>
      </c>
      <c r="N2710" s="32">
        <f>IF('System Design'!$F$8=1,'Hourly Demand and Generation'!G2710*'System Design'!$F$21,IF('System Design'!$F$8=2,'Hourly Demand and Generation'!H2710*'System Design'!$F$21,IF('System Design'!$F$8=3,'Hourly Demand and Generation'!I2710*'System Design'!$F$21)))</f>
        <v>68</v>
      </c>
      <c r="O2710" s="32">
        <f>IF('System Design'!$F$8=1,'Hourly Demand and Generation'!J2710*'System Design'!$F$22,IF('System Design'!$F$8=2,'Hourly Demand and Generation'!K2710*'System Design'!$F$22,IF('System Design'!$F$8=3,'Hourly Demand and Generation'!L2710*'System Design'!$F$22)))</f>
        <v>950</v>
      </c>
      <c r="Q2710" s="32">
        <f t="shared" si="601"/>
        <v>0</v>
      </c>
      <c r="R2710" s="32">
        <f t="shared" si="606"/>
        <v>5400</v>
      </c>
      <c r="S2710" s="32">
        <f t="shared" si="607"/>
        <v>0</v>
      </c>
      <c r="T2710" s="32">
        <f t="shared" si="608"/>
        <v>21600</v>
      </c>
      <c r="U2710" s="32">
        <f t="shared" si="609"/>
        <v>0</v>
      </c>
      <c r="V2710" s="32">
        <f t="shared" si="602"/>
        <v>658</v>
      </c>
      <c r="W2710" s="32">
        <f t="shared" si="610"/>
        <v>658</v>
      </c>
      <c r="X2710" s="32">
        <f t="shared" si="611"/>
        <v>658</v>
      </c>
    </row>
    <row r="2711" spans="1:24" x14ac:dyDescent="0.25">
      <c r="A2711" s="2"/>
      <c r="B2711" s="2" t="s">
        <v>5</v>
      </c>
      <c r="C2711" s="2">
        <f t="shared" si="603"/>
        <v>113</v>
      </c>
      <c r="D2711" s="2">
        <f t="shared" si="604"/>
        <v>19</v>
      </c>
      <c r="E2711" s="2">
        <f t="shared" si="605"/>
        <v>2707</v>
      </c>
      <c r="F2711" s="11">
        <v>349.2</v>
      </c>
      <c r="G2711" s="9">
        <v>0</v>
      </c>
      <c r="H2711" s="9">
        <v>3.2000000000000001E-2</v>
      </c>
      <c r="I2711" s="9">
        <v>6.4000000000000001E-2</v>
      </c>
      <c r="J2711" s="9">
        <v>0.179341313496231</v>
      </c>
      <c r="K2711" s="9">
        <v>0.36</v>
      </c>
      <c r="L2711" s="9">
        <v>0.36</v>
      </c>
      <c r="N2711" s="32">
        <f>IF('System Design'!$F$8=1,'Hourly Demand and Generation'!G2711*'System Design'!$F$21,IF('System Design'!$F$8=2,'Hourly Demand and Generation'!H2711*'System Design'!$F$21,IF('System Design'!$F$8=3,'Hourly Demand and Generation'!I2711*'System Design'!$F$21)))</f>
        <v>32</v>
      </c>
      <c r="O2711" s="32">
        <f>IF('System Design'!$F$8=1,'Hourly Demand and Generation'!J2711*'System Design'!$F$22,IF('System Design'!$F$8=2,'Hourly Demand and Generation'!K2711*'System Design'!$F$22,IF('System Design'!$F$8=3,'Hourly Demand and Generation'!L2711*'System Design'!$F$22)))</f>
        <v>900</v>
      </c>
      <c r="Q2711" s="32">
        <f t="shared" si="601"/>
        <v>0</v>
      </c>
      <c r="R2711" s="32">
        <f t="shared" si="606"/>
        <v>5400</v>
      </c>
      <c r="S2711" s="32">
        <f t="shared" si="607"/>
        <v>0</v>
      </c>
      <c r="T2711" s="32">
        <f t="shared" si="608"/>
        <v>21600</v>
      </c>
      <c r="U2711" s="32">
        <f t="shared" si="609"/>
        <v>0</v>
      </c>
      <c r="V2711" s="32">
        <f t="shared" si="602"/>
        <v>582.79999999999995</v>
      </c>
      <c r="W2711" s="32">
        <f t="shared" si="610"/>
        <v>582.79999999999995</v>
      </c>
      <c r="X2711" s="32">
        <f t="shared" si="611"/>
        <v>582.79999999999995</v>
      </c>
    </row>
    <row r="2712" spans="1:24" x14ac:dyDescent="0.25">
      <c r="A2712" s="2"/>
      <c r="B2712" s="2" t="s">
        <v>5</v>
      </c>
      <c r="C2712" s="2">
        <f t="shared" si="603"/>
        <v>113</v>
      </c>
      <c r="D2712" s="2">
        <f t="shared" si="604"/>
        <v>20</v>
      </c>
      <c r="E2712" s="2">
        <f t="shared" si="605"/>
        <v>2708</v>
      </c>
      <c r="F2712" s="11">
        <v>342</v>
      </c>
      <c r="G2712" s="9">
        <v>0</v>
      </c>
      <c r="H2712" s="9">
        <v>0</v>
      </c>
      <c r="I2712" s="9">
        <v>0</v>
      </c>
      <c r="J2712" s="9">
        <v>0.179341313496231</v>
      </c>
      <c r="K2712" s="9">
        <v>0.36</v>
      </c>
      <c r="L2712" s="9">
        <v>0.36</v>
      </c>
      <c r="N2712" s="32">
        <f>IF('System Design'!$F$8=1,'Hourly Demand and Generation'!G2712*'System Design'!$F$21,IF('System Design'!$F$8=2,'Hourly Demand and Generation'!H2712*'System Design'!$F$21,IF('System Design'!$F$8=3,'Hourly Demand and Generation'!I2712*'System Design'!$F$21)))</f>
        <v>0</v>
      </c>
      <c r="O2712" s="32">
        <f>IF('System Design'!$F$8=1,'Hourly Demand and Generation'!J2712*'System Design'!$F$22,IF('System Design'!$F$8=2,'Hourly Demand and Generation'!K2712*'System Design'!$F$22,IF('System Design'!$F$8=3,'Hourly Demand and Generation'!L2712*'System Design'!$F$22)))</f>
        <v>900</v>
      </c>
      <c r="Q2712" s="32">
        <f t="shared" si="601"/>
        <v>0</v>
      </c>
      <c r="R2712" s="32">
        <f t="shared" si="606"/>
        <v>5400</v>
      </c>
      <c r="S2712" s="32">
        <f t="shared" si="607"/>
        <v>0</v>
      </c>
      <c r="T2712" s="32">
        <f t="shared" si="608"/>
        <v>21600</v>
      </c>
      <c r="U2712" s="32">
        <f t="shared" si="609"/>
        <v>0</v>
      </c>
      <c r="V2712" s="32">
        <f t="shared" si="602"/>
        <v>558</v>
      </c>
      <c r="W2712" s="32">
        <f t="shared" si="610"/>
        <v>558</v>
      </c>
      <c r="X2712" s="32">
        <f t="shared" si="611"/>
        <v>558</v>
      </c>
    </row>
    <row r="2713" spans="1:24" x14ac:dyDescent="0.25">
      <c r="A2713" s="2"/>
      <c r="B2713" s="2" t="s">
        <v>5</v>
      </c>
      <c r="C2713" s="2">
        <f t="shared" si="603"/>
        <v>113</v>
      </c>
      <c r="D2713" s="2">
        <f t="shared" si="604"/>
        <v>21</v>
      </c>
      <c r="E2713" s="2">
        <f t="shared" si="605"/>
        <v>2709</v>
      </c>
      <c r="F2713" s="11">
        <v>324</v>
      </c>
      <c r="G2713" s="9">
        <v>0</v>
      </c>
      <c r="H2713" s="9">
        <v>0</v>
      </c>
      <c r="I2713" s="9">
        <v>0</v>
      </c>
      <c r="J2713" s="9">
        <v>0.179341313496231</v>
      </c>
      <c r="K2713" s="9">
        <v>0.36</v>
      </c>
      <c r="L2713" s="9">
        <v>0.36</v>
      </c>
      <c r="N2713" s="32">
        <f>IF('System Design'!$F$8=1,'Hourly Demand and Generation'!G2713*'System Design'!$F$21,IF('System Design'!$F$8=2,'Hourly Demand and Generation'!H2713*'System Design'!$F$21,IF('System Design'!$F$8=3,'Hourly Demand and Generation'!I2713*'System Design'!$F$21)))</f>
        <v>0</v>
      </c>
      <c r="O2713" s="32">
        <f>IF('System Design'!$F$8=1,'Hourly Demand and Generation'!J2713*'System Design'!$F$22,IF('System Design'!$F$8=2,'Hourly Demand and Generation'!K2713*'System Design'!$F$22,IF('System Design'!$F$8=3,'Hourly Demand and Generation'!L2713*'System Design'!$F$22)))</f>
        <v>900</v>
      </c>
      <c r="Q2713" s="32">
        <f t="shared" si="601"/>
        <v>0</v>
      </c>
      <c r="R2713" s="32">
        <f t="shared" si="606"/>
        <v>5400</v>
      </c>
      <c r="S2713" s="32">
        <f t="shared" si="607"/>
        <v>0</v>
      </c>
      <c r="T2713" s="32">
        <f t="shared" si="608"/>
        <v>21600</v>
      </c>
      <c r="U2713" s="32">
        <f t="shared" si="609"/>
        <v>0</v>
      </c>
      <c r="V2713" s="32">
        <f t="shared" si="602"/>
        <v>576</v>
      </c>
      <c r="W2713" s="32">
        <f t="shared" si="610"/>
        <v>576</v>
      </c>
      <c r="X2713" s="32">
        <f t="shared" si="611"/>
        <v>576</v>
      </c>
    </row>
    <row r="2714" spans="1:24" x14ac:dyDescent="0.25">
      <c r="A2714" s="2"/>
      <c r="B2714" s="2" t="s">
        <v>5</v>
      </c>
      <c r="C2714" s="2">
        <f t="shared" si="603"/>
        <v>113</v>
      </c>
      <c r="D2714" s="2">
        <f t="shared" si="604"/>
        <v>22</v>
      </c>
      <c r="E2714" s="2">
        <f t="shared" si="605"/>
        <v>2710</v>
      </c>
      <c r="F2714" s="11">
        <v>306</v>
      </c>
      <c r="G2714" s="9">
        <v>0</v>
      </c>
      <c r="H2714" s="9">
        <v>0</v>
      </c>
      <c r="I2714" s="9">
        <v>0</v>
      </c>
      <c r="J2714" s="9">
        <v>0.18930471980157701</v>
      </c>
      <c r="K2714" s="9">
        <v>0.38</v>
      </c>
      <c r="L2714" s="9">
        <v>0.38</v>
      </c>
      <c r="N2714" s="32">
        <f>IF('System Design'!$F$8=1,'Hourly Demand and Generation'!G2714*'System Design'!$F$21,IF('System Design'!$F$8=2,'Hourly Demand and Generation'!H2714*'System Design'!$F$21,IF('System Design'!$F$8=3,'Hourly Demand and Generation'!I2714*'System Design'!$F$21)))</f>
        <v>0</v>
      </c>
      <c r="O2714" s="32">
        <f>IF('System Design'!$F$8=1,'Hourly Demand and Generation'!J2714*'System Design'!$F$22,IF('System Design'!$F$8=2,'Hourly Demand and Generation'!K2714*'System Design'!$F$22,IF('System Design'!$F$8=3,'Hourly Demand and Generation'!L2714*'System Design'!$F$22)))</f>
        <v>950</v>
      </c>
      <c r="Q2714" s="32">
        <f t="shared" si="601"/>
        <v>0</v>
      </c>
      <c r="R2714" s="32">
        <f t="shared" si="606"/>
        <v>5400</v>
      </c>
      <c r="S2714" s="32">
        <f t="shared" si="607"/>
        <v>0</v>
      </c>
      <c r="T2714" s="32">
        <f t="shared" si="608"/>
        <v>21600</v>
      </c>
      <c r="U2714" s="32">
        <f t="shared" si="609"/>
        <v>0</v>
      </c>
      <c r="V2714" s="32">
        <f t="shared" si="602"/>
        <v>644</v>
      </c>
      <c r="W2714" s="32">
        <f t="shared" si="610"/>
        <v>644</v>
      </c>
      <c r="X2714" s="32">
        <f t="shared" si="611"/>
        <v>644</v>
      </c>
    </row>
    <row r="2715" spans="1:24" x14ac:dyDescent="0.25">
      <c r="A2715" s="2"/>
      <c r="B2715" s="2" t="s">
        <v>5</v>
      </c>
      <c r="C2715" s="2">
        <f t="shared" si="603"/>
        <v>113</v>
      </c>
      <c r="D2715" s="2">
        <f t="shared" si="604"/>
        <v>23</v>
      </c>
      <c r="E2715" s="2">
        <f t="shared" si="605"/>
        <v>2711</v>
      </c>
      <c r="F2715" s="11">
        <v>288</v>
      </c>
      <c r="G2715" s="9">
        <v>0</v>
      </c>
      <c r="H2715" s="9">
        <v>0</v>
      </c>
      <c r="I2715" s="9">
        <v>0</v>
      </c>
      <c r="J2715" s="9">
        <v>0.15941450088553899</v>
      </c>
      <c r="K2715" s="9">
        <v>0.32</v>
      </c>
      <c r="L2715" s="9">
        <v>0.32</v>
      </c>
      <c r="N2715" s="32">
        <f>IF('System Design'!$F$8=1,'Hourly Demand and Generation'!G2715*'System Design'!$F$21,IF('System Design'!$F$8=2,'Hourly Demand and Generation'!H2715*'System Design'!$F$21,IF('System Design'!$F$8=3,'Hourly Demand and Generation'!I2715*'System Design'!$F$21)))</f>
        <v>0</v>
      </c>
      <c r="O2715" s="32">
        <f>IF('System Design'!$F$8=1,'Hourly Demand and Generation'!J2715*'System Design'!$F$22,IF('System Design'!$F$8=2,'Hourly Demand and Generation'!K2715*'System Design'!$F$22,IF('System Design'!$F$8=3,'Hourly Demand and Generation'!L2715*'System Design'!$F$22)))</f>
        <v>800</v>
      </c>
      <c r="Q2715" s="32">
        <f t="shared" si="601"/>
        <v>0</v>
      </c>
      <c r="R2715" s="32">
        <f t="shared" si="606"/>
        <v>5400</v>
      </c>
      <c r="S2715" s="32">
        <f t="shared" si="607"/>
        <v>0</v>
      </c>
      <c r="T2715" s="32">
        <f t="shared" si="608"/>
        <v>21600</v>
      </c>
      <c r="U2715" s="32">
        <f t="shared" si="609"/>
        <v>0</v>
      </c>
      <c r="V2715" s="32">
        <f t="shared" si="602"/>
        <v>512</v>
      </c>
      <c r="W2715" s="32">
        <f t="shared" si="610"/>
        <v>512</v>
      </c>
      <c r="X2715" s="32">
        <f t="shared" si="611"/>
        <v>512</v>
      </c>
    </row>
    <row r="2716" spans="1:24" x14ac:dyDescent="0.25">
      <c r="A2716" s="2"/>
      <c r="B2716" s="2" t="s">
        <v>5</v>
      </c>
      <c r="C2716" s="2">
        <f t="shared" si="603"/>
        <v>113</v>
      </c>
      <c r="D2716" s="2">
        <f t="shared" si="604"/>
        <v>24</v>
      </c>
      <c r="E2716" s="2">
        <f t="shared" si="605"/>
        <v>2712</v>
      </c>
      <c r="F2716" s="11">
        <v>252</v>
      </c>
      <c r="G2716" s="9">
        <v>0</v>
      </c>
      <c r="H2716" s="9">
        <v>0</v>
      </c>
      <c r="I2716" s="9">
        <v>0</v>
      </c>
      <c r="J2716" s="9">
        <v>0.15941450088553899</v>
      </c>
      <c r="K2716" s="9">
        <v>0.32</v>
      </c>
      <c r="L2716" s="9">
        <v>0.32</v>
      </c>
      <c r="N2716" s="32">
        <f>IF('System Design'!$F$8=1,'Hourly Demand and Generation'!G2716*'System Design'!$F$21,IF('System Design'!$F$8=2,'Hourly Demand and Generation'!H2716*'System Design'!$F$21,IF('System Design'!$F$8=3,'Hourly Demand and Generation'!I2716*'System Design'!$F$21)))</f>
        <v>0</v>
      </c>
      <c r="O2716" s="32">
        <f>IF('System Design'!$F$8=1,'Hourly Demand and Generation'!J2716*'System Design'!$F$22,IF('System Design'!$F$8=2,'Hourly Demand and Generation'!K2716*'System Design'!$F$22,IF('System Design'!$F$8=3,'Hourly Demand and Generation'!L2716*'System Design'!$F$22)))</f>
        <v>800</v>
      </c>
      <c r="Q2716" s="32">
        <f t="shared" si="601"/>
        <v>0</v>
      </c>
      <c r="R2716" s="32">
        <f t="shared" si="606"/>
        <v>5400</v>
      </c>
      <c r="S2716" s="32">
        <f t="shared" si="607"/>
        <v>0</v>
      </c>
      <c r="T2716" s="32">
        <f t="shared" si="608"/>
        <v>21600</v>
      </c>
      <c r="U2716" s="32">
        <f t="shared" si="609"/>
        <v>0</v>
      </c>
      <c r="V2716" s="32">
        <f t="shared" si="602"/>
        <v>548</v>
      </c>
      <c r="W2716" s="32">
        <f t="shared" si="610"/>
        <v>548</v>
      </c>
      <c r="X2716" s="32">
        <f t="shared" si="611"/>
        <v>548</v>
      </c>
    </row>
    <row r="2717" spans="1:24" x14ac:dyDescent="0.25">
      <c r="A2717" s="2"/>
      <c r="B2717" s="2" t="s">
        <v>5</v>
      </c>
      <c r="C2717" s="2">
        <f>C2716+1</f>
        <v>114</v>
      </c>
      <c r="D2717" s="2">
        <v>1</v>
      </c>
      <c r="E2717" s="2">
        <f t="shared" si="605"/>
        <v>2713</v>
      </c>
      <c r="F2717" s="11">
        <v>216</v>
      </c>
      <c r="G2717" s="9">
        <v>0</v>
      </c>
      <c r="H2717" s="9">
        <v>0</v>
      </c>
      <c r="I2717" s="9">
        <v>0</v>
      </c>
      <c r="J2717" s="9">
        <v>0.4</v>
      </c>
      <c r="K2717" s="9">
        <v>0.4</v>
      </c>
      <c r="L2717" s="9">
        <v>0.4</v>
      </c>
      <c r="N2717" s="32">
        <f>IF('System Design'!$F$8=1,'Hourly Demand and Generation'!G2717*'System Design'!$F$21,IF('System Design'!$F$8=2,'Hourly Demand and Generation'!H2717*'System Design'!$F$21,IF('System Design'!$F$8=3,'Hourly Demand and Generation'!I2717*'System Design'!$F$21)))</f>
        <v>0</v>
      </c>
      <c r="O2717" s="32">
        <f>IF('System Design'!$F$8=1,'Hourly Demand and Generation'!J2717*'System Design'!$F$22,IF('System Design'!$F$8=2,'Hourly Demand and Generation'!K2717*'System Design'!$F$22,IF('System Design'!$F$8=3,'Hourly Demand and Generation'!L2717*'System Design'!$F$22)))</f>
        <v>1000</v>
      </c>
      <c r="Q2717" s="32">
        <f t="shared" si="601"/>
        <v>0</v>
      </c>
      <c r="R2717" s="32">
        <f t="shared" si="606"/>
        <v>5400</v>
      </c>
      <c r="S2717" s="32">
        <f t="shared" si="607"/>
        <v>0</v>
      </c>
      <c r="T2717" s="32">
        <f t="shared" si="608"/>
        <v>21600</v>
      </c>
      <c r="U2717" s="32">
        <f t="shared" si="609"/>
        <v>0</v>
      </c>
      <c r="V2717" s="32">
        <f t="shared" si="602"/>
        <v>784</v>
      </c>
      <c r="W2717" s="32">
        <f t="shared" si="610"/>
        <v>784</v>
      </c>
      <c r="X2717" s="32">
        <f t="shared" si="611"/>
        <v>784</v>
      </c>
    </row>
    <row r="2718" spans="1:24" x14ac:dyDescent="0.25">
      <c r="A2718" s="2"/>
      <c r="B2718" s="2" t="s">
        <v>5</v>
      </c>
      <c r="C2718" s="2">
        <f>C2717</f>
        <v>114</v>
      </c>
      <c r="D2718" s="2">
        <f>D2717+1</f>
        <v>2</v>
      </c>
      <c r="E2718" s="2">
        <f t="shared" si="605"/>
        <v>2714</v>
      </c>
      <c r="F2718" s="11">
        <v>198</v>
      </c>
      <c r="G2718" s="9">
        <v>0</v>
      </c>
      <c r="H2718" s="9">
        <v>0</v>
      </c>
      <c r="I2718" s="9">
        <v>0</v>
      </c>
      <c r="J2718" s="9">
        <v>0.36</v>
      </c>
      <c r="K2718" s="9">
        <v>0.36</v>
      </c>
      <c r="L2718" s="9">
        <v>0.36</v>
      </c>
      <c r="N2718" s="32">
        <f>IF('System Design'!$F$8=1,'Hourly Demand and Generation'!G2718*'System Design'!$F$21,IF('System Design'!$F$8=2,'Hourly Demand and Generation'!H2718*'System Design'!$F$21,IF('System Design'!$F$8=3,'Hourly Demand and Generation'!I2718*'System Design'!$F$21)))</f>
        <v>0</v>
      </c>
      <c r="O2718" s="32">
        <f>IF('System Design'!$F$8=1,'Hourly Demand and Generation'!J2718*'System Design'!$F$22,IF('System Design'!$F$8=2,'Hourly Demand and Generation'!K2718*'System Design'!$F$22,IF('System Design'!$F$8=3,'Hourly Demand and Generation'!L2718*'System Design'!$F$22)))</f>
        <v>900</v>
      </c>
      <c r="Q2718" s="32">
        <f t="shared" si="601"/>
        <v>0</v>
      </c>
      <c r="R2718" s="32">
        <f t="shared" si="606"/>
        <v>5400</v>
      </c>
      <c r="S2718" s="32">
        <f t="shared" si="607"/>
        <v>0</v>
      </c>
      <c r="T2718" s="32">
        <f t="shared" si="608"/>
        <v>21600</v>
      </c>
      <c r="U2718" s="32">
        <f t="shared" si="609"/>
        <v>0</v>
      </c>
      <c r="V2718" s="32">
        <f t="shared" si="602"/>
        <v>702</v>
      </c>
      <c r="W2718" s="32">
        <f t="shared" si="610"/>
        <v>702</v>
      </c>
      <c r="X2718" s="32">
        <f t="shared" si="611"/>
        <v>702</v>
      </c>
    </row>
    <row r="2719" spans="1:24" x14ac:dyDescent="0.25">
      <c r="A2719" s="2"/>
      <c r="B2719" s="2" t="s">
        <v>5</v>
      </c>
      <c r="C2719" s="2">
        <f t="shared" ref="C2719:C2740" si="612">C2718</f>
        <v>114</v>
      </c>
      <c r="D2719" s="2">
        <f t="shared" ref="D2719:D2740" si="613">D2718+1</f>
        <v>3</v>
      </c>
      <c r="E2719" s="2">
        <f t="shared" si="605"/>
        <v>2715</v>
      </c>
      <c r="F2719" s="11">
        <v>180</v>
      </c>
      <c r="G2719" s="9">
        <v>0</v>
      </c>
      <c r="H2719" s="9">
        <v>0</v>
      </c>
      <c r="I2719" s="9">
        <v>0</v>
      </c>
      <c r="J2719" s="9">
        <v>0.36</v>
      </c>
      <c r="K2719" s="9">
        <v>0.36</v>
      </c>
      <c r="L2719" s="9">
        <v>0.36</v>
      </c>
      <c r="N2719" s="32">
        <f>IF('System Design'!$F$8=1,'Hourly Demand and Generation'!G2719*'System Design'!$F$21,IF('System Design'!$F$8=2,'Hourly Demand and Generation'!H2719*'System Design'!$F$21,IF('System Design'!$F$8=3,'Hourly Demand and Generation'!I2719*'System Design'!$F$21)))</f>
        <v>0</v>
      </c>
      <c r="O2719" s="32">
        <f>IF('System Design'!$F$8=1,'Hourly Demand and Generation'!J2719*'System Design'!$F$22,IF('System Design'!$F$8=2,'Hourly Demand and Generation'!K2719*'System Design'!$F$22,IF('System Design'!$F$8=3,'Hourly Demand and Generation'!L2719*'System Design'!$F$22)))</f>
        <v>900</v>
      </c>
      <c r="Q2719" s="32">
        <f t="shared" si="601"/>
        <v>0</v>
      </c>
      <c r="R2719" s="32">
        <f t="shared" si="606"/>
        <v>5400</v>
      </c>
      <c r="S2719" s="32">
        <f t="shared" si="607"/>
        <v>0</v>
      </c>
      <c r="T2719" s="32">
        <f t="shared" si="608"/>
        <v>21600</v>
      </c>
      <c r="U2719" s="32">
        <f t="shared" si="609"/>
        <v>0</v>
      </c>
      <c r="V2719" s="32">
        <f t="shared" si="602"/>
        <v>720</v>
      </c>
      <c r="W2719" s="32">
        <f t="shared" si="610"/>
        <v>720</v>
      </c>
      <c r="X2719" s="32">
        <f t="shared" si="611"/>
        <v>720</v>
      </c>
    </row>
    <row r="2720" spans="1:24" x14ac:dyDescent="0.25">
      <c r="A2720" s="2"/>
      <c r="B2720" s="2" t="s">
        <v>5</v>
      </c>
      <c r="C2720" s="2">
        <f t="shared" si="612"/>
        <v>114</v>
      </c>
      <c r="D2720" s="2">
        <f t="shared" si="613"/>
        <v>4</v>
      </c>
      <c r="E2720" s="2">
        <f t="shared" si="605"/>
        <v>2716</v>
      </c>
      <c r="F2720" s="11">
        <v>216</v>
      </c>
      <c r="G2720" s="9">
        <v>0</v>
      </c>
      <c r="H2720" s="9">
        <v>0</v>
      </c>
      <c r="I2720" s="9">
        <v>0</v>
      </c>
      <c r="J2720" s="9">
        <v>0.4</v>
      </c>
      <c r="K2720" s="9">
        <v>0.4</v>
      </c>
      <c r="L2720" s="9">
        <v>0.4</v>
      </c>
      <c r="N2720" s="32">
        <f>IF('System Design'!$F$8=1,'Hourly Demand and Generation'!G2720*'System Design'!$F$21,IF('System Design'!$F$8=2,'Hourly Demand and Generation'!H2720*'System Design'!$F$21,IF('System Design'!$F$8=3,'Hourly Demand and Generation'!I2720*'System Design'!$F$21)))</f>
        <v>0</v>
      </c>
      <c r="O2720" s="32">
        <f>IF('System Design'!$F$8=1,'Hourly Demand and Generation'!J2720*'System Design'!$F$22,IF('System Design'!$F$8=2,'Hourly Demand and Generation'!K2720*'System Design'!$F$22,IF('System Design'!$F$8=3,'Hourly Demand and Generation'!L2720*'System Design'!$F$22)))</f>
        <v>1000</v>
      </c>
      <c r="Q2720" s="32">
        <f t="shared" si="601"/>
        <v>0</v>
      </c>
      <c r="R2720" s="32">
        <f t="shared" si="606"/>
        <v>5400</v>
      </c>
      <c r="S2720" s="32">
        <f t="shared" si="607"/>
        <v>0</v>
      </c>
      <c r="T2720" s="32">
        <f t="shared" si="608"/>
        <v>21600</v>
      </c>
      <c r="U2720" s="32">
        <f t="shared" si="609"/>
        <v>0</v>
      </c>
      <c r="V2720" s="32">
        <f t="shared" si="602"/>
        <v>784</v>
      </c>
      <c r="W2720" s="32">
        <f t="shared" si="610"/>
        <v>784</v>
      </c>
      <c r="X2720" s="32">
        <f t="shared" si="611"/>
        <v>784</v>
      </c>
    </row>
    <row r="2721" spans="1:24" x14ac:dyDescent="0.25">
      <c r="A2721" s="2"/>
      <c r="B2721" s="2" t="s">
        <v>5</v>
      </c>
      <c r="C2721" s="2">
        <f t="shared" si="612"/>
        <v>114</v>
      </c>
      <c r="D2721" s="2">
        <f t="shared" si="613"/>
        <v>5</v>
      </c>
      <c r="E2721" s="2">
        <f t="shared" si="605"/>
        <v>2717</v>
      </c>
      <c r="F2721" s="11">
        <v>234</v>
      </c>
      <c r="G2721" s="9">
        <v>0</v>
      </c>
      <c r="H2721" s="9">
        <v>2.7194505438696798E-2</v>
      </c>
      <c r="I2721" s="9">
        <v>6.4000000000000001E-2</v>
      </c>
      <c r="J2721" s="9">
        <v>0.32</v>
      </c>
      <c r="K2721" s="9">
        <v>0.32</v>
      </c>
      <c r="L2721" s="9">
        <v>0.32</v>
      </c>
      <c r="N2721" s="32">
        <f>IF('System Design'!$F$8=1,'Hourly Demand and Generation'!G2721*'System Design'!$F$21,IF('System Design'!$F$8=2,'Hourly Demand and Generation'!H2721*'System Design'!$F$21,IF('System Design'!$F$8=3,'Hourly Demand and Generation'!I2721*'System Design'!$F$21)))</f>
        <v>32</v>
      </c>
      <c r="O2721" s="32">
        <f>IF('System Design'!$F$8=1,'Hourly Demand and Generation'!J2721*'System Design'!$F$22,IF('System Design'!$F$8=2,'Hourly Demand and Generation'!K2721*'System Design'!$F$22,IF('System Design'!$F$8=3,'Hourly Demand and Generation'!L2721*'System Design'!$F$22)))</f>
        <v>800</v>
      </c>
      <c r="Q2721" s="32">
        <f t="shared" si="601"/>
        <v>0</v>
      </c>
      <c r="R2721" s="32">
        <f t="shared" si="606"/>
        <v>5400</v>
      </c>
      <c r="S2721" s="32">
        <f t="shared" si="607"/>
        <v>0</v>
      </c>
      <c r="T2721" s="32">
        <f t="shared" si="608"/>
        <v>21600</v>
      </c>
      <c r="U2721" s="32">
        <f t="shared" si="609"/>
        <v>0</v>
      </c>
      <c r="V2721" s="32">
        <f t="shared" si="602"/>
        <v>598</v>
      </c>
      <c r="W2721" s="32">
        <f t="shared" si="610"/>
        <v>598</v>
      </c>
      <c r="X2721" s="32">
        <f t="shared" si="611"/>
        <v>598</v>
      </c>
    </row>
    <row r="2722" spans="1:24" x14ac:dyDescent="0.25">
      <c r="A2722" s="2"/>
      <c r="B2722" s="2" t="s">
        <v>5</v>
      </c>
      <c r="C2722" s="2">
        <f t="shared" si="612"/>
        <v>114</v>
      </c>
      <c r="D2722" s="2">
        <f t="shared" si="613"/>
        <v>6</v>
      </c>
      <c r="E2722" s="2">
        <f t="shared" si="605"/>
        <v>2718</v>
      </c>
      <c r="F2722" s="11">
        <v>252</v>
      </c>
      <c r="G2722" s="9">
        <v>5.43890108773935E-2</v>
      </c>
      <c r="H2722" s="9">
        <v>8.4982829495927406E-2</v>
      </c>
      <c r="I2722" s="9">
        <v>0.13600000000000001</v>
      </c>
      <c r="J2722" s="9">
        <v>0.32</v>
      </c>
      <c r="K2722" s="9">
        <v>0.32</v>
      </c>
      <c r="L2722" s="9">
        <v>0.32</v>
      </c>
      <c r="N2722" s="32">
        <f>IF('System Design'!$F$8=1,'Hourly Demand and Generation'!G2722*'System Design'!$F$21,IF('System Design'!$F$8=2,'Hourly Demand and Generation'!H2722*'System Design'!$F$21,IF('System Design'!$F$8=3,'Hourly Demand and Generation'!I2722*'System Design'!$F$21)))</f>
        <v>68</v>
      </c>
      <c r="O2722" s="32">
        <f>IF('System Design'!$F$8=1,'Hourly Demand and Generation'!J2722*'System Design'!$F$22,IF('System Design'!$F$8=2,'Hourly Demand and Generation'!K2722*'System Design'!$F$22,IF('System Design'!$F$8=3,'Hourly Demand and Generation'!L2722*'System Design'!$F$22)))</f>
        <v>800</v>
      </c>
      <c r="Q2722" s="32">
        <f t="shared" si="601"/>
        <v>0</v>
      </c>
      <c r="R2722" s="32">
        <f t="shared" si="606"/>
        <v>5400</v>
      </c>
      <c r="S2722" s="32">
        <f t="shared" si="607"/>
        <v>0</v>
      </c>
      <c r="T2722" s="32">
        <f t="shared" si="608"/>
        <v>21600</v>
      </c>
      <c r="U2722" s="32">
        <f t="shared" si="609"/>
        <v>0</v>
      </c>
      <c r="V2722" s="32">
        <f t="shared" si="602"/>
        <v>616</v>
      </c>
      <c r="W2722" s="32">
        <f t="shared" si="610"/>
        <v>616</v>
      </c>
      <c r="X2722" s="32">
        <f t="shared" si="611"/>
        <v>616</v>
      </c>
    </row>
    <row r="2723" spans="1:24" x14ac:dyDescent="0.25">
      <c r="A2723" s="2"/>
      <c r="B2723" s="2" t="s">
        <v>5</v>
      </c>
      <c r="C2723" s="2">
        <f t="shared" si="612"/>
        <v>114</v>
      </c>
      <c r="D2723" s="2">
        <f t="shared" si="613"/>
        <v>7</v>
      </c>
      <c r="E2723" s="2">
        <f t="shared" si="605"/>
        <v>2719</v>
      </c>
      <c r="F2723" s="11">
        <v>270</v>
      </c>
      <c r="G2723" s="9">
        <v>0.115576648114461</v>
      </c>
      <c r="H2723" s="9">
        <v>0.142771153553158</v>
      </c>
      <c r="I2723" s="9">
        <v>0.2</v>
      </c>
      <c r="J2723" s="9">
        <v>0.36</v>
      </c>
      <c r="K2723" s="9">
        <v>0.36</v>
      </c>
      <c r="L2723" s="9">
        <v>0.36</v>
      </c>
      <c r="N2723" s="32">
        <f>IF('System Design'!$F$8=1,'Hourly Demand and Generation'!G2723*'System Design'!$F$21,IF('System Design'!$F$8=2,'Hourly Demand and Generation'!H2723*'System Design'!$F$21,IF('System Design'!$F$8=3,'Hourly Demand and Generation'!I2723*'System Design'!$F$21)))</f>
        <v>100</v>
      </c>
      <c r="O2723" s="32">
        <f>IF('System Design'!$F$8=1,'Hourly Demand and Generation'!J2723*'System Design'!$F$22,IF('System Design'!$F$8=2,'Hourly Demand and Generation'!K2723*'System Design'!$F$22,IF('System Design'!$F$8=3,'Hourly Demand and Generation'!L2723*'System Design'!$F$22)))</f>
        <v>900</v>
      </c>
      <c r="Q2723" s="32">
        <f t="shared" si="601"/>
        <v>0</v>
      </c>
      <c r="R2723" s="32">
        <f t="shared" si="606"/>
        <v>5400</v>
      </c>
      <c r="S2723" s="32">
        <f t="shared" si="607"/>
        <v>0</v>
      </c>
      <c r="T2723" s="32">
        <f t="shared" si="608"/>
        <v>21600</v>
      </c>
      <c r="U2723" s="32">
        <f t="shared" si="609"/>
        <v>0</v>
      </c>
      <c r="V2723" s="32">
        <f t="shared" si="602"/>
        <v>730</v>
      </c>
      <c r="W2723" s="32">
        <f t="shared" si="610"/>
        <v>730</v>
      </c>
      <c r="X2723" s="32">
        <f t="shared" si="611"/>
        <v>730</v>
      </c>
    </row>
    <row r="2724" spans="1:24" x14ac:dyDescent="0.25">
      <c r="A2724" s="2"/>
      <c r="B2724" s="2" t="s">
        <v>5</v>
      </c>
      <c r="C2724" s="2">
        <f t="shared" si="612"/>
        <v>114</v>
      </c>
      <c r="D2724" s="2">
        <f t="shared" si="613"/>
        <v>8</v>
      </c>
      <c r="E2724" s="2">
        <f t="shared" si="605"/>
        <v>2720</v>
      </c>
      <c r="F2724" s="11">
        <v>288</v>
      </c>
      <c r="G2724" s="9">
        <v>0.22435466986924801</v>
      </c>
      <c r="H2724" s="9">
        <v>0.25494848848778201</v>
      </c>
      <c r="I2724" s="9">
        <v>0.33600000000000002</v>
      </c>
      <c r="J2724" s="9">
        <v>0.36</v>
      </c>
      <c r="K2724" s="9">
        <v>0.36</v>
      </c>
      <c r="L2724" s="9">
        <v>0.36</v>
      </c>
      <c r="N2724" s="32">
        <f>IF('System Design'!$F$8=1,'Hourly Demand and Generation'!G2724*'System Design'!$F$21,IF('System Design'!$F$8=2,'Hourly Demand and Generation'!H2724*'System Design'!$F$21,IF('System Design'!$F$8=3,'Hourly Demand and Generation'!I2724*'System Design'!$F$21)))</f>
        <v>168</v>
      </c>
      <c r="O2724" s="32">
        <f>IF('System Design'!$F$8=1,'Hourly Demand and Generation'!J2724*'System Design'!$F$22,IF('System Design'!$F$8=2,'Hourly Demand and Generation'!K2724*'System Design'!$F$22,IF('System Design'!$F$8=3,'Hourly Demand and Generation'!L2724*'System Design'!$F$22)))</f>
        <v>900</v>
      </c>
      <c r="Q2724" s="32">
        <f t="shared" si="601"/>
        <v>0</v>
      </c>
      <c r="R2724" s="32">
        <f t="shared" si="606"/>
        <v>5400</v>
      </c>
      <c r="S2724" s="32">
        <f t="shared" si="607"/>
        <v>0</v>
      </c>
      <c r="T2724" s="32">
        <f t="shared" si="608"/>
        <v>21600</v>
      </c>
      <c r="U2724" s="32">
        <f t="shared" si="609"/>
        <v>0</v>
      </c>
      <c r="V2724" s="32">
        <f t="shared" si="602"/>
        <v>780</v>
      </c>
      <c r="W2724" s="32">
        <f t="shared" si="610"/>
        <v>780</v>
      </c>
      <c r="X2724" s="32">
        <f t="shared" si="611"/>
        <v>780</v>
      </c>
    </row>
    <row r="2725" spans="1:24" x14ac:dyDescent="0.25">
      <c r="A2725" s="2"/>
      <c r="B2725" s="2" t="s">
        <v>5</v>
      </c>
      <c r="C2725" s="2">
        <f t="shared" si="612"/>
        <v>114</v>
      </c>
      <c r="D2725" s="2">
        <f t="shared" si="613"/>
        <v>9</v>
      </c>
      <c r="E2725" s="2">
        <f t="shared" si="605"/>
        <v>2721</v>
      </c>
      <c r="F2725" s="11">
        <v>288</v>
      </c>
      <c r="G2725" s="9">
        <v>0.33993131798371001</v>
      </c>
      <c r="H2725" s="9">
        <v>0.36712582342240602</v>
      </c>
      <c r="I2725" s="9">
        <v>0.46400000000000002</v>
      </c>
      <c r="J2725" s="9">
        <v>0.32</v>
      </c>
      <c r="K2725" s="9">
        <v>0.32</v>
      </c>
      <c r="L2725" s="9">
        <v>0.32</v>
      </c>
      <c r="N2725" s="32">
        <f>IF('System Design'!$F$8=1,'Hourly Demand and Generation'!G2725*'System Design'!$F$21,IF('System Design'!$F$8=2,'Hourly Demand and Generation'!H2725*'System Design'!$F$21,IF('System Design'!$F$8=3,'Hourly Demand and Generation'!I2725*'System Design'!$F$21)))</f>
        <v>232</v>
      </c>
      <c r="O2725" s="32">
        <f>IF('System Design'!$F$8=1,'Hourly Demand and Generation'!J2725*'System Design'!$F$22,IF('System Design'!$F$8=2,'Hourly Demand and Generation'!K2725*'System Design'!$F$22,IF('System Design'!$F$8=3,'Hourly Demand and Generation'!L2725*'System Design'!$F$22)))</f>
        <v>800</v>
      </c>
      <c r="Q2725" s="32">
        <f t="shared" si="601"/>
        <v>0</v>
      </c>
      <c r="R2725" s="32">
        <f t="shared" si="606"/>
        <v>5400</v>
      </c>
      <c r="S2725" s="32">
        <f t="shared" si="607"/>
        <v>0</v>
      </c>
      <c r="T2725" s="32">
        <f t="shared" si="608"/>
        <v>21600</v>
      </c>
      <c r="U2725" s="32">
        <f t="shared" si="609"/>
        <v>0</v>
      </c>
      <c r="V2725" s="32">
        <f t="shared" si="602"/>
        <v>744</v>
      </c>
      <c r="W2725" s="32">
        <f t="shared" si="610"/>
        <v>744</v>
      </c>
      <c r="X2725" s="32">
        <f t="shared" si="611"/>
        <v>744</v>
      </c>
    </row>
    <row r="2726" spans="1:24" x14ac:dyDescent="0.25">
      <c r="A2726" s="2"/>
      <c r="B2726" s="2" t="s">
        <v>5</v>
      </c>
      <c r="C2726" s="2">
        <f t="shared" si="612"/>
        <v>114</v>
      </c>
      <c r="D2726" s="2">
        <f t="shared" si="613"/>
        <v>10</v>
      </c>
      <c r="E2726" s="2">
        <f t="shared" si="605"/>
        <v>2722</v>
      </c>
      <c r="F2726" s="11">
        <v>280.8</v>
      </c>
      <c r="G2726" s="9">
        <v>0.45550796609817101</v>
      </c>
      <c r="H2726" s="9">
        <v>0.48270247153686702</v>
      </c>
      <c r="I2726" s="9">
        <v>0.6</v>
      </c>
      <c r="J2726" s="9">
        <v>0.36</v>
      </c>
      <c r="K2726" s="9">
        <v>0.36</v>
      </c>
      <c r="L2726" s="9">
        <v>0.36</v>
      </c>
      <c r="N2726" s="32">
        <f>IF('System Design'!$F$8=1,'Hourly Demand and Generation'!G2726*'System Design'!$F$21,IF('System Design'!$F$8=2,'Hourly Demand and Generation'!H2726*'System Design'!$F$21,IF('System Design'!$F$8=3,'Hourly Demand and Generation'!I2726*'System Design'!$F$21)))</f>
        <v>300</v>
      </c>
      <c r="O2726" s="32">
        <f>IF('System Design'!$F$8=1,'Hourly Demand and Generation'!J2726*'System Design'!$F$22,IF('System Design'!$F$8=2,'Hourly Demand and Generation'!K2726*'System Design'!$F$22,IF('System Design'!$F$8=3,'Hourly Demand and Generation'!L2726*'System Design'!$F$22)))</f>
        <v>900</v>
      </c>
      <c r="Q2726" s="32">
        <f t="shared" si="601"/>
        <v>0</v>
      </c>
      <c r="R2726" s="32">
        <f t="shared" si="606"/>
        <v>5400</v>
      </c>
      <c r="S2726" s="32">
        <f t="shared" si="607"/>
        <v>0</v>
      </c>
      <c r="T2726" s="32">
        <f t="shared" si="608"/>
        <v>21600</v>
      </c>
      <c r="U2726" s="32">
        <f t="shared" si="609"/>
        <v>0</v>
      </c>
      <c r="V2726" s="32">
        <f t="shared" si="602"/>
        <v>919.2</v>
      </c>
      <c r="W2726" s="32">
        <f t="shared" si="610"/>
        <v>919.2</v>
      </c>
      <c r="X2726" s="32">
        <f t="shared" si="611"/>
        <v>919.2</v>
      </c>
    </row>
    <row r="2727" spans="1:24" x14ac:dyDescent="0.25">
      <c r="A2727" s="2"/>
      <c r="B2727" s="2" t="s">
        <v>5</v>
      </c>
      <c r="C2727" s="2">
        <f t="shared" si="612"/>
        <v>114</v>
      </c>
      <c r="D2727" s="2">
        <f t="shared" si="613"/>
        <v>11</v>
      </c>
      <c r="E2727" s="2">
        <f t="shared" si="605"/>
        <v>2723</v>
      </c>
      <c r="F2727" s="11">
        <v>277.2</v>
      </c>
      <c r="G2727" s="9">
        <v>0.56428598785295803</v>
      </c>
      <c r="H2727" s="9">
        <v>0.59487980647149197</v>
      </c>
      <c r="I2727" s="9">
        <v>0.73599999999999999</v>
      </c>
      <c r="J2727" s="9">
        <v>0.32</v>
      </c>
      <c r="K2727" s="9">
        <v>0.32</v>
      </c>
      <c r="L2727" s="9">
        <v>0.32</v>
      </c>
      <c r="N2727" s="32">
        <f>IF('System Design'!$F$8=1,'Hourly Demand and Generation'!G2727*'System Design'!$F$21,IF('System Design'!$F$8=2,'Hourly Demand and Generation'!H2727*'System Design'!$F$21,IF('System Design'!$F$8=3,'Hourly Demand and Generation'!I2727*'System Design'!$F$21)))</f>
        <v>368</v>
      </c>
      <c r="O2727" s="32">
        <f>IF('System Design'!$F$8=1,'Hourly Demand and Generation'!J2727*'System Design'!$F$22,IF('System Design'!$F$8=2,'Hourly Demand and Generation'!K2727*'System Design'!$F$22,IF('System Design'!$F$8=3,'Hourly Demand and Generation'!L2727*'System Design'!$F$22)))</f>
        <v>800</v>
      </c>
      <c r="Q2727" s="32">
        <f t="shared" si="601"/>
        <v>0</v>
      </c>
      <c r="R2727" s="32">
        <f t="shared" si="606"/>
        <v>5400</v>
      </c>
      <c r="S2727" s="32">
        <f t="shared" si="607"/>
        <v>0</v>
      </c>
      <c r="T2727" s="32">
        <f t="shared" si="608"/>
        <v>21600</v>
      </c>
      <c r="U2727" s="32">
        <f t="shared" si="609"/>
        <v>0</v>
      </c>
      <c r="V2727" s="32">
        <f t="shared" si="602"/>
        <v>890.8</v>
      </c>
      <c r="W2727" s="32">
        <f t="shared" si="610"/>
        <v>890.8</v>
      </c>
      <c r="X2727" s="32">
        <f t="shared" si="611"/>
        <v>890.8</v>
      </c>
    </row>
    <row r="2728" spans="1:24" x14ac:dyDescent="0.25">
      <c r="A2728" s="2"/>
      <c r="B2728" s="2" t="s">
        <v>5</v>
      </c>
      <c r="C2728" s="2">
        <f t="shared" si="612"/>
        <v>114</v>
      </c>
      <c r="D2728" s="2">
        <f t="shared" si="613"/>
        <v>12</v>
      </c>
      <c r="E2728" s="2">
        <f t="shared" si="605"/>
        <v>2724</v>
      </c>
      <c r="F2728" s="11">
        <v>277.2</v>
      </c>
      <c r="G2728" s="9">
        <v>0.67986263596741903</v>
      </c>
      <c r="H2728" s="9">
        <v>0.67986263596741903</v>
      </c>
      <c r="I2728" s="9">
        <v>0.8</v>
      </c>
      <c r="J2728" s="9">
        <v>0.3</v>
      </c>
      <c r="K2728" s="9">
        <v>0.3</v>
      </c>
      <c r="L2728" s="9">
        <v>0.3</v>
      </c>
      <c r="N2728" s="32">
        <f>IF('System Design'!$F$8=1,'Hourly Demand and Generation'!G2728*'System Design'!$F$21,IF('System Design'!$F$8=2,'Hourly Demand and Generation'!H2728*'System Design'!$F$21,IF('System Design'!$F$8=3,'Hourly Demand and Generation'!I2728*'System Design'!$F$21)))</f>
        <v>400</v>
      </c>
      <c r="O2728" s="32">
        <f>IF('System Design'!$F$8=1,'Hourly Demand and Generation'!J2728*'System Design'!$F$22,IF('System Design'!$F$8=2,'Hourly Demand and Generation'!K2728*'System Design'!$F$22,IF('System Design'!$F$8=3,'Hourly Demand and Generation'!L2728*'System Design'!$F$22)))</f>
        <v>750</v>
      </c>
      <c r="Q2728" s="32">
        <f t="shared" si="601"/>
        <v>0</v>
      </c>
      <c r="R2728" s="32">
        <f t="shared" si="606"/>
        <v>5400</v>
      </c>
      <c r="S2728" s="32">
        <f t="shared" si="607"/>
        <v>0</v>
      </c>
      <c r="T2728" s="32">
        <f t="shared" si="608"/>
        <v>21600</v>
      </c>
      <c r="U2728" s="32">
        <f t="shared" si="609"/>
        <v>0</v>
      </c>
      <c r="V2728" s="32">
        <f t="shared" si="602"/>
        <v>872.8</v>
      </c>
      <c r="W2728" s="32">
        <f t="shared" si="610"/>
        <v>872.8</v>
      </c>
      <c r="X2728" s="32">
        <f t="shared" si="611"/>
        <v>872.8</v>
      </c>
    </row>
    <row r="2729" spans="1:24" x14ac:dyDescent="0.25">
      <c r="A2729" s="2"/>
      <c r="B2729" s="2" t="s">
        <v>5</v>
      </c>
      <c r="C2729" s="2">
        <f t="shared" si="612"/>
        <v>114</v>
      </c>
      <c r="D2729" s="2">
        <f t="shared" si="613"/>
        <v>13</v>
      </c>
      <c r="E2729" s="2">
        <f t="shared" si="605"/>
        <v>2725</v>
      </c>
      <c r="F2729" s="11">
        <v>288</v>
      </c>
      <c r="G2729" s="9">
        <v>0.56428598785295803</v>
      </c>
      <c r="H2729" s="9">
        <v>0.59487980647149197</v>
      </c>
      <c r="I2729" s="9">
        <v>0.73599999999999999</v>
      </c>
      <c r="J2729" s="9">
        <v>0.32</v>
      </c>
      <c r="K2729" s="9">
        <v>0.32</v>
      </c>
      <c r="L2729" s="9">
        <v>0.32</v>
      </c>
      <c r="N2729" s="32">
        <f>IF('System Design'!$F$8=1,'Hourly Demand and Generation'!G2729*'System Design'!$F$21,IF('System Design'!$F$8=2,'Hourly Demand and Generation'!H2729*'System Design'!$F$21,IF('System Design'!$F$8=3,'Hourly Demand and Generation'!I2729*'System Design'!$F$21)))</f>
        <v>368</v>
      </c>
      <c r="O2729" s="32">
        <f>IF('System Design'!$F$8=1,'Hourly Demand and Generation'!J2729*'System Design'!$F$22,IF('System Design'!$F$8=2,'Hourly Demand and Generation'!K2729*'System Design'!$F$22,IF('System Design'!$F$8=3,'Hourly Demand and Generation'!L2729*'System Design'!$F$22)))</f>
        <v>800</v>
      </c>
      <c r="Q2729" s="32">
        <f t="shared" si="601"/>
        <v>0</v>
      </c>
      <c r="R2729" s="32">
        <f t="shared" si="606"/>
        <v>5400</v>
      </c>
      <c r="S2729" s="32">
        <f t="shared" si="607"/>
        <v>0</v>
      </c>
      <c r="T2729" s="32">
        <f t="shared" si="608"/>
        <v>21600</v>
      </c>
      <c r="U2729" s="32">
        <f t="shared" si="609"/>
        <v>0</v>
      </c>
      <c r="V2729" s="32">
        <f t="shared" si="602"/>
        <v>880</v>
      </c>
      <c r="W2729" s="32">
        <f t="shared" si="610"/>
        <v>880</v>
      </c>
      <c r="X2729" s="32">
        <f t="shared" si="611"/>
        <v>880</v>
      </c>
    </row>
    <row r="2730" spans="1:24" x14ac:dyDescent="0.25">
      <c r="A2730" s="2"/>
      <c r="B2730" s="2" t="s">
        <v>5</v>
      </c>
      <c r="C2730" s="2">
        <f t="shared" si="612"/>
        <v>114</v>
      </c>
      <c r="D2730" s="2">
        <f t="shared" si="613"/>
        <v>14</v>
      </c>
      <c r="E2730" s="2">
        <f t="shared" si="605"/>
        <v>2726</v>
      </c>
      <c r="F2730" s="11">
        <v>288</v>
      </c>
      <c r="G2730" s="9">
        <v>0.45550796609817101</v>
      </c>
      <c r="H2730" s="9">
        <v>0.48270247153686702</v>
      </c>
      <c r="I2730" s="9">
        <v>0.6</v>
      </c>
      <c r="J2730" s="9">
        <v>0.34</v>
      </c>
      <c r="K2730" s="9">
        <v>0.34</v>
      </c>
      <c r="L2730" s="9">
        <v>0.34</v>
      </c>
      <c r="N2730" s="32">
        <f>IF('System Design'!$F$8=1,'Hourly Demand and Generation'!G2730*'System Design'!$F$21,IF('System Design'!$F$8=2,'Hourly Demand and Generation'!H2730*'System Design'!$F$21,IF('System Design'!$F$8=3,'Hourly Demand and Generation'!I2730*'System Design'!$F$21)))</f>
        <v>300</v>
      </c>
      <c r="O2730" s="32">
        <f>IF('System Design'!$F$8=1,'Hourly Demand and Generation'!J2730*'System Design'!$F$22,IF('System Design'!$F$8=2,'Hourly Demand and Generation'!K2730*'System Design'!$F$22,IF('System Design'!$F$8=3,'Hourly Demand and Generation'!L2730*'System Design'!$F$22)))</f>
        <v>850.00000000000011</v>
      </c>
      <c r="Q2730" s="32">
        <f t="shared" si="601"/>
        <v>0</v>
      </c>
      <c r="R2730" s="32">
        <f t="shared" si="606"/>
        <v>5400</v>
      </c>
      <c r="S2730" s="32">
        <f t="shared" si="607"/>
        <v>0</v>
      </c>
      <c r="T2730" s="32">
        <f t="shared" si="608"/>
        <v>21600</v>
      </c>
      <c r="U2730" s="32">
        <f t="shared" si="609"/>
        <v>0</v>
      </c>
      <c r="V2730" s="32">
        <f t="shared" si="602"/>
        <v>862</v>
      </c>
      <c r="W2730" s="32">
        <f t="shared" si="610"/>
        <v>862</v>
      </c>
      <c r="X2730" s="32">
        <f t="shared" si="611"/>
        <v>862</v>
      </c>
    </row>
    <row r="2731" spans="1:24" x14ac:dyDescent="0.25">
      <c r="A2731" s="2"/>
      <c r="B2731" s="2" t="s">
        <v>5</v>
      </c>
      <c r="C2731" s="2">
        <f t="shared" si="612"/>
        <v>114</v>
      </c>
      <c r="D2731" s="2">
        <f t="shared" si="613"/>
        <v>15</v>
      </c>
      <c r="E2731" s="2">
        <f t="shared" si="605"/>
        <v>2727</v>
      </c>
      <c r="F2731" s="11">
        <v>306</v>
      </c>
      <c r="G2731" s="9">
        <v>0.33993131798371001</v>
      </c>
      <c r="H2731" s="9">
        <v>0.36712582342240602</v>
      </c>
      <c r="I2731" s="9">
        <v>0.46400000000000002</v>
      </c>
      <c r="J2731" s="9">
        <v>0.36</v>
      </c>
      <c r="K2731" s="9">
        <v>0.36</v>
      </c>
      <c r="L2731" s="9">
        <v>0.36</v>
      </c>
      <c r="N2731" s="32">
        <f>IF('System Design'!$F$8=1,'Hourly Demand and Generation'!G2731*'System Design'!$F$21,IF('System Design'!$F$8=2,'Hourly Demand and Generation'!H2731*'System Design'!$F$21,IF('System Design'!$F$8=3,'Hourly Demand and Generation'!I2731*'System Design'!$F$21)))</f>
        <v>232</v>
      </c>
      <c r="O2731" s="32">
        <f>IF('System Design'!$F$8=1,'Hourly Demand and Generation'!J2731*'System Design'!$F$22,IF('System Design'!$F$8=2,'Hourly Demand and Generation'!K2731*'System Design'!$F$22,IF('System Design'!$F$8=3,'Hourly Demand and Generation'!L2731*'System Design'!$F$22)))</f>
        <v>900</v>
      </c>
      <c r="Q2731" s="32">
        <f t="shared" si="601"/>
        <v>0</v>
      </c>
      <c r="R2731" s="32">
        <f t="shared" si="606"/>
        <v>5400</v>
      </c>
      <c r="S2731" s="32">
        <f t="shared" si="607"/>
        <v>0</v>
      </c>
      <c r="T2731" s="32">
        <f t="shared" si="608"/>
        <v>21600</v>
      </c>
      <c r="U2731" s="32">
        <f t="shared" si="609"/>
        <v>0</v>
      </c>
      <c r="V2731" s="32">
        <f t="shared" si="602"/>
        <v>826</v>
      </c>
      <c r="W2731" s="32">
        <f t="shared" si="610"/>
        <v>826</v>
      </c>
      <c r="X2731" s="32">
        <f t="shared" si="611"/>
        <v>826</v>
      </c>
    </row>
    <row r="2732" spans="1:24" x14ac:dyDescent="0.25">
      <c r="A2732" s="2"/>
      <c r="B2732" s="2" t="s">
        <v>5</v>
      </c>
      <c r="C2732" s="2">
        <f t="shared" si="612"/>
        <v>114</v>
      </c>
      <c r="D2732" s="2">
        <f t="shared" si="613"/>
        <v>16</v>
      </c>
      <c r="E2732" s="2">
        <f t="shared" si="605"/>
        <v>2728</v>
      </c>
      <c r="F2732" s="11">
        <v>324</v>
      </c>
      <c r="G2732" s="9">
        <v>0.22435466986924801</v>
      </c>
      <c r="H2732" s="9">
        <v>0.25494848848778201</v>
      </c>
      <c r="I2732" s="9">
        <v>0.33600000000000002</v>
      </c>
      <c r="J2732" s="9">
        <v>0.36</v>
      </c>
      <c r="K2732" s="9">
        <v>0.36</v>
      </c>
      <c r="L2732" s="9">
        <v>0.36</v>
      </c>
      <c r="N2732" s="32">
        <f>IF('System Design'!$F$8=1,'Hourly Demand and Generation'!G2732*'System Design'!$F$21,IF('System Design'!$F$8=2,'Hourly Demand and Generation'!H2732*'System Design'!$F$21,IF('System Design'!$F$8=3,'Hourly Demand and Generation'!I2732*'System Design'!$F$21)))</f>
        <v>168</v>
      </c>
      <c r="O2732" s="32">
        <f>IF('System Design'!$F$8=1,'Hourly Demand and Generation'!J2732*'System Design'!$F$22,IF('System Design'!$F$8=2,'Hourly Demand and Generation'!K2732*'System Design'!$F$22,IF('System Design'!$F$8=3,'Hourly Demand and Generation'!L2732*'System Design'!$F$22)))</f>
        <v>900</v>
      </c>
      <c r="Q2732" s="32">
        <f t="shared" si="601"/>
        <v>0</v>
      </c>
      <c r="R2732" s="32">
        <f t="shared" si="606"/>
        <v>5400</v>
      </c>
      <c r="S2732" s="32">
        <f t="shared" si="607"/>
        <v>0</v>
      </c>
      <c r="T2732" s="32">
        <f t="shared" si="608"/>
        <v>21600</v>
      </c>
      <c r="U2732" s="32">
        <f t="shared" si="609"/>
        <v>0</v>
      </c>
      <c r="V2732" s="32">
        <f t="shared" si="602"/>
        <v>744</v>
      </c>
      <c r="W2732" s="32">
        <f t="shared" si="610"/>
        <v>744</v>
      </c>
      <c r="X2732" s="32">
        <f t="shared" si="611"/>
        <v>744</v>
      </c>
    </row>
    <row r="2733" spans="1:24" x14ac:dyDescent="0.25">
      <c r="A2733" s="2"/>
      <c r="B2733" s="2" t="s">
        <v>5</v>
      </c>
      <c r="C2733" s="2">
        <f t="shared" si="612"/>
        <v>114</v>
      </c>
      <c r="D2733" s="2">
        <f t="shared" si="613"/>
        <v>17</v>
      </c>
      <c r="E2733" s="2">
        <f t="shared" si="605"/>
        <v>2729</v>
      </c>
      <c r="F2733" s="11">
        <v>342</v>
      </c>
      <c r="G2733" s="9">
        <v>0.115576648114461</v>
      </c>
      <c r="H2733" s="9">
        <v>0.142771153553158</v>
      </c>
      <c r="I2733" s="9">
        <v>0.2</v>
      </c>
      <c r="J2733" s="9">
        <v>0.4</v>
      </c>
      <c r="K2733" s="9">
        <v>0.4</v>
      </c>
      <c r="L2733" s="9">
        <v>0.4</v>
      </c>
      <c r="N2733" s="32">
        <f>IF('System Design'!$F$8=1,'Hourly Demand and Generation'!G2733*'System Design'!$F$21,IF('System Design'!$F$8=2,'Hourly Demand and Generation'!H2733*'System Design'!$F$21,IF('System Design'!$F$8=3,'Hourly Demand and Generation'!I2733*'System Design'!$F$21)))</f>
        <v>100</v>
      </c>
      <c r="O2733" s="32">
        <f>IF('System Design'!$F$8=1,'Hourly Demand and Generation'!J2733*'System Design'!$F$22,IF('System Design'!$F$8=2,'Hourly Demand and Generation'!K2733*'System Design'!$F$22,IF('System Design'!$F$8=3,'Hourly Demand and Generation'!L2733*'System Design'!$F$22)))</f>
        <v>1000</v>
      </c>
      <c r="Q2733" s="32">
        <f t="shared" si="601"/>
        <v>0</v>
      </c>
      <c r="R2733" s="32">
        <f t="shared" si="606"/>
        <v>5400</v>
      </c>
      <c r="S2733" s="32">
        <f t="shared" si="607"/>
        <v>0</v>
      </c>
      <c r="T2733" s="32">
        <f t="shared" si="608"/>
        <v>21600</v>
      </c>
      <c r="U2733" s="32">
        <f t="shared" si="609"/>
        <v>0</v>
      </c>
      <c r="V2733" s="32">
        <f t="shared" si="602"/>
        <v>758</v>
      </c>
      <c r="W2733" s="32">
        <f t="shared" si="610"/>
        <v>758</v>
      </c>
      <c r="X2733" s="32">
        <f t="shared" si="611"/>
        <v>758</v>
      </c>
    </row>
    <row r="2734" spans="1:24" x14ac:dyDescent="0.25">
      <c r="A2734" s="2"/>
      <c r="B2734" s="2" t="s">
        <v>5</v>
      </c>
      <c r="C2734" s="2">
        <f t="shared" si="612"/>
        <v>114</v>
      </c>
      <c r="D2734" s="2">
        <f t="shared" si="613"/>
        <v>18</v>
      </c>
      <c r="E2734" s="2">
        <f t="shared" si="605"/>
        <v>2730</v>
      </c>
      <c r="F2734" s="11">
        <v>360</v>
      </c>
      <c r="G2734" s="9">
        <v>5.43890108773935E-2</v>
      </c>
      <c r="H2734" s="9">
        <v>8.4982829495927406E-2</v>
      </c>
      <c r="I2734" s="9">
        <v>0.13600000000000001</v>
      </c>
      <c r="J2734" s="9">
        <v>0.38</v>
      </c>
      <c r="K2734" s="9">
        <v>0.38</v>
      </c>
      <c r="L2734" s="9">
        <v>0.38</v>
      </c>
      <c r="N2734" s="32">
        <f>IF('System Design'!$F$8=1,'Hourly Demand and Generation'!G2734*'System Design'!$F$21,IF('System Design'!$F$8=2,'Hourly Demand and Generation'!H2734*'System Design'!$F$21,IF('System Design'!$F$8=3,'Hourly Demand and Generation'!I2734*'System Design'!$F$21)))</f>
        <v>68</v>
      </c>
      <c r="O2734" s="32">
        <f>IF('System Design'!$F$8=1,'Hourly Demand and Generation'!J2734*'System Design'!$F$22,IF('System Design'!$F$8=2,'Hourly Demand and Generation'!K2734*'System Design'!$F$22,IF('System Design'!$F$8=3,'Hourly Demand and Generation'!L2734*'System Design'!$F$22)))</f>
        <v>950</v>
      </c>
      <c r="Q2734" s="32">
        <f t="shared" si="601"/>
        <v>0</v>
      </c>
      <c r="R2734" s="32">
        <f t="shared" si="606"/>
        <v>5400</v>
      </c>
      <c r="S2734" s="32">
        <f t="shared" si="607"/>
        <v>0</v>
      </c>
      <c r="T2734" s="32">
        <f t="shared" si="608"/>
        <v>21600</v>
      </c>
      <c r="U2734" s="32">
        <f t="shared" si="609"/>
        <v>0</v>
      </c>
      <c r="V2734" s="32">
        <f t="shared" si="602"/>
        <v>658</v>
      </c>
      <c r="W2734" s="32">
        <f t="shared" si="610"/>
        <v>658</v>
      </c>
      <c r="X2734" s="32">
        <f t="shared" si="611"/>
        <v>658</v>
      </c>
    </row>
    <row r="2735" spans="1:24" x14ac:dyDescent="0.25">
      <c r="A2735" s="2"/>
      <c r="B2735" s="2" t="s">
        <v>5</v>
      </c>
      <c r="C2735" s="2">
        <f t="shared" si="612"/>
        <v>114</v>
      </c>
      <c r="D2735" s="2">
        <f t="shared" si="613"/>
        <v>19</v>
      </c>
      <c r="E2735" s="2">
        <f t="shared" si="605"/>
        <v>2731</v>
      </c>
      <c r="F2735" s="11">
        <v>349.2</v>
      </c>
      <c r="G2735" s="9">
        <v>0</v>
      </c>
      <c r="H2735" s="9">
        <v>2.7194505438696798E-2</v>
      </c>
      <c r="I2735" s="9">
        <v>6.4000000000000001E-2</v>
      </c>
      <c r="J2735" s="9">
        <v>0.36</v>
      </c>
      <c r="K2735" s="9">
        <v>0.36</v>
      </c>
      <c r="L2735" s="9">
        <v>0.36</v>
      </c>
      <c r="N2735" s="32">
        <f>IF('System Design'!$F$8=1,'Hourly Demand and Generation'!G2735*'System Design'!$F$21,IF('System Design'!$F$8=2,'Hourly Demand and Generation'!H2735*'System Design'!$F$21,IF('System Design'!$F$8=3,'Hourly Demand and Generation'!I2735*'System Design'!$F$21)))</f>
        <v>32</v>
      </c>
      <c r="O2735" s="32">
        <f>IF('System Design'!$F$8=1,'Hourly Demand and Generation'!J2735*'System Design'!$F$22,IF('System Design'!$F$8=2,'Hourly Demand and Generation'!K2735*'System Design'!$F$22,IF('System Design'!$F$8=3,'Hourly Demand and Generation'!L2735*'System Design'!$F$22)))</f>
        <v>900</v>
      </c>
      <c r="Q2735" s="32">
        <f t="shared" si="601"/>
        <v>0</v>
      </c>
      <c r="R2735" s="32">
        <f t="shared" si="606"/>
        <v>5400</v>
      </c>
      <c r="S2735" s="32">
        <f t="shared" si="607"/>
        <v>0</v>
      </c>
      <c r="T2735" s="32">
        <f t="shared" si="608"/>
        <v>21600</v>
      </c>
      <c r="U2735" s="32">
        <f t="shared" si="609"/>
        <v>0</v>
      </c>
      <c r="V2735" s="32">
        <f t="shared" si="602"/>
        <v>582.79999999999995</v>
      </c>
      <c r="W2735" s="32">
        <f t="shared" si="610"/>
        <v>582.79999999999995</v>
      </c>
      <c r="X2735" s="32">
        <f t="shared" si="611"/>
        <v>582.79999999999995</v>
      </c>
    </row>
    <row r="2736" spans="1:24" x14ac:dyDescent="0.25">
      <c r="A2736" s="2"/>
      <c r="B2736" s="2" t="s">
        <v>5</v>
      </c>
      <c r="C2736" s="2">
        <f t="shared" si="612"/>
        <v>114</v>
      </c>
      <c r="D2736" s="2">
        <f t="shared" si="613"/>
        <v>20</v>
      </c>
      <c r="E2736" s="2">
        <f t="shared" si="605"/>
        <v>2732</v>
      </c>
      <c r="F2736" s="11">
        <v>342</v>
      </c>
      <c r="G2736" s="9">
        <v>0</v>
      </c>
      <c r="H2736" s="9">
        <v>0</v>
      </c>
      <c r="I2736" s="9">
        <v>0</v>
      </c>
      <c r="J2736" s="9">
        <v>0.36</v>
      </c>
      <c r="K2736" s="9">
        <v>0.36</v>
      </c>
      <c r="L2736" s="9">
        <v>0.36</v>
      </c>
      <c r="N2736" s="32">
        <f>IF('System Design'!$F$8=1,'Hourly Demand and Generation'!G2736*'System Design'!$F$21,IF('System Design'!$F$8=2,'Hourly Demand and Generation'!H2736*'System Design'!$F$21,IF('System Design'!$F$8=3,'Hourly Demand and Generation'!I2736*'System Design'!$F$21)))</f>
        <v>0</v>
      </c>
      <c r="O2736" s="32">
        <f>IF('System Design'!$F$8=1,'Hourly Demand and Generation'!J2736*'System Design'!$F$22,IF('System Design'!$F$8=2,'Hourly Demand and Generation'!K2736*'System Design'!$F$22,IF('System Design'!$F$8=3,'Hourly Demand and Generation'!L2736*'System Design'!$F$22)))</f>
        <v>900</v>
      </c>
      <c r="Q2736" s="32">
        <f t="shared" si="601"/>
        <v>0</v>
      </c>
      <c r="R2736" s="32">
        <f t="shared" si="606"/>
        <v>5400</v>
      </c>
      <c r="S2736" s="32">
        <f t="shared" si="607"/>
        <v>0</v>
      </c>
      <c r="T2736" s="32">
        <f t="shared" si="608"/>
        <v>21600</v>
      </c>
      <c r="U2736" s="32">
        <f t="shared" si="609"/>
        <v>0</v>
      </c>
      <c r="V2736" s="32">
        <f t="shared" si="602"/>
        <v>558</v>
      </c>
      <c r="W2736" s="32">
        <f t="shared" si="610"/>
        <v>558</v>
      </c>
      <c r="X2736" s="32">
        <f t="shared" si="611"/>
        <v>558</v>
      </c>
    </row>
    <row r="2737" spans="1:24" x14ac:dyDescent="0.25">
      <c r="A2737" s="2"/>
      <c r="B2737" s="2" t="s">
        <v>5</v>
      </c>
      <c r="C2737" s="2">
        <f t="shared" si="612"/>
        <v>114</v>
      </c>
      <c r="D2737" s="2">
        <f t="shared" si="613"/>
        <v>21</v>
      </c>
      <c r="E2737" s="2">
        <f t="shared" si="605"/>
        <v>2733</v>
      </c>
      <c r="F2737" s="11">
        <v>324</v>
      </c>
      <c r="G2737" s="9">
        <v>0</v>
      </c>
      <c r="H2737" s="9">
        <v>0</v>
      </c>
      <c r="I2737" s="9">
        <v>0</v>
      </c>
      <c r="J2737" s="9">
        <v>0.36</v>
      </c>
      <c r="K2737" s="9">
        <v>0.36</v>
      </c>
      <c r="L2737" s="9">
        <v>0.36</v>
      </c>
      <c r="N2737" s="32">
        <f>IF('System Design'!$F$8=1,'Hourly Demand and Generation'!G2737*'System Design'!$F$21,IF('System Design'!$F$8=2,'Hourly Demand and Generation'!H2737*'System Design'!$F$21,IF('System Design'!$F$8=3,'Hourly Demand and Generation'!I2737*'System Design'!$F$21)))</f>
        <v>0</v>
      </c>
      <c r="O2737" s="32">
        <f>IF('System Design'!$F$8=1,'Hourly Demand and Generation'!J2737*'System Design'!$F$22,IF('System Design'!$F$8=2,'Hourly Demand and Generation'!K2737*'System Design'!$F$22,IF('System Design'!$F$8=3,'Hourly Demand and Generation'!L2737*'System Design'!$F$22)))</f>
        <v>900</v>
      </c>
      <c r="Q2737" s="32">
        <f t="shared" si="601"/>
        <v>0</v>
      </c>
      <c r="R2737" s="32">
        <f t="shared" si="606"/>
        <v>5400</v>
      </c>
      <c r="S2737" s="32">
        <f t="shared" si="607"/>
        <v>0</v>
      </c>
      <c r="T2737" s="32">
        <f t="shared" si="608"/>
        <v>21600</v>
      </c>
      <c r="U2737" s="32">
        <f t="shared" si="609"/>
        <v>0</v>
      </c>
      <c r="V2737" s="32">
        <f t="shared" si="602"/>
        <v>576</v>
      </c>
      <c r="W2737" s="32">
        <f t="shared" si="610"/>
        <v>576</v>
      </c>
      <c r="X2737" s="32">
        <f t="shared" si="611"/>
        <v>576</v>
      </c>
    </row>
    <row r="2738" spans="1:24" x14ac:dyDescent="0.25">
      <c r="A2738" s="2"/>
      <c r="B2738" s="2" t="s">
        <v>5</v>
      </c>
      <c r="C2738" s="2">
        <f t="shared" si="612"/>
        <v>114</v>
      </c>
      <c r="D2738" s="2">
        <f t="shared" si="613"/>
        <v>22</v>
      </c>
      <c r="E2738" s="2">
        <f t="shared" si="605"/>
        <v>2734</v>
      </c>
      <c r="F2738" s="11">
        <v>306</v>
      </c>
      <c r="G2738" s="9">
        <v>0</v>
      </c>
      <c r="H2738" s="9">
        <v>0</v>
      </c>
      <c r="I2738" s="9">
        <v>0</v>
      </c>
      <c r="J2738" s="9">
        <v>0.38</v>
      </c>
      <c r="K2738" s="9">
        <v>0.38</v>
      </c>
      <c r="L2738" s="9">
        <v>0.38</v>
      </c>
      <c r="N2738" s="32">
        <f>IF('System Design'!$F$8=1,'Hourly Demand and Generation'!G2738*'System Design'!$F$21,IF('System Design'!$F$8=2,'Hourly Demand and Generation'!H2738*'System Design'!$F$21,IF('System Design'!$F$8=3,'Hourly Demand and Generation'!I2738*'System Design'!$F$21)))</f>
        <v>0</v>
      </c>
      <c r="O2738" s="32">
        <f>IF('System Design'!$F$8=1,'Hourly Demand and Generation'!J2738*'System Design'!$F$22,IF('System Design'!$F$8=2,'Hourly Demand and Generation'!K2738*'System Design'!$F$22,IF('System Design'!$F$8=3,'Hourly Demand and Generation'!L2738*'System Design'!$F$22)))</f>
        <v>950</v>
      </c>
      <c r="Q2738" s="32">
        <f t="shared" si="601"/>
        <v>0</v>
      </c>
      <c r="R2738" s="32">
        <f t="shared" si="606"/>
        <v>5400</v>
      </c>
      <c r="S2738" s="32">
        <f t="shared" si="607"/>
        <v>0</v>
      </c>
      <c r="T2738" s="32">
        <f t="shared" si="608"/>
        <v>21600</v>
      </c>
      <c r="U2738" s="32">
        <f t="shared" si="609"/>
        <v>0</v>
      </c>
      <c r="V2738" s="32">
        <f t="shared" si="602"/>
        <v>644</v>
      </c>
      <c r="W2738" s="32">
        <f t="shared" si="610"/>
        <v>644</v>
      </c>
      <c r="X2738" s="32">
        <f t="shared" si="611"/>
        <v>644</v>
      </c>
    </row>
    <row r="2739" spans="1:24" x14ac:dyDescent="0.25">
      <c r="A2739" s="2"/>
      <c r="B2739" s="2" t="s">
        <v>5</v>
      </c>
      <c r="C2739" s="2">
        <f t="shared" si="612"/>
        <v>114</v>
      </c>
      <c r="D2739" s="2">
        <f t="shared" si="613"/>
        <v>23</v>
      </c>
      <c r="E2739" s="2">
        <f t="shared" si="605"/>
        <v>2735</v>
      </c>
      <c r="F2739" s="11">
        <v>288</v>
      </c>
      <c r="G2739" s="9">
        <v>0</v>
      </c>
      <c r="H2739" s="9">
        <v>0</v>
      </c>
      <c r="I2739" s="9">
        <v>0</v>
      </c>
      <c r="J2739" s="9">
        <v>0.32</v>
      </c>
      <c r="K2739" s="9">
        <v>0.32</v>
      </c>
      <c r="L2739" s="9">
        <v>0.32</v>
      </c>
      <c r="N2739" s="32">
        <f>IF('System Design'!$F$8=1,'Hourly Demand and Generation'!G2739*'System Design'!$F$21,IF('System Design'!$F$8=2,'Hourly Demand and Generation'!H2739*'System Design'!$F$21,IF('System Design'!$F$8=3,'Hourly Demand and Generation'!I2739*'System Design'!$F$21)))</f>
        <v>0</v>
      </c>
      <c r="O2739" s="32">
        <f>IF('System Design'!$F$8=1,'Hourly Demand and Generation'!J2739*'System Design'!$F$22,IF('System Design'!$F$8=2,'Hourly Demand and Generation'!K2739*'System Design'!$F$22,IF('System Design'!$F$8=3,'Hourly Demand and Generation'!L2739*'System Design'!$F$22)))</f>
        <v>800</v>
      </c>
      <c r="Q2739" s="32">
        <f t="shared" si="601"/>
        <v>0</v>
      </c>
      <c r="R2739" s="32">
        <f t="shared" si="606"/>
        <v>5400</v>
      </c>
      <c r="S2739" s="32">
        <f t="shared" si="607"/>
        <v>0</v>
      </c>
      <c r="T2739" s="32">
        <f t="shared" si="608"/>
        <v>21600</v>
      </c>
      <c r="U2739" s="32">
        <f t="shared" si="609"/>
        <v>0</v>
      </c>
      <c r="V2739" s="32">
        <f t="shared" si="602"/>
        <v>512</v>
      </c>
      <c r="W2739" s="32">
        <f t="shared" si="610"/>
        <v>512</v>
      </c>
      <c r="X2739" s="32">
        <f t="shared" si="611"/>
        <v>512</v>
      </c>
    </row>
    <row r="2740" spans="1:24" x14ac:dyDescent="0.25">
      <c r="A2740" s="2"/>
      <c r="B2740" s="2" t="s">
        <v>5</v>
      </c>
      <c r="C2740" s="2">
        <f t="shared" si="612"/>
        <v>114</v>
      </c>
      <c r="D2740" s="2">
        <f t="shared" si="613"/>
        <v>24</v>
      </c>
      <c r="E2740" s="2">
        <f t="shared" si="605"/>
        <v>2736</v>
      </c>
      <c r="F2740" s="11">
        <v>252</v>
      </c>
      <c r="G2740" s="9">
        <v>0</v>
      </c>
      <c r="H2740" s="9">
        <v>0</v>
      </c>
      <c r="I2740" s="9">
        <v>0</v>
      </c>
      <c r="J2740" s="9">
        <v>0.32</v>
      </c>
      <c r="K2740" s="9">
        <v>0.32</v>
      </c>
      <c r="L2740" s="9">
        <v>0.32</v>
      </c>
      <c r="N2740" s="32">
        <f>IF('System Design'!$F$8=1,'Hourly Demand and Generation'!G2740*'System Design'!$F$21,IF('System Design'!$F$8=2,'Hourly Demand and Generation'!H2740*'System Design'!$F$21,IF('System Design'!$F$8=3,'Hourly Demand and Generation'!I2740*'System Design'!$F$21)))</f>
        <v>0</v>
      </c>
      <c r="O2740" s="32">
        <f>IF('System Design'!$F$8=1,'Hourly Demand and Generation'!J2740*'System Design'!$F$22,IF('System Design'!$F$8=2,'Hourly Demand and Generation'!K2740*'System Design'!$F$22,IF('System Design'!$F$8=3,'Hourly Demand and Generation'!L2740*'System Design'!$F$22)))</f>
        <v>800</v>
      </c>
      <c r="Q2740" s="32">
        <f t="shared" si="601"/>
        <v>0</v>
      </c>
      <c r="R2740" s="32">
        <f t="shared" si="606"/>
        <v>5400</v>
      </c>
      <c r="S2740" s="32">
        <f t="shared" si="607"/>
        <v>0</v>
      </c>
      <c r="T2740" s="32">
        <f t="shared" si="608"/>
        <v>21600</v>
      </c>
      <c r="U2740" s="32">
        <f t="shared" si="609"/>
        <v>0</v>
      </c>
      <c r="V2740" s="32">
        <f t="shared" si="602"/>
        <v>548</v>
      </c>
      <c r="W2740" s="32">
        <f t="shared" si="610"/>
        <v>548</v>
      </c>
      <c r="X2740" s="32">
        <f t="shared" si="611"/>
        <v>548</v>
      </c>
    </row>
    <row r="2741" spans="1:24" x14ac:dyDescent="0.25">
      <c r="A2741" s="2"/>
      <c r="B2741" s="2" t="s">
        <v>5</v>
      </c>
      <c r="C2741" s="2">
        <f>C2740+1</f>
        <v>115</v>
      </c>
      <c r="D2741" s="2">
        <v>1</v>
      </c>
      <c r="E2741" s="2">
        <f t="shared" si="605"/>
        <v>2737</v>
      </c>
      <c r="F2741" s="11">
        <v>216</v>
      </c>
      <c r="G2741" s="9">
        <v>0</v>
      </c>
      <c r="H2741" s="9">
        <v>0</v>
      </c>
      <c r="I2741" s="9">
        <v>0</v>
      </c>
      <c r="J2741" s="9">
        <v>0.4</v>
      </c>
      <c r="K2741" s="9">
        <v>0.4</v>
      </c>
      <c r="L2741" s="9">
        <v>0.4</v>
      </c>
      <c r="N2741" s="32">
        <f>IF('System Design'!$F$8=1,'Hourly Demand and Generation'!G2741*'System Design'!$F$21,IF('System Design'!$F$8=2,'Hourly Demand and Generation'!H2741*'System Design'!$F$21,IF('System Design'!$F$8=3,'Hourly Demand and Generation'!I2741*'System Design'!$F$21)))</f>
        <v>0</v>
      </c>
      <c r="O2741" s="32">
        <f>IF('System Design'!$F$8=1,'Hourly Demand and Generation'!J2741*'System Design'!$F$22,IF('System Design'!$F$8=2,'Hourly Demand and Generation'!K2741*'System Design'!$F$22,IF('System Design'!$F$8=3,'Hourly Demand and Generation'!L2741*'System Design'!$F$22)))</f>
        <v>1000</v>
      </c>
      <c r="Q2741" s="32">
        <f t="shared" si="601"/>
        <v>0</v>
      </c>
      <c r="R2741" s="32">
        <f t="shared" si="606"/>
        <v>5400</v>
      </c>
      <c r="S2741" s="32">
        <f t="shared" si="607"/>
        <v>0</v>
      </c>
      <c r="T2741" s="32">
        <f t="shared" si="608"/>
        <v>21600</v>
      </c>
      <c r="U2741" s="32">
        <f t="shared" si="609"/>
        <v>0</v>
      </c>
      <c r="V2741" s="32">
        <f t="shared" si="602"/>
        <v>784</v>
      </c>
      <c r="W2741" s="32">
        <f t="shared" si="610"/>
        <v>784</v>
      </c>
      <c r="X2741" s="32">
        <f t="shared" si="611"/>
        <v>784</v>
      </c>
    </row>
    <row r="2742" spans="1:24" x14ac:dyDescent="0.25">
      <c r="A2742" s="2"/>
      <c r="B2742" s="2" t="s">
        <v>5</v>
      </c>
      <c r="C2742" s="2">
        <f>C2741</f>
        <v>115</v>
      </c>
      <c r="D2742" s="2">
        <f>D2741+1</f>
        <v>2</v>
      </c>
      <c r="E2742" s="2">
        <f t="shared" si="605"/>
        <v>2738</v>
      </c>
      <c r="F2742" s="11">
        <v>198</v>
      </c>
      <c r="G2742" s="9">
        <v>0</v>
      </c>
      <c r="H2742" s="9">
        <v>0</v>
      </c>
      <c r="I2742" s="9">
        <v>0</v>
      </c>
      <c r="J2742" s="9">
        <v>0.36</v>
      </c>
      <c r="K2742" s="9">
        <v>0.36</v>
      </c>
      <c r="L2742" s="9">
        <v>0.36</v>
      </c>
      <c r="N2742" s="32">
        <f>IF('System Design'!$F$8=1,'Hourly Demand and Generation'!G2742*'System Design'!$F$21,IF('System Design'!$F$8=2,'Hourly Demand and Generation'!H2742*'System Design'!$F$21,IF('System Design'!$F$8=3,'Hourly Demand and Generation'!I2742*'System Design'!$F$21)))</f>
        <v>0</v>
      </c>
      <c r="O2742" s="32">
        <f>IF('System Design'!$F$8=1,'Hourly Demand and Generation'!J2742*'System Design'!$F$22,IF('System Design'!$F$8=2,'Hourly Demand and Generation'!K2742*'System Design'!$F$22,IF('System Design'!$F$8=3,'Hourly Demand and Generation'!L2742*'System Design'!$F$22)))</f>
        <v>900</v>
      </c>
      <c r="Q2742" s="32">
        <f t="shared" si="601"/>
        <v>0</v>
      </c>
      <c r="R2742" s="32">
        <f t="shared" si="606"/>
        <v>5400</v>
      </c>
      <c r="S2742" s="32">
        <f t="shared" si="607"/>
        <v>0</v>
      </c>
      <c r="T2742" s="32">
        <f t="shared" si="608"/>
        <v>21600</v>
      </c>
      <c r="U2742" s="32">
        <f t="shared" si="609"/>
        <v>0</v>
      </c>
      <c r="V2742" s="32">
        <f t="shared" si="602"/>
        <v>702</v>
      </c>
      <c r="W2742" s="32">
        <f t="shared" si="610"/>
        <v>702</v>
      </c>
      <c r="X2742" s="32">
        <f t="shared" si="611"/>
        <v>702</v>
      </c>
    </row>
    <row r="2743" spans="1:24" x14ac:dyDescent="0.25">
      <c r="A2743" s="2"/>
      <c r="B2743" s="2" t="s">
        <v>5</v>
      </c>
      <c r="C2743" s="2">
        <f t="shared" ref="C2743:C2764" si="614">C2742</f>
        <v>115</v>
      </c>
      <c r="D2743" s="2">
        <f t="shared" ref="D2743:D2764" si="615">D2742+1</f>
        <v>3</v>
      </c>
      <c r="E2743" s="2">
        <f t="shared" si="605"/>
        <v>2739</v>
      </c>
      <c r="F2743" s="11">
        <v>180</v>
      </c>
      <c r="G2743" s="9">
        <v>0</v>
      </c>
      <c r="H2743" s="9">
        <v>0</v>
      </c>
      <c r="I2743" s="9">
        <v>0</v>
      </c>
      <c r="J2743" s="9">
        <v>0.36</v>
      </c>
      <c r="K2743" s="9">
        <v>0.36</v>
      </c>
      <c r="L2743" s="9">
        <v>0.36</v>
      </c>
      <c r="N2743" s="32">
        <f>IF('System Design'!$F$8=1,'Hourly Demand and Generation'!G2743*'System Design'!$F$21,IF('System Design'!$F$8=2,'Hourly Demand and Generation'!H2743*'System Design'!$F$21,IF('System Design'!$F$8=3,'Hourly Demand and Generation'!I2743*'System Design'!$F$21)))</f>
        <v>0</v>
      </c>
      <c r="O2743" s="32">
        <f>IF('System Design'!$F$8=1,'Hourly Demand and Generation'!J2743*'System Design'!$F$22,IF('System Design'!$F$8=2,'Hourly Demand and Generation'!K2743*'System Design'!$F$22,IF('System Design'!$F$8=3,'Hourly Demand and Generation'!L2743*'System Design'!$F$22)))</f>
        <v>900</v>
      </c>
      <c r="Q2743" s="32">
        <f t="shared" si="601"/>
        <v>0</v>
      </c>
      <c r="R2743" s="32">
        <f t="shared" si="606"/>
        <v>5400</v>
      </c>
      <c r="S2743" s="32">
        <f t="shared" si="607"/>
        <v>0</v>
      </c>
      <c r="T2743" s="32">
        <f t="shared" si="608"/>
        <v>21600</v>
      </c>
      <c r="U2743" s="32">
        <f t="shared" si="609"/>
        <v>0</v>
      </c>
      <c r="V2743" s="32">
        <f t="shared" si="602"/>
        <v>720</v>
      </c>
      <c r="W2743" s="32">
        <f t="shared" si="610"/>
        <v>720</v>
      </c>
      <c r="X2743" s="32">
        <f t="shared" si="611"/>
        <v>720</v>
      </c>
    </row>
    <row r="2744" spans="1:24" x14ac:dyDescent="0.25">
      <c r="A2744" s="2"/>
      <c r="B2744" s="2" t="s">
        <v>5</v>
      </c>
      <c r="C2744" s="2">
        <f t="shared" si="614"/>
        <v>115</v>
      </c>
      <c r="D2744" s="2">
        <f t="shared" si="615"/>
        <v>4</v>
      </c>
      <c r="E2744" s="2">
        <f t="shared" si="605"/>
        <v>2740</v>
      </c>
      <c r="F2744" s="11">
        <v>216</v>
      </c>
      <c r="G2744" s="9">
        <v>0</v>
      </c>
      <c r="H2744" s="9">
        <v>0</v>
      </c>
      <c r="I2744" s="9">
        <v>0</v>
      </c>
      <c r="J2744" s="9">
        <v>0.4</v>
      </c>
      <c r="K2744" s="9">
        <v>0.4</v>
      </c>
      <c r="L2744" s="9">
        <v>0.4</v>
      </c>
      <c r="N2744" s="32">
        <f>IF('System Design'!$F$8=1,'Hourly Demand and Generation'!G2744*'System Design'!$F$21,IF('System Design'!$F$8=2,'Hourly Demand and Generation'!H2744*'System Design'!$F$21,IF('System Design'!$F$8=3,'Hourly Demand and Generation'!I2744*'System Design'!$F$21)))</f>
        <v>0</v>
      </c>
      <c r="O2744" s="32">
        <f>IF('System Design'!$F$8=1,'Hourly Demand and Generation'!J2744*'System Design'!$F$22,IF('System Design'!$F$8=2,'Hourly Demand and Generation'!K2744*'System Design'!$F$22,IF('System Design'!$F$8=3,'Hourly Demand and Generation'!L2744*'System Design'!$F$22)))</f>
        <v>1000</v>
      </c>
      <c r="Q2744" s="32">
        <f t="shared" si="601"/>
        <v>0</v>
      </c>
      <c r="R2744" s="32">
        <f t="shared" si="606"/>
        <v>5400</v>
      </c>
      <c r="S2744" s="32">
        <f t="shared" si="607"/>
        <v>0</v>
      </c>
      <c r="T2744" s="32">
        <f t="shared" si="608"/>
        <v>21600</v>
      </c>
      <c r="U2744" s="32">
        <f t="shared" si="609"/>
        <v>0</v>
      </c>
      <c r="V2744" s="32">
        <f t="shared" si="602"/>
        <v>784</v>
      </c>
      <c r="W2744" s="32">
        <f t="shared" si="610"/>
        <v>784</v>
      </c>
      <c r="X2744" s="32">
        <f t="shared" si="611"/>
        <v>784</v>
      </c>
    </row>
    <row r="2745" spans="1:24" x14ac:dyDescent="0.25">
      <c r="A2745" s="2"/>
      <c r="B2745" s="2" t="s">
        <v>5</v>
      </c>
      <c r="C2745" s="2">
        <f t="shared" si="614"/>
        <v>115</v>
      </c>
      <c r="D2745" s="2">
        <f t="shared" si="615"/>
        <v>5</v>
      </c>
      <c r="E2745" s="2">
        <f t="shared" si="605"/>
        <v>2741</v>
      </c>
      <c r="F2745" s="11">
        <v>234</v>
      </c>
      <c r="G2745" s="9">
        <v>0</v>
      </c>
      <c r="H2745" s="9">
        <v>3.2000000000000001E-2</v>
      </c>
      <c r="I2745" s="9">
        <v>6.4000000000000001E-2</v>
      </c>
      <c r="J2745" s="9">
        <v>0.32</v>
      </c>
      <c r="K2745" s="9">
        <v>0.32</v>
      </c>
      <c r="L2745" s="9">
        <v>0.32</v>
      </c>
      <c r="N2745" s="32">
        <f>IF('System Design'!$F$8=1,'Hourly Demand and Generation'!G2745*'System Design'!$F$21,IF('System Design'!$F$8=2,'Hourly Demand and Generation'!H2745*'System Design'!$F$21,IF('System Design'!$F$8=3,'Hourly Demand and Generation'!I2745*'System Design'!$F$21)))</f>
        <v>32</v>
      </c>
      <c r="O2745" s="32">
        <f>IF('System Design'!$F$8=1,'Hourly Demand and Generation'!J2745*'System Design'!$F$22,IF('System Design'!$F$8=2,'Hourly Demand and Generation'!K2745*'System Design'!$F$22,IF('System Design'!$F$8=3,'Hourly Demand and Generation'!L2745*'System Design'!$F$22)))</f>
        <v>800</v>
      </c>
      <c r="Q2745" s="32">
        <f t="shared" si="601"/>
        <v>0</v>
      </c>
      <c r="R2745" s="32">
        <f t="shared" si="606"/>
        <v>5400</v>
      </c>
      <c r="S2745" s="32">
        <f t="shared" si="607"/>
        <v>0</v>
      </c>
      <c r="T2745" s="32">
        <f t="shared" si="608"/>
        <v>21600</v>
      </c>
      <c r="U2745" s="32">
        <f t="shared" si="609"/>
        <v>0</v>
      </c>
      <c r="V2745" s="32">
        <f t="shared" si="602"/>
        <v>598</v>
      </c>
      <c r="W2745" s="32">
        <f t="shared" si="610"/>
        <v>598</v>
      </c>
      <c r="X2745" s="32">
        <f t="shared" si="611"/>
        <v>598</v>
      </c>
    </row>
    <row r="2746" spans="1:24" x14ac:dyDescent="0.25">
      <c r="A2746" s="2"/>
      <c r="B2746" s="2" t="s">
        <v>5</v>
      </c>
      <c r="C2746" s="2">
        <f t="shared" si="614"/>
        <v>115</v>
      </c>
      <c r="D2746" s="2">
        <f t="shared" si="615"/>
        <v>6</v>
      </c>
      <c r="E2746" s="2">
        <f t="shared" si="605"/>
        <v>2742</v>
      </c>
      <c r="F2746" s="11">
        <v>252</v>
      </c>
      <c r="G2746" s="9">
        <v>6.4000000000000001E-2</v>
      </c>
      <c r="H2746" s="9">
        <v>0.1</v>
      </c>
      <c r="I2746" s="9">
        <v>0.13600000000000001</v>
      </c>
      <c r="J2746" s="9">
        <v>0.32</v>
      </c>
      <c r="K2746" s="9">
        <v>0.32</v>
      </c>
      <c r="L2746" s="9">
        <v>0.32</v>
      </c>
      <c r="N2746" s="32">
        <f>IF('System Design'!$F$8=1,'Hourly Demand and Generation'!G2746*'System Design'!$F$21,IF('System Design'!$F$8=2,'Hourly Demand and Generation'!H2746*'System Design'!$F$21,IF('System Design'!$F$8=3,'Hourly Demand and Generation'!I2746*'System Design'!$F$21)))</f>
        <v>68</v>
      </c>
      <c r="O2746" s="32">
        <f>IF('System Design'!$F$8=1,'Hourly Demand and Generation'!J2746*'System Design'!$F$22,IF('System Design'!$F$8=2,'Hourly Demand and Generation'!K2746*'System Design'!$F$22,IF('System Design'!$F$8=3,'Hourly Demand and Generation'!L2746*'System Design'!$F$22)))</f>
        <v>800</v>
      </c>
      <c r="Q2746" s="32">
        <f t="shared" si="601"/>
        <v>0</v>
      </c>
      <c r="R2746" s="32">
        <f t="shared" si="606"/>
        <v>5400</v>
      </c>
      <c r="S2746" s="32">
        <f t="shared" si="607"/>
        <v>0</v>
      </c>
      <c r="T2746" s="32">
        <f t="shared" si="608"/>
        <v>21600</v>
      </c>
      <c r="U2746" s="32">
        <f t="shared" si="609"/>
        <v>0</v>
      </c>
      <c r="V2746" s="32">
        <f t="shared" si="602"/>
        <v>616</v>
      </c>
      <c r="W2746" s="32">
        <f t="shared" si="610"/>
        <v>616</v>
      </c>
      <c r="X2746" s="32">
        <f t="shared" si="611"/>
        <v>616</v>
      </c>
    </row>
    <row r="2747" spans="1:24" x14ac:dyDescent="0.25">
      <c r="A2747" s="2"/>
      <c r="B2747" s="2" t="s">
        <v>5</v>
      </c>
      <c r="C2747" s="2">
        <f t="shared" si="614"/>
        <v>115</v>
      </c>
      <c r="D2747" s="2">
        <f t="shared" si="615"/>
        <v>7</v>
      </c>
      <c r="E2747" s="2">
        <f t="shared" si="605"/>
        <v>2743</v>
      </c>
      <c r="F2747" s="11">
        <v>270</v>
      </c>
      <c r="G2747" s="9">
        <v>0.13600000000000001</v>
      </c>
      <c r="H2747" s="9">
        <v>0.16800000000000001</v>
      </c>
      <c r="I2747" s="9">
        <v>0.2</v>
      </c>
      <c r="J2747" s="9">
        <v>0.36</v>
      </c>
      <c r="K2747" s="9">
        <v>0.36</v>
      </c>
      <c r="L2747" s="9">
        <v>0.36</v>
      </c>
      <c r="N2747" s="32">
        <f>IF('System Design'!$F$8=1,'Hourly Demand and Generation'!G2747*'System Design'!$F$21,IF('System Design'!$F$8=2,'Hourly Demand and Generation'!H2747*'System Design'!$F$21,IF('System Design'!$F$8=3,'Hourly Demand and Generation'!I2747*'System Design'!$F$21)))</f>
        <v>100</v>
      </c>
      <c r="O2747" s="32">
        <f>IF('System Design'!$F$8=1,'Hourly Demand and Generation'!J2747*'System Design'!$F$22,IF('System Design'!$F$8=2,'Hourly Demand and Generation'!K2747*'System Design'!$F$22,IF('System Design'!$F$8=3,'Hourly Demand and Generation'!L2747*'System Design'!$F$22)))</f>
        <v>900</v>
      </c>
      <c r="Q2747" s="32">
        <f t="shared" si="601"/>
        <v>0</v>
      </c>
      <c r="R2747" s="32">
        <f t="shared" si="606"/>
        <v>5400</v>
      </c>
      <c r="S2747" s="32">
        <f t="shared" si="607"/>
        <v>0</v>
      </c>
      <c r="T2747" s="32">
        <f t="shared" si="608"/>
        <v>21600</v>
      </c>
      <c r="U2747" s="32">
        <f t="shared" si="609"/>
        <v>0</v>
      </c>
      <c r="V2747" s="32">
        <f t="shared" si="602"/>
        <v>730</v>
      </c>
      <c r="W2747" s="32">
        <f t="shared" si="610"/>
        <v>730</v>
      </c>
      <c r="X2747" s="32">
        <f t="shared" si="611"/>
        <v>730</v>
      </c>
    </row>
    <row r="2748" spans="1:24" x14ac:dyDescent="0.25">
      <c r="A2748" s="2"/>
      <c r="B2748" s="2" t="s">
        <v>5</v>
      </c>
      <c r="C2748" s="2">
        <f t="shared" si="614"/>
        <v>115</v>
      </c>
      <c r="D2748" s="2">
        <f t="shared" si="615"/>
        <v>8</v>
      </c>
      <c r="E2748" s="2">
        <f t="shared" si="605"/>
        <v>2744</v>
      </c>
      <c r="F2748" s="11">
        <v>288</v>
      </c>
      <c r="G2748" s="9">
        <v>0.26400000000000001</v>
      </c>
      <c r="H2748" s="9">
        <v>0.3</v>
      </c>
      <c r="I2748" s="9">
        <v>0.33600000000000002</v>
      </c>
      <c r="J2748" s="9">
        <v>0.36</v>
      </c>
      <c r="K2748" s="9">
        <v>0.36</v>
      </c>
      <c r="L2748" s="9">
        <v>0.36</v>
      </c>
      <c r="N2748" s="32">
        <f>IF('System Design'!$F$8=1,'Hourly Demand and Generation'!G2748*'System Design'!$F$21,IF('System Design'!$F$8=2,'Hourly Demand and Generation'!H2748*'System Design'!$F$21,IF('System Design'!$F$8=3,'Hourly Demand and Generation'!I2748*'System Design'!$F$21)))</f>
        <v>168</v>
      </c>
      <c r="O2748" s="32">
        <f>IF('System Design'!$F$8=1,'Hourly Demand and Generation'!J2748*'System Design'!$F$22,IF('System Design'!$F$8=2,'Hourly Demand and Generation'!K2748*'System Design'!$F$22,IF('System Design'!$F$8=3,'Hourly Demand and Generation'!L2748*'System Design'!$F$22)))</f>
        <v>900</v>
      </c>
      <c r="Q2748" s="32">
        <f t="shared" si="601"/>
        <v>0</v>
      </c>
      <c r="R2748" s="32">
        <f t="shared" si="606"/>
        <v>5400</v>
      </c>
      <c r="S2748" s="32">
        <f t="shared" si="607"/>
        <v>0</v>
      </c>
      <c r="T2748" s="32">
        <f t="shared" si="608"/>
        <v>21600</v>
      </c>
      <c r="U2748" s="32">
        <f t="shared" si="609"/>
        <v>0</v>
      </c>
      <c r="V2748" s="32">
        <f t="shared" si="602"/>
        <v>780</v>
      </c>
      <c r="W2748" s="32">
        <f t="shared" si="610"/>
        <v>780</v>
      </c>
      <c r="X2748" s="32">
        <f t="shared" si="611"/>
        <v>780</v>
      </c>
    </row>
    <row r="2749" spans="1:24" x14ac:dyDescent="0.25">
      <c r="A2749" s="2"/>
      <c r="B2749" s="2" t="s">
        <v>5</v>
      </c>
      <c r="C2749" s="2">
        <f t="shared" si="614"/>
        <v>115</v>
      </c>
      <c r="D2749" s="2">
        <f t="shared" si="615"/>
        <v>9</v>
      </c>
      <c r="E2749" s="2">
        <f t="shared" si="605"/>
        <v>2745</v>
      </c>
      <c r="F2749" s="11">
        <v>288</v>
      </c>
      <c r="G2749" s="9">
        <v>0.4</v>
      </c>
      <c r="H2749" s="9">
        <v>0.432</v>
      </c>
      <c r="I2749" s="9">
        <v>0.46400000000000002</v>
      </c>
      <c r="J2749" s="9">
        <v>0.32</v>
      </c>
      <c r="K2749" s="9">
        <v>0.32</v>
      </c>
      <c r="L2749" s="9">
        <v>0.32</v>
      </c>
      <c r="N2749" s="32">
        <f>IF('System Design'!$F$8=1,'Hourly Demand and Generation'!G2749*'System Design'!$F$21,IF('System Design'!$F$8=2,'Hourly Demand and Generation'!H2749*'System Design'!$F$21,IF('System Design'!$F$8=3,'Hourly Demand and Generation'!I2749*'System Design'!$F$21)))</f>
        <v>232</v>
      </c>
      <c r="O2749" s="32">
        <f>IF('System Design'!$F$8=1,'Hourly Demand and Generation'!J2749*'System Design'!$F$22,IF('System Design'!$F$8=2,'Hourly Demand and Generation'!K2749*'System Design'!$F$22,IF('System Design'!$F$8=3,'Hourly Demand and Generation'!L2749*'System Design'!$F$22)))</f>
        <v>800</v>
      </c>
      <c r="Q2749" s="32">
        <f t="shared" si="601"/>
        <v>0</v>
      </c>
      <c r="R2749" s="32">
        <f t="shared" si="606"/>
        <v>5400</v>
      </c>
      <c r="S2749" s="32">
        <f t="shared" si="607"/>
        <v>0</v>
      </c>
      <c r="T2749" s="32">
        <f t="shared" si="608"/>
        <v>21600</v>
      </c>
      <c r="U2749" s="32">
        <f t="shared" si="609"/>
        <v>0</v>
      </c>
      <c r="V2749" s="32">
        <f t="shared" si="602"/>
        <v>744</v>
      </c>
      <c r="W2749" s="32">
        <f t="shared" si="610"/>
        <v>744</v>
      </c>
      <c r="X2749" s="32">
        <f t="shared" si="611"/>
        <v>744</v>
      </c>
    </row>
    <row r="2750" spans="1:24" x14ac:dyDescent="0.25">
      <c r="A2750" s="2"/>
      <c r="B2750" s="2" t="s">
        <v>5</v>
      </c>
      <c r="C2750" s="2">
        <f t="shared" si="614"/>
        <v>115</v>
      </c>
      <c r="D2750" s="2">
        <f t="shared" si="615"/>
        <v>10</v>
      </c>
      <c r="E2750" s="2">
        <f t="shared" si="605"/>
        <v>2746</v>
      </c>
      <c r="F2750" s="11">
        <v>280.8</v>
      </c>
      <c r="G2750" s="9">
        <v>0.53600000000000003</v>
      </c>
      <c r="H2750" s="9">
        <v>0.56799999999999995</v>
      </c>
      <c r="I2750" s="9">
        <v>0.6</v>
      </c>
      <c r="J2750" s="9">
        <v>0.36</v>
      </c>
      <c r="K2750" s="9">
        <v>0.36</v>
      </c>
      <c r="L2750" s="9">
        <v>0.36</v>
      </c>
      <c r="N2750" s="32">
        <f>IF('System Design'!$F$8=1,'Hourly Demand and Generation'!G2750*'System Design'!$F$21,IF('System Design'!$F$8=2,'Hourly Demand and Generation'!H2750*'System Design'!$F$21,IF('System Design'!$F$8=3,'Hourly Demand and Generation'!I2750*'System Design'!$F$21)))</f>
        <v>300</v>
      </c>
      <c r="O2750" s="32">
        <f>IF('System Design'!$F$8=1,'Hourly Demand and Generation'!J2750*'System Design'!$F$22,IF('System Design'!$F$8=2,'Hourly Demand and Generation'!K2750*'System Design'!$F$22,IF('System Design'!$F$8=3,'Hourly Demand and Generation'!L2750*'System Design'!$F$22)))</f>
        <v>900</v>
      </c>
      <c r="Q2750" s="32">
        <f t="shared" si="601"/>
        <v>0</v>
      </c>
      <c r="R2750" s="32">
        <f t="shared" si="606"/>
        <v>5400</v>
      </c>
      <c r="S2750" s="32">
        <f t="shared" si="607"/>
        <v>0</v>
      </c>
      <c r="T2750" s="32">
        <f t="shared" si="608"/>
        <v>21600</v>
      </c>
      <c r="U2750" s="32">
        <f t="shared" si="609"/>
        <v>0</v>
      </c>
      <c r="V2750" s="32">
        <f t="shared" si="602"/>
        <v>919.2</v>
      </c>
      <c r="W2750" s="32">
        <f t="shared" si="610"/>
        <v>919.2</v>
      </c>
      <c r="X2750" s="32">
        <f t="shared" si="611"/>
        <v>919.2</v>
      </c>
    </row>
    <row r="2751" spans="1:24" x14ac:dyDescent="0.25">
      <c r="A2751" s="2"/>
      <c r="B2751" s="2" t="s">
        <v>5</v>
      </c>
      <c r="C2751" s="2">
        <f t="shared" si="614"/>
        <v>115</v>
      </c>
      <c r="D2751" s="2">
        <f t="shared" si="615"/>
        <v>11</v>
      </c>
      <c r="E2751" s="2">
        <f t="shared" si="605"/>
        <v>2747</v>
      </c>
      <c r="F2751" s="11">
        <v>277.2</v>
      </c>
      <c r="G2751" s="9">
        <v>0.66400000000000003</v>
      </c>
      <c r="H2751" s="9">
        <v>0.7</v>
      </c>
      <c r="I2751" s="9">
        <v>0.73599999999999999</v>
      </c>
      <c r="J2751" s="9">
        <v>0.32</v>
      </c>
      <c r="K2751" s="9">
        <v>0.32</v>
      </c>
      <c r="L2751" s="9">
        <v>0.32</v>
      </c>
      <c r="N2751" s="32">
        <f>IF('System Design'!$F$8=1,'Hourly Demand and Generation'!G2751*'System Design'!$F$21,IF('System Design'!$F$8=2,'Hourly Demand and Generation'!H2751*'System Design'!$F$21,IF('System Design'!$F$8=3,'Hourly Demand and Generation'!I2751*'System Design'!$F$21)))</f>
        <v>368</v>
      </c>
      <c r="O2751" s="32">
        <f>IF('System Design'!$F$8=1,'Hourly Demand and Generation'!J2751*'System Design'!$F$22,IF('System Design'!$F$8=2,'Hourly Demand and Generation'!K2751*'System Design'!$F$22,IF('System Design'!$F$8=3,'Hourly Demand and Generation'!L2751*'System Design'!$F$22)))</f>
        <v>800</v>
      </c>
      <c r="Q2751" s="32">
        <f t="shared" si="601"/>
        <v>0</v>
      </c>
      <c r="R2751" s="32">
        <f t="shared" si="606"/>
        <v>5400</v>
      </c>
      <c r="S2751" s="32">
        <f t="shared" si="607"/>
        <v>0</v>
      </c>
      <c r="T2751" s="32">
        <f t="shared" si="608"/>
        <v>21600</v>
      </c>
      <c r="U2751" s="32">
        <f t="shared" si="609"/>
        <v>0</v>
      </c>
      <c r="V2751" s="32">
        <f t="shared" si="602"/>
        <v>890.8</v>
      </c>
      <c r="W2751" s="32">
        <f t="shared" si="610"/>
        <v>890.8</v>
      </c>
      <c r="X2751" s="32">
        <f t="shared" si="611"/>
        <v>890.8</v>
      </c>
    </row>
    <row r="2752" spans="1:24" x14ac:dyDescent="0.25">
      <c r="A2752" s="2"/>
      <c r="B2752" s="2" t="s">
        <v>5</v>
      </c>
      <c r="C2752" s="2">
        <f t="shared" si="614"/>
        <v>115</v>
      </c>
      <c r="D2752" s="2">
        <f t="shared" si="615"/>
        <v>12</v>
      </c>
      <c r="E2752" s="2">
        <f t="shared" si="605"/>
        <v>2748</v>
      </c>
      <c r="F2752" s="11">
        <v>277.2</v>
      </c>
      <c r="G2752" s="9">
        <v>0.8</v>
      </c>
      <c r="H2752" s="9">
        <v>0.8</v>
      </c>
      <c r="I2752" s="9">
        <v>0.8</v>
      </c>
      <c r="J2752" s="9">
        <v>0.3</v>
      </c>
      <c r="K2752" s="9">
        <v>0.3</v>
      </c>
      <c r="L2752" s="9">
        <v>0.3</v>
      </c>
      <c r="N2752" s="32">
        <f>IF('System Design'!$F$8=1,'Hourly Demand and Generation'!G2752*'System Design'!$F$21,IF('System Design'!$F$8=2,'Hourly Demand and Generation'!H2752*'System Design'!$F$21,IF('System Design'!$F$8=3,'Hourly Demand and Generation'!I2752*'System Design'!$F$21)))</f>
        <v>400</v>
      </c>
      <c r="O2752" s="32">
        <f>IF('System Design'!$F$8=1,'Hourly Demand and Generation'!J2752*'System Design'!$F$22,IF('System Design'!$F$8=2,'Hourly Demand and Generation'!K2752*'System Design'!$F$22,IF('System Design'!$F$8=3,'Hourly Demand and Generation'!L2752*'System Design'!$F$22)))</f>
        <v>750</v>
      </c>
      <c r="Q2752" s="32">
        <f t="shared" si="601"/>
        <v>0</v>
      </c>
      <c r="R2752" s="32">
        <f t="shared" si="606"/>
        <v>5400</v>
      </c>
      <c r="S2752" s="32">
        <f t="shared" si="607"/>
        <v>0</v>
      </c>
      <c r="T2752" s="32">
        <f t="shared" si="608"/>
        <v>21600</v>
      </c>
      <c r="U2752" s="32">
        <f t="shared" si="609"/>
        <v>0</v>
      </c>
      <c r="V2752" s="32">
        <f t="shared" si="602"/>
        <v>872.8</v>
      </c>
      <c r="W2752" s="32">
        <f t="shared" si="610"/>
        <v>872.8</v>
      </c>
      <c r="X2752" s="32">
        <f t="shared" si="611"/>
        <v>872.8</v>
      </c>
    </row>
    <row r="2753" spans="1:24" x14ac:dyDescent="0.25">
      <c r="A2753" s="2"/>
      <c r="B2753" s="2" t="s">
        <v>5</v>
      </c>
      <c r="C2753" s="2">
        <f t="shared" si="614"/>
        <v>115</v>
      </c>
      <c r="D2753" s="2">
        <f t="shared" si="615"/>
        <v>13</v>
      </c>
      <c r="E2753" s="2">
        <f t="shared" si="605"/>
        <v>2749</v>
      </c>
      <c r="F2753" s="11">
        <v>288</v>
      </c>
      <c r="G2753" s="9">
        <v>0.66400000000000003</v>
      </c>
      <c r="H2753" s="9">
        <v>0.7</v>
      </c>
      <c r="I2753" s="9">
        <v>0.73599999999999999</v>
      </c>
      <c r="J2753" s="9">
        <v>0.32</v>
      </c>
      <c r="K2753" s="9">
        <v>0.32</v>
      </c>
      <c r="L2753" s="9">
        <v>0.32</v>
      </c>
      <c r="N2753" s="32">
        <f>IF('System Design'!$F$8=1,'Hourly Demand and Generation'!G2753*'System Design'!$F$21,IF('System Design'!$F$8=2,'Hourly Demand and Generation'!H2753*'System Design'!$F$21,IF('System Design'!$F$8=3,'Hourly Demand and Generation'!I2753*'System Design'!$F$21)))</f>
        <v>368</v>
      </c>
      <c r="O2753" s="32">
        <f>IF('System Design'!$F$8=1,'Hourly Demand and Generation'!J2753*'System Design'!$F$22,IF('System Design'!$F$8=2,'Hourly Demand and Generation'!K2753*'System Design'!$F$22,IF('System Design'!$F$8=3,'Hourly Demand and Generation'!L2753*'System Design'!$F$22)))</f>
        <v>800</v>
      </c>
      <c r="Q2753" s="32">
        <f t="shared" si="601"/>
        <v>0</v>
      </c>
      <c r="R2753" s="32">
        <f t="shared" si="606"/>
        <v>5400</v>
      </c>
      <c r="S2753" s="32">
        <f t="shared" si="607"/>
        <v>0</v>
      </c>
      <c r="T2753" s="32">
        <f t="shared" si="608"/>
        <v>21600</v>
      </c>
      <c r="U2753" s="32">
        <f t="shared" si="609"/>
        <v>0</v>
      </c>
      <c r="V2753" s="32">
        <f t="shared" si="602"/>
        <v>880</v>
      </c>
      <c r="W2753" s="32">
        <f t="shared" si="610"/>
        <v>880</v>
      </c>
      <c r="X2753" s="32">
        <f t="shared" si="611"/>
        <v>880</v>
      </c>
    </row>
    <row r="2754" spans="1:24" x14ac:dyDescent="0.25">
      <c r="A2754" s="2"/>
      <c r="B2754" s="2" t="s">
        <v>5</v>
      </c>
      <c r="C2754" s="2">
        <f t="shared" si="614"/>
        <v>115</v>
      </c>
      <c r="D2754" s="2">
        <f t="shared" si="615"/>
        <v>14</v>
      </c>
      <c r="E2754" s="2">
        <f t="shared" si="605"/>
        <v>2750</v>
      </c>
      <c r="F2754" s="11">
        <v>288</v>
      </c>
      <c r="G2754" s="9">
        <v>0.53600000000000003</v>
      </c>
      <c r="H2754" s="9">
        <v>0.56799999999999995</v>
      </c>
      <c r="I2754" s="9">
        <v>0.6</v>
      </c>
      <c r="J2754" s="9">
        <v>0.34</v>
      </c>
      <c r="K2754" s="9">
        <v>0.34</v>
      </c>
      <c r="L2754" s="9">
        <v>0.34</v>
      </c>
      <c r="N2754" s="32">
        <f>IF('System Design'!$F$8=1,'Hourly Demand and Generation'!G2754*'System Design'!$F$21,IF('System Design'!$F$8=2,'Hourly Demand and Generation'!H2754*'System Design'!$F$21,IF('System Design'!$F$8=3,'Hourly Demand and Generation'!I2754*'System Design'!$F$21)))</f>
        <v>300</v>
      </c>
      <c r="O2754" s="32">
        <f>IF('System Design'!$F$8=1,'Hourly Demand and Generation'!J2754*'System Design'!$F$22,IF('System Design'!$F$8=2,'Hourly Demand and Generation'!K2754*'System Design'!$F$22,IF('System Design'!$F$8=3,'Hourly Demand and Generation'!L2754*'System Design'!$F$22)))</f>
        <v>850.00000000000011</v>
      </c>
      <c r="Q2754" s="32">
        <f t="shared" si="601"/>
        <v>0</v>
      </c>
      <c r="R2754" s="32">
        <f t="shared" si="606"/>
        <v>5400</v>
      </c>
      <c r="S2754" s="32">
        <f t="shared" si="607"/>
        <v>0</v>
      </c>
      <c r="T2754" s="32">
        <f t="shared" si="608"/>
        <v>21600</v>
      </c>
      <c r="U2754" s="32">
        <f t="shared" si="609"/>
        <v>0</v>
      </c>
      <c r="V2754" s="32">
        <f t="shared" si="602"/>
        <v>862</v>
      </c>
      <c r="W2754" s="32">
        <f t="shared" si="610"/>
        <v>862</v>
      </c>
      <c r="X2754" s="32">
        <f t="shared" si="611"/>
        <v>862</v>
      </c>
    </row>
    <row r="2755" spans="1:24" x14ac:dyDescent="0.25">
      <c r="A2755" s="2"/>
      <c r="B2755" s="2" t="s">
        <v>5</v>
      </c>
      <c r="C2755" s="2">
        <f t="shared" si="614"/>
        <v>115</v>
      </c>
      <c r="D2755" s="2">
        <f t="shared" si="615"/>
        <v>15</v>
      </c>
      <c r="E2755" s="2">
        <f t="shared" si="605"/>
        <v>2751</v>
      </c>
      <c r="F2755" s="11">
        <v>306</v>
      </c>
      <c r="G2755" s="9">
        <v>0.4</v>
      </c>
      <c r="H2755" s="9">
        <v>0.432</v>
      </c>
      <c r="I2755" s="9">
        <v>0.46400000000000002</v>
      </c>
      <c r="J2755" s="9">
        <v>0.36</v>
      </c>
      <c r="K2755" s="9">
        <v>0.36</v>
      </c>
      <c r="L2755" s="9">
        <v>0.36</v>
      </c>
      <c r="N2755" s="32">
        <f>IF('System Design'!$F$8=1,'Hourly Demand and Generation'!G2755*'System Design'!$F$21,IF('System Design'!$F$8=2,'Hourly Demand and Generation'!H2755*'System Design'!$F$21,IF('System Design'!$F$8=3,'Hourly Demand and Generation'!I2755*'System Design'!$F$21)))</f>
        <v>232</v>
      </c>
      <c r="O2755" s="32">
        <f>IF('System Design'!$F$8=1,'Hourly Demand and Generation'!J2755*'System Design'!$F$22,IF('System Design'!$F$8=2,'Hourly Demand and Generation'!K2755*'System Design'!$F$22,IF('System Design'!$F$8=3,'Hourly Demand and Generation'!L2755*'System Design'!$F$22)))</f>
        <v>900</v>
      </c>
      <c r="Q2755" s="32">
        <f t="shared" si="601"/>
        <v>0</v>
      </c>
      <c r="R2755" s="32">
        <f t="shared" si="606"/>
        <v>5400</v>
      </c>
      <c r="S2755" s="32">
        <f t="shared" si="607"/>
        <v>0</v>
      </c>
      <c r="T2755" s="32">
        <f t="shared" si="608"/>
        <v>21600</v>
      </c>
      <c r="U2755" s="32">
        <f t="shared" si="609"/>
        <v>0</v>
      </c>
      <c r="V2755" s="32">
        <f t="shared" si="602"/>
        <v>826</v>
      </c>
      <c r="W2755" s="32">
        <f t="shared" si="610"/>
        <v>826</v>
      </c>
      <c r="X2755" s="32">
        <f t="shared" si="611"/>
        <v>826</v>
      </c>
    </row>
    <row r="2756" spans="1:24" x14ac:dyDescent="0.25">
      <c r="A2756" s="2"/>
      <c r="B2756" s="2" t="s">
        <v>5</v>
      </c>
      <c r="C2756" s="2">
        <f t="shared" si="614"/>
        <v>115</v>
      </c>
      <c r="D2756" s="2">
        <f t="shared" si="615"/>
        <v>16</v>
      </c>
      <c r="E2756" s="2">
        <f t="shared" si="605"/>
        <v>2752</v>
      </c>
      <c r="F2756" s="11">
        <v>324</v>
      </c>
      <c r="G2756" s="9">
        <v>0.26400000000000001</v>
      </c>
      <c r="H2756" s="9">
        <v>0.3</v>
      </c>
      <c r="I2756" s="9">
        <v>0.33600000000000002</v>
      </c>
      <c r="J2756" s="9">
        <v>0.36</v>
      </c>
      <c r="K2756" s="9">
        <v>0.36</v>
      </c>
      <c r="L2756" s="9">
        <v>0.36</v>
      </c>
      <c r="N2756" s="32">
        <f>IF('System Design'!$F$8=1,'Hourly Demand and Generation'!G2756*'System Design'!$F$21,IF('System Design'!$F$8=2,'Hourly Demand and Generation'!H2756*'System Design'!$F$21,IF('System Design'!$F$8=3,'Hourly Demand and Generation'!I2756*'System Design'!$F$21)))</f>
        <v>168</v>
      </c>
      <c r="O2756" s="32">
        <f>IF('System Design'!$F$8=1,'Hourly Demand and Generation'!J2756*'System Design'!$F$22,IF('System Design'!$F$8=2,'Hourly Demand and Generation'!K2756*'System Design'!$F$22,IF('System Design'!$F$8=3,'Hourly Demand and Generation'!L2756*'System Design'!$F$22)))</f>
        <v>900</v>
      </c>
      <c r="Q2756" s="32">
        <f t="shared" si="601"/>
        <v>0</v>
      </c>
      <c r="R2756" s="32">
        <f t="shared" si="606"/>
        <v>5400</v>
      </c>
      <c r="S2756" s="32">
        <f t="shared" si="607"/>
        <v>0</v>
      </c>
      <c r="T2756" s="32">
        <f t="shared" si="608"/>
        <v>21600</v>
      </c>
      <c r="U2756" s="32">
        <f t="shared" si="609"/>
        <v>0</v>
      </c>
      <c r="V2756" s="32">
        <f t="shared" si="602"/>
        <v>744</v>
      </c>
      <c r="W2756" s="32">
        <f t="shared" si="610"/>
        <v>744</v>
      </c>
      <c r="X2756" s="32">
        <f t="shared" si="611"/>
        <v>744</v>
      </c>
    </row>
    <row r="2757" spans="1:24" x14ac:dyDescent="0.25">
      <c r="A2757" s="2"/>
      <c r="B2757" s="2" t="s">
        <v>5</v>
      </c>
      <c r="C2757" s="2">
        <f t="shared" si="614"/>
        <v>115</v>
      </c>
      <c r="D2757" s="2">
        <f t="shared" si="615"/>
        <v>17</v>
      </c>
      <c r="E2757" s="2">
        <f t="shared" si="605"/>
        <v>2753</v>
      </c>
      <c r="F2757" s="11">
        <v>342</v>
      </c>
      <c r="G2757" s="9">
        <v>0.13600000000000001</v>
      </c>
      <c r="H2757" s="9">
        <v>0.16800000000000001</v>
      </c>
      <c r="I2757" s="9">
        <v>0.2</v>
      </c>
      <c r="J2757" s="9">
        <v>0.4</v>
      </c>
      <c r="K2757" s="9">
        <v>0.4</v>
      </c>
      <c r="L2757" s="9">
        <v>0.4</v>
      </c>
      <c r="N2757" s="32">
        <f>IF('System Design'!$F$8=1,'Hourly Demand and Generation'!G2757*'System Design'!$F$21,IF('System Design'!$F$8=2,'Hourly Demand and Generation'!H2757*'System Design'!$F$21,IF('System Design'!$F$8=3,'Hourly Demand and Generation'!I2757*'System Design'!$F$21)))</f>
        <v>100</v>
      </c>
      <c r="O2757" s="32">
        <f>IF('System Design'!$F$8=1,'Hourly Demand and Generation'!J2757*'System Design'!$F$22,IF('System Design'!$F$8=2,'Hourly Demand and Generation'!K2757*'System Design'!$F$22,IF('System Design'!$F$8=3,'Hourly Demand and Generation'!L2757*'System Design'!$F$22)))</f>
        <v>1000</v>
      </c>
      <c r="Q2757" s="32">
        <f t="shared" si="601"/>
        <v>0</v>
      </c>
      <c r="R2757" s="32">
        <f t="shared" si="606"/>
        <v>5400</v>
      </c>
      <c r="S2757" s="32">
        <f t="shared" si="607"/>
        <v>0</v>
      </c>
      <c r="T2757" s="32">
        <f t="shared" si="608"/>
        <v>21600</v>
      </c>
      <c r="U2757" s="32">
        <f t="shared" si="609"/>
        <v>0</v>
      </c>
      <c r="V2757" s="32">
        <f t="shared" si="602"/>
        <v>758</v>
      </c>
      <c r="W2757" s="32">
        <f t="shared" si="610"/>
        <v>758</v>
      </c>
      <c r="X2757" s="32">
        <f t="shared" si="611"/>
        <v>758</v>
      </c>
    </row>
    <row r="2758" spans="1:24" x14ac:dyDescent="0.25">
      <c r="A2758" s="2"/>
      <c r="B2758" s="2" t="s">
        <v>5</v>
      </c>
      <c r="C2758" s="2">
        <f t="shared" si="614"/>
        <v>115</v>
      </c>
      <c r="D2758" s="2">
        <f t="shared" si="615"/>
        <v>18</v>
      </c>
      <c r="E2758" s="2">
        <f t="shared" si="605"/>
        <v>2754</v>
      </c>
      <c r="F2758" s="11">
        <v>360</v>
      </c>
      <c r="G2758" s="9">
        <v>6.4000000000000001E-2</v>
      </c>
      <c r="H2758" s="9">
        <v>0.1</v>
      </c>
      <c r="I2758" s="9">
        <v>0.13600000000000001</v>
      </c>
      <c r="J2758" s="9">
        <v>0.38</v>
      </c>
      <c r="K2758" s="9">
        <v>0.38</v>
      </c>
      <c r="L2758" s="9">
        <v>0.38</v>
      </c>
      <c r="N2758" s="32">
        <f>IF('System Design'!$F$8=1,'Hourly Demand and Generation'!G2758*'System Design'!$F$21,IF('System Design'!$F$8=2,'Hourly Demand and Generation'!H2758*'System Design'!$F$21,IF('System Design'!$F$8=3,'Hourly Demand and Generation'!I2758*'System Design'!$F$21)))</f>
        <v>68</v>
      </c>
      <c r="O2758" s="32">
        <f>IF('System Design'!$F$8=1,'Hourly Demand and Generation'!J2758*'System Design'!$F$22,IF('System Design'!$F$8=2,'Hourly Demand and Generation'!K2758*'System Design'!$F$22,IF('System Design'!$F$8=3,'Hourly Demand and Generation'!L2758*'System Design'!$F$22)))</f>
        <v>950</v>
      </c>
      <c r="Q2758" s="32">
        <f t="shared" ref="Q2758:Q2821" si="616">IF(F2758-N2758-O2758&gt;0,F2758-N2758-O2758,0)</f>
        <v>0</v>
      </c>
      <c r="R2758" s="32">
        <f t="shared" si="606"/>
        <v>5400</v>
      </c>
      <c r="S2758" s="32">
        <f t="shared" si="607"/>
        <v>0</v>
      </c>
      <c r="T2758" s="32">
        <f t="shared" si="608"/>
        <v>21600</v>
      </c>
      <c r="U2758" s="32">
        <f t="shared" si="609"/>
        <v>0</v>
      </c>
      <c r="V2758" s="32">
        <f t="shared" ref="V2758:V2821" si="617">IF(F2758-N2758-O2758&lt;0,N2758+O2758-F2758,0)</f>
        <v>658</v>
      </c>
      <c r="W2758" s="32">
        <f t="shared" si="610"/>
        <v>658</v>
      </c>
      <c r="X2758" s="32">
        <f t="shared" si="611"/>
        <v>658</v>
      </c>
    </row>
    <row r="2759" spans="1:24" x14ac:dyDescent="0.25">
      <c r="A2759" s="2"/>
      <c r="B2759" s="2" t="s">
        <v>5</v>
      </c>
      <c r="C2759" s="2">
        <f t="shared" si="614"/>
        <v>115</v>
      </c>
      <c r="D2759" s="2">
        <f t="shared" si="615"/>
        <v>19</v>
      </c>
      <c r="E2759" s="2">
        <f t="shared" ref="E2759:E2822" si="618">E2758+1</f>
        <v>2755</v>
      </c>
      <c r="F2759" s="11">
        <v>349.2</v>
      </c>
      <c r="G2759" s="9">
        <v>0</v>
      </c>
      <c r="H2759" s="9">
        <v>3.2000000000000001E-2</v>
      </c>
      <c r="I2759" s="9">
        <v>6.4000000000000001E-2</v>
      </c>
      <c r="J2759" s="9">
        <v>0.36</v>
      </c>
      <c r="K2759" s="9">
        <v>0.36</v>
      </c>
      <c r="L2759" s="9">
        <v>0.36</v>
      </c>
      <c r="N2759" s="32">
        <f>IF('System Design'!$F$8=1,'Hourly Demand and Generation'!G2759*'System Design'!$F$21,IF('System Design'!$F$8=2,'Hourly Demand and Generation'!H2759*'System Design'!$F$21,IF('System Design'!$F$8=3,'Hourly Demand and Generation'!I2759*'System Design'!$F$21)))</f>
        <v>32</v>
      </c>
      <c r="O2759" s="32">
        <f>IF('System Design'!$F$8=1,'Hourly Demand and Generation'!J2759*'System Design'!$F$22,IF('System Design'!$F$8=2,'Hourly Demand and Generation'!K2759*'System Design'!$F$22,IF('System Design'!$F$8=3,'Hourly Demand and Generation'!L2759*'System Design'!$F$22)))</f>
        <v>900</v>
      </c>
      <c r="Q2759" s="32">
        <f t="shared" si="616"/>
        <v>0</v>
      </c>
      <c r="R2759" s="32">
        <f t="shared" ref="R2759:R2822" si="619">IF($Q2759&lt;R2758+$V2759,IF(R2758+$V2759-$Q2759&gt;5400,5400,R2758+$V2759-$Q2759),0)</f>
        <v>5400</v>
      </c>
      <c r="S2759" s="32">
        <f t="shared" ref="S2759:S2822" si="620">IF(R2759&gt;0,0,$Q2759+$V2759-R2758)</f>
        <v>0</v>
      </c>
      <c r="T2759" s="32">
        <f t="shared" ref="T2759:T2822" si="621">IF($Q2759&lt;T2758+$V2759,IF(T2758+$V2759-$Q2759&gt;21600,21600,T2758+$V2759-$Q2759),0)</f>
        <v>21600</v>
      </c>
      <c r="U2759" s="32">
        <f t="shared" ref="U2759:U2822" si="622">IF(T2759&gt;0,0,$Q2759+$V2759-T2758)</f>
        <v>0</v>
      </c>
      <c r="V2759" s="32">
        <f t="shared" si="617"/>
        <v>582.79999999999995</v>
      </c>
      <c r="W2759" s="32">
        <f t="shared" ref="W2759:W2822" si="623">IF(R2759=5400,$V2759-(R2759-R2758),0)</f>
        <v>582.79999999999995</v>
      </c>
      <c r="X2759" s="32">
        <f t="shared" ref="X2759:X2822" si="624">IF(T2759=21600,$V2759-(T2759-T2758),0)</f>
        <v>582.79999999999995</v>
      </c>
    </row>
    <row r="2760" spans="1:24" x14ac:dyDescent="0.25">
      <c r="A2760" s="2"/>
      <c r="B2760" s="2" t="s">
        <v>5</v>
      </c>
      <c r="C2760" s="2">
        <f t="shared" si="614"/>
        <v>115</v>
      </c>
      <c r="D2760" s="2">
        <f t="shared" si="615"/>
        <v>20</v>
      </c>
      <c r="E2760" s="2">
        <f t="shared" si="618"/>
        <v>2756</v>
      </c>
      <c r="F2760" s="11">
        <v>342</v>
      </c>
      <c r="G2760" s="9">
        <v>0</v>
      </c>
      <c r="H2760" s="9">
        <v>0</v>
      </c>
      <c r="I2760" s="9">
        <v>0</v>
      </c>
      <c r="J2760" s="9">
        <v>0.36</v>
      </c>
      <c r="K2760" s="9">
        <v>0.36</v>
      </c>
      <c r="L2760" s="9">
        <v>0.36</v>
      </c>
      <c r="N2760" s="32">
        <f>IF('System Design'!$F$8=1,'Hourly Demand and Generation'!G2760*'System Design'!$F$21,IF('System Design'!$F$8=2,'Hourly Demand and Generation'!H2760*'System Design'!$F$21,IF('System Design'!$F$8=3,'Hourly Demand and Generation'!I2760*'System Design'!$F$21)))</f>
        <v>0</v>
      </c>
      <c r="O2760" s="32">
        <f>IF('System Design'!$F$8=1,'Hourly Demand and Generation'!J2760*'System Design'!$F$22,IF('System Design'!$F$8=2,'Hourly Demand and Generation'!K2760*'System Design'!$F$22,IF('System Design'!$F$8=3,'Hourly Demand and Generation'!L2760*'System Design'!$F$22)))</f>
        <v>900</v>
      </c>
      <c r="Q2760" s="32">
        <f t="shared" si="616"/>
        <v>0</v>
      </c>
      <c r="R2760" s="32">
        <f t="shared" si="619"/>
        <v>5400</v>
      </c>
      <c r="S2760" s="32">
        <f t="shared" si="620"/>
        <v>0</v>
      </c>
      <c r="T2760" s="32">
        <f t="shared" si="621"/>
        <v>21600</v>
      </c>
      <c r="U2760" s="32">
        <f t="shared" si="622"/>
        <v>0</v>
      </c>
      <c r="V2760" s="32">
        <f t="shared" si="617"/>
        <v>558</v>
      </c>
      <c r="W2760" s="32">
        <f t="shared" si="623"/>
        <v>558</v>
      </c>
      <c r="X2760" s="32">
        <f t="shared" si="624"/>
        <v>558</v>
      </c>
    </row>
    <row r="2761" spans="1:24" x14ac:dyDescent="0.25">
      <c r="A2761" s="2"/>
      <c r="B2761" s="2" t="s">
        <v>5</v>
      </c>
      <c r="C2761" s="2">
        <f t="shared" si="614"/>
        <v>115</v>
      </c>
      <c r="D2761" s="2">
        <f t="shared" si="615"/>
        <v>21</v>
      </c>
      <c r="E2761" s="2">
        <f t="shared" si="618"/>
        <v>2757</v>
      </c>
      <c r="F2761" s="11">
        <v>324</v>
      </c>
      <c r="G2761" s="9">
        <v>0</v>
      </c>
      <c r="H2761" s="9">
        <v>0</v>
      </c>
      <c r="I2761" s="9">
        <v>0</v>
      </c>
      <c r="J2761" s="9">
        <v>0.36</v>
      </c>
      <c r="K2761" s="9">
        <v>0.36</v>
      </c>
      <c r="L2761" s="9">
        <v>0.36</v>
      </c>
      <c r="N2761" s="32">
        <f>IF('System Design'!$F$8=1,'Hourly Demand and Generation'!G2761*'System Design'!$F$21,IF('System Design'!$F$8=2,'Hourly Demand and Generation'!H2761*'System Design'!$F$21,IF('System Design'!$F$8=3,'Hourly Demand and Generation'!I2761*'System Design'!$F$21)))</f>
        <v>0</v>
      </c>
      <c r="O2761" s="32">
        <f>IF('System Design'!$F$8=1,'Hourly Demand and Generation'!J2761*'System Design'!$F$22,IF('System Design'!$F$8=2,'Hourly Demand and Generation'!K2761*'System Design'!$F$22,IF('System Design'!$F$8=3,'Hourly Demand and Generation'!L2761*'System Design'!$F$22)))</f>
        <v>900</v>
      </c>
      <c r="Q2761" s="32">
        <f t="shared" si="616"/>
        <v>0</v>
      </c>
      <c r="R2761" s="32">
        <f t="shared" si="619"/>
        <v>5400</v>
      </c>
      <c r="S2761" s="32">
        <f t="shared" si="620"/>
        <v>0</v>
      </c>
      <c r="T2761" s="32">
        <f t="shared" si="621"/>
        <v>21600</v>
      </c>
      <c r="U2761" s="32">
        <f t="shared" si="622"/>
        <v>0</v>
      </c>
      <c r="V2761" s="32">
        <f t="shared" si="617"/>
        <v>576</v>
      </c>
      <c r="W2761" s="32">
        <f t="shared" si="623"/>
        <v>576</v>
      </c>
      <c r="X2761" s="32">
        <f t="shared" si="624"/>
        <v>576</v>
      </c>
    </row>
    <row r="2762" spans="1:24" x14ac:dyDescent="0.25">
      <c r="A2762" s="2"/>
      <c r="B2762" s="2" t="s">
        <v>5</v>
      </c>
      <c r="C2762" s="2">
        <f t="shared" si="614"/>
        <v>115</v>
      </c>
      <c r="D2762" s="2">
        <f t="shared" si="615"/>
        <v>22</v>
      </c>
      <c r="E2762" s="2">
        <f t="shared" si="618"/>
        <v>2758</v>
      </c>
      <c r="F2762" s="11">
        <v>306</v>
      </c>
      <c r="G2762" s="9">
        <v>0</v>
      </c>
      <c r="H2762" s="9">
        <v>0</v>
      </c>
      <c r="I2762" s="9">
        <v>0</v>
      </c>
      <c r="J2762" s="9">
        <v>0.38</v>
      </c>
      <c r="K2762" s="9">
        <v>0.38</v>
      </c>
      <c r="L2762" s="9">
        <v>0.38</v>
      </c>
      <c r="N2762" s="32">
        <f>IF('System Design'!$F$8=1,'Hourly Demand and Generation'!G2762*'System Design'!$F$21,IF('System Design'!$F$8=2,'Hourly Demand and Generation'!H2762*'System Design'!$F$21,IF('System Design'!$F$8=3,'Hourly Demand and Generation'!I2762*'System Design'!$F$21)))</f>
        <v>0</v>
      </c>
      <c r="O2762" s="32">
        <f>IF('System Design'!$F$8=1,'Hourly Demand and Generation'!J2762*'System Design'!$F$22,IF('System Design'!$F$8=2,'Hourly Demand and Generation'!K2762*'System Design'!$F$22,IF('System Design'!$F$8=3,'Hourly Demand and Generation'!L2762*'System Design'!$F$22)))</f>
        <v>950</v>
      </c>
      <c r="Q2762" s="32">
        <f t="shared" si="616"/>
        <v>0</v>
      </c>
      <c r="R2762" s="32">
        <f t="shared" si="619"/>
        <v>5400</v>
      </c>
      <c r="S2762" s="32">
        <f t="shared" si="620"/>
        <v>0</v>
      </c>
      <c r="T2762" s="32">
        <f t="shared" si="621"/>
        <v>21600</v>
      </c>
      <c r="U2762" s="32">
        <f t="shared" si="622"/>
        <v>0</v>
      </c>
      <c r="V2762" s="32">
        <f t="shared" si="617"/>
        <v>644</v>
      </c>
      <c r="W2762" s="32">
        <f t="shared" si="623"/>
        <v>644</v>
      </c>
      <c r="X2762" s="32">
        <f t="shared" si="624"/>
        <v>644</v>
      </c>
    </row>
    <row r="2763" spans="1:24" x14ac:dyDescent="0.25">
      <c r="A2763" s="2"/>
      <c r="B2763" s="2" t="s">
        <v>5</v>
      </c>
      <c r="C2763" s="2">
        <f t="shared" si="614"/>
        <v>115</v>
      </c>
      <c r="D2763" s="2">
        <f t="shared" si="615"/>
        <v>23</v>
      </c>
      <c r="E2763" s="2">
        <f t="shared" si="618"/>
        <v>2759</v>
      </c>
      <c r="F2763" s="11">
        <v>288</v>
      </c>
      <c r="G2763" s="9">
        <v>0</v>
      </c>
      <c r="H2763" s="9">
        <v>0</v>
      </c>
      <c r="I2763" s="9">
        <v>0</v>
      </c>
      <c r="J2763" s="9">
        <v>0.32</v>
      </c>
      <c r="K2763" s="9">
        <v>0.32</v>
      </c>
      <c r="L2763" s="9">
        <v>0.32</v>
      </c>
      <c r="N2763" s="32">
        <f>IF('System Design'!$F$8=1,'Hourly Demand and Generation'!G2763*'System Design'!$F$21,IF('System Design'!$F$8=2,'Hourly Demand and Generation'!H2763*'System Design'!$F$21,IF('System Design'!$F$8=3,'Hourly Demand and Generation'!I2763*'System Design'!$F$21)))</f>
        <v>0</v>
      </c>
      <c r="O2763" s="32">
        <f>IF('System Design'!$F$8=1,'Hourly Demand and Generation'!J2763*'System Design'!$F$22,IF('System Design'!$F$8=2,'Hourly Demand and Generation'!K2763*'System Design'!$F$22,IF('System Design'!$F$8=3,'Hourly Demand and Generation'!L2763*'System Design'!$F$22)))</f>
        <v>800</v>
      </c>
      <c r="Q2763" s="32">
        <f t="shared" si="616"/>
        <v>0</v>
      </c>
      <c r="R2763" s="32">
        <f t="shared" si="619"/>
        <v>5400</v>
      </c>
      <c r="S2763" s="32">
        <f t="shared" si="620"/>
        <v>0</v>
      </c>
      <c r="T2763" s="32">
        <f t="shared" si="621"/>
        <v>21600</v>
      </c>
      <c r="U2763" s="32">
        <f t="shared" si="622"/>
        <v>0</v>
      </c>
      <c r="V2763" s="32">
        <f t="shared" si="617"/>
        <v>512</v>
      </c>
      <c r="W2763" s="32">
        <f t="shared" si="623"/>
        <v>512</v>
      </c>
      <c r="X2763" s="32">
        <f t="shared" si="624"/>
        <v>512</v>
      </c>
    </row>
    <row r="2764" spans="1:24" x14ac:dyDescent="0.25">
      <c r="A2764" s="2"/>
      <c r="B2764" s="2" t="s">
        <v>5</v>
      </c>
      <c r="C2764" s="2">
        <f t="shared" si="614"/>
        <v>115</v>
      </c>
      <c r="D2764" s="2">
        <f t="shared" si="615"/>
        <v>24</v>
      </c>
      <c r="E2764" s="2">
        <f t="shared" si="618"/>
        <v>2760</v>
      </c>
      <c r="F2764" s="11">
        <v>252</v>
      </c>
      <c r="G2764" s="9">
        <v>0</v>
      </c>
      <c r="H2764" s="9">
        <v>0</v>
      </c>
      <c r="I2764" s="9">
        <v>0</v>
      </c>
      <c r="J2764" s="9">
        <v>0.32</v>
      </c>
      <c r="K2764" s="9">
        <v>0.32</v>
      </c>
      <c r="L2764" s="9">
        <v>0.32</v>
      </c>
      <c r="N2764" s="32">
        <f>IF('System Design'!$F$8=1,'Hourly Demand and Generation'!G2764*'System Design'!$F$21,IF('System Design'!$F$8=2,'Hourly Demand and Generation'!H2764*'System Design'!$F$21,IF('System Design'!$F$8=3,'Hourly Demand and Generation'!I2764*'System Design'!$F$21)))</f>
        <v>0</v>
      </c>
      <c r="O2764" s="32">
        <f>IF('System Design'!$F$8=1,'Hourly Demand and Generation'!J2764*'System Design'!$F$22,IF('System Design'!$F$8=2,'Hourly Demand and Generation'!K2764*'System Design'!$F$22,IF('System Design'!$F$8=3,'Hourly Demand and Generation'!L2764*'System Design'!$F$22)))</f>
        <v>800</v>
      </c>
      <c r="Q2764" s="32">
        <f t="shared" si="616"/>
        <v>0</v>
      </c>
      <c r="R2764" s="32">
        <f t="shared" si="619"/>
        <v>5400</v>
      </c>
      <c r="S2764" s="32">
        <f t="shared" si="620"/>
        <v>0</v>
      </c>
      <c r="T2764" s="32">
        <f t="shared" si="621"/>
        <v>21600</v>
      </c>
      <c r="U2764" s="32">
        <f t="shared" si="622"/>
        <v>0</v>
      </c>
      <c r="V2764" s="32">
        <f t="shared" si="617"/>
        <v>548</v>
      </c>
      <c r="W2764" s="32">
        <f t="shared" si="623"/>
        <v>548</v>
      </c>
      <c r="X2764" s="32">
        <f t="shared" si="624"/>
        <v>548</v>
      </c>
    </row>
    <row r="2765" spans="1:24" x14ac:dyDescent="0.25">
      <c r="A2765" s="2"/>
      <c r="B2765" s="2" t="s">
        <v>5</v>
      </c>
      <c r="C2765" s="2">
        <f>C2764+1</f>
        <v>116</v>
      </c>
      <c r="D2765" s="2">
        <v>1</v>
      </c>
      <c r="E2765" s="2">
        <f t="shared" si="618"/>
        <v>2761</v>
      </c>
      <c r="F2765" s="11">
        <v>216</v>
      </c>
      <c r="G2765" s="9">
        <v>0</v>
      </c>
      <c r="H2765" s="9">
        <v>0</v>
      </c>
      <c r="I2765" s="9">
        <v>0</v>
      </c>
      <c r="J2765" s="9">
        <v>0.213664329857367</v>
      </c>
      <c r="K2765" s="9">
        <v>0.213664329857367</v>
      </c>
      <c r="L2765" s="9">
        <v>0.4</v>
      </c>
      <c r="N2765" s="32">
        <f>IF('System Design'!$F$8=1,'Hourly Demand and Generation'!G2765*'System Design'!$F$21,IF('System Design'!$F$8=2,'Hourly Demand and Generation'!H2765*'System Design'!$F$21,IF('System Design'!$F$8=3,'Hourly Demand and Generation'!I2765*'System Design'!$F$21)))</f>
        <v>0</v>
      </c>
      <c r="O2765" s="32">
        <f>IF('System Design'!$F$8=1,'Hourly Demand and Generation'!J2765*'System Design'!$F$22,IF('System Design'!$F$8=2,'Hourly Demand and Generation'!K2765*'System Design'!$F$22,IF('System Design'!$F$8=3,'Hourly Demand and Generation'!L2765*'System Design'!$F$22)))</f>
        <v>1000</v>
      </c>
      <c r="Q2765" s="32">
        <f t="shared" si="616"/>
        <v>0</v>
      </c>
      <c r="R2765" s="32">
        <f t="shared" si="619"/>
        <v>5400</v>
      </c>
      <c r="S2765" s="32">
        <f t="shared" si="620"/>
        <v>0</v>
      </c>
      <c r="T2765" s="32">
        <f t="shared" si="621"/>
        <v>21600</v>
      </c>
      <c r="U2765" s="32">
        <f t="shared" si="622"/>
        <v>0</v>
      </c>
      <c r="V2765" s="32">
        <f t="shared" si="617"/>
        <v>784</v>
      </c>
      <c r="W2765" s="32">
        <f t="shared" si="623"/>
        <v>784</v>
      </c>
      <c r="X2765" s="32">
        <f t="shared" si="624"/>
        <v>784</v>
      </c>
    </row>
    <row r="2766" spans="1:24" x14ac:dyDescent="0.25">
      <c r="A2766" s="2"/>
      <c r="B2766" s="2" t="s">
        <v>5</v>
      </c>
      <c r="C2766" s="2">
        <f>C2765</f>
        <v>116</v>
      </c>
      <c r="D2766" s="2">
        <f>D2765+1</f>
        <v>2</v>
      </c>
      <c r="E2766" s="2">
        <f t="shared" si="618"/>
        <v>2762</v>
      </c>
      <c r="F2766" s="11">
        <v>198</v>
      </c>
      <c r="G2766" s="9">
        <v>0</v>
      </c>
      <c r="H2766" s="9">
        <v>0</v>
      </c>
      <c r="I2766" s="9">
        <v>0</v>
      </c>
      <c r="J2766" s="9">
        <v>0.19229789687163101</v>
      </c>
      <c r="K2766" s="9">
        <v>0.19229789687163101</v>
      </c>
      <c r="L2766" s="9">
        <v>0.36</v>
      </c>
      <c r="N2766" s="32">
        <f>IF('System Design'!$F$8=1,'Hourly Demand and Generation'!G2766*'System Design'!$F$21,IF('System Design'!$F$8=2,'Hourly Demand and Generation'!H2766*'System Design'!$F$21,IF('System Design'!$F$8=3,'Hourly Demand and Generation'!I2766*'System Design'!$F$21)))</f>
        <v>0</v>
      </c>
      <c r="O2766" s="32">
        <f>IF('System Design'!$F$8=1,'Hourly Demand and Generation'!J2766*'System Design'!$F$22,IF('System Design'!$F$8=2,'Hourly Demand and Generation'!K2766*'System Design'!$F$22,IF('System Design'!$F$8=3,'Hourly Demand and Generation'!L2766*'System Design'!$F$22)))</f>
        <v>900</v>
      </c>
      <c r="Q2766" s="32">
        <f t="shared" si="616"/>
        <v>0</v>
      </c>
      <c r="R2766" s="32">
        <f t="shared" si="619"/>
        <v>5400</v>
      </c>
      <c r="S2766" s="32">
        <f t="shared" si="620"/>
        <v>0</v>
      </c>
      <c r="T2766" s="32">
        <f t="shared" si="621"/>
        <v>21600</v>
      </c>
      <c r="U2766" s="32">
        <f t="shared" si="622"/>
        <v>0</v>
      </c>
      <c r="V2766" s="32">
        <f t="shared" si="617"/>
        <v>702</v>
      </c>
      <c r="W2766" s="32">
        <f t="shared" si="623"/>
        <v>702</v>
      </c>
      <c r="X2766" s="32">
        <f t="shared" si="624"/>
        <v>702</v>
      </c>
    </row>
    <row r="2767" spans="1:24" x14ac:dyDescent="0.25">
      <c r="A2767" s="2"/>
      <c r="B2767" s="2" t="s">
        <v>5</v>
      </c>
      <c r="C2767" s="2">
        <f t="shared" ref="C2767:C2788" si="625">C2766</f>
        <v>116</v>
      </c>
      <c r="D2767" s="2">
        <f t="shared" ref="D2767:D2788" si="626">D2766+1</f>
        <v>3</v>
      </c>
      <c r="E2767" s="2">
        <f t="shared" si="618"/>
        <v>2763</v>
      </c>
      <c r="F2767" s="11">
        <v>180</v>
      </c>
      <c r="G2767" s="9">
        <v>0</v>
      </c>
      <c r="H2767" s="9">
        <v>0</v>
      </c>
      <c r="I2767" s="9">
        <v>0</v>
      </c>
      <c r="J2767" s="9">
        <v>0.19229789687163101</v>
      </c>
      <c r="K2767" s="9">
        <v>0.19229789687163101</v>
      </c>
      <c r="L2767" s="9">
        <v>0.36</v>
      </c>
      <c r="N2767" s="32">
        <f>IF('System Design'!$F$8=1,'Hourly Demand and Generation'!G2767*'System Design'!$F$21,IF('System Design'!$F$8=2,'Hourly Demand and Generation'!H2767*'System Design'!$F$21,IF('System Design'!$F$8=3,'Hourly Demand and Generation'!I2767*'System Design'!$F$21)))</f>
        <v>0</v>
      </c>
      <c r="O2767" s="32">
        <f>IF('System Design'!$F$8=1,'Hourly Demand and Generation'!J2767*'System Design'!$F$22,IF('System Design'!$F$8=2,'Hourly Demand and Generation'!K2767*'System Design'!$F$22,IF('System Design'!$F$8=3,'Hourly Demand and Generation'!L2767*'System Design'!$F$22)))</f>
        <v>900</v>
      </c>
      <c r="Q2767" s="32">
        <f t="shared" si="616"/>
        <v>0</v>
      </c>
      <c r="R2767" s="32">
        <f t="shared" si="619"/>
        <v>5400</v>
      </c>
      <c r="S2767" s="32">
        <f t="shared" si="620"/>
        <v>0</v>
      </c>
      <c r="T2767" s="32">
        <f t="shared" si="621"/>
        <v>21600</v>
      </c>
      <c r="U2767" s="32">
        <f t="shared" si="622"/>
        <v>0</v>
      </c>
      <c r="V2767" s="32">
        <f t="shared" si="617"/>
        <v>720</v>
      </c>
      <c r="W2767" s="32">
        <f t="shared" si="623"/>
        <v>720</v>
      </c>
      <c r="X2767" s="32">
        <f t="shared" si="624"/>
        <v>720</v>
      </c>
    </row>
    <row r="2768" spans="1:24" x14ac:dyDescent="0.25">
      <c r="A2768" s="2"/>
      <c r="B2768" s="2" t="s">
        <v>5</v>
      </c>
      <c r="C2768" s="2">
        <f t="shared" si="625"/>
        <v>116</v>
      </c>
      <c r="D2768" s="2">
        <f t="shared" si="626"/>
        <v>4</v>
      </c>
      <c r="E2768" s="2">
        <f t="shared" si="618"/>
        <v>2764</v>
      </c>
      <c r="F2768" s="11">
        <v>216</v>
      </c>
      <c r="G2768" s="9">
        <v>0</v>
      </c>
      <c r="H2768" s="9">
        <v>0</v>
      </c>
      <c r="I2768" s="9">
        <v>0</v>
      </c>
      <c r="J2768" s="9">
        <v>0.213664329857367</v>
      </c>
      <c r="K2768" s="9">
        <v>0.213664329857367</v>
      </c>
      <c r="L2768" s="9">
        <v>0.4</v>
      </c>
      <c r="N2768" s="32">
        <f>IF('System Design'!$F$8=1,'Hourly Demand and Generation'!G2768*'System Design'!$F$21,IF('System Design'!$F$8=2,'Hourly Demand and Generation'!H2768*'System Design'!$F$21,IF('System Design'!$F$8=3,'Hourly Demand and Generation'!I2768*'System Design'!$F$21)))</f>
        <v>0</v>
      </c>
      <c r="O2768" s="32">
        <f>IF('System Design'!$F$8=1,'Hourly Demand and Generation'!J2768*'System Design'!$F$22,IF('System Design'!$F$8=2,'Hourly Demand and Generation'!K2768*'System Design'!$F$22,IF('System Design'!$F$8=3,'Hourly Demand and Generation'!L2768*'System Design'!$F$22)))</f>
        <v>1000</v>
      </c>
      <c r="Q2768" s="32">
        <f t="shared" si="616"/>
        <v>0</v>
      </c>
      <c r="R2768" s="32">
        <f t="shared" si="619"/>
        <v>5400</v>
      </c>
      <c r="S2768" s="32">
        <f t="shared" si="620"/>
        <v>0</v>
      </c>
      <c r="T2768" s="32">
        <f t="shared" si="621"/>
        <v>21600</v>
      </c>
      <c r="U2768" s="32">
        <f t="shared" si="622"/>
        <v>0</v>
      </c>
      <c r="V2768" s="32">
        <f t="shared" si="617"/>
        <v>784</v>
      </c>
      <c r="W2768" s="32">
        <f t="shared" si="623"/>
        <v>784</v>
      </c>
      <c r="X2768" s="32">
        <f t="shared" si="624"/>
        <v>784</v>
      </c>
    </row>
    <row r="2769" spans="1:24" x14ac:dyDescent="0.25">
      <c r="A2769" s="2"/>
      <c r="B2769" s="2" t="s">
        <v>5</v>
      </c>
      <c r="C2769" s="2">
        <f t="shared" si="625"/>
        <v>116</v>
      </c>
      <c r="D2769" s="2">
        <f t="shared" si="626"/>
        <v>5</v>
      </c>
      <c r="E2769" s="2">
        <f t="shared" si="618"/>
        <v>2765</v>
      </c>
      <c r="F2769" s="11">
        <v>234</v>
      </c>
      <c r="G2769" s="9">
        <v>0</v>
      </c>
      <c r="H2769" s="9">
        <v>3.2000000000000001E-2</v>
      </c>
      <c r="I2769" s="9">
        <v>6.4000000000000001E-2</v>
      </c>
      <c r="J2769" s="9">
        <v>0.170931463885894</v>
      </c>
      <c r="K2769" s="9">
        <v>0.170931463885894</v>
      </c>
      <c r="L2769" s="9">
        <v>0.32</v>
      </c>
      <c r="N2769" s="32">
        <f>IF('System Design'!$F$8=1,'Hourly Demand and Generation'!G2769*'System Design'!$F$21,IF('System Design'!$F$8=2,'Hourly Demand and Generation'!H2769*'System Design'!$F$21,IF('System Design'!$F$8=3,'Hourly Demand and Generation'!I2769*'System Design'!$F$21)))</f>
        <v>32</v>
      </c>
      <c r="O2769" s="32">
        <f>IF('System Design'!$F$8=1,'Hourly Demand and Generation'!J2769*'System Design'!$F$22,IF('System Design'!$F$8=2,'Hourly Demand and Generation'!K2769*'System Design'!$F$22,IF('System Design'!$F$8=3,'Hourly Demand and Generation'!L2769*'System Design'!$F$22)))</f>
        <v>800</v>
      </c>
      <c r="Q2769" s="32">
        <f t="shared" si="616"/>
        <v>0</v>
      </c>
      <c r="R2769" s="32">
        <f t="shared" si="619"/>
        <v>5400</v>
      </c>
      <c r="S2769" s="32">
        <f t="shared" si="620"/>
        <v>0</v>
      </c>
      <c r="T2769" s="32">
        <f t="shared" si="621"/>
        <v>21600</v>
      </c>
      <c r="U2769" s="32">
        <f t="shared" si="622"/>
        <v>0</v>
      </c>
      <c r="V2769" s="32">
        <f t="shared" si="617"/>
        <v>598</v>
      </c>
      <c r="W2769" s="32">
        <f t="shared" si="623"/>
        <v>598</v>
      </c>
      <c r="X2769" s="32">
        <f t="shared" si="624"/>
        <v>598</v>
      </c>
    </row>
    <row r="2770" spans="1:24" x14ac:dyDescent="0.25">
      <c r="A2770" s="2"/>
      <c r="B2770" s="2" t="s">
        <v>5</v>
      </c>
      <c r="C2770" s="2">
        <f t="shared" si="625"/>
        <v>116</v>
      </c>
      <c r="D2770" s="2">
        <f t="shared" si="626"/>
        <v>6</v>
      </c>
      <c r="E2770" s="2">
        <f t="shared" si="618"/>
        <v>2766</v>
      </c>
      <c r="F2770" s="11">
        <v>252</v>
      </c>
      <c r="G2770" s="9">
        <v>6.4000000000000001E-2</v>
      </c>
      <c r="H2770" s="9">
        <v>0.1</v>
      </c>
      <c r="I2770" s="9">
        <v>0.13600000000000001</v>
      </c>
      <c r="J2770" s="9">
        <v>0.170931463885894</v>
      </c>
      <c r="K2770" s="9">
        <v>0.170931463885894</v>
      </c>
      <c r="L2770" s="9">
        <v>0.32</v>
      </c>
      <c r="N2770" s="32">
        <f>IF('System Design'!$F$8=1,'Hourly Demand and Generation'!G2770*'System Design'!$F$21,IF('System Design'!$F$8=2,'Hourly Demand and Generation'!H2770*'System Design'!$F$21,IF('System Design'!$F$8=3,'Hourly Demand and Generation'!I2770*'System Design'!$F$21)))</f>
        <v>68</v>
      </c>
      <c r="O2770" s="32">
        <f>IF('System Design'!$F$8=1,'Hourly Demand and Generation'!J2770*'System Design'!$F$22,IF('System Design'!$F$8=2,'Hourly Demand and Generation'!K2770*'System Design'!$F$22,IF('System Design'!$F$8=3,'Hourly Demand and Generation'!L2770*'System Design'!$F$22)))</f>
        <v>800</v>
      </c>
      <c r="Q2770" s="32">
        <f t="shared" si="616"/>
        <v>0</v>
      </c>
      <c r="R2770" s="32">
        <f t="shared" si="619"/>
        <v>5400</v>
      </c>
      <c r="S2770" s="32">
        <f t="shared" si="620"/>
        <v>0</v>
      </c>
      <c r="T2770" s="32">
        <f t="shared" si="621"/>
        <v>21600</v>
      </c>
      <c r="U2770" s="32">
        <f t="shared" si="622"/>
        <v>0</v>
      </c>
      <c r="V2770" s="32">
        <f t="shared" si="617"/>
        <v>616</v>
      </c>
      <c r="W2770" s="32">
        <f t="shared" si="623"/>
        <v>616</v>
      </c>
      <c r="X2770" s="32">
        <f t="shared" si="624"/>
        <v>616</v>
      </c>
    </row>
    <row r="2771" spans="1:24" x14ac:dyDescent="0.25">
      <c r="A2771" s="2"/>
      <c r="B2771" s="2" t="s">
        <v>5</v>
      </c>
      <c r="C2771" s="2">
        <f t="shared" si="625"/>
        <v>116</v>
      </c>
      <c r="D2771" s="2">
        <f t="shared" si="626"/>
        <v>7</v>
      </c>
      <c r="E2771" s="2">
        <f t="shared" si="618"/>
        <v>2767</v>
      </c>
      <c r="F2771" s="11">
        <v>270</v>
      </c>
      <c r="G2771" s="9">
        <v>0.13600000000000001</v>
      </c>
      <c r="H2771" s="9">
        <v>0.16800000000000001</v>
      </c>
      <c r="I2771" s="9">
        <v>0.2</v>
      </c>
      <c r="J2771" s="9">
        <v>0.19229789687163101</v>
      </c>
      <c r="K2771" s="9">
        <v>0.19229789687163101</v>
      </c>
      <c r="L2771" s="9">
        <v>0.36</v>
      </c>
      <c r="N2771" s="32">
        <f>IF('System Design'!$F$8=1,'Hourly Demand and Generation'!G2771*'System Design'!$F$21,IF('System Design'!$F$8=2,'Hourly Demand and Generation'!H2771*'System Design'!$F$21,IF('System Design'!$F$8=3,'Hourly Demand and Generation'!I2771*'System Design'!$F$21)))</f>
        <v>100</v>
      </c>
      <c r="O2771" s="32">
        <f>IF('System Design'!$F$8=1,'Hourly Demand and Generation'!J2771*'System Design'!$F$22,IF('System Design'!$F$8=2,'Hourly Demand and Generation'!K2771*'System Design'!$F$22,IF('System Design'!$F$8=3,'Hourly Demand and Generation'!L2771*'System Design'!$F$22)))</f>
        <v>900</v>
      </c>
      <c r="Q2771" s="32">
        <f t="shared" si="616"/>
        <v>0</v>
      </c>
      <c r="R2771" s="32">
        <f t="shared" si="619"/>
        <v>5400</v>
      </c>
      <c r="S2771" s="32">
        <f t="shared" si="620"/>
        <v>0</v>
      </c>
      <c r="T2771" s="32">
        <f t="shared" si="621"/>
        <v>21600</v>
      </c>
      <c r="U2771" s="32">
        <f t="shared" si="622"/>
        <v>0</v>
      </c>
      <c r="V2771" s="32">
        <f t="shared" si="617"/>
        <v>730</v>
      </c>
      <c r="W2771" s="32">
        <f t="shared" si="623"/>
        <v>730</v>
      </c>
      <c r="X2771" s="32">
        <f t="shared" si="624"/>
        <v>730</v>
      </c>
    </row>
    <row r="2772" spans="1:24" x14ac:dyDescent="0.25">
      <c r="A2772" s="2"/>
      <c r="B2772" s="2" t="s">
        <v>5</v>
      </c>
      <c r="C2772" s="2">
        <f t="shared" si="625"/>
        <v>116</v>
      </c>
      <c r="D2772" s="2">
        <f t="shared" si="626"/>
        <v>8</v>
      </c>
      <c r="E2772" s="2">
        <f t="shared" si="618"/>
        <v>2768</v>
      </c>
      <c r="F2772" s="11">
        <v>288</v>
      </c>
      <c r="G2772" s="9">
        <v>0.26400000000000001</v>
      </c>
      <c r="H2772" s="9">
        <v>0.3</v>
      </c>
      <c r="I2772" s="9">
        <v>0.33600000000000002</v>
      </c>
      <c r="J2772" s="9">
        <v>0.19229789687163101</v>
      </c>
      <c r="K2772" s="9">
        <v>0.19229789687163101</v>
      </c>
      <c r="L2772" s="9">
        <v>0.36</v>
      </c>
      <c r="N2772" s="32">
        <f>IF('System Design'!$F$8=1,'Hourly Demand and Generation'!G2772*'System Design'!$F$21,IF('System Design'!$F$8=2,'Hourly Demand and Generation'!H2772*'System Design'!$F$21,IF('System Design'!$F$8=3,'Hourly Demand and Generation'!I2772*'System Design'!$F$21)))</f>
        <v>168</v>
      </c>
      <c r="O2772" s="32">
        <f>IF('System Design'!$F$8=1,'Hourly Demand and Generation'!J2772*'System Design'!$F$22,IF('System Design'!$F$8=2,'Hourly Demand and Generation'!K2772*'System Design'!$F$22,IF('System Design'!$F$8=3,'Hourly Demand and Generation'!L2772*'System Design'!$F$22)))</f>
        <v>900</v>
      </c>
      <c r="Q2772" s="32">
        <f t="shared" si="616"/>
        <v>0</v>
      </c>
      <c r="R2772" s="32">
        <f t="shared" si="619"/>
        <v>5400</v>
      </c>
      <c r="S2772" s="32">
        <f t="shared" si="620"/>
        <v>0</v>
      </c>
      <c r="T2772" s="32">
        <f t="shared" si="621"/>
        <v>21600</v>
      </c>
      <c r="U2772" s="32">
        <f t="shared" si="622"/>
        <v>0</v>
      </c>
      <c r="V2772" s="32">
        <f t="shared" si="617"/>
        <v>780</v>
      </c>
      <c r="W2772" s="32">
        <f t="shared" si="623"/>
        <v>780</v>
      </c>
      <c r="X2772" s="32">
        <f t="shared" si="624"/>
        <v>780</v>
      </c>
    </row>
    <row r="2773" spans="1:24" x14ac:dyDescent="0.25">
      <c r="A2773" s="2"/>
      <c r="B2773" s="2" t="s">
        <v>5</v>
      </c>
      <c r="C2773" s="2">
        <f t="shared" si="625"/>
        <v>116</v>
      </c>
      <c r="D2773" s="2">
        <f t="shared" si="626"/>
        <v>9</v>
      </c>
      <c r="E2773" s="2">
        <f t="shared" si="618"/>
        <v>2769</v>
      </c>
      <c r="F2773" s="11">
        <v>288</v>
      </c>
      <c r="G2773" s="9">
        <v>0.4</v>
      </c>
      <c r="H2773" s="9">
        <v>0.432</v>
      </c>
      <c r="I2773" s="9">
        <v>0.46400000000000002</v>
      </c>
      <c r="J2773" s="9">
        <v>0.170931463885894</v>
      </c>
      <c r="K2773" s="9">
        <v>0.170931463885894</v>
      </c>
      <c r="L2773" s="9">
        <v>0.32</v>
      </c>
      <c r="N2773" s="32">
        <f>IF('System Design'!$F$8=1,'Hourly Demand and Generation'!G2773*'System Design'!$F$21,IF('System Design'!$F$8=2,'Hourly Demand and Generation'!H2773*'System Design'!$F$21,IF('System Design'!$F$8=3,'Hourly Demand and Generation'!I2773*'System Design'!$F$21)))</f>
        <v>232</v>
      </c>
      <c r="O2773" s="32">
        <f>IF('System Design'!$F$8=1,'Hourly Demand and Generation'!J2773*'System Design'!$F$22,IF('System Design'!$F$8=2,'Hourly Demand and Generation'!K2773*'System Design'!$F$22,IF('System Design'!$F$8=3,'Hourly Demand and Generation'!L2773*'System Design'!$F$22)))</f>
        <v>800</v>
      </c>
      <c r="Q2773" s="32">
        <f t="shared" si="616"/>
        <v>0</v>
      </c>
      <c r="R2773" s="32">
        <f t="shared" si="619"/>
        <v>5400</v>
      </c>
      <c r="S2773" s="32">
        <f t="shared" si="620"/>
        <v>0</v>
      </c>
      <c r="T2773" s="32">
        <f t="shared" si="621"/>
        <v>21600</v>
      </c>
      <c r="U2773" s="32">
        <f t="shared" si="622"/>
        <v>0</v>
      </c>
      <c r="V2773" s="32">
        <f t="shared" si="617"/>
        <v>744</v>
      </c>
      <c r="W2773" s="32">
        <f t="shared" si="623"/>
        <v>744</v>
      </c>
      <c r="X2773" s="32">
        <f t="shared" si="624"/>
        <v>744</v>
      </c>
    </row>
    <row r="2774" spans="1:24" x14ac:dyDescent="0.25">
      <c r="A2774" s="2"/>
      <c r="B2774" s="2" t="s">
        <v>5</v>
      </c>
      <c r="C2774" s="2">
        <f t="shared" si="625"/>
        <v>116</v>
      </c>
      <c r="D2774" s="2">
        <f t="shared" si="626"/>
        <v>10</v>
      </c>
      <c r="E2774" s="2">
        <f t="shared" si="618"/>
        <v>2770</v>
      </c>
      <c r="F2774" s="11">
        <v>280.8</v>
      </c>
      <c r="G2774" s="9">
        <v>0.53600000000000003</v>
      </c>
      <c r="H2774" s="9">
        <v>0.56799999999999995</v>
      </c>
      <c r="I2774" s="9">
        <v>0.6</v>
      </c>
      <c r="J2774" s="9">
        <v>0.19229789687163101</v>
      </c>
      <c r="K2774" s="9">
        <v>0.19229789687163101</v>
      </c>
      <c r="L2774" s="9">
        <v>0.36</v>
      </c>
      <c r="N2774" s="32">
        <f>IF('System Design'!$F$8=1,'Hourly Demand and Generation'!G2774*'System Design'!$F$21,IF('System Design'!$F$8=2,'Hourly Demand and Generation'!H2774*'System Design'!$F$21,IF('System Design'!$F$8=3,'Hourly Demand and Generation'!I2774*'System Design'!$F$21)))</f>
        <v>300</v>
      </c>
      <c r="O2774" s="32">
        <f>IF('System Design'!$F$8=1,'Hourly Demand and Generation'!J2774*'System Design'!$F$22,IF('System Design'!$F$8=2,'Hourly Demand and Generation'!K2774*'System Design'!$F$22,IF('System Design'!$F$8=3,'Hourly Demand and Generation'!L2774*'System Design'!$F$22)))</f>
        <v>900</v>
      </c>
      <c r="Q2774" s="32">
        <f t="shared" si="616"/>
        <v>0</v>
      </c>
      <c r="R2774" s="32">
        <f t="shared" si="619"/>
        <v>5400</v>
      </c>
      <c r="S2774" s="32">
        <f t="shared" si="620"/>
        <v>0</v>
      </c>
      <c r="T2774" s="32">
        <f t="shared" si="621"/>
        <v>21600</v>
      </c>
      <c r="U2774" s="32">
        <f t="shared" si="622"/>
        <v>0</v>
      </c>
      <c r="V2774" s="32">
        <f t="shared" si="617"/>
        <v>919.2</v>
      </c>
      <c r="W2774" s="32">
        <f t="shared" si="623"/>
        <v>919.2</v>
      </c>
      <c r="X2774" s="32">
        <f t="shared" si="624"/>
        <v>919.2</v>
      </c>
    </row>
    <row r="2775" spans="1:24" x14ac:dyDescent="0.25">
      <c r="A2775" s="2"/>
      <c r="B2775" s="2" t="s">
        <v>5</v>
      </c>
      <c r="C2775" s="2">
        <f t="shared" si="625"/>
        <v>116</v>
      </c>
      <c r="D2775" s="2">
        <f t="shared" si="626"/>
        <v>11</v>
      </c>
      <c r="E2775" s="2">
        <f t="shared" si="618"/>
        <v>2771</v>
      </c>
      <c r="F2775" s="11">
        <v>277.2</v>
      </c>
      <c r="G2775" s="9">
        <v>0.66400000000000003</v>
      </c>
      <c r="H2775" s="9">
        <v>0.7</v>
      </c>
      <c r="I2775" s="9">
        <v>0.73599999999999999</v>
      </c>
      <c r="J2775" s="9">
        <v>0.170931463885894</v>
      </c>
      <c r="K2775" s="9">
        <v>0.170931463885894</v>
      </c>
      <c r="L2775" s="9">
        <v>0.32</v>
      </c>
      <c r="N2775" s="32">
        <f>IF('System Design'!$F$8=1,'Hourly Demand and Generation'!G2775*'System Design'!$F$21,IF('System Design'!$F$8=2,'Hourly Demand and Generation'!H2775*'System Design'!$F$21,IF('System Design'!$F$8=3,'Hourly Demand and Generation'!I2775*'System Design'!$F$21)))</f>
        <v>368</v>
      </c>
      <c r="O2775" s="32">
        <f>IF('System Design'!$F$8=1,'Hourly Demand and Generation'!J2775*'System Design'!$F$22,IF('System Design'!$F$8=2,'Hourly Demand and Generation'!K2775*'System Design'!$F$22,IF('System Design'!$F$8=3,'Hourly Demand and Generation'!L2775*'System Design'!$F$22)))</f>
        <v>800</v>
      </c>
      <c r="Q2775" s="32">
        <f t="shared" si="616"/>
        <v>0</v>
      </c>
      <c r="R2775" s="32">
        <f t="shared" si="619"/>
        <v>5400</v>
      </c>
      <c r="S2775" s="32">
        <f t="shared" si="620"/>
        <v>0</v>
      </c>
      <c r="T2775" s="32">
        <f t="shared" si="621"/>
        <v>21600</v>
      </c>
      <c r="U2775" s="32">
        <f t="shared" si="622"/>
        <v>0</v>
      </c>
      <c r="V2775" s="32">
        <f t="shared" si="617"/>
        <v>890.8</v>
      </c>
      <c r="W2775" s="32">
        <f t="shared" si="623"/>
        <v>890.8</v>
      </c>
      <c r="X2775" s="32">
        <f t="shared" si="624"/>
        <v>890.8</v>
      </c>
    </row>
    <row r="2776" spans="1:24" x14ac:dyDescent="0.25">
      <c r="A2776" s="2"/>
      <c r="B2776" s="2" t="s">
        <v>5</v>
      </c>
      <c r="C2776" s="2">
        <f t="shared" si="625"/>
        <v>116</v>
      </c>
      <c r="D2776" s="2">
        <f t="shared" si="626"/>
        <v>12</v>
      </c>
      <c r="E2776" s="2">
        <f t="shared" si="618"/>
        <v>2772</v>
      </c>
      <c r="F2776" s="11">
        <v>277.2</v>
      </c>
      <c r="G2776" s="9">
        <v>0.8</v>
      </c>
      <c r="H2776" s="9">
        <v>0.8</v>
      </c>
      <c r="I2776" s="9">
        <v>0.8</v>
      </c>
      <c r="J2776" s="9">
        <v>0.16024824739302501</v>
      </c>
      <c r="K2776" s="9">
        <v>0.16024824739302501</v>
      </c>
      <c r="L2776" s="9">
        <v>0.3</v>
      </c>
      <c r="N2776" s="32">
        <f>IF('System Design'!$F$8=1,'Hourly Demand and Generation'!G2776*'System Design'!$F$21,IF('System Design'!$F$8=2,'Hourly Demand and Generation'!H2776*'System Design'!$F$21,IF('System Design'!$F$8=3,'Hourly Demand and Generation'!I2776*'System Design'!$F$21)))</f>
        <v>400</v>
      </c>
      <c r="O2776" s="32">
        <f>IF('System Design'!$F$8=1,'Hourly Demand and Generation'!J2776*'System Design'!$F$22,IF('System Design'!$F$8=2,'Hourly Demand and Generation'!K2776*'System Design'!$F$22,IF('System Design'!$F$8=3,'Hourly Demand and Generation'!L2776*'System Design'!$F$22)))</f>
        <v>750</v>
      </c>
      <c r="Q2776" s="32">
        <f t="shared" si="616"/>
        <v>0</v>
      </c>
      <c r="R2776" s="32">
        <f t="shared" si="619"/>
        <v>5400</v>
      </c>
      <c r="S2776" s="32">
        <f t="shared" si="620"/>
        <v>0</v>
      </c>
      <c r="T2776" s="32">
        <f t="shared" si="621"/>
        <v>21600</v>
      </c>
      <c r="U2776" s="32">
        <f t="shared" si="622"/>
        <v>0</v>
      </c>
      <c r="V2776" s="32">
        <f t="shared" si="617"/>
        <v>872.8</v>
      </c>
      <c r="W2776" s="32">
        <f t="shared" si="623"/>
        <v>872.8</v>
      </c>
      <c r="X2776" s="32">
        <f t="shared" si="624"/>
        <v>872.8</v>
      </c>
    </row>
    <row r="2777" spans="1:24" x14ac:dyDescent="0.25">
      <c r="A2777" s="2"/>
      <c r="B2777" s="2" t="s">
        <v>5</v>
      </c>
      <c r="C2777" s="2">
        <f t="shared" si="625"/>
        <v>116</v>
      </c>
      <c r="D2777" s="2">
        <f t="shared" si="626"/>
        <v>13</v>
      </c>
      <c r="E2777" s="2">
        <f t="shared" si="618"/>
        <v>2773</v>
      </c>
      <c r="F2777" s="11">
        <v>288</v>
      </c>
      <c r="G2777" s="9">
        <v>0.66400000000000003</v>
      </c>
      <c r="H2777" s="9">
        <v>0.7</v>
      </c>
      <c r="I2777" s="9">
        <v>0.73599999999999999</v>
      </c>
      <c r="J2777" s="9">
        <v>0.170931463885894</v>
      </c>
      <c r="K2777" s="9">
        <v>0.170931463885894</v>
      </c>
      <c r="L2777" s="9">
        <v>0.32</v>
      </c>
      <c r="N2777" s="32">
        <f>IF('System Design'!$F$8=1,'Hourly Demand and Generation'!G2777*'System Design'!$F$21,IF('System Design'!$F$8=2,'Hourly Demand and Generation'!H2777*'System Design'!$F$21,IF('System Design'!$F$8=3,'Hourly Demand and Generation'!I2777*'System Design'!$F$21)))</f>
        <v>368</v>
      </c>
      <c r="O2777" s="32">
        <f>IF('System Design'!$F$8=1,'Hourly Demand and Generation'!J2777*'System Design'!$F$22,IF('System Design'!$F$8=2,'Hourly Demand and Generation'!K2777*'System Design'!$F$22,IF('System Design'!$F$8=3,'Hourly Demand and Generation'!L2777*'System Design'!$F$22)))</f>
        <v>800</v>
      </c>
      <c r="Q2777" s="32">
        <f t="shared" si="616"/>
        <v>0</v>
      </c>
      <c r="R2777" s="32">
        <f t="shared" si="619"/>
        <v>5400</v>
      </c>
      <c r="S2777" s="32">
        <f t="shared" si="620"/>
        <v>0</v>
      </c>
      <c r="T2777" s="32">
        <f t="shared" si="621"/>
        <v>21600</v>
      </c>
      <c r="U2777" s="32">
        <f t="shared" si="622"/>
        <v>0</v>
      </c>
      <c r="V2777" s="32">
        <f t="shared" si="617"/>
        <v>880</v>
      </c>
      <c r="W2777" s="32">
        <f t="shared" si="623"/>
        <v>880</v>
      </c>
      <c r="X2777" s="32">
        <f t="shared" si="624"/>
        <v>880</v>
      </c>
    </row>
    <row r="2778" spans="1:24" x14ac:dyDescent="0.25">
      <c r="A2778" s="2"/>
      <c r="B2778" s="2" t="s">
        <v>5</v>
      </c>
      <c r="C2778" s="2">
        <f t="shared" si="625"/>
        <v>116</v>
      </c>
      <c r="D2778" s="2">
        <f t="shared" si="626"/>
        <v>14</v>
      </c>
      <c r="E2778" s="2">
        <f t="shared" si="618"/>
        <v>2774</v>
      </c>
      <c r="F2778" s="11">
        <v>288</v>
      </c>
      <c r="G2778" s="9">
        <v>0.53600000000000003</v>
      </c>
      <c r="H2778" s="9">
        <v>0.56799999999999995</v>
      </c>
      <c r="I2778" s="9">
        <v>0.6</v>
      </c>
      <c r="J2778" s="9">
        <v>0.18161468037876199</v>
      </c>
      <c r="K2778" s="9">
        <v>0.18161468037876199</v>
      </c>
      <c r="L2778" s="9">
        <v>0.34</v>
      </c>
      <c r="N2778" s="32">
        <f>IF('System Design'!$F$8=1,'Hourly Demand and Generation'!G2778*'System Design'!$F$21,IF('System Design'!$F$8=2,'Hourly Demand and Generation'!H2778*'System Design'!$F$21,IF('System Design'!$F$8=3,'Hourly Demand and Generation'!I2778*'System Design'!$F$21)))</f>
        <v>300</v>
      </c>
      <c r="O2778" s="32">
        <f>IF('System Design'!$F$8=1,'Hourly Demand and Generation'!J2778*'System Design'!$F$22,IF('System Design'!$F$8=2,'Hourly Demand and Generation'!K2778*'System Design'!$F$22,IF('System Design'!$F$8=3,'Hourly Demand and Generation'!L2778*'System Design'!$F$22)))</f>
        <v>850.00000000000011</v>
      </c>
      <c r="Q2778" s="32">
        <f t="shared" si="616"/>
        <v>0</v>
      </c>
      <c r="R2778" s="32">
        <f t="shared" si="619"/>
        <v>5400</v>
      </c>
      <c r="S2778" s="32">
        <f t="shared" si="620"/>
        <v>0</v>
      </c>
      <c r="T2778" s="32">
        <f t="shared" si="621"/>
        <v>21600</v>
      </c>
      <c r="U2778" s="32">
        <f t="shared" si="622"/>
        <v>0</v>
      </c>
      <c r="V2778" s="32">
        <f t="shared" si="617"/>
        <v>862</v>
      </c>
      <c r="W2778" s="32">
        <f t="shared" si="623"/>
        <v>862</v>
      </c>
      <c r="X2778" s="32">
        <f t="shared" si="624"/>
        <v>862</v>
      </c>
    </row>
    <row r="2779" spans="1:24" x14ac:dyDescent="0.25">
      <c r="A2779" s="2"/>
      <c r="B2779" s="2" t="s">
        <v>5</v>
      </c>
      <c r="C2779" s="2">
        <f t="shared" si="625"/>
        <v>116</v>
      </c>
      <c r="D2779" s="2">
        <f t="shared" si="626"/>
        <v>15</v>
      </c>
      <c r="E2779" s="2">
        <f t="shared" si="618"/>
        <v>2775</v>
      </c>
      <c r="F2779" s="11">
        <v>306</v>
      </c>
      <c r="G2779" s="9">
        <v>0.4</v>
      </c>
      <c r="H2779" s="9">
        <v>0.432</v>
      </c>
      <c r="I2779" s="9">
        <v>0.46400000000000002</v>
      </c>
      <c r="J2779" s="9">
        <v>0.19229789687163101</v>
      </c>
      <c r="K2779" s="9">
        <v>0.19229789687163101</v>
      </c>
      <c r="L2779" s="9">
        <v>0.36</v>
      </c>
      <c r="N2779" s="32">
        <f>IF('System Design'!$F$8=1,'Hourly Demand and Generation'!G2779*'System Design'!$F$21,IF('System Design'!$F$8=2,'Hourly Demand and Generation'!H2779*'System Design'!$F$21,IF('System Design'!$F$8=3,'Hourly Demand and Generation'!I2779*'System Design'!$F$21)))</f>
        <v>232</v>
      </c>
      <c r="O2779" s="32">
        <f>IF('System Design'!$F$8=1,'Hourly Demand and Generation'!J2779*'System Design'!$F$22,IF('System Design'!$F$8=2,'Hourly Demand and Generation'!K2779*'System Design'!$F$22,IF('System Design'!$F$8=3,'Hourly Demand and Generation'!L2779*'System Design'!$F$22)))</f>
        <v>900</v>
      </c>
      <c r="Q2779" s="32">
        <f t="shared" si="616"/>
        <v>0</v>
      </c>
      <c r="R2779" s="32">
        <f t="shared" si="619"/>
        <v>5400</v>
      </c>
      <c r="S2779" s="32">
        <f t="shared" si="620"/>
        <v>0</v>
      </c>
      <c r="T2779" s="32">
        <f t="shared" si="621"/>
        <v>21600</v>
      </c>
      <c r="U2779" s="32">
        <f t="shared" si="622"/>
        <v>0</v>
      </c>
      <c r="V2779" s="32">
        <f t="shared" si="617"/>
        <v>826</v>
      </c>
      <c r="W2779" s="32">
        <f t="shared" si="623"/>
        <v>826</v>
      </c>
      <c r="X2779" s="32">
        <f t="shared" si="624"/>
        <v>826</v>
      </c>
    </row>
    <row r="2780" spans="1:24" x14ac:dyDescent="0.25">
      <c r="A2780" s="2"/>
      <c r="B2780" s="2" t="s">
        <v>5</v>
      </c>
      <c r="C2780" s="2">
        <f t="shared" si="625"/>
        <v>116</v>
      </c>
      <c r="D2780" s="2">
        <f t="shared" si="626"/>
        <v>16</v>
      </c>
      <c r="E2780" s="2">
        <f t="shared" si="618"/>
        <v>2776</v>
      </c>
      <c r="F2780" s="11">
        <v>324</v>
      </c>
      <c r="G2780" s="9">
        <v>0.26400000000000001</v>
      </c>
      <c r="H2780" s="9">
        <v>0.3</v>
      </c>
      <c r="I2780" s="9">
        <v>0.33600000000000002</v>
      </c>
      <c r="J2780" s="9">
        <v>0.19229789687163101</v>
      </c>
      <c r="K2780" s="9">
        <v>0.19229789687163101</v>
      </c>
      <c r="L2780" s="9">
        <v>0.36</v>
      </c>
      <c r="N2780" s="32">
        <f>IF('System Design'!$F$8=1,'Hourly Demand and Generation'!G2780*'System Design'!$F$21,IF('System Design'!$F$8=2,'Hourly Demand and Generation'!H2780*'System Design'!$F$21,IF('System Design'!$F$8=3,'Hourly Demand and Generation'!I2780*'System Design'!$F$21)))</f>
        <v>168</v>
      </c>
      <c r="O2780" s="32">
        <f>IF('System Design'!$F$8=1,'Hourly Demand and Generation'!J2780*'System Design'!$F$22,IF('System Design'!$F$8=2,'Hourly Demand and Generation'!K2780*'System Design'!$F$22,IF('System Design'!$F$8=3,'Hourly Demand and Generation'!L2780*'System Design'!$F$22)))</f>
        <v>900</v>
      </c>
      <c r="Q2780" s="32">
        <f t="shared" si="616"/>
        <v>0</v>
      </c>
      <c r="R2780" s="32">
        <f t="shared" si="619"/>
        <v>5400</v>
      </c>
      <c r="S2780" s="32">
        <f t="shared" si="620"/>
        <v>0</v>
      </c>
      <c r="T2780" s="32">
        <f t="shared" si="621"/>
        <v>21600</v>
      </c>
      <c r="U2780" s="32">
        <f t="shared" si="622"/>
        <v>0</v>
      </c>
      <c r="V2780" s="32">
        <f t="shared" si="617"/>
        <v>744</v>
      </c>
      <c r="W2780" s="32">
        <f t="shared" si="623"/>
        <v>744</v>
      </c>
      <c r="X2780" s="32">
        <f t="shared" si="624"/>
        <v>744</v>
      </c>
    </row>
    <row r="2781" spans="1:24" x14ac:dyDescent="0.25">
      <c r="A2781" s="2"/>
      <c r="B2781" s="2" t="s">
        <v>5</v>
      </c>
      <c r="C2781" s="2">
        <f t="shared" si="625"/>
        <v>116</v>
      </c>
      <c r="D2781" s="2">
        <f t="shared" si="626"/>
        <v>17</v>
      </c>
      <c r="E2781" s="2">
        <f t="shared" si="618"/>
        <v>2777</v>
      </c>
      <c r="F2781" s="11">
        <v>342</v>
      </c>
      <c r="G2781" s="9">
        <v>0.13600000000000001</v>
      </c>
      <c r="H2781" s="9">
        <v>0.16800000000000001</v>
      </c>
      <c r="I2781" s="9">
        <v>0.2</v>
      </c>
      <c r="J2781" s="9">
        <v>0.213664329857367</v>
      </c>
      <c r="K2781" s="9">
        <v>0.213664329857367</v>
      </c>
      <c r="L2781" s="9">
        <v>0.4</v>
      </c>
      <c r="N2781" s="32">
        <f>IF('System Design'!$F$8=1,'Hourly Demand and Generation'!G2781*'System Design'!$F$21,IF('System Design'!$F$8=2,'Hourly Demand and Generation'!H2781*'System Design'!$F$21,IF('System Design'!$F$8=3,'Hourly Demand and Generation'!I2781*'System Design'!$F$21)))</f>
        <v>100</v>
      </c>
      <c r="O2781" s="32">
        <f>IF('System Design'!$F$8=1,'Hourly Demand and Generation'!J2781*'System Design'!$F$22,IF('System Design'!$F$8=2,'Hourly Demand and Generation'!K2781*'System Design'!$F$22,IF('System Design'!$F$8=3,'Hourly Demand and Generation'!L2781*'System Design'!$F$22)))</f>
        <v>1000</v>
      </c>
      <c r="Q2781" s="32">
        <f t="shared" si="616"/>
        <v>0</v>
      </c>
      <c r="R2781" s="32">
        <f t="shared" si="619"/>
        <v>5400</v>
      </c>
      <c r="S2781" s="32">
        <f t="shared" si="620"/>
        <v>0</v>
      </c>
      <c r="T2781" s="32">
        <f t="shared" si="621"/>
        <v>21600</v>
      </c>
      <c r="U2781" s="32">
        <f t="shared" si="622"/>
        <v>0</v>
      </c>
      <c r="V2781" s="32">
        <f t="shared" si="617"/>
        <v>758</v>
      </c>
      <c r="W2781" s="32">
        <f t="shared" si="623"/>
        <v>758</v>
      </c>
      <c r="X2781" s="32">
        <f t="shared" si="624"/>
        <v>758</v>
      </c>
    </row>
    <row r="2782" spans="1:24" x14ac:dyDescent="0.25">
      <c r="A2782" s="2"/>
      <c r="B2782" s="2" t="s">
        <v>5</v>
      </c>
      <c r="C2782" s="2">
        <f t="shared" si="625"/>
        <v>116</v>
      </c>
      <c r="D2782" s="2">
        <f t="shared" si="626"/>
        <v>18</v>
      </c>
      <c r="E2782" s="2">
        <f t="shared" si="618"/>
        <v>2778</v>
      </c>
      <c r="F2782" s="11">
        <v>360</v>
      </c>
      <c r="G2782" s="9">
        <v>6.4000000000000001E-2</v>
      </c>
      <c r="H2782" s="9">
        <v>0.1</v>
      </c>
      <c r="I2782" s="9">
        <v>0.13600000000000001</v>
      </c>
      <c r="J2782" s="9">
        <v>0.20298111336449901</v>
      </c>
      <c r="K2782" s="9">
        <v>0.20298111336449901</v>
      </c>
      <c r="L2782" s="9">
        <v>0.38</v>
      </c>
      <c r="N2782" s="32">
        <f>IF('System Design'!$F$8=1,'Hourly Demand and Generation'!G2782*'System Design'!$F$21,IF('System Design'!$F$8=2,'Hourly Demand and Generation'!H2782*'System Design'!$F$21,IF('System Design'!$F$8=3,'Hourly Demand and Generation'!I2782*'System Design'!$F$21)))</f>
        <v>68</v>
      </c>
      <c r="O2782" s="32">
        <f>IF('System Design'!$F$8=1,'Hourly Demand and Generation'!J2782*'System Design'!$F$22,IF('System Design'!$F$8=2,'Hourly Demand and Generation'!K2782*'System Design'!$F$22,IF('System Design'!$F$8=3,'Hourly Demand and Generation'!L2782*'System Design'!$F$22)))</f>
        <v>950</v>
      </c>
      <c r="Q2782" s="32">
        <f t="shared" si="616"/>
        <v>0</v>
      </c>
      <c r="R2782" s="32">
        <f t="shared" si="619"/>
        <v>5400</v>
      </c>
      <c r="S2782" s="32">
        <f t="shared" si="620"/>
        <v>0</v>
      </c>
      <c r="T2782" s="32">
        <f t="shared" si="621"/>
        <v>21600</v>
      </c>
      <c r="U2782" s="32">
        <f t="shared" si="622"/>
        <v>0</v>
      </c>
      <c r="V2782" s="32">
        <f t="shared" si="617"/>
        <v>658</v>
      </c>
      <c r="W2782" s="32">
        <f t="shared" si="623"/>
        <v>658</v>
      </c>
      <c r="X2782" s="32">
        <f t="shared" si="624"/>
        <v>658</v>
      </c>
    </row>
    <row r="2783" spans="1:24" x14ac:dyDescent="0.25">
      <c r="A2783" s="2"/>
      <c r="B2783" s="2" t="s">
        <v>5</v>
      </c>
      <c r="C2783" s="2">
        <f t="shared" si="625"/>
        <v>116</v>
      </c>
      <c r="D2783" s="2">
        <f t="shared" si="626"/>
        <v>19</v>
      </c>
      <c r="E2783" s="2">
        <f t="shared" si="618"/>
        <v>2779</v>
      </c>
      <c r="F2783" s="11">
        <v>349.2</v>
      </c>
      <c r="G2783" s="9">
        <v>0</v>
      </c>
      <c r="H2783" s="9">
        <v>3.2000000000000001E-2</v>
      </c>
      <c r="I2783" s="9">
        <v>6.4000000000000001E-2</v>
      </c>
      <c r="J2783" s="9">
        <v>0.19229789687163101</v>
      </c>
      <c r="K2783" s="9">
        <v>0.19229789687163101</v>
      </c>
      <c r="L2783" s="9">
        <v>0.36</v>
      </c>
      <c r="N2783" s="32">
        <f>IF('System Design'!$F$8=1,'Hourly Demand and Generation'!G2783*'System Design'!$F$21,IF('System Design'!$F$8=2,'Hourly Demand and Generation'!H2783*'System Design'!$F$21,IF('System Design'!$F$8=3,'Hourly Demand and Generation'!I2783*'System Design'!$F$21)))</f>
        <v>32</v>
      </c>
      <c r="O2783" s="32">
        <f>IF('System Design'!$F$8=1,'Hourly Demand and Generation'!J2783*'System Design'!$F$22,IF('System Design'!$F$8=2,'Hourly Demand and Generation'!K2783*'System Design'!$F$22,IF('System Design'!$F$8=3,'Hourly Demand and Generation'!L2783*'System Design'!$F$22)))</f>
        <v>900</v>
      </c>
      <c r="Q2783" s="32">
        <f t="shared" si="616"/>
        <v>0</v>
      </c>
      <c r="R2783" s="32">
        <f t="shared" si="619"/>
        <v>5400</v>
      </c>
      <c r="S2783" s="32">
        <f t="shared" si="620"/>
        <v>0</v>
      </c>
      <c r="T2783" s="32">
        <f t="shared" si="621"/>
        <v>21600</v>
      </c>
      <c r="U2783" s="32">
        <f t="shared" si="622"/>
        <v>0</v>
      </c>
      <c r="V2783" s="32">
        <f t="shared" si="617"/>
        <v>582.79999999999995</v>
      </c>
      <c r="W2783" s="32">
        <f t="shared" si="623"/>
        <v>582.79999999999995</v>
      </c>
      <c r="X2783" s="32">
        <f t="shared" si="624"/>
        <v>582.79999999999995</v>
      </c>
    </row>
    <row r="2784" spans="1:24" x14ac:dyDescent="0.25">
      <c r="A2784" s="2"/>
      <c r="B2784" s="2" t="s">
        <v>5</v>
      </c>
      <c r="C2784" s="2">
        <f t="shared" si="625"/>
        <v>116</v>
      </c>
      <c r="D2784" s="2">
        <f t="shared" si="626"/>
        <v>20</v>
      </c>
      <c r="E2784" s="2">
        <f t="shared" si="618"/>
        <v>2780</v>
      </c>
      <c r="F2784" s="11">
        <v>342</v>
      </c>
      <c r="G2784" s="9">
        <v>0</v>
      </c>
      <c r="H2784" s="9">
        <v>0</v>
      </c>
      <c r="I2784" s="9">
        <v>0</v>
      </c>
      <c r="J2784" s="9">
        <v>0.19229789687163101</v>
      </c>
      <c r="K2784" s="9">
        <v>0.19229789687163101</v>
      </c>
      <c r="L2784" s="9">
        <v>0.36</v>
      </c>
      <c r="N2784" s="32">
        <f>IF('System Design'!$F$8=1,'Hourly Demand and Generation'!G2784*'System Design'!$F$21,IF('System Design'!$F$8=2,'Hourly Demand and Generation'!H2784*'System Design'!$F$21,IF('System Design'!$F$8=3,'Hourly Demand and Generation'!I2784*'System Design'!$F$21)))</f>
        <v>0</v>
      </c>
      <c r="O2784" s="32">
        <f>IF('System Design'!$F$8=1,'Hourly Demand and Generation'!J2784*'System Design'!$F$22,IF('System Design'!$F$8=2,'Hourly Demand and Generation'!K2784*'System Design'!$F$22,IF('System Design'!$F$8=3,'Hourly Demand and Generation'!L2784*'System Design'!$F$22)))</f>
        <v>900</v>
      </c>
      <c r="Q2784" s="32">
        <f t="shared" si="616"/>
        <v>0</v>
      </c>
      <c r="R2784" s="32">
        <f t="shared" si="619"/>
        <v>5400</v>
      </c>
      <c r="S2784" s="32">
        <f t="shared" si="620"/>
        <v>0</v>
      </c>
      <c r="T2784" s="32">
        <f t="shared" si="621"/>
        <v>21600</v>
      </c>
      <c r="U2784" s="32">
        <f t="shared" si="622"/>
        <v>0</v>
      </c>
      <c r="V2784" s="32">
        <f t="shared" si="617"/>
        <v>558</v>
      </c>
      <c r="W2784" s="32">
        <f t="shared" si="623"/>
        <v>558</v>
      </c>
      <c r="X2784" s="32">
        <f t="shared" si="624"/>
        <v>558</v>
      </c>
    </row>
    <row r="2785" spans="1:24" x14ac:dyDescent="0.25">
      <c r="A2785" s="2"/>
      <c r="B2785" s="2" t="s">
        <v>5</v>
      </c>
      <c r="C2785" s="2">
        <f t="shared" si="625"/>
        <v>116</v>
      </c>
      <c r="D2785" s="2">
        <f t="shared" si="626"/>
        <v>21</v>
      </c>
      <c r="E2785" s="2">
        <f t="shared" si="618"/>
        <v>2781</v>
      </c>
      <c r="F2785" s="11">
        <v>324</v>
      </c>
      <c r="G2785" s="9">
        <v>0</v>
      </c>
      <c r="H2785" s="9">
        <v>0</v>
      </c>
      <c r="I2785" s="9">
        <v>0</v>
      </c>
      <c r="J2785" s="9">
        <v>0.19229789687163101</v>
      </c>
      <c r="K2785" s="9">
        <v>0.19229789687163101</v>
      </c>
      <c r="L2785" s="9">
        <v>0.36</v>
      </c>
      <c r="N2785" s="32">
        <f>IF('System Design'!$F$8=1,'Hourly Demand and Generation'!G2785*'System Design'!$F$21,IF('System Design'!$F$8=2,'Hourly Demand and Generation'!H2785*'System Design'!$F$21,IF('System Design'!$F$8=3,'Hourly Demand and Generation'!I2785*'System Design'!$F$21)))</f>
        <v>0</v>
      </c>
      <c r="O2785" s="32">
        <f>IF('System Design'!$F$8=1,'Hourly Demand and Generation'!J2785*'System Design'!$F$22,IF('System Design'!$F$8=2,'Hourly Demand and Generation'!K2785*'System Design'!$F$22,IF('System Design'!$F$8=3,'Hourly Demand and Generation'!L2785*'System Design'!$F$22)))</f>
        <v>900</v>
      </c>
      <c r="Q2785" s="32">
        <f t="shared" si="616"/>
        <v>0</v>
      </c>
      <c r="R2785" s="32">
        <f t="shared" si="619"/>
        <v>5400</v>
      </c>
      <c r="S2785" s="32">
        <f t="shared" si="620"/>
        <v>0</v>
      </c>
      <c r="T2785" s="32">
        <f t="shared" si="621"/>
        <v>21600</v>
      </c>
      <c r="U2785" s="32">
        <f t="shared" si="622"/>
        <v>0</v>
      </c>
      <c r="V2785" s="32">
        <f t="shared" si="617"/>
        <v>576</v>
      </c>
      <c r="W2785" s="32">
        <f t="shared" si="623"/>
        <v>576</v>
      </c>
      <c r="X2785" s="32">
        <f t="shared" si="624"/>
        <v>576</v>
      </c>
    </row>
    <row r="2786" spans="1:24" x14ac:dyDescent="0.25">
      <c r="A2786" s="2"/>
      <c r="B2786" s="2" t="s">
        <v>5</v>
      </c>
      <c r="C2786" s="2">
        <f t="shared" si="625"/>
        <v>116</v>
      </c>
      <c r="D2786" s="2">
        <f t="shared" si="626"/>
        <v>22</v>
      </c>
      <c r="E2786" s="2">
        <f t="shared" si="618"/>
        <v>2782</v>
      </c>
      <c r="F2786" s="11">
        <v>306</v>
      </c>
      <c r="G2786" s="9">
        <v>0</v>
      </c>
      <c r="H2786" s="9">
        <v>0</v>
      </c>
      <c r="I2786" s="9">
        <v>0</v>
      </c>
      <c r="J2786" s="9">
        <v>0.20298111336449901</v>
      </c>
      <c r="K2786" s="9">
        <v>0.20298111336449901</v>
      </c>
      <c r="L2786" s="9">
        <v>0.38</v>
      </c>
      <c r="N2786" s="32">
        <f>IF('System Design'!$F$8=1,'Hourly Demand and Generation'!G2786*'System Design'!$F$21,IF('System Design'!$F$8=2,'Hourly Demand and Generation'!H2786*'System Design'!$F$21,IF('System Design'!$F$8=3,'Hourly Demand and Generation'!I2786*'System Design'!$F$21)))</f>
        <v>0</v>
      </c>
      <c r="O2786" s="32">
        <f>IF('System Design'!$F$8=1,'Hourly Demand and Generation'!J2786*'System Design'!$F$22,IF('System Design'!$F$8=2,'Hourly Demand and Generation'!K2786*'System Design'!$F$22,IF('System Design'!$F$8=3,'Hourly Demand and Generation'!L2786*'System Design'!$F$22)))</f>
        <v>950</v>
      </c>
      <c r="Q2786" s="32">
        <f t="shared" si="616"/>
        <v>0</v>
      </c>
      <c r="R2786" s="32">
        <f t="shared" si="619"/>
        <v>5400</v>
      </c>
      <c r="S2786" s="32">
        <f t="shared" si="620"/>
        <v>0</v>
      </c>
      <c r="T2786" s="32">
        <f t="shared" si="621"/>
        <v>21600</v>
      </c>
      <c r="U2786" s="32">
        <f t="shared" si="622"/>
        <v>0</v>
      </c>
      <c r="V2786" s="32">
        <f t="shared" si="617"/>
        <v>644</v>
      </c>
      <c r="W2786" s="32">
        <f t="shared" si="623"/>
        <v>644</v>
      </c>
      <c r="X2786" s="32">
        <f t="shared" si="624"/>
        <v>644</v>
      </c>
    </row>
    <row r="2787" spans="1:24" x14ac:dyDescent="0.25">
      <c r="A2787" s="2"/>
      <c r="B2787" s="2" t="s">
        <v>5</v>
      </c>
      <c r="C2787" s="2">
        <f t="shared" si="625"/>
        <v>116</v>
      </c>
      <c r="D2787" s="2">
        <f t="shared" si="626"/>
        <v>23</v>
      </c>
      <c r="E2787" s="2">
        <f t="shared" si="618"/>
        <v>2783</v>
      </c>
      <c r="F2787" s="11">
        <v>288</v>
      </c>
      <c r="G2787" s="9">
        <v>0</v>
      </c>
      <c r="H2787" s="9">
        <v>0</v>
      </c>
      <c r="I2787" s="9">
        <v>0</v>
      </c>
      <c r="J2787" s="9">
        <v>0.170931463885894</v>
      </c>
      <c r="K2787" s="9">
        <v>0.170931463885894</v>
      </c>
      <c r="L2787" s="9">
        <v>0.32</v>
      </c>
      <c r="N2787" s="32">
        <f>IF('System Design'!$F$8=1,'Hourly Demand and Generation'!G2787*'System Design'!$F$21,IF('System Design'!$F$8=2,'Hourly Demand and Generation'!H2787*'System Design'!$F$21,IF('System Design'!$F$8=3,'Hourly Demand and Generation'!I2787*'System Design'!$F$21)))</f>
        <v>0</v>
      </c>
      <c r="O2787" s="32">
        <f>IF('System Design'!$F$8=1,'Hourly Demand and Generation'!J2787*'System Design'!$F$22,IF('System Design'!$F$8=2,'Hourly Demand and Generation'!K2787*'System Design'!$F$22,IF('System Design'!$F$8=3,'Hourly Demand and Generation'!L2787*'System Design'!$F$22)))</f>
        <v>800</v>
      </c>
      <c r="Q2787" s="32">
        <f t="shared" si="616"/>
        <v>0</v>
      </c>
      <c r="R2787" s="32">
        <f t="shared" si="619"/>
        <v>5400</v>
      </c>
      <c r="S2787" s="32">
        <f t="shared" si="620"/>
        <v>0</v>
      </c>
      <c r="T2787" s="32">
        <f t="shared" si="621"/>
        <v>21600</v>
      </c>
      <c r="U2787" s="32">
        <f t="shared" si="622"/>
        <v>0</v>
      </c>
      <c r="V2787" s="32">
        <f t="shared" si="617"/>
        <v>512</v>
      </c>
      <c r="W2787" s="32">
        <f t="shared" si="623"/>
        <v>512</v>
      </c>
      <c r="X2787" s="32">
        <f t="shared" si="624"/>
        <v>512</v>
      </c>
    </row>
    <row r="2788" spans="1:24" x14ac:dyDescent="0.25">
      <c r="A2788" s="2"/>
      <c r="B2788" s="2" t="s">
        <v>5</v>
      </c>
      <c r="C2788" s="2">
        <f t="shared" si="625"/>
        <v>116</v>
      </c>
      <c r="D2788" s="2">
        <f t="shared" si="626"/>
        <v>24</v>
      </c>
      <c r="E2788" s="2">
        <f t="shared" si="618"/>
        <v>2784</v>
      </c>
      <c r="F2788" s="11">
        <v>252</v>
      </c>
      <c r="G2788" s="9">
        <v>0</v>
      </c>
      <c r="H2788" s="9">
        <v>0</v>
      </c>
      <c r="I2788" s="9">
        <v>0</v>
      </c>
      <c r="J2788" s="9">
        <v>0.170931463885894</v>
      </c>
      <c r="K2788" s="9">
        <v>0.170931463885894</v>
      </c>
      <c r="L2788" s="9">
        <v>0.32</v>
      </c>
      <c r="N2788" s="32">
        <f>IF('System Design'!$F$8=1,'Hourly Demand and Generation'!G2788*'System Design'!$F$21,IF('System Design'!$F$8=2,'Hourly Demand and Generation'!H2788*'System Design'!$F$21,IF('System Design'!$F$8=3,'Hourly Demand and Generation'!I2788*'System Design'!$F$21)))</f>
        <v>0</v>
      </c>
      <c r="O2788" s="32">
        <f>IF('System Design'!$F$8=1,'Hourly Demand and Generation'!J2788*'System Design'!$F$22,IF('System Design'!$F$8=2,'Hourly Demand and Generation'!K2788*'System Design'!$F$22,IF('System Design'!$F$8=3,'Hourly Demand and Generation'!L2788*'System Design'!$F$22)))</f>
        <v>800</v>
      </c>
      <c r="Q2788" s="32">
        <f t="shared" si="616"/>
        <v>0</v>
      </c>
      <c r="R2788" s="32">
        <f t="shared" si="619"/>
        <v>5400</v>
      </c>
      <c r="S2788" s="32">
        <f t="shared" si="620"/>
        <v>0</v>
      </c>
      <c r="T2788" s="32">
        <f t="shared" si="621"/>
        <v>21600</v>
      </c>
      <c r="U2788" s="32">
        <f t="shared" si="622"/>
        <v>0</v>
      </c>
      <c r="V2788" s="32">
        <f t="shared" si="617"/>
        <v>548</v>
      </c>
      <c r="W2788" s="32">
        <f t="shared" si="623"/>
        <v>548</v>
      </c>
      <c r="X2788" s="32">
        <f t="shared" si="624"/>
        <v>548</v>
      </c>
    </row>
    <row r="2789" spans="1:24" x14ac:dyDescent="0.25">
      <c r="A2789" s="2"/>
      <c r="B2789" s="2" t="s">
        <v>5</v>
      </c>
      <c r="C2789" s="2">
        <f>C2788+1</f>
        <v>117</v>
      </c>
      <c r="D2789" s="2">
        <v>1</v>
      </c>
      <c r="E2789" s="2">
        <f t="shared" si="618"/>
        <v>2785</v>
      </c>
      <c r="F2789" s="11">
        <v>216</v>
      </c>
      <c r="G2789" s="9">
        <v>0</v>
      </c>
      <c r="H2789" s="9">
        <v>0</v>
      </c>
      <c r="I2789" s="9">
        <v>0</v>
      </c>
      <c r="J2789" s="9">
        <v>0.15408635195190801</v>
      </c>
      <c r="K2789" s="9">
        <v>0.4</v>
      </c>
      <c r="L2789" s="9">
        <v>0.4</v>
      </c>
      <c r="N2789" s="32">
        <f>IF('System Design'!$F$8=1,'Hourly Demand and Generation'!G2789*'System Design'!$F$21,IF('System Design'!$F$8=2,'Hourly Demand and Generation'!H2789*'System Design'!$F$21,IF('System Design'!$F$8=3,'Hourly Demand and Generation'!I2789*'System Design'!$F$21)))</f>
        <v>0</v>
      </c>
      <c r="O2789" s="32">
        <f>IF('System Design'!$F$8=1,'Hourly Demand and Generation'!J2789*'System Design'!$F$22,IF('System Design'!$F$8=2,'Hourly Demand and Generation'!K2789*'System Design'!$F$22,IF('System Design'!$F$8=3,'Hourly Demand and Generation'!L2789*'System Design'!$F$22)))</f>
        <v>1000</v>
      </c>
      <c r="Q2789" s="32">
        <f t="shared" si="616"/>
        <v>0</v>
      </c>
      <c r="R2789" s="32">
        <f t="shared" si="619"/>
        <v>5400</v>
      </c>
      <c r="S2789" s="32">
        <f t="shared" si="620"/>
        <v>0</v>
      </c>
      <c r="T2789" s="32">
        <f t="shared" si="621"/>
        <v>21600</v>
      </c>
      <c r="U2789" s="32">
        <f t="shared" si="622"/>
        <v>0</v>
      </c>
      <c r="V2789" s="32">
        <f t="shared" si="617"/>
        <v>784</v>
      </c>
      <c r="W2789" s="32">
        <f t="shared" si="623"/>
        <v>784</v>
      </c>
      <c r="X2789" s="32">
        <f t="shared" si="624"/>
        <v>784</v>
      </c>
    </row>
    <row r="2790" spans="1:24" x14ac:dyDescent="0.25">
      <c r="A2790" s="2"/>
      <c r="B2790" s="2" t="s">
        <v>5</v>
      </c>
      <c r="C2790" s="2">
        <f>C2789</f>
        <v>117</v>
      </c>
      <c r="D2790" s="2">
        <f>D2789+1</f>
        <v>2</v>
      </c>
      <c r="E2790" s="2">
        <f t="shared" si="618"/>
        <v>2786</v>
      </c>
      <c r="F2790" s="11">
        <v>198</v>
      </c>
      <c r="G2790" s="9">
        <v>0</v>
      </c>
      <c r="H2790" s="9">
        <v>0</v>
      </c>
      <c r="I2790" s="9">
        <v>0</v>
      </c>
      <c r="J2790" s="9">
        <v>0.138677716756717</v>
      </c>
      <c r="K2790" s="9">
        <v>0.36</v>
      </c>
      <c r="L2790" s="9">
        <v>0.36</v>
      </c>
      <c r="N2790" s="32">
        <f>IF('System Design'!$F$8=1,'Hourly Demand and Generation'!G2790*'System Design'!$F$21,IF('System Design'!$F$8=2,'Hourly Demand and Generation'!H2790*'System Design'!$F$21,IF('System Design'!$F$8=3,'Hourly Demand and Generation'!I2790*'System Design'!$F$21)))</f>
        <v>0</v>
      </c>
      <c r="O2790" s="32">
        <f>IF('System Design'!$F$8=1,'Hourly Demand and Generation'!J2790*'System Design'!$F$22,IF('System Design'!$F$8=2,'Hourly Demand and Generation'!K2790*'System Design'!$F$22,IF('System Design'!$F$8=3,'Hourly Demand and Generation'!L2790*'System Design'!$F$22)))</f>
        <v>900</v>
      </c>
      <c r="Q2790" s="32">
        <f t="shared" si="616"/>
        <v>0</v>
      </c>
      <c r="R2790" s="32">
        <f t="shared" si="619"/>
        <v>5400</v>
      </c>
      <c r="S2790" s="32">
        <f t="shared" si="620"/>
        <v>0</v>
      </c>
      <c r="T2790" s="32">
        <f t="shared" si="621"/>
        <v>21600</v>
      </c>
      <c r="U2790" s="32">
        <f t="shared" si="622"/>
        <v>0</v>
      </c>
      <c r="V2790" s="32">
        <f t="shared" si="617"/>
        <v>702</v>
      </c>
      <c r="W2790" s="32">
        <f t="shared" si="623"/>
        <v>702</v>
      </c>
      <c r="X2790" s="32">
        <f t="shared" si="624"/>
        <v>702</v>
      </c>
    </row>
    <row r="2791" spans="1:24" x14ac:dyDescent="0.25">
      <c r="A2791" s="2"/>
      <c r="B2791" s="2" t="s">
        <v>5</v>
      </c>
      <c r="C2791" s="2">
        <f t="shared" ref="C2791:C2812" si="627">C2790</f>
        <v>117</v>
      </c>
      <c r="D2791" s="2">
        <f t="shared" ref="D2791:D2812" si="628">D2790+1</f>
        <v>3</v>
      </c>
      <c r="E2791" s="2">
        <f t="shared" si="618"/>
        <v>2787</v>
      </c>
      <c r="F2791" s="11">
        <v>180</v>
      </c>
      <c r="G2791" s="9">
        <v>0</v>
      </c>
      <c r="H2791" s="9">
        <v>0</v>
      </c>
      <c r="I2791" s="9">
        <v>0</v>
      </c>
      <c r="J2791" s="9">
        <v>0.138677716756717</v>
      </c>
      <c r="K2791" s="9">
        <v>0.36</v>
      </c>
      <c r="L2791" s="9">
        <v>0.36</v>
      </c>
      <c r="N2791" s="32">
        <f>IF('System Design'!$F$8=1,'Hourly Demand and Generation'!G2791*'System Design'!$F$21,IF('System Design'!$F$8=2,'Hourly Demand and Generation'!H2791*'System Design'!$F$21,IF('System Design'!$F$8=3,'Hourly Demand and Generation'!I2791*'System Design'!$F$21)))</f>
        <v>0</v>
      </c>
      <c r="O2791" s="32">
        <f>IF('System Design'!$F$8=1,'Hourly Demand and Generation'!J2791*'System Design'!$F$22,IF('System Design'!$F$8=2,'Hourly Demand and Generation'!K2791*'System Design'!$F$22,IF('System Design'!$F$8=3,'Hourly Demand and Generation'!L2791*'System Design'!$F$22)))</f>
        <v>900</v>
      </c>
      <c r="Q2791" s="32">
        <f t="shared" si="616"/>
        <v>0</v>
      </c>
      <c r="R2791" s="32">
        <f t="shared" si="619"/>
        <v>5400</v>
      </c>
      <c r="S2791" s="32">
        <f t="shared" si="620"/>
        <v>0</v>
      </c>
      <c r="T2791" s="32">
        <f t="shared" si="621"/>
        <v>21600</v>
      </c>
      <c r="U2791" s="32">
        <f t="shared" si="622"/>
        <v>0</v>
      </c>
      <c r="V2791" s="32">
        <f t="shared" si="617"/>
        <v>720</v>
      </c>
      <c r="W2791" s="32">
        <f t="shared" si="623"/>
        <v>720</v>
      </c>
      <c r="X2791" s="32">
        <f t="shared" si="624"/>
        <v>720</v>
      </c>
    </row>
    <row r="2792" spans="1:24" x14ac:dyDescent="0.25">
      <c r="A2792" s="2"/>
      <c r="B2792" s="2" t="s">
        <v>5</v>
      </c>
      <c r="C2792" s="2">
        <f t="shared" si="627"/>
        <v>117</v>
      </c>
      <c r="D2792" s="2">
        <f t="shared" si="628"/>
        <v>4</v>
      </c>
      <c r="E2792" s="2">
        <f t="shared" si="618"/>
        <v>2788</v>
      </c>
      <c r="F2792" s="11">
        <v>216</v>
      </c>
      <c r="G2792" s="9">
        <v>0</v>
      </c>
      <c r="H2792" s="9">
        <v>0</v>
      </c>
      <c r="I2792" s="9">
        <v>0</v>
      </c>
      <c r="J2792" s="9">
        <v>0.15408635195190801</v>
      </c>
      <c r="K2792" s="9">
        <v>0.4</v>
      </c>
      <c r="L2792" s="9">
        <v>0.4</v>
      </c>
      <c r="N2792" s="32">
        <f>IF('System Design'!$F$8=1,'Hourly Demand and Generation'!G2792*'System Design'!$F$21,IF('System Design'!$F$8=2,'Hourly Demand and Generation'!H2792*'System Design'!$F$21,IF('System Design'!$F$8=3,'Hourly Demand and Generation'!I2792*'System Design'!$F$21)))</f>
        <v>0</v>
      </c>
      <c r="O2792" s="32">
        <f>IF('System Design'!$F$8=1,'Hourly Demand and Generation'!J2792*'System Design'!$F$22,IF('System Design'!$F$8=2,'Hourly Demand and Generation'!K2792*'System Design'!$F$22,IF('System Design'!$F$8=3,'Hourly Demand and Generation'!L2792*'System Design'!$F$22)))</f>
        <v>1000</v>
      </c>
      <c r="Q2792" s="32">
        <f t="shared" si="616"/>
        <v>0</v>
      </c>
      <c r="R2792" s="32">
        <f t="shared" si="619"/>
        <v>5400</v>
      </c>
      <c r="S2792" s="32">
        <f t="shared" si="620"/>
        <v>0</v>
      </c>
      <c r="T2792" s="32">
        <f t="shared" si="621"/>
        <v>21600</v>
      </c>
      <c r="U2792" s="32">
        <f t="shared" si="622"/>
        <v>0</v>
      </c>
      <c r="V2792" s="32">
        <f t="shared" si="617"/>
        <v>784</v>
      </c>
      <c r="W2792" s="32">
        <f t="shared" si="623"/>
        <v>784</v>
      </c>
      <c r="X2792" s="32">
        <f t="shared" si="624"/>
        <v>784</v>
      </c>
    </row>
    <row r="2793" spans="1:24" x14ac:dyDescent="0.25">
      <c r="A2793" s="2"/>
      <c r="B2793" s="2" t="s">
        <v>5</v>
      </c>
      <c r="C2793" s="2">
        <f t="shared" si="627"/>
        <v>117</v>
      </c>
      <c r="D2793" s="2">
        <f t="shared" si="628"/>
        <v>5</v>
      </c>
      <c r="E2793" s="2">
        <f t="shared" si="618"/>
        <v>2789</v>
      </c>
      <c r="F2793" s="11">
        <v>234</v>
      </c>
      <c r="G2793" s="9">
        <v>0</v>
      </c>
      <c r="H2793" s="9">
        <v>3.2000000000000001E-2</v>
      </c>
      <c r="I2793" s="9">
        <v>6.4000000000000001E-2</v>
      </c>
      <c r="J2793" s="9">
        <v>0.12326908156152599</v>
      </c>
      <c r="K2793" s="9">
        <v>0.32</v>
      </c>
      <c r="L2793" s="9">
        <v>0.32</v>
      </c>
      <c r="N2793" s="32">
        <f>IF('System Design'!$F$8=1,'Hourly Demand and Generation'!G2793*'System Design'!$F$21,IF('System Design'!$F$8=2,'Hourly Demand and Generation'!H2793*'System Design'!$F$21,IF('System Design'!$F$8=3,'Hourly Demand and Generation'!I2793*'System Design'!$F$21)))</f>
        <v>32</v>
      </c>
      <c r="O2793" s="32">
        <f>IF('System Design'!$F$8=1,'Hourly Demand and Generation'!J2793*'System Design'!$F$22,IF('System Design'!$F$8=2,'Hourly Demand and Generation'!K2793*'System Design'!$F$22,IF('System Design'!$F$8=3,'Hourly Demand and Generation'!L2793*'System Design'!$F$22)))</f>
        <v>800</v>
      </c>
      <c r="Q2793" s="32">
        <f t="shared" si="616"/>
        <v>0</v>
      </c>
      <c r="R2793" s="32">
        <f t="shared" si="619"/>
        <v>5400</v>
      </c>
      <c r="S2793" s="32">
        <f t="shared" si="620"/>
        <v>0</v>
      </c>
      <c r="T2793" s="32">
        <f t="shared" si="621"/>
        <v>21600</v>
      </c>
      <c r="U2793" s="32">
        <f t="shared" si="622"/>
        <v>0</v>
      </c>
      <c r="V2793" s="32">
        <f t="shared" si="617"/>
        <v>598</v>
      </c>
      <c r="W2793" s="32">
        <f t="shared" si="623"/>
        <v>598</v>
      </c>
      <c r="X2793" s="32">
        <f t="shared" si="624"/>
        <v>598</v>
      </c>
    </row>
    <row r="2794" spans="1:24" x14ac:dyDescent="0.25">
      <c r="A2794" s="2"/>
      <c r="B2794" s="2" t="s">
        <v>5</v>
      </c>
      <c r="C2794" s="2">
        <f t="shared" si="627"/>
        <v>117</v>
      </c>
      <c r="D2794" s="2">
        <f t="shared" si="628"/>
        <v>6</v>
      </c>
      <c r="E2794" s="2">
        <f t="shared" si="618"/>
        <v>2790</v>
      </c>
      <c r="F2794" s="11">
        <v>252</v>
      </c>
      <c r="G2794" s="9">
        <v>6.4000000000000001E-2</v>
      </c>
      <c r="H2794" s="9">
        <v>0.1</v>
      </c>
      <c r="I2794" s="9">
        <v>0.13600000000000001</v>
      </c>
      <c r="J2794" s="9">
        <v>0.12326908156152599</v>
      </c>
      <c r="K2794" s="9">
        <v>0.32</v>
      </c>
      <c r="L2794" s="9">
        <v>0.32</v>
      </c>
      <c r="N2794" s="32">
        <f>IF('System Design'!$F$8=1,'Hourly Demand and Generation'!G2794*'System Design'!$F$21,IF('System Design'!$F$8=2,'Hourly Demand and Generation'!H2794*'System Design'!$F$21,IF('System Design'!$F$8=3,'Hourly Demand and Generation'!I2794*'System Design'!$F$21)))</f>
        <v>68</v>
      </c>
      <c r="O2794" s="32">
        <f>IF('System Design'!$F$8=1,'Hourly Demand and Generation'!J2794*'System Design'!$F$22,IF('System Design'!$F$8=2,'Hourly Demand and Generation'!K2794*'System Design'!$F$22,IF('System Design'!$F$8=3,'Hourly Demand and Generation'!L2794*'System Design'!$F$22)))</f>
        <v>800</v>
      </c>
      <c r="Q2794" s="32">
        <f t="shared" si="616"/>
        <v>0</v>
      </c>
      <c r="R2794" s="32">
        <f t="shared" si="619"/>
        <v>5400</v>
      </c>
      <c r="S2794" s="32">
        <f t="shared" si="620"/>
        <v>0</v>
      </c>
      <c r="T2794" s="32">
        <f t="shared" si="621"/>
        <v>21600</v>
      </c>
      <c r="U2794" s="32">
        <f t="shared" si="622"/>
        <v>0</v>
      </c>
      <c r="V2794" s="32">
        <f t="shared" si="617"/>
        <v>616</v>
      </c>
      <c r="W2794" s="32">
        <f t="shared" si="623"/>
        <v>616</v>
      </c>
      <c r="X2794" s="32">
        <f t="shared" si="624"/>
        <v>616</v>
      </c>
    </row>
    <row r="2795" spans="1:24" x14ac:dyDescent="0.25">
      <c r="A2795" s="2"/>
      <c r="B2795" s="2" t="s">
        <v>5</v>
      </c>
      <c r="C2795" s="2">
        <f t="shared" si="627"/>
        <v>117</v>
      </c>
      <c r="D2795" s="2">
        <f t="shared" si="628"/>
        <v>7</v>
      </c>
      <c r="E2795" s="2">
        <f t="shared" si="618"/>
        <v>2791</v>
      </c>
      <c r="F2795" s="11">
        <v>270</v>
      </c>
      <c r="G2795" s="9">
        <v>0.13600000000000001</v>
      </c>
      <c r="H2795" s="9">
        <v>0.16800000000000001</v>
      </c>
      <c r="I2795" s="9">
        <v>0.2</v>
      </c>
      <c r="J2795" s="9">
        <v>0.138677716756717</v>
      </c>
      <c r="K2795" s="9">
        <v>0.36</v>
      </c>
      <c r="L2795" s="9">
        <v>0.36</v>
      </c>
      <c r="N2795" s="32">
        <f>IF('System Design'!$F$8=1,'Hourly Demand and Generation'!G2795*'System Design'!$F$21,IF('System Design'!$F$8=2,'Hourly Demand and Generation'!H2795*'System Design'!$F$21,IF('System Design'!$F$8=3,'Hourly Demand and Generation'!I2795*'System Design'!$F$21)))</f>
        <v>100</v>
      </c>
      <c r="O2795" s="32">
        <f>IF('System Design'!$F$8=1,'Hourly Demand and Generation'!J2795*'System Design'!$F$22,IF('System Design'!$F$8=2,'Hourly Demand and Generation'!K2795*'System Design'!$F$22,IF('System Design'!$F$8=3,'Hourly Demand and Generation'!L2795*'System Design'!$F$22)))</f>
        <v>900</v>
      </c>
      <c r="Q2795" s="32">
        <f t="shared" si="616"/>
        <v>0</v>
      </c>
      <c r="R2795" s="32">
        <f t="shared" si="619"/>
        <v>5400</v>
      </c>
      <c r="S2795" s="32">
        <f t="shared" si="620"/>
        <v>0</v>
      </c>
      <c r="T2795" s="32">
        <f t="shared" si="621"/>
        <v>21600</v>
      </c>
      <c r="U2795" s="32">
        <f t="shared" si="622"/>
        <v>0</v>
      </c>
      <c r="V2795" s="32">
        <f t="shared" si="617"/>
        <v>730</v>
      </c>
      <c r="W2795" s="32">
        <f t="shared" si="623"/>
        <v>730</v>
      </c>
      <c r="X2795" s="32">
        <f t="shared" si="624"/>
        <v>730</v>
      </c>
    </row>
    <row r="2796" spans="1:24" x14ac:dyDescent="0.25">
      <c r="A2796" s="2"/>
      <c r="B2796" s="2" t="s">
        <v>5</v>
      </c>
      <c r="C2796" s="2">
        <f t="shared" si="627"/>
        <v>117</v>
      </c>
      <c r="D2796" s="2">
        <f t="shared" si="628"/>
        <v>8</v>
      </c>
      <c r="E2796" s="2">
        <f t="shared" si="618"/>
        <v>2792</v>
      </c>
      <c r="F2796" s="11">
        <v>288</v>
      </c>
      <c r="G2796" s="9">
        <v>0.26400000000000001</v>
      </c>
      <c r="H2796" s="9">
        <v>0.3</v>
      </c>
      <c r="I2796" s="9">
        <v>0.33600000000000002</v>
      </c>
      <c r="J2796" s="9">
        <v>0.138677716756717</v>
      </c>
      <c r="K2796" s="9">
        <v>0.36</v>
      </c>
      <c r="L2796" s="9">
        <v>0.36</v>
      </c>
      <c r="N2796" s="32">
        <f>IF('System Design'!$F$8=1,'Hourly Demand and Generation'!G2796*'System Design'!$F$21,IF('System Design'!$F$8=2,'Hourly Demand and Generation'!H2796*'System Design'!$F$21,IF('System Design'!$F$8=3,'Hourly Demand and Generation'!I2796*'System Design'!$F$21)))</f>
        <v>168</v>
      </c>
      <c r="O2796" s="32">
        <f>IF('System Design'!$F$8=1,'Hourly Demand and Generation'!J2796*'System Design'!$F$22,IF('System Design'!$F$8=2,'Hourly Demand and Generation'!K2796*'System Design'!$F$22,IF('System Design'!$F$8=3,'Hourly Demand and Generation'!L2796*'System Design'!$F$22)))</f>
        <v>900</v>
      </c>
      <c r="Q2796" s="32">
        <f t="shared" si="616"/>
        <v>0</v>
      </c>
      <c r="R2796" s="32">
        <f t="shared" si="619"/>
        <v>5400</v>
      </c>
      <c r="S2796" s="32">
        <f t="shared" si="620"/>
        <v>0</v>
      </c>
      <c r="T2796" s="32">
        <f t="shared" si="621"/>
        <v>21600</v>
      </c>
      <c r="U2796" s="32">
        <f t="shared" si="622"/>
        <v>0</v>
      </c>
      <c r="V2796" s="32">
        <f t="shared" si="617"/>
        <v>780</v>
      </c>
      <c r="W2796" s="32">
        <f t="shared" si="623"/>
        <v>780</v>
      </c>
      <c r="X2796" s="32">
        <f t="shared" si="624"/>
        <v>780</v>
      </c>
    </row>
    <row r="2797" spans="1:24" x14ac:dyDescent="0.25">
      <c r="A2797" s="2"/>
      <c r="B2797" s="2" t="s">
        <v>5</v>
      </c>
      <c r="C2797" s="2">
        <f t="shared" si="627"/>
        <v>117</v>
      </c>
      <c r="D2797" s="2">
        <f t="shared" si="628"/>
        <v>9</v>
      </c>
      <c r="E2797" s="2">
        <f t="shared" si="618"/>
        <v>2793</v>
      </c>
      <c r="F2797" s="11">
        <v>288</v>
      </c>
      <c r="G2797" s="9">
        <v>0.4</v>
      </c>
      <c r="H2797" s="9">
        <v>0.432</v>
      </c>
      <c r="I2797" s="9">
        <v>0.46400000000000002</v>
      </c>
      <c r="J2797" s="9">
        <v>0.12326908156152599</v>
      </c>
      <c r="K2797" s="9">
        <v>0.32</v>
      </c>
      <c r="L2797" s="9">
        <v>0.32</v>
      </c>
      <c r="N2797" s="32">
        <f>IF('System Design'!$F$8=1,'Hourly Demand and Generation'!G2797*'System Design'!$F$21,IF('System Design'!$F$8=2,'Hourly Demand and Generation'!H2797*'System Design'!$F$21,IF('System Design'!$F$8=3,'Hourly Demand and Generation'!I2797*'System Design'!$F$21)))</f>
        <v>232</v>
      </c>
      <c r="O2797" s="32">
        <f>IF('System Design'!$F$8=1,'Hourly Demand and Generation'!J2797*'System Design'!$F$22,IF('System Design'!$F$8=2,'Hourly Demand and Generation'!K2797*'System Design'!$F$22,IF('System Design'!$F$8=3,'Hourly Demand and Generation'!L2797*'System Design'!$F$22)))</f>
        <v>800</v>
      </c>
      <c r="Q2797" s="32">
        <f t="shared" si="616"/>
        <v>0</v>
      </c>
      <c r="R2797" s="32">
        <f t="shared" si="619"/>
        <v>5400</v>
      </c>
      <c r="S2797" s="32">
        <f t="shared" si="620"/>
        <v>0</v>
      </c>
      <c r="T2797" s="32">
        <f t="shared" si="621"/>
        <v>21600</v>
      </c>
      <c r="U2797" s="32">
        <f t="shared" si="622"/>
        <v>0</v>
      </c>
      <c r="V2797" s="32">
        <f t="shared" si="617"/>
        <v>744</v>
      </c>
      <c r="W2797" s="32">
        <f t="shared" si="623"/>
        <v>744</v>
      </c>
      <c r="X2797" s="32">
        <f t="shared" si="624"/>
        <v>744</v>
      </c>
    </row>
    <row r="2798" spans="1:24" x14ac:dyDescent="0.25">
      <c r="A2798" s="2"/>
      <c r="B2798" s="2" t="s">
        <v>5</v>
      </c>
      <c r="C2798" s="2">
        <f t="shared" si="627"/>
        <v>117</v>
      </c>
      <c r="D2798" s="2">
        <f t="shared" si="628"/>
        <v>10</v>
      </c>
      <c r="E2798" s="2">
        <f t="shared" si="618"/>
        <v>2794</v>
      </c>
      <c r="F2798" s="11">
        <v>280.8</v>
      </c>
      <c r="G2798" s="9">
        <v>0.53600000000000003</v>
      </c>
      <c r="H2798" s="9">
        <v>0.56799999999999995</v>
      </c>
      <c r="I2798" s="9">
        <v>0.6</v>
      </c>
      <c r="J2798" s="9">
        <v>0.138677716756717</v>
      </c>
      <c r="K2798" s="9">
        <v>0.36</v>
      </c>
      <c r="L2798" s="9">
        <v>0.36</v>
      </c>
      <c r="N2798" s="32">
        <f>IF('System Design'!$F$8=1,'Hourly Demand and Generation'!G2798*'System Design'!$F$21,IF('System Design'!$F$8=2,'Hourly Demand and Generation'!H2798*'System Design'!$F$21,IF('System Design'!$F$8=3,'Hourly Demand and Generation'!I2798*'System Design'!$F$21)))</f>
        <v>300</v>
      </c>
      <c r="O2798" s="32">
        <f>IF('System Design'!$F$8=1,'Hourly Demand and Generation'!J2798*'System Design'!$F$22,IF('System Design'!$F$8=2,'Hourly Demand and Generation'!K2798*'System Design'!$F$22,IF('System Design'!$F$8=3,'Hourly Demand and Generation'!L2798*'System Design'!$F$22)))</f>
        <v>900</v>
      </c>
      <c r="Q2798" s="32">
        <f t="shared" si="616"/>
        <v>0</v>
      </c>
      <c r="R2798" s="32">
        <f t="shared" si="619"/>
        <v>5400</v>
      </c>
      <c r="S2798" s="32">
        <f t="shared" si="620"/>
        <v>0</v>
      </c>
      <c r="T2798" s="32">
        <f t="shared" si="621"/>
        <v>21600</v>
      </c>
      <c r="U2798" s="32">
        <f t="shared" si="622"/>
        <v>0</v>
      </c>
      <c r="V2798" s="32">
        <f t="shared" si="617"/>
        <v>919.2</v>
      </c>
      <c r="W2798" s="32">
        <f t="shared" si="623"/>
        <v>919.2</v>
      </c>
      <c r="X2798" s="32">
        <f t="shared" si="624"/>
        <v>919.2</v>
      </c>
    </row>
    <row r="2799" spans="1:24" x14ac:dyDescent="0.25">
      <c r="A2799" s="2"/>
      <c r="B2799" s="2" t="s">
        <v>5</v>
      </c>
      <c r="C2799" s="2">
        <f t="shared" si="627"/>
        <v>117</v>
      </c>
      <c r="D2799" s="2">
        <f t="shared" si="628"/>
        <v>11</v>
      </c>
      <c r="E2799" s="2">
        <f t="shared" si="618"/>
        <v>2795</v>
      </c>
      <c r="F2799" s="11">
        <v>277.2</v>
      </c>
      <c r="G2799" s="9">
        <v>0.66400000000000003</v>
      </c>
      <c r="H2799" s="9">
        <v>0.7</v>
      </c>
      <c r="I2799" s="9">
        <v>0.73599999999999999</v>
      </c>
      <c r="J2799" s="9">
        <v>0.12326908156152599</v>
      </c>
      <c r="K2799" s="9">
        <v>0.32</v>
      </c>
      <c r="L2799" s="9">
        <v>0.32</v>
      </c>
      <c r="N2799" s="32">
        <f>IF('System Design'!$F$8=1,'Hourly Demand and Generation'!G2799*'System Design'!$F$21,IF('System Design'!$F$8=2,'Hourly Demand and Generation'!H2799*'System Design'!$F$21,IF('System Design'!$F$8=3,'Hourly Demand and Generation'!I2799*'System Design'!$F$21)))</f>
        <v>368</v>
      </c>
      <c r="O2799" s="32">
        <f>IF('System Design'!$F$8=1,'Hourly Demand and Generation'!J2799*'System Design'!$F$22,IF('System Design'!$F$8=2,'Hourly Demand and Generation'!K2799*'System Design'!$F$22,IF('System Design'!$F$8=3,'Hourly Demand and Generation'!L2799*'System Design'!$F$22)))</f>
        <v>800</v>
      </c>
      <c r="Q2799" s="32">
        <f t="shared" si="616"/>
        <v>0</v>
      </c>
      <c r="R2799" s="32">
        <f t="shared" si="619"/>
        <v>5400</v>
      </c>
      <c r="S2799" s="32">
        <f t="shared" si="620"/>
        <v>0</v>
      </c>
      <c r="T2799" s="32">
        <f t="shared" si="621"/>
        <v>21600</v>
      </c>
      <c r="U2799" s="32">
        <f t="shared" si="622"/>
        <v>0</v>
      </c>
      <c r="V2799" s="32">
        <f t="shared" si="617"/>
        <v>890.8</v>
      </c>
      <c r="W2799" s="32">
        <f t="shared" si="623"/>
        <v>890.8</v>
      </c>
      <c r="X2799" s="32">
        <f t="shared" si="624"/>
        <v>890.8</v>
      </c>
    </row>
    <row r="2800" spans="1:24" x14ac:dyDescent="0.25">
      <c r="A2800" s="2"/>
      <c r="B2800" s="2" t="s">
        <v>5</v>
      </c>
      <c r="C2800" s="2">
        <f t="shared" si="627"/>
        <v>117</v>
      </c>
      <c r="D2800" s="2">
        <f t="shared" si="628"/>
        <v>12</v>
      </c>
      <c r="E2800" s="2">
        <f t="shared" si="618"/>
        <v>2796</v>
      </c>
      <c r="F2800" s="11">
        <v>277.2</v>
      </c>
      <c r="G2800" s="9">
        <v>0.8</v>
      </c>
      <c r="H2800" s="9">
        <v>0.8</v>
      </c>
      <c r="I2800" s="9">
        <v>0.8</v>
      </c>
      <c r="J2800" s="9">
        <v>0.11556476396393101</v>
      </c>
      <c r="K2800" s="9">
        <v>0.3</v>
      </c>
      <c r="L2800" s="9">
        <v>0.3</v>
      </c>
      <c r="N2800" s="32">
        <f>IF('System Design'!$F$8=1,'Hourly Demand and Generation'!G2800*'System Design'!$F$21,IF('System Design'!$F$8=2,'Hourly Demand and Generation'!H2800*'System Design'!$F$21,IF('System Design'!$F$8=3,'Hourly Demand and Generation'!I2800*'System Design'!$F$21)))</f>
        <v>400</v>
      </c>
      <c r="O2800" s="32">
        <f>IF('System Design'!$F$8=1,'Hourly Demand and Generation'!J2800*'System Design'!$F$22,IF('System Design'!$F$8=2,'Hourly Demand and Generation'!K2800*'System Design'!$F$22,IF('System Design'!$F$8=3,'Hourly Demand and Generation'!L2800*'System Design'!$F$22)))</f>
        <v>750</v>
      </c>
      <c r="Q2800" s="32">
        <f t="shared" si="616"/>
        <v>0</v>
      </c>
      <c r="R2800" s="32">
        <f t="shared" si="619"/>
        <v>5400</v>
      </c>
      <c r="S2800" s="32">
        <f t="shared" si="620"/>
        <v>0</v>
      </c>
      <c r="T2800" s="32">
        <f t="shared" si="621"/>
        <v>21600</v>
      </c>
      <c r="U2800" s="32">
        <f t="shared" si="622"/>
        <v>0</v>
      </c>
      <c r="V2800" s="32">
        <f t="shared" si="617"/>
        <v>872.8</v>
      </c>
      <c r="W2800" s="32">
        <f t="shared" si="623"/>
        <v>872.8</v>
      </c>
      <c r="X2800" s="32">
        <f t="shared" si="624"/>
        <v>872.8</v>
      </c>
    </row>
    <row r="2801" spans="1:24" x14ac:dyDescent="0.25">
      <c r="A2801" s="2"/>
      <c r="B2801" s="2" t="s">
        <v>5</v>
      </c>
      <c r="C2801" s="2">
        <f t="shared" si="627"/>
        <v>117</v>
      </c>
      <c r="D2801" s="2">
        <f t="shared" si="628"/>
        <v>13</v>
      </c>
      <c r="E2801" s="2">
        <f t="shared" si="618"/>
        <v>2797</v>
      </c>
      <c r="F2801" s="11">
        <v>288</v>
      </c>
      <c r="G2801" s="9">
        <v>0.66400000000000003</v>
      </c>
      <c r="H2801" s="9">
        <v>0.7</v>
      </c>
      <c r="I2801" s="9">
        <v>0.73599999999999999</v>
      </c>
      <c r="J2801" s="9">
        <v>0.12326908156152599</v>
      </c>
      <c r="K2801" s="9">
        <v>0.32</v>
      </c>
      <c r="L2801" s="9">
        <v>0.32</v>
      </c>
      <c r="N2801" s="32">
        <f>IF('System Design'!$F$8=1,'Hourly Demand and Generation'!G2801*'System Design'!$F$21,IF('System Design'!$F$8=2,'Hourly Demand and Generation'!H2801*'System Design'!$F$21,IF('System Design'!$F$8=3,'Hourly Demand and Generation'!I2801*'System Design'!$F$21)))</f>
        <v>368</v>
      </c>
      <c r="O2801" s="32">
        <f>IF('System Design'!$F$8=1,'Hourly Demand and Generation'!J2801*'System Design'!$F$22,IF('System Design'!$F$8=2,'Hourly Demand and Generation'!K2801*'System Design'!$F$22,IF('System Design'!$F$8=3,'Hourly Demand and Generation'!L2801*'System Design'!$F$22)))</f>
        <v>800</v>
      </c>
      <c r="Q2801" s="32">
        <f t="shared" si="616"/>
        <v>0</v>
      </c>
      <c r="R2801" s="32">
        <f t="shared" si="619"/>
        <v>5400</v>
      </c>
      <c r="S2801" s="32">
        <f t="shared" si="620"/>
        <v>0</v>
      </c>
      <c r="T2801" s="32">
        <f t="shared" si="621"/>
        <v>21600</v>
      </c>
      <c r="U2801" s="32">
        <f t="shared" si="622"/>
        <v>0</v>
      </c>
      <c r="V2801" s="32">
        <f t="shared" si="617"/>
        <v>880</v>
      </c>
      <c r="W2801" s="32">
        <f t="shared" si="623"/>
        <v>880</v>
      </c>
      <c r="X2801" s="32">
        <f t="shared" si="624"/>
        <v>880</v>
      </c>
    </row>
    <row r="2802" spans="1:24" x14ac:dyDescent="0.25">
      <c r="A2802" s="2"/>
      <c r="B2802" s="2" t="s">
        <v>5</v>
      </c>
      <c r="C2802" s="2">
        <f t="shared" si="627"/>
        <v>117</v>
      </c>
      <c r="D2802" s="2">
        <f t="shared" si="628"/>
        <v>14</v>
      </c>
      <c r="E2802" s="2">
        <f t="shared" si="618"/>
        <v>2798</v>
      </c>
      <c r="F2802" s="11">
        <v>288</v>
      </c>
      <c r="G2802" s="9">
        <v>0.53600000000000003</v>
      </c>
      <c r="H2802" s="9">
        <v>0.56799999999999995</v>
      </c>
      <c r="I2802" s="9">
        <v>0.6</v>
      </c>
      <c r="J2802" s="9">
        <v>0.13097339915912201</v>
      </c>
      <c r="K2802" s="9">
        <v>0.34</v>
      </c>
      <c r="L2802" s="9">
        <v>0.34</v>
      </c>
      <c r="N2802" s="32">
        <f>IF('System Design'!$F$8=1,'Hourly Demand and Generation'!G2802*'System Design'!$F$21,IF('System Design'!$F$8=2,'Hourly Demand and Generation'!H2802*'System Design'!$F$21,IF('System Design'!$F$8=3,'Hourly Demand and Generation'!I2802*'System Design'!$F$21)))</f>
        <v>300</v>
      </c>
      <c r="O2802" s="32">
        <f>IF('System Design'!$F$8=1,'Hourly Demand and Generation'!J2802*'System Design'!$F$22,IF('System Design'!$F$8=2,'Hourly Demand and Generation'!K2802*'System Design'!$F$22,IF('System Design'!$F$8=3,'Hourly Demand and Generation'!L2802*'System Design'!$F$22)))</f>
        <v>850.00000000000011</v>
      </c>
      <c r="Q2802" s="32">
        <f t="shared" si="616"/>
        <v>0</v>
      </c>
      <c r="R2802" s="32">
        <f t="shared" si="619"/>
        <v>5400</v>
      </c>
      <c r="S2802" s="32">
        <f t="shared" si="620"/>
        <v>0</v>
      </c>
      <c r="T2802" s="32">
        <f t="shared" si="621"/>
        <v>21600</v>
      </c>
      <c r="U2802" s="32">
        <f t="shared" si="622"/>
        <v>0</v>
      </c>
      <c r="V2802" s="32">
        <f t="shared" si="617"/>
        <v>862</v>
      </c>
      <c r="W2802" s="32">
        <f t="shared" si="623"/>
        <v>862</v>
      </c>
      <c r="X2802" s="32">
        <f t="shared" si="624"/>
        <v>862</v>
      </c>
    </row>
    <row r="2803" spans="1:24" x14ac:dyDescent="0.25">
      <c r="A2803" s="2"/>
      <c r="B2803" s="2" t="s">
        <v>5</v>
      </c>
      <c r="C2803" s="2">
        <f t="shared" si="627"/>
        <v>117</v>
      </c>
      <c r="D2803" s="2">
        <f t="shared" si="628"/>
        <v>15</v>
      </c>
      <c r="E2803" s="2">
        <f t="shared" si="618"/>
        <v>2799</v>
      </c>
      <c r="F2803" s="11">
        <v>306</v>
      </c>
      <c r="G2803" s="9">
        <v>0.4</v>
      </c>
      <c r="H2803" s="9">
        <v>0.432</v>
      </c>
      <c r="I2803" s="9">
        <v>0.46400000000000002</v>
      </c>
      <c r="J2803" s="9">
        <v>0.138677716756717</v>
      </c>
      <c r="K2803" s="9">
        <v>0.36</v>
      </c>
      <c r="L2803" s="9">
        <v>0.36</v>
      </c>
      <c r="N2803" s="32">
        <f>IF('System Design'!$F$8=1,'Hourly Demand and Generation'!G2803*'System Design'!$F$21,IF('System Design'!$F$8=2,'Hourly Demand and Generation'!H2803*'System Design'!$F$21,IF('System Design'!$F$8=3,'Hourly Demand and Generation'!I2803*'System Design'!$F$21)))</f>
        <v>232</v>
      </c>
      <c r="O2803" s="32">
        <f>IF('System Design'!$F$8=1,'Hourly Demand and Generation'!J2803*'System Design'!$F$22,IF('System Design'!$F$8=2,'Hourly Demand and Generation'!K2803*'System Design'!$F$22,IF('System Design'!$F$8=3,'Hourly Demand and Generation'!L2803*'System Design'!$F$22)))</f>
        <v>900</v>
      </c>
      <c r="Q2803" s="32">
        <f t="shared" si="616"/>
        <v>0</v>
      </c>
      <c r="R2803" s="32">
        <f t="shared" si="619"/>
        <v>5400</v>
      </c>
      <c r="S2803" s="32">
        <f t="shared" si="620"/>
        <v>0</v>
      </c>
      <c r="T2803" s="32">
        <f t="shared" si="621"/>
        <v>21600</v>
      </c>
      <c r="U2803" s="32">
        <f t="shared" si="622"/>
        <v>0</v>
      </c>
      <c r="V2803" s="32">
        <f t="shared" si="617"/>
        <v>826</v>
      </c>
      <c r="W2803" s="32">
        <f t="shared" si="623"/>
        <v>826</v>
      </c>
      <c r="X2803" s="32">
        <f t="shared" si="624"/>
        <v>826</v>
      </c>
    </row>
    <row r="2804" spans="1:24" x14ac:dyDescent="0.25">
      <c r="A2804" s="2"/>
      <c r="B2804" s="2" t="s">
        <v>5</v>
      </c>
      <c r="C2804" s="2">
        <f t="shared" si="627"/>
        <v>117</v>
      </c>
      <c r="D2804" s="2">
        <f t="shared" si="628"/>
        <v>16</v>
      </c>
      <c r="E2804" s="2">
        <f t="shared" si="618"/>
        <v>2800</v>
      </c>
      <c r="F2804" s="11">
        <v>324</v>
      </c>
      <c r="G2804" s="9">
        <v>0.26400000000000001</v>
      </c>
      <c r="H2804" s="9">
        <v>0.3</v>
      </c>
      <c r="I2804" s="9">
        <v>0.33600000000000002</v>
      </c>
      <c r="J2804" s="9">
        <v>0.138677716756717</v>
      </c>
      <c r="K2804" s="9">
        <v>0.36</v>
      </c>
      <c r="L2804" s="9">
        <v>0.36</v>
      </c>
      <c r="N2804" s="32">
        <f>IF('System Design'!$F$8=1,'Hourly Demand and Generation'!G2804*'System Design'!$F$21,IF('System Design'!$F$8=2,'Hourly Demand and Generation'!H2804*'System Design'!$F$21,IF('System Design'!$F$8=3,'Hourly Demand and Generation'!I2804*'System Design'!$F$21)))</f>
        <v>168</v>
      </c>
      <c r="O2804" s="32">
        <f>IF('System Design'!$F$8=1,'Hourly Demand and Generation'!J2804*'System Design'!$F$22,IF('System Design'!$F$8=2,'Hourly Demand and Generation'!K2804*'System Design'!$F$22,IF('System Design'!$F$8=3,'Hourly Demand and Generation'!L2804*'System Design'!$F$22)))</f>
        <v>900</v>
      </c>
      <c r="Q2804" s="32">
        <f t="shared" si="616"/>
        <v>0</v>
      </c>
      <c r="R2804" s="32">
        <f t="shared" si="619"/>
        <v>5400</v>
      </c>
      <c r="S2804" s="32">
        <f t="shared" si="620"/>
        <v>0</v>
      </c>
      <c r="T2804" s="32">
        <f t="shared" si="621"/>
        <v>21600</v>
      </c>
      <c r="U2804" s="32">
        <f t="shared" si="622"/>
        <v>0</v>
      </c>
      <c r="V2804" s="32">
        <f t="shared" si="617"/>
        <v>744</v>
      </c>
      <c r="W2804" s="32">
        <f t="shared" si="623"/>
        <v>744</v>
      </c>
      <c r="X2804" s="32">
        <f t="shared" si="624"/>
        <v>744</v>
      </c>
    </row>
    <row r="2805" spans="1:24" x14ac:dyDescent="0.25">
      <c r="A2805" s="2"/>
      <c r="B2805" s="2" t="s">
        <v>5</v>
      </c>
      <c r="C2805" s="2">
        <f t="shared" si="627"/>
        <v>117</v>
      </c>
      <c r="D2805" s="2">
        <f t="shared" si="628"/>
        <v>17</v>
      </c>
      <c r="E2805" s="2">
        <f t="shared" si="618"/>
        <v>2801</v>
      </c>
      <c r="F2805" s="11">
        <v>342</v>
      </c>
      <c r="G2805" s="9">
        <v>0.13600000000000001</v>
      </c>
      <c r="H2805" s="9">
        <v>0.16800000000000001</v>
      </c>
      <c r="I2805" s="9">
        <v>0.2</v>
      </c>
      <c r="J2805" s="9">
        <v>0.15408635195190801</v>
      </c>
      <c r="K2805" s="9">
        <v>0.4</v>
      </c>
      <c r="L2805" s="9">
        <v>0.4</v>
      </c>
      <c r="N2805" s="32">
        <f>IF('System Design'!$F$8=1,'Hourly Demand and Generation'!G2805*'System Design'!$F$21,IF('System Design'!$F$8=2,'Hourly Demand and Generation'!H2805*'System Design'!$F$21,IF('System Design'!$F$8=3,'Hourly Demand and Generation'!I2805*'System Design'!$F$21)))</f>
        <v>100</v>
      </c>
      <c r="O2805" s="32">
        <f>IF('System Design'!$F$8=1,'Hourly Demand and Generation'!J2805*'System Design'!$F$22,IF('System Design'!$F$8=2,'Hourly Demand and Generation'!K2805*'System Design'!$F$22,IF('System Design'!$F$8=3,'Hourly Demand and Generation'!L2805*'System Design'!$F$22)))</f>
        <v>1000</v>
      </c>
      <c r="Q2805" s="32">
        <f t="shared" si="616"/>
        <v>0</v>
      </c>
      <c r="R2805" s="32">
        <f t="shared" si="619"/>
        <v>5400</v>
      </c>
      <c r="S2805" s="32">
        <f t="shared" si="620"/>
        <v>0</v>
      </c>
      <c r="T2805" s="32">
        <f t="shared" si="621"/>
        <v>21600</v>
      </c>
      <c r="U2805" s="32">
        <f t="shared" si="622"/>
        <v>0</v>
      </c>
      <c r="V2805" s="32">
        <f t="shared" si="617"/>
        <v>758</v>
      </c>
      <c r="W2805" s="32">
        <f t="shared" si="623"/>
        <v>758</v>
      </c>
      <c r="X2805" s="32">
        <f t="shared" si="624"/>
        <v>758</v>
      </c>
    </row>
    <row r="2806" spans="1:24" x14ac:dyDescent="0.25">
      <c r="A2806" s="2"/>
      <c r="B2806" s="2" t="s">
        <v>5</v>
      </c>
      <c r="C2806" s="2">
        <f t="shared" si="627"/>
        <v>117</v>
      </c>
      <c r="D2806" s="2">
        <f t="shared" si="628"/>
        <v>18</v>
      </c>
      <c r="E2806" s="2">
        <f t="shared" si="618"/>
        <v>2802</v>
      </c>
      <c r="F2806" s="11">
        <v>360</v>
      </c>
      <c r="G2806" s="9">
        <v>6.4000000000000001E-2</v>
      </c>
      <c r="H2806" s="9">
        <v>0.1</v>
      </c>
      <c r="I2806" s="9">
        <v>0.13600000000000001</v>
      </c>
      <c r="J2806" s="9">
        <v>0.14638203435431199</v>
      </c>
      <c r="K2806" s="9">
        <v>0.38</v>
      </c>
      <c r="L2806" s="9">
        <v>0.38</v>
      </c>
      <c r="N2806" s="32">
        <f>IF('System Design'!$F$8=1,'Hourly Demand and Generation'!G2806*'System Design'!$F$21,IF('System Design'!$F$8=2,'Hourly Demand and Generation'!H2806*'System Design'!$F$21,IF('System Design'!$F$8=3,'Hourly Demand and Generation'!I2806*'System Design'!$F$21)))</f>
        <v>68</v>
      </c>
      <c r="O2806" s="32">
        <f>IF('System Design'!$F$8=1,'Hourly Demand and Generation'!J2806*'System Design'!$F$22,IF('System Design'!$F$8=2,'Hourly Demand and Generation'!K2806*'System Design'!$F$22,IF('System Design'!$F$8=3,'Hourly Demand and Generation'!L2806*'System Design'!$F$22)))</f>
        <v>950</v>
      </c>
      <c r="Q2806" s="32">
        <f t="shared" si="616"/>
        <v>0</v>
      </c>
      <c r="R2806" s="32">
        <f t="shared" si="619"/>
        <v>5400</v>
      </c>
      <c r="S2806" s="32">
        <f t="shared" si="620"/>
        <v>0</v>
      </c>
      <c r="T2806" s="32">
        <f t="shared" si="621"/>
        <v>21600</v>
      </c>
      <c r="U2806" s="32">
        <f t="shared" si="622"/>
        <v>0</v>
      </c>
      <c r="V2806" s="32">
        <f t="shared" si="617"/>
        <v>658</v>
      </c>
      <c r="W2806" s="32">
        <f t="shared" si="623"/>
        <v>658</v>
      </c>
      <c r="X2806" s="32">
        <f t="shared" si="624"/>
        <v>658</v>
      </c>
    </row>
    <row r="2807" spans="1:24" x14ac:dyDescent="0.25">
      <c r="A2807" s="2"/>
      <c r="B2807" s="2" t="s">
        <v>5</v>
      </c>
      <c r="C2807" s="2">
        <f t="shared" si="627"/>
        <v>117</v>
      </c>
      <c r="D2807" s="2">
        <f t="shared" si="628"/>
        <v>19</v>
      </c>
      <c r="E2807" s="2">
        <f t="shared" si="618"/>
        <v>2803</v>
      </c>
      <c r="F2807" s="11">
        <v>349.2</v>
      </c>
      <c r="G2807" s="9">
        <v>0</v>
      </c>
      <c r="H2807" s="9">
        <v>3.2000000000000001E-2</v>
      </c>
      <c r="I2807" s="9">
        <v>6.4000000000000001E-2</v>
      </c>
      <c r="J2807" s="9">
        <v>0.138677716756717</v>
      </c>
      <c r="K2807" s="9">
        <v>0.36</v>
      </c>
      <c r="L2807" s="9">
        <v>0.36</v>
      </c>
      <c r="N2807" s="32">
        <f>IF('System Design'!$F$8=1,'Hourly Demand and Generation'!G2807*'System Design'!$F$21,IF('System Design'!$F$8=2,'Hourly Demand and Generation'!H2807*'System Design'!$F$21,IF('System Design'!$F$8=3,'Hourly Demand and Generation'!I2807*'System Design'!$F$21)))</f>
        <v>32</v>
      </c>
      <c r="O2807" s="32">
        <f>IF('System Design'!$F$8=1,'Hourly Demand and Generation'!J2807*'System Design'!$F$22,IF('System Design'!$F$8=2,'Hourly Demand and Generation'!K2807*'System Design'!$F$22,IF('System Design'!$F$8=3,'Hourly Demand and Generation'!L2807*'System Design'!$F$22)))</f>
        <v>900</v>
      </c>
      <c r="Q2807" s="32">
        <f t="shared" si="616"/>
        <v>0</v>
      </c>
      <c r="R2807" s="32">
        <f t="shared" si="619"/>
        <v>5400</v>
      </c>
      <c r="S2807" s="32">
        <f t="shared" si="620"/>
        <v>0</v>
      </c>
      <c r="T2807" s="32">
        <f t="shared" si="621"/>
        <v>21600</v>
      </c>
      <c r="U2807" s="32">
        <f t="shared" si="622"/>
        <v>0</v>
      </c>
      <c r="V2807" s="32">
        <f t="shared" si="617"/>
        <v>582.79999999999995</v>
      </c>
      <c r="W2807" s="32">
        <f t="shared" si="623"/>
        <v>582.79999999999995</v>
      </c>
      <c r="X2807" s="32">
        <f t="shared" si="624"/>
        <v>582.79999999999995</v>
      </c>
    </row>
    <row r="2808" spans="1:24" x14ac:dyDescent="0.25">
      <c r="A2808" s="2"/>
      <c r="B2808" s="2" t="s">
        <v>5</v>
      </c>
      <c r="C2808" s="2">
        <f t="shared" si="627"/>
        <v>117</v>
      </c>
      <c r="D2808" s="2">
        <f t="shared" si="628"/>
        <v>20</v>
      </c>
      <c r="E2808" s="2">
        <f t="shared" si="618"/>
        <v>2804</v>
      </c>
      <c r="F2808" s="11">
        <v>342</v>
      </c>
      <c r="G2808" s="9">
        <v>0</v>
      </c>
      <c r="H2808" s="9">
        <v>0</v>
      </c>
      <c r="I2808" s="9">
        <v>0</v>
      </c>
      <c r="J2808" s="9">
        <v>0.138677716756717</v>
      </c>
      <c r="K2808" s="9">
        <v>0.36</v>
      </c>
      <c r="L2808" s="9">
        <v>0.36</v>
      </c>
      <c r="N2808" s="32">
        <f>IF('System Design'!$F$8=1,'Hourly Demand and Generation'!G2808*'System Design'!$F$21,IF('System Design'!$F$8=2,'Hourly Demand and Generation'!H2808*'System Design'!$F$21,IF('System Design'!$F$8=3,'Hourly Demand and Generation'!I2808*'System Design'!$F$21)))</f>
        <v>0</v>
      </c>
      <c r="O2808" s="32">
        <f>IF('System Design'!$F$8=1,'Hourly Demand and Generation'!J2808*'System Design'!$F$22,IF('System Design'!$F$8=2,'Hourly Demand and Generation'!K2808*'System Design'!$F$22,IF('System Design'!$F$8=3,'Hourly Demand and Generation'!L2808*'System Design'!$F$22)))</f>
        <v>900</v>
      </c>
      <c r="Q2808" s="32">
        <f t="shared" si="616"/>
        <v>0</v>
      </c>
      <c r="R2808" s="32">
        <f t="shared" si="619"/>
        <v>5400</v>
      </c>
      <c r="S2808" s="32">
        <f t="shared" si="620"/>
        <v>0</v>
      </c>
      <c r="T2808" s="32">
        <f t="shared" si="621"/>
        <v>21600</v>
      </c>
      <c r="U2808" s="32">
        <f t="shared" si="622"/>
        <v>0</v>
      </c>
      <c r="V2808" s="32">
        <f t="shared" si="617"/>
        <v>558</v>
      </c>
      <c r="W2808" s="32">
        <f t="shared" si="623"/>
        <v>558</v>
      </c>
      <c r="X2808" s="32">
        <f t="shared" si="624"/>
        <v>558</v>
      </c>
    </row>
    <row r="2809" spans="1:24" x14ac:dyDescent="0.25">
      <c r="A2809" s="2"/>
      <c r="B2809" s="2" t="s">
        <v>5</v>
      </c>
      <c r="C2809" s="2">
        <f t="shared" si="627"/>
        <v>117</v>
      </c>
      <c r="D2809" s="2">
        <f t="shared" si="628"/>
        <v>21</v>
      </c>
      <c r="E2809" s="2">
        <f t="shared" si="618"/>
        <v>2805</v>
      </c>
      <c r="F2809" s="11">
        <v>324</v>
      </c>
      <c r="G2809" s="9">
        <v>0</v>
      </c>
      <c r="H2809" s="9">
        <v>0</v>
      </c>
      <c r="I2809" s="9">
        <v>0</v>
      </c>
      <c r="J2809" s="9">
        <v>0.138677716756717</v>
      </c>
      <c r="K2809" s="9">
        <v>0.36</v>
      </c>
      <c r="L2809" s="9">
        <v>0.36</v>
      </c>
      <c r="N2809" s="32">
        <f>IF('System Design'!$F$8=1,'Hourly Demand and Generation'!G2809*'System Design'!$F$21,IF('System Design'!$F$8=2,'Hourly Demand and Generation'!H2809*'System Design'!$F$21,IF('System Design'!$F$8=3,'Hourly Demand and Generation'!I2809*'System Design'!$F$21)))</f>
        <v>0</v>
      </c>
      <c r="O2809" s="32">
        <f>IF('System Design'!$F$8=1,'Hourly Demand and Generation'!J2809*'System Design'!$F$22,IF('System Design'!$F$8=2,'Hourly Demand and Generation'!K2809*'System Design'!$F$22,IF('System Design'!$F$8=3,'Hourly Demand and Generation'!L2809*'System Design'!$F$22)))</f>
        <v>900</v>
      </c>
      <c r="Q2809" s="32">
        <f t="shared" si="616"/>
        <v>0</v>
      </c>
      <c r="R2809" s="32">
        <f t="shared" si="619"/>
        <v>5400</v>
      </c>
      <c r="S2809" s="32">
        <f t="shared" si="620"/>
        <v>0</v>
      </c>
      <c r="T2809" s="32">
        <f t="shared" si="621"/>
        <v>21600</v>
      </c>
      <c r="U2809" s="32">
        <f t="shared" si="622"/>
        <v>0</v>
      </c>
      <c r="V2809" s="32">
        <f t="shared" si="617"/>
        <v>576</v>
      </c>
      <c r="W2809" s="32">
        <f t="shared" si="623"/>
        <v>576</v>
      </c>
      <c r="X2809" s="32">
        <f t="shared" si="624"/>
        <v>576</v>
      </c>
    </row>
    <row r="2810" spans="1:24" x14ac:dyDescent="0.25">
      <c r="A2810" s="2"/>
      <c r="B2810" s="2" t="s">
        <v>5</v>
      </c>
      <c r="C2810" s="2">
        <f t="shared" si="627"/>
        <v>117</v>
      </c>
      <c r="D2810" s="2">
        <f t="shared" si="628"/>
        <v>22</v>
      </c>
      <c r="E2810" s="2">
        <f t="shared" si="618"/>
        <v>2806</v>
      </c>
      <c r="F2810" s="11">
        <v>306</v>
      </c>
      <c r="G2810" s="9">
        <v>0</v>
      </c>
      <c r="H2810" s="9">
        <v>0</v>
      </c>
      <c r="I2810" s="9">
        <v>0</v>
      </c>
      <c r="J2810" s="9">
        <v>0.14638203435431199</v>
      </c>
      <c r="K2810" s="9">
        <v>0.38</v>
      </c>
      <c r="L2810" s="9">
        <v>0.38</v>
      </c>
      <c r="N2810" s="32">
        <f>IF('System Design'!$F$8=1,'Hourly Demand and Generation'!G2810*'System Design'!$F$21,IF('System Design'!$F$8=2,'Hourly Demand and Generation'!H2810*'System Design'!$F$21,IF('System Design'!$F$8=3,'Hourly Demand and Generation'!I2810*'System Design'!$F$21)))</f>
        <v>0</v>
      </c>
      <c r="O2810" s="32">
        <f>IF('System Design'!$F$8=1,'Hourly Demand and Generation'!J2810*'System Design'!$F$22,IF('System Design'!$F$8=2,'Hourly Demand and Generation'!K2810*'System Design'!$F$22,IF('System Design'!$F$8=3,'Hourly Demand and Generation'!L2810*'System Design'!$F$22)))</f>
        <v>950</v>
      </c>
      <c r="Q2810" s="32">
        <f t="shared" si="616"/>
        <v>0</v>
      </c>
      <c r="R2810" s="32">
        <f t="shared" si="619"/>
        <v>5400</v>
      </c>
      <c r="S2810" s="32">
        <f t="shared" si="620"/>
        <v>0</v>
      </c>
      <c r="T2810" s="32">
        <f t="shared" si="621"/>
        <v>21600</v>
      </c>
      <c r="U2810" s="32">
        <f t="shared" si="622"/>
        <v>0</v>
      </c>
      <c r="V2810" s="32">
        <f t="shared" si="617"/>
        <v>644</v>
      </c>
      <c r="W2810" s="32">
        <f t="shared" si="623"/>
        <v>644</v>
      </c>
      <c r="X2810" s="32">
        <f t="shared" si="624"/>
        <v>644</v>
      </c>
    </row>
    <row r="2811" spans="1:24" x14ac:dyDescent="0.25">
      <c r="A2811" s="2"/>
      <c r="B2811" s="2" t="s">
        <v>5</v>
      </c>
      <c r="C2811" s="2">
        <f t="shared" si="627"/>
        <v>117</v>
      </c>
      <c r="D2811" s="2">
        <f t="shared" si="628"/>
        <v>23</v>
      </c>
      <c r="E2811" s="2">
        <f t="shared" si="618"/>
        <v>2807</v>
      </c>
      <c r="F2811" s="11">
        <v>288</v>
      </c>
      <c r="G2811" s="9">
        <v>0</v>
      </c>
      <c r="H2811" s="9">
        <v>0</v>
      </c>
      <c r="I2811" s="9">
        <v>0</v>
      </c>
      <c r="J2811" s="9">
        <v>0.12326908156152599</v>
      </c>
      <c r="K2811" s="9">
        <v>0.32</v>
      </c>
      <c r="L2811" s="9">
        <v>0.32</v>
      </c>
      <c r="N2811" s="32">
        <f>IF('System Design'!$F$8=1,'Hourly Demand and Generation'!G2811*'System Design'!$F$21,IF('System Design'!$F$8=2,'Hourly Demand and Generation'!H2811*'System Design'!$F$21,IF('System Design'!$F$8=3,'Hourly Demand and Generation'!I2811*'System Design'!$F$21)))</f>
        <v>0</v>
      </c>
      <c r="O2811" s="32">
        <f>IF('System Design'!$F$8=1,'Hourly Demand and Generation'!J2811*'System Design'!$F$22,IF('System Design'!$F$8=2,'Hourly Demand and Generation'!K2811*'System Design'!$F$22,IF('System Design'!$F$8=3,'Hourly Demand and Generation'!L2811*'System Design'!$F$22)))</f>
        <v>800</v>
      </c>
      <c r="Q2811" s="32">
        <f t="shared" si="616"/>
        <v>0</v>
      </c>
      <c r="R2811" s="32">
        <f t="shared" si="619"/>
        <v>5400</v>
      </c>
      <c r="S2811" s="32">
        <f t="shared" si="620"/>
        <v>0</v>
      </c>
      <c r="T2811" s="32">
        <f t="shared" si="621"/>
        <v>21600</v>
      </c>
      <c r="U2811" s="32">
        <f t="shared" si="622"/>
        <v>0</v>
      </c>
      <c r="V2811" s="32">
        <f t="shared" si="617"/>
        <v>512</v>
      </c>
      <c r="W2811" s="32">
        <f t="shared" si="623"/>
        <v>512</v>
      </c>
      <c r="X2811" s="32">
        <f t="shared" si="624"/>
        <v>512</v>
      </c>
    </row>
    <row r="2812" spans="1:24" x14ac:dyDescent="0.25">
      <c r="A2812" s="2"/>
      <c r="B2812" s="2" t="s">
        <v>5</v>
      </c>
      <c r="C2812" s="2">
        <f t="shared" si="627"/>
        <v>117</v>
      </c>
      <c r="D2812" s="2">
        <f t="shared" si="628"/>
        <v>24</v>
      </c>
      <c r="E2812" s="2">
        <f t="shared" si="618"/>
        <v>2808</v>
      </c>
      <c r="F2812" s="11">
        <v>252</v>
      </c>
      <c r="G2812" s="9">
        <v>0</v>
      </c>
      <c r="H2812" s="9">
        <v>0</v>
      </c>
      <c r="I2812" s="9">
        <v>0</v>
      </c>
      <c r="J2812" s="9">
        <v>0.12326908156152599</v>
      </c>
      <c r="K2812" s="9">
        <v>0.32</v>
      </c>
      <c r="L2812" s="9">
        <v>0.32</v>
      </c>
      <c r="N2812" s="32">
        <f>IF('System Design'!$F$8=1,'Hourly Demand and Generation'!G2812*'System Design'!$F$21,IF('System Design'!$F$8=2,'Hourly Demand and Generation'!H2812*'System Design'!$F$21,IF('System Design'!$F$8=3,'Hourly Demand and Generation'!I2812*'System Design'!$F$21)))</f>
        <v>0</v>
      </c>
      <c r="O2812" s="32">
        <f>IF('System Design'!$F$8=1,'Hourly Demand and Generation'!J2812*'System Design'!$F$22,IF('System Design'!$F$8=2,'Hourly Demand and Generation'!K2812*'System Design'!$F$22,IF('System Design'!$F$8=3,'Hourly Demand and Generation'!L2812*'System Design'!$F$22)))</f>
        <v>800</v>
      </c>
      <c r="Q2812" s="32">
        <f t="shared" si="616"/>
        <v>0</v>
      </c>
      <c r="R2812" s="32">
        <f t="shared" si="619"/>
        <v>5400</v>
      </c>
      <c r="S2812" s="32">
        <f t="shared" si="620"/>
        <v>0</v>
      </c>
      <c r="T2812" s="32">
        <f t="shared" si="621"/>
        <v>21600</v>
      </c>
      <c r="U2812" s="32">
        <f t="shared" si="622"/>
        <v>0</v>
      </c>
      <c r="V2812" s="32">
        <f t="shared" si="617"/>
        <v>548</v>
      </c>
      <c r="W2812" s="32">
        <f t="shared" si="623"/>
        <v>548</v>
      </c>
      <c r="X2812" s="32">
        <f t="shared" si="624"/>
        <v>548</v>
      </c>
    </row>
    <row r="2813" spans="1:24" x14ac:dyDescent="0.25">
      <c r="A2813" s="2"/>
      <c r="B2813" s="2" t="s">
        <v>5</v>
      </c>
      <c r="C2813" s="2">
        <f>C2812+1</f>
        <v>118</v>
      </c>
      <c r="D2813" s="2">
        <v>1</v>
      </c>
      <c r="E2813" s="2">
        <f t="shared" si="618"/>
        <v>2809</v>
      </c>
      <c r="F2813" s="11">
        <v>216</v>
      </c>
      <c r="G2813" s="9">
        <v>0</v>
      </c>
      <c r="H2813" s="9">
        <v>0</v>
      </c>
      <c r="I2813" s="9">
        <v>0</v>
      </c>
      <c r="J2813" s="9">
        <v>0.4</v>
      </c>
      <c r="K2813" s="9">
        <v>0.4</v>
      </c>
      <c r="L2813" s="9">
        <v>0.4</v>
      </c>
      <c r="N2813" s="32">
        <f>IF('System Design'!$F$8=1,'Hourly Demand and Generation'!G2813*'System Design'!$F$21,IF('System Design'!$F$8=2,'Hourly Demand and Generation'!H2813*'System Design'!$F$21,IF('System Design'!$F$8=3,'Hourly Demand and Generation'!I2813*'System Design'!$F$21)))</f>
        <v>0</v>
      </c>
      <c r="O2813" s="32">
        <f>IF('System Design'!$F$8=1,'Hourly Demand and Generation'!J2813*'System Design'!$F$22,IF('System Design'!$F$8=2,'Hourly Demand and Generation'!K2813*'System Design'!$F$22,IF('System Design'!$F$8=3,'Hourly Demand and Generation'!L2813*'System Design'!$F$22)))</f>
        <v>1000</v>
      </c>
      <c r="Q2813" s="32">
        <f t="shared" si="616"/>
        <v>0</v>
      </c>
      <c r="R2813" s="32">
        <f t="shared" si="619"/>
        <v>5400</v>
      </c>
      <c r="S2813" s="32">
        <f t="shared" si="620"/>
        <v>0</v>
      </c>
      <c r="T2813" s="32">
        <f t="shared" si="621"/>
        <v>21600</v>
      </c>
      <c r="U2813" s="32">
        <f t="shared" si="622"/>
        <v>0</v>
      </c>
      <c r="V2813" s="32">
        <f t="shared" si="617"/>
        <v>784</v>
      </c>
      <c r="W2813" s="32">
        <f t="shared" si="623"/>
        <v>784</v>
      </c>
      <c r="X2813" s="32">
        <f t="shared" si="624"/>
        <v>784</v>
      </c>
    </row>
    <row r="2814" spans="1:24" x14ac:dyDescent="0.25">
      <c r="A2814" s="2"/>
      <c r="B2814" s="2" t="s">
        <v>5</v>
      </c>
      <c r="C2814" s="2">
        <f>C2813</f>
        <v>118</v>
      </c>
      <c r="D2814" s="2">
        <f>D2813+1</f>
        <v>2</v>
      </c>
      <c r="E2814" s="2">
        <f t="shared" si="618"/>
        <v>2810</v>
      </c>
      <c r="F2814" s="11">
        <v>198</v>
      </c>
      <c r="G2814" s="9">
        <v>0</v>
      </c>
      <c r="H2814" s="9">
        <v>0</v>
      </c>
      <c r="I2814" s="9">
        <v>0</v>
      </c>
      <c r="J2814" s="9">
        <v>0.36</v>
      </c>
      <c r="K2814" s="9">
        <v>0.36</v>
      </c>
      <c r="L2814" s="9">
        <v>0.36</v>
      </c>
      <c r="N2814" s="32">
        <f>IF('System Design'!$F$8=1,'Hourly Demand and Generation'!G2814*'System Design'!$F$21,IF('System Design'!$F$8=2,'Hourly Demand and Generation'!H2814*'System Design'!$F$21,IF('System Design'!$F$8=3,'Hourly Demand and Generation'!I2814*'System Design'!$F$21)))</f>
        <v>0</v>
      </c>
      <c r="O2814" s="32">
        <f>IF('System Design'!$F$8=1,'Hourly Demand and Generation'!J2814*'System Design'!$F$22,IF('System Design'!$F$8=2,'Hourly Demand and Generation'!K2814*'System Design'!$F$22,IF('System Design'!$F$8=3,'Hourly Demand and Generation'!L2814*'System Design'!$F$22)))</f>
        <v>900</v>
      </c>
      <c r="Q2814" s="32">
        <f t="shared" si="616"/>
        <v>0</v>
      </c>
      <c r="R2814" s="32">
        <f t="shared" si="619"/>
        <v>5400</v>
      </c>
      <c r="S2814" s="32">
        <f t="shared" si="620"/>
        <v>0</v>
      </c>
      <c r="T2814" s="32">
        <f t="shared" si="621"/>
        <v>21600</v>
      </c>
      <c r="U2814" s="32">
        <f t="shared" si="622"/>
        <v>0</v>
      </c>
      <c r="V2814" s="32">
        <f t="shared" si="617"/>
        <v>702</v>
      </c>
      <c r="W2814" s="32">
        <f t="shared" si="623"/>
        <v>702</v>
      </c>
      <c r="X2814" s="32">
        <f t="shared" si="624"/>
        <v>702</v>
      </c>
    </row>
    <row r="2815" spans="1:24" x14ac:dyDescent="0.25">
      <c r="A2815" s="2"/>
      <c r="B2815" s="2" t="s">
        <v>5</v>
      </c>
      <c r="C2815" s="2">
        <f t="shared" ref="C2815:C2836" si="629">C2814</f>
        <v>118</v>
      </c>
      <c r="D2815" s="2">
        <f t="shared" ref="D2815:D2836" si="630">D2814+1</f>
        <v>3</v>
      </c>
      <c r="E2815" s="2">
        <f t="shared" si="618"/>
        <v>2811</v>
      </c>
      <c r="F2815" s="11">
        <v>180</v>
      </c>
      <c r="G2815" s="9">
        <v>0</v>
      </c>
      <c r="H2815" s="9">
        <v>0</v>
      </c>
      <c r="I2815" s="9">
        <v>0</v>
      </c>
      <c r="J2815" s="9">
        <v>0.36</v>
      </c>
      <c r="K2815" s="9">
        <v>0.36</v>
      </c>
      <c r="L2815" s="9">
        <v>0.36</v>
      </c>
      <c r="N2815" s="32">
        <f>IF('System Design'!$F$8=1,'Hourly Demand and Generation'!G2815*'System Design'!$F$21,IF('System Design'!$F$8=2,'Hourly Demand and Generation'!H2815*'System Design'!$F$21,IF('System Design'!$F$8=3,'Hourly Demand and Generation'!I2815*'System Design'!$F$21)))</f>
        <v>0</v>
      </c>
      <c r="O2815" s="32">
        <f>IF('System Design'!$F$8=1,'Hourly Demand and Generation'!J2815*'System Design'!$F$22,IF('System Design'!$F$8=2,'Hourly Demand and Generation'!K2815*'System Design'!$F$22,IF('System Design'!$F$8=3,'Hourly Demand and Generation'!L2815*'System Design'!$F$22)))</f>
        <v>900</v>
      </c>
      <c r="Q2815" s="32">
        <f t="shared" si="616"/>
        <v>0</v>
      </c>
      <c r="R2815" s="32">
        <f t="shared" si="619"/>
        <v>5400</v>
      </c>
      <c r="S2815" s="32">
        <f t="shared" si="620"/>
        <v>0</v>
      </c>
      <c r="T2815" s="32">
        <f t="shared" si="621"/>
        <v>21600</v>
      </c>
      <c r="U2815" s="32">
        <f t="shared" si="622"/>
        <v>0</v>
      </c>
      <c r="V2815" s="32">
        <f t="shared" si="617"/>
        <v>720</v>
      </c>
      <c r="W2815" s="32">
        <f t="shared" si="623"/>
        <v>720</v>
      </c>
      <c r="X2815" s="32">
        <f t="shared" si="624"/>
        <v>720</v>
      </c>
    </row>
    <row r="2816" spans="1:24" x14ac:dyDescent="0.25">
      <c r="A2816" s="2"/>
      <c r="B2816" s="2" t="s">
        <v>5</v>
      </c>
      <c r="C2816" s="2">
        <f t="shared" si="629"/>
        <v>118</v>
      </c>
      <c r="D2816" s="2">
        <f t="shared" si="630"/>
        <v>4</v>
      </c>
      <c r="E2816" s="2">
        <f t="shared" si="618"/>
        <v>2812</v>
      </c>
      <c r="F2816" s="11">
        <v>216</v>
      </c>
      <c r="G2816" s="9">
        <v>0</v>
      </c>
      <c r="H2816" s="9">
        <v>0</v>
      </c>
      <c r="I2816" s="9">
        <v>0</v>
      </c>
      <c r="J2816" s="9">
        <v>0.4</v>
      </c>
      <c r="K2816" s="9">
        <v>0.4</v>
      </c>
      <c r="L2816" s="9">
        <v>0.4</v>
      </c>
      <c r="N2816" s="32">
        <f>IF('System Design'!$F$8=1,'Hourly Demand and Generation'!G2816*'System Design'!$F$21,IF('System Design'!$F$8=2,'Hourly Demand and Generation'!H2816*'System Design'!$F$21,IF('System Design'!$F$8=3,'Hourly Demand and Generation'!I2816*'System Design'!$F$21)))</f>
        <v>0</v>
      </c>
      <c r="O2816" s="32">
        <f>IF('System Design'!$F$8=1,'Hourly Demand and Generation'!J2816*'System Design'!$F$22,IF('System Design'!$F$8=2,'Hourly Demand and Generation'!K2816*'System Design'!$F$22,IF('System Design'!$F$8=3,'Hourly Demand and Generation'!L2816*'System Design'!$F$22)))</f>
        <v>1000</v>
      </c>
      <c r="Q2816" s="32">
        <f t="shared" si="616"/>
        <v>0</v>
      </c>
      <c r="R2816" s="32">
        <f t="shared" si="619"/>
        <v>5400</v>
      </c>
      <c r="S2816" s="32">
        <f t="shared" si="620"/>
        <v>0</v>
      </c>
      <c r="T2816" s="32">
        <f t="shared" si="621"/>
        <v>21600</v>
      </c>
      <c r="U2816" s="32">
        <f t="shared" si="622"/>
        <v>0</v>
      </c>
      <c r="V2816" s="32">
        <f t="shared" si="617"/>
        <v>784</v>
      </c>
      <c r="W2816" s="32">
        <f t="shared" si="623"/>
        <v>784</v>
      </c>
      <c r="X2816" s="32">
        <f t="shared" si="624"/>
        <v>784</v>
      </c>
    </row>
    <row r="2817" spans="1:24" x14ac:dyDescent="0.25">
      <c r="A2817" s="2"/>
      <c r="B2817" s="2" t="s">
        <v>5</v>
      </c>
      <c r="C2817" s="2">
        <f t="shared" si="629"/>
        <v>118</v>
      </c>
      <c r="D2817" s="2">
        <f t="shared" si="630"/>
        <v>5</v>
      </c>
      <c r="E2817" s="2">
        <f t="shared" si="618"/>
        <v>2813</v>
      </c>
      <c r="F2817" s="11">
        <v>234</v>
      </c>
      <c r="G2817" s="9">
        <v>0</v>
      </c>
      <c r="H2817" s="9">
        <v>3.2000000000000001E-2</v>
      </c>
      <c r="I2817" s="9">
        <v>6.4000000000000001E-2</v>
      </c>
      <c r="J2817" s="9">
        <v>0.32</v>
      </c>
      <c r="K2817" s="9">
        <v>0.32</v>
      </c>
      <c r="L2817" s="9">
        <v>0.32</v>
      </c>
      <c r="N2817" s="32">
        <f>IF('System Design'!$F$8=1,'Hourly Demand and Generation'!G2817*'System Design'!$F$21,IF('System Design'!$F$8=2,'Hourly Demand and Generation'!H2817*'System Design'!$F$21,IF('System Design'!$F$8=3,'Hourly Demand and Generation'!I2817*'System Design'!$F$21)))</f>
        <v>32</v>
      </c>
      <c r="O2817" s="32">
        <f>IF('System Design'!$F$8=1,'Hourly Demand and Generation'!J2817*'System Design'!$F$22,IF('System Design'!$F$8=2,'Hourly Demand and Generation'!K2817*'System Design'!$F$22,IF('System Design'!$F$8=3,'Hourly Demand and Generation'!L2817*'System Design'!$F$22)))</f>
        <v>800</v>
      </c>
      <c r="Q2817" s="32">
        <f t="shared" si="616"/>
        <v>0</v>
      </c>
      <c r="R2817" s="32">
        <f t="shared" si="619"/>
        <v>5400</v>
      </c>
      <c r="S2817" s="32">
        <f t="shared" si="620"/>
        <v>0</v>
      </c>
      <c r="T2817" s="32">
        <f t="shared" si="621"/>
        <v>21600</v>
      </c>
      <c r="U2817" s="32">
        <f t="shared" si="622"/>
        <v>0</v>
      </c>
      <c r="V2817" s="32">
        <f t="shared" si="617"/>
        <v>598</v>
      </c>
      <c r="W2817" s="32">
        <f t="shared" si="623"/>
        <v>598</v>
      </c>
      <c r="X2817" s="32">
        <f t="shared" si="624"/>
        <v>598</v>
      </c>
    </row>
    <row r="2818" spans="1:24" x14ac:dyDescent="0.25">
      <c r="A2818" s="2"/>
      <c r="B2818" s="2" t="s">
        <v>5</v>
      </c>
      <c r="C2818" s="2">
        <f t="shared" si="629"/>
        <v>118</v>
      </c>
      <c r="D2818" s="2">
        <f t="shared" si="630"/>
        <v>6</v>
      </c>
      <c r="E2818" s="2">
        <f t="shared" si="618"/>
        <v>2814</v>
      </c>
      <c r="F2818" s="11">
        <v>252</v>
      </c>
      <c r="G2818" s="9">
        <v>6.4000000000000001E-2</v>
      </c>
      <c r="H2818" s="9">
        <v>0.1</v>
      </c>
      <c r="I2818" s="9">
        <v>0.13600000000000001</v>
      </c>
      <c r="J2818" s="9">
        <v>0.32</v>
      </c>
      <c r="K2818" s="9">
        <v>0.32</v>
      </c>
      <c r="L2818" s="9">
        <v>0.32</v>
      </c>
      <c r="N2818" s="32">
        <f>IF('System Design'!$F$8=1,'Hourly Demand and Generation'!G2818*'System Design'!$F$21,IF('System Design'!$F$8=2,'Hourly Demand and Generation'!H2818*'System Design'!$F$21,IF('System Design'!$F$8=3,'Hourly Demand and Generation'!I2818*'System Design'!$F$21)))</f>
        <v>68</v>
      </c>
      <c r="O2818" s="32">
        <f>IF('System Design'!$F$8=1,'Hourly Demand and Generation'!J2818*'System Design'!$F$22,IF('System Design'!$F$8=2,'Hourly Demand and Generation'!K2818*'System Design'!$F$22,IF('System Design'!$F$8=3,'Hourly Demand and Generation'!L2818*'System Design'!$F$22)))</f>
        <v>800</v>
      </c>
      <c r="Q2818" s="32">
        <f t="shared" si="616"/>
        <v>0</v>
      </c>
      <c r="R2818" s="32">
        <f t="shared" si="619"/>
        <v>5400</v>
      </c>
      <c r="S2818" s="32">
        <f t="shared" si="620"/>
        <v>0</v>
      </c>
      <c r="T2818" s="32">
        <f t="shared" si="621"/>
        <v>21600</v>
      </c>
      <c r="U2818" s="32">
        <f t="shared" si="622"/>
        <v>0</v>
      </c>
      <c r="V2818" s="32">
        <f t="shared" si="617"/>
        <v>616</v>
      </c>
      <c r="W2818" s="32">
        <f t="shared" si="623"/>
        <v>616</v>
      </c>
      <c r="X2818" s="32">
        <f t="shared" si="624"/>
        <v>616</v>
      </c>
    </row>
    <row r="2819" spans="1:24" x14ac:dyDescent="0.25">
      <c r="A2819" s="2"/>
      <c r="B2819" s="2" t="s">
        <v>5</v>
      </c>
      <c r="C2819" s="2">
        <f t="shared" si="629"/>
        <v>118</v>
      </c>
      <c r="D2819" s="2">
        <f t="shared" si="630"/>
        <v>7</v>
      </c>
      <c r="E2819" s="2">
        <f t="shared" si="618"/>
        <v>2815</v>
      </c>
      <c r="F2819" s="11">
        <v>270</v>
      </c>
      <c r="G2819" s="9">
        <v>0.13600000000000001</v>
      </c>
      <c r="H2819" s="9">
        <v>0.16800000000000001</v>
      </c>
      <c r="I2819" s="9">
        <v>0.2</v>
      </c>
      <c r="J2819" s="9">
        <v>0.36</v>
      </c>
      <c r="K2819" s="9">
        <v>0.36</v>
      </c>
      <c r="L2819" s="9">
        <v>0.36</v>
      </c>
      <c r="N2819" s="32">
        <f>IF('System Design'!$F$8=1,'Hourly Demand and Generation'!G2819*'System Design'!$F$21,IF('System Design'!$F$8=2,'Hourly Demand and Generation'!H2819*'System Design'!$F$21,IF('System Design'!$F$8=3,'Hourly Demand and Generation'!I2819*'System Design'!$F$21)))</f>
        <v>100</v>
      </c>
      <c r="O2819" s="32">
        <f>IF('System Design'!$F$8=1,'Hourly Demand and Generation'!J2819*'System Design'!$F$22,IF('System Design'!$F$8=2,'Hourly Demand and Generation'!K2819*'System Design'!$F$22,IF('System Design'!$F$8=3,'Hourly Demand and Generation'!L2819*'System Design'!$F$22)))</f>
        <v>900</v>
      </c>
      <c r="Q2819" s="32">
        <f t="shared" si="616"/>
        <v>0</v>
      </c>
      <c r="R2819" s="32">
        <f t="shared" si="619"/>
        <v>5400</v>
      </c>
      <c r="S2819" s="32">
        <f t="shared" si="620"/>
        <v>0</v>
      </c>
      <c r="T2819" s="32">
        <f t="shared" si="621"/>
        <v>21600</v>
      </c>
      <c r="U2819" s="32">
        <f t="shared" si="622"/>
        <v>0</v>
      </c>
      <c r="V2819" s="32">
        <f t="shared" si="617"/>
        <v>730</v>
      </c>
      <c r="W2819" s="32">
        <f t="shared" si="623"/>
        <v>730</v>
      </c>
      <c r="X2819" s="32">
        <f t="shared" si="624"/>
        <v>730</v>
      </c>
    </row>
    <row r="2820" spans="1:24" x14ac:dyDescent="0.25">
      <c r="A2820" s="2"/>
      <c r="B2820" s="2" t="s">
        <v>5</v>
      </c>
      <c r="C2820" s="2">
        <f t="shared" si="629"/>
        <v>118</v>
      </c>
      <c r="D2820" s="2">
        <f t="shared" si="630"/>
        <v>8</v>
      </c>
      <c r="E2820" s="2">
        <f t="shared" si="618"/>
        <v>2816</v>
      </c>
      <c r="F2820" s="11">
        <v>288</v>
      </c>
      <c r="G2820" s="9">
        <v>0.26400000000000001</v>
      </c>
      <c r="H2820" s="9">
        <v>0.3</v>
      </c>
      <c r="I2820" s="9">
        <v>0.33600000000000002</v>
      </c>
      <c r="J2820" s="9">
        <v>0.36</v>
      </c>
      <c r="K2820" s="9">
        <v>0.36</v>
      </c>
      <c r="L2820" s="9">
        <v>0.36</v>
      </c>
      <c r="N2820" s="32">
        <f>IF('System Design'!$F$8=1,'Hourly Demand and Generation'!G2820*'System Design'!$F$21,IF('System Design'!$F$8=2,'Hourly Demand and Generation'!H2820*'System Design'!$F$21,IF('System Design'!$F$8=3,'Hourly Demand and Generation'!I2820*'System Design'!$F$21)))</f>
        <v>168</v>
      </c>
      <c r="O2820" s="32">
        <f>IF('System Design'!$F$8=1,'Hourly Demand and Generation'!J2820*'System Design'!$F$22,IF('System Design'!$F$8=2,'Hourly Demand and Generation'!K2820*'System Design'!$F$22,IF('System Design'!$F$8=3,'Hourly Demand and Generation'!L2820*'System Design'!$F$22)))</f>
        <v>900</v>
      </c>
      <c r="Q2820" s="32">
        <f t="shared" si="616"/>
        <v>0</v>
      </c>
      <c r="R2820" s="32">
        <f t="shared" si="619"/>
        <v>5400</v>
      </c>
      <c r="S2820" s="32">
        <f t="shared" si="620"/>
        <v>0</v>
      </c>
      <c r="T2820" s="32">
        <f t="shared" si="621"/>
        <v>21600</v>
      </c>
      <c r="U2820" s="32">
        <f t="shared" si="622"/>
        <v>0</v>
      </c>
      <c r="V2820" s="32">
        <f t="shared" si="617"/>
        <v>780</v>
      </c>
      <c r="W2820" s="32">
        <f t="shared" si="623"/>
        <v>780</v>
      </c>
      <c r="X2820" s="32">
        <f t="shared" si="624"/>
        <v>780</v>
      </c>
    </row>
    <row r="2821" spans="1:24" x14ac:dyDescent="0.25">
      <c r="A2821" s="2"/>
      <c r="B2821" s="2" t="s">
        <v>5</v>
      </c>
      <c r="C2821" s="2">
        <f t="shared" si="629"/>
        <v>118</v>
      </c>
      <c r="D2821" s="2">
        <f t="shared" si="630"/>
        <v>9</v>
      </c>
      <c r="E2821" s="2">
        <f t="shared" si="618"/>
        <v>2817</v>
      </c>
      <c r="F2821" s="11">
        <v>288</v>
      </c>
      <c r="G2821" s="9">
        <v>0.4</v>
      </c>
      <c r="H2821" s="9">
        <v>0.432</v>
      </c>
      <c r="I2821" s="9">
        <v>0.46400000000000002</v>
      </c>
      <c r="J2821" s="9">
        <v>0.32</v>
      </c>
      <c r="K2821" s="9">
        <v>0.32</v>
      </c>
      <c r="L2821" s="9">
        <v>0.32</v>
      </c>
      <c r="N2821" s="32">
        <f>IF('System Design'!$F$8=1,'Hourly Demand and Generation'!G2821*'System Design'!$F$21,IF('System Design'!$F$8=2,'Hourly Demand and Generation'!H2821*'System Design'!$F$21,IF('System Design'!$F$8=3,'Hourly Demand and Generation'!I2821*'System Design'!$F$21)))</f>
        <v>232</v>
      </c>
      <c r="O2821" s="32">
        <f>IF('System Design'!$F$8=1,'Hourly Demand and Generation'!J2821*'System Design'!$F$22,IF('System Design'!$F$8=2,'Hourly Demand and Generation'!K2821*'System Design'!$F$22,IF('System Design'!$F$8=3,'Hourly Demand and Generation'!L2821*'System Design'!$F$22)))</f>
        <v>800</v>
      </c>
      <c r="Q2821" s="32">
        <f t="shared" si="616"/>
        <v>0</v>
      </c>
      <c r="R2821" s="32">
        <f t="shared" si="619"/>
        <v>5400</v>
      </c>
      <c r="S2821" s="32">
        <f t="shared" si="620"/>
        <v>0</v>
      </c>
      <c r="T2821" s="32">
        <f t="shared" si="621"/>
        <v>21600</v>
      </c>
      <c r="U2821" s="32">
        <f t="shared" si="622"/>
        <v>0</v>
      </c>
      <c r="V2821" s="32">
        <f t="shared" si="617"/>
        <v>744</v>
      </c>
      <c r="W2821" s="32">
        <f t="shared" si="623"/>
        <v>744</v>
      </c>
      <c r="X2821" s="32">
        <f t="shared" si="624"/>
        <v>744</v>
      </c>
    </row>
    <row r="2822" spans="1:24" x14ac:dyDescent="0.25">
      <c r="A2822" s="2"/>
      <c r="B2822" s="2" t="s">
        <v>5</v>
      </c>
      <c r="C2822" s="2">
        <f t="shared" si="629"/>
        <v>118</v>
      </c>
      <c r="D2822" s="2">
        <f t="shared" si="630"/>
        <v>10</v>
      </c>
      <c r="E2822" s="2">
        <f t="shared" si="618"/>
        <v>2818</v>
      </c>
      <c r="F2822" s="11">
        <v>280.8</v>
      </c>
      <c r="G2822" s="9">
        <v>0.53600000000000003</v>
      </c>
      <c r="H2822" s="9">
        <v>0.56799999999999995</v>
      </c>
      <c r="I2822" s="9">
        <v>0.6</v>
      </c>
      <c r="J2822" s="9">
        <v>0.36</v>
      </c>
      <c r="K2822" s="9">
        <v>0.36</v>
      </c>
      <c r="L2822" s="9">
        <v>0.36</v>
      </c>
      <c r="N2822" s="32">
        <f>IF('System Design'!$F$8=1,'Hourly Demand and Generation'!G2822*'System Design'!$F$21,IF('System Design'!$F$8=2,'Hourly Demand and Generation'!H2822*'System Design'!$F$21,IF('System Design'!$F$8=3,'Hourly Demand and Generation'!I2822*'System Design'!$F$21)))</f>
        <v>300</v>
      </c>
      <c r="O2822" s="32">
        <f>IF('System Design'!$F$8=1,'Hourly Demand and Generation'!J2822*'System Design'!$F$22,IF('System Design'!$F$8=2,'Hourly Demand and Generation'!K2822*'System Design'!$F$22,IF('System Design'!$F$8=3,'Hourly Demand and Generation'!L2822*'System Design'!$F$22)))</f>
        <v>900</v>
      </c>
      <c r="Q2822" s="32">
        <f t="shared" ref="Q2822:Q2885" si="631">IF(F2822-N2822-O2822&gt;0,F2822-N2822-O2822,0)</f>
        <v>0</v>
      </c>
      <c r="R2822" s="32">
        <f t="shared" si="619"/>
        <v>5400</v>
      </c>
      <c r="S2822" s="32">
        <f t="shared" si="620"/>
        <v>0</v>
      </c>
      <c r="T2822" s="32">
        <f t="shared" si="621"/>
        <v>21600</v>
      </c>
      <c r="U2822" s="32">
        <f t="shared" si="622"/>
        <v>0</v>
      </c>
      <c r="V2822" s="32">
        <f t="shared" ref="V2822:V2885" si="632">IF(F2822-N2822-O2822&lt;0,N2822+O2822-F2822,0)</f>
        <v>919.2</v>
      </c>
      <c r="W2822" s="32">
        <f t="shared" si="623"/>
        <v>919.2</v>
      </c>
      <c r="X2822" s="32">
        <f t="shared" si="624"/>
        <v>919.2</v>
      </c>
    </row>
    <row r="2823" spans="1:24" x14ac:dyDescent="0.25">
      <c r="A2823" s="2"/>
      <c r="B2823" s="2" t="s">
        <v>5</v>
      </c>
      <c r="C2823" s="2">
        <f t="shared" si="629"/>
        <v>118</v>
      </c>
      <c r="D2823" s="2">
        <f t="shared" si="630"/>
        <v>11</v>
      </c>
      <c r="E2823" s="2">
        <f t="shared" ref="E2823:E2886" si="633">E2822+1</f>
        <v>2819</v>
      </c>
      <c r="F2823" s="11">
        <v>277.2</v>
      </c>
      <c r="G2823" s="9">
        <v>0.66400000000000003</v>
      </c>
      <c r="H2823" s="9">
        <v>0.7</v>
      </c>
      <c r="I2823" s="9">
        <v>0.73599999999999999</v>
      </c>
      <c r="J2823" s="9">
        <v>0.32</v>
      </c>
      <c r="K2823" s="9">
        <v>0.32</v>
      </c>
      <c r="L2823" s="9">
        <v>0.32</v>
      </c>
      <c r="N2823" s="32">
        <f>IF('System Design'!$F$8=1,'Hourly Demand and Generation'!G2823*'System Design'!$F$21,IF('System Design'!$F$8=2,'Hourly Demand and Generation'!H2823*'System Design'!$F$21,IF('System Design'!$F$8=3,'Hourly Demand and Generation'!I2823*'System Design'!$F$21)))</f>
        <v>368</v>
      </c>
      <c r="O2823" s="32">
        <f>IF('System Design'!$F$8=1,'Hourly Demand and Generation'!J2823*'System Design'!$F$22,IF('System Design'!$F$8=2,'Hourly Demand and Generation'!K2823*'System Design'!$F$22,IF('System Design'!$F$8=3,'Hourly Demand and Generation'!L2823*'System Design'!$F$22)))</f>
        <v>800</v>
      </c>
      <c r="Q2823" s="32">
        <f t="shared" si="631"/>
        <v>0</v>
      </c>
      <c r="R2823" s="32">
        <f t="shared" ref="R2823:R2886" si="634">IF($Q2823&lt;R2822+$V2823,IF(R2822+$V2823-$Q2823&gt;5400,5400,R2822+$V2823-$Q2823),0)</f>
        <v>5400</v>
      </c>
      <c r="S2823" s="32">
        <f t="shared" ref="S2823:S2886" si="635">IF(R2823&gt;0,0,$Q2823+$V2823-R2822)</f>
        <v>0</v>
      </c>
      <c r="T2823" s="32">
        <f t="shared" ref="T2823:T2886" si="636">IF($Q2823&lt;T2822+$V2823,IF(T2822+$V2823-$Q2823&gt;21600,21600,T2822+$V2823-$Q2823),0)</f>
        <v>21600</v>
      </c>
      <c r="U2823" s="32">
        <f t="shared" ref="U2823:U2886" si="637">IF(T2823&gt;0,0,$Q2823+$V2823-T2822)</f>
        <v>0</v>
      </c>
      <c r="V2823" s="32">
        <f t="shared" si="632"/>
        <v>890.8</v>
      </c>
      <c r="W2823" s="32">
        <f t="shared" ref="W2823:W2886" si="638">IF(R2823=5400,$V2823-(R2823-R2822),0)</f>
        <v>890.8</v>
      </c>
      <c r="X2823" s="32">
        <f t="shared" ref="X2823:X2886" si="639">IF(T2823=21600,$V2823-(T2823-T2822),0)</f>
        <v>890.8</v>
      </c>
    </row>
    <row r="2824" spans="1:24" x14ac:dyDescent="0.25">
      <c r="A2824" s="2"/>
      <c r="B2824" s="2" t="s">
        <v>5</v>
      </c>
      <c r="C2824" s="2">
        <f t="shared" si="629"/>
        <v>118</v>
      </c>
      <c r="D2824" s="2">
        <f t="shared" si="630"/>
        <v>12</v>
      </c>
      <c r="E2824" s="2">
        <f t="shared" si="633"/>
        <v>2820</v>
      </c>
      <c r="F2824" s="11">
        <v>277.2</v>
      </c>
      <c r="G2824" s="9">
        <v>0.8</v>
      </c>
      <c r="H2824" s="9">
        <v>0.8</v>
      </c>
      <c r="I2824" s="9">
        <v>0.8</v>
      </c>
      <c r="J2824" s="9">
        <v>0.3</v>
      </c>
      <c r="K2824" s="9">
        <v>0.3</v>
      </c>
      <c r="L2824" s="9">
        <v>0.3</v>
      </c>
      <c r="N2824" s="32">
        <f>IF('System Design'!$F$8=1,'Hourly Demand and Generation'!G2824*'System Design'!$F$21,IF('System Design'!$F$8=2,'Hourly Demand and Generation'!H2824*'System Design'!$F$21,IF('System Design'!$F$8=3,'Hourly Demand and Generation'!I2824*'System Design'!$F$21)))</f>
        <v>400</v>
      </c>
      <c r="O2824" s="32">
        <f>IF('System Design'!$F$8=1,'Hourly Demand and Generation'!J2824*'System Design'!$F$22,IF('System Design'!$F$8=2,'Hourly Demand and Generation'!K2824*'System Design'!$F$22,IF('System Design'!$F$8=3,'Hourly Demand and Generation'!L2824*'System Design'!$F$22)))</f>
        <v>750</v>
      </c>
      <c r="Q2824" s="32">
        <f t="shared" si="631"/>
        <v>0</v>
      </c>
      <c r="R2824" s="32">
        <f t="shared" si="634"/>
        <v>5400</v>
      </c>
      <c r="S2824" s="32">
        <f t="shared" si="635"/>
        <v>0</v>
      </c>
      <c r="T2824" s="32">
        <f t="shared" si="636"/>
        <v>21600</v>
      </c>
      <c r="U2824" s="32">
        <f t="shared" si="637"/>
        <v>0</v>
      </c>
      <c r="V2824" s="32">
        <f t="shared" si="632"/>
        <v>872.8</v>
      </c>
      <c r="W2824" s="32">
        <f t="shared" si="638"/>
        <v>872.8</v>
      </c>
      <c r="X2824" s="32">
        <f t="shared" si="639"/>
        <v>872.8</v>
      </c>
    </row>
    <row r="2825" spans="1:24" x14ac:dyDescent="0.25">
      <c r="A2825" s="2"/>
      <c r="B2825" s="2" t="s">
        <v>5</v>
      </c>
      <c r="C2825" s="2">
        <f t="shared" si="629"/>
        <v>118</v>
      </c>
      <c r="D2825" s="2">
        <f t="shared" si="630"/>
        <v>13</v>
      </c>
      <c r="E2825" s="2">
        <f t="shared" si="633"/>
        <v>2821</v>
      </c>
      <c r="F2825" s="11">
        <v>288</v>
      </c>
      <c r="G2825" s="9">
        <v>0.66400000000000003</v>
      </c>
      <c r="H2825" s="9">
        <v>0.7</v>
      </c>
      <c r="I2825" s="9">
        <v>0.73599999999999999</v>
      </c>
      <c r="J2825" s="9">
        <v>0.32</v>
      </c>
      <c r="K2825" s="9">
        <v>0.32</v>
      </c>
      <c r="L2825" s="9">
        <v>0.32</v>
      </c>
      <c r="N2825" s="32">
        <f>IF('System Design'!$F$8=1,'Hourly Demand and Generation'!G2825*'System Design'!$F$21,IF('System Design'!$F$8=2,'Hourly Demand and Generation'!H2825*'System Design'!$F$21,IF('System Design'!$F$8=3,'Hourly Demand and Generation'!I2825*'System Design'!$F$21)))</f>
        <v>368</v>
      </c>
      <c r="O2825" s="32">
        <f>IF('System Design'!$F$8=1,'Hourly Demand and Generation'!J2825*'System Design'!$F$22,IF('System Design'!$F$8=2,'Hourly Demand and Generation'!K2825*'System Design'!$F$22,IF('System Design'!$F$8=3,'Hourly Demand and Generation'!L2825*'System Design'!$F$22)))</f>
        <v>800</v>
      </c>
      <c r="Q2825" s="32">
        <f t="shared" si="631"/>
        <v>0</v>
      </c>
      <c r="R2825" s="32">
        <f t="shared" si="634"/>
        <v>5400</v>
      </c>
      <c r="S2825" s="32">
        <f t="shared" si="635"/>
        <v>0</v>
      </c>
      <c r="T2825" s="32">
        <f t="shared" si="636"/>
        <v>21600</v>
      </c>
      <c r="U2825" s="32">
        <f t="shared" si="637"/>
        <v>0</v>
      </c>
      <c r="V2825" s="32">
        <f t="shared" si="632"/>
        <v>880</v>
      </c>
      <c r="W2825" s="32">
        <f t="shared" si="638"/>
        <v>880</v>
      </c>
      <c r="X2825" s="32">
        <f t="shared" si="639"/>
        <v>880</v>
      </c>
    </row>
    <row r="2826" spans="1:24" x14ac:dyDescent="0.25">
      <c r="A2826" s="2"/>
      <c r="B2826" s="2" t="s">
        <v>5</v>
      </c>
      <c r="C2826" s="2">
        <f t="shared" si="629"/>
        <v>118</v>
      </c>
      <c r="D2826" s="2">
        <f t="shared" si="630"/>
        <v>14</v>
      </c>
      <c r="E2826" s="2">
        <f t="shared" si="633"/>
        <v>2822</v>
      </c>
      <c r="F2826" s="11">
        <v>288</v>
      </c>
      <c r="G2826" s="9">
        <v>0.53600000000000003</v>
      </c>
      <c r="H2826" s="9">
        <v>0.56799999999999995</v>
      </c>
      <c r="I2826" s="9">
        <v>0.6</v>
      </c>
      <c r="J2826" s="9">
        <v>0.34</v>
      </c>
      <c r="K2826" s="9">
        <v>0.34</v>
      </c>
      <c r="L2826" s="9">
        <v>0.34</v>
      </c>
      <c r="N2826" s="32">
        <f>IF('System Design'!$F$8=1,'Hourly Demand and Generation'!G2826*'System Design'!$F$21,IF('System Design'!$F$8=2,'Hourly Demand and Generation'!H2826*'System Design'!$F$21,IF('System Design'!$F$8=3,'Hourly Demand and Generation'!I2826*'System Design'!$F$21)))</f>
        <v>300</v>
      </c>
      <c r="O2826" s="32">
        <f>IF('System Design'!$F$8=1,'Hourly Demand and Generation'!J2826*'System Design'!$F$22,IF('System Design'!$F$8=2,'Hourly Demand and Generation'!K2826*'System Design'!$F$22,IF('System Design'!$F$8=3,'Hourly Demand and Generation'!L2826*'System Design'!$F$22)))</f>
        <v>850.00000000000011</v>
      </c>
      <c r="Q2826" s="32">
        <f t="shared" si="631"/>
        <v>0</v>
      </c>
      <c r="R2826" s="32">
        <f t="shared" si="634"/>
        <v>5400</v>
      </c>
      <c r="S2826" s="32">
        <f t="shared" si="635"/>
        <v>0</v>
      </c>
      <c r="T2826" s="32">
        <f t="shared" si="636"/>
        <v>21600</v>
      </c>
      <c r="U2826" s="32">
        <f t="shared" si="637"/>
        <v>0</v>
      </c>
      <c r="V2826" s="32">
        <f t="shared" si="632"/>
        <v>862</v>
      </c>
      <c r="W2826" s="32">
        <f t="shared" si="638"/>
        <v>862</v>
      </c>
      <c r="X2826" s="32">
        <f t="shared" si="639"/>
        <v>862</v>
      </c>
    </row>
    <row r="2827" spans="1:24" x14ac:dyDescent="0.25">
      <c r="A2827" s="2"/>
      <c r="B2827" s="2" t="s">
        <v>5</v>
      </c>
      <c r="C2827" s="2">
        <f t="shared" si="629"/>
        <v>118</v>
      </c>
      <c r="D2827" s="2">
        <f t="shared" si="630"/>
        <v>15</v>
      </c>
      <c r="E2827" s="2">
        <f t="shared" si="633"/>
        <v>2823</v>
      </c>
      <c r="F2827" s="11">
        <v>306</v>
      </c>
      <c r="G2827" s="9">
        <v>0.4</v>
      </c>
      <c r="H2827" s="9">
        <v>0.432</v>
      </c>
      <c r="I2827" s="9">
        <v>0.46400000000000002</v>
      </c>
      <c r="J2827" s="9">
        <v>0.36</v>
      </c>
      <c r="K2827" s="9">
        <v>0.36</v>
      </c>
      <c r="L2827" s="9">
        <v>0.36</v>
      </c>
      <c r="N2827" s="32">
        <f>IF('System Design'!$F$8=1,'Hourly Demand and Generation'!G2827*'System Design'!$F$21,IF('System Design'!$F$8=2,'Hourly Demand and Generation'!H2827*'System Design'!$F$21,IF('System Design'!$F$8=3,'Hourly Demand and Generation'!I2827*'System Design'!$F$21)))</f>
        <v>232</v>
      </c>
      <c r="O2827" s="32">
        <f>IF('System Design'!$F$8=1,'Hourly Demand and Generation'!J2827*'System Design'!$F$22,IF('System Design'!$F$8=2,'Hourly Demand and Generation'!K2827*'System Design'!$F$22,IF('System Design'!$F$8=3,'Hourly Demand and Generation'!L2827*'System Design'!$F$22)))</f>
        <v>900</v>
      </c>
      <c r="Q2827" s="32">
        <f t="shared" si="631"/>
        <v>0</v>
      </c>
      <c r="R2827" s="32">
        <f t="shared" si="634"/>
        <v>5400</v>
      </c>
      <c r="S2827" s="32">
        <f t="shared" si="635"/>
        <v>0</v>
      </c>
      <c r="T2827" s="32">
        <f t="shared" si="636"/>
        <v>21600</v>
      </c>
      <c r="U2827" s="32">
        <f t="shared" si="637"/>
        <v>0</v>
      </c>
      <c r="V2827" s="32">
        <f t="shared" si="632"/>
        <v>826</v>
      </c>
      <c r="W2827" s="32">
        <f t="shared" si="638"/>
        <v>826</v>
      </c>
      <c r="X2827" s="32">
        <f t="shared" si="639"/>
        <v>826</v>
      </c>
    </row>
    <row r="2828" spans="1:24" x14ac:dyDescent="0.25">
      <c r="A2828" s="2"/>
      <c r="B2828" s="2" t="s">
        <v>5</v>
      </c>
      <c r="C2828" s="2">
        <f t="shared" si="629"/>
        <v>118</v>
      </c>
      <c r="D2828" s="2">
        <f t="shared" si="630"/>
        <v>16</v>
      </c>
      <c r="E2828" s="2">
        <f t="shared" si="633"/>
        <v>2824</v>
      </c>
      <c r="F2828" s="11">
        <v>324</v>
      </c>
      <c r="G2828" s="9">
        <v>0.26400000000000001</v>
      </c>
      <c r="H2828" s="9">
        <v>0.3</v>
      </c>
      <c r="I2828" s="9">
        <v>0.33600000000000002</v>
      </c>
      <c r="J2828" s="9">
        <v>0.36</v>
      </c>
      <c r="K2828" s="9">
        <v>0.36</v>
      </c>
      <c r="L2828" s="9">
        <v>0.36</v>
      </c>
      <c r="N2828" s="32">
        <f>IF('System Design'!$F$8=1,'Hourly Demand and Generation'!G2828*'System Design'!$F$21,IF('System Design'!$F$8=2,'Hourly Demand and Generation'!H2828*'System Design'!$F$21,IF('System Design'!$F$8=3,'Hourly Demand and Generation'!I2828*'System Design'!$F$21)))</f>
        <v>168</v>
      </c>
      <c r="O2828" s="32">
        <f>IF('System Design'!$F$8=1,'Hourly Demand and Generation'!J2828*'System Design'!$F$22,IF('System Design'!$F$8=2,'Hourly Demand and Generation'!K2828*'System Design'!$F$22,IF('System Design'!$F$8=3,'Hourly Demand and Generation'!L2828*'System Design'!$F$22)))</f>
        <v>900</v>
      </c>
      <c r="Q2828" s="32">
        <f t="shared" si="631"/>
        <v>0</v>
      </c>
      <c r="R2828" s="32">
        <f t="shared" si="634"/>
        <v>5400</v>
      </c>
      <c r="S2828" s="32">
        <f t="shared" si="635"/>
        <v>0</v>
      </c>
      <c r="T2828" s="32">
        <f t="shared" si="636"/>
        <v>21600</v>
      </c>
      <c r="U2828" s="32">
        <f t="shared" si="637"/>
        <v>0</v>
      </c>
      <c r="V2828" s="32">
        <f t="shared" si="632"/>
        <v>744</v>
      </c>
      <c r="W2828" s="32">
        <f t="shared" si="638"/>
        <v>744</v>
      </c>
      <c r="X2828" s="32">
        <f t="shared" si="639"/>
        <v>744</v>
      </c>
    </row>
    <row r="2829" spans="1:24" x14ac:dyDescent="0.25">
      <c r="A2829" s="2"/>
      <c r="B2829" s="2" t="s">
        <v>5</v>
      </c>
      <c r="C2829" s="2">
        <f t="shared" si="629"/>
        <v>118</v>
      </c>
      <c r="D2829" s="2">
        <f t="shared" si="630"/>
        <v>17</v>
      </c>
      <c r="E2829" s="2">
        <f t="shared" si="633"/>
        <v>2825</v>
      </c>
      <c r="F2829" s="11">
        <v>342</v>
      </c>
      <c r="G2829" s="9">
        <v>0.13600000000000001</v>
      </c>
      <c r="H2829" s="9">
        <v>0.16800000000000001</v>
      </c>
      <c r="I2829" s="9">
        <v>0.2</v>
      </c>
      <c r="J2829" s="9">
        <v>0.4</v>
      </c>
      <c r="K2829" s="9">
        <v>0.4</v>
      </c>
      <c r="L2829" s="9">
        <v>0.4</v>
      </c>
      <c r="N2829" s="32">
        <f>IF('System Design'!$F$8=1,'Hourly Demand and Generation'!G2829*'System Design'!$F$21,IF('System Design'!$F$8=2,'Hourly Demand and Generation'!H2829*'System Design'!$F$21,IF('System Design'!$F$8=3,'Hourly Demand and Generation'!I2829*'System Design'!$F$21)))</f>
        <v>100</v>
      </c>
      <c r="O2829" s="32">
        <f>IF('System Design'!$F$8=1,'Hourly Demand and Generation'!J2829*'System Design'!$F$22,IF('System Design'!$F$8=2,'Hourly Demand and Generation'!K2829*'System Design'!$F$22,IF('System Design'!$F$8=3,'Hourly Demand and Generation'!L2829*'System Design'!$F$22)))</f>
        <v>1000</v>
      </c>
      <c r="Q2829" s="32">
        <f t="shared" si="631"/>
        <v>0</v>
      </c>
      <c r="R2829" s="32">
        <f t="shared" si="634"/>
        <v>5400</v>
      </c>
      <c r="S2829" s="32">
        <f t="shared" si="635"/>
        <v>0</v>
      </c>
      <c r="T2829" s="32">
        <f t="shared" si="636"/>
        <v>21600</v>
      </c>
      <c r="U2829" s="32">
        <f t="shared" si="637"/>
        <v>0</v>
      </c>
      <c r="V2829" s="32">
        <f t="shared" si="632"/>
        <v>758</v>
      </c>
      <c r="W2829" s="32">
        <f t="shared" si="638"/>
        <v>758</v>
      </c>
      <c r="X2829" s="32">
        <f t="shared" si="639"/>
        <v>758</v>
      </c>
    </row>
    <row r="2830" spans="1:24" x14ac:dyDescent="0.25">
      <c r="A2830" s="2"/>
      <c r="B2830" s="2" t="s">
        <v>5</v>
      </c>
      <c r="C2830" s="2">
        <f t="shared" si="629"/>
        <v>118</v>
      </c>
      <c r="D2830" s="2">
        <f t="shared" si="630"/>
        <v>18</v>
      </c>
      <c r="E2830" s="2">
        <f t="shared" si="633"/>
        <v>2826</v>
      </c>
      <c r="F2830" s="11">
        <v>360</v>
      </c>
      <c r="G2830" s="9">
        <v>6.4000000000000001E-2</v>
      </c>
      <c r="H2830" s="9">
        <v>0.1</v>
      </c>
      <c r="I2830" s="9">
        <v>0.13600000000000001</v>
      </c>
      <c r="J2830" s="9">
        <v>0.38</v>
      </c>
      <c r="K2830" s="9">
        <v>0.38</v>
      </c>
      <c r="L2830" s="9">
        <v>0.38</v>
      </c>
      <c r="N2830" s="32">
        <f>IF('System Design'!$F$8=1,'Hourly Demand and Generation'!G2830*'System Design'!$F$21,IF('System Design'!$F$8=2,'Hourly Demand and Generation'!H2830*'System Design'!$F$21,IF('System Design'!$F$8=3,'Hourly Demand and Generation'!I2830*'System Design'!$F$21)))</f>
        <v>68</v>
      </c>
      <c r="O2830" s="32">
        <f>IF('System Design'!$F$8=1,'Hourly Demand and Generation'!J2830*'System Design'!$F$22,IF('System Design'!$F$8=2,'Hourly Demand and Generation'!K2830*'System Design'!$F$22,IF('System Design'!$F$8=3,'Hourly Demand and Generation'!L2830*'System Design'!$F$22)))</f>
        <v>950</v>
      </c>
      <c r="Q2830" s="32">
        <f t="shared" si="631"/>
        <v>0</v>
      </c>
      <c r="R2830" s="32">
        <f t="shared" si="634"/>
        <v>5400</v>
      </c>
      <c r="S2830" s="32">
        <f t="shared" si="635"/>
        <v>0</v>
      </c>
      <c r="T2830" s="32">
        <f t="shared" si="636"/>
        <v>21600</v>
      </c>
      <c r="U2830" s="32">
        <f t="shared" si="637"/>
        <v>0</v>
      </c>
      <c r="V2830" s="32">
        <f t="shared" si="632"/>
        <v>658</v>
      </c>
      <c r="W2830" s="32">
        <f t="shared" si="638"/>
        <v>658</v>
      </c>
      <c r="X2830" s="32">
        <f t="shared" si="639"/>
        <v>658</v>
      </c>
    </row>
    <row r="2831" spans="1:24" x14ac:dyDescent="0.25">
      <c r="A2831" s="2"/>
      <c r="B2831" s="2" t="s">
        <v>5</v>
      </c>
      <c r="C2831" s="2">
        <f t="shared" si="629"/>
        <v>118</v>
      </c>
      <c r="D2831" s="2">
        <f t="shared" si="630"/>
        <v>19</v>
      </c>
      <c r="E2831" s="2">
        <f t="shared" si="633"/>
        <v>2827</v>
      </c>
      <c r="F2831" s="11">
        <v>349.2</v>
      </c>
      <c r="G2831" s="9">
        <v>0</v>
      </c>
      <c r="H2831" s="9">
        <v>3.2000000000000001E-2</v>
      </c>
      <c r="I2831" s="9">
        <v>6.4000000000000001E-2</v>
      </c>
      <c r="J2831" s="9">
        <v>0.36</v>
      </c>
      <c r="K2831" s="9">
        <v>0.36</v>
      </c>
      <c r="L2831" s="9">
        <v>0.36</v>
      </c>
      <c r="N2831" s="32">
        <f>IF('System Design'!$F$8=1,'Hourly Demand and Generation'!G2831*'System Design'!$F$21,IF('System Design'!$F$8=2,'Hourly Demand and Generation'!H2831*'System Design'!$F$21,IF('System Design'!$F$8=3,'Hourly Demand and Generation'!I2831*'System Design'!$F$21)))</f>
        <v>32</v>
      </c>
      <c r="O2831" s="32">
        <f>IF('System Design'!$F$8=1,'Hourly Demand and Generation'!J2831*'System Design'!$F$22,IF('System Design'!$F$8=2,'Hourly Demand and Generation'!K2831*'System Design'!$F$22,IF('System Design'!$F$8=3,'Hourly Demand and Generation'!L2831*'System Design'!$F$22)))</f>
        <v>900</v>
      </c>
      <c r="Q2831" s="32">
        <f t="shared" si="631"/>
        <v>0</v>
      </c>
      <c r="R2831" s="32">
        <f t="shared" si="634"/>
        <v>5400</v>
      </c>
      <c r="S2831" s="32">
        <f t="shared" si="635"/>
        <v>0</v>
      </c>
      <c r="T2831" s="32">
        <f t="shared" si="636"/>
        <v>21600</v>
      </c>
      <c r="U2831" s="32">
        <f t="shared" si="637"/>
        <v>0</v>
      </c>
      <c r="V2831" s="32">
        <f t="shared" si="632"/>
        <v>582.79999999999995</v>
      </c>
      <c r="W2831" s="32">
        <f t="shared" si="638"/>
        <v>582.79999999999995</v>
      </c>
      <c r="X2831" s="32">
        <f t="shared" si="639"/>
        <v>582.79999999999995</v>
      </c>
    </row>
    <row r="2832" spans="1:24" x14ac:dyDescent="0.25">
      <c r="A2832" s="2"/>
      <c r="B2832" s="2" t="s">
        <v>5</v>
      </c>
      <c r="C2832" s="2">
        <f t="shared" si="629"/>
        <v>118</v>
      </c>
      <c r="D2832" s="2">
        <f t="shared" si="630"/>
        <v>20</v>
      </c>
      <c r="E2832" s="2">
        <f t="shared" si="633"/>
        <v>2828</v>
      </c>
      <c r="F2832" s="11">
        <v>342</v>
      </c>
      <c r="G2832" s="9">
        <v>0</v>
      </c>
      <c r="H2832" s="9">
        <v>0</v>
      </c>
      <c r="I2832" s="9">
        <v>0</v>
      </c>
      <c r="J2832" s="9">
        <v>0.36</v>
      </c>
      <c r="K2832" s="9">
        <v>0.36</v>
      </c>
      <c r="L2832" s="9">
        <v>0.36</v>
      </c>
      <c r="N2832" s="32">
        <f>IF('System Design'!$F$8=1,'Hourly Demand and Generation'!G2832*'System Design'!$F$21,IF('System Design'!$F$8=2,'Hourly Demand and Generation'!H2832*'System Design'!$F$21,IF('System Design'!$F$8=3,'Hourly Demand and Generation'!I2832*'System Design'!$F$21)))</f>
        <v>0</v>
      </c>
      <c r="O2832" s="32">
        <f>IF('System Design'!$F$8=1,'Hourly Demand and Generation'!J2832*'System Design'!$F$22,IF('System Design'!$F$8=2,'Hourly Demand and Generation'!K2832*'System Design'!$F$22,IF('System Design'!$F$8=3,'Hourly Demand and Generation'!L2832*'System Design'!$F$22)))</f>
        <v>900</v>
      </c>
      <c r="Q2832" s="32">
        <f t="shared" si="631"/>
        <v>0</v>
      </c>
      <c r="R2832" s="32">
        <f t="shared" si="634"/>
        <v>5400</v>
      </c>
      <c r="S2832" s="32">
        <f t="shared" si="635"/>
        <v>0</v>
      </c>
      <c r="T2832" s="32">
        <f t="shared" si="636"/>
        <v>21600</v>
      </c>
      <c r="U2832" s="32">
        <f t="shared" si="637"/>
        <v>0</v>
      </c>
      <c r="V2832" s="32">
        <f t="shared" si="632"/>
        <v>558</v>
      </c>
      <c r="W2832" s="32">
        <f t="shared" si="638"/>
        <v>558</v>
      </c>
      <c r="X2832" s="32">
        <f t="shared" si="639"/>
        <v>558</v>
      </c>
    </row>
    <row r="2833" spans="1:24" x14ac:dyDescent="0.25">
      <c r="A2833" s="2"/>
      <c r="B2833" s="2" t="s">
        <v>5</v>
      </c>
      <c r="C2833" s="2">
        <f t="shared" si="629"/>
        <v>118</v>
      </c>
      <c r="D2833" s="2">
        <f t="shared" si="630"/>
        <v>21</v>
      </c>
      <c r="E2833" s="2">
        <f t="shared" si="633"/>
        <v>2829</v>
      </c>
      <c r="F2833" s="11">
        <v>324</v>
      </c>
      <c r="G2833" s="9">
        <v>0</v>
      </c>
      <c r="H2833" s="9">
        <v>0</v>
      </c>
      <c r="I2833" s="9">
        <v>0</v>
      </c>
      <c r="J2833" s="9">
        <v>0.36</v>
      </c>
      <c r="K2833" s="9">
        <v>0.36</v>
      </c>
      <c r="L2833" s="9">
        <v>0.36</v>
      </c>
      <c r="N2833" s="32">
        <f>IF('System Design'!$F$8=1,'Hourly Demand and Generation'!G2833*'System Design'!$F$21,IF('System Design'!$F$8=2,'Hourly Demand and Generation'!H2833*'System Design'!$F$21,IF('System Design'!$F$8=3,'Hourly Demand and Generation'!I2833*'System Design'!$F$21)))</f>
        <v>0</v>
      </c>
      <c r="O2833" s="32">
        <f>IF('System Design'!$F$8=1,'Hourly Demand and Generation'!J2833*'System Design'!$F$22,IF('System Design'!$F$8=2,'Hourly Demand and Generation'!K2833*'System Design'!$F$22,IF('System Design'!$F$8=3,'Hourly Demand and Generation'!L2833*'System Design'!$F$22)))</f>
        <v>900</v>
      </c>
      <c r="Q2833" s="32">
        <f t="shared" si="631"/>
        <v>0</v>
      </c>
      <c r="R2833" s="32">
        <f t="shared" si="634"/>
        <v>5400</v>
      </c>
      <c r="S2833" s="32">
        <f t="shared" si="635"/>
        <v>0</v>
      </c>
      <c r="T2833" s="32">
        <f t="shared" si="636"/>
        <v>21600</v>
      </c>
      <c r="U2833" s="32">
        <f t="shared" si="637"/>
        <v>0</v>
      </c>
      <c r="V2833" s="32">
        <f t="shared" si="632"/>
        <v>576</v>
      </c>
      <c r="W2833" s="32">
        <f t="shared" si="638"/>
        <v>576</v>
      </c>
      <c r="X2833" s="32">
        <f t="shared" si="639"/>
        <v>576</v>
      </c>
    </row>
    <row r="2834" spans="1:24" x14ac:dyDescent="0.25">
      <c r="A2834" s="2"/>
      <c r="B2834" s="2" t="s">
        <v>5</v>
      </c>
      <c r="C2834" s="2">
        <f t="shared" si="629"/>
        <v>118</v>
      </c>
      <c r="D2834" s="2">
        <f t="shared" si="630"/>
        <v>22</v>
      </c>
      <c r="E2834" s="2">
        <f t="shared" si="633"/>
        <v>2830</v>
      </c>
      <c r="F2834" s="11">
        <v>306</v>
      </c>
      <c r="G2834" s="9">
        <v>0</v>
      </c>
      <c r="H2834" s="9">
        <v>0</v>
      </c>
      <c r="I2834" s="9">
        <v>0</v>
      </c>
      <c r="J2834" s="9">
        <v>0.38</v>
      </c>
      <c r="K2834" s="9">
        <v>0.38</v>
      </c>
      <c r="L2834" s="9">
        <v>0.38</v>
      </c>
      <c r="N2834" s="32">
        <f>IF('System Design'!$F$8=1,'Hourly Demand and Generation'!G2834*'System Design'!$F$21,IF('System Design'!$F$8=2,'Hourly Demand and Generation'!H2834*'System Design'!$F$21,IF('System Design'!$F$8=3,'Hourly Demand and Generation'!I2834*'System Design'!$F$21)))</f>
        <v>0</v>
      </c>
      <c r="O2834" s="32">
        <f>IF('System Design'!$F$8=1,'Hourly Demand and Generation'!J2834*'System Design'!$F$22,IF('System Design'!$F$8=2,'Hourly Demand and Generation'!K2834*'System Design'!$F$22,IF('System Design'!$F$8=3,'Hourly Demand and Generation'!L2834*'System Design'!$F$22)))</f>
        <v>950</v>
      </c>
      <c r="Q2834" s="32">
        <f t="shared" si="631"/>
        <v>0</v>
      </c>
      <c r="R2834" s="32">
        <f t="shared" si="634"/>
        <v>5400</v>
      </c>
      <c r="S2834" s="32">
        <f t="shared" si="635"/>
        <v>0</v>
      </c>
      <c r="T2834" s="32">
        <f t="shared" si="636"/>
        <v>21600</v>
      </c>
      <c r="U2834" s="32">
        <f t="shared" si="637"/>
        <v>0</v>
      </c>
      <c r="V2834" s="32">
        <f t="shared" si="632"/>
        <v>644</v>
      </c>
      <c r="W2834" s="32">
        <f t="shared" si="638"/>
        <v>644</v>
      </c>
      <c r="X2834" s="32">
        <f t="shared" si="639"/>
        <v>644</v>
      </c>
    </row>
    <row r="2835" spans="1:24" x14ac:dyDescent="0.25">
      <c r="A2835" s="2"/>
      <c r="B2835" s="2" t="s">
        <v>5</v>
      </c>
      <c r="C2835" s="2">
        <f t="shared" si="629"/>
        <v>118</v>
      </c>
      <c r="D2835" s="2">
        <f t="shared" si="630"/>
        <v>23</v>
      </c>
      <c r="E2835" s="2">
        <f t="shared" si="633"/>
        <v>2831</v>
      </c>
      <c r="F2835" s="11">
        <v>288</v>
      </c>
      <c r="G2835" s="9">
        <v>0</v>
      </c>
      <c r="H2835" s="9">
        <v>0</v>
      </c>
      <c r="I2835" s="9">
        <v>0</v>
      </c>
      <c r="J2835" s="9">
        <v>0.32</v>
      </c>
      <c r="K2835" s="9">
        <v>0.32</v>
      </c>
      <c r="L2835" s="9">
        <v>0.32</v>
      </c>
      <c r="N2835" s="32">
        <f>IF('System Design'!$F$8=1,'Hourly Demand and Generation'!G2835*'System Design'!$F$21,IF('System Design'!$F$8=2,'Hourly Demand and Generation'!H2835*'System Design'!$F$21,IF('System Design'!$F$8=3,'Hourly Demand and Generation'!I2835*'System Design'!$F$21)))</f>
        <v>0</v>
      </c>
      <c r="O2835" s="32">
        <f>IF('System Design'!$F$8=1,'Hourly Demand and Generation'!J2835*'System Design'!$F$22,IF('System Design'!$F$8=2,'Hourly Demand and Generation'!K2835*'System Design'!$F$22,IF('System Design'!$F$8=3,'Hourly Demand and Generation'!L2835*'System Design'!$F$22)))</f>
        <v>800</v>
      </c>
      <c r="Q2835" s="32">
        <f t="shared" si="631"/>
        <v>0</v>
      </c>
      <c r="R2835" s="32">
        <f t="shared" si="634"/>
        <v>5400</v>
      </c>
      <c r="S2835" s="32">
        <f t="shared" si="635"/>
        <v>0</v>
      </c>
      <c r="T2835" s="32">
        <f t="shared" si="636"/>
        <v>21600</v>
      </c>
      <c r="U2835" s="32">
        <f t="shared" si="637"/>
        <v>0</v>
      </c>
      <c r="V2835" s="32">
        <f t="shared" si="632"/>
        <v>512</v>
      </c>
      <c r="W2835" s="32">
        <f t="shared" si="638"/>
        <v>512</v>
      </c>
      <c r="X2835" s="32">
        <f t="shared" si="639"/>
        <v>512</v>
      </c>
    </row>
    <row r="2836" spans="1:24" x14ac:dyDescent="0.25">
      <c r="A2836" s="2"/>
      <c r="B2836" s="2" t="s">
        <v>5</v>
      </c>
      <c r="C2836" s="2">
        <f t="shared" si="629"/>
        <v>118</v>
      </c>
      <c r="D2836" s="2">
        <f t="shared" si="630"/>
        <v>24</v>
      </c>
      <c r="E2836" s="2">
        <f t="shared" si="633"/>
        <v>2832</v>
      </c>
      <c r="F2836" s="11">
        <v>252</v>
      </c>
      <c r="G2836" s="9">
        <v>0</v>
      </c>
      <c r="H2836" s="9">
        <v>0</v>
      </c>
      <c r="I2836" s="9">
        <v>0</v>
      </c>
      <c r="J2836" s="9">
        <v>0.32</v>
      </c>
      <c r="K2836" s="9">
        <v>0.32</v>
      </c>
      <c r="L2836" s="9">
        <v>0.32</v>
      </c>
      <c r="N2836" s="32">
        <f>IF('System Design'!$F$8=1,'Hourly Demand and Generation'!G2836*'System Design'!$F$21,IF('System Design'!$F$8=2,'Hourly Demand and Generation'!H2836*'System Design'!$F$21,IF('System Design'!$F$8=3,'Hourly Demand and Generation'!I2836*'System Design'!$F$21)))</f>
        <v>0</v>
      </c>
      <c r="O2836" s="32">
        <f>IF('System Design'!$F$8=1,'Hourly Demand and Generation'!J2836*'System Design'!$F$22,IF('System Design'!$F$8=2,'Hourly Demand and Generation'!K2836*'System Design'!$F$22,IF('System Design'!$F$8=3,'Hourly Demand and Generation'!L2836*'System Design'!$F$22)))</f>
        <v>800</v>
      </c>
      <c r="Q2836" s="32">
        <f t="shared" si="631"/>
        <v>0</v>
      </c>
      <c r="R2836" s="32">
        <f t="shared" si="634"/>
        <v>5400</v>
      </c>
      <c r="S2836" s="32">
        <f t="shared" si="635"/>
        <v>0</v>
      </c>
      <c r="T2836" s="32">
        <f t="shared" si="636"/>
        <v>21600</v>
      </c>
      <c r="U2836" s="32">
        <f t="shared" si="637"/>
        <v>0</v>
      </c>
      <c r="V2836" s="32">
        <f t="shared" si="632"/>
        <v>548</v>
      </c>
      <c r="W2836" s="32">
        <f t="shared" si="638"/>
        <v>548</v>
      </c>
      <c r="X2836" s="32">
        <f t="shared" si="639"/>
        <v>548</v>
      </c>
    </row>
    <row r="2837" spans="1:24" x14ac:dyDescent="0.25">
      <c r="A2837" s="2"/>
      <c r="B2837" s="2" t="s">
        <v>5</v>
      </c>
      <c r="C2837" s="2">
        <f>C2836+1</f>
        <v>119</v>
      </c>
      <c r="D2837" s="2">
        <v>1</v>
      </c>
      <c r="E2837" s="2">
        <f t="shared" si="633"/>
        <v>2833</v>
      </c>
      <c r="F2837" s="11">
        <v>216</v>
      </c>
      <c r="G2837" s="9">
        <v>0</v>
      </c>
      <c r="H2837" s="9">
        <v>0</v>
      </c>
      <c r="I2837" s="9">
        <v>0</v>
      </c>
      <c r="J2837" s="9">
        <v>0.25536738326654301</v>
      </c>
      <c r="K2837" s="9">
        <v>0.25536738326654301</v>
      </c>
      <c r="L2837" s="9">
        <v>0.4</v>
      </c>
      <c r="N2837" s="32">
        <f>IF('System Design'!$F$8=1,'Hourly Demand and Generation'!G2837*'System Design'!$F$21,IF('System Design'!$F$8=2,'Hourly Demand and Generation'!H2837*'System Design'!$F$21,IF('System Design'!$F$8=3,'Hourly Demand and Generation'!I2837*'System Design'!$F$21)))</f>
        <v>0</v>
      </c>
      <c r="O2837" s="32">
        <f>IF('System Design'!$F$8=1,'Hourly Demand and Generation'!J2837*'System Design'!$F$22,IF('System Design'!$F$8=2,'Hourly Demand and Generation'!K2837*'System Design'!$F$22,IF('System Design'!$F$8=3,'Hourly Demand and Generation'!L2837*'System Design'!$F$22)))</f>
        <v>1000</v>
      </c>
      <c r="Q2837" s="32">
        <f t="shared" si="631"/>
        <v>0</v>
      </c>
      <c r="R2837" s="32">
        <f t="shared" si="634"/>
        <v>5400</v>
      </c>
      <c r="S2837" s="32">
        <f t="shared" si="635"/>
        <v>0</v>
      </c>
      <c r="T2837" s="32">
        <f t="shared" si="636"/>
        <v>21600</v>
      </c>
      <c r="U2837" s="32">
        <f t="shared" si="637"/>
        <v>0</v>
      </c>
      <c r="V2837" s="32">
        <f t="shared" si="632"/>
        <v>784</v>
      </c>
      <c r="W2837" s="32">
        <f t="shared" si="638"/>
        <v>784</v>
      </c>
      <c r="X2837" s="32">
        <f t="shared" si="639"/>
        <v>784</v>
      </c>
    </row>
    <row r="2838" spans="1:24" x14ac:dyDescent="0.25">
      <c r="A2838" s="2"/>
      <c r="B2838" s="2" t="s">
        <v>5</v>
      </c>
      <c r="C2838" s="2">
        <f>C2837</f>
        <v>119</v>
      </c>
      <c r="D2838" s="2">
        <f>D2837+1</f>
        <v>2</v>
      </c>
      <c r="E2838" s="2">
        <f t="shared" si="633"/>
        <v>2834</v>
      </c>
      <c r="F2838" s="11">
        <v>198</v>
      </c>
      <c r="G2838" s="9">
        <v>0</v>
      </c>
      <c r="H2838" s="9">
        <v>0</v>
      </c>
      <c r="I2838" s="9">
        <v>0</v>
      </c>
      <c r="J2838" s="9">
        <v>0.229830644939889</v>
      </c>
      <c r="K2838" s="9">
        <v>0.229830644939889</v>
      </c>
      <c r="L2838" s="9">
        <v>0.36</v>
      </c>
      <c r="N2838" s="32">
        <f>IF('System Design'!$F$8=1,'Hourly Demand and Generation'!G2838*'System Design'!$F$21,IF('System Design'!$F$8=2,'Hourly Demand and Generation'!H2838*'System Design'!$F$21,IF('System Design'!$F$8=3,'Hourly Demand and Generation'!I2838*'System Design'!$F$21)))</f>
        <v>0</v>
      </c>
      <c r="O2838" s="32">
        <f>IF('System Design'!$F$8=1,'Hourly Demand and Generation'!J2838*'System Design'!$F$22,IF('System Design'!$F$8=2,'Hourly Demand and Generation'!K2838*'System Design'!$F$22,IF('System Design'!$F$8=3,'Hourly Demand and Generation'!L2838*'System Design'!$F$22)))</f>
        <v>900</v>
      </c>
      <c r="Q2838" s="32">
        <f t="shared" si="631"/>
        <v>0</v>
      </c>
      <c r="R2838" s="32">
        <f t="shared" si="634"/>
        <v>5400</v>
      </c>
      <c r="S2838" s="32">
        <f t="shared" si="635"/>
        <v>0</v>
      </c>
      <c r="T2838" s="32">
        <f t="shared" si="636"/>
        <v>21600</v>
      </c>
      <c r="U2838" s="32">
        <f t="shared" si="637"/>
        <v>0</v>
      </c>
      <c r="V2838" s="32">
        <f t="shared" si="632"/>
        <v>702</v>
      </c>
      <c r="W2838" s="32">
        <f t="shared" si="638"/>
        <v>702</v>
      </c>
      <c r="X2838" s="32">
        <f t="shared" si="639"/>
        <v>702</v>
      </c>
    </row>
    <row r="2839" spans="1:24" x14ac:dyDescent="0.25">
      <c r="A2839" s="2"/>
      <c r="B2839" s="2" t="s">
        <v>5</v>
      </c>
      <c r="C2839" s="2">
        <f t="shared" ref="C2839:C2860" si="640">C2838</f>
        <v>119</v>
      </c>
      <c r="D2839" s="2">
        <f t="shared" ref="D2839:D2860" si="641">D2838+1</f>
        <v>3</v>
      </c>
      <c r="E2839" s="2">
        <f t="shared" si="633"/>
        <v>2835</v>
      </c>
      <c r="F2839" s="11">
        <v>180</v>
      </c>
      <c r="G2839" s="9">
        <v>0</v>
      </c>
      <c r="H2839" s="9">
        <v>0</v>
      </c>
      <c r="I2839" s="9">
        <v>0</v>
      </c>
      <c r="J2839" s="9">
        <v>0.229830644939889</v>
      </c>
      <c r="K2839" s="9">
        <v>0.229830644939889</v>
      </c>
      <c r="L2839" s="9">
        <v>0.36</v>
      </c>
      <c r="N2839" s="32">
        <f>IF('System Design'!$F$8=1,'Hourly Demand and Generation'!G2839*'System Design'!$F$21,IF('System Design'!$F$8=2,'Hourly Demand and Generation'!H2839*'System Design'!$F$21,IF('System Design'!$F$8=3,'Hourly Demand and Generation'!I2839*'System Design'!$F$21)))</f>
        <v>0</v>
      </c>
      <c r="O2839" s="32">
        <f>IF('System Design'!$F$8=1,'Hourly Demand and Generation'!J2839*'System Design'!$F$22,IF('System Design'!$F$8=2,'Hourly Demand and Generation'!K2839*'System Design'!$F$22,IF('System Design'!$F$8=3,'Hourly Demand and Generation'!L2839*'System Design'!$F$22)))</f>
        <v>900</v>
      </c>
      <c r="Q2839" s="32">
        <f t="shared" si="631"/>
        <v>0</v>
      </c>
      <c r="R2839" s="32">
        <f t="shared" si="634"/>
        <v>5400</v>
      </c>
      <c r="S2839" s="32">
        <f t="shared" si="635"/>
        <v>0</v>
      </c>
      <c r="T2839" s="32">
        <f t="shared" si="636"/>
        <v>21600</v>
      </c>
      <c r="U2839" s="32">
        <f t="shared" si="637"/>
        <v>0</v>
      </c>
      <c r="V2839" s="32">
        <f t="shared" si="632"/>
        <v>720</v>
      </c>
      <c r="W2839" s="32">
        <f t="shared" si="638"/>
        <v>720</v>
      </c>
      <c r="X2839" s="32">
        <f t="shared" si="639"/>
        <v>720</v>
      </c>
    </row>
    <row r="2840" spans="1:24" x14ac:dyDescent="0.25">
      <c r="A2840" s="2"/>
      <c r="B2840" s="2" t="s">
        <v>5</v>
      </c>
      <c r="C2840" s="2">
        <f t="shared" si="640"/>
        <v>119</v>
      </c>
      <c r="D2840" s="2">
        <f t="shared" si="641"/>
        <v>4</v>
      </c>
      <c r="E2840" s="2">
        <f t="shared" si="633"/>
        <v>2836</v>
      </c>
      <c r="F2840" s="11">
        <v>216</v>
      </c>
      <c r="G2840" s="9">
        <v>0</v>
      </c>
      <c r="H2840" s="9">
        <v>0</v>
      </c>
      <c r="I2840" s="9">
        <v>0</v>
      </c>
      <c r="J2840" s="9">
        <v>0.25536738326654301</v>
      </c>
      <c r="K2840" s="9">
        <v>0.25536738326654301</v>
      </c>
      <c r="L2840" s="9">
        <v>0.4</v>
      </c>
      <c r="N2840" s="32">
        <f>IF('System Design'!$F$8=1,'Hourly Demand and Generation'!G2840*'System Design'!$F$21,IF('System Design'!$F$8=2,'Hourly Demand and Generation'!H2840*'System Design'!$F$21,IF('System Design'!$F$8=3,'Hourly Demand and Generation'!I2840*'System Design'!$F$21)))</f>
        <v>0</v>
      </c>
      <c r="O2840" s="32">
        <f>IF('System Design'!$F$8=1,'Hourly Demand and Generation'!J2840*'System Design'!$F$22,IF('System Design'!$F$8=2,'Hourly Demand and Generation'!K2840*'System Design'!$F$22,IF('System Design'!$F$8=3,'Hourly Demand and Generation'!L2840*'System Design'!$F$22)))</f>
        <v>1000</v>
      </c>
      <c r="Q2840" s="32">
        <f t="shared" si="631"/>
        <v>0</v>
      </c>
      <c r="R2840" s="32">
        <f t="shared" si="634"/>
        <v>5400</v>
      </c>
      <c r="S2840" s="32">
        <f t="shared" si="635"/>
        <v>0</v>
      </c>
      <c r="T2840" s="32">
        <f t="shared" si="636"/>
        <v>21600</v>
      </c>
      <c r="U2840" s="32">
        <f t="shared" si="637"/>
        <v>0</v>
      </c>
      <c r="V2840" s="32">
        <f t="shared" si="632"/>
        <v>784</v>
      </c>
      <c r="W2840" s="32">
        <f t="shared" si="638"/>
        <v>784</v>
      </c>
      <c r="X2840" s="32">
        <f t="shared" si="639"/>
        <v>784</v>
      </c>
    </row>
    <row r="2841" spans="1:24" x14ac:dyDescent="0.25">
      <c r="A2841" s="2"/>
      <c r="B2841" s="2" t="s">
        <v>5</v>
      </c>
      <c r="C2841" s="2">
        <f t="shared" si="640"/>
        <v>119</v>
      </c>
      <c r="D2841" s="2">
        <f t="shared" si="641"/>
        <v>5</v>
      </c>
      <c r="E2841" s="2">
        <f t="shared" si="633"/>
        <v>2837</v>
      </c>
      <c r="F2841" s="11">
        <v>234</v>
      </c>
      <c r="G2841" s="9">
        <v>0</v>
      </c>
      <c r="H2841" s="9">
        <v>2.60877582500375E-2</v>
      </c>
      <c r="I2841" s="9">
        <v>6.4000000000000001E-2</v>
      </c>
      <c r="J2841" s="9">
        <v>0.20429390661323499</v>
      </c>
      <c r="K2841" s="9">
        <v>0.20429390661323499</v>
      </c>
      <c r="L2841" s="9">
        <v>0.32</v>
      </c>
      <c r="N2841" s="32">
        <f>IF('System Design'!$F$8=1,'Hourly Demand and Generation'!G2841*'System Design'!$F$21,IF('System Design'!$F$8=2,'Hourly Demand and Generation'!H2841*'System Design'!$F$21,IF('System Design'!$F$8=3,'Hourly Demand and Generation'!I2841*'System Design'!$F$21)))</f>
        <v>32</v>
      </c>
      <c r="O2841" s="32">
        <f>IF('System Design'!$F$8=1,'Hourly Demand and Generation'!J2841*'System Design'!$F$22,IF('System Design'!$F$8=2,'Hourly Demand and Generation'!K2841*'System Design'!$F$22,IF('System Design'!$F$8=3,'Hourly Demand and Generation'!L2841*'System Design'!$F$22)))</f>
        <v>800</v>
      </c>
      <c r="Q2841" s="32">
        <f t="shared" si="631"/>
        <v>0</v>
      </c>
      <c r="R2841" s="32">
        <f t="shared" si="634"/>
        <v>5400</v>
      </c>
      <c r="S2841" s="32">
        <f t="shared" si="635"/>
        <v>0</v>
      </c>
      <c r="T2841" s="32">
        <f t="shared" si="636"/>
        <v>21600</v>
      </c>
      <c r="U2841" s="32">
        <f t="shared" si="637"/>
        <v>0</v>
      </c>
      <c r="V2841" s="32">
        <f t="shared" si="632"/>
        <v>598</v>
      </c>
      <c r="W2841" s="32">
        <f t="shared" si="638"/>
        <v>598</v>
      </c>
      <c r="X2841" s="32">
        <f t="shared" si="639"/>
        <v>598</v>
      </c>
    </row>
    <row r="2842" spans="1:24" x14ac:dyDescent="0.25">
      <c r="A2842" s="2"/>
      <c r="B2842" s="2" t="s">
        <v>5</v>
      </c>
      <c r="C2842" s="2">
        <f t="shared" si="640"/>
        <v>119</v>
      </c>
      <c r="D2842" s="2">
        <f t="shared" si="641"/>
        <v>6</v>
      </c>
      <c r="E2842" s="2">
        <f t="shared" si="633"/>
        <v>2838</v>
      </c>
      <c r="F2842" s="11">
        <v>252</v>
      </c>
      <c r="G2842" s="9">
        <v>5.2175516500075E-2</v>
      </c>
      <c r="H2842" s="9">
        <v>8.1524244531367099E-2</v>
      </c>
      <c r="I2842" s="9">
        <v>0.13600000000000001</v>
      </c>
      <c r="J2842" s="9">
        <v>0.20429390661323499</v>
      </c>
      <c r="K2842" s="9">
        <v>0.20429390661323499</v>
      </c>
      <c r="L2842" s="9">
        <v>0.32</v>
      </c>
      <c r="N2842" s="32">
        <f>IF('System Design'!$F$8=1,'Hourly Demand and Generation'!G2842*'System Design'!$F$21,IF('System Design'!$F$8=2,'Hourly Demand and Generation'!H2842*'System Design'!$F$21,IF('System Design'!$F$8=3,'Hourly Demand and Generation'!I2842*'System Design'!$F$21)))</f>
        <v>68</v>
      </c>
      <c r="O2842" s="32">
        <f>IF('System Design'!$F$8=1,'Hourly Demand and Generation'!J2842*'System Design'!$F$22,IF('System Design'!$F$8=2,'Hourly Demand and Generation'!K2842*'System Design'!$F$22,IF('System Design'!$F$8=3,'Hourly Demand and Generation'!L2842*'System Design'!$F$22)))</f>
        <v>800</v>
      </c>
      <c r="Q2842" s="32">
        <f t="shared" si="631"/>
        <v>0</v>
      </c>
      <c r="R2842" s="32">
        <f t="shared" si="634"/>
        <v>5400</v>
      </c>
      <c r="S2842" s="32">
        <f t="shared" si="635"/>
        <v>0</v>
      </c>
      <c r="T2842" s="32">
        <f t="shared" si="636"/>
        <v>21600</v>
      </c>
      <c r="U2842" s="32">
        <f t="shared" si="637"/>
        <v>0</v>
      </c>
      <c r="V2842" s="32">
        <f t="shared" si="632"/>
        <v>616</v>
      </c>
      <c r="W2842" s="32">
        <f t="shared" si="638"/>
        <v>616</v>
      </c>
      <c r="X2842" s="32">
        <f t="shared" si="639"/>
        <v>616</v>
      </c>
    </row>
    <row r="2843" spans="1:24" x14ac:dyDescent="0.25">
      <c r="A2843" s="2"/>
      <c r="B2843" s="2" t="s">
        <v>5</v>
      </c>
      <c r="C2843" s="2">
        <f t="shared" si="640"/>
        <v>119</v>
      </c>
      <c r="D2843" s="2">
        <f t="shared" si="641"/>
        <v>7</v>
      </c>
      <c r="E2843" s="2">
        <f t="shared" si="633"/>
        <v>2839</v>
      </c>
      <c r="F2843" s="11">
        <v>270</v>
      </c>
      <c r="G2843" s="9">
        <v>0.110872972562659</v>
      </c>
      <c r="H2843" s="9">
        <v>0.136960730812697</v>
      </c>
      <c r="I2843" s="9">
        <v>0.2</v>
      </c>
      <c r="J2843" s="9">
        <v>0.229830644939889</v>
      </c>
      <c r="K2843" s="9">
        <v>0.229830644939889</v>
      </c>
      <c r="L2843" s="9">
        <v>0.36</v>
      </c>
      <c r="N2843" s="32">
        <f>IF('System Design'!$F$8=1,'Hourly Demand and Generation'!G2843*'System Design'!$F$21,IF('System Design'!$F$8=2,'Hourly Demand and Generation'!H2843*'System Design'!$F$21,IF('System Design'!$F$8=3,'Hourly Demand and Generation'!I2843*'System Design'!$F$21)))</f>
        <v>100</v>
      </c>
      <c r="O2843" s="32">
        <f>IF('System Design'!$F$8=1,'Hourly Demand and Generation'!J2843*'System Design'!$F$22,IF('System Design'!$F$8=2,'Hourly Demand and Generation'!K2843*'System Design'!$F$22,IF('System Design'!$F$8=3,'Hourly Demand and Generation'!L2843*'System Design'!$F$22)))</f>
        <v>900</v>
      </c>
      <c r="Q2843" s="32">
        <f t="shared" si="631"/>
        <v>0</v>
      </c>
      <c r="R2843" s="32">
        <f t="shared" si="634"/>
        <v>5400</v>
      </c>
      <c r="S2843" s="32">
        <f t="shared" si="635"/>
        <v>0</v>
      </c>
      <c r="T2843" s="32">
        <f t="shared" si="636"/>
        <v>21600</v>
      </c>
      <c r="U2843" s="32">
        <f t="shared" si="637"/>
        <v>0</v>
      </c>
      <c r="V2843" s="32">
        <f t="shared" si="632"/>
        <v>730</v>
      </c>
      <c r="W2843" s="32">
        <f t="shared" si="638"/>
        <v>730</v>
      </c>
      <c r="X2843" s="32">
        <f t="shared" si="639"/>
        <v>730</v>
      </c>
    </row>
    <row r="2844" spans="1:24" x14ac:dyDescent="0.25">
      <c r="A2844" s="2"/>
      <c r="B2844" s="2" t="s">
        <v>5</v>
      </c>
      <c r="C2844" s="2">
        <f t="shared" si="640"/>
        <v>119</v>
      </c>
      <c r="D2844" s="2">
        <f t="shared" si="641"/>
        <v>8</v>
      </c>
      <c r="E2844" s="2">
        <f t="shared" si="633"/>
        <v>2840</v>
      </c>
      <c r="F2844" s="11">
        <v>288</v>
      </c>
      <c r="G2844" s="9">
        <v>0.21522400556280899</v>
      </c>
      <c r="H2844" s="9">
        <v>0.244572733594101</v>
      </c>
      <c r="I2844" s="9">
        <v>0.33600000000000002</v>
      </c>
      <c r="J2844" s="9">
        <v>0.229830644939889</v>
      </c>
      <c r="K2844" s="9">
        <v>0.229830644939889</v>
      </c>
      <c r="L2844" s="9">
        <v>0.36</v>
      </c>
      <c r="N2844" s="32">
        <f>IF('System Design'!$F$8=1,'Hourly Demand and Generation'!G2844*'System Design'!$F$21,IF('System Design'!$F$8=2,'Hourly Demand and Generation'!H2844*'System Design'!$F$21,IF('System Design'!$F$8=3,'Hourly Demand and Generation'!I2844*'System Design'!$F$21)))</f>
        <v>168</v>
      </c>
      <c r="O2844" s="32">
        <f>IF('System Design'!$F$8=1,'Hourly Demand and Generation'!J2844*'System Design'!$F$22,IF('System Design'!$F$8=2,'Hourly Demand and Generation'!K2844*'System Design'!$F$22,IF('System Design'!$F$8=3,'Hourly Demand and Generation'!L2844*'System Design'!$F$22)))</f>
        <v>900</v>
      </c>
      <c r="Q2844" s="32">
        <f t="shared" si="631"/>
        <v>0</v>
      </c>
      <c r="R2844" s="32">
        <f t="shared" si="634"/>
        <v>5400</v>
      </c>
      <c r="S2844" s="32">
        <f t="shared" si="635"/>
        <v>0</v>
      </c>
      <c r="T2844" s="32">
        <f t="shared" si="636"/>
        <v>21600</v>
      </c>
      <c r="U2844" s="32">
        <f t="shared" si="637"/>
        <v>0</v>
      </c>
      <c r="V2844" s="32">
        <f t="shared" si="632"/>
        <v>780</v>
      </c>
      <c r="W2844" s="32">
        <f t="shared" si="638"/>
        <v>780</v>
      </c>
      <c r="X2844" s="32">
        <f t="shared" si="639"/>
        <v>780</v>
      </c>
    </row>
    <row r="2845" spans="1:24" x14ac:dyDescent="0.25">
      <c r="A2845" s="2"/>
      <c r="B2845" s="2" t="s">
        <v>5</v>
      </c>
      <c r="C2845" s="2">
        <f t="shared" si="640"/>
        <v>119</v>
      </c>
      <c r="D2845" s="2">
        <f t="shared" si="641"/>
        <v>9</v>
      </c>
      <c r="E2845" s="2">
        <f t="shared" si="633"/>
        <v>2841</v>
      </c>
      <c r="F2845" s="11">
        <v>288</v>
      </c>
      <c r="G2845" s="9">
        <v>0.32609697812546901</v>
      </c>
      <c r="H2845" s="9">
        <v>0.35218473637550601</v>
      </c>
      <c r="I2845" s="9">
        <v>0.46400000000000002</v>
      </c>
      <c r="J2845" s="9">
        <v>0.20429390661323499</v>
      </c>
      <c r="K2845" s="9">
        <v>0.20429390661323499</v>
      </c>
      <c r="L2845" s="9">
        <v>0.32</v>
      </c>
      <c r="N2845" s="32">
        <f>IF('System Design'!$F$8=1,'Hourly Demand and Generation'!G2845*'System Design'!$F$21,IF('System Design'!$F$8=2,'Hourly Demand and Generation'!H2845*'System Design'!$F$21,IF('System Design'!$F$8=3,'Hourly Demand and Generation'!I2845*'System Design'!$F$21)))</f>
        <v>232</v>
      </c>
      <c r="O2845" s="32">
        <f>IF('System Design'!$F$8=1,'Hourly Demand and Generation'!J2845*'System Design'!$F$22,IF('System Design'!$F$8=2,'Hourly Demand and Generation'!K2845*'System Design'!$F$22,IF('System Design'!$F$8=3,'Hourly Demand and Generation'!L2845*'System Design'!$F$22)))</f>
        <v>800</v>
      </c>
      <c r="Q2845" s="32">
        <f t="shared" si="631"/>
        <v>0</v>
      </c>
      <c r="R2845" s="32">
        <f t="shared" si="634"/>
        <v>5400</v>
      </c>
      <c r="S2845" s="32">
        <f t="shared" si="635"/>
        <v>0</v>
      </c>
      <c r="T2845" s="32">
        <f t="shared" si="636"/>
        <v>21600</v>
      </c>
      <c r="U2845" s="32">
        <f t="shared" si="637"/>
        <v>0</v>
      </c>
      <c r="V2845" s="32">
        <f t="shared" si="632"/>
        <v>744</v>
      </c>
      <c r="W2845" s="32">
        <f t="shared" si="638"/>
        <v>744</v>
      </c>
      <c r="X2845" s="32">
        <f t="shared" si="639"/>
        <v>744</v>
      </c>
    </row>
    <row r="2846" spans="1:24" x14ac:dyDescent="0.25">
      <c r="A2846" s="2"/>
      <c r="B2846" s="2" t="s">
        <v>5</v>
      </c>
      <c r="C2846" s="2">
        <f t="shared" si="640"/>
        <v>119</v>
      </c>
      <c r="D2846" s="2">
        <f t="shared" si="641"/>
        <v>10</v>
      </c>
      <c r="E2846" s="2">
        <f t="shared" si="633"/>
        <v>2842</v>
      </c>
      <c r="F2846" s="11">
        <v>280.8</v>
      </c>
      <c r="G2846" s="9">
        <v>0.43696995068812799</v>
      </c>
      <c r="H2846" s="9">
        <v>0.463057708938165</v>
      </c>
      <c r="I2846" s="9">
        <v>0.6</v>
      </c>
      <c r="J2846" s="9">
        <v>0.229830644939889</v>
      </c>
      <c r="K2846" s="9">
        <v>0.229830644939889</v>
      </c>
      <c r="L2846" s="9">
        <v>0.36</v>
      </c>
      <c r="N2846" s="32">
        <f>IF('System Design'!$F$8=1,'Hourly Demand and Generation'!G2846*'System Design'!$F$21,IF('System Design'!$F$8=2,'Hourly Demand and Generation'!H2846*'System Design'!$F$21,IF('System Design'!$F$8=3,'Hourly Demand and Generation'!I2846*'System Design'!$F$21)))</f>
        <v>300</v>
      </c>
      <c r="O2846" s="32">
        <f>IF('System Design'!$F$8=1,'Hourly Demand and Generation'!J2846*'System Design'!$F$22,IF('System Design'!$F$8=2,'Hourly Demand and Generation'!K2846*'System Design'!$F$22,IF('System Design'!$F$8=3,'Hourly Demand and Generation'!L2846*'System Design'!$F$22)))</f>
        <v>900</v>
      </c>
      <c r="Q2846" s="32">
        <f t="shared" si="631"/>
        <v>0</v>
      </c>
      <c r="R2846" s="32">
        <f t="shared" si="634"/>
        <v>5400</v>
      </c>
      <c r="S2846" s="32">
        <f t="shared" si="635"/>
        <v>0</v>
      </c>
      <c r="T2846" s="32">
        <f t="shared" si="636"/>
        <v>21600</v>
      </c>
      <c r="U2846" s="32">
        <f t="shared" si="637"/>
        <v>0</v>
      </c>
      <c r="V2846" s="32">
        <f t="shared" si="632"/>
        <v>919.2</v>
      </c>
      <c r="W2846" s="32">
        <f t="shared" si="638"/>
        <v>919.2</v>
      </c>
      <c r="X2846" s="32">
        <f t="shared" si="639"/>
        <v>919.2</v>
      </c>
    </row>
    <row r="2847" spans="1:24" x14ac:dyDescent="0.25">
      <c r="A2847" s="2"/>
      <c r="B2847" s="2" t="s">
        <v>5</v>
      </c>
      <c r="C2847" s="2">
        <f t="shared" si="640"/>
        <v>119</v>
      </c>
      <c r="D2847" s="2">
        <f t="shared" si="641"/>
        <v>11</v>
      </c>
      <c r="E2847" s="2">
        <f t="shared" si="633"/>
        <v>2843</v>
      </c>
      <c r="F2847" s="11">
        <v>277.2</v>
      </c>
      <c r="G2847" s="9">
        <v>0.54132098368827797</v>
      </c>
      <c r="H2847" s="9">
        <v>0.57066971171957004</v>
      </c>
      <c r="I2847" s="9">
        <v>0.73599999999999999</v>
      </c>
      <c r="J2847" s="9">
        <v>0.20429390661323499</v>
      </c>
      <c r="K2847" s="9">
        <v>0.20429390661323499</v>
      </c>
      <c r="L2847" s="9">
        <v>0.32</v>
      </c>
      <c r="N2847" s="32">
        <f>IF('System Design'!$F$8=1,'Hourly Demand and Generation'!G2847*'System Design'!$F$21,IF('System Design'!$F$8=2,'Hourly Demand and Generation'!H2847*'System Design'!$F$21,IF('System Design'!$F$8=3,'Hourly Demand and Generation'!I2847*'System Design'!$F$21)))</f>
        <v>368</v>
      </c>
      <c r="O2847" s="32">
        <f>IF('System Design'!$F$8=1,'Hourly Demand and Generation'!J2847*'System Design'!$F$22,IF('System Design'!$F$8=2,'Hourly Demand and Generation'!K2847*'System Design'!$F$22,IF('System Design'!$F$8=3,'Hourly Demand and Generation'!L2847*'System Design'!$F$22)))</f>
        <v>800</v>
      </c>
      <c r="Q2847" s="32">
        <f t="shared" si="631"/>
        <v>0</v>
      </c>
      <c r="R2847" s="32">
        <f t="shared" si="634"/>
        <v>5400</v>
      </c>
      <c r="S2847" s="32">
        <f t="shared" si="635"/>
        <v>0</v>
      </c>
      <c r="T2847" s="32">
        <f t="shared" si="636"/>
        <v>21600</v>
      </c>
      <c r="U2847" s="32">
        <f t="shared" si="637"/>
        <v>0</v>
      </c>
      <c r="V2847" s="32">
        <f t="shared" si="632"/>
        <v>890.8</v>
      </c>
      <c r="W2847" s="32">
        <f t="shared" si="638"/>
        <v>890.8</v>
      </c>
      <c r="X2847" s="32">
        <f t="shared" si="639"/>
        <v>890.8</v>
      </c>
    </row>
    <row r="2848" spans="1:24" x14ac:dyDescent="0.25">
      <c r="A2848" s="2"/>
      <c r="B2848" s="2" t="s">
        <v>5</v>
      </c>
      <c r="C2848" s="2">
        <f t="shared" si="640"/>
        <v>119</v>
      </c>
      <c r="D2848" s="2">
        <f t="shared" si="641"/>
        <v>12</v>
      </c>
      <c r="E2848" s="2">
        <f t="shared" si="633"/>
        <v>2844</v>
      </c>
      <c r="F2848" s="11">
        <v>277.2</v>
      </c>
      <c r="G2848" s="9">
        <v>0.65219395625093701</v>
      </c>
      <c r="H2848" s="9">
        <v>0.65219395625093701</v>
      </c>
      <c r="I2848" s="9">
        <v>0.8</v>
      </c>
      <c r="J2848" s="9">
        <v>0.191525537449908</v>
      </c>
      <c r="K2848" s="9">
        <v>0.191525537449908</v>
      </c>
      <c r="L2848" s="9">
        <v>0.3</v>
      </c>
      <c r="N2848" s="32">
        <f>IF('System Design'!$F$8=1,'Hourly Demand and Generation'!G2848*'System Design'!$F$21,IF('System Design'!$F$8=2,'Hourly Demand and Generation'!H2848*'System Design'!$F$21,IF('System Design'!$F$8=3,'Hourly Demand and Generation'!I2848*'System Design'!$F$21)))</f>
        <v>400</v>
      </c>
      <c r="O2848" s="32">
        <f>IF('System Design'!$F$8=1,'Hourly Demand and Generation'!J2848*'System Design'!$F$22,IF('System Design'!$F$8=2,'Hourly Demand and Generation'!K2848*'System Design'!$F$22,IF('System Design'!$F$8=3,'Hourly Demand and Generation'!L2848*'System Design'!$F$22)))</f>
        <v>750</v>
      </c>
      <c r="Q2848" s="32">
        <f t="shared" si="631"/>
        <v>0</v>
      </c>
      <c r="R2848" s="32">
        <f t="shared" si="634"/>
        <v>5400</v>
      </c>
      <c r="S2848" s="32">
        <f t="shared" si="635"/>
        <v>0</v>
      </c>
      <c r="T2848" s="32">
        <f t="shared" si="636"/>
        <v>21600</v>
      </c>
      <c r="U2848" s="32">
        <f t="shared" si="637"/>
        <v>0</v>
      </c>
      <c r="V2848" s="32">
        <f t="shared" si="632"/>
        <v>872.8</v>
      </c>
      <c r="W2848" s="32">
        <f t="shared" si="638"/>
        <v>872.8</v>
      </c>
      <c r="X2848" s="32">
        <f t="shared" si="639"/>
        <v>872.8</v>
      </c>
    </row>
    <row r="2849" spans="1:24" x14ac:dyDescent="0.25">
      <c r="A2849" s="2"/>
      <c r="B2849" s="2" t="s">
        <v>5</v>
      </c>
      <c r="C2849" s="2">
        <f t="shared" si="640"/>
        <v>119</v>
      </c>
      <c r="D2849" s="2">
        <f t="shared" si="641"/>
        <v>13</v>
      </c>
      <c r="E2849" s="2">
        <f t="shared" si="633"/>
        <v>2845</v>
      </c>
      <c r="F2849" s="11">
        <v>288</v>
      </c>
      <c r="G2849" s="9">
        <v>0.54132098368827797</v>
      </c>
      <c r="H2849" s="9">
        <v>0.57066971171957004</v>
      </c>
      <c r="I2849" s="9">
        <v>0.73599999999999999</v>
      </c>
      <c r="J2849" s="9">
        <v>0.20429390661323499</v>
      </c>
      <c r="K2849" s="9">
        <v>0.20429390661323499</v>
      </c>
      <c r="L2849" s="9">
        <v>0.32</v>
      </c>
      <c r="N2849" s="32">
        <f>IF('System Design'!$F$8=1,'Hourly Demand and Generation'!G2849*'System Design'!$F$21,IF('System Design'!$F$8=2,'Hourly Demand and Generation'!H2849*'System Design'!$F$21,IF('System Design'!$F$8=3,'Hourly Demand and Generation'!I2849*'System Design'!$F$21)))</f>
        <v>368</v>
      </c>
      <c r="O2849" s="32">
        <f>IF('System Design'!$F$8=1,'Hourly Demand and Generation'!J2849*'System Design'!$F$22,IF('System Design'!$F$8=2,'Hourly Demand and Generation'!K2849*'System Design'!$F$22,IF('System Design'!$F$8=3,'Hourly Demand and Generation'!L2849*'System Design'!$F$22)))</f>
        <v>800</v>
      </c>
      <c r="Q2849" s="32">
        <f t="shared" si="631"/>
        <v>0</v>
      </c>
      <c r="R2849" s="32">
        <f t="shared" si="634"/>
        <v>5400</v>
      </c>
      <c r="S2849" s="32">
        <f t="shared" si="635"/>
        <v>0</v>
      </c>
      <c r="T2849" s="32">
        <f t="shared" si="636"/>
        <v>21600</v>
      </c>
      <c r="U2849" s="32">
        <f t="shared" si="637"/>
        <v>0</v>
      </c>
      <c r="V2849" s="32">
        <f t="shared" si="632"/>
        <v>880</v>
      </c>
      <c r="W2849" s="32">
        <f t="shared" si="638"/>
        <v>880</v>
      </c>
      <c r="X2849" s="32">
        <f t="shared" si="639"/>
        <v>880</v>
      </c>
    </row>
    <row r="2850" spans="1:24" x14ac:dyDescent="0.25">
      <c r="A2850" s="2"/>
      <c r="B2850" s="2" t="s">
        <v>5</v>
      </c>
      <c r="C2850" s="2">
        <f t="shared" si="640"/>
        <v>119</v>
      </c>
      <c r="D2850" s="2">
        <f t="shared" si="641"/>
        <v>14</v>
      </c>
      <c r="E2850" s="2">
        <f t="shared" si="633"/>
        <v>2846</v>
      </c>
      <c r="F2850" s="11">
        <v>288</v>
      </c>
      <c r="G2850" s="9">
        <v>0.43696995068812799</v>
      </c>
      <c r="H2850" s="9">
        <v>0.463057708938165</v>
      </c>
      <c r="I2850" s="9">
        <v>0.6</v>
      </c>
      <c r="J2850" s="9">
        <v>0.21706227577656201</v>
      </c>
      <c r="K2850" s="9">
        <v>0.21706227577656201</v>
      </c>
      <c r="L2850" s="9">
        <v>0.34</v>
      </c>
      <c r="N2850" s="32">
        <f>IF('System Design'!$F$8=1,'Hourly Demand and Generation'!G2850*'System Design'!$F$21,IF('System Design'!$F$8=2,'Hourly Demand and Generation'!H2850*'System Design'!$F$21,IF('System Design'!$F$8=3,'Hourly Demand and Generation'!I2850*'System Design'!$F$21)))</f>
        <v>300</v>
      </c>
      <c r="O2850" s="32">
        <f>IF('System Design'!$F$8=1,'Hourly Demand and Generation'!J2850*'System Design'!$F$22,IF('System Design'!$F$8=2,'Hourly Demand and Generation'!K2850*'System Design'!$F$22,IF('System Design'!$F$8=3,'Hourly Demand and Generation'!L2850*'System Design'!$F$22)))</f>
        <v>850.00000000000011</v>
      </c>
      <c r="Q2850" s="32">
        <f t="shared" si="631"/>
        <v>0</v>
      </c>
      <c r="R2850" s="32">
        <f t="shared" si="634"/>
        <v>5400</v>
      </c>
      <c r="S2850" s="32">
        <f t="shared" si="635"/>
        <v>0</v>
      </c>
      <c r="T2850" s="32">
        <f t="shared" si="636"/>
        <v>21600</v>
      </c>
      <c r="U2850" s="32">
        <f t="shared" si="637"/>
        <v>0</v>
      </c>
      <c r="V2850" s="32">
        <f t="shared" si="632"/>
        <v>862</v>
      </c>
      <c r="W2850" s="32">
        <f t="shared" si="638"/>
        <v>862</v>
      </c>
      <c r="X2850" s="32">
        <f t="shared" si="639"/>
        <v>862</v>
      </c>
    </row>
    <row r="2851" spans="1:24" x14ac:dyDescent="0.25">
      <c r="A2851" s="2"/>
      <c r="B2851" s="2" t="s">
        <v>5</v>
      </c>
      <c r="C2851" s="2">
        <f t="shared" si="640"/>
        <v>119</v>
      </c>
      <c r="D2851" s="2">
        <f t="shared" si="641"/>
        <v>15</v>
      </c>
      <c r="E2851" s="2">
        <f t="shared" si="633"/>
        <v>2847</v>
      </c>
      <c r="F2851" s="11">
        <v>306</v>
      </c>
      <c r="G2851" s="9">
        <v>0.32609697812546901</v>
      </c>
      <c r="H2851" s="9">
        <v>0.35218473637550601</v>
      </c>
      <c r="I2851" s="9">
        <v>0.46400000000000002</v>
      </c>
      <c r="J2851" s="9">
        <v>0.229830644939889</v>
      </c>
      <c r="K2851" s="9">
        <v>0.229830644939889</v>
      </c>
      <c r="L2851" s="9">
        <v>0.36</v>
      </c>
      <c r="N2851" s="32">
        <f>IF('System Design'!$F$8=1,'Hourly Demand and Generation'!G2851*'System Design'!$F$21,IF('System Design'!$F$8=2,'Hourly Demand and Generation'!H2851*'System Design'!$F$21,IF('System Design'!$F$8=3,'Hourly Demand and Generation'!I2851*'System Design'!$F$21)))</f>
        <v>232</v>
      </c>
      <c r="O2851" s="32">
        <f>IF('System Design'!$F$8=1,'Hourly Demand and Generation'!J2851*'System Design'!$F$22,IF('System Design'!$F$8=2,'Hourly Demand and Generation'!K2851*'System Design'!$F$22,IF('System Design'!$F$8=3,'Hourly Demand and Generation'!L2851*'System Design'!$F$22)))</f>
        <v>900</v>
      </c>
      <c r="Q2851" s="32">
        <f t="shared" si="631"/>
        <v>0</v>
      </c>
      <c r="R2851" s="32">
        <f t="shared" si="634"/>
        <v>5400</v>
      </c>
      <c r="S2851" s="32">
        <f t="shared" si="635"/>
        <v>0</v>
      </c>
      <c r="T2851" s="32">
        <f t="shared" si="636"/>
        <v>21600</v>
      </c>
      <c r="U2851" s="32">
        <f t="shared" si="637"/>
        <v>0</v>
      </c>
      <c r="V2851" s="32">
        <f t="shared" si="632"/>
        <v>826</v>
      </c>
      <c r="W2851" s="32">
        <f t="shared" si="638"/>
        <v>826</v>
      </c>
      <c r="X2851" s="32">
        <f t="shared" si="639"/>
        <v>826</v>
      </c>
    </row>
    <row r="2852" spans="1:24" x14ac:dyDescent="0.25">
      <c r="A2852" s="2"/>
      <c r="B2852" s="2" t="s">
        <v>5</v>
      </c>
      <c r="C2852" s="2">
        <f t="shared" si="640"/>
        <v>119</v>
      </c>
      <c r="D2852" s="2">
        <f t="shared" si="641"/>
        <v>16</v>
      </c>
      <c r="E2852" s="2">
        <f t="shared" si="633"/>
        <v>2848</v>
      </c>
      <c r="F2852" s="11">
        <v>324</v>
      </c>
      <c r="G2852" s="9">
        <v>0.21522400556280899</v>
      </c>
      <c r="H2852" s="9">
        <v>0.244572733594101</v>
      </c>
      <c r="I2852" s="9">
        <v>0.33600000000000002</v>
      </c>
      <c r="J2852" s="9">
        <v>0.229830644939889</v>
      </c>
      <c r="K2852" s="9">
        <v>0.229830644939889</v>
      </c>
      <c r="L2852" s="9">
        <v>0.36</v>
      </c>
      <c r="N2852" s="32">
        <f>IF('System Design'!$F$8=1,'Hourly Demand and Generation'!G2852*'System Design'!$F$21,IF('System Design'!$F$8=2,'Hourly Demand and Generation'!H2852*'System Design'!$F$21,IF('System Design'!$F$8=3,'Hourly Demand and Generation'!I2852*'System Design'!$F$21)))</f>
        <v>168</v>
      </c>
      <c r="O2852" s="32">
        <f>IF('System Design'!$F$8=1,'Hourly Demand and Generation'!J2852*'System Design'!$F$22,IF('System Design'!$F$8=2,'Hourly Demand and Generation'!K2852*'System Design'!$F$22,IF('System Design'!$F$8=3,'Hourly Demand and Generation'!L2852*'System Design'!$F$22)))</f>
        <v>900</v>
      </c>
      <c r="Q2852" s="32">
        <f t="shared" si="631"/>
        <v>0</v>
      </c>
      <c r="R2852" s="32">
        <f t="shared" si="634"/>
        <v>5400</v>
      </c>
      <c r="S2852" s="32">
        <f t="shared" si="635"/>
        <v>0</v>
      </c>
      <c r="T2852" s="32">
        <f t="shared" si="636"/>
        <v>21600</v>
      </c>
      <c r="U2852" s="32">
        <f t="shared" si="637"/>
        <v>0</v>
      </c>
      <c r="V2852" s="32">
        <f t="shared" si="632"/>
        <v>744</v>
      </c>
      <c r="W2852" s="32">
        <f t="shared" si="638"/>
        <v>744</v>
      </c>
      <c r="X2852" s="32">
        <f t="shared" si="639"/>
        <v>744</v>
      </c>
    </row>
    <row r="2853" spans="1:24" x14ac:dyDescent="0.25">
      <c r="A2853" s="2"/>
      <c r="B2853" s="2" t="s">
        <v>5</v>
      </c>
      <c r="C2853" s="2">
        <f t="shared" si="640"/>
        <v>119</v>
      </c>
      <c r="D2853" s="2">
        <f t="shared" si="641"/>
        <v>17</v>
      </c>
      <c r="E2853" s="2">
        <f t="shared" si="633"/>
        <v>2849</v>
      </c>
      <c r="F2853" s="11">
        <v>342</v>
      </c>
      <c r="G2853" s="9">
        <v>0.110872972562659</v>
      </c>
      <c r="H2853" s="9">
        <v>0.136960730812697</v>
      </c>
      <c r="I2853" s="9">
        <v>0.2</v>
      </c>
      <c r="J2853" s="9">
        <v>0.25536738326654301</v>
      </c>
      <c r="K2853" s="9">
        <v>0.25536738326654301</v>
      </c>
      <c r="L2853" s="9">
        <v>0.4</v>
      </c>
      <c r="N2853" s="32">
        <f>IF('System Design'!$F$8=1,'Hourly Demand and Generation'!G2853*'System Design'!$F$21,IF('System Design'!$F$8=2,'Hourly Demand and Generation'!H2853*'System Design'!$F$21,IF('System Design'!$F$8=3,'Hourly Demand and Generation'!I2853*'System Design'!$F$21)))</f>
        <v>100</v>
      </c>
      <c r="O2853" s="32">
        <f>IF('System Design'!$F$8=1,'Hourly Demand and Generation'!J2853*'System Design'!$F$22,IF('System Design'!$F$8=2,'Hourly Demand and Generation'!K2853*'System Design'!$F$22,IF('System Design'!$F$8=3,'Hourly Demand and Generation'!L2853*'System Design'!$F$22)))</f>
        <v>1000</v>
      </c>
      <c r="Q2853" s="32">
        <f t="shared" si="631"/>
        <v>0</v>
      </c>
      <c r="R2853" s="32">
        <f t="shared" si="634"/>
        <v>5400</v>
      </c>
      <c r="S2853" s="32">
        <f t="shared" si="635"/>
        <v>0</v>
      </c>
      <c r="T2853" s="32">
        <f t="shared" si="636"/>
        <v>21600</v>
      </c>
      <c r="U2853" s="32">
        <f t="shared" si="637"/>
        <v>0</v>
      </c>
      <c r="V2853" s="32">
        <f t="shared" si="632"/>
        <v>758</v>
      </c>
      <c r="W2853" s="32">
        <f t="shared" si="638"/>
        <v>758</v>
      </c>
      <c r="X2853" s="32">
        <f t="shared" si="639"/>
        <v>758</v>
      </c>
    </row>
    <row r="2854" spans="1:24" x14ac:dyDescent="0.25">
      <c r="A2854" s="2"/>
      <c r="B2854" s="2" t="s">
        <v>5</v>
      </c>
      <c r="C2854" s="2">
        <f t="shared" si="640"/>
        <v>119</v>
      </c>
      <c r="D2854" s="2">
        <f t="shared" si="641"/>
        <v>18</v>
      </c>
      <c r="E2854" s="2">
        <f t="shared" si="633"/>
        <v>2850</v>
      </c>
      <c r="F2854" s="11">
        <v>360</v>
      </c>
      <c r="G2854" s="9">
        <v>5.2175516500075E-2</v>
      </c>
      <c r="H2854" s="9">
        <v>8.1524244531367099E-2</v>
      </c>
      <c r="I2854" s="9">
        <v>0.13600000000000001</v>
      </c>
      <c r="J2854" s="9">
        <v>0.24259901410321599</v>
      </c>
      <c r="K2854" s="9">
        <v>0.24259901410321599</v>
      </c>
      <c r="L2854" s="9">
        <v>0.38</v>
      </c>
      <c r="N2854" s="32">
        <f>IF('System Design'!$F$8=1,'Hourly Demand and Generation'!G2854*'System Design'!$F$21,IF('System Design'!$F$8=2,'Hourly Demand and Generation'!H2854*'System Design'!$F$21,IF('System Design'!$F$8=3,'Hourly Demand and Generation'!I2854*'System Design'!$F$21)))</f>
        <v>68</v>
      </c>
      <c r="O2854" s="32">
        <f>IF('System Design'!$F$8=1,'Hourly Demand and Generation'!J2854*'System Design'!$F$22,IF('System Design'!$F$8=2,'Hourly Demand and Generation'!K2854*'System Design'!$F$22,IF('System Design'!$F$8=3,'Hourly Demand and Generation'!L2854*'System Design'!$F$22)))</f>
        <v>950</v>
      </c>
      <c r="Q2854" s="32">
        <f t="shared" si="631"/>
        <v>0</v>
      </c>
      <c r="R2854" s="32">
        <f t="shared" si="634"/>
        <v>5400</v>
      </c>
      <c r="S2854" s="32">
        <f t="shared" si="635"/>
        <v>0</v>
      </c>
      <c r="T2854" s="32">
        <f t="shared" si="636"/>
        <v>21600</v>
      </c>
      <c r="U2854" s="32">
        <f t="shared" si="637"/>
        <v>0</v>
      </c>
      <c r="V2854" s="32">
        <f t="shared" si="632"/>
        <v>658</v>
      </c>
      <c r="W2854" s="32">
        <f t="shared" si="638"/>
        <v>658</v>
      </c>
      <c r="X2854" s="32">
        <f t="shared" si="639"/>
        <v>658</v>
      </c>
    </row>
    <row r="2855" spans="1:24" x14ac:dyDescent="0.25">
      <c r="A2855" s="2"/>
      <c r="B2855" s="2" t="s">
        <v>5</v>
      </c>
      <c r="C2855" s="2">
        <f t="shared" si="640"/>
        <v>119</v>
      </c>
      <c r="D2855" s="2">
        <f t="shared" si="641"/>
        <v>19</v>
      </c>
      <c r="E2855" s="2">
        <f t="shared" si="633"/>
        <v>2851</v>
      </c>
      <c r="F2855" s="11">
        <v>349.2</v>
      </c>
      <c r="G2855" s="9">
        <v>0</v>
      </c>
      <c r="H2855" s="9">
        <v>2.60877582500375E-2</v>
      </c>
      <c r="I2855" s="9">
        <v>6.4000000000000001E-2</v>
      </c>
      <c r="J2855" s="9">
        <v>0.229830644939889</v>
      </c>
      <c r="K2855" s="9">
        <v>0.229830644939889</v>
      </c>
      <c r="L2855" s="9">
        <v>0.36</v>
      </c>
      <c r="N2855" s="32">
        <f>IF('System Design'!$F$8=1,'Hourly Demand and Generation'!G2855*'System Design'!$F$21,IF('System Design'!$F$8=2,'Hourly Demand and Generation'!H2855*'System Design'!$F$21,IF('System Design'!$F$8=3,'Hourly Demand and Generation'!I2855*'System Design'!$F$21)))</f>
        <v>32</v>
      </c>
      <c r="O2855" s="32">
        <f>IF('System Design'!$F$8=1,'Hourly Demand and Generation'!J2855*'System Design'!$F$22,IF('System Design'!$F$8=2,'Hourly Demand and Generation'!K2855*'System Design'!$F$22,IF('System Design'!$F$8=3,'Hourly Demand and Generation'!L2855*'System Design'!$F$22)))</f>
        <v>900</v>
      </c>
      <c r="Q2855" s="32">
        <f t="shared" si="631"/>
        <v>0</v>
      </c>
      <c r="R2855" s="32">
        <f t="shared" si="634"/>
        <v>5400</v>
      </c>
      <c r="S2855" s="32">
        <f t="shared" si="635"/>
        <v>0</v>
      </c>
      <c r="T2855" s="32">
        <f t="shared" si="636"/>
        <v>21600</v>
      </c>
      <c r="U2855" s="32">
        <f t="shared" si="637"/>
        <v>0</v>
      </c>
      <c r="V2855" s="32">
        <f t="shared" si="632"/>
        <v>582.79999999999995</v>
      </c>
      <c r="W2855" s="32">
        <f t="shared" si="638"/>
        <v>582.79999999999995</v>
      </c>
      <c r="X2855" s="32">
        <f t="shared" si="639"/>
        <v>582.79999999999995</v>
      </c>
    </row>
    <row r="2856" spans="1:24" x14ac:dyDescent="0.25">
      <c r="A2856" s="2"/>
      <c r="B2856" s="2" t="s">
        <v>5</v>
      </c>
      <c r="C2856" s="2">
        <f t="shared" si="640"/>
        <v>119</v>
      </c>
      <c r="D2856" s="2">
        <f t="shared" si="641"/>
        <v>20</v>
      </c>
      <c r="E2856" s="2">
        <f t="shared" si="633"/>
        <v>2852</v>
      </c>
      <c r="F2856" s="11">
        <v>342</v>
      </c>
      <c r="G2856" s="9">
        <v>0</v>
      </c>
      <c r="H2856" s="9">
        <v>0</v>
      </c>
      <c r="I2856" s="9">
        <v>0</v>
      </c>
      <c r="J2856" s="9">
        <v>0.229830644939889</v>
      </c>
      <c r="K2856" s="9">
        <v>0.229830644939889</v>
      </c>
      <c r="L2856" s="9">
        <v>0.36</v>
      </c>
      <c r="N2856" s="32">
        <f>IF('System Design'!$F$8=1,'Hourly Demand and Generation'!G2856*'System Design'!$F$21,IF('System Design'!$F$8=2,'Hourly Demand and Generation'!H2856*'System Design'!$F$21,IF('System Design'!$F$8=3,'Hourly Demand and Generation'!I2856*'System Design'!$F$21)))</f>
        <v>0</v>
      </c>
      <c r="O2856" s="32">
        <f>IF('System Design'!$F$8=1,'Hourly Demand and Generation'!J2856*'System Design'!$F$22,IF('System Design'!$F$8=2,'Hourly Demand and Generation'!K2856*'System Design'!$F$22,IF('System Design'!$F$8=3,'Hourly Demand and Generation'!L2856*'System Design'!$F$22)))</f>
        <v>900</v>
      </c>
      <c r="Q2856" s="32">
        <f t="shared" si="631"/>
        <v>0</v>
      </c>
      <c r="R2856" s="32">
        <f t="shared" si="634"/>
        <v>5400</v>
      </c>
      <c r="S2856" s="32">
        <f t="shared" si="635"/>
        <v>0</v>
      </c>
      <c r="T2856" s="32">
        <f t="shared" si="636"/>
        <v>21600</v>
      </c>
      <c r="U2856" s="32">
        <f t="shared" si="637"/>
        <v>0</v>
      </c>
      <c r="V2856" s="32">
        <f t="shared" si="632"/>
        <v>558</v>
      </c>
      <c r="W2856" s="32">
        <f t="shared" si="638"/>
        <v>558</v>
      </c>
      <c r="X2856" s="32">
        <f t="shared" si="639"/>
        <v>558</v>
      </c>
    </row>
    <row r="2857" spans="1:24" x14ac:dyDescent="0.25">
      <c r="A2857" s="2"/>
      <c r="B2857" s="2" t="s">
        <v>5</v>
      </c>
      <c r="C2857" s="2">
        <f t="shared" si="640"/>
        <v>119</v>
      </c>
      <c r="D2857" s="2">
        <f t="shared" si="641"/>
        <v>21</v>
      </c>
      <c r="E2857" s="2">
        <f t="shared" si="633"/>
        <v>2853</v>
      </c>
      <c r="F2857" s="11">
        <v>324</v>
      </c>
      <c r="G2857" s="9">
        <v>0</v>
      </c>
      <c r="H2857" s="9">
        <v>0</v>
      </c>
      <c r="I2857" s="9">
        <v>0</v>
      </c>
      <c r="J2857" s="9">
        <v>0.229830644939889</v>
      </c>
      <c r="K2857" s="9">
        <v>0.229830644939889</v>
      </c>
      <c r="L2857" s="9">
        <v>0.36</v>
      </c>
      <c r="N2857" s="32">
        <f>IF('System Design'!$F$8=1,'Hourly Demand and Generation'!G2857*'System Design'!$F$21,IF('System Design'!$F$8=2,'Hourly Demand and Generation'!H2857*'System Design'!$F$21,IF('System Design'!$F$8=3,'Hourly Demand and Generation'!I2857*'System Design'!$F$21)))</f>
        <v>0</v>
      </c>
      <c r="O2857" s="32">
        <f>IF('System Design'!$F$8=1,'Hourly Demand and Generation'!J2857*'System Design'!$F$22,IF('System Design'!$F$8=2,'Hourly Demand and Generation'!K2857*'System Design'!$F$22,IF('System Design'!$F$8=3,'Hourly Demand and Generation'!L2857*'System Design'!$F$22)))</f>
        <v>900</v>
      </c>
      <c r="Q2857" s="32">
        <f t="shared" si="631"/>
        <v>0</v>
      </c>
      <c r="R2857" s="32">
        <f t="shared" si="634"/>
        <v>5400</v>
      </c>
      <c r="S2857" s="32">
        <f t="shared" si="635"/>
        <v>0</v>
      </c>
      <c r="T2857" s="32">
        <f t="shared" si="636"/>
        <v>21600</v>
      </c>
      <c r="U2857" s="32">
        <f t="shared" si="637"/>
        <v>0</v>
      </c>
      <c r="V2857" s="32">
        <f t="shared" si="632"/>
        <v>576</v>
      </c>
      <c r="W2857" s="32">
        <f t="shared" si="638"/>
        <v>576</v>
      </c>
      <c r="X2857" s="32">
        <f t="shared" si="639"/>
        <v>576</v>
      </c>
    </row>
    <row r="2858" spans="1:24" x14ac:dyDescent="0.25">
      <c r="A2858" s="2"/>
      <c r="B2858" s="2" t="s">
        <v>5</v>
      </c>
      <c r="C2858" s="2">
        <f t="shared" si="640"/>
        <v>119</v>
      </c>
      <c r="D2858" s="2">
        <f t="shared" si="641"/>
        <v>22</v>
      </c>
      <c r="E2858" s="2">
        <f t="shared" si="633"/>
        <v>2854</v>
      </c>
      <c r="F2858" s="11">
        <v>306</v>
      </c>
      <c r="G2858" s="9">
        <v>0</v>
      </c>
      <c r="H2858" s="9">
        <v>0</v>
      </c>
      <c r="I2858" s="9">
        <v>0</v>
      </c>
      <c r="J2858" s="9">
        <v>0.24259901410321599</v>
      </c>
      <c r="K2858" s="9">
        <v>0.24259901410321599</v>
      </c>
      <c r="L2858" s="9">
        <v>0.38</v>
      </c>
      <c r="N2858" s="32">
        <f>IF('System Design'!$F$8=1,'Hourly Demand and Generation'!G2858*'System Design'!$F$21,IF('System Design'!$F$8=2,'Hourly Demand and Generation'!H2858*'System Design'!$F$21,IF('System Design'!$F$8=3,'Hourly Demand and Generation'!I2858*'System Design'!$F$21)))</f>
        <v>0</v>
      </c>
      <c r="O2858" s="32">
        <f>IF('System Design'!$F$8=1,'Hourly Demand and Generation'!J2858*'System Design'!$F$22,IF('System Design'!$F$8=2,'Hourly Demand and Generation'!K2858*'System Design'!$F$22,IF('System Design'!$F$8=3,'Hourly Demand and Generation'!L2858*'System Design'!$F$22)))</f>
        <v>950</v>
      </c>
      <c r="Q2858" s="32">
        <f t="shared" si="631"/>
        <v>0</v>
      </c>
      <c r="R2858" s="32">
        <f t="shared" si="634"/>
        <v>5400</v>
      </c>
      <c r="S2858" s="32">
        <f t="shared" si="635"/>
        <v>0</v>
      </c>
      <c r="T2858" s="32">
        <f t="shared" si="636"/>
        <v>21600</v>
      </c>
      <c r="U2858" s="32">
        <f t="shared" si="637"/>
        <v>0</v>
      </c>
      <c r="V2858" s="32">
        <f t="shared" si="632"/>
        <v>644</v>
      </c>
      <c r="W2858" s="32">
        <f t="shared" si="638"/>
        <v>644</v>
      </c>
      <c r="X2858" s="32">
        <f t="shared" si="639"/>
        <v>644</v>
      </c>
    </row>
    <row r="2859" spans="1:24" x14ac:dyDescent="0.25">
      <c r="A2859" s="2"/>
      <c r="B2859" s="2" t="s">
        <v>5</v>
      </c>
      <c r="C2859" s="2">
        <f t="shared" si="640"/>
        <v>119</v>
      </c>
      <c r="D2859" s="2">
        <f t="shared" si="641"/>
        <v>23</v>
      </c>
      <c r="E2859" s="2">
        <f t="shared" si="633"/>
        <v>2855</v>
      </c>
      <c r="F2859" s="11">
        <v>288</v>
      </c>
      <c r="G2859" s="9">
        <v>0</v>
      </c>
      <c r="H2859" s="9">
        <v>0</v>
      </c>
      <c r="I2859" s="9">
        <v>0</v>
      </c>
      <c r="J2859" s="9">
        <v>0.20429390661323499</v>
      </c>
      <c r="K2859" s="9">
        <v>0.20429390661323499</v>
      </c>
      <c r="L2859" s="9">
        <v>0.32</v>
      </c>
      <c r="N2859" s="32">
        <f>IF('System Design'!$F$8=1,'Hourly Demand and Generation'!G2859*'System Design'!$F$21,IF('System Design'!$F$8=2,'Hourly Demand and Generation'!H2859*'System Design'!$F$21,IF('System Design'!$F$8=3,'Hourly Demand and Generation'!I2859*'System Design'!$F$21)))</f>
        <v>0</v>
      </c>
      <c r="O2859" s="32">
        <f>IF('System Design'!$F$8=1,'Hourly Demand and Generation'!J2859*'System Design'!$F$22,IF('System Design'!$F$8=2,'Hourly Demand and Generation'!K2859*'System Design'!$F$22,IF('System Design'!$F$8=3,'Hourly Demand and Generation'!L2859*'System Design'!$F$22)))</f>
        <v>800</v>
      </c>
      <c r="Q2859" s="32">
        <f t="shared" si="631"/>
        <v>0</v>
      </c>
      <c r="R2859" s="32">
        <f t="shared" si="634"/>
        <v>5400</v>
      </c>
      <c r="S2859" s="32">
        <f t="shared" si="635"/>
        <v>0</v>
      </c>
      <c r="T2859" s="32">
        <f t="shared" si="636"/>
        <v>21600</v>
      </c>
      <c r="U2859" s="32">
        <f t="shared" si="637"/>
        <v>0</v>
      </c>
      <c r="V2859" s="32">
        <f t="shared" si="632"/>
        <v>512</v>
      </c>
      <c r="W2859" s="32">
        <f t="shared" si="638"/>
        <v>512</v>
      </c>
      <c r="X2859" s="32">
        <f t="shared" si="639"/>
        <v>512</v>
      </c>
    </row>
    <row r="2860" spans="1:24" x14ac:dyDescent="0.25">
      <c r="A2860" s="2"/>
      <c r="B2860" s="2" t="s">
        <v>5</v>
      </c>
      <c r="C2860" s="2">
        <f t="shared" si="640"/>
        <v>119</v>
      </c>
      <c r="D2860" s="2">
        <f t="shared" si="641"/>
        <v>24</v>
      </c>
      <c r="E2860" s="2">
        <f t="shared" si="633"/>
        <v>2856</v>
      </c>
      <c r="F2860" s="11">
        <v>252</v>
      </c>
      <c r="G2860" s="9">
        <v>0</v>
      </c>
      <c r="H2860" s="9">
        <v>0</v>
      </c>
      <c r="I2860" s="9">
        <v>0</v>
      </c>
      <c r="J2860" s="9">
        <v>0.20429390661323499</v>
      </c>
      <c r="K2860" s="9">
        <v>0.20429390661323499</v>
      </c>
      <c r="L2860" s="9">
        <v>0.32</v>
      </c>
      <c r="N2860" s="32">
        <f>IF('System Design'!$F$8=1,'Hourly Demand and Generation'!G2860*'System Design'!$F$21,IF('System Design'!$F$8=2,'Hourly Demand and Generation'!H2860*'System Design'!$F$21,IF('System Design'!$F$8=3,'Hourly Demand and Generation'!I2860*'System Design'!$F$21)))</f>
        <v>0</v>
      </c>
      <c r="O2860" s="32">
        <f>IF('System Design'!$F$8=1,'Hourly Demand and Generation'!J2860*'System Design'!$F$22,IF('System Design'!$F$8=2,'Hourly Demand and Generation'!K2860*'System Design'!$F$22,IF('System Design'!$F$8=3,'Hourly Demand and Generation'!L2860*'System Design'!$F$22)))</f>
        <v>800</v>
      </c>
      <c r="Q2860" s="32">
        <f t="shared" si="631"/>
        <v>0</v>
      </c>
      <c r="R2860" s="32">
        <f t="shared" si="634"/>
        <v>5400</v>
      </c>
      <c r="S2860" s="32">
        <f t="shared" si="635"/>
        <v>0</v>
      </c>
      <c r="T2860" s="32">
        <f t="shared" si="636"/>
        <v>21600</v>
      </c>
      <c r="U2860" s="32">
        <f t="shared" si="637"/>
        <v>0</v>
      </c>
      <c r="V2860" s="32">
        <f t="shared" si="632"/>
        <v>548</v>
      </c>
      <c r="W2860" s="32">
        <f t="shared" si="638"/>
        <v>548</v>
      </c>
      <c r="X2860" s="32">
        <f t="shared" si="639"/>
        <v>548</v>
      </c>
    </row>
    <row r="2861" spans="1:24" x14ac:dyDescent="0.25">
      <c r="A2861" s="2"/>
      <c r="B2861" s="2" t="s">
        <v>5</v>
      </c>
      <c r="C2861" s="2">
        <f>C2860+1</f>
        <v>120</v>
      </c>
      <c r="D2861" s="2">
        <v>1</v>
      </c>
      <c r="E2861" s="2">
        <f t="shared" si="633"/>
        <v>2857</v>
      </c>
      <c r="F2861" s="11">
        <v>216</v>
      </c>
      <c r="G2861" s="9">
        <v>0</v>
      </c>
      <c r="H2861" s="9">
        <v>0</v>
      </c>
      <c r="I2861" s="9">
        <v>0</v>
      </c>
      <c r="J2861" s="9">
        <v>0.4</v>
      </c>
      <c r="K2861" s="9">
        <v>0.4</v>
      </c>
      <c r="L2861" s="9">
        <v>0.4</v>
      </c>
      <c r="N2861" s="32">
        <f>IF('System Design'!$F$8=1,'Hourly Demand and Generation'!G2861*'System Design'!$F$21,IF('System Design'!$F$8=2,'Hourly Demand and Generation'!H2861*'System Design'!$F$21,IF('System Design'!$F$8=3,'Hourly Demand and Generation'!I2861*'System Design'!$F$21)))</f>
        <v>0</v>
      </c>
      <c r="O2861" s="32">
        <f>IF('System Design'!$F$8=1,'Hourly Demand and Generation'!J2861*'System Design'!$F$22,IF('System Design'!$F$8=2,'Hourly Demand and Generation'!K2861*'System Design'!$F$22,IF('System Design'!$F$8=3,'Hourly Demand and Generation'!L2861*'System Design'!$F$22)))</f>
        <v>1000</v>
      </c>
      <c r="Q2861" s="32">
        <f t="shared" si="631"/>
        <v>0</v>
      </c>
      <c r="R2861" s="32">
        <f t="shared" si="634"/>
        <v>5400</v>
      </c>
      <c r="S2861" s="32">
        <f t="shared" si="635"/>
        <v>0</v>
      </c>
      <c r="T2861" s="32">
        <f t="shared" si="636"/>
        <v>21600</v>
      </c>
      <c r="U2861" s="32">
        <f t="shared" si="637"/>
        <v>0</v>
      </c>
      <c r="V2861" s="32">
        <f t="shared" si="632"/>
        <v>784</v>
      </c>
      <c r="W2861" s="32">
        <f t="shared" si="638"/>
        <v>784</v>
      </c>
      <c r="X2861" s="32">
        <f t="shared" si="639"/>
        <v>784</v>
      </c>
    </row>
    <row r="2862" spans="1:24" x14ac:dyDescent="0.25">
      <c r="A2862" s="2"/>
      <c r="B2862" s="2" t="s">
        <v>5</v>
      </c>
      <c r="C2862" s="2">
        <f>C2861</f>
        <v>120</v>
      </c>
      <c r="D2862" s="2">
        <f>D2861+1</f>
        <v>2</v>
      </c>
      <c r="E2862" s="2">
        <f t="shared" si="633"/>
        <v>2858</v>
      </c>
      <c r="F2862" s="11">
        <v>198</v>
      </c>
      <c r="G2862" s="9">
        <v>0</v>
      </c>
      <c r="H2862" s="9">
        <v>0</v>
      </c>
      <c r="I2862" s="9">
        <v>0</v>
      </c>
      <c r="J2862" s="9">
        <v>0.36</v>
      </c>
      <c r="K2862" s="9">
        <v>0.36</v>
      </c>
      <c r="L2862" s="9">
        <v>0.36</v>
      </c>
      <c r="N2862" s="32">
        <f>IF('System Design'!$F$8=1,'Hourly Demand and Generation'!G2862*'System Design'!$F$21,IF('System Design'!$F$8=2,'Hourly Demand and Generation'!H2862*'System Design'!$F$21,IF('System Design'!$F$8=3,'Hourly Demand and Generation'!I2862*'System Design'!$F$21)))</f>
        <v>0</v>
      </c>
      <c r="O2862" s="32">
        <f>IF('System Design'!$F$8=1,'Hourly Demand and Generation'!J2862*'System Design'!$F$22,IF('System Design'!$F$8=2,'Hourly Demand and Generation'!K2862*'System Design'!$F$22,IF('System Design'!$F$8=3,'Hourly Demand and Generation'!L2862*'System Design'!$F$22)))</f>
        <v>900</v>
      </c>
      <c r="Q2862" s="32">
        <f t="shared" si="631"/>
        <v>0</v>
      </c>
      <c r="R2862" s="32">
        <f t="shared" si="634"/>
        <v>5400</v>
      </c>
      <c r="S2862" s="32">
        <f t="shared" si="635"/>
        <v>0</v>
      </c>
      <c r="T2862" s="32">
        <f t="shared" si="636"/>
        <v>21600</v>
      </c>
      <c r="U2862" s="32">
        <f t="shared" si="637"/>
        <v>0</v>
      </c>
      <c r="V2862" s="32">
        <f t="shared" si="632"/>
        <v>702</v>
      </c>
      <c r="W2862" s="32">
        <f t="shared" si="638"/>
        <v>702</v>
      </c>
      <c r="X2862" s="32">
        <f t="shared" si="639"/>
        <v>702</v>
      </c>
    </row>
    <row r="2863" spans="1:24" x14ac:dyDescent="0.25">
      <c r="A2863" s="2"/>
      <c r="B2863" s="2" t="s">
        <v>5</v>
      </c>
      <c r="C2863" s="2">
        <f t="shared" ref="C2863:C2884" si="642">C2862</f>
        <v>120</v>
      </c>
      <c r="D2863" s="2">
        <f t="shared" ref="D2863:D2884" si="643">D2862+1</f>
        <v>3</v>
      </c>
      <c r="E2863" s="2">
        <f t="shared" si="633"/>
        <v>2859</v>
      </c>
      <c r="F2863" s="11">
        <v>180</v>
      </c>
      <c r="G2863" s="9">
        <v>0</v>
      </c>
      <c r="H2863" s="9">
        <v>0</v>
      </c>
      <c r="I2863" s="9">
        <v>0</v>
      </c>
      <c r="J2863" s="9">
        <v>0.36</v>
      </c>
      <c r="K2863" s="9">
        <v>0.36</v>
      </c>
      <c r="L2863" s="9">
        <v>0.36</v>
      </c>
      <c r="N2863" s="32">
        <f>IF('System Design'!$F$8=1,'Hourly Demand and Generation'!G2863*'System Design'!$F$21,IF('System Design'!$F$8=2,'Hourly Demand and Generation'!H2863*'System Design'!$F$21,IF('System Design'!$F$8=3,'Hourly Demand and Generation'!I2863*'System Design'!$F$21)))</f>
        <v>0</v>
      </c>
      <c r="O2863" s="32">
        <f>IF('System Design'!$F$8=1,'Hourly Demand and Generation'!J2863*'System Design'!$F$22,IF('System Design'!$F$8=2,'Hourly Demand and Generation'!K2863*'System Design'!$F$22,IF('System Design'!$F$8=3,'Hourly Demand and Generation'!L2863*'System Design'!$F$22)))</f>
        <v>900</v>
      </c>
      <c r="Q2863" s="32">
        <f t="shared" si="631"/>
        <v>0</v>
      </c>
      <c r="R2863" s="32">
        <f t="shared" si="634"/>
        <v>5400</v>
      </c>
      <c r="S2863" s="32">
        <f t="shared" si="635"/>
        <v>0</v>
      </c>
      <c r="T2863" s="32">
        <f t="shared" si="636"/>
        <v>21600</v>
      </c>
      <c r="U2863" s="32">
        <f t="shared" si="637"/>
        <v>0</v>
      </c>
      <c r="V2863" s="32">
        <f t="shared" si="632"/>
        <v>720</v>
      </c>
      <c r="W2863" s="32">
        <f t="shared" si="638"/>
        <v>720</v>
      </c>
      <c r="X2863" s="32">
        <f t="shared" si="639"/>
        <v>720</v>
      </c>
    </row>
    <row r="2864" spans="1:24" x14ac:dyDescent="0.25">
      <c r="A2864" s="2"/>
      <c r="B2864" s="2" t="s">
        <v>5</v>
      </c>
      <c r="C2864" s="2">
        <f t="shared" si="642"/>
        <v>120</v>
      </c>
      <c r="D2864" s="2">
        <f t="shared" si="643"/>
        <v>4</v>
      </c>
      <c r="E2864" s="2">
        <f t="shared" si="633"/>
        <v>2860</v>
      </c>
      <c r="F2864" s="11">
        <v>216</v>
      </c>
      <c r="G2864" s="9">
        <v>0</v>
      </c>
      <c r="H2864" s="9">
        <v>0</v>
      </c>
      <c r="I2864" s="9">
        <v>0</v>
      </c>
      <c r="J2864" s="9">
        <v>0.4</v>
      </c>
      <c r="K2864" s="9">
        <v>0.4</v>
      </c>
      <c r="L2864" s="9">
        <v>0.4</v>
      </c>
      <c r="N2864" s="32">
        <f>IF('System Design'!$F$8=1,'Hourly Demand and Generation'!G2864*'System Design'!$F$21,IF('System Design'!$F$8=2,'Hourly Demand and Generation'!H2864*'System Design'!$F$21,IF('System Design'!$F$8=3,'Hourly Demand and Generation'!I2864*'System Design'!$F$21)))</f>
        <v>0</v>
      </c>
      <c r="O2864" s="32">
        <f>IF('System Design'!$F$8=1,'Hourly Demand and Generation'!J2864*'System Design'!$F$22,IF('System Design'!$F$8=2,'Hourly Demand and Generation'!K2864*'System Design'!$F$22,IF('System Design'!$F$8=3,'Hourly Demand and Generation'!L2864*'System Design'!$F$22)))</f>
        <v>1000</v>
      </c>
      <c r="Q2864" s="32">
        <f t="shared" si="631"/>
        <v>0</v>
      </c>
      <c r="R2864" s="32">
        <f t="shared" si="634"/>
        <v>5400</v>
      </c>
      <c r="S2864" s="32">
        <f t="shared" si="635"/>
        <v>0</v>
      </c>
      <c r="T2864" s="32">
        <f t="shared" si="636"/>
        <v>21600</v>
      </c>
      <c r="U2864" s="32">
        <f t="shared" si="637"/>
        <v>0</v>
      </c>
      <c r="V2864" s="32">
        <f t="shared" si="632"/>
        <v>784</v>
      </c>
      <c r="W2864" s="32">
        <f t="shared" si="638"/>
        <v>784</v>
      </c>
      <c r="X2864" s="32">
        <f t="shared" si="639"/>
        <v>784</v>
      </c>
    </row>
    <row r="2865" spans="1:24" x14ac:dyDescent="0.25">
      <c r="A2865" s="2"/>
      <c r="B2865" s="2" t="s">
        <v>5</v>
      </c>
      <c r="C2865" s="2">
        <f t="shared" si="642"/>
        <v>120</v>
      </c>
      <c r="D2865" s="2">
        <f t="shared" si="643"/>
        <v>5</v>
      </c>
      <c r="E2865" s="2">
        <f t="shared" si="633"/>
        <v>2861</v>
      </c>
      <c r="F2865" s="11">
        <v>234</v>
      </c>
      <c r="G2865" s="9">
        <v>0</v>
      </c>
      <c r="H2865" s="9">
        <v>3.2000000000000001E-2</v>
      </c>
      <c r="I2865" s="9">
        <v>6.4000000000000001E-2</v>
      </c>
      <c r="J2865" s="9">
        <v>0.32</v>
      </c>
      <c r="K2865" s="9">
        <v>0.32</v>
      </c>
      <c r="L2865" s="9">
        <v>0.32</v>
      </c>
      <c r="N2865" s="32">
        <f>IF('System Design'!$F$8=1,'Hourly Demand and Generation'!G2865*'System Design'!$F$21,IF('System Design'!$F$8=2,'Hourly Demand and Generation'!H2865*'System Design'!$F$21,IF('System Design'!$F$8=3,'Hourly Demand and Generation'!I2865*'System Design'!$F$21)))</f>
        <v>32</v>
      </c>
      <c r="O2865" s="32">
        <f>IF('System Design'!$F$8=1,'Hourly Demand and Generation'!J2865*'System Design'!$F$22,IF('System Design'!$F$8=2,'Hourly Demand and Generation'!K2865*'System Design'!$F$22,IF('System Design'!$F$8=3,'Hourly Demand and Generation'!L2865*'System Design'!$F$22)))</f>
        <v>800</v>
      </c>
      <c r="Q2865" s="32">
        <f t="shared" si="631"/>
        <v>0</v>
      </c>
      <c r="R2865" s="32">
        <f t="shared" si="634"/>
        <v>5400</v>
      </c>
      <c r="S2865" s="32">
        <f t="shared" si="635"/>
        <v>0</v>
      </c>
      <c r="T2865" s="32">
        <f t="shared" si="636"/>
        <v>21600</v>
      </c>
      <c r="U2865" s="32">
        <f t="shared" si="637"/>
        <v>0</v>
      </c>
      <c r="V2865" s="32">
        <f t="shared" si="632"/>
        <v>598</v>
      </c>
      <c r="W2865" s="32">
        <f t="shared" si="638"/>
        <v>598</v>
      </c>
      <c r="X2865" s="32">
        <f t="shared" si="639"/>
        <v>598</v>
      </c>
    </row>
    <row r="2866" spans="1:24" x14ac:dyDescent="0.25">
      <c r="A2866" s="2"/>
      <c r="B2866" s="2" t="s">
        <v>5</v>
      </c>
      <c r="C2866" s="2">
        <f t="shared" si="642"/>
        <v>120</v>
      </c>
      <c r="D2866" s="2">
        <f t="shared" si="643"/>
        <v>6</v>
      </c>
      <c r="E2866" s="2">
        <f t="shared" si="633"/>
        <v>2862</v>
      </c>
      <c r="F2866" s="11">
        <v>252</v>
      </c>
      <c r="G2866" s="9">
        <v>6.4000000000000001E-2</v>
      </c>
      <c r="H2866" s="9">
        <v>0.1</v>
      </c>
      <c r="I2866" s="9">
        <v>0.13600000000000001</v>
      </c>
      <c r="J2866" s="9">
        <v>0.32</v>
      </c>
      <c r="K2866" s="9">
        <v>0.32</v>
      </c>
      <c r="L2866" s="9">
        <v>0.32</v>
      </c>
      <c r="N2866" s="32">
        <f>IF('System Design'!$F$8=1,'Hourly Demand and Generation'!G2866*'System Design'!$F$21,IF('System Design'!$F$8=2,'Hourly Demand and Generation'!H2866*'System Design'!$F$21,IF('System Design'!$F$8=3,'Hourly Demand and Generation'!I2866*'System Design'!$F$21)))</f>
        <v>68</v>
      </c>
      <c r="O2866" s="32">
        <f>IF('System Design'!$F$8=1,'Hourly Demand and Generation'!J2866*'System Design'!$F$22,IF('System Design'!$F$8=2,'Hourly Demand and Generation'!K2866*'System Design'!$F$22,IF('System Design'!$F$8=3,'Hourly Demand and Generation'!L2866*'System Design'!$F$22)))</f>
        <v>800</v>
      </c>
      <c r="Q2866" s="32">
        <f t="shared" si="631"/>
        <v>0</v>
      </c>
      <c r="R2866" s="32">
        <f t="shared" si="634"/>
        <v>5400</v>
      </c>
      <c r="S2866" s="32">
        <f t="shared" si="635"/>
        <v>0</v>
      </c>
      <c r="T2866" s="32">
        <f t="shared" si="636"/>
        <v>21600</v>
      </c>
      <c r="U2866" s="32">
        <f t="shared" si="637"/>
        <v>0</v>
      </c>
      <c r="V2866" s="32">
        <f t="shared" si="632"/>
        <v>616</v>
      </c>
      <c r="W2866" s="32">
        <f t="shared" si="638"/>
        <v>616</v>
      </c>
      <c r="X2866" s="32">
        <f t="shared" si="639"/>
        <v>616</v>
      </c>
    </row>
    <row r="2867" spans="1:24" x14ac:dyDescent="0.25">
      <c r="A2867" s="2"/>
      <c r="B2867" s="2" t="s">
        <v>5</v>
      </c>
      <c r="C2867" s="2">
        <f t="shared" si="642"/>
        <v>120</v>
      </c>
      <c r="D2867" s="2">
        <f t="shared" si="643"/>
        <v>7</v>
      </c>
      <c r="E2867" s="2">
        <f t="shared" si="633"/>
        <v>2863</v>
      </c>
      <c r="F2867" s="11">
        <v>270</v>
      </c>
      <c r="G2867" s="9">
        <v>0.13600000000000001</v>
      </c>
      <c r="H2867" s="9">
        <v>0.16800000000000001</v>
      </c>
      <c r="I2867" s="9">
        <v>0.2</v>
      </c>
      <c r="J2867" s="9">
        <v>0.36</v>
      </c>
      <c r="K2867" s="9">
        <v>0.36</v>
      </c>
      <c r="L2867" s="9">
        <v>0.36</v>
      </c>
      <c r="N2867" s="32">
        <f>IF('System Design'!$F$8=1,'Hourly Demand and Generation'!G2867*'System Design'!$F$21,IF('System Design'!$F$8=2,'Hourly Demand and Generation'!H2867*'System Design'!$F$21,IF('System Design'!$F$8=3,'Hourly Demand and Generation'!I2867*'System Design'!$F$21)))</f>
        <v>100</v>
      </c>
      <c r="O2867" s="32">
        <f>IF('System Design'!$F$8=1,'Hourly Demand and Generation'!J2867*'System Design'!$F$22,IF('System Design'!$F$8=2,'Hourly Demand and Generation'!K2867*'System Design'!$F$22,IF('System Design'!$F$8=3,'Hourly Demand and Generation'!L2867*'System Design'!$F$22)))</f>
        <v>900</v>
      </c>
      <c r="Q2867" s="32">
        <f t="shared" si="631"/>
        <v>0</v>
      </c>
      <c r="R2867" s="32">
        <f t="shared" si="634"/>
        <v>5400</v>
      </c>
      <c r="S2867" s="32">
        <f t="shared" si="635"/>
        <v>0</v>
      </c>
      <c r="T2867" s="32">
        <f t="shared" si="636"/>
        <v>21600</v>
      </c>
      <c r="U2867" s="32">
        <f t="shared" si="637"/>
        <v>0</v>
      </c>
      <c r="V2867" s="32">
        <f t="shared" si="632"/>
        <v>730</v>
      </c>
      <c r="W2867" s="32">
        <f t="shared" si="638"/>
        <v>730</v>
      </c>
      <c r="X2867" s="32">
        <f t="shared" si="639"/>
        <v>730</v>
      </c>
    </row>
    <row r="2868" spans="1:24" x14ac:dyDescent="0.25">
      <c r="A2868" s="2"/>
      <c r="B2868" s="2" t="s">
        <v>5</v>
      </c>
      <c r="C2868" s="2">
        <f t="shared" si="642"/>
        <v>120</v>
      </c>
      <c r="D2868" s="2">
        <f t="shared" si="643"/>
        <v>8</v>
      </c>
      <c r="E2868" s="2">
        <f t="shared" si="633"/>
        <v>2864</v>
      </c>
      <c r="F2868" s="11">
        <v>288</v>
      </c>
      <c r="G2868" s="9">
        <v>0.26400000000000001</v>
      </c>
      <c r="H2868" s="9">
        <v>0.3</v>
      </c>
      <c r="I2868" s="9">
        <v>0.33600000000000002</v>
      </c>
      <c r="J2868" s="9">
        <v>0.36</v>
      </c>
      <c r="K2868" s="9">
        <v>0.36</v>
      </c>
      <c r="L2868" s="9">
        <v>0.36</v>
      </c>
      <c r="N2868" s="32">
        <f>IF('System Design'!$F$8=1,'Hourly Demand and Generation'!G2868*'System Design'!$F$21,IF('System Design'!$F$8=2,'Hourly Demand and Generation'!H2868*'System Design'!$F$21,IF('System Design'!$F$8=3,'Hourly Demand and Generation'!I2868*'System Design'!$F$21)))</f>
        <v>168</v>
      </c>
      <c r="O2868" s="32">
        <f>IF('System Design'!$F$8=1,'Hourly Demand and Generation'!J2868*'System Design'!$F$22,IF('System Design'!$F$8=2,'Hourly Demand and Generation'!K2868*'System Design'!$F$22,IF('System Design'!$F$8=3,'Hourly Demand and Generation'!L2868*'System Design'!$F$22)))</f>
        <v>900</v>
      </c>
      <c r="Q2868" s="32">
        <f t="shared" si="631"/>
        <v>0</v>
      </c>
      <c r="R2868" s="32">
        <f t="shared" si="634"/>
        <v>5400</v>
      </c>
      <c r="S2868" s="32">
        <f t="shared" si="635"/>
        <v>0</v>
      </c>
      <c r="T2868" s="32">
        <f t="shared" si="636"/>
        <v>21600</v>
      </c>
      <c r="U2868" s="32">
        <f t="shared" si="637"/>
        <v>0</v>
      </c>
      <c r="V2868" s="32">
        <f t="shared" si="632"/>
        <v>780</v>
      </c>
      <c r="W2868" s="32">
        <f t="shared" si="638"/>
        <v>780</v>
      </c>
      <c r="X2868" s="32">
        <f t="shared" si="639"/>
        <v>780</v>
      </c>
    </row>
    <row r="2869" spans="1:24" x14ac:dyDescent="0.25">
      <c r="A2869" s="2"/>
      <c r="B2869" s="2" t="s">
        <v>5</v>
      </c>
      <c r="C2869" s="2">
        <f t="shared" si="642"/>
        <v>120</v>
      </c>
      <c r="D2869" s="2">
        <f t="shared" si="643"/>
        <v>9</v>
      </c>
      <c r="E2869" s="2">
        <f t="shared" si="633"/>
        <v>2865</v>
      </c>
      <c r="F2869" s="11">
        <v>288</v>
      </c>
      <c r="G2869" s="9">
        <v>0.4</v>
      </c>
      <c r="H2869" s="9">
        <v>0.432</v>
      </c>
      <c r="I2869" s="9">
        <v>0.46400000000000002</v>
      </c>
      <c r="J2869" s="9">
        <v>0.32</v>
      </c>
      <c r="K2869" s="9">
        <v>0.32</v>
      </c>
      <c r="L2869" s="9">
        <v>0.32</v>
      </c>
      <c r="N2869" s="32">
        <f>IF('System Design'!$F$8=1,'Hourly Demand and Generation'!G2869*'System Design'!$F$21,IF('System Design'!$F$8=2,'Hourly Demand and Generation'!H2869*'System Design'!$F$21,IF('System Design'!$F$8=3,'Hourly Demand and Generation'!I2869*'System Design'!$F$21)))</f>
        <v>232</v>
      </c>
      <c r="O2869" s="32">
        <f>IF('System Design'!$F$8=1,'Hourly Demand and Generation'!J2869*'System Design'!$F$22,IF('System Design'!$F$8=2,'Hourly Demand and Generation'!K2869*'System Design'!$F$22,IF('System Design'!$F$8=3,'Hourly Demand and Generation'!L2869*'System Design'!$F$22)))</f>
        <v>800</v>
      </c>
      <c r="Q2869" s="32">
        <f t="shared" si="631"/>
        <v>0</v>
      </c>
      <c r="R2869" s="32">
        <f t="shared" si="634"/>
        <v>5400</v>
      </c>
      <c r="S2869" s="32">
        <f t="shared" si="635"/>
        <v>0</v>
      </c>
      <c r="T2869" s="32">
        <f t="shared" si="636"/>
        <v>21600</v>
      </c>
      <c r="U2869" s="32">
        <f t="shared" si="637"/>
        <v>0</v>
      </c>
      <c r="V2869" s="32">
        <f t="shared" si="632"/>
        <v>744</v>
      </c>
      <c r="W2869" s="32">
        <f t="shared" si="638"/>
        <v>744</v>
      </c>
      <c r="X2869" s="32">
        <f t="shared" si="639"/>
        <v>744</v>
      </c>
    </row>
    <row r="2870" spans="1:24" x14ac:dyDescent="0.25">
      <c r="A2870" s="2"/>
      <c r="B2870" s="2" t="s">
        <v>5</v>
      </c>
      <c r="C2870" s="2">
        <f t="shared" si="642"/>
        <v>120</v>
      </c>
      <c r="D2870" s="2">
        <f t="shared" si="643"/>
        <v>10</v>
      </c>
      <c r="E2870" s="2">
        <f t="shared" si="633"/>
        <v>2866</v>
      </c>
      <c r="F2870" s="11">
        <v>280.8</v>
      </c>
      <c r="G2870" s="9">
        <v>0.53600000000000003</v>
      </c>
      <c r="H2870" s="9">
        <v>0.56799999999999995</v>
      </c>
      <c r="I2870" s="9">
        <v>0.6</v>
      </c>
      <c r="J2870" s="9">
        <v>0.36</v>
      </c>
      <c r="K2870" s="9">
        <v>0.36</v>
      </c>
      <c r="L2870" s="9">
        <v>0.36</v>
      </c>
      <c r="N2870" s="32">
        <f>IF('System Design'!$F$8=1,'Hourly Demand and Generation'!G2870*'System Design'!$F$21,IF('System Design'!$F$8=2,'Hourly Demand and Generation'!H2870*'System Design'!$F$21,IF('System Design'!$F$8=3,'Hourly Demand and Generation'!I2870*'System Design'!$F$21)))</f>
        <v>300</v>
      </c>
      <c r="O2870" s="32">
        <f>IF('System Design'!$F$8=1,'Hourly Demand and Generation'!J2870*'System Design'!$F$22,IF('System Design'!$F$8=2,'Hourly Demand and Generation'!K2870*'System Design'!$F$22,IF('System Design'!$F$8=3,'Hourly Demand and Generation'!L2870*'System Design'!$F$22)))</f>
        <v>900</v>
      </c>
      <c r="Q2870" s="32">
        <f t="shared" si="631"/>
        <v>0</v>
      </c>
      <c r="R2870" s="32">
        <f t="shared" si="634"/>
        <v>5400</v>
      </c>
      <c r="S2870" s="32">
        <f t="shared" si="635"/>
        <v>0</v>
      </c>
      <c r="T2870" s="32">
        <f t="shared" si="636"/>
        <v>21600</v>
      </c>
      <c r="U2870" s="32">
        <f t="shared" si="637"/>
        <v>0</v>
      </c>
      <c r="V2870" s="32">
        <f t="shared" si="632"/>
        <v>919.2</v>
      </c>
      <c r="W2870" s="32">
        <f t="shared" si="638"/>
        <v>919.2</v>
      </c>
      <c r="X2870" s="32">
        <f t="shared" si="639"/>
        <v>919.2</v>
      </c>
    </row>
    <row r="2871" spans="1:24" x14ac:dyDescent="0.25">
      <c r="A2871" s="2"/>
      <c r="B2871" s="2" t="s">
        <v>5</v>
      </c>
      <c r="C2871" s="2">
        <f t="shared" si="642"/>
        <v>120</v>
      </c>
      <c r="D2871" s="2">
        <f t="shared" si="643"/>
        <v>11</v>
      </c>
      <c r="E2871" s="2">
        <f t="shared" si="633"/>
        <v>2867</v>
      </c>
      <c r="F2871" s="11">
        <v>277.2</v>
      </c>
      <c r="G2871" s="9">
        <v>0.66400000000000003</v>
      </c>
      <c r="H2871" s="9">
        <v>0.7</v>
      </c>
      <c r="I2871" s="9">
        <v>0.73599999999999999</v>
      </c>
      <c r="J2871" s="9">
        <v>0.32</v>
      </c>
      <c r="K2871" s="9">
        <v>0.32</v>
      </c>
      <c r="L2871" s="9">
        <v>0.32</v>
      </c>
      <c r="N2871" s="32">
        <f>IF('System Design'!$F$8=1,'Hourly Demand and Generation'!G2871*'System Design'!$F$21,IF('System Design'!$F$8=2,'Hourly Demand and Generation'!H2871*'System Design'!$F$21,IF('System Design'!$F$8=3,'Hourly Demand and Generation'!I2871*'System Design'!$F$21)))</f>
        <v>368</v>
      </c>
      <c r="O2871" s="32">
        <f>IF('System Design'!$F$8=1,'Hourly Demand and Generation'!J2871*'System Design'!$F$22,IF('System Design'!$F$8=2,'Hourly Demand and Generation'!K2871*'System Design'!$F$22,IF('System Design'!$F$8=3,'Hourly Demand and Generation'!L2871*'System Design'!$F$22)))</f>
        <v>800</v>
      </c>
      <c r="Q2871" s="32">
        <f t="shared" si="631"/>
        <v>0</v>
      </c>
      <c r="R2871" s="32">
        <f t="shared" si="634"/>
        <v>5400</v>
      </c>
      <c r="S2871" s="32">
        <f t="shared" si="635"/>
        <v>0</v>
      </c>
      <c r="T2871" s="32">
        <f t="shared" si="636"/>
        <v>21600</v>
      </c>
      <c r="U2871" s="32">
        <f t="shared" si="637"/>
        <v>0</v>
      </c>
      <c r="V2871" s="32">
        <f t="shared" si="632"/>
        <v>890.8</v>
      </c>
      <c r="W2871" s="32">
        <f t="shared" si="638"/>
        <v>890.8</v>
      </c>
      <c r="X2871" s="32">
        <f t="shared" si="639"/>
        <v>890.8</v>
      </c>
    </row>
    <row r="2872" spans="1:24" x14ac:dyDescent="0.25">
      <c r="A2872" s="2"/>
      <c r="B2872" s="2" t="s">
        <v>5</v>
      </c>
      <c r="C2872" s="2">
        <f t="shared" si="642"/>
        <v>120</v>
      </c>
      <c r="D2872" s="2">
        <f t="shared" si="643"/>
        <v>12</v>
      </c>
      <c r="E2872" s="2">
        <f t="shared" si="633"/>
        <v>2868</v>
      </c>
      <c r="F2872" s="11">
        <v>277.2</v>
      </c>
      <c r="G2872" s="9">
        <v>0.8</v>
      </c>
      <c r="H2872" s="9">
        <v>0.8</v>
      </c>
      <c r="I2872" s="9">
        <v>0.8</v>
      </c>
      <c r="J2872" s="9">
        <v>0.3</v>
      </c>
      <c r="K2872" s="9">
        <v>0.3</v>
      </c>
      <c r="L2872" s="9">
        <v>0.3</v>
      </c>
      <c r="N2872" s="32">
        <f>IF('System Design'!$F$8=1,'Hourly Demand and Generation'!G2872*'System Design'!$F$21,IF('System Design'!$F$8=2,'Hourly Demand and Generation'!H2872*'System Design'!$F$21,IF('System Design'!$F$8=3,'Hourly Demand and Generation'!I2872*'System Design'!$F$21)))</f>
        <v>400</v>
      </c>
      <c r="O2872" s="32">
        <f>IF('System Design'!$F$8=1,'Hourly Demand and Generation'!J2872*'System Design'!$F$22,IF('System Design'!$F$8=2,'Hourly Demand and Generation'!K2872*'System Design'!$F$22,IF('System Design'!$F$8=3,'Hourly Demand and Generation'!L2872*'System Design'!$F$22)))</f>
        <v>750</v>
      </c>
      <c r="Q2872" s="32">
        <f t="shared" si="631"/>
        <v>0</v>
      </c>
      <c r="R2872" s="32">
        <f t="shared" si="634"/>
        <v>5400</v>
      </c>
      <c r="S2872" s="32">
        <f t="shared" si="635"/>
        <v>0</v>
      </c>
      <c r="T2872" s="32">
        <f t="shared" si="636"/>
        <v>21600</v>
      </c>
      <c r="U2872" s="32">
        <f t="shared" si="637"/>
        <v>0</v>
      </c>
      <c r="V2872" s="32">
        <f t="shared" si="632"/>
        <v>872.8</v>
      </c>
      <c r="W2872" s="32">
        <f t="shared" si="638"/>
        <v>872.8</v>
      </c>
      <c r="X2872" s="32">
        <f t="shared" si="639"/>
        <v>872.8</v>
      </c>
    </row>
    <row r="2873" spans="1:24" x14ac:dyDescent="0.25">
      <c r="A2873" s="2"/>
      <c r="B2873" s="2" t="s">
        <v>5</v>
      </c>
      <c r="C2873" s="2">
        <f t="shared" si="642"/>
        <v>120</v>
      </c>
      <c r="D2873" s="2">
        <f t="shared" si="643"/>
        <v>13</v>
      </c>
      <c r="E2873" s="2">
        <f t="shared" si="633"/>
        <v>2869</v>
      </c>
      <c r="F2873" s="11">
        <v>288</v>
      </c>
      <c r="G2873" s="9">
        <v>0.66400000000000003</v>
      </c>
      <c r="H2873" s="9">
        <v>0.7</v>
      </c>
      <c r="I2873" s="9">
        <v>0.73599999999999999</v>
      </c>
      <c r="J2873" s="9">
        <v>0.32</v>
      </c>
      <c r="K2873" s="9">
        <v>0.32</v>
      </c>
      <c r="L2873" s="9">
        <v>0.32</v>
      </c>
      <c r="N2873" s="32">
        <f>IF('System Design'!$F$8=1,'Hourly Demand and Generation'!G2873*'System Design'!$F$21,IF('System Design'!$F$8=2,'Hourly Demand and Generation'!H2873*'System Design'!$F$21,IF('System Design'!$F$8=3,'Hourly Demand and Generation'!I2873*'System Design'!$F$21)))</f>
        <v>368</v>
      </c>
      <c r="O2873" s="32">
        <f>IF('System Design'!$F$8=1,'Hourly Demand and Generation'!J2873*'System Design'!$F$22,IF('System Design'!$F$8=2,'Hourly Demand and Generation'!K2873*'System Design'!$F$22,IF('System Design'!$F$8=3,'Hourly Demand and Generation'!L2873*'System Design'!$F$22)))</f>
        <v>800</v>
      </c>
      <c r="Q2873" s="32">
        <f t="shared" si="631"/>
        <v>0</v>
      </c>
      <c r="R2873" s="32">
        <f t="shared" si="634"/>
        <v>5400</v>
      </c>
      <c r="S2873" s="32">
        <f t="shared" si="635"/>
        <v>0</v>
      </c>
      <c r="T2873" s="32">
        <f t="shared" si="636"/>
        <v>21600</v>
      </c>
      <c r="U2873" s="32">
        <f t="shared" si="637"/>
        <v>0</v>
      </c>
      <c r="V2873" s="32">
        <f t="shared" si="632"/>
        <v>880</v>
      </c>
      <c r="W2873" s="32">
        <f t="shared" si="638"/>
        <v>880</v>
      </c>
      <c r="X2873" s="32">
        <f t="shared" si="639"/>
        <v>880</v>
      </c>
    </row>
    <row r="2874" spans="1:24" x14ac:dyDescent="0.25">
      <c r="A2874" s="2"/>
      <c r="B2874" s="2" t="s">
        <v>5</v>
      </c>
      <c r="C2874" s="2">
        <f t="shared" si="642"/>
        <v>120</v>
      </c>
      <c r="D2874" s="2">
        <f t="shared" si="643"/>
        <v>14</v>
      </c>
      <c r="E2874" s="2">
        <f t="shared" si="633"/>
        <v>2870</v>
      </c>
      <c r="F2874" s="11">
        <v>288</v>
      </c>
      <c r="G2874" s="9">
        <v>0.53600000000000003</v>
      </c>
      <c r="H2874" s="9">
        <v>0.56799999999999995</v>
      </c>
      <c r="I2874" s="9">
        <v>0.6</v>
      </c>
      <c r="J2874" s="9">
        <v>0.34</v>
      </c>
      <c r="K2874" s="9">
        <v>0.34</v>
      </c>
      <c r="L2874" s="9">
        <v>0.34</v>
      </c>
      <c r="N2874" s="32">
        <f>IF('System Design'!$F$8=1,'Hourly Demand and Generation'!G2874*'System Design'!$F$21,IF('System Design'!$F$8=2,'Hourly Demand and Generation'!H2874*'System Design'!$F$21,IF('System Design'!$F$8=3,'Hourly Demand and Generation'!I2874*'System Design'!$F$21)))</f>
        <v>300</v>
      </c>
      <c r="O2874" s="32">
        <f>IF('System Design'!$F$8=1,'Hourly Demand and Generation'!J2874*'System Design'!$F$22,IF('System Design'!$F$8=2,'Hourly Demand and Generation'!K2874*'System Design'!$F$22,IF('System Design'!$F$8=3,'Hourly Demand and Generation'!L2874*'System Design'!$F$22)))</f>
        <v>850.00000000000011</v>
      </c>
      <c r="Q2874" s="32">
        <f t="shared" si="631"/>
        <v>0</v>
      </c>
      <c r="R2874" s="32">
        <f t="shared" si="634"/>
        <v>5400</v>
      </c>
      <c r="S2874" s="32">
        <f t="shared" si="635"/>
        <v>0</v>
      </c>
      <c r="T2874" s="32">
        <f t="shared" si="636"/>
        <v>21600</v>
      </c>
      <c r="U2874" s="32">
        <f t="shared" si="637"/>
        <v>0</v>
      </c>
      <c r="V2874" s="32">
        <f t="shared" si="632"/>
        <v>862</v>
      </c>
      <c r="W2874" s="32">
        <f t="shared" si="638"/>
        <v>862</v>
      </c>
      <c r="X2874" s="32">
        <f t="shared" si="639"/>
        <v>862</v>
      </c>
    </row>
    <row r="2875" spans="1:24" x14ac:dyDescent="0.25">
      <c r="A2875" s="2"/>
      <c r="B2875" s="2" t="s">
        <v>5</v>
      </c>
      <c r="C2875" s="2">
        <f t="shared" si="642"/>
        <v>120</v>
      </c>
      <c r="D2875" s="2">
        <f t="shared" si="643"/>
        <v>15</v>
      </c>
      <c r="E2875" s="2">
        <f t="shared" si="633"/>
        <v>2871</v>
      </c>
      <c r="F2875" s="11">
        <v>306</v>
      </c>
      <c r="G2875" s="9">
        <v>0.4</v>
      </c>
      <c r="H2875" s="9">
        <v>0.432</v>
      </c>
      <c r="I2875" s="9">
        <v>0.46400000000000002</v>
      </c>
      <c r="J2875" s="9">
        <v>0.36</v>
      </c>
      <c r="K2875" s="9">
        <v>0.36</v>
      </c>
      <c r="L2875" s="9">
        <v>0.36</v>
      </c>
      <c r="N2875" s="32">
        <f>IF('System Design'!$F$8=1,'Hourly Demand and Generation'!G2875*'System Design'!$F$21,IF('System Design'!$F$8=2,'Hourly Demand and Generation'!H2875*'System Design'!$F$21,IF('System Design'!$F$8=3,'Hourly Demand and Generation'!I2875*'System Design'!$F$21)))</f>
        <v>232</v>
      </c>
      <c r="O2875" s="32">
        <f>IF('System Design'!$F$8=1,'Hourly Demand and Generation'!J2875*'System Design'!$F$22,IF('System Design'!$F$8=2,'Hourly Demand and Generation'!K2875*'System Design'!$F$22,IF('System Design'!$F$8=3,'Hourly Demand and Generation'!L2875*'System Design'!$F$22)))</f>
        <v>900</v>
      </c>
      <c r="Q2875" s="32">
        <f t="shared" si="631"/>
        <v>0</v>
      </c>
      <c r="R2875" s="32">
        <f t="shared" si="634"/>
        <v>5400</v>
      </c>
      <c r="S2875" s="32">
        <f t="shared" si="635"/>
        <v>0</v>
      </c>
      <c r="T2875" s="32">
        <f t="shared" si="636"/>
        <v>21600</v>
      </c>
      <c r="U2875" s="32">
        <f t="shared" si="637"/>
        <v>0</v>
      </c>
      <c r="V2875" s="32">
        <f t="shared" si="632"/>
        <v>826</v>
      </c>
      <c r="W2875" s="32">
        <f t="shared" si="638"/>
        <v>826</v>
      </c>
      <c r="X2875" s="32">
        <f t="shared" si="639"/>
        <v>826</v>
      </c>
    </row>
    <row r="2876" spans="1:24" x14ac:dyDescent="0.25">
      <c r="A2876" s="2"/>
      <c r="B2876" s="2" t="s">
        <v>5</v>
      </c>
      <c r="C2876" s="2">
        <f t="shared" si="642"/>
        <v>120</v>
      </c>
      <c r="D2876" s="2">
        <f t="shared" si="643"/>
        <v>16</v>
      </c>
      <c r="E2876" s="2">
        <f t="shared" si="633"/>
        <v>2872</v>
      </c>
      <c r="F2876" s="11">
        <v>324</v>
      </c>
      <c r="G2876" s="9">
        <v>0.26400000000000001</v>
      </c>
      <c r="H2876" s="9">
        <v>0.3</v>
      </c>
      <c r="I2876" s="9">
        <v>0.33600000000000002</v>
      </c>
      <c r="J2876" s="9">
        <v>0.36</v>
      </c>
      <c r="K2876" s="9">
        <v>0.36</v>
      </c>
      <c r="L2876" s="9">
        <v>0.36</v>
      </c>
      <c r="N2876" s="32">
        <f>IF('System Design'!$F$8=1,'Hourly Demand and Generation'!G2876*'System Design'!$F$21,IF('System Design'!$F$8=2,'Hourly Demand and Generation'!H2876*'System Design'!$F$21,IF('System Design'!$F$8=3,'Hourly Demand and Generation'!I2876*'System Design'!$F$21)))</f>
        <v>168</v>
      </c>
      <c r="O2876" s="32">
        <f>IF('System Design'!$F$8=1,'Hourly Demand and Generation'!J2876*'System Design'!$F$22,IF('System Design'!$F$8=2,'Hourly Demand and Generation'!K2876*'System Design'!$F$22,IF('System Design'!$F$8=3,'Hourly Demand and Generation'!L2876*'System Design'!$F$22)))</f>
        <v>900</v>
      </c>
      <c r="Q2876" s="32">
        <f t="shared" si="631"/>
        <v>0</v>
      </c>
      <c r="R2876" s="32">
        <f t="shared" si="634"/>
        <v>5400</v>
      </c>
      <c r="S2876" s="32">
        <f t="shared" si="635"/>
        <v>0</v>
      </c>
      <c r="T2876" s="32">
        <f t="shared" si="636"/>
        <v>21600</v>
      </c>
      <c r="U2876" s="32">
        <f t="shared" si="637"/>
        <v>0</v>
      </c>
      <c r="V2876" s="32">
        <f t="shared" si="632"/>
        <v>744</v>
      </c>
      <c r="W2876" s="32">
        <f t="shared" si="638"/>
        <v>744</v>
      </c>
      <c r="X2876" s="32">
        <f t="shared" si="639"/>
        <v>744</v>
      </c>
    </row>
    <row r="2877" spans="1:24" x14ac:dyDescent="0.25">
      <c r="A2877" s="2"/>
      <c r="B2877" s="2" t="s">
        <v>5</v>
      </c>
      <c r="C2877" s="2">
        <f t="shared" si="642"/>
        <v>120</v>
      </c>
      <c r="D2877" s="2">
        <f t="shared" si="643"/>
        <v>17</v>
      </c>
      <c r="E2877" s="2">
        <f t="shared" si="633"/>
        <v>2873</v>
      </c>
      <c r="F2877" s="11">
        <v>342</v>
      </c>
      <c r="G2877" s="9">
        <v>0.13600000000000001</v>
      </c>
      <c r="H2877" s="9">
        <v>0.16800000000000001</v>
      </c>
      <c r="I2877" s="9">
        <v>0.2</v>
      </c>
      <c r="J2877" s="9">
        <v>0.4</v>
      </c>
      <c r="K2877" s="9">
        <v>0.4</v>
      </c>
      <c r="L2877" s="9">
        <v>0.4</v>
      </c>
      <c r="N2877" s="32">
        <f>IF('System Design'!$F$8=1,'Hourly Demand and Generation'!G2877*'System Design'!$F$21,IF('System Design'!$F$8=2,'Hourly Demand and Generation'!H2877*'System Design'!$F$21,IF('System Design'!$F$8=3,'Hourly Demand and Generation'!I2877*'System Design'!$F$21)))</f>
        <v>100</v>
      </c>
      <c r="O2877" s="32">
        <f>IF('System Design'!$F$8=1,'Hourly Demand and Generation'!J2877*'System Design'!$F$22,IF('System Design'!$F$8=2,'Hourly Demand and Generation'!K2877*'System Design'!$F$22,IF('System Design'!$F$8=3,'Hourly Demand and Generation'!L2877*'System Design'!$F$22)))</f>
        <v>1000</v>
      </c>
      <c r="Q2877" s="32">
        <f t="shared" si="631"/>
        <v>0</v>
      </c>
      <c r="R2877" s="32">
        <f t="shared" si="634"/>
        <v>5400</v>
      </c>
      <c r="S2877" s="32">
        <f t="shared" si="635"/>
        <v>0</v>
      </c>
      <c r="T2877" s="32">
        <f t="shared" si="636"/>
        <v>21600</v>
      </c>
      <c r="U2877" s="32">
        <f t="shared" si="637"/>
        <v>0</v>
      </c>
      <c r="V2877" s="32">
        <f t="shared" si="632"/>
        <v>758</v>
      </c>
      <c r="W2877" s="32">
        <f t="shared" si="638"/>
        <v>758</v>
      </c>
      <c r="X2877" s="32">
        <f t="shared" si="639"/>
        <v>758</v>
      </c>
    </row>
    <row r="2878" spans="1:24" x14ac:dyDescent="0.25">
      <c r="A2878" s="2"/>
      <c r="B2878" s="2" t="s">
        <v>5</v>
      </c>
      <c r="C2878" s="2">
        <f t="shared" si="642"/>
        <v>120</v>
      </c>
      <c r="D2878" s="2">
        <f t="shared" si="643"/>
        <v>18</v>
      </c>
      <c r="E2878" s="2">
        <f t="shared" si="633"/>
        <v>2874</v>
      </c>
      <c r="F2878" s="11">
        <v>360</v>
      </c>
      <c r="G2878" s="9">
        <v>6.4000000000000001E-2</v>
      </c>
      <c r="H2878" s="9">
        <v>0.1</v>
      </c>
      <c r="I2878" s="9">
        <v>0.13600000000000001</v>
      </c>
      <c r="J2878" s="9">
        <v>0.38</v>
      </c>
      <c r="K2878" s="9">
        <v>0.38</v>
      </c>
      <c r="L2878" s="9">
        <v>0.38</v>
      </c>
      <c r="N2878" s="32">
        <f>IF('System Design'!$F$8=1,'Hourly Demand and Generation'!G2878*'System Design'!$F$21,IF('System Design'!$F$8=2,'Hourly Demand and Generation'!H2878*'System Design'!$F$21,IF('System Design'!$F$8=3,'Hourly Demand and Generation'!I2878*'System Design'!$F$21)))</f>
        <v>68</v>
      </c>
      <c r="O2878" s="32">
        <f>IF('System Design'!$F$8=1,'Hourly Demand and Generation'!J2878*'System Design'!$F$22,IF('System Design'!$F$8=2,'Hourly Demand and Generation'!K2878*'System Design'!$F$22,IF('System Design'!$F$8=3,'Hourly Demand and Generation'!L2878*'System Design'!$F$22)))</f>
        <v>950</v>
      </c>
      <c r="Q2878" s="32">
        <f t="shared" si="631"/>
        <v>0</v>
      </c>
      <c r="R2878" s="32">
        <f t="shared" si="634"/>
        <v>5400</v>
      </c>
      <c r="S2878" s="32">
        <f t="shared" si="635"/>
        <v>0</v>
      </c>
      <c r="T2878" s="32">
        <f t="shared" si="636"/>
        <v>21600</v>
      </c>
      <c r="U2878" s="32">
        <f t="shared" si="637"/>
        <v>0</v>
      </c>
      <c r="V2878" s="32">
        <f t="shared" si="632"/>
        <v>658</v>
      </c>
      <c r="W2878" s="32">
        <f t="shared" si="638"/>
        <v>658</v>
      </c>
      <c r="X2878" s="32">
        <f t="shared" si="639"/>
        <v>658</v>
      </c>
    </row>
    <row r="2879" spans="1:24" x14ac:dyDescent="0.25">
      <c r="A2879" s="2"/>
      <c r="B2879" s="2" t="s">
        <v>5</v>
      </c>
      <c r="C2879" s="2">
        <f t="shared" si="642"/>
        <v>120</v>
      </c>
      <c r="D2879" s="2">
        <f t="shared" si="643"/>
        <v>19</v>
      </c>
      <c r="E2879" s="2">
        <f t="shared" si="633"/>
        <v>2875</v>
      </c>
      <c r="F2879" s="11">
        <v>349.2</v>
      </c>
      <c r="G2879" s="9">
        <v>0</v>
      </c>
      <c r="H2879" s="9">
        <v>3.2000000000000001E-2</v>
      </c>
      <c r="I2879" s="9">
        <v>6.4000000000000001E-2</v>
      </c>
      <c r="J2879" s="9">
        <v>0.36</v>
      </c>
      <c r="K2879" s="9">
        <v>0.36</v>
      </c>
      <c r="L2879" s="9">
        <v>0.36</v>
      </c>
      <c r="N2879" s="32">
        <f>IF('System Design'!$F$8=1,'Hourly Demand and Generation'!G2879*'System Design'!$F$21,IF('System Design'!$F$8=2,'Hourly Demand and Generation'!H2879*'System Design'!$F$21,IF('System Design'!$F$8=3,'Hourly Demand and Generation'!I2879*'System Design'!$F$21)))</f>
        <v>32</v>
      </c>
      <c r="O2879" s="32">
        <f>IF('System Design'!$F$8=1,'Hourly Demand and Generation'!J2879*'System Design'!$F$22,IF('System Design'!$F$8=2,'Hourly Demand and Generation'!K2879*'System Design'!$F$22,IF('System Design'!$F$8=3,'Hourly Demand and Generation'!L2879*'System Design'!$F$22)))</f>
        <v>900</v>
      </c>
      <c r="Q2879" s="32">
        <f t="shared" si="631"/>
        <v>0</v>
      </c>
      <c r="R2879" s="32">
        <f t="shared" si="634"/>
        <v>5400</v>
      </c>
      <c r="S2879" s="32">
        <f t="shared" si="635"/>
        <v>0</v>
      </c>
      <c r="T2879" s="32">
        <f t="shared" si="636"/>
        <v>21600</v>
      </c>
      <c r="U2879" s="32">
        <f t="shared" si="637"/>
        <v>0</v>
      </c>
      <c r="V2879" s="32">
        <f t="shared" si="632"/>
        <v>582.79999999999995</v>
      </c>
      <c r="W2879" s="32">
        <f t="shared" si="638"/>
        <v>582.79999999999995</v>
      </c>
      <c r="X2879" s="32">
        <f t="shared" si="639"/>
        <v>582.79999999999995</v>
      </c>
    </row>
    <row r="2880" spans="1:24" x14ac:dyDescent="0.25">
      <c r="A2880" s="2"/>
      <c r="B2880" s="2" t="s">
        <v>5</v>
      </c>
      <c r="C2880" s="2">
        <f t="shared" si="642"/>
        <v>120</v>
      </c>
      <c r="D2880" s="2">
        <f t="shared" si="643"/>
        <v>20</v>
      </c>
      <c r="E2880" s="2">
        <f t="shared" si="633"/>
        <v>2876</v>
      </c>
      <c r="F2880" s="11">
        <v>342</v>
      </c>
      <c r="G2880" s="9">
        <v>0</v>
      </c>
      <c r="H2880" s="9">
        <v>0</v>
      </c>
      <c r="I2880" s="9">
        <v>0</v>
      </c>
      <c r="J2880" s="9">
        <v>0.36</v>
      </c>
      <c r="K2880" s="9">
        <v>0.36</v>
      </c>
      <c r="L2880" s="9">
        <v>0.36</v>
      </c>
      <c r="N2880" s="32">
        <f>IF('System Design'!$F$8=1,'Hourly Demand and Generation'!G2880*'System Design'!$F$21,IF('System Design'!$F$8=2,'Hourly Demand and Generation'!H2880*'System Design'!$F$21,IF('System Design'!$F$8=3,'Hourly Demand and Generation'!I2880*'System Design'!$F$21)))</f>
        <v>0</v>
      </c>
      <c r="O2880" s="32">
        <f>IF('System Design'!$F$8=1,'Hourly Demand and Generation'!J2880*'System Design'!$F$22,IF('System Design'!$F$8=2,'Hourly Demand and Generation'!K2880*'System Design'!$F$22,IF('System Design'!$F$8=3,'Hourly Demand and Generation'!L2880*'System Design'!$F$22)))</f>
        <v>900</v>
      </c>
      <c r="Q2880" s="32">
        <f t="shared" si="631"/>
        <v>0</v>
      </c>
      <c r="R2880" s="32">
        <f t="shared" si="634"/>
        <v>5400</v>
      </c>
      <c r="S2880" s="32">
        <f t="shared" si="635"/>
        <v>0</v>
      </c>
      <c r="T2880" s="32">
        <f t="shared" si="636"/>
        <v>21600</v>
      </c>
      <c r="U2880" s="32">
        <f t="shared" si="637"/>
        <v>0</v>
      </c>
      <c r="V2880" s="32">
        <f t="shared" si="632"/>
        <v>558</v>
      </c>
      <c r="W2880" s="32">
        <f t="shared" si="638"/>
        <v>558</v>
      </c>
      <c r="X2880" s="32">
        <f t="shared" si="639"/>
        <v>558</v>
      </c>
    </row>
    <row r="2881" spans="1:24" x14ac:dyDescent="0.25">
      <c r="A2881" s="2"/>
      <c r="B2881" s="2" t="s">
        <v>5</v>
      </c>
      <c r="C2881" s="2">
        <f t="shared" si="642"/>
        <v>120</v>
      </c>
      <c r="D2881" s="2">
        <f t="shared" si="643"/>
        <v>21</v>
      </c>
      <c r="E2881" s="2">
        <f t="shared" si="633"/>
        <v>2877</v>
      </c>
      <c r="F2881" s="11">
        <v>324</v>
      </c>
      <c r="G2881" s="9">
        <v>0</v>
      </c>
      <c r="H2881" s="9">
        <v>0</v>
      </c>
      <c r="I2881" s="9">
        <v>0</v>
      </c>
      <c r="J2881" s="9">
        <v>0.36</v>
      </c>
      <c r="K2881" s="9">
        <v>0.36</v>
      </c>
      <c r="L2881" s="9">
        <v>0.36</v>
      </c>
      <c r="N2881" s="32">
        <f>IF('System Design'!$F$8=1,'Hourly Demand and Generation'!G2881*'System Design'!$F$21,IF('System Design'!$F$8=2,'Hourly Demand and Generation'!H2881*'System Design'!$F$21,IF('System Design'!$F$8=3,'Hourly Demand and Generation'!I2881*'System Design'!$F$21)))</f>
        <v>0</v>
      </c>
      <c r="O2881" s="32">
        <f>IF('System Design'!$F$8=1,'Hourly Demand and Generation'!J2881*'System Design'!$F$22,IF('System Design'!$F$8=2,'Hourly Demand and Generation'!K2881*'System Design'!$F$22,IF('System Design'!$F$8=3,'Hourly Demand and Generation'!L2881*'System Design'!$F$22)))</f>
        <v>900</v>
      </c>
      <c r="Q2881" s="32">
        <f t="shared" si="631"/>
        <v>0</v>
      </c>
      <c r="R2881" s="32">
        <f t="shared" si="634"/>
        <v>5400</v>
      </c>
      <c r="S2881" s="32">
        <f t="shared" si="635"/>
        <v>0</v>
      </c>
      <c r="T2881" s="32">
        <f t="shared" si="636"/>
        <v>21600</v>
      </c>
      <c r="U2881" s="32">
        <f t="shared" si="637"/>
        <v>0</v>
      </c>
      <c r="V2881" s="32">
        <f t="shared" si="632"/>
        <v>576</v>
      </c>
      <c r="W2881" s="32">
        <f t="shared" si="638"/>
        <v>576</v>
      </c>
      <c r="X2881" s="32">
        <f t="shared" si="639"/>
        <v>576</v>
      </c>
    </row>
    <row r="2882" spans="1:24" x14ac:dyDescent="0.25">
      <c r="A2882" s="2"/>
      <c r="B2882" s="2" t="s">
        <v>5</v>
      </c>
      <c r="C2882" s="2">
        <f t="shared" si="642"/>
        <v>120</v>
      </c>
      <c r="D2882" s="2">
        <f t="shared" si="643"/>
        <v>22</v>
      </c>
      <c r="E2882" s="2">
        <f t="shared" si="633"/>
        <v>2878</v>
      </c>
      <c r="F2882" s="11">
        <v>306</v>
      </c>
      <c r="G2882" s="9">
        <v>0</v>
      </c>
      <c r="H2882" s="9">
        <v>0</v>
      </c>
      <c r="I2882" s="9">
        <v>0</v>
      </c>
      <c r="J2882" s="9">
        <v>0.38</v>
      </c>
      <c r="K2882" s="9">
        <v>0.38</v>
      </c>
      <c r="L2882" s="9">
        <v>0.38</v>
      </c>
      <c r="N2882" s="32">
        <f>IF('System Design'!$F$8=1,'Hourly Demand and Generation'!G2882*'System Design'!$F$21,IF('System Design'!$F$8=2,'Hourly Demand and Generation'!H2882*'System Design'!$F$21,IF('System Design'!$F$8=3,'Hourly Demand and Generation'!I2882*'System Design'!$F$21)))</f>
        <v>0</v>
      </c>
      <c r="O2882" s="32">
        <f>IF('System Design'!$F$8=1,'Hourly Demand and Generation'!J2882*'System Design'!$F$22,IF('System Design'!$F$8=2,'Hourly Demand and Generation'!K2882*'System Design'!$F$22,IF('System Design'!$F$8=3,'Hourly Demand and Generation'!L2882*'System Design'!$F$22)))</f>
        <v>950</v>
      </c>
      <c r="Q2882" s="32">
        <f t="shared" si="631"/>
        <v>0</v>
      </c>
      <c r="R2882" s="32">
        <f t="shared" si="634"/>
        <v>5400</v>
      </c>
      <c r="S2882" s="32">
        <f t="shared" si="635"/>
        <v>0</v>
      </c>
      <c r="T2882" s="32">
        <f t="shared" si="636"/>
        <v>21600</v>
      </c>
      <c r="U2882" s="32">
        <f t="shared" si="637"/>
        <v>0</v>
      </c>
      <c r="V2882" s="32">
        <f t="shared" si="632"/>
        <v>644</v>
      </c>
      <c r="W2882" s="32">
        <f t="shared" si="638"/>
        <v>644</v>
      </c>
      <c r="X2882" s="32">
        <f t="shared" si="639"/>
        <v>644</v>
      </c>
    </row>
    <row r="2883" spans="1:24" x14ac:dyDescent="0.25">
      <c r="A2883" s="2"/>
      <c r="B2883" s="2" t="s">
        <v>5</v>
      </c>
      <c r="C2883" s="2">
        <f t="shared" si="642"/>
        <v>120</v>
      </c>
      <c r="D2883" s="2">
        <f t="shared" si="643"/>
        <v>23</v>
      </c>
      <c r="E2883" s="2">
        <f t="shared" si="633"/>
        <v>2879</v>
      </c>
      <c r="F2883" s="11">
        <v>288</v>
      </c>
      <c r="G2883" s="9">
        <v>0</v>
      </c>
      <c r="H2883" s="9">
        <v>0</v>
      </c>
      <c r="I2883" s="9">
        <v>0</v>
      </c>
      <c r="J2883" s="9">
        <v>0.32</v>
      </c>
      <c r="K2883" s="9">
        <v>0.32</v>
      </c>
      <c r="L2883" s="9">
        <v>0.32</v>
      </c>
      <c r="N2883" s="32">
        <f>IF('System Design'!$F$8=1,'Hourly Demand and Generation'!G2883*'System Design'!$F$21,IF('System Design'!$F$8=2,'Hourly Demand and Generation'!H2883*'System Design'!$F$21,IF('System Design'!$F$8=3,'Hourly Demand and Generation'!I2883*'System Design'!$F$21)))</f>
        <v>0</v>
      </c>
      <c r="O2883" s="32">
        <f>IF('System Design'!$F$8=1,'Hourly Demand and Generation'!J2883*'System Design'!$F$22,IF('System Design'!$F$8=2,'Hourly Demand and Generation'!K2883*'System Design'!$F$22,IF('System Design'!$F$8=3,'Hourly Demand and Generation'!L2883*'System Design'!$F$22)))</f>
        <v>800</v>
      </c>
      <c r="Q2883" s="32">
        <f t="shared" si="631"/>
        <v>0</v>
      </c>
      <c r="R2883" s="32">
        <f t="shared" si="634"/>
        <v>5400</v>
      </c>
      <c r="S2883" s="32">
        <f t="shared" si="635"/>
        <v>0</v>
      </c>
      <c r="T2883" s="32">
        <f t="shared" si="636"/>
        <v>21600</v>
      </c>
      <c r="U2883" s="32">
        <f t="shared" si="637"/>
        <v>0</v>
      </c>
      <c r="V2883" s="32">
        <f t="shared" si="632"/>
        <v>512</v>
      </c>
      <c r="W2883" s="32">
        <f t="shared" si="638"/>
        <v>512</v>
      </c>
      <c r="X2883" s="32">
        <f t="shared" si="639"/>
        <v>512</v>
      </c>
    </row>
    <row r="2884" spans="1:24" x14ac:dyDescent="0.25">
      <c r="A2884" s="2"/>
      <c r="B2884" s="2" t="s">
        <v>5</v>
      </c>
      <c r="C2884" s="2">
        <f t="shared" si="642"/>
        <v>120</v>
      </c>
      <c r="D2884" s="2">
        <f t="shared" si="643"/>
        <v>24</v>
      </c>
      <c r="E2884" s="2">
        <f t="shared" si="633"/>
        <v>2880</v>
      </c>
      <c r="F2884" s="11">
        <v>252</v>
      </c>
      <c r="G2884" s="9">
        <v>0</v>
      </c>
      <c r="H2884" s="9">
        <v>0</v>
      </c>
      <c r="I2884" s="9">
        <v>0</v>
      </c>
      <c r="J2884" s="9">
        <v>0.32</v>
      </c>
      <c r="K2884" s="9">
        <v>0.32</v>
      </c>
      <c r="L2884" s="9">
        <v>0.32</v>
      </c>
      <c r="N2884" s="32">
        <f>IF('System Design'!$F$8=1,'Hourly Demand and Generation'!G2884*'System Design'!$F$21,IF('System Design'!$F$8=2,'Hourly Demand and Generation'!H2884*'System Design'!$F$21,IF('System Design'!$F$8=3,'Hourly Demand and Generation'!I2884*'System Design'!$F$21)))</f>
        <v>0</v>
      </c>
      <c r="O2884" s="32">
        <f>IF('System Design'!$F$8=1,'Hourly Demand and Generation'!J2884*'System Design'!$F$22,IF('System Design'!$F$8=2,'Hourly Demand and Generation'!K2884*'System Design'!$F$22,IF('System Design'!$F$8=3,'Hourly Demand and Generation'!L2884*'System Design'!$F$22)))</f>
        <v>800</v>
      </c>
      <c r="Q2884" s="32">
        <f t="shared" si="631"/>
        <v>0</v>
      </c>
      <c r="R2884" s="32">
        <f t="shared" si="634"/>
        <v>5400</v>
      </c>
      <c r="S2884" s="32">
        <f t="shared" si="635"/>
        <v>0</v>
      </c>
      <c r="T2884" s="32">
        <f t="shared" si="636"/>
        <v>21600</v>
      </c>
      <c r="U2884" s="32">
        <f t="shared" si="637"/>
        <v>0</v>
      </c>
      <c r="V2884" s="32">
        <f t="shared" si="632"/>
        <v>548</v>
      </c>
      <c r="W2884" s="32">
        <f t="shared" si="638"/>
        <v>548</v>
      </c>
      <c r="X2884" s="32">
        <f t="shared" si="639"/>
        <v>548</v>
      </c>
    </row>
    <row r="2885" spans="1:24" x14ac:dyDescent="0.25">
      <c r="A2885" s="2"/>
      <c r="B2885" s="2" t="s">
        <v>6</v>
      </c>
      <c r="C2885" s="2">
        <f>C2884+1</f>
        <v>121</v>
      </c>
      <c r="D2885" s="2">
        <v>1</v>
      </c>
      <c r="E2885" s="2">
        <f t="shared" si="633"/>
        <v>2881</v>
      </c>
      <c r="F2885" s="11">
        <v>243</v>
      </c>
      <c r="G2885" s="9">
        <v>0</v>
      </c>
      <c r="H2885" s="9">
        <v>0</v>
      </c>
      <c r="I2885" s="9">
        <v>0</v>
      </c>
      <c r="J2885" s="9">
        <v>0.28838981052982499</v>
      </c>
      <c r="K2885" s="9">
        <v>0.28838981052982499</v>
      </c>
      <c r="L2885" s="9">
        <v>0.28838981052982499</v>
      </c>
      <c r="N2885" s="32">
        <f>IF('System Design'!$F$8=1,'Hourly Demand and Generation'!G2885*'System Design'!$F$21,IF('System Design'!$F$8=2,'Hourly Demand and Generation'!H2885*'System Design'!$F$21,IF('System Design'!$F$8=3,'Hourly Demand and Generation'!I2885*'System Design'!$F$21)))</f>
        <v>0</v>
      </c>
      <c r="O2885" s="32">
        <f>IF('System Design'!$F$8=1,'Hourly Demand and Generation'!J2885*'System Design'!$F$22,IF('System Design'!$F$8=2,'Hourly Demand and Generation'!K2885*'System Design'!$F$22,IF('System Design'!$F$8=3,'Hourly Demand and Generation'!L2885*'System Design'!$F$22)))</f>
        <v>720.97452632456248</v>
      </c>
      <c r="Q2885" s="32">
        <f t="shared" si="631"/>
        <v>0</v>
      </c>
      <c r="R2885" s="32">
        <f t="shared" si="634"/>
        <v>5400</v>
      </c>
      <c r="S2885" s="32">
        <f t="shared" si="635"/>
        <v>0</v>
      </c>
      <c r="T2885" s="32">
        <f t="shared" si="636"/>
        <v>21600</v>
      </c>
      <c r="U2885" s="32">
        <f t="shared" si="637"/>
        <v>0</v>
      </c>
      <c r="V2885" s="32">
        <f t="shared" si="632"/>
        <v>477.97452632456248</v>
      </c>
      <c r="W2885" s="32">
        <f t="shared" si="638"/>
        <v>477.97452632456248</v>
      </c>
      <c r="X2885" s="32">
        <f t="shared" si="639"/>
        <v>477.97452632456248</v>
      </c>
    </row>
    <row r="2886" spans="1:24" x14ac:dyDescent="0.25">
      <c r="A2886" s="2"/>
      <c r="B2886" s="2" t="s">
        <v>6</v>
      </c>
      <c r="C2886" s="2">
        <f>C2885</f>
        <v>121</v>
      </c>
      <c r="D2886" s="2">
        <f>D2885+1</f>
        <v>2</v>
      </c>
      <c r="E2886" s="2">
        <f t="shared" si="633"/>
        <v>2882</v>
      </c>
      <c r="F2886" s="11">
        <v>222.75</v>
      </c>
      <c r="G2886" s="9">
        <v>0</v>
      </c>
      <c r="H2886" s="9">
        <v>0</v>
      </c>
      <c r="I2886" s="9">
        <v>0</v>
      </c>
      <c r="J2886" s="9">
        <v>0.25955082947684299</v>
      </c>
      <c r="K2886" s="9">
        <v>0.25955082947684299</v>
      </c>
      <c r="L2886" s="9">
        <v>0.25955082947684299</v>
      </c>
      <c r="N2886" s="32">
        <f>IF('System Design'!$F$8=1,'Hourly Demand and Generation'!G2886*'System Design'!$F$21,IF('System Design'!$F$8=2,'Hourly Demand and Generation'!H2886*'System Design'!$F$21,IF('System Design'!$F$8=3,'Hourly Demand and Generation'!I2886*'System Design'!$F$21)))</f>
        <v>0</v>
      </c>
      <c r="O2886" s="32">
        <f>IF('System Design'!$F$8=1,'Hourly Demand and Generation'!J2886*'System Design'!$F$22,IF('System Design'!$F$8=2,'Hourly Demand and Generation'!K2886*'System Design'!$F$22,IF('System Design'!$F$8=3,'Hourly Demand and Generation'!L2886*'System Design'!$F$22)))</f>
        <v>648.8770736921075</v>
      </c>
      <c r="Q2886" s="32">
        <f t="shared" ref="Q2886:Q2949" si="644">IF(F2886-N2886-O2886&gt;0,F2886-N2886-O2886,0)</f>
        <v>0</v>
      </c>
      <c r="R2886" s="32">
        <f t="shared" si="634"/>
        <v>5400</v>
      </c>
      <c r="S2886" s="32">
        <f t="shared" si="635"/>
        <v>0</v>
      </c>
      <c r="T2886" s="32">
        <f t="shared" si="636"/>
        <v>21600</v>
      </c>
      <c r="U2886" s="32">
        <f t="shared" si="637"/>
        <v>0</v>
      </c>
      <c r="V2886" s="32">
        <f t="shared" ref="V2886:V2949" si="645">IF(F2886-N2886-O2886&lt;0,N2886+O2886-F2886,0)</f>
        <v>426.1270736921075</v>
      </c>
      <c r="W2886" s="32">
        <f t="shared" si="638"/>
        <v>426.1270736921075</v>
      </c>
      <c r="X2886" s="32">
        <f t="shared" si="639"/>
        <v>426.1270736921075</v>
      </c>
    </row>
    <row r="2887" spans="1:24" x14ac:dyDescent="0.25">
      <c r="A2887" s="2"/>
      <c r="B2887" s="2" t="s">
        <v>6</v>
      </c>
      <c r="C2887" s="2">
        <f t="shared" ref="C2887:C2908" si="646">C2886</f>
        <v>121</v>
      </c>
      <c r="D2887" s="2">
        <f t="shared" ref="D2887:D2908" si="647">D2886+1</f>
        <v>3</v>
      </c>
      <c r="E2887" s="2">
        <f t="shared" ref="E2887:E2950" si="648">E2886+1</f>
        <v>2883</v>
      </c>
      <c r="F2887" s="11">
        <v>202.5</v>
      </c>
      <c r="G2887" s="9">
        <v>0</v>
      </c>
      <c r="H2887" s="9">
        <v>0</v>
      </c>
      <c r="I2887" s="9">
        <v>0</v>
      </c>
      <c r="J2887" s="9">
        <v>0.25955082947684299</v>
      </c>
      <c r="K2887" s="9">
        <v>0.25955082947684299</v>
      </c>
      <c r="L2887" s="9">
        <v>0.25955082947684299</v>
      </c>
      <c r="N2887" s="32">
        <f>IF('System Design'!$F$8=1,'Hourly Demand and Generation'!G2887*'System Design'!$F$21,IF('System Design'!$F$8=2,'Hourly Demand and Generation'!H2887*'System Design'!$F$21,IF('System Design'!$F$8=3,'Hourly Demand and Generation'!I2887*'System Design'!$F$21)))</f>
        <v>0</v>
      </c>
      <c r="O2887" s="32">
        <f>IF('System Design'!$F$8=1,'Hourly Demand and Generation'!J2887*'System Design'!$F$22,IF('System Design'!$F$8=2,'Hourly Demand and Generation'!K2887*'System Design'!$F$22,IF('System Design'!$F$8=3,'Hourly Demand and Generation'!L2887*'System Design'!$F$22)))</f>
        <v>648.8770736921075</v>
      </c>
      <c r="Q2887" s="32">
        <f t="shared" si="644"/>
        <v>0</v>
      </c>
      <c r="R2887" s="32">
        <f t="shared" ref="R2887:R2950" si="649">IF($Q2887&lt;R2886+$V2887,IF(R2886+$V2887-$Q2887&gt;5400,5400,R2886+$V2887-$Q2887),0)</f>
        <v>5400</v>
      </c>
      <c r="S2887" s="32">
        <f t="shared" ref="S2887:S2950" si="650">IF(R2887&gt;0,0,$Q2887+$V2887-R2886)</f>
        <v>0</v>
      </c>
      <c r="T2887" s="32">
        <f t="shared" ref="T2887:T2950" si="651">IF($Q2887&lt;T2886+$V2887,IF(T2886+$V2887-$Q2887&gt;21600,21600,T2886+$V2887-$Q2887),0)</f>
        <v>21600</v>
      </c>
      <c r="U2887" s="32">
        <f t="shared" ref="U2887:U2950" si="652">IF(T2887&gt;0,0,$Q2887+$V2887-T2886)</f>
        <v>0</v>
      </c>
      <c r="V2887" s="32">
        <f t="shared" si="645"/>
        <v>446.3770736921075</v>
      </c>
      <c r="W2887" s="32">
        <f t="shared" ref="W2887:W2950" si="653">IF(R2887=5400,$V2887-(R2887-R2886),0)</f>
        <v>446.3770736921075</v>
      </c>
      <c r="X2887" s="32">
        <f t="shared" ref="X2887:X2950" si="654">IF(T2887=21600,$V2887-(T2887-T2886),0)</f>
        <v>446.3770736921075</v>
      </c>
    </row>
    <row r="2888" spans="1:24" x14ac:dyDescent="0.25">
      <c r="A2888" s="2"/>
      <c r="B2888" s="2" t="s">
        <v>6</v>
      </c>
      <c r="C2888" s="2">
        <f t="shared" si="646"/>
        <v>121</v>
      </c>
      <c r="D2888" s="2">
        <f t="shared" si="647"/>
        <v>4</v>
      </c>
      <c r="E2888" s="2">
        <f t="shared" si="648"/>
        <v>2884</v>
      </c>
      <c r="F2888" s="11">
        <v>243</v>
      </c>
      <c r="G2888" s="9">
        <v>0</v>
      </c>
      <c r="H2888" s="9">
        <v>0</v>
      </c>
      <c r="I2888" s="9">
        <v>0</v>
      </c>
      <c r="J2888" s="9">
        <v>0.28838981052982499</v>
      </c>
      <c r="K2888" s="9">
        <v>0.28838981052982499</v>
      </c>
      <c r="L2888" s="9">
        <v>0.28838981052982499</v>
      </c>
      <c r="N2888" s="32">
        <f>IF('System Design'!$F$8=1,'Hourly Demand and Generation'!G2888*'System Design'!$F$21,IF('System Design'!$F$8=2,'Hourly Demand and Generation'!H2888*'System Design'!$F$21,IF('System Design'!$F$8=3,'Hourly Demand and Generation'!I2888*'System Design'!$F$21)))</f>
        <v>0</v>
      </c>
      <c r="O2888" s="32">
        <f>IF('System Design'!$F$8=1,'Hourly Demand and Generation'!J2888*'System Design'!$F$22,IF('System Design'!$F$8=2,'Hourly Demand and Generation'!K2888*'System Design'!$F$22,IF('System Design'!$F$8=3,'Hourly Demand and Generation'!L2888*'System Design'!$F$22)))</f>
        <v>720.97452632456248</v>
      </c>
      <c r="Q2888" s="32">
        <f t="shared" si="644"/>
        <v>0</v>
      </c>
      <c r="R2888" s="32">
        <f t="shared" si="649"/>
        <v>5400</v>
      </c>
      <c r="S2888" s="32">
        <f t="shared" si="650"/>
        <v>0</v>
      </c>
      <c r="T2888" s="32">
        <f t="shared" si="651"/>
        <v>21600</v>
      </c>
      <c r="U2888" s="32">
        <f t="shared" si="652"/>
        <v>0</v>
      </c>
      <c r="V2888" s="32">
        <f t="shared" si="645"/>
        <v>477.97452632456248</v>
      </c>
      <c r="W2888" s="32">
        <f t="shared" si="653"/>
        <v>477.97452632456248</v>
      </c>
      <c r="X2888" s="32">
        <f t="shared" si="654"/>
        <v>477.97452632456248</v>
      </c>
    </row>
    <row r="2889" spans="1:24" x14ac:dyDescent="0.25">
      <c r="A2889" s="2"/>
      <c r="B2889" s="2" t="s">
        <v>6</v>
      </c>
      <c r="C2889" s="2">
        <f t="shared" si="646"/>
        <v>121</v>
      </c>
      <c r="D2889" s="2">
        <f t="shared" si="647"/>
        <v>5</v>
      </c>
      <c r="E2889" s="2">
        <f t="shared" si="648"/>
        <v>2885</v>
      </c>
      <c r="F2889" s="11">
        <v>263.25</v>
      </c>
      <c r="G2889" s="9">
        <v>0</v>
      </c>
      <c r="H2889" s="9">
        <v>2.9885925199084899E-2</v>
      </c>
      <c r="I2889" s="9">
        <v>7.4399999999999994E-2</v>
      </c>
      <c r="J2889" s="9">
        <v>0.23071184842386</v>
      </c>
      <c r="K2889" s="9">
        <v>0.23071184842386</v>
      </c>
      <c r="L2889" s="9">
        <v>0.23071184842386</v>
      </c>
      <c r="N2889" s="32">
        <f>IF('System Design'!$F$8=1,'Hourly Demand and Generation'!G2889*'System Design'!$F$21,IF('System Design'!$F$8=2,'Hourly Demand and Generation'!H2889*'System Design'!$F$21,IF('System Design'!$F$8=3,'Hourly Demand and Generation'!I2889*'System Design'!$F$21)))</f>
        <v>37.199999999999996</v>
      </c>
      <c r="O2889" s="32">
        <f>IF('System Design'!$F$8=1,'Hourly Demand and Generation'!J2889*'System Design'!$F$22,IF('System Design'!$F$8=2,'Hourly Demand and Generation'!K2889*'System Design'!$F$22,IF('System Design'!$F$8=3,'Hourly Demand and Generation'!L2889*'System Design'!$F$22)))</f>
        <v>576.77962105965003</v>
      </c>
      <c r="Q2889" s="32">
        <f t="shared" si="644"/>
        <v>0</v>
      </c>
      <c r="R2889" s="32">
        <f t="shared" si="649"/>
        <v>5400</v>
      </c>
      <c r="S2889" s="32">
        <f t="shared" si="650"/>
        <v>0</v>
      </c>
      <c r="T2889" s="32">
        <f t="shared" si="651"/>
        <v>21600</v>
      </c>
      <c r="U2889" s="32">
        <f t="shared" si="652"/>
        <v>0</v>
      </c>
      <c r="V2889" s="32">
        <f t="shared" si="645"/>
        <v>350.72962105965007</v>
      </c>
      <c r="W2889" s="32">
        <f t="shared" si="653"/>
        <v>350.72962105965007</v>
      </c>
      <c r="X2889" s="32">
        <f t="shared" si="654"/>
        <v>350.72962105965007</v>
      </c>
    </row>
    <row r="2890" spans="1:24" x14ac:dyDescent="0.25">
      <c r="A2890" s="2"/>
      <c r="B2890" s="2" t="s">
        <v>6</v>
      </c>
      <c r="C2890" s="2">
        <f t="shared" si="646"/>
        <v>121</v>
      </c>
      <c r="D2890" s="2">
        <f t="shared" si="647"/>
        <v>6</v>
      </c>
      <c r="E2890" s="2">
        <f t="shared" si="648"/>
        <v>2886</v>
      </c>
      <c r="F2890" s="11">
        <v>283.5</v>
      </c>
      <c r="G2890" s="9">
        <v>5.9771850398169797E-2</v>
      </c>
      <c r="H2890" s="9">
        <v>9.3393516247140193E-2</v>
      </c>
      <c r="I2890" s="9">
        <v>0.15809999999999999</v>
      </c>
      <c r="J2890" s="9">
        <v>0.23071184842386</v>
      </c>
      <c r="K2890" s="9">
        <v>0.23071184842386</v>
      </c>
      <c r="L2890" s="9">
        <v>0.23071184842386</v>
      </c>
      <c r="N2890" s="32">
        <f>IF('System Design'!$F$8=1,'Hourly Demand and Generation'!G2890*'System Design'!$F$21,IF('System Design'!$F$8=2,'Hourly Demand and Generation'!H2890*'System Design'!$F$21,IF('System Design'!$F$8=3,'Hourly Demand and Generation'!I2890*'System Design'!$F$21)))</f>
        <v>79.05</v>
      </c>
      <c r="O2890" s="32">
        <f>IF('System Design'!$F$8=1,'Hourly Demand and Generation'!J2890*'System Design'!$F$22,IF('System Design'!$F$8=2,'Hourly Demand and Generation'!K2890*'System Design'!$F$22,IF('System Design'!$F$8=3,'Hourly Demand and Generation'!L2890*'System Design'!$F$22)))</f>
        <v>576.77962105965003</v>
      </c>
      <c r="Q2890" s="32">
        <f t="shared" si="644"/>
        <v>0</v>
      </c>
      <c r="R2890" s="32">
        <f t="shared" si="649"/>
        <v>5400</v>
      </c>
      <c r="S2890" s="32">
        <f t="shared" si="650"/>
        <v>0</v>
      </c>
      <c r="T2890" s="32">
        <f t="shared" si="651"/>
        <v>21600</v>
      </c>
      <c r="U2890" s="32">
        <f t="shared" si="652"/>
        <v>0</v>
      </c>
      <c r="V2890" s="32">
        <f t="shared" si="645"/>
        <v>372.32962105964998</v>
      </c>
      <c r="W2890" s="32">
        <f t="shared" si="653"/>
        <v>372.32962105964998</v>
      </c>
      <c r="X2890" s="32">
        <f t="shared" si="654"/>
        <v>372.32962105964998</v>
      </c>
    </row>
    <row r="2891" spans="1:24" x14ac:dyDescent="0.25">
      <c r="A2891" s="2"/>
      <c r="B2891" s="2" t="s">
        <v>6</v>
      </c>
      <c r="C2891" s="2">
        <f t="shared" si="646"/>
        <v>121</v>
      </c>
      <c r="D2891" s="2">
        <f t="shared" si="647"/>
        <v>7</v>
      </c>
      <c r="E2891" s="2">
        <f t="shared" si="648"/>
        <v>2887</v>
      </c>
      <c r="F2891" s="11">
        <v>303.75</v>
      </c>
      <c r="G2891" s="9">
        <v>0.12701518209611101</v>
      </c>
      <c r="H2891" s="9">
        <v>0.15690110729519599</v>
      </c>
      <c r="I2891" s="9">
        <v>0.23250000000000001</v>
      </c>
      <c r="J2891" s="9">
        <v>0.25955082947684299</v>
      </c>
      <c r="K2891" s="9">
        <v>0.25955082947684299</v>
      </c>
      <c r="L2891" s="9">
        <v>0.25955082947684299</v>
      </c>
      <c r="N2891" s="32">
        <f>IF('System Design'!$F$8=1,'Hourly Demand and Generation'!G2891*'System Design'!$F$21,IF('System Design'!$F$8=2,'Hourly Demand and Generation'!H2891*'System Design'!$F$21,IF('System Design'!$F$8=3,'Hourly Demand and Generation'!I2891*'System Design'!$F$21)))</f>
        <v>116.25</v>
      </c>
      <c r="O2891" s="32">
        <f>IF('System Design'!$F$8=1,'Hourly Demand and Generation'!J2891*'System Design'!$F$22,IF('System Design'!$F$8=2,'Hourly Demand and Generation'!K2891*'System Design'!$F$22,IF('System Design'!$F$8=3,'Hourly Demand and Generation'!L2891*'System Design'!$F$22)))</f>
        <v>648.8770736921075</v>
      </c>
      <c r="Q2891" s="32">
        <f t="shared" si="644"/>
        <v>0</v>
      </c>
      <c r="R2891" s="32">
        <f t="shared" si="649"/>
        <v>5400</v>
      </c>
      <c r="S2891" s="32">
        <f t="shared" si="650"/>
        <v>0</v>
      </c>
      <c r="T2891" s="32">
        <f t="shared" si="651"/>
        <v>21600</v>
      </c>
      <c r="U2891" s="32">
        <f t="shared" si="652"/>
        <v>0</v>
      </c>
      <c r="V2891" s="32">
        <f t="shared" si="645"/>
        <v>461.3770736921075</v>
      </c>
      <c r="W2891" s="32">
        <f t="shared" si="653"/>
        <v>461.3770736921075</v>
      </c>
      <c r="X2891" s="32">
        <f t="shared" si="654"/>
        <v>461.3770736921075</v>
      </c>
    </row>
    <row r="2892" spans="1:24" x14ac:dyDescent="0.25">
      <c r="A2892" s="2"/>
      <c r="B2892" s="2" t="s">
        <v>6</v>
      </c>
      <c r="C2892" s="2">
        <f t="shared" si="646"/>
        <v>121</v>
      </c>
      <c r="D2892" s="2">
        <f t="shared" si="647"/>
        <v>8</v>
      </c>
      <c r="E2892" s="2">
        <f t="shared" si="648"/>
        <v>2888</v>
      </c>
      <c r="F2892" s="11">
        <v>324</v>
      </c>
      <c r="G2892" s="9">
        <v>0.24655888289245001</v>
      </c>
      <c r="H2892" s="9">
        <v>0.28018054874142101</v>
      </c>
      <c r="I2892" s="9">
        <v>0.3906</v>
      </c>
      <c r="J2892" s="9">
        <v>0.25955082947684299</v>
      </c>
      <c r="K2892" s="9">
        <v>0.25955082947684299</v>
      </c>
      <c r="L2892" s="9">
        <v>0.25955082947684299</v>
      </c>
      <c r="N2892" s="32">
        <f>IF('System Design'!$F$8=1,'Hourly Demand and Generation'!G2892*'System Design'!$F$21,IF('System Design'!$F$8=2,'Hourly Demand and Generation'!H2892*'System Design'!$F$21,IF('System Design'!$F$8=3,'Hourly Demand and Generation'!I2892*'System Design'!$F$21)))</f>
        <v>195.3</v>
      </c>
      <c r="O2892" s="32">
        <f>IF('System Design'!$F$8=1,'Hourly Demand and Generation'!J2892*'System Design'!$F$22,IF('System Design'!$F$8=2,'Hourly Demand and Generation'!K2892*'System Design'!$F$22,IF('System Design'!$F$8=3,'Hourly Demand and Generation'!L2892*'System Design'!$F$22)))</f>
        <v>648.8770736921075</v>
      </c>
      <c r="Q2892" s="32">
        <f t="shared" si="644"/>
        <v>0</v>
      </c>
      <c r="R2892" s="32">
        <f t="shared" si="649"/>
        <v>5400</v>
      </c>
      <c r="S2892" s="32">
        <f t="shared" si="650"/>
        <v>0</v>
      </c>
      <c r="T2892" s="32">
        <f t="shared" si="651"/>
        <v>21600</v>
      </c>
      <c r="U2892" s="32">
        <f t="shared" si="652"/>
        <v>0</v>
      </c>
      <c r="V2892" s="32">
        <f t="shared" si="645"/>
        <v>520.17707369210757</v>
      </c>
      <c r="W2892" s="32">
        <f t="shared" si="653"/>
        <v>520.17707369210757</v>
      </c>
      <c r="X2892" s="32">
        <f t="shared" si="654"/>
        <v>520.17707369210757</v>
      </c>
    </row>
    <row r="2893" spans="1:24" x14ac:dyDescent="0.25">
      <c r="A2893" s="2"/>
      <c r="B2893" s="2" t="s">
        <v>6</v>
      </c>
      <c r="C2893" s="2">
        <f t="shared" si="646"/>
        <v>121</v>
      </c>
      <c r="D2893" s="2">
        <f t="shared" si="647"/>
        <v>9</v>
      </c>
      <c r="E2893" s="2">
        <f t="shared" si="648"/>
        <v>2889</v>
      </c>
      <c r="F2893" s="11">
        <v>324</v>
      </c>
      <c r="G2893" s="9">
        <v>0.37357406498856099</v>
      </c>
      <c r="H2893" s="9">
        <v>0.403459990187646</v>
      </c>
      <c r="I2893" s="9">
        <v>0.53939999999999999</v>
      </c>
      <c r="J2893" s="9">
        <v>0.23071184842386</v>
      </c>
      <c r="K2893" s="9">
        <v>0.23071184842386</v>
      </c>
      <c r="L2893" s="9">
        <v>0.23071184842386</v>
      </c>
      <c r="N2893" s="32">
        <f>IF('System Design'!$F$8=1,'Hourly Demand and Generation'!G2893*'System Design'!$F$21,IF('System Design'!$F$8=2,'Hourly Demand and Generation'!H2893*'System Design'!$F$21,IF('System Design'!$F$8=3,'Hourly Demand and Generation'!I2893*'System Design'!$F$21)))</f>
        <v>269.7</v>
      </c>
      <c r="O2893" s="32">
        <f>IF('System Design'!$F$8=1,'Hourly Demand and Generation'!J2893*'System Design'!$F$22,IF('System Design'!$F$8=2,'Hourly Demand and Generation'!K2893*'System Design'!$F$22,IF('System Design'!$F$8=3,'Hourly Demand and Generation'!L2893*'System Design'!$F$22)))</f>
        <v>576.77962105965003</v>
      </c>
      <c r="Q2893" s="32">
        <f t="shared" si="644"/>
        <v>0</v>
      </c>
      <c r="R2893" s="32">
        <f t="shared" si="649"/>
        <v>5400</v>
      </c>
      <c r="S2893" s="32">
        <f t="shared" si="650"/>
        <v>0</v>
      </c>
      <c r="T2893" s="32">
        <f t="shared" si="651"/>
        <v>21600</v>
      </c>
      <c r="U2893" s="32">
        <f t="shared" si="652"/>
        <v>0</v>
      </c>
      <c r="V2893" s="32">
        <f t="shared" si="645"/>
        <v>522.47962105965007</v>
      </c>
      <c r="W2893" s="32">
        <f t="shared" si="653"/>
        <v>522.47962105965007</v>
      </c>
      <c r="X2893" s="32">
        <f t="shared" si="654"/>
        <v>522.47962105965007</v>
      </c>
    </row>
    <row r="2894" spans="1:24" x14ac:dyDescent="0.25">
      <c r="A2894" s="2"/>
      <c r="B2894" s="2" t="s">
        <v>6</v>
      </c>
      <c r="C2894" s="2">
        <f t="shared" si="646"/>
        <v>121</v>
      </c>
      <c r="D2894" s="2">
        <f t="shared" si="647"/>
        <v>10</v>
      </c>
      <c r="E2894" s="2">
        <f t="shared" si="648"/>
        <v>2890</v>
      </c>
      <c r="F2894" s="11">
        <v>315.89999999999998</v>
      </c>
      <c r="G2894" s="9">
        <v>0.50058924708467201</v>
      </c>
      <c r="H2894" s="9">
        <v>0.53047517228375696</v>
      </c>
      <c r="I2894" s="9">
        <v>0.69750000000000001</v>
      </c>
      <c r="J2894" s="9">
        <v>0.25955082947684299</v>
      </c>
      <c r="K2894" s="9">
        <v>0.25955082947684299</v>
      </c>
      <c r="L2894" s="9">
        <v>0.25955082947684299</v>
      </c>
      <c r="N2894" s="32">
        <f>IF('System Design'!$F$8=1,'Hourly Demand and Generation'!G2894*'System Design'!$F$21,IF('System Design'!$F$8=2,'Hourly Demand and Generation'!H2894*'System Design'!$F$21,IF('System Design'!$F$8=3,'Hourly Demand and Generation'!I2894*'System Design'!$F$21)))</f>
        <v>348.75</v>
      </c>
      <c r="O2894" s="32">
        <f>IF('System Design'!$F$8=1,'Hourly Demand and Generation'!J2894*'System Design'!$F$22,IF('System Design'!$F$8=2,'Hourly Demand and Generation'!K2894*'System Design'!$F$22,IF('System Design'!$F$8=3,'Hourly Demand and Generation'!L2894*'System Design'!$F$22)))</f>
        <v>648.8770736921075</v>
      </c>
      <c r="Q2894" s="32">
        <f t="shared" si="644"/>
        <v>0</v>
      </c>
      <c r="R2894" s="32">
        <f t="shared" si="649"/>
        <v>5400</v>
      </c>
      <c r="S2894" s="32">
        <f t="shared" si="650"/>
        <v>0</v>
      </c>
      <c r="T2894" s="32">
        <f t="shared" si="651"/>
        <v>21600</v>
      </c>
      <c r="U2894" s="32">
        <f t="shared" si="652"/>
        <v>0</v>
      </c>
      <c r="V2894" s="32">
        <f t="shared" si="645"/>
        <v>681.72707369210752</v>
      </c>
      <c r="W2894" s="32">
        <f t="shared" si="653"/>
        <v>681.72707369210752</v>
      </c>
      <c r="X2894" s="32">
        <f t="shared" si="654"/>
        <v>681.72707369210752</v>
      </c>
    </row>
    <row r="2895" spans="1:24" x14ac:dyDescent="0.25">
      <c r="A2895" s="2"/>
      <c r="B2895" s="2" t="s">
        <v>6</v>
      </c>
      <c r="C2895" s="2">
        <f t="shared" si="646"/>
        <v>121</v>
      </c>
      <c r="D2895" s="2">
        <f t="shared" si="647"/>
        <v>11</v>
      </c>
      <c r="E2895" s="2">
        <f t="shared" si="648"/>
        <v>2891</v>
      </c>
      <c r="F2895" s="11">
        <v>311.85000000000002</v>
      </c>
      <c r="G2895" s="9">
        <v>0.62013294788101103</v>
      </c>
      <c r="H2895" s="9">
        <v>0.653754613729982</v>
      </c>
      <c r="I2895" s="9">
        <v>0.85560000000000003</v>
      </c>
      <c r="J2895" s="9">
        <v>0.23071184842386</v>
      </c>
      <c r="K2895" s="9">
        <v>0.23071184842386</v>
      </c>
      <c r="L2895" s="9">
        <v>0.23071184842386</v>
      </c>
      <c r="N2895" s="32">
        <f>IF('System Design'!$F$8=1,'Hourly Demand and Generation'!G2895*'System Design'!$F$21,IF('System Design'!$F$8=2,'Hourly Demand and Generation'!H2895*'System Design'!$F$21,IF('System Design'!$F$8=3,'Hourly Demand and Generation'!I2895*'System Design'!$F$21)))</f>
        <v>427.8</v>
      </c>
      <c r="O2895" s="32">
        <f>IF('System Design'!$F$8=1,'Hourly Demand and Generation'!J2895*'System Design'!$F$22,IF('System Design'!$F$8=2,'Hourly Demand and Generation'!K2895*'System Design'!$F$22,IF('System Design'!$F$8=3,'Hourly Demand and Generation'!L2895*'System Design'!$F$22)))</f>
        <v>576.77962105965003</v>
      </c>
      <c r="Q2895" s="32">
        <f t="shared" si="644"/>
        <v>0</v>
      </c>
      <c r="R2895" s="32">
        <f t="shared" si="649"/>
        <v>5400</v>
      </c>
      <c r="S2895" s="32">
        <f t="shared" si="650"/>
        <v>0</v>
      </c>
      <c r="T2895" s="32">
        <f t="shared" si="651"/>
        <v>21600</v>
      </c>
      <c r="U2895" s="32">
        <f t="shared" si="652"/>
        <v>0</v>
      </c>
      <c r="V2895" s="32">
        <f t="shared" si="645"/>
        <v>692.72962105964996</v>
      </c>
      <c r="W2895" s="32">
        <f t="shared" si="653"/>
        <v>692.72962105964996</v>
      </c>
      <c r="X2895" s="32">
        <f t="shared" si="654"/>
        <v>692.72962105964996</v>
      </c>
    </row>
    <row r="2896" spans="1:24" x14ac:dyDescent="0.25">
      <c r="A2896" s="2"/>
      <c r="B2896" s="2" t="s">
        <v>6</v>
      </c>
      <c r="C2896" s="2">
        <f t="shared" si="646"/>
        <v>121</v>
      </c>
      <c r="D2896" s="2">
        <f t="shared" si="647"/>
        <v>12</v>
      </c>
      <c r="E2896" s="2">
        <f t="shared" si="648"/>
        <v>2892</v>
      </c>
      <c r="F2896" s="11">
        <v>311.85000000000002</v>
      </c>
      <c r="G2896" s="9">
        <v>0.74714812997712199</v>
      </c>
      <c r="H2896" s="9">
        <v>0.74714812997712199</v>
      </c>
      <c r="I2896" s="9">
        <v>0.93</v>
      </c>
      <c r="J2896" s="9">
        <v>0.216292357897369</v>
      </c>
      <c r="K2896" s="9">
        <v>0.216292357897369</v>
      </c>
      <c r="L2896" s="9">
        <v>0.216292357897369</v>
      </c>
      <c r="N2896" s="32">
        <f>IF('System Design'!$F$8=1,'Hourly Demand and Generation'!G2896*'System Design'!$F$21,IF('System Design'!$F$8=2,'Hourly Demand and Generation'!H2896*'System Design'!$F$21,IF('System Design'!$F$8=3,'Hourly Demand and Generation'!I2896*'System Design'!$F$21)))</f>
        <v>465</v>
      </c>
      <c r="O2896" s="32">
        <f>IF('System Design'!$F$8=1,'Hourly Demand and Generation'!J2896*'System Design'!$F$22,IF('System Design'!$F$8=2,'Hourly Demand and Generation'!K2896*'System Design'!$F$22,IF('System Design'!$F$8=3,'Hourly Demand and Generation'!L2896*'System Design'!$F$22)))</f>
        <v>540.73089474342248</v>
      </c>
      <c r="Q2896" s="32">
        <f t="shared" si="644"/>
        <v>0</v>
      </c>
      <c r="R2896" s="32">
        <f t="shared" si="649"/>
        <v>5400</v>
      </c>
      <c r="S2896" s="32">
        <f t="shared" si="650"/>
        <v>0</v>
      </c>
      <c r="T2896" s="32">
        <f t="shared" si="651"/>
        <v>21600</v>
      </c>
      <c r="U2896" s="32">
        <f t="shared" si="652"/>
        <v>0</v>
      </c>
      <c r="V2896" s="32">
        <f t="shared" si="645"/>
        <v>693.88089474342246</v>
      </c>
      <c r="W2896" s="32">
        <f t="shared" si="653"/>
        <v>693.88089474342246</v>
      </c>
      <c r="X2896" s="32">
        <f t="shared" si="654"/>
        <v>693.88089474342246</v>
      </c>
    </row>
    <row r="2897" spans="1:24" x14ac:dyDescent="0.25">
      <c r="A2897" s="2"/>
      <c r="B2897" s="2" t="s">
        <v>6</v>
      </c>
      <c r="C2897" s="2">
        <f t="shared" si="646"/>
        <v>121</v>
      </c>
      <c r="D2897" s="2">
        <f t="shared" si="647"/>
        <v>13</v>
      </c>
      <c r="E2897" s="2">
        <f t="shared" si="648"/>
        <v>2893</v>
      </c>
      <c r="F2897" s="11">
        <v>324</v>
      </c>
      <c r="G2897" s="9">
        <v>0.62013294788101103</v>
      </c>
      <c r="H2897" s="9">
        <v>0.653754613729982</v>
      </c>
      <c r="I2897" s="9">
        <v>0.85560000000000003</v>
      </c>
      <c r="J2897" s="9">
        <v>0.23071184842386</v>
      </c>
      <c r="K2897" s="9">
        <v>0.23071184842386</v>
      </c>
      <c r="L2897" s="9">
        <v>0.23071184842386</v>
      </c>
      <c r="N2897" s="32">
        <f>IF('System Design'!$F$8=1,'Hourly Demand and Generation'!G2897*'System Design'!$F$21,IF('System Design'!$F$8=2,'Hourly Demand and Generation'!H2897*'System Design'!$F$21,IF('System Design'!$F$8=3,'Hourly Demand and Generation'!I2897*'System Design'!$F$21)))</f>
        <v>427.8</v>
      </c>
      <c r="O2897" s="32">
        <f>IF('System Design'!$F$8=1,'Hourly Demand and Generation'!J2897*'System Design'!$F$22,IF('System Design'!$F$8=2,'Hourly Demand and Generation'!K2897*'System Design'!$F$22,IF('System Design'!$F$8=3,'Hourly Demand and Generation'!L2897*'System Design'!$F$22)))</f>
        <v>576.77962105965003</v>
      </c>
      <c r="Q2897" s="32">
        <f t="shared" si="644"/>
        <v>0</v>
      </c>
      <c r="R2897" s="32">
        <f t="shared" si="649"/>
        <v>5400</v>
      </c>
      <c r="S2897" s="32">
        <f t="shared" si="650"/>
        <v>0</v>
      </c>
      <c r="T2897" s="32">
        <f t="shared" si="651"/>
        <v>21600</v>
      </c>
      <c r="U2897" s="32">
        <f t="shared" si="652"/>
        <v>0</v>
      </c>
      <c r="V2897" s="32">
        <f t="shared" si="645"/>
        <v>680.57962105964998</v>
      </c>
      <c r="W2897" s="32">
        <f t="shared" si="653"/>
        <v>680.57962105964998</v>
      </c>
      <c r="X2897" s="32">
        <f t="shared" si="654"/>
        <v>680.57962105964998</v>
      </c>
    </row>
    <row r="2898" spans="1:24" x14ac:dyDescent="0.25">
      <c r="A2898" s="2"/>
      <c r="B2898" s="2" t="s">
        <v>6</v>
      </c>
      <c r="C2898" s="2">
        <f t="shared" si="646"/>
        <v>121</v>
      </c>
      <c r="D2898" s="2">
        <f t="shared" si="647"/>
        <v>14</v>
      </c>
      <c r="E2898" s="2">
        <f t="shared" si="648"/>
        <v>2894</v>
      </c>
      <c r="F2898" s="11">
        <v>324</v>
      </c>
      <c r="G2898" s="9">
        <v>0.50058924708467201</v>
      </c>
      <c r="H2898" s="9">
        <v>0.53047517228375696</v>
      </c>
      <c r="I2898" s="9">
        <v>0.69750000000000001</v>
      </c>
      <c r="J2898" s="9">
        <v>0.245131338950351</v>
      </c>
      <c r="K2898" s="9">
        <v>0.245131338950351</v>
      </c>
      <c r="L2898" s="9">
        <v>0.245131338950351</v>
      </c>
      <c r="N2898" s="32">
        <f>IF('System Design'!$F$8=1,'Hourly Demand and Generation'!G2898*'System Design'!$F$21,IF('System Design'!$F$8=2,'Hourly Demand and Generation'!H2898*'System Design'!$F$21,IF('System Design'!$F$8=3,'Hourly Demand and Generation'!I2898*'System Design'!$F$21)))</f>
        <v>348.75</v>
      </c>
      <c r="O2898" s="32">
        <f>IF('System Design'!$F$8=1,'Hourly Demand and Generation'!J2898*'System Design'!$F$22,IF('System Design'!$F$8=2,'Hourly Demand and Generation'!K2898*'System Design'!$F$22,IF('System Design'!$F$8=3,'Hourly Demand and Generation'!L2898*'System Design'!$F$22)))</f>
        <v>612.82834737587746</v>
      </c>
      <c r="Q2898" s="32">
        <f t="shared" si="644"/>
        <v>0</v>
      </c>
      <c r="R2898" s="32">
        <f t="shared" si="649"/>
        <v>5400</v>
      </c>
      <c r="S2898" s="32">
        <f t="shared" si="650"/>
        <v>0</v>
      </c>
      <c r="T2898" s="32">
        <f t="shared" si="651"/>
        <v>21600</v>
      </c>
      <c r="U2898" s="32">
        <f t="shared" si="652"/>
        <v>0</v>
      </c>
      <c r="V2898" s="32">
        <f t="shared" si="645"/>
        <v>637.57834737587746</v>
      </c>
      <c r="W2898" s="32">
        <f t="shared" si="653"/>
        <v>637.57834737587746</v>
      </c>
      <c r="X2898" s="32">
        <f t="shared" si="654"/>
        <v>637.57834737587746</v>
      </c>
    </row>
    <row r="2899" spans="1:24" x14ac:dyDescent="0.25">
      <c r="A2899" s="2"/>
      <c r="B2899" s="2" t="s">
        <v>6</v>
      </c>
      <c r="C2899" s="2">
        <f t="shared" si="646"/>
        <v>121</v>
      </c>
      <c r="D2899" s="2">
        <f t="shared" si="647"/>
        <v>15</v>
      </c>
      <c r="E2899" s="2">
        <f t="shared" si="648"/>
        <v>2895</v>
      </c>
      <c r="F2899" s="11">
        <v>344.25</v>
      </c>
      <c r="G2899" s="9">
        <v>0.37357406498856099</v>
      </c>
      <c r="H2899" s="9">
        <v>0.403459990187646</v>
      </c>
      <c r="I2899" s="9">
        <v>0.53939999999999999</v>
      </c>
      <c r="J2899" s="9">
        <v>0.25955082947684299</v>
      </c>
      <c r="K2899" s="9">
        <v>0.25955082947684299</v>
      </c>
      <c r="L2899" s="9">
        <v>0.25955082947684299</v>
      </c>
      <c r="N2899" s="32">
        <f>IF('System Design'!$F$8=1,'Hourly Demand and Generation'!G2899*'System Design'!$F$21,IF('System Design'!$F$8=2,'Hourly Demand and Generation'!H2899*'System Design'!$F$21,IF('System Design'!$F$8=3,'Hourly Demand and Generation'!I2899*'System Design'!$F$21)))</f>
        <v>269.7</v>
      </c>
      <c r="O2899" s="32">
        <f>IF('System Design'!$F$8=1,'Hourly Demand and Generation'!J2899*'System Design'!$F$22,IF('System Design'!$F$8=2,'Hourly Demand and Generation'!K2899*'System Design'!$F$22,IF('System Design'!$F$8=3,'Hourly Demand and Generation'!L2899*'System Design'!$F$22)))</f>
        <v>648.8770736921075</v>
      </c>
      <c r="Q2899" s="32">
        <f t="shared" si="644"/>
        <v>0</v>
      </c>
      <c r="R2899" s="32">
        <f t="shared" si="649"/>
        <v>5400</v>
      </c>
      <c r="S2899" s="32">
        <f t="shared" si="650"/>
        <v>0</v>
      </c>
      <c r="T2899" s="32">
        <f t="shared" si="651"/>
        <v>21600</v>
      </c>
      <c r="U2899" s="32">
        <f t="shared" si="652"/>
        <v>0</v>
      </c>
      <c r="V2899" s="32">
        <f t="shared" si="645"/>
        <v>574.32707369210743</v>
      </c>
      <c r="W2899" s="32">
        <f t="shared" si="653"/>
        <v>574.32707369210743</v>
      </c>
      <c r="X2899" s="32">
        <f t="shared" si="654"/>
        <v>574.32707369210743</v>
      </c>
    </row>
    <row r="2900" spans="1:24" x14ac:dyDescent="0.25">
      <c r="A2900" s="2"/>
      <c r="B2900" s="2" t="s">
        <v>6</v>
      </c>
      <c r="C2900" s="2">
        <f t="shared" si="646"/>
        <v>121</v>
      </c>
      <c r="D2900" s="2">
        <f t="shared" si="647"/>
        <v>16</v>
      </c>
      <c r="E2900" s="2">
        <f t="shared" si="648"/>
        <v>2896</v>
      </c>
      <c r="F2900" s="11">
        <v>364.5</v>
      </c>
      <c r="G2900" s="9">
        <v>0.24655888289245001</v>
      </c>
      <c r="H2900" s="9">
        <v>0.28018054874142101</v>
      </c>
      <c r="I2900" s="9">
        <v>0.3906</v>
      </c>
      <c r="J2900" s="9">
        <v>0.25955082947684299</v>
      </c>
      <c r="K2900" s="9">
        <v>0.25955082947684299</v>
      </c>
      <c r="L2900" s="9">
        <v>0.25955082947684299</v>
      </c>
      <c r="N2900" s="32">
        <f>IF('System Design'!$F$8=1,'Hourly Demand and Generation'!G2900*'System Design'!$F$21,IF('System Design'!$F$8=2,'Hourly Demand and Generation'!H2900*'System Design'!$F$21,IF('System Design'!$F$8=3,'Hourly Demand and Generation'!I2900*'System Design'!$F$21)))</f>
        <v>195.3</v>
      </c>
      <c r="O2900" s="32">
        <f>IF('System Design'!$F$8=1,'Hourly Demand and Generation'!J2900*'System Design'!$F$22,IF('System Design'!$F$8=2,'Hourly Demand and Generation'!K2900*'System Design'!$F$22,IF('System Design'!$F$8=3,'Hourly Demand and Generation'!L2900*'System Design'!$F$22)))</f>
        <v>648.8770736921075</v>
      </c>
      <c r="Q2900" s="32">
        <f t="shared" si="644"/>
        <v>0</v>
      </c>
      <c r="R2900" s="32">
        <f t="shared" si="649"/>
        <v>5400</v>
      </c>
      <c r="S2900" s="32">
        <f t="shared" si="650"/>
        <v>0</v>
      </c>
      <c r="T2900" s="32">
        <f t="shared" si="651"/>
        <v>21600</v>
      </c>
      <c r="U2900" s="32">
        <f t="shared" si="652"/>
        <v>0</v>
      </c>
      <c r="V2900" s="32">
        <f t="shared" si="645"/>
        <v>479.67707369210757</v>
      </c>
      <c r="W2900" s="32">
        <f t="shared" si="653"/>
        <v>479.67707369210757</v>
      </c>
      <c r="X2900" s="32">
        <f t="shared" si="654"/>
        <v>479.67707369210757</v>
      </c>
    </row>
    <row r="2901" spans="1:24" x14ac:dyDescent="0.25">
      <c r="A2901" s="2"/>
      <c r="B2901" s="2" t="s">
        <v>6</v>
      </c>
      <c r="C2901" s="2">
        <f t="shared" si="646"/>
        <v>121</v>
      </c>
      <c r="D2901" s="2">
        <f t="shared" si="647"/>
        <v>17</v>
      </c>
      <c r="E2901" s="2">
        <f t="shared" si="648"/>
        <v>2897</v>
      </c>
      <c r="F2901" s="11">
        <v>384.75</v>
      </c>
      <c r="G2901" s="9">
        <v>0.12701518209611101</v>
      </c>
      <c r="H2901" s="9">
        <v>0.15690110729519599</v>
      </c>
      <c r="I2901" s="9">
        <v>0.23250000000000001</v>
      </c>
      <c r="J2901" s="9">
        <v>0.28838981052982499</v>
      </c>
      <c r="K2901" s="9">
        <v>0.28838981052982499</v>
      </c>
      <c r="L2901" s="9">
        <v>0.28838981052982499</v>
      </c>
      <c r="N2901" s="32">
        <f>IF('System Design'!$F$8=1,'Hourly Demand and Generation'!G2901*'System Design'!$F$21,IF('System Design'!$F$8=2,'Hourly Demand and Generation'!H2901*'System Design'!$F$21,IF('System Design'!$F$8=3,'Hourly Demand and Generation'!I2901*'System Design'!$F$21)))</f>
        <v>116.25</v>
      </c>
      <c r="O2901" s="32">
        <f>IF('System Design'!$F$8=1,'Hourly Demand and Generation'!J2901*'System Design'!$F$22,IF('System Design'!$F$8=2,'Hourly Demand and Generation'!K2901*'System Design'!$F$22,IF('System Design'!$F$8=3,'Hourly Demand and Generation'!L2901*'System Design'!$F$22)))</f>
        <v>720.97452632456248</v>
      </c>
      <c r="Q2901" s="32">
        <f t="shared" si="644"/>
        <v>0</v>
      </c>
      <c r="R2901" s="32">
        <f t="shared" si="649"/>
        <v>5400</v>
      </c>
      <c r="S2901" s="32">
        <f t="shared" si="650"/>
        <v>0</v>
      </c>
      <c r="T2901" s="32">
        <f t="shared" si="651"/>
        <v>21600</v>
      </c>
      <c r="U2901" s="32">
        <f t="shared" si="652"/>
        <v>0</v>
      </c>
      <c r="V2901" s="32">
        <f t="shared" si="645"/>
        <v>452.47452632456248</v>
      </c>
      <c r="W2901" s="32">
        <f t="shared" si="653"/>
        <v>452.47452632456248</v>
      </c>
      <c r="X2901" s="32">
        <f t="shared" si="654"/>
        <v>452.47452632456248</v>
      </c>
    </row>
    <row r="2902" spans="1:24" x14ac:dyDescent="0.25">
      <c r="A2902" s="2"/>
      <c r="B2902" s="2" t="s">
        <v>6</v>
      </c>
      <c r="C2902" s="2">
        <f t="shared" si="646"/>
        <v>121</v>
      </c>
      <c r="D2902" s="2">
        <f t="shared" si="647"/>
        <v>18</v>
      </c>
      <c r="E2902" s="2">
        <f t="shared" si="648"/>
        <v>2898</v>
      </c>
      <c r="F2902" s="11">
        <v>405</v>
      </c>
      <c r="G2902" s="9">
        <v>5.9771850398169797E-2</v>
      </c>
      <c r="H2902" s="9">
        <v>9.3393516247140193E-2</v>
      </c>
      <c r="I2902" s="9">
        <v>0.15809999999999999</v>
      </c>
      <c r="J2902" s="9">
        <v>0.27397032000333399</v>
      </c>
      <c r="K2902" s="9">
        <v>0.27397032000333399</v>
      </c>
      <c r="L2902" s="9">
        <v>0.27397032000333399</v>
      </c>
      <c r="N2902" s="32">
        <f>IF('System Design'!$F$8=1,'Hourly Demand and Generation'!G2902*'System Design'!$F$21,IF('System Design'!$F$8=2,'Hourly Demand and Generation'!H2902*'System Design'!$F$21,IF('System Design'!$F$8=3,'Hourly Demand and Generation'!I2902*'System Design'!$F$21)))</f>
        <v>79.05</v>
      </c>
      <c r="O2902" s="32">
        <f>IF('System Design'!$F$8=1,'Hourly Demand and Generation'!J2902*'System Design'!$F$22,IF('System Design'!$F$8=2,'Hourly Demand and Generation'!K2902*'System Design'!$F$22,IF('System Design'!$F$8=3,'Hourly Demand and Generation'!L2902*'System Design'!$F$22)))</f>
        <v>684.92580000833493</v>
      </c>
      <c r="Q2902" s="32">
        <f t="shared" si="644"/>
        <v>0</v>
      </c>
      <c r="R2902" s="32">
        <f t="shared" si="649"/>
        <v>5400</v>
      </c>
      <c r="S2902" s="32">
        <f t="shared" si="650"/>
        <v>0</v>
      </c>
      <c r="T2902" s="32">
        <f t="shared" si="651"/>
        <v>21600</v>
      </c>
      <c r="U2902" s="32">
        <f t="shared" si="652"/>
        <v>0</v>
      </c>
      <c r="V2902" s="32">
        <f t="shared" si="645"/>
        <v>358.97580000833489</v>
      </c>
      <c r="W2902" s="32">
        <f t="shared" si="653"/>
        <v>358.97580000833489</v>
      </c>
      <c r="X2902" s="32">
        <f t="shared" si="654"/>
        <v>358.97580000833489</v>
      </c>
    </row>
    <row r="2903" spans="1:24" x14ac:dyDescent="0.25">
      <c r="A2903" s="2"/>
      <c r="B2903" s="2" t="s">
        <v>6</v>
      </c>
      <c r="C2903" s="2">
        <f t="shared" si="646"/>
        <v>121</v>
      </c>
      <c r="D2903" s="2">
        <f t="shared" si="647"/>
        <v>19</v>
      </c>
      <c r="E2903" s="2">
        <f t="shared" si="648"/>
        <v>2899</v>
      </c>
      <c r="F2903" s="11">
        <v>392.85</v>
      </c>
      <c r="G2903" s="9">
        <v>0</v>
      </c>
      <c r="H2903" s="9">
        <v>2.9885925199084899E-2</v>
      </c>
      <c r="I2903" s="9">
        <v>7.4399999999999994E-2</v>
      </c>
      <c r="J2903" s="9">
        <v>0.25955082947684299</v>
      </c>
      <c r="K2903" s="9">
        <v>0.25955082947684299</v>
      </c>
      <c r="L2903" s="9">
        <v>0.25955082947684299</v>
      </c>
      <c r="N2903" s="32">
        <f>IF('System Design'!$F$8=1,'Hourly Demand and Generation'!G2903*'System Design'!$F$21,IF('System Design'!$F$8=2,'Hourly Demand and Generation'!H2903*'System Design'!$F$21,IF('System Design'!$F$8=3,'Hourly Demand and Generation'!I2903*'System Design'!$F$21)))</f>
        <v>37.199999999999996</v>
      </c>
      <c r="O2903" s="32">
        <f>IF('System Design'!$F$8=1,'Hourly Demand and Generation'!J2903*'System Design'!$F$22,IF('System Design'!$F$8=2,'Hourly Demand and Generation'!K2903*'System Design'!$F$22,IF('System Design'!$F$8=3,'Hourly Demand and Generation'!L2903*'System Design'!$F$22)))</f>
        <v>648.8770736921075</v>
      </c>
      <c r="Q2903" s="32">
        <f t="shared" si="644"/>
        <v>0</v>
      </c>
      <c r="R2903" s="32">
        <f t="shared" si="649"/>
        <v>5400</v>
      </c>
      <c r="S2903" s="32">
        <f t="shared" si="650"/>
        <v>0</v>
      </c>
      <c r="T2903" s="32">
        <f t="shared" si="651"/>
        <v>21600</v>
      </c>
      <c r="U2903" s="32">
        <f t="shared" si="652"/>
        <v>0</v>
      </c>
      <c r="V2903" s="32">
        <f t="shared" si="645"/>
        <v>293.22707369210752</v>
      </c>
      <c r="W2903" s="32">
        <f t="shared" si="653"/>
        <v>293.22707369210752</v>
      </c>
      <c r="X2903" s="32">
        <f t="shared" si="654"/>
        <v>293.22707369210752</v>
      </c>
    </row>
    <row r="2904" spans="1:24" x14ac:dyDescent="0.25">
      <c r="A2904" s="2"/>
      <c r="B2904" s="2" t="s">
        <v>6</v>
      </c>
      <c r="C2904" s="2">
        <f t="shared" si="646"/>
        <v>121</v>
      </c>
      <c r="D2904" s="2">
        <f t="shared" si="647"/>
        <v>20</v>
      </c>
      <c r="E2904" s="2">
        <f t="shared" si="648"/>
        <v>2900</v>
      </c>
      <c r="F2904" s="11">
        <v>384.75</v>
      </c>
      <c r="G2904" s="9">
        <v>0</v>
      </c>
      <c r="H2904" s="9">
        <v>0</v>
      </c>
      <c r="I2904" s="9">
        <v>0</v>
      </c>
      <c r="J2904" s="9">
        <v>0.25955082947684299</v>
      </c>
      <c r="K2904" s="9">
        <v>0.25955082947684299</v>
      </c>
      <c r="L2904" s="9">
        <v>0.25955082947684299</v>
      </c>
      <c r="N2904" s="32">
        <f>IF('System Design'!$F$8=1,'Hourly Demand and Generation'!G2904*'System Design'!$F$21,IF('System Design'!$F$8=2,'Hourly Demand and Generation'!H2904*'System Design'!$F$21,IF('System Design'!$F$8=3,'Hourly Demand and Generation'!I2904*'System Design'!$F$21)))</f>
        <v>0</v>
      </c>
      <c r="O2904" s="32">
        <f>IF('System Design'!$F$8=1,'Hourly Demand and Generation'!J2904*'System Design'!$F$22,IF('System Design'!$F$8=2,'Hourly Demand and Generation'!K2904*'System Design'!$F$22,IF('System Design'!$F$8=3,'Hourly Demand and Generation'!L2904*'System Design'!$F$22)))</f>
        <v>648.8770736921075</v>
      </c>
      <c r="Q2904" s="32">
        <f t="shared" si="644"/>
        <v>0</v>
      </c>
      <c r="R2904" s="32">
        <f t="shared" si="649"/>
        <v>5400</v>
      </c>
      <c r="S2904" s="32">
        <f t="shared" si="650"/>
        <v>0</v>
      </c>
      <c r="T2904" s="32">
        <f t="shared" si="651"/>
        <v>21600</v>
      </c>
      <c r="U2904" s="32">
        <f t="shared" si="652"/>
        <v>0</v>
      </c>
      <c r="V2904" s="32">
        <f t="shared" si="645"/>
        <v>264.1270736921075</v>
      </c>
      <c r="W2904" s="32">
        <f t="shared" si="653"/>
        <v>264.1270736921075</v>
      </c>
      <c r="X2904" s="32">
        <f t="shared" si="654"/>
        <v>264.1270736921075</v>
      </c>
    </row>
    <row r="2905" spans="1:24" x14ac:dyDescent="0.25">
      <c r="A2905" s="2"/>
      <c r="B2905" s="2" t="s">
        <v>6</v>
      </c>
      <c r="C2905" s="2">
        <f t="shared" si="646"/>
        <v>121</v>
      </c>
      <c r="D2905" s="2">
        <f t="shared" si="647"/>
        <v>21</v>
      </c>
      <c r="E2905" s="2">
        <f t="shared" si="648"/>
        <v>2901</v>
      </c>
      <c r="F2905" s="11">
        <v>364.5</v>
      </c>
      <c r="G2905" s="9">
        <v>0</v>
      </c>
      <c r="H2905" s="9">
        <v>0</v>
      </c>
      <c r="I2905" s="9">
        <v>0</v>
      </c>
      <c r="J2905" s="9">
        <v>0.25955082947684299</v>
      </c>
      <c r="K2905" s="9">
        <v>0.25955082947684299</v>
      </c>
      <c r="L2905" s="9">
        <v>0.25955082947684299</v>
      </c>
      <c r="N2905" s="32">
        <f>IF('System Design'!$F$8=1,'Hourly Demand and Generation'!G2905*'System Design'!$F$21,IF('System Design'!$F$8=2,'Hourly Demand and Generation'!H2905*'System Design'!$F$21,IF('System Design'!$F$8=3,'Hourly Demand and Generation'!I2905*'System Design'!$F$21)))</f>
        <v>0</v>
      </c>
      <c r="O2905" s="32">
        <f>IF('System Design'!$F$8=1,'Hourly Demand and Generation'!J2905*'System Design'!$F$22,IF('System Design'!$F$8=2,'Hourly Demand and Generation'!K2905*'System Design'!$F$22,IF('System Design'!$F$8=3,'Hourly Demand and Generation'!L2905*'System Design'!$F$22)))</f>
        <v>648.8770736921075</v>
      </c>
      <c r="Q2905" s="32">
        <f t="shared" si="644"/>
        <v>0</v>
      </c>
      <c r="R2905" s="32">
        <f t="shared" si="649"/>
        <v>5400</v>
      </c>
      <c r="S2905" s="32">
        <f t="shared" si="650"/>
        <v>0</v>
      </c>
      <c r="T2905" s="32">
        <f t="shared" si="651"/>
        <v>21600</v>
      </c>
      <c r="U2905" s="32">
        <f t="shared" si="652"/>
        <v>0</v>
      </c>
      <c r="V2905" s="32">
        <f t="shared" si="645"/>
        <v>284.3770736921075</v>
      </c>
      <c r="W2905" s="32">
        <f t="shared" si="653"/>
        <v>284.3770736921075</v>
      </c>
      <c r="X2905" s="32">
        <f t="shared" si="654"/>
        <v>284.3770736921075</v>
      </c>
    </row>
    <row r="2906" spans="1:24" x14ac:dyDescent="0.25">
      <c r="A2906" s="2"/>
      <c r="B2906" s="2" t="s">
        <v>6</v>
      </c>
      <c r="C2906" s="2">
        <f t="shared" si="646"/>
        <v>121</v>
      </c>
      <c r="D2906" s="2">
        <f t="shared" si="647"/>
        <v>22</v>
      </c>
      <c r="E2906" s="2">
        <f t="shared" si="648"/>
        <v>2902</v>
      </c>
      <c r="F2906" s="11">
        <v>344.25</v>
      </c>
      <c r="G2906" s="9">
        <v>0</v>
      </c>
      <c r="H2906" s="9">
        <v>0</v>
      </c>
      <c r="I2906" s="9">
        <v>0</v>
      </c>
      <c r="J2906" s="9">
        <v>0.27397032000333399</v>
      </c>
      <c r="K2906" s="9">
        <v>0.27397032000333399</v>
      </c>
      <c r="L2906" s="9">
        <v>0.27397032000333399</v>
      </c>
      <c r="N2906" s="32">
        <f>IF('System Design'!$F$8=1,'Hourly Demand and Generation'!G2906*'System Design'!$F$21,IF('System Design'!$F$8=2,'Hourly Demand and Generation'!H2906*'System Design'!$F$21,IF('System Design'!$F$8=3,'Hourly Demand and Generation'!I2906*'System Design'!$F$21)))</f>
        <v>0</v>
      </c>
      <c r="O2906" s="32">
        <f>IF('System Design'!$F$8=1,'Hourly Demand and Generation'!J2906*'System Design'!$F$22,IF('System Design'!$F$8=2,'Hourly Demand and Generation'!K2906*'System Design'!$F$22,IF('System Design'!$F$8=3,'Hourly Demand and Generation'!L2906*'System Design'!$F$22)))</f>
        <v>684.92580000833493</v>
      </c>
      <c r="Q2906" s="32">
        <f t="shared" si="644"/>
        <v>0</v>
      </c>
      <c r="R2906" s="32">
        <f t="shared" si="649"/>
        <v>5400</v>
      </c>
      <c r="S2906" s="32">
        <f t="shared" si="650"/>
        <v>0</v>
      </c>
      <c r="T2906" s="32">
        <f t="shared" si="651"/>
        <v>21600</v>
      </c>
      <c r="U2906" s="32">
        <f t="shared" si="652"/>
        <v>0</v>
      </c>
      <c r="V2906" s="32">
        <f t="shared" si="645"/>
        <v>340.67580000833493</v>
      </c>
      <c r="W2906" s="32">
        <f t="shared" si="653"/>
        <v>340.67580000833493</v>
      </c>
      <c r="X2906" s="32">
        <f t="shared" si="654"/>
        <v>340.67580000833493</v>
      </c>
    </row>
    <row r="2907" spans="1:24" x14ac:dyDescent="0.25">
      <c r="A2907" s="2"/>
      <c r="B2907" s="2" t="s">
        <v>6</v>
      </c>
      <c r="C2907" s="2">
        <f t="shared" si="646"/>
        <v>121</v>
      </c>
      <c r="D2907" s="2">
        <f t="shared" si="647"/>
        <v>23</v>
      </c>
      <c r="E2907" s="2">
        <f t="shared" si="648"/>
        <v>2903</v>
      </c>
      <c r="F2907" s="11">
        <v>324</v>
      </c>
      <c r="G2907" s="9">
        <v>0</v>
      </c>
      <c r="H2907" s="9">
        <v>0</v>
      </c>
      <c r="I2907" s="9">
        <v>0</v>
      </c>
      <c r="J2907" s="9">
        <v>0.23071184842386</v>
      </c>
      <c r="K2907" s="9">
        <v>0.23071184842386</v>
      </c>
      <c r="L2907" s="9">
        <v>0.23071184842386</v>
      </c>
      <c r="N2907" s="32">
        <f>IF('System Design'!$F$8=1,'Hourly Demand and Generation'!G2907*'System Design'!$F$21,IF('System Design'!$F$8=2,'Hourly Demand and Generation'!H2907*'System Design'!$F$21,IF('System Design'!$F$8=3,'Hourly Demand and Generation'!I2907*'System Design'!$F$21)))</f>
        <v>0</v>
      </c>
      <c r="O2907" s="32">
        <f>IF('System Design'!$F$8=1,'Hourly Demand and Generation'!J2907*'System Design'!$F$22,IF('System Design'!$F$8=2,'Hourly Demand and Generation'!K2907*'System Design'!$F$22,IF('System Design'!$F$8=3,'Hourly Demand and Generation'!L2907*'System Design'!$F$22)))</f>
        <v>576.77962105965003</v>
      </c>
      <c r="Q2907" s="32">
        <f t="shared" si="644"/>
        <v>0</v>
      </c>
      <c r="R2907" s="32">
        <f t="shared" si="649"/>
        <v>5400</v>
      </c>
      <c r="S2907" s="32">
        <f t="shared" si="650"/>
        <v>0</v>
      </c>
      <c r="T2907" s="32">
        <f t="shared" si="651"/>
        <v>21600</v>
      </c>
      <c r="U2907" s="32">
        <f t="shared" si="652"/>
        <v>0</v>
      </c>
      <c r="V2907" s="32">
        <f t="shared" si="645"/>
        <v>252.77962105965003</v>
      </c>
      <c r="W2907" s="32">
        <f t="shared" si="653"/>
        <v>252.77962105965003</v>
      </c>
      <c r="X2907" s="32">
        <f t="shared" si="654"/>
        <v>252.77962105965003</v>
      </c>
    </row>
    <row r="2908" spans="1:24" x14ac:dyDescent="0.25">
      <c r="A2908" s="2"/>
      <c r="B2908" s="2" t="s">
        <v>6</v>
      </c>
      <c r="C2908" s="2">
        <f t="shared" si="646"/>
        <v>121</v>
      </c>
      <c r="D2908" s="2">
        <f t="shared" si="647"/>
        <v>24</v>
      </c>
      <c r="E2908" s="2">
        <f t="shared" si="648"/>
        <v>2904</v>
      </c>
      <c r="F2908" s="11">
        <v>283.5</v>
      </c>
      <c r="G2908" s="9">
        <v>0</v>
      </c>
      <c r="H2908" s="9">
        <v>0</v>
      </c>
      <c r="I2908" s="9">
        <v>0</v>
      </c>
      <c r="J2908" s="9">
        <v>0.23071184842386</v>
      </c>
      <c r="K2908" s="9">
        <v>0.23071184842386</v>
      </c>
      <c r="L2908" s="9">
        <v>0.23071184842386</v>
      </c>
      <c r="N2908" s="32">
        <f>IF('System Design'!$F$8=1,'Hourly Demand and Generation'!G2908*'System Design'!$F$21,IF('System Design'!$F$8=2,'Hourly Demand and Generation'!H2908*'System Design'!$F$21,IF('System Design'!$F$8=3,'Hourly Demand and Generation'!I2908*'System Design'!$F$21)))</f>
        <v>0</v>
      </c>
      <c r="O2908" s="32">
        <f>IF('System Design'!$F$8=1,'Hourly Demand and Generation'!J2908*'System Design'!$F$22,IF('System Design'!$F$8=2,'Hourly Demand and Generation'!K2908*'System Design'!$F$22,IF('System Design'!$F$8=3,'Hourly Demand and Generation'!L2908*'System Design'!$F$22)))</f>
        <v>576.77962105965003</v>
      </c>
      <c r="Q2908" s="32">
        <f t="shared" si="644"/>
        <v>0</v>
      </c>
      <c r="R2908" s="32">
        <f t="shared" si="649"/>
        <v>5400</v>
      </c>
      <c r="S2908" s="32">
        <f t="shared" si="650"/>
        <v>0</v>
      </c>
      <c r="T2908" s="32">
        <f t="shared" si="651"/>
        <v>21600</v>
      </c>
      <c r="U2908" s="32">
        <f t="shared" si="652"/>
        <v>0</v>
      </c>
      <c r="V2908" s="32">
        <f t="shared" si="645"/>
        <v>293.27962105965003</v>
      </c>
      <c r="W2908" s="32">
        <f t="shared" si="653"/>
        <v>293.27962105965003</v>
      </c>
      <c r="X2908" s="32">
        <f t="shared" si="654"/>
        <v>293.27962105965003</v>
      </c>
    </row>
    <row r="2909" spans="1:24" x14ac:dyDescent="0.25">
      <c r="A2909" s="2"/>
      <c r="B2909" s="2" t="s">
        <v>6</v>
      </c>
      <c r="C2909" s="2">
        <f>C2908+1</f>
        <v>122</v>
      </c>
      <c r="D2909" s="2">
        <v>1</v>
      </c>
      <c r="E2909" s="2">
        <f t="shared" si="648"/>
        <v>2905</v>
      </c>
      <c r="F2909" s="11">
        <v>243</v>
      </c>
      <c r="G2909" s="9">
        <v>0</v>
      </c>
      <c r="H2909" s="9">
        <v>0</v>
      </c>
      <c r="I2909" s="9">
        <v>0</v>
      </c>
      <c r="J2909" s="9">
        <v>0.163538114401726</v>
      </c>
      <c r="K2909" s="9">
        <v>0.35</v>
      </c>
      <c r="L2909" s="9">
        <v>0.35</v>
      </c>
      <c r="N2909" s="32">
        <f>IF('System Design'!$F$8=1,'Hourly Demand and Generation'!G2909*'System Design'!$F$21,IF('System Design'!$F$8=2,'Hourly Demand and Generation'!H2909*'System Design'!$F$21,IF('System Design'!$F$8=3,'Hourly Demand and Generation'!I2909*'System Design'!$F$21)))</f>
        <v>0</v>
      </c>
      <c r="O2909" s="32">
        <f>IF('System Design'!$F$8=1,'Hourly Demand and Generation'!J2909*'System Design'!$F$22,IF('System Design'!$F$8=2,'Hourly Demand and Generation'!K2909*'System Design'!$F$22,IF('System Design'!$F$8=3,'Hourly Demand and Generation'!L2909*'System Design'!$F$22)))</f>
        <v>875</v>
      </c>
      <c r="Q2909" s="32">
        <f t="shared" si="644"/>
        <v>0</v>
      </c>
      <c r="R2909" s="32">
        <f t="shared" si="649"/>
        <v>5400</v>
      </c>
      <c r="S2909" s="32">
        <f t="shared" si="650"/>
        <v>0</v>
      </c>
      <c r="T2909" s="32">
        <f t="shared" si="651"/>
        <v>21600</v>
      </c>
      <c r="U2909" s="32">
        <f t="shared" si="652"/>
        <v>0</v>
      </c>
      <c r="V2909" s="32">
        <f t="shared" si="645"/>
        <v>632</v>
      </c>
      <c r="W2909" s="32">
        <f t="shared" si="653"/>
        <v>632</v>
      </c>
      <c r="X2909" s="32">
        <f t="shared" si="654"/>
        <v>632</v>
      </c>
    </row>
    <row r="2910" spans="1:24" x14ac:dyDescent="0.25">
      <c r="A2910" s="2"/>
      <c r="B2910" s="2" t="s">
        <v>6</v>
      </c>
      <c r="C2910" s="2">
        <f>C2909</f>
        <v>122</v>
      </c>
      <c r="D2910" s="2">
        <f>D2909+1</f>
        <v>2</v>
      </c>
      <c r="E2910" s="2">
        <f t="shared" si="648"/>
        <v>2906</v>
      </c>
      <c r="F2910" s="11">
        <v>222.75</v>
      </c>
      <c r="G2910" s="9">
        <v>0</v>
      </c>
      <c r="H2910" s="9">
        <v>0</v>
      </c>
      <c r="I2910" s="9">
        <v>0</v>
      </c>
      <c r="J2910" s="9">
        <v>0.14718430296155299</v>
      </c>
      <c r="K2910" s="9">
        <v>0.315</v>
      </c>
      <c r="L2910" s="9">
        <v>0.315</v>
      </c>
      <c r="N2910" s="32">
        <f>IF('System Design'!$F$8=1,'Hourly Demand and Generation'!G2910*'System Design'!$F$21,IF('System Design'!$F$8=2,'Hourly Demand and Generation'!H2910*'System Design'!$F$21,IF('System Design'!$F$8=3,'Hourly Demand and Generation'!I2910*'System Design'!$F$21)))</f>
        <v>0</v>
      </c>
      <c r="O2910" s="32">
        <f>IF('System Design'!$F$8=1,'Hourly Demand and Generation'!J2910*'System Design'!$F$22,IF('System Design'!$F$8=2,'Hourly Demand and Generation'!K2910*'System Design'!$F$22,IF('System Design'!$F$8=3,'Hourly Demand and Generation'!L2910*'System Design'!$F$22)))</f>
        <v>787.5</v>
      </c>
      <c r="Q2910" s="32">
        <f t="shared" si="644"/>
        <v>0</v>
      </c>
      <c r="R2910" s="32">
        <f t="shared" si="649"/>
        <v>5400</v>
      </c>
      <c r="S2910" s="32">
        <f t="shared" si="650"/>
        <v>0</v>
      </c>
      <c r="T2910" s="32">
        <f t="shared" si="651"/>
        <v>21600</v>
      </c>
      <c r="U2910" s="32">
        <f t="shared" si="652"/>
        <v>0</v>
      </c>
      <c r="V2910" s="32">
        <f t="shared" si="645"/>
        <v>564.75</v>
      </c>
      <c r="W2910" s="32">
        <f t="shared" si="653"/>
        <v>564.75</v>
      </c>
      <c r="X2910" s="32">
        <f t="shared" si="654"/>
        <v>564.75</v>
      </c>
    </row>
    <row r="2911" spans="1:24" x14ac:dyDescent="0.25">
      <c r="A2911" s="2"/>
      <c r="B2911" s="2" t="s">
        <v>6</v>
      </c>
      <c r="C2911" s="2">
        <f t="shared" ref="C2911:C2932" si="655">C2910</f>
        <v>122</v>
      </c>
      <c r="D2911" s="2">
        <f t="shared" ref="D2911:D2932" si="656">D2910+1</f>
        <v>3</v>
      </c>
      <c r="E2911" s="2">
        <f t="shared" si="648"/>
        <v>2907</v>
      </c>
      <c r="F2911" s="11">
        <v>202.5</v>
      </c>
      <c r="G2911" s="9">
        <v>0</v>
      </c>
      <c r="H2911" s="9">
        <v>0</v>
      </c>
      <c r="I2911" s="9">
        <v>0</v>
      </c>
      <c r="J2911" s="9">
        <v>0.14718430296155299</v>
      </c>
      <c r="K2911" s="9">
        <v>0.315</v>
      </c>
      <c r="L2911" s="9">
        <v>0.315</v>
      </c>
      <c r="N2911" s="32">
        <f>IF('System Design'!$F$8=1,'Hourly Demand and Generation'!G2911*'System Design'!$F$21,IF('System Design'!$F$8=2,'Hourly Demand and Generation'!H2911*'System Design'!$F$21,IF('System Design'!$F$8=3,'Hourly Demand and Generation'!I2911*'System Design'!$F$21)))</f>
        <v>0</v>
      </c>
      <c r="O2911" s="32">
        <f>IF('System Design'!$F$8=1,'Hourly Demand and Generation'!J2911*'System Design'!$F$22,IF('System Design'!$F$8=2,'Hourly Demand and Generation'!K2911*'System Design'!$F$22,IF('System Design'!$F$8=3,'Hourly Demand and Generation'!L2911*'System Design'!$F$22)))</f>
        <v>787.5</v>
      </c>
      <c r="Q2911" s="32">
        <f t="shared" si="644"/>
        <v>0</v>
      </c>
      <c r="R2911" s="32">
        <f t="shared" si="649"/>
        <v>5400</v>
      </c>
      <c r="S2911" s="32">
        <f t="shared" si="650"/>
        <v>0</v>
      </c>
      <c r="T2911" s="32">
        <f t="shared" si="651"/>
        <v>21600</v>
      </c>
      <c r="U2911" s="32">
        <f t="shared" si="652"/>
        <v>0</v>
      </c>
      <c r="V2911" s="32">
        <f t="shared" si="645"/>
        <v>585</v>
      </c>
      <c r="W2911" s="32">
        <f t="shared" si="653"/>
        <v>585</v>
      </c>
      <c r="X2911" s="32">
        <f t="shared" si="654"/>
        <v>585</v>
      </c>
    </row>
    <row r="2912" spans="1:24" x14ac:dyDescent="0.25">
      <c r="A2912" s="2"/>
      <c r="B2912" s="2" t="s">
        <v>6</v>
      </c>
      <c r="C2912" s="2">
        <f t="shared" si="655"/>
        <v>122</v>
      </c>
      <c r="D2912" s="2">
        <f t="shared" si="656"/>
        <v>4</v>
      </c>
      <c r="E2912" s="2">
        <f t="shared" si="648"/>
        <v>2908</v>
      </c>
      <c r="F2912" s="11">
        <v>243</v>
      </c>
      <c r="G2912" s="9">
        <v>0</v>
      </c>
      <c r="H2912" s="9">
        <v>0</v>
      </c>
      <c r="I2912" s="9">
        <v>0</v>
      </c>
      <c r="J2912" s="9">
        <v>0.163538114401726</v>
      </c>
      <c r="K2912" s="9">
        <v>0.35</v>
      </c>
      <c r="L2912" s="9">
        <v>0.35</v>
      </c>
      <c r="N2912" s="32">
        <f>IF('System Design'!$F$8=1,'Hourly Demand and Generation'!G2912*'System Design'!$F$21,IF('System Design'!$F$8=2,'Hourly Demand and Generation'!H2912*'System Design'!$F$21,IF('System Design'!$F$8=3,'Hourly Demand and Generation'!I2912*'System Design'!$F$21)))</f>
        <v>0</v>
      </c>
      <c r="O2912" s="32">
        <f>IF('System Design'!$F$8=1,'Hourly Demand and Generation'!J2912*'System Design'!$F$22,IF('System Design'!$F$8=2,'Hourly Demand and Generation'!K2912*'System Design'!$F$22,IF('System Design'!$F$8=3,'Hourly Demand and Generation'!L2912*'System Design'!$F$22)))</f>
        <v>875</v>
      </c>
      <c r="Q2912" s="32">
        <f t="shared" si="644"/>
        <v>0</v>
      </c>
      <c r="R2912" s="32">
        <f t="shared" si="649"/>
        <v>5400</v>
      </c>
      <c r="S2912" s="32">
        <f t="shared" si="650"/>
        <v>0</v>
      </c>
      <c r="T2912" s="32">
        <f t="shared" si="651"/>
        <v>21600</v>
      </c>
      <c r="U2912" s="32">
        <f t="shared" si="652"/>
        <v>0</v>
      </c>
      <c r="V2912" s="32">
        <f t="shared" si="645"/>
        <v>632</v>
      </c>
      <c r="W2912" s="32">
        <f t="shared" si="653"/>
        <v>632</v>
      </c>
      <c r="X2912" s="32">
        <f t="shared" si="654"/>
        <v>632</v>
      </c>
    </row>
    <row r="2913" spans="1:24" x14ac:dyDescent="0.25">
      <c r="A2913" s="2"/>
      <c r="B2913" s="2" t="s">
        <v>6</v>
      </c>
      <c r="C2913" s="2">
        <f t="shared" si="655"/>
        <v>122</v>
      </c>
      <c r="D2913" s="2">
        <f t="shared" si="656"/>
        <v>5</v>
      </c>
      <c r="E2913" s="2">
        <f t="shared" si="648"/>
        <v>2909</v>
      </c>
      <c r="F2913" s="11">
        <v>263.25</v>
      </c>
      <c r="G2913" s="9">
        <v>0</v>
      </c>
      <c r="H2913" s="9">
        <v>3.1701492157629303E-2</v>
      </c>
      <c r="I2913" s="9">
        <v>7.4399999999999994E-2</v>
      </c>
      <c r="J2913" s="9">
        <v>0.13083049152138099</v>
      </c>
      <c r="K2913" s="9">
        <v>0.28000000000000003</v>
      </c>
      <c r="L2913" s="9">
        <v>0.28000000000000003</v>
      </c>
      <c r="N2913" s="32">
        <f>IF('System Design'!$F$8=1,'Hourly Demand and Generation'!G2913*'System Design'!$F$21,IF('System Design'!$F$8=2,'Hourly Demand and Generation'!H2913*'System Design'!$F$21,IF('System Design'!$F$8=3,'Hourly Demand and Generation'!I2913*'System Design'!$F$21)))</f>
        <v>37.199999999999996</v>
      </c>
      <c r="O2913" s="32">
        <f>IF('System Design'!$F$8=1,'Hourly Demand and Generation'!J2913*'System Design'!$F$22,IF('System Design'!$F$8=2,'Hourly Demand and Generation'!K2913*'System Design'!$F$22,IF('System Design'!$F$8=3,'Hourly Demand and Generation'!L2913*'System Design'!$F$22)))</f>
        <v>700.00000000000011</v>
      </c>
      <c r="Q2913" s="32">
        <f t="shared" si="644"/>
        <v>0</v>
      </c>
      <c r="R2913" s="32">
        <f t="shared" si="649"/>
        <v>5400</v>
      </c>
      <c r="S2913" s="32">
        <f t="shared" si="650"/>
        <v>0</v>
      </c>
      <c r="T2913" s="32">
        <f t="shared" si="651"/>
        <v>21600</v>
      </c>
      <c r="U2913" s="32">
        <f t="shared" si="652"/>
        <v>0</v>
      </c>
      <c r="V2913" s="32">
        <f t="shared" si="645"/>
        <v>473.95000000000016</v>
      </c>
      <c r="W2913" s="32">
        <f t="shared" si="653"/>
        <v>473.95000000000016</v>
      </c>
      <c r="X2913" s="32">
        <f t="shared" si="654"/>
        <v>473.95000000000016</v>
      </c>
    </row>
    <row r="2914" spans="1:24" x14ac:dyDescent="0.25">
      <c r="A2914" s="2"/>
      <c r="B2914" s="2" t="s">
        <v>6</v>
      </c>
      <c r="C2914" s="2">
        <f t="shared" si="655"/>
        <v>122</v>
      </c>
      <c r="D2914" s="2">
        <f t="shared" si="656"/>
        <v>6</v>
      </c>
      <c r="E2914" s="2">
        <f t="shared" si="648"/>
        <v>2910</v>
      </c>
      <c r="F2914" s="11">
        <v>283.5</v>
      </c>
      <c r="G2914" s="9">
        <v>6.3402984315258606E-2</v>
      </c>
      <c r="H2914" s="9">
        <v>9.9067162992591495E-2</v>
      </c>
      <c r="I2914" s="9">
        <v>0.15809999999999999</v>
      </c>
      <c r="J2914" s="9">
        <v>0.13083049152138099</v>
      </c>
      <c r="K2914" s="9">
        <v>0.28000000000000003</v>
      </c>
      <c r="L2914" s="9">
        <v>0.28000000000000003</v>
      </c>
      <c r="N2914" s="32">
        <f>IF('System Design'!$F$8=1,'Hourly Demand and Generation'!G2914*'System Design'!$F$21,IF('System Design'!$F$8=2,'Hourly Demand and Generation'!H2914*'System Design'!$F$21,IF('System Design'!$F$8=3,'Hourly Demand and Generation'!I2914*'System Design'!$F$21)))</f>
        <v>79.05</v>
      </c>
      <c r="O2914" s="32">
        <f>IF('System Design'!$F$8=1,'Hourly Demand and Generation'!J2914*'System Design'!$F$22,IF('System Design'!$F$8=2,'Hourly Demand and Generation'!K2914*'System Design'!$F$22,IF('System Design'!$F$8=3,'Hourly Demand and Generation'!L2914*'System Design'!$F$22)))</f>
        <v>700.00000000000011</v>
      </c>
      <c r="Q2914" s="32">
        <f t="shared" si="644"/>
        <v>0</v>
      </c>
      <c r="R2914" s="32">
        <f t="shared" si="649"/>
        <v>5400</v>
      </c>
      <c r="S2914" s="32">
        <f t="shared" si="650"/>
        <v>0</v>
      </c>
      <c r="T2914" s="32">
        <f t="shared" si="651"/>
        <v>21600</v>
      </c>
      <c r="U2914" s="32">
        <f t="shared" si="652"/>
        <v>0</v>
      </c>
      <c r="V2914" s="32">
        <f t="shared" si="645"/>
        <v>495.55000000000007</v>
      </c>
      <c r="W2914" s="32">
        <f t="shared" si="653"/>
        <v>495.55000000000007</v>
      </c>
      <c r="X2914" s="32">
        <f t="shared" si="654"/>
        <v>495.55000000000007</v>
      </c>
    </row>
    <row r="2915" spans="1:24" x14ac:dyDescent="0.25">
      <c r="A2915" s="2"/>
      <c r="B2915" s="2" t="s">
        <v>6</v>
      </c>
      <c r="C2915" s="2">
        <f t="shared" si="655"/>
        <v>122</v>
      </c>
      <c r="D2915" s="2">
        <f t="shared" si="656"/>
        <v>7</v>
      </c>
      <c r="E2915" s="2">
        <f t="shared" si="648"/>
        <v>2911</v>
      </c>
      <c r="F2915" s="11">
        <v>303.75</v>
      </c>
      <c r="G2915" s="9">
        <v>0.13473134166992401</v>
      </c>
      <c r="H2915" s="9">
        <v>0.166432833827554</v>
      </c>
      <c r="I2915" s="9">
        <v>0.23250000000000001</v>
      </c>
      <c r="J2915" s="9">
        <v>0.14718430296155299</v>
      </c>
      <c r="K2915" s="9">
        <v>0.315</v>
      </c>
      <c r="L2915" s="9">
        <v>0.315</v>
      </c>
      <c r="N2915" s="32">
        <f>IF('System Design'!$F$8=1,'Hourly Demand and Generation'!G2915*'System Design'!$F$21,IF('System Design'!$F$8=2,'Hourly Demand and Generation'!H2915*'System Design'!$F$21,IF('System Design'!$F$8=3,'Hourly Demand and Generation'!I2915*'System Design'!$F$21)))</f>
        <v>116.25</v>
      </c>
      <c r="O2915" s="32">
        <f>IF('System Design'!$F$8=1,'Hourly Demand and Generation'!J2915*'System Design'!$F$22,IF('System Design'!$F$8=2,'Hourly Demand and Generation'!K2915*'System Design'!$F$22,IF('System Design'!$F$8=3,'Hourly Demand and Generation'!L2915*'System Design'!$F$22)))</f>
        <v>787.5</v>
      </c>
      <c r="Q2915" s="32">
        <f t="shared" si="644"/>
        <v>0</v>
      </c>
      <c r="R2915" s="32">
        <f t="shared" si="649"/>
        <v>5400</v>
      </c>
      <c r="S2915" s="32">
        <f t="shared" si="650"/>
        <v>0</v>
      </c>
      <c r="T2915" s="32">
        <f t="shared" si="651"/>
        <v>21600</v>
      </c>
      <c r="U2915" s="32">
        <f t="shared" si="652"/>
        <v>0</v>
      </c>
      <c r="V2915" s="32">
        <f t="shared" si="645"/>
        <v>600</v>
      </c>
      <c r="W2915" s="32">
        <f t="shared" si="653"/>
        <v>600</v>
      </c>
      <c r="X2915" s="32">
        <f t="shared" si="654"/>
        <v>600</v>
      </c>
    </row>
    <row r="2916" spans="1:24" x14ac:dyDescent="0.25">
      <c r="A2916" s="2"/>
      <c r="B2916" s="2" t="s">
        <v>6</v>
      </c>
      <c r="C2916" s="2">
        <f t="shared" si="655"/>
        <v>122</v>
      </c>
      <c r="D2916" s="2">
        <f t="shared" si="656"/>
        <v>8</v>
      </c>
      <c r="E2916" s="2">
        <f t="shared" si="648"/>
        <v>2912</v>
      </c>
      <c r="F2916" s="11">
        <v>324</v>
      </c>
      <c r="G2916" s="9">
        <v>0.26153731030044203</v>
      </c>
      <c r="H2916" s="9">
        <v>0.29720148897777399</v>
      </c>
      <c r="I2916" s="9">
        <v>0.3906</v>
      </c>
      <c r="J2916" s="9">
        <v>0.14718430296155299</v>
      </c>
      <c r="K2916" s="9">
        <v>0.315</v>
      </c>
      <c r="L2916" s="9">
        <v>0.315</v>
      </c>
      <c r="N2916" s="32">
        <f>IF('System Design'!$F$8=1,'Hourly Demand and Generation'!G2916*'System Design'!$F$21,IF('System Design'!$F$8=2,'Hourly Demand and Generation'!H2916*'System Design'!$F$21,IF('System Design'!$F$8=3,'Hourly Demand and Generation'!I2916*'System Design'!$F$21)))</f>
        <v>195.3</v>
      </c>
      <c r="O2916" s="32">
        <f>IF('System Design'!$F$8=1,'Hourly Demand and Generation'!J2916*'System Design'!$F$22,IF('System Design'!$F$8=2,'Hourly Demand and Generation'!K2916*'System Design'!$F$22,IF('System Design'!$F$8=3,'Hourly Demand and Generation'!L2916*'System Design'!$F$22)))</f>
        <v>787.5</v>
      </c>
      <c r="Q2916" s="32">
        <f t="shared" si="644"/>
        <v>0</v>
      </c>
      <c r="R2916" s="32">
        <f t="shared" si="649"/>
        <v>5400</v>
      </c>
      <c r="S2916" s="32">
        <f t="shared" si="650"/>
        <v>0</v>
      </c>
      <c r="T2916" s="32">
        <f t="shared" si="651"/>
        <v>21600</v>
      </c>
      <c r="U2916" s="32">
        <f t="shared" si="652"/>
        <v>0</v>
      </c>
      <c r="V2916" s="32">
        <f t="shared" si="645"/>
        <v>658.8</v>
      </c>
      <c r="W2916" s="32">
        <f t="shared" si="653"/>
        <v>658.8</v>
      </c>
      <c r="X2916" s="32">
        <f t="shared" si="654"/>
        <v>658.8</v>
      </c>
    </row>
    <row r="2917" spans="1:24" x14ac:dyDescent="0.25">
      <c r="A2917" s="2"/>
      <c r="B2917" s="2" t="s">
        <v>6</v>
      </c>
      <c r="C2917" s="2">
        <f t="shared" si="655"/>
        <v>122</v>
      </c>
      <c r="D2917" s="2">
        <f t="shared" si="656"/>
        <v>9</v>
      </c>
      <c r="E2917" s="2">
        <f t="shared" si="648"/>
        <v>2913</v>
      </c>
      <c r="F2917" s="11">
        <v>324</v>
      </c>
      <c r="G2917" s="9">
        <v>0.39626865197036598</v>
      </c>
      <c r="H2917" s="9">
        <v>0.427970144127995</v>
      </c>
      <c r="I2917" s="9">
        <v>0.53939999999999999</v>
      </c>
      <c r="J2917" s="9">
        <v>0.13083049152138099</v>
      </c>
      <c r="K2917" s="9">
        <v>0.28000000000000003</v>
      </c>
      <c r="L2917" s="9">
        <v>0.28000000000000003</v>
      </c>
      <c r="N2917" s="32">
        <f>IF('System Design'!$F$8=1,'Hourly Demand and Generation'!G2917*'System Design'!$F$21,IF('System Design'!$F$8=2,'Hourly Demand and Generation'!H2917*'System Design'!$F$21,IF('System Design'!$F$8=3,'Hourly Demand and Generation'!I2917*'System Design'!$F$21)))</f>
        <v>269.7</v>
      </c>
      <c r="O2917" s="32">
        <f>IF('System Design'!$F$8=1,'Hourly Demand and Generation'!J2917*'System Design'!$F$22,IF('System Design'!$F$8=2,'Hourly Demand and Generation'!K2917*'System Design'!$F$22,IF('System Design'!$F$8=3,'Hourly Demand and Generation'!L2917*'System Design'!$F$22)))</f>
        <v>700.00000000000011</v>
      </c>
      <c r="Q2917" s="32">
        <f t="shared" si="644"/>
        <v>0</v>
      </c>
      <c r="R2917" s="32">
        <f t="shared" si="649"/>
        <v>5400</v>
      </c>
      <c r="S2917" s="32">
        <f t="shared" si="650"/>
        <v>0</v>
      </c>
      <c r="T2917" s="32">
        <f t="shared" si="651"/>
        <v>21600</v>
      </c>
      <c r="U2917" s="32">
        <f t="shared" si="652"/>
        <v>0</v>
      </c>
      <c r="V2917" s="32">
        <f t="shared" si="645"/>
        <v>645.70000000000005</v>
      </c>
      <c r="W2917" s="32">
        <f t="shared" si="653"/>
        <v>645.70000000000005</v>
      </c>
      <c r="X2917" s="32">
        <f t="shared" si="654"/>
        <v>645.70000000000005</v>
      </c>
    </row>
    <row r="2918" spans="1:24" x14ac:dyDescent="0.25">
      <c r="A2918" s="2"/>
      <c r="B2918" s="2" t="s">
        <v>6</v>
      </c>
      <c r="C2918" s="2">
        <f t="shared" si="655"/>
        <v>122</v>
      </c>
      <c r="D2918" s="2">
        <f t="shared" si="656"/>
        <v>10</v>
      </c>
      <c r="E2918" s="2">
        <f t="shared" si="648"/>
        <v>2914</v>
      </c>
      <c r="F2918" s="11">
        <v>315.89999999999998</v>
      </c>
      <c r="G2918" s="9">
        <v>0.53099999364029005</v>
      </c>
      <c r="H2918" s="9">
        <v>0.56270148579792001</v>
      </c>
      <c r="I2918" s="9">
        <v>0.69750000000000001</v>
      </c>
      <c r="J2918" s="9">
        <v>0.14718430296155299</v>
      </c>
      <c r="K2918" s="9">
        <v>0.315</v>
      </c>
      <c r="L2918" s="9">
        <v>0.315</v>
      </c>
      <c r="N2918" s="32">
        <f>IF('System Design'!$F$8=1,'Hourly Demand and Generation'!G2918*'System Design'!$F$21,IF('System Design'!$F$8=2,'Hourly Demand and Generation'!H2918*'System Design'!$F$21,IF('System Design'!$F$8=3,'Hourly Demand and Generation'!I2918*'System Design'!$F$21)))</f>
        <v>348.75</v>
      </c>
      <c r="O2918" s="32">
        <f>IF('System Design'!$F$8=1,'Hourly Demand and Generation'!J2918*'System Design'!$F$22,IF('System Design'!$F$8=2,'Hourly Demand and Generation'!K2918*'System Design'!$F$22,IF('System Design'!$F$8=3,'Hourly Demand and Generation'!L2918*'System Design'!$F$22)))</f>
        <v>787.5</v>
      </c>
      <c r="Q2918" s="32">
        <f t="shared" si="644"/>
        <v>0</v>
      </c>
      <c r="R2918" s="32">
        <f t="shared" si="649"/>
        <v>5400</v>
      </c>
      <c r="S2918" s="32">
        <f t="shared" si="650"/>
        <v>0</v>
      </c>
      <c r="T2918" s="32">
        <f t="shared" si="651"/>
        <v>21600</v>
      </c>
      <c r="U2918" s="32">
        <f t="shared" si="652"/>
        <v>0</v>
      </c>
      <c r="V2918" s="32">
        <f t="shared" si="645"/>
        <v>820.35</v>
      </c>
      <c r="W2918" s="32">
        <f t="shared" si="653"/>
        <v>820.35</v>
      </c>
      <c r="X2918" s="32">
        <f t="shared" si="654"/>
        <v>820.35</v>
      </c>
    </row>
    <row r="2919" spans="1:24" x14ac:dyDescent="0.25">
      <c r="A2919" s="2"/>
      <c r="B2919" s="2" t="s">
        <v>6</v>
      </c>
      <c r="C2919" s="2">
        <f t="shared" si="655"/>
        <v>122</v>
      </c>
      <c r="D2919" s="2">
        <f t="shared" si="656"/>
        <v>11</v>
      </c>
      <c r="E2919" s="2">
        <f t="shared" si="648"/>
        <v>2915</v>
      </c>
      <c r="F2919" s="11">
        <v>311.85000000000002</v>
      </c>
      <c r="G2919" s="9">
        <v>0.65780596227080701</v>
      </c>
      <c r="H2919" s="9">
        <v>0.69347014094813997</v>
      </c>
      <c r="I2919" s="9">
        <v>0.85560000000000003</v>
      </c>
      <c r="J2919" s="9">
        <v>0.13083049152138099</v>
      </c>
      <c r="K2919" s="9">
        <v>0.28000000000000003</v>
      </c>
      <c r="L2919" s="9">
        <v>0.28000000000000003</v>
      </c>
      <c r="N2919" s="32">
        <f>IF('System Design'!$F$8=1,'Hourly Demand and Generation'!G2919*'System Design'!$F$21,IF('System Design'!$F$8=2,'Hourly Demand and Generation'!H2919*'System Design'!$F$21,IF('System Design'!$F$8=3,'Hourly Demand and Generation'!I2919*'System Design'!$F$21)))</f>
        <v>427.8</v>
      </c>
      <c r="O2919" s="32">
        <f>IF('System Design'!$F$8=1,'Hourly Demand and Generation'!J2919*'System Design'!$F$22,IF('System Design'!$F$8=2,'Hourly Demand and Generation'!K2919*'System Design'!$F$22,IF('System Design'!$F$8=3,'Hourly Demand and Generation'!L2919*'System Design'!$F$22)))</f>
        <v>700.00000000000011</v>
      </c>
      <c r="Q2919" s="32">
        <f t="shared" si="644"/>
        <v>0</v>
      </c>
      <c r="R2919" s="32">
        <f t="shared" si="649"/>
        <v>5400</v>
      </c>
      <c r="S2919" s="32">
        <f t="shared" si="650"/>
        <v>0</v>
      </c>
      <c r="T2919" s="32">
        <f t="shared" si="651"/>
        <v>21600</v>
      </c>
      <c r="U2919" s="32">
        <f t="shared" si="652"/>
        <v>0</v>
      </c>
      <c r="V2919" s="32">
        <f t="shared" si="645"/>
        <v>815.95000000000016</v>
      </c>
      <c r="W2919" s="32">
        <f t="shared" si="653"/>
        <v>815.95000000000016</v>
      </c>
      <c r="X2919" s="32">
        <f t="shared" si="654"/>
        <v>815.95000000000016</v>
      </c>
    </row>
    <row r="2920" spans="1:24" x14ac:dyDescent="0.25">
      <c r="A2920" s="2"/>
      <c r="B2920" s="2" t="s">
        <v>6</v>
      </c>
      <c r="C2920" s="2">
        <f t="shared" si="655"/>
        <v>122</v>
      </c>
      <c r="D2920" s="2">
        <f t="shared" si="656"/>
        <v>12</v>
      </c>
      <c r="E2920" s="2">
        <f t="shared" si="648"/>
        <v>2916</v>
      </c>
      <c r="F2920" s="11">
        <v>311.85000000000002</v>
      </c>
      <c r="G2920" s="9">
        <v>0.79253730394073196</v>
      </c>
      <c r="H2920" s="9">
        <v>0.79253730394073196</v>
      </c>
      <c r="I2920" s="9">
        <v>0.93</v>
      </c>
      <c r="J2920" s="9">
        <v>0.122653585801294</v>
      </c>
      <c r="K2920" s="9">
        <v>0.26250000000000001</v>
      </c>
      <c r="L2920" s="9">
        <v>0.26250000000000001</v>
      </c>
      <c r="N2920" s="32">
        <f>IF('System Design'!$F$8=1,'Hourly Demand and Generation'!G2920*'System Design'!$F$21,IF('System Design'!$F$8=2,'Hourly Demand and Generation'!H2920*'System Design'!$F$21,IF('System Design'!$F$8=3,'Hourly Demand and Generation'!I2920*'System Design'!$F$21)))</f>
        <v>465</v>
      </c>
      <c r="O2920" s="32">
        <f>IF('System Design'!$F$8=1,'Hourly Demand and Generation'!J2920*'System Design'!$F$22,IF('System Design'!$F$8=2,'Hourly Demand and Generation'!K2920*'System Design'!$F$22,IF('System Design'!$F$8=3,'Hourly Demand and Generation'!L2920*'System Design'!$F$22)))</f>
        <v>656.25</v>
      </c>
      <c r="Q2920" s="32">
        <f t="shared" si="644"/>
        <v>0</v>
      </c>
      <c r="R2920" s="32">
        <f t="shared" si="649"/>
        <v>5400</v>
      </c>
      <c r="S2920" s="32">
        <f t="shared" si="650"/>
        <v>0</v>
      </c>
      <c r="T2920" s="32">
        <f t="shared" si="651"/>
        <v>21600</v>
      </c>
      <c r="U2920" s="32">
        <f t="shared" si="652"/>
        <v>0</v>
      </c>
      <c r="V2920" s="32">
        <f t="shared" si="645"/>
        <v>809.4</v>
      </c>
      <c r="W2920" s="32">
        <f t="shared" si="653"/>
        <v>809.4</v>
      </c>
      <c r="X2920" s="32">
        <f t="shared" si="654"/>
        <v>809.4</v>
      </c>
    </row>
    <row r="2921" spans="1:24" x14ac:dyDescent="0.25">
      <c r="A2921" s="2"/>
      <c r="B2921" s="2" t="s">
        <v>6</v>
      </c>
      <c r="C2921" s="2">
        <f t="shared" si="655"/>
        <v>122</v>
      </c>
      <c r="D2921" s="2">
        <f t="shared" si="656"/>
        <v>13</v>
      </c>
      <c r="E2921" s="2">
        <f t="shared" si="648"/>
        <v>2917</v>
      </c>
      <c r="F2921" s="11">
        <v>324</v>
      </c>
      <c r="G2921" s="9">
        <v>0.65780596227080701</v>
      </c>
      <c r="H2921" s="9">
        <v>0.69347014094813997</v>
      </c>
      <c r="I2921" s="9">
        <v>0.85560000000000003</v>
      </c>
      <c r="J2921" s="9">
        <v>0.13083049152138099</v>
      </c>
      <c r="K2921" s="9">
        <v>0.28000000000000003</v>
      </c>
      <c r="L2921" s="9">
        <v>0.28000000000000003</v>
      </c>
      <c r="N2921" s="32">
        <f>IF('System Design'!$F$8=1,'Hourly Demand and Generation'!G2921*'System Design'!$F$21,IF('System Design'!$F$8=2,'Hourly Demand and Generation'!H2921*'System Design'!$F$21,IF('System Design'!$F$8=3,'Hourly Demand and Generation'!I2921*'System Design'!$F$21)))</f>
        <v>427.8</v>
      </c>
      <c r="O2921" s="32">
        <f>IF('System Design'!$F$8=1,'Hourly Demand and Generation'!J2921*'System Design'!$F$22,IF('System Design'!$F$8=2,'Hourly Demand and Generation'!K2921*'System Design'!$F$22,IF('System Design'!$F$8=3,'Hourly Demand and Generation'!L2921*'System Design'!$F$22)))</f>
        <v>700.00000000000011</v>
      </c>
      <c r="Q2921" s="32">
        <f t="shared" si="644"/>
        <v>0</v>
      </c>
      <c r="R2921" s="32">
        <f t="shared" si="649"/>
        <v>5400</v>
      </c>
      <c r="S2921" s="32">
        <f t="shared" si="650"/>
        <v>0</v>
      </c>
      <c r="T2921" s="32">
        <f t="shared" si="651"/>
        <v>21600</v>
      </c>
      <c r="U2921" s="32">
        <f t="shared" si="652"/>
        <v>0</v>
      </c>
      <c r="V2921" s="32">
        <f t="shared" si="645"/>
        <v>803.80000000000018</v>
      </c>
      <c r="W2921" s="32">
        <f t="shared" si="653"/>
        <v>803.80000000000018</v>
      </c>
      <c r="X2921" s="32">
        <f t="shared" si="654"/>
        <v>803.80000000000018</v>
      </c>
    </row>
    <row r="2922" spans="1:24" x14ac:dyDescent="0.25">
      <c r="A2922" s="2"/>
      <c r="B2922" s="2" t="s">
        <v>6</v>
      </c>
      <c r="C2922" s="2">
        <f t="shared" si="655"/>
        <v>122</v>
      </c>
      <c r="D2922" s="2">
        <f t="shared" si="656"/>
        <v>14</v>
      </c>
      <c r="E2922" s="2">
        <f t="shared" si="648"/>
        <v>2918</v>
      </c>
      <c r="F2922" s="11">
        <v>324</v>
      </c>
      <c r="G2922" s="9">
        <v>0.53099999364029005</v>
      </c>
      <c r="H2922" s="9">
        <v>0.56270148579792001</v>
      </c>
      <c r="I2922" s="9">
        <v>0.69750000000000001</v>
      </c>
      <c r="J2922" s="9">
        <v>0.13900739724146699</v>
      </c>
      <c r="K2922" s="9">
        <v>0.29749999999999999</v>
      </c>
      <c r="L2922" s="9">
        <v>0.29749999999999999</v>
      </c>
      <c r="N2922" s="32">
        <f>IF('System Design'!$F$8=1,'Hourly Demand and Generation'!G2922*'System Design'!$F$21,IF('System Design'!$F$8=2,'Hourly Demand and Generation'!H2922*'System Design'!$F$21,IF('System Design'!$F$8=3,'Hourly Demand and Generation'!I2922*'System Design'!$F$21)))</f>
        <v>348.75</v>
      </c>
      <c r="O2922" s="32">
        <f>IF('System Design'!$F$8=1,'Hourly Demand and Generation'!J2922*'System Design'!$F$22,IF('System Design'!$F$8=2,'Hourly Demand and Generation'!K2922*'System Design'!$F$22,IF('System Design'!$F$8=3,'Hourly Demand and Generation'!L2922*'System Design'!$F$22)))</f>
        <v>743.75</v>
      </c>
      <c r="Q2922" s="32">
        <f t="shared" si="644"/>
        <v>0</v>
      </c>
      <c r="R2922" s="32">
        <f t="shared" si="649"/>
        <v>5400</v>
      </c>
      <c r="S2922" s="32">
        <f t="shared" si="650"/>
        <v>0</v>
      </c>
      <c r="T2922" s="32">
        <f t="shared" si="651"/>
        <v>21600</v>
      </c>
      <c r="U2922" s="32">
        <f t="shared" si="652"/>
        <v>0</v>
      </c>
      <c r="V2922" s="32">
        <f t="shared" si="645"/>
        <v>768.5</v>
      </c>
      <c r="W2922" s="32">
        <f t="shared" si="653"/>
        <v>768.5</v>
      </c>
      <c r="X2922" s="32">
        <f t="shared" si="654"/>
        <v>768.5</v>
      </c>
    </row>
    <row r="2923" spans="1:24" x14ac:dyDescent="0.25">
      <c r="A2923" s="2"/>
      <c r="B2923" s="2" t="s">
        <v>6</v>
      </c>
      <c r="C2923" s="2">
        <f t="shared" si="655"/>
        <v>122</v>
      </c>
      <c r="D2923" s="2">
        <f t="shared" si="656"/>
        <v>15</v>
      </c>
      <c r="E2923" s="2">
        <f t="shared" si="648"/>
        <v>2919</v>
      </c>
      <c r="F2923" s="11">
        <v>344.25</v>
      </c>
      <c r="G2923" s="9">
        <v>0.39626865197036598</v>
      </c>
      <c r="H2923" s="9">
        <v>0.427970144127995</v>
      </c>
      <c r="I2923" s="9">
        <v>0.53939999999999999</v>
      </c>
      <c r="J2923" s="9">
        <v>0.14718430296155299</v>
      </c>
      <c r="K2923" s="9">
        <v>0.315</v>
      </c>
      <c r="L2923" s="9">
        <v>0.315</v>
      </c>
      <c r="N2923" s="32">
        <f>IF('System Design'!$F$8=1,'Hourly Demand and Generation'!G2923*'System Design'!$F$21,IF('System Design'!$F$8=2,'Hourly Demand and Generation'!H2923*'System Design'!$F$21,IF('System Design'!$F$8=3,'Hourly Demand and Generation'!I2923*'System Design'!$F$21)))</f>
        <v>269.7</v>
      </c>
      <c r="O2923" s="32">
        <f>IF('System Design'!$F$8=1,'Hourly Demand and Generation'!J2923*'System Design'!$F$22,IF('System Design'!$F$8=2,'Hourly Demand and Generation'!K2923*'System Design'!$F$22,IF('System Design'!$F$8=3,'Hourly Demand and Generation'!L2923*'System Design'!$F$22)))</f>
        <v>787.5</v>
      </c>
      <c r="Q2923" s="32">
        <f t="shared" si="644"/>
        <v>0</v>
      </c>
      <c r="R2923" s="32">
        <f t="shared" si="649"/>
        <v>5400</v>
      </c>
      <c r="S2923" s="32">
        <f t="shared" si="650"/>
        <v>0</v>
      </c>
      <c r="T2923" s="32">
        <f t="shared" si="651"/>
        <v>21600</v>
      </c>
      <c r="U2923" s="32">
        <f t="shared" si="652"/>
        <v>0</v>
      </c>
      <c r="V2923" s="32">
        <f t="shared" si="645"/>
        <v>712.95</v>
      </c>
      <c r="W2923" s="32">
        <f t="shared" si="653"/>
        <v>712.95</v>
      </c>
      <c r="X2923" s="32">
        <f t="shared" si="654"/>
        <v>712.95</v>
      </c>
    </row>
    <row r="2924" spans="1:24" x14ac:dyDescent="0.25">
      <c r="A2924" s="2"/>
      <c r="B2924" s="2" t="s">
        <v>6</v>
      </c>
      <c r="C2924" s="2">
        <f t="shared" si="655"/>
        <v>122</v>
      </c>
      <c r="D2924" s="2">
        <f t="shared" si="656"/>
        <v>16</v>
      </c>
      <c r="E2924" s="2">
        <f t="shared" si="648"/>
        <v>2920</v>
      </c>
      <c r="F2924" s="11">
        <v>364.5</v>
      </c>
      <c r="G2924" s="9">
        <v>0.26153731030044203</v>
      </c>
      <c r="H2924" s="9">
        <v>0.29720148897777399</v>
      </c>
      <c r="I2924" s="9">
        <v>0.3906</v>
      </c>
      <c r="J2924" s="9">
        <v>0.14718430296155299</v>
      </c>
      <c r="K2924" s="9">
        <v>0.315</v>
      </c>
      <c r="L2924" s="9">
        <v>0.315</v>
      </c>
      <c r="N2924" s="32">
        <f>IF('System Design'!$F$8=1,'Hourly Demand and Generation'!G2924*'System Design'!$F$21,IF('System Design'!$F$8=2,'Hourly Demand and Generation'!H2924*'System Design'!$F$21,IF('System Design'!$F$8=3,'Hourly Demand and Generation'!I2924*'System Design'!$F$21)))</f>
        <v>195.3</v>
      </c>
      <c r="O2924" s="32">
        <f>IF('System Design'!$F$8=1,'Hourly Demand and Generation'!J2924*'System Design'!$F$22,IF('System Design'!$F$8=2,'Hourly Demand and Generation'!K2924*'System Design'!$F$22,IF('System Design'!$F$8=3,'Hourly Demand and Generation'!L2924*'System Design'!$F$22)))</f>
        <v>787.5</v>
      </c>
      <c r="Q2924" s="32">
        <f t="shared" si="644"/>
        <v>0</v>
      </c>
      <c r="R2924" s="32">
        <f t="shared" si="649"/>
        <v>5400</v>
      </c>
      <c r="S2924" s="32">
        <f t="shared" si="650"/>
        <v>0</v>
      </c>
      <c r="T2924" s="32">
        <f t="shared" si="651"/>
        <v>21600</v>
      </c>
      <c r="U2924" s="32">
        <f t="shared" si="652"/>
        <v>0</v>
      </c>
      <c r="V2924" s="32">
        <f t="shared" si="645"/>
        <v>618.29999999999995</v>
      </c>
      <c r="W2924" s="32">
        <f t="shared" si="653"/>
        <v>618.29999999999995</v>
      </c>
      <c r="X2924" s="32">
        <f t="shared" si="654"/>
        <v>618.29999999999995</v>
      </c>
    </row>
    <row r="2925" spans="1:24" x14ac:dyDescent="0.25">
      <c r="A2925" s="2"/>
      <c r="B2925" s="2" t="s">
        <v>6</v>
      </c>
      <c r="C2925" s="2">
        <f t="shared" si="655"/>
        <v>122</v>
      </c>
      <c r="D2925" s="2">
        <f t="shared" si="656"/>
        <v>17</v>
      </c>
      <c r="E2925" s="2">
        <f t="shared" si="648"/>
        <v>2921</v>
      </c>
      <c r="F2925" s="11">
        <v>384.75</v>
      </c>
      <c r="G2925" s="9">
        <v>0.13473134166992401</v>
      </c>
      <c r="H2925" s="9">
        <v>0.166432833827554</v>
      </c>
      <c r="I2925" s="9">
        <v>0.23250000000000001</v>
      </c>
      <c r="J2925" s="9">
        <v>0.163538114401726</v>
      </c>
      <c r="K2925" s="9">
        <v>0.35</v>
      </c>
      <c r="L2925" s="9">
        <v>0.35</v>
      </c>
      <c r="N2925" s="32">
        <f>IF('System Design'!$F$8=1,'Hourly Demand and Generation'!G2925*'System Design'!$F$21,IF('System Design'!$F$8=2,'Hourly Demand and Generation'!H2925*'System Design'!$F$21,IF('System Design'!$F$8=3,'Hourly Demand and Generation'!I2925*'System Design'!$F$21)))</f>
        <v>116.25</v>
      </c>
      <c r="O2925" s="32">
        <f>IF('System Design'!$F$8=1,'Hourly Demand and Generation'!J2925*'System Design'!$F$22,IF('System Design'!$F$8=2,'Hourly Demand and Generation'!K2925*'System Design'!$F$22,IF('System Design'!$F$8=3,'Hourly Demand and Generation'!L2925*'System Design'!$F$22)))</f>
        <v>875</v>
      </c>
      <c r="Q2925" s="32">
        <f t="shared" si="644"/>
        <v>0</v>
      </c>
      <c r="R2925" s="32">
        <f t="shared" si="649"/>
        <v>5400</v>
      </c>
      <c r="S2925" s="32">
        <f t="shared" si="650"/>
        <v>0</v>
      </c>
      <c r="T2925" s="32">
        <f t="shared" si="651"/>
        <v>21600</v>
      </c>
      <c r="U2925" s="32">
        <f t="shared" si="652"/>
        <v>0</v>
      </c>
      <c r="V2925" s="32">
        <f t="shared" si="645"/>
        <v>606.5</v>
      </c>
      <c r="W2925" s="32">
        <f t="shared" si="653"/>
        <v>606.5</v>
      </c>
      <c r="X2925" s="32">
        <f t="shared" si="654"/>
        <v>606.5</v>
      </c>
    </row>
    <row r="2926" spans="1:24" x14ac:dyDescent="0.25">
      <c r="A2926" s="2"/>
      <c r="B2926" s="2" t="s">
        <v>6</v>
      </c>
      <c r="C2926" s="2">
        <f t="shared" si="655"/>
        <v>122</v>
      </c>
      <c r="D2926" s="2">
        <f t="shared" si="656"/>
        <v>18</v>
      </c>
      <c r="E2926" s="2">
        <f t="shared" si="648"/>
        <v>2922</v>
      </c>
      <c r="F2926" s="11">
        <v>405</v>
      </c>
      <c r="G2926" s="9">
        <v>6.3402984315258606E-2</v>
      </c>
      <c r="H2926" s="9">
        <v>9.9067162992591495E-2</v>
      </c>
      <c r="I2926" s="9">
        <v>0.15809999999999999</v>
      </c>
      <c r="J2926" s="9">
        <v>0.15536120868164</v>
      </c>
      <c r="K2926" s="9">
        <v>0.33250000000000002</v>
      </c>
      <c r="L2926" s="9">
        <v>0.33250000000000002</v>
      </c>
      <c r="N2926" s="32">
        <f>IF('System Design'!$F$8=1,'Hourly Demand and Generation'!G2926*'System Design'!$F$21,IF('System Design'!$F$8=2,'Hourly Demand and Generation'!H2926*'System Design'!$F$21,IF('System Design'!$F$8=3,'Hourly Demand and Generation'!I2926*'System Design'!$F$21)))</f>
        <v>79.05</v>
      </c>
      <c r="O2926" s="32">
        <f>IF('System Design'!$F$8=1,'Hourly Demand and Generation'!J2926*'System Design'!$F$22,IF('System Design'!$F$8=2,'Hourly Demand and Generation'!K2926*'System Design'!$F$22,IF('System Design'!$F$8=3,'Hourly Demand and Generation'!L2926*'System Design'!$F$22)))</f>
        <v>831.25</v>
      </c>
      <c r="Q2926" s="32">
        <f t="shared" si="644"/>
        <v>0</v>
      </c>
      <c r="R2926" s="32">
        <f t="shared" si="649"/>
        <v>5400</v>
      </c>
      <c r="S2926" s="32">
        <f t="shared" si="650"/>
        <v>0</v>
      </c>
      <c r="T2926" s="32">
        <f t="shared" si="651"/>
        <v>21600</v>
      </c>
      <c r="U2926" s="32">
        <f t="shared" si="652"/>
        <v>0</v>
      </c>
      <c r="V2926" s="32">
        <f t="shared" si="645"/>
        <v>505.29999999999995</v>
      </c>
      <c r="W2926" s="32">
        <f t="shared" si="653"/>
        <v>505.29999999999995</v>
      </c>
      <c r="X2926" s="32">
        <f t="shared" si="654"/>
        <v>505.29999999999995</v>
      </c>
    </row>
    <row r="2927" spans="1:24" x14ac:dyDescent="0.25">
      <c r="A2927" s="2"/>
      <c r="B2927" s="2" t="s">
        <v>6</v>
      </c>
      <c r="C2927" s="2">
        <f t="shared" si="655"/>
        <v>122</v>
      </c>
      <c r="D2927" s="2">
        <f t="shared" si="656"/>
        <v>19</v>
      </c>
      <c r="E2927" s="2">
        <f t="shared" si="648"/>
        <v>2923</v>
      </c>
      <c r="F2927" s="11">
        <v>392.85</v>
      </c>
      <c r="G2927" s="9">
        <v>0</v>
      </c>
      <c r="H2927" s="9">
        <v>3.1701492157629303E-2</v>
      </c>
      <c r="I2927" s="9">
        <v>7.4399999999999994E-2</v>
      </c>
      <c r="J2927" s="9">
        <v>0.14718430296155299</v>
      </c>
      <c r="K2927" s="9">
        <v>0.315</v>
      </c>
      <c r="L2927" s="9">
        <v>0.315</v>
      </c>
      <c r="N2927" s="32">
        <f>IF('System Design'!$F$8=1,'Hourly Demand and Generation'!G2927*'System Design'!$F$21,IF('System Design'!$F$8=2,'Hourly Demand and Generation'!H2927*'System Design'!$F$21,IF('System Design'!$F$8=3,'Hourly Demand and Generation'!I2927*'System Design'!$F$21)))</f>
        <v>37.199999999999996</v>
      </c>
      <c r="O2927" s="32">
        <f>IF('System Design'!$F$8=1,'Hourly Demand and Generation'!J2927*'System Design'!$F$22,IF('System Design'!$F$8=2,'Hourly Demand and Generation'!K2927*'System Design'!$F$22,IF('System Design'!$F$8=3,'Hourly Demand and Generation'!L2927*'System Design'!$F$22)))</f>
        <v>787.5</v>
      </c>
      <c r="Q2927" s="32">
        <f t="shared" si="644"/>
        <v>0</v>
      </c>
      <c r="R2927" s="32">
        <f t="shared" si="649"/>
        <v>5400</v>
      </c>
      <c r="S2927" s="32">
        <f t="shared" si="650"/>
        <v>0</v>
      </c>
      <c r="T2927" s="32">
        <f t="shared" si="651"/>
        <v>21600</v>
      </c>
      <c r="U2927" s="32">
        <f t="shared" si="652"/>
        <v>0</v>
      </c>
      <c r="V2927" s="32">
        <f t="shared" si="645"/>
        <v>431.85</v>
      </c>
      <c r="W2927" s="32">
        <f t="shared" si="653"/>
        <v>431.85</v>
      </c>
      <c r="X2927" s="32">
        <f t="shared" si="654"/>
        <v>431.85</v>
      </c>
    </row>
    <row r="2928" spans="1:24" x14ac:dyDescent="0.25">
      <c r="A2928" s="2"/>
      <c r="B2928" s="2" t="s">
        <v>6</v>
      </c>
      <c r="C2928" s="2">
        <f t="shared" si="655"/>
        <v>122</v>
      </c>
      <c r="D2928" s="2">
        <f t="shared" si="656"/>
        <v>20</v>
      </c>
      <c r="E2928" s="2">
        <f t="shared" si="648"/>
        <v>2924</v>
      </c>
      <c r="F2928" s="11">
        <v>384.75</v>
      </c>
      <c r="G2928" s="9">
        <v>0</v>
      </c>
      <c r="H2928" s="9">
        <v>0</v>
      </c>
      <c r="I2928" s="9">
        <v>0</v>
      </c>
      <c r="J2928" s="9">
        <v>0.14718430296155299</v>
      </c>
      <c r="K2928" s="9">
        <v>0.315</v>
      </c>
      <c r="L2928" s="9">
        <v>0.315</v>
      </c>
      <c r="N2928" s="32">
        <f>IF('System Design'!$F$8=1,'Hourly Demand and Generation'!G2928*'System Design'!$F$21,IF('System Design'!$F$8=2,'Hourly Demand and Generation'!H2928*'System Design'!$F$21,IF('System Design'!$F$8=3,'Hourly Demand and Generation'!I2928*'System Design'!$F$21)))</f>
        <v>0</v>
      </c>
      <c r="O2928" s="32">
        <f>IF('System Design'!$F$8=1,'Hourly Demand and Generation'!J2928*'System Design'!$F$22,IF('System Design'!$F$8=2,'Hourly Demand and Generation'!K2928*'System Design'!$F$22,IF('System Design'!$F$8=3,'Hourly Demand and Generation'!L2928*'System Design'!$F$22)))</f>
        <v>787.5</v>
      </c>
      <c r="Q2928" s="32">
        <f t="shared" si="644"/>
        <v>0</v>
      </c>
      <c r="R2928" s="32">
        <f t="shared" si="649"/>
        <v>5400</v>
      </c>
      <c r="S2928" s="32">
        <f t="shared" si="650"/>
        <v>0</v>
      </c>
      <c r="T2928" s="32">
        <f t="shared" si="651"/>
        <v>21600</v>
      </c>
      <c r="U2928" s="32">
        <f t="shared" si="652"/>
        <v>0</v>
      </c>
      <c r="V2928" s="32">
        <f t="shared" si="645"/>
        <v>402.75</v>
      </c>
      <c r="W2928" s="32">
        <f t="shared" si="653"/>
        <v>402.75</v>
      </c>
      <c r="X2928" s="32">
        <f t="shared" si="654"/>
        <v>402.75</v>
      </c>
    </row>
    <row r="2929" spans="1:24" x14ac:dyDescent="0.25">
      <c r="A2929" s="2"/>
      <c r="B2929" s="2" t="s">
        <v>6</v>
      </c>
      <c r="C2929" s="2">
        <f t="shared" si="655"/>
        <v>122</v>
      </c>
      <c r="D2929" s="2">
        <f t="shared" si="656"/>
        <v>21</v>
      </c>
      <c r="E2929" s="2">
        <f t="shared" si="648"/>
        <v>2925</v>
      </c>
      <c r="F2929" s="11">
        <v>364.5</v>
      </c>
      <c r="G2929" s="9">
        <v>0</v>
      </c>
      <c r="H2929" s="9">
        <v>0</v>
      </c>
      <c r="I2929" s="9">
        <v>0</v>
      </c>
      <c r="J2929" s="9">
        <v>0.14718430296155299</v>
      </c>
      <c r="K2929" s="9">
        <v>0.315</v>
      </c>
      <c r="L2929" s="9">
        <v>0.315</v>
      </c>
      <c r="N2929" s="32">
        <f>IF('System Design'!$F$8=1,'Hourly Demand and Generation'!G2929*'System Design'!$F$21,IF('System Design'!$F$8=2,'Hourly Demand and Generation'!H2929*'System Design'!$F$21,IF('System Design'!$F$8=3,'Hourly Demand and Generation'!I2929*'System Design'!$F$21)))</f>
        <v>0</v>
      </c>
      <c r="O2929" s="32">
        <f>IF('System Design'!$F$8=1,'Hourly Demand and Generation'!J2929*'System Design'!$F$22,IF('System Design'!$F$8=2,'Hourly Demand and Generation'!K2929*'System Design'!$F$22,IF('System Design'!$F$8=3,'Hourly Demand and Generation'!L2929*'System Design'!$F$22)))</f>
        <v>787.5</v>
      </c>
      <c r="Q2929" s="32">
        <f t="shared" si="644"/>
        <v>0</v>
      </c>
      <c r="R2929" s="32">
        <f t="shared" si="649"/>
        <v>5400</v>
      </c>
      <c r="S2929" s="32">
        <f t="shared" si="650"/>
        <v>0</v>
      </c>
      <c r="T2929" s="32">
        <f t="shared" si="651"/>
        <v>21600</v>
      </c>
      <c r="U2929" s="32">
        <f t="shared" si="652"/>
        <v>0</v>
      </c>
      <c r="V2929" s="32">
        <f t="shared" si="645"/>
        <v>423</v>
      </c>
      <c r="W2929" s="32">
        <f t="shared" si="653"/>
        <v>423</v>
      </c>
      <c r="X2929" s="32">
        <f t="shared" si="654"/>
        <v>423</v>
      </c>
    </row>
    <row r="2930" spans="1:24" x14ac:dyDescent="0.25">
      <c r="A2930" s="2"/>
      <c r="B2930" s="2" t="s">
        <v>6</v>
      </c>
      <c r="C2930" s="2">
        <f t="shared" si="655"/>
        <v>122</v>
      </c>
      <c r="D2930" s="2">
        <f t="shared" si="656"/>
        <v>22</v>
      </c>
      <c r="E2930" s="2">
        <f t="shared" si="648"/>
        <v>2926</v>
      </c>
      <c r="F2930" s="11">
        <v>344.25</v>
      </c>
      <c r="G2930" s="9">
        <v>0</v>
      </c>
      <c r="H2930" s="9">
        <v>0</v>
      </c>
      <c r="I2930" s="9">
        <v>0</v>
      </c>
      <c r="J2930" s="9">
        <v>0.15536120868164</v>
      </c>
      <c r="K2930" s="9">
        <v>0.33250000000000002</v>
      </c>
      <c r="L2930" s="9">
        <v>0.33250000000000002</v>
      </c>
      <c r="N2930" s="32">
        <f>IF('System Design'!$F$8=1,'Hourly Demand and Generation'!G2930*'System Design'!$F$21,IF('System Design'!$F$8=2,'Hourly Demand and Generation'!H2930*'System Design'!$F$21,IF('System Design'!$F$8=3,'Hourly Demand and Generation'!I2930*'System Design'!$F$21)))</f>
        <v>0</v>
      </c>
      <c r="O2930" s="32">
        <f>IF('System Design'!$F$8=1,'Hourly Demand and Generation'!J2930*'System Design'!$F$22,IF('System Design'!$F$8=2,'Hourly Demand and Generation'!K2930*'System Design'!$F$22,IF('System Design'!$F$8=3,'Hourly Demand and Generation'!L2930*'System Design'!$F$22)))</f>
        <v>831.25</v>
      </c>
      <c r="Q2930" s="32">
        <f t="shared" si="644"/>
        <v>0</v>
      </c>
      <c r="R2930" s="32">
        <f t="shared" si="649"/>
        <v>5400</v>
      </c>
      <c r="S2930" s="32">
        <f t="shared" si="650"/>
        <v>0</v>
      </c>
      <c r="T2930" s="32">
        <f t="shared" si="651"/>
        <v>21600</v>
      </c>
      <c r="U2930" s="32">
        <f t="shared" si="652"/>
        <v>0</v>
      </c>
      <c r="V2930" s="32">
        <f t="shared" si="645"/>
        <v>487</v>
      </c>
      <c r="W2930" s="32">
        <f t="shared" si="653"/>
        <v>487</v>
      </c>
      <c r="X2930" s="32">
        <f t="shared" si="654"/>
        <v>487</v>
      </c>
    </row>
    <row r="2931" spans="1:24" x14ac:dyDescent="0.25">
      <c r="A2931" s="2"/>
      <c r="B2931" s="2" t="s">
        <v>6</v>
      </c>
      <c r="C2931" s="2">
        <f t="shared" si="655"/>
        <v>122</v>
      </c>
      <c r="D2931" s="2">
        <f t="shared" si="656"/>
        <v>23</v>
      </c>
      <c r="E2931" s="2">
        <f t="shared" si="648"/>
        <v>2927</v>
      </c>
      <c r="F2931" s="11">
        <v>324</v>
      </c>
      <c r="G2931" s="9">
        <v>0</v>
      </c>
      <c r="H2931" s="9">
        <v>0</v>
      </c>
      <c r="I2931" s="9">
        <v>0</v>
      </c>
      <c r="J2931" s="9">
        <v>0.13083049152138099</v>
      </c>
      <c r="K2931" s="9">
        <v>0.28000000000000003</v>
      </c>
      <c r="L2931" s="9">
        <v>0.28000000000000003</v>
      </c>
      <c r="N2931" s="32">
        <f>IF('System Design'!$F$8=1,'Hourly Demand and Generation'!G2931*'System Design'!$F$21,IF('System Design'!$F$8=2,'Hourly Demand and Generation'!H2931*'System Design'!$F$21,IF('System Design'!$F$8=3,'Hourly Demand and Generation'!I2931*'System Design'!$F$21)))</f>
        <v>0</v>
      </c>
      <c r="O2931" s="32">
        <f>IF('System Design'!$F$8=1,'Hourly Demand and Generation'!J2931*'System Design'!$F$22,IF('System Design'!$F$8=2,'Hourly Demand and Generation'!K2931*'System Design'!$F$22,IF('System Design'!$F$8=3,'Hourly Demand and Generation'!L2931*'System Design'!$F$22)))</f>
        <v>700.00000000000011</v>
      </c>
      <c r="Q2931" s="32">
        <f t="shared" si="644"/>
        <v>0</v>
      </c>
      <c r="R2931" s="32">
        <f t="shared" si="649"/>
        <v>5400</v>
      </c>
      <c r="S2931" s="32">
        <f t="shared" si="650"/>
        <v>0</v>
      </c>
      <c r="T2931" s="32">
        <f t="shared" si="651"/>
        <v>21600</v>
      </c>
      <c r="U2931" s="32">
        <f t="shared" si="652"/>
        <v>0</v>
      </c>
      <c r="V2931" s="32">
        <f t="shared" si="645"/>
        <v>376.00000000000011</v>
      </c>
      <c r="W2931" s="32">
        <f t="shared" si="653"/>
        <v>376.00000000000011</v>
      </c>
      <c r="X2931" s="32">
        <f t="shared" si="654"/>
        <v>376.00000000000011</v>
      </c>
    </row>
    <row r="2932" spans="1:24" x14ac:dyDescent="0.25">
      <c r="A2932" s="2"/>
      <c r="B2932" s="2" t="s">
        <v>6</v>
      </c>
      <c r="C2932" s="2">
        <f t="shared" si="655"/>
        <v>122</v>
      </c>
      <c r="D2932" s="2">
        <f t="shared" si="656"/>
        <v>24</v>
      </c>
      <c r="E2932" s="2">
        <f t="shared" si="648"/>
        <v>2928</v>
      </c>
      <c r="F2932" s="11">
        <v>283.5</v>
      </c>
      <c r="G2932" s="9">
        <v>0</v>
      </c>
      <c r="H2932" s="9">
        <v>0</v>
      </c>
      <c r="I2932" s="9">
        <v>0</v>
      </c>
      <c r="J2932" s="9">
        <v>0.13083049152138099</v>
      </c>
      <c r="K2932" s="9">
        <v>0.28000000000000003</v>
      </c>
      <c r="L2932" s="9">
        <v>0.28000000000000003</v>
      </c>
      <c r="N2932" s="32">
        <f>IF('System Design'!$F$8=1,'Hourly Demand and Generation'!G2932*'System Design'!$F$21,IF('System Design'!$F$8=2,'Hourly Demand and Generation'!H2932*'System Design'!$F$21,IF('System Design'!$F$8=3,'Hourly Demand and Generation'!I2932*'System Design'!$F$21)))</f>
        <v>0</v>
      </c>
      <c r="O2932" s="32">
        <f>IF('System Design'!$F$8=1,'Hourly Demand and Generation'!J2932*'System Design'!$F$22,IF('System Design'!$F$8=2,'Hourly Demand and Generation'!K2932*'System Design'!$F$22,IF('System Design'!$F$8=3,'Hourly Demand and Generation'!L2932*'System Design'!$F$22)))</f>
        <v>700.00000000000011</v>
      </c>
      <c r="Q2932" s="32">
        <f t="shared" si="644"/>
        <v>0</v>
      </c>
      <c r="R2932" s="32">
        <f t="shared" si="649"/>
        <v>5400</v>
      </c>
      <c r="S2932" s="32">
        <f t="shared" si="650"/>
        <v>0</v>
      </c>
      <c r="T2932" s="32">
        <f t="shared" si="651"/>
        <v>21600</v>
      </c>
      <c r="U2932" s="32">
        <f t="shared" si="652"/>
        <v>0</v>
      </c>
      <c r="V2932" s="32">
        <f t="shared" si="645"/>
        <v>416.50000000000011</v>
      </c>
      <c r="W2932" s="32">
        <f t="shared" si="653"/>
        <v>416.50000000000011</v>
      </c>
      <c r="X2932" s="32">
        <f t="shared" si="654"/>
        <v>416.50000000000011</v>
      </c>
    </row>
    <row r="2933" spans="1:24" x14ac:dyDescent="0.25">
      <c r="A2933" s="2"/>
      <c r="B2933" s="2" t="s">
        <v>6</v>
      </c>
      <c r="C2933" s="2">
        <f>C2932+1</f>
        <v>123</v>
      </c>
      <c r="D2933" s="2">
        <v>1</v>
      </c>
      <c r="E2933" s="2">
        <f t="shared" si="648"/>
        <v>2929</v>
      </c>
      <c r="F2933" s="11">
        <v>243</v>
      </c>
      <c r="G2933" s="9">
        <v>0</v>
      </c>
      <c r="H2933" s="9">
        <v>0</v>
      </c>
      <c r="I2933" s="9">
        <v>0</v>
      </c>
      <c r="J2933" s="9">
        <v>0.29443540525780099</v>
      </c>
      <c r="K2933" s="9">
        <v>0.29443540525780099</v>
      </c>
      <c r="L2933" s="9">
        <v>0.29443540525780099</v>
      </c>
      <c r="N2933" s="32">
        <f>IF('System Design'!$F$8=1,'Hourly Demand and Generation'!G2933*'System Design'!$F$21,IF('System Design'!$F$8=2,'Hourly Demand and Generation'!H2933*'System Design'!$F$21,IF('System Design'!$F$8=3,'Hourly Demand and Generation'!I2933*'System Design'!$F$21)))</f>
        <v>0</v>
      </c>
      <c r="O2933" s="32">
        <f>IF('System Design'!$F$8=1,'Hourly Demand and Generation'!J2933*'System Design'!$F$22,IF('System Design'!$F$8=2,'Hourly Demand and Generation'!K2933*'System Design'!$F$22,IF('System Design'!$F$8=3,'Hourly Demand and Generation'!L2933*'System Design'!$F$22)))</f>
        <v>736.08851314450249</v>
      </c>
      <c r="Q2933" s="32">
        <f t="shared" si="644"/>
        <v>0</v>
      </c>
      <c r="R2933" s="32">
        <f t="shared" si="649"/>
        <v>5400</v>
      </c>
      <c r="S2933" s="32">
        <f t="shared" si="650"/>
        <v>0</v>
      </c>
      <c r="T2933" s="32">
        <f t="shared" si="651"/>
        <v>21600</v>
      </c>
      <c r="U2933" s="32">
        <f t="shared" si="652"/>
        <v>0</v>
      </c>
      <c r="V2933" s="32">
        <f t="shared" si="645"/>
        <v>493.08851314450249</v>
      </c>
      <c r="W2933" s="32">
        <f t="shared" si="653"/>
        <v>493.08851314450249</v>
      </c>
      <c r="X2933" s="32">
        <f t="shared" si="654"/>
        <v>493.08851314450249</v>
      </c>
    </row>
    <row r="2934" spans="1:24" x14ac:dyDescent="0.25">
      <c r="A2934" s="2"/>
      <c r="B2934" s="2" t="s">
        <v>6</v>
      </c>
      <c r="C2934" s="2">
        <f>C2933</f>
        <v>123</v>
      </c>
      <c r="D2934" s="2">
        <f>D2933+1</f>
        <v>2</v>
      </c>
      <c r="E2934" s="2">
        <f t="shared" si="648"/>
        <v>2930</v>
      </c>
      <c r="F2934" s="11">
        <v>222.75</v>
      </c>
      <c r="G2934" s="9">
        <v>0</v>
      </c>
      <c r="H2934" s="9">
        <v>0</v>
      </c>
      <c r="I2934" s="9">
        <v>0</v>
      </c>
      <c r="J2934" s="9">
        <v>0.26499186473202102</v>
      </c>
      <c r="K2934" s="9">
        <v>0.26499186473202102</v>
      </c>
      <c r="L2934" s="9">
        <v>0.26499186473202102</v>
      </c>
      <c r="N2934" s="32">
        <f>IF('System Design'!$F$8=1,'Hourly Demand and Generation'!G2934*'System Design'!$F$21,IF('System Design'!$F$8=2,'Hourly Demand and Generation'!H2934*'System Design'!$F$21,IF('System Design'!$F$8=3,'Hourly Demand and Generation'!I2934*'System Design'!$F$21)))</f>
        <v>0</v>
      </c>
      <c r="O2934" s="32">
        <f>IF('System Design'!$F$8=1,'Hourly Demand and Generation'!J2934*'System Design'!$F$22,IF('System Design'!$F$8=2,'Hourly Demand and Generation'!K2934*'System Design'!$F$22,IF('System Design'!$F$8=3,'Hourly Demand and Generation'!L2934*'System Design'!$F$22)))</f>
        <v>662.47966183005258</v>
      </c>
      <c r="Q2934" s="32">
        <f t="shared" si="644"/>
        <v>0</v>
      </c>
      <c r="R2934" s="32">
        <f t="shared" si="649"/>
        <v>5400</v>
      </c>
      <c r="S2934" s="32">
        <f t="shared" si="650"/>
        <v>0</v>
      </c>
      <c r="T2934" s="32">
        <f t="shared" si="651"/>
        <v>21600</v>
      </c>
      <c r="U2934" s="32">
        <f t="shared" si="652"/>
        <v>0</v>
      </c>
      <c r="V2934" s="32">
        <f t="shared" si="645"/>
        <v>439.72966183005258</v>
      </c>
      <c r="W2934" s="32">
        <f t="shared" si="653"/>
        <v>439.72966183005258</v>
      </c>
      <c r="X2934" s="32">
        <f t="shared" si="654"/>
        <v>439.72966183005258</v>
      </c>
    </row>
    <row r="2935" spans="1:24" x14ac:dyDescent="0.25">
      <c r="A2935" s="2"/>
      <c r="B2935" s="2" t="s">
        <v>6</v>
      </c>
      <c r="C2935" s="2">
        <f t="shared" ref="C2935:C2956" si="657">C2934</f>
        <v>123</v>
      </c>
      <c r="D2935" s="2">
        <f t="shared" ref="D2935:D2956" si="658">D2934+1</f>
        <v>3</v>
      </c>
      <c r="E2935" s="2">
        <f t="shared" si="648"/>
        <v>2931</v>
      </c>
      <c r="F2935" s="11">
        <v>202.5</v>
      </c>
      <c r="G2935" s="9">
        <v>0</v>
      </c>
      <c r="H2935" s="9">
        <v>0</v>
      </c>
      <c r="I2935" s="9">
        <v>0</v>
      </c>
      <c r="J2935" s="9">
        <v>0.26499186473202102</v>
      </c>
      <c r="K2935" s="9">
        <v>0.26499186473202102</v>
      </c>
      <c r="L2935" s="9">
        <v>0.26499186473202102</v>
      </c>
      <c r="N2935" s="32">
        <f>IF('System Design'!$F$8=1,'Hourly Demand and Generation'!G2935*'System Design'!$F$21,IF('System Design'!$F$8=2,'Hourly Demand and Generation'!H2935*'System Design'!$F$21,IF('System Design'!$F$8=3,'Hourly Demand and Generation'!I2935*'System Design'!$F$21)))</f>
        <v>0</v>
      </c>
      <c r="O2935" s="32">
        <f>IF('System Design'!$F$8=1,'Hourly Demand and Generation'!J2935*'System Design'!$F$22,IF('System Design'!$F$8=2,'Hourly Demand and Generation'!K2935*'System Design'!$F$22,IF('System Design'!$F$8=3,'Hourly Demand and Generation'!L2935*'System Design'!$F$22)))</f>
        <v>662.47966183005258</v>
      </c>
      <c r="Q2935" s="32">
        <f t="shared" si="644"/>
        <v>0</v>
      </c>
      <c r="R2935" s="32">
        <f t="shared" si="649"/>
        <v>5400</v>
      </c>
      <c r="S2935" s="32">
        <f t="shared" si="650"/>
        <v>0</v>
      </c>
      <c r="T2935" s="32">
        <f t="shared" si="651"/>
        <v>21600</v>
      </c>
      <c r="U2935" s="32">
        <f t="shared" si="652"/>
        <v>0</v>
      </c>
      <c r="V2935" s="32">
        <f t="shared" si="645"/>
        <v>459.97966183005258</v>
      </c>
      <c r="W2935" s="32">
        <f t="shared" si="653"/>
        <v>459.97966183005258</v>
      </c>
      <c r="X2935" s="32">
        <f t="shared" si="654"/>
        <v>459.97966183005258</v>
      </c>
    </row>
    <row r="2936" spans="1:24" x14ac:dyDescent="0.25">
      <c r="A2936" s="2"/>
      <c r="B2936" s="2" t="s">
        <v>6</v>
      </c>
      <c r="C2936" s="2">
        <f t="shared" si="657"/>
        <v>123</v>
      </c>
      <c r="D2936" s="2">
        <f t="shared" si="658"/>
        <v>4</v>
      </c>
      <c r="E2936" s="2">
        <f t="shared" si="648"/>
        <v>2932</v>
      </c>
      <c r="F2936" s="11">
        <v>243</v>
      </c>
      <c r="G2936" s="9">
        <v>0</v>
      </c>
      <c r="H2936" s="9">
        <v>0</v>
      </c>
      <c r="I2936" s="9">
        <v>0</v>
      </c>
      <c r="J2936" s="9">
        <v>0.29443540525780099</v>
      </c>
      <c r="K2936" s="9">
        <v>0.29443540525780099</v>
      </c>
      <c r="L2936" s="9">
        <v>0.29443540525780099</v>
      </c>
      <c r="N2936" s="32">
        <f>IF('System Design'!$F$8=1,'Hourly Demand and Generation'!G2936*'System Design'!$F$21,IF('System Design'!$F$8=2,'Hourly Demand and Generation'!H2936*'System Design'!$F$21,IF('System Design'!$F$8=3,'Hourly Demand and Generation'!I2936*'System Design'!$F$21)))</f>
        <v>0</v>
      </c>
      <c r="O2936" s="32">
        <f>IF('System Design'!$F$8=1,'Hourly Demand and Generation'!J2936*'System Design'!$F$22,IF('System Design'!$F$8=2,'Hourly Demand and Generation'!K2936*'System Design'!$F$22,IF('System Design'!$F$8=3,'Hourly Demand and Generation'!L2936*'System Design'!$F$22)))</f>
        <v>736.08851314450249</v>
      </c>
      <c r="Q2936" s="32">
        <f t="shared" si="644"/>
        <v>0</v>
      </c>
      <c r="R2936" s="32">
        <f t="shared" si="649"/>
        <v>5400</v>
      </c>
      <c r="S2936" s="32">
        <f t="shared" si="650"/>
        <v>0</v>
      </c>
      <c r="T2936" s="32">
        <f t="shared" si="651"/>
        <v>21600</v>
      </c>
      <c r="U2936" s="32">
        <f t="shared" si="652"/>
        <v>0</v>
      </c>
      <c r="V2936" s="32">
        <f t="shared" si="645"/>
        <v>493.08851314450249</v>
      </c>
      <c r="W2936" s="32">
        <f t="shared" si="653"/>
        <v>493.08851314450249</v>
      </c>
      <c r="X2936" s="32">
        <f t="shared" si="654"/>
        <v>493.08851314450249</v>
      </c>
    </row>
    <row r="2937" spans="1:24" x14ac:dyDescent="0.25">
      <c r="A2937" s="2"/>
      <c r="B2937" s="2" t="s">
        <v>6</v>
      </c>
      <c r="C2937" s="2">
        <f t="shared" si="657"/>
        <v>123</v>
      </c>
      <c r="D2937" s="2">
        <f t="shared" si="658"/>
        <v>5</v>
      </c>
      <c r="E2937" s="2">
        <f t="shared" si="648"/>
        <v>2933</v>
      </c>
      <c r="F2937" s="11">
        <v>263.25</v>
      </c>
      <c r="G2937" s="9">
        <v>0</v>
      </c>
      <c r="H2937" s="9">
        <v>3.6110001802151702E-2</v>
      </c>
      <c r="I2937" s="9">
        <v>7.2220003604303404E-2</v>
      </c>
      <c r="J2937" s="9">
        <v>0.235548324206241</v>
      </c>
      <c r="K2937" s="9">
        <v>0.235548324206241</v>
      </c>
      <c r="L2937" s="9">
        <v>0.235548324206241</v>
      </c>
      <c r="N2937" s="32">
        <f>IF('System Design'!$F$8=1,'Hourly Demand and Generation'!G2937*'System Design'!$F$21,IF('System Design'!$F$8=2,'Hourly Demand and Generation'!H2937*'System Design'!$F$21,IF('System Design'!$F$8=3,'Hourly Demand and Generation'!I2937*'System Design'!$F$21)))</f>
        <v>36.1100018021517</v>
      </c>
      <c r="O2937" s="32">
        <f>IF('System Design'!$F$8=1,'Hourly Demand and Generation'!J2937*'System Design'!$F$22,IF('System Design'!$F$8=2,'Hourly Demand and Generation'!K2937*'System Design'!$F$22,IF('System Design'!$F$8=3,'Hourly Demand and Generation'!L2937*'System Design'!$F$22)))</f>
        <v>588.87081051560244</v>
      </c>
      <c r="Q2937" s="32">
        <f t="shared" si="644"/>
        <v>0</v>
      </c>
      <c r="R2937" s="32">
        <f t="shared" si="649"/>
        <v>5400</v>
      </c>
      <c r="S2937" s="32">
        <f t="shared" si="650"/>
        <v>0</v>
      </c>
      <c r="T2937" s="32">
        <f t="shared" si="651"/>
        <v>21600</v>
      </c>
      <c r="U2937" s="32">
        <f t="shared" si="652"/>
        <v>0</v>
      </c>
      <c r="V2937" s="32">
        <f t="shared" si="645"/>
        <v>361.73081231775416</v>
      </c>
      <c r="W2937" s="32">
        <f t="shared" si="653"/>
        <v>361.73081231775416</v>
      </c>
      <c r="X2937" s="32">
        <f t="shared" si="654"/>
        <v>361.73081231775416</v>
      </c>
    </row>
    <row r="2938" spans="1:24" x14ac:dyDescent="0.25">
      <c r="A2938" s="2"/>
      <c r="B2938" s="2" t="s">
        <v>6</v>
      </c>
      <c r="C2938" s="2">
        <f t="shared" si="657"/>
        <v>123</v>
      </c>
      <c r="D2938" s="2">
        <f t="shared" si="658"/>
        <v>6</v>
      </c>
      <c r="E2938" s="2">
        <f t="shared" si="648"/>
        <v>2934</v>
      </c>
      <c r="F2938" s="11">
        <v>283.5</v>
      </c>
      <c r="G2938" s="9">
        <v>7.2220003604303404E-2</v>
      </c>
      <c r="H2938" s="9">
        <v>0.112843755631724</v>
      </c>
      <c r="I2938" s="9">
        <v>0.15346750765914499</v>
      </c>
      <c r="J2938" s="9">
        <v>0.235548324206241</v>
      </c>
      <c r="K2938" s="9">
        <v>0.235548324206241</v>
      </c>
      <c r="L2938" s="9">
        <v>0.235548324206241</v>
      </c>
      <c r="N2938" s="32">
        <f>IF('System Design'!$F$8=1,'Hourly Demand and Generation'!G2938*'System Design'!$F$21,IF('System Design'!$F$8=2,'Hourly Demand and Generation'!H2938*'System Design'!$F$21,IF('System Design'!$F$8=3,'Hourly Demand and Generation'!I2938*'System Design'!$F$21)))</f>
        <v>76.733753829572493</v>
      </c>
      <c r="O2938" s="32">
        <f>IF('System Design'!$F$8=1,'Hourly Demand and Generation'!J2938*'System Design'!$F$22,IF('System Design'!$F$8=2,'Hourly Demand and Generation'!K2938*'System Design'!$F$22,IF('System Design'!$F$8=3,'Hourly Demand and Generation'!L2938*'System Design'!$F$22)))</f>
        <v>588.87081051560244</v>
      </c>
      <c r="Q2938" s="32">
        <f t="shared" si="644"/>
        <v>0</v>
      </c>
      <c r="R2938" s="32">
        <f t="shared" si="649"/>
        <v>5400</v>
      </c>
      <c r="S2938" s="32">
        <f t="shared" si="650"/>
        <v>0</v>
      </c>
      <c r="T2938" s="32">
        <f t="shared" si="651"/>
        <v>21600</v>
      </c>
      <c r="U2938" s="32">
        <f t="shared" si="652"/>
        <v>0</v>
      </c>
      <c r="V2938" s="32">
        <f t="shared" si="645"/>
        <v>382.10456434517494</v>
      </c>
      <c r="W2938" s="32">
        <f t="shared" si="653"/>
        <v>382.10456434517494</v>
      </c>
      <c r="X2938" s="32">
        <f t="shared" si="654"/>
        <v>382.10456434517494</v>
      </c>
    </row>
    <row r="2939" spans="1:24" x14ac:dyDescent="0.25">
      <c r="A2939" s="2"/>
      <c r="B2939" s="2" t="s">
        <v>6</v>
      </c>
      <c r="C2939" s="2">
        <f t="shared" si="657"/>
        <v>123</v>
      </c>
      <c r="D2939" s="2">
        <f t="shared" si="658"/>
        <v>7</v>
      </c>
      <c r="E2939" s="2">
        <f t="shared" si="648"/>
        <v>2935</v>
      </c>
      <c r="F2939" s="11">
        <v>303.75</v>
      </c>
      <c r="G2939" s="9">
        <v>0.15346750765914499</v>
      </c>
      <c r="H2939" s="9">
        <v>0.18957750946129601</v>
      </c>
      <c r="I2939" s="9">
        <v>0.22568751126344799</v>
      </c>
      <c r="J2939" s="9">
        <v>0.26499186473202102</v>
      </c>
      <c r="K2939" s="9">
        <v>0.26499186473202102</v>
      </c>
      <c r="L2939" s="9">
        <v>0.26499186473202102</v>
      </c>
      <c r="N2939" s="32">
        <f>IF('System Design'!$F$8=1,'Hourly Demand and Generation'!G2939*'System Design'!$F$21,IF('System Design'!$F$8=2,'Hourly Demand and Generation'!H2939*'System Design'!$F$21,IF('System Design'!$F$8=3,'Hourly Demand and Generation'!I2939*'System Design'!$F$21)))</f>
        <v>112.84375563172399</v>
      </c>
      <c r="O2939" s="32">
        <f>IF('System Design'!$F$8=1,'Hourly Demand and Generation'!J2939*'System Design'!$F$22,IF('System Design'!$F$8=2,'Hourly Demand and Generation'!K2939*'System Design'!$F$22,IF('System Design'!$F$8=3,'Hourly Demand and Generation'!L2939*'System Design'!$F$22)))</f>
        <v>662.47966183005258</v>
      </c>
      <c r="Q2939" s="32">
        <f t="shared" si="644"/>
        <v>0</v>
      </c>
      <c r="R2939" s="32">
        <f t="shared" si="649"/>
        <v>5400</v>
      </c>
      <c r="S2939" s="32">
        <f t="shared" si="650"/>
        <v>0</v>
      </c>
      <c r="T2939" s="32">
        <f t="shared" si="651"/>
        <v>21600</v>
      </c>
      <c r="U2939" s="32">
        <f t="shared" si="652"/>
        <v>0</v>
      </c>
      <c r="V2939" s="32">
        <f t="shared" si="645"/>
        <v>471.57341746177656</v>
      </c>
      <c r="W2939" s="32">
        <f t="shared" si="653"/>
        <v>471.57341746177656</v>
      </c>
      <c r="X2939" s="32">
        <f t="shared" si="654"/>
        <v>471.57341746177656</v>
      </c>
    </row>
    <row r="2940" spans="1:24" x14ac:dyDescent="0.25">
      <c r="A2940" s="2"/>
      <c r="B2940" s="2" t="s">
        <v>6</v>
      </c>
      <c r="C2940" s="2">
        <f t="shared" si="657"/>
        <v>123</v>
      </c>
      <c r="D2940" s="2">
        <f t="shared" si="658"/>
        <v>8</v>
      </c>
      <c r="E2940" s="2">
        <f t="shared" si="648"/>
        <v>2936</v>
      </c>
      <c r="F2940" s="11">
        <v>324</v>
      </c>
      <c r="G2940" s="9">
        <v>0.29790751486775102</v>
      </c>
      <c r="H2940" s="9">
        <v>0.33853126689517199</v>
      </c>
      <c r="I2940" s="9">
        <v>0.37915501892259301</v>
      </c>
      <c r="J2940" s="9">
        <v>0.26499186473202102</v>
      </c>
      <c r="K2940" s="9">
        <v>0.26499186473202102</v>
      </c>
      <c r="L2940" s="9">
        <v>0.26499186473202102</v>
      </c>
      <c r="N2940" s="32">
        <f>IF('System Design'!$F$8=1,'Hourly Demand and Generation'!G2940*'System Design'!$F$21,IF('System Design'!$F$8=2,'Hourly Demand and Generation'!H2940*'System Design'!$F$21,IF('System Design'!$F$8=3,'Hourly Demand and Generation'!I2940*'System Design'!$F$21)))</f>
        <v>189.5775094612965</v>
      </c>
      <c r="O2940" s="32">
        <f>IF('System Design'!$F$8=1,'Hourly Demand and Generation'!J2940*'System Design'!$F$22,IF('System Design'!$F$8=2,'Hourly Demand and Generation'!K2940*'System Design'!$F$22,IF('System Design'!$F$8=3,'Hourly Demand and Generation'!L2940*'System Design'!$F$22)))</f>
        <v>662.47966183005258</v>
      </c>
      <c r="Q2940" s="32">
        <f t="shared" si="644"/>
        <v>0</v>
      </c>
      <c r="R2940" s="32">
        <f t="shared" si="649"/>
        <v>5400</v>
      </c>
      <c r="S2940" s="32">
        <f t="shared" si="650"/>
        <v>0</v>
      </c>
      <c r="T2940" s="32">
        <f t="shared" si="651"/>
        <v>21600</v>
      </c>
      <c r="U2940" s="32">
        <f t="shared" si="652"/>
        <v>0</v>
      </c>
      <c r="V2940" s="32">
        <f t="shared" si="645"/>
        <v>528.05717129134905</v>
      </c>
      <c r="W2940" s="32">
        <f t="shared" si="653"/>
        <v>528.05717129134905</v>
      </c>
      <c r="X2940" s="32">
        <f t="shared" si="654"/>
        <v>528.05717129134905</v>
      </c>
    </row>
    <row r="2941" spans="1:24" x14ac:dyDescent="0.25">
      <c r="A2941" s="2"/>
      <c r="B2941" s="2" t="s">
        <v>6</v>
      </c>
      <c r="C2941" s="2">
        <f t="shared" si="657"/>
        <v>123</v>
      </c>
      <c r="D2941" s="2">
        <f t="shared" si="658"/>
        <v>9</v>
      </c>
      <c r="E2941" s="2">
        <f t="shared" si="648"/>
        <v>2937</v>
      </c>
      <c r="F2941" s="11">
        <v>324</v>
      </c>
      <c r="G2941" s="9">
        <v>0.45137502252689599</v>
      </c>
      <c r="H2941" s="9">
        <v>0.487485024329048</v>
      </c>
      <c r="I2941" s="9">
        <v>0.52359502613119902</v>
      </c>
      <c r="J2941" s="9">
        <v>0.235548324206241</v>
      </c>
      <c r="K2941" s="9">
        <v>0.235548324206241</v>
      </c>
      <c r="L2941" s="9">
        <v>0.235548324206241</v>
      </c>
      <c r="N2941" s="32">
        <f>IF('System Design'!$F$8=1,'Hourly Demand and Generation'!G2941*'System Design'!$F$21,IF('System Design'!$F$8=2,'Hourly Demand and Generation'!H2941*'System Design'!$F$21,IF('System Design'!$F$8=3,'Hourly Demand and Generation'!I2941*'System Design'!$F$21)))</f>
        <v>261.7975130655995</v>
      </c>
      <c r="O2941" s="32">
        <f>IF('System Design'!$F$8=1,'Hourly Demand and Generation'!J2941*'System Design'!$F$22,IF('System Design'!$F$8=2,'Hourly Demand and Generation'!K2941*'System Design'!$F$22,IF('System Design'!$F$8=3,'Hourly Demand and Generation'!L2941*'System Design'!$F$22)))</f>
        <v>588.87081051560244</v>
      </c>
      <c r="Q2941" s="32">
        <f t="shared" si="644"/>
        <v>0</v>
      </c>
      <c r="R2941" s="32">
        <f t="shared" si="649"/>
        <v>5400</v>
      </c>
      <c r="S2941" s="32">
        <f t="shared" si="650"/>
        <v>0</v>
      </c>
      <c r="T2941" s="32">
        <f t="shared" si="651"/>
        <v>21600</v>
      </c>
      <c r="U2941" s="32">
        <f t="shared" si="652"/>
        <v>0</v>
      </c>
      <c r="V2941" s="32">
        <f t="shared" si="645"/>
        <v>526.668323581202</v>
      </c>
      <c r="W2941" s="32">
        <f t="shared" si="653"/>
        <v>526.668323581202</v>
      </c>
      <c r="X2941" s="32">
        <f t="shared" si="654"/>
        <v>526.668323581202</v>
      </c>
    </row>
    <row r="2942" spans="1:24" x14ac:dyDescent="0.25">
      <c r="A2942" s="2"/>
      <c r="B2942" s="2" t="s">
        <v>6</v>
      </c>
      <c r="C2942" s="2">
        <f t="shared" si="657"/>
        <v>123</v>
      </c>
      <c r="D2942" s="2">
        <f t="shared" si="658"/>
        <v>10</v>
      </c>
      <c r="E2942" s="2">
        <f t="shared" si="648"/>
        <v>2938</v>
      </c>
      <c r="F2942" s="11">
        <v>315.89999999999998</v>
      </c>
      <c r="G2942" s="9">
        <v>0.60484253018604095</v>
      </c>
      <c r="H2942" s="9">
        <v>0.64095253198819202</v>
      </c>
      <c r="I2942" s="9">
        <v>0.67706253379034398</v>
      </c>
      <c r="J2942" s="9">
        <v>0.26499186473202102</v>
      </c>
      <c r="K2942" s="9">
        <v>0.26499186473202102</v>
      </c>
      <c r="L2942" s="9">
        <v>0.26499186473202102</v>
      </c>
      <c r="N2942" s="32">
        <f>IF('System Design'!$F$8=1,'Hourly Demand and Generation'!G2942*'System Design'!$F$21,IF('System Design'!$F$8=2,'Hourly Demand and Generation'!H2942*'System Design'!$F$21,IF('System Design'!$F$8=3,'Hourly Demand and Generation'!I2942*'System Design'!$F$21)))</f>
        <v>338.531266895172</v>
      </c>
      <c r="O2942" s="32">
        <f>IF('System Design'!$F$8=1,'Hourly Demand and Generation'!J2942*'System Design'!$F$22,IF('System Design'!$F$8=2,'Hourly Demand and Generation'!K2942*'System Design'!$F$22,IF('System Design'!$F$8=3,'Hourly Demand and Generation'!L2942*'System Design'!$F$22)))</f>
        <v>662.47966183005258</v>
      </c>
      <c r="Q2942" s="32">
        <f t="shared" si="644"/>
        <v>0</v>
      </c>
      <c r="R2942" s="32">
        <f t="shared" si="649"/>
        <v>5400</v>
      </c>
      <c r="S2942" s="32">
        <f t="shared" si="650"/>
        <v>0</v>
      </c>
      <c r="T2942" s="32">
        <f t="shared" si="651"/>
        <v>21600</v>
      </c>
      <c r="U2942" s="32">
        <f t="shared" si="652"/>
        <v>0</v>
      </c>
      <c r="V2942" s="32">
        <f t="shared" si="645"/>
        <v>685.11092872522465</v>
      </c>
      <c r="W2942" s="32">
        <f t="shared" si="653"/>
        <v>685.11092872522465</v>
      </c>
      <c r="X2942" s="32">
        <f t="shared" si="654"/>
        <v>685.11092872522465</v>
      </c>
    </row>
    <row r="2943" spans="1:24" x14ac:dyDescent="0.25">
      <c r="A2943" s="2"/>
      <c r="B2943" s="2" t="s">
        <v>6</v>
      </c>
      <c r="C2943" s="2">
        <f t="shared" si="657"/>
        <v>123</v>
      </c>
      <c r="D2943" s="2">
        <f t="shared" si="658"/>
        <v>11</v>
      </c>
      <c r="E2943" s="2">
        <f t="shared" si="648"/>
        <v>2939</v>
      </c>
      <c r="F2943" s="11">
        <v>311.85000000000002</v>
      </c>
      <c r="G2943" s="9">
        <v>0.74928253739464701</v>
      </c>
      <c r="H2943" s="9">
        <v>0.78990628942206798</v>
      </c>
      <c r="I2943" s="9">
        <v>0.83053004144948905</v>
      </c>
      <c r="J2943" s="9">
        <v>0.235548324206241</v>
      </c>
      <c r="K2943" s="9">
        <v>0.235548324206241</v>
      </c>
      <c r="L2943" s="9">
        <v>0.235548324206241</v>
      </c>
      <c r="N2943" s="32">
        <f>IF('System Design'!$F$8=1,'Hourly Demand and Generation'!G2943*'System Design'!$F$21,IF('System Design'!$F$8=2,'Hourly Demand and Generation'!H2943*'System Design'!$F$21,IF('System Design'!$F$8=3,'Hourly Demand and Generation'!I2943*'System Design'!$F$21)))</f>
        <v>415.26502072474455</v>
      </c>
      <c r="O2943" s="32">
        <f>IF('System Design'!$F$8=1,'Hourly Demand and Generation'!J2943*'System Design'!$F$22,IF('System Design'!$F$8=2,'Hourly Demand and Generation'!K2943*'System Design'!$F$22,IF('System Design'!$F$8=3,'Hourly Demand and Generation'!L2943*'System Design'!$F$22)))</f>
        <v>588.87081051560244</v>
      </c>
      <c r="Q2943" s="32">
        <f t="shared" si="644"/>
        <v>0</v>
      </c>
      <c r="R2943" s="32">
        <f t="shared" si="649"/>
        <v>5400</v>
      </c>
      <c r="S2943" s="32">
        <f t="shared" si="650"/>
        <v>0</v>
      </c>
      <c r="T2943" s="32">
        <f t="shared" si="651"/>
        <v>21600</v>
      </c>
      <c r="U2943" s="32">
        <f t="shared" si="652"/>
        <v>0</v>
      </c>
      <c r="V2943" s="32">
        <f t="shared" si="645"/>
        <v>692.28583124034697</v>
      </c>
      <c r="W2943" s="32">
        <f t="shared" si="653"/>
        <v>692.28583124034697</v>
      </c>
      <c r="X2943" s="32">
        <f t="shared" si="654"/>
        <v>692.28583124034697</v>
      </c>
    </row>
    <row r="2944" spans="1:24" x14ac:dyDescent="0.25">
      <c r="A2944" s="2"/>
      <c r="B2944" s="2" t="s">
        <v>6</v>
      </c>
      <c r="C2944" s="2">
        <f t="shared" si="657"/>
        <v>123</v>
      </c>
      <c r="D2944" s="2">
        <f t="shared" si="658"/>
        <v>12</v>
      </c>
      <c r="E2944" s="2">
        <f t="shared" si="648"/>
        <v>2940</v>
      </c>
      <c r="F2944" s="11">
        <v>311.85000000000002</v>
      </c>
      <c r="G2944" s="9">
        <v>0.90275004505379197</v>
      </c>
      <c r="H2944" s="9">
        <v>0.90275004505379197</v>
      </c>
      <c r="I2944" s="9">
        <v>0.90275004505379197</v>
      </c>
      <c r="J2944" s="9">
        <v>0.22082655394335099</v>
      </c>
      <c r="K2944" s="9">
        <v>0.22082655394335099</v>
      </c>
      <c r="L2944" s="9">
        <v>0.22082655394335099</v>
      </c>
      <c r="N2944" s="32">
        <f>IF('System Design'!$F$8=1,'Hourly Demand and Generation'!G2944*'System Design'!$F$21,IF('System Design'!$F$8=2,'Hourly Demand and Generation'!H2944*'System Design'!$F$21,IF('System Design'!$F$8=3,'Hourly Demand and Generation'!I2944*'System Design'!$F$21)))</f>
        <v>451.37502252689598</v>
      </c>
      <c r="O2944" s="32">
        <f>IF('System Design'!$F$8=1,'Hourly Demand and Generation'!J2944*'System Design'!$F$22,IF('System Design'!$F$8=2,'Hourly Demand and Generation'!K2944*'System Design'!$F$22,IF('System Design'!$F$8=3,'Hourly Demand and Generation'!L2944*'System Design'!$F$22)))</f>
        <v>552.06638485837743</v>
      </c>
      <c r="Q2944" s="32">
        <f t="shared" si="644"/>
        <v>0</v>
      </c>
      <c r="R2944" s="32">
        <f t="shared" si="649"/>
        <v>5400</v>
      </c>
      <c r="S2944" s="32">
        <f t="shared" si="650"/>
        <v>0</v>
      </c>
      <c r="T2944" s="32">
        <f t="shared" si="651"/>
        <v>21600</v>
      </c>
      <c r="U2944" s="32">
        <f t="shared" si="652"/>
        <v>0</v>
      </c>
      <c r="V2944" s="32">
        <f t="shared" si="645"/>
        <v>691.59140738527333</v>
      </c>
      <c r="W2944" s="32">
        <f t="shared" si="653"/>
        <v>691.59140738527333</v>
      </c>
      <c r="X2944" s="32">
        <f t="shared" si="654"/>
        <v>691.59140738527333</v>
      </c>
    </row>
    <row r="2945" spans="1:24" x14ac:dyDescent="0.25">
      <c r="A2945" s="2"/>
      <c r="B2945" s="2" t="s">
        <v>6</v>
      </c>
      <c r="C2945" s="2">
        <f t="shared" si="657"/>
        <v>123</v>
      </c>
      <c r="D2945" s="2">
        <f t="shared" si="658"/>
        <v>13</v>
      </c>
      <c r="E2945" s="2">
        <f t="shared" si="648"/>
        <v>2941</v>
      </c>
      <c r="F2945" s="11">
        <v>324</v>
      </c>
      <c r="G2945" s="9">
        <v>0.74928253739464701</v>
      </c>
      <c r="H2945" s="9">
        <v>0.78990628942206798</v>
      </c>
      <c r="I2945" s="9">
        <v>0.83053004144948905</v>
      </c>
      <c r="J2945" s="9">
        <v>0.235548324206241</v>
      </c>
      <c r="K2945" s="9">
        <v>0.235548324206241</v>
      </c>
      <c r="L2945" s="9">
        <v>0.235548324206241</v>
      </c>
      <c r="N2945" s="32">
        <f>IF('System Design'!$F$8=1,'Hourly Demand and Generation'!G2945*'System Design'!$F$21,IF('System Design'!$F$8=2,'Hourly Demand and Generation'!H2945*'System Design'!$F$21,IF('System Design'!$F$8=3,'Hourly Demand and Generation'!I2945*'System Design'!$F$21)))</f>
        <v>415.26502072474455</v>
      </c>
      <c r="O2945" s="32">
        <f>IF('System Design'!$F$8=1,'Hourly Demand and Generation'!J2945*'System Design'!$F$22,IF('System Design'!$F$8=2,'Hourly Demand and Generation'!K2945*'System Design'!$F$22,IF('System Design'!$F$8=3,'Hourly Demand and Generation'!L2945*'System Design'!$F$22)))</f>
        <v>588.87081051560244</v>
      </c>
      <c r="Q2945" s="32">
        <f t="shared" si="644"/>
        <v>0</v>
      </c>
      <c r="R2945" s="32">
        <f t="shared" si="649"/>
        <v>5400</v>
      </c>
      <c r="S2945" s="32">
        <f t="shared" si="650"/>
        <v>0</v>
      </c>
      <c r="T2945" s="32">
        <f t="shared" si="651"/>
        <v>21600</v>
      </c>
      <c r="U2945" s="32">
        <f t="shared" si="652"/>
        <v>0</v>
      </c>
      <c r="V2945" s="32">
        <f t="shared" si="645"/>
        <v>680.13583124034699</v>
      </c>
      <c r="W2945" s="32">
        <f t="shared" si="653"/>
        <v>680.13583124034699</v>
      </c>
      <c r="X2945" s="32">
        <f t="shared" si="654"/>
        <v>680.13583124034699</v>
      </c>
    </row>
    <row r="2946" spans="1:24" x14ac:dyDescent="0.25">
      <c r="A2946" s="2"/>
      <c r="B2946" s="2" t="s">
        <v>6</v>
      </c>
      <c r="C2946" s="2">
        <f t="shared" si="657"/>
        <v>123</v>
      </c>
      <c r="D2946" s="2">
        <f t="shared" si="658"/>
        <v>14</v>
      </c>
      <c r="E2946" s="2">
        <f t="shared" si="648"/>
        <v>2942</v>
      </c>
      <c r="F2946" s="11">
        <v>324</v>
      </c>
      <c r="G2946" s="9">
        <v>0.60484253018604095</v>
      </c>
      <c r="H2946" s="9">
        <v>0.64095253198819202</v>
      </c>
      <c r="I2946" s="9">
        <v>0.67706253379034398</v>
      </c>
      <c r="J2946" s="9">
        <v>0.25027009446913101</v>
      </c>
      <c r="K2946" s="9">
        <v>0.25027009446913101</v>
      </c>
      <c r="L2946" s="9">
        <v>0.25027009446913101</v>
      </c>
      <c r="N2946" s="32">
        <f>IF('System Design'!$F$8=1,'Hourly Demand and Generation'!G2946*'System Design'!$F$21,IF('System Design'!$F$8=2,'Hourly Demand and Generation'!H2946*'System Design'!$F$21,IF('System Design'!$F$8=3,'Hourly Demand and Generation'!I2946*'System Design'!$F$21)))</f>
        <v>338.531266895172</v>
      </c>
      <c r="O2946" s="32">
        <f>IF('System Design'!$F$8=1,'Hourly Demand and Generation'!J2946*'System Design'!$F$22,IF('System Design'!$F$8=2,'Hourly Demand and Generation'!K2946*'System Design'!$F$22,IF('System Design'!$F$8=3,'Hourly Demand and Generation'!L2946*'System Design'!$F$22)))</f>
        <v>625.67523617282757</v>
      </c>
      <c r="Q2946" s="32">
        <f t="shared" si="644"/>
        <v>0</v>
      </c>
      <c r="R2946" s="32">
        <f t="shared" si="649"/>
        <v>5400</v>
      </c>
      <c r="S2946" s="32">
        <f t="shared" si="650"/>
        <v>0</v>
      </c>
      <c r="T2946" s="32">
        <f t="shared" si="651"/>
        <v>21600</v>
      </c>
      <c r="U2946" s="32">
        <f t="shared" si="652"/>
        <v>0</v>
      </c>
      <c r="V2946" s="32">
        <f t="shared" si="645"/>
        <v>640.20650306799962</v>
      </c>
      <c r="W2946" s="32">
        <f t="shared" si="653"/>
        <v>640.20650306799962</v>
      </c>
      <c r="X2946" s="32">
        <f t="shared" si="654"/>
        <v>640.20650306799962</v>
      </c>
    </row>
    <row r="2947" spans="1:24" x14ac:dyDescent="0.25">
      <c r="A2947" s="2"/>
      <c r="B2947" s="2" t="s">
        <v>6</v>
      </c>
      <c r="C2947" s="2">
        <f t="shared" si="657"/>
        <v>123</v>
      </c>
      <c r="D2947" s="2">
        <f t="shared" si="658"/>
        <v>15</v>
      </c>
      <c r="E2947" s="2">
        <f t="shared" si="648"/>
        <v>2943</v>
      </c>
      <c r="F2947" s="11">
        <v>344.25</v>
      </c>
      <c r="G2947" s="9">
        <v>0.45137502252689599</v>
      </c>
      <c r="H2947" s="9">
        <v>0.487485024329048</v>
      </c>
      <c r="I2947" s="9">
        <v>0.52359502613119902</v>
      </c>
      <c r="J2947" s="9">
        <v>0.26499186473202102</v>
      </c>
      <c r="K2947" s="9">
        <v>0.26499186473202102</v>
      </c>
      <c r="L2947" s="9">
        <v>0.26499186473202102</v>
      </c>
      <c r="N2947" s="32">
        <f>IF('System Design'!$F$8=1,'Hourly Demand and Generation'!G2947*'System Design'!$F$21,IF('System Design'!$F$8=2,'Hourly Demand and Generation'!H2947*'System Design'!$F$21,IF('System Design'!$F$8=3,'Hourly Demand and Generation'!I2947*'System Design'!$F$21)))</f>
        <v>261.7975130655995</v>
      </c>
      <c r="O2947" s="32">
        <f>IF('System Design'!$F$8=1,'Hourly Demand and Generation'!J2947*'System Design'!$F$22,IF('System Design'!$F$8=2,'Hourly Demand and Generation'!K2947*'System Design'!$F$22,IF('System Design'!$F$8=3,'Hourly Demand and Generation'!L2947*'System Design'!$F$22)))</f>
        <v>662.47966183005258</v>
      </c>
      <c r="Q2947" s="32">
        <f t="shared" si="644"/>
        <v>0</v>
      </c>
      <c r="R2947" s="32">
        <f t="shared" si="649"/>
        <v>5400</v>
      </c>
      <c r="S2947" s="32">
        <f t="shared" si="650"/>
        <v>0</v>
      </c>
      <c r="T2947" s="32">
        <f t="shared" si="651"/>
        <v>21600</v>
      </c>
      <c r="U2947" s="32">
        <f t="shared" si="652"/>
        <v>0</v>
      </c>
      <c r="V2947" s="32">
        <f t="shared" si="645"/>
        <v>580.02717489565202</v>
      </c>
      <c r="W2947" s="32">
        <f t="shared" si="653"/>
        <v>580.02717489565202</v>
      </c>
      <c r="X2947" s="32">
        <f t="shared" si="654"/>
        <v>580.02717489565202</v>
      </c>
    </row>
    <row r="2948" spans="1:24" x14ac:dyDescent="0.25">
      <c r="A2948" s="2"/>
      <c r="B2948" s="2" t="s">
        <v>6</v>
      </c>
      <c r="C2948" s="2">
        <f t="shared" si="657"/>
        <v>123</v>
      </c>
      <c r="D2948" s="2">
        <f t="shared" si="658"/>
        <v>16</v>
      </c>
      <c r="E2948" s="2">
        <f t="shared" si="648"/>
        <v>2944</v>
      </c>
      <c r="F2948" s="11">
        <v>364.5</v>
      </c>
      <c r="G2948" s="9">
        <v>0.29790751486775102</v>
      </c>
      <c r="H2948" s="9">
        <v>0.33853126689517199</v>
      </c>
      <c r="I2948" s="9">
        <v>0.37915501892259301</v>
      </c>
      <c r="J2948" s="9">
        <v>0.26499186473202102</v>
      </c>
      <c r="K2948" s="9">
        <v>0.26499186473202102</v>
      </c>
      <c r="L2948" s="9">
        <v>0.26499186473202102</v>
      </c>
      <c r="N2948" s="32">
        <f>IF('System Design'!$F$8=1,'Hourly Demand and Generation'!G2948*'System Design'!$F$21,IF('System Design'!$F$8=2,'Hourly Demand and Generation'!H2948*'System Design'!$F$21,IF('System Design'!$F$8=3,'Hourly Demand and Generation'!I2948*'System Design'!$F$21)))</f>
        <v>189.5775094612965</v>
      </c>
      <c r="O2948" s="32">
        <f>IF('System Design'!$F$8=1,'Hourly Demand and Generation'!J2948*'System Design'!$F$22,IF('System Design'!$F$8=2,'Hourly Demand and Generation'!K2948*'System Design'!$F$22,IF('System Design'!$F$8=3,'Hourly Demand and Generation'!L2948*'System Design'!$F$22)))</f>
        <v>662.47966183005258</v>
      </c>
      <c r="Q2948" s="32">
        <f t="shared" si="644"/>
        <v>0</v>
      </c>
      <c r="R2948" s="32">
        <f t="shared" si="649"/>
        <v>5400</v>
      </c>
      <c r="S2948" s="32">
        <f t="shared" si="650"/>
        <v>0</v>
      </c>
      <c r="T2948" s="32">
        <f t="shared" si="651"/>
        <v>21600</v>
      </c>
      <c r="U2948" s="32">
        <f t="shared" si="652"/>
        <v>0</v>
      </c>
      <c r="V2948" s="32">
        <f t="shared" si="645"/>
        <v>487.55717129134905</v>
      </c>
      <c r="W2948" s="32">
        <f t="shared" si="653"/>
        <v>487.55717129134905</v>
      </c>
      <c r="X2948" s="32">
        <f t="shared" si="654"/>
        <v>487.55717129134905</v>
      </c>
    </row>
    <row r="2949" spans="1:24" x14ac:dyDescent="0.25">
      <c r="A2949" s="2"/>
      <c r="B2949" s="2" t="s">
        <v>6</v>
      </c>
      <c r="C2949" s="2">
        <f t="shared" si="657"/>
        <v>123</v>
      </c>
      <c r="D2949" s="2">
        <f t="shared" si="658"/>
        <v>17</v>
      </c>
      <c r="E2949" s="2">
        <f t="shared" si="648"/>
        <v>2945</v>
      </c>
      <c r="F2949" s="11">
        <v>384.75</v>
      </c>
      <c r="G2949" s="9">
        <v>0.15346750765914499</v>
      </c>
      <c r="H2949" s="9">
        <v>0.18957750946129601</v>
      </c>
      <c r="I2949" s="9">
        <v>0.22568751126344799</v>
      </c>
      <c r="J2949" s="9">
        <v>0.29443540525780099</v>
      </c>
      <c r="K2949" s="9">
        <v>0.29443540525780099</v>
      </c>
      <c r="L2949" s="9">
        <v>0.29443540525780099</v>
      </c>
      <c r="N2949" s="32">
        <f>IF('System Design'!$F$8=1,'Hourly Demand and Generation'!G2949*'System Design'!$F$21,IF('System Design'!$F$8=2,'Hourly Demand and Generation'!H2949*'System Design'!$F$21,IF('System Design'!$F$8=3,'Hourly Demand and Generation'!I2949*'System Design'!$F$21)))</f>
        <v>112.84375563172399</v>
      </c>
      <c r="O2949" s="32">
        <f>IF('System Design'!$F$8=1,'Hourly Demand and Generation'!J2949*'System Design'!$F$22,IF('System Design'!$F$8=2,'Hourly Demand and Generation'!K2949*'System Design'!$F$22,IF('System Design'!$F$8=3,'Hourly Demand and Generation'!L2949*'System Design'!$F$22)))</f>
        <v>736.08851314450249</v>
      </c>
      <c r="Q2949" s="32">
        <f t="shared" si="644"/>
        <v>0</v>
      </c>
      <c r="R2949" s="32">
        <f t="shared" si="649"/>
        <v>5400</v>
      </c>
      <c r="S2949" s="32">
        <f t="shared" si="650"/>
        <v>0</v>
      </c>
      <c r="T2949" s="32">
        <f t="shared" si="651"/>
        <v>21600</v>
      </c>
      <c r="U2949" s="32">
        <f t="shared" si="652"/>
        <v>0</v>
      </c>
      <c r="V2949" s="32">
        <f t="shared" si="645"/>
        <v>464.18226877622646</v>
      </c>
      <c r="W2949" s="32">
        <f t="shared" si="653"/>
        <v>464.18226877622646</v>
      </c>
      <c r="X2949" s="32">
        <f t="shared" si="654"/>
        <v>464.18226877622646</v>
      </c>
    </row>
    <row r="2950" spans="1:24" x14ac:dyDescent="0.25">
      <c r="A2950" s="2"/>
      <c r="B2950" s="2" t="s">
        <v>6</v>
      </c>
      <c r="C2950" s="2">
        <f t="shared" si="657"/>
        <v>123</v>
      </c>
      <c r="D2950" s="2">
        <f t="shared" si="658"/>
        <v>18</v>
      </c>
      <c r="E2950" s="2">
        <f t="shared" si="648"/>
        <v>2946</v>
      </c>
      <c r="F2950" s="11">
        <v>405</v>
      </c>
      <c r="G2950" s="9">
        <v>7.2220003604303404E-2</v>
      </c>
      <c r="H2950" s="9">
        <v>0.112843755631724</v>
      </c>
      <c r="I2950" s="9">
        <v>0.15346750765914499</v>
      </c>
      <c r="J2950" s="9">
        <v>0.27971363499491098</v>
      </c>
      <c r="K2950" s="9">
        <v>0.27971363499491098</v>
      </c>
      <c r="L2950" s="9">
        <v>0.27971363499491098</v>
      </c>
      <c r="N2950" s="32">
        <f>IF('System Design'!$F$8=1,'Hourly Demand and Generation'!G2950*'System Design'!$F$21,IF('System Design'!$F$8=2,'Hourly Demand and Generation'!H2950*'System Design'!$F$21,IF('System Design'!$F$8=3,'Hourly Demand and Generation'!I2950*'System Design'!$F$21)))</f>
        <v>76.733753829572493</v>
      </c>
      <c r="O2950" s="32">
        <f>IF('System Design'!$F$8=1,'Hourly Demand and Generation'!J2950*'System Design'!$F$22,IF('System Design'!$F$8=2,'Hourly Demand and Generation'!K2950*'System Design'!$F$22,IF('System Design'!$F$8=3,'Hourly Demand and Generation'!L2950*'System Design'!$F$22)))</f>
        <v>699.28408748727747</v>
      </c>
      <c r="Q2950" s="32">
        <f t="shared" ref="Q2950:Q3013" si="659">IF(F2950-N2950-O2950&gt;0,F2950-N2950-O2950,0)</f>
        <v>0</v>
      </c>
      <c r="R2950" s="32">
        <f t="shared" si="649"/>
        <v>5400</v>
      </c>
      <c r="S2950" s="32">
        <f t="shared" si="650"/>
        <v>0</v>
      </c>
      <c r="T2950" s="32">
        <f t="shared" si="651"/>
        <v>21600</v>
      </c>
      <c r="U2950" s="32">
        <f t="shared" si="652"/>
        <v>0</v>
      </c>
      <c r="V2950" s="32">
        <f t="shared" ref="V2950:V3013" si="660">IF(F2950-N2950-O2950&lt;0,N2950+O2950-F2950,0)</f>
        <v>371.01784131684997</v>
      </c>
      <c r="W2950" s="32">
        <f t="shared" si="653"/>
        <v>371.01784131684997</v>
      </c>
      <c r="X2950" s="32">
        <f t="shared" si="654"/>
        <v>371.01784131684997</v>
      </c>
    </row>
    <row r="2951" spans="1:24" x14ac:dyDescent="0.25">
      <c r="A2951" s="2"/>
      <c r="B2951" s="2" t="s">
        <v>6</v>
      </c>
      <c r="C2951" s="2">
        <f t="shared" si="657"/>
        <v>123</v>
      </c>
      <c r="D2951" s="2">
        <f t="shared" si="658"/>
        <v>19</v>
      </c>
      <c r="E2951" s="2">
        <f t="shared" ref="E2951:E3014" si="661">E2950+1</f>
        <v>2947</v>
      </c>
      <c r="F2951" s="11">
        <v>392.85</v>
      </c>
      <c r="G2951" s="9">
        <v>0</v>
      </c>
      <c r="H2951" s="9">
        <v>3.6110001802151702E-2</v>
      </c>
      <c r="I2951" s="9">
        <v>7.2220003604303404E-2</v>
      </c>
      <c r="J2951" s="9">
        <v>0.26499186473202102</v>
      </c>
      <c r="K2951" s="9">
        <v>0.26499186473202102</v>
      </c>
      <c r="L2951" s="9">
        <v>0.26499186473202102</v>
      </c>
      <c r="N2951" s="32">
        <f>IF('System Design'!$F$8=1,'Hourly Demand and Generation'!G2951*'System Design'!$F$21,IF('System Design'!$F$8=2,'Hourly Demand and Generation'!H2951*'System Design'!$F$21,IF('System Design'!$F$8=3,'Hourly Demand and Generation'!I2951*'System Design'!$F$21)))</f>
        <v>36.1100018021517</v>
      </c>
      <c r="O2951" s="32">
        <f>IF('System Design'!$F$8=1,'Hourly Demand and Generation'!J2951*'System Design'!$F$22,IF('System Design'!$F$8=2,'Hourly Demand and Generation'!K2951*'System Design'!$F$22,IF('System Design'!$F$8=3,'Hourly Demand and Generation'!L2951*'System Design'!$F$22)))</f>
        <v>662.47966183005258</v>
      </c>
      <c r="Q2951" s="32">
        <f t="shared" si="659"/>
        <v>0</v>
      </c>
      <c r="R2951" s="32">
        <f t="shared" ref="R2951:R3014" si="662">IF($Q2951&lt;R2950+$V2951,IF(R2950+$V2951-$Q2951&gt;5400,5400,R2950+$V2951-$Q2951),0)</f>
        <v>5400</v>
      </c>
      <c r="S2951" s="32">
        <f t="shared" ref="S2951:S3014" si="663">IF(R2951&gt;0,0,$Q2951+$V2951-R2950)</f>
        <v>0</v>
      </c>
      <c r="T2951" s="32">
        <f t="shared" ref="T2951:T3014" si="664">IF($Q2951&lt;T2950+$V2951,IF(T2950+$V2951-$Q2951&gt;21600,21600,T2950+$V2951-$Q2951),0)</f>
        <v>21600</v>
      </c>
      <c r="U2951" s="32">
        <f t="shared" ref="U2951:U3014" si="665">IF(T2951&gt;0,0,$Q2951+$V2951-T2950)</f>
        <v>0</v>
      </c>
      <c r="V2951" s="32">
        <f t="shared" si="660"/>
        <v>305.73966363220427</v>
      </c>
      <c r="W2951" s="32">
        <f t="shared" ref="W2951:W3014" si="666">IF(R2951=5400,$V2951-(R2951-R2950),0)</f>
        <v>305.73966363220427</v>
      </c>
      <c r="X2951" s="32">
        <f t="shared" ref="X2951:X3014" si="667">IF(T2951=21600,$V2951-(T2951-T2950),0)</f>
        <v>305.73966363220427</v>
      </c>
    </row>
    <row r="2952" spans="1:24" x14ac:dyDescent="0.25">
      <c r="A2952" s="2"/>
      <c r="B2952" s="2" t="s">
        <v>6</v>
      </c>
      <c r="C2952" s="2">
        <f t="shared" si="657"/>
        <v>123</v>
      </c>
      <c r="D2952" s="2">
        <f t="shared" si="658"/>
        <v>20</v>
      </c>
      <c r="E2952" s="2">
        <f t="shared" si="661"/>
        <v>2948</v>
      </c>
      <c r="F2952" s="11">
        <v>384.75</v>
      </c>
      <c r="G2952" s="9">
        <v>0</v>
      </c>
      <c r="H2952" s="9">
        <v>0</v>
      </c>
      <c r="I2952" s="9">
        <v>0</v>
      </c>
      <c r="J2952" s="9">
        <v>0.26499186473202102</v>
      </c>
      <c r="K2952" s="9">
        <v>0.26499186473202102</v>
      </c>
      <c r="L2952" s="9">
        <v>0.26499186473202102</v>
      </c>
      <c r="N2952" s="32">
        <f>IF('System Design'!$F$8=1,'Hourly Demand and Generation'!G2952*'System Design'!$F$21,IF('System Design'!$F$8=2,'Hourly Demand and Generation'!H2952*'System Design'!$F$21,IF('System Design'!$F$8=3,'Hourly Demand and Generation'!I2952*'System Design'!$F$21)))</f>
        <v>0</v>
      </c>
      <c r="O2952" s="32">
        <f>IF('System Design'!$F$8=1,'Hourly Demand and Generation'!J2952*'System Design'!$F$22,IF('System Design'!$F$8=2,'Hourly Demand and Generation'!K2952*'System Design'!$F$22,IF('System Design'!$F$8=3,'Hourly Demand and Generation'!L2952*'System Design'!$F$22)))</f>
        <v>662.47966183005258</v>
      </c>
      <c r="Q2952" s="32">
        <f t="shared" si="659"/>
        <v>0</v>
      </c>
      <c r="R2952" s="32">
        <f t="shared" si="662"/>
        <v>5400</v>
      </c>
      <c r="S2952" s="32">
        <f t="shared" si="663"/>
        <v>0</v>
      </c>
      <c r="T2952" s="32">
        <f t="shared" si="664"/>
        <v>21600</v>
      </c>
      <c r="U2952" s="32">
        <f t="shared" si="665"/>
        <v>0</v>
      </c>
      <c r="V2952" s="32">
        <f t="shared" si="660"/>
        <v>277.72966183005258</v>
      </c>
      <c r="W2952" s="32">
        <f t="shared" si="666"/>
        <v>277.72966183005258</v>
      </c>
      <c r="X2952" s="32">
        <f t="shared" si="667"/>
        <v>277.72966183005258</v>
      </c>
    </row>
    <row r="2953" spans="1:24" x14ac:dyDescent="0.25">
      <c r="A2953" s="2"/>
      <c r="B2953" s="2" t="s">
        <v>6</v>
      </c>
      <c r="C2953" s="2">
        <f t="shared" si="657"/>
        <v>123</v>
      </c>
      <c r="D2953" s="2">
        <f t="shared" si="658"/>
        <v>21</v>
      </c>
      <c r="E2953" s="2">
        <f t="shared" si="661"/>
        <v>2949</v>
      </c>
      <c r="F2953" s="11">
        <v>364.5</v>
      </c>
      <c r="G2953" s="9">
        <v>0</v>
      </c>
      <c r="H2953" s="9">
        <v>0</v>
      </c>
      <c r="I2953" s="9">
        <v>0</v>
      </c>
      <c r="J2953" s="9">
        <v>0.26499186473202102</v>
      </c>
      <c r="K2953" s="9">
        <v>0.26499186473202102</v>
      </c>
      <c r="L2953" s="9">
        <v>0.26499186473202102</v>
      </c>
      <c r="N2953" s="32">
        <f>IF('System Design'!$F$8=1,'Hourly Demand and Generation'!G2953*'System Design'!$F$21,IF('System Design'!$F$8=2,'Hourly Demand and Generation'!H2953*'System Design'!$F$21,IF('System Design'!$F$8=3,'Hourly Demand and Generation'!I2953*'System Design'!$F$21)))</f>
        <v>0</v>
      </c>
      <c r="O2953" s="32">
        <f>IF('System Design'!$F$8=1,'Hourly Demand and Generation'!J2953*'System Design'!$F$22,IF('System Design'!$F$8=2,'Hourly Demand and Generation'!K2953*'System Design'!$F$22,IF('System Design'!$F$8=3,'Hourly Demand and Generation'!L2953*'System Design'!$F$22)))</f>
        <v>662.47966183005258</v>
      </c>
      <c r="Q2953" s="32">
        <f t="shared" si="659"/>
        <v>0</v>
      </c>
      <c r="R2953" s="32">
        <f t="shared" si="662"/>
        <v>5400</v>
      </c>
      <c r="S2953" s="32">
        <f t="shared" si="663"/>
        <v>0</v>
      </c>
      <c r="T2953" s="32">
        <f t="shared" si="664"/>
        <v>21600</v>
      </c>
      <c r="U2953" s="32">
        <f t="shared" si="665"/>
        <v>0</v>
      </c>
      <c r="V2953" s="32">
        <f t="shared" si="660"/>
        <v>297.97966183005258</v>
      </c>
      <c r="W2953" s="32">
        <f t="shared" si="666"/>
        <v>297.97966183005258</v>
      </c>
      <c r="X2953" s="32">
        <f t="shared" si="667"/>
        <v>297.97966183005258</v>
      </c>
    </row>
    <row r="2954" spans="1:24" x14ac:dyDescent="0.25">
      <c r="A2954" s="2"/>
      <c r="B2954" s="2" t="s">
        <v>6</v>
      </c>
      <c r="C2954" s="2">
        <f t="shared" si="657"/>
        <v>123</v>
      </c>
      <c r="D2954" s="2">
        <f t="shared" si="658"/>
        <v>22</v>
      </c>
      <c r="E2954" s="2">
        <f t="shared" si="661"/>
        <v>2950</v>
      </c>
      <c r="F2954" s="11">
        <v>344.25</v>
      </c>
      <c r="G2954" s="9">
        <v>0</v>
      </c>
      <c r="H2954" s="9">
        <v>0</v>
      </c>
      <c r="I2954" s="9">
        <v>0</v>
      </c>
      <c r="J2954" s="9">
        <v>0.27971363499491098</v>
      </c>
      <c r="K2954" s="9">
        <v>0.27971363499491098</v>
      </c>
      <c r="L2954" s="9">
        <v>0.27971363499491098</v>
      </c>
      <c r="N2954" s="32">
        <f>IF('System Design'!$F$8=1,'Hourly Demand and Generation'!G2954*'System Design'!$F$21,IF('System Design'!$F$8=2,'Hourly Demand and Generation'!H2954*'System Design'!$F$21,IF('System Design'!$F$8=3,'Hourly Demand and Generation'!I2954*'System Design'!$F$21)))</f>
        <v>0</v>
      </c>
      <c r="O2954" s="32">
        <f>IF('System Design'!$F$8=1,'Hourly Demand and Generation'!J2954*'System Design'!$F$22,IF('System Design'!$F$8=2,'Hourly Demand and Generation'!K2954*'System Design'!$F$22,IF('System Design'!$F$8=3,'Hourly Demand and Generation'!L2954*'System Design'!$F$22)))</f>
        <v>699.28408748727747</v>
      </c>
      <c r="Q2954" s="32">
        <f t="shared" si="659"/>
        <v>0</v>
      </c>
      <c r="R2954" s="32">
        <f t="shared" si="662"/>
        <v>5400</v>
      </c>
      <c r="S2954" s="32">
        <f t="shared" si="663"/>
        <v>0</v>
      </c>
      <c r="T2954" s="32">
        <f t="shared" si="664"/>
        <v>21600</v>
      </c>
      <c r="U2954" s="32">
        <f t="shared" si="665"/>
        <v>0</v>
      </c>
      <c r="V2954" s="32">
        <f t="shared" si="660"/>
        <v>355.03408748727747</v>
      </c>
      <c r="W2954" s="32">
        <f t="shared" si="666"/>
        <v>355.03408748727747</v>
      </c>
      <c r="X2954" s="32">
        <f t="shared" si="667"/>
        <v>355.03408748727747</v>
      </c>
    </row>
    <row r="2955" spans="1:24" x14ac:dyDescent="0.25">
      <c r="A2955" s="2"/>
      <c r="B2955" s="2" t="s">
        <v>6</v>
      </c>
      <c r="C2955" s="2">
        <f t="shared" si="657"/>
        <v>123</v>
      </c>
      <c r="D2955" s="2">
        <f t="shared" si="658"/>
        <v>23</v>
      </c>
      <c r="E2955" s="2">
        <f t="shared" si="661"/>
        <v>2951</v>
      </c>
      <c r="F2955" s="11">
        <v>324</v>
      </c>
      <c r="G2955" s="9">
        <v>0</v>
      </c>
      <c r="H2955" s="9">
        <v>0</v>
      </c>
      <c r="I2955" s="9">
        <v>0</v>
      </c>
      <c r="J2955" s="9">
        <v>0.235548324206241</v>
      </c>
      <c r="K2955" s="9">
        <v>0.235548324206241</v>
      </c>
      <c r="L2955" s="9">
        <v>0.235548324206241</v>
      </c>
      <c r="N2955" s="32">
        <f>IF('System Design'!$F$8=1,'Hourly Demand and Generation'!G2955*'System Design'!$F$21,IF('System Design'!$F$8=2,'Hourly Demand and Generation'!H2955*'System Design'!$F$21,IF('System Design'!$F$8=3,'Hourly Demand and Generation'!I2955*'System Design'!$F$21)))</f>
        <v>0</v>
      </c>
      <c r="O2955" s="32">
        <f>IF('System Design'!$F$8=1,'Hourly Demand and Generation'!J2955*'System Design'!$F$22,IF('System Design'!$F$8=2,'Hourly Demand and Generation'!K2955*'System Design'!$F$22,IF('System Design'!$F$8=3,'Hourly Demand and Generation'!L2955*'System Design'!$F$22)))</f>
        <v>588.87081051560244</v>
      </c>
      <c r="Q2955" s="32">
        <f t="shared" si="659"/>
        <v>0</v>
      </c>
      <c r="R2955" s="32">
        <f t="shared" si="662"/>
        <v>5400</v>
      </c>
      <c r="S2955" s="32">
        <f t="shared" si="663"/>
        <v>0</v>
      </c>
      <c r="T2955" s="32">
        <f t="shared" si="664"/>
        <v>21600</v>
      </c>
      <c r="U2955" s="32">
        <f t="shared" si="665"/>
        <v>0</v>
      </c>
      <c r="V2955" s="32">
        <f t="shared" si="660"/>
        <v>264.87081051560244</v>
      </c>
      <c r="W2955" s="32">
        <f t="shared" si="666"/>
        <v>264.87081051560244</v>
      </c>
      <c r="X2955" s="32">
        <f t="shared" si="667"/>
        <v>264.87081051560244</v>
      </c>
    </row>
    <row r="2956" spans="1:24" x14ac:dyDescent="0.25">
      <c r="A2956" s="2"/>
      <c r="B2956" s="2" t="s">
        <v>6</v>
      </c>
      <c r="C2956" s="2">
        <f t="shared" si="657"/>
        <v>123</v>
      </c>
      <c r="D2956" s="2">
        <f t="shared" si="658"/>
        <v>24</v>
      </c>
      <c r="E2956" s="2">
        <f t="shared" si="661"/>
        <v>2952</v>
      </c>
      <c r="F2956" s="11">
        <v>283.5</v>
      </c>
      <c r="G2956" s="9">
        <v>0</v>
      </c>
      <c r="H2956" s="9">
        <v>0</v>
      </c>
      <c r="I2956" s="9">
        <v>0</v>
      </c>
      <c r="J2956" s="9">
        <v>0.235548324206241</v>
      </c>
      <c r="K2956" s="9">
        <v>0.235548324206241</v>
      </c>
      <c r="L2956" s="9">
        <v>0.235548324206241</v>
      </c>
      <c r="N2956" s="32">
        <f>IF('System Design'!$F$8=1,'Hourly Demand and Generation'!G2956*'System Design'!$F$21,IF('System Design'!$F$8=2,'Hourly Demand and Generation'!H2956*'System Design'!$F$21,IF('System Design'!$F$8=3,'Hourly Demand and Generation'!I2956*'System Design'!$F$21)))</f>
        <v>0</v>
      </c>
      <c r="O2956" s="32">
        <f>IF('System Design'!$F$8=1,'Hourly Demand and Generation'!J2956*'System Design'!$F$22,IF('System Design'!$F$8=2,'Hourly Demand and Generation'!K2956*'System Design'!$F$22,IF('System Design'!$F$8=3,'Hourly Demand and Generation'!L2956*'System Design'!$F$22)))</f>
        <v>588.87081051560244</v>
      </c>
      <c r="Q2956" s="32">
        <f t="shared" si="659"/>
        <v>0</v>
      </c>
      <c r="R2956" s="32">
        <f t="shared" si="662"/>
        <v>5400</v>
      </c>
      <c r="S2956" s="32">
        <f t="shared" si="663"/>
        <v>0</v>
      </c>
      <c r="T2956" s="32">
        <f t="shared" si="664"/>
        <v>21600</v>
      </c>
      <c r="U2956" s="32">
        <f t="shared" si="665"/>
        <v>0</v>
      </c>
      <c r="V2956" s="32">
        <f t="shared" si="660"/>
        <v>305.37081051560244</v>
      </c>
      <c r="W2956" s="32">
        <f t="shared" si="666"/>
        <v>305.37081051560244</v>
      </c>
      <c r="X2956" s="32">
        <f t="shared" si="667"/>
        <v>305.37081051560244</v>
      </c>
    </row>
    <row r="2957" spans="1:24" x14ac:dyDescent="0.25">
      <c r="A2957" s="2"/>
      <c r="B2957" s="2" t="s">
        <v>6</v>
      </c>
      <c r="C2957" s="2">
        <f>C2956+1</f>
        <v>124</v>
      </c>
      <c r="D2957" s="2">
        <v>1</v>
      </c>
      <c r="E2957" s="2">
        <f t="shared" si="661"/>
        <v>2953</v>
      </c>
      <c r="F2957" s="11">
        <v>243</v>
      </c>
      <c r="G2957" s="9">
        <v>0</v>
      </c>
      <c r="H2957" s="9">
        <v>0</v>
      </c>
      <c r="I2957" s="9">
        <v>0</v>
      </c>
      <c r="J2957" s="9">
        <v>0.35</v>
      </c>
      <c r="K2957" s="9">
        <v>0.35</v>
      </c>
      <c r="L2957" s="9">
        <v>0.35</v>
      </c>
      <c r="N2957" s="32">
        <f>IF('System Design'!$F$8=1,'Hourly Demand and Generation'!G2957*'System Design'!$F$21,IF('System Design'!$F$8=2,'Hourly Demand and Generation'!H2957*'System Design'!$F$21,IF('System Design'!$F$8=3,'Hourly Demand and Generation'!I2957*'System Design'!$F$21)))</f>
        <v>0</v>
      </c>
      <c r="O2957" s="32">
        <f>IF('System Design'!$F$8=1,'Hourly Demand and Generation'!J2957*'System Design'!$F$22,IF('System Design'!$F$8=2,'Hourly Demand and Generation'!K2957*'System Design'!$F$22,IF('System Design'!$F$8=3,'Hourly Demand and Generation'!L2957*'System Design'!$F$22)))</f>
        <v>875</v>
      </c>
      <c r="Q2957" s="32">
        <f t="shared" si="659"/>
        <v>0</v>
      </c>
      <c r="R2957" s="32">
        <f t="shared" si="662"/>
        <v>5400</v>
      </c>
      <c r="S2957" s="32">
        <f t="shared" si="663"/>
        <v>0</v>
      </c>
      <c r="T2957" s="32">
        <f t="shared" si="664"/>
        <v>21600</v>
      </c>
      <c r="U2957" s="32">
        <f t="shared" si="665"/>
        <v>0</v>
      </c>
      <c r="V2957" s="32">
        <f t="shared" si="660"/>
        <v>632</v>
      </c>
      <c r="W2957" s="32">
        <f t="shared" si="666"/>
        <v>632</v>
      </c>
      <c r="X2957" s="32">
        <f t="shared" si="667"/>
        <v>632</v>
      </c>
    </row>
    <row r="2958" spans="1:24" x14ac:dyDescent="0.25">
      <c r="A2958" s="2"/>
      <c r="B2958" s="2" t="s">
        <v>6</v>
      </c>
      <c r="C2958" s="2">
        <f>C2957</f>
        <v>124</v>
      </c>
      <c r="D2958" s="2">
        <f>D2957+1</f>
        <v>2</v>
      </c>
      <c r="E2958" s="2">
        <f t="shared" si="661"/>
        <v>2954</v>
      </c>
      <c r="F2958" s="11">
        <v>222.75</v>
      </c>
      <c r="G2958" s="9">
        <v>0</v>
      </c>
      <c r="H2958" s="9">
        <v>0</v>
      </c>
      <c r="I2958" s="9">
        <v>0</v>
      </c>
      <c r="J2958" s="9">
        <v>0.315</v>
      </c>
      <c r="K2958" s="9">
        <v>0.315</v>
      </c>
      <c r="L2958" s="9">
        <v>0.315</v>
      </c>
      <c r="N2958" s="32">
        <f>IF('System Design'!$F$8=1,'Hourly Demand and Generation'!G2958*'System Design'!$F$21,IF('System Design'!$F$8=2,'Hourly Demand and Generation'!H2958*'System Design'!$F$21,IF('System Design'!$F$8=3,'Hourly Demand and Generation'!I2958*'System Design'!$F$21)))</f>
        <v>0</v>
      </c>
      <c r="O2958" s="32">
        <f>IF('System Design'!$F$8=1,'Hourly Demand and Generation'!J2958*'System Design'!$F$22,IF('System Design'!$F$8=2,'Hourly Demand and Generation'!K2958*'System Design'!$F$22,IF('System Design'!$F$8=3,'Hourly Demand and Generation'!L2958*'System Design'!$F$22)))</f>
        <v>787.5</v>
      </c>
      <c r="Q2958" s="32">
        <f t="shared" si="659"/>
        <v>0</v>
      </c>
      <c r="R2958" s="32">
        <f t="shared" si="662"/>
        <v>5400</v>
      </c>
      <c r="S2958" s="32">
        <f t="shared" si="663"/>
        <v>0</v>
      </c>
      <c r="T2958" s="32">
        <f t="shared" si="664"/>
        <v>21600</v>
      </c>
      <c r="U2958" s="32">
        <f t="shared" si="665"/>
        <v>0</v>
      </c>
      <c r="V2958" s="32">
        <f t="shared" si="660"/>
        <v>564.75</v>
      </c>
      <c r="W2958" s="32">
        <f t="shared" si="666"/>
        <v>564.75</v>
      </c>
      <c r="X2958" s="32">
        <f t="shared" si="667"/>
        <v>564.75</v>
      </c>
    </row>
    <row r="2959" spans="1:24" x14ac:dyDescent="0.25">
      <c r="A2959" s="2"/>
      <c r="B2959" s="2" t="s">
        <v>6</v>
      </c>
      <c r="C2959" s="2">
        <f t="shared" ref="C2959:C2980" si="668">C2958</f>
        <v>124</v>
      </c>
      <c r="D2959" s="2">
        <f t="shared" ref="D2959:D2980" si="669">D2958+1</f>
        <v>3</v>
      </c>
      <c r="E2959" s="2">
        <f t="shared" si="661"/>
        <v>2955</v>
      </c>
      <c r="F2959" s="11">
        <v>202.5</v>
      </c>
      <c r="G2959" s="9">
        <v>0</v>
      </c>
      <c r="H2959" s="9">
        <v>0</v>
      </c>
      <c r="I2959" s="9">
        <v>0</v>
      </c>
      <c r="J2959" s="9">
        <v>0.315</v>
      </c>
      <c r="K2959" s="9">
        <v>0.315</v>
      </c>
      <c r="L2959" s="9">
        <v>0.315</v>
      </c>
      <c r="N2959" s="32">
        <f>IF('System Design'!$F$8=1,'Hourly Demand and Generation'!G2959*'System Design'!$F$21,IF('System Design'!$F$8=2,'Hourly Demand and Generation'!H2959*'System Design'!$F$21,IF('System Design'!$F$8=3,'Hourly Demand and Generation'!I2959*'System Design'!$F$21)))</f>
        <v>0</v>
      </c>
      <c r="O2959" s="32">
        <f>IF('System Design'!$F$8=1,'Hourly Demand and Generation'!J2959*'System Design'!$F$22,IF('System Design'!$F$8=2,'Hourly Demand and Generation'!K2959*'System Design'!$F$22,IF('System Design'!$F$8=3,'Hourly Demand and Generation'!L2959*'System Design'!$F$22)))</f>
        <v>787.5</v>
      </c>
      <c r="Q2959" s="32">
        <f t="shared" si="659"/>
        <v>0</v>
      </c>
      <c r="R2959" s="32">
        <f t="shared" si="662"/>
        <v>5400</v>
      </c>
      <c r="S2959" s="32">
        <f t="shared" si="663"/>
        <v>0</v>
      </c>
      <c r="T2959" s="32">
        <f t="shared" si="664"/>
        <v>21600</v>
      </c>
      <c r="U2959" s="32">
        <f t="shared" si="665"/>
        <v>0</v>
      </c>
      <c r="V2959" s="32">
        <f t="shared" si="660"/>
        <v>585</v>
      </c>
      <c r="W2959" s="32">
        <f t="shared" si="666"/>
        <v>585</v>
      </c>
      <c r="X2959" s="32">
        <f t="shared" si="667"/>
        <v>585</v>
      </c>
    </row>
    <row r="2960" spans="1:24" x14ac:dyDescent="0.25">
      <c r="A2960" s="2"/>
      <c r="B2960" s="2" t="s">
        <v>6</v>
      </c>
      <c r="C2960" s="2">
        <f t="shared" si="668"/>
        <v>124</v>
      </c>
      <c r="D2960" s="2">
        <f t="shared" si="669"/>
        <v>4</v>
      </c>
      <c r="E2960" s="2">
        <f t="shared" si="661"/>
        <v>2956</v>
      </c>
      <c r="F2960" s="11">
        <v>243</v>
      </c>
      <c r="G2960" s="9">
        <v>0</v>
      </c>
      <c r="H2960" s="9">
        <v>0</v>
      </c>
      <c r="I2960" s="9">
        <v>0</v>
      </c>
      <c r="J2960" s="9">
        <v>0.35</v>
      </c>
      <c r="K2960" s="9">
        <v>0.35</v>
      </c>
      <c r="L2960" s="9">
        <v>0.35</v>
      </c>
      <c r="N2960" s="32">
        <f>IF('System Design'!$F$8=1,'Hourly Demand and Generation'!G2960*'System Design'!$F$21,IF('System Design'!$F$8=2,'Hourly Demand and Generation'!H2960*'System Design'!$F$21,IF('System Design'!$F$8=3,'Hourly Demand and Generation'!I2960*'System Design'!$F$21)))</f>
        <v>0</v>
      </c>
      <c r="O2960" s="32">
        <f>IF('System Design'!$F$8=1,'Hourly Demand and Generation'!J2960*'System Design'!$F$22,IF('System Design'!$F$8=2,'Hourly Demand and Generation'!K2960*'System Design'!$F$22,IF('System Design'!$F$8=3,'Hourly Demand and Generation'!L2960*'System Design'!$F$22)))</f>
        <v>875</v>
      </c>
      <c r="Q2960" s="32">
        <f t="shared" si="659"/>
        <v>0</v>
      </c>
      <c r="R2960" s="32">
        <f t="shared" si="662"/>
        <v>5400</v>
      </c>
      <c r="S2960" s="32">
        <f t="shared" si="663"/>
        <v>0</v>
      </c>
      <c r="T2960" s="32">
        <f t="shared" si="664"/>
        <v>21600</v>
      </c>
      <c r="U2960" s="32">
        <f t="shared" si="665"/>
        <v>0</v>
      </c>
      <c r="V2960" s="32">
        <f t="shared" si="660"/>
        <v>632</v>
      </c>
      <c r="W2960" s="32">
        <f t="shared" si="666"/>
        <v>632</v>
      </c>
      <c r="X2960" s="32">
        <f t="shared" si="667"/>
        <v>632</v>
      </c>
    </row>
    <row r="2961" spans="1:24" x14ac:dyDescent="0.25">
      <c r="A2961" s="2"/>
      <c r="B2961" s="2" t="s">
        <v>6</v>
      </c>
      <c r="C2961" s="2">
        <f t="shared" si="668"/>
        <v>124</v>
      </c>
      <c r="D2961" s="2">
        <f t="shared" si="669"/>
        <v>5</v>
      </c>
      <c r="E2961" s="2">
        <f t="shared" si="661"/>
        <v>2957</v>
      </c>
      <c r="F2961" s="11">
        <v>263.25</v>
      </c>
      <c r="G2961" s="9">
        <v>0</v>
      </c>
      <c r="H2961" s="9">
        <v>3.7199999999999997E-2</v>
      </c>
      <c r="I2961" s="9">
        <v>7.4399999999999994E-2</v>
      </c>
      <c r="J2961" s="9">
        <v>0.28000000000000003</v>
      </c>
      <c r="K2961" s="9">
        <v>0.28000000000000003</v>
      </c>
      <c r="L2961" s="9">
        <v>0.28000000000000003</v>
      </c>
      <c r="N2961" s="32">
        <f>IF('System Design'!$F$8=1,'Hourly Demand and Generation'!G2961*'System Design'!$F$21,IF('System Design'!$F$8=2,'Hourly Demand and Generation'!H2961*'System Design'!$F$21,IF('System Design'!$F$8=3,'Hourly Demand and Generation'!I2961*'System Design'!$F$21)))</f>
        <v>37.199999999999996</v>
      </c>
      <c r="O2961" s="32">
        <f>IF('System Design'!$F$8=1,'Hourly Demand and Generation'!J2961*'System Design'!$F$22,IF('System Design'!$F$8=2,'Hourly Demand and Generation'!K2961*'System Design'!$F$22,IF('System Design'!$F$8=3,'Hourly Demand and Generation'!L2961*'System Design'!$F$22)))</f>
        <v>700.00000000000011</v>
      </c>
      <c r="Q2961" s="32">
        <f t="shared" si="659"/>
        <v>0</v>
      </c>
      <c r="R2961" s="32">
        <f t="shared" si="662"/>
        <v>5400</v>
      </c>
      <c r="S2961" s="32">
        <f t="shared" si="663"/>
        <v>0</v>
      </c>
      <c r="T2961" s="32">
        <f t="shared" si="664"/>
        <v>21600</v>
      </c>
      <c r="U2961" s="32">
        <f t="shared" si="665"/>
        <v>0</v>
      </c>
      <c r="V2961" s="32">
        <f t="shared" si="660"/>
        <v>473.95000000000016</v>
      </c>
      <c r="W2961" s="32">
        <f t="shared" si="666"/>
        <v>473.95000000000016</v>
      </c>
      <c r="X2961" s="32">
        <f t="shared" si="667"/>
        <v>473.95000000000016</v>
      </c>
    </row>
    <row r="2962" spans="1:24" x14ac:dyDescent="0.25">
      <c r="A2962" s="2"/>
      <c r="B2962" s="2" t="s">
        <v>6</v>
      </c>
      <c r="C2962" s="2">
        <f t="shared" si="668"/>
        <v>124</v>
      </c>
      <c r="D2962" s="2">
        <f t="shared" si="669"/>
        <v>6</v>
      </c>
      <c r="E2962" s="2">
        <f t="shared" si="661"/>
        <v>2958</v>
      </c>
      <c r="F2962" s="11">
        <v>283.5</v>
      </c>
      <c r="G2962" s="9">
        <v>7.4399999999999994E-2</v>
      </c>
      <c r="H2962" s="9">
        <v>0.11625000000000001</v>
      </c>
      <c r="I2962" s="9">
        <v>0.15809999999999999</v>
      </c>
      <c r="J2962" s="9">
        <v>0.28000000000000003</v>
      </c>
      <c r="K2962" s="9">
        <v>0.28000000000000003</v>
      </c>
      <c r="L2962" s="9">
        <v>0.28000000000000003</v>
      </c>
      <c r="N2962" s="32">
        <f>IF('System Design'!$F$8=1,'Hourly Demand and Generation'!G2962*'System Design'!$F$21,IF('System Design'!$F$8=2,'Hourly Demand and Generation'!H2962*'System Design'!$F$21,IF('System Design'!$F$8=3,'Hourly Demand and Generation'!I2962*'System Design'!$F$21)))</f>
        <v>79.05</v>
      </c>
      <c r="O2962" s="32">
        <f>IF('System Design'!$F$8=1,'Hourly Demand and Generation'!J2962*'System Design'!$F$22,IF('System Design'!$F$8=2,'Hourly Demand and Generation'!K2962*'System Design'!$F$22,IF('System Design'!$F$8=3,'Hourly Demand and Generation'!L2962*'System Design'!$F$22)))</f>
        <v>700.00000000000011</v>
      </c>
      <c r="Q2962" s="32">
        <f t="shared" si="659"/>
        <v>0</v>
      </c>
      <c r="R2962" s="32">
        <f t="shared" si="662"/>
        <v>5400</v>
      </c>
      <c r="S2962" s="32">
        <f t="shared" si="663"/>
        <v>0</v>
      </c>
      <c r="T2962" s="32">
        <f t="shared" si="664"/>
        <v>21600</v>
      </c>
      <c r="U2962" s="32">
        <f t="shared" si="665"/>
        <v>0</v>
      </c>
      <c r="V2962" s="32">
        <f t="shared" si="660"/>
        <v>495.55000000000007</v>
      </c>
      <c r="W2962" s="32">
        <f t="shared" si="666"/>
        <v>495.55000000000007</v>
      </c>
      <c r="X2962" s="32">
        <f t="shared" si="667"/>
        <v>495.55000000000007</v>
      </c>
    </row>
    <row r="2963" spans="1:24" x14ac:dyDescent="0.25">
      <c r="A2963" s="2"/>
      <c r="B2963" s="2" t="s">
        <v>6</v>
      </c>
      <c r="C2963" s="2">
        <f t="shared" si="668"/>
        <v>124</v>
      </c>
      <c r="D2963" s="2">
        <f t="shared" si="669"/>
        <v>7</v>
      </c>
      <c r="E2963" s="2">
        <f t="shared" si="661"/>
        <v>2959</v>
      </c>
      <c r="F2963" s="11">
        <v>303.75</v>
      </c>
      <c r="G2963" s="9">
        <v>0.15809999999999999</v>
      </c>
      <c r="H2963" s="9">
        <v>0.1953</v>
      </c>
      <c r="I2963" s="9">
        <v>0.23250000000000001</v>
      </c>
      <c r="J2963" s="9">
        <v>0.315</v>
      </c>
      <c r="K2963" s="9">
        <v>0.315</v>
      </c>
      <c r="L2963" s="9">
        <v>0.315</v>
      </c>
      <c r="N2963" s="32">
        <f>IF('System Design'!$F$8=1,'Hourly Demand and Generation'!G2963*'System Design'!$F$21,IF('System Design'!$F$8=2,'Hourly Demand and Generation'!H2963*'System Design'!$F$21,IF('System Design'!$F$8=3,'Hourly Demand and Generation'!I2963*'System Design'!$F$21)))</f>
        <v>116.25</v>
      </c>
      <c r="O2963" s="32">
        <f>IF('System Design'!$F$8=1,'Hourly Demand and Generation'!J2963*'System Design'!$F$22,IF('System Design'!$F$8=2,'Hourly Demand and Generation'!K2963*'System Design'!$F$22,IF('System Design'!$F$8=3,'Hourly Demand and Generation'!L2963*'System Design'!$F$22)))</f>
        <v>787.5</v>
      </c>
      <c r="Q2963" s="32">
        <f t="shared" si="659"/>
        <v>0</v>
      </c>
      <c r="R2963" s="32">
        <f t="shared" si="662"/>
        <v>5400</v>
      </c>
      <c r="S2963" s="32">
        <f t="shared" si="663"/>
        <v>0</v>
      </c>
      <c r="T2963" s="32">
        <f t="shared" si="664"/>
        <v>21600</v>
      </c>
      <c r="U2963" s="32">
        <f t="shared" si="665"/>
        <v>0</v>
      </c>
      <c r="V2963" s="32">
        <f t="shared" si="660"/>
        <v>600</v>
      </c>
      <c r="W2963" s="32">
        <f t="shared" si="666"/>
        <v>600</v>
      </c>
      <c r="X2963" s="32">
        <f t="shared" si="667"/>
        <v>600</v>
      </c>
    </row>
    <row r="2964" spans="1:24" x14ac:dyDescent="0.25">
      <c r="A2964" s="2"/>
      <c r="B2964" s="2" t="s">
        <v>6</v>
      </c>
      <c r="C2964" s="2">
        <f t="shared" si="668"/>
        <v>124</v>
      </c>
      <c r="D2964" s="2">
        <f t="shared" si="669"/>
        <v>8</v>
      </c>
      <c r="E2964" s="2">
        <f t="shared" si="661"/>
        <v>2960</v>
      </c>
      <c r="F2964" s="11">
        <v>324</v>
      </c>
      <c r="G2964" s="9">
        <v>0.30690000000000001</v>
      </c>
      <c r="H2964" s="9">
        <v>0.34875</v>
      </c>
      <c r="I2964" s="9">
        <v>0.3906</v>
      </c>
      <c r="J2964" s="9">
        <v>0.315</v>
      </c>
      <c r="K2964" s="9">
        <v>0.315</v>
      </c>
      <c r="L2964" s="9">
        <v>0.315</v>
      </c>
      <c r="N2964" s="32">
        <f>IF('System Design'!$F$8=1,'Hourly Demand and Generation'!G2964*'System Design'!$F$21,IF('System Design'!$F$8=2,'Hourly Demand and Generation'!H2964*'System Design'!$F$21,IF('System Design'!$F$8=3,'Hourly Demand and Generation'!I2964*'System Design'!$F$21)))</f>
        <v>195.3</v>
      </c>
      <c r="O2964" s="32">
        <f>IF('System Design'!$F$8=1,'Hourly Demand and Generation'!J2964*'System Design'!$F$22,IF('System Design'!$F$8=2,'Hourly Demand and Generation'!K2964*'System Design'!$F$22,IF('System Design'!$F$8=3,'Hourly Demand and Generation'!L2964*'System Design'!$F$22)))</f>
        <v>787.5</v>
      </c>
      <c r="Q2964" s="32">
        <f t="shared" si="659"/>
        <v>0</v>
      </c>
      <c r="R2964" s="32">
        <f t="shared" si="662"/>
        <v>5400</v>
      </c>
      <c r="S2964" s="32">
        <f t="shared" si="663"/>
        <v>0</v>
      </c>
      <c r="T2964" s="32">
        <f t="shared" si="664"/>
        <v>21600</v>
      </c>
      <c r="U2964" s="32">
        <f t="shared" si="665"/>
        <v>0</v>
      </c>
      <c r="V2964" s="32">
        <f t="shared" si="660"/>
        <v>658.8</v>
      </c>
      <c r="W2964" s="32">
        <f t="shared" si="666"/>
        <v>658.8</v>
      </c>
      <c r="X2964" s="32">
        <f t="shared" si="667"/>
        <v>658.8</v>
      </c>
    </row>
    <row r="2965" spans="1:24" x14ac:dyDescent="0.25">
      <c r="A2965" s="2"/>
      <c r="B2965" s="2" t="s">
        <v>6</v>
      </c>
      <c r="C2965" s="2">
        <f t="shared" si="668"/>
        <v>124</v>
      </c>
      <c r="D2965" s="2">
        <f t="shared" si="669"/>
        <v>9</v>
      </c>
      <c r="E2965" s="2">
        <f t="shared" si="661"/>
        <v>2961</v>
      </c>
      <c r="F2965" s="11">
        <v>324</v>
      </c>
      <c r="G2965" s="9">
        <v>0.46500000000000002</v>
      </c>
      <c r="H2965" s="9">
        <v>0.50219999999999998</v>
      </c>
      <c r="I2965" s="9">
        <v>0.53939999999999999</v>
      </c>
      <c r="J2965" s="9">
        <v>0.28000000000000003</v>
      </c>
      <c r="K2965" s="9">
        <v>0.28000000000000003</v>
      </c>
      <c r="L2965" s="9">
        <v>0.28000000000000003</v>
      </c>
      <c r="N2965" s="32">
        <f>IF('System Design'!$F$8=1,'Hourly Demand and Generation'!G2965*'System Design'!$F$21,IF('System Design'!$F$8=2,'Hourly Demand and Generation'!H2965*'System Design'!$F$21,IF('System Design'!$F$8=3,'Hourly Demand and Generation'!I2965*'System Design'!$F$21)))</f>
        <v>269.7</v>
      </c>
      <c r="O2965" s="32">
        <f>IF('System Design'!$F$8=1,'Hourly Demand and Generation'!J2965*'System Design'!$F$22,IF('System Design'!$F$8=2,'Hourly Demand and Generation'!K2965*'System Design'!$F$22,IF('System Design'!$F$8=3,'Hourly Demand and Generation'!L2965*'System Design'!$F$22)))</f>
        <v>700.00000000000011</v>
      </c>
      <c r="Q2965" s="32">
        <f t="shared" si="659"/>
        <v>0</v>
      </c>
      <c r="R2965" s="32">
        <f t="shared" si="662"/>
        <v>5400</v>
      </c>
      <c r="S2965" s="32">
        <f t="shared" si="663"/>
        <v>0</v>
      </c>
      <c r="T2965" s="32">
        <f t="shared" si="664"/>
        <v>21600</v>
      </c>
      <c r="U2965" s="32">
        <f t="shared" si="665"/>
        <v>0</v>
      </c>
      <c r="V2965" s="32">
        <f t="shared" si="660"/>
        <v>645.70000000000005</v>
      </c>
      <c r="W2965" s="32">
        <f t="shared" si="666"/>
        <v>645.70000000000005</v>
      </c>
      <c r="X2965" s="32">
        <f t="shared" si="667"/>
        <v>645.70000000000005</v>
      </c>
    </row>
    <row r="2966" spans="1:24" x14ac:dyDescent="0.25">
      <c r="A2966" s="2"/>
      <c r="B2966" s="2" t="s">
        <v>6</v>
      </c>
      <c r="C2966" s="2">
        <f t="shared" si="668"/>
        <v>124</v>
      </c>
      <c r="D2966" s="2">
        <f t="shared" si="669"/>
        <v>10</v>
      </c>
      <c r="E2966" s="2">
        <f t="shared" si="661"/>
        <v>2962</v>
      </c>
      <c r="F2966" s="11">
        <v>315.89999999999998</v>
      </c>
      <c r="G2966" s="9">
        <v>0.62309999999999999</v>
      </c>
      <c r="H2966" s="9">
        <v>0.6603</v>
      </c>
      <c r="I2966" s="9">
        <v>0.69750000000000001</v>
      </c>
      <c r="J2966" s="9">
        <v>0.315</v>
      </c>
      <c r="K2966" s="9">
        <v>0.315</v>
      </c>
      <c r="L2966" s="9">
        <v>0.315</v>
      </c>
      <c r="N2966" s="32">
        <f>IF('System Design'!$F$8=1,'Hourly Demand and Generation'!G2966*'System Design'!$F$21,IF('System Design'!$F$8=2,'Hourly Demand and Generation'!H2966*'System Design'!$F$21,IF('System Design'!$F$8=3,'Hourly Demand and Generation'!I2966*'System Design'!$F$21)))</f>
        <v>348.75</v>
      </c>
      <c r="O2966" s="32">
        <f>IF('System Design'!$F$8=1,'Hourly Demand and Generation'!J2966*'System Design'!$F$22,IF('System Design'!$F$8=2,'Hourly Demand and Generation'!K2966*'System Design'!$F$22,IF('System Design'!$F$8=3,'Hourly Demand and Generation'!L2966*'System Design'!$F$22)))</f>
        <v>787.5</v>
      </c>
      <c r="Q2966" s="32">
        <f t="shared" si="659"/>
        <v>0</v>
      </c>
      <c r="R2966" s="32">
        <f t="shared" si="662"/>
        <v>5400</v>
      </c>
      <c r="S2966" s="32">
        <f t="shared" si="663"/>
        <v>0</v>
      </c>
      <c r="T2966" s="32">
        <f t="shared" si="664"/>
        <v>21600</v>
      </c>
      <c r="U2966" s="32">
        <f t="shared" si="665"/>
        <v>0</v>
      </c>
      <c r="V2966" s="32">
        <f t="shared" si="660"/>
        <v>820.35</v>
      </c>
      <c r="W2966" s="32">
        <f t="shared" si="666"/>
        <v>820.35</v>
      </c>
      <c r="X2966" s="32">
        <f t="shared" si="667"/>
        <v>820.35</v>
      </c>
    </row>
    <row r="2967" spans="1:24" x14ac:dyDescent="0.25">
      <c r="A2967" s="2"/>
      <c r="B2967" s="2" t="s">
        <v>6</v>
      </c>
      <c r="C2967" s="2">
        <f t="shared" si="668"/>
        <v>124</v>
      </c>
      <c r="D2967" s="2">
        <f t="shared" si="669"/>
        <v>11</v>
      </c>
      <c r="E2967" s="2">
        <f t="shared" si="661"/>
        <v>2963</v>
      </c>
      <c r="F2967" s="11">
        <v>311.85000000000002</v>
      </c>
      <c r="G2967" s="9">
        <v>0.77190000000000003</v>
      </c>
      <c r="H2967" s="9">
        <v>0.81374999999999997</v>
      </c>
      <c r="I2967" s="9">
        <v>0.85560000000000003</v>
      </c>
      <c r="J2967" s="9">
        <v>0.28000000000000003</v>
      </c>
      <c r="K2967" s="9">
        <v>0.28000000000000003</v>
      </c>
      <c r="L2967" s="9">
        <v>0.28000000000000003</v>
      </c>
      <c r="N2967" s="32">
        <f>IF('System Design'!$F$8=1,'Hourly Demand and Generation'!G2967*'System Design'!$F$21,IF('System Design'!$F$8=2,'Hourly Demand and Generation'!H2967*'System Design'!$F$21,IF('System Design'!$F$8=3,'Hourly Demand and Generation'!I2967*'System Design'!$F$21)))</f>
        <v>427.8</v>
      </c>
      <c r="O2967" s="32">
        <f>IF('System Design'!$F$8=1,'Hourly Demand and Generation'!J2967*'System Design'!$F$22,IF('System Design'!$F$8=2,'Hourly Demand and Generation'!K2967*'System Design'!$F$22,IF('System Design'!$F$8=3,'Hourly Demand and Generation'!L2967*'System Design'!$F$22)))</f>
        <v>700.00000000000011</v>
      </c>
      <c r="Q2967" s="32">
        <f t="shared" si="659"/>
        <v>0</v>
      </c>
      <c r="R2967" s="32">
        <f t="shared" si="662"/>
        <v>5400</v>
      </c>
      <c r="S2967" s="32">
        <f t="shared" si="663"/>
        <v>0</v>
      </c>
      <c r="T2967" s="32">
        <f t="shared" si="664"/>
        <v>21600</v>
      </c>
      <c r="U2967" s="32">
        <f t="shared" si="665"/>
        <v>0</v>
      </c>
      <c r="V2967" s="32">
        <f t="shared" si="660"/>
        <v>815.95000000000016</v>
      </c>
      <c r="W2967" s="32">
        <f t="shared" si="666"/>
        <v>815.95000000000016</v>
      </c>
      <c r="X2967" s="32">
        <f t="shared" si="667"/>
        <v>815.95000000000016</v>
      </c>
    </row>
    <row r="2968" spans="1:24" x14ac:dyDescent="0.25">
      <c r="A2968" s="2"/>
      <c r="B2968" s="2" t="s">
        <v>6</v>
      </c>
      <c r="C2968" s="2">
        <f t="shared" si="668"/>
        <v>124</v>
      </c>
      <c r="D2968" s="2">
        <f t="shared" si="669"/>
        <v>12</v>
      </c>
      <c r="E2968" s="2">
        <f t="shared" si="661"/>
        <v>2964</v>
      </c>
      <c r="F2968" s="11">
        <v>311.85000000000002</v>
      </c>
      <c r="G2968" s="9">
        <v>0.93</v>
      </c>
      <c r="H2968" s="9">
        <v>0.93</v>
      </c>
      <c r="I2968" s="9">
        <v>0.93</v>
      </c>
      <c r="J2968" s="9">
        <v>0.26250000000000001</v>
      </c>
      <c r="K2968" s="9">
        <v>0.26250000000000001</v>
      </c>
      <c r="L2968" s="9">
        <v>0.26250000000000001</v>
      </c>
      <c r="N2968" s="32">
        <f>IF('System Design'!$F$8=1,'Hourly Demand and Generation'!G2968*'System Design'!$F$21,IF('System Design'!$F$8=2,'Hourly Demand and Generation'!H2968*'System Design'!$F$21,IF('System Design'!$F$8=3,'Hourly Demand and Generation'!I2968*'System Design'!$F$21)))</f>
        <v>465</v>
      </c>
      <c r="O2968" s="32">
        <f>IF('System Design'!$F$8=1,'Hourly Demand and Generation'!J2968*'System Design'!$F$22,IF('System Design'!$F$8=2,'Hourly Demand and Generation'!K2968*'System Design'!$F$22,IF('System Design'!$F$8=3,'Hourly Demand and Generation'!L2968*'System Design'!$F$22)))</f>
        <v>656.25</v>
      </c>
      <c r="Q2968" s="32">
        <f t="shared" si="659"/>
        <v>0</v>
      </c>
      <c r="R2968" s="32">
        <f t="shared" si="662"/>
        <v>5400</v>
      </c>
      <c r="S2968" s="32">
        <f t="shared" si="663"/>
        <v>0</v>
      </c>
      <c r="T2968" s="32">
        <f t="shared" si="664"/>
        <v>21600</v>
      </c>
      <c r="U2968" s="32">
        <f t="shared" si="665"/>
        <v>0</v>
      </c>
      <c r="V2968" s="32">
        <f t="shared" si="660"/>
        <v>809.4</v>
      </c>
      <c r="W2968" s="32">
        <f t="shared" si="666"/>
        <v>809.4</v>
      </c>
      <c r="X2968" s="32">
        <f t="shared" si="667"/>
        <v>809.4</v>
      </c>
    </row>
    <row r="2969" spans="1:24" x14ac:dyDescent="0.25">
      <c r="A2969" s="2"/>
      <c r="B2969" s="2" t="s">
        <v>6</v>
      </c>
      <c r="C2969" s="2">
        <f t="shared" si="668"/>
        <v>124</v>
      </c>
      <c r="D2969" s="2">
        <f t="shared" si="669"/>
        <v>13</v>
      </c>
      <c r="E2969" s="2">
        <f t="shared" si="661"/>
        <v>2965</v>
      </c>
      <c r="F2969" s="11">
        <v>324</v>
      </c>
      <c r="G2969" s="9">
        <v>0.77190000000000003</v>
      </c>
      <c r="H2969" s="9">
        <v>0.81374999999999997</v>
      </c>
      <c r="I2969" s="9">
        <v>0.85560000000000003</v>
      </c>
      <c r="J2969" s="9">
        <v>0.28000000000000003</v>
      </c>
      <c r="K2969" s="9">
        <v>0.28000000000000003</v>
      </c>
      <c r="L2969" s="9">
        <v>0.28000000000000003</v>
      </c>
      <c r="N2969" s="32">
        <f>IF('System Design'!$F$8=1,'Hourly Demand and Generation'!G2969*'System Design'!$F$21,IF('System Design'!$F$8=2,'Hourly Demand and Generation'!H2969*'System Design'!$F$21,IF('System Design'!$F$8=3,'Hourly Demand and Generation'!I2969*'System Design'!$F$21)))</f>
        <v>427.8</v>
      </c>
      <c r="O2969" s="32">
        <f>IF('System Design'!$F$8=1,'Hourly Demand and Generation'!J2969*'System Design'!$F$22,IF('System Design'!$F$8=2,'Hourly Demand and Generation'!K2969*'System Design'!$F$22,IF('System Design'!$F$8=3,'Hourly Demand and Generation'!L2969*'System Design'!$F$22)))</f>
        <v>700.00000000000011</v>
      </c>
      <c r="Q2969" s="32">
        <f t="shared" si="659"/>
        <v>0</v>
      </c>
      <c r="R2969" s="32">
        <f t="shared" si="662"/>
        <v>5400</v>
      </c>
      <c r="S2969" s="32">
        <f t="shared" si="663"/>
        <v>0</v>
      </c>
      <c r="T2969" s="32">
        <f t="shared" si="664"/>
        <v>21600</v>
      </c>
      <c r="U2969" s="32">
        <f t="shared" si="665"/>
        <v>0</v>
      </c>
      <c r="V2969" s="32">
        <f t="shared" si="660"/>
        <v>803.80000000000018</v>
      </c>
      <c r="W2969" s="32">
        <f t="shared" si="666"/>
        <v>803.80000000000018</v>
      </c>
      <c r="X2969" s="32">
        <f t="shared" si="667"/>
        <v>803.80000000000018</v>
      </c>
    </row>
    <row r="2970" spans="1:24" x14ac:dyDescent="0.25">
      <c r="A2970" s="2"/>
      <c r="B2970" s="2" t="s">
        <v>6</v>
      </c>
      <c r="C2970" s="2">
        <f t="shared" si="668"/>
        <v>124</v>
      </c>
      <c r="D2970" s="2">
        <f t="shared" si="669"/>
        <v>14</v>
      </c>
      <c r="E2970" s="2">
        <f t="shared" si="661"/>
        <v>2966</v>
      </c>
      <c r="F2970" s="11">
        <v>324</v>
      </c>
      <c r="G2970" s="9">
        <v>0.62309999999999999</v>
      </c>
      <c r="H2970" s="9">
        <v>0.6603</v>
      </c>
      <c r="I2970" s="9">
        <v>0.69750000000000001</v>
      </c>
      <c r="J2970" s="9">
        <v>0.29749999999999999</v>
      </c>
      <c r="K2970" s="9">
        <v>0.29749999999999999</v>
      </c>
      <c r="L2970" s="9">
        <v>0.29749999999999999</v>
      </c>
      <c r="N2970" s="32">
        <f>IF('System Design'!$F$8=1,'Hourly Demand and Generation'!G2970*'System Design'!$F$21,IF('System Design'!$F$8=2,'Hourly Demand and Generation'!H2970*'System Design'!$F$21,IF('System Design'!$F$8=3,'Hourly Demand and Generation'!I2970*'System Design'!$F$21)))</f>
        <v>348.75</v>
      </c>
      <c r="O2970" s="32">
        <f>IF('System Design'!$F$8=1,'Hourly Demand and Generation'!J2970*'System Design'!$F$22,IF('System Design'!$F$8=2,'Hourly Demand and Generation'!K2970*'System Design'!$F$22,IF('System Design'!$F$8=3,'Hourly Demand and Generation'!L2970*'System Design'!$F$22)))</f>
        <v>743.75</v>
      </c>
      <c r="Q2970" s="32">
        <f t="shared" si="659"/>
        <v>0</v>
      </c>
      <c r="R2970" s="32">
        <f t="shared" si="662"/>
        <v>5400</v>
      </c>
      <c r="S2970" s="32">
        <f t="shared" si="663"/>
        <v>0</v>
      </c>
      <c r="T2970" s="32">
        <f t="shared" si="664"/>
        <v>21600</v>
      </c>
      <c r="U2970" s="32">
        <f t="shared" si="665"/>
        <v>0</v>
      </c>
      <c r="V2970" s="32">
        <f t="shared" si="660"/>
        <v>768.5</v>
      </c>
      <c r="W2970" s="32">
        <f t="shared" si="666"/>
        <v>768.5</v>
      </c>
      <c r="X2970" s="32">
        <f t="shared" si="667"/>
        <v>768.5</v>
      </c>
    </row>
    <row r="2971" spans="1:24" x14ac:dyDescent="0.25">
      <c r="A2971" s="2"/>
      <c r="B2971" s="2" t="s">
        <v>6</v>
      </c>
      <c r="C2971" s="2">
        <f t="shared" si="668"/>
        <v>124</v>
      </c>
      <c r="D2971" s="2">
        <f t="shared" si="669"/>
        <v>15</v>
      </c>
      <c r="E2971" s="2">
        <f t="shared" si="661"/>
        <v>2967</v>
      </c>
      <c r="F2971" s="11">
        <v>344.25</v>
      </c>
      <c r="G2971" s="9">
        <v>0.46500000000000002</v>
      </c>
      <c r="H2971" s="9">
        <v>0.50219999999999998</v>
      </c>
      <c r="I2971" s="9">
        <v>0.53939999999999999</v>
      </c>
      <c r="J2971" s="9">
        <v>0.315</v>
      </c>
      <c r="K2971" s="9">
        <v>0.315</v>
      </c>
      <c r="L2971" s="9">
        <v>0.315</v>
      </c>
      <c r="N2971" s="32">
        <f>IF('System Design'!$F$8=1,'Hourly Demand and Generation'!G2971*'System Design'!$F$21,IF('System Design'!$F$8=2,'Hourly Demand and Generation'!H2971*'System Design'!$F$21,IF('System Design'!$F$8=3,'Hourly Demand and Generation'!I2971*'System Design'!$F$21)))</f>
        <v>269.7</v>
      </c>
      <c r="O2971" s="32">
        <f>IF('System Design'!$F$8=1,'Hourly Demand and Generation'!J2971*'System Design'!$F$22,IF('System Design'!$F$8=2,'Hourly Demand and Generation'!K2971*'System Design'!$F$22,IF('System Design'!$F$8=3,'Hourly Demand and Generation'!L2971*'System Design'!$F$22)))</f>
        <v>787.5</v>
      </c>
      <c r="Q2971" s="32">
        <f t="shared" si="659"/>
        <v>0</v>
      </c>
      <c r="R2971" s="32">
        <f t="shared" si="662"/>
        <v>5400</v>
      </c>
      <c r="S2971" s="32">
        <f t="shared" si="663"/>
        <v>0</v>
      </c>
      <c r="T2971" s="32">
        <f t="shared" si="664"/>
        <v>21600</v>
      </c>
      <c r="U2971" s="32">
        <f t="shared" si="665"/>
        <v>0</v>
      </c>
      <c r="V2971" s="32">
        <f t="shared" si="660"/>
        <v>712.95</v>
      </c>
      <c r="W2971" s="32">
        <f t="shared" si="666"/>
        <v>712.95</v>
      </c>
      <c r="X2971" s="32">
        <f t="shared" si="667"/>
        <v>712.95</v>
      </c>
    </row>
    <row r="2972" spans="1:24" x14ac:dyDescent="0.25">
      <c r="A2972" s="2"/>
      <c r="B2972" s="2" t="s">
        <v>6</v>
      </c>
      <c r="C2972" s="2">
        <f t="shared" si="668"/>
        <v>124</v>
      </c>
      <c r="D2972" s="2">
        <f t="shared" si="669"/>
        <v>16</v>
      </c>
      <c r="E2972" s="2">
        <f t="shared" si="661"/>
        <v>2968</v>
      </c>
      <c r="F2972" s="11">
        <v>364.5</v>
      </c>
      <c r="G2972" s="9">
        <v>0.30690000000000001</v>
      </c>
      <c r="H2972" s="9">
        <v>0.34875</v>
      </c>
      <c r="I2972" s="9">
        <v>0.3906</v>
      </c>
      <c r="J2972" s="9">
        <v>0.315</v>
      </c>
      <c r="K2972" s="9">
        <v>0.315</v>
      </c>
      <c r="L2972" s="9">
        <v>0.315</v>
      </c>
      <c r="N2972" s="32">
        <f>IF('System Design'!$F$8=1,'Hourly Demand and Generation'!G2972*'System Design'!$F$21,IF('System Design'!$F$8=2,'Hourly Demand and Generation'!H2972*'System Design'!$F$21,IF('System Design'!$F$8=3,'Hourly Demand and Generation'!I2972*'System Design'!$F$21)))</f>
        <v>195.3</v>
      </c>
      <c r="O2972" s="32">
        <f>IF('System Design'!$F$8=1,'Hourly Demand and Generation'!J2972*'System Design'!$F$22,IF('System Design'!$F$8=2,'Hourly Demand and Generation'!K2972*'System Design'!$F$22,IF('System Design'!$F$8=3,'Hourly Demand and Generation'!L2972*'System Design'!$F$22)))</f>
        <v>787.5</v>
      </c>
      <c r="Q2972" s="32">
        <f t="shared" si="659"/>
        <v>0</v>
      </c>
      <c r="R2972" s="32">
        <f t="shared" si="662"/>
        <v>5400</v>
      </c>
      <c r="S2972" s="32">
        <f t="shared" si="663"/>
        <v>0</v>
      </c>
      <c r="T2972" s="32">
        <f t="shared" si="664"/>
        <v>21600</v>
      </c>
      <c r="U2972" s="32">
        <f t="shared" si="665"/>
        <v>0</v>
      </c>
      <c r="V2972" s="32">
        <f t="shared" si="660"/>
        <v>618.29999999999995</v>
      </c>
      <c r="W2972" s="32">
        <f t="shared" si="666"/>
        <v>618.29999999999995</v>
      </c>
      <c r="X2972" s="32">
        <f t="shared" si="667"/>
        <v>618.29999999999995</v>
      </c>
    </row>
    <row r="2973" spans="1:24" x14ac:dyDescent="0.25">
      <c r="A2973" s="2"/>
      <c r="B2973" s="2" t="s">
        <v>6</v>
      </c>
      <c r="C2973" s="2">
        <f t="shared" si="668"/>
        <v>124</v>
      </c>
      <c r="D2973" s="2">
        <f t="shared" si="669"/>
        <v>17</v>
      </c>
      <c r="E2973" s="2">
        <f t="shared" si="661"/>
        <v>2969</v>
      </c>
      <c r="F2973" s="11">
        <v>384.75</v>
      </c>
      <c r="G2973" s="9">
        <v>0.15809999999999999</v>
      </c>
      <c r="H2973" s="9">
        <v>0.1953</v>
      </c>
      <c r="I2973" s="9">
        <v>0.23250000000000001</v>
      </c>
      <c r="J2973" s="9">
        <v>0.35</v>
      </c>
      <c r="K2973" s="9">
        <v>0.35</v>
      </c>
      <c r="L2973" s="9">
        <v>0.35</v>
      </c>
      <c r="N2973" s="32">
        <f>IF('System Design'!$F$8=1,'Hourly Demand and Generation'!G2973*'System Design'!$F$21,IF('System Design'!$F$8=2,'Hourly Demand and Generation'!H2973*'System Design'!$F$21,IF('System Design'!$F$8=3,'Hourly Demand and Generation'!I2973*'System Design'!$F$21)))</f>
        <v>116.25</v>
      </c>
      <c r="O2973" s="32">
        <f>IF('System Design'!$F$8=1,'Hourly Demand and Generation'!J2973*'System Design'!$F$22,IF('System Design'!$F$8=2,'Hourly Demand and Generation'!K2973*'System Design'!$F$22,IF('System Design'!$F$8=3,'Hourly Demand and Generation'!L2973*'System Design'!$F$22)))</f>
        <v>875</v>
      </c>
      <c r="Q2973" s="32">
        <f t="shared" si="659"/>
        <v>0</v>
      </c>
      <c r="R2973" s="32">
        <f t="shared" si="662"/>
        <v>5400</v>
      </c>
      <c r="S2973" s="32">
        <f t="shared" si="663"/>
        <v>0</v>
      </c>
      <c r="T2973" s="32">
        <f t="shared" si="664"/>
        <v>21600</v>
      </c>
      <c r="U2973" s="32">
        <f t="shared" si="665"/>
        <v>0</v>
      </c>
      <c r="V2973" s="32">
        <f t="shared" si="660"/>
        <v>606.5</v>
      </c>
      <c r="W2973" s="32">
        <f t="shared" si="666"/>
        <v>606.5</v>
      </c>
      <c r="X2973" s="32">
        <f t="shared" si="667"/>
        <v>606.5</v>
      </c>
    </row>
    <row r="2974" spans="1:24" x14ac:dyDescent="0.25">
      <c r="A2974" s="2"/>
      <c r="B2974" s="2" t="s">
        <v>6</v>
      </c>
      <c r="C2974" s="2">
        <f t="shared" si="668"/>
        <v>124</v>
      </c>
      <c r="D2974" s="2">
        <f t="shared" si="669"/>
        <v>18</v>
      </c>
      <c r="E2974" s="2">
        <f t="shared" si="661"/>
        <v>2970</v>
      </c>
      <c r="F2974" s="11">
        <v>405</v>
      </c>
      <c r="G2974" s="9">
        <v>7.4399999999999994E-2</v>
      </c>
      <c r="H2974" s="9">
        <v>0.11625000000000001</v>
      </c>
      <c r="I2974" s="9">
        <v>0.15809999999999999</v>
      </c>
      <c r="J2974" s="9">
        <v>0.33250000000000002</v>
      </c>
      <c r="K2974" s="9">
        <v>0.33250000000000002</v>
      </c>
      <c r="L2974" s="9">
        <v>0.33250000000000002</v>
      </c>
      <c r="N2974" s="32">
        <f>IF('System Design'!$F$8=1,'Hourly Demand and Generation'!G2974*'System Design'!$F$21,IF('System Design'!$F$8=2,'Hourly Demand and Generation'!H2974*'System Design'!$F$21,IF('System Design'!$F$8=3,'Hourly Demand and Generation'!I2974*'System Design'!$F$21)))</f>
        <v>79.05</v>
      </c>
      <c r="O2974" s="32">
        <f>IF('System Design'!$F$8=1,'Hourly Demand and Generation'!J2974*'System Design'!$F$22,IF('System Design'!$F$8=2,'Hourly Demand and Generation'!K2974*'System Design'!$F$22,IF('System Design'!$F$8=3,'Hourly Demand and Generation'!L2974*'System Design'!$F$22)))</f>
        <v>831.25</v>
      </c>
      <c r="Q2974" s="32">
        <f t="shared" si="659"/>
        <v>0</v>
      </c>
      <c r="R2974" s="32">
        <f t="shared" si="662"/>
        <v>5400</v>
      </c>
      <c r="S2974" s="32">
        <f t="shared" si="663"/>
        <v>0</v>
      </c>
      <c r="T2974" s="32">
        <f t="shared" si="664"/>
        <v>21600</v>
      </c>
      <c r="U2974" s="32">
        <f t="shared" si="665"/>
        <v>0</v>
      </c>
      <c r="V2974" s="32">
        <f t="shared" si="660"/>
        <v>505.29999999999995</v>
      </c>
      <c r="W2974" s="32">
        <f t="shared" si="666"/>
        <v>505.29999999999995</v>
      </c>
      <c r="X2974" s="32">
        <f t="shared" si="667"/>
        <v>505.29999999999995</v>
      </c>
    </row>
    <row r="2975" spans="1:24" x14ac:dyDescent="0.25">
      <c r="A2975" s="2"/>
      <c r="B2975" s="2" t="s">
        <v>6</v>
      </c>
      <c r="C2975" s="2">
        <f t="shared" si="668"/>
        <v>124</v>
      </c>
      <c r="D2975" s="2">
        <f t="shared" si="669"/>
        <v>19</v>
      </c>
      <c r="E2975" s="2">
        <f t="shared" si="661"/>
        <v>2971</v>
      </c>
      <c r="F2975" s="11">
        <v>392.85</v>
      </c>
      <c r="G2975" s="9">
        <v>0</v>
      </c>
      <c r="H2975" s="9">
        <v>3.7199999999999997E-2</v>
      </c>
      <c r="I2975" s="9">
        <v>7.4399999999999994E-2</v>
      </c>
      <c r="J2975" s="9">
        <v>0.315</v>
      </c>
      <c r="K2975" s="9">
        <v>0.315</v>
      </c>
      <c r="L2975" s="9">
        <v>0.315</v>
      </c>
      <c r="N2975" s="32">
        <f>IF('System Design'!$F$8=1,'Hourly Demand and Generation'!G2975*'System Design'!$F$21,IF('System Design'!$F$8=2,'Hourly Demand and Generation'!H2975*'System Design'!$F$21,IF('System Design'!$F$8=3,'Hourly Demand and Generation'!I2975*'System Design'!$F$21)))</f>
        <v>37.199999999999996</v>
      </c>
      <c r="O2975" s="32">
        <f>IF('System Design'!$F$8=1,'Hourly Demand and Generation'!J2975*'System Design'!$F$22,IF('System Design'!$F$8=2,'Hourly Demand and Generation'!K2975*'System Design'!$F$22,IF('System Design'!$F$8=3,'Hourly Demand and Generation'!L2975*'System Design'!$F$22)))</f>
        <v>787.5</v>
      </c>
      <c r="Q2975" s="32">
        <f t="shared" si="659"/>
        <v>0</v>
      </c>
      <c r="R2975" s="32">
        <f t="shared" si="662"/>
        <v>5400</v>
      </c>
      <c r="S2975" s="32">
        <f t="shared" si="663"/>
        <v>0</v>
      </c>
      <c r="T2975" s="32">
        <f t="shared" si="664"/>
        <v>21600</v>
      </c>
      <c r="U2975" s="32">
        <f t="shared" si="665"/>
        <v>0</v>
      </c>
      <c r="V2975" s="32">
        <f t="shared" si="660"/>
        <v>431.85</v>
      </c>
      <c r="W2975" s="32">
        <f t="shared" si="666"/>
        <v>431.85</v>
      </c>
      <c r="X2975" s="32">
        <f t="shared" si="667"/>
        <v>431.85</v>
      </c>
    </row>
    <row r="2976" spans="1:24" x14ac:dyDescent="0.25">
      <c r="A2976" s="2"/>
      <c r="B2976" s="2" t="s">
        <v>6</v>
      </c>
      <c r="C2976" s="2">
        <f t="shared" si="668"/>
        <v>124</v>
      </c>
      <c r="D2976" s="2">
        <f t="shared" si="669"/>
        <v>20</v>
      </c>
      <c r="E2976" s="2">
        <f t="shared" si="661"/>
        <v>2972</v>
      </c>
      <c r="F2976" s="11">
        <v>384.75</v>
      </c>
      <c r="G2976" s="9">
        <v>0</v>
      </c>
      <c r="H2976" s="9">
        <v>0</v>
      </c>
      <c r="I2976" s="9">
        <v>0</v>
      </c>
      <c r="J2976" s="9">
        <v>0.315</v>
      </c>
      <c r="K2976" s="9">
        <v>0.315</v>
      </c>
      <c r="L2976" s="9">
        <v>0.315</v>
      </c>
      <c r="N2976" s="32">
        <f>IF('System Design'!$F$8=1,'Hourly Demand and Generation'!G2976*'System Design'!$F$21,IF('System Design'!$F$8=2,'Hourly Demand and Generation'!H2976*'System Design'!$F$21,IF('System Design'!$F$8=3,'Hourly Demand and Generation'!I2976*'System Design'!$F$21)))</f>
        <v>0</v>
      </c>
      <c r="O2976" s="32">
        <f>IF('System Design'!$F$8=1,'Hourly Demand and Generation'!J2976*'System Design'!$F$22,IF('System Design'!$F$8=2,'Hourly Demand and Generation'!K2976*'System Design'!$F$22,IF('System Design'!$F$8=3,'Hourly Demand and Generation'!L2976*'System Design'!$F$22)))</f>
        <v>787.5</v>
      </c>
      <c r="Q2976" s="32">
        <f t="shared" si="659"/>
        <v>0</v>
      </c>
      <c r="R2976" s="32">
        <f t="shared" si="662"/>
        <v>5400</v>
      </c>
      <c r="S2976" s="32">
        <f t="shared" si="663"/>
        <v>0</v>
      </c>
      <c r="T2976" s="32">
        <f t="shared" si="664"/>
        <v>21600</v>
      </c>
      <c r="U2976" s="32">
        <f t="shared" si="665"/>
        <v>0</v>
      </c>
      <c r="V2976" s="32">
        <f t="shared" si="660"/>
        <v>402.75</v>
      </c>
      <c r="W2976" s="32">
        <f t="shared" si="666"/>
        <v>402.75</v>
      </c>
      <c r="X2976" s="32">
        <f t="shared" si="667"/>
        <v>402.75</v>
      </c>
    </row>
    <row r="2977" spans="1:24" x14ac:dyDescent="0.25">
      <c r="A2977" s="2"/>
      <c r="B2977" s="2" t="s">
        <v>6</v>
      </c>
      <c r="C2977" s="2">
        <f t="shared" si="668"/>
        <v>124</v>
      </c>
      <c r="D2977" s="2">
        <f t="shared" si="669"/>
        <v>21</v>
      </c>
      <c r="E2977" s="2">
        <f t="shared" si="661"/>
        <v>2973</v>
      </c>
      <c r="F2977" s="11">
        <v>364.5</v>
      </c>
      <c r="G2977" s="9">
        <v>0</v>
      </c>
      <c r="H2977" s="9">
        <v>0</v>
      </c>
      <c r="I2977" s="9">
        <v>0</v>
      </c>
      <c r="J2977" s="9">
        <v>0.315</v>
      </c>
      <c r="K2977" s="9">
        <v>0.315</v>
      </c>
      <c r="L2977" s="9">
        <v>0.315</v>
      </c>
      <c r="N2977" s="32">
        <f>IF('System Design'!$F$8=1,'Hourly Demand and Generation'!G2977*'System Design'!$F$21,IF('System Design'!$F$8=2,'Hourly Demand and Generation'!H2977*'System Design'!$F$21,IF('System Design'!$F$8=3,'Hourly Demand and Generation'!I2977*'System Design'!$F$21)))</f>
        <v>0</v>
      </c>
      <c r="O2977" s="32">
        <f>IF('System Design'!$F$8=1,'Hourly Demand and Generation'!J2977*'System Design'!$F$22,IF('System Design'!$F$8=2,'Hourly Demand and Generation'!K2977*'System Design'!$F$22,IF('System Design'!$F$8=3,'Hourly Demand and Generation'!L2977*'System Design'!$F$22)))</f>
        <v>787.5</v>
      </c>
      <c r="Q2977" s="32">
        <f t="shared" si="659"/>
        <v>0</v>
      </c>
      <c r="R2977" s="32">
        <f t="shared" si="662"/>
        <v>5400</v>
      </c>
      <c r="S2977" s="32">
        <f t="shared" si="663"/>
        <v>0</v>
      </c>
      <c r="T2977" s="32">
        <f t="shared" si="664"/>
        <v>21600</v>
      </c>
      <c r="U2977" s="32">
        <f t="shared" si="665"/>
        <v>0</v>
      </c>
      <c r="V2977" s="32">
        <f t="shared" si="660"/>
        <v>423</v>
      </c>
      <c r="W2977" s="32">
        <f t="shared" si="666"/>
        <v>423</v>
      </c>
      <c r="X2977" s="32">
        <f t="shared" si="667"/>
        <v>423</v>
      </c>
    </row>
    <row r="2978" spans="1:24" x14ac:dyDescent="0.25">
      <c r="A2978" s="2"/>
      <c r="B2978" s="2" t="s">
        <v>6</v>
      </c>
      <c r="C2978" s="2">
        <f t="shared" si="668"/>
        <v>124</v>
      </c>
      <c r="D2978" s="2">
        <f t="shared" si="669"/>
        <v>22</v>
      </c>
      <c r="E2978" s="2">
        <f t="shared" si="661"/>
        <v>2974</v>
      </c>
      <c r="F2978" s="11">
        <v>344.25</v>
      </c>
      <c r="G2978" s="9">
        <v>0</v>
      </c>
      <c r="H2978" s="9">
        <v>0</v>
      </c>
      <c r="I2978" s="9">
        <v>0</v>
      </c>
      <c r="J2978" s="9">
        <v>0.33250000000000002</v>
      </c>
      <c r="K2978" s="9">
        <v>0.33250000000000002</v>
      </c>
      <c r="L2978" s="9">
        <v>0.33250000000000002</v>
      </c>
      <c r="N2978" s="32">
        <f>IF('System Design'!$F$8=1,'Hourly Demand and Generation'!G2978*'System Design'!$F$21,IF('System Design'!$F$8=2,'Hourly Demand and Generation'!H2978*'System Design'!$F$21,IF('System Design'!$F$8=3,'Hourly Demand and Generation'!I2978*'System Design'!$F$21)))</f>
        <v>0</v>
      </c>
      <c r="O2978" s="32">
        <f>IF('System Design'!$F$8=1,'Hourly Demand and Generation'!J2978*'System Design'!$F$22,IF('System Design'!$F$8=2,'Hourly Demand and Generation'!K2978*'System Design'!$F$22,IF('System Design'!$F$8=3,'Hourly Demand and Generation'!L2978*'System Design'!$F$22)))</f>
        <v>831.25</v>
      </c>
      <c r="Q2978" s="32">
        <f t="shared" si="659"/>
        <v>0</v>
      </c>
      <c r="R2978" s="32">
        <f t="shared" si="662"/>
        <v>5400</v>
      </c>
      <c r="S2978" s="32">
        <f t="shared" si="663"/>
        <v>0</v>
      </c>
      <c r="T2978" s="32">
        <f t="shared" si="664"/>
        <v>21600</v>
      </c>
      <c r="U2978" s="32">
        <f t="shared" si="665"/>
        <v>0</v>
      </c>
      <c r="V2978" s="32">
        <f t="shared" si="660"/>
        <v>487</v>
      </c>
      <c r="W2978" s="32">
        <f t="shared" si="666"/>
        <v>487</v>
      </c>
      <c r="X2978" s="32">
        <f t="shared" si="667"/>
        <v>487</v>
      </c>
    </row>
    <row r="2979" spans="1:24" x14ac:dyDescent="0.25">
      <c r="A2979" s="2"/>
      <c r="B2979" s="2" t="s">
        <v>6</v>
      </c>
      <c r="C2979" s="2">
        <f t="shared" si="668"/>
        <v>124</v>
      </c>
      <c r="D2979" s="2">
        <f t="shared" si="669"/>
        <v>23</v>
      </c>
      <c r="E2979" s="2">
        <f t="shared" si="661"/>
        <v>2975</v>
      </c>
      <c r="F2979" s="11">
        <v>324</v>
      </c>
      <c r="G2979" s="9">
        <v>0</v>
      </c>
      <c r="H2979" s="9">
        <v>0</v>
      </c>
      <c r="I2979" s="9">
        <v>0</v>
      </c>
      <c r="J2979" s="9">
        <v>0.28000000000000003</v>
      </c>
      <c r="K2979" s="9">
        <v>0.28000000000000003</v>
      </c>
      <c r="L2979" s="9">
        <v>0.28000000000000003</v>
      </c>
      <c r="N2979" s="32">
        <f>IF('System Design'!$F$8=1,'Hourly Demand and Generation'!G2979*'System Design'!$F$21,IF('System Design'!$F$8=2,'Hourly Demand and Generation'!H2979*'System Design'!$F$21,IF('System Design'!$F$8=3,'Hourly Demand and Generation'!I2979*'System Design'!$F$21)))</f>
        <v>0</v>
      </c>
      <c r="O2979" s="32">
        <f>IF('System Design'!$F$8=1,'Hourly Demand and Generation'!J2979*'System Design'!$F$22,IF('System Design'!$F$8=2,'Hourly Demand and Generation'!K2979*'System Design'!$F$22,IF('System Design'!$F$8=3,'Hourly Demand and Generation'!L2979*'System Design'!$F$22)))</f>
        <v>700.00000000000011</v>
      </c>
      <c r="Q2979" s="32">
        <f t="shared" si="659"/>
        <v>0</v>
      </c>
      <c r="R2979" s="32">
        <f t="shared" si="662"/>
        <v>5400</v>
      </c>
      <c r="S2979" s="32">
        <f t="shared" si="663"/>
        <v>0</v>
      </c>
      <c r="T2979" s="32">
        <f t="shared" si="664"/>
        <v>21600</v>
      </c>
      <c r="U2979" s="32">
        <f t="shared" si="665"/>
        <v>0</v>
      </c>
      <c r="V2979" s="32">
        <f t="shared" si="660"/>
        <v>376.00000000000011</v>
      </c>
      <c r="W2979" s="32">
        <f t="shared" si="666"/>
        <v>376.00000000000011</v>
      </c>
      <c r="X2979" s="32">
        <f t="shared" si="667"/>
        <v>376.00000000000011</v>
      </c>
    </row>
    <row r="2980" spans="1:24" x14ac:dyDescent="0.25">
      <c r="A2980" s="2"/>
      <c r="B2980" s="2" t="s">
        <v>6</v>
      </c>
      <c r="C2980" s="2">
        <f t="shared" si="668"/>
        <v>124</v>
      </c>
      <c r="D2980" s="2">
        <f t="shared" si="669"/>
        <v>24</v>
      </c>
      <c r="E2980" s="2">
        <f t="shared" si="661"/>
        <v>2976</v>
      </c>
      <c r="F2980" s="11">
        <v>283.5</v>
      </c>
      <c r="G2980" s="9">
        <v>0</v>
      </c>
      <c r="H2980" s="9">
        <v>0</v>
      </c>
      <c r="I2980" s="9">
        <v>0</v>
      </c>
      <c r="J2980" s="9">
        <v>0.28000000000000003</v>
      </c>
      <c r="K2980" s="9">
        <v>0.28000000000000003</v>
      </c>
      <c r="L2980" s="9">
        <v>0.28000000000000003</v>
      </c>
      <c r="N2980" s="32">
        <f>IF('System Design'!$F$8=1,'Hourly Demand and Generation'!G2980*'System Design'!$F$21,IF('System Design'!$F$8=2,'Hourly Demand and Generation'!H2980*'System Design'!$F$21,IF('System Design'!$F$8=3,'Hourly Demand and Generation'!I2980*'System Design'!$F$21)))</f>
        <v>0</v>
      </c>
      <c r="O2980" s="32">
        <f>IF('System Design'!$F$8=1,'Hourly Demand and Generation'!J2980*'System Design'!$F$22,IF('System Design'!$F$8=2,'Hourly Demand and Generation'!K2980*'System Design'!$F$22,IF('System Design'!$F$8=3,'Hourly Demand and Generation'!L2980*'System Design'!$F$22)))</f>
        <v>700.00000000000011</v>
      </c>
      <c r="Q2980" s="32">
        <f t="shared" si="659"/>
        <v>0</v>
      </c>
      <c r="R2980" s="32">
        <f t="shared" si="662"/>
        <v>5400</v>
      </c>
      <c r="S2980" s="32">
        <f t="shared" si="663"/>
        <v>0</v>
      </c>
      <c r="T2980" s="32">
        <f t="shared" si="664"/>
        <v>21600</v>
      </c>
      <c r="U2980" s="32">
        <f t="shared" si="665"/>
        <v>0</v>
      </c>
      <c r="V2980" s="32">
        <f t="shared" si="660"/>
        <v>416.50000000000011</v>
      </c>
      <c r="W2980" s="32">
        <f t="shared" si="666"/>
        <v>416.50000000000011</v>
      </c>
      <c r="X2980" s="32">
        <f t="shared" si="667"/>
        <v>416.50000000000011</v>
      </c>
    </row>
    <row r="2981" spans="1:24" x14ac:dyDescent="0.25">
      <c r="A2981" s="2"/>
      <c r="B2981" s="2" t="s">
        <v>6</v>
      </c>
      <c r="C2981" s="2">
        <f>C2980+1</f>
        <v>125</v>
      </c>
      <c r="D2981" s="2">
        <v>1</v>
      </c>
      <c r="E2981" s="2">
        <f t="shared" si="661"/>
        <v>2977</v>
      </c>
      <c r="F2981" s="11">
        <v>243</v>
      </c>
      <c r="G2981" s="9">
        <v>0</v>
      </c>
      <c r="H2981" s="9">
        <v>0</v>
      </c>
      <c r="I2981" s="9">
        <v>0</v>
      </c>
      <c r="J2981" s="9">
        <v>0.14204005018219101</v>
      </c>
      <c r="K2981" s="9">
        <v>0.35</v>
      </c>
      <c r="L2981" s="9">
        <v>0.35</v>
      </c>
      <c r="N2981" s="32">
        <f>IF('System Design'!$F$8=1,'Hourly Demand and Generation'!G2981*'System Design'!$F$21,IF('System Design'!$F$8=2,'Hourly Demand and Generation'!H2981*'System Design'!$F$21,IF('System Design'!$F$8=3,'Hourly Demand and Generation'!I2981*'System Design'!$F$21)))</f>
        <v>0</v>
      </c>
      <c r="O2981" s="32">
        <f>IF('System Design'!$F$8=1,'Hourly Demand and Generation'!J2981*'System Design'!$F$22,IF('System Design'!$F$8=2,'Hourly Demand and Generation'!K2981*'System Design'!$F$22,IF('System Design'!$F$8=3,'Hourly Demand and Generation'!L2981*'System Design'!$F$22)))</f>
        <v>875</v>
      </c>
      <c r="Q2981" s="32">
        <f t="shared" si="659"/>
        <v>0</v>
      </c>
      <c r="R2981" s="32">
        <f t="shared" si="662"/>
        <v>5400</v>
      </c>
      <c r="S2981" s="32">
        <f t="shared" si="663"/>
        <v>0</v>
      </c>
      <c r="T2981" s="32">
        <f t="shared" si="664"/>
        <v>21600</v>
      </c>
      <c r="U2981" s="32">
        <f t="shared" si="665"/>
        <v>0</v>
      </c>
      <c r="V2981" s="32">
        <f t="shared" si="660"/>
        <v>632</v>
      </c>
      <c r="W2981" s="32">
        <f t="shared" si="666"/>
        <v>632</v>
      </c>
      <c r="X2981" s="32">
        <f t="shared" si="667"/>
        <v>632</v>
      </c>
    </row>
    <row r="2982" spans="1:24" x14ac:dyDescent="0.25">
      <c r="A2982" s="2"/>
      <c r="B2982" s="2" t="s">
        <v>6</v>
      </c>
      <c r="C2982" s="2">
        <f>C2981</f>
        <v>125</v>
      </c>
      <c r="D2982" s="2">
        <f>D2981+1</f>
        <v>2</v>
      </c>
      <c r="E2982" s="2">
        <f t="shared" si="661"/>
        <v>2978</v>
      </c>
      <c r="F2982" s="11">
        <v>222.75</v>
      </c>
      <c r="G2982" s="9">
        <v>0</v>
      </c>
      <c r="H2982" s="9">
        <v>0</v>
      </c>
      <c r="I2982" s="9">
        <v>0</v>
      </c>
      <c r="J2982" s="9">
        <v>0.12783604516397201</v>
      </c>
      <c r="K2982" s="9">
        <v>0.315</v>
      </c>
      <c r="L2982" s="9">
        <v>0.315</v>
      </c>
      <c r="N2982" s="32">
        <f>IF('System Design'!$F$8=1,'Hourly Demand and Generation'!G2982*'System Design'!$F$21,IF('System Design'!$F$8=2,'Hourly Demand and Generation'!H2982*'System Design'!$F$21,IF('System Design'!$F$8=3,'Hourly Demand and Generation'!I2982*'System Design'!$F$21)))</f>
        <v>0</v>
      </c>
      <c r="O2982" s="32">
        <f>IF('System Design'!$F$8=1,'Hourly Demand and Generation'!J2982*'System Design'!$F$22,IF('System Design'!$F$8=2,'Hourly Demand and Generation'!K2982*'System Design'!$F$22,IF('System Design'!$F$8=3,'Hourly Demand and Generation'!L2982*'System Design'!$F$22)))</f>
        <v>787.5</v>
      </c>
      <c r="Q2982" s="32">
        <f t="shared" si="659"/>
        <v>0</v>
      </c>
      <c r="R2982" s="32">
        <f t="shared" si="662"/>
        <v>5400</v>
      </c>
      <c r="S2982" s="32">
        <f t="shared" si="663"/>
        <v>0</v>
      </c>
      <c r="T2982" s="32">
        <f t="shared" si="664"/>
        <v>21600</v>
      </c>
      <c r="U2982" s="32">
        <f t="shared" si="665"/>
        <v>0</v>
      </c>
      <c r="V2982" s="32">
        <f t="shared" si="660"/>
        <v>564.75</v>
      </c>
      <c r="W2982" s="32">
        <f t="shared" si="666"/>
        <v>564.75</v>
      </c>
      <c r="X2982" s="32">
        <f t="shared" si="667"/>
        <v>564.75</v>
      </c>
    </row>
    <row r="2983" spans="1:24" x14ac:dyDescent="0.25">
      <c r="A2983" s="2"/>
      <c r="B2983" s="2" t="s">
        <v>6</v>
      </c>
      <c r="C2983" s="2">
        <f t="shared" ref="C2983:C3004" si="670">C2982</f>
        <v>125</v>
      </c>
      <c r="D2983" s="2">
        <f t="shared" ref="D2983:D3004" si="671">D2982+1</f>
        <v>3</v>
      </c>
      <c r="E2983" s="2">
        <f t="shared" si="661"/>
        <v>2979</v>
      </c>
      <c r="F2983" s="11">
        <v>202.5</v>
      </c>
      <c r="G2983" s="9">
        <v>0</v>
      </c>
      <c r="H2983" s="9">
        <v>0</v>
      </c>
      <c r="I2983" s="9">
        <v>0</v>
      </c>
      <c r="J2983" s="9">
        <v>0.12783604516397201</v>
      </c>
      <c r="K2983" s="9">
        <v>0.315</v>
      </c>
      <c r="L2983" s="9">
        <v>0.315</v>
      </c>
      <c r="N2983" s="32">
        <f>IF('System Design'!$F$8=1,'Hourly Demand and Generation'!G2983*'System Design'!$F$21,IF('System Design'!$F$8=2,'Hourly Demand and Generation'!H2983*'System Design'!$F$21,IF('System Design'!$F$8=3,'Hourly Demand and Generation'!I2983*'System Design'!$F$21)))</f>
        <v>0</v>
      </c>
      <c r="O2983" s="32">
        <f>IF('System Design'!$F$8=1,'Hourly Demand and Generation'!J2983*'System Design'!$F$22,IF('System Design'!$F$8=2,'Hourly Demand and Generation'!K2983*'System Design'!$F$22,IF('System Design'!$F$8=3,'Hourly Demand and Generation'!L2983*'System Design'!$F$22)))</f>
        <v>787.5</v>
      </c>
      <c r="Q2983" s="32">
        <f t="shared" si="659"/>
        <v>0</v>
      </c>
      <c r="R2983" s="32">
        <f t="shared" si="662"/>
        <v>5400</v>
      </c>
      <c r="S2983" s="32">
        <f t="shared" si="663"/>
        <v>0</v>
      </c>
      <c r="T2983" s="32">
        <f t="shared" si="664"/>
        <v>21600</v>
      </c>
      <c r="U2983" s="32">
        <f t="shared" si="665"/>
        <v>0</v>
      </c>
      <c r="V2983" s="32">
        <f t="shared" si="660"/>
        <v>585</v>
      </c>
      <c r="W2983" s="32">
        <f t="shared" si="666"/>
        <v>585</v>
      </c>
      <c r="X2983" s="32">
        <f t="shared" si="667"/>
        <v>585</v>
      </c>
    </row>
    <row r="2984" spans="1:24" x14ac:dyDescent="0.25">
      <c r="A2984" s="2"/>
      <c r="B2984" s="2" t="s">
        <v>6</v>
      </c>
      <c r="C2984" s="2">
        <f t="shared" si="670"/>
        <v>125</v>
      </c>
      <c r="D2984" s="2">
        <f t="shared" si="671"/>
        <v>4</v>
      </c>
      <c r="E2984" s="2">
        <f t="shared" si="661"/>
        <v>2980</v>
      </c>
      <c r="F2984" s="11">
        <v>243</v>
      </c>
      <c r="G2984" s="9">
        <v>0</v>
      </c>
      <c r="H2984" s="9">
        <v>0</v>
      </c>
      <c r="I2984" s="9">
        <v>0</v>
      </c>
      <c r="J2984" s="9">
        <v>0.14204005018219101</v>
      </c>
      <c r="K2984" s="9">
        <v>0.35</v>
      </c>
      <c r="L2984" s="9">
        <v>0.35</v>
      </c>
      <c r="N2984" s="32">
        <f>IF('System Design'!$F$8=1,'Hourly Demand and Generation'!G2984*'System Design'!$F$21,IF('System Design'!$F$8=2,'Hourly Demand and Generation'!H2984*'System Design'!$F$21,IF('System Design'!$F$8=3,'Hourly Demand and Generation'!I2984*'System Design'!$F$21)))</f>
        <v>0</v>
      </c>
      <c r="O2984" s="32">
        <f>IF('System Design'!$F$8=1,'Hourly Demand and Generation'!J2984*'System Design'!$F$22,IF('System Design'!$F$8=2,'Hourly Demand and Generation'!K2984*'System Design'!$F$22,IF('System Design'!$F$8=3,'Hourly Demand and Generation'!L2984*'System Design'!$F$22)))</f>
        <v>875</v>
      </c>
      <c r="Q2984" s="32">
        <f t="shared" si="659"/>
        <v>0</v>
      </c>
      <c r="R2984" s="32">
        <f t="shared" si="662"/>
        <v>5400</v>
      </c>
      <c r="S2984" s="32">
        <f t="shared" si="663"/>
        <v>0</v>
      </c>
      <c r="T2984" s="32">
        <f t="shared" si="664"/>
        <v>21600</v>
      </c>
      <c r="U2984" s="32">
        <f t="shared" si="665"/>
        <v>0</v>
      </c>
      <c r="V2984" s="32">
        <f t="shared" si="660"/>
        <v>632</v>
      </c>
      <c r="W2984" s="32">
        <f t="shared" si="666"/>
        <v>632</v>
      </c>
      <c r="X2984" s="32">
        <f t="shared" si="667"/>
        <v>632</v>
      </c>
    </row>
    <row r="2985" spans="1:24" x14ac:dyDescent="0.25">
      <c r="A2985" s="2"/>
      <c r="B2985" s="2" t="s">
        <v>6</v>
      </c>
      <c r="C2985" s="2">
        <f t="shared" si="670"/>
        <v>125</v>
      </c>
      <c r="D2985" s="2">
        <f t="shared" si="671"/>
        <v>5</v>
      </c>
      <c r="E2985" s="2">
        <f t="shared" si="661"/>
        <v>2981</v>
      </c>
      <c r="F2985" s="11">
        <v>263.25</v>
      </c>
      <c r="G2985" s="9">
        <v>0</v>
      </c>
      <c r="H2985" s="9">
        <v>3.04136367831957E-2</v>
      </c>
      <c r="I2985" s="9">
        <v>7.4399999999999994E-2</v>
      </c>
      <c r="J2985" s="9">
        <v>0.113632040145753</v>
      </c>
      <c r="K2985" s="9">
        <v>0.28000000000000003</v>
      </c>
      <c r="L2985" s="9">
        <v>0.28000000000000003</v>
      </c>
      <c r="N2985" s="32">
        <f>IF('System Design'!$F$8=1,'Hourly Demand and Generation'!G2985*'System Design'!$F$21,IF('System Design'!$F$8=2,'Hourly Demand and Generation'!H2985*'System Design'!$F$21,IF('System Design'!$F$8=3,'Hourly Demand and Generation'!I2985*'System Design'!$F$21)))</f>
        <v>37.199999999999996</v>
      </c>
      <c r="O2985" s="32">
        <f>IF('System Design'!$F$8=1,'Hourly Demand and Generation'!J2985*'System Design'!$F$22,IF('System Design'!$F$8=2,'Hourly Demand and Generation'!K2985*'System Design'!$F$22,IF('System Design'!$F$8=3,'Hourly Demand and Generation'!L2985*'System Design'!$F$22)))</f>
        <v>700.00000000000011</v>
      </c>
      <c r="Q2985" s="32">
        <f t="shared" si="659"/>
        <v>0</v>
      </c>
      <c r="R2985" s="32">
        <f t="shared" si="662"/>
        <v>5400</v>
      </c>
      <c r="S2985" s="32">
        <f t="shared" si="663"/>
        <v>0</v>
      </c>
      <c r="T2985" s="32">
        <f t="shared" si="664"/>
        <v>21600</v>
      </c>
      <c r="U2985" s="32">
        <f t="shared" si="665"/>
        <v>0</v>
      </c>
      <c r="V2985" s="32">
        <f t="shared" si="660"/>
        <v>473.95000000000016</v>
      </c>
      <c r="W2985" s="32">
        <f t="shared" si="666"/>
        <v>473.95000000000016</v>
      </c>
      <c r="X2985" s="32">
        <f t="shared" si="667"/>
        <v>473.95000000000016</v>
      </c>
    </row>
    <row r="2986" spans="1:24" x14ac:dyDescent="0.25">
      <c r="A2986" s="2"/>
      <c r="B2986" s="2" t="s">
        <v>6</v>
      </c>
      <c r="C2986" s="2">
        <f t="shared" si="670"/>
        <v>125</v>
      </c>
      <c r="D2986" s="2">
        <f t="shared" si="671"/>
        <v>6</v>
      </c>
      <c r="E2986" s="2">
        <f t="shared" si="661"/>
        <v>2982</v>
      </c>
      <c r="F2986" s="11">
        <v>283.5</v>
      </c>
      <c r="G2986" s="9">
        <v>6.0827273566391497E-2</v>
      </c>
      <c r="H2986" s="9">
        <v>9.5042614947486698E-2</v>
      </c>
      <c r="I2986" s="9">
        <v>0.15809999999999999</v>
      </c>
      <c r="J2986" s="9">
        <v>0.113632040145753</v>
      </c>
      <c r="K2986" s="9">
        <v>0.28000000000000003</v>
      </c>
      <c r="L2986" s="9">
        <v>0.28000000000000003</v>
      </c>
      <c r="N2986" s="32">
        <f>IF('System Design'!$F$8=1,'Hourly Demand and Generation'!G2986*'System Design'!$F$21,IF('System Design'!$F$8=2,'Hourly Demand and Generation'!H2986*'System Design'!$F$21,IF('System Design'!$F$8=3,'Hourly Demand and Generation'!I2986*'System Design'!$F$21)))</f>
        <v>79.05</v>
      </c>
      <c r="O2986" s="32">
        <f>IF('System Design'!$F$8=1,'Hourly Demand and Generation'!J2986*'System Design'!$F$22,IF('System Design'!$F$8=2,'Hourly Demand and Generation'!K2986*'System Design'!$F$22,IF('System Design'!$F$8=3,'Hourly Demand and Generation'!L2986*'System Design'!$F$22)))</f>
        <v>700.00000000000011</v>
      </c>
      <c r="Q2986" s="32">
        <f t="shared" si="659"/>
        <v>0</v>
      </c>
      <c r="R2986" s="32">
        <f t="shared" si="662"/>
        <v>5400</v>
      </c>
      <c r="S2986" s="32">
        <f t="shared" si="663"/>
        <v>0</v>
      </c>
      <c r="T2986" s="32">
        <f t="shared" si="664"/>
        <v>21600</v>
      </c>
      <c r="U2986" s="32">
        <f t="shared" si="665"/>
        <v>0</v>
      </c>
      <c r="V2986" s="32">
        <f t="shared" si="660"/>
        <v>495.55000000000007</v>
      </c>
      <c r="W2986" s="32">
        <f t="shared" si="666"/>
        <v>495.55000000000007</v>
      </c>
      <c r="X2986" s="32">
        <f t="shared" si="667"/>
        <v>495.55000000000007</v>
      </c>
    </row>
    <row r="2987" spans="1:24" x14ac:dyDescent="0.25">
      <c r="A2987" s="2"/>
      <c r="B2987" s="2" t="s">
        <v>6</v>
      </c>
      <c r="C2987" s="2">
        <f t="shared" si="670"/>
        <v>125</v>
      </c>
      <c r="D2987" s="2">
        <f t="shared" si="671"/>
        <v>7</v>
      </c>
      <c r="E2987" s="2">
        <f t="shared" si="661"/>
        <v>2983</v>
      </c>
      <c r="F2987" s="11">
        <v>303.75</v>
      </c>
      <c r="G2987" s="9">
        <v>0.129257956328582</v>
      </c>
      <c r="H2987" s="9">
        <v>0.159671593111778</v>
      </c>
      <c r="I2987" s="9">
        <v>0.23250000000000001</v>
      </c>
      <c r="J2987" s="9">
        <v>0.12783604516397201</v>
      </c>
      <c r="K2987" s="9">
        <v>0.315</v>
      </c>
      <c r="L2987" s="9">
        <v>0.315</v>
      </c>
      <c r="N2987" s="32">
        <f>IF('System Design'!$F$8=1,'Hourly Demand and Generation'!G2987*'System Design'!$F$21,IF('System Design'!$F$8=2,'Hourly Demand and Generation'!H2987*'System Design'!$F$21,IF('System Design'!$F$8=3,'Hourly Demand and Generation'!I2987*'System Design'!$F$21)))</f>
        <v>116.25</v>
      </c>
      <c r="O2987" s="32">
        <f>IF('System Design'!$F$8=1,'Hourly Demand and Generation'!J2987*'System Design'!$F$22,IF('System Design'!$F$8=2,'Hourly Demand and Generation'!K2987*'System Design'!$F$22,IF('System Design'!$F$8=3,'Hourly Demand and Generation'!L2987*'System Design'!$F$22)))</f>
        <v>787.5</v>
      </c>
      <c r="Q2987" s="32">
        <f t="shared" si="659"/>
        <v>0</v>
      </c>
      <c r="R2987" s="32">
        <f t="shared" si="662"/>
        <v>5400</v>
      </c>
      <c r="S2987" s="32">
        <f t="shared" si="663"/>
        <v>0</v>
      </c>
      <c r="T2987" s="32">
        <f t="shared" si="664"/>
        <v>21600</v>
      </c>
      <c r="U2987" s="32">
        <f t="shared" si="665"/>
        <v>0</v>
      </c>
      <c r="V2987" s="32">
        <f t="shared" si="660"/>
        <v>600</v>
      </c>
      <c r="W2987" s="32">
        <f t="shared" si="666"/>
        <v>600</v>
      </c>
      <c r="X2987" s="32">
        <f t="shared" si="667"/>
        <v>600</v>
      </c>
    </row>
    <row r="2988" spans="1:24" x14ac:dyDescent="0.25">
      <c r="A2988" s="2"/>
      <c r="B2988" s="2" t="s">
        <v>6</v>
      </c>
      <c r="C2988" s="2">
        <f t="shared" si="670"/>
        <v>125</v>
      </c>
      <c r="D2988" s="2">
        <f t="shared" si="671"/>
        <v>8</v>
      </c>
      <c r="E2988" s="2">
        <f t="shared" si="661"/>
        <v>2984</v>
      </c>
      <c r="F2988" s="11">
        <v>324</v>
      </c>
      <c r="G2988" s="9">
        <v>0.25091250346136501</v>
      </c>
      <c r="H2988" s="9">
        <v>0.28512784484246001</v>
      </c>
      <c r="I2988" s="9">
        <v>0.3906</v>
      </c>
      <c r="J2988" s="9">
        <v>0.12783604516397201</v>
      </c>
      <c r="K2988" s="9">
        <v>0.315</v>
      </c>
      <c r="L2988" s="9">
        <v>0.315</v>
      </c>
      <c r="N2988" s="32">
        <f>IF('System Design'!$F$8=1,'Hourly Demand and Generation'!G2988*'System Design'!$F$21,IF('System Design'!$F$8=2,'Hourly Demand and Generation'!H2988*'System Design'!$F$21,IF('System Design'!$F$8=3,'Hourly Demand and Generation'!I2988*'System Design'!$F$21)))</f>
        <v>195.3</v>
      </c>
      <c r="O2988" s="32">
        <f>IF('System Design'!$F$8=1,'Hourly Demand and Generation'!J2988*'System Design'!$F$22,IF('System Design'!$F$8=2,'Hourly Demand and Generation'!K2988*'System Design'!$F$22,IF('System Design'!$F$8=3,'Hourly Demand and Generation'!L2988*'System Design'!$F$22)))</f>
        <v>787.5</v>
      </c>
      <c r="Q2988" s="32">
        <f t="shared" si="659"/>
        <v>0</v>
      </c>
      <c r="R2988" s="32">
        <f t="shared" si="662"/>
        <v>5400</v>
      </c>
      <c r="S2988" s="32">
        <f t="shared" si="663"/>
        <v>0</v>
      </c>
      <c r="T2988" s="32">
        <f t="shared" si="664"/>
        <v>21600</v>
      </c>
      <c r="U2988" s="32">
        <f t="shared" si="665"/>
        <v>0</v>
      </c>
      <c r="V2988" s="32">
        <f t="shared" si="660"/>
        <v>658.8</v>
      </c>
      <c r="W2988" s="32">
        <f t="shared" si="666"/>
        <v>658.8</v>
      </c>
      <c r="X2988" s="32">
        <f t="shared" si="667"/>
        <v>658.8</v>
      </c>
    </row>
    <row r="2989" spans="1:24" x14ac:dyDescent="0.25">
      <c r="A2989" s="2"/>
      <c r="B2989" s="2" t="s">
        <v>6</v>
      </c>
      <c r="C2989" s="2">
        <f t="shared" si="670"/>
        <v>125</v>
      </c>
      <c r="D2989" s="2">
        <f t="shared" si="671"/>
        <v>9</v>
      </c>
      <c r="E2989" s="2">
        <f t="shared" si="661"/>
        <v>2985</v>
      </c>
      <c r="F2989" s="11">
        <v>324</v>
      </c>
      <c r="G2989" s="9">
        <v>0.38017045978994701</v>
      </c>
      <c r="H2989" s="9">
        <v>0.41058409657314299</v>
      </c>
      <c r="I2989" s="9">
        <v>0.53939999999999999</v>
      </c>
      <c r="J2989" s="9">
        <v>0.113632040145753</v>
      </c>
      <c r="K2989" s="9">
        <v>0.28000000000000003</v>
      </c>
      <c r="L2989" s="9">
        <v>0.28000000000000003</v>
      </c>
      <c r="N2989" s="32">
        <f>IF('System Design'!$F$8=1,'Hourly Demand and Generation'!G2989*'System Design'!$F$21,IF('System Design'!$F$8=2,'Hourly Demand and Generation'!H2989*'System Design'!$F$21,IF('System Design'!$F$8=3,'Hourly Demand and Generation'!I2989*'System Design'!$F$21)))</f>
        <v>269.7</v>
      </c>
      <c r="O2989" s="32">
        <f>IF('System Design'!$F$8=1,'Hourly Demand and Generation'!J2989*'System Design'!$F$22,IF('System Design'!$F$8=2,'Hourly Demand and Generation'!K2989*'System Design'!$F$22,IF('System Design'!$F$8=3,'Hourly Demand and Generation'!L2989*'System Design'!$F$22)))</f>
        <v>700.00000000000011</v>
      </c>
      <c r="Q2989" s="32">
        <f t="shared" si="659"/>
        <v>0</v>
      </c>
      <c r="R2989" s="32">
        <f t="shared" si="662"/>
        <v>5400</v>
      </c>
      <c r="S2989" s="32">
        <f t="shared" si="663"/>
        <v>0</v>
      </c>
      <c r="T2989" s="32">
        <f t="shared" si="664"/>
        <v>21600</v>
      </c>
      <c r="U2989" s="32">
        <f t="shared" si="665"/>
        <v>0</v>
      </c>
      <c r="V2989" s="32">
        <f t="shared" si="660"/>
        <v>645.70000000000005</v>
      </c>
      <c r="W2989" s="32">
        <f t="shared" si="666"/>
        <v>645.70000000000005</v>
      </c>
      <c r="X2989" s="32">
        <f t="shared" si="667"/>
        <v>645.70000000000005</v>
      </c>
    </row>
    <row r="2990" spans="1:24" x14ac:dyDescent="0.25">
      <c r="A2990" s="2"/>
      <c r="B2990" s="2" t="s">
        <v>6</v>
      </c>
      <c r="C2990" s="2">
        <f t="shared" si="670"/>
        <v>125</v>
      </c>
      <c r="D2990" s="2">
        <f t="shared" si="671"/>
        <v>10</v>
      </c>
      <c r="E2990" s="2">
        <f t="shared" si="661"/>
        <v>2986</v>
      </c>
      <c r="F2990" s="11">
        <v>315.89999999999998</v>
      </c>
      <c r="G2990" s="9">
        <v>0.50942841611852896</v>
      </c>
      <c r="H2990" s="9">
        <v>0.53984205290172405</v>
      </c>
      <c r="I2990" s="9">
        <v>0.69750000000000001</v>
      </c>
      <c r="J2990" s="9">
        <v>0.12783604516397201</v>
      </c>
      <c r="K2990" s="9">
        <v>0.315</v>
      </c>
      <c r="L2990" s="9">
        <v>0.315</v>
      </c>
      <c r="N2990" s="32">
        <f>IF('System Design'!$F$8=1,'Hourly Demand and Generation'!G2990*'System Design'!$F$21,IF('System Design'!$F$8=2,'Hourly Demand and Generation'!H2990*'System Design'!$F$21,IF('System Design'!$F$8=3,'Hourly Demand and Generation'!I2990*'System Design'!$F$21)))</f>
        <v>348.75</v>
      </c>
      <c r="O2990" s="32">
        <f>IF('System Design'!$F$8=1,'Hourly Demand and Generation'!J2990*'System Design'!$F$22,IF('System Design'!$F$8=2,'Hourly Demand and Generation'!K2990*'System Design'!$F$22,IF('System Design'!$F$8=3,'Hourly Demand and Generation'!L2990*'System Design'!$F$22)))</f>
        <v>787.5</v>
      </c>
      <c r="Q2990" s="32">
        <f t="shared" si="659"/>
        <v>0</v>
      </c>
      <c r="R2990" s="32">
        <f t="shared" si="662"/>
        <v>5400</v>
      </c>
      <c r="S2990" s="32">
        <f t="shared" si="663"/>
        <v>0</v>
      </c>
      <c r="T2990" s="32">
        <f t="shared" si="664"/>
        <v>21600</v>
      </c>
      <c r="U2990" s="32">
        <f t="shared" si="665"/>
        <v>0</v>
      </c>
      <c r="V2990" s="32">
        <f t="shared" si="660"/>
        <v>820.35</v>
      </c>
      <c r="W2990" s="32">
        <f t="shared" si="666"/>
        <v>820.35</v>
      </c>
      <c r="X2990" s="32">
        <f t="shared" si="667"/>
        <v>820.35</v>
      </c>
    </row>
    <row r="2991" spans="1:24" x14ac:dyDescent="0.25">
      <c r="A2991" s="2"/>
      <c r="B2991" s="2" t="s">
        <v>6</v>
      </c>
      <c r="C2991" s="2">
        <f t="shared" si="670"/>
        <v>125</v>
      </c>
      <c r="D2991" s="2">
        <f t="shared" si="671"/>
        <v>11</v>
      </c>
      <c r="E2991" s="2">
        <f t="shared" si="661"/>
        <v>2987</v>
      </c>
      <c r="F2991" s="11">
        <v>311.85000000000002</v>
      </c>
      <c r="G2991" s="9">
        <v>0.63108296325131197</v>
      </c>
      <c r="H2991" s="9">
        <v>0.66529830463240702</v>
      </c>
      <c r="I2991" s="9">
        <v>0.85560000000000003</v>
      </c>
      <c r="J2991" s="9">
        <v>0.113632040145753</v>
      </c>
      <c r="K2991" s="9">
        <v>0.28000000000000003</v>
      </c>
      <c r="L2991" s="9">
        <v>0.28000000000000003</v>
      </c>
      <c r="N2991" s="32">
        <f>IF('System Design'!$F$8=1,'Hourly Demand and Generation'!G2991*'System Design'!$F$21,IF('System Design'!$F$8=2,'Hourly Demand and Generation'!H2991*'System Design'!$F$21,IF('System Design'!$F$8=3,'Hourly Demand and Generation'!I2991*'System Design'!$F$21)))</f>
        <v>427.8</v>
      </c>
      <c r="O2991" s="32">
        <f>IF('System Design'!$F$8=1,'Hourly Demand and Generation'!J2991*'System Design'!$F$22,IF('System Design'!$F$8=2,'Hourly Demand and Generation'!K2991*'System Design'!$F$22,IF('System Design'!$F$8=3,'Hourly Demand and Generation'!L2991*'System Design'!$F$22)))</f>
        <v>700.00000000000011</v>
      </c>
      <c r="Q2991" s="32">
        <f t="shared" si="659"/>
        <v>0</v>
      </c>
      <c r="R2991" s="32">
        <f t="shared" si="662"/>
        <v>5400</v>
      </c>
      <c r="S2991" s="32">
        <f t="shared" si="663"/>
        <v>0</v>
      </c>
      <c r="T2991" s="32">
        <f t="shared" si="664"/>
        <v>21600</v>
      </c>
      <c r="U2991" s="32">
        <f t="shared" si="665"/>
        <v>0</v>
      </c>
      <c r="V2991" s="32">
        <f t="shared" si="660"/>
        <v>815.95000000000016</v>
      </c>
      <c r="W2991" s="32">
        <f t="shared" si="666"/>
        <v>815.95000000000016</v>
      </c>
      <c r="X2991" s="32">
        <f t="shared" si="667"/>
        <v>815.95000000000016</v>
      </c>
    </row>
    <row r="2992" spans="1:24" x14ac:dyDescent="0.25">
      <c r="A2992" s="2"/>
      <c r="B2992" s="2" t="s">
        <v>6</v>
      </c>
      <c r="C2992" s="2">
        <f t="shared" si="670"/>
        <v>125</v>
      </c>
      <c r="D2992" s="2">
        <f t="shared" si="671"/>
        <v>12</v>
      </c>
      <c r="E2992" s="2">
        <f t="shared" si="661"/>
        <v>2988</v>
      </c>
      <c r="F2992" s="11">
        <v>311.85000000000002</v>
      </c>
      <c r="G2992" s="9">
        <v>0.76034091957989403</v>
      </c>
      <c r="H2992" s="9">
        <v>0.76034091957989403</v>
      </c>
      <c r="I2992" s="9">
        <v>0.93</v>
      </c>
      <c r="J2992" s="9">
        <v>0.106530037636643</v>
      </c>
      <c r="K2992" s="9">
        <v>0.26250000000000001</v>
      </c>
      <c r="L2992" s="9">
        <v>0.26250000000000001</v>
      </c>
      <c r="N2992" s="32">
        <f>IF('System Design'!$F$8=1,'Hourly Demand and Generation'!G2992*'System Design'!$F$21,IF('System Design'!$F$8=2,'Hourly Demand and Generation'!H2992*'System Design'!$F$21,IF('System Design'!$F$8=3,'Hourly Demand and Generation'!I2992*'System Design'!$F$21)))</f>
        <v>465</v>
      </c>
      <c r="O2992" s="32">
        <f>IF('System Design'!$F$8=1,'Hourly Demand and Generation'!J2992*'System Design'!$F$22,IF('System Design'!$F$8=2,'Hourly Demand and Generation'!K2992*'System Design'!$F$22,IF('System Design'!$F$8=3,'Hourly Demand and Generation'!L2992*'System Design'!$F$22)))</f>
        <v>656.25</v>
      </c>
      <c r="Q2992" s="32">
        <f t="shared" si="659"/>
        <v>0</v>
      </c>
      <c r="R2992" s="32">
        <f t="shared" si="662"/>
        <v>5400</v>
      </c>
      <c r="S2992" s="32">
        <f t="shared" si="663"/>
        <v>0</v>
      </c>
      <c r="T2992" s="32">
        <f t="shared" si="664"/>
        <v>21600</v>
      </c>
      <c r="U2992" s="32">
        <f t="shared" si="665"/>
        <v>0</v>
      </c>
      <c r="V2992" s="32">
        <f t="shared" si="660"/>
        <v>809.4</v>
      </c>
      <c r="W2992" s="32">
        <f t="shared" si="666"/>
        <v>809.4</v>
      </c>
      <c r="X2992" s="32">
        <f t="shared" si="667"/>
        <v>809.4</v>
      </c>
    </row>
    <row r="2993" spans="1:24" x14ac:dyDescent="0.25">
      <c r="A2993" s="2"/>
      <c r="B2993" s="2" t="s">
        <v>6</v>
      </c>
      <c r="C2993" s="2">
        <f t="shared" si="670"/>
        <v>125</v>
      </c>
      <c r="D2993" s="2">
        <f t="shared" si="671"/>
        <v>13</v>
      </c>
      <c r="E2993" s="2">
        <f t="shared" si="661"/>
        <v>2989</v>
      </c>
      <c r="F2993" s="11">
        <v>324</v>
      </c>
      <c r="G2993" s="9">
        <v>0.63108296325131197</v>
      </c>
      <c r="H2993" s="9">
        <v>0.66529830463240702</v>
      </c>
      <c r="I2993" s="9">
        <v>0.85560000000000003</v>
      </c>
      <c r="J2993" s="9">
        <v>0.113632040145753</v>
      </c>
      <c r="K2993" s="9">
        <v>0.28000000000000003</v>
      </c>
      <c r="L2993" s="9">
        <v>0.28000000000000003</v>
      </c>
      <c r="N2993" s="32">
        <f>IF('System Design'!$F$8=1,'Hourly Demand and Generation'!G2993*'System Design'!$F$21,IF('System Design'!$F$8=2,'Hourly Demand and Generation'!H2993*'System Design'!$F$21,IF('System Design'!$F$8=3,'Hourly Demand and Generation'!I2993*'System Design'!$F$21)))</f>
        <v>427.8</v>
      </c>
      <c r="O2993" s="32">
        <f>IF('System Design'!$F$8=1,'Hourly Demand and Generation'!J2993*'System Design'!$F$22,IF('System Design'!$F$8=2,'Hourly Demand and Generation'!K2993*'System Design'!$F$22,IF('System Design'!$F$8=3,'Hourly Demand and Generation'!L2993*'System Design'!$F$22)))</f>
        <v>700.00000000000011</v>
      </c>
      <c r="Q2993" s="32">
        <f t="shared" si="659"/>
        <v>0</v>
      </c>
      <c r="R2993" s="32">
        <f t="shared" si="662"/>
        <v>5400</v>
      </c>
      <c r="S2993" s="32">
        <f t="shared" si="663"/>
        <v>0</v>
      </c>
      <c r="T2993" s="32">
        <f t="shared" si="664"/>
        <v>21600</v>
      </c>
      <c r="U2993" s="32">
        <f t="shared" si="665"/>
        <v>0</v>
      </c>
      <c r="V2993" s="32">
        <f t="shared" si="660"/>
        <v>803.80000000000018</v>
      </c>
      <c r="W2993" s="32">
        <f t="shared" si="666"/>
        <v>803.80000000000018</v>
      </c>
      <c r="X2993" s="32">
        <f t="shared" si="667"/>
        <v>803.80000000000018</v>
      </c>
    </row>
    <row r="2994" spans="1:24" x14ac:dyDescent="0.25">
      <c r="A2994" s="2"/>
      <c r="B2994" s="2" t="s">
        <v>6</v>
      </c>
      <c r="C2994" s="2">
        <f t="shared" si="670"/>
        <v>125</v>
      </c>
      <c r="D2994" s="2">
        <f t="shared" si="671"/>
        <v>14</v>
      </c>
      <c r="E2994" s="2">
        <f t="shared" si="661"/>
        <v>2990</v>
      </c>
      <c r="F2994" s="11">
        <v>324</v>
      </c>
      <c r="G2994" s="9">
        <v>0.50942841611852896</v>
      </c>
      <c r="H2994" s="9">
        <v>0.53984205290172405</v>
      </c>
      <c r="I2994" s="9">
        <v>0.69750000000000001</v>
      </c>
      <c r="J2994" s="9">
        <v>0.120734042654862</v>
      </c>
      <c r="K2994" s="9">
        <v>0.29749999999999999</v>
      </c>
      <c r="L2994" s="9">
        <v>0.29749999999999999</v>
      </c>
      <c r="N2994" s="32">
        <f>IF('System Design'!$F$8=1,'Hourly Demand and Generation'!G2994*'System Design'!$F$21,IF('System Design'!$F$8=2,'Hourly Demand and Generation'!H2994*'System Design'!$F$21,IF('System Design'!$F$8=3,'Hourly Demand and Generation'!I2994*'System Design'!$F$21)))</f>
        <v>348.75</v>
      </c>
      <c r="O2994" s="32">
        <f>IF('System Design'!$F$8=1,'Hourly Demand and Generation'!J2994*'System Design'!$F$22,IF('System Design'!$F$8=2,'Hourly Demand and Generation'!K2994*'System Design'!$F$22,IF('System Design'!$F$8=3,'Hourly Demand and Generation'!L2994*'System Design'!$F$22)))</f>
        <v>743.75</v>
      </c>
      <c r="Q2994" s="32">
        <f t="shared" si="659"/>
        <v>0</v>
      </c>
      <c r="R2994" s="32">
        <f t="shared" si="662"/>
        <v>5400</v>
      </c>
      <c r="S2994" s="32">
        <f t="shared" si="663"/>
        <v>0</v>
      </c>
      <c r="T2994" s="32">
        <f t="shared" si="664"/>
        <v>21600</v>
      </c>
      <c r="U2994" s="32">
        <f t="shared" si="665"/>
        <v>0</v>
      </c>
      <c r="V2994" s="32">
        <f t="shared" si="660"/>
        <v>768.5</v>
      </c>
      <c r="W2994" s="32">
        <f t="shared" si="666"/>
        <v>768.5</v>
      </c>
      <c r="X2994" s="32">
        <f t="shared" si="667"/>
        <v>768.5</v>
      </c>
    </row>
    <row r="2995" spans="1:24" x14ac:dyDescent="0.25">
      <c r="A2995" s="2"/>
      <c r="B2995" s="2" t="s">
        <v>6</v>
      </c>
      <c r="C2995" s="2">
        <f t="shared" si="670"/>
        <v>125</v>
      </c>
      <c r="D2995" s="2">
        <f t="shared" si="671"/>
        <v>15</v>
      </c>
      <c r="E2995" s="2">
        <f t="shared" si="661"/>
        <v>2991</v>
      </c>
      <c r="F2995" s="11">
        <v>344.25</v>
      </c>
      <c r="G2995" s="9">
        <v>0.38017045978994701</v>
      </c>
      <c r="H2995" s="9">
        <v>0.41058409657314299</v>
      </c>
      <c r="I2995" s="9">
        <v>0.53939999999999999</v>
      </c>
      <c r="J2995" s="9">
        <v>0.12783604516397201</v>
      </c>
      <c r="K2995" s="9">
        <v>0.315</v>
      </c>
      <c r="L2995" s="9">
        <v>0.315</v>
      </c>
      <c r="N2995" s="32">
        <f>IF('System Design'!$F$8=1,'Hourly Demand and Generation'!G2995*'System Design'!$F$21,IF('System Design'!$F$8=2,'Hourly Demand and Generation'!H2995*'System Design'!$F$21,IF('System Design'!$F$8=3,'Hourly Demand and Generation'!I2995*'System Design'!$F$21)))</f>
        <v>269.7</v>
      </c>
      <c r="O2995" s="32">
        <f>IF('System Design'!$F$8=1,'Hourly Demand and Generation'!J2995*'System Design'!$F$22,IF('System Design'!$F$8=2,'Hourly Demand and Generation'!K2995*'System Design'!$F$22,IF('System Design'!$F$8=3,'Hourly Demand and Generation'!L2995*'System Design'!$F$22)))</f>
        <v>787.5</v>
      </c>
      <c r="Q2995" s="32">
        <f t="shared" si="659"/>
        <v>0</v>
      </c>
      <c r="R2995" s="32">
        <f t="shared" si="662"/>
        <v>5400</v>
      </c>
      <c r="S2995" s="32">
        <f t="shared" si="663"/>
        <v>0</v>
      </c>
      <c r="T2995" s="32">
        <f t="shared" si="664"/>
        <v>21600</v>
      </c>
      <c r="U2995" s="32">
        <f t="shared" si="665"/>
        <v>0</v>
      </c>
      <c r="V2995" s="32">
        <f t="shared" si="660"/>
        <v>712.95</v>
      </c>
      <c r="W2995" s="32">
        <f t="shared" si="666"/>
        <v>712.95</v>
      </c>
      <c r="X2995" s="32">
        <f t="shared" si="667"/>
        <v>712.95</v>
      </c>
    </row>
    <row r="2996" spans="1:24" x14ac:dyDescent="0.25">
      <c r="A2996" s="2"/>
      <c r="B2996" s="2" t="s">
        <v>6</v>
      </c>
      <c r="C2996" s="2">
        <f t="shared" si="670"/>
        <v>125</v>
      </c>
      <c r="D2996" s="2">
        <f t="shared" si="671"/>
        <v>16</v>
      </c>
      <c r="E2996" s="2">
        <f t="shared" si="661"/>
        <v>2992</v>
      </c>
      <c r="F2996" s="11">
        <v>364.5</v>
      </c>
      <c r="G2996" s="9">
        <v>0.25091250346136501</v>
      </c>
      <c r="H2996" s="9">
        <v>0.28512784484246001</v>
      </c>
      <c r="I2996" s="9">
        <v>0.3906</v>
      </c>
      <c r="J2996" s="9">
        <v>0.12783604516397201</v>
      </c>
      <c r="K2996" s="9">
        <v>0.315</v>
      </c>
      <c r="L2996" s="9">
        <v>0.315</v>
      </c>
      <c r="N2996" s="32">
        <f>IF('System Design'!$F$8=1,'Hourly Demand and Generation'!G2996*'System Design'!$F$21,IF('System Design'!$F$8=2,'Hourly Demand and Generation'!H2996*'System Design'!$F$21,IF('System Design'!$F$8=3,'Hourly Demand and Generation'!I2996*'System Design'!$F$21)))</f>
        <v>195.3</v>
      </c>
      <c r="O2996" s="32">
        <f>IF('System Design'!$F$8=1,'Hourly Demand and Generation'!J2996*'System Design'!$F$22,IF('System Design'!$F$8=2,'Hourly Demand and Generation'!K2996*'System Design'!$F$22,IF('System Design'!$F$8=3,'Hourly Demand and Generation'!L2996*'System Design'!$F$22)))</f>
        <v>787.5</v>
      </c>
      <c r="Q2996" s="32">
        <f t="shared" si="659"/>
        <v>0</v>
      </c>
      <c r="R2996" s="32">
        <f t="shared" si="662"/>
        <v>5400</v>
      </c>
      <c r="S2996" s="32">
        <f t="shared" si="663"/>
        <v>0</v>
      </c>
      <c r="T2996" s="32">
        <f t="shared" si="664"/>
        <v>21600</v>
      </c>
      <c r="U2996" s="32">
        <f t="shared" si="665"/>
        <v>0</v>
      </c>
      <c r="V2996" s="32">
        <f t="shared" si="660"/>
        <v>618.29999999999995</v>
      </c>
      <c r="W2996" s="32">
        <f t="shared" si="666"/>
        <v>618.29999999999995</v>
      </c>
      <c r="X2996" s="32">
        <f t="shared" si="667"/>
        <v>618.29999999999995</v>
      </c>
    </row>
    <row r="2997" spans="1:24" x14ac:dyDescent="0.25">
      <c r="A2997" s="2"/>
      <c r="B2997" s="2" t="s">
        <v>6</v>
      </c>
      <c r="C2997" s="2">
        <f t="shared" si="670"/>
        <v>125</v>
      </c>
      <c r="D2997" s="2">
        <f t="shared" si="671"/>
        <v>17</v>
      </c>
      <c r="E2997" s="2">
        <f t="shared" si="661"/>
        <v>2993</v>
      </c>
      <c r="F2997" s="11">
        <v>384.75</v>
      </c>
      <c r="G2997" s="9">
        <v>0.129257956328582</v>
      </c>
      <c r="H2997" s="9">
        <v>0.159671593111778</v>
      </c>
      <c r="I2997" s="9">
        <v>0.23250000000000001</v>
      </c>
      <c r="J2997" s="9">
        <v>0.14204005018219101</v>
      </c>
      <c r="K2997" s="9">
        <v>0.35</v>
      </c>
      <c r="L2997" s="9">
        <v>0.35</v>
      </c>
      <c r="N2997" s="32">
        <f>IF('System Design'!$F$8=1,'Hourly Demand and Generation'!G2997*'System Design'!$F$21,IF('System Design'!$F$8=2,'Hourly Demand and Generation'!H2997*'System Design'!$F$21,IF('System Design'!$F$8=3,'Hourly Demand and Generation'!I2997*'System Design'!$F$21)))</f>
        <v>116.25</v>
      </c>
      <c r="O2997" s="32">
        <f>IF('System Design'!$F$8=1,'Hourly Demand and Generation'!J2997*'System Design'!$F$22,IF('System Design'!$F$8=2,'Hourly Demand and Generation'!K2997*'System Design'!$F$22,IF('System Design'!$F$8=3,'Hourly Demand and Generation'!L2997*'System Design'!$F$22)))</f>
        <v>875</v>
      </c>
      <c r="Q2997" s="32">
        <f t="shared" si="659"/>
        <v>0</v>
      </c>
      <c r="R2997" s="32">
        <f t="shared" si="662"/>
        <v>5400</v>
      </c>
      <c r="S2997" s="32">
        <f t="shared" si="663"/>
        <v>0</v>
      </c>
      <c r="T2997" s="32">
        <f t="shared" si="664"/>
        <v>21600</v>
      </c>
      <c r="U2997" s="32">
        <f t="shared" si="665"/>
        <v>0</v>
      </c>
      <c r="V2997" s="32">
        <f t="shared" si="660"/>
        <v>606.5</v>
      </c>
      <c r="W2997" s="32">
        <f t="shared" si="666"/>
        <v>606.5</v>
      </c>
      <c r="X2997" s="32">
        <f t="shared" si="667"/>
        <v>606.5</v>
      </c>
    </row>
    <row r="2998" spans="1:24" x14ac:dyDescent="0.25">
      <c r="A2998" s="2"/>
      <c r="B2998" s="2" t="s">
        <v>6</v>
      </c>
      <c r="C2998" s="2">
        <f t="shared" si="670"/>
        <v>125</v>
      </c>
      <c r="D2998" s="2">
        <f t="shared" si="671"/>
        <v>18</v>
      </c>
      <c r="E2998" s="2">
        <f t="shared" si="661"/>
        <v>2994</v>
      </c>
      <c r="F2998" s="11">
        <v>405</v>
      </c>
      <c r="G2998" s="9">
        <v>6.0827273566391497E-2</v>
      </c>
      <c r="H2998" s="9">
        <v>9.5042614947486698E-2</v>
      </c>
      <c r="I2998" s="9">
        <v>0.15809999999999999</v>
      </c>
      <c r="J2998" s="9">
        <v>0.13493804767308101</v>
      </c>
      <c r="K2998" s="9">
        <v>0.33250000000000002</v>
      </c>
      <c r="L2998" s="9">
        <v>0.33250000000000002</v>
      </c>
      <c r="N2998" s="32">
        <f>IF('System Design'!$F$8=1,'Hourly Demand and Generation'!G2998*'System Design'!$F$21,IF('System Design'!$F$8=2,'Hourly Demand and Generation'!H2998*'System Design'!$F$21,IF('System Design'!$F$8=3,'Hourly Demand and Generation'!I2998*'System Design'!$F$21)))</f>
        <v>79.05</v>
      </c>
      <c r="O2998" s="32">
        <f>IF('System Design'!$F$8=1,'Hourly Demand and Generation'!J2998*'System Design'!$F$22,IF('System Design'!$F$8=2,'Hourly Demand and Generation'!K2998*'System Design'!$F$22,IF('System Design'!$F$8=3,'Hourly Demand and Generation'!L2998*'System Design'!$F$22)))</f>
        <v>831.25</v>
      </c>
      <c r="Q2998" s="32">
        <f t="shared" si="659"/>
        <v>0</v>
      </c>
      <c r="R2998" s="32">
        <f t="shared" si="662"/>
        <v>5400</v>
      </c>
      <c r="S2998" s="32">
        <f t="shared" si="663"/>
        <v>0</v>
      </c>
      <c r="T2998" s="32">
        <f t="shared" si="664"/>
        <v>21600</v>
      </c>
      <c r="U2998" s="32">
        <f t="shared" si="665"/>
        <v>0</v>
      </c>
      <c r="V2998" s="32">
        <f t="shared" si="660"/>
        <v>505.29999999999995</v>
      </c>
      <c r="W2998" s="32">
        <f t="shared" si="666"/>
        <v>505.29999999999995</v>
      </c>
      <c r="X2998" s="32">
        <f t="shared" si="667"/>
        <v>505.29999999999995</v>
      </c>
    </row>
    <row r="2999" spans="1:24" x14ac:dyDescent="0.25">
      <c r="A2999" s="2"/>
      <c r="B2999" s="2" t="s">
        <v>6</v>
      </c>
      <c r="C2999" s="2">
        <f t="shared" si="670"/>
        <v>125</v>
      </c>
      <c r="D2999" s="2">
        <f t="shared" si="671"/>
        <v>19</v>
      </c>
      <c r="E2999" s="2">
        <f t="shared" si="661"/>
        <v>2995</v>
      </c>
      <c r="F2999" s="11">
        <v>392.85</v>
      </c>
      <c r="G2999" s="9">
        <v>0</v>
      </c>
      <c r="H2999" s="9">
        <v>3.04136367831957E-2</v>
      </c>
      <c r="I2999" s="9">
        <v>7.4399999999999994E-2</v>
      </c>
      <c r="J2999" s="9">
        <v>0.12783604516397201</v>
      </c>
      <c r="K2999" s="9">
        <v>0.315</v>
      </c>
      <c r="L2999" s="9">
        <v>0.315</v>
      </c>
      <c r="N2999" s="32">
        <f>IF('System Design'!$F$8=1,'Hourly Demand and Generation'!G2999*'System Design'!$F$21,IF('System Design'!$F$8=2,'Hourly Demand and Generation'!H2999*'System Design'!$F$21,IF('System Design'!$F$8=3,'Hourly Demand and Generation'!I2999*'System Design'!$F$21)))</f>
        <v>37.199999999999996</v>
      </c>
      <c r="O2999" s="32">
        <f>IF('System Design'!$F$8=1,'Hourly Demand and Generation'!J2999*'System Design'!$F$22,IF('System Design'!$F$8=2,'Hourly Demand and Generation'!K2999*'System Design'!$F$22,IF('System Design'!$F$8=3,'Hourly Demand and Generation'!L2999*'System Design'!$F$22)))</f>
        <v>787.5</v>
      </c>
      <c r="Q2999" s="32">
        <f t="shared" si="659"/>
        <v>0</v>
      </c>
      <c r="R2999" s="32">
        <f t="shared" si="662"/>
        <v>5400</v>
      </c>
      <c r="S2999" s="32">
        <f t="shared" si="663"/>
        <v>0</v>
      </c>
      <c r="T2999" s="32">
        <f t="shared" si="664"/>
        <v>21600</v>
      </c>
      <c r="U2999" s="32">
        <f t="shared" si="665"/>
        <v>0</v>
      </c>
      <c r="V2999" s="32">
        <f t="shared" si="660"/>
        <v>431.85</v>
      </c>
      <c r="W2999" s="32">
        <f t="shared" si="666"/>
        <v>431.85</v>
      </c>
      <c r="X2999" s="32">
        <f t="shared" si="667"/>
        <v>431.85</v>
      </c>
    </row>
    <row r="3000" spans="1:24" x14ac:dyDescent="0.25">
      <c r="A3000" s="2"/>
      <c r="B3000" s="2" t="s">
        <v>6</v>
      </c>
      <c r="C3000" s="2">
        <f t="shared" si="670"/>
        <v>125</v>
      </c>
      <c r="D3000" s="2">
        <f t="shared" si="671"/>
        <v>20</v>
      </c>
      <c r="E3000" s="2">
        <f t="shared" si="661"/>
        <v>2996</v>
      </c>
      <c r="F3000" s="11">
        <v>384.75</v>
      </c>
      <c r="G3000" s="9">
        <v>0</v>
      </c>
      <c r="H3000" s="9">
        <v>0</v>
      </c>
      <c r="I3000" s="9">
        <v>0</v>
      </c>
      <c r="J3000" s="9">
        <v>0.12783604516397201</v>
      </c>
      <c r="K3000" s="9">
        <v>0.315</v>
      </c>
      <c r="L3000" s="9">
        <v>0.315</v>
      </c>
      <c r="N3000" s="32">
        <f>IF('System Design'!$F$8=1,'Hourly Demand and Generation'!G3000*'System Design'!$F$21,IF('System Design'!$F$8=2,'Hourly Demand and Generation'!H3000*'System Design'!$F$21,IF('System Design'!$F$8=3,'Hourly Demand and Generation'!I3000*'System Design'!$F$21)))</f>
        <v>0</v>
      </c>
      <c r="O3000" s="32">
        <f>IF('System Design'!$F$8=1,'Hourly Demand and Generation'!J3000*'System Design'!$F$22,IF('System Design'!$F$8=2,'Hourly Demand and Generation'!K3000*'System Design'!$F$22,IF('System Design'!$F$8=3,'Hourly Demand and Generation'!L3000*'System Design'!$F$22)))</f>
        <v>787.5</v>
      </c>
      <c r="Q3000" s="32">
        <f t="shared" si="659"/>
        <v>0</v>
      </c>
      <c r="R3000" s="32">
        <f t="shared" si="662"/>
        <v>5400</v>
      </c>
      <c r="S3000" s="32">
        <f t="shared" si="663"/>
        <v>0</v>
      </c>
      <c r="T3000" s="32">
        <f t="shared" si="664"/>
        <v>21600</v>
      </c>
      <c r="U3000" s="32">
        <f t="shared" si="665"/>
        <v>0</v>
      </c>
      <c r="V3000" s="32">
        <f t="shared" si="660"/>
        <v>402.75</v>
      </c>
      <c r="W3000" s="32">
        <f t="shared" si="666"/>
        <v>402.75</v>
      </c>
      <c r="X3000" s="32">
        <f t="shared" si="667"/>
        <v>402.75</v>
      </c>
    </row>
    <row r="3001" spans="1:24" x14ac:dyDescent="0.25">
      <c r="A3001" s="2"/>
      <c r="B3001" s="2" t="s">
        <v>6</v>
      </c>
      <c r="C3001" s="2">
        <f t="shared" si="670"/>
        <v>125</v>
      </c>
      <c r="D3001" s="2">
        <f t="shared" si="671"/>
        <v>21</v>
      </c>
      <c r="E3001" s="2">
        <f t="shared" si="661"/>
        <v>2997</v>
      </c>
      <c r="F3001" s="11">
        <v>364.5</v>
      </c>
      <c r="G3001" s="9">
        <v>0</v>
      </c>
      <c r="H3001" s="9">
        <v>0</v>
      </c>
      <c r="I3001" s="9">
        <v>0</v>
      </c>
      <c r="J3001" s="9">
        <v>0.12783604516397201</v>
      </c>
      <c r="K3001" s="9">
        <v>0.315</v>
      </c>
      <c r="L3001" s="9">
        <v>0.315</v>
      </c>
      <c r="N3001" s="32">
        <f>IF('System Design'!$F$8=1,'Hourly Demand and Generation'!G3001*'System Design'!$F$21,IF('System Design'!$F$8=2,'Hourly Demand and Generation'!H3001*'System Design'!$F$21,IF('System Design'!$F$8=3,'Hourly Demand and Generation'!I3001*'System Design'!$F$21)))</f>
        <v>0</v>
      </c>
      <c r="O3001" s="32">
        <f>IF('System Design'!$F$8=1,'Hourly Demand and Generation'!J3001*'System Design'!$F$22,IF('System Design'!$F$8=2,'Hourly Demand and Generation'!K3001*'System Design'!$F$22,IF('System Design'!$F$8=3,'Hourly Demand and Generation'!L3001*'System Design'!$F$22)))</f>
        <v>787.5</v>
      </c>
      <c r="Q3001" s="32">
        <f t="shared" si="659"/>
        <v>0</v>
      </c>
      <c r="R3001" s="32">
        <f t="shared" si="662"/>
        <v>5400</v>
      </c>
      <c r="S3001" s="32">
        <f t="shared" si="663"/>
        <v>0</v>
      </c>
      <c r="T3001" s="32">
        <f t="shared" si="664"/>
        <v>21600</v>
      </c>
      <c r="U3001" s="32">
        <f t="shared" si="665"/>
        <v>0</v>
      </c>
      <c r="V3001" s="32">
        <f t="shared" si="660"/>
        <v>423</v>
      </c>
      <c r="W3001" s="32">
        <f t="shared" si="666"/>
        <v>423</v>
      </c>
      <c r="X3001" s="32">
        <f t="shared" si="667"/>
        <v>423</v>
      </c>
    </row>
    <row r="3002" spans="1:24" x14ac:dyDescent="0.25">
      <c r="A3002" s="2"/>
      <c r="B3002" s="2" t="s">
        <v>6</v>
      </c>
      <c r="C3002" s="2">
        <f t="shared" si="670"/>
        <v>125</v>
      </c>
      <c r="D3002" s="2">
        <f t="shared" si="671"/>
        <v>22</v>
      </c>
      <c r="E3002" s="2">
        <f t="shared" si="661"/>
        <v>2998</v>
      </c>
      <c r="F3002" s="11">
        <v>344.25</v>
      </c>
      <c r="G3002" s="9">
        <v>0</v>
      </c>
      <c r="H3002" s="9">
        <v>0</v>
      </c>
      <c r="I3002" s="9">
        <v>0</v>
      </c>
      <c r="J3002" s="9">
        <v>0.13493804767308101</v>
      </c>
      <c r="K3002" s="9">
        <v>0.33250000000000002</v>
      </c>
      <c r="L3002" s="9">
        <v>0.33250000000000002</v>
      </c>
      <c r="N3002" s="32">
        <f>IF('System Design'!$F$8=1,'Hourly Demand and Generation'!G3002*'System Design'!$F$21,IF('System Design'!$F$8=2,'Hourly Demand and Generation'!H3002*'System Design'!$F$21,IF('System Design'!$F$8=3,'Hourly Demand and Generation'!I3002*'System Design'!$F$21)))</f>
        <v>0</v>
      </c>
      <c r="O3002" s="32">
        <f>IF('System Design'!$F$8=1,'Hourly Demand and Generation'!J3002*'System Design'!$F$22,IF('System Design'!$F$8=2,'Hourly Demand and Generation'!K3002*'System Design'!$F$22,IF('System Design'!$F$8=3,'Hourly Demand and Generation'!L3002*'System Design'!$F$22)))</f>
        <v>831.25</v>
      </c>
      <c r="Q3002" s="32">
        <f t="shared" si="659"/>
        <v>0</v>
      </c>
      <c r="R3002" s="32">
        <f t="shared" si="662"/>
        <v>5400</v>
      </c>
      <c r="S3002" s="32">
        <f t="shared" si="663"/>
        <v>0</v>
      </c>
      <c r="T3002" s="32">
        <f t="shared" si="664"/>
        <v>21600</v>
      </c>
      <c r="U3002" s="32">
        <f t="shared" si="665"/>
        <v>0</v>
      </c>
      <c r="V3002" s="32">
        <f t="shared" si="660"/>
        <v>487</v>
      </c>
      <c r="W3002" s="32">
        <f t="shared" si="666"/>
        <v>487</v>
      </c>
      <c r="X3002" s="32">
        <f t="shared" si="667"/>
        <v>487</v>
      </c>
    </row>
    <row r="3003" spans="1:24" x14ac:dyDescent="0.25">
      <c r="A3003" s="2"/>
      <c r="B3003" s="2" t="s">
        <v>6</v>
      </c>
      <c r="C3003" s="2">
        <f t="shared" si="670"/>
        <v>125</v>
      </c>
      <c r="D3003" s="2">
        <f t="shared" si="671"/>
        <v>23</v>
      </c>
      <c r="E3003" s="2">
        <f t="shared" si="661"/>
        <v>2999</v>
      </c>
      <c r="F3003" s="11">
        <v>324</v>
      </c>
      <c r="G3003" s="9">
        <v>0</v>
      </c>
      <c r="H3003" s="9">
        <v>0</v>
      </c>
      <c r="I3003" s="9">
        <v>0</v>
      </c>
      <c r="J3003" s="9">
        <v>0.113632040145753</v>
      </c>
      <c r="K3003" s="9">
        <v>0.28000000000000003</v>
      </c>
      <c r="L3003" s="9">
        <v>0.28000000000000003</v>
      </c>
      <c r="N3003" s="32">
        <f>IF('System Design'!$F$8=1,'Hourly Demand and Generation'!G3003*'System Design'!$F$21,IF('System Design'!$F$8=2,'Hourly Demand and Generation'!H3003*'System Design'!$F$21,IF('System Design'!$F$8=3,'Hourly Demand and Generation'!I3003*'System Design'!$F$21)))</f>
        <v>0</v>
      </c>
      <c r="O3003" s="32">
        <f>IF('System Design'!$F$8=1,'Hourly Demand and Generation'!J3003*'System Design'!$F$22,IF('System Design'!$F$8=2,'Hourly Demand and Generation'!K3003*'System Design'!$F$22,IF('System Design'!$F$8=3,'Hourly Demand and Generation'!L3003*'System Design'!$F$22)))</f>
        <v>700.00000000000011</v>
      </c>
      <c r="Q3003" s="32">
        <f t="shared" si="659"/>
        <v>0</v>
      </c>
      <c r="R3003" s="32">
        <f t="shared" si="662"/>
        <v>5400</v>
      </c>
      <c r="S3003" s="32">
        <f t="shared" si="663"/>
        <v>0</v>
      </c>
      <c r="T3003" s="32">
        <f t="shared" si="664"/>
        <v>21600</v>
      </c>
      <c r="U3003" s="32">
        <f t="shared" si="665"/>
        <v>0</v>
      </c>
      <c r="V3003" s="32">
        <f t="shared" si="660"/>
        <v>376.00000000000011</v>
      </c>
      <c r="W3003" s="32">
        <f t="shared" si="666"/>
        <v>376.00000000000011</v>
      </c>
      <c r="X3003" s="32">
        <f t="shared" si="667"/>
        <v>376.00000000000011</v>
      </c>
    </row>
    <row r="3004" spans="1:24" x14ac:dyDescent="0.25">
      <c r="A3004" s="2"/>
      <c r="B3004" s="2" t="s">
        <v>6</v>
      </c>
      <c r="C3004" s="2">
        <f t="shared" si="670"/>
        <v>125</v>
      </c>
      <c r="D3004" s="2">
        <f t="shared" si="671"/>
        <v>24</v>
      </c>
      <c r="E3004" s="2">
        <f t="shared" si="661"/>
        <v>3000</v>
      </c>
      <c r="F3004" s="11">
        <v>283.5</v>
      </c>
      <c r="G3004" s="9">
        <v>0</v>
      </c>
      <c r="H3004" s="9">
        <v>0</v>
      </c>
      <c r="I3004" s="9">
        <v>0</v>
      </c>
      <c r="J3004" s="9">
        <v>0.113632040145753</v>
      </c>
      <c r="K3004" s="9">
        <v>0.28000000000000003</v>
      </c>
      <c r="L3004" s="9">
        <v>0.28000000000000003</v>
      </c>
      <c r="N3004" s="32">
        <f>IF('System Design'!$F$8=1,'Hourly Demand and Generation'!G3004*'System Design'!$F$21,IF('System Design'!$F$8=2,'Hourly Demand and Generation'!H3004*'System Design'!$F$21,IF('System Design'!$F$8=3,'Hourly Demand and Generation'!I3004*'System Design'!$F$21)))</f>
        <v>0</v>
      </c>
      <c r="O3004" s="32">
        <f>IF('System Design'!$F$8=1,'Hourly Demand and Generation'!J3004*'System Design'!$F$22,IF('System Design'!$F$8=2,'Hourly Demand and Generation'!K3004*'System Design'!$F$22,IF('System Design'!$F$8=3,'Hourly Demand and Generation'!L3004*'System Design'!$F$22)))</f>
        <v>700.00000000000011</v>
      </c>
      <c r="Q3004" s="32">
        <f t="shared" si="659"/>
        <v>0</v>
      </c>
      <c r="R3004" s="32">
        <f t="shared" si="662"/>
        <v>5400</v>
      </c>
      <c r="S3004" s="32">
        <f t="shared" si="663"/>
        <v>0</v>
      </c>
      <c r="T3004" s="32">
        <f t="shared" si="664"/>
        <v>21600</v>
      </c>
      <c r="U3004" s="32">
        <f t="shared" si="665"/>
        <v>0</v>
      </c>
      <c r="V3004" s="32">
        <f t="shared" si="660"/>
        <v>416.50000000000011</v>
      </c>
      <c r="W3004" s="32">
        <f t="shared" si="666"/>
        <v>416.50000000000011</v>
      </c>
      <c r="X3004" s="32">
        <f t="shared" si="667"/>
        <v>416.50000000000011</v>
      </c>
    </row>
    <row r="3005" spans="1:24" x14ac:dyDescent="0.25">
      <c r="A3005" s="2"/>
      <c r="B3005" s="2" t="s">
        <v>6</v>
      </c>
      <c r="C3005" s="2">
        <f>C3004+1</f>
        <v>126</v>
      </c>
      <c r="D3005" s="2">
        <v>1</v>
      </c>
      <c r="E3005" s="2">
        <f t="shared" si="661"/>
        <v>3001</v>
      </c>
      <c r="F3005" s="11">
        <v>243</v>
      </c>
      <c r="G3005" s="9">
        <v>0</v>
      </c>
      <c r="H3005" s="9">
        <v>0</v>
      </c>
      <c r="I3005" s="9">
        <v>0</v>
      </c>
      <c r="J3005" s="9">
        <v>0.33303767632855502</v>
      </c>
      <c r="K3005" s="9">
        <v>0.33303767632855502</v>
      </c>
      <c r="L3005" s="9">
        <v>0.33303767632855502</v>
      </c>
      <c r="N3005" s="32">
        <f>IF('System Design'!$F$8=1,'Hourly Demand and Generation'!G3005*'System Design'!$F$21,IF('System Design'!$F$8=2,'Hourly Demand and Generation'!H3005*'System Design'!$F$21,IF('System Design'!$F$8=3,'Hourly Demand and Generation'!I3005*'System Design'!$F$21)))</f>
        <v>0</v>
      </c>
      <c r="O3005" s="32">
        <f>IF('System Design'!$F$8=1,'Hourly Demand and Generation'!J3005*'System Design'!$F$22,IF('System Design'!$F$8=2,'Hourly Demand and Generation'!K3005*'System Design'!$F$22,IF('System Design'!$F$8=3,'Hourly Demand and Generation'!L3005*'System Design'!$F$22)))</f>
        <v>832.59419082138754</v>
      </c>
      <c r="Q3005" s="32">
        <f t="shared" si="659"/>
        <v>0</v>
      </c>
      <c r="R3005" s="32">
        <f t="shared" si="662"/>
        <v>5400</v>
      </c>
      <c r="S3005" s="32">
        <f t="shared" si="663"/>
        <v>0</v>
      </c>
      <c r="T3005" s="32">
        <f t="shared" si="664"/>
        <v>21600</v>
      </c>
      <c r="U3005" s="32">
        <f t="shared" si="665"/>
        <v>0</v>
      </c>
      <c r="V3005" s="32">
        <f t="shared" si="660"/>
        <v>589.59419082138754</v>
      </c>
      <c r="W3005" s="32">
        <f t="shared" si="666"/>
        <v>589.59419082138754</v>
      </c>
      <c r="X3005" s="32">
        <f t="shared" si="667"/>
        <v>589.59419082138754</v>
      </c>
    </row>
    <row r="3006" spans="1:24" x14ac:dyDescent="0.25">
      <c r="A3006" s="2"/>
      <c r="B3006" s="2" t="s">
        <v>6</v>
      </c>
      <c r="C3006" s="2">
        <f>C3005</f>
        <v>126</v>
      </c>
      <c r="D3006" s="2">
        <f>D3005+1</f>
        <v>2</v>
      </c>
      <c r="E3006" s="2">
        <f t="shared" si="661"/>
        <v>3002</v>
      </c>
      <c r="F3006" s="11">
        <v>222.75</v>
      </c>
      <c r="G3006" s="9">
        <v>0</v>
      </c>
      <c r="H3006" s="9">
        <v>0</v>
      </c>
      <c r="I3006" s="9">
        <v>0</v>
      </c>
      <c r="J3006" s="9">
        <v>0.29973390869569899</v>
      </c>
      <c r="K3006" s="9">
        <v>0.29973390869569899</v>
      </c>
      <c r="L3006" s="9">
        <v>0.29973390869569899</v>
      </c>
      <c r="N3006" s="32">
        <f>IF('System Design'!$F$8=1,'Hourly Demand and Generation'!G3006*'System Design'!$F$21,IF('System Design'!$F$8=2,'Hourly Demand and Generation'!H3006*'System Design'!$F$21,IF('System Design'!$F$8=3,'Hourly Demand and Generation'!I3006*'System Design'!$F$21)))</f>
        <v>0</v>
      </c>
      <c r="O3006" s="32">
        <f>IF('System Design'!$F$8=1,'Hourly Demand and Generation'!J3006*'System Design'!$F$22,IF('System Design'!$F$8=2,'Hourly Demand and Generation'!K3006*'System Design'!$F$22,IF('System Design'!$F$8=3,'Hourly Demand and Generation'!L3006*'System Design'!$F$22)))</f>
        <v>749.33477173924746</v>
      </c>
      <c r="Q3006" s="32">
        <f t="shared" si="659"/>
        <v>0</v>
      </c>
      <c r="R3006" s="32">
        <f t="shared" si="662"/>
        <v>5400</v>
      </c>
      <c r="S3006" s="32">
        <f t="shared" si="663"/>
        <v>0</v>
      </c>
      <c r="T3006" s="32">
        <f t="shared" si="664"/>
        <v>21600</v>
      </c>
      <c r="U3006" s="32">
        <f t="shared" si="665"/>
        <v>0</v>
      </c>
      <c r="V3006" s="32">
        <f t="shared" si="660"/>
        <v>526.58477173924746</v>
      </c>
      <c r="W3006" s="32">
        <f t="shared" si="666"/>
        <v>526.58477173924746</v>
      </c>
      <c r="X3006" s="32">
        <f t="shared" si="667"/>
        <v>526.58477173924746</v>
      </c>
    </row>
    <row r="3007" spans="1:24" x14ac:dyDescent="0.25">
      <c r="A3007" s="2"/>
      <c r="B3007" s="2" t="s">
        <v>6</v>
      </c>
      <c r="C3007" s="2">
        <f t="shared" ref="C3007:C3028" si="672">C3006</f>
        <v>126</v>
      </c>
      <c r="D3007" s="2">
        <f t="shared" ref="D3007:D3028" si="673">D3006+1</f>
        <v>3</v>
      </c>
      <c r="E3007" s="2">
        <f t="shared" si="661"/>
        <v>3003</v>
      </c>
      <c r="F3007" s="11">
        <v>202.5</v>
      </c>
      <c r="G3007" s="9">
        <v>0</v>
      </c>
      <c r="H3007" s="9">
        <v>0</v>
      </c>
      <c r="I3007" s="9">
        <v>0</v>
      </c>
      <c r="J3007" s="9">
        <v>0.29973390869569899</v>
      </c>
      <c r="K3007" s="9">
        <v>0.29973390869569899</v>
      </c>
      <c r="L3007" s="9">
        <v>0.29973390869569899</v>
      </c>
      <c r="N3007" s="32">
        <f>IF('System Design'!$F$8=1,'Hourly Demand and Generation'!G3007*'System Design'!$F$21,IF('System Design'!$F$8=2,'Hourly Demand and Generation'!H3007*'System Design'!$F$21,IF('System Design'!$F$8=3,'Hourly Demand and Generation'!I3007*'System Design'!$F$21)))</f>
        <v>0</v>
      </c>
      <c r="O3007" s="32">
        <f>IF('System Design'!$F$8=1,'Hourly Demand and Generation'!J3007*'System Design'!$F$22,IF('System Design'!$F$8=2,'Hourly Demand and Generation'!K3007*'System Design'!$F$22,IF('System Design'!$F$8=3,'Hourly Demand and Generation'!L3007*'System Design'!$F$22)))</f>
        <v>749.33477173924746</v>
      </c>
      <c r="Q3007" s="32">
        <f t="shared" si="659"/>
        <v>0</v>
      </c>
      <c r="R3007" s="32">
        <f t="shared" si="662"/>
        <v>5400</v>
      </c>
      <c r="S3007" s="32">
        <f t="shared" si="663"/>
        <v>0</v>
      </c>
      <c r="T3007" s="32">
        <f t="shared" si="664"/>
        <v>21600</v>
      </c>
      <c r="U3007" s="32">
        <f t="shared" si="665"/>
        <v>0</v>
      </c>
      <c r="V3007" s="32">
        <f t="shared" si="660"/>
        <v>546.83477173924746</v>
      </c>
      <c r="W3007" s="32">
        <f t="shared" si="666"/>
        <v>546.83477173924746</v>
      </c>
      <c r="X3007" s="32">
        <f t="shared" si="667"/>
        <v>546.83477173924746</v>
      </c>
    </row>
    <row r="3008" spans="1:24" x14ac:dyDescent="0.25">
      <c r="A3008" s="2"/>
      <c r="B3008" s="2" t="s">
        <v>6</v>
      </c>
      <c r="C3008" s="2">
        <f t="shared" si="672"/>
        <v>126</v>
      </c>
      <c r="D3008" s="2">
        <f t="shared" si="673"/>
        <v>4</v>
      </c>
      <c r="E3008" s="2">
        <f t="shared" si="661"/>
        <v>3004</v>
      </c>
      <c r="F3008" s="11">
        <v>243</v>
      </c>
      <c r="G3008" s="9">
        <v>0</v>
      </c>
      <c r="H3008" s="9">
        <v>0</v>
      </c>
      <c r="I3008" s="9">
        <v>0</v>
      </c>
      <c r="J3008" s="9">
        <v>0.33303767632855502</v>
      </c>
      <c r="K3008" s="9">
        <v>0.33303767632855502</v>
      </c>
      <c r="L3008" s="9">
        <v>0.33303767632855502</v>
      </c>
      <c r="N3008" s="32">
        <f>IF('System Design'!$F$8=1,'Hourly Demand and Generation'!G3008*'System Design'!$F$21,IF('System Design'!$F$8=2,'Hourly Demand and Generation'!H3008*'System Design'!$F$21,IF('System Design'!$F$8=3,'Hourly Demand and Generation'!I3008*'System Design'!$F$21)))</f>
        <v>0</v>
      </c>
      <c r="O3008" s="32">
        <f>IF('System Design'!$F$8=1,'Hourly Demand and Generation'!J3008*'System Design'!$F$22,IF('System Design'!$F$8=2,'Hourly Demand and Generation'!K3008*'System Design'!$F$22,IF('System Design'!$F$8=3,'Hourly Demand and Generation'!L3008*'System Design'!$F$22)))</f>
        <v>832.59419082138754</v>
      </c>
      <c r="Q3008" s="32">
        <f t="shared" si="659"/>
        <v>0</v>
      </c>
      <c r="R3008" s="32">
        <f t="shared" si="662"/>
        <v>5400</v>
      </c>
      <c r="S3008" s="32">
        <f t="shared" si="663"/>
        <v>0</v>
      </c>
      <c r="T3008" s="32">
        <f t="shared" si="664"/>
        <v>21600</v>
      </c>
      <c r="U3008" s="32">
        <f t="shared" si="665"/>
        <v>0</v>
      </c>
      <c r="V3008" s="32">
        <f t="shared" si="660"/>
        <v>589.59419082138754</v>
      </c>
      <c r="W3008" s="32">
        <f t="shared" si="666"/>
        <v>589.59419082138754</v>
      </c>
      <c r="X3008" s="32">
        <f t="shared" si="667"/>
        <v>589.59419082138754</v>
      </c>
    </row>
    <row r="3009" spans="1:24" x14ac:dyDescent="0.25">
      <c r="A3009" s="2"/>
      <c r="B3009" s="2" t="s">
        <v>6</v>
      </c>
      <c r="C3009" s="2">
        <f t="shared" si="672"/>
        <v>126</v>
      </c>
      <c r="D3009" s="2">
        <f t="shared" si="673"/>
        <v>5</v>
      </c>
      <c r="E3009" s="2">
        <f t="shared" si="661"/>
        <v>3005</v>
      </c>
      <c r="F3009" s="11">
        <v>263.25</v>
      </c>
      <c r="G3009" s="9">
        <v>0</v>
      </c>
      <c r="H3009" s="9">
        <v>3.7199999999999997E-2</v>
      </c>
      <c r="I3009" s="9">
        <v>7.4399999999999994E-2</v>
      </c>
      <c r="J3009" s="9">
        <v>0.26643014106284402</v>
      </c>
      <c r="K3009" s="9">
        <v>0.26643014106284402</v>
      </c>
      <c r="L3009" s="9">
        <v>0.26643014106284402</v>
      </c>
      <c r="N3009" s="32">
        <f>IF('System Design'!$F$8=1,'Hourly Demand and Generation'!G3009*'System Design'!$F$21,IF('System Design'!$F$8=2,'Hourly Demand and Generation'!H3009*'System Design'!$F$21,IF('System Design'!$F$8=3,'Hourly Demand and Generation'!I3009*'System Design'!$F$21)))</f>
        <v>37.199999999999996</v>
      </c>
      <c r="O3009" s="32">
        <f>IF('System Design'!$F$8=1,'Hourly Demand and Generation'!J3009*'System Design'!$F$22,IF('System Design'!$F$8=2,'Hourly Demand and Generation'!K3009*'System Design'!$F$22,IF('System Design'!$F$8=3,'Hourly Demand and Generation'!L3009*'System Design'!$F$22)))</f>
        <v>666.07535265710999</v>
      </c>
      <c r="Q3009" s="32">
        <f t="shared" si="659"/>
        <v>0</v>
      </c>
      <c r="R3009" s="32">
        <f t="shared" si="662"/>
        <v>5400</v>
      </c>
      <c r="S3009" s="32">
        <f t="shared" si="663"/>
        <v>0</v>
      </c>
      <c r="T3009" s="32">
        <f t="shared" si="664"/>
        <v>21600</v>
      </c>
      <c r="U3009" s="32">
        <f t="shared" si="665"/>
        <v>0</v>
      </c>
      <c r="V3009" s="32">
        <f t="shared" si="660"/>
        <v>440.02535265711003</v>
      </c>
      <c r="W3009" s="32">
        <f t="shared" si="666"/>
        <v>440.02535265711003</v>
      </c>
      <c r="X3009" s="32">
        <f t="shared" si="667"/>
        <v>440.02535265711003</v>
      </c>
    </row>
    <row r="3010" spans="1:24" x14ac:dyDescent="0.25">
      <c r="A3010" s="2"/>
      <c r="B3010" s="2" t="s">
        <v>6</v>
      </c>
      <c r="C3010" s="2">
        <f t="shared" si="672"/>
        <v>126</v>
      </c>
      <c r="D3010" s="2">
        <f t="shared" si="673"/>
        <v>6</v>
      </c>
      <c r="E3010" s="2">
        <f t="shared" si="661"/>
        <v>3006</v>
      </c>
      <c r="F3010" s="11">
        <v>283.5</v>
      </c>
      <c r="G3010" s="9">
        <v>7.4399999999999994E-2</v>
      </c>
      <c r="H3010" s="9">
        <v>0.11625000000000001</v>
      </c>
      <c r="I3010" s="9">
        <v>0.15809999999999999</v>
      </c>
      <c r="J3010" s="9">
        <v>0.26643014106284402</v>
      </c>
      <c r="K3010" s="9">
        <v>0.26643014106284402</v>
      </c>
      <c r="L3010" s="9">
        <v>0.26643014106284402</v>
      </c>
      <c r="N3010" s="32">
        <f>IF('System Design'!$F$8=1,'Hourly Demand and Generation'!G3010*'System Design'!$F$21,IF('System Design'!$F$8=2,'Hourly Demand and Generation'!H3010*'System Design'!$F$21,IF('System Design'!$F$8=3,'Hourly Demand and Generation'!I3010*'System Design'!$F$21)))</f>
        <v>79.05</v>
      </c>
      <c r="O3010" s="32">
        <f>IF('System Design'!$F$8=1,'Hourly Demand and Generation'!J3010*'System Design'!$F$22,IF('System Design'!$F$8=2,'Hourly Demand and Generation'!K3010*'System Design'!$F$22,IF('System Design'!$F$8=3,'Hourly Demand and Generation'!L3010*'System Design'!$F$22)))</f>
        <v>666.07535265710999</v>
      </c>
      <c r="Q3010" s="32">
        <f t="shared" si="659"/>
        <v>0</v>
      </c>
      <c r="R3010" s="32">
        <f t="shared" si="662"/>
        <v>5400</v>
      </c>
      <c r="S3010" s="32">
        <f t="shared" si="663"/>
        <v>0</v>
      </c>
      <c r="T3010" s="32">
        <f t="shared" si="664"/>
        <v>21600</v>
      </c>
      <c r="U3010" s="32">
        <f t="shared" si="665"/>
        <v>0</v>
      </c>
      <c r="V3010" s="32">
        <f t="shared" si="660"/>
        <v>461.62535265710994</v>
      </c>
      <c r="W3010" s="32">
        <f t="shared" si="666"/>
        <v>461.62535265710994</v>
      </c>
      <c r="X3010" s="32">
        <f t="shared" si="667"/>
        <v>461.62535265710994</v>
      </c>
    </row>
    <row r="3011" spans="1:24" x14ac:dyDescent="0.25">
      <c r="A3011" s="2"/>
      <c r="B3011" s="2" t="s">
        <v>6</v>
      </c>
      <c r="C3011" s="2">
        <f t="shared" si="672"/>
        <v>126</v>
      </c>
      <c r="D3011" s="2">
        <f t="shared" si="673"/>
        <v>7</v>
      </c>
      <c r="E3011" s="2">
        <f t="shared" si="661"/>
        <v>3007</v>
      </c>
      <c r="F3011" s="11">
        <v>303.75</v>
      </c>
      <c r="G3011" s="9">
        <v>0.15809999999999999</v>
      </c>
      <c r="H3011" s="9">
        <v>0.1953</v>
      </c>
      <c r="I3011" s="9">
        <v>0.23250000000000001</v>
      </c>
      <c r="J3011" s="9">
        <v>0.29973390869569899</v>
      </c>
      <c r="K3011" s="9">
        <v>0.29973390869569899</v>
      </c>
      <c r="L3011" s="9">
        <v>0.29973390869569899</v>
      </c>
      <c r="N3011" s="32">
        <f>IF('System Design'!$F$8=1,'Hourly Demand and Generation'!G3011*'System Design'!$F$21,IF('System Design'!$F$8=2,'Hourly Demand and Generation'!H3011*'System Design'!$F$21,IF('System Design'!$F$8=3,'Hourly Demand and Generation'!I3011*'System Design'!$F$21)))</f>
        <v>116.25</v>
      </c>
      <c r="O3011" s="32">
        <f>IF('System Design'!$F$8=1,'Hourly Demand and Generation'!J3011*'System Design'!$F$22,IF('System Design'!$F$8=2,'Hourly Demand and Generation'!K3011*'System Design'!$F$22,IF('System Design'!$F$8=3,'Hourly Demand and Generation'!L3011*'System Design'!$F$22)))</f>
        <v>749.33477173924746</v>
      </c>
      <c r="Q3011" s="32">
        <f t="shared" si="659"/>
        <v>0</v>
      </c>
      <c r="R3011" s="32">
        <f t="shared" si="662"/>
        <v>5400</v>
      </c>
      <c r="S3011" s="32">
        <f t="shared" si="663"/>
        <v>0</v>
      </c>
      <c r="T3011" s="32">
        <f t="shared" si="664"/>
        <v>21600</v>
      </c>
      <c r="U3011" s="32">
        <f t="shared" si="665"/>
        <v>0</v>
      </c>
      <c r="V3011" s="32">
        <f t="shared" si="660"/>
        <v>561.83477173924746</v>
      </c>
      <c r="W3011" s="32">
        <f t="shared" si="666"/>
        <v>561.83477173924746</v>
      </c>
      <c r="X3011" s="32">
        <f t="shared" si="667"/>
        <v>561.83477173924746</v>
      </c>
    </row>
    <row r="3012" spans="1:24" x14ac:dyDescent="0.25">
      <c r="A3012" s="2"/>
      <c r="B3012" s="2" t="s">
        <v>6</v>
      </c>
      <c r="C3012" s="2">
        <f t="shared" si="672"/>
        <v>126</v>
      </c>
      <c r="D3012" s="2">
        <f t="shared" si="673"/>
        <v>8</v>
      </c>
      <c r="E3012" s="2">
        <f t="shared" si="661"/>
        <v>3008</v>
      </c>
      <c r="F3012" s="11">
        <v>324</v>
      </c>
      <c r="G3012" s="9">
        <v>0.30690000000000001</v>
      </c>
      <c r="H3012" s="9">
        <v>0.34875</v>
      </c>
      <c r="I3012" s="9">
        <v>0.3906</v>
      </c>
      <c r="J3012" s="9">
        <v>0.29973390869569899</v>
      </c>
      <c r="K3012" s="9">
        <v>0.29973390869569899</v>
      </c>
      <c r="L3012" s="9">
        <v>0.29973390869569899</v>
      </c>
      <c r="N3012" s="32">
        <f>IF('System Design'!$F$8=1,'Hourly Demand and Generation'!G3012*'System Design'!$F$21,IF('System Design'!$F$8=2,'Hourly Demand and Generation'!H3012*'System Design'!$F$21,IF('System Design'!$F$8=3,'Hourly Demand and Generation'!I3012*'System Design'!$F$21)))</f>
        <v>195.3</v>
      </c>
      <c r="O3012" s="32">
        <f>IF('System Design'!$F$8=1,'Hourly Demand and Generation'!J3012*'System Design'!$F$22,IF('System Design'!$F$8=2,'Hourly Demand and Generation'!K3012*'System Design'!$F$22,IF('System Design'!$F$8=3,'Hourly Demand and Generation'!L3012*'System Design'!$F$22)))</f>
        <v>749.33477173924746</v>
      </c>
      <c r="Q3012" s="32">
        <f t="shared" si="659"/>
        <v>0</v>
      </c>
      <c r="R3012" s="32">
        <f t="shared" si="662"/>
        <v>5400</v>
      </c>
      <c r="S3012" s="32">
        <f t="shared" si="663"/>
        <v>0</v>
      </c>
      <c r="T3012" s="32">
        <f t="shared" si="664"/>
        <v>21600</v>
      </c>
      <c r="U3012" s="32">
        <f t="shared" si="665"/>
        <v>0</v>
      </c>
      <c r="V3012" s="32">
        <f t="shared" si="660"/>
        <v>620.63477173924753</v>
      </c>
      <c r="W3012" s="32">
        <f t="shared" si="666"/>
        <v>620.63477173924753</v>
      </c>
      <c r="X3012" s="32">
        <f t="shared" si="667"/>
        <v>620.63477173924753</v>
      </c>
    </row>
    <row r="3013" spans="1:24" x14ac:dyDescent="0.25">
      <c r="A3013" s="2"/>
      <c r="B3013" s="2" t="s">
        <v>6</v>
      </c>
      <c r="C3013" s="2">
        <f t="shared" si="672"/>
        <v>126</v>
      </c>
      <c r="D3013" s="2">
        <f t="shared" si="673"/>
        <v>9</v>
      </c>
      <c r="E3013" s="2">
        <f t="shared" si="661"/>
        <v>3009</v>
      </c>
      <c r="F3013" s="11">
        <v>324</v>
      </c>
      <c r="G3013" s="9">
        <v>0.46500000000000002</v>
      </c>
      <c r="H3013" s="9">
        <v>0.50219999999999998</v>
      </c>
      <c r="I3013" s="9">
        <v>0.53939999999999999</v>
      </c>
      <c r="J3013" s="9">
        <v>0.26643014106284402</v>
      </c>
      <c r="K3013" s="9">
        <v>0.26643014106284402</v>
      </c>
      <c r="L3013" s="9">
        <v>0.26643014106284402</v>
      </c>
      <c r="N3013" s="32">
        <f>IF('System Design'!$F$8=1,'Hourly Demand and Generation'!G3013*'System Design'!$F$21,IF('System Design'!$F$8=2,'Hourly Demand and Generation'!H3013*'System Design'!$F$21,IF('System Design'!$F$8=3,'Hourly Demand and Generation'!I3013*'System Design'!$F$21)))</f>
        <v>269.7</v>
      </c>
      <c r="O3013" s="32">
        <f>IF('System Design'!$F$8=1,'Hourly Demand and Generation'!J3013*'System Design'!$F$22,IF('System Design'!$F$8=2,'Hourly Demand and Generation'!K3013*'System Design'!$F$22,IF('System Design'!$F$8=3,'Hourly Demand and Generation'!L3013*'System Design'!$F$22)))</f>
        <v>666.07535265710999</v>
      </c>
      <c r="Q3013" s="32">
        <f t="shared" si="659"/>
        <v>0</v>
      </c>
      <c r="R3013" s="32">
        <f t="shared" si="662"/>
        <v>5400</v>
      </c>
      <c r="S3013" s="32">
        <f t="shared" si="663"/>
        <v>0</v>
      </c>
      <c r="T3013" s="32">
        <f t="shared" si="664"/>
        <v>21600</v>
      </c>
      <c r="U3013" s="32">
        <f t="shared" si="665"/>
        <v>0</v>
      </c>
      <c r="V3013" s="32">
        <f t="shared" si="660"/>
        <v>611.77535265711003</v>
      </c>
      <c r="W3013" s="32">
        <f t="shared" si="666"/>
        <v>611.77535265711003</v>
      </c>
      <c r="X3013" s="32">
        <f t="shared" si="667"/>
        <v>611.77535265711003</v>
      </c>
    </row>
    <row r="3014" spans="1:24" x14ac:dyDescent="0.25">
      <c r="A3014" s="2"/>
      <c r="B3014" s="2" t="s">
        <v>6</v>
      </c>
      <c r="C3014" s="2">
        <f t="shared" si="672"/>
        <v>126</v>
      </c>
      <c r="D3014" s="2">
        <f t="shared" si="673"/>
        <v>10</v>
      </c>
      <c r="E3014" s="2">
        <f t="shared" si="661"/>
        <v>3010</v>
      </c>
      <c r="F3014" s="11">
        <v>315.89999999999998</v>
      </c>
      <c r="G3014" s="9">
        <v>0.62309999999999999</v>
      </c>
      <c r="H3014" s="9">
        <v>0.6603</v>
      </c>
      <c r="I3014" s="9">
        <v>0.69750000000000001</v>
      </c>
      <c r="J3014" s="9">
        <v>0.29973390869569899</v>
      </c>
      <c r="K3014" s="9">
        <v>0.29973390869569899</v>
      </c>
      <c r="L3014" s="9">
        <v>0.29973390869569899</v>
      </c>
      <c r="N3014" s="32">
        <f>IF('System Design'!$F$8=1,'Hourly Demand and Generation'!G3014*'System Design'!$F$21,IF('System Design'!$F$8=2,'Hourly Demand and Generation'!H3014*'System Design'!$F$21,IF('System Design'!$F$8=3,'Hourly Demand and Generation'!I3014*'System Design'!$F$21)))</f>
        <v>348.75</v>
      </c>
      <c r="O3014" s="32">
        <f>IF('System Design'!$F$8=1,'Hourly Demand and Generation'!J3014*'System Design'!$F$22,IF('System Design'!$F$8=2,'Hourly Demand and Generation'!K3014*'System Design'!$F$22,IF('System Design'!$F$8=3,'Hourly Demand and Generation'!L3014*'System Design'!$F$22)))</f>
        <v>749.33477173924746</v>
      </c>
      <c r="Q3014" s="32">
        <f t="shared" ref="Q3014:Q3077" si="674">IF(F3014-N3014-O3014&gt;0,F3014-N3014-O3014,0)</f>
        <v>0</v>
      </c>
      <c r="R3014" s="32">
        <f t="shared" si="662"/>
        <v>5400</v>
      </c>
      <c r="S3014" s="32">
        <f t="shared" si="663"/>
        <v>0</v>
      </c>
      <c r="T3014" s="32">
        <f t="shared" si="664"/>
        <v>21600</v>
      </c>
      <c r="U3014" s="32">
        <f t="shared" si="665"/>
        <v>0</v>
      </c>
      <c r="V3014" s="32">
        <f t="shared" ref="V3014:V3077" si="675">IF(F3014-N3014-O3014&lt;0,N3014+O3014-F3014,0)</f>
        <v>782.18477173924759</v>
      </c>
      <c r="W3014" s="32">
        <f t="shared" si="666"/>
        <v>782.18477173924759</v>
      </c>
      <c r="X3014" s="32">
        <f t="shared" si="667"/>
        <v>782.18477173924759</v>
      </c>
    </row>
    <row r="3015" spans="1:24" x14ac:dyDescent="0.25">
      <c r="A3015" s="2"/>
      <c r="B3015" s="2" t="s">
        <v>6</v>
      </c>
      <c r="C3015" s="2">
        <f t="shared" si="672"/>
        <v>126</v>
      </c>
      <c r="D3015" s="2">
        <f t="shared" si="673"/>
        <v>11</v>
      </c>
      <c r="E3015" s="2">
        <f t="shared" ref="E3015:E3078" si="676">E3014+1</f>
        <v>3011</v>
      </c>
      <c r="F3015" s="11">
        <v>311.85000000000002</v>
      </c>
      <c r="G3015" s="9">
        <v>0.77190000000000003</v>
      </c>
      <c r="H3015" s="9">
        <v>0.81374999999999997</v>
      </c>
      <c r="I3015" s="9">
        <v>0.85560000000000003</v>
      </c>
      <c r="J3015" s="9">
        <v>0.26643014106284402</v>
      </c>
      <c r="K3015" s="9">
        <v>0.26643014106284402</v>
      </c>
      <c r="L3015" s="9">
        <v>0.26643014106284402</v>
      </c>
      <c r="N3015" s="32">
        <f>IF('System Design'!$F$8=1,'Hourly Demand and Generation'!G3015*'System Design'!$F$21,IF('System Design'!$F$8=2,'Hourly Demand and Generation'!H3015*'System Design'!$F$21,IF('System Design'!$F$8=3,'Hourly Demand and Generation'!I3015*'System Design'!$F$21)))</f>
        <v>427.8</v>
      </c>
      <c r="O3015" s="32">
        <f>IF('System Design'!$F$8=1,'Hourly Demand and Generation'!J3015*'System Design'!$F$22,IF('System Design'!$F$8=2,'Hourly Demand and Generation'!K3015*'System Design'!$F$22,IF('System Design'!$F$8=3,'Hourly Demand and Generation'!L3015*'System Design'!$F$22)))</f>
        <v>666.07535265710999</v>
      </c>
      <c r="Q3015" s="32">
        <f t="shared" si="674"/>
        <v>0</v>
      </c>
      <c r="R3015" s="32">
        <f t="shared" ref="R3015:R3078" si="677">IF($Q3015&lt;R3014+$V3015,IF(R3014+$V3015-$Q3015&gt;5400,5400,R3014+$V3015-$Q3015),0)</f>
        <v>5400</v>
      </c>
      <c r="S3015" s="32">
        <f t="shared" ref="S3015:S3078" si="678">IF(R3015&gt;0,0,$Q3015+$V3015-R3014)</f>
        <v>0</v>
      </c>
      <c r="T3015" s="32">
        <f t="shared" ref="T3015:T3078" si="679">IF($Q3015&lt;T3014+$V3015,IF(T3014+$V3015-$Q3015&gt;21600,21600,T3014+$V3015-$Q3015),0)</f>
        <v>21600</v>
      </c>
      <c r="U3015" s="32">
        <f t="shared" ref="U3015:U3078" si="680">IF(T3015&gt;0,0,$Q3015+$V3015-T3014)</f>
        <v>0</v>
      </c>
      <c r="V3015" s="32">
        <f t="shared" si="675"/>
        <v>782.02535265710992</v>
      </c>
      <c r="W3015" s="32">
        <f t="shared" ref="W3015:W3078" si="681">IF(R3015=5400,$V3015-(R3015-R3014),0)</f>
        <v>782.02535265710992</v>
      </c>
      <c r="X3015" s="32">
        <f t="shared" ref="X3015:X3078" si="682">IF(T3015=21600,$V3015-(T3015-T3014),0)</f>
        <v>782.02535265710992</v>
      </c>
    </row>
    <row r="3016" spans="1:24" x14ac:dyDescent="0.25">
      <c r="A3016" s="2"/>
      <c r="B3016" s="2" t="s">
        <v>6</v>
      </c>
      <c r="C3016" s="2">
        <f t="shared" si="672"/>
        <v>126</v>
      </c>
      <c r="D3016" s="2">
        <f t="shared" si="673"/>
        <v>12</v>
      </c>
      <c r="E3016" s="2">
        <f t="shared" si="676"/>
        <v>3012</v>
      </c>
      <c r="F3016" s="11">
        <v>311.85000000000002</v>
      </c>
      <c r="G3016" s="9">
        <v>0.93</v>
      </c>
      <c r="H3016" s="9">
        <v>0.93</v>
      </c>
      <c r="I3016" s="9">
        <v>0.93</v>
      </c>
      <c r="J3016" s="9">
        <v>0.249778257246416</v>
      </c>
      <c r="K3016" s="9">
        <v>0.249778257246416</v>
      </c>
      <c r="L3016" s="9">
        <v>0.249778257246416</v>
      </c>
      <c r="N3016" s="32">
        <f>IF('System Design'!$F$8=1,'Hourly Demand and Generation'!G3016*'System Design'!$F$21,IF('System Design'!$F$8=2,'Hourly Demand and Generation'!H3016*'System Design'!$F$21,IF('System Design'!$F$8=3,'Hourly Demand and Generation'!I3016*'System Design'!$F$21)))</f>
        <v>465</v>
      </c>
      <c r="O3016" s="32">
        <f>IF('System Design'!$F$8=1,'Hourly Demand and Generation'!J3016*'System Design'!$F$22,IF('System Design'!$F$8=2,'Hourly Demand and Generation'!K3016*'System Design'!$F$22,IF('System Design'!$F$8=3,'Hourly Demand and Generation'!L3016*'System Design'!$F$22)))</f>
        <v>624.44564311604006</v>
      </c>
      <c r="Q3016" s="32">
        <f t="shared" si="674"/>
        <v>0</v>
      </c>
      <c r="R3016" s="32">
        <f t="shared" si="677"/>
        <v>5400</v>
      </c>
      <c r="S3016" s="32">
        <f t="shared" si="678"/>
        <v>0</v>
      </c>
      <c r="T3016" s="32">
        <f t="shared" si="679"/>
        <v>21600</v>
      </c>
      <c r="U3016" s="32">
        <f t="shared" si="680"/>
        <v>0</v>
      </c>
      <c r="V3016" s="32">
        <f t="shared" si="675"/>
        <v>777.59564311604015</v>
      </c>
      <c r="W3016" s="32">
        <f t="shared" si="681"/>
        <v>777.59564311604015</v>
      </c>
      <c r="X3016" s="32">
        <f t="shared" si="682"/>
        <v>777.59564311604015</v>
      </c>
    </row>
    <row r="3017" spans="1:24" x14ac:dyDescent="0.25">
      <c r="A3017" s="2"/>
      <c r="B3017" s="2" t="s">
        <v>6</v>
      </c>
      <c r="C3017" s="2">
        <f t="shared" si="672"/>
        <v>126</v>
      </c>
      <c r="D3017" s="2">
        <f t="shared" si="673"/>
        <v>13</v>
      </c>
      <c r="E3017" s="2">
        <f t="shared" si="676"/>
        <v>3013</v>
      </c>
      <c r="F3017" s="11">
        <v>324</v>
      </c>
      <c r="G3017" s="9">
        <v>0.77190000000000003</v>
      </c>
      <c r="H3017" s="9">
        <v>0.81374999999999997</v>
      </c>
      <c r="I3017" s="9">
        <v>0.85560000000000003</v>
      </c>
      <c r="J3017" s="9">
        <v>0.26643014106284402</v>
      </c>
      <c r="K3017" s="9">
        <v>0.26643014106284402</v>
      </c>
      <c r="L3017" s="9">
        <v>0.26643014106284402</v>
      </c>
      <c r="N3017" s="32">
        <f>IF('System Design'!$F$8=1,'Hourly Demand and Generation'!G3017*'System Design'!$F$21,IF('System Design'!$F$8=2,'Hourly Demand and Generation'!H3017*'System Design'!$F$21,IF('System Design'!$F$8=3,'Hourly Demand and Generation'!I3017*'System Design'!$F$21)))</f>
        <v>427.8</v>
      </c>
      <c r="O3017" s="32">
        <f>IF('System Design'!$F$8=1,'Hourly Demand and Generation'!J3017*'System Design'!$F$22,IF('System Design'!$F$8=2,'Hourly Demand and Generation'!K3017*'System Design'!$F$22,IF('System Design'!$F$8=3,'Hourly Demand and Generation'!L3017*'System Design'!$F$22)))</f>
        <v>666.07535265710999</v>
      </c>
      <c r="Q3017" s="32">
        <f t="shared" si="674"/>
        <v>0</v>
      </c>
      <c r="R3017" s="32">
        <f t="shared" si="677"/>
        <v>5400</v>
      </c>
      <c r="S3017" s="32">
        <f t="shared" si="678"/>
        <v>0</v>
      </c>
      <c r="T3017" s="32">
        <f t="shared" si="679"/>
        <v>21600</v>
      </c>
      <c r="U3017" s="32">
        <f t="shared" si="680"/>
        <v>0</v>
      </c>
      <c r="V3017" s="32">
        <f t="shared" si="675"/>
        <v>769.87535265710994</v>
      </c>
      <c r="W3017" s="32">
        <f t="shared" si="681"/>
        <v>769.87535265710994</v>
      </c>
      <c r="X3017" s="32">
        <f t="shared" si="682"/>
        <v>769.87535265710994</v>
      </c>
    </row>
    <row r="3018" spans="1:24" x14ac:dyDescent="0.25">
      <c r="A3018" s="2"/>
      <c r="B3018" s="2" t="s">
        <v>6</v>
      </c>
      <c r="C3018" s="2">
        <f t="shared" si="672"/>
        <v>126</v>
      </c>
      <c r="D3018" s="2">
        <f t="shared" si="673"/>
        <v>14</v>
      </c>
      <c r="E3018" s="2">
        <f t="shared" si="676"/>
        <v>3014</v>
      </c>
      <c r="F3018" s="11">
        <v>324</v>
      </c>
      <c r="G3018" s="9">
        <v>0.62309999999999999</v>
      </c>
      <c r="H3018" s="9">
        <v>0.6603</v>
      </c>
      <c r="I3018" s="9">
        <v>0.69750000000000001</v>
      </c>
      <c r="J3018" s="9">
        <v>0.28308202487927198</v>
      </c>
      <c r="K3018" s="9">
        <v>0.28308202487927198</v>
      </c>
      <c r="L3018" s="9">
        <v>0.28308202487927198</v>
      </c>
      <c r="N3018" s="32">
        <f>IF('System Design'!$F$8=1,'Hourly Demand and Generation'!G3018*'System Design'!$F$21,IF('System Design'!$F$8=2,'Hourly Demand and Generation'!H3018*'System Design'!$F$21,IF('System Design'!$F$8=3,'Hourly Demand and Generation'!I3018*'System Design'!$F$21)))</f>
        <v>348.75</v>
      </c>
      <c r="O3018" s="32">
        <f>IF('System Design'!$F$8=1,'Hourly Demand and Generation'!J3018*'System Design'!$F$22,IF('System Design'!$F$8=2,'Hourly Demand and Generation'!K3018*'System Design'!$F$22,IF('System Design'!$F$8=3,'Hourly Demand and Generation'!L3018*'System Design'!$F$22)))</f>
        <v>707.70506219817992</v>
      </c>
      <c r="Q3018" s="32">
        <f t="shared" si="674"/>
        <v>0</v>
      </c>
      <c r="R3018" s="32">
        <f t="shared" si="677"/>
        <v>5400</v>
      </c>
      <c r="S3018" s="32">
        <f t="shared" si="678"/>
        <v>0</v>
      </c>
      <c r="T3018" s="32">
        <f t="shared" si="679"/>
        <v>21600</v>
      </c>
      <c r="U3018" s="32">
        <f t="shared" si="680"/>
        <v>0</v>
      </c>
      <c r="V3018" s="32">
        <f t="shared" si="675"/>
        <v>732.4550621981798</v>
      </c>
      <c r="W3018" s="32">
        <f t="shared" si="681"/>
        <v>732.4550621981798</v>
      </c>
      <c r="X3018" s="32">
        <f t="shared" si="682"/>
        <v>732.4550621981798</v>
      </c>
    </row>
    <row r="3019" spans="1:24" x14ac:dyDescent="0.25">
      <c r="A3019" s="2"/>
      <c r="B3019" s="2" t="s">
        <v>6</v>
      </c>
      <c r="C3019" s="2">
        <f t="shared" si="672"/>
        <v>126</v>
      </c>
      <c r="D3019" s="2">
        <f t="shared" si="673"/>
        <v>15</v>
      </c>
      <c r="E3019" s="2">
        <f t="shared" si="676"/>
        <v>3015</v>
      </c>
      <c r="F3019" s="11">
        <v>344.25</v>
      </c>
      <c r="G3019" s="9">
        <v>0.46500000000000002</v>
      </c>
      <c r="H3019" s="9">
        <v>0.50219999999999998</v>
      </c>
      <c r="I3019" s="9">
        <v>0.53939999999999999</v>
      </c>
      <c r="J3019" s="9">
        <v>0.29973390869569899</v>
      </c>
      <c r="K3019" s="9">
        <v>0.29973390869569899</v>
      </c>
      <c r="L3019" s="9">
        <v>0.29973390869569899</v>
      </c>
      <c r="N3019" s="32">
        <f>IF('System Design'!$F$8=1,'Hourly Demand and Generation'!G3019*'System Design'!$F$21,IF('System Design'!$F$8=2,'Hourly Demand and Generation'!H3019*'System Design'!$F$21,IF('System Design'!$F$8=3,'Hourly Demand and Generation'!I3019*'System Design'!$F$21)))</f>
        <v>269.7</v>
      </c>
      <c r="O3019" s="32">
        <f>IF('System Design'!$F$8=1,'Hourly Demand and Generation'!J3019*'System Design'!$F$22,IF('System Design'!$F$8=2,'Hourly Demand and Generation'!K3019*'System Design'!$F$22,IF('System Design'!$F$8=3,'Hourly Demand and Generation'!L3019*'System Design'!$F$22)))</f>
        <v>749.33477173924746</v>
      </c>
      <c r="Q3019" s="32">
        <f t="shared" si="674"/>
        <v>0</v>
      </c>
      <c r="R3019" s="32">
        <f t="shared" si="677"/>
        <v>5400</v>
      </c>
      <c r="S3019" s="32">
        <f t="shared" si="678"/>
        <v>0</v>
      </c>
      <c r="T3019" s="32">
        <f t="shared" si="679"/>
        <v>21600</v>
      </c>
      <c r="U3019" s="32">
        <f t="shared" si="680"/>
        <v>0</v>
      </c>
      <c r="V3019" s="32">
        <f t="shared" si="675"/>
        <v>674.78477173924739</v>
      </c>
      <c r="W3019" s="32">
        <f t="shared" si="681"/>
        <v>674.78477173924739</v>
      </c>
      <c r="X3019" s="32">
        <f t="shared" si="682"/>
        <v>674.78477173924739</v>
      </c>
    </row>
    <row r="3020" spans="1:24" x14ac:dyDescent="0.25">
      <c r="A3020" s="2"/>
      <c r="B3020" s="2" t="s">
        <v>6</v>
      </c>
      <c r="C3020" s="2">
        <f t="shared" si="672"/>
        <v>126</v>
      </c>
      <c r="D3020" s="2">
        <f t="shared" si="673"/>
        <v>16</v>
      </c>
      <c r="E3020" s="2">
        <f t="shared" si="676"/>
        <v>3016</v>
      </c>
      <c r="F3020" s="11">
        <v>364.5</v>
      </c>
      <c r="G3020" s="9">
        <v>0.30690000000000001</v>
      </c>
      <c r="H3020" s="9">
        <v>0.34875</v>
      </c>
      <c r="I3020" s="9">
        <v>0.3906</v>
      </c>
      <c r="J3020" s="9">
        <v>0.29973390869569899</v>
      </c>
      <c r="K3020" s="9">
        <v>0.29973390869569899</v>
      </c>
      <c r="L3020" s="9">
        <v>0.29973390869569899</v>
      </c>
      <c r="N3020" s="32">
        <f>IF('System Design'!$F$8=1,'Hourly Demand and Generation'!G3020*'System Design'!$F$21,IF('System Design'!$F$8=2,'Hourly Demand and Generation'!H3020*'System Design'!$F$21,IF('System Design'!$F$8=3,'Hourly Demand and Generation'!I3020*'System Design'!$F$21)))</f>
        <v>195.3</v>
      </c>
      <c r="O3020" s="32">
        <f>IF('System Design'!$F$8=1,'Hourly Demand and Generation'!J3020*'System Design'!$F$22,IF('System Design'!$F$8=2,'Hourly Demand and Generation'!K3020*'System Design'!$F$22,IF('System Design'!$F$8=3,'Hourly Demand and Generation'!L3020*'System Design'!$F$22)))</f>
        <v>749.33477173924746</v>
      </c>
      <c r="Q3020" s="32">
        <f t="shared" si="674"/>
        <v>0</v>
      </c>
      <c r="R3020" s="32">
        <f t="shared" si="677"/>
        <v>5400</v>
      </c>
      <c r="S3020" s="32">
        <f t="shared" si="678"/>
        <v>0</v>
      </c>
      <c r="T3020" s="32">
        <f t="shared" si="679"/>
        <v>21600</v>
      </c>
      <c r="U3020" s="32">
        <f t="shared" si="680"/>
        <v>0</v>
      </c>
      <c r="V3020" s="32">
        <f t="shared" si="675"/>
        <v>580.13477173924753</v>
      </c>
      <c r="W3020" s="32">
        <f t="shared" si="681"/>
        <v>580.13477173924753</v>
      </c>
      <c r="X3020" s="32">
        <f t="shared" si="682"/>
        <v>580.13477173924753</v>
      </c>
    </row>
    <row r="3021" spans="1:24" x14ac:dyDescent="0.25">
      <c r="A3021" s="2"/>
      <c r="B3021" s="2" t="s">
        <v>6</v>
      </c>
      <c r="C3021" s="2">
        <f t="shared" si="672"/>
        <v>126</v>
      </c>
      <c r="D3021" s="2">
        <f t="shared" si="673"/>
        <v>17</v>
      </c>
      <c r="E3021" s="2">
        <f t="shared" si="676"/>
        <v>3017</v>
      </c>
      <c r="F3021" s="11">
        <v>384.75</v>
      </c>
      <c r="G3021" s="9">
        <v>0.15809999999999999</v>
      </c>
      <c r="H3021" s="9">
        <v>0.1953</v>
      </c>
      <c r="I3021" s="9">
        <v>0.23250000000000001</v>
      </c>
      <c r="J3021" s="9">
        <v>0.33303767632855502</v>
      </c>
      <c r="K3021" s="9">
        <v>0.33303767632855502</v>
      </c>
      <c r="L3021" s="9">
        <v>0.33303767632855502</v>
      </c>
      <c r="N3021" s="32">
        <f>IF('System Design'!$F$8=1,'Hourly Demand and Generation'!G3021*'System Design'!$F$21,IF('System Design'!$F$8=2,'Hourly Demand and Generation'!H3021*'System Design'!$F$21,IF('System Design'!$F$8=3,'Hourly Demand and Generation'!I3021*'System Design'!$F$21)))</f>
        <v>116.25</v>
      </c>
      <c r="O3021" s="32">
        <f>IF('System Design'!$F$8=1,'Hourly Demand and Generation'!J3021*'System Design'!$F$22,IF('System Design'!$F$8=2,'Hourly Demand and Generation'!K3021*'System Design'!$F$22,IF('System Design'!$F$8=3,'Hourly Demand and Generation'!L3021*'System Design'!$F$22)))</f>
        <v>832.59419082138754</v>
      </c>
      <c r="Q3021" s="32">
        <f t="shared" si="674"/>
        <v>0</v>
      </c>
      <c r="R3021" s="32">
        <f t="shared" si="677"/>
        <v>5400</v>
      </c>
      <c r="S3021" s="32">
        <f t="shared" si="678"/>
        <v>0</v>
      </c>
      <c r="T3021" s="32">
        <f t="shared" si="679"/>
        <v>21600</v>
      </c>
      <c r="U3021" s="32">
        <f t="shared" si="680"/>
        <v>0</v>
      </c>
      <c r="V3021" s="32">
        <f t="shared" si="675"/>
        <v>564.09419082138754</v>
      </c>
      <c r="W3021" s="32">
        <f t="shared" si="681"/>
        <v>564.09419082138754</v>
      </c>
      <c r="X3021" s="32">
        <f t="shared" si="682"/>
        <v>564.09419082138754</v>
      </c>
    </row>
    <row r="3022" spans="1:24" x14ac:dyDescent="0.25">
      <c r="A3022" s="2"/>
      <c r="B3022" s="2" t="s">
        <v>6</v>
      </c>
      <c r="C3022" s="2">
        <f t="shared" si="672"/>
        <v>126</v>
      </c>
      <c r="D3022" s="2">
        <f t="shared" si="673"/>
        <v>18</v>
      </c>
      <c r="E3022" s="2">
        <f t="shared" si="676"/>
        <v>3018</v>
      </c>
      <c r="F3022" s="11">
        <v>405</v>
      </c>
      <c r="G3022" s="9">
        <v>7.4399999999999994E-2</v>
      </c>
      <c r="H3022" s="9">
        <v>0.11625000000000001</v>
      </c>
      <c r="I3022" s="9">
        <v>0.15809999999999999</v>
      </c>
      <c r="J3022" s="9">
        <v>0.31638579251212701</v>
      </c>
      <c r="K3022" s="9">
        <v>0.31638579251212701</v>
      </c>
      <c r="L3022" s="9">
        <v>0.31638579251212701</v>
      </c>
      <c r="N3022" s="32">
        <f>IF('System Design'!$F$8=1,'Hourly Demand and Generation'!G3022*'System Design'!$F$21,IF('System Design'!$F$8=2,'Hourly Demand and Generation'!H3022*'System Design'!$F$21,IF('System Design'!$F$8=3,'Hourly Demand and Generation'!I3022*'System Design'!$F$21)))</f>
        <v>79.05</v>
      </c>
      <c r="O3022" s="32">
        <f>IF('System Design'!$F$8=1,'Hourly Demand and Generation'!J3022*'System Design'!$F$22,IF('System Design'!$F$8=2,'Hourly Demand and Generation'!K3022*'System Design'!$F$22,IF('System Design'!$F$8=3,'Hourly Demand and Generation'!L3022*'System Design'!$F$22)))</f>
        <v>790.9644812803175</v>
      </c>
      <c r="Q3022" s="32">
        <f t="shared" si="674"/>
        <v>0</v>
      </c>
      <c r="R3022" s="32">
        <f t="shared" si="677"/>
        <v>5400</v>
      </c>
      <c r="S3022" s="32">
        <f t="shared" si="678"/>
        <v>0</v>
      </c>
      <c r="T3022" s="32">
        <f t="shared" si="679"/>
        <v>21600</v>
      </c>
      <c r="U3022" s="32">
        <f t="shared" si="680"/>
        <v>0</v>
      </c>
      <c r="V3022" s="32">
        <f t="shared" si="675"/>
        <v>465.01448128031745</v>
      </c>
      <c r="W3022" s="32">
        <f t="shared" si="681"/>
        <v>465.01448128031745</v>
      </c>
      <c r="X3022" s="32">
        <f t="shared" si="682"/>
        <v>465.01448128031745</v>
      </c>
    </row>
    <row r="3023" spans="1:24" x14ac:dyDescent="0.25">
      <c r="A3023" s="2"/>
      <c r="B3023" s="2" t="s">
        <v>6</v>
      </c>
      <c r="C3023" s="2">
        <f t="shared" si="672"/>
        <v>126</v>
      </c>
      <c r="D3023" s="2">
        <f t="shared" si="673"/>
        <v>19</v>
      </c>
      <c r="E3023" s="2">
        <f t="shared" si="676"/>
        <v>3019</v>
      </c>
      <c r="F3023" s="11">
        <v>392.85</v>
      </c>
      <c r="G3023" s="9">
        <v>0</v>
      </c>
      <c r="H3023" s="9">
        <v>3.7199999999999997E-2</v>
      </c>
      <c r="I3023" s="9">
        <v>7.4399999999999994E-2</v>
      </c>
      <c r="J3023" s="9">
        <v>0.29973390869569899</v>
      </c>
      <c r="K3023" s="9">
        <v>0.29973390869569899</v>
      </c>
      <c r="L3023" s="9">
        <v>0.29973390869569899</v>
      </c>
      <c r="N3023" s="32">
        <f>IF('System Design'!$F$8=1,'Hourly Demand and Generation'!G3023*'System Design'!$F$21,IF('System Design'!$F$8=2,'Hourly Demand and Generation'!H3023*'System Design'!$F$21,IF('System Design'!$F$8=3,'Hourly Demand and Generation'!I3023*'System Design'!$F$21)))</f>
        <v>37.199999999999996</v>
      </c>
      <c r="O3023" s="32">
        <f>IF('System Design'!$F$8=1,'Hourly Demand and Generation'!J3023*'System Design'!$F$22,IF('System Design'!$F$8=2,'Hourly Demand and Generation'!K3023*'System Design'!$F$22,IF('System Design'!$F$8=3,'Hourly Demand and Generation'!L3023*'System Design'!$F$22)))</f>
        <v>749.33477173924746</v>
      </c>
      <c r="Q3023" s="32">
        <f t="shared" si="674"/>
        <v>0</v>
      </c>
      <c r="R3023" s="32">
        <f t="shared" si="677"/>
        <v>5400</v>
      </c>
      <c r="S3023" s="32">
        <f t="shared" si="678"/>
        <v>0</v>
      </c>
      <c r="T3023" s="32">
        <f t="shared" si="679"/>
        <v>21600</v>
      </c>
      <c r="U3023" s="32">
        <f t="shared" si="680"/>
        <v>0</v>
      </c>
      <c r="V3023" s="32">
        <f t="shared" si="675"/>
        <v>393.68477173924748</v>
      </c>
      <c r="W3023" s="32">
        <f t="shared" si="681"/>
        <v>393.68477173924748</v>
      </c>
      <c r="X3023" s="32">
        <f t="shared" si="682"/>
        <v>393.68477173924748</v>
      </c>
    </row>
    <row r="3024" spans="1:24" x14ac:dyDescent="0.25">
      <c r="A3024" s="2"/>
      <c r="B3024" s="2" t="s">
        <v>6</v>
      </c>
      <c r="C3024" s="2">
        <f t="shared" si="672"/>
        <v>126</v>
      </c>
      <c r="D3024" s="2">
        <f t="shared" si="673"/>
        <v>20</v>
      </c>
      <c r="E3024" s="2">
        <f t="shared" si="676"/>
        <v>3020</v>
      </c>
      <c r="F3024" s="11">
        <v>384.75</v>
      </c>
      <c r="G3024" s="9">
        <v>0</v>
      </c>
      <c r="H3024" s="9">
        <v>0</v>
      </c>
      <c r="I3024" s="9">
        <v>0</v>
      </c>
      <c r="J3024" s="9">
        <v>0.29973390869569899</v>
      </c>
      <c r="K3024" s="9">
        <v>0.29973390869569899</v>
      </c>
      <c r="L3024" s="9">
        <v>0.29973390869569899</v>
      </c>
      <c r="N3024" s="32">
        <f>IF('System Design'!$F$8=1,'Hourly Demand and Generation'!G3024*'System Design'!$F$21,IF('System Design'!$F$8=2,'Hourly Demand and Generation'!H3024*'System Design'!$F$21,IF('System Design'!$F$8=3,'Hourly Demand and Generation'!I3024*'System Design'!$F$21)))</f>
        <v>0</v>
      </c>
      <c r="O3024" s="32">
        <f>IF('System Design'!$F$8=1,'Hourly Demand and Generation'!J3024*'System Design'!$F$22,IF('System Design'!$F$8=2,'Hourly Demand and Generation'!K3024*'System Design'!$F$22,IF('System Design'!$F$8=3,'Hourly Demand and Generation'!L3024*'System Design'!$F$22)))</f>
        <v>749.33477173924746</v>
      </c>
      <c r="Q3024" s="32">
        <f t="shared" si="674"/>
        <v>0</v>
      </c>
      <c r="R3024" s="32">
        <f t="shared" si="677"/>
        <v>5400</v>
      </c>
      <c r="S3024" s="32">
        <f t="shared" si="678"/>
        <v>0</v>
      </c>
      <c r="T3024" s="32">
        <f t="shared" si="679"/>
        <v>21600</v>
      </c>
      <c r="U3024" s="32">
        <f t="shared" si="680"/>
        <v>0</v>
      </c>
      <c r="V3024" s="32">
        <f t="shared" si="675"/>
        <v>364.58477173924746</v>
      </c>
      <c r="W3024" s="32">
        <f t="shared" si="681"/>
        <v>364.58477173924746</v>
      </c>
      <c r="X3024" s="32">
        <f t="shared" si="682"/>
        <v>364.58477173924746</v>
      </c>
    </row>
    <row r="3025" spans="1:24" x14ac:dyDescent="0.25">
      <c r="A3025" s="2"/>
      <c r="B3025" s="2" t="s">
        <v>6</v>
      </c>
      <c r="C3025" s="2">
        <f t="shared" si="672"/>
        <v>126</v>
      </c>
      <c r="D3025" s="2">
        <f t="shared" si="673"/>
        <v>21</v>
      </c>
      <c r="E3025" s="2">
        <f t="shared" si="676"/>
        <v>3021</v>
      </c>
      <c r="F3025" s="11">
        <v>364.5</v>
      </c>
      <c r="G3025" s="9">
        <v>0</v>
      </c>
      <c r="H3025" s="9">
        <v>0</v>
      </c>
      <c r="I3025" s="9">
        <v>0</v>
      </c>
      <c r="J3025" s="9">
        <v>0.29973390869569899</v>
      </c>
      <c r="K3025" s="9">
        <v>0.29973390869569899</v>
      </c>
      <c r="L3025" s="9">
        <v>0.29973390869569899</v>
      </c>
      <c r="N3025" s="32">
        <f>IF('System Design'!$F$8=1,'Hourly Demand and Generation'!G3025*'System Design'!$F$21,IF('System Design'!$F$8=2,'Hourly Demand and Generation'!H3025*'System Design'!$F$21,IF('System Design'!$F$8=3,'Hourly Demand and Generation'!I3025*'System Design'!$F$21)))</f>
        <v>0</v>
      </c>
      <c r="O3025" s="32">
        <f>IF('System Design'!$F$8=1,'Hourly Demand and Generation'!J3025*'System Design'!$F$22,IF('System Design'!$F$8=2,'Hourly Demand and Generation'!K3025*'System Design'!$F$22,IF('System Design'!$F$8=3,'Hourly Demand and Generation'!L3025*'System Design'!$F$22)))</f>
        <v>749.33477173924746</v>
      </c>
      <c r="Q3025" s="32">
        <f t="shared" si="674"/>
        <v>0</v>
      </c>
      <c r="R3025" s="32">
        <f t="shared" si="677"/>
        <v>5400</v>
      </c>
      <c r="S3025" s="32">
        <f t="shared" si="678"/>
        <v>0</v>
      </c>
      <c r="T3025" s="32">
        <f t="shared" si="679"/>
        <v>21600</v>
      </c>
      <c r="U3025" s="32">
        <f t="shared" si="680"/>
        <v>0</v>
      </c>
      <c r="V3025" s="32">
        <f t="shared" si="675"/>
        <v>384.83477173924746</v>
      </c>
      <c r="W3025" s="32">
        <f t="shared" si="681"/>
        <v>384.83477173924746</v>
      </c>
      <c r="X3025" s="32">
        <f t="shared" si="682"/>
        <v>384.83477173924746</v>
      </c>
    </row>
    <row r="3026" spans="1:24" x14ac:dyDescent="0.25">
      <c r="A3026" s="2"/>
      <c r="B3026" s="2" t="s">
        <v>6</v>
      </c>
      <c r="C3026" s="2">
        <f t="shared" si="672"/>
        <v>126</v>
      </c>
      <c r="D3026" s="2">
        <f t="shared" si="673"/>
        <v>22</v>
      </c>
      <c r="E3026" s="2">
        <f t="shared" si="676"/>
        <v>3022</v>
      </c>
      <c r="F3026" s="11">
        <v>344.25</v>
      </c>
      <c r="G3026" s="9">
        <v>0</v>
      </c>
      <c r="H3026" s="9">
        <v>0</v>
      </c>
      <c r="I3026" s="9">
        <v>0</v>
      </c>
      <c r="J3026" s="9">
        <v>0.31638579251212701</v>
      </c>
      <c r="K3026" s="9">
        <v>0.31638579251212701</v>
      </c>
      <c r="L3026" s="9">
        <v>0.31638579251212701</v>
      </c>
      <c r="N3026" s="32">
        <f>IF('System Design'!$F$8=1,'Hourly Demand and Generation'!G3026*'System Design'!$F$21,IF('System Design'!$F$8=2,'Hourly Demand and Generation'!H3026*'System Design'!$F$21,IF('System Design'!$F$8=3,'Hourly Demand and Generation'!I3026*'System Design'!$F$21)))</f>
        <v>0</v>
      </c>
      <c r="O3026" s="32">
        <f>IF('System Design'!$F$8=1,'Hourly Demand and Generation'!J3026*'System Design'!$F$22,IF('System Design'!$F$8=2,'Hourly Demand and Generation'!K3026*'System Design'!$F$22,IF('System Design'!$F$8=3,'Hourly Demand and Generation'!L3026*'System Design'!$F$22)))</f>
        <v>790.9644812803175</v>
      </c>
      <c r="Q3026" s="32">
        <f t="shared" si="674"/>
        <v>0</v>
      </c>
      <c r="R3026" s="32">
        <f t="shared" si="677"/>
        <v>5400</v>
      </c>
      <c r="S3026" s="32">
        <f t="shared" si="678"/>
        <v>0</v>
      </c>
      <c r="T3026" s="32">
        <f t="shared" si="679"/>
        <v>21600</v>
      </c>
      <c r="U3026" s="32">
        <f t="shared" si="680"/>
        <v>0</v>
      </c>
      <c r="V3026" s="32">
        <f t="shared" si="675"/>
        <v>446.7144812803175</v>
      </c>
      <c r="W3026" s="32">
        <f t="shared" si="681"/>
        <v>446.7144812803175</v>
      </c>
      <c r="X3026" s="32">
        <f t="shared" si="682"/>
        <v>446.7144812803175</v>
      </c>
    </row>
    <row r="3027" spans="1:24" x14ac:dyDescent="0.25">
      <c r="A3027" s="2"/>
      <c r="B3027" s="2" t="s">
        <v>6</v>
      </c>
      <c r="C3027" s="2">
        <f t="shared" si="672"/>
        <v>126</v>
      </c>
      <c r="D3027" s="2">
        <f t="shared" si="673"/>
        <v>23</v>
      </c>
      <c r="E3027" s="2">
        <f t="shared" si="676"/>
        <v>3023</v>
      </c>
      <c r="F3027" s="11">
        <v>324</v>
      </c>
      <c r="G3027" s="9">
        <v>0</v>
      </c>
      <c r="H3027" s="9">
        <v>0</v>
      </c>
      <c r="I3027" s="9">
        <v>0</v>
      </c>
      <c r="J3027" s="9">
        <v>0.26643014106284402</v>
      </c>
      <c r="K3027" s="9">
        <v>0.26643014106284402</v>
      </c>
      <c r="L3027" s="9">
        <v>0.26643014106284402</v>
      </c>
      <c r="N3027" s="32">
        <f>IF('System Design'!$F$8=1,'Hourly Demand and Generation'!G3027*'System Design'!$F$21,IF('System Design'!$F$8=2,'Hourly Demand and Generation'!H3027*'System Design'!$F$21,IF('System Design'!$F$8=3,'Hourly Demand and Generation'!I3027*'System Design'!$F$21)))</f>
        <v>0</v>
      </c>
      <c r="O3027" s="32">
        <f>IF('System Design'!$F$8=1,'Hourly Demand and Generation'!J3027*'System Design'!$F$22,IF('System Design'!$F$8=2,'Hourly Demand and Generation'!K3027*'System Design'!$F$22,IF('System Design'!$F$8=3,'Hourly Demand and Generation'!L3027*'System Design'!$F$22)))</f>
        <v>666.07535265710999</v>
      </c>
      <c r="Q3027" s="32">
        <f t="shared" si="674"/>
        <v>0</v>
      </c>
      <c r="R3027" s="32">
        <f t="shared" si="677"/>
        <v>5400</v>
      </c>
      <c r="S3027" s="32">
        <f t="shared" si="678"/>
        <v>0</v>
      </c>
      <c r="T3027" s="32">
        <f t="shared" si="679"/>
        <v>21600</v>
      </c>
      <c r="U3027" s="32">
        <f t="shared" si="680"/>
        <v>0</v>
      </c>
      <c r="V3027" s="32">
        <f t="shared" si="675"/>
        <v>342.07535265710999</v>
      </c>
      <c r="W3027" s="32">
        <f t="shared" si="681"/>
        <v>342.07535265710999</v>
      </c>
      <c r="X3027" s="32">
        <f t="shared" si="682"/>
        <v>342.07535265710999</v>
      </c>
    </row>
    <row r="3028" spans="1:24" x14ac:dyDescent="0.25">
      <c r="A3028" s="2"/>
      <c r="B3028" s="2" t="s">
        <v>6</v>
      </c>
      <c r="C3028" s="2">
        <f t="shared" si="672"/>
        <v>126</v>
      </c>
      <c r="D3028" s="2">
        <f t="shared" si="673"/>
        <v>24</v>
      </c>
      <c r="E3028" s="2">
        <f t="shared" si="676"/>
        <v>3024</v>
      </c>
      <c r="F3028" s="11">
        <v>283.5</v>
      </c>
      <c r="G3028" s="9">
        <v>0</v>
      </c>
      <c r="H3028" s="9">
        <v>0</v>
      </c>
      <c r="I3028" s="9">
        <v>0</v>
      </c>
      <c r="J3028" s="9">
        <v>0.26643014106284402</v>
      </c>
      <c r="K3028" s="9">
        <v>0.26643014106284402</v>
      </c>
      <c r="L3028" s="9">
        <v>0.26643014106284402</v>
      </c>
      <c r="N3028" s="32">
        <f>IF('System Design'!$F$8=1,'Hourly Demand and Generation'!G3028*'System Design'!$F$21,IF('System Design'!$F$8=2,'Hourly Demand and Generation'!H3028*'System Design'!$F$21,IF('System Design'!$F$8=3,'Hourly Demand and Generation'!I3028*'System Design'!$F$21)))</f>
        <v>0</v>
      </c>
      <c r="O3028" s="32">
        <f>IF('System Design'!$F$8=1,'Hourly Demand and Generation'!J3028*'System Design'!$F$22,IF('System Design'!$F$8=2,'Hourly Demand and Generation'!K3028*'System Design'!$F$22,IF('System Design'!$F$8=3,'Hourly Demand and Generation'!L3028*'System Design'!$F$22)))</f>
        <v>666.07535265710999</v>
      </c>
      <c r="Q3028" s="32">
        <f t="shared" si="674"/>
        <v>0</v>
      </c>
      <c r="R3028" s="32">
        <f t="shared" si="677"/>
        <v>5400</v>
      </c>
      <c r="S3028" s="32">
        <f t="shared" si="678"/>
        <v>0</v>
      </c>
      <c r="T3028" s="32">
        <f t="shared" si="679"/>
        <v>21600</v>
      </c>
      <c r="U3028" s="32">
        <f t="shared" si="680"/>
        <v>0</v>
      </c>
      <c r="V3028" s="32">
        <f t="shared" si="675"/>
        <v>382.57535265710999</v>
      </c>
      <c r="W3028" s="32">
        <f t="shared" si="681"/>
        <v>382.57535265710999</v>
      </c>
      <c r="X3028" s="32">
        <f t="shared" si="682"/>
        <v>382.57535265710999</v>
      </c>
    </row>
    <row r="3029" spans="1:24" x14ac:dyDescent="0.25">
      <c r="A3029" s="2"/>
      <c r="B3029" s="2" t="s">
        <v>6</v>
      </c>
      <c r="C3029" s="2">
        <f>C3028+1</f>
        <v>127</v>
      </c>
      <c r="D3029" s="2">
        <v>1</v>
      </c>
      <c r="E3029" s="2">
        <f t="shared" si="676"/>
        <v>3025</v>
      </c>
      <c r="F3029" s="11">
        <v>243</v>
      </c>
      <c r="G3029" s="9">
        <v>0</v>
      </c>
      <c r="H3029" s="9">
        <v>0</v>
      </c>
      <c r="I3029" s="9">
        <v>0</v>
      </c>
      <c r="J3029" s="9">
        <v>0.26784970337153702</v>
      </c>
      <c r="K3029" s="9">
        <v>0.26784970337153702</v>
      </c>
      <c r="L3029" s="9">
        <v>0.26784970337153702</v>
      </c>
      <c r="N3029" s="32">
        <f>IF('System Design'!$F$8=1,'Hourly Demand and Generation'!G3029*'System Design'!$F$21,IF('System Design'!$F$8=2,'Hourly Demand and Generation'!H3029*'System Design'!$F$21,IF('System Design'!$F$8=3,'Hourly Demand and Generation'!I3029*'System Design'!$F$21)))</f>
        <v>0</v>
      </c>
      <c r="O3029" s="32">
        <f>IF('System Design'!$F$8=1,'Hourly Demand and Generation'!J3029*'System Design'!$F$22,IF('System Design'!$F$8=2,'Hourly Demand and Generation'!K3029*'System Design'!$F$22,IF('System Design'!$F$8=3,'Hourly Demand and Generation'!L3029*'System Design'!$F$22)))</f>
        <v>669.6242584288425</v>
      </c>
      <c r="Q3029" s="32">
        <f t="shared" si="674"/>
        <v>0</v>
      </c>
      <c r="R3029" s="32">
        <f t="shared" si="677"/>
        <v>5400</v>
      </c>
      <c r="S3029" s="32">
        <f t="shared" si="678"/>
        <v>0</v>
      </c>
      <c r="T3029" s="32">
        <f t="shared" si="679"/>
        <v>21600</v>
      </c>
      <c r="U3029" s="32">
        <f t="shared" si="680"/>
        <v>0</v>
      </c>
      <c r="V3029" s="32">
        <f t="shared" si="675"/>
        <v>426.6242584288425</v>
      </c>
      <c r="W3029" s="32">
        <f t="shared" si="681"/>
        <v>426.6242584288425</v>
      </c>
      <c r="X3029" s="32">
        <f t="shared" si="682"/>
        <v>426.6242584288425</v>
      </c>
    </row>
    <row r="3030" spans="1:24" x14ac:dyDescent="0.25">
      <c r="A3030" s="2"/>
      <c r="B3030" s="2" t="s">
        <v>6</v>
      </c>
      <c r="C3030" s="2">
        <f>C3029</f>
        <v>127</v>
      </c>
      <c r="D3030" s="2">
        <f>D3029+1</f>
        <v>2</v>
      </c>
      <c r="E3030" s="2">
        <f t="shared" si="676"/>
        <v>3026</v>
      </c>
      <c r="F3030" s="11">
        <v>222.75</v>
      </c>
      <c r="G3030" s="9">
        <v>0</v>
      </c>
      <c r="H3030" s="9">
        <v>0</v>
      </c>
      <c r="I3030" s="9">
        <v>0</v>
      </c>
      <c r="J3030" s="9">
        <v>0.241064733034384</v>
      </c>
      <c r="K3030" s="9">
        <v>0.241064733034384</v>
      </c>
      <c r="L3030" s="9">
        <v>0.241064733034384</v>
      </c>
      <c r="N3030" s="32">
        <f>IF('System Design'!$F$8=1,'Hourly Demand and Generation'!G3030*'System Design'!$F$21,IF('System Design'!$F$8=2,'Hourly Demand and Generation'!H3030*'System Design'!$F$21,IF('System Design'!$F$8=3,'Hourly Demand and Generation'!I3030*'System Design'!$F$21)))</f>
        <v>0</v>
      </c>
      <c r="O3030" s="32">
        <f>IF('System Design'!$F$8=1,'Hourly Demand and Generation'!J3030*'System Design'!$F$22,IF('System Design'!$F$8=2,'Hourly Demand and Generation'!K3030*'System Design'!$F$22,IF('System Design'!$F$8=3,'Hourly Demand and Generation'!L3030*'System Design'!$F$22)))</f>
        <v>602.66183258596004</v>
      </c>
      <c r="Q3030" s="32">
        <f t="shared" si="674"/>
        <v>0</v>
      </c>
      <c r="R3030" s="32">
        <f t="shared" si="677"/>
        <v>5400</v>
      </c>
      <c r="S3030" s="32">
        <f t="shared" si="678"/>
        <v>0</v>
      </c>
      <c r="T3030" s="32">
        <f t="shared" si="679"/>
        <v>21600</v>
      </c>
      <c r="U3030" s="32">
        <f t="shared" si="680"/>
        <v>0</v>
      </c>
      <c r="V3030" s="32">
        <f t="shared" si="675"/>
        <v>379.91183258596004</v>
      </c>
      <c r="W3030" s="32">
        <f t="shared" si="681"/>
        <v>379.91183258596004</v>
      </c>
      <c r="X3030" s="32">
        <f t="shared" si="682"/>
        <v>379.91183258596004</v>
      </c>
    </row>
    <row r="3031" spans="1:24" x14ac:dyDescent="0.25">
      <c r="A3031" s="2"/>
      <c r="B3031" s="2" t="s">
        <v>6</v>
      </c>
      <c r="C3031" s="2">
        <f t="shared" ref="C3031:C3052" si="683">C3030</f>
        <v>127</v>
      </c>
      <c r="D3031" s="2">
        <f t="shared" ref="D3031:D3052" si="684">D3030+1</f>
        <v>3</v>
      </c>
      <c r="E3031" s="2">
        <f t="shared" si="676"/>
        <v>3027</v>
      </c>
      <c r="F3031" s="11">
        <v>202.5</v>
      </c>
      <c r="G3031" s="9">
        <v>0</v>
      </c>
      <c r="H3031" s="9">
        <v>0</v>
      </c>
      <c r="I3031" s="9">
        <v>0</v>
      </c>
      <c r="J3031" s="9">
        <v>0.241064733034384</v>
      </c>
      <c r="K3031" s="9">
        <v>0.241064733034384</v>
      </c>
      <c r="L3031" s="9">
        <v>0.241064733034384</v>
      </c>
      <c r="N3031" s="32">
        <f>IF('System Design'!$F$8=1,'Hourly Demand and Generation'!G3031*'System Design'!$F$21,IF('System Design'!$F$8=2,'Hourly Demand and Generation'!H3031*'System Design'!$F$21,IF('System Design'!$F$8=3,'Hourly Demand and Generation'!I3031*'System Design'!$F$21)))</f>
        <v>0</v>
      </c>
      <c r="O3031" s="32">
        <f>IF('System Design'!$F$8=1,'Hourly Demand and Generation'!J3031*'System Design'!$F$22,IF('System Design'!$F$8=2,'Hourly Demand and Generation'!K3031*'System Design'!$F$22,IF('System Design'!$F$8=3,'Hourly Demand and Generation'!L3031*'System Design'!$F$22)))</f>
        <v>602.66183258596004</v>
      </c>
      <c r="Q3031" s="32">
        <f t="shared" si="674"/>
        <v>0</v>
      </c>
      <c r="R3031" s="32">
        <f t="shared" si="677"/>
        <v>5400</v>
      </c>
      <c r="S3031" s="32">
        <f t="shared" si="678"/>
        <v>0</v>
      </c>
      <c r="T3031" s="32">
        <f t="shared" si="679"/>
        <v>21600</v>
      </c>
      <c r="U3031" s="32">
        <f t="shared" si="680"/>
        <v>0</v>
      </c>
      <c r="V3031" s="32">
        <f t="shared" si="675"/>
        <v>400.16183258596004</v>
      </c>
      <c r="W3031" s="32">
        <f t="shared" si="681"/>
        <v>400.16183258596004</v>
      </c>
      <c r="X3031" s="32">
        <f t="shared" si="682"/>
        <v>400.16183258596004</v>
      </c>
    </row>
    <row r="3032" spans="1:24" x14ac:dyDescent="0.25">
      <c r="A3032" s="2"/>
      <c r="B3032" s="2" t="s">
        <v>6</v>
      </c>
      <c r="C3032" s="2">
        <f t="shared" si="683"/>
        <v>127</v>
      </c>
      <c r="D3032" s="2">
        <f t="shared" si="684"/>
        <v>4</v>
      </c>
      <c r="E3032" s="2">
        <f t="shared" si="676"/>
        <v>3028</v>
      </c>
      <c r="F3032" s="11">
        <v>243</v>
      </c>
      <c r="G3032" s="9">
        <v>0</v>
      </c>
      <c r="H3032" s="9">
        <v>0</v>
      </c>
      <c r="I3032" s="9">
        <v>0</v>
      </c>
      <c r="J3032" s="9">
        <v>0.26784970337153702</v>
      </c>
      <c r="K3032" s="9">
        <v>0.26784970337153702</v>
      </c>
      <c r="L3032" s="9">
        <v>0.26784970337153702</v>
      </c>
      <c r="N3032" s="32">
        <f>IF('System Design'!$F$8=1,'Hourly Demand and Generation'!G3032*'System Design'!$F$21,IF('System Design'!$F$8=2,'Hourly Demand and Generation'!H3032*'System Design'!$F$21,IF('System Design'!$F$8=3,'Hourly Demand and Generation'!I3032*'System Design'!$F$21)))</f>
        <v>0</v>
      </c>
      <c r="O3032" s="32">
        <f>IF('System Design'!$F$8=1,'Hourly Demand and Generation'!J3032*'System Design'!$F$22,IF('System Design'!$F$8=2,'Hourly Demand and Generation'!K3032*'System Design'!$F$22,IF('System Design'!$F$8=3,'Hourly Demand and Generation'!L3032*'System Design'!$F$22)))</f>
        <v>669.6242584288425</v>
      </c>
      <c r="Q3032" s="32">
        <f t="shared" si="674"/>
        <v>0</v>
      </c>
      <c r="R3032" s="32">
        <f t="shared" si="677"/>
        <v>5400</v>
      </c>
      <c r="S3032" s="32">
        <f t="shared" si="678"/>
        <v>0</v>
      </c>
      <c r="T3032" s="32">
        <f t="shared" si="679"/>
        <v>21600</v>
      </c>
      <c r="U3032" s="32">
        <f t="shared" si="680"/>
        <v>0</v>
      </c>
      <c r="V3032" s="32">
        <f t="shared" si="675"/>
        <v>426.6242584288425</v>
      </c>
      <c r="W3032" s="32">
        <f t="shared" si="681"/>
        <v>426.6242584288425</v>
      </c>
      <c r="X3032" s="32">
        <f t="shared" si="682"/>
        <v>426.6242584288425</v>
      </c>
    </row>
    <row r="3033" spans="1:24" x14ac:dyDescent="0.25">
      <c r="A3033" s="2"/>
      <c r="B3033" s="2" t="s">
        <v>6</v>
      </c>
      <c r="C3033" s="2">
        <f t="shared" si="683"/>
        <v>127</v>
      </c>
      <c r="D3033" s="2">
        <f t="shared" si="684"/>
        <v>5</v>
      </c>
      <c r="E3033" s="2">
        <f t="shared" si="676"/>
        <v>3029</v>
      </c>
      <c r="F3033" s="11">
        <v>263.25</v>
      </c>
      <c r="G3033" s="9">
        <v>0</v>
      </c>
      <c r="H3033" s="9">
        <v>3.5898197377380398E-2</v>
      </c>
      <c r="I3033" s="9">
        <v>7.1796394754760795E-2</v>
      </c>
      <c r="J3033" s="9">
        <v>0.21427976269723001</v>
      </c>
      <c r="K3033" s="9">
        <v>0.21427976269723001</v>
      </c>
      <c r="L3033" s="9">
        <v>0.21427976269723001</v>
      </c>
      <c r="N3033" s="32">
        <f>IF('System Design'!$F$8=1,'Hourly Demand and Generation'!G3033*'System Design'!$F$21,IF('System Design'!$F$8=2,'Hourly Demand and Generation'!H3033*'System Design'!$F$21,IF('System Design'!$F$8=3,'Hourly Demand and Generation'!I3033*'System Design'!$F$21)))</f>
        <v>35.898197377380399</v>
      </c>
      <c r="O3033" s="32">
        <f>IF('System Design'!$F$8=1,'Hourly Demand and Generation'!J3033*'System Design'!$F$22,IF('System Design'!$F$8=2,'Hourly Demand and Generation'!K3033*'System Design'!$F$22,IF('System Design'!$F$8=3,'Hourly Demand and Generation'!L3033*'System Design'!$F$22)))</f>
        <v>535.69940674307497</v>
      </c>
      <c r="Q3033" s="32">
        <f t="shared" si="674"/>
        <v>0</v>
      </c>
      <c r="R3033" s="32">
        <f t="shared" si="677"/>
        <v>5400</v>
      </c>
      <c r="S3033" s="32">
        <f t="shared" si="678"/>
        <v>0</v>
      </c>
      <c r="T3033" s="32">
        <f t="shared" si="679"/>
        <v>21600</v>
      </c>
      <c r="U3033" s="32">
        <f t="shared" si="680"/>
        <v>0</v>
      </c>
      <c r="V3033" s="32">
        <f t="shared" si="675"/>
        <v>308.34760412045534</v>
      </c>
      <c r="W3033" s="32">
        <f t="shared" si="681"/>
        <v>308.34760412045534</v>
      </c>
      <c r="X3033" s="32">
        <f t="shared" si="682"/>
        <v>308.34760412045534</v>
      </c>
    </row>
    <row r="3034" spans="1:24" x14ac:dyDescent="0.25">
      <c r="A3034" s="2"/>
      <c r="B3034" s="2" t="s">
        <v>6</v>
      </c>
      <c r="C3034" s="2">
        <f t="shared" si="683"/>
        <v>127</v>
      </c>
      <c r="D3034" s="2">
        <f t="shared" si="684"/>
        <v>6</v>
      </c>
      <c r="E3034" s="2">
        <f t="shared" si="676"/>
        <v>3030</v>
      </c>
      <c r="F3034" s="11">
        <v>283.5</v>
      </c>
      <c r="G3034" s="9">
        <v>7.1796394754760795E-2</v>
      </c>
      <c r="H3034" s="9">
        <v>0.112181866804314</v>
      </c>
      <c r="I3034" s="9">
        <v>0.152567338853867</v>
      </c>
      <c r="J3034" s="9">
        <v>0.21427976269723001</v>
      </c>
      <c r="K3034" s="9">
        <v>0.21427976269723001</v>
      </c>
      <c r="L3034" s="9">
        <v>0.21427976269723001</v>
      </c>
      <c r="N3034" s="32">
        <f>IF('System Design'!$F$8=1,'Hourly Demand and Generation'!G3034*'System Design'!$F$21,IF('System Design'!$F$8=2,'Hourly Demand and Generation'!H3034*'System Design'!$F$21,IF('System Design'!$F$8=3,'Hourly Demand and Generation'!I3034*'System Design'!$F$21)))</f>
        <v>76.2836694269335</v>
      </c>
      <c r="O3034" s="32">
        <f>IF('System Design'!$F$8=1,'Hourly Demand and Generation'!J3034*'System Design'!$F$22,IF('System Design'!$F$8=2,'Hourly Demand and Generation'!K3034*'System Design'!$F$22,IF('System Design'!$F$8=3,'Hourly Demand and Generation'!L3034*'System Design'!$F$22)))</f>
        <v>535.69940674307497</v>
      </c>
      <c r="Q3034" s="32">
        <f t="shared" si="674"/>
        <v>0</v>
      </c>
      <c r="R3034" s="32">
        <f t="shared" si="677"/>
        <v>5400</v>
      </c>
      <c r="S3034" s="32">
        <f t="shared" si="678"/>
        <v>0</v>
      </c>
      <c r="T3034" s="32">
        <f t="shared" si="679"/>
        <v>21600</v>
      </c>
      <c r="U3034" s="32">
        <f t="shared" si="680"/>
        <v>0</v>
      </c>
      <c r="V3034" s="32">
        <f t="shared" si="675"/>
        <v>328.48307617000842</v>
      </c>
      <c r="W3034" s="32">
        <f t="shared" si="681"/>
        <v>328.48307617000842</v>
      </c>
      <c r="X3034" s="32">
        <f t="shared" si="682"/>
        <v>328.48307617000842</v>
      </c>
    </row>
    <row r="3035" spans="1:24" x14ac:dyDescent="0.25">
      <c r="A3035" s="2"/>
      <c r="B3035" s="2" t="s">
        <v>6</v>
      </c>
      <c r="C3035" s="2">
        <f t="shared" si="683"/>
        <v>127</v>
      </c>
      <c r="D3035" s="2">
        <f t="shared" si="684"/>
        <v>7</v>
      </c>
      <c r="E3035" s="2">
        <f t="shared" si="676"/>
        <v>3031</v>
      </c>
      <c r="F3035" s="11">
        <v>303.75</v>
      </c>
      <c r="G3035" s="9">
        <v>0.152567338853867</v>
      </c>
      <c r="H3035" s="9">
        <v>0.18846553623124701</v>
      </c>
      <c r="I3035" s="9">
        <v>0.22436373360862699</v>
      </c>
      <c r="J3035" s="9">
        <v>0.241064733034384</v>
      </c>
      <c r="K3035" s="9">
        <v>0.241064733034384</v>
      </c>
      <c r="L3035" s="9">
        <v>0.241064733034384</v>
      </c>
      <c r="N3035" s="32">
        <f>IF('System Design'!$F$8=1,'Hourly Demand and Generation'!G3035*'System Design'!$F$21,IF('System Design'!$F$8=2,'Hourly Demand and Generation'!H3035*'System Design'!$F$21,IF('System Design'!$F$8=3,'Hourly Demand and Generation'!I3035*'System Design'!$F$21)))</f>
        <v>112.1818668043135</v>
      </c>
      <c r="O3035" s="32">
        <f>IF('System Design'!$F$8=1,'Hourly Demand and Generation'!J3035*'System Design'!$F$22,IF('System Design'!$F$8=2,'Hourly Demand and Generation'!K3035*'System Design'!$F$22,IF('System Design'!$F$8=3,'Hourly Demand and Generation'!L3035*'System Design'!$F$22)))</f>
        <v>602.66183258596004</v>
      </c>
      <c r="Q3035" s="32">
        <f t="shared" si="674"/>
        <v>0</v>
      </c>
      <c r="R3035" s="32">
        <f t="shared" si="677"/>
        <v>5400</v>
      </c>
      <c r="S3035" s="32">
        <f t="shared" si="678"/>
        <v>0</v>
      </c>
      <c r="T3035" s="32">
        <f t="shared" si="679"/>
        <v>21600</v>
      </c>
      <c r="U3035" s="32">
        <f t="shared" si="680"/>
        <v>0</v>
      </c>
      <c r="V3035" s="32">
        <f t="shared" si="675"/>
        <v>411.09369939027351</v>
      </c>
      <c r="W3035" s="32">
        <f t="shared" si="681"/>
        <v>411.09369939027351</v>
      </c>
      <c r="X3035" s="32">
        <f t="shared" si="682"/>
        <v>411.09369939027351</v>
      </c>
    </row>
    <row r="3036" spans="1:24" x14ac:dyDescent="0.25">
      <c r="A3036" s="2"/>
      <c r="B3036" s="2" t="s">
        <v>6</v>
      </c>
      <c r="C3036" s="2">
        <f t="shared" si="683"/>
        <v>127</v>
      </c>
      <c r="D3036" s="2">
        <f t="shared" si="684"/>
        <v>8</v>
      </c>
      <c r="E3036" s="2">
        <f t="shared" si="676"/>
        <v>3032</v>
      </c>
      <c r="F3036" s="11">
        <v>324</v>
      </c>
      <c r="G3036" s="9">
        <v>0.29616012836338801</v>
      </c>
      <c r="H3036" s="9">
        <v>0.33654560041294102</v>
      </c>
      <c r="I3036" s="9">
        <v>0.37693107246249402</v>
      </c>
      <c r="J3036" s="9">
        <v>0.241064733034384</v>
      </c>
      <c r="K3036" s="9">
        <v>0.241064733034384</v>
      </c>
      <c r="L3036" s="9">
        <v>0.241064733034384</v>
      </c>
      <c r="N3036" s="32">
        <f>IF('System Design'!$F$8=1,'Hourly Demand and Generation'!G3036*'System Design'!$F$21,IF('System Design'!$F$8=2,'Hourly Demand and Generation'!H3036*'System Design'!$F$21,IF('System Design'!$F$8=3,'Hourly Demand and Generation'!I3036*'System Design'!$F$21)))</f>
        <v>188.465536231247</v>
      </c>
      <c r="O3036" s="32">
        <f>IF('System Design'!$F$8=1,'Hourly Demand and Generation'!J3036*'System Design'!$F$22,IF('System Design'!$F$8=2,'Hourly Demand and Generation'!K3036*'System Design'!$F$22,IF('System Design'!$F$8=3,'Hourly Demand and Generation'!L3036*'System Design'!$F$22)))</f>
        <v>602.66183258596004</v>
      </c>
      <c r="Q3036" s="32">
        <f t="shared" si="674"/>
        <v>0</v>
      </c>
      <c r="R3036" s="32">
        <f t="shared" si="677"/>
        <v>5400</v>
      </c>
      <c r="S3036" s="32">
        <f t="shared" si="678"/>
        <v>0</v>
      </c>
      <c r="T3036" s="32">
        <f t="shared" si="679"/>
        <v>21600</v>
      </c>
      <c r="U3036" s="32">
        <f t="shared" si="680"/>
        <v>0</v>
      </c>
      <c r="V3036" s="32">
        <f t="shared" si="675"/>
        <v>467.12736881720707</v>
      </c>
      <c r="W3036" s="32">
        <f t="shared" si="681"/>
        <v>467.12736881720707</v>
      </c>
      <c r="X3036" s="32">
        <f t="shared" si="682"/>
        <v>467.12736881720707</v>
      </c>
    </row>
    <row r="3037" spans="1:24" x14ac:dyDescent="0.25">
      <c r="A3037" s="2"/>
      <c r="B3037" s="2" t="s">
        <v>6</v>
      </c>
      <c r="C3037" s="2">
        <f t="shared" si="683"/>
        <v>127</v>
      </c>
      <c r="D3037" s="2">
        <f t="shared" si="684"/>
        <v>9</v>
      </c>
      <c r="E3037" s="2">
        <f t="shared" si="676"/>
        <v>3033</v>
      </c>
      <c r="F3037" s="11">
        <v>324</v>
      </c>
      <c r="G3037" s="9">
        <v>0.44872746721725498</v>
      </c>
      <c r="H3037" s="9">
        <v>0.48462566459463502</v>
      </c>
      <c r="I3037" s="9">
        <v>0.52052386197201495</v>
      </c>
      <c r="J3037" s="9">
        <v>0.21427976269723001</v>
      </c>
      <c r="K3037" s="9">
        <v>0.21427976269723001</v>
      </c>
      <c r="L3037" s="9">
        <v>0.21427976269723001</v>
      </c>
      <c r="N3037" s="32">
        <f>IF('System Design'!$F$8=1,'Hourly Demand and Generation'!G3037*'System Design'!$F$21,IF('System Design'!$F$8=2,'Hourly Demand and Generation'!H3037*'System Design'!$F$21,IF('System Design'!$F$8=3,'Hourly Demand and Generation'!I3037*'System Design'!$F$21)))</f>
        <v>260.26193098600748</v>
      </c>
      <c r="O3037" s="32">
        <f>IF('System Design'!$F$8=1,'Hourly Demand and Generation'!J3037*'System Design'!$F$22,IF('System Design'!$F$8=2,'Hourly Demand and Generation'!K3037*'System Design'!$F$22,IF('System Design'!$F$8=3,'Hourly Demand and Generation'!L3037*'System Design'!$F$22)))</f>
        <v>535.69940674307497</v>
      </c>
      <c r="Q3037" s="32">
        <f t="shared" si="674"/>
        <v>0</v>
      </c>
      <c r="R3037" s="32">
        <f t="shared" si="677"/>
        <v>5400</v>
      </c>
      <c r="S3037" s="32">
        <f t="shared" si="678"/>
        <v>0</v>
      </c>
      <c r="T3037" s="32">
        <f t="shared" si="679"/>
        <v>21600</v>
      </c>
      <c r="U3037" s="32">
        <f t="shared" si="680"/>
        <v>0</v>
      </c>
      <c r="V3037" s="32">
        <f t="shared" si="675"/>
        <v>471.96133772908252</v>
      </c>
      <c r="W3037" s="32">
        <f t="shared" si="681"/>
        <v>471.96133772908252</v>
      </c>
      <c r="X3037" s="32">
        <f t="shared" si="682"/>
        <v>471.96133772908252</v>
      </c>
    </row>
    <row r="3038" spans="1:24" x14ac:dyDescent="0.25">
      <c r="A3038" s="2"/>
      <c r="B3038" s="2" t="s">
        <v>6</v>
      </c>
      <c r="C3038" s="2">
        <f t="shared" si="683"/>
        <v>127</v>
      </c>
      <c r="D3038" s="2">
        <f t="shared" si="684"/>
        <v>10</v>
      </c>
      <c r="E3038" s="2">
        <f t="shared" si="676"/>
        <v>3034</v>
      </c>
      <c r="F3038" s="11">
        <v>315.89999999999998</v>
      </c>
      <c r="G3038" s="9">
        <v>0.60129480607112096</v>
      </c>
      <c r="H3038" s="9">
        <v>0.63719300344850205</v>
      </c>
      <c r="I3038" s="9">
        <v>0.67309120082588203</v>
      </c>
      <c r="J3038" s="9">
        <v>0.241064733034384</v>
      </c>
      <c r="K3038" s="9">
        <v>0.241064733034384</v>
      </c>
      <c r="L3038" s="9">
        <v>0.241064733034384</v>
      </c>
      <c r="N3038" s="32">
        <f>IF('System Design'!$F$8=1,'Hourly Demand and Generation'!G3038*'System Design'!$F$21,IF('System Design'!$F$8=2,'Hourly Demand and Generation'!H3038*'System Design'!$F$21,IF('System Design'!$F$8=3,'Hourly Demand and Generation'!I3038*'System Design'!$F$21)))</f>
        <v>336.54560041294104</v>
      </c>
      <c r="O3038" s="32">
        <f>IF('System Design'!$F$8=1,'Hourly Demand and Generation'!J3038*'System Design'!$F$22,IF('System Design'!$F$8=2,'Hourly Demand and Generation'!K3038*'System Design'!$F$22,IF('System Design'!$F$8=3,'Hourly Demand and Generation'!L3038*'System Design'!$F$22)))</f>
        <v>602.66183258596004</v>
      </c>
      <c r="Q3038" s="32">
        <f t="shared" si="674"/>
        <v>0</v>
      </c>
      <c r="R3038" s="32">
        <f t="shared" si="677"/>
        <v>5400</v>
      </c>
      <c r="S3038" s="32">
        <f t="shared" si="678"/>
        <v>0</v>
      </c>
      <c r="T3038" s="32">
        <f t="shared" si="679"/>
        <v>21600</v>
      </c>
      <c r="U3038" s="32">
        <f t="shared" si="680"/>
        <v>0</v>
      </c>
      <c r="V3038" s="32">
        <f t="shared" si="675"/>
        <v>623.30743299890116</v>
      </c>
      <c r="W3038" s="32">
        <f t="shared" si="681"/>
        <v>623.30743299890116</v>
      </c>
      <c r="X3038" s="32">
        <f t="shared" si="682"/>
        <v>623.30743299890116</v>
      </c>
    </row>
    <row r="3039" spans="1:24" x14ac:dyDescent="0.25">
      <c r="A3039" s="2"/>
      <c r="B3039" s="2" t="s">
        <v>6</v>
      </c>
      <c r="C3039" s="2">
        <f t="shared" si="683"/>
        <v>127</v>
      </c>
      <c r="D3039" s="2">
        <f t="shared" si="684"/>
        <v>11</v>
      </c>
      <c r="E3039" s="2">
        <f t="shared" si="676"/>
        <v>3035</v>
      </c>
      <c r="F3039" s="11">
        <v>311.85000000000002</v>
      </c>
      <c r="G3039" s="9">
        <v>0.74488759558064299</v>
      </c>
      <c r="H3039" s="9">
        <v>0.785273067630196</v>
      </c>
      <c r="I3039" s="9">
        <v>0.825658539679749</v>
      </c>
      <c r="J3039" s="9">
        <v>0.21427976269723001</v>
      </c>
      <c r="K3039" s="9">
        <v>0.21427976269723001</v>
      </c>
      <c r="L3039" s="9">
        <v>0.21427976269723001</v>
      </c>
      <c r="N3039" s="32">
        <f>IF('System Design'!$F$8=1,'Hourly Demand and Generation'!G3039*'System Design'!$F$21,IF('System Design'!$F$8=2,'Hourly Demand and Generation'!H3039*'System Design'!$F$21,IF('System Design'!$F$8=3,'Hourly Demand and Generation'!I3039*'System Design'!$F$21)))</f>
        <v>412.82926983987448</v>
      </c>
      <c r="O3039" s="32">
        <f>IF('System Design'!$F$8=1,'Hourly Demand and Generation'!J3039*'System Design'!$F$22,IF('System Design'!$F$8=2,'Hourly Demand and Generation'!K3039*'System Design'!$F$22,IF('System Design'!$F$8=3,'Hourly Demand and Generation'!L3039*'System Design'!$F$22)))</f>
        <v>535.69940674307497</v>
      </c>
      <c r="Q3039" s="32">
        <f t="shared" si="674"/>
        <v>0</v>
      </c>
      <c r="R3039" s="32">
        <f t="shared" si="677"/>
        <v>5400</v>
      </c>
      <c r="S3039" s="32">
        <f t="shared" si="678"/>
        <v>0</v>
      </c>
      <c r="T3039" s="32">
        <f t="shared" si="679"/>
        <v>21600</v>
      </c>
      <c r="U3039" s="32">
        <f t="shared" si="680"/>
        <v>0</v>
      </c>
      <c r="V3039" s="32">
        <f t="shared" si="675"/>
        <v>636.67867658294938</v>
      </c>
      <c r="W3039" s="32">
        <f t="shared" si="681"/>
        <v>636.67867658294938</v>
      </c>
      <c r="X3039" s="32">
        <f t="shared" si="682"/>
        <v>636.67867658294938</v>
      </c>
    </row>
    <row r="3040" spans="1:24" x14ac:dyDescent="0.25">
      <c r="A3040" s="2"/>
      <c r="B3040" s="2" t="s">
        <v>6</v>
      </c>
      <c r="C3040" s="2">
        <f t="shared" si="683"/>
        <v>127</v>
      </c>
      <c r="D3040" s="2">
        <f t="shared" si="684"/>
        <v>12</v>
      </c>
      <c r="E3040" s="2">
        <f t="shared" si="676"/>
        <v>3036</v>
      </c>
      <c r="F3040" s="11">
        <v>311.85000000000002</v>
      </c>
      <c r="G3040" s="9">
        <v>0.89745493443450897</v>
      </c>
      <c r="H3040" s="9">
        <v>0.89745493443450897</v>
      </c>
      <c r="I3040" s="9">
        <v>0.89745493443450897</v>
      </c>
      <c r="J3040" s="9">
        <v>0.20088727752865301</v>
      </c>
      <c r="K3040" s="9">
        <v>0.20088727752865301</v>
      </c>
      <c r="L3040" s="9">
        <v>0.20088727752865301</v>
      </c>
      <c r="N3040" s="32">
        <f>IF('System Design'!$F$8=1,'Hourly Demand and Generation'!G3040*'System Design'!$F$21,IF('System Design'!$F$8=2,'Hourly Demand and Generation'!H3040*'System Design'!$F$21,IF('System Design'!$F$8=3,'Hourly Demand and Generation'!I3040*'System Design'!$F$21)))</f>
        <v>448.72746721725446</v>
      </c>
      <c r="O3040" s="32">
        <f>IF('System Design'!$F$8=1,'Hourly Demand and Generation'!J3040*'System Design'!$F$22,IF('System Design'!$F$8=2,'Hourly Demand and Generation'!K3040*'System Design'!$F$22,IF('System Design'!$F$8=3,'Hourly Demand and Generation'!L3040*'System Design'!$F$22)))</f>
        <v>502.21819382163255</v>
      </c>
      <c r="Q3040" s="32">
        <f t="shared" si="674"/>
        <v>0</v>
      </c>
      <c r="R3040" s="32">
        <f t="shared" si="677"/>
        <v>5400</v>
      </c>
      <c r="S3040" s="32">
        <f t="shared" si="678"/>
        <v>0</v>
      </c>
      <c r="T3040" s="32">
        <f t="shared" si="679"/>
        <v>21600</v>
      </c>
      <c r="U3040" s="32">
        <f t="shared" si="680"/>
        <v>0</v>
      </c>
      <c r="V3040" s="32">
        <f t="shared" si="675"/>
        <v>639.09566103888699</v>
      </c>
      <c r="W3040" s="32">
        <f t="shared" si="681"/>
        <v>639.09566103888699</v>
      </c>
      <c r="X3040" s="32">
        <f t="shared" si="682"/>
        <v>639.09566103888699</v>
      </c>
    </row>
    <row r="3041" spans="1:24" x14ac:dyDescent="0.25">
      <c r="A3041" s="2"/>
      <c r="B3041" s="2" t="s">
        <v>6</v>
      </c>
      <c r="C3041" s="2">
        <f t="shared" si="683"/>
        <v>127</v>
      </c>
      <c r="D3041" s="2">
        <f t="shared" si="684"/>
        <v>13</v>
      </c>
      <c r="E3041" s="2">
        <f t="shared" si="676"/>
        <v>3037</v>
      </c>
      <c r="F3041" s="11">
        <v>324</v>
      </c>
      <c r="G3041" s="9">
        <v>0.74488759558064299</v>
      </c>
      <c r="H3041" s="9">
        <v>0.785273067630196</v>
      </c>
      <c r="I3041" s="9">
        <v>0.825658539679749</v>
      </c>
      <c r="J3041" s="9">
        <v>0.21427976269723001</v>
      </c>
      <c r="K3041" s="9">
        <v>0.21427976269723001</v>
      </c>
      <c r="L3041" s="9">
        <v>0.21427976269723001</v>
      </c>
      <c r="N3041" s="32">
        <f>IF('System Design'!$F$8=1,'Hourly Demand and Generation'!G3041*'System Design'!$F$21,IF('System Design'!$F$8=2,'Hourly Demand and Generation'!H3041*'System Design'!$F$21,IF('System Design'!$F$8=3,'Hourly Demand and Generation'!I3041*'System Design'!$F$21)))</f>
        <v>412.82926983987448</v>
      </c>
      <c r="O3041" s="32">
        <f>IF('System Design'!$F$8=1,'Hourly Demand and Generation'!J3041*'System Design'!$F$22,IF('System Design'!$F$8=2,'Hourly Demand and Generation'!K3041*'System Design'!$F$22,IF('System Design'!$F$8=3,'Hourly Demand and Generation'!L3041*'System Design'!$F$22)))</f>
        <v>535.69940674307497</v>
      </c>
      <c r="Q3041" s="32">
        <f t="shared" si="674"/>
        <v>0</v>
      </c>
      <c r="R3041" s="32">
        <f t="shared" si="677"/>
        <v>5400</v>
      </c>
      <c r="S3041" s="32">
        <f t="shared" si="678"/>
        <v>0</v>
      </c>
      <c r="T3041" s="32">
        <f t="shared" si="679"/>
        <v>21600</v>
      </c>
      <c r="U3041" s="32">
        <f t="shared" si="680"/>
        <v>0</v>
      </c>
      <c r="V3041" s="32">
        <f t="shared" si="675"/>
        <v>624.5286765829494</v>
      </c>
      <c r="W3041" s="32">
        <f t="shared" si="681"/>
        <v>624.5286765829494</v>
      </c>
      <c r="X3041" s="32">
        <f t="shared" si="682"/>
        <v>624.5286765829494</v>
      </c>
    </row>
    <row r="3042" spans="1:24" x14ac:dyDescent="0.25">
      <c r="A3042" s="2"/>
      <c r="B3042" s="2" t="s">
        <v>6</v>
      </c>
      <c r="C3042" s="2">
        <f t="shared" si="683"/>
        <v>127</v>
      </c>
      <c r="D3042" s="2">
        <f t="shared" si="684"/>
        <v>14</v>
      </c>
      <c r="E3042" s="2">
        <f t="shared" si="676"/>
        <v>3038</v>
      </c>
      <c r="F3042" s="11">
        <v>324</v>
      </c>
      <c r="G3042" s="9">
        <v>0.60129480607112096</v>
      </c>
      <c r="H3042" s="9">
        <v>0.63719300344850205</v>
      </c>
      <c r="I3042" s="9">
        <v>0.67309120082588203</v>
      </c>
      <c r="J3042" s="9">
        <v>0.227672247865807</v>
      </c>
      <c r="K3042" s="9">
        <v>0.227672247865807</v>
      </c>
      <c r="L3042" s="9">
        <v>0.227672247865807</v>
      </c>
      <c r="N3042" s="32">
        <f>IF('System Design'!$F$8=1,'Hourly Demand and Generation'!G3042*'System Design'!$F$21,IF('System Design'!$F$8=2,'Hourly Demand and Generation'!H3042*'System Design'!$F$21,IF('System Design'!$F$8=3,'Hourly Demand and Generation'!I3042*'System Design'!$F$21)))</f>
        <v>336.54560041294104</v>
      </c>
      <c r="O3042" s="32">
        <f>IF('System Design'!$F$8=1,'Hourly Demand and Generation'!J3042*'System Design'!$F$22,IF('System Design'!$F$8=2,'Hourly Demand and Generation'!K3042*'System Design'!$F$22,IF('System Design'!$F$8=3,'Hourly Demand and Generation'!L3042*'System Design'!$F$22)))</f>
        <v>569.18061966451751</v>
      </c>
      <c r="Q3042" s="32">
        <f t="shared" si="674"/>
        <v>0</v>
      </c>
      <c r="R3042" s="32">
        <f t="shared" si="677"/>
        <v>5400</v>
      </c>
      <c r="S3042" s="32">
        <f t="shared" si="678"/>
        <v>0</v>
      </c>
      <c r="T3042" s="32">
        <f t="shared" si="679"/>
        <v>21600</v>
      </c>
      <c r="U3042" s="32">
        <f t="shared" si="680"/>
        <v>0</v>
      </c>
      <c r="V3042" s="32">
        <f t="shared" si="675"/>
        <v>581.72622007745849</v>
      </c>
      <c r="W3042" s="32">
        <f t="shared" si="681"/>
        <v>581.72622007745849</v>
      </c>
      <c r="X3042" s="32">
        <f t="shared" si="682"/>
        <v>581.72622007745849</v>
      </c>
    </row>
    <row r="3043" spans="1:24" x14ac:dyDescent="0.25">
      <c r="A3043" s="2"/>
      <c r="B3043" s="2" t="s">
        <v>6</v>
      </c>
      <c r="C3043" s="2">
        <f t="shared" si="683"/>
        <v>127</v>
      </c>
      <c r="D3043" s="2">
        <f t="shared" si="684"/>
        <v>15</v>
      </c>
      <c r="E3043" s="2">
        <f t="shared" si="676"/>
        <v>3039</v>
      </c>
      <c r="F3043" s="11">
        <v>344.25</v>
      </c>
      <c r="G3043" s="9">
        <v>0.44872746721725498</v>
      </c>
      <c r="H3043" s="9">
        <v>0.48462566459463502</v>
      </c>
      <c r="I3043" s="9">
        <v>0.52052386197201495</v>
      </c>
      <c r="J3043" s="9">
        <v>0.241064733034384</v>
      </c>
      <c r="K3043" s="9">
        <v>0.241064733034384</v>
      </c>
      <c r="L3043" s="9">
        <v>0.241064733034384</v>
      </c>
      <c r="N3043" s="32">
        <f>IF('System Design'!$F$8=1,'Hourly Demand and Generation'!G3043*'System Design'!$F$21,IF('System Design'!$F$8=2,'Hourly Demand and Generation'!H3043*'System Design'!$F$21,IF('System Design'!$F$8=3,'Hourly Demand and Generation'!I3043*'System Design'!$F$21)))</f>
        <v>260.26193098600748</v>
      </c>
      <c r="O3043" s="32">
        <f>IF('System Design'!$F$8=1,'Hourly Demand and Generation'!J3043*'System Design'!$F$22,IF('System Design'!$F$8=2,'Hourly Demand and Generation'!K3043*'System Design'!$F$22,IF('System Design'!$F$8=3,'Hourly Demand and Generation'!L3043*'System Design'!$F$22)))</f>
        <v>602.66183258596004</v>
      </c>
      <c r="Q3043" s="32">
        <f t="shared" si="674"/>
        <v>0</v>
      </c>
      <c r="R3043" s="32">
        <f t="shared" si="677"/>
        <v>5400</v>
      </c>
      <c r="S3043" s="32">
        <f t="shared" si="678"/>
        <v>0</v>
      </c>
      <c r="T3043" s="32">
        <f t="shared" si="679"/>
        <v>21600</v>
      </c>
      <c r="U3043" s="32">
        <f t="shared" si="680"/>
        <v>0</v>
      </c>
      <c r="V3043" s="32">
        <f t="shared" si="675"/>
        <v>518.67376357196758</v>
      </c>
      <c r="W3043" s="32">
        <f t="shared" si="681"/>
        <v>518.67376357196758</v>
      </c>
      <c r="X3043" s="32">
        <f t="shared" si="682"/>
        <v>518.67376357196758</v>
      </c>
    </row>
    <row r="3044" spans="1:24" x14ac:dyDescent="0.25">
      <c r="A3044" s="2"/>
      <c r="B3044" s="2" t="s">
        <v>6</v>
      </c>
      <c r="C3044" s="2">
        <f t="shared" si="683"/>
        <v>127</v>
      </c>
      <c r="D3044" s="2">
        <f t="shared" si="684"/>
        <v>16</v>
      </c>
      <c r="E3044" s="2">
        <f t="shared" si="676"/>
        <v>3040</v>
      </c>
      <c r="F3044" s="11">
        <v>364.5</v>
      </c>
      <c r="G3044" s="9">
        <v>0.29616012836338801</v>
      </c>
      <c r="H3044" s="9">
        <v>0.33654560041294102</v>
      </c>
      <c r="I3044" s="9">
        <v>0.37693107246249402</v>
      </c>
      <c r="J3044" s="9">
        <v>0.241064733034384</v>
      </c>
      <c r="K3044" s="9">
        <v>0.241064733034384</v>
      </c>
      <c r="L3044" s="9">
        <v>0.241064733034384</v>
      </c>
      <c r="N3044" s="32">
        <f>IF('System Design'!$F$8=1,'Hourly Demand and Generation'!G3044*'System Design'!$F$21,IF('System Design'!$F$8=2,'Hourly Demand and Generation'!H3044*'System Design'!$F$21,IF('System Design'!$F$8=3,'Hourly Demand and Generation'!I3044*'System Design'!$F$21)))</f>
        <v>188.465536231247</v>
      </c>
      <c r="O3044" s="32">
        <f>IF('System Design'!$F$8=1,'Hourly Demand and Generation'!J3044*'System Design'!$F$22,IF('System Design'!$F$8=2,'Hourly Demand and Generation'!K3044*'System Design'!$F$22,IF('System Design'!$F$8=3,'Hourly Demand and Generation'!L3044*'System Design'!$F$22)))</f>
        <v>602.66183258596004</v>
      </c>
      <c r="Q3044" s="32">
        <f t="shared" si="674"/>
        <v>0</v>
      </c>
      <c r="R3044" s="32">
        <f t="shared" si="677"/>
        <v>5400</v>
      </c>
      <c r="S3044" s="32">
        <f t="shared" si="678"/>
        <v>0</v>
      </c>
      <c r="T3044" s="32">
        <f t="shared" si="679"/>
        <v>21600</v>
      </c>
      <c r="U3044" s="32">
        <f t="shared" si="680"/>
        <v>0</v>
      </c>
      <c r="V3044" s="32">
        <f t="shared" si="675"/>
        <v>426.62736881720707</v>
      </c>
      <c r="W3044" s="32">
        <f t="shared" si="681"/>
        <v>426.62736881720707</v>
      </c>
      <c r="X3044" s="32">
        <f t="shared" si="682"/>
        <v>426.62736881720707</v>
      </c>
    </row>
    <row r="3045" spans="1:24" x14ac:dyDescent="0.25">
      <c r="A3045" s="2"/>
      <c r="B3045" s="2" t="s">
        <v>6</v>
      </c>
      <c r="C3045" s="2">
        <f t="shared" si="683"/>
        <v>127</v>
      </c>
      <c r="D3045" s="2">
        <f t="shared" si="684"/>
        <v>17</v>
      </c>
      <c r="E3045" s="2">
        <f t="shared" si="676"/>
        <v>3041</v>
      </c>
      <c r="F3045" s="11">
        <v>384.75</v>
      </c>
      <c r="G3045" s="9">
        <v>0.152567338853867</v>
      </c>
      <c r="H3045" s="9">
        <v>0.18846553623124701</v>
      </c>
      <c r="I3045" s="9">
        <v>0.22436373360862699</v>
      </c>
      <c r="J3045" s="9">
        <v>0.26784970337153702</v>
      </c>
      <c r="K3045" s="9">
        <v>0.26784970337153702</v>
      </c>
      <c r="L3045" s="9">
        <v>0.26784970337153702</v>
      </c>
      <c r="N3045" s="32">
        <f>IF('System Design'!$F$8=1,'Hourly Demand and Generation'!G3045*'System Design'!$F$21,IF('System Design'!$F$8=2,'Hourly Demand and Generation'!H3045*'System Design'!$F$21,IF('System Design'!$F$8=3,'Hourly Demand and Generation'!I3045*'System Design'!$F$21)))</f>
        <v>112.1818668043135</v>
      </c>
      <c r="O3045" s="32">
        <f>IF('System Design'!$F$8=1,'Hourly Demand and Generation'!J3045*'System Design'!$F$22,IF('System Design'!$F$8=2,'Hourly Demand and Generation'!K3045*'System Design'!$F$22,IF('System Design'!$F$8=3,'Hourly Demand and Generation'!L3045*'System Design'!$F$22)))</f>
        <v>669.6242584288425</v>
      </c>
      <c r="Q3045" s="32">
        <f t="shared" si="674"/>
        <v>0</v>
      </c>
      <c r="R3045" s="32">
        <f t="shared" si="677"/>
        <v>5400</v>
      </c>
      <c r="S3045" s="32">
        <f t="shared" si="678"/>
        <v>0</v>
      </c>
      <c r="T3045" s="32">
        <f t="shared" si="679"/>
        <v>21600</v>
      </c>
      <c r="U3045" s="32">
        <f t="shared" si="680"/>
        <v>0</v>
      </c>
      <c r="V3045" s="32">
        <f t="shared" si="675"/>
        <v>397.05612523315597</v>
      </c>
      <c r="W3045" s="32">
        <f t="shared" si="681"/>
        <v>397.05612523315597</v>
      </c>
      <c r="X3045" s="32">
        <f t="shared" si="682"/>
        <v>397.05612523315597</v>
      </c>
    </row>
    <row r="3046" spans="1:24" x14ac:dyDescent="0.25">
      <c r="A3046" s="2"/>
      <c r="B3046" s="2" t="s">
        <v>6</v>
      </c>
      <c r="C3046" s="2">
        <f t="shared" si="683"/>
        <v>127</v>
      </c>
      <c r="D3046" s="2">
        <f t="shared" si="684"/>
        <v>18</v>
      </c>
      <c r="E3046" s="2">
        <f t="shared" si="676"/>
        <v>3042</v>
      </c>
      <c r="F3046" s="11">
        <v>405</v>
      </c>
      <c r="G3046" s="9">
        <v>7.1796394754760795E-2</v>
      </c>
      <c r="H3046" s="9">
        <v>0.112181866804314</v>
      </c>
      <c r="I3046" s="9">
        <v>0.152567338853867</v>
      </c>
      <c r="J3046" s="9">
        <v>0.25445721820296102</v>
      </c>
      <c r="K3046" s="9">
        <v>0.25445721820296102</v>
      </c>
      <c r="L3046" s="9">
        <v>0.25445721820296102</v>
      </c>
      <c r="N3046" s="32">
        <f>IF('System Design'!$F$8=1,'Hourly Demand and Generation'!G3046*'System Design'!$F$21,IF('System Design'!$F$8=2,'Hourly Demand and Generation'!H3046*'System Design'!$F$21,IF('System Design'!$F$8=3,'Hourly Demand and Generation'!I3046*'System Design'!$F$21)))</f>
        <v>76.2836694269335</v>
      </c>
      <c r="O3046" s="32">
        <f>IF('System Design'!$F$8=1,'Hourly Demand and Generation'!J3046*'System Design'!$F$22,IF('System Design'!$F$8=2,'Hourly Demand and Generation'!K3046*'System Design'!$F$22,IF('System Design'!$F$8=3,'Hourly Demand and Generation'!L3046*'System Design'!$F$22)))</f>
        <v>636.14304550740258</v>
      </c>
      <c r="Q3046" s="32">
        <f t="shared" si="674"/>
        <v>0</v>
      </c>
      <c r="R3046" s="32">
        <f t="shared" si="677"/>
        <v>5400</v>
      </c>
      <c r="S3046" s="32">
        <f t="shared" si="678"/>
        <v>0</v>
      </c>
      <c r="T3046" s="32">
        <f t="shared" si="679"/>
        <v>21600</v>
      </c>
      <c r="U3046" s="32">
        <f t="shared" si="680"/>
        <v>0</v>
      </c>
      <c r="V3046" s="32">
        <f t="shared" si="675"/>
        <v>307.42671493433613</v>
      </c>
      <c r="W3046" s="32">
        <f t="shared" si="681"/>
        <v>307.42671493433613</v>
      </c>
      <c r="X3046" s="32">
        <f t="shared" si="682"/>
        <v>307.42671493433613</v>
      </c>
    </row>
    <row r="3047" spans="1:24" x14ac:dyDescent="0.25">
      <c r="A3047" s="2"/>
      <c r="B3047" s="2" t="s">
        <v>6</v>
      </c>
      <c r="C3047" s="2">
        <f t="shared" si="683"/>
        <v>127</v>
      </c>
      <c r="D3047" s="2">
        <f t="shared" si="684"/>
        <v>19</v>
      </c>
      <c r="E3047" s="2">
        <f t="shared" si="676"/>
        <v>3043</v>
      </c>
      <c r="F3047" s="11">
        <v>392.85</v>
      </c>
      <c r="G3047" s="9">
        <v>0</v>
      </c>
      <c r="H3047" s="9">
        <v>3.5898197377380398E-2</v>
      </c>
      <c r="I3047" s="9">
        <v>7.1796394754760795E-2</v>
      </c>
      <c r="J3047" s="9">
        <v>0.241064733034384</v>
      </c>
      <c r="K3047" s="9">
        <v>0.241064733034384</v>
      </c>
      <c r="L3047" s="9">
        <v>0.241064733034384</v>
      </c>
      <c r="N3047" s="32">
        <f>IF('System Design'!$F$8=1,'Hourly Demand and Generation'!G3047*'System Design'!$F$21,IF('System Design'!$F$8=2,'Hourly Demand and Generation'!H3047*'System Design'!$F$21,IF('System Design'!$F$8=3,'Hourly Demand and Generation'!I3047*'System Design'!$F$21)))</f>
        <v>35.898197377380399</v>
      </c>
      <c r="O3047" s="32">
        <f>IF('System Design'!$F$8=1,'Hourly Demand and Generation'!J3047*'System Design'!$F$22,IF('System Design'!$F$8=2,'Hourly Demand and Generation'!K3047*'System Design'!$F$22,IF('System Design'!$F$8=3,'Hourly Demand and Generation'!L3047*'System Design'!$F$22)))</f>
        <v>602.66183258596004</v>
      </c>
      <c r="Q3047" s="32">
        <f t="shared" si="674"/>
        <v>0</v>
      </c>
      <c r="R3047" s="32">
        <f t="shared" si="677"/>
        <v>5400</v>
      </c>
      <c r="S3047" s="32">
        <f t="shared" si="678"/>
        <v>0</v>
      </c>
      <c r="T3047" s="32">
        <f t="shared" si="679"/>
        <v>21600</v>
      </c>
      <c r="U3047" s="32">
        <f t="shared" si="680"/>
        <v>0</v>
      </c>
      <c r="V3047" s="32">
        <f t="shared" si="675"/>
        <v>245.71002996334039</v>
      </c>
      <c r="W3047" s="32">
        <f t="shared" si="681"/>
        <v>245.71002996334039</v>
      </c>
      <c r="X3047" s="32">
        <f t="shared" si="682"/>
        <v>245.71002996334039</v>
      </c>
    </row>
    <row r="3048" spans="1:24" x14ac:dyDescent="0.25">
      <c r="A3048" s="2"/>
      <c r="B3048" s="2" t="s">
        <v>6</v>
      </c>
      <c r="C3048" s="2">
        <f t="shared" si="683"/>
        <v>127</v>
      </c>
      <c r="D3048" s="2">
        <f t="shared" si="684"/>
        <v>20</v>
      </c>
      <c r="E3048" s="2">
        <f t="shared" si="676"/>
        <v>3044</v>
      </c>
      <c r="F3048" s="11">
        <v>384.75</v>
      </c>
      <c r="G3048" s="9">
        <v>0</v>
      </c>
      <c r="H3048" s="9">
        <v>0</v>
      </c>
      <c r="I3048" s="9">
        <v>0</v>
      </c>
      <c r="J3048" s="9">
        <v>0.241064733034384</v>
      </c>
      <c r="K3048" s="9">
        <v>0.241064733034384</v>
      </c>
      <c r="L3048" s="9">
        <v>0.241064733034384</v>
      </c>
      <c r="N3048" s="32">
        <f>IF('System Design'!$F$8=1,'Hourly Demand and Generation'!G3048*'System Design'!$F$21,IF('System Design'!$F$8=2,'Hourly Demand and Generation'!H3048*'System Design'!$F$21,IF('System Design'!$F$8=3,'Hourly Demand and Generation'!I3048*'System Design'!$F$21)))</f>
        <v>0</v>
      </c>
      <c r="O3048" s="32">
        <f>IF('System Design'!$F$8=1,'Hourly Demand and Generation'!J3048*'System Design'!$F$22,IF('System Design'!$F$8=2,'Hourly Demand and Generation'!K3048*'System Design'!$F$22,IF('System Design'!$F$8=3,'Hourly Demand and Generation'!L3048*'System Design'!$F$22)))</f>
        <v>602.66183258596004</v>
      </c>
      <c r="Q3048" s="32">
        <f t="shared" si="674"/>
        <v>0</v>
      </c>
      <c r="R3048" s="32">
        <f t="shared" si="677"/>
        <v>5400</v>
      </c>
      <c r="S3048" s="32">
        <f t="shared" si="678"/>
        <v>0</v>
      </c>
      <c r="T3048" s="32">
        <f t="shared" si="679"/>
        <v>21600</v>
      </c>
      <c r="U3048" s="32">
        <f t="shared" si="680"/>
        <v>0</v>
      </c>
      <c r="V3048" s="32">
        <f t="shared" si="675"/>
        <v>217.91183258596004</v>
      </c>
      <c r="W3048" s="32">
        <f t="shared" si="681"/>
        <v>217.91183258596004</v>
      </c>
      <c r="X3048" s="32">
        <f t="shared" si="682"/>
        <v>217.91183258596004</v>
      </c>
    </row>
    <row r="3049" spans="1:24" x14ac:dyDescent="0.25">
      <c r="A3049" s="2"/>
      <c r="B3049" s="2" t="s">
        <v>6</v>
      </c>
      <c r="C3049" s="2">
        <f t="shared" si="683"/>
        <v>127</v>
      </c>
      <c r="D3049" s="2">
        <f t="shared" si="684"/>
        <v>21</v>
      </c>
      <c r="E3049" s="2">
        <f t="shared" si="676"/>
        <v>3045</v>
      </c>
      <c r="F3049" s="11">
        <v>364.5</v>
      </c>
      <c r="G3049" s="9">
        <v>0</v>
      </c>
      <c r="H3049" s="9">
        <v>0</v>
      </c>
      <c r="I3049" s="9">
        <v>0</v>
      </c>
      <c r="J3049" s="9">
        <v>0.241064733034384</v>
      </c>
      <c r="K3049" s="9">
        <v>0.241064733034384</v>
      </c>
      <c r="L3049" s="9">
        <v>0.241064733034384</v>
      </c>
      <c r="N3049" s="32">
        <f>IF('System Design'!$F$8=1,'Hourly Demand and Generation'!G3049*'System Design'!$F$21,IF('System Design'!$F$8=2,'Hourly Demand and Generation'!H3049*'System Design'!$F$21,IF('System Design'!$F$8=3,'Hourly Demand and Generation'!I3049*'System Design'!$F$21)))</f>
        <v>0</v>
      </c>
      <c r="O3049" s="32">
        <f>IF('System Design'!$F$8=1,'Hourly Demand and Generation'!J3049*'System Design'!$F$22,IF('System Design'!$F$8=2,'Hourly Demand and Generation'!K3049*'System Design'!$F$22,IF('System Design'!$F$8=3,'Hourly Demand and Generation'!L3049*'System Design'!$F$22)))</f>
        <v>602.66183258596004</v>
      </c>
      <c r="Q3049" s="32">
        <f t="shared" si="674"/>
        <v>0</v>
      </c>
      <c r="R3049" s="32">
        <f t="shared" si="677"/>
        <v>5400</v>
      </c>
      <c r="S3049" s="32">
        <f t="shared" si="678"/>
        <v>0</v>
      </c>
      <c r="T3049" s="32">
        <f t="shared" si="679"/>
        <v>21600</v>
      </c>
      <c r="U3049" s="32">
        <f t="shared" si="680"/>
        <v>0</v>
      </c>
      <c r="V3049" s="32">
        <f t="shared" si="675"/>
        <v>238.16183258596004</v>
      </c>
      <c r="W3049" s="32">
        <f t="shared" si="681"/>
        <v>238.16183258596004</v>
      </c>
      <c r="X3049" s="32">
        <f t="shared" si="682"/>
        <v>238.16183258596004</v>
      </c>
    </row>
    <row r="3050" spans="1:24" x14ac:dyDescent="0.25">
      <c r="A3050" s="2"/>
      <c r="B3050" s="2" t="s">
        <v>6</v>
      </c>
      <c r="C3050" s="2">
        <f t="shared" si="683"/>
        <v>127</v>
      </c>
      <c r="D3050" s="2">
        <f t="shared" si="684"/>
        <v>22</v>
      </c>
      <c r="E3050" s="2">
        <f t="shared" si="676"/>
        <v>3046</v>
      </c>
      <c r="F3050" s="11">
        <v>344.25</v>
      </c>
      <c r="G3050" s="9">
        <v>0</v>
      </c>
      <c r="H3050" s="9">
        <v>0</v>
      </c>
      <c r="I3050" s="9">
        <v>0</v>
      </c>
      <c r="J3050" s="9">
        <v>0.25445721820296102</v>
      </c>
      <c r="K3050" s="9">
        <v>0.25445721820296102</v>
      </c>
      <c r="L3050" s="9">
        <v>0.25445721820296102</v>
      </c>
      <c r="N3050" s="32">
        <f>IF('System Design'!$F$8=1,'Hourly Demand and Generation'!G3050*'System Design'!$F$21,IF('System Design'!$F$8=2,'Hourly Demand and Generation'!H3050*'System Design'!$F$21,IF('System Design'!$F$8=3,'Hourly Demand and Generation'!I3050*'System Design'!$F$21)))</f>
        <v>0</v>
      </c>
      <c r="O3050" s="32">
        <f>IF('System Design'!$F$8=1,'Hourly Demand and Generation'!J3050*'System Design'!$F$22,IF('System Design'!$F$8=2,'Hourly Demand and Generation'!K3050*'System Design'!$F$22,IF('System Design'!$F$8=3,'Hourly Demand and Generation'!L3050*'System Design'!$F$22)))</f>
        <v>636.14304550740258</v>
      </c>
      <c r="Q3050" s="32">
        <f t="shared" si="674"/>
        <v>0</v>
      </c>
      <c r="R3050" s="32">
        <f t="shared" si="677"/>
        <v>5400</v>
      </c>
      <c r="S3050" s="32">
        <f t="shared" si="678"/>
        <v>0</v>
      </c>
      <c r="T3050" s="32">
        <f t="shared" si="679"/>
        <v>21600</v>
      </c>
      <c r="U3050" s="32">
        <f t="shared" si="680"/>
        <v>0</v>
      </c>
      <c r="V3050" s="32">
        <f t="shared" si="675"/>
        <v>291.89304550740258</v>
      </c>
      <c r="W3050" s="32">
        <f t="shared" si="681"/>
        <v>291.89304550740258</v>
      </c>
      <c r="X3050" s="32">
        <f t="shared" si="682"/>
        <v>291.89304550740258</v>
      </c>
    </row>
    <row r="3051" spans="1:24" x14ac:dyDescent="0.25">
      <c r="A3051" s="2"/>
      <c r="B3051" s="2" t="s">
        <v>6</v>
      </c>
      <c r="C3051" s="2">
        <f t="shared" si="683"/>
        <v>127</v>
      </c>
      <c r="D3051" s="2">
        <f t="shared" si="684"/>
        <v>23</v>
      </c>
      <c r="E3051" s="2">
        <f t="shared" si="676"/>
        <v>3047</v>
      </c>
      <c r="F3051" s="11">
        <v>324</v>
      </c>
      <c r="G3051" s="9">
        <v>0</v>
      </c>
      <c r="H3051" s="9">
        <v>0</v>
      </c>
      <c r="I3051" s="9">
        <v>0</v>
      </c>
      <c r="J3051" s="9">
        <v>0.21427976269723001</v>
      </c>
      <c r="K3051" s="9">
        <v>0.21427976269723001</v>
      </c>
      <c r="L3051" s="9">
        <v>0.21427976269723001</v>
      </c>
      <c r="N3051" s="32">
        <f>IF('System Design'!$F$8=1,'Hourly Demand and Generation'!G3051*'System Design'!$F$21,IF('System Design'!$F$8=2,'Hourly Demand and Generation'!H3051*'System Design'!$F$21,IF('System Design'!$F$8=3,'Hourly Demand and Generation'!I3051*'System Design'!$F$21)))</f>
        <v>0</v>
      </c>
      <c r="O3051" s="32">
        <f>IF('System Design'!$F$8=1,'Hourly Demand and Generation'!J3051*'System Design'!$F$22,IF('System Design'!$F$8=2,'Hourly Demand and Generation'!K3051*'System Design'!$F$22,IF('System Design'!$F$8=3,'Hourly Demand and Generation'!L3051*'System Design'!$F$22)))</f>
        <v>535.69940674307497</v>
      </c>
      <c r="Q3051" s="32">
        <f t="shared" si="674"/>
        <v>0</v>
      </c>
      <c r="R3051" s="32">
        <f t="shared" si="677"/>
        <v>5400</v>
      </c>
      <c r="S3051" s="32">
        <f t="shared" si="678"/>
        <v>0</v>
      </c>
      <c r="T3051" s="32">
        <f t="shared" si="679"/>
        <v>21600</v>
      </c>
      <c r="U3051" s="32">
        <f t="shared" si="680"/>
        <v>0</v>
      </c>
      <c r="V3051" s="32">
        <f t="shared" si="675"/>
        <v>211.69940674307497</v>
      </c>
      <c r="W3051" s="32">
        <f t="shared" si="681"/>
        <v>211.69940674307497</v>
      </c>
      <c r="X3051" s="32">
        <f t="shared" si="682"/>
        <v>211.69940674307497</v>
      </c>
    </row>
    <row r="3052" spans="1:24" x14ac:dyDescent="0.25">
      <c r="A3052" s="2"/>
      <c r="B3052" s="2" t="s">
        <v>6</v>
      </c>
      <c r="C3052" s="2">
        <f t="shared" si="683"/>
        <v>127</v>
      </c>
      <c r="D3052" s="2">
        <f t="shared" si="684"/>
        <v>24</v>
      </c>
      <c r="E3052" s="2">
        <f t="shared" si="676"/>
        <v>3048</v>
      </c>
      <c r="F3052" s="11">
        <v>283.5</v>
      </c>
      <c r="G3052" s="9">
        <v>0</v>
      </c>
      <c r="H3052" s="9">
        <v>0</v>
      </c>
      <c r="I3052" s="9">
        <v>0</v>
      </c>
      <c r="J3052" s="9">
        <v>0.21427976269723001</v>
      </c>
      <c r="K3052" s="9">
        <v>0.21427976269723001</v>
      </c>
      <c r="L3052" s="9">
        <v>0.21427976269723001</v>
      </c>
      <c r="N3052" s="32">
        <f>IF('System Design'!$F$8=1,'Hourly Demand and Generation'!G3052*'System Design'!$F$21,IF('System Design'!$F$8=2,'Hourly Demand and Generation'!H3052*'System Design'!$F$21,IF('System Design'!$F$8=3,'Hourly Demand and Generation'!I3052*'System Design'!$F$21)))</f>
        <v>0</v>
      </c>
      <c r="O3052" s="32">
        <f>IF('System Design'!$F$8=1,'Hourly Demand and Generation'!J3052*'System Design'!$F$22,IF('System Design'!$F$8=2,'Hourly Demand and Generation'!K3052*'System Design'!$F$22,IF('System Design'!$F$8=3,'Hourly Demand and Generation'!L3052*'System Design'!$F$22)))</f>
        <v>535.69940674307497</v>
      </c>
      <c r="Q3052" s="32">
        <f t="shared" si="674"/>
        <v>0</v>
      </c>
      <c r="R3052" s="32">
        <f t="shared" si="677"/>
        <v>5400</v>
      </c>
      <c r="S3052" s="32">
        <f t="shared" si="678"/>
        <v>0</v>
      </c>
      <c r="T3052" s="32">
        <f t="shared" si="679"/>
        <v>21600</v>
      </c>
      <c r="U3052" s="32">
        <f t="shared" si="680"/>
        <v>0</v>
      </c>
      <c r="V3052" s="32">
        <f t="shared" si="675"/>
        <v>252.19940674307497</v>
      </c>
      <c r="W3052" s="32">
        <f t="shared" si="681"/>
        <v>252.19940674307497</v>
      </c>
      <c r="X3052" s="32">
        <f t="shared" si="682"/>
        <v>252.19940674307497</v>
      </c>
    </row>
    <row r="3053" spans="1:24" x14ac:dyDescent="0.25">
      <c r="A3053" s="2"/>
      <c r="B3053" s="2" t="s">
        <v>6</v>
      </c>
      <c r="C3053" s="2">
        <f>C3052+1</f>
        <v>128</v>
      </c>
      <c r="D3053" s="2">
        <v>1</v>
      </c>
      <c r="E3053" s="2">
        <f t="shared" si="676"/>
        <v>3049</v>
      </c>
      <c r="F3053" s="11">
        <v>243</v>
      </c>
      <c r="G3053" s="9">
        <v>0</v>
      </c>
      <c r="H3053" s="9">
        <v>0</v>
      </c>
      <c r="I3053" s="9">
        <v>0</v>
      </c>
      <c r="J3053" s="9">
        <v>0.320573758907578</v>
      </c>
      <c r="K3053" s="9">
        <v>0.320573758907578</v>
      </c>
      <c r="L3053" s="9">
        <v>0.320573758907578</v>
      </c>
      <c r="N3053" s="32">
        <f>IF('System Design'!$F$8=1,'Hourly Demand and Generation'!G3053*'System Design'!$F$21,IF('System Design'!$F$8=2,'Hourly Demand and Generation'!H3053*'System Design'!$F$21,IF('System Design'!$F$8=3,'Hourly Demand and Generation'!I3053*'System Design'!$F$21)))</f>
        <v>0</v>
      </c>
      <c r="O3053" s="32">
        <f>IF('System Design'!$F$8=1,'Hourly Demand and Generation'!J3053*'System Design'!$F$22,IF('System Design'!$F$8=2,'Hourly Demand and Generation'!K3053*'System Design'!$F$22,IF('System Design'!$F$8=3,'Hourly Demand and Generation'!L3053*'System Design'!$F$22)))</f>
        <v>801.43439726894496</v>
      </c>
      <c r="Q3053" s="32">
        <f t="shared" si="674"/>
        <v>0</v>
      </c>
      <c r="R3053" s="32">
        <f t="shared" si="677"/>
        <v>5400</v>
      </c>
      <c r="S3053" s="32">
        <f t="shared" si="678"/>
        <v>0</v>
      </c>
      <c r="T3053" s="32">
        <f t="shared" si="679"/>
        <v>21600</v>
      </c>
      <c r="U3053" s="32">
        <f t="shared" si="680"/>
        <v>0</v>
      </c>
      <c r="V3053" s="32">
        <f t="shared" si="675"/>
        <v>558.43439726894496</v>
      </c>
      <c r="W3053" s="32">
        <f t="shared" si="681"/>
        <v>558.43439726894496</v>
      </c>
      <c r="X3053" s="32">
        <f t="shared" si="682"/>
        <v>558.43439726894496</v>
      </c>
    </row>
    <row r="3054" spans="1:24" x14ac:dyDescent="0.25">
      <c r="A3054" s="2"/>
      <c r="B3054" s="2" t="s">
        <v>6</v>
      </c>
      <c r="C3054" s="2">
        <f>C3053</f>
        <v>128</v>
      </c>
      <c r="D3054" s="2">
        <f>D3053+1</f>
        <v>2</v>
      </c>
      <c r="E3054" s="2">
        <f t="shared" si="676"/>
        <v>3050</v>
      </c>
      <c r="F3054" s="11">
        <v>222.75</v>
      </c>
      <c r="G3054" s="9">
        <v>0</v>
      </c>
      <c r="H3054" s="9">
        <v>0</v>
      </c>
      <c r="I3054" s="9">
        <v>0</v>
      </c>
      <c r="J3054" s="9">
        <v>0.28851638301681998</v>
      </c>
      <c r="K3054" s="9">
        <v>0.28851638301681998</v>
      </c>
      <c r="L3054" s="9">
        <v>0.28851638301681998</v>
      </c>
      <c r="N3054" s="32">
        <f>IF('System Design'!$F$8=1,'Hourly Demand and Generation'!G3054*'System Design'!$F$21,IF('System Design'!$F$8=2,'Hourly Demand and Generation'!H3054*'System Design'!$F$21,IF('System Design'!$F$8=3,'Hourly Demand and Generation'!I3054*'System Design'!$F$21)))</f>
        <v>0</v>
      </c>
      <c r="O3054" s="32">
        <f>IF('System Design'!$F$8=1,'Hourly Demand and Generation'!J3054*'System Design'!$F$22,IF('System Design'!$F$8=2,'Hourly Demand and Generation'!K3054*'System Design'!$F$22,IF('System Design'!$F$8=3,'Hourly Demand and Generation'!L3054*'System Design'!$F$22)))</f>
        <v>721.29095754204991</v>
      </c>
      <c r="Q3054" s="32">
        <f t="shared" si="674"/>
        <v>0</v>
      </c>
      <c r="R3054" s="32">
        <f t="shared" si="677"/>
        <v>5400</v>
      </c>
      <c r="S3054" s="32">
        <f t="shared" si="678"/>
        <v>0</v>
      </c>
      <c r="T3054" s="32">
        <f t="shared" si="679"/>
        <v>21600</v>
      </c>
      <c r="U3054" s="32">
        <f t="shared" si="680"/>
        <v>0</v>
      </c>
      <c r="V3054" s="32">
        <f t="shared" si="675"/>
        <v>498.54095754204991</v>
      </c>
      <c r="W3054" s="32">
        <f t="shared" si="681"/>
        <v>498.54095754204991</v>
      </c>
      <c r="X3054" s="32">
        <f t="shared" si="682"/>
        <v>498.54095754204991</v>
      </c>
    </row>
    <row r="3055" spans="1:24" x14ac:dyDescent="0.25">
      <c r="A3055" s="2"/>
      <c r="B3055" s="2" t="s">
        <v>6</v>
      </c>
      <c r="C3055" s="2">
        <f t="shared" ref="C3055:C3076" si="685">C3054</f>
        <v>128</v>
      </c>
      <c r="D3055" s="2">
        <f t="shared" ref="D3055:D3076" si="686">D3054+1</f>
        <v>3</v>
      </c>
      <c r="E3055" s="2">
        <f t="shared" si="676"/>
        <v>3051</v>
      </c>
      <c r="F3055" s="11">
        <v>202.5</v>
      </c>
      <c r="G3055" s="9">
        <v>0</v>
      </c>
      <c r="H3055" s="9">
        <v>0</v>
      </c>
      <c r="I3055" s="9">
        <v>0</v>
      </c>
      <c r="J3055" s="9">
        <v>0.28851638301681998</v>
      </c>
      <c r="K3055" s="9">
        <v>0.28851638301681998</v>
      </c>
      <c r="L3055" s="9">
        <v>0.28851638301681998</v>
      </c>
      <c r="N3055" s="32">
        <f>IF('System Design'!$F$8=1,'Hourly Demand and Generation'!G3055*'System Design'!$F$21,IF('System Design'!$F$8=2,'Hourly Demand and Generation'!H3055*'System Design'!$F$21,IF('System Design'!$F$8=3,'Hourly Demand and Generation'!I3055*'System Design'!$F$21)))</f>
        <v>0</v>
      </c>
      <c r="O3055" s="32">
        <f>IF('System Design'!$F$8=1,'Hourly Demand and Generation'!J3055*'System Design'!$F$22,IF('System Design'!$F$8=2,'Hourly Demand and Generation'!K3055*'System Design'!$F$22,IF('System Design'!$F$8=3,'Hourly Demand and Generation'!L3055*'System Design'!$F$22)))</f>
        <v>721.29095754204991</v>
      </c>
      <c r="Q3055" s="32">
        <f t="shared" si="674"/>
        <v>0</v>
      </c>
      <c r="R3055" s="32">
        <f t="shared" si="677"/>
        <v>5400</v>
      </c>
      <c r="S3055" s="32">
        <f t="shared" si="678"/>
        <v>0</v>
      </c>
      <c r="T3055" s="32">
        <f t="shared" si="679"/>
        <v>21600</v>
      </c>
      <c r="U3055" s="32">
        <f t="shared" si="680"/>
        <v>0</v>
      </c>
      <c r="V3055" s="32">
        <f t="shared" si="675"/>
        <v>518.79095754204991</v>
      </c>
      <c r="W3055" s="32">
        <f t="shared" si="681"/>
        <v>518.79095754204991</v>
      </c>
      <c r="X3055" s="32">
        <f t="shared" si="682"/>
        <v>518.79095754204991</v>
      </c>
    </row>
    <row r="3056" spans="1:24" x14ac:dyDescent="0.25">
      <c r="A3056" s="2"/>
      <c r="B3056" s="2" t="s">
        <v>6</v>
      </c>
      <c r="C3056" s="2">
        <f t="shared" si="685"/>
        <v>128</v>
      </c>
      <c r="D3056" s="2">
        <f t="shared" si="686"/>
        <v>4</v>
      </c>
      <c r="E3056" s="2">
        <f t="shared" si="676"/>
        <v>3052</v>
      </c>
      <c r="F3056" s="11">
        <v>243</v>
      </c>
      <c r="G3056" s="9">
        <v>0</v>
      </c>
      <c r="H3056" s="9">
        <v>0</v>
      </c>
      <c r="I3056" s="9">
        <v>0</v>
      </c>
      <c r="J3056" s="9">
        <v>0.320573758907578</v>
      </c>
      <c r="K3056" s="9">
        <v>0.320573758907578</v>
      </c>
      <c r="L3056" s="9">
        <v>0.320573758907578</v>
      </c>
      <c r="N3056" s="32">
        <f>IF('System Design'!$F$8=1,'Hourly Demand and Generation'!G3056*'System Design'!$F$21,IF('System Design'!$F$8=2,'Hourly Demand and Generation'!H3056*'System Design'!$F$21,IF('System Design'!$F$8=3,'Hourly Demand and Generation'!I3056*'System Design'!$F$21)))</f>
        <v>0</v>
      </c>
      <c r="O3056" s="32">
        <f>IF('System Design'!$F$8=1,'Hourly Demand and Generation'!J3056*'System Design'!$F$22,IF('System Design'!$F$8=2,'Hourly Demand and Generation'!K3056*'System Design'!$F$22,IF('System Design'!$F$8=3,'Hourly Demand and Generation'!L3056*'System Design'!$F$22)))</f>
        <v>801.43439726894496</v>
      </c>
      <c r="Q3056" s="32">
        <f t="shared" si="674"/>
        <v>0</v>
      </c>
      <c r="R3056" s="32">
        <f t="shared" si="677"/>
        <v>5400</v>
      </c>
      <c r="S3056" s="32">
        <f t="shared" si="678"/>
        <v>0</v>
      </c>
      <c r="T3056" s="32">
        <f t="shared" si="679"/>
        <v>21600</v>
      </c>
      <c r="U3056" s="32">
        <f t="shared" si="680"/>
        <v>0</v>
      </c>
      <c r="V3056" s="32">
        <f t="shared" si="675"/>
        <v>558.43439726894496</v>
      </c>
      <c r="W3056" s="32">
        <f t="shared" si="681"/>
        <v>558.43439726894496</v>
      </c>
      <c r="X3056" s="32">
        <f t="shared" si="682"/>
        <v>558.43439726894496</v>
      </c>
    </row>
    <row r="3057" spans="1:24" x14ac:dyDescent="0.25">
      <c r="A3057" s="2"/>
      <c r="B3057" s="2" t="s">
        <v>6</v>
      </c>
      <c r="C3057" s="2">
        <f t="shared" si="685"/>
        <v>128</v>
      </c>
      <c r="D3057" s="2">
        <f t="shared" si="686"/>
        <v>5</v>
      </c>
      <c r="E3057" s="2">
        <f t="shared" si="676"/>
        <v>3053</v>
      </c>
      <c r="F3057" s="11">
        <v>263.25</v>
      </c>
      <c r="G3057" s="9">
        <v>0</v>
      </c>
      <c r="H3057" s="9">
        <v>3.7199999999999997E-2</v>
      </c>
      <c r="I3057" s="9">
        <v>7.4399999999999994E-2</v>
      </c>
      <c r="J3057" s="9">
        <v>0.25645900712606201</v>
      </c>
      <c r="K3057" s="9">
        <v>0.25645900712606201</v>
      </c>
      <c r="L3057" s="9">
        <v>0.25645900712606201</v>
      </c>
      <c r="N3057" s="32">
        <f>IF('System Design'!$F$8=1,'Hourly Demand and Generation'!G3057*'System Design'!$F$21,IF('System Design'!$F$8=2,'Hourly Demand and Generation'!H3057*'System Design'!$F$21,IF('System Design'!$F$8=3,'Hourly Demand and Generation'!I3057*'System Design'!$F$21)))</f>
        <v>37.199999999999996</v>
      </c>
      <c r="O3057" s="32">
        <f>IF('System Design'!$F$8=1,'Hourly Demand and Generation'!J3057*'System Design'!$F$22,IF('System Design'!$F$8=2,'Hourly Demand and Generation'!K3057*'System Design'!$F$22,IF('System Design'!$F$8=3,'Hourly Demand and Generation'!L3057*'System Design'!$F$22)))</f>
        <v>641.14751781515508</v>
      </c>
      <c r="Q3057" s="32">
        <f t="shared" si="674"/>
        <v>0</v>
      </c>
      <c r="R3057" s="32">
        <f t="shared" si="677"/>
        <v>5400</v>
      </c>
      <c r="S3057" s="32">
        <f t="shared" si="678"/>
        <v>0</v>
      </c>
      <c r="T3057" s="32">
        <f t="shared" si="679"/>
        <v>21600</v>
      </c>
      <c r="U3057" s="32">
        <f t="shared" si="680"/>
        <v>0</v>
      </c>
      <c r="V3057" s="32">
        <f t="shared" si="675"/>
        <v>415.09751781515513</v>
      </c>
      <c r="W3057" s="32">
        <f t="shared" si="681"/>
        <v>415.09751781515513</v>
      </c>
      <c r="X3057" s="32">
        <f t="shared" si="682"/>
        <v>415.09751781515513</v>
      </c>
    </row>
    <row r="3058" spans="1:24" x14ac:dyDescent="0.25">
      <c r="A3058" s="2"/>
      <c r="B3058" s="2" t="s">
        <v>6</v>
      </c>
      <c r="C3058" s="2">
        <f t="shared" si="685"/>
        <v>128</v>
      </c>
      <c r="D3058" s="2">
        <f t="shared" si="686"/>
        <v>6</v>
      </c>
      <c r="E3058" s="2">
        <f t="shared" si="676"/>
        <v>3054</v>
      </c>
      <c r="F3058" s="11">
        <v>283.5</v>
      </c>
      <c r="G3058" s="9">
        <v>7.4399999999999994E-2</v>
      </c>
      <c r="H3058" s="9">
        <v>0.11625000000000001</v>
      </c>
      <c r="I3058" s="9">
        <v>0.15809999999999999</v>
      </c>
      <c r="J3058" s="9">
        <v>0.25645900712606201</v>
      </c>
      <c r="K3058" s="9">
        <v>0.25645900712606201</v>
      </c>
      <c r="L3058" s="9">
        <v>0.25645900712606201</v>
      </c>
      <c r="N3058" s="32">
        <f>IF('System Design'!$F$8=1,'Hourly Demand and Generation'!G3058*'System Design'!$F$21,IF('System Design'!$F$8=2,'Hourly Demand and Generation'!H3058*'System Design'!$F$21,IF('System Design'!$F$8=3,'Hourly Demand and Generation'!I3058*'System Design'!$F$21)))</f>
        <v>79.05</v>
      </c>
      <c r="O3058" s="32">
        <f>IF('System Design'!$F$8=1,'Hourly Demand and Generation'!J3058*'System Design'!$F$22,IF('System Design'!$F$8=2,'Hourly Demand and Generation'!K3058*'System Design'!$F$22,IF('System Design'!$F$8=3,'Hourly Demand and Generation'!L3058*'System Design'!$F$22)))</f>
        <v>641.14751781515508</v>
      </c>
      <c r="Q3058" s="32">
        <f t="shared" si="674"/>
        <v>0</v>
      </c>
      <c r="R3058" s="32">
        <f t="shared" si="677"/>
        <v>5400</v>
      </c>
      <c r="S3058" s="32">
        <f t="shared" si="678"/>
        <v>0</v>
      </c>
      <c r="T3058" s="32">
        <f t="shared" si="679"/>
        <v>21600</v>
      </c>
      <c r="U3058" s="32">
        <f t="shared" si="680"/>
        <v>0</v>
      </c>
      <c r="V3058" s="32">
        <f t="shared" si="675"/>
        <v>436.69751781515504</v>
      </c>
      <c r="W3058" s="32">
        <f t="shared" si="681"/>
        <v>436.69751781515504</v>
      </c>
      <c r="X3058" s="32">
        <f t="shared" si="682"/>
        <v>436.69751781515504</v>
      </c>
    </row>
    <row r="3059" spans="1:24" x14ac:dyDescent="0.25">
      <c r="A3059" s="2"/>
      <c r="B3059" s="2" t="s">
        <v>6</v>
      </c>
      <c r="C3059" s="2">
        <f t="shared" si="685"/>
        <v>128</v>
      </c>
      <c r="D3059" s="2">
        <f t="shared" si="686"/>
        <v>7</v>
      </c>
      <c r="E3059" s="2">
        <f t="shared" si="676"/>
        <v>3055</v>
      </c>
      <c r="F3059" s="11">
        <v>303.75</v>
      </c>
      <c r="G3059" s="9">
        <v>0.15809999999999999</v>
      </c>
      <c r="H3059" s="9">
        <v>0.1953</v>
      </c>
      <c r="I3059" s="9">
        <v>0.23250000000000001</v>
      </c>
      <c r="J3059" s="9">
        <v>0.28851638301681998</v>
      </c>
      <c r="K3059" s="9">
        <v>0.28851638301681998</v>
      </c>
      <c r="L3059" s="9">
        <v>0.28851638301681998</v>
      </c>
      <c r="N3059" s="32">
        <f>IF('System Design'!$F$8=1,'Hourly Demand and Generation'!G3059*'System Design'!$F$21,IF('System Design'!$F$8=2,'Hourly Demand and Generation'!H3059*'System Design'!$F$21,IF('System Design'!$F$8=3,'Hourly Demand and Generation'!I3059*'System Design'!$F$21)))</f>
        <v>116.25</v>
      </c>
      <c r="O3059" s="32">
        <f>IF('System Design'!$F$8=1,'Hourly Demand and Generation'!J3059*'System Design'!$F$22,IF('System Design'!$F$8=2,'Hourly Demand and Generation'!K3059*'System Design'!$F$22,IF('System Design'!$F$8=3,'Hourly Demand and Generation'!L3059*'System Design'!$F$22)))</f>
        <v>721.29095754204991</v>
      </c>
      <c r="Q3059" s="32">
        <f t="shared" si="674"/>
        <v>0</v>
      </c>
      <c r="R3059" s="32">
        <f t="shared" si="677"/>
        <v>5400</v>
      </c>
      <c r="S3059" s="32">
        <f t="shared" si="678"/>
        <v>0</v>
      </c>
      <c r="T3059" s="32">
        <f t="shared" si="679"/>
        <v>21600</v>
      </c>
      <c r="U3059" s="32">
        <f t="shared" si="680"/>
        <v>0</v>
      </c>
      <c r="V3059" s="32">
        <f t="shared" si="675"/>
        <v>533.79095754204991</v>
      </c>
      <c r="W3059" s="32">
        <f t="shared" si="681"/>
        <v>533.79095754204991</v>
      </c>
      <c r="X3059" s="32">
        <f t="shared" si="682"/>
        <v>533.79095754204991</v>
      </c>
    </row>
    <row r="3060" spans="1:24" x14ac:dyDescent="0.25">
      <c r="A3060" s="2"/>
      <c r="B3060" s="2" t="s">
        <v>6</v>
      </c>
      <c r="C3060" s="2">
        <f t="shared" si="685"/>
        <v>128</v>
      </c>
      <c r="D3060" s="2">
        <f t="shared" si="686"/>
        <v>8</v>
      </c>
      <c r="E3060" s="2">
        <f t="shared" si="676"/>
        <v>3056</v>
      </c>
      <c r="F3060" s="11">
        <v>324</v>
      </c>
      <c r="G3060" s="9">
        <v>0.30690000000000001</v>
      </c>
      <c r="H3060" s="9">
        <v>0.34875</v>
      </c>
      <c r="I3060" s="9">
        <v>0.3906</v>
      </c>
      <c r="J3060" s="9">
        <v>0.28851638301681998</v>
      </c>
      <c r="K3060" s="9">
        <v>0.28851638301681998</v>
      </c>
      <c r="L3060" s="9">
        <v>0.28851638301681998</v>
      </c>
      <c r="N3060" s="32">
        <f>IF('System Design'!$F$8=1,'Hourly Demand and Generation'!G3060*'System Design'!$F$21,IF('System Design'!$F$8=2,'Hourly Demand and Generation'!H3060*'System Design'!$F$21,IF('System Design'!$F$8=3,'Hourly Demand and Generation'!I3060*'System Design'!$F$21)))</f>
        <v>195.3</v>
      </c>
      <c r="O3060" s="32">
        <f>IF('System Design'!$F$8=1,'Hourly Demand and Generation'!J3060*'System Design'!$F$22,IF('System Design'!$F$8=2,'Hourly Demand and Generation'!K3060*'System Design'!$F$22,IF('System Design'!$F$8=3,'Hourly Demand and Generation'!L3060*'System Design'!$F$22)))</f>
        <v>721.29095754204991</v>
      </c>
      <c r="Q3060" s="32">
        <f t="shared" si="674"/>
        <v>0</v>
      </c>
      <c r="R3060" s="32">
        <f t="shared" si="677"/>
        <v>5400</v>
      </c>
      <c r="S3060" s="32">
        <f t="shared" si="678"/>
        <v>0</v>
      </c>
      <c r="T3060" s="32">
        <f t="shared" si="679"/>
        <v>21600</v>
      </c>
      <c r="U3060" s="32">
        <f t="shared" si="680"/>
        <v>0</v>
      </c>
      <c r="V3060" s="32">
        <f t="shared" si="675"/>
        <v>592.59095754204986</v>
      </c>
      <c r="W3060" s="32">
        <f t="shared" si="681"/>
        <v>592.59095754204986</v>
      </c>
      <c r="X3060" s="32">
        <f t="shared" si="682"/>
        <v>592.59095754204986</v>
      </c>
    </row>
    <row r="3061" spans="1:24" x14ac:dyDescent="0.25">
      <c r="A3061" s="2"/>
      <c r="B3061" s="2" t="s">
        <v>6</v>
      </c>
      <c r="C3061" s="2">
        <f t="shared" si="685"/>
        <v>128</v>
      </c>
      <c r="D3061" s="2">
        <f t="shared" si="686"/>
        <v>9</v>
      </c>
      <c r="E3061" s="2">
        <f t="shared" si="676"/>
        <v>3057</v>
      </c>
      <c r="F3061" s="11">
        <v>324</v>
      </c>
      <c r="G3061" s="9">
        <v>0.46500000000000002</v>
      </c>
      <c r="H3061" s="9">
        <v>0.50219999999999998</v>
      </c>
      <c r="I3061" s="9">
        <v>0.53939999999999999</v>
      </c>
      <c r="J3061" s="9">
        <v>0.25645900712606201</v>
      </c>
      <c r="K3061" s="9">
        <v>0.25645900712606201</v>
      </c>
      <c r="L3061" s="9">
        <v>0.25645900712606201</v>
      </c>
      <c r="N3061" s="32">
        <f>IF('System Design'!$F$8=1,'Hourly Demand and Generation'!G3061*'System Design'!$F$21,IF('System Design'!$F$8=2,'Hourly Demand and Generation'!H3061*'System Design'!$F$21,IF('System Design'!$F$8=3,'Hourly Demand and Generation'!I3061*'System Design'!$F$21)))</f>
        <v>269.7</v>
      </c>
      <c r="O3061" s="32">
        <f>IF('System Design'!$F$8=1,'Hourly Demand and Generation'!J3061*'System Design'!$F$22,IF('System Design'!$F$8=2,'Hourly Demand and Generation'!K3061*'System Design'!$F$22,IF('System Design'!$F$8=3,'Hourly Demand and Generation'!L3061*'System Design'!$F$22)))</f>
        <v>641.14751781515508</v>
      </c>
      <c r="Q3061" s="32">
        <f t="shared" si="674"/>
        <v>0</v>
      </c>
      <c r="R3061" s="32">
        <f t="shared" si="677"/>
        <v>5400</v>
      </c>
      <c r="S3061" s="32">
        <f t="shared" si="678"/>
        <v>0</v>
      </c>
      <c r="T3061" s="32">
        <f t="shared" si="679"/>
        <v>21600</v>
      </c>
      <c r="U3061" s="32">
        <f t="shared" si="680"/>
        <v>0</v>
      </c>
      <c r="V3061" s="32">
        <f t="shared" si="675"/>
        <v>586.84751781515502</v>
      </c>
      <c r="W3061" s="32">
        <f t="shared" si="681"/>
        <v>586.84751781515502</v>
      </c>
      <c r="X3061" s="32">
        <f t="shared" si="682"/>
        <v>586.84751781515502</v>
      </c>
    </row>
    <row r="3062" spans="1:24" x14ac:dyDescent="0.25">
      <c r="A3062" s="2"/>
      <c r="B3062" s="2" t="s">
        <v>6</v>
      </c>
      <c r="C3062" s="2">
        <f t="shared" si="685"/>
        <v>128</v>
      </c>
      <c r="D3062" s="2">
        <f t="shared" si="686"/>
        <v>10</v>
      </c>
      <c r="E3062" s="2">
        <f t="shared" si="676"/>
        <v>3058</v>
      </c>
      <c r="F3062" s="11">
        <v>315.89999999999998</v>
      </c>
      <c r="G3062" s="9">
        <v>0.62309999999999999</v>
      </c>
      <c r="H3062" s="9">
        <v>0.6603</v>
      </c>
      <c r="I3062" s="9">
        <v>0.69750000000000001</v>
      </c>
      <c r="J3062" s="9">
        <v>0.28851638301681998</v>
      </c>
      <c r="K3062" s="9">
        <v>0.28851638301681998</v>
      </c>
      <c r="L3062" s="9">
        <v>0.28851638301681998</v>
      </c>
      <c r="N3062" s="32">
        <f>IF('System Design'!$F$8=1,'Hourly Demand and Generation'!G3062*'System Design'!$F$21,IF('System Design'!$F$8=2,'Hourly Demand and Generation'!H3062*'System Design'!$F$21,IF('System Design'!$F$8=3,'Hourly Demand and Generation'!I3062*'System Design'!$F$21)))</f>
        <v>348.75</v>
      </c>
      <c r="O3062" s="32">
        <f>IF('System Design'!$F$8=1,'Hourly Demand and Generation'!J3062*'System Design'!$F$22,IF('System Design'!$F$8=2,'Hourly Demand and Generation'!K3062*'System Design'!$F$22,IF('System Design'!$F$8=3,'Hourly Demand and Generation'!L3062*'System Design'!$F$22)))</f>
        <v>721.29095754204991</v>
      </c>
      <c r="Q3062" s="32">
        <f t="shared" si="674"/>
        <v>0</v>
      </c>
      <c r="R3062" s="32">
        <f t="shared" si="677"/>
        <v>5400</v>
      </c>
      <c r="S3062" s="32">
        <f t="shared" si="678"/>
        <v>0</v>
      </c>
      <c r="T3062" s="32">
        <f t="shared" si="679"/>
        <v>21600</v>
      </c>
      <c r="U3062" s="32">
        <f t="shared" si="680"/>
        <v>0</v>
      </c>
      <c r="V3062" s="32">
        <f t="shared" si="675"/>
        <v>754.14095754204993</v>
      </c>
      <c r="W3062" s="32">
        <f t="shared" si="681"/>
        <v>754.14095754204993</v>
      </c>
      <c r="X3062" s="32">
        <f t="shared" si="682"/>
        <v>754.14095754204993</v>
      </c>
    </row>
    <row r="3063" spans="1:24" x14ac:dyDescent="0.25">
      <c r="A3063" s="2"/>
      <c r="B3063" s="2" t="s">
        <v>6</v>
      </c>
      <c r="C3063" s="2">
        <f t="shared" si="685"/>
        <v>128</v>
      </c>
      <c r="D3063" s="2">
        <f t="shared" si="686"/>
        <v>11</v>
      </c>
      <c r="E3063" s="2">
        <f t="shared" si="676"/>
        <v>3059</v>
      </c>
      <c r="F3063" s="11">
        <v>311.85000000000002</v>
      </c>
      <c r="G3063" s="9">
        <v>0.77190000000000003</v>
      </c>
      <c r="H3063" s="9">
        <v>0.81374999999999997</v>
      </c>
      <c r="I3063" s="9">
        <v>0.85560000000000003</v>
      </c>
      <c r="J3063" s="9">
        <v>0.25645900712606201</v>
      </c>
      <c r="K3063" s="9">
        <v>0.25645900712606201</v>
      </c>
      <c r="L3063" s="9">
        <v>0.25645900712606201</v>
      </c>
      <c r="N3063" s="32">
        <f>IF('System Design'!$F$8=1,'Hourly Demand and Generation'!G3063*'System Design'!$F$21,IF('System Design'!$F$8=2,'Hourly Demand and Generation'!H3063*'System Design'!$F$21,IF('System Design'!$F$8=3,'Hourly Demand and Generation'!I3063*'System Design'!$F$21)))</f>
        <v>427.8</v>
      </c>
      <c r="O3063" s="32">
        <f>IF('System Design'!$F$8=1,'Hourly Demand and Generation'!J3063*'System Design'!$F$22,IF('System Design'!$F$8=2,'Hourly Demand and Generation'!K3063*'System Design'!$F$22,IF('System Design'!$F$8=3,'Hourly Demand and Generation'!L3063*'System Design'!$F$22)))</f>
        <v>641.14751781515508</v>
      </c>
      <c r="Q3063" s="32">
        <f t="shared" si="674"/>
        <v>0</v>
      </c>
      <c r="R3063" s="32">
        <f t="shared" si="677"/>
        <v>5400</v>
      </c>
      <c r="S3063" s="32">
        <f t="shared" si="678"/>
        <v>0</v>
      </c>
      <c r="T3063" s="32">
        <f t="shared" si="679"/>
        <v>21600</v>
      </c>
      <c r="U3063" s="32">
        <f t="shared" si="680"/>
        <v>0</v>
      </c>
      <c r="V3063" s="32">
        <f t="shared" si="675"/>
        <v>757.09751781515513</v>
      </c>
      <c r="W3063" s="32">
        <f t="shared" si="681"/>
        <v>757.09751781515513</v>
      </c>
      <c r="X3063" s="32">
        <f t="shared" si="682"/>
        <v>757.09751781515513</v>
      </c>
    </row>
    <row r="3064" spans="1:24" x14ac:dyDescent="0.25">
      <c r="A3064" s="2"/>
      <c r="B3064" s="2" t="s">
        <v>6</v>
      </c>
      <c r="C3064" s="2">
        <f t="shared" si="685"/>
        <v>128</v>
      </c>
      <c r="D3064" s="2">
        <f t="shared" si="686"/>
        <v>12</v>
      </c>
      <c r="E3064" s="2">
        <f t="shared" si="676"/>
        <v>3060</v>
      </c>
      <c r="F3064" s="11">
        <v>311.85000000000002</v>
      </c>
      <c r="G3064" s="9">
        <v>0.93</v>
      </c>
      <c r="H3064" s="9">
        <v>0.93</v>
      </c>
      <c r="I3064" s="9">
        <v>0.93</v>
      </c>
      <c r="J3064" s="9">
        <v>0.240430319180683</v>
      </c>
      <c r="K3064" s="9">
        <v>0.240430319180683</v>
      </c>
      <c r="L3064" s="9">
        <v>0.240430319180683</v>
      </c>
      <c r="N3064" s="32">
        <f>IF('System Design'!$F$8=1,'Hourly Demand and Generation'!G3064*'System Design'!$F$21,IF('System Design'!$F$8=2,'Hourly Demand and Generation'!H3064*'System Design'!$F$21,IF('System Design'!$F$8=3,'Hourly Demand and Generation'!I3064*'System Design'!$F$21)))</f>
        <v>465</v>
      </c>
      <c r="O3064" s="32">
        <f>IF('System Design'!$F$8=1,'Hourly Demand and Generation'!J3064*'System Design'!$F$22,IF('System Design'!$F$8=2,'Hourly Demand and Generation'!K3064*'System Design'!$F$22,IF('System Design'!$F$8=3,'Hourly Demand and Generation'!L3064*'System Design'!$F$22)))</f>
        <v>601.0757979517075</v>
      </c>
      <c r="Q3064" s="32">
        <f t="shared" si="674"/>
        <v>0</v>
      </c>
      <c r="R3064" s="32">
        <f t="shared" si="677"/>
        <v>5400</v>
      </c>
      <c r="S3064" s="32">
        <f t="shared" si="678"/>
        <v>0</v>
      </c>
      <c r="T3064" s="32">
        <f t="shared" si="679"/>
        <v>21600</v>
      </c>
      <c r="U3064" s="32">
        <f t="shared" si="680"/>
        <v>0</v>
      </c>
      <c r="V3064" s="32">
        <f t="shared" si="675"/>
        <v>754.22579795170748</v>
      </c>
      <c r="W3064" s="32">
        <f t="shared" si="681"/>
        <v>754.22579795170748</v>
      </c>
      <c r="X3064" s="32">
        <f t="shared" si="682"/>
        <v>754.22579795170748</v>
      </c>
    </row>
    <row r="3065" spans="1:24" x14ac:dyDescent="0.25">
      <c r="A3065" s="2"/>
      <c r="B3065" s="2" t="s">
        <v>6</v>
      </c>
      <c r="C3065" s="2">
        <f t="shared" si="685"/>
        <v>128</v>
      </c>
      <c r="D3065" s="2">
        <f t="shared" si="686"/>
        <v>13</v>
      </c>
      <c r="E3065" s="2">
        <f t="shared" si="676"/>
        <v>3061</v>
      </c>
      <c r="F3065" s="11">
        <v>324</v>
      </c>
      <c r="G3065" s="9">
        <v>0.77190000000000003</v>
      </c>
      <c r="H3065" s="9">
        <v>0.81374999999999997</v>
      </c>
      <c r="I3065" s="9">
        <v>0.85560000000000003</v>
      </c>
      <c r="J3065" s="9">
        <v>0.25645900712606201</v>
      </c>
      <c r="K3065" s="9">
        <v>0.25645900712606201</v>
      </c>
      <c r="L3065" s="9">
        <v>0.25645900712606201</v>
      </c>
      <c r="N3065" s="32">
        <f>IF('System Design'!$F$8=1,'Hourly Demand and Generation'!G3065*'System Design'!$F$21,IF('System Design'!$F$8=2,'Hourly Demand and Generation'!H3065*'System Design'!$F$21,IF('System Design'!$F$8=3,'Hourly Demand and Generation'!I3065*'System Design'!$F$21)))</f>
        <v>427.8</v>
      </c>
      <c r="O3065" s="32">
        <f>IF('System Design'!$F$8=1,'Hourly Demand and Generation'!J3065*'System Design'!$F$22,IF('System Design'!$F$8=2,'Hourly Demand and Generation'!K3065*'System Design'!$F$22,IF('System Design'!$F$8=3,'Hourly Demand and Generation'!L3065*'System Design'!$F$22)))</f>
        <v>641.14751781515508</v>
      </c>
      <c r="Q3065" s="32">
        <f t="shared" si="674"/>
        <v>0</v>
      </c>
      <c r="R3065" s="32">
        <f t="shared" si="677"/>
        <v>5400</v>
      </c>
      <c r="S3065" s="32">
        <f t="shared" si="678"/>
        <v>0</v>
      </c>
      <c r="T3065" s="32">
        <f t="shared" si="679"/>
        <v>21600</v>
      </c>
      <c r="U3065" s="32">
        <f t="shared" si="680"/>
        <v>0</v>
      </c>
      <c r="V3065" s="32">
        <f t="shared" si="675"/>
        <v>744.94751781515515</v>
      </c>
      <c r="W3065" s="32">
        <f t="shared" si="681"/>
        <v>744.94751781515515</v>
      </c>
      <c r="X3065" s="32">
        <f t="shared" si="682"/>
        <v>744.94751781515515</v>
      </c>
    </row>
    <row r="3066" spans="1:24" x14ac:dyDescent="0.25">
      <c r="A3066" s="2"/>
      <c r="B3066" s="2" t="s">
        <v>6</v>
      </c>
      <c r="C3066" s="2">
        <f t="shared" si="685"/>
        <v>128</v>
      </c>
      <c r="D3066" s="2">
        <f t="shared" si="686"/>
        <v>14</v>
      </c>
      <c r="E3066" s="2">
        <f t="shared" si="676"/>
        <v>3062</v>
      </c>
      <c r="F3066" s="11">
        <v>324</v>
      </c>
      <c r="G3066" s="9">
        <v>0.62309999999999999</v>
      </c>
      <c r="H3066" s="9">
        <v>0.6603</v>
      </c>
      <c r="I3066" s="9">
        <v>0.69750000000000001</v>
      </c>
      <c r="J3066" s="9">
        <v>0.27248769507144099</v>
      </c>
      <c r="K3066" s="9">
        <v>0.27248769507144099</v>
      </c>
      <c r="L3066" s="9">
        <v>0.27248769507144099</v>
      </c>
      <c r="N3066" s="32">
        <f>IF('System Design'!$F$8=1,'Hourly Demand and Generation'!G3066*'System Design'!$F$21,IF('System Design'!$F$8=2,'Hourly Demand and Generation'!H3066*'System Design'!$F$21,IF('System Design'!$F$8=3,'Hourly Demand and Generation'!I3066*'System Design'!$F$21)))</f>
        <v>348.75</v>
      </c>
      <c r="O3066" s="32">
        <f>IF('System Design'!$F$8=1,'Hourly Demand and Generation'!J3066*'System Design'!$F$22,IF('System Design'!$F$8=2,'Hourly Demand and Generation'!K3066*'System Design'!$F$22,IF('System Design'!$F$8=3,'Hourly Demand and Generation'!L3066*'System Design'!$F$22)))</f>
        <v>681.21923767860244</v>
      </c>
      <c r="Q3066" s="32">
        <f t="shared" si="674"/>
        <v>0</v>
      </c>
      <c r="R3066" s="32">
        <f t="shared" si="677"/>
        <v>5400</v>
      </c>
      <c r="S3066" s="32">
        <f t="shared" si="678"/>
        <v>0</v>
      </c>
      <c r="T3066" s="32">
        <f t="shared" si="679"/>
        <v>21600</v>
      </c>
      <c r="U3066" s="32">
        <f t="shared" si="680"/>
        <v>0</v>
      </c>
      <c r="V3066" s="32">
        <f t="shared" si="675"/>
        <v>705.96923767860244</v>
      </c>
      <c r="W3066" s="32">
        <f t="shared" si="681"/>
        <v>705.96923767860244</v>
      </c>
      <c r="X3066" s="32">
        <f t="shared" si="682"/>
        <v>705.96923767860244</v>
      </c>
    </row>
    <row r="3067" spans="1:24" x14ac:dyDescent="0.25">
      <c r="A3067" s="2"/>
      <c r="B3067" s="2" t="s">
        <v>6</v>
      </c>
      <c r="C3067" s="2">
        <f t="shared" si="685"/>
        <v>128</v>
      </c>
      <c r="D3067" s="2">
        <f t="shared" si="686"/>
        <v>15</v>
      </c>
      <c r="E3067" s="2">
        <f t="shared" si="676"/>
        <v>3063</v>
      </c>
      <c r="F3067" s="11">
        <v>344.25</v>
      </c>
      <c r="G3067" s="9">
        <v>0.46500000000000002</v>
      </c>
      <c r="H3067" s="9">
        <v>0.50219999999999998</v>
      </c>
      <c r="I3067" s="9">
        <v>0.53939999999999999</v>
      </c>
      <c r="J3067" s="9">
        <v>0.28851638301681998</v>
      </c>
      <c r="K3067" s="9">
        <v>0.28851638301681998</v>
      </c>
      <c r="L3067" s="9">
        <v>0.28851638301681998</v>
      </c>
      <c r="N3067" s="32">
        <f>IF('System Design'!$F$8=1,'Hourly Demand and Generation'!G3067*'System Design'!$F$21,IF('System Design'!$F$8=2,'Hourly Demand and Generation'!H3067*'System Design'!$F$21,IF('System Design'!$F$8=3,'Hourly Demand and Generation'!I3067*'System Design'!$F$21)))</f>
        <v>269.7</v>
      </c>
      <c r="O3067" s="32">
        <f>IF('System Design'!$F$8=1,'Hourly Demand and Generation'!J3067*'System Design'!$F$22,IF('System Design'!$F$8=2,'Hourly Demand and Generation'!K3067*'System Design'!$F$22,IF('System Design'!$F$8=3,'Hourly Demand and Generation'!L3067*'System Design'!$F$22)))</f>
        <v>721.29095754204991</v>
      </c>
      <c r="Q3067" s="32">
        <f t="shared" si="674"/>
        <v>0</v>
      </c>
      <c r="R3067" s="32">
        <f t="shared" si="677"/>
        <v>5400</v>
      </c>
      <c r="S3067" s="32">
        <f t="shared" si="678"/>
        <v>0</v>
      </c>
      <c r="T3067" s="32">
        <f t="shared" si="679"/>
        <v>21600</v>
      </c>
      <c r="U3067" s="32">
        <f t="shared" si="680"/>
        <v>0</v>
      </c>
      <c r="V3067" s="32">
        <f t="shared" si="675"/>
        <v>646.74095754204996</v>
      </c>
      <c r="W3067" s="32">
        <f t="shared" si="681"/>
        <v>646.74095754204996</v>
      </c>
      <c r="X3067" s="32">
        <f t="shared" si="682"/>
        <v>646.74095754204996</v>
      </c>
    </row>
    <row r="3068" spans="1:24" x14ac:dyDescent="0.25">
      <c r="A3068" s="2"/>
      <c r="B3068" s="2" t="s">
        <v>6</v>
      </c>
      <c r="C3068" s="2">
        <f t="shared" si="685"/>
        <v>128</v>
      </c>
      <c r="D3068" s="2">
        <f t="shared" si="686"/>
        <v>16</v>
      </c>
      <c r="E3068" s="2">
        <f t="shared" si="676"/>
        <v>3064</v>
      </c>
      <c r="F3068" s="11">
        <v>364.5</v>
      </c>
      <c r="G3068" s="9">
        <v>0.30690000000000001</v>
      </c>
      <c r="H3068" s="9">
        <v>0.34875</v>
      </c>
      <c r="I3068" s="9">
        <v>0.3906</v>
      </c>
      <c r="J3068" s="9">
        <v>0.28851638301681998</v>
      </c>
      <c r="K3068" s="9">
        <v>0.28851638301681998</v>
      </c>
      <c r="L3068" s="9">
        <v>0.28851638301681998</v>
      </c>
      <c r="N3068" s="32">
        <f>IF('System Design'!$F$8=1,'Hourly Demand and Generation'!G3068*'System Design'!$F$21,IF('System Design'!$F$8=2,'Hourly Demand and Generation'!H3068*'System Design'!$F$21,IF('System Design'!$F$8=3,'Hourly Demand and Generation'!I3068*'System Design'!$F$21)))</f>
        <v>195.3</v>
      </c>
      <c r="O3068" s="32">
        <f>IF('System Design'!$F$8=1,'Hourly Demand and Generation'!J3068*'System Design'!$F$22,IF('System Design'!$F$8=2,'Hourly Demand and Generation'!K3068*'System Design'!$F$22,IF('System Design'!$F$8=3,'Hourly Demand and Generation'!L3068*'System Design'!$F$22)))</f>
        <v>721.29095754204991</v>
      </c>
      <c r="Q3068" s="32">
        <f t="shared" si="674"/>
        <v>0</v>
      </c>
      <c r="R3068" s="32">
        <f t="shared" si="677"/>
        <v>5400</v>
      </c>
      <c r="S3068" s="32">
        <f t="shared" si="678"/>
        <v>0</v>
      </c>
      <c r="T3068" s="32">
        <f t="shared" si="679"/>
        <v>21600</v>
      </c>
      <c r="U3068" s="32">
        <f t="shared" si="680"/>
        <v>0</v>
      </c>
      <c r="V3068" s="32">
        <f t="shared" si="675"/>
        <v>552.09095754204986</v>
      </c>
      <c r="W3068" s="32">
        <f t="shared" si="681"/>
        <v>552.09095754204986</v>
      </c>
      <c r="X3068" s="32">
        <f t="shared" si="682"/>
        <v>552.09095754204986</v>
      </c>
    </row>
    <row r="3069" spans="1:24" x14ac:dyDescent="0.25">
      <c r="A3069" s="2"/>
      <c r="B3069" s="2" t="s">
        <v>6</v>
      </c>
      <c r="C3069" s="2">
        <f t="shared" si="685"/>
        <v>128</v>
      </c>
      <c r="D3069" s="2">
        <f t="shared" si="686"/>
        <v>17</v>
      </c>
      <c r="E3069" s="2">
        <f t="shared" si="676"/>
        <v>3065</v>
      </c>
      <c r="F3069" s="11">
        <v>384.75</v>
      </c>
      <c r="G3069" s="9">
        <v>0.15809999999999999</v>
      </c>
      <c r="H3069" s="9">
        <v>0.1953</v>
      </c>
      <c r="I3069" s="9">
        <v>0.23250000000000001</v>
      </c>
      <c r="J3069" s="9">
        <v>0.320573758907578</v>
      </c>
      <c r="K3069" s="9">
        <v>0.320573758907578</v>
      </c>
      <c r="L3069" s="9">
        <v>0.320573758907578</v>
      </c>
      <c r="N3069" s="32">
        <f>IF('System Design'!$F$8=1,'Hourly Demand and Generation'!G3069*'System Design'!$F$21,IF('System Design'!$F$8=2,'Hourly Demand and Generation'!H3069*'System Design'!$F$21,IF('System Design'!$F$8=3,'Hourly Demand and Generation'!I3069*'System Design'!$F$21)))</f>
        <v>116.25</v>
      </c>
      <c r="O3069" s="32">
        <f>IF('System Design'!$F$8=1,'Hourly Demand and Generation'!J3069*'System Design'!$F$22,IF('System Design'!$F$8=2,'Hourly Demand and Generation'!K3069*'System Design'!$F$22,IF('System Design'!$F$8=3,'Hourly Demand and Generation'!L3069*'System Design'!$F$22)))</f>
        <v>801.43439726894496</v>
      </c>
      <c r="Q3069" s="32">
        <f t="shared" si="674"/>
        <v>0</v>
      </c>
      <c r="R3069" s="32">
        <f t="shared" si="677"/>
        <v>5400</v>
      </c>
      <c r="S3069" s="32">
        <f t="shared" si="678"/>
        <v>0</v>
      </c>
      <c r="T3069" s="32">
        <f t="shared" si="679"/>
        <v>21600</v>
      </c>
      <c r="U3069" s="32">
        <f t="shared" si="680"/>
        <v>0</v>
      </c>
      <c r="V3069" s="32">
        <f t="shared" si="675"/>
        <v>532.93439726894496</v>
      </c>
      <c r="W3069" s="32">
        <f t="shared" si="681"/>
        <v>532.93439726894496</v>
      </c>
      <c r="X3069" s="32">
        <f t="shared" si="682"/>
        <v>532.93439726894496</v>
      </c>
    </row>
    <row r="3070" spans="1:24" x14ac:dyDescent="0.25">
      <c r="A3070" s="2"/>
      <c r="B3070" s="2" t="s">
        <v>6</v>
      </c>
      <c r="C3070" s="2">
        <f t="shared" si="685"/>
        <v>128</v>
      </c>
      <c r="D3070" s="2">
        <f t="shared" si="686"/>
        <v>18</v>
      </c>
      <c r="E3070" s="2">
        <f t="shared" si="676"/>
        <v>3066</v>
      </c>
      <c r="F3070" s="11">
        <v>405</v>
      </c>
      <c r="G3070" s="9">
        <v>7.4399999999999994E-2</v>
      </c>
      <c r="H3070" s="9">
        <v>0.11625000000000001</v>
      </c>
      <c r="I3070" s="9">
        <v>0.15809999999999999</v>
      </c>
      <c r="J3070" s="9">
        <v>0.30454507096219902</v>
      </c>
      <c r="K3070" s="9">
        <v>0.30454507096219902</v>
      </c>
      <c r="L3070" s="9">
        <v>0.30454507096219902</v>
      </c>
      <c r="N3070" s="32">
        <f>IF('System Design'!$F$8=1,'Hourly Demand and Generation'!G3070*'System Design'!$F$21,IF('System Design'!$F$8=2,'Hourly Demand and Generation'!H3070*'System Design'!$F$21,IF('System Design'!$F$8=3,'Hourly Demand and Generation'!I3070*'System Design'!$F$21)))</f>
        <v>79.05</v>
      </c>
      <c r="O3070" s="32">
        <f>IF('System Design'!$F$8=1,'Hourly Demand and Generation'!J3070*'System Design'!$F$22,IF('System Design'!$F$8=2,'Hourly Demand and Generation'!K3070*'System Design'!$F$22,IF('System Design'!$F$8=3,'Hourly Demand and Generation'!L3070*'System Design'!$F$22)))</f>
        <v>761.36267740549749</v>
      </c>
      <c r="Q3070" s="32">
        <f t="shared" si="674"/>
        <v>0</v>
      </c>
      <c r="R3070" s="32">
        <f t="shared" si="677"/>
        <v>5400</v>
      </c>
      <c r="S3070" s="32">
        <f t="shared" si="678"/>
        <v>0</v>
      </c>
      <c r="T3070" s="32">
        <f t="shared" si="679"/>
        <v>21600</v>
      </c>
      <c r="U3070" s="32">
        <f t="shared" si="680"/>
        <v>0</v>
      </c>
      <c r="V3070" s="32">
        <f t="shared" si="675"/>
        <v>435.41267740549745</v>
      </c>
      <c r="W3070" s="32">
        <f t="shared" si="681"/>
        <v>435.41267740549745</v>
      </c>
      <c r="X3070" s="32">
        <f t="shared" si="682"/>
        <v>435.41267740549745</v>
      </c>
    </row>
    <row r="3071" spans="1:24" x14ac:dyDescent="0.25">
      <c r="A3071" s="2"/>
      <c r="B3071" s="2" t="s">
        <v>6</v>
      </c>
      <c r="C3071" s="2">
        <f t="shared" si="685"/>
        <v>128</v>
      </c>
      <c r="D3071" s="2">
        <f t="shared" si="686"/>
        <v>19</v>
      </c>
      <c r="E3071" s="2">
        <f t="shared" si="676"/>
        <v>3067</v>
      </c>
      <c r="F3071" s="11">
        <v>392.85</v>
      </c>
      <c r="G3071" s="9">
        <v>0</v>
      </c>
      <c r="H3071" s="9">
        <v>3.7199999999999997E-2</v>
      </c>
      <c r="I3071" s="9">
        <v>7.4399999999999994E-2</v>
      </c>
      <c r="J3071" s="9">
        <v>0.28851638301681998</v>
      </c>
      <c r="K3071" s="9">
        <v>0.28851638301681998</v>
      </c>
      <c r="L3071" s="9">
        <v>0.28851638301681998</v>
      </c>
      <c r="N3071" s="32">
        <f>IF('System Design'!$F$8=1,'Hourly Demand and Generation'!G3071*'System Design'!$F$21,IF('System Design'!$F$8=2,'Hourly Demand and Generation'!H3071*'System Design'!$F$21,IF('System Design'!$F$8=3,'Hourly Demand and Generation'!I3071*'System Design'!$F$21)))</f>
        <v>37.199999999999996</v>
      </c>
      <c r="O3071" s="32">
        <f>IF('System Design'!$F$8=1,'Hourly Demand and Generation'!J3071*'System Design'!$F$22,IF('System Design'!$F$8=2,'Hourly Demand and Generation'!K3071*'System Design'!$F$22,IF('System Design'!$F$8=3,'Hourly Demand and Generation'!L3071*'System Design'!$F$22)))</f>
        <v>721.29095754204991</v>
      </c>
      <c r="Q3071" s="32">
        <f t="shared" si="674"/>
        <v>0</v>
      </c>
      <c r="R3071" s="32">
        <f t="shared" si="677"/>
        <v>5400</v>
      </c>
      <c r="S3071" s="32">
        <f t="shared" si="678"/>
        <v>0</v>
      </c>
      <c r="T3071" s="32">
        <f t="shared" si="679"/>
        <v>21600</v>
      </c>
      <c r="U3071" s="32">
        <f t="shared" si="680"/>
        <v>0</v>
      </c>
      <c r="V3071" s="32">
        <f t="shared" si="675"/>
        <v>365.64095754204993</v>
      </c>
      <c r="W3071" s="32">
        <f t="shared" si="681"/>
        <v>365.64095754204993</v>
      </c>
      <c r="X3071" s="32">
        <f t="shared" si="682"/>
        <v>365.64095754204993</v>
      </c>
    </row>
    <row r="3072" spans="1:24" x14ac:dyDescent="0.25">
      <c r="A3072" s="2"/>
      <c r="B3072" s="2" t="s">
        <v>6</v>
      </c>
      <c r="C3072" s="2">
        <f t="shared" si="685"/>
        <v>128</v>
      </c>
      <c r="D3072" s="2">
        <f t="shared" si="686"/>
        <v>20</v>
      </c>
      <c r="E3072" s="2">
        <f t="shared" si="676"/>
        <v>3068</v>
      </c>
      <c r="F3072" s="11">
        <v>384.75</v>
      </c>
      <c r="G3072" s="9">
        <v>0</v>
      </c>
      <c r="H3072" s="9">
        <v>0</v>
      </c>
      <c r="I3072" s="9">
        <v>0</v>
      </c>
      <c r="J3072" s="9">
        <v>0.28851638301681998</v>
      </c>
      <c r="K3072" s="9">
        <v>0.28851638301681998</v>
      </c>
      <c r="L3072" s="9">
        <v>0.28851638301681998</v>
      </c>
      <c r="N3072" s="32">
        <f>IF('System Design'!$F$8=1,'Hourly Demand and Generation'!G3072*'System Design'!$F$21,IF('System Design'!$F$8=2,'Hourly Demand and Generation'!H3072*'System Design'!$F$21,IF('System Design'!$F$8=3,'Hourly Demand and Generation'!I3072*'System Design'!$F$21)))</f>
        <v>0</v>
      </c>
      <c r="O3072" s="32">
        <f>IF('System Design'!$F$8=1,'Hourly Demand and Generation'!J3072*'System Design'!$F$22,IF('System Design'!$F$8=2,'Hourly Demand and Generation'!K3072*'System Design'!$F$22,IF('System Design'!$F$8=3,'Hourly Demand and Generation'!L3072*'System Design'!$F$22)))</f>
        <v>721.29095754204991</v>
      </c>
      <c r="Q3072" s="32">
        <f t="shared" si="674"/>
        <v>0</v>
      </c>
      <c r="R3072" s="32">
        <f t="shared" si="677"/>
        <v>5400</v>
      </c>
      <c r="S3072" s="32">
        <f t="shared" si="678"/>
        <v>0</v>
      </c>
      <c r="T3072" s="32">
        <f t="shared" si="679"/>
        <v>21600</v>
      </c>
      <c r="U3072" s="32">
        <f t="shared" si="680"/>
        <v>0</v>
      </c>
      <c r="V3072" s="32">
        <f t="shared" si="675"/>
        <v>336.54095754204991</v>
      </c>
      <c r="W3072" s="32">
        <f t="shared" si="681"/>
        <v>336.54095754204991</v>
      </c>
      <c r="X3072" s="32">
        <f t="shared" si="682"/>
        <v>336.54095754204991</v>
      </c>
    </row>
    <row r="3073" spans="1:24" x14ac:dyDescent="0.25">
      <c r="A3073" s="2"/>
      <c r="B3073" s="2" t="s">
        <v>6</v>
      </c>
      <c r="C3073" s="2">
        <f t="shared" si="685"/>
        <v>128</v>
      </c>
      <c r="D3073" s="2">
        <f t="shared" si="686"/>
        <v>21</v>
      </c>
      <c r="E3073" s="2">
        <f t="shared" si="676"/>
        <v>3069</v>
      </c>
      <c r="F3073" s="11">
        <v>364.5</v>
      </c>
      <c r="G3073" s="9">
        <v>0</v>
      </c>
      <c r="H3073" s="9">
        <v>0</v>
      </c>
      <c r="I3073" s="9">
        <v>0</v>
      </c>
      <c r="J3073" s="9">
        <v>0.28851638301681998</v>
      </c>
      <c r="K3073" s="9">
        <v>0.28851638301681998</v>
      </c>
      <c r="L3073" s="9">
        <v>0.28851638301681998</v>
      </c>
      <c r="N3073" s="32">
        <f>IF('System Design'!$F$8=1,'Hourly Demand and Generation'!G3073*'System Design'!$F$21,IF('System Design'!$F$8=2,'Hourly Demand and Generation'!H3073*'System Design'!$F$21,IF('System Design'!$F$8=3,'Hourly Demand and Generation'!I3073*'System Design'!$F$21)))</f>
        <v>0</v>
      </c>
      <c r="O3073" s="32">
        <f>IF('System Design'!$F$8=1,'Hourly Demand and Generation'!J3073*'System Design'!$F$22,IF('System Design'!$F$8=2,'Hourly Demand and Generation'!K3073*'System Design'!$F$22,IF('System Design'!$F$8=3,'Hourly Demand and Generation'!L3073*'System Design'!$F$22)))</f>
        <v>721.29095754204991</v>
      </c>
      <c r="Q3073" s="32">
        <f t="shared" si="674"/>
        <v>0</v>
      </c>
      <c r="R3073" s="32">
        <f t="shared" si="677"/>
        <v>5400</v>
      </c>
      <c r="S3073" s="32">
        <f t="shared" si="678"/>
        <v>0</v>
      </c>
      <c r="T3073" s="32">
        <f t="shared" si="679"/>
        <v>21600</v>
      </c>
      <c r="U3073" s="32">
        <f t="shared" si="680"/>
        <v>0</v>
      </c>
      <c r="V3073" s="32">
        <f t="shared" si="675"/>
        <v>356.79095754204991</v>
      </c>
      <c r="W3073" s="32">
        <f t="shared" si="681"/>
        <v>356.79095754204991</v>
      </c>
      <c r="X3073" s="32">
        <f t="shared" si="682"/>
        <v>356.79095754204991</v>
      </c>
    </row>
    <row r="3074" spans="1:24" x14ac:dyDescent="0.25">
      <c r="A3074" s="2"/>
      <c r="B3074" s="2" t="s">
        <v>6</v>
      </c>
      <c r="C3074" s="2">
        <f t="shared" si="685"/>
        <v>128</v>
      </c>
      <c r="D3074" s="2">
        <f t="shared" si="686"/>
        <v>22</v>
      </c>
      <c r="E3074" s="2">
        <f t="shared" si="676"/>
        <v>3070</v>
      </c>
      <c r="F3074" s="11">
        <v>344.25</v>
      </c>
      <c r="G3074" s="9">
        <v>0</v>
      </c>
      <c r="H3074" s="9">
        <v>0</v>
      </c>
      <c r="I3074" s="9">
        <v>0</v>
      </c>
      <c r="J3074" s="9">
        <v>0.30454507096219902</v>
      </c>
      <c r="K3074" s="9">
        <v>0.30454507096219902</v>
      </c>
      <c r="L3074" s="9">
        <v>0.30454507096219902</v>
      </c>
      <c r="N3074" s="32">
        <f>IF('System Design'!$F$8=1,'Hourly Demand and Generation'!G3074*'System Design'!$F$21,IF('System Design'!$F$8=2,'Hourly Demand and Generation'!H3074*'System Design'!$F$21,IF('System Design'!$F$8=3,'Hourly Demand and Generation'!I3074*'System Design'!$F$21)))</f>
        <v>0</v>
      </c>
      <c r="O3074" s="32">
        <f>IF('System Design'!$F$8=1,'Hourly Demand and Generation'!J3074*'System Design'!$F$22,IF('System Design'!$F$8=2,'Hourly Demand and Generation'!K3074*'System Design'!$F$22,IF('System Design'!$F$8=3,'Hourly Demand and Generation'!L3074*'System Design'!$F$22)))</f>
        <v>761.36267740549749</v>
      </c>
      <c r="Q3074" s="32">
        <f t="shared" si="674"/>
        <v>0</v>
      </c>
      <c r="R3074" s="32">
        <f t="shared" si="677"/>
        <v>5400</v>
      </c>
      <c r="S3074" s="32">
        <f t="shared" si="678"/>
        <v>0</v>
      </c>
      <c r="T3074" s="32">
        <f t="shared" si="679"/>
        <v>21600</v>
      </c>
      <c r="U3074" s="32">
        <f t="shared" si="680"/>
        <v>0</v>
      </c>
      <c r="V3074" s="32">
        <f t="shared" si="675"/>
        <v>417.11267740549749</v>
      </c>
      <c r="W3074" s="32">
        <f t="shared" si="681"/>
        <v>417.11267740549749</v>
      </c>
      <c r="X3074" s="32">
        <f t="shared" si="682"/>
        <v>417.11267740549749</v>
      </c>
    </row>
    <row r="3075" spans="1:24" x14ac:dyDescent="0.25">
      <c r="A3075" s="2"/>
      <c r="B3075" s="2" t="s">
        <v>6</v>
      </c>
      <c r="C3075" s="2">
        <f t="shared" si="685"/>
        <v>128</v>
      </c>
      <c r="D3075" s="2">
        <f t="shared" si="686"/>
        <v>23</v>
      </c>
      <c r="E3075" s="2">
        <f t="shared" si="676"/>
        <v>3071</v>
      </c>
      <c r="F3075" s="11">
        <v>324</v>
      </c>
      <c r="G3075" s="9">
        <v>0</v>
      </c>
      <c r="H3075" s="9">
        <v>0</v>
      </c>
      <c r="I3075" s="9">
        <v>0</v>
      </c>
      <c r="J3075" s="9">
        <v>0.25645900712606201</v>
      </c>
      <c r="K3075" s="9">
        <v>0.25645900712606201</v>
      </c>
      <c r="L3075" s="9">
        <v>0.25645900712606201</v>
      </c>
      <c r="N3075" s="32">
        <f>IF('System Design'!$F$8=1,'Hourly Demand and Generation'!G3075*'System Design'!$F$21,IF('System Design'!$F$8=2,'Hourly Demand and Generation'!H3075*'System Design'!$F$21,IF('System Design'!$F$8=3,'Hourly Demand and Generation'!I3075*'System Design'!$F$21)))</f>
        <v>0</v>
      </c>
      <c r="O3075" s="32">
        <f>IF('System Design'!$F$8=1,'Hourly Demand and Generation'!J3075*'System Design'!$F$22,IF('System Design'!$F$8=2,'Hourly Demand and Generation'!K3075*'System Design'!$F$22,IF('System Design'!$F$8=3,'Hourly Demand and Generation'!L3075*'System Design'!$F$22)))</f>
        <v>641.14751781515508</v>
      </c>
      <c r="Q3075" s="32">
        <f t="shared" si="674"/>
        <v>0</v>
      </c>
      <c r="R3075" s="32">
        <f t="shared" si="677"/>
        <v>5400</v>
      </c>
      <c r="S3075" s="32">
        <f t="shared" si="678"/>
        <v>0</v>
      </c>
      <c r="T3075" s="32">
        <f t="shared" si="679"/>
        <v>21600</v>
      </c>
      <c r="U3075" s="32">
        <f t="shared" si="680"/>
        <v>0</v>
      </c>
      <c r="V3075" s="32">
        <f t="shared" si="675"/>
        <v>317.14751781515508</v>
      </c>
      <c r="W3075" s="32">
        <f t="shared" si="681"/>
        <v>317.14751781515508</v>
      </c>
      <c r="X3075" s="32">
        <f t="shared" si="682"/>
        <v>317.14751781515508</v>
      </c>
    </row>
    <row r="3076" spans="1:24" x14ac:dyDescent="0.25">
      <c r="A3076" s="2"/>
      <c r="B3076" s="2" t="s">
        <v>6</v>
      </c>
      <c r="C3076" s="2">
        <f t="shared" si="685"/>
        <v>128</v>
      </c>
      <c r="D3076" s="2">
        <f t="shared" si="686"/>
        <v>24</v>
      </c>
      <c r="E3076" s="2">
        <f t="shared" si="676"/>
        <v>3072</v>
      </c>
      <c r="F3076" s="11">
        <v>283.5</v>
      </c>
      <c r="G3076" s="9">
        <v>0</v>
      </c>
      <c r="H3076" s="9">
        <v>0</v>
      </c>
      <c r="I3076" s="9">
        <v>0</v>
      </c>
      <c r="J3076" s="9">
        <v>0.25645900712606201</v>
      </c>
      <c r="K3076" s="9">
        <v>0.25645900712606201</v>
      </c>
      <c r="L3076" s="9">
        <v>0.25645900712606201</v>
      </c>
      <c r="N3076" s="32">
        <f>IF('System Design'!$F$8=1,'Hourly Demand and Generation'!G3076*'System Design'!$F$21,IF('System Design'!$F$8=2,'Hourly Demand and Generation'!H3076*'System Design'!$F$21,IF('System Design'!$F$8=3,'Hourly Demand and Generation'!I3076*'System Design'!$F$21)))</f>
        <v>0</v>
      </c>
      <c r="O3076" s="32">
        <f>IF('System Design'!$F$8=1,'Hourly Demand and Generation'!J3076*'System Design'!$F$22,IF('System Design'!$F$8=2,'Hourly Demand and Generation'!K3076*'System Design'!$F$22,IF('System Design'!$F$8=3,'Hourly Demand and Generation'!L3076*'System Design'!$F$22)))</f>
        <v>641.14751781515508</v>
      </c>
      <c r="Q3076" s="32">
        <f t="shared" si="674"/>
        <v>0</v>
      </c>
      <c r="R3076" s="32">
        <f t="shared" si="677"/>
        <v>5400</v>
      </c>
      <c r="S3076" s="32">
        <f t="shared" si="678"/>
        <v>0</v>
      </c>
      <c r="T3076" s="32">
        <f t="shared" si="679"/>
        <v>21600</v>
      </c>
      <c r="U3076" s="32">
        <f t="shared" si="680"/>
        <v>0</v>
      </c>
      <c r="V3076" s="32">
        <f t="shared" si="675"/>
        <v>357.64751781515508</v>
      </c>
      <c r="W3076" s="32">
        <f t="shared" si="681"/>
        <v>357.64751781515508</v>
      </c>
      <c r="X3076" s="32">
        <f t="shared" si="682"/>
        <v>357.64751781515508</v>
      </c>
    </row>
    <row r="3077" spans="1:24" x14ac:dyDescent="0.25">
      <c r="A3077" s="2"/>
      <c r="B3077" s="2" t="s">
        <v>6</v>
      </c>
      <c r="C3077" s="2">
        <f>C3076+1</f>
        <v>129</v>
      </c>
      <c r="D3077" s="2">
        <v>1</v>
      </c>
      <c r="E3077" s="2">
        <f t="shared" si="676"/>
        <v>3073</v>
      </c>
      <c r="F3077" s="11">
        <v>243</v>
      </c>
      <c r="G3077" s="9">
        <v>0</v>
      </c>
      <c r="H3077" s="9">
        <v>0</v>
      </c>
      <c r="I3077" s="9">
        <v>0</v>
      </c>
      <c r="J3077" s="9">
        <v>0.35</v>
      </c>
      <c r="K3077" s="9">
        <v>0.35</v>
      </c>
      <c r="L3077" s="9">
        <v>0.35</v>
      </c>
      <c r="N3077" s="32">
        <f>IF('System Design'!$F$8=1,'Hourly Demand and Generation'!G3077*'System Design'!$F$21,IF('System Design'!$F$8=2,'Hourly Demand and Generation'!H3077*'System Design'!$F$21,IF('System Design'!$F$8=3,'Hourly Demand and Generation'!I3077*'System Design'!$F$21)))</f>
        <v>0</v>
      </c>
      <c r="O3077" s="32">
        <f>IF('System Design'!$F$8=1,'Hourly Demand and Generation'!J3077*'System Design'!$F$22,IF('System Design'!$F$8=2,'Hourly Demand and Generation'!K3077*'System Design'!$F$22,IF('System Design'!$F$8=3,'Hourly Demand and Generation'!L3077*'System Design'!$F$22)))</f>
        <v>875</v>
      </c>
      <c r="Q3077" s="32">
        <f t="shared" si="674"/>
        <v>0</v>
      </c>
      <c r="R3077" s="32">
        <f t="shared" si="677"/>
        <v>5400</v>
      </c>
      <c r="S3077" s="32">
        <f t="shared" si="678"/>
        <v>0</v>
      </c>
      <c r="T3077" s="32">
        <f t="shared" si="679"/>
        <v>21600</v>
      </c>
      <c r="U3077" s="32">
        <f t="shared" si="680"/>
        <v>0</v>
      </c>
      <c r="V3077" s="32">
        <f t="shared" si="675"/>
        <v>632</v>
      </c>
      <c r="W3077" s="32">
        <f t="shared" si="681"/>
        <v>632</v>
      </c>
      <c r="X3077" s="32">
        <f t="shared" si="682"/>
        <v>632</v>
      </c>
    </row>
    <row r="3078" spans="1:24" x14ac:dyDescent="0.25">
      <c r="A3078" s="2"/>
      <c r="B3078" s="2" t="s">
        <v>6</v>
      </c>
      <c r="C3078" s="2">
        <f>C3077</f>
        <v>129</v>
      </c>
      <c r="D3078" s="2">
        <f>D3077+1</f>
        <v>2</v>
      </c>
      <c r="E3078" s="2">
        <f t="shared" si="676"/>
        <v>3074</v>
      </c>
      <c r="F3078" s="11">
        <v>222.75</v>
      </c>
      <c r="G3078" s="9">
        <v>0</v>
      </c>
      <c r="H3078" s="9">
        <v>0</v>
      </c>
      <c r="I3078" s="9">
        <v>0</v>
      </c>
      <c r="J3078" s="9">
        <v>0.315</v>
      </c>
      <c r="K3078" s="9">
        <v>0.315</v>
      </c>
      <c r="L3078" s="9">
        <v>0.315</v>
      </c>
      <c r="N3078" s="32">
        <f>IF('System Design'!$F$8=1,'Hourly Demand and Generation'!G3078*'System Design'!$F$21,IF('System Design'!$F$8=2,'Hourly Demand and Generation'!H3078*'System Design'!$F$21,IF('System Design'!$F$8=3,'Hourly Demand and Generation'!I3078*'System Design'!$F$21)))</f>
        <v>0</v>
      </c>
      <c r="O3078" s="32">
        <f>IF('System Design'!$F$8=1,'Hourly Demand and Generation'!J3078*'System Design'!$F$22,IF('System Design'!$F$8=2,'Hourly Demand and Generation'!K3078*'System Design'!$F$22,IF('System Design'!$F$8=3,'Hourly Demand and Generation'!L3078*'System Design'!$F$22)))</f>
        <v>787.5</v>
      </c>
      <c r="Q3078" s="32">
        <f t="shared" ref="Q3078:Q3141" si="687">IF(F3078-N3078-O3078&gt;0,F3078-N3078-O3078,0)</f>
        <v>0</v>
      </c>
      <c r="R3078" s="32">
        <f t="shared" si="677"/>
        <v>5400</v>
      </c>
      <c r="S3078" s="32">
        <f t="shared" si="678"/>
        <v>0</v>
      </c>
      <c r="T3078" s="32">
        <f t="shared" si="679"/>
        <v>21600</v>
      </c>
      <c r="U3078" s="32">
        <f t="shared" si="680"/>
        <v>0</v>
      </c>
      <c r="V3078" s="32">
        <f t="shared" ref="V3078:V3141" si="688">IF(F3078-N3078-O3078&lt;0,N3078+O3078-F3078,0)</f>
        <v>564.75</v>
      </c>
      <c r="W3078" s="32">
        <f t="shared" si="681"/>
        <v>564.75</v>
      </c>
      <c r="X3078" s="32">
        <f t="shared" si="682"/>
        <v>564.75</v>
      </c>
    </row>
    <row r="3079" spans="1:24" x14ac:dyDescent="0.25">
      <c r="A3079" s="2"/>
      <c r="B3079" s="2" t="s">
        <v>6</v>
      </c>
      <c r="C3079" s="2">
        <f t="shared" ref="C3079:C3100" si="689">C3078</f>
        <v>129</v>
      </c>
      <c r="D3079" s="2">
        <f t="shared" ref="D3079:D3100" si="690">D3078+1</f>
        <v>3</v>
      </c>
      <c r="E3079" s="2">
        <f t="shared" ref="E3079:E3142" si="691">E3078+1</f>
        <v>3075</v>
      </c>
      <c r="F3079" s="11">
        <v>202.5</v>
      </c>
      <c r="G3079" s="9">
        <v>0</v>
      </c>
      <c r="H3079" s="9">
        <v>0</v>
      </c>
      <c r="I3079" s="9">
        <v>0</v>
      </c>
      <c r="J3079" s="9">
        <v>0.315</v>
      </c>
      <c r="K3079" s="9">
        <v>0.315</v>
      </c>
      <c r="L3079" s="9">
        <v>0.315</v>
      </c>
      <c r="N3079" s="32">
        <f>IF('System Design'!$F$8=1,'Hourly Demand and Generation'!G3079*'System Design'!$F$21,IF('System Design'!$F$8=2,'Hourly Demand and Generation'!H3079*'System Design'!$F$21,IF('System Design'!$F$8=3,'Hourly Demand and Generation'!I3079*'System Design'!$F$21)))</f>
        <v>0</v>
      </c>
      <c r="O3079" s="32">
        <f>IF('System Design'!$F$8=1,'Hourly Demand and Generation'!J3079*'System Design'!$F$22,IF('System Design'!$F$8=2,'Hourly Demand and Generation'!K3079*'System Design'!$F$22,IF('System Design'!$F$8=3,'Hourly Demand and Generation'!L3079*'System Design'!$F$22)))</f>
        <v>787.5</v>
      </c>
      <c r="Q3079" s="32">
        <f t="shared" si="687"/>
        <v>0</v>
      </c>
      <c r="R3079" s="32">
        <f t="shared" ref="R3079:R3142" si="692">IF($Q3079&lt;R3078+$V3079,IF(R3078+$V3079-$Q3079&gt;5400,5400,R3078+$V3079-$Q3079),0)</f>
        <v>5400</v>
      </c>
      <c r="S3079" s="32">
        <f t="shared" ref="S3079:S3142" si="693">IF(R3079&gt;0,0,$Q3079+$V3079-R3078)</f>
        <v>0</v>
      </c>
      <c r="T3079" s="32">
        <f t="shared" ref="T3079:T3142" si="694">IF($Q3079&lt;T3078+$V3079,IF(T3078+$V3079-$Q3079&gt;21600,21600,T3078+$V3079-$Q3079),0)</f>
        <v>21600</v>
      </c>
      <c r="U3079" s="32">
        <f t="shared" ref="U3079:U3142" si="695">IF(T3079&gt;0,0,$Q3079+$V3079-T3078)</f>
        <v>0</v>
      </c>
      <c r="V3079" s="32">
        <f t="shared" si="688"/>
        <v>585</v>
      </c>
      <c r="W3079" s="32">
        <f t="shared" ref="W3079:W3142" si="696">IF(R3079=5400,$V3079-(R3079-R3078),0)</f>
        <v>585</v>
      </c>
      <c r="X3079" s="32">
        <f t="shared" ref="X3079:X3142" si="697">IF(T3079=21600,$V3079-(T3079-T3078),0)</f>
        <v>585</v>
      </c>
    </row>
    <row r="3080" spans="1:24" x14ac:dyDescent="0.25">
      <c r="A3080" s="2"/>
      <c r="B3080" s="2" t="s">
        <v>6</v>
      </c>
      <c r="C3080" s="2">
        <f t="shared" si="689"/>
        <v>129</v>
      </c>
      <c r="D3080" s="2">
        <f t="shared" si="690"/>
        <v>4</v>
      </c>
      <c r="E3080" s="2">
        <f t="shared" si="691"/>
        <v>3076</v>
      </c>
      <c r="F3080" s="11">
        <v>243</v>
      </c>
      <c r="G3080" s="9">
        <v>0</v>
      </c>
      <c r="H3080" s="9">
        <v>0</v>
      </c>
      <c r="I3080" s="9">
        <v>0</v>
      </c>
      <c r="J3080" s="9">
        <v>0.35</v>
      </c>
      <c r="K3080" s="9">
        <v>0.35</v>
      </c>
      <c r="L3080" s="9">
        <v>0.35</v>
      </c>
      <c r="N3080" s="32">
        <f>IF('System Design'!$F$8=1,'Hourly Demand and Generation'!G3080*'System Design'!$F$21,IF('System Design'!$F$8=2,'Hourly Demand and Generation'!H3080*'System Design'!$F$21,IF('System Design'!$F$8=3,'Hourly Demand and Generation'!I3080*'System Design'!$F$21)))</f>
        <v>0</v>
      </c>
      <c r="O3080" s="32">
        <f>IF('System Design'!$F$8=1,'Hourly Demand and Generation'!J3080*'System Design'!$F$22,IF('System Design'!$F$8=2,'Hourly Demand and Generation'!K3080*'System Design'!$F$22,IF('System Design'!$F$8=3,'Hourly Demand and Generation'!L3080*'System Design'!$F$22)))</f>
        <v>875</v>
      </c>
      <c r="Q3080" s="32">
        <f t="shared" si="687"/>
        <v>0</v>
      </c>
      <c r="R3080" s="32">
        <f t="shared" si="692"/>
        <v>5400</v>
      </c>
      <c r="S3080" s="32">
        <f t="shared" si="693"/>
        <v>0</v>
      </c>
      <c r="T3080" s="32">
        <f t="shared" si="694"/>
        <v>21600</v>
      </c>
      <c r="U3080" s="32">
        <f t="shared" si="695"/>
        <v>0</v>
      </c>
      <c r="V3080" s="32">
        <f t="shared" si="688"/>
        <v>632</v>
      </c>
      <c r="W3080" s="32">
        <f t="shared" si="696"/>
        <v>632</v>
      </c>
      <c r="X3080" s="32">
        <f t="shared" si="697"/>
        <v>632</v>
      </c>
    </row>
    <row r="3081" spans="1:24" x14ac:dyDescent="0.25">
      <c r="A3081" s="2"/>
      <c r="B3081" s="2" t="s">
        <v>6</v>
      </c>
      <c r="C3081" s="2">
        <f t="shared" si="689"/>
        <v>129</v>
      </c>
      <c r="D3081" s="2">
        <f t="shared" si="690"/>
        <v>5</v>
      </c>
      <c r="E3081" s="2">
        <f t="shared" si="691"/>
        <v>3077</v>
      </c>
      <c r="F3081" s="11">
        <v>263.25</v>
      </c>
      <c r="G3081" s="9">
        <v>0</v>
      </c>
      <c r="H3081" s="9">
        <v>3.7199999999999997E-2</v>
      </c>
      <c r="I3081" s="9">
        <v>7.4399999999999994E-2</v>
      </c>
      <c r="J3081" s="9">
        <v>0.28000000000000003</v>
      </c>
      <c r="K3081" s="9">
        <v>0.28000000000000003</v>
      </c>
      <c r="L3081" s="9">
        <v>0.28000000000000003</v>
      </c>
      <c r="N3081" s="32">
        <f>IF('System Design'!$F$8=1,'Hourly Demand and Generation'!G3081*'System Design'!$F$21,IF('System Design'!$F$8=2,'Hourly Demand and Generation'!H3081*'System Design'!$F$21,IF('System Design'!$F$8=3,'Hourly Demand and Generation'!I3081*'System Design'!$F$21)))</f>
        <v>37.199999999999996</v>
      </c>
      <c r="O3081" s="32">
        <f>IF('System Design'!$F$8=1,'Hourly Demand and Generation'!J3081*'System Design'!$F$22,IF('System Design'!$F$8=2,'Hourly Demand and Generation'!K3081*'System Design'!$F$22,IF('System Design'!$F$8=3,'Hourly Demand and Generation'!L3081*'System Design'!$F$22)))</f>
        <v>700.00000000000011</v>
      </c>
      <c r="Q3081" s="32">
        <f t="shared" si="687"/>
        <v>0</v>
      </c>
      <c r="R3081" s="32">
        <f t="shared" si="692"/>
        <v>5400</v>
      </c>
      <c r="S3081" s="32">
        <f t="shared" si="693"/>
        <v>0</v>
      </c>
      <c r="T3081" s="32">
        <f t="shared" si="694"/>
        <v>21600</v>
      </c>
      <c r="U3081" s="32">
        <f t="shared" si="695"/>
        <v>0</v>
      </c>
      <c r="V3081" s="32">
        <f t="shared" si="688"/>
        <v>473.95000000000016</v>
      </c>
      <c r="W3081" s="32">
        <f t="shared" si="696"/>
        <v>473.95000000000016</v>
      </c>
      <c r="X3081" s="32">
        <f t="shared" si="697"/>
        <v>473.95000000000016</v>
      </c>
    </row>
    <row r="3082" spans="1:24" x14ac:dyDescent="0.25">
      <c r="A3082" s="2"/>
      <c r="B3082" s="2" t="s">
        <v>6</v>
      </c>
      <c r="C3082" s="2">
        <f t="shared" si="689"/>
        <v>129</v>
      </c>
      <c r="D3082" s="2">
        <f t="shared" si="690"/>
        <v>6</v>
      </c>
      <c r="E3082" s="2">
        <f t="shared" si="691"/>
        <v>3078</v>
      </c>
      <c r="F3082" s="11">
        <v>283.5</v>
      </c>
      <c r="G3082" s="9">
        <v>7.4399999999999994E-2</v>
      </c>
      <c r="H3082" s="9">
        <v>0.11625000000000001</v>
      </c>
      <c r="I3082" s="9">
        <v>0.15809999999999999</v>
      </c>
      <c r="J3082" s="9">
        <v>0.28000000000000003</v>
      </c>
      <c r="K3082" s="9">
        <v>0.28000000000000003</v>
      </c>
      <c r="L3082" s="9">
        <v>0.28000000000000003</v>
      </c>
      <c r="N3082" s="32">
        <f>IF('System Design'!$F$8=1,'Hourly Demand and Generation'!G3082*'System Design'!$F$21,IF('System Design'!$F$8=2,'Hourly Demand and Generation'!H3082*'System Design'!$F$21,IF('System Design'!$F$8=3,'Hourly Demand and Generation'!I3082*'System Design'!$F$21)))</f>
        <v>79.05</v>
      </c>
      <c r="O3082" s="32">
        <f>IF('System Design'!$F$8=1,'Hourly Demand and Generation'!J3082*'System Design'!$F$22,IF('System Design'!$F$8=2,'Hourly Demand and Generation'!K3082*'System Design'!$F$22,IF('System Design'!$F$8=3,'Hourly Demand and Generation'!L3082*'System Design'!$F$22)))</f>
        <v>700.00000000000011</v>
      </c>
      <c r="Q3082" s="32">
        <f t="shared" si="687"/>
        <v>0</v>
      </c>
      <c r="R3082" s="32">
        <f t="shared" si="692"/>
        <v>5400</v>
      </c>
      <c r="S3082" s="32">
        <f t="shared" si="693"/>
        <v>0</v>
      </c>
      <c r="T3082" s="32">
        <f t="shared" si="694"/>
        <v>21600</v>
      </c>
      <c r="U3082" s="32">
        <f t="shared" si="695"/>
        <v>0</v>
      </c>
      <c r="V3082" s="32">
        <f t="shared" si="688"/>
        <v>495.55000000000007</v>
      </c>
      <c r="W3082" s="32">
        <f t="shared" si="696"/>
        <v>495.55000000000007</v>
      </c>
      <c r="X3082" s="32">
        <f t="shared" si="697"/>
        <v>495.55000000000007</v>
      </c>
    </row>
    <row r="3083" spans="1:24" x14ac:dyDescent="0.25">
      <c r="A3083" s="2"/>
      <c r="B3083" s="2" t="s">
        <v>6</v>
      </c>
      <c r="C3083" s="2">
        <f t="shared" si="689"/>
        <v>129</v>
      </c>
      <c r="D3083" s="2">
        <f t="shared" si="690"/>
        <v>7</v>
      </c>
      <c r="E3083" s="2">
        <f t="shared" si="691"/>
        <v>3079</v>
      </c>
      <c r="F3083" s="11">
        <v>303.75</v>
      </c>
      <c r="G3083" s="9">
        <v>0.15809999999999999</v>
      </c>
      <c r="H3083" s="9">
        <v>0.1953</v>
      </c>
      <c r="I3083" s="9">
        <v>0.23250000000000001</v>
      </c>
      <c r="J3083" s="9">
        <v>0.315</v>
      </c>
      <c r="K3083" s="9">
        <v>0.315</v>
      </c>
      <c r="L3083" s="9">
        <v>0.315</v>
      </c>
      <c r="N3083" s="32">
        <f>IF('System Design'!$F$8=1,'Hourly Demand and Generation'!G3083*'System Design'!$F$21,IF('System Design'!$F$8=2,'Hourly Demand and Generation'!H3083*'System Design'!$F$21,IF('System Design'!$F$8=3,'Hourly Demand and Generation'!I3083*'System Design'!$F$21)))</f>
        <v>116.25</v>
      </c>
      <c r="O3083" s="32">
        <f>IF('System Design'!$F$8=1,'Hourly Demand and Generation'!J3083*'System Design'!$F$22,IF('System Design'!$F$8=2,'Hourly Demand and Generation'!K3083*'System Design'!$F$22,IF('System Design'!$F$8=3,'Hourly Demand and Generation'!L3083*'System Design'!$F$22)))</f>
        <v>787.5</v>
      </c>
      <c r="Q3083" s="32">
        <f t="shared" si="687"/>
        <v>0</v>
      </c>
      <c r="R3083" s="32">
        <f t="shared" si="692"/>
        <v>5400</v>
      </c>
      <c r="S3083" s="32">
        <f t="shared" si="693"/>
        <v>0</v>
      </c>
      <c r="T3083" s="32">
        <f t="shared" si="694"/>
        <v>21600</v>
      </c>
      <c r="U3083" s="32">
        <f t="shared" si="695"/>
        <v>0</v>
      </c>
      <c r="V3083" s="32">
        <f t="shared" si="688"/>
        <v>600</v>
      </c>
      <c r="W3083" s="32">
        <f t="shared" si="696"/>
        <v>600</v>
      </c>
      <c r="X3083" s="32">
        <f t="shared" si="697"/>
        <v>600</v>
      </c>
    </row>
    <row r="3084" spans="1:24" x14ac:dyDescent="0.25">
      <c r="A3084" s="2"/>
      <c r="B3084" s="2" t="s">
        <v>6</v>
      </c>
      <c r="C3084" s="2">
        <f t="shared" si="689"/>
        <v>129</v>
      </c>
      <c r="D3084" s="2">
        <f t="shared" si="690"/>
        <v>8</v>
      </c>
      <c r="E3084" s="2">
        <f t="shared" si="691"/>
        <v>3080</v>
      </c>
      <c r="F3084" s="11">
        <v>324</v>
      </c>
      <c r="G3084" s="9">
        <v>0.30690000000000001</v>
      </c>
      <c r="H3084" s="9">
        <v>0.34875</v>
      </c>
      <c r="I3084" s="9">
        <v>0.3906</v>
      </c>
      <c r="J3084" s="9">
        <v>0.315</v>
      </c>
      <c r="K3084" s="9">
        <v>0.315</v>
      </c>
      <c r="L3084" s="9">
        <v>0.315</v>
      </c>
      <c r="N3084" s="32">
        <f>IF('System Design'!$F$8=1,'Hourly Demand and Generation'!G3084*'System Design'!$F$21,IF('System Design'!$F$8=2,'Hourly Demand and Generation'!H3084*'System Design'!$F$21,IF('System Design'!$F$8=3,'Hourly Demand and Generation'!I3084*'System Design'!$F$21)))</f>
        <v>195.3</v>
      </c>
      <c r="O3084" s="32">
        <f>IF('System Design'!$F$8=1,'Hourly Demand and Generation'!J3084*'System Design'!$F$22,IF('System Design'!$F$8=2,'Hourly Demand and Generation'!K3084*'System Design'!$F$22,IF('System Design'!$F$8=3,'Hourly Demand and Generation'!L3084*'System Design'!$F$22)))</f>
        <v>787.5</v>
      </c>
      <c r="Q3084" s="32">
        <f t="shared" si="687"/>
        <v>0</v>
      </c>
      <c r="R3084" s="32">
        <f t="shared" si="692"/>
        <v>5400</v>
      </c>
      <c r="S3084" s="32">
        <f t="shared" si="693"/>
        <v>0</v>
      </c>
      <c r="T3084" s="32">
        <f t="shared" si="694"/>
        <v>21600</v>
      </c>
      <c r="U3084" s="32">
        <f t="shared" si="695"/>
        <v>0</v>
      </c>
      <c r="V3084" s="32">
        <f t="shared" si="688"/>
        <v>658.8</v>
      </c>
      <c r="W3084" s="32">
        <f t="shared" si="696"/>
        <v>658.8</v>
      </c>
      <c r="X3084" s="32">
        <f t="shared" si="697"/>
        <v>658.8</v>
      </c>
    </row>
    <row r="3085" spans="1:24" x14ac:dyDescent="0.25">
      <c r="A3085" s="2"/>
      <c r="B3085" s="2" t="s">
        <v>6</v>
      </c>
      <c r="C3085" s="2">
        <f t="shared" si="689"/>
        <v>129</v>
      </c>
      <c r="D3085" s="2">
        <f t="shared" si="690"/>
        <v>9</v>
      </c>
      <c r="E3085" s="2">
        <f t="shared" si="691"/>
        <v>3081</v>
      </c>
      <c r="F3085" s="11">
        <v>324</v>
      </c>
      <c r="G3085" s="9">
        <v>0.46500000000000002</v>
      </c>
      <c r="H3085" s="9">
        <v>0.50219999999999998</v>
      </c>
      <c r="I3085" s="9">
        <v>0.53939999999999999</v>
      </c>
      <c r="J3085" s="9">
        <v>0.28000000000000003</v>
      </c>
      <c r="K3085" s="9">
        <v>0.28000000000000003</v>
      </c>
      <c r="L3085" s="9">
        <v>0.28000000000000003</v>
      </c>
      <c r="N3085" s="32">
        <f>IF('System Design'!$F$8=1,'Hourly Demand and Generation'!G3085*'System Design'!$F$21,IF('System Design'!$F$8=2,'Hourly Demand and Generation'!H3085*'System Design'!$F$21,IF('System Design'!$F$8=3,'Hourly Demand and Generation'!I3085*'System Design'!$F$21)))</f>
        <v>269.7</v>
      </c>
      <c r="O3085" s="32">
        <f>IF('System Design'!$F$8=1,'Hourly Demand and Generation'!J3085*'System Design'!$F$22,IF('System Design'!$F$8=2,'Hourly Demand and Generation'!K3085*'System Design'!$F$22,IF('System Design'!$F$8=3,'Hourly Demand and Generation'!L3085*'System Design'!$F$22)))</f>
        <v>700.00000000000011</v>
      </c>
      <c r="Q3085" s="32">
        <f t="shared" si="687"/>
        <v>0</v>
      </c>
      <c r="R3085" s="32">
        <f t="shared" si="692"/>
        <v>5400</v>
      </c>
      <c r="S3085" s="32">
        <f t="shared" si="693"/>
        <v>0</v>
      </c>
      <c r="T3085" s="32">
        <f t="shared" si="694"/>
        <v>21600</v>
      </c>
      <c r="U3085" s="32">
        <f t="shared" si="695"/>
        <v>0</v>
      </c>
      <c r="V3085" s="32">
        <f t="shared" si="688"/>
        <v>645.70000000000005</v>
      </c>
      <c r="W3085" s="32">
        <f t="shared" si="696"/>
        <v>645.70000000000005</v>
      </c>
      <c r="X3085" s="32">
        <f t="shared" si="697"/>
        <v>645.70000000000005</v>
      </c>
    </row>
    <row r="3086" spans="1:24" x14ac:dyDescent="0.25">
      <c r="A3086" s="2"/>
      <c r="B3086" s="2" t="s">
        <v>6</v>
      </c>
      <c r="C3086" s="2">
        <f t="shared" si="689"/>
        <v>129</v>
      </c>
      <c r="D3086" s="2">
        <f t="shared" si="690"/>
        <v>10</v>
      </c>
      <c r="E3086" s="2">
        <f t="shared" si="691"/>
        <v>3082</v>
      </c>
      <c r="F3086" s="11">
        <v>315.89999999999998</v>
      </c>
      <c r="G3086" s="9">
        <v>0.62309999999999999</v>
      </c>
      <c r="H3086" s="9">
        <v>0.6603</v>
      </c>
      <c r="I3086" s="9">
        <v>0.69750000000000001</v>
      </c>
      <c r="J3086" s="9">
        <v>0.315</v>
      </c>
      <c r="K3086" s="9">
        <v>0.315</v>
      </c>
      <c r="L3086" s="9">
        <v>0.315</v>
      </c>
      <c r="N3086" s="32">
        <f>IF('System Design'!$F$8=1,'Hourly Demand and Generation'!G3086*'System Design'!$F$21,IF('System Design'!$F$8=2,'Hourly Demand and Generation'!H3086*'System Design'!$F$21,IF('System Design'!$F$8=3,'Hourly Demand and Generation'!I3086*'System Design'!$F$21)))</f>
        <v>348.75</v>
      </c>
      <c r="O3086" s="32">
        <f>IF('System Design'!$F$8=1,'Hourly Demand and Generation'!J3086*'System Design'!$F$22,IF('System Design'!$F$8=2,'Hourly Demand and Generation'!K3086*'System Design'!$F$22,IF('System Design'!$F$8=3,'Hourly Demand and Generation'!L3086*'System Design'!$F$22)))</f>
        <v>787.5</v>
      </c>
      <c r="Q3086" s="32">
        <f t="shared" si="687"/>
        <v>0</v>
      </c>
      <c r="R3086" s="32">
        <f t="shared" si="692"/>
        <v>5400</v>
      </c>
      <c r="S3086" s="32">
        <f t="shared" si="693"/>
        <v>0</v>
      </c>
      <c r="T3086" s="32">
        <f t="shared" si="694"/>
        <v>21600</v>
      </c>
      <c r="U3086" s="32">
        <f t="shared" si="695"/>
        <v>0</v>
      </c>
      <c r="V3086" s="32">
        <f t="shared" si="688"/>
        <v>820.35</v>
      </c>
      <c r="W3086" s="32">
        <f t="shared" si="696"/>
        <v>820.35</v>
      </c>
      <c r="X3086" s="32">
        <f t="shared" si="697"/>
        <v>820.35</v>
      </c>
    </row>
    <row r="3087" spans="1:24" x14ac:dyDescent="0.25">
      <c r="A3087" s="2"/>
      <c r="B3087" s="2" t="s">
        <v>6</v>
      </c>
      <c r="C3087" s="2">
        <f t="shared" si="689"/>
        <v>129</v>
      </c>
      <c r="D3087" s="2">
        <f t="shared" si="690"/>
        <v>11</v>
      </c>
      <c r="E3087" s="2">
        <f t="shared" si="691"/>
        <v>3083</v>
      </c>
      <c r="F3087" s="11">
        <v>311.85000000000002</v>
      </c>
      <c r="G3087" s="9">
        <v>0.77190000000000003</v>
      </c>
      <c r="H3087" s="9">
        <v>0.81374999999999997</v>
      </c>
      <c r="I3087" s="9">
        <v>0.85560000000000003</v>
      </c>
      <c r="J3087" s="9">
        <v>0.28000000000000003</v>
      </c>
      <c r="K3087" s="9">
        <v>0.28000000000000003</v>
      </c>
      <c r="L3087" s="9">
        <v>0.28000000000000003</v>
      </c>
      <c r="N3087" s="32">
        <f>IF('System Design'!$F$8=1,'Hourly Demand and Generation'!G3087*'System Design'!$F$21,IF('System Design'!$F$8=2,'Hourly Demand and Generation'!H3087*'System Design'!$F$21,IF('System Design'!$F$8=3,'Hourly Demand and Generation'!I3087*'System Design'!$F$21)))</f>
        <v>427.8</v>
      </c>
      <c r="O3087" s="32">
        <f>IF('System Design'!$F$8=1,'Hourly Demand and Generation'!J3087*'System Design'!$F$22,IF('System Design'!$F$8=2,'Hourly Demand and Generation'!K3087*'System Design'!$F$22,IF('System Design'!$F$8=3,'Hourly Demand and Generation'!L3087*'System Design'!$F$22)))</f>
        <v>700.00000000000011</v>
      </c>
      <c r="Q3087" s="32">
        <f t="shared" si="687"/>
        <v>0</v>
      </c>
      <c r="R3087" s="32">
        <f t="shared" si="692"/>
        <v>5400</v>
      </c>
      <c r="S3087" s="32">
        <f t="shared" si="693"/>
        <v>0</v>
      </c>
      <c r="T3087" s="32">
        <f t="shared" si="694"/>
        <v>21600</v>
      </c>
      <c r="U3087" s="32">
        <f t="shared" si="695"/>
        <v>0</v>
      </c>
      <c r="V3087" s="32">
        <f t="shared" si="688"/>
        <v>815.95000000000016</v>
      </c>
      <c r="W3087" s="32">
        <f t="shared" si="696"/>
        <v>815.95000000000016</v>
      </c>
      <c r="X3087" s="32">
        <f t="shared" si="697"/>
        <v>815.95000000000016</v>
      </c>
    </row>
    <row r="3088" spans="1:24" x14ac:dyDescent="0.25">
      <c r="A3088" s="2"/>
      <c r="B3088" s="2" t="s">
        <v>6</v>
      </c>
      <c r="C3088" s="2">
        <f t="shared" si="689"/>
        <v>129</v>
      </c>
      <c r="D3088" s="2">
        <f t="shared" si="690"/>
        <v>12</v>
      </c>
      <c r="E3088" s="2">
        <f t="shared" si="691"/>
        <v>3084</v>
      </c>
      <c r="F3088" s="11">
        <v>311.85000000000002</v>
      </c>
      <c r="G3088" s="9">
        <v>0.93</v>
      </c>
      <c r="H3088" s="9">
        <v>0.93</v>
      </c>
      <c r="I3088" s="9">
        <v>0.93</v>
      </c>
      <c r="J3088" s="9">
        <v>0.26250000000000001</v>
      </c>
      <c r="K3088" s="9">
        <v>0.26250000000000001</v>
      </c>
      <c r="L3088" s="9">
        <v>0.26250000000000001</v>
      </c>
      <c r="N3088" s="32">
        <f>IF('System Design'!$F$8=1,'Hourly Demand and Generation'!G3088*'System Design'!$F$21,IF('System Design'!$F$8=2,'Hourly Demand and Generation'!H3088*'System Design'!$F$21,IF('System Design'!$F$8=3,'Hourly Demand and Generation'!I3088*'System Design'!$F$21)))</f>
        <v>465</v>
      </c>
      <c r="O3088" s="32">
        <f>IF('System Design'!$F$8=1,'Hourly Demand and Generation'!J3088*'System Design'!$F$22,IF('System Design'!$F$8=2,'Hourly Demand and Generation'!K3088*'System Design'!$F$22,IF('System Design'!$F$8=3,'Hourly Demand and Generation'!L3088*'System Design'!$F$22)))</f>
        <v>656.25</v>
      </c>
      <c r="Q3088" s="32">
        <f t="shared" si="687"/>
        <v>0</v>
      </c>
      <c r="R3088" s="32">
        <f t="shared" si="692"/>
        <v>5400</v>
      </c>
      <c r="S3088" s="32">
        <f t="shared" si="693"/>
        <v>0</v>
      </c>
      <c r="T3088" s="32">
        <f t="shared" si="694"/>
        <v>21600</v>
      </c>
      <c r="U3088" s="32">
        <f t="shared" si="695"/>
        <v>0</v>
      </c>
      <c r="V3088" s="32">
        <f t="shared" si="688"/>
        <v>809.4</v>
      </c>
      <c r="W3088" s="32">
        <f t="shared" si="696"/>
        <v>809.4</v>
      </c>
      <c r="X3088" s="32">
        <f t="shared" si="697"/>
        <v>809.4</v>
      </c>
    </row>
    <row r="3089" spans="1:24" x14ac:dyDescent="0.25">
      <c r="A3089" s="2"/>
      <c r="B3089" s="2" t="s">
        <v>6</v>
      </c>
      <c r="C3089" s="2">
        <f t="shared" si="689"/>
        <v>129</v>
      </c>
      <c r="D3089" s="2">
        <f t="shared" si="690"/>
        <v>13</v>
      </c>
      <c r="E3089" s="2">
        <f t="shared" si="691"/>
        <v>3085</v>
      </c>
      <c r="F3089" s="11">
        <v>324</v>
      </c>
      <c r="G3089" s="9">
        <v>0.77190000000000003</v>
      </c>
      <c r="H3089" s="9">
        <v>0.81374999999999997</v>
      </c>
      <c r="I3089" s="9">
        <v>0.85560000000000003</v>
      </c>
      <c r="J3089" s="9">
        <v>0.28000000000000003</v>
      </c>
      <c r="K3089" s="9">
        <v>0.28000000000000003</v>
      </c>
      <c r="L3089" s="9">
        <v>0.28000000000000003</v>
      </c>
      <c r="N3089" s="32">
        <f>IF('System Design'!$F$8=1,'Hourly Demand and Generation'!G3089*'System Design'!$F$21,IF('System Design'!$F$8=2,'Hourly Demand and Generation'!H3089*'System Design'!$F$21,IF('System Design'!$F$8=3,'Hourly Demand and Generation'!I3089*'System Design'!$F$21)))</f>
        <v>427.8</v>
      </c>
      <c r="O3089" s="32">
        <f>IF('System Design'!$F$8=1,'Hourly Demand and Generation'!J3089*'System Design'!$F$22,IF('System Design'!$F$8=2,'Hourly Demand and Generation'!K3089*'System Design'!$F$22,IF('System Design'!$F$8=3,'Hourly Demand and Generation'!L3089*'System Design'!$F$22)))</f>
        <v>700.00000000000011</v>
      </c>
      <c r="Q3089" s="32">
        <f t="shared" si="687"/>
        <v>0</v>
      </c>
      <c r="R3089" s="32">
        <f t="shared" si="692"/>
        <v>5400</v>
      </c>
      <c r="S3089" s="32">
        <f t="shared" si="693"/>
        <v>0</v>
      </c>
      <c r="T3089" s="32">
        <f t="shared" si="694"/>
        <v>21600</v>
      </c>
      <c r="U3089" s="32">
        <f t="shared" si="695"/>
        <v>0</v>
      </c>
      <c r="V3089" s="32">
        <f t="shared" si="688"/>
        <v>803.80000000000018</v>
      </c>
      <c r="W3089" s="32">
        <f t="shared" si="696"/>
        <v>803.80000000000018</v>
      </c>
      <c r="X3089" s="32">
        <f t="shared" si="697"/>
        <v>803.80000000000018</v>
      </c>
    </row>
    <row r="3090" spans="1:24" x14ac:dyDescent="0.25">
      <c r="A3090" s="2"/>
      <c r="B3090" s="2" t="s">
        <v>6</v>
      </c>
      <c r="C3090" s="2">
        <f t="shared" si="689"/>
        <v>129</v>
      </c>
      <c r="D3090" s="2">
        <f t="shared" si="690"/>
        <v>14</v>
      </c>
      <c r="E3090" s="2">
        <f t="shared" si="691"/>
        <v>3086</v>
      </c>
      <c r="F3090" s="11">
        <v>324</v>
      </c>
      <c r="G3090" s="9">
        <v>0.62309999999999999</v>
      </c>
      <c r="H3090" s="9">
        <v>0.6603</v>
      </c>
      <c r="I3090" s="9">
        <v>0.69750000000000001</v>
      </c>
      <c r="J3090" s="9">
        <v>0.29749999999999999</v>
      </c>
      <c r="K3090" s="9">
        <v>0.29749999999999999</v>
      </c>
      <c r="L3090" s="9">
        <v>0.29749999999999999</v>
      </c>
      <c r="N3090" s="32">
        <f>IF('System Design'!$F$8=1,'Hourly Demand and Generation'!G3090*'System Design'!$F$21,IF('System Design'!$F$8=2,'Hourly Demand and Generation'!H3090*'System Design'!$F$21,IF('System Design'!$F$8=3,'Hourly Demand and Generation'!I3090*'System Design'!$F$21)))</f>
        <v>348.75</v>
      </c>
      <c r="O3090" s="32">
        <f>IF('System Design'!$F$8=1,'Hourly Demand and Generation'!J3090*'System Design'!$F$22,IF('System Design'!$F$8=2,'Hourly Demand and Generation'!K3090*'System Design'!$F$22,IF('System Design'!$F$8=3,'Hourly Demand and Generation'!L3090*'System Design'!$F$22)))</f>
        <v>743.75</v>
      </c>
      <c r="Q3090" s="32">
        <f t="shared" si="687"/>
        <v>0</v>
      </c>
      <c r="R3090" s="32">
        <f t="shared" si="692"/>
        <v>5400</v>
      </c>
      <c r="S3090" s="32">
        <f t="shared" si="693"/>
        <v>0</v>
      </c>
      <c r="T3090" s="32">
        <f t="shared" si="694"/>
        <v>21600</v>
      </c>
      <c r="U3090" s="32">
        <f t="shared" si="695"/>
        <v>0</v>
      </c>
      <c r="V3090" s="32">
        <f t="shared" si="688"/>
        <v>768.5</v>
      </c>
      <c r="W3090" s="32">
        <f t="shared" si="696"/>
        <v>768.5</v>
      </c>
      <c r="X3090" s="32">
        <f t="shared" si="697"/>
        <v>768.5</v>
      </c>
    </row>
    <row r="3091" spans="1:24" x14ac:dyDescent="0.25">
      <c r="A3091" s="2"/>
      <c r="B3091" s="2" t="s">
        <v>6</v>
      </c>
      <c r="C3091" s="2">
        <f t="shared" si="689"/>
        <v>129</v>
      </c>
      <c r="D3091" s="2">
        <f t="shared" si="690"/>
        <v>15</v>
      </c>
      <c r="E3091" s="2">
        <f t="shared" si="691"/>
        <v>3087</v>
      </c>
      <c r="F3091" s="11">
        <v>344.25</v>
      </c>
      <c r="G3091" s="9">
        <v>0.46500000000000002</v>
      </c>
      <c r="H3091" s="9">
        <v>0.50219999999999998</v>
      </c>
      <c r="I3091" s="9">
        <v>0.53939999999999999</v>
      </c>
      <c r="J3091" s="9">
        <v>0.315</v>
      </c>
      <c r="K3091" s="9">
        <v>0.315</v>
      </c>
      <c r="L3091" s="9">
        <v>0.315</v>
      </c>
      <c r="N3091" s="32">
        <f>IF('System Design'!$F$8=1,'Hourly Demand and Generation'!G3091*'System Design'!$F$21,IF('System Design'!$F$8=2,'Hourly Demand and Generation'!H3091*'System Design'!$F$21,IF('System Design'!$F$8=3,'Hourly Demand and Generation'!I3091*'System Design'!$F$21)))</f>
        <v>269.7</v>
      </c>
      <c r="O3091" s="32">
        <f>IF('System Design'!$F$8=1,'Hourly Demand and Generation'!J3091*'System Design'!$F$22,IF('System Design'!$F$8=2,'Hourly Demand and Generation'!K3091*'System Design'!$F$22,IF('System Design'!$F$8=3,'Hourly Demand and Generation'!L3091*'System Design'!$F$22)))</f>
        <v>787.5</v>
      </c>
      <c r="Q3091" s="32">
        <f t="shared" si="687"/>
        <v>0</v>
      </c>
      <c r="R3091" s="32">
        <f t="shared" si="692"/>
        <v>5400</v>
      </c>
      <c r="S3091" s="32">
        <f t="shared" si="693"/>
        <v>0</v>
      </c>
      <c r="T3091" s="32">
        <f t="shared" si="694"/>
        <v>21600</v>
      </c>
      <c r="U3091" s="32">
        <f t="shared" si="695"/>
        <v>0</v>
      </c>
      <c r="V3091" s="32">
        <f t="shared" si="688"/>
        <v>712.95</v>
      </c>
      <c r="W3091" s="32">
        <f t="shared" si="696"/>
        <v>712.95</v>
      </c>
      <c r="X3091" s="32">
        <f t="shared" si="697"/>
        <v>712.95</v>
      </c>
    </row>
    <row r="3092" spans="1:24" x14ac:dyDescent="0.25">
      <c r="A3092" s="2"/>
      <c r="B3092" s="2" t="s">
        <v>6</v>
      </c>
      <c r="C3092" s="2">
        <f t="shared" si="689"/>
        <v>129</v>
      </c>
      <c r="D3092" s="2">
        <f t="shared" si="690"/>
        <v>16</v>
      </c>
      <c r="E3092" s="2">
        <f t="shared" si="691"/>
        <v>3088</v>
      </c>
      <c r="F3092" s="11">
        <v>364.5</v>
      </c>
      <c r="G3092" s="9">
        <v>0.30690000000000001</v>
      </c>
      <c r="H3092" s="9">
        <v>0.34875</v>
      </c>
      <c r="I3092" s="9">
        <v>0.3906</v>
      </c>
      <c r="J3092" s="9">
        <v>0.315</v>
      </c>
      <c r="K3092" s="9">
        <v>0.315</v>
      </c>
      <c r="L3092" s="9">
        <v>0.315</v>
      </c>
      <c r="N3092" s="32">
        <f>IF('System Design'!$F$8=1,'Hourly Demand and Generation'!G3092*'System Design'!$F$21,IF('System Design'!$F$8=2,'Hourly Demand and Generation'!H3092*'System Design'!$F$21,IF('System Design'!$F$8=3,'Hourly Demand and Generation'!I3092*'System Design'!$F$21)))</f>
        <v>195.3</v>
      </c>
      <c r="O3092" s="32">
        <f>IF('System Design'!$F$8=1,'Hourly Demand and Generation'!J3092*'System Design'!$F$22,IF('System Design'!$F$8=2,'Hourly Demand and Generation'!K3092*'System Design'!$F$22,IF('System Design'!$F$8=3,'Hourly Demand and Generation'!L3092*'System Design'!$F$22)))</f>
        <v>787.5</v>
      </c>
      <c r="Q3092" s="32">
        <f t="shared" si="687"/>
        <v>0</v>
      </c>
      <c r="R3092" s="32">
        <f t="shared" si="692"/>
        <v>5400</v>
      </c>
      <c r="S3092" s="32">
        <f t="shared" si="693"/>
        <v>0</v>
      </c>
      <c r="T3092" s="32">
        <f t="shared" si="694"/>
        <v>21600</v>
      </c>
      <c r="U3092" s="32">
        <f t="shared" si="695"/>
        <v>0</v>
      </c>
      <c r="V3092" s="32">
        <f t="shared" si="688"/>
        <v>618.29999999999995</v>
      </c>
      <c r="W3092" s="32">
        <f t="shared" si="696"/>
        <v>618.29999999999995</v>
      </c>
      <c r="X3092" s="32">
        <f t="shared" si="697"/>
        <v>618.29999999999995</v>
      </c>
    </row>
    <row r="3093" spans="1:24" x14ac:dyDescent="0.25">
      <c r="A3093" s="2"/>
      <c r="B3093" s="2" t="s">
        <v>6</v>
      </c>
      <c r="C3093" s="2">
        <f t="shared" si="689"/>
        <v>129</v>
      </c>
      <c r="D3093" s="2">
        <f t="shared" si="690"/>
        <v>17</v>
      </c>
      <c r="E3093" s="2">
        <f t="shared" si="691"/>
        <v>3089</v>
      </c>
      <c r="F3093" s="11">
        <v>384.75</v>
      </c>
      <c r="G3093" s="9">
        <v>0.15809999999999999</v>
      </c>
      <c r="H3093" s="9">
        <v>0.1953</v>
      </c>
      <c r="I3093" s="9">
        <v>0.23250000000000001</v>
      </c>
      <c r="J3093" s="9">
        <v>0.35</v>
      </c>
      <c r="K3093" s="9">
        <v>0.35</v>
      </c>
      <c r="L3093" s="9">
        <v>0.35</v>
      </c>
      <c r="N3093" s="32">
        <f>IF('System Design'!$F$8=1,'Hourly Demand and Generation'!G3093*'System Design'!$F$21,IF('System Design'!$F$8=2,'Hourly Demand and Generation'!H3093*'System Design'!$F$21,IF('System Design'!$F$8=3,'Hourly Demand and Generation'!I3093*'System Design'!$F$21)))</f>
        <v>116.25</v>
      </c>
      <c r="O3093" s="32">
        <f>IF('System Design'!$F$8=1,'Hourly Demand and Generation'!J3093*'System Design'!$F$22,IF('System Design'!$F$8=2,'Hourly Demand and Generation'!K3093*'System Design'!$F$22,IF('System Design'!$F$8=3,'Hourly Demand and Generation'!L3093*'System Design'!$F$22)))</f>
        <v>875</v>
      </c>
      <c r="Q3093" s="32">
        <f t="shared" si="687"/>
        <v>0</v>
      </c>
      <c r="R3093" s="32">
        <f t="shared" si="692"/>
        <v>5400</v>
      </c>
      <c r="S3093" s="32">
        <f t="shared" si="693"/>
        <v>0</v>
      </c>
      <c r="T3093" s="32">
        <f t="shared" si="694"/>
        <v>21600</v>
      </c>
      <c r="U3093" s="32">
        <f t="shared" si="695"/>
        <v>0</v>
      </c>
      <c r="V3093" s="32">
        <f t="shared" si="688"/>
        <v>606.5</v>
      </c>
      <c r="W3093" s="32">
        <f t="shared" si="696"/>
        <v>606.5</v>
      </c>
      <c r="X3093" s="32">
        <f t="shared" si="697"/>
        <v>606.5</v>
      </c>
    </row>
    <row r="3094" spans="1:24" x14ac:dyDescent="0.25">
      <c r="A3094" s="2"/>
      <c r="B3094" s="2" t="s">
        <v>6</v>
      </c>
      <c r="C3094" s="2">
        <f t="shared" si="689"/>
        <v>129</v>
      </c>
      <c r="D3094" s="2">
        <f t="shared" si="690"/>
        <v>18</v>
      </c>
      <c r="E3094" s="2">
        <f t="shared" si="691"/>
        <v>3090</v>
      </c>
      <c r="F3094" s="11">
        <v>405</v>
      </c>
      <c r="G3094" s="9">
        <v>7.4399999999999994E-2</v>
      </c>
      <c r="H3094" s="9">
        <v>0.11625000000000001</v>
      </c>
      <c r="I3094" s="9">
        <v>0.15809999999999999</v>
      </c>
      <c r="J3094" s="9">
        <v>0.33250000000000002</v>
      </c>
      <c r="K3094" s="9">
        <v>0.33250000000000002</v>
      </c>
      <c r="L3094" s="9">
        <v>0.33250000000000002</v>
      </c>
      <c r="N3094" s="32">
        <f>IF('System Design'!$F$8=1,'Hourly Demand and Generation'!G3094*'System Design'!$F$21,IF('System Design'!$F$8=2,'Hourly Demand and Generation'!H3094*'System Design'!$F$21,IF('System Design'!$F$8=3,'Hourly Demand and Generation'!I3094*'System Design'!$F$21)))</f>
        <v>79.05</v>
      </c>
      <c r="O3094" s="32">
        <f>IF('System Design'!$F$8=1,'Hourly Demand and Generation'!J3094*'System Design'!$F$22,IF('System Design'!$F$8=2,'Hourly Demand and Generation'!K3094*'System Design'!$F$22,IF('System Design'!$F$8=3,'Hourly Demand and Generation'!L3094*'System Design'!$F$22)))</f>
        <v>831.25</v>
      </c>
      <c r="Q3094" s="32">
        <f t="shared" si="687"/>
        <v>0</v>
      </c>
      <c r="R3094" s="32">
        <f t="shared" si="692"/>
        <v>5400</v>
      </c>
      <c r="S3094" s="32">
        <f t="shared" si="693"/>
        <v>0</v>
      </c>
      <c r="T3094" s="32">
        <f t="shared" si="694"/>
        <v>21600</v>
      </c>
      <c r="U3094" s="32">
        <f t="shared" si="695"/>
        <v>0</v>
      </c>
      <c r="V3094" s="32">
        <f t="shared" si="688"/>
        <v>505.29999999999995</v>
      </c>
      <c r="W3094" s="32">
        <f t="shared" si="696"/>
        <v>505.29999999999995</v>
      </c>
      <c r="X3094" s="32">
        <f t="shared" si="697"/>
        <v>505.29999999999995</v>
      </c>
    </row>
    <row r="3095" spans="1:24" x14ac:dyDescent="0.25">
      <c r="A3095" s="2"/>
      <c r="B3095" s="2" t="s">
        <v>6</v>
      </c>
      <c r="C3095" s="2">
        <f t="shared" si="689"/>
        <v>129</v>
      </c>
      <c r="D3095" s="2">
        <f t="shared" si="690"/>
        <v>19</v>
      </c>
      <c r="E3095" s="2">
        <f t="shared" si="691"/>
        <v>3091</v>
      </c>
      <c r="F3095" s="11">
        <v>392.85</v>
      </c>
      <c r="G3095" s="9">
        <v>0</v>
      </c>
      <c r="H3095" s="9">
        <v>3.7199999999999997E-2</v>
      </c>
      <c r="I3095" s="9">
        <v>7.4399999999999994E-2</v>
      </c>
      <c r="J3095" s="9">
        <v>0.315</v>
      </c>
      <c r="K3095" s="9">
        <v>0.315</v>
      </c>
      <c r="L3095" s="9">
        <v>0.315</v>
      </c>
      <c r="N3095" s="32">
        <f>IF('System Design'!$F$8=1,'Hourly Demand and Generation'!G3095*'System Design'!$F$21,IF('System Design'!$F$8=2,'Hourly Demand and Generation'!H3095*'System Design'!$F$21,IF('System Design'!$F$8=3,'Hourly Demand and Generation'!I3095*'System Design'!$F$21)))</f>
        <v>37.199999999999996</v>
      </c>
      <c r="O3095" s="32">
        <f>IF('System Design'!$F$8=1,'Hourly Demand and Generation'!J3095*'System Design'!$F$22,IF('System Design'!$F$8=2,'Hourly Demand and Generation'!K3095*'System Design'!$F$22,IF('System Design'!$F$8=3,'Hourly Demand and Generation'!L3095*'System Design'!$F$22)))</f>
        <v>787.5</v>
      </c>
      <c r="Q3095" s="32">
        <f t="shared" si="687"/>
        <v>0</v>
      </c>
      <c r="R3095" s="32">
        <f t="shared" si="692"/>
        <v>5400</v>
      </c>
      <c r="S3095" s="32">
        <f t="shared" si="693"/>
        <v>0</v>
      </c>
      <c r="T3095" s="32">
        <f t="shared" si="694"/>
        <v>21600</v>
      </c>
      <c r="U3095" s="32">
        <f t="shared" si="695"/>
        <v>0</v>
      </c>
      <c r="V3095" s="32">
        <f t="shared" si="688"/>
        <v>431.85</v>
      </c>
      <c r="W3095" s="32">
        <f t="shared" si="696"/>
        <v>431.85</v>
      </c>
      <c r="X3095" s="32">
        <f t="shared" si="697"/>
        <v>431.85</v>
      </c>
    </row>
    <row r="3096" spans="1:24" x14ac:dyDescent="0.25">
      <c r="A3096" s="2"/>
      <c r="B3096" s="2" t="s">
        <v>6</v>
      </c>
      <c r="C3096" s="2">
        <f t="shared" si="689"/>
        <v>129</v>
      </c>
      <c r="D3096" s="2">
        <f t="shared" si="690"/>
        <v>20</v>
      </c>
      <c r="E3096" s="2">
        <f t="shared" si="691"/>
        <v>3092</v>
      </c>
      <c r="F3096" s="11">
        <v>384.75</v>
      </c>
      <c r="G3096" s="9">
        <v>0</v>
      </c>
      <c r="H3096" s="9">
        <v>0</v>
      </c>
      <c r="I3096" s="9">
        <v>0</v>
      </c>
      <c r="J3096" s="9">
        <v>0.315</v>
      </c>
      <c r="K3096" s="9">
        <v>0.315</v>
      </c>
      <c r="L3096" s="9">
        <v>0.315</v>
      </c>
      <c r="N3096" s="32">
        <f>IF('System Design'!$F$8=1,'Hourly Demand and Generation'!G3096*'System Design'!$F$21,IF('System Design'!$F$8=2,'Hourly Demand and Generation'!H3096*'System Design'!$F$21,IF('System Design'!$F$8=3,'Hourly Demand and Generation'!I3096*'System Design'!$F$21)))</f>
        <v>0</v>
      </c>
      <c r="O3096" s="32">
        <f>IF('System Design'!$F$8=1,'Hourly Demand and Generation'!J3096*'System Design'!$F$22,IF('System Design'!$F$8=2,'Hourly Demand and Generation'!K3096*'System Design'!$F$22,IF('System Design'!$F$8=3,'Hourly Demand and Generation'!L3096*'System Design'!$F$22)))</f>
        <v>787.5</v>
      </c>
      <c r="Q3096" s="32">
        <f t="shared" si="687"/>
        <v>0</v>
      </c>
      <c r="R3096" s="32">
        <f t="shared" si="692"/>
        <v>5400</v>
      </c>
      <c r="S3096" s="32">
        <f t="shared" si="693"/>
        <v>0</v>
      </c>
      <c r="T3096" s="32">
        <f t="shared" si="694"/>
        <v>21600</v>
      </c>
      <c r="U3096" s="32">
        <f t="shared" si="695"/>
        <v>0</v>
      </c>
      <c r="V3096" s="32">
        <f t="shared" si="688"/>
        <v>402.75</v>
      </c>
      <c r="W3096" s="32">
        <f t="shared" si="696"/>
        <v>402.75</v>
      </c>
      <c r="X3096" s="32">
        <f t="shared" si="697"/>
        <v>402.75</v>
      </c>
    </row>
    <row r="3097" spans="1:24" x14ac:dyDescent="0.25">
      <c r="A3097" s="2"/>
      <c r="B3097" s="2" t="s">
        <v>6</v>
      </c>
      <c r="C3097" s="2">
        <f t="shared" si="689"/>
        <v>129</v>
      </c>
      <c r="D3097" s="2">
        <f t="shared" si="690"/>
        <v>21</v>
      </c>
      <c r="E3097" s="2">
        <f t="shared" si="691"/>
        <v>3093</v>
      </c>
      <c r="F3097" s="11">
        <v>364.5</v>
      </c>
      <c r="G3097" s="9">
        <v>0</v>
      </c>
      <c r="H3097" s="9">
        <v>0</v>
      </c>
      <c r="I3097" s="9">
        <v>0</v>
      </c>
      <c r="J3097" s="9">
        <v>0.315</v>
      </c>
      <c r="K3097" s="9">
        <v>0.315</v>
      </c>
      <c r="L3097" s="9">
        <v>0.315</v>
      </c>
      <c r="N3097" s="32">
        <f>IF('System Design'!$F$8=1,'Hourly Demand and Generation'!G3097*'System Design'!$F$21,IF('System Design'!$F$8=2,'Hourly Demand and Generation'!H3097*'System Design'!$F$21,IF('System Design'!$F$8=3,'Hourly Demand and Generation'!I3097*'System Design'!$F$21)))</f>
        <v>0</v>
      </c>
      <c r="O3097" s="32">
        <f>IF('System Design'!$F$8=1,'Hourly Demand and Generation'!J3097*'System Design'!$F$22,IF('System Design'!$F$8=2,'Hourly Demand and Generation'!K3097*'System Design'!$F$22,IF('System Design'!$F$8=3,'Hourly Demand and Generation'!L3097*'System Design'!$F$22)))</f>
        <v>787.5</v>
      </c>
      <c r="Q3097" s="32">
        <f t="shared" si="687"/>
        <v>0</v>
      </c>
      <c r="R3097" s="32">
        <f t="shared" si="692"/>
        <v>5400</v>
      </c>
      <c r="S3097" s="32">
        <f t="shared" si="693"/>
        <v>0</v>
      </c>
      <c r="T3097" s="32">
        <f t="shared" si="694"/>
        <v>21600</v>
      </c>
      <c r="U3097" s="32">
        <f t="shared" si="695"/>
        <v>0</v>
      </c>
      <c r="V3097" s="32">
        <f t="shared" si="688"/>
        <v>423</v>
      </c>
      <c r="W3097" s="32">
        <f t="shared" si="696"/>
        <v>423</v>
      </c>
      <c r="X3097" s="32">
        <f t="shared" si="697"/>
        <v>423</v>
      </c>
    </row>
    <row r="3098" spans="1:24" x14ac:dyDescent="0.25">
      <c r="A3098" s="2"/>
      <c r="B3098" s="2" t="s">
        <v>6</v>
      </c>
      <c r="C3098" s="2">
        <f t="shared" si="689"/>
        <v>129</v>
      </c>
      <c r="D3098" s="2">
        <f t="shared" si="690"/>
        <v>22</v>
      </c>
      <c r="E3098" s="2">
        <f t="shared" si="691"/>
        <v>3094</v>
      </c>
      <c r="F3098" s="11">
        <v>344.25</v>
      </c>
      <c r="G3098" s="9">
        <v>0</v>
      </c>
      <c r="H3098" s="9">
        <v>0</v>
      </c>
      <c r="I3098" s="9">
        <v>0</v>
      </c>
      <c r="J3098" s="9">
        <v>0.33250000000000002</v>
      </c>
      <c r="K3098" s="9">
        <v>0.33250000000000002</v>
      </c>
      <c r="L3098" s="9">
        <v>0.33250000000000002</v>
      </c>
      <c r="N3098" s="32">
        <f>IF('System Design'!$F$8=1,'Hourly Demand and Generation'!G3098*'System Design'!$F$21,IF('System Design'!$F$8=2,'Hourly Demand and Generation'!H3098*'System Design'!$F$21,IF('System Design'!$F$8=3,'Hourly Demand and Generation'!I3098*'System Design'!$F$21)))</f>
        <v>0</v>
      </c>
      <c r="O3098" s="32">
        <f>IF('System Design'!$F$8=1,'Hourly Demand and Generation'!J3098*'System Design'!$F$22,IF('System Design'!$F$8=2,'Hourly Demand and Generation'!K3098*'System Design'!$F$22,IF('System Design'!$F$8=3,'Hourly Demand and Generation'!L3098*'System Design'!$F$22)))</f>
        <v>831.25</v>
      </c>
      <c r="Q3098" s="32">
        <f t="shared" si="687"/>
        <v>0</v>
      </c>
      <c r="R3098" s="32">
        <f t="shared" si="692"/>
        <v>5400</v>
      </c>
      <c r="S3098" s="32">
        <f t="shared" si="693"/>
        <v>0</v>
      </c>
      <c r="T3098" s="32">
        <f t="shared" si="694"/>
        <v>21600</v>
      </c>
      <c r="U3098" s="32">
        <f t="shared" si="695"/>
        <v>0</v>
      </c>
      <c r="V3098" s="32">
        <f t="shared" si="688"/>
        <v>487</v>
      </c>
      <c r="W3098" s="32">
        <f t="shared" si="696"/>
        <v>487</v>
      </c>
      <c r="X3098" s="32">
        <f t="shared" si="697"/>
        <v>487</v>
      </c>
    </row>
    <row r="3099" spans="1:24" x14ac:dyDescent="0.25">
      <c r="A3099" s="2"/>
      <c r="B3099" s="2" t="s">
        <v>6</v>
      </c>
      <c r="C3099" s="2">
        <f t="shared" si="689"/>
        <v>129</v>
      </c>
      <c r="D3099" s="2">
        <f t="shared" si="690"/>
        <v>23</v>
      </c>
      <c r="E3099" s="2">
        <f t="shared" si="691"/>
        <v>3095</v>
      </c>
      <c r="F3099" s="11">
        <v>324</v>
      </c>
      <c r="G3099" s="9">
        <v>0</v>
      </c>
      <c r="H3099" s="9">
        <v>0</v>
      </c>
      <c r="I3099" s="9">
        <v>0</v>
      </c>
      <c r="J3099" s="9">
        <v>0.28000000000000003</v>
      </c>
      <c r="K3099" s="9">
        <v>0.28000000000000003</v>
      </c>
      <c r="L3099" s="9">
        <v>0.28000000000000003</v>
      </c>
      <c r="N3099" s="32">
        <f>IF('System Design'!$F$8=1,'Hourly Demand and Generation'!G3099*'System Design'!$F$21,IF('System Design'!$F$8=2,'Hourly Demand and Generation'!H3099*'System Design'!$F$21,IF('System Design'!$F$8=3,'Hourly Demand and Generation'!I3099*'System Design'!$F$21)))</f>
        <v>0</v>
      </c>
      <c r="O3099" s="32">
        <f>IF('System Design'!$F$8=1,'Hourly Demand and Generation'!J3099*'System Design'!$F$22,IF('System Design'!$F$8=2,'Hourly Demand and Generation'!K3099*'System Design'!$F$22,IF('System Design'!$F$8=3,'Hourly Demand and Generation'!L3099*'System Design'!$F$22)))</f>
        <v>700.00000000000011</v>
      </c>
      <c r="Q3099" s="32">
        <f t="shared" si="687"/>
        <v>0</v>
      </c>
      <c r="R3099" s="32">
        <f t="shared" si="692"/>
        <v>5400</v>
      </c>
      <c r="S3099" s="32">
        <f t="shared" si="693"/>
        <v>0</v>
      </c>
      <c r="T3099" s="32">
        <f t="shared" si="694"/>
        <v>21600</v>
      </c>
      <c r="U3099" s="32">
        <f t="shared" si="695"/>
        <v>0</v>
      </c>
      <c r="V3099" s="32">
        <f t="shared" si="688"/>
        <v>376.00000000000011</v>
      </c>
      <c r="W3099" s="32">
        <f t="shared" si="696"/>
        <v>376.00000000000011</v>
      </c>
      <c r="X3099" s="32">
        <f t="shared" si="697"/>
        <v>376.00000000000011</v>
      </c>
    </row>
    <row r="3100" spans="1:24" x14ac:dyDescent="0.25">
      <c r="A3100" s="2"/>
      <c r="B3100" s="2" t="s">
        <v>6</v>
      </c>
      <c r="C3100" s="2">
        <f t="shared" si="689"/>
        <v>129</v>
      </c>
      <c r="D3100" s="2">
        <f t="shared" si="690"/>
        <v>24</v>
      </c>
      <c r="E3100" s="2">
        <f t="shared" si="691"/>
        <v>3096</v>
      </c>
      <c r="F3100" s="11">
        <v>283.5</v>
      </c>
      <c r="G3100" s="9">
        <v>0</v>
      </c>
      <c r="H3100" s="9">
        <v>0</v>
      </c>
      <c r="I3100" s="9">
        <v>0</v>
      </c>
      <c r="J3100" s="9">
        <v>0.28000000000000003</v>
      </c>
      <c r="K3100" s="9">
        <v>0.28000000000000003</v>
      </c>
      <c r="L3100" s="9">
        <v>0.28000000000000003</v>
      </c>
      <c r="N3100" s="32">
        <f>IF('System Design'!$F$8=1,'Hourly Demand and Generation'!G3100*'System Design'!$F$21,IF('System Design'!$F$8=2,'Hourly Demand and Generation'!H3100*'System Design'!$F$21,IF('System Design'!$F$8=3,'Hourly Demand and Generation'!I3100*'System Design'!$F$21)))</f>
        <v>0</v>
      </c>
      <c r="O3100" s="32">
        <f>IF('System Design'!$F$8=1,'Hourly Demand and Generation'!J3100*'System Design'!$F$22,IF('System Design'!$F$8=2,'Hourly Demand and Generation'!K3100*'System Design'!$F$22,IF('System Design'!$F$8=3,'Hourly Demand and Generation'!L3100*'System Design'!$F$22)))</f>
        <v>700.00000000000011</v>
      </c>
      <c r="Q3100" s="32">
        <f t="shared" si="687"/>
        <v>0</v>
      </c>
      <c r="R3100" s="32">
        <f t="shared" si="692"/>
        <v>5400</v>
      </c>
      <c r="S3100" s="32">
        <f t="shared" si="693"/>
        <v>0</v>
      </c>
      <c r="T3100" s="32">
        <f t="shared" si="694"/>
        <v>21600</v>
      </c>
      <c r="U3100" s="32">
        <f t="shared" si="695"/>
        <v>0</v>
      </c>
      <c r="V3100" s="32">
        <f t="shared" si="688"/>
        <v>416.50000000000011</v>
      </c>
      <c r="W3100" s="32">
        <f t="shared" si="696"/>
        <v>416.50000000000011</v>
      </c>
      <c r="X3100" s="32">
        <f t="shared" si="697"/>
        <v>416.50000000000011</v>
      </c>
    </row>
    <row r="3101" spans="1:24" x14ac:dyDescent="0.25">
      <c r="A3101" s="2"/>
      <c r="B3101" s="2" t="s">
        <v>6</v>
      </c>
      <c r="C3101" s="2">
        <f>C3100+1</f>
        <v>130</v>
      </c>
      <c r="D3101" s="2">
        <v>1</v>
      </c>
      <c r="E3101" s="2">
        <f t="shared" si="691"/>
        <v>3097</v>
      </c>
      <c r="F3101" s="11">
        <v>243</v>
      </c>
      <c r="G3101" s="9">
        <v>0</v>
      </c>
      <c r="H3101" s="9">
        <v>0</v>
      </c>
      <c r="I3101" s="9">
        <v>0</v>
      </c>
      <c r="J3101" s="9">
        <v>0.35</v>
      </c>
      <c r="K3101" s="9">
        <v>0.35</v>
      </c>
      <c r="L3101" s="9">
        <v>0.35</v>
      </c>
      <c r="N3101" s="32">
        <f>IF('System Design'!$F$8=1,'Hourly Demand and Generation'!G3101*'System Design'!$F$21,IF('System Design'!$F$8=2,'Hourly Demand and Generation'!H3101*'System Design'!$F$21,IF('System Design'!$F$8=3,'Hourly Demand and Generation'!I3101*'System Design'!$F$21)))</f>
        <v>0</v>
      </c>
      <c r="O3101" s="32">
        <f>IF('System Design'!$F$8=1,'Hourly Demand and Generation'!J3101*'System Design'!$F$22,IF('System Design'!$F$8=2,'Hourly Demand and Generation'!K3101*'System Design'!$F$22,IF('System Design'!$F$8=3,'Hourly Demand and Generation'!L3101*'System Design'!$F$22)))</f>
        <v>875</v>
      </c>
      <c r="Q3101" s="32">
        <f t="shared" si="687"/>
        <v>0</v>
      </c>
      <c r="R3101" s="32">
        <f t="shared" si="692"/>
        <v>5400</v>
      </c>
      <c r="S3101" s="32">
        <f t="shared" si="693"/>
        <v>0</v>
      </c>
      <c r="T3101" s="32">
        <f t="shared" si="694"/>
        <v>21600</v>
      </c>
      <c r="U3101" s="32">
        <f t="shared" si="695"/>
        <v>0</v>
      </c>
      <c r="V3101" s="32">
        <f t="shared" si="688"/>
        <v>632</v>
      </c>
      <c r="W3101" s="32">
        <f t="shared" si="696"/>
        <v>632</v>
      </c>
      <c r="X3101" s="32">
        <f t="shared" si="697"/>
        <v>632</v>
      </c>
    </row>
    <row r="3102" spans="1:24" x14ac:dyDescent="0.25">
      <c r="A3102" s="2"/>
      <c r="B3102" s="2" t="s">
        <v>6</v>
      </c>
      <c r="C3102" s="2">
        <f>C3101</f>
        <v>130</v>
      </c>
      <c r="D3102" s="2">
        <f>D3101+1</f>
        <v>2</v>
      </c>
      <c r="E3102" s="2">
        <f t="shared" si="691"/>
        <v>3098</v>
      </c>
      <c r="F3102" s="11">
        <v>222.75</v>
      </c>
      <c r="G3102" s="9">
        <v>0</v>
      </c>
      <c r="H3102" s="9">
        <v>0</v>
      </c>
      <c r="I3102" s="9">
        <v>0</v>
      </c>
      <c r="J3102" s="9">
        <v>0.315</v>
      </c>
      <c r="K3102" s="9">
        <v>0.315</v>
      </c>
      <c r="L3102" s="9">
        <v>0.315</v>
      </c>
      <c r="N3102" s="32">
        <f>IF('System Design'!$F$8=1,'Hourly Demand and Generation'!G3102*'System Design'!$F$21,IF('System Design'!$F$8=2,'Hourly Demand and Generation'!H3102*'System Design'!$F$21,IF('System Design'!$F$8=3,'Hourly Demand and Generation'!I3102*'System Design'!$F$21)))</f>
        <v>0</v>
      </c>
      <c r="O3102" s="32">
        <f>IF('System Design'!$F$8=1,'Hourly Demand and Generation'!J3102*'System Design'!$F$22,IF('System Design'!$F$8=2,'Hourly Demand and Generation'!K3102*'System Design'!$F$22,IF('System Design'!$F$8=3,'Hourly Demand and Generation'!L3102*'System Design'!$F$22)))</f>
        <v>787.5</v>
      </c>
      <c r="Q3102" s="32">
        <f t="shared" si="687"/>
        <v>0</v>
      </c>
      <c r="R3102" s="32">
        <f t="shared" si="692"/>
        <v>5400</v>
      </c>
      <c r="S3102" s="32">
        <f t="shared" si="693"/>
        <v>0</v>
      </c>
      <c r="T3102" s="32">
        <f t="shared" si="694"/>
        <v>21600</v>
      </c>
      <c r="U3102" s="32">
        <f t="shared" si="695"/>
        <v>0</v>
      </c>
      <c r="V3102" s="32">
        <f t="shared" si="688"/>
        <v>564.75</v>
      </c>
      <c r="W3102" s="32">
        <f t="shared" si="696"/>
        <v>564.75</v>
      </c>
      <c r="X3102" s="32">
        <f t="shared" si="697"/>
        <v>564.75</v>
      </c>
    </row>
    <row r="3103" spans="1:24" x14ac:dyDescent="0.25">
      <c r="A3103" s="2"/>
      <c r="B3103" s="2" t="s">
        <v>6</v>
      </c>
      <c r="C3103" s="2">
        <f t="shared" ref="C3103:C3124" si="698">C3102</f>
        <v>130</v>
      </c>
      <c r="D3103" s="2">
        <f t="shared" ref="D3103:D3124" si="699">D3102+1</f>
        <v>3</v>
      </c>
      <c r="E3103" s="2">
        <f t="shared" si="691"/>
        <v>3099</v>
      </c>
      <c r="F3103" s="11">
        <v>202.5</v>
      </c>
      <c r="G3103" s="9">
        <v>0</v>
      </c>
      <c r="H3103" s="9">
        <v>0</v>
      </c>
      <c r="I3103" s="9">
        <v>0</v>
      </c>
      <c r="J3103" s="9">
        <v>0.315</v>
      </c>
      <c r="K3103" s="9">
        <v>0.315</v>
      </c>
      <c r="L3103" s="9">
        <v>0.315</v>
      </c>
      <c r="N3103" s="32">
        <f>IF('System Design'!$F$8=1,'Hourly Demand and Generation'!G3103*'System Design'!$F$21,IF('System Design'!$F$8=2,'Hourly Demand and Generation'!H3103*'System Design'!$F$21,IF('System Design'!$F$8=3,'Hourly Demand and Generation'!I3103*'System Design'!$F$21)))</f>
        <v>0</v>
      </c>
      <c r="O3103" s="32">
        <f>IF('System Design'!$F$8=1,'Hourly Demand and Generation'!J3103*'System Design'!$F$22,IF('System Design'!$F$8=2,'Hourly Demand and Generation'!K3103*'System Design'!$F$22,IF('System Design'!$F$8=3,'Hourly Demand and Generation'!L3103*'System Design'!$F$22)))</f>
        <v>787.5</v>
      </c>
      <c r="Q3103" s="32">
        <f t="shared" si="687"/>
        <v>0</v>
      </c>
      <c r="R3103" s="32">
        <f t="shared" si="692"/>
        <v>5400</v>
      </c>
      <c r="S3103" s="32">
        <f t="shared" si="693"/>
        <v>0</v>
      </c>
      <c r="T3103" s="32">
        <f t="shared" si="694"/>
        <v>21600</v>
      </c>
      <c r="U3103" s="32">
        <f t="shared" si="695"/>
        <v>0</v>
      </c>
      <c r="V3103" s="32">
        <f t="shared" si="688"/>
        <v>585</v>
      </c>
      <c r="W3103" s="32">
        <f t="shared" si="696"/>
        <v>585</v>
      </c>
      <c r="X3103" s="32">
        <f t="shared" si="697"/>
        <v>585</v>
      </c>
    </row>
    <row r="3104" spans="1:24" x14ac:dyDescent="0.25">
      <c r="A3104" s="2"/>
      <c r="B3104" s="2" t="s">
        <v>6</v>
      </c>
      <c r="C3104" s="2">
        <f t="shared" si="698"/>
        <v>130</v>
      </c>
      <c r="D3104" s="2">
        <f t="shared" si="699"/>
        <v>4</v>
      </c>
      <c r="E3104" s="2">
        <f t="shared" si="691"/>
        <v>3100</v>
      </c>
      <c r="F3104" s="11">
        <v>243</v>
      </c>
      <c r="G3104" s="9">
        <v>0</v>
      </c>
      <c r="H3104" s="9">
        <v>0</v>
      </c>
      <c r="I3104" s="9">
        <v>0</v>
      </c>
      <c r="J3104" s="9">
        <v>0.35</v>
      </c>
      <c r="K3104" s="9">
        <v>0.35</v>
      </c>
      <c r="L3104" s="9">
        <v>0.35</v>
      </c>
      <c r="N3104" s="32">
        <f>IF('System Design'!$F$8=1,'Hourly Demand and Generation'!G3104*'System Design'!$F$21,IF('System Design'!$F$8=2,'Hourly Demand and Generation'!H3104*'System Design'!$F$21,IF('System Design'!$F$8=3,'Hourly Demand and Generation'!I3104*'System Design'!$F$21)))</f>
        <v>0</v>
      </c>
      <c r="O3104" s="32">
        <f>IF('System Design'!$F$8=1,'Hourly Demand and Generation'!J3104*'System Design'!$F$22,IF('System Design'!$F$8=2,'Hourly Demand and Generation'!K3104*'System Design'!$F$22,IF('System Design'!$F$8=3,'Hourly Demand and Generation'!L3104*'System Design'!$F$22)))</f>
        <v>875</v>
      </c>
      <c r="Q3104" s="32">
        <f t="shared" si="687"/>
        <v>0</v>
      </c>
      <c r="R3104" s="32">
        <f t="shared" si="692"/>
        <v>5400</v>
      </c>
      <c r="S3104" s="32">
        <f t="shared" si="693"/>
        <v>0</v>
      </c>
      <c r="T3104" s="32">
        <f t="shared" si="694"/>
        <v>21600</v>
      </c>
      <c r="U3104" s="32">
        <f t="shared" si="695"/>
        <v>0</v>
      </c>
      <c r="V3104" s="32">
        <f t="shared" si="688"/>
        <v>632</v>
      </c>
      <c r="W3104" s="32">
        <f t="shared" si="696"/>
        <v>632</v>
      </c>
      <c r="X3104" s="32">
        <f t="shared" si="697"/>
        <v>632</v>
      </c>
    </row>
    <row r="3105" spans="1:24" x14ac:dyDescent="0.25">
      <c r="A3105" s="2"/>
      <c r="B3105" s="2" t="s">
        <v>6</v>
      </c>
      <c r="C3105" s="2">
        <f t="shared" si="698"/>
        <v>130</v>
      </c>
      <c r="D3105" s="2">
        <f t="shared" si="699"/>
        <v>5</v>
      </c>
      <c r="E3105" s="2">
        <f t="shared" si="691"/>
        <v>3101</v>
      </c>
      <c r="F3105" s="11">
        <v>263.25</v>
      </c>
      <c r="G3105" s="9">
        <v>0</v>
      </c>
      <c r="H3105" s="9">
        <v>3.7199999999999997E-2</v>
      </c>
      <c r="I3105" s="9">
        <v>7.4399999999999994E-2</v>
      </c>
      <c r="J3105" s="9">
        <v>0.28000000000000003</v>
      </c>
      <c r="K3105" s="9">
        <v>0.28000000000000003</v>
      </c>
      <c r="L3105" s="9">
        <v>0.28000000000000003</v>
      </c>
      <c r="N3105" s="32">
        <f>IF('System Design'!$F$8=1,'Hourly Demand and Generation'!G3105*'System Design'!$F$21,IF('System Design'!$F$8=2,'Hourly Demand and Generation'!H3105*'System Design'!$F$21,IF('System Design'!$F$8=3,'Hourly Demand and Generation'!I3105*'System Design'!$F$21)))</f>
        <v>37.199999999999996</v>
      </c>
      <c r="O3105" s="32">
        <f>IF('System Design'!$F$8=1,'Hourly Demand and Generation'!J3105*'System Design'!$F$22,IF('System Design'!$F$8=2,'Hourly Demand and Generation'!K3105*'System Design'!$F$22,IF('System Design'!$F$8=3,'Hourly Demand and Generation'!L3105*'System Design'!$F$22)))</f>
        <v>700.00000000000011</v>
      </c>
      <c r="Q3105" s="32">
        <f t="shared" si="687"/>
        <v>0</v>
      </c>
      <c r="R3105" s="32">
        <f t="shared" si="692"/>
        <v>5400</v>
      </c>
      <c r="S3105" s="32">
        <f t="shared" si="693"/>
        <v>0</v>
      </c>
      <c r="T3105" s="32">
        <f t="shared" si="694"/>
        <v>21600</v>
      </c>
      <c r="U3105" s="32">
        <f t="shared" si="695"/>
        <v>0</v>
      </c>
      <c r="V3105" s="32">
        <f t="shared" si="688"/>
        <v>473.95000000000016</v>
      </c>
      <c r="W3105" s="32">
        <f t="shared" si="696"/>
        <v>473.95000000000016</v>
      </c>
      <c r="X3105" s="32">
        <f t="shared" si="697"/>
        <v>473.95000000000016</v>
      </c>
    </row>
    <row r="3106" spans="1:24" x14ac:dyDescent="0.25">
      <c r="A3106" s="2"/>
      <c r="B3106" s="2" t="s">
        <v>6</v>
      </c>
      <c r="C3106" s="2">
        <f t="shared" si="698"/>
        <v>130</v>
      </c>
      <c r="D3106" s="2">
        <f t="shared" si="699"/>
        <v>6</v>
      </c>
      <c r="E3106" s="2">
        <f t="shared" si="691"/>
        <v>3102</v>
      </c>
      <c r="F3106" s="11">
        <v>283.5</v>
      </c>
      <c r="G3106" s="9">
        <v>7.4399999999999994E-2</v>
      </c>
      <c r="H3106" s="9">
        <v>0.11625000000000001</v>
      </c>
      <c r="I3106" s="9">
        <v>0.15809999999999999</v>
      </c>
      <c r="J3106" s="9">
        <v>0.28000000000000003</v>
      </c>
      <c r="K3106" s="9">
        <v>0.28000000000000003</v>
      </c>
      <c r="L3106" s="9">
        <v>0.28000000000000003</v>
      </c>
      <c r="N3106" s="32">
        <f>IF('System Design'!$F$8=1,'Hourly Demand and Generation'!G3106*'System Design'!$F$21,IF('System Design'!$F$8=2,'Hourly Demand and Generation'!H3106*'System Design'!$F$21,IF('System Design'!$F$8=3,'Hourly Demand and Generation'!I3106*'System Design'!$F$21)))</f>
        <v>79.05</v>
      </c>
      <c r="O3106" s="32">
        <f>IF('System Design'!$F$8=1,'Hourly Demand and Generation'!J3106*'System Design'!$F$22,IF('System Design'!$F$8=2,'Hourly Demand and Generation'!K3106*'System Design'!$F$22,IF('System Design'!$F$8=3,'Hourly Demand and Generation'!L3106*'System Design'!$F$22)))</f>
        <v>700.00000000000011</v>
      </c>
      <c r="Q3106" s="32">
        <f t="shared" si="687"/>
        <v>0</v>
      </c>
      <c r="R3106" s="32">
        <f t="shared" si="692"/>
        <v>5400</v>
      </c>
      <c r="S3106" s="32">
        <f t="shared" si="693"/>
        <v>0</v>
      </c>
      <c r="T3106" s="32">
        <f t="shared" si="694"/>
        <v>21600</v>
      </c>
      <c r="U3106" s="32">
        <f t="shared" si="695"/>
        <v>0</v>
      </c>
      <c r="V3106" s="32">
        <f t="shared" si="688"/>
        <v>495.55000000000007</v>
      </c>
      <c r="W3106" s="32">
        <f t="shared" si="696"/>
        <v>495.55000000000007</v>
      </c>
      <c r="X3106" s="32">
        <f t="shared" si="697"/>
        <v>495.55000000000007</v>
      </c>
    </row>
    <row r="3107" spans="1:24" x14ac:dyDescent="0.25">
      <c r="A3107" s="2"/>
      <c r="B3107" s="2" t="s">
        <v>6</v>
      </c>
      <c r="C3107" s="2">
        <f t="shared" si="698"/>
        <v>130</v>
      </c>
      <c r="D3107" s="2">
        <f t="shared" si="699"/>
        <v>7</v>
      </c>
      <c r="E3107" s="2">
        <f t="shared" si="691"/>
        <v>3103</v>
      </c>
      <c r="F3107" s="11">
        <v>303.75</v>
      </c>
      <c r="G3107" s="9">
        <v>0.15809999999999999</v>
      </c>
      <c r="H3107" s="9">
        <v>0.1953</v>
      </c>
      <c r="I3107" s="9">
        <v>0.23250000000000001</v>
      </c>
      <c r="J3107" s="9">
        <v>0.315</v>
      </c>
      <c r="K3107" s="9">
        <v>0.315</v>
      </c>
      <c r="L3107" s="9">
        <v>0.315</v>
      </c>
      <c r="N3107" s="32">
        <f>IF('System Design'!$F$8=1,'Hourly Demand and Generation'!G3107*'System Design'!$F$21,IF('System Design'!$F$8=2,'Hourly Demand and Generation'!H3107*'System Design'!$F$21,IF('System Design'!$F$8=3,'Hourly Demand and Generation'!I3107*'System Design'!$F$21)))</f>
        <v>116.25</v>
      </c>
      <c r="O3107" s="32">
        <f>IF('System Design'!$F$8=1,'Hourly Demand and Generation'!J3107*'System Design'!$F$22,IF('System Design'!$F$8=2,'Hourly Demand and Generation'!K3107*'System Design'!$F$22,IF('System Design'!$F$8=3,'Hourly Demand and Generation'!L3107*'System Design'!$F$22)))</f>
        <v>787.5</v>
      </c>
      <c r="Q3107" s="32">
        <f t="shared" si="687"/>
        <v>0</v>
      </c>
      <c r="R3107" s="32">
        <f t="shared" si="692"/>
        <v>5400</v>
      </c>
      <c r="S3107" s="32">
        <f t="shared" si="693"/>
        <v>0</v>
      </c>
      <c r="T3107" s="32">
        <f t="shared" si="694"/>
        <v>21600</v>
      </c>
      <c r="U3107" s="32">
        <f t="shared" si="695"/>
        <v>0</v>
      </c>
      <c r="V3107" s="32">
        <f t="shared" si="688"/>
        <v>600</v>
      </c>
      <c r="W3107" s="32">
        <f t="shared" si="696"/>
        <v>600</v>
      </c>
      <c r="X3107" s="32">
        <f t="shared" si="697"/>
        <v>600</v>
      </c>
    </row>
    <row r="3108" spans="1:24" x14ac:dyDescent="0.25">
      <c r="A3108" s="2"/>
      <c r="B3108" s="2" t="s">
        <v>6</v>
      </c>
      <c r="C3108" s="2">
        <f t="shared" si="698"/>
        <v>130</v>
      </c>
      <c r="D3108" s="2">
        <f t="shared" si="699"/>
        <v>8</v>
      </c>
      <c r="E3108" s="2">
        <f t="shared" si="691"/>
        <v>3104</v>
      </c>
      <c r="F3108" s="11">
        <v>324</v>
      </c>
      <c r="G3108" s="9">
        <v>0.30690000000000001</v>
      </c>
      <c r="H3108" s="9">
        <v>0.34875</v>
      </c>
      <c r="I3108" s="9">
        <v>0.3906</v>
      </c>
      <c r="J3108" s="9">
        <v>0.315</v>
      </c>
      <c r="K3108" s="9">
        <v>0.315</v>
      </c>
      <c r="L3108" s="9">
        <v>0.315</v>
      </c>
      <c r="N3108" s="32">
        <f>IF('System Design'!$F$8=1,'Hourly Demand and Generation'!G3108*'System Design'!$F$21,IF('System Design'!$F$8=2,'Hourly Demand and Generation'!H3108*'System Design'!$F$21,IF('System Design'!$F$8=3,'Hourly Demand and Generation'!I3108*'System Design'!$F$21)))</f>
        <v>195.3</v>
      </c>
      <c r="O3108" s="32">
        <f>IF('System Design'!$F$8=1,'Hourly Demand and Generation'!J3108*'System Design'!$F$22,IF('System Design'!$F$8=2,'Hourly Demand and Generation'!K3108*'System Design'!$F$22,IF('System Design'!$F$8=3,'Hourly Demand and Generation'!L3108*'System Design'!$F$22)))</f>
        <v>787.5</v>
      </c>
      <c r="Q3108" s="32">
        <f t="shared" si="687"/>
        <v>0</v>
      </c>
      <c r="R3108" s="32">
        <f t="shared" si="692"/>
        <v>5400</v>
      </c>
      <c r="S3108" s="32">
        <f t="shared" si="693"/>
        <v>0</v>
      </c>
      <c r="T3108" s="32">
        <f t="shared" si="694"/>
        <v>21600</v>
      </c>
      <c r="U3108" s="32">
        <f t="shared" si="695"/>
        <v>0</v>
      </c>
      <c r="V3108" s="32">
        <f t="shared" si="688"/>
        <v>658.8</v>
      </c>
      <c r="W3108" s="32">
        <f t="shared" si="696"/>
        <v>658.8</v>
      </c>
      <c r="X3108" s="32">
        <f t="shared" si="697"/>
        <v>658.8</v>
      </c>
    </row>
    <row r="3109" spans="1:24" x14ac:dyDescent="0.25">
      <c r="A3109" s="2"/>
      <c r="B3109" s="2" t="s">
        <v>6</v>
      </c>
      <c r="C3109" s="2">
        <f t="shared" si="698"/>
        <v>130</v>
      </c>
      <c r="D3109" s="2">
        <f t="shared" si="699"/>
        <v>9</v>
      </c>
      <c r="E3109" s="2">
        <f t="shared" si="691"/>
        <v>3105</v>
      </c>
      <c r="F3109" s="11">
        <v>324</v>
      </c>
      <c r="G3109" s="9">
        <v>0.46500000000000002</v>
      </c>
      <c r="H3109" s="9">
        <v>0.50219999999999998</v>
      </c>
      <c r="I3109" s="9">
        <v>0.53939999999999999</v>
      </c>
      <c r="J3109" s="9">
        <v>0.28000000000000003</v>
      </c>
      <c r="K3109" s="9">
        <v>0.28000000000000003</v>
      </c>
      <c r="L3109" s="9">
        <v>0.28000000000000003</v>
      </c>
      <c r="N3109" s="32">
        <f>IF('System Design'!$F$8=1,'Hourly Demand and Generation'!G3109*'System Design'!$F$21,IF('System Design'!$F$8=2,'Hourly Demand and Generation'!H3109*'System Design'!$F$21,IF('System Design'!$F$8=3,'Hourly Demand and Generation'!I3109*'System Design'!$F$21)))</f>
        <v>269.7</v>
      </c>
      <c r="O3109" s="32">
        <f>IF('System Design'!$F$8=1,'Hourly Demand and Generation'!J3109*'System Design'!$F$22,IF('System Design'!$F$8=2,'Hourly Demand and Generation'!K3109*'System Design'!$F$22,IF('System Design'!$F$8=3,'Hourly Demand and Generation'!L3109*'System Design'!$F$22)))</f>
        <v>700.00000000000011</v>
      </c>
      <c r="Q3109" s="32">
        <f t="shared" si="687"/>
        <v>0</v>
      </c>
      <c r="R3109" s="32">
        <f t="shared" si="692"/>
        <v>5400</v>
      </c>
      <c r="S3109" s="32">
        <f t="shared" si="693"/>
        <v>0</v>
      </c>
      <c r="T3109" s="32">
        <f t="shared" si="694"/>
        <v>21600</v>
      </c>
      <c r="U3109" s="32">
        <f t="shared" si="695"/>
        <v>0</v>
      </c>
      <c r="V3109" s="32">
        <f t="shared" si="688"/>
        <v>645.70000000000005</v>
      </c>
      <c r="W3109" s="32">
        <f t="shared" si="696"/>
        <v>645.70000000000005</v>
      </c>
      <c r="X3109" s="32">
        <f t="shared" si="697"/>
        <v>645.70000000000005</v>
      </c>
    </row>
    <row r="3110" spans="1:24" x14ac:dyDescent="0.25">
      <c r="A3110" s="2"/>
      <c r="B3110" s="2" t="s">
        <v>6</v>
      </c>
      <c r="C3110" s="2">
        <f t="shared" si="698"/>
        <v>130</v>
      </c>
      <c r="D3110" s="2">
        <f t="shared" si="699"/>
        <v>10</v>
      </c>
      <c r="E3110" s="2">
        <f t="shared" si="691"/>
        <v>3106</v>
      </c>
      <c r="F3110" s="11">
        <v>315.89999999999998</v>
      </c>
      <c r="G3110" s="9">
        <v>0.62309999999999999</v>
      </c>
      <c r="H3110" s="9">
        <v>0.6603</v>
      </c>
      <c r="I3110" s="9">
        <v>0.69750000000000001</v>
      </c>
      <c r="J3110" s="9">
        <v>0.315</v>
      </c>
      <c r="K3110" s="9">
        <v>0.315</v>
      </c>
      <c r="L3110" s="9">
        <v>0.315</v>
      </c>
      <c r="N3110" s="32">
        <f>IF('System Design'!$F$8=1,'Hourly Demand and Generation'!G3110*'System Design'!$F$21,IF('System Design'!$F$8=2,'Hourly Demand and Generation'!H3110*'System Design'!$F$21,IF('System Design'!$F$8=3,'Hourly Demand and Generation'!I3110*'System Design'!$F$21)))</f>
        <v>348.75</v>
      </c>
      <c r="O3110" s="32">
        <f>IF('System Design'!$F$8=1,'Hourly Demand and Generation'!J3110*'System Design'!$F$22,IF('System Design'!$F$8=2,'Hourly Demand and Generation'!K3110*'System Design'!$F$22,IF('System Design'!$F$8=3,'Hourly Demand and Generation'!L3110*'System Design'!$F$22)))</f>
        <v>787.5</v>
      </c>
      <c r="Q3110" s="32">
        <f t="shared" si="687"/>
        <v>0</v>
      </c>
      <c r="R3110" s="32">
        <f t="shared" si="692"/>
        <v>5400</v>
      </c>
      <c r="S3110" s="32">
        <f t="shared" si="693"/>
        <v>0</v>
      </c>
      <c r="T3110" s="32">
        <f t="shared" si="694"/>
        <v>21600</v>
      </c>
      <c r="U3110" s="32">
        <f t="shared" si="695"/>
        <v>0</v>
      </c>
      <c r="V3110" s="32">
        <f t="shared" si="688"/>
        <v>820.35</v>
      </c>
      <c r="W3110" s="32">
        <f t="shared" si="696"/>
        <v>820.35</v>
      </c>
      <c r="X3110" s="32">
        <f t="shared" si="697"/>
        <v>820.35</v>
      </c>
    </row>
    <row r="3111" spans="1:24" x14ac:dyDescent="0.25">
      <c r="A3111" s="2"/>
      <c r="B3111" s="2" t="s">
        <v>6</v>
      </c>
      <c r="C3111" s="2">
        <f t="shared" si="698"/>
        <v>130</v>
      </c>
      <c r="D3111" s="2">
        <f t="shared" si="699"/>
        <v>11</v>
      </c>
      <c r="E3111" s="2">
        <f t="shared" si="691"/>
        <v>3107</v>
      </c>
      <c r="F3111" s="11">
        <v>311.85000000000002</v>
      </c>
      <c r="G3111" s="9">
        <v>0.77190000000000003</v>
      </c>
      <c r="H3111" s="9">
        <v>0.81374999999999997</v>
      </c>
      <c r="I3111" s="9">
        <v>0.85560000000000003</v>
      </c>
      <c r="J3111" s="9">
        <v>0.28000000000000003</v>
      </c>
      <c r="K3111" s="9">
        <v>0.28000000000000003</v>
      </c>
      <c r="L3111" s="9">
        <v>0.28000000000000003</v>
      </c>
      <c r="N3111" s="32">
        <f>IF('System Design'!$F$8=1,'Hourly Demand and Generation'!G3111*'System Design'!$F$21,IF('System Design'!$F$8=2,'Hourly Demand and Generation'!H3111*'System Design'!$F$21,IF('System Design'!$F$8=3,'Hourly Demand and Generation'!I3111*'System Design'!$F$21)))</f>
        <v>427.8</v>
      </c>
      <c r="O3111" s="32">
        <f>IF('System Design'!$F$8=1,'Hourly Demand and Generation'!J3111*'System Design'!$F$22,IF('System Design'!$F$8=2,'Hourly Demand and Generation'!K3111*'System Design'!$F$22,IF('System Design'!$F$8=3,'Hourly Demand and Generation'!L3111*'System Design'!$F$22)))</f>
        <v>700.00000000000011</v>
      </c>
      <c r="Q3111" s="32">
        <f t="shared" si="687"/>
        <v>0</v>
      </c>
      <c r="R3111" s="32">
        <f t="shared" si="692"/>
        <v>5400</v>
      </c>
      <c r="S3111" s="32">
        <f t="shared" si="693"/>
        <v>0</v>
      </c>
      <c r="T3111" s="32">
        <f t="shared" si="694"/>
        <v>21600</v>
      </c>
      <c r="U3111" s="32">
        <f t="shared" si="695"/>
        <v>0</v>
      </c>
      <c r="V3111" s="32">
        <f t="shared" si="688"/>
        <v>815.95000000000016</v>
      </c>
      <c r="W3111" s="32">
        <f t="shared" si="696"/>
        <v>815.95000000000016</v>
      </c>
      <c r="X3111" s="32">
        <f t="shared" si="697"/>
        <v>815.95000000000016</v>
      </c>
    </row>
    <row r="3112" spans="1:24" x14ac:dyDescent="0.25">
      <c r="A3112" s="2"/>
      <c r="B3112" s="2" t="s">
        <v>6</v>
      </c>
      <c r="C3112" s="2">
        <f t="shared" si="698"/>
        <v>130</v>
      </c>
      <c r="D3112" s="2">
        <f t="shared" si="699"/>
        <v>12</v>
      </c>
      <c r="E3112" s="2">
        <f t="shared" si="691"/>
        <v>3108</v>
      </c>
      <c r="F3112" s="11">
        <v>311.85000000000002</v>
      </c>
      <c r="G3112" s="9">
        <v>0.93</v>
      </c>
      <c r="H3112" s="9">
        <v>0.93</v>
      </c>
      <c r="I3112" s="9">
        <v>0.93</v>
      </c>
      <c r="J3112" s="9">
        <v>0.26250000000000001</v>
      </c>
      <c r="K3112" s="9">
        <v>0.26250000000000001</v>
      </c>
      <c r="L3112" s="9">
        <v>0.26250000000000001</v>
      </c>
      <c r="N3112" s="32">
        <f>IF('System Design'!$F$8=1,'Hourly Demand and Generation'!G3112*'System Design'!$F$21,IF('System Design'!$F$8=2,'Hourly Demand and Generation'!H3112*'System Design'!$F$21,IF('System Design'!$F$8=3,'Hourly Demand and Generation'!I3112*'System Design'!$F$21)))</f>
        <v>465</v>
      </c>
      <c r="O3112" s="32">
        <f>IF('System Design'!$F$8=1,'Hourly Demand and Generation'!J3112*'System Design'!$F$22,IF('System Design'!$F$8=2,'Hourly Demand and Generation'!K3112*'System Design'!$F$22,IF('System Design'!$F$8=3,'Hourly Demand and Generation'!L3112*'System Design'!$F$22)))</f>
        <v>656.25</v>
      </c>
      <c r="Q3112" s="32">
        <f t="shared" si="687"/>
        <v>0</v>
      </c>
      <c r="R3112" s="32">
        <f t="shared" si="692"/>
        <v>5400</v>
      </c>
      <c r="S3112" s="32">
        <f t="shared" si="693"/>
        <v>0</v>
      </c>
      <c r="T3112" s="32">
        <f t="shared" si="694"/>
        <v>21600</v>
      </c>
      <c r="U3112" s="32">
        <f t="shared" si="695"/>
        <v>0</v>
      </c>
      <c r="V3112" s="32">
        <f t="shared" si="688"/>
        <v>809.4</v>
      </c>
      <c r="W3112" s="32">
        <f t="shared" si="696"/>
        <v>809.4</v>
      </c>
      <c r="X3112" s="32">
        <f t="shared" si="697"/>
        <v>809.4</v>
      </c>
    </row>
    <row r="3113" spans="1:24" x14ac:dyDescent="0.25">
      <c r="A3113" s="2"/>
      <c r="B3113" s="2" t="s">
        <v>6</v>
      </c>
      <c r="C3113" s="2">
        <f t="shared" si="698"/>
        <v>130</v>
      </c>
      <c r="D3113" s="2">
        <f t="shared" si="699"/>
        <v>13</v>
      </c>
      <c r="E3113" s="2">
        <f t="shared" si="691"/>
        <v>3109</v>
      </c>
      <c r="F3113" s="11">
        <v>324</v>
      </c>
      <c r="G3113" s="9">
        <v>0.77190000000000003</v>
      </c>
      <c r="H3113" s="9">
        <v>0.81374999999999997</v>
      </c>
      <c r="I3113" s="9">
        <v>0.85560000000000003</v>
      </c>
      <c r="J3113" s="9">
        <v>0.28000000000000003</v>
      </c>
      <c r="K3113" s="9">
        <v>0.28000000000000003</v>
      </c>
      <c r="L3113" s="9">
        <v>0.28000000000000003</v>
      </c>
      <c r="N3113" s="32">
        <f>IF('System Design'!$F$8=1,'Hourly Demand and Generation'!G3113*'System Design'!$F$21,IF('System Design'!$F$8=2,'Hourly Demand and Generation'!H3113*'System Design'!$F$21,IF('System Design'!$F$8=3,'Hourly Demand and Generation'!I3113*'System Design'!$F$21)))</f>
        <v>427.8</v>
      </c>
      <c r="O3113" s="32">
        <f>IF('System Design'!$F$8=1,'Hourly Demand and Generation'!J3113*'System Design'!$F$22,IF('System Design'!$F$8=2,'Hourly Demand and Generation'!K3113*'System Design'!$F$22,IF('System Design'!$F$8=3,'Hourly Demand and Generation'!L3113*'System Design'!$F$22)))</f>
        <v>700.00000000000011</v>
      </c>
      <c r="Q3113" s="32">
        <f t="shared" si="687"/>
        <v>0</v>
      </c>
      <c r="R3113" s="32">
        <f t="shared" si="692"/>
        <v>5400</v>
      </c>
      <c r="S3113" s="32">
        <f t="shared" si="693"/>
        <v>0</v>
      </c>
      <c r="T3113" s="32">
        <f t="shared" si="694"/>
        <v>21600</v>
      </c>
      <c r="U3113" s="32">
        <f t="shared" si="695"/>
        <v>0</v>
      </c>
      <c r="V3113" s="32">
        <f t="shared" si="688"/>
        <v>803.80000000000018</v>
      </c>
      <c r="W3113" s="32">
        <f t="shared" si="696"/>
        <v>803.80000000000018</v>
      </c>
      <c r="X3113" s="32">
        <f t="shared" si="697"/>
        <v>803.80000000000018</v>
      </c>
    </row>
    <row r="3114" spans="1:24" x14ac:dyDescent="0.25">
      <c r="A3114" s="2"/>
      <c r="B3114" s="2" t="s">
        <v>6</v>
      </c>
      <c r="C3114" s="2">
        <f t="shared" si="698"/>
        <v>130</v>
      </c>
      <c r="D3114" s="2">
        <f t="shared" si="699"/>
        <v>14</v>
      </c>
      <c r="E3114" s="2">
        <f t="shared" si="691"/>
        <v>3110</v>
      </c>
      <c r="F3114" s="11">
        <v>324</v>
      </c>
      <c r="G3114" s="9">
        <v>0.62309999999999999</v>
      </c>
      <c r="H3114" s="9">
        <v>0.6603</v>
      </c>
      <c r="I3114" s="9">
        <v>0.69750000000000001</v>
      </c>
      <c r="J3114" s="9">
        <v>0.29749999999999999</v>
      </c>
      <c r="K3114" s="9">
        <v>0.29749999999999999</v>
      </c>
      <c r="L3114" s="9">
        <v>0.29749999999999999</v>
      </c>
      <c r="N3114" s="32">
        <f>IF('System Design'!$F$8=1,'Hourly Demand and Generation'!G3114*'System Design'!$F$21,IF('System Design'!$F$8=2,'Hourly Demand and Generation'!H3114*'System Design'!$F$21,IF('System Design'!$F$8=3,'Hourly Demand and Generation'!I3114*'System Design'!$F$21)))</f>
        <v>348.75</v>
      </c>
      <c r="O3114" s="32">
        <f>IF('System Design'!$F$8=1,'Hourly Demand and Generation'!J3114*'System Design'!$F$22,IF('System Design'!$F$8=2,'Hourly Demand and Generation'!K3114*'System Design'!$F$22,IF('System Design'!$F$8=3,'Hourly Demand and Generation'!L3114*'System Design'!$F$22)))</f>
        <v>743.75</v>
      </c>
      <c r="Q3114" s="32">
        <f t="shared" si="687"/>
        <v>0</v>
      </c>
      <c r="R3114" s="32">
        <f t="shared" si="692"/>
        <v>5400</v>
      </c>
      <c r="S3114" s="32">
        <f t="shared" si="693"/>
        <v>0</v>
      </c>
      <c r="T3114" s="32">
        <f t="shared" si="694"/>
        <v>21600</v>
      </c>
      <c r="U3114" s="32">
        <f t="shared" si="695"/>
        <v>0</v>
      </c>
      <c r="V3114" s="32">
        <f t="shared" si="688"/>
        <v>768.5</v>
      </c>
      <c r="W3114" s="32">
        <f t="shared" si="696"/>
        <v>768.5</v>
      </c>
      <c r="X3114" s="32">
        <f t="shared" si="697"/>
        <v>768.5</v>
      </c>
    </row>
    <row r="3115" spans="1:24" x14ac:dyDescent="0.25">
      <c r="A3115" s="2"/>
      <c r="B3115" s="2" t="s">
        <v>6</v>
      </c>
      <c r="C3115" s="2">
        <f t="shared" si="698"/>
        <v>130</v>
      </c>
      <c r="D3115" s="2">
        <f t="shared" si="699"/>
        <v>15</v>
      </c>
      <c r="E3115" s="2">
        <f t="shared" si="691"/>
        <v>3111</v>
      </c>
      <c r="F3115" s="11">
        <v>344.25</v>
      </c>
      <c r="G3115" s="9">
        <v>0.46500000000000002</v>
      </c>
      <c r="H3115" s="9">
        <v>0.50219999999999998</v>
      </c>
      <c r="I3115" s="9">
        <v>0.53939999999999999</v>
      </c>
      <c r="J3115" s="9">
        <v>0.315</v>
      </c>
      <c r="K3115" s="9">
        <v>0.315</v>
      </c>
      <c r="L3115" s="9">
        <v>0.315</v>
      </c>
      <c r="N3115" s="32">
        <f>IF('System Design'!$F$8=1,'Hourly Demand and Generation'!G3115*'System Design'!$F$21,IF('System Design'!$F$8=2,'Hourly Demand and Generation'!H3115*'System Design'!$F$21,IF('System Design'!$F$8=3,'Hourly Demand and Generation'!I3115*'System Design'!$F$21)))</f>
        <v>269.7</v>
      </c>
      <c r="O3115" s="32">
        <f>IF('System Design'!$F$8=1,'Hourly Demand and Generation'!J3115*'System Design'!$F$22,IF('System Design'!$F$8=2,'Hourly Demand and Generation'!K3115*'System Design'!$F$22,IF('System Design'!$F$8=3,'Hourly Demand and Generation'!L3115*'System Design'!$F$22)))</f>
        <v>787.5</v>
      </c>
      <c r="Q3115" s="32">
        <f t="shared" si="687"/>
        <v>0</v>
      </c>
      <c r="R3115" s="32">
        <f t="shared" si="692"/>
        <v>5400</v>
      </c>
      <c r="S3115" s="32">
        <f t="shared" si="693"/>
        <v>0</v>
      </c>
      <c r="T3115" s="32">
        <f t="shared" si="694"/>
        <v>21600</v>
      </c>
      <c r="U3115" s="32">
        <f t="shared" si="695"/>
        <v>0</v>
      </c>
      <c r="V3115" s="32">
        <f t="shared" si="688"/>
        <v>712.95</v>
      </c>
      <c r="W3115" s="32">
        <f t="shared" si="696"/>
        <v>712.95</v>
      </c>
      <c r="X3115" s="32">
        <f t="shared" si="697"/>
        <v>712.95</v>
      </c>
    </row>
    <row r="3116" spans="1:24" x14ac:dyDescent="0.25">
      <c r="A3116" s="2"/>
      <c r="B3116" s="2" t="s">
        <v>6</v>
      </c>
      <c r="C3116" s="2">
        <f t="shared" si="698"/>
        <v>130</v>
      </c>
      <c r="D3116" s="2">
        <f t="shared" si="699"/>
        <v>16</v>
      </c>
      <c r="E3116" s="2">
        <f t="shared" si="691"/>
        <v>3112</v>
      </c>
      <c r="F3116" s="11">
        <v>364.5</v>
      </c>
      <c r="G3116" s="9">
        <v>0.30690000000000001</v>
      </c>
      <c r="H3116" s="9">
        <v>0.34875</v>
      </c>
      <c r="I3116" s="9">
        <v>0.3906</v>
      </c>
      <c r="J3116" s="9">
        <v>0.315</v>
      </c>
      <c r="K3116" s="9">
        <v>0.315</v>
      </c>
      <c r="L3116" s="9">
        <v>0.315</v>
      </c>
      <c r="N3116" s="32">
        <f>IF('System Design'!$F$8=1,'Hourly Demand and Generation'!G3116*'System Design'!$F$21,IF('System Design'!$F$8=2,'Hourly Demand and Generation'!H3116*'System Design'!$F$21,IF('System Design'!$F$8=3,'Hourly Demand and Generation'!I3116*'System Design'!$F$21)))</f>
        <v>195.3</v>
      </c>
      <c r="O3116" s="32">
        <f>IF('System Design'!$F$8=1,'Hourly Demand and Generation'!J3116*'System Design'!$F$22,IF('System Design'!$F$8=2,'Hourly Demand and Generation'!K3116*'System Design'!$F$22,IF('System Design'!$F$8=3,'Hourly Demand and Generation'!L3116*'System Design'!$F$22)))</f>
        <v>787.5</v>
      </c>
      <c r="Q3116" s="32">
        <f t="shared" si="687"/>
        <v>0</v>
      </c>
      <c r="R3116" s="32">
        <f t="shared" si="692"/>
        <v>5400</v>
      </c>
      <c r="S3116" s="32">
        <f t="shared" si="693"/>
        <v>0</v>
      </c>
      <c r="T3116" s="32">
        <f t="shared" si="694"/>
        <v>21600</v>
      </c>
      <c r="U3116" s="32">
        <f t="shared" si="695"/>
        <v>0</v>
      </c>
      <c r="V3116" s="32">
        <f t="shared" si="688"/>
        <v>618.29999999999995</v>
      </c>
      <c r="W3116" s="32">
        <f t="shared" si="696"/>
        <v>618.29999999999995</v>
      </c>
      <c r="X3116" s="32">
        <f t="shared" si="697"/>
        <v>618.29999999999995</v>
      </c>
    </row>
    <row r="3117" spans="1:24" x14ac:dyDescent="0.25">
      <c r="A3117" s="2"/>
      <c r="B3117" s="2" t="s">
        <v>6</v>
      </c>
      <c r="C3117" s="2">
        <f t="shared" si="698"/>
        <v>130</v>
      </c>
      <c r="D3117" s="2">
        <f t="shared" si="699"/>
        <v>17</v>
      </c>
      <c r="E3117" s="2">
        <f t="shared" si="691"/>
        <v>3113</v>
      </c>
      <c r="F3117" s="11">
        <v>384.75</v>
      </c>
      <c r="G3117" s="9">
        <v>0.15809999999999999</v>
      </c>
      <c r="H3117" s="9">
        <v>0.1953</v>
      </c>
      <c r="I3117" s="9">
        <v>0.23250000000000001</v>
      </c>
      <c r="J3117" s="9">
        <v>0.35</v>
      </c>
      <c r="K3117" s="9">
        <v>0.35</v>
      </c>
      <c r="L3117" s="9">
        <v>0.35</v>
      </c>
      <c r="N3117" s="32">
        <f>IF('System Design'!$F$8=1,'Hourly Demand and Generation'!G3117*'System Design'!$F$21,IF('System Design'!$F$8=2,'Hourly Demand and Generation'!H3117*'System Design'!$F$21,IF('System Design'!$F$8=3,'Hourly Demand and Generation'!I3117*'System Design'!$F$21)))</f>
        <v>116.25</v>
      </c>
      <c r="O3117" s="32">
        <f>IF('System Design'!$F$8=1,'Hourly Demand and Generation'!J3117*'System Design'!$F$22,IF('System Design'!$F$8=2,'Hourly Demand and Generation'!K3117*'System Design'!$F$22,IF('System Design'!$F$8=3,'Hourly Demand and Generation'!L3117*'System Design'!$F$22)))</f>
        <v>875</v>
      </c>
      <c r="Q3117" s="32">
        <f t="shared" si="687"/>
        <v>0</v>
      </c>
      <c r="R3117" s="32">
        <f t="shared" si="692"/>
        <v>5400</v>
      </c>
      <c r="S3117" s="32">
        <f t="shared" si="693"/>
        <v>0</v>
      </c>
      <c r="T3117" s="32">
        <f t="shared" si="694"/>
        <v>21600</v>
      </c>
      <c r="U3117" s="32">
        <f t="shared" si="695"/>
        <v>0</v>
      </c>
      <c r="V3117" s="32">
        <f t="shared" si="688"/>
        <v>606.5</v>
      </c>
      <c r="W3117" s="32">
        <f t="shared" si="696"/>
        <v>606.5</v>
      </c>
      <c r="X3117" s="32">
        <f t="shared" si="697"/>
        <v>606.5</v>
      </c>
    </row>
    <row r="3118" spans="1:24" x14ac:dyDescent="0.25">
      <c r="A3118" s="2"/>
      <c r="B3118" s="2" t="s">
        <v>6</v>
      </c>
      <c r="C3118" s="2">
        <f t="shared" si="698"/>
        <v>130</v>
      </c>
      <c r="D3118" s="2">
        <f t="shared" si="699"/>
        <v>18</v>
      </c>
      <c r="E3118" s="2">
        <f t="shared" si="691"/>
        <v>3114</v>
      </c>
      <c r="F3118" s="11">
        <v>405</v>
      </c>
      <c r="G3118" s="9">
        <v>7.4399999999999994E-2</v>
      </c>
      <c r="H3118" s="9">
        <v>0.11625000000000001</v>
      </c>
      <c r="I3118" s="9">
        <v>0.15809999999999999</v>
      </c>
      <c r="J3118" s="9">
        <v>0.33250000000000002</v>
      </c>
      <c r="K3118" s="9">
        <v>0.33250000000000002</v>
      </c>
      <c r="L3118" s="9">
        <v>0.33250000000000002</v>
      </c>
      <c r="N3118" s="32">
        <f>IF('System Design'!$F$8=1,'Hourly Demand and Generation'!G3118*'System Design'!$F$21,IF('System Design'!$F$8=2,'Hourly Demand and Generation'!H3118*'System Design'!$F$21,IF('System Design'!$F$8=3,'Hourly Demand and Generation'!I3118*'System Design'!$F$21)))</f>
        <v>79.05</v>
      </c>
      <c r="O3118" s="32">
        <f>IF('System Design'!$F$8=1,'Hourly Demand and Generation'!J3118*'System Design'!$F$22,IF('System Design'!$F$8=2,'Hourly Demand and Generation'!K3118*'System Design'!$F$22,IF('System Design'!$F$8=3,'Hourly Demand and Generation'!L3118*'System Design'!$F$22)))</f>
        <v>831.25</v>
      </c>
      <c r="Q3118" s="32">
        <f t="shared" si="687"/>
        <v>0</v>
      </c>
      <c r="R3118" s="32">
        <f t="shared" si="692"/>
        <v>5400</v>
      </c>
      <c r="S3118" s="32">
        <f t="shared" si="693"/>
        <v>0</v>
      </c>
      <c r="T3118" s="32">
        <f t="shared" si="694"/>
        <v>21600</v>
      </c>
      <c r="U3118" s="32">
        <f t="shared" si="695"/>
        <v>0</v>
      </c>
      <c r="V3118" s="32">
        <f t="shared" si="688"/>
        <v>505.29999999999995</v>
      </c>
      <c r="W3118" s="32">
        <f t="shared" si="696"/>
        <v>505.29999999999995</v>
      </c>
      <c r="X3118" s="32">
        <f t="shared" si="697"/>
        <v>505.29999999999995</v>
      </c>
    </row>
    <row r="3119" spans="1:24" x14ac:dyDescent="0.25">
      <c r="A3119" s="2"/>
      <c r="B3119" s="2" t="s">
        <v>6</v>
      </c>
      <c r="C3119" s="2">
        <f t="shared" si="698"/>
        <v>130</v>
      </c>
      <c r="D3119" s="2">
        <f t="shared" si="699"/>
        <v>19</v>
      </c>
      <c r="E3119" s="2">
        <f t="shared" si="691"/>
        <v>3115</v>
      </c>
      <c r="F3119" s="11">
        <v>392.85</v>
      </c>
      <c r="G3119" s="9">
        <v>0</v>
      </c>
      <c r="H3119" s="9">
        <v>3.7199999999999997E-2</v>
      </c>
      <c r="I3119" s="9">
        <v>7.4399999999999994E-2</v>
      </c>
      <c r="J3119" s="9">
        <v>0.315</v>
      </c>
      <c r="K3119" s="9">
        <v>0.315</v>
      </c>
      <c r="L3119" s="9">
        <v>0.315</v>
      </c>
      <c r="N3119" s="32">
        <f>IF('System Design'!$F$8=1,'Hourly Demand and Generation'!G3119*'System Design'!$F$21,IF('System Design'!$F$8=2,'Hourly Demand and Generation'!H3119*'System Design'!$F$21,IF('System Design'!$F$8=3,'Hourly Demand and Generation'!I3119*'System Design'!$F$21)))</f>
        <v>37.199999999999996</v>
      </c>
      <c r="O3119" s="32">
        <f>IF('System Design'!$F$8=1,'Hourly Demand and Generation'!J3119*'System Design'!$F$22,IF('System Design'!$F$8=2,'Hourly Demand and Generation'!K3119*'System Design'!$F$22,IF('System Design'!$F$8=3,'Hourly Demand and Generation'!L3119*'System Design'!$F$22)))</f>
        <v>787.5</v>
      </c>
      <c r="Q3119" s="32">
        <f t="shared" si="687"/>
        <v>0</v>
      </c>
      <c r="R3119" s="32">
        <f t="shared" si="692"/>
        <v>5400</v>
      </c>
      <c r="S3119" s="32">
        <f t="shared" si="693"/>
        <v>0</v>
      </c>
      <c r="T3119" s="32">
        <f t="shared" si="694"/>
        <v>21600</v>
      </c>
      <c r="U3119" s="32">
        <f t="shared" si="695"/>
        <v>0</v>
      </c>
      <c r="V3119" s="32">
        <f t="shared" si="688"/>
        <v>431.85</v>
      </c>
      <c r="W3119" s="32">
        <f t="shared" si="696"/>
        <v>431.85</v>
      </c>
      <c r="X3119" s="32">
        <f t="shared" si="697"/>
        <v>431.85</v>
      </c>
    </row>
    <row r="3120" spans="1:24" x14ac:dyDescent="0.25">
      <c r="A3120" s="2"/>
      <c r="B3120" s="2" t="s">
        <v>6</v>
      </c>
      <c r="C3120" s="2">
        <f t="shared" si="698"/>
        <v>130</v>
      </c>
      <c r="D3120" s="2">
        <f t="shared" si="699"/>
        <v>20</v>
      </c>
      <c r="E3120" s="2">
        <f t="shared" si="691"/>
        <v>3116</v>
      </c>
      <c r="F3120" s="11">
        <v>384.75</v>
      </c>
      <c r="G3120" s="9">
        <v>0</v>
      </c>
      <c r="H3120" s="9">
        <v>0</v>
      </c>
      <c r="I3120" s="9">
        <v>0</v>
      </c>
      <c r="J3120" s="9">
        <v>0.315</v>
      </c>
      <c r="K3120" s="9">
        <v>0.315</v>
      </c>
      <c r="L3120" s="9">
        <v>0.315</v>
      </c>
      <c r="N3120" s="32">
        <f>IF('System Design'!$F$8=1,'Hourly Demand and Generation'!G3120*'System Design'!$F$21,IF('System Design'!$F$8=2,'Hourly Demand and Generation'!H3120*'System Design'!$F$21,IF('System Design'!$F$8=3,'Hourly Demand and Generation'!I3120*'System Design'!$F$21)))</f>
        <v>0</v>
      </c>
      <c r="O3120" s="32">
        <f>IF('System Design'!$F$8=1,'Hourly Demand and Generation'!J3120*'System Design'!$F$22,IF('System Design'!$F$8=2,'Hourly Demand and Generation'!K3120*'System Design'!$F$22,IF('System Design'!$F$8=3,'Hourly Demand and Generation'!L3120*'System Design'!$F$22)))</f>
        <v>787.5</v>
      </c>
      <c r="Q3120" s="32">
        <f t="shared" si="687"/>
        <v>0</v>
      </c>
      <c r="R3120" s="32">
        <f t="shared" si="692"/>
        <v>5400</v>
      </c>
      <c r="S3120" s="32">
        <f t="shared" si="693"/>
        <v>0</v>
      </c>
      <c r="T3120" s="32">
        <f t="shared" si="694"/>
        <v>21600</v>
      </c>
      <c r="U3120" s="32">
        <f t="shared" si="695"/>
        <v>0</v>
      </c>
      <c r="V3120" s="32">
        <f t="shared" si="688"/>
        <v>402.75</v>
      </c>
      <c r="W3120" s="32">
        <f t="shared" si="696"/>
        <v>402.75</v>
      </c>
      <c r="X3120" s="32">
        <f t="shared" si="697"/>
        <v>402.75</v>
      </c>
    </row>
    <row r="3121" spans="1:24" x14ac:dyDescent="0.25">
      <c r="A3121" s="2"/>
      <c r="B3121" s="2" t="s">
        <v>6</v>
      </c>
      <c r="C3121" s="2">
        <f t="shared" si="698"/>
        <v>130</v>
      </c>
      <c r="D3121" s="2">
        <f t="shared" si="699"/>
        <v>21</v>
      </c>
      <c r="E3121" s="2">
        <f t="shared" si="691"/>
        <v>3117</v>
      </c>
      <c r="F3121" s="11">
        <v>364.5</v>
      </c>
      <c r="G3121" s="9">
        <v>0</v>
      </c>
      <c r="H3121" s="9">
        <v>0</v>
      </c>
      <c r="I3121" s="9">
        <v>0</v>
      </c>
      <c r="J3121" s="9">
        <v>0.315</v>
      </c>
      <c r="K3121" s="9">
        <v>0.315</v>
      </c>
      <c r="L3121" s="9">
        <v>0.315</v>
      </c>
      <c r="N3121" s="32">
        <f>IF('System Design'!$F$8=1,'Hourly Demand and Generation'!G3121*'System Design'!$F$21,IF('System Design'!$F$8=2,'Hourly Demand and Generation'!H3121*'System Design'!$F$21,IF('System Design'!$F$8=3,'Hourly Demand and Generation'!I3121*'System Design'!$F$21)))</f>
        <v>0</v>
      </c>
      <c r="O3121" s="32">
        <f>IF('System Design'!$F$8=1,'Hourly Demand and Generation'!J3121*'System Design'!$F$22,IF('System Design'!$F$8=2,'Hourly Demand and Generation'!K3121*'System Design'!$F$22,IF('System Design'!$F$8=3,'Hourly Demand and Generation'!L3121*'System Design'!$F$22)))</f>
        <v>787.5</v>
      </c>
      <c r="Q3121" s="32">
        <f t="shared" si="687"/>
        <v>0</v>
      </c>
      <c r="R3121" s="32">
        <f t="shared" si="692"/>
        <v>5400</v>
      </c>
      <c r="S3121" s="32">
        <f t="shared" si="693"/>
        <v>0</v>
      </c>
      <c r="T3121" s="32">
        <f t="shared" si="694"/>
        <v>21600</v>
      </c>
      <c r="U3121" s="32">
        <f t="shared" si="695"/>
        <v>0</v>
      </c>
      <c r="V3121" s="32">
        <f t="shared" si="688"/>
        <v>423</v>
      </c>
      <c r="W3121" s="32">
        <f t="shared" si="696"/>
        <v>423</v>
      </c>
      <c r="X3121" s="32">
        <f t="shared" si="697"/>
        <v>423</v>
      </c>
    </row>
    <row r="3122" spans="1:24" x14ac:dyDescent="0.25">
      <c r="A3122" s="2"/>
      <c r="B3122" s="2" t="s">
        <v>6</v>
      </c>
      <c r="C3122" s="2">
        <f t="shared" si="698"/>
        <v>130</v>
      </c>
      <c r="D3122" s="2">
        <f t="shared" si="699"/>
        <v>22</v>
      </c>
      <c r="E3122" s="2">
        <f t="shared" si="691"/>
        <v>3118</v>
      </c>
      <c r="F3122" s="11">
        <v>344.25</v>
      </c>
      <c r="G3122" s="9">
        <v>0</v>
      </c>
      <c r="H3122" s="9">
        <v>0</v>
      </c>
      <c r="I3122" s="9">
        <v>0</v>
      </c>
      <c r="J3122" s="9">
        <v>0.33250000000000002</v>
      </c>
      <c r="K3122" s="9">
        <v>0.33250000000000002</v>
      </c>
      <c r="L3122" s="9">
        <v>0.33250000000000002</v>
      </c>
      <c r="N3122" s="32">
        <f>IF('System Design'!$F$8=1,'Hourly Demand and Generation'!G3122*'System Design'!$F$21,IF('System Design'!$F$8=2,'Hourly Demand and Generation'!H3122*'System Design'!$F$21,IF('System Design'!$F$8=3,'Hourly Demand and Generation'!I3122*'System Design'!$F$21)))</f>
        <v>0</v>
      </c>
      <c r="O3122" s="32">
        <f>IF('System Design'!$F$8=1,'Hourly Demand and Generation'!J3122*'System Design'!$F$22,IF('System Design'!$F$8=2,'Hourly Demand and Generation'!K3122*'System Design'!$F$22,IF('System Design'!$F$8=3,'Hourly Demand and Generation'!L3122*'System Design'!$F$22)))</f>
        <v>831.25</v>
      </c>
      <c r="Q3122" s="32">
        <f t="shared" si="687"/>
        <v>0</v>
      </c>
      <c r="R3122" s="32">
        <f t="shared" si="692"/>
        <v>5400</v>
      </c>
      <c r="S3122" s="32">
        <f t="shared" si="693"/>
        <v>0</v>
      </c>
      <c r="T3122" s="32">
        <f t="shared" si="694"/>
        <v>21600</v>
      </c>
      <c r="U3122" s="32">
        <f t="shared" si="695"/>
        <v>0</v>
      </c>
      <c r="V3122" s="32">
        <f t="shared" si="688"/>
        <v>487</v>
      </c>
      <c r="W3122" s="32">
        <f t="shared" si="696"/>
        <v>487</v>
      </c>
      <c r="X3122" s="32">
        <f t="shared" si="697"/>
        <v>487</v>
      </c>
    </row>
    <row r="3123" spans="1:24" x14ac:dyDescent="0.25">
      <c r="A3123" s="2"/>
      <c r="B3123" s="2" t="s">
        <v>6</v>
      </c>
      <c r="C3123" s="2">
        <f t="shared" si="698"/>
        <v>130</v>
      </c>
      <c r="D3123" s="2">
        <f t="shared" si="699"/>
        <v>23</v>
      </c>
      <c r="E3123" s="2">
        <f t="shared" si="691"/>
        <v>3119</v>
      </c>
      <c r="F3123" s="11">
        <v>324</v>
      </c>
      <c r="G3123" s="9">
        <v>0</v>
      </c>
      <c r="H3123" s="9">
        <v>0</v>
      </c>
      <c r="I3123" s="9">
        <v>0</v>
      </c>
      <c r="J3123" s="9">
        <v>0.28000000000000003</v>
      </c>
      <c r="K3123" s="9">
        <v>0.28000000000000003</v>
      </c>
      <c r="L3123" s="9">
        <v>0.28000000000000003</v>
      </c>
      <c r="N3123" s="32">
        <f>IF('System Design'!$F$8=1,'Hourly Demand and Generation'!G3123*'System Design'!$F$21,IF('System Design'!$F$8=2,'Hourly Demand and Generation'!H3123*'System Design'!$F$21,IF('System Design'!$F$8=3,'Hourly Demand and Generation'!I3123*'System Design'!$F$21)))</f>
        <v>0</v>
      </c>
      <c r="O3123" s="32">
        <f>IF('System Design'!$F$8=1,'Hourly Demand and Generation'!J3123*'System Design'!$F$22,IF('System Design'!$F$8=2,'Hourly Demand and Generation'!K3123*'System Design'!$F$22,IF('System Design'!$F$8=3,'Hourly Demand and Generation'!L3123*'System Design'!$F$22)))</f>
        <v>700.00000000000011</v>
      </c>
      <c r="Q3123" s="32">
        <f t="shared" si="687"/>
        <v>0</v>
      </c>
      <c r="R3123" s="32">
        <f t="shared" si="692"/>
        <v>5400</v>
      </c>
      <c r="S3123" s="32">
        <f t="shared" si="693"/>
        <v>0</v>
      </c>
      <c r="T3123" s="32">
        <f t="shared" si="694"/>
        <v>21600</v>
      </c>
      <c r="U3123" s="32">
        <f t="shared" si="695"/>
        <v>0</v>
      </c>
      <c r="V3123" s="32">
        <f t="shared" si="688"/>
        <v>376.00000000000011</v>
      </c>
      <c r="W3123" s="32">
        <f t="shared" si="696"/>
        <v>376.00000000000011</v>
      </c>
      <c r="X3123" s="32">
        <f t="shared" si="697"/>
        <v>376.00000000000011</v>
      </c>
    </row>
    <row r="3124" spans="1:24" x14ac:dyDescent="0.25">
      <c r="A3124" s="2"/>
      <c r="B3124" s="2" t="s">
        <v>6</v>
      </c>
      <c r="C3124" s="2">
        <f t="shared" si="698"/>
        <v>130</v>
      </c>
      <c r="D3124" s="2">
        <f t="shared" si="699"/>
        <v>24</v>
      </c>
      <c r="E3124" s="2">
        <f t="shared" si="691"/>
        <v>3120</v>
      </c>
      <c r="F3124" s="11">
        <v>283.5</v>
      </c>
      <c r="G3124" s="9">
        <v>0</v>
      </c>
      <c r="H3124" s="9">
        <v>0</v>
      </c>
      <c r="I3124" s="9">
        <v>0</v>
      </c>
      <c r="J3124" s="9">
        <v>0.28000000000000003</v>
      </c>
      <c r="K3124" s="9">
        <v>0.28000000000000003</v>
      </c>
      <c r="L3124" s="9">
        <v>0.28000000000000003</v>
      </c>
      <c r="N3124" s="32">
        <f>IF('System Design'!$F$8=1,'Hourly Demand and Generation'!G3124*'System Design'!$F$21,IF('System Design'!$F$8=2,'Hourly Demand and Generation'!H3124*'System Design'!$F$21,IF('System Design'!$F$8=3,'Hourly Demand and Generation'!I3124*'System Design'!$F$21)))</f>
        <v>0</v>
      </c>
      <c r="O3124" s="32">
        <f>IF('System Design'!$F$8=1,'Hourly Demand and Generation'!J3124*'System Design'!$F$22,IF('System Design'!$F$8=2,'Hourly Demand and Generation'!K3124*'System Design'!$F$22,IF('System Design'!$F$8=3,'Hourly Demand and Generation'!L3124*'System Design'!$F$22)))</f>
        <v>700.00000000000011</v>
      </c>
      <c r="Q3124" s="32">
        <f t="shared" si="687"/>
        <v>0</v>
      </c>
      <c r="R3124" s="32">
        <f t="shared" si="692"/>
        <v>5400</v>
      </c>
      <c r="S3124" s="32">
        <f t="shared" si="693"/>
        <v>0</v>
      </c>
      <c r="T3124" s="32">
        <f t="shared" si="694"/>
        <v>21600</v>
      </c>
      <c r="U3124" s="32">
        <f t="shared" si="695"/>
        <v>0</v>
      </c>
      <c r="V3124" s="32">
        <f t="shared" si="688"/>
        <v>416.50000000000011</v>
      </c>
      <c r="W3124" s="32">
        <f t="shared" si="696"/>
        <v>416.50000000000011</v>
      </c>
      <c r="X3124" s="32">
        <f t="shared" si="697"/>
        <v>416.50000000000011</v>
      </c>
    </row>
    <row r="3125" spans="1:24" x14ac:dyDescent="0.25">
      <c r="A3125" s="2"/>
      <c r="B3125" s="2" t="s">
        <v>6</v>
      </c>
      <c r="C3125" s="2">
        <f>C3124+1</f>
        <v>131</v>
      </c>
      <c r="D3125" s="2">
        <v>1</v>
      </c>
      <c r="E3125" s="2">
        <f t="shared" si="691"/>
        <v>3121</v>
      </c>
      <c r="F3125" s="11">
        <v>243</v>
      </c>
      <c r="G3125" s="9">
        <v>0</v>
      </c>
      <c r="H3125" s="9">
        <v>0</v>
      </c>
      <c r="I3125" s="9">
        <v>0</v>
      </c>
      <c r="J3125" s="9">
        <v>0.35</v>
      </c>
      <c r="K3125" s="9">
        <v>0.35</v>
      </c>
      <c r="L3125" s="9">
        <v>0.35</v>
      </c>
      <c r="N3125" s="32">
        <f>IF('System Design'!$F$8=1,'Hourly Demand and Generation'!G3125*'System Design'!$F$21,IF('System Design'!$F$8=2,'Hourly Demand and Generation'!H3125*'System Design'!$F$21,IF('System Design'!$F$8=3,'Hourly Demand and Generation'!I3125*'System Design'!$F$21)))</f>
        <v>0</v>
      </c>
      <c r="O3125" s="32">
        <f>IF('System Design'!$F$8=1,'Hourly Demand and Generation'!J3125*'System Design'!$F$22,IF('System Design'!$F$8=2,'Hourly Demand and Generation'!K3125*'System Design'!$F$22,IF('System Design'!$F$8=3,'Hourly Demand and Generation'!L3125*'System Design'!$F$22)))</f>
        <v>875</v>
      </c>
      <c r="Q3125" s="32">
        <f t="shared" si="687"/>
        <v>0</v>
      </c>
      <c r="R3125" s="32">
        <f t="shared" si="692"/>
        <v>5400</v>
      </c>
      <c r="S3125" s="32">
        <f t="shared" si="693"/>
        <v>0</v>
      </c>
      <c r="T3125" s="32">
        <f t="shared" si="694"/>
        <v>21600</v>
      </c>
      <c r="U3125" s="32">
        <f t="shared" si="695"/>
        <v>0</v>
      </c>
      <c r="V3125" s="32">
        <f t="shared" si="688"/>
        <v>632</v>
      </c>
      <c r="W3125" s="32">
        <f t="shared" si="696"/>
        <v>632</v>
      </c>
      <c r="X3125" s="32">
        <f t="shared" si="697"/>
        <v>632</v>
      </c>
    </row>
    <row r="3126" spans="1:24" x14ac:dyDescent="0.25">
      <c r="A3126" s="2"/>
      <c r="B3126" s="2" t="s">
        <v>6</v>
      </c>
      <c r="C3126" s="2">
        <f>C3125</f>
        <v>131</v>
      </c>
      <c r="D3126" s="2">
        <f>D3125+1</f>
        <v>2</v>
      </c>
      <c r="E3126" s="2">
        <f t="shared" si="691"/>
        <v>3122</v>
      </c>
      <c r="F3126" s="11">
        <v>222.75</v>
      </c>
      <c r="G3126" s="9">
        <v>0</v>
      </c>
      <c r="H3126" s="9">
        <v>0</v>
      </c>
      <c r="I3126" s="9">
        <v>0</v>
      </c>
      <c r="J3126" s="9">
        <v>0.315</v>
      </c>
      <c r="K3126" s="9">
        <v>0.315</v>
      </c>
      <c r="L3126" s="9">
        <v>0.315</v>
      </c>
      <c r="N3126" s="32">
        <f>IF('System Design'!$F$8=1,'Hourly Demand and Generation'!G3126*'System Design'!$F$21,IF('System Design'!$F$8=2,'Hourly Demand and Generation'!H3126*'System Design'!$F$21,IF('System Design'!$F$8=3,'Hourly Demand and Generation'!I3126*'System Design'!$F$21)))</f>
        <v>0</v>
      </c>
      <c r="O3126" s="32">
        <f>IF('System Design'!$F$8=1,'Hourly Demand and Generation'!J3126*'System Design'!$F$22,IF('System Design'!$F$8=2,'Hourly Demand and Generation'!K3126*'System Design'!$F$22,IF('System Design'!$F$8=3,'Hourly Demand and Generation'!L3126*'System Design'!$F$22)))</f>
        <v>787.5</v>
      </c>
      <c r="Q3126" s="32">
        <f t="shared" si="687"/>
        <v>0</v>
      </c>
      <c r="R3126" s="32">
        <f t="shared" si="692"/>
        <v>5400</v>
      </c>
      <c r="S3126" s="32">
        <f t="shared" si="693"/>
        <v>0</v>
      </c>
      <c r="T3126" s="32">
        <f t="shared" si="694"/>
        <v>21600</v>
      </c>
      <c r="U3126" s="32">
        <f t="shared" si="695"/>
        <v>0</v>
      </c>
      <c r="V3126" s="32">
        <f t="shared" si="688"/>
        <v>564.75</v>
      </c>
      <c r="W3126" s="32">
        <f t="shared" si="696"/>
        <v>564.75</v>
      </c>
      <c r="X3126" s="32">
        <f t="shared" si="697"/>
        <v>564.75</v>
      </c>
    </row>
    <row r="3127" spans="1:24" x14ac:dyDescent="0.25">
      <c r="A3127" s="2"/>
      <c r="B3127" s="2" t="s">
        <v>6</v>
      </c>
      <c r="C3127" s="2">
        <f t="shared" ref="C3127:C3148" si="700">C3126</f>
        <v>131</v>
      </c>
      <c r="D3127" s="2">
        <f t="shared" ref="D3127:D3148" si="701">D3126+1</f>
        <v>3</v>
      </c>
      <c r="E3127" s="2">
        <f t="shared" si="691"/>
        <v>3123</v>
      </c>
      <c r="F3127" s="11">
        <v>202.5</v>
      </c>
      <c r="G3127" s="9">
        <v>0</v>
      </c>
      <c r="H3127" s="9">
        <v>0</v>
      </c>
      <c r="I3127" s="9">
        <v>0</v>
      </c>
      <c r="J3127" s="9">
        <v>0.315</v>
      </c>
      <c r="K3127" s="9">
        <v>0.315</v>
      </c>
      <c r="L3127" s="9">
        <v>0.315</v>
      </c>
      <c r="N3127" s="32">
        <f>IF('System Design'!$F$8=1,'Hourly Demand and Generation'!G3127*'System Design'!$F$21,IF('System Design'!$F$8=2,'Hourly Demand and Generation'!H3127*'System Design'!$F$21,IF('System Design'!$F$8=3,'Hourly Demand and Generation'!I3127*'System Design'!$F$21)))</f>
        <v>0</v>
      </c>
      <c r="O3127" s="32">
        <f>IF('System Design'!$F$8=1,'Hourly Demand and Generation'!J3127*'System Design'!$F$22,IF('System Design'!$F$8=2,'Hourly Demand and Generation'!K3127*'System Design'!$F$22,IF('System Design'!$F$8=3,'Hourly Demand and Generation'!L3127*'System Design'!$F$22)))</f>
        <v>787.5</v>
      </c>
      <c r="Q3127" s="32">
        <f t="shared" si="687"/>
        <v>0</v>
      </c>
      <c r="R3127" s="32">
        <f t="shared" si="692"/>
        <v>5400</v>
      </c>
      <c r="S3127" s="32">
        <f t="shared" si="693"/>
        <v>0</v>
      </c>
      <c r="T3127" s="32">
        <f t="shared" si="694"/>
        <v>21600</v>
      </c>
      <c r="U3127" s="32">
        <f t="shared" si="695"/>
        <v>0</v>
      </c>
      <c r="V3127" s="32">
        <f t="shared" si="688"/>
        <v>585</v>
      </c>
      <c r="W3127" s="32">
        <f t="shared" si="696"/>
        <v>585</v>
      </c>
      <c r="X3127" s="32">
        <f t="shared" si="697"/>
        <v>585</v>
      </c>
    </row>
    <row r="3128" spans="1:24" x14ac:dyDescent="0.25">
      <c r="A3128" s="2"/>
      <c r="B3128" s="2" t="s">
        <v>6</v>
      </c>
      <c r="C3128" s="2">
        <f t="shared" si="700"/>
        <v>131</v>
      </c>
      <c r="D3128" s="2">
        <f t="shared" si="701"/>
        <v>4</v>
      </c>
      <c r="E3128" s="2">
        <f t="shared" si="691"/>
        <v>3124</v>
      </c>
      <c r="F3128" s="11">
        <v>243</v>
      </c>
      <c r="G3128" s="9">
        <v>0</v>
      </c>
      <c r="H3128" s="9">
        <v>0</v>
      </c>
      <c r="I3128" s="9">
        <v>0</v>
      </c>
      <c r="J3128" s="9">
        <v>0.35</v>
      </c>
      <c r="K3128" s="9">
        <v>0.35</v>
      </c>
      <c r="L3128" s="9">
        <v>0.35</v>
      </c>
      <c r="N3128" s="32">
        <f>IF('System Design'!$F$8=1,'Hourly Demand and Generation'!G3128*'System Design'!$F$21,IF('System Design'!$F$8=2,'Hourly Demand and Generation'!H3128*'System Design'!$F$21,IF('System Design'!$F$8=3,'Hourly Demand and Generation'!I3128*'System Design'!$F$21)))</f>
        <v>0</v>
      </c>
      <c r="O3128" s="32">
        <f>IF('System Design'!$F$8=1,'Hourly Demand and Generation'!J3128*'System Design'!$F$22,IF('System Design'!$F$8=2,'Hourly Demand and Generation'!K3128*'System Design'!$F$22,IF('System Design'!$F$8=3,'Hourly Demand and Generation'!L3128*'System Design'!$F$22)))</f>
        <v>875</v>
      </c>
      <c r="Q3128" s="32">
        <f t="shared" si="687"/>
        <v>0</v>
      </c>
      <c r="R3128" s="32">
        <f t="shared" si="692"/>
        <v>5400</v>
      </c>
      <c r="S3128" s="32">
        <f t="shared" si="693"/>
        <v>0</v>
      </c>
      <c r="T3128" s="32">
        <f t="shared" si="694"/>
        <v>21600</v>
      </c>
      <c r="U3128" s="32">
        <f t="shared" si="695"/>
        <v>0</v>
      </c>
      <c r="V3128" s="32">
        <f t="shared" si="688"/>
        <v>632</v>
      </c>
      <c r="W3128" s="32">
        <f t="shared" si="696"/>
        <v>632</v>
      </c>
      <c r="X3128" s="32">
        <f t="shared" si="697"/>
        <v>632</v>
      </c>
    </row>
    <row r="3129" spans="1:24" x14ac:dyDescent="0.25">
      <c r="A3129" s="2"/>
      <c r="B3129" s="2" t="s">
        <v>6</v>
      </c>
      <c r="C3129" s="2">
        <f t="shared" si="700"/>
        <v>131</v>
      </c>
      <c r="D3129" s="2">
        <f t="shared" si="701"/>
        <v>5</v>
      </c>
      <c r="E3129" s="2">
        <f t="shared" si="691"/>
        <v>3125</v>
      </c>
      <c r="F3129" s="11">
        <v>263.25</v>
      </c>
      <c r="G3129" s="9">
        <v>0</v>
      </c>
      <c r="H3129" s="9">
        <v>3.7199999999999997E-2</v>
      </c>
      <c r="I3129" s="9">
        <v>7.4399999999999994E-2</v>
      </c>
      <c r="J3129" s="9">
        <v>0.28000000000000003</v>
      </c>
      <c r="K3129" s="9">
        <v>0.28000000000000003</v>
      </c>
      <c r="L3129" s="9">
        <v>0.28000000000000003</v>
      </c>
      <c r="N3129" s="32">
        <f>IF('System Design'!$F$8=1,'Hourly Demand and Generation'!G3129*'System Design'!$F$21,IF('System Design'!$F$8=2,'Hourly Demand and Generation'!H3129*'System Design'!$F$21,IF('System Design'!$F$8=3,'Hourly Demand and Generation'!I3129*'System Design'!$F$21)))</f>
        <v>37.199999999999996</v>
      </c>
      <c r="O3129" s="32">
        <f>IF('System Design'!$F$8=1,'Hourly Demand and Generation'!J3129*'System Design'!$F$22,IF('System Design'!$F$8=2,'Hourly Demand and Generation'!K3129*'System Design'!$F$22,IF('System Design'!$F$8=3,'Hourly Demand and Generation'!L3129*'System Design'!$F$22)))</f>
        <v>700.00000000000011</v>
      </c>
      <c r="Q3129" s="32">
        <f t="shared" si="687"/>
        <v>0</v>
      </c>
      <c r="R3129" s="32">
        <f t="shared" si="692"/>
        <v>5400</v>
      </c>
      <c r="S3129" s="32">
        <f t="shared" si="693"/>
        <v>0</v>
      </c>
      <c r="T3129" s="32">
        <f t="shared" si="694"/>
        <v>21600</v>
      </c>
      <c r="U3129" s="32">
        <f t="shared" si="695"/>
        <v>0</v>
      </c>
      <c r="V3129" s="32">
        <f t="shared" si="688"/>
        <v>473.95000000000016</v>
      </c>
      <c r="W3129" s="32">
        <f t="shared" si="696"/>
        <v>473.95000000000016</v>
      </c>
      <c r="X3129" s="32">
        <f t="shared" si="697"/>
        <v>473.95000000000016</v>
      </c>
    </row>
    <row r="3130" spans="1:24" x14ac:dyDescent="0.25">
      <c r="A3130" s="2"/>
      <c r="B3130" s="2" t="s">
        <v>6</v>
      </c>
      <c r="C3130" s="2">
        <f t="shared" si="700"/>
        <v>131</v>
      </c>
      <c r="D3130" s="2">
        <f t="shared" si="701"/>
        <v>6</v>
      </c>
      <c r="E3130" s="2">
        <f t="shared" si="691"/>
        <v>3126</v>
      </c>
      <c r="F3130" s="11">
        <v>283.5</v>
      </c>
      <c r="G3130" s="9">
        <v>7.4399999999999994E-2</v>
      </c>
      <c r="H3130" s="9">
        <v>0.11625000000000001</v>
      </c>
      <c r="I3130" s="9">
        <v>0.15809999999999999</v>
      </c>
      <c r="J3130" s="9">
        <v>0.28000000000000003</v>
      </c>
      <c r="K3130" s="9">
        <v>0.28000000000000003</v>
      </c>
      <c r="L3130" s="9">
        <v>0.28000000000000003</v>
      </c>
      <c r="N3130" s="32">
        <f>IF('System Design'!$F$8=1,'Hourly Demand and Generation'!G3130*'System Design'!$F$21,IF('System Design'!$F$8=2,'Hourly Demand and Generation'!H3130*'System Design'!$F$21,IF('System Design'!$F$8=3,'Hourly Demand and Generation'!I3130*'System Design'!$F$21)))</f>
        <v>79.05</v>
      </c>
      <c r="O3130" s="32">
        <f>IF('System Design'!$F$8=1,'Hourly Demand and Generation'!J3130*'System Design'!$F$22,IF('System Design'!$F$8=2,'Hourly Demand and Generation'!K3130*'System Design'!$F$22,IF('System Design'!$F$8=3,'Hourly Demand and Generation'!L3130*'System Design'!$F$22)))</f>
        <v>700.00000000000011</v>
      </c>
      <c r="Q3130" s="32">
        <f t="shared" si="687"/>
        <v>0</v>
      </c>
      <c r="R3130" s="32">
        <f t="shared" si="692"/>
        <v>5400</v>
      </c>
      <c r="S3130" s="32">
        <f t="shared" si="693"/>
        <v>0</v>
      </c>
      <c r="T3130" s="32">
        <f t="shared" si="694"/>
        <v>21600</v>
      </c>
      <c r="U3130" s="32">
        <f t="shared" si="695"/>
        <v>0</v>
      </c>
      <c r="V3130" s="32">
        <f t="shared" si="688"/>
        <v>495.55000000000007</v>
      </c>
      <c r="W3130" s="32">
        <f t="shared" si="696"/>
        <v>495.55000000000007</v>
      </c>
      <c r="X3130" s="32">
        <f t="shared" si="697"/>
        <v>495.55000000000007</v>
      </c>
    </row>
    <row r="3131" spans="1:24" x14ac:dyDescent="0.25">
      <c r="A3131" s="2"/>
      <c r="B3131" s="2" t="s">
        <v>6</v>
      </c>
      <c r="C3131" s="2">
        <f t="shared" si="700"/>
        <v>131</v>
      </c>
      <c r="D3131" s="2">
        <f t="shared" si="701"/>
        <v>7</v>
      </c>
      <c r="E3131" s="2">
        <f t="shared" si="691"/>
        <v>3127</v>
      </c>
      <c r="F3131" s="11">
        <v>303.75</v>
      </c>
      <c r="G3131" s="9">
        <v>0.15809999999999999</v>
      </c>
      <c r="H3131" s="9">
        <v>0.1953</v>
      </c>
      <c r="I3131" s="9">
        <v>0.23250000000000001</v>
      </c>
      <c r="J3131" s="9">
        <v>0.315</v>
      </c>
      <c r="K3131" s="9">
        <v>0.315</v>
      </c>
      <c r="L3131" s="9">
        <v>0.315</v>
      </c>
      <c r="N3131" s="32">
        <f>IF('System Design'!$F$8=1,'Hourly Demand and Generation'!G3131*'System Design'!$F$21,IF('System Design'!$F$8=2,'Hourly Demand and Generation'!H3131*'System Design'!$F$21,IF('System Design'!$F$8=3,'Hourly Demand and Generation'!I3131*'System Design'!$F$21)))</f>
        <v>116.25</v>
      </c>
      <c r="O3131" s="32">
        <f>IF('System Design'!$F$8=1,'Hourly Demand and Generation'!J3131*'System Design'!$F$22,IF('System Design'!$F$8=2,'Hourly Demand and Generation'!K3131*'System Design'!$F$22,IF('System Design'!$F$8=3,'Hourly Demand and Generation'!L3131*'System Design'!$F$22)))</f>
        <v>787.5</v>
      </c>
      <c r="Q3131" s="32">
        <f t="shared" si="687"/>
        <v>0</v>
      </c>
      <c r="R3131" s="32">
        <f t="shared" si="692"/>
        <v>5400</v>
      </c>
      <c r="S3131" s="32">
        <f t="shared" si="693"/>
        <v>0</v>
      </c>
      <c r="T3131" s="32">
        <f t="shared" si="694"/>
        <v>21600</v>
      </c>
      <c r="U3131" s="32">
        <f t="shared" si="695"/>
        <v>0</v>
      </c>
      <c r="V3131" s="32">
        <f t="shared" si="688"/>
        <v>600</v>
      </c>
      <c r="W3131" s="32">
        <f t="shared" si="696"/>
        <v>600</v>
      </c>
      <c r="X3131" s="32">
        <f t="shared" si="697"/>
        <v>600</v>
      </c>
    </row>
    <row r="3132" spans="1:24" x14ac:dyDescent="0.25">
      <c r="A3132" s="2"/>
      <c r="B3132" s="2" t="s">
        <v>6</v>
      </c>
      <c r="C3132" s="2">
        <f t="shared" si="700"/>
        <v>131</v>
      </c>
      <c r="D3132" s="2">
        <f t="shared" si="701"/>
        <v>8</v>
      </c>
      <c r="E3132" s="2">
        <f t="shared" si="691"/>
        <v>3128</v>
      </c>
      <c r="F3132" s="11">
        <v>324</v>
      </c>
      <c r="G3132" s="9">
        <v>0.30690000000000001</v>
      </c>
      <c r="H3132" s="9">
        <v>0.34875</v>
      </c>
      <c r="I3132" s="9">
        <v>0.3906</v>
      </c>
      <c r="J3132" s="9">
        <v>0.315</v>
      </c>
      <c r="K3132" s="9">
        <v>0.315</v>
      </c>
      <c r="L3132" s="9">
        <v>0.315</v>
      </c>
      <c r="N3132" s="32">
        <f>IF('System Design'!$F$8=1,'Hourly Demand and Generation'!G3132*'System Design'!$F$21,IF('System Design'!$F$8=2,'Hourly Demand and Generation'!H3132*'System Design'!$F$21,IF('System Design'!$F$8=3,'Hourly Demand and Generation'!I3132*'System Design'!$F$21)))</f>
        <v>195.3</v>
      </c>
      <c r="O3132" s="32">
        <f>IF('System Design'!$F$8=1,'Hourly Demand and Generation'!J3132*'System Design'!$F$22,IF('System Design'!$F$8=2,'Hourly Demand and Generation'!K3132*'System Design'!$F$22,IF('System Design'!$F$8=3,'Hourly Demand and Generation'!L3132*'System Design'!$F$22)))</f>
        <v>787.5</v>
      </c>
      <c r="Q3132" s="32">
        <f t="shared" si="687"/>
        <v>0</v>
      </c>
      <c r="R3132" s="32">
        <f t="shared" si="692"/>
        <v>5400</v>
      </c>
      <c r="S3132" s="32">
        <f t="shared" si="693"/>
        <v>0</v>
      </c>
      <c r="T3132" s="32">
        <f t="shared" si="694"/>
        <v>21600</v>
      </c>
      <c r="U3132" s="32">
        <f t="shared" si="695"/>
        <v>0</v>
      </c>
      <c r="V3132" s="32">
        <f t="shared" si="688"/>
        <v>658.8</v>
      </c>
      <c r="W3132" s="32">
        <f t="shared" si="696"/>
        <v>658.8</v>
      </c>
      <c r="X3132" s="32">
        <f t="shared" si="697"/>
        <v>658.8</v>
      </c>
    </row>
    <row r="3133" spans="1:24" x14ac:dyDescent="0.25">
      <c r="A3133" s="2"/>
      <c r="B3133" s="2" t="s">
        <v>6</v>
      </c>
      <c r="C3133" s="2">
        <f t="shared" si="700"/>
        <v>131</v>
      </c>
      <c r="D3133" s="2">
        <f t="shared" si="701"/>
        <v>9</v>
      </c>
      <c r="E3133" s="2">
        <f t="shared" si="691"/>
        <v>3129</v>
      </c>
      <c r="F3133" s="11">
        <v>324</v>
      </c>
      <c r="G3133" s="9">
        <v>0.46500000000000002</v>
      </c>
      <c r="H3133" s="9">
        <v>0.50219999999999998</v>
      </c>
      <c r="I3133" s="9">
        <v>0.53939999999999999</v>
      </c>
      <c r="J3133" s="9">
        <v>0.28000000000000003</v>
      </c>
      <c r="K3133" s="9">
        <v>0.28000000000000003</v>
      </c>
      <c r="L3133" s="9">
        <v>0.28000000000000003</v>
      </c>
      <c r="N3133" s="32">
        <f>IF('System Design'!$F$8=1,'Hourly Demand and Generation'!G3133*'System Design'!$F$21,IF('System Design'!$F$8=2,'Hourly Demand and Generation'!H3133*'System Design'!$F$21,IF('System Design'!$F$8=3,'Hourly Demand and Generation'!I3133*'System Design'!$F$21)))</f>
        <v>269.7</v>
      </c>
      <c r="O3133" s="32">
        <f>IF('System Design'!$F$8=1,'Hourly Demand and Generation'!J3133*'System Design'!$F$22,IF('System Design'!$F$8=2,'Hourly Demand and Generation'!K3133*'System Design'!$F$22,IF('System Design'!$F$8=3,'Hourly Demand and Generation'!L3133*'System Design'!$F$22)))</f>
        <v>700.00000000000011</v>
      </c>
      <c r="Q3133" s="32">
        <f t="shared" si="687"/>
        <v>0</v>
      </c>
      <c r="R3133" s="32">
        <f t="shared" si="692"/>
        <v>5400</v>
      </c>
      <c r="S3133" s="32">
        <f t="shared" si="693"/>
        <v>0</v>
      </c>
      <c r="T3133" s="32">
        <f t="shared" si="694"/>
        <v>21600</v>
      </c>
      <c r="U3133" s="32">
        <f t="shared" si="695"/>
        <v>0</v>
      </c>
      <c r="V3133" s="32">
        <f t="shared" si="688"/>
        <v>645.70000000000005</v>
      </c>
      <c r="W3133" s="32">
        <f t="shared" si="696"/>
        <v>645.70000000000005</v>
      </c>
      <c r="X3133" s="32">
        <f t="shared" si="697"/>
        <v>645.70000000000005</v>
      </c>
    </row>
    <row r="3134" spans="1:24" x14ac:dyDescent="0.25">
      <c r="A3134" s="2"/>
      <c r="B3134" s="2" t="s">
        <v>6</v>
      </c>
      <c r="C3134" s="2">
        <f t="shared" si="700"/>
        <v>131</v>
      </c>
      <c r="D3134" s="2">
        <f t="shared" si="701"/>
        <v>10</v>
      </c>
      <c r="E3134" s="2">
        <f t="shared" si="691"/>
        <v>3130</v>
      </c>
      <c r="F3134" s="11">
        <v>315.89999999999998</v>
      </c>
      <c r="G3134" s="9">
        <v>0.62309999999999999</v>
      </c>
      <c r="H3134" s="9">
        <v>0.6603</v>
      </c>
      <c r="I3134" s="9">
        <v>0.69750000000000001</v>
      </c>
      <c r="J3134" s="9">
        <v>0.315</v>
      </c>
      <c r="K3134" s="9">
        <v>0.315</v>
      </c>
      <c r="L3134" s="9">
        <v>0.315</v>
      </c>
      <c r="N3134" s="32">
        <f>IF('System Design'!$F$8=1,'Hourly Demand and Generation'!G3134*'System Design'!$F$21,IF('System Design'!$F$8=2,'Hourly Demand and Generation'!H3134*'System Design'!$F$21,IF('System Design'!$F$8=3,'Hourly Demand and Generation'!I3134*'System Design'!$F$21)))</f>
        <v>348.75</v>
      </c>
      <c r="O3134" s="32">
        <f>IF('System Design'!$F$8=1,'Hourly Demand and Generation'!J3134*'System Design'!$F$22,IF('System Design'!$F$8=2,'Hourly Demand and Generation'!K3134*'System Design'!$F$22,IF('System Design'!$F$8=3,'Hourly Demand and Generation'!L3134*'System Design'!$F$22)))</f>
        <v>787.5</v>
      </c>
      <c r="Q3134" s="32">
        <f t="shared" si="687"/>
        <v>0</v>
      </c>
      <c r="R3134" s="32">
        <f t="shared" si="692"/>
        <v>5400</v>
      </c>
      <c r="S3134" s="32">
        <f t="shared" si="693"/>
        <v>0</v>
      </c>
      <c r="T3134" s="32">
        <f t="shared" si="694"/>
        <v>21600</v>
      </c>
      <c r="U3134" s="32">
        <f t="shared" si="695"/>
        <v>0</v>
      </c>
      <c r="V3134" s="32">
        <f t="shared" si="688"/>
        <v>820.35</v>
      </c>
      <c r="W3134" s="32">
        <f t="shared" si="696"/>
        <v>820.35</v>
      </c>
      <c r="X3134" s="32">
        <f t="shared" si="697"/>
        <v>820.35</v>
      </c>
    </row>
    <row r="3135" spans="1:24" x14ac:dyDescent="0.25">
      <c r="A3135" s="2"/>
      <c r="B3135" s="2" t="s">
        <v>6</v>
      </c>
      <c r="C3135" s="2">
        <f t="shared" si="700"/>
        <v>131</v>
      </c>
      <c r="D3135" s="2">
        <f t="shared" si="701"/>
        <v>11</v>
      </c>
      <c r="E3135" s="2">
        <f t="shared" si="691"/>
        <v>3131</v>
      </c>
      <c r="F3135" s="11">
        <v>311.85000000000002</v>
      </c>
      <c r="G3135" s="9">
        <v>0.77190000000000003</v>
      </c>
      <c r="H3135" s="9">
        <v>0.81374999999999997</v>
      </c>
      <c r="I3135" s="9">
        <v>0.85560000000000003</v>
      </c>
      <c r="J3135" s="9">
        <v>0.28000000000000003</v>
      </c>
      <c r="K3135" s="9">
        <v>0.28000000000000003</v>
      </c>
      <c r="L3135" s="9">
        <v>0.28000000000000003</v>
      </c>
      <c r="N3135" s="32">
        <f>IF('System Design'!$F$8=1,'Hourly Demand and Generation'!G3135*'System Design'!$F$21,IF('System Design'!$F$8=2,'Hourly Demand and Generation'!H3135*'System Design'!$F$21,IF('System Design'!$F$8=3,'Hourly Demand and Generation'!I3135*'System Design'!$F$21)))</f>
        <v>427.8</v>
      </c>
      <c r="O3135" s="32">
        <f>IF('System Design'!$F$8=1,'Hourly Demand and Generation'!J3135*'System Design'!$F$22,IF('System Design'!$F$8=2,'Hourly Demand and Generation'!K3135*'System Design'!$F$22,IF('System Design'!$F$8=3,'Hourly Demand and Generation'!L3135*'System Design'!$F$22)))</f>
        <v>700.00000000000011</v>
      </c>
      <c r="Q3135" s="32">
        <f t="shared" si="687"/>
        <v>0</v>
      </c>
      <c r="R3135" s="32">
        <f t="shared" si="692"/>
        <v>5400</v>
      </c>
      <c r="S3135" s="32">
        <f t="shared" si="693"/>
        <v>0</v>
      </c>
      <c r="T3135" s="32">
        <f t="shared" si="694"/>
        <v>21600</v>
      </c>
      <c r="U3135" s="32">
        <f t="shared" si="695"/>
        <v>0</v>
      </c>
      <c r="V3135" s="32">
        <f t="shared" si="688"/>
        <v>815.95000000000016</v>
      </c>
      <c r="W3135" s="32">
        <f t="shared" si="696"/>
        <v>815.95000000000016</v>
      </c>
      <c r="X3135" s="32">
        <f t="shared" si="697"/>
        <v>815.95000000000016</v>
      </c>
    </row>
    <row r="3136" spans="1:24" x14ac:dyDescent="0.25">
      <c r="A3136" s="2"/>
      <c r="B3136" s="2" t="s">
        <v>6</v>
      </c>
      <c r="C3136" s="2">
        <f t="shared" si="700"/>
        <v>131</v>
      </c>
      <c r="D3136" s="2">
        <f t="shared" si="701"/>
        <v>12</v>
      </c>
      <c r="E3136" s="2">
        <f t="shared" si="691"/>
        <v>3132</v>
      </c>
      <c r="F3136" s="11">
        <v>311.85000000000002</v>
      </c>
      <c r="G3136" s="9">
        <v>0.93</v>
      </c>
      <c r="H3136" s="9">
        <v>0.93</v>
      </c>
      <c r="I3136" s="9">
        <v>0.93</v>
      </c>
      <c r="J3136" s="9">
        <v>0.26250000000000001</v>
      </c>
      <c r="K3136" s="9">
        <v>0.26250000000000001</v>
      </c>
      <c r="L3136" s="9">
        <v>0.26250000000000001</v>
      </c>
      <c r="N3136" s="32">
        <f>IF('System Design'!$F$8=1,'Hourly Demand and Generation'!G3136*'System Design'!$F$21,IF('System Design'!$F$8=2,'Hourly Demand and Generation'!H3136*'System Design'!$F$21,IF('System Design'!$F$8=3,'Hourly Demand and Generation'!I3136*'System Design'!$F$21)))</f>
        <v>465</v>
      </c>
      <c r="O3136" s="32">
        <f>IF('System Design'!$F$8=1,'Hourly Demand and Generation'!J3136*'System Design'!$F$22,IF('System Design'!$F$8=2,'Hourly Demand and Generation'!K3136*'System Design'!$F$22,IF('System Design'!$F$8=3,'Hourly Demand and Generation'!L3136*'System Design'!$F$22)))</f>
        <v>656.25</v>
      </c>
      <c r="Q3136" s="32">
        <f t="shared" si="687"/>
        <v>0</v>
      </c>
      <c r="R3136" s="32">
        <f t="shared" si="692"/>
        <v>5400</v>
      </c>
      <c r="S3136" s="32">
        <f t="shared" si="693"/>
        <v>0</v>
      </c>
      <c r="T3136" s="32">
        <f t="shared" si="694"/>
        <v>21600</v>
      </c>
      <c r="U3136" s="32">
        <f t="shared" si="695"/>
        <v>0</v>
      </c>
      <c r="V3136" s="32">
        <f t="shared" si="688"/>
        <v>809.4</v>
      </c>
      <c r="W3136" s="32">
        <f t="shared" si="696"/>
        <v>809.4</v>
      </c>
      <c r="X3136" s="32">
        <f t="shared" si="697"/>
        <v>809.4</v>
      </c>
    </row>
    <row r="3137" spans="1:24" x14ac:dyDescent="0.25">
      <c r="A3137" s="2"/>
      <c r="B3137" s="2" t="s">
        <v>6</v>
      </c>
      <c r="C3137" s="2">
        <f t="shared" si="700"/>
        <v>131</v>
      </c>
      <c r="D3137" s="2">
        <f t="shared" si="701"/>
        <v>13</v>
      </c>
      <c r="E3137" s="2">
        <f t="shared" si="691"/>
        <v>3133</v>
      </c>
      <c r="F3137" s="11">
        <v>324</v>
      </c>
      <c r="G3137" s="9">
        <v>0.77190000000000003</v>
      </c>
      <c r="H3137" s="9">
        <v>0.81374999999999997</v>
      </c>
      <c r="I3137" s="9">
        <v>0.85560000000000003</v>
      </c>
      <c r="J3137" s="9">
        <v>0.28000000000000003</v>
      </c>
      <c r="K3137" s="9">
        <v>0.28000000000000003</v>
      </c>
      <c r="L3137" s="9">
        <v>0.28000000000000003</v>
      </c>
      <c r="N3137" s="32">
        <f>IF('System Design'!$F$8=1,'Hourly Demand and Generation'!G3137*'System Design'!$F$21,IF('System Design'!$F$8=2,'Hourly Demand and Generation'!H3137*'System Design'!$F$21,IF('System Design'!$F$8=3,'Hourly Demand and Generation'!I3137*'System Design'!$F$21)))</f>
        <v>427.8</v>
      </c>
      <c r="O3137" s="32">
        <f>IF('System Design'!$F$8=1,'Hourly Demand and Generation'!J3137*'System Design'!$F$22,IF('System Design'!$F$8=2,'Hourly Demand and Generation'!K3137*'System Design'!$F$22,IF('System Design'!$F$8=3,'Hourly Demand and Generation'!L3137*'System Design'!$F$22)))</f>
        <v>700.00000000000011</v>
      </c>
      <c r="Q3137" s="32">
        <f t="shared" si="687"/>
        <v>0</v>
      </c>
      <c r="R3137" s="32">
        <f t="shared" si="692"/>
        <v>5400</v>
      </c>
      <c r="S3137" s="32">
        <f t="shared" si="693"/>
        <v>0</v>
      </c>
      <c r="T3137" s="32">
        <f t="shared" si="694"/>
        <v>21600</v>
      </c>
      <c r="U3137" s="32">
        <f t="shared" si="695"/>
        <v>0</v>
      </c>
      <c r="V3137" s="32">
        <f t="shared" si="688"/>
        <v>803.80000000000018</v>
      </c>
      <c r="W3137" s="32">
        <f t="shared" si="696"/>
        <v>803.80000000000018</v>
      </c>
      <c r="X3137" s="32">
        <f t="shared" si="697"/>
        <v>803.80000000000018</v>
      </c>
    </row>
    <row r="3138" spans="1:24" x14ac:dyDescent="0.25">
      <c r="A3138" s="2"/>
      <c r="B3138" s="2" t="s">
        <v>6</v>
      </c>
      <c r="C3138" s="2">
        <f t="shared" si="700"/>
        <v>131</v>
      </c>
      <c r="D3138" s="2">
        <f t="shared" si="701"/>
        <v>14</v>
      </c>
      <c r="E3138" s="2">
        <f t="shared" si="691"/>
        <v>3134</v>
      </c>
      <c r="F3138" s="11">
        <v>324</v>
      </c>
      <c r="G3138" s="9">
        <v>0.62309999999999999</v>
      </c>
      <c r="H3138" s="9">
        <v>0.6603</v>
      </c>
      <c r="I3138" s="9">
        <v>0.69750000000000001</v>
      </c>
      <c r="J3138" s="9">
        <v>0.29749999999999999</v>
      </c>
      <c r="K3138" s="9">
        <v>0.29749999999999999</v>
      </c>
      <c r="L3138" s="9">
        <v>0.29749999999999999</v>
      </c>
      <c r="N3138" s="32">
        <f>IF('System Design'!$F$8=1,'Hourly Demand and Generation'!G3138*'System Design'!$F$21,IF('System Design'!$F$8=2,'Hourly Demand and Generation'!H3138*'System Design'!$F$21,IF('System Design'!$F$8=3,'Hourly Demand and Generation'!I3138*'System Design'!$F$21)))</f>
        <v>348.75</v>
      </c>
      <c r="O3138" s="32">
        <f>IF('System Design'!$F$8=1,'Hourly Demand and Generation'!J3138*'System Design'!$F$22,IF('System Design'!$F$8=2,'Hourly Demand and Generation'!K3138*'System Design'!$F$22,IF('System Design'!$F$8=3,'Hourly Demand and Generation'!L3138*'System Design'!$F$22)))</f>
        <v>743.75</v>
      </c>
      <c r="Q3138" s="32">
        <f t="shared" si="687"/>
        <v>0</v>
      </c>
      <c r="R3138" s="32">
        <f t="shared" si="692"/>
        <v>5400</v>
      </c>
      <c r="S3138" s="32">
        <f t="shared" si="693"/>
        <v>0</v>
      </c>
      <c r="T3138" s="32">
        <f t="shared" si="694"/>
        <v>21600</v>
      </c>
      <c r="U3138" s="32">
        <f t="shared" si="695"/>
        <v>0</v>
      </c>
      <c r="V3138" s="32">
        <f t="shared" si="688"/>
        <v>768.5</v>
      </c>
      <c r="W3138" s="32">
        <f t="shared" si="696"/>
        <v>768.5</v>
      </c>
      <c r="X3138" s="32">
        <f t="shared" si="697"/>
        <v>768.5</v>
      </c>
    </row>
    <row r="3139" spans="1:24" x14ac:dyDescent="0.25">
      <c r="A3139" s="2"/>
      <c r="B3139" s="2" t="s">
        <v>6</v>
      </c>
      <c r="C3139" s="2">
        <f t="shared" si="700"/>
        <v>131</v>
      </c>
      <c r="D3139" s="2">
        <f t="shared" si="701"/>
        <v>15</v>
      </c>
      <c r="E3139" s="2">
        <f t="shared" si="691"/>
        <v>3135</v>
      </c>
      <c r="F3139" s="11">
        <v>344.25</v>
      </c>
      <c r="G3139" s="9">
        <v>0.46500000000000002</v>
      </c>
      <c r="H3139" s="9">
        <v>0.50219999999999998</v>
      </c>
      <c r="I3139" s="9">
        <v>0.53939999999999999</v>
      </c>
      <c r="J3139" s="9">
        <v>0.315</v>
      </c>
      <c r="K3139" s="9">
        <v>0.315</v>
      </c>
      <c r="L3139" s="9">
        <v>0.315</v>
      </c>
      <c r="N3139" s="32">
        <f>IF('System Design'!$F$8=1,'Hourly Demand and Generation'!G3139*'System Design'!$F$21,IF('System Design'!$F$8=2,'Hourly Demand and Generation'!H3139*'System Design'!$F$21,IF('System Design'!$F$8=3,'Hourly Demand and Generation'!I3139*'System Design'!$F$21)))</f>
        <v>269.7</v>
      </c>
      <c r="O3139" s="32">
        <f>IF('System Design'!$F$8=1,'Hourly Demand and Generation'!J3139*'System Design'!$F$22,IF('System Design'!$F$8=2,'Hourly Demand and Generation'!K3139*'System Design'!$F$22,IF('System Design'!$F$8=3,'Hourly Demand and Generation'!L3139*'System Design'!$F$22)))</f>
        <v>787.5</v>
      </c>
      <c r="Q3139" s="32">
        <f t="shared" si="687"/>
        <v>0</v>
      </c>
      <c r="R3139" s="32">
        <f t="shared" si="692"/>
        <v>5400</v>
      </c>
      <c r="S3139" s="32">
        <f t="shared" si="693"/>
        <v>0</v>
      </c>
      <c r="T3139" s="32">
        <f t="shared" si="694"/>
        <v>21600</v>
      </c>
      <c r="U3139" s="32">
        <f t="shared" si="695"/>
        <v>0</v>
      </c>
      <c r="V3139" s="32">
        <f t="shared" si="688"/>
        <v>712.95</v>
      </c>
      <c r="W3139" s="32">
        <f t="shared" si="696"/>
        <v>712.95</v>
      </c>
      <c r="X3139" s="32">
        <f t="shared" si="697"/>
        <v>712.95</v>
      </c>
    </row>
    <row r="3140" spans="1:24" x14ac:dyDescent="0.25">
      <c r="A3140" s="2"/>
      <c r="B3140" s="2" t="s">
        <v>6</v>
      </c>
      <c r="C3140" s="2">
        <f t="shared" si="700"/>
        <v>131</v>
      </c>
      <c r="D3140" s="2">
        <f t="shared" si="701"/>
        <v>16</v>
      </c>
      <c r="E3140" s="2">
        <f t="shared" si="691"/>
        <v>3136</v>
      </c>
      <c r="F3140" s="11">
        <v>364.5</v>
      </c>
      <c r="G3140" s="9">
        <v>0.30690000000000001</v>
      </c>
      <c r="H3140" s="9">
        <v>0.34875</v>
      </c>
      <c r="I3140" s="9">
        <v>0.3906</v>
      </c>
      <c r="J3140" s="9">
        <v>0.315</v>
      </c>
      <c r="K3140" s="9">
        <v>0.315</v>
      </c>
      <c r="L3140" s="9">
        <v>0.315</v>
      </c>
      <c r="N3140" s="32">
        <f>IF('System Design'!$F$8=1,'Hourly Demand and Generation'!G3140*'System Design'!$F$21,IF('System Design'!$F$8=2,'Hourly Demand and Generation'!H3140*'System Design'!$F$21,IF('System Design'!$F$8=3,'Hourly Demand and Generation'!I3140*'System Design'!$F$21)))</f>
        <v>195.3</v>
      </c>
      <c r="O3140" s="32">
        <f>IF('System Design'!$F$8=1,'Hourly Demand and Generation'!J3140*'System Design'!$F$22,IF('System Design'!$F$8=2,'Hourly Demand and Generation'!K3140*'System Design'!$F$22,IF('System Design'!$F$8=3,'Hourly Demand and Generation'!L3140*'System Design'!$F$22)))</f>
        <v>787.5</v>
      </c>
      <c r="Q3140" s="32">
        <f t="shared" si="687"/>
        <v>0</v>
      </c>
      <c r="R3140" s="32">
        <f t="shared" si="692"/>
        <v>5400</v>
      </c>
      <c r="S3140" s="32">
        <f t="shared" si="693"/>
        <v>0</v>
      </c>
      <c r="T3140" s="32">
        <f t="shared" si="694"/>
        <v>21600</v>
      </c>
      <c r="U3140" s="32">
        <f t="shared" si="695"/>
        <v>0</v>
      </c>
      <c r="V3140" s="32">
        <f t="shared" si="688"/>
        <v>618.29999999999995</v>
      </c>
      <c r="W3140" s="32">
        <f t="shared" si="696"/>
        <v>618.29999999999995</v>
      </c>
      <c r="X3140" s="32">
        <f t="shared" si="697"/>
        <v>618.29999999999995</v>
      </c>
    </row>
    <row r="3141" spans="1:24" x14ac:dyDescent="0.25">
      <c r="A3141" s="2"/>
      <c r="B3141" s="2" t="s">
        <v>6</v>
      </c>
      <c r="C3141" s="2">
        <f t="shared" si="700"/>
        <v>131</v>
      </c>
      <c r="D3141" s="2">
        <f t="shared" si="701"/>
        <v>17</v>
      </c>
      <c r="E3141" s="2">
        <f t="shared" si="691"/>
        <v>3137</v>
      </c>
      <c r="F3141" s="11">
        <v>384.75</v>
      </c>
      <c r="G3141" s="9">
        <v>0.15809999999999999</v>
      </c>
      <c r="H3141" s="9">
        <v>0.1953</v>
      </c>
      <c r="I3141" s="9">
        <v>0.23250000000000001</v>
      </c>
      <c r="J3141" s="9">
        <v>0.35</v>
      </c>
      <c r="K3141" s="9">
        <v>0.35</v>
      </c>
      <c r="L3141" s="9">
        <v>0.35</v>
      </c>
      <c r="N3141" s="32">
        <f>IF('System Design'!$F$8=1,'Hourly Demand and Generation'!G3141*'System Design'!$F$21,IF('System Design'!$F$8=2,'Hourly Demand and Generation'!H3141*'System Design'!$F$21,IF('System Design'!$F$8=3,'Hourly Demand and Generation'!I3141*'System Design'!$F$21)))</f>
        <v>116.25</v>
      </c>
      <c r="O3141" s="32">
        <f>IF('System Design'!$F$8=1,'Hourly Demand and Generation'!J3141*'System Design'!$F$22,IF('System Design'!$F$8=2,'Hourly Demand and Generation'!K3141*'System Design'!$F$22,IF('System Design'!$F$8=3,'Hourly Demand and Generation'!L3141*'System Design'!$F$22)))</f>
        <v>875</v>
      </c>
      <c r="Q3141" s="32">
        <f t="shared" si="687"/>
        <v>0</v>
      </c>
      <c r="R3141" s="32">
        <f t="shared" si="692"/>
        <v>5400</v>
      </c>
      <c r="S3141" s="32">
        <f t="shared" si="693"/>
        <v>0</v>
      </c>
      <c r="T3141" s="32">
        <f t="shared" si="694"/>
        <v>21600</v>
      </c>
      <c r="U3141" s="32">
        <f t="shared" si="695"/>
        <v>0</v>
      </c>
      <c r="V3141" s="32">
        <f t="shared" si="688"/>
        <v>606.5</v>
      </c>
      <c r="W3141" s="32">
        <f t="shared" si="696"/>
        <v>606.5</v>
      </c>
      <c r="X3141" s="32">
        <f t="shared" si="697"/>
        <v>606.5</v>
      </c>
    </row>
    <row r="3142" spans="1:24" x14ac:dyDescent="0.25">
      <c r="A3142" s="2"/>
      <c r="B3142" s="2" t="s">
        <v>6</v>
      </c>
      <c r="C3142" s="2">
        <f t="shared" si="700"/>
        <v>131</v>
      </c>
      <c r="D3142" s="2">
        <f t="shared" si="701"/>
        <v>18</v>
      </c>
      <c r="E3142" s="2">
        <f t="shared" si="691"/>
        <v>3138</v>
      </c>
      <c r="F3142" s="11">
        <v>405</v>
      </c>
      <c r="G3142" s="9">
        <v>7.4399999999999994E-2</v>
      </c>
      <c r="H3142" s="9">
        <v>0.11625000000000001</v>
      </c>
      <c r="I3142" s="9">
        <v>0.15809999999999999</v>
      </c>
      <c r="J3142" s="9">
        <v>0.33250000000000002</v>
      </c>
      <c r="K3142" s="9">
        <v>0.33250000000000002</v>
      </c>
      <c r="L3142" s="9">
        <v>0.33250000000000002</v>
      </c>
      <c r="N3142" s="32">
        <f>IF('System Design'!$F$8=1,'Hourly Demand and Generation'!G3142*'System Design'!$F$21,IF('System Design'!$F$8=2,'Hourly Demand and Generation'!H3142*'System Design'!$F$21,IF('System Design'!$F$8=3,'Hourly Demand and Generation'!I3142*'System Design'!$F$21)))</f>
        <v>79.05</v>
      </c>
      <c r="O3142" s="32">
        <f>IF('System Design'!$F$8=1,'Hourly Demand and Generation'!J3142*'System Design'!$F$22,IF('System Design'!$F$8=2,'Hourly Demand and Generation'!K3142*'System Design'!$F$22,IF('System Design'!$F$8=3,'Hourly Demand and Generation'!L3142*'System Design'!$F$22)))</f>
        <v>831.25</v>
      </c>
      <c r="Q3142" s="32">
        <f t="shared" ref="Q3142:Q3205" si="702">IF(F3142-N3142-O3142&gt;0,F3142-N3142-O3142,0)</f>
        <v>0</v>
      </c>
      <c r="R3142" s="32">
        <f t="shared" si="692"/>
        <v>5400</v>
      </c>
      <c r="S3142" s="32">
        <f t="shared" si="693"/>
        <v>0</v>
      </c>
      <c r="T3142" s="32">
        <f t="shared" si="694"/>
        <v>21600</v>
      </c>
      <c r="U3142" s="32">
        <f t="shared" si="695"/>
        <v>0</v>
      </c>
      <c r="V3142" s="32">
        <f t="shared" ref="V3142:V3205" si="703">IF(F3142-N3142-O3142&lt;0,N3142+O3142-F3142,0)</f>
        <v>505.29999999999995</v>
      </c>
      <c r="W3142" s="32">
        <f t="shared" si="696"/>
        <v>505.29999999999995</v>
      </c>
      <c r="X3142" s="32">
        <f t="shared" si="697"/>
        <v>505.29999999999995</v>
      </c>
    </row>
    <row r="3143" spans="1:24" x14ac:dyDescent="0.25">
      <c r="A3143" s="2"/>
      <c r="B3143" s="2" t="s">
        <v>6</v>
      </c>
      <c r="C3143" s="2">
        <f t="shared" si="700"/>
        <v>131</v>
      </c>
      <c r="D3143" s="2">
        <f t="shared" si="701"/>
        <v>19</v>
      </c>
      <c r="E3143" s="2">
        <f t="shared" ref="E3143:E3206" si="704">E3142+1</f>
        <v>3139</v>
      </c>
      <c r="F3143" s="11">
        <v>392.85</v>
      </c>
      <c r="G3143" s="9">
        <v>0</v>
      </c>
      <c r="H3143" s="9">
        <v>3.7199999999999997E-2</v>
      </c>
      <c r="I3143" s="9">
        <v>7.4399999999999994E-2</v>
      </c>
      <c r="J3143" s="9">
        <v>0.315</v>
      </c>
      <c r="K3143" s="9">
        <v>0.315</v>
      </c>
      <c r="L3143" s="9">
        <v>0.315</v>
      </c>
      <c r="N3143" s="32">
        <f>IF('System Design'!$F$8=1,'Hourly Demand and Generation'!G3143*'System Design'!$F$21,IF('System Design'!$F$8=2,'Hourly Demand and Generation'!H3143*'System Design'!$F$21,IF('System Design'!$F$8=3,'Hourly Demand and Generation'!I3143*'System Design'!$F$21)))</f>
        <v>37.199999999999996</v>
      </c>
      <c r="O3143" s="32">
        <f>IF('System Design'!$F$8=1,'Hourly Demand and Generation'!J3143*'System Design'!$F$22,IF('System Design'!$F$8=2,'Hourly Demand and Generation'!K3143*'System Design'!$F$22,IF('System Design'!$F$8=3,'Hourly Demand and Generation'!L3143*'System Design'!$F$22)))</f>
        <v>787.5</v>
      </c>
      <c r="Q3143" s="32">
        <f t="shared" si="702"/>
        <v>0</v>
      </c>
      <c r="R3143" s="32">
        <f t="shared" ref="R3143:R3206" si="705">IF($Q3143&lt;R3142+$V3143,IF(R3142+$V3143-$Q3143&gt;5400,5400,R3142+$V3143-$Q3143),0)</f>
        <v>5400</v>
      </c>
      <c r="S3143" s="32">
        <f t="shared" ref="S3143:S3206" si="706">IF(R3143&gt;0,0,$Q3143+$V3143-R3142)</f>
        <v>0</v>
      </c>
      <c r="T3143" s="32">
        <f t="shared" ref="T3143:T3206" si="707">IF($Q3143&lt;T3142+$V3143,IF(T3142+$V3143-$Q3143&gt;21600,21600,T3142+$V3143-$Q3143),0)</f>
        <v>21600</v>
      </c>
      <c r="U3143" s="32">
        <f t="shared" ref="U3143:U3206" si="708">IF(T3143&gt;0,0,$Q3143+$V3143-T3142)</f>
        <v>0</v>
      </c>
      <c r="V3143" s="32">
        <f t="shared" si="703"/>
        <v>431.85</v>
      </c>
      <c r="W3143" s="32">
        <f t="shared" ref="W3143:W3206" si="709">IF(R3143=5400,$V3143-(R3143-R3142),0)</f>
        <v>431.85</v>
      </c>
      <c r="X3143" s="32">
        <f t="shared" ref="X3143:X3206" si="710">IF(T3143=21600,$V3143-(T3143-T3142),0)</f>
        <v>431.85</v>
      </c>
    </row>
    <row r="3144" spans="1:24" x14ac:dyDescent="0.25">
      <c r="A3144" s="2"/>
      <c r="B3144" s="2" t="s">
        <v>6</v>
      </c>
      <c r="C3144" s="2">
        <f t="shared" si="700"/>
        <v>131</v>
      </c>
      <c r="D3144" s="2">
        <f t="shared" si="701"/>
        <v>20</v>
      </c>
      <c r="E3144" s="2">
        <f t="shared" si="704"/>
        <v>3140</v>
      </c>
      <c r="F3144" s="11">
        <v>384.75</v>
      </c>
      <c r="G3144" s="9">
        <v>0</v>
      </c>
      <c r="H3144" s="9">
        <v>0</v>
      </c>
      <c r="I3144" s="9">
        <v>0</v>
      </c>
      <c r="J3144" s="9">
        <v>0.315</v>
      </c>
      <c r="K3144" s="9">
        <v>0.315</v>
      </c>
      <c r="L3144" s="9">
        <v>0.315</v>
      </c>
      <c r="N3144" s="32">
        <f>IF('System Design'!$F$8=1,'Hourly Demand and Generation'!G3144*'System Design'!$F$21,IF('System Design'!$F$8=2,'Hourly Demand and Generation'!H3144*'System Design'!$F$21,IF('System Design'!$F$8=3,'Hourly Demand and Generation'!I3144*'System Design'!$F$21)))</f>
        <v>0</v>
      </c>
      <c r="O3144" s="32">
        <f>IF('System Design'!$F$8=1,'Hourly Demand and Generation'!J3144*'System Design'!$F$22,IF('System Design'!$F$8=2,'Hourly Demand and Generation'!K3144*'System Design'!$F$22,IF('System Design'!$F$8=3,'Hourly Demand and Generation'!L3144*'System Design'!$F$22)))</f>
        <v>787.5</v>
      </c>
      <c r="Q3144" s="32">
        <f t="shared" si="702"/>
        <v>0</v>
      </c>
      <c r="R3144" s="32">
        <f t="shared" si="705"/>
        <v>5400</v>
      </c>
      <c r="S3144" s="32">
        <f t="shared" si="706"/>
        <v>0</v>
      </c>
      <c r="T3144" s="32">
        <f t="shared" si="707"/>
        <v>21600</v>
      </c>
      <c r="U3144" s="32">
        <f t="shared" si="708"/>
        <v>0</v>
      </c>
      <c r="V3144" s="32">
        <f t="shared" si="703"/>
        <v>402.75</v>
      </c>
      <c r="W3144" s="32">
        <f t="shared" si="709"/>
        <v>402.75</v>
      </c>
      <c r="X3144" s="32">
        <f t="shared" si="710"/>
        <v>402.75</v>
      </c>
    </row>
    <row r="3145" spans="1:24" x14ac:dyDescent="0.25">
      <c r="A3145" s="2"/>
      <c r="B3145" s="2" t="s">
        <v>6</v>
      </c>
      <c r="C3145" s="2">
        <f t="shared" si="700"/>
        <v>131</v>
      </c>
      <c r="D3145" s="2">
        <f t="shared" si="701"/>
        <v>21</v>
      </c>
      <c r="E3145" s="2">
        <f t="shared" si="704"/>
        <v>3141</v>
      </c>
      <c r="F3145" s="11">
        <v>364.5</v>
      </c>
      <c r="G3145" s="9">
        <v>0</v>
      </c>
      <c r="H3145" s="9">
        <v>0</v>
      </c>
      <c r="I3145" s="9">
        <v>0</v>
      </c>
      <c r="J3145" s="9">
        <v>0.315</v>
      </c>
      <c r="K3145" s="9">
        <v>0.315</v>
      </c>
      <c r="L3145" s="9">
        <v>0.315</v>
      </c>
      <c r="N3145" s="32">
        <f>IF('System Design'!$F$8=1,'Hourly Demand and Generation'!G3145*'System Design'!$F$21,IF('System Design'!$F$8=2,'Hourly Demand and Generation'!H3145*'System Design'!$F$21,IF('System Design'!$F$8=3,'Hourly Demand and Generation'!I3145*'System Design'!$F$21)))</f>
        <v>0</v>
      </c>
      <c r="O3145" s="32">
        <f>IF('System Design'!$F$8=1,'Hourly Demand and Generation'!J3145*'System Design'!$F$22,IF('System Design'!$F$8=2,'Hourly Demand and Generation'!K3145*'System Design'!$F$22,IF('System Design'!$F$8=3,'Hourly Demand and Generation'!L3145*'System Design'!$F$22)))</f>
        <v>787.5</v>
      </c>
      <c r="Q3145" s="32">
        <f t="shared" si="702"/>
        <v>0</v>
      </c>
      <c r="R3145" s="32">
        <f t="shared" si="705"/>
        <v>5400</v>
      </c>
      <c r="S3145" s="32">
        <f t="shared" si="706"/>
        <v>0</v>
      </c>
      <c r="T3145" s="32">
        <f t="shared" si="707"/>
        <v>21600</v>
      </c>
      <c r="U3145" s="32">
        <f t="shared" si="708"/>
        <v>0</v>
      </c>
      <c r="V3145" s="32">
        <f t="shared" si="703"/>
        <v>423</v>
      </c>
      <c r="W3145" s="32">
        <f t="shared" si="709"/>
        <v>423</v>
      </c>
      <c r="X3145" s="32">
        <f t="shared" si="710"/>
        <v>423</v>
      </c>
    </row>
    <row r="3146" spans="1:24" x14ac:dyDescent="0.25">
      <c r="A3146" s="2"/>
      <c r="B3146" s="2" t="s">
        <v>6</v>
      </c>
      <c r="C3146" s="2">
        <f t="shared" si="700"/>
        <v>131</v>
      </c>
      <c r="D3146" s="2">
        <f t="shared" si="701"/>
        <v>22</v>
      </c>
      <c r="E3146" s="2">
        <f t="shared" si="704"/>
        <v>3142</v>
      </c>
      <c r="F3146" s="11">
        <v>344.25</v>
      </c>
      <c r="G3146" s="9">
        <v>0</v>
      </c>
      <c r="H3146" s="9">
        <v>0</v>
      </c>
      <c r="I3146" s="9">
        <v>0</v>
      </c>
      <c r="J3146" s="9">
        <v>0.33250000000000002</v>
      </c>
      <c r="K3146" s="9">
        <v>0.33250000000000002</v>
      </c>
      <c r="L3146" s="9">
        <v>0.33250000000000002</v>
      </c>
      <c r="N3146" s="32">
        <f>IF('System Design'!$F$8=1,'Hourly Demand and Generation'!G3146*'System Design'!$F$21,IF('System Design'!$F$8=2,'Hourly Demand and Generation'!H3146*'System Design'!$F$21,IF('System Design'!$F$8=3,'Hourly Demand and Generation'!I3146*'System Design'!$F$21)))</f>
        <v>0</v>
      </c>
      <c r="O3146" s="32">
        <f>IF('System Design'!$F$8=1,'Hourly Demand and Generation'!J3146*'System Design'!$F$22,IF('System Design'!$F$8=2,'Hourly Demand and Generation'!K3146*'System Design'!$F$22,IF('System Design'!$F$8=3,'Hourly Demand and Generation'!L3146*'System Design'!$F$22)))</f>
        <v>831.25</v>
      </c>
      <c r="Q3146" s="32">
        <f t="shared" si="702"/>
        <v>0</v>
      </c>
      <c r="R3146" s="32">
        <f t="shared" si="705"/>
        <v>5400</v>
      </c>
      <c r="S3146" s="32">
        <f t="shared" si="706"/>
        <v>0</v>
      </c>
      <c r="T3146" s="32">
        <f t="shared" si="707"/>
        <v>21600</v>
      </c>
      <c r="U3146" s="32">
        <f t="shared" si="708"/>
        <v>0</v>
      </c>
      <c r="V3146" s="32">
        <f t="shared" si="703"/>
        <v>487</v>
      </c>
      <c r="W3146" s="32">
        <f t="shared" si="709"/>
        <v>487</v>
      </c>
      <c r="X3146" s="32">
        <f t="shared" si="710"/>
        <v>487</v>
      </c>
    </row>
    <row r="3147" spans="1:24" x14ac:dyDescent="0.25">
      <c r="A3147" s="2"/>
      <c r="B3147" s="2" t="s">
        <v>6</v>
      </c>
      <c r="C3147" s="2">
        <f t="shared" si="700"/>
        <v>131</v>
      </c>
      <c r="D3147" s="2">
        <f t="shared" si="701"/>
        <v>23</v>
      </c>
      <c r="E3147" s="2">
        <f t="shared" si="704"/>
        <v>3143</v>
      </c>
      <c r="F3147" s="11">
        <v>324</v>
      </c>
      <c r="G3147" s="9">
        <v>0</v>
      </c>
      <c r="H3147" s="9">
        <v>0</v>
      </c>
      <c r="I3147" s="9">
        <v>0</v>
      </c>
      <c r="J3147" s="9">
        <v>0.28000000000000003</v>
      </c>
      <c r="K3147" s="9">
        <v>0.28000000000000003</v>
      </c>
      <c r="L3147" s="9">
        <v>0.28000000000000003</v>
      </c>
      <c r="N3147" s="32">
        <f>IF('System Design'!$F$8=1,'Hourly Demand and Generation'!G3147*'System Design'!$F$21,IF('System Design'!$F$8=2,'Hourly Demand and Generation'!H3147*'System Design'!$F$21,IF('System Design'!$F$8=3,'Hourly Demand and Generation'!I3147*'System Design'!$F$21)))</f>
        <v>0</v>
      </c>
      <c r="O3147" s="32">
        <f>IF('System Design'!$F$8=1,'Hourly Demand and Generation'!J3147*'System Design'!$F$22,IF('System Design'!$F$8=2,'Hourly Demand and Generation'!K3147*'System Design'!$F$22,IF('System Design'!$F$8=3,'Hourly Demand and Generation'!L3147*'System Design'!$F$22)))</f>
        <v>700.00000000000011</v>
      </c>
      <c r="Q3147" s="32">
        <f t="shared" si="702"/>
        <v>0</v>
      </c>
      <c r="R3147" s="32">
        <f t="shared" si="705"/>
        <v>5400</v>
      </c>
      <c r="S3147" s="32">
        <f t="shared" si="706"/>
        <v>0</v>
      </c>
      <c r="T3147" s="32">
        <f t="shared" si="707"/>
        <v>21600</v>
      </c>
      <c r="U3147" s="32">
        <f t="shared" si="708"/>
        <v>0</v>
      </c>
      <c r="V3147" s="32">
        <f t="shared" si="703"/>
        <v>376.00000000000011</v>
      </c>
      <c r="W3147" s="32">
        <f t="shared" si="709"/>
        <v>376.00000000000011</v>
      </c>
      <c r="X3147" s="32">
        <f t="shared" si="710"/>
        <v>376.00000000000011</v>
      </c>
    </row>
    <row r="3148" spans="1:24" x14ac:dyDescent="0.25">
      <c r="A3148" s="2"/>
      <c r="B3148" s="2" t="s">
        <v>6</v>
      </c>
      <c r="C3148" s="2">
        <f t="shared" si="700"/>
        <v>131</v>
      </c>
      <c r="D3148" s="2">
        <f t="shared" si="701"/>
        <v>24</v>
      </c>
      <c r="E3148" s="2">
        <f t="shared" si="704"/>
        <v>3144</v>
      </c>
      <c r="F3148" s="11">
        <v>283.5</v>
      </c>
      <c r="G3148" s="9">
        <v>0</v>
      </c>
      <c r="H3148" s="9">
        <v>0</v>
      </c>
      <c r="I3148" s="9">
        <v>0</v>
      </c>
      <c r="J3148" s="9">
        <v>0.28000000000000003</v>
      </c>
      <c r="K3148" s="9">
        <v>0.28000000000000003</v>
      </c>
      <c r="L3148" s="9">
        <v>0.28000000000000003</v>
      </c>
      <c r="N3148" s="32">
        <f>IF('System Design'!$F$8=1,'Hourly Demand and Generation'!G3148*'System Design'!$F$21,IF('System Design'!$F$8=2,'Hourly Demand and Generation'!H3148*'System Design'!$F$21,IF('System Design'!$F$8=3,'Hourly Demand and Generation'!I3148*'System Design'!$F$21)))</f>
        <v>0</v>
      </c>
      <c r="O3148" s="32">
        <f>IF('System Design'!$F$8=1,'Hourly Demand and Generation'!J3148*'System Design'!$F$22,IF('System Design'!$F$8=2,'Hourly Demand and Generation'!K3148*'System Design'!$F$22,IF('System Design'!$F$8=3,'Hourly Demand and Generation'!L3148*'System Design'!$F$22)))</f>
        <v>700.00000000000011</v>
      </c>
      <c r="Q3148" s="32">
        <f t="shared" si="702"/>
        <v>0</v>
      </c>
      <c r="R3148" s="32">
        <f t="shared" si="705"/>
        <v>5400</v>
      </c>
      <c r="S3148" s="32">
        <f t="shared" si="706"/>
        <v>0</v>
      </c>
      <c r="T3148" s="32">
        <f t="shared" si="707"/>
        <v>21600</v>
      </c>
      <c r="U3148" s="32">
        <f t="shared" si="708"/>
        <v>0</v>
      </c>
      <c r="V3148" s="32">
        <f t="shared" si="703"/>
        <v>416.50000000000011</v>
      </c>
      <c r="W3148" s="32">
        <f t="shared" si="709"/>
        <v>416.50000000000011</v>
      </c>
      <c r="X3148" s="32">
        <f t="shared" si="710"/>
        <v>416.50000000000011</v>
      </c>
    </row>
    <row r="3149" spans="1:24" x14ac:dyDescent="0.25">
      <c r="A3149" s="2"/>
      <c r="B3149" s="2" t="s">
        <v>6</v>
      </c>
      <c r="C3149" s="2">
        <f>C3148+1</f>
        <v>132</v>
      </c>
      <c r="D3149" s="2">
        <v>1</v>
      </c>
      <c r="E3149" s="2">
        <f t="shared" si="704"/>
        <v>3145</v>
      </c>
      <c r="F3149" s="11">
        <v>243</v>
      </c>
      <c r="G3149" s="9">
        <v>0</v>
      </c>
      <c r="H3149" s="9">
        <v>0</v>
      </c>
      <c r="I3149" s="9">
        <v>0</v>
      </c>
      <c r="J3149" s="9">
        <v>0.35</v>
      </c>
      <c r="K3149" s="9">
        <v>0.35</v>
      </c>
      <c r="L3149" s="9">
        <v>0.35</v>
      </c>
      <c r="N3149" s="32">
        <f>IF('System Design'!$F$8=1,'Hourly Demand and Generation'!G3149*'System Design'!$F$21,IF('System Design'!$F$8=2,'Hourly Demand and Generation'!H3149*'System Design'!$F$21,IF('System Design'!$F$8=3,'Hourly Demand and Generation'!I3149*'System Design'!$F$21)))</f>
        <v>0</v>
      </c>
      <c r="O3149" s="32">
        <f>IF('System Design'!$F$8=1,'Hourly Demand and Generation'!J3149*'System Design'!$F$22,IF('System Design'!$F$8=2,'Hourly Demand and Generation'!K3149*'System Design'!$F$22,IF('System Design'!$F$8=3,'Hourly Demand and Generation'!L3149*'System Design'!$F$22)))</f>
        <v>875</v>
      </c>
      <c r="Q3149" s="32">
        <f t="shared" si="702"/>
        <v>0</v>
      </c>
      <c r="R3149" s="32">
        <f t="shared" si="705"/>
        <v>5400</v>
      </c>
      <c r="S3149" s="32">
        <f t="shared" si="706"/>
        <v>0</v>
      </c>
      <c r="T3149" s="32">
        <f t="shared" si="707"/>
        <v>21600</v>
      </c>
      <c r="U3149" s="32">
        <f t="shared" si="708"/>
        <v>0</v>
      </c>
      <c r="V3149" s="32">
        <f t="shared" si="703"/>
        <v>632</v>
      </c>
      <c r="W3149" s="32">
        <f t="shared" si="709"/>
        <v>632</v>
      </c>
      <c r="X3149" s="32">
        <f t="shared" si="710"/>
        <v>632</v>
      </c>
    </row>
    <row r="3150" spans="1:24" x14ac:dyDescent="0.25">
      <c r="A3150" s="2"/>
      <c r="B3150" s="2" t="s">
        <v>6</v>
      </c>
      <c r="C3150" s="2">
        <f>C3149</f>
        <v>132</v>
      </c>
      <c r="D3150" s="2">
        <f>D3149+1</f>
        <v>2</v>
      </c>
      <c r="E3150" s="2">
        <f t="shared" si="704"/>
        <v>3146</v>
      </c>
      <c r="F3150" s="11">
        <v>222.75</v>
      </c>
      <c r="G3150" s="9">
        <v>0</v>
      </c>
      <c r="H3150" s="9">
        <v>0</v>
      </c>
      <c r="I3150" s="9">
        <v>0</v>
      </c>
      <c r="J3150" s="9">
        <v>0.315</v>
      </c>
      <c r="K3150" s="9">
        <v>0.315</v>
      </c>
      <c r="L3150" s="9">
        <v>0.315</v>
      </c>
      <c r="N3150" s="32">
        <f>IF('System Design'!$F$8=1,'Hourly Demand and Generation'!G3150*'System Design'!$F$21,IF('System Design'!$F$8=2,'Hourly Demand and Generation'!H3150*'System Design'!$F$21,IF('System Design'!$F$8=3,'Hourly Demand and Generation'!I3150*'System Design'!$F$21)))</f>
        <v>0</v>
      </c>
      <c r="O3150" s="32">
        <f>IF('System Design'!$F$8=1,'Hourly Demand and Generation'!J3150*'System Design'!$F$22,IF('System Design'!$F$8=2,'Hourly Demand and Generation'!K3150*'System Design'!$F$22,IF('System Design'!$F$8=3,'Hourly Demand and Generation'!L3150*'System Design'!$F$22)))</f>
        <v>787.5</v>
      </c>
      <c r="Q3150" s="32">
        <f t="shared" si="702"/>
        <v>0</v>
      </c>
      <c r="R3150" s="32">
        <f t="shared" si="705"/>
        <v>5400</v>
      </c>
      <c r="S3150" s="32">
        <f t="shared" si="706"/>
        <v>0</v>
      </c>
      <c r="T3150" s="32">
        <f t="shared" si="707"/>
        <v>21600</v>
      </c>
      <c r="U3150" s="32">
        <f t="shared" si="708"/>
        <v>0</v>
      </c>
      <c r="V3150" s="32">
        <f t="shared" si="703"/>
        <v>564.75</v>
      </c>
      <c r="W3150" s="32">
        <f t="shared" si="709"/>
        <v>564.75</v>
      </c>
      <c r="X3150" s="32">
        <f t="shared" si="710"/>
        <v>564.75</v>
      </c>
    </row>
    <row r="3151" spans="1:24" x14ac:dyDescent="0.25">
      <c r="A3151" s="2"/>
      <c r="B3151" s="2" t="s">
        <v>6</v>
      </c>
      <c r="C3151" s="2">
        <f t="shared" ref="C3151:C3172" si="711">C3150</f>
        <v>132</v>
      </c>
      <c r="D3151" s="2">
        <f t="shared" ref="D3151:D3172" si="712">D3150+1</f>
        <v>3</v>
      </c>
      <c r="E3151" s="2">
        <f t="shared" si="704"/>
        <v>3147</v>
      </c>
      <c r="F3151" s="11">
        <v>202.5</v>
      </c>
      <c r="G3151" s="9">
        <v>0</v>
      </c>
      <c r="H3151" s="9">
        <v>0</v>
      </c>
      <c r="I3151" s="9">
        <v>0</v>
      </c>
      <c r="J3151" s="9">
        <v>0.315</v>
      </c>
      <c r="K3151" s="9">
        <v>0.315</v>
      </c>
      <c r="L3151" s="9">
        <v>0.315</v>
      </c>
      <c r="N3151" s="32">
        <f>IF('System Design'!$F$8=1,'Hourly Demand and Generation'!G3151*'System Design'!$F$21,IF('System Design'!$F$8=2,'Hourly Demand and Generation'!H3151*'System Design'!$F$21,IF('System Design'!$F$8=3,'Hourly Demand and Generation'!I3151*'System Design'!$F$21)))</f>
        <v>0</v>
      </c>
      <c r="O3151" s="32">
        <f>IF('System Design'!$F$8=1,'Hourly Demand and Generation'!J3151*'System Design'!$F$22,IF('System Design'!$F$8=2,'Hourly Demand and Generation'!K3151*'System Design'!$F$22,IF('System Design'!$F$8=3,'Hourly Demand and Generation'!L3151*'System Design'!$F$22)))</f>
        <v>787.5</v>
      </c>
      <c r="Q3151" s="32">
        <f t="shared" si="702"/>
        <v>0</v>
      </c>
      <c r="R3151" s="32">
        <f t="shared" si="705"/>
        <v>5400</v>
      </c>
      <c r="S3151" s="32">
        <f t="shared" si="706"/>
        <v>0</v>
      </c>
      <c r="T3151" s="32">
        <f t="shared" si="707"/>
        <v>21600</v>
      </c>
      <c r="U3151" s="32">
        <f t="shared" si="708"/>
        <v>0</v>
      </c>
      <c r="V3151" s="32">
        <f t="shared" si="703"/>
        <v>585</v>
      </c>
      <c r="W3151" s="32">
        <f t="shared" si="709"/>
        <v>585</v>
      </c>
      <c r="X3151" s="32">
        <f t="shared" si="710"/>
        <v>585</v>
      </c>
    </row>
    <row r="3152" spans="1:24" x14ac:dyDescent="0.25">
      <c r="A3152" s="2"/>
      <c r="B3152" s="2" t="s">
        <v>6</v>
      </c>
      <c r="C3152" s="2">
        <f t="shared" si="711"/>
        <v>132</v>
      </c>
      <c r="D3152" s="2">
        <f t="shared" si="712"/>
        <v>4</v>
      </c>
      <c r="E3152" s="2">
        <f t="shared" si="704"/>
        <v>3148</v>
      </c>
      <c r="F3152" s="11">
        <v>243</v>
      </c>
      <c r="G3152" s="9">
        <v>0</v>
      </c>
      <c r="H3152" s="9">
        <v>0</v>
      </c>
      <c r="I3152" s="9">
        <v>0</v>
      </c>
      <c r="J3152" s="9">
        <v>0.35</v>
      </c>
      <c r="K3152" s="9">
        <v>0.35</v>
      </c>
      <c r="L3152" s="9">
        <v>0.35</v>
      </c>
      <c r="N3152" s="32">
        <f>IF('System Design'!$F$8=1,'Hourly Demand and Generation'!G3152*'System Design'!$F$21,IF('System Design'!$F$8=2,'Hourly Demand and Generation'!H3152*'System Design'!$F$21,IF('System Design'!$F$8=3,'Hourly Demand and Generation'!I3152*'System Design'!$F$21)))</f>
        <v>0</v>
      </c>
      <c r="O3152" s="32">
        <f>IF('System Design'!$F$8=1,'Hourly Demand and Generation'!J3152*'System Design'!$F$22,IF('System Design'!$F$8=2,'Hourly Demand and Generation'!K3152*'System Design'!$F$22,IF('System Design'!$F$8=3,'Hourly Demand and Generation'!L3152*'System Design'!$F$22)))</f>
        <v>875</v>
      </c>
      <c r="Q3152" s="32">
        <f t="shared" si="702"/>
        <v>0</v>
      </c>
      <c r="R3152" s="32">
        <f t="shared" si="705"/>
        <v>5400</v>
      </c>
      <c r="S3152" s="32">
        <f t="shared" si="706"/>
        <v>0</v>
      </c>
      <c r="T3152" s="32">
        <f t="shared" si="707"/>
        <v>21600</v>
      </c>
      <c r="U3152" s="32">
        <f t="shared" si="708"/>
        <v>0</v>
      </c>
      <c r="V3152" s="32">
        <f t="shared" si="703"/>
        <v>632</v>
      </c>
      <c r="W3152" s="32">
        <f t="shared" si="709"/>
        <v>632</v>
      </c>
      <c r="X3152" s="32">
        <f t="shared" si="710"/>
        <v>632</v>
      </c>
    </row>
    <row r="3153" spans="1:24" x14ac:dyDescent="0.25">
      <c r="A3153" s="2"/>
      <c r="B3153" s="2" t="s">
        <v>6</v>
      </c>
      <c r="C3153" s="2">
        <f t="shared" si="711"/>
        <v>132</v>
      </c>
      <c r="D3153" s="2">
        <f t="shared" si="712"/>
        <v>5</v>
      </c>
      <c r="E3153" s="2">
        <f t="shared" si="704"/>
        <v>3149</v>
      </c>
      <c r="F3153" s="11">
        <v>263.25</v>
      </c>
      <c r="G3153" s="9">
        <v>0</v>
      </c>
      <c r="H3153" s="9">
        <v>3.7199999999999997E-2</v>
      </c>
      <c r="I3153" s="9">
        <v>7.4399999999999994E-2</v>
      </c>
      <c r="J3153" s="9">
        <v>0.28000000000000003</v>
      </c>
      <c r="K3153" s="9">
        <v>0.28000000000000003</v>
      </c>
      <c r="L3153" s="9">
        <v>0.28000000000000003</v>
      </c>
      <c r="N3153" s="32">
        <f>IF('System Design'!$F$8=1,'Hourly Demand and Generation'!G3153*'System Design'!$F$21,IF('System Design'!$F$8=2,'Hourly Demand and Generation'!H3153*'System Design'!$F$21,IF('System Design'!$F$8=3,'Hourly Demand and Generation'!I3153*'System Design'!$F$21)))</f>
        <v>37.199999999999996</v>
      </c>
      <c r="O3153" s="32">
        <f>IF('System Design'!$F$8=1,'Hourly Demand and Generation'!J3153*'System Design'!$F$22,IF('System Design'!$F$8=2,'Hourly Demand and Generation'!K3153*'System Design'!$F$22,IF('System Design'!$F$8=3,'Hourly Demand and Generation'!L3153*'System Design'!$F$22)))</f>
        <v>700.00000000000011</v>
      </c>
      <c r="Q3153" s="32">
        <f t="shared" si="702"/>
        <v>0</v>
      </c>
      <c r="R3153" s="32">
        <f t="shared" si="705"/>
        <v>5400</v>
      </c>
      <c r="S3153" s="32">
        <f t="shared" si="706"/>
        <v>0</v>
      </c>
      <c r="T3153" s="32">
        <f t="shared" si="707"/>
        <v>21600</v>
      </c>
      <c r="U3153" s="32">
        <f t="shared" si="708"/>
        <v>0</v>
      </c>
      <c r="V3153" s="32">
        <f t="shared" si="703"/>
        <v>473.95000000000016</v>
      </c>
      <c r="W3153" s="32">
        <f t="shared" si="709"/>
        <v>473.95000000000016</v>
      </c>
      <c r="X3153" s="32">
        <f t="shared" si="710"/>
        <v>473.95000000000016</v>
      </c>
    </row>
    <row r="3154" spans="1:24" x14ac:dyDescent="0.25">
      <c r="A3154" s="2"/>
      <c r="B3154" s="2" t="s">
        <v>6</v>
      </c>
      <c r="C3154" s="2">
        <f t="shared" si="711"/>
        <v>132</v>
      </c>
      <c r="D3154" s="2">
        <f t="shared" si="712"/>
        <v>6</v>
      </c>
      <c r="E3154" s="2">
        <f t="shared" si="704"/>
        <v>3150</v>
      </c>
      <c r="F3154" s="11">
        <v>283.5</v>
      </c>
      <c r="G3154" s="9">
        <v>7.4399999999999994E-2</v>
      </c>
      <c r="H3154" s="9">
        <v>0.11625000000000001</v>
      </c>
      <c r="I3154" s="9">
        <v>0.15809999999999999</v>
      </c>
      <c r="J3154" s="9">
        <v>0.28000000000000003</v>
      </c>
      <c r="K3154" s="9">
        <v>0.28000000000000003</v>
      </c>
      <c r="L3154" s="9">
        <v>0.28000000000000003</v>
      </c>
      <c r="N3154" s="32">
        <f>IF('System Design'!$F$8=1,'Hourly Demand and Generation'!G3154*'System Design'!$F$21,IF('System Design'!$F$8=2,'Hourly Demand and Generation'!H3154*'System Design'!$F$21,IF('System Design'!$F$8=3,'Hourly Demand and Generation'!I3154*'System Design'!$F$21)))</f>
        <v>79.05</v>
      </c>
      <c r="O3154" s="32">
        <f>IF('System Design'!$F$8=1,'Hourly Demand and Generation'!J3154*'System Design'!$F$22,IF('System Design'!$F$8=2,'Hourly Demand and Generation'!K3154*'System Design'!$F$22,IF('System Design'!$F$8=3,'Hourly Demand and Generation'!L3154*'System Design'!$F$22)))</f>
        <v>700.00000000000011</v>
      </c>
      <c r="Q3154" s="32">
        <f t="shared" si="702"/>
        <v>0</v>
      </c>
      <c r="R3154" s="32">
        <f t="shared" si="705"/>
        <v>5400</v>
      </c>
      <c r="S3154" s="32">
        <f t="shared" si="706"/>
        <v>0</v>
      </c>
      <c r="T3154" s="32">
        <f t="shared" si="707"/>
        <v>21600</v>
      </c>
      <c r="U3154" s="32">
        <f t="shared" si="708"/>
        <v>0</v>
      </c>
      <c r="V3154" s="32">
        <f t="shared" si="703"/>
        <v>495.55000000000007</v>
      </c>
      <c r="W3154" s="32">
        <f t="shared" si="709"/>
        <v>495.55000000000007</v>
      </c>
      <c r="X3154" s="32">
        <f t="shared" si="710"/>
        <v>495.55000000000007</v>
      </c>
    </row>
    <row r="3155" spans="1:24" x14ac:dyDescent="0.25">
      <c r="A3155" s="2"/>
      <c r="B3155" s="2" t="s">
        <v>6</v>
      </c>
      <c r="C3155" s="2">
        <f t="shared" si="711"/>
        <v>132</v>
      </c>
      <c r="D3155" s="2">
        <f t="shared" si="712"/>
        <v>7</v>
      </c>
      <c r="E3155" s="2">
        <f t="shared" si="704"/>
        <v>3151</v>
      </c>
      <c r="F3155" s="11">
        <v>303.75</v>
      </c>
      <c r="G3155" s="9">
        <v>0.15809999999999999</v>
      </c>
      <c r="H3155" s="9">
        <v>0.1953</v>
      </c>
      <c r="I3155" s="9">
        <v>0.23250000000000001</v>
      </c>
      <c r="J3155" s="9">
        <v>0.315</v>
      </c>
      <c r="K3155" s="9">
        <v>0.315</v>
      </c>
      <c r="L3155" s="9">
        <v>0.315</v>
      </c>
      <c r="N3155" s="32">
        <f>IF('System Design'!$F$8=1,'Hourly Demand and Generation'!G3155*'System Design'!$F$21,IF('System Design'!$F$8=2,'Hourly Demand and Generation'!H3155*'System Design'!$F$21,IF('System Design'!$F$8=3,'Hourly Demand and Generation'!I3155*'System Design'!$F$21)))</f>
        <v>116.25</v>
      </c>
      <c r="O3155" s="32">
        <f>IF('System Design'!$F$8=1,'Hourly Demand and Generation'!J3155*'System Design'!$F$22,IF('System Design'!$F$8=2,'Hourly Demand and Generation'!K3155*'System Design'!$F$22,IF('System Design'!$F$8=3,'Hourly Demand and Generation'!L3155*'System Design'!$F$22)))</f>
        <v>787.5</v>
      </c>
      <c r="Q3155" s="32">
        <f t="shared" si="702"/>
        <v>0</v>
      </c>
      <c r="R3155" s="32">
        <f t="shared" si="705"/>
        <v>5400</v>
      </c>
      <c r="S3155" s="32">
        <f t="shared" si="706"/>
        <v>0</v>
      </c>
      <c r="T3155" s="32">
        <f t="shared" si="707"/>
        <v>21600</v>
      </c>
      <c r="U3155" s="32">
        <f t="shared" si="708"/>
        <v>0</v>
      </c>
      <c r="V3155" s="32">
        <f t="shared" si="703"/>
        <v>600</v>
      </c>
      <c r="W3155" s="32">
        <f t="shared" si="709"/>
        <v>600</v>
      </c>
      <c r="X3155" s="32">
        <f t="shared" si="710"/>
        <v>600</v>
      </c>
    </row>
    <row r="3156" spans="1:24" x14ac:dyDescent="0.25">
      <c r="A3156" s="2"/>
      <c r="B3156" s="2" t="s">
        <v>6</v>
      </c>
      <c r="C3156" s="2">
        <f t="shared" si="711"/>
        <v>132</v>
      </c>
      <c r="D3156" s="2">
        <f t="shared" si="712"/>
        <v>8</v>
      </c>
      <c r="E3156" s="2">
        <f t="shared" si="704"/>
        <v>3152</v>
      </c>
      <c r="F3156" s="11">
        <v>324</v>
      </c>
      <c r="G3156" s="9">
        <v>0.30690000000000001</v>
      </c>
      <c r="H3156" s="9">
        <v>0.34875</v>
      </c>
      <c r="I3156" s="9">
        <v>0.3906</v>
      </c>
      <c r="J3156" s="9">
        <v>0.315</v>
      </c>
      <c r="K3156" s="9">
        <v>0.315</v>
      </c>
      <c r="L3156" s="9">
        <v>0.315</v>
      </c>
      <c r="N3156" s="32">
        <f>IF('System Design'!$F$8=1,'Hourly Demand and Generation'!G3156*'System Design'!$F$21,IF('System Design'!$F$8=2,'Hourly Demand and Generation'!H3156*'System Design'!$F$21,IF('System Design'!$F$8=3,'Hourly Demand and Generation'!I3156*'System Design'!$F$21)))</f>
        <v>195.3</v>
      </c>
      <c r="O3156" s="32">
        <f>IF('System Design'!$F$8=1,'Hourly Demand and Generation'!J3156*'System Design'!$F$22,IF('System Design'!$F$8=2,'Hourly Demand and Generation'!K3156*'System Design'!$F$22,IF('System Design'!$F$8=3,'Hourly Demand and Generation'!L3156*'System Design'!$F$22)))</f>
        <v>787.5</v>
      </c>
      <c r="Q3156" s="32">
        <f t="shared" si="702"/>
        <v>0</v>
      </c>
      <c r="R3156" s="32">
        <f t="shared" si="705"/>
        <v>5400</v>
      </c>
      <c r="S3156" s="32">
        <f t="shared" si="706"/>
        <v>0</v>
      </c>
      <c r="T3156" s="32">
        <f t="shared" si="707"/>
        <v>21600</v>
      </c>
      <c r="U3156" s="32">
        <f t="shared" si="708"/>
        <v>0</v>
      </c>
      <c r="V3156" s="32">
        <f t="shared" si="703"/>
        <v>658.8</v>
      </c>
      <c r="W3156" s="32">
        <f t="shared" si="709"/>
        <v>658.8</v>
      </c>
      <c r="X3156" s="32">
        <f t="shared" si="710"/>
        <v>658.8</v>
      </c>
    </row>
    <row r="3157" spans="1:24" x14ac:dyDescent="0.25">
      <c r="A3157" s="2"/>
      <c r="B3157" s="2" t="s">
        <v>6</v>
      </c>
      <c r="C3157" s="2">
        <f t="shared" si="711"/>
        <v>132</v>
      </c>
      <c r="D3157" s="2">
        <f t="shared" si="712"/>
        <v>9</v>
      </c>
      <c r="E3157" s="2">
        <f t="shared" si="704"/>
        <v>3153</v>
      </c>
      <c r="F3157" s="11">
        <v>324</v>
      </c>
      <c r="G3157" s="9">
        <v>0.46500000000000002</v>
      </c>
      <c r="H3157" s="9">
        <v>0.50219999999999998</v>
      </c>
      <c r="I3157" s="9">
        <v>0.53939999999999999</v>
      </c>
      <c r="J3157" s="9">
        <v>0.28000000000000003</v>
      </c>
      <c r="K3157" s="9">
        <v>0.28000000000000003</v>
      </c>
      <c r="L3157" s="9">
        <v>0.28000000000000003</v>
      </c>
      <c r="N3157" s="32">
        <f>IF('System Design'!$F$8=1,'Hourly Demand and Generation'!G3157*'System Design'!$F$21,IF('System Design'!$F$8=2,'Hourly Demand and Generation'!H3157*'System Design'!$F$21,IF('System Design'!$F$8=3,'Hourly Demand and Generation'!I3157*'System Design'!$F$21)))</f>
        <v>269.7</v>
      </c>
      <c r="O3157" s="32">
        <f>IF('System Design'!$F$8=1,'Hourly Demand and Generation'!J3157*'System Design'!$F$22,IF('System Design'!$F$8=2,'Hourly Demand and Generation'!K3157*'System Design'!$F$22,IF('System Design'!$F$8=3,'Hourly Demand and Generation'!L3157*'System Design'!$F$22)))</f>
        <v>700.00000000000011</v>
      </c>
      <c r="Q3157" s="32">
        <f t="shared" si="702"/>
        <v>0</v>
      </c>
      <c r="R3157" s="32">
        <f t="shared" si="705"/>
        <v>5400</v>
      </c>
      <c r="S3157" s="32">
        <f t="shared" si="706"/>
        <v>0</v>
      </c>
      <c r="T3157" s="32">
        <f t="shared" si="707"/>
        <v>21600</v>
      </c>
      <c r="U3157" s="32">
        <f t="shared" si="708"/>
        <v>0</v>
      </c>
      <c r="V3157" s="32">
        <f t="shared" si="703"/>
        <v>645.70000000000005</v>
      </c>
      <c r="W3157" s="32">
        <f t="shared" si="709"/>
        <v>645.70000000000005</v>
      </c>
      <c r="X3157" s="32">
        <f t="shared" si="710"/>
        <v>645.70000000000005</v>
      </c>
    </row>
    <row r="3158" spans="1:24" x14ac:dyDescent="0.25">
      <c r="A3158" s="2"/>
      <c r="B3158" s="2" t="s">
        <v>6</v>
      </c>
      <c r="C3158" s="2">
        <f t="shared" si="711"/>
        <v>132</v>
      </c>
      <c r="D3158" s="2">
        <f t="shared" si="712"/>
        <v>10</v>
      </c>
      <c r="E3158" s="2">
        <f t="shared" si="704"/>
        <v>3154</v>
      </c>
      <c r="F3158" s="11">
        <v>315.89999999999998</v>
      </c>
      <c r="G3158" s="9">
        <v>0.62309999999999999</v>
      </c>
      <c r="H3158" s="9">
        <v>0.6603</v>
      </c>
      <c r="I3158" s="9">
        <v>0.69750000000000001</v>
      </c>
      <c r="J3158" s="9">
        <v>0.315</v>
      </c>
      <c r="K3158" s="9">
        <v>0.315</v>
      </c>
      <c r="L3158" s="9">
        <v>0.315</v>
      </c>
      <c r="N3158" s="32">
        <f>IF('System Design'!$F$8=1,'Hourly Demand and Generation'!G3158*'System Design'!$F$21,IF('System Design'!$F$8=2,'Hourly Demand and Generation'!H3158*'System Design'!$F$21,IF('System Design'!$F$8=3,'Hourly Demand and Generation'!I3158*'System Design'!$F$21)))</f>
        <v>348.75</v>
      </c>
      <c r="O3158" s="32">
        <f>IF('System Design'!$F$8=1,'Hourly Demand and Generation'!J3158*'System Design'!$F$22,IF('System Design'!$F$8=2,'Hourly Demand and Generation'!K3158*'System Design'!$F$22,IF('System Design'!$F$8=3,'Hourly Demand and Generation'!L3158*'System Design'!$F$22)))</f>
        <v>787.5</v>
      </c>
      <c r="Q3158" s="32">
        <f t="shared" si="702"/>
        <v>0</v>
      </c>
      <c r="R3158" s="32">
        <f t="shared" si="705"/>
        <v>5400</v>
      </c>
      <c r="S3158" s="32">
        <f t="shared" si="706"/>
        <v>0</v>
      </c>
      <c r="T3158" s="32">
        <f t="shared" si="707"/>
        <v>21600</v>
      </c>
      <c r="U3158" s="32">
        <f t="shared" si="708"/>
        <v>0</v>
      </c>
      <c r="V3158" s="32">
        <f t="shared" si="703"/>
        <v>820.35</v>
      </c>
      <c r="W3158" s="32">
        <f t="shared" si="709"/>
        <v>820.35</v>
      </c>
      <c r="X3158" s="32">
        <f t="shared" si="710"/>
        <v>820.35</v>
      </c>
    </row>
    <row r="3159" spans="1:24" x14ac:dyDescent="0.25">
      <c r="A3159" s="2"/>
      <c r="B3159" s="2" t="s">
        <v>6</v>
      </c>
      <c r="C3159" s="2">
        <f t="shared" si="711"/>
        <v>132</v>
      </c>
      <c r="D3159" s="2">
        <f t="shared" si="712"/>
        <v>11</v>
      </c>
      <c r="E3159" s="2">
        <f t="shared" si="704"/>
        <v>3155</v>
      </c>
      <c r="F3159" s="11">
        <v>311.85000000000002</v>
      </c>
      <c r="G3159" s="9">
        <v>0.77190000000000003</v>
      </c>
      <c r="H3159" s="9">
        <v>0.81374999999999997</v>
      </c>
      <c r="I3159" s="9">
        <v>0.85560000000000003</v>
      </c>
      <c r="J3159" s="9">
        <v>0.28000000000000003</v>
      </c>
      <c r="K3159" s="9">
        <v>0.28000000000000003</v>
      </c>
      <c r="L3159" s="9">
        <v>0.28000000000000003</v>
      </c>
      <c r="N3159" s="32">
        <f>IF('System Design'!$F$8=1,'Hourly Demand and Generation'!G3159*'System Design'!$F$21,IF('System Design'!$F$8=2,'Hourly Demand and Generation'!H3159*'System Design'!$F$21,IF('System Design'!$F$8=3,'Hourly Demand and Generation'!I3159*'System Design'!$F$21)))</f>
        <v>427.8</v>
      </c>
      <c r="O3159" s="32">
        <f>IF('System Design'!$F$8=1,'Hourly Demand and Generation'!J3159*'System Design'!$F$22,IF('System Design'!$F$8=2,'Hourly Demand and Generation'!K3159*'System Design'!$F$22,IF('System Design'!$F$8=3,'Hourly Demand and Generation'!L3159*'System Design'!$F$22)))</f>
        <v>700.00000000000011</v>
      </c>
      <c r="Q3159" s="32">
        <f t="shared" si="702"/>
        <v>0</v>
      </c>
      <c r="R3159" s="32">
        <f t="shared" si="705"/>
        <v>5400</v>
      </c>
      <c r="S3159" s="32">
        <f t="shared" si="706"/>
        <v>0</v>
      </c>
      <c r="T3159" s="32">
        <f t="shared" si="707"/>
        <v>21600</v>
      </c>
      <c r="U3159" s="32">
        <f t="shared" si="708"/>
        <v>0</v>
      </c>
      <c r="V3159" s="32">
        <f t="shared" si="703"/>
        <v>815.95000000000016</v>
      </c>
      <c r="W3159" s="32">
        <f t="shared" si="709"/>
        <v>815.95000000000016</v>
      </c>
      <c r="X3159" s="32">
        <f t="shared" si="710"/>
        <v>815.95000000000016</v>
      </c>
    </row>
    <row r="3160" spans="1:24" x14ac:dyDescent="0.25">
      <c r="A3160" s="2"/>
      <c r="B3160" s="2" t="s">
        <v>6</v>
      </c>
      <c r="C3160" s="2">
        <f t="shared" si="711"/>
        <v>132</v>
      </c>
      <c r="D3160" s="2">
        <f t="shared" si="712"/>
        <v>12</v>
      </c>
      <c r="E3160" s="2">
        <f t="shared" si="704"/>
        <v>3156</v>
      </c>
      <c r="F3160" s="11">
        <v>311.85000000000002</v>
      </c>
      <c r="G3160" s="9">
        <v>0.93</v>
      </c>
      <c r="H3160" s="9">
        <v>0.93</v>
      </c>
      <c r="I3160" s="9">
        <v>0.93</v>
      </c>
      <c r="J3160" s="9">
        <v>0.26250000000000001</v>
      </c>
      <c r="K3160" s="9">
        <v>0.26250000000000001</v>
      </c>
      <c r="L3160" s="9">
        <v>0.26250000000000001</v>
      </c>
      <c r="N3160" s="32">
        <f>IF('System Design'!$F$8=1,'Hourly Demand and Generation'!G3160*'System Design'!$F$21,IF('System Design'!$F$8=2,'Hourly Demand and Generation'!H3160*'System Design'!$F$21,IF('System Design'!$F$8=3,'Hourly Demand and Generation'!I3160*'System Design'!$F$21)))</f>
        <v>465</v>
      </c>
      <c r="O3160" s="32">
        <f>IF('System Design'!$F$8=1,'Hourly Demand and Generation'!J3160*'System Design'!$F$22,IF('System Design'!$F$8=2,'Hourly Demand and Generation'!K3160*'System Design'!$F$22,IF('System Design'!$F$8=3,'Hourly Demand and Generation'!L3160*'System Design'!$F$22)))</f>
        <v>656.25</v>
      </c>
      <c r="Q3160" s="32">
        <f t="shared" si="702"/>
        <v>0</v>
      </c>
      <c r="R3160" s="32">
        <f t="shared" si="705"/>
        <v>5400</v>
      </c>
      <c r="S3160" s="32">
        <f t="shared" si="706"/>
        <v>0</v>
      </c>
      <c r="T3160" s="32">
        <f t="shared" si="707"/>
        <v>21600</v>
      </c>
      <c r="U3160" s="32">
        <f t="shared" si="708"/>
        <v>0</v>
      </c>
      <c r="V3160" s="32">
        <f t="shared" si="703"/>
        <v>809.4</v>
      </c>
      <c r="W3160" s="32">
        <f t="shared" si="709"/>
        <v>809.4</v>
      </c>
      <c r="X3160" s="32">
        <f t="shared" si="710"/>
        <v>809.4</v>
      </c>
    </row>
    <row r="3161" spans="1:24" x14ac:dyDescent="0.25">
      <c r="A3161" s="2"/>
      <c r="B3161" s="2" t="s">
        <v>6</v>
      </c>
      <c r="C3161" s="2">
        <f t="shared" si="711"/>
        <v>132</v>
      </c>
      <c r="D3161" s="2">
        <f t="shared" si="712"/>
        <v>13</v>
      </c>
      <c r="E3161" s="2">
        <f t="shared" si="704"/>
        <v>3157</v>
      </c>
      <c r="F3161" s="11">
        <v>324</v>
      </c>
      <c r="G3161" s="9">
        <v>0.77190000000000003</v>
      </c>
      <c r="H3161" s="9">
        <v>0.81374999999999997</v>
      </c>
      <c r="I3161" s="9">
        <v>0.85560000000000003</v>
      </c>
      <c r="J3161" s="9">
        <v>0.28000000000000003</v>
      </c>
      <c r="K3161" s="9">
        <v>0.28000000000000003</v>
      </c>
      <c r="L3161" s="9">
        <v>0.28000000000000003</v>
      </c>
      <c r="N3161" s="32">
        <f>IF('System Design'!$F$8=1,'Hourly Demand and Generation'!G3161*'System Design'!$F$21,IF('System Design'!$F$8=2,'Hourly Demand and Generation'!H3161*'System Design'!$F$21,IF('System Design'!$F$8=3,'Hourly Demand and Generation'!I3161*'System Design'!$F$21)))</f>
        <v>427.8</v>
      </c>
      <c r="O3161" s="32">
        <f>IF('System Design'!$F$8=1,'Hourly Demand and Generation'!J3161*'System Design'!$F$22,IF('System Design'!$F$8=2,'Hourly Demand and Generation'!K3161*'System Design'!$F$22,IF('System Design'!$F$8=3,'Hourly Demand and Generation'!L3161*'System Design'!$F$22)))</f>
        <v>700.00000000000011</v>
      </c>
      <c r="Q3161" s="32">
        <f t="shared" si="702"/>
        <v>0</v>
      </c>
      <c r="R3161" s="32">
        <f t="shared" si="705"/>
        <v>5400</v>
      </c>
      <c r="S3161" s="32">
        <f t="shared" si="706"/>
        <v>0</v>
      </c>
      <c r="T3161" s="32">
        <f t="shared" si="707"/>
        <v>21600</v>
      </c>
      <c r="U3161" s="32">
        <f t="shared" si="708"/>
        <v>0</v>
      </c>
      <c r="V3161" s="32">
        <f t="shared" si="703"/>
        <v>803.80000000000018</v>
      </c>
      <c r="W3161" s="32">
        <f t="shared" si="709"/>
        <v>803.80000000000018</v>
      </c>
      <c r="X3161" s="32">
        <f t="shared" si="710"/>
        <v>803.80000000000018</v>
      </c>
    </row>
    <row r="3162" spans="1:24" x14ac:dyDescent="0.25">
      <c r="A3162" s="2"/>
      <c r="B3162" s="2" t="s">
        <v>6</v>
      </c>
      <c r="C3162" s="2">
        <f t="shared" si="711"/>
        <v>132</v>
      </c>
      <c r="D3162" s="2">
        <f t="shared" si="712"/>
        <v>14</v>
      </c>
      <c r="E3162" s="2">
        <f t="shared" si="704"/>
        <v>3158</v>
      </c>
      <c r="F3162" s="11">
        <v>324</v>
      </c>
      <c r="G3162" s="9">
        <v>0.62309999999999999</v>
      </c>
      <c r="H3162" s="9">
        <v>0.6603</v>
      </c>
      <c r="I3162" s="9">
        <v>0.69750000000000001</v>
      </c>
      <c r="J3162" s="9">
        <v>0.29749999999999999</v>
      </c>
      <c r="K3162" s="9">
        <v>0.29749999999999999</v>
      </c>
      <c r="L3162" s="9">
        <v>0.29749999999999999</v>
      </c>
      <c r="N3162" s="32">
        <f>IF('System Design'!$F$8=1,'Hourly Demand and Generation'!G3162*'System Design'!$F$21,IF('System Design'!$F$8=2,'Hourly Demand and Generation'!H3162*'System Design'!$F$21,IF('System Design'!$F$8=3,'Hourly Demand and Generation'!I3162*'System Design'!$F$21)))</f>
        <v>348.75</v>
      </c>
      <c r="O3162" s="32">
        <f>IF('System Design'!$F$8=1,'Hourly Demand and Generation'!J3162*'System Design'!$F$22,IF('System Design'!$F$8=2,'Hourly Demand and Generation'!K3162*'System Design'!$F$22,IF('System Design'!$F$8=3,'Hourly Demand and Generation'!L3162*'System Design'!$F$22)))</f>
        <v>743.75</v>
      </c>
      <c r="Q3162" s="32">
        <f t="shared" si="702"/>
        <v>0</v>
      </c>
      <c r="R3162" s="32">
        <f t="shared" si="705"/>
        <v>5400</v>
      </c>
      <c r="S3162" s="32">
        <f t="shared" si="706"/>
        <v>0</v>
      </c>
      <c r="T3162" s="32">
        <f t="shared" si="707"/>
        <v>21600</v>
      </c>
      <c r="U3162" s="32">
        <f t="shared" si="708"/>
        <v>0</v>
      </c>
      <c r="V3162" s="32">
        <f t="shared" si="703"/>
        <v>768.5</v>
      </c>
      <c r="W3162" s="32">
        <f t="shared" si="709"/>
        <v>768.5</v>
      </c>
      <c r="X3162" s="32">
        <f t="shared" si="710"/>
        <v>768.5</v>
      </c>
    </row>
    <row r="3163" spans="1:24" x14ac:dyDescent="0.25">
      <c r="A3163" s="2"/>
      <c r="B3163" s="2" t="s">
        <v>6</v>
      </c>
      <c r="C3163" s="2">
        <f t="shared" si="711"/>
        <v>132</v>
      </c>
      <c r="D3163" s="2">
        <f t="shared" si="712"/>
        <v>15</v>
      </c>
      <c r="E3163" s="2">
        <f t="shared" si="704"/>
        <v>3159</v>
      </c>
      <c r="F3163" s="11">
        <v>344.25</v>
      </c>
      <c r="G3163" s="9">
        <v>0.46500000000000002</v>
      </c>
      <c r="H3163" s="9">
        <v>0.50219999999999998</v>
      </c>
      <c r="I3163" s="9">
        <v>0.53939999999999999</v>
      </c>
      <c r="J3163" s="9">
        <v>0.315</v>
      </c>
      <c r="K3163" s="9">
        <v>0.315</v>
      </c>
      <c r="L3163" s="9">
        <v>0.315</v>
      </c>
      <c r="N3163" s="32">
        <f>IF('System Design'!$F$8=1,'Hourly Demand and Generation'!G3163*'System Design'!$F$21,IF('System Design'!$F$8=2,'Hourly Demand and Generation'!H3163*'System Design'!$F$21,IF('System Design'!$F$8=3,'Hourly Demand and Generation'!I3163*'System Design'!$F$21)))</f>
        <v>269.7</v>
      </c>
      <c r="O3163" s="32">
        <f>IF('System Design'!$F$8=1,'Hourly Demand and Generation'!J3163*'System Design'!$F$22,IF('System Design'!$F$8=2,'Hourly Demand and Generation'!K3163*'System Design'!$F$22,IF('System Design'!$F$8=3,'Hourly Demand and Generation'!L3163*'System Design'!$F$22)))</f>
        <v>787.5</v>
      </c>
      <c r="Q3163" s="32">
        <f t="shared" si="702"/>
        <v>0</v>
      </c>
      <c r="R3163" s="32">
        <f t="shared" si="705"/>
        <v>5400</v>
      </c>
      <c r="S3163" s="32">
        <f t="shared" si="706"/>
        <v>0</v>
      </c>
      <c r="T3163" s="32">
        <f t="shared" si="707"/>
        <v>21600</v>
      </c>
      <c r="U3163" s="32">
        <f t="shared" si="708"/>
        <v>0</v>
      </c>
      <c r="V3163" s="32">
        <f t="shared" si="703"/>
        <v>712.95</v>
      </c>
      <c r="W3163" s="32">
        <f t="shared" si="709"/>
        <v>712.95</v>
      </c>
      <c r="X3163" s="32">
        <f t="shared" si="710"/>
        <v>712.95</v>
      </c>
    </row>
    <row r="3164" spans="1:24" x14ac:dyDescent="0.25">
      <c r="A3164" s="2"/>
      <c r="B3164" s="2" t="s">
        <v>6</v>
      </c>
      <c r="C3164" s="2">
        <f t="shared" si="711"/>
        <v>132</v>
      </c>
      <c r="D3164" s="2">
        <f t="shared" si="712"/>
        <v>16</v>
      </c>
      <c r="E3164" s="2">
        <f t="shared" si="704"/>
        <v>3160</v>
      </c>
      <c r="F3164" s="11">
        <v>364.5</v>
      </c>
      <c r="G3164" s="9">
        <v>0.30690000000000001</v>
      </c>
      <c r="H3164" s="9">
        <v>0.34875</v>
      </c>
      <c r="I3164" s="9">
        <v>0.3906</v>
      </c>
      <c r="J3164" s="9">
        <v>0.315</v>
      </c>
      <c r="K3164" s="9">
        <v>0.315</v>
      </c>
      <c r="L3164" s="9">
        <v>0.315</v>
      </c>
      <c r="N3164" s="32">
        <f>IF('System Design'!$F$8=1,'Hourly Demand and Generation'!G3164*'System Design'!$F$21,IF('System Design'!$F$8=2,'Hourly Demand and Generation'!H3164*'System Design'!$F$21,IF('System Design'!$F$8=3,'Hourly Demand and Generation'!I3164*'System Design'!$F$21)))</f>
        <v>195.3</v>
      </c>
      <c r="O3164" s="32">
        <f>IF('System Design'!$F$8=1,'Hourly Demand and Generation'!J3164*'System Design'!$F$22,IF('System Design'!$F$8=2,'Hourly Demand and Generation'!K3164*'System Design'!$F$22,IF('System Design'!$F$8=3,'Hourly Demand and Generation'!L3164*'System Design'!$F$22)))</f>
        <v>787.5</v>
      </c>
      <c r="Q3164" s="32">
        <f t="shared" si="702"/>
        <v>0</v>
      </c>
      <c r="R3164" s="32">
        <f t="shared" si="705"/>
        <v>5400</v>
      </c>
      <c r="S3164" s="32">
        <f t="shared" si="706"/>
        <v>0</v>
      </c>
      <c r="T3164" s="32">
        <f t="shared" si="707"/>
        <v>21600</v>
      </c>
      <c r="U3164" s="32">
        <f t="shared" si="708"/>
        <v>0</v>
      </c>
      <c r="V3164" s="32">
        <f t="shared" si="703"/>
        <v>618.29999999999995</v>
      </c>
      <c r="W3164" s="32">
        <f t="shared" si="709"/>
        <v>618.29999999999995</v>
      </c>
      <c r="X3164" s="32">
        <f t="shared" si="710"/>
        <v>618.29999999999995</v>
      </c>
    </row>
    <row r="3165" spans="1:24" x14ac:dyDescent="0.25">
      <c r="A3165" s="2"/>
      <c r="B3165" s="2" t="s">
        <v>6</v>
      </c>
      <c r="C3165" s="2">
        <f t="shared" si="711"/>
        <v>132</v>
      </c>
      <c r="D3165" s="2">
        <f t="shared" si="712"/>
        <v>17</v>
      </c>
      <c r="E3165" s="2">
        <f t="shared" si="704"/>
        <v>3161</v>
      </c>
      <c r="F3165" s="11">
        <v>384.75</v>
      </c>
      <c r="G3165" s="9">
        <v>0.15809999999999999</v>
      </c>
      <c r="H3165" s="9">
        <v>0.1953</v>
      </c>
      <c r="I3165" s="9">
        <v>0.23250000000000001</v>
      </c>
      <c r="J3165" s="9">
        <v>0.35</v>
      </c>
      <c r="K3165" s="9">
        <v>0.35</v>
      </c>
      <c r="L3165" s="9">
        <v>0.35</v>
      </c>
      <c r="N3165" s="32">
        <f>IF('System Design'!$F$8=1,'Hourly Demand and Generation'!G3165*'System Design'!$F$21,IF('System Design'!$F$8=2,'Hourly Demand and Generation'!H3165*'System Design'!$F$21,IF('System Design'!$F$8=3,'Hourly Demand and Generation'!I3165*'System Design'!$F$21)))</f>
        <v>116.25</v>
      </c>
      <c r="O3165" s="32">
        <f>IF('System Design'!$F$8=1,'Hourly Demand and Generation'!J3165*'System Design'!$F$22,IF('System Design'!$F$8=2,'Hourly Demand and Generation'!K3165*'System Design'!$F$22,IF('System Design'!$F$8=3,'Hourly Demand and Generation'!L3165*'System Design'!$F$22)))</f>
        <v>875</v>
      </c>
      <c r="Q3165" s="32">
        <f t="shared" si="702"/>
        <v>0</v>
      </c>
      <c r="R3165" s="32">
        <f t="shared" si="705"/>
        <v>5400</v>
      </c>
      <c r="S3165" s="32">
        <f t="shared" si="706"/>
        <v>0</v>
      </c>
      <c r="T3165" s="32">
        <f t="shared" si="707"/>
        <v>21600</v>
      </c>
      <c r="U3165" s="32">
        <f t="shared" si="708"/>
        <v>0</v>
      </c>
      <c r="V3165" s="32">
        <f t="shared" si="703"/>
        <v>606.5</v>
      </c>
      <c r="W3165" s="32">
        <f t="shared" si="709"/>
        <v>606.5</v>
      </c>
      <c r="X3165" s="32">
        <f t="shared" si="710"/>
        <v>606.5</v>
      </c>
    </row>
    <row r="3166" spans="1:24" x14ac:dyDescent="0.25">
      <c r="A3166" s="2"/>
      <c r="B3166" s="2" t="s">
        <v>6</v>
      </c>
      <c r="C3166" s="2">
        <f t="shared" si="711"/>
        <v>132</v>
      </c>
      <c r="D3166" s="2">
        <f t="shared" si="712"/>
        <v>18</v>
      </c>
      <c r="E3166" s="2">
        <f t="shared" si="704"/>
        <v>3162</v>
      </c>
      <c r="F3166" s="11">
        <v>405</v>
      </c>
      <c r="G3166" s="9">
        <v>7.4399999999999994E-2</v>
      </c>
      <c r="H3166" s="9">
        <v>0.11625000000000001</v>
      </c>
      <c r="I3166" s="9">
        <v>0.15809999999999999</v>
      </c>
      <c r="J3166" s="9">
        <v>0.33250000000000002</v>
      </c>
      <c r="K3166" s="9">
        <v>0.33250000000000002</v>
      </c>
      <c r="L3166" s="9">
        <v>0.33250000000000002</v>
      </c>
      <c r="N3166" s="32">
        <f>IF('System Design'!$F$8=1,'Hourly Demand and Generation'!G3166*'System Design'!$F$21,IF('System Design'!$F$8=2,'Hourly Demand and Generation'!H3166*'System Design'!$F$21,IF('System Design'!$F$8=3,'Hourly Demand and Generation'!I3166*'System Design'!$F$21)))</f>
        <v>79.05</v>
      </c>
      <c r="O3166" s="32">
        <f>IF('System Design'!$F$8=1,'Hourly Demand and Generation'!J3166*'System Design'!$F$22,IF('System Design'!$F$8=2,'Hourly Demand and Generation'!K3166*'System Design'!$F$22,IF('System Design'!$F$8=3,'Hourly Demand and Generation'!L3166*'System Design'!$F$22)))</f>
        <v>831.25</v>
      </c>
      <c r="Q3166" s="32">
        <f t="shared" si="702"/>
        <v>0</v>
      </c>
      <c r="R3166" s="32">
        <f t="shared" si="705"/>
        <v>5400</v>
      </c>
      <c r="S3166" s="32">
        <f t="shared" si="706"/>
        <v>0</v>
      </c>
      <c r="T3166" s="32">
        <f t="shared" si="707"/>
        <v>21600</v>
      </c>
      <c r="U3166" s="32">
        <f t="shared" si="708"/>
        <v>0</v>
      </c>
      <c r="V3166" s="32">
        <f t="shared" si="703"/>
        <v>505.29999999999995</v>
      </c>
      <c r="W3166" s="32">
        <f t="shared" si="709"/>
        <v>505.29999999999995</v>
      </c>
      <c r="X3166" s="32">
        <f t="shared" si="710"/>
        <v>505.29999999999995</v>
      </c>
    </row>
    <row r="3167" spans="1:24" x14ac:dyDescent="0.25">
      <c r="A3167" s="2"/>
      <c r="B3167" s="2" t="s">
        <v>6</v>
      </c>
      <c r="C3167" s="2">
        <f t="shared" si="711"/>
        <v>132</v>
      </c>
      <c r="D3167" s="2">
        <f t="shared" si="712"/>
        <v>19</v>
      </c>
      <c r="E3167" s="2">
        <f t="shared" si="704"/>
        <v>3163</v>
      </c>
      <c r="F3167" s="11">
        <v>392.85</v>
      </c>
      <c r="G3167" s="9">
        <v>0</v>
      </c>
      <c r="H3167" s="9">
        <v>3.7199999999999997E-2</v>
      </c>
      <c r="I3167" s="9">
        <v>7.4399999999999994E-2</v>
      </c>
      <c r="J3167" s="9">
        <v>0.315</v>
      </c>
      <c r="K3167" s="9">
        <v>0.315</v>
      </c>
      <c r="L3167" s="9">
        <v>0.315</v>
      </c>
      <c r="N3167" s="32">
        <f>IF('System Design'!$F$8=1,'Hourly Demand and Generation'!G3167*'System Design'!$F$21,IF('System Design'!$F$8=2,'Hourly Demand and Generation'!H3167*'System Design'!$F$21,IF('System Design'!$F$8=3,'Hourly Demand and Generation'!I3167*'System Design'!$F$21)))</f>
        <v>37.199999999999996</v>
      </c>
      <c r="O3167" s="32">
        <f>IF('System Design'!$F$8=1,'Hourly Demand and Generation'!J3167*'System Design'!$F$22,IF('System Design'!$F$8=2,'Hourly Demand and Generation'!K3167*'System Design'!$F$22,IF('System Design'!$F$8=3,'Hourly Demand and Generation'!L3167*'System Design'!$F$22)))</f>
        <v>787.5</v>
      </c>
      <c r="Q3167" s="32">
        <f t="shared" si="702"/>
        <v>0</v>
      </c>
      <c r="R3167" s="32">
        <f t="shared" si="705"/>
        <v>5400</v>
      </c>
      <c r="S3167" s="32">
        <f t="shared" si="706"/>
        <v>0</v>
      </c>
      <c r="T3167" s="32">
        <f t="shared" si="707"/>
        <v>21600</v>
      </c>
      <c r="U3167" s="32">
        <f t="shared" si="708"/>
        <v>0</v>
      </c>
      <c r="V3167" s="32">
        <f t="shared" si="703"/>
        <v>431.85</v>
      </c>
      <c r="W3167" s="32">
        <f t="shared" si="709"/>
        <v>431.85</v>
      </c>
      <c r="X3167" s="32">
        <f t="shared" si="710"/>
        <v>431.85</v>
      </c>
    </row>
    <row r="3168" spans="1:24" x14ac:dyDescent="0.25">
      <c r="A3168" s="2"/>
      <c r="B3168" s="2" t="s">
        <v>6</v>
      </c>
      <c r="C3168" s="2">
        <f t="shared" si="711"/>
        <v>132</v>
      </c>
      <c r="D3168" s="2">
        <f t="shared" si="712"/>
        <v>20</v>
      </c>
      <c r="E3168" s="2">
        <f t="shared" si="704"/>
        <v>3164</v>
      </c>
      <c r="F3168" s="11">
        <v>384.75</v>
      </c>
      <c r="G3168" s="9">
        <v>0</v>
      </c>
      <c r="H3168" s="9">
        <v>0</v>
      </c>
      <c r="I3168" s="9">
        <v>0</v>
      </c>
      <c r="J3168" s="9">
        <v>0.315</v>
      </c>
      <c r="K3168" s="9">
        <v>0.315</v>
      </c>
      <c r="L3168" s="9">
        <v>0.315</v>
      </c>
      <c r="N3168" s="32">
        <f>IF('System Design'!$F$8=1,'Hourly Demand and Generation'!G3168*'System Design'!$F$21,IF('System Design'!$F$8=2,'Hourly Demand and Generation'!H3168*'System Design'!$F$21,IF('System Design'!$F$8=3,'Hourly Demand and Generation'!I3168*'System Design'!$F$21)))</f>
        <v>0</v>
      </c>
      <c r="O3168" s="32">
        <f>IF('System Design'!$F$8=1,'Hourly Demand and Generation'!J3168*'System Design'!$F$22,IF('System Design'!$F$8=2,'Hourly Demand and Generation'!K3168*'System Design'!$F$22,IF('System Design'!$F$8=3,'Hourly Demand and Generation'!L3168*'System Design'!$F$22)))</f>
        <v>787.5</v>
      </c>
      <c r="Q3168" s="32">
        <f t="shared" si="702"/>
        <v>0</v>
      </c>
      <c r="R3168" s="32">
        <f t="shared" si="705"/>
        <v>5400</v>
      </c>
      <c r="S3168" s="32">
        <f t="shared" si="706"/>
        <v>0</v>
      </c>
      <c r="T3168" s="32">
        <f t="shared" si="707"/>
        <v>21600</v>
      </c>
      <c r="U3168" s="32">
        <f t="shared" si="708"/>
        <v>0</v>
      </c>
      <c r="V3168" s="32">
        <f t="shared" si="703"/>
        <v>402.75</v>
      </c>
      <c r="W3168" s="32">
        <f t="shared" si="709"/>
        <v>402.75</v>
      </c>
      <c r="X3168" s="32">
        <f t="shared" si="710"/>
        <v>402.75</v>
      </c>
    </row>
    <row r="3169" spans="1:24" x14ac:dyDescent="0.25">
      <c r="A3169" s="2"/>
      <c r="B3169" s="2" t="s">
        <v>6</v>
      </c>
      <c r="C3169" s="2">
        <f t="shared" si="711"/>
        <v>132</v>
      </c>
      <c r="D3169" s="2">
        <f t="shared" si="712"/>
        <v>21</v>
      </c>
      <c r="E3169" s="2">
        <f t="shared" si="704"/>
        <v>3165</v>
      </c>
      <c r="F3169" s="11">
        <v>364.5</v>
      </c>
      <c r="G3169" s="9">
        <v>0</v>
      </c>
      <c r="H3169" s="9">
        <v>0</v>
      </c>
      <c r="I3169" s="9">
        <v>0</v>
      </c>
      <c r="J3169" s="9">
        <v>0.315</v>
      </c>
      <c r="K3169" s="9">
        <v>0.315</v>
      </c>
      <c r="L3169" s="9">
        <v>0.315</v>
      </c>
      <c r="N3169" s="32">
        <f>IF('System Design'!$F$8=1,'Hourly Demand and Generation'!G3169*'System Design'!$F$21,IF('System Design'!$F$8=2,'Hourly Demand and Generation'!H3169*'System Design'!$F$21,IF('System Design'!$F$8=3,'Hourly Demand and Generation'!I3169*'System Design'!$F$21)))</f>
        <v>0</v>
      </c>
      <c r="O3169" s="32">
        <f>IF('System Design'!$F$8=1,'Hourly Demand and Generation'!J3169*'System Design'!$F$22,IF('System Design'!$F$8=2,'Hourly Demand and Generation'!K3169*'System Design'!$F$22,IF('System Design'!$F$8=3,'Hourly Demand and Generation'!L3169*'System Design'!$F$22)))</f>
        <v>787.5</v>
      </c>
      <c r="Q3169" s="32">
        <f t="shared" si="702"/>
        <v>0</v>
      </c>
      <c r="R3169" s="32">
        <f t="shared" si="705"/>
        <v>5400</v>
      </c>
      <c r="S3169" s="32">
        <f t="shared" si="706"/>
        <v>0</v>
      </c>
      <c r="T3169" s="32">
        <f t="shared" si="707"/>
        <v>21600</v>
      </c>
      <c r="U3169" s="32">
        <f t="shared" si="708"/>
        <v>0</v>
      </c>
      <c r="V3169" s="32">
        <f t="shared" si="703"/>
        <v>423</v>
      </c>
      <c r="W3169" s="32">
        <f t="shared" si="709"/>
        <v>423</v>
      </c>
      <c r="X3169" s="32">
        <f t="shared" si="710"/>
        <v>423</v>
      </c>
    </row>
    <row r="3170" spans="1:24" x14ac:dyDescent="0.25">
      <c r="A3170" s="2"/>
      <c r="B3170" s="2" t="s">
        <v>6</v>
      </c>
      <c r="C3170" s="2">
        <f t="shared" si="711"/>
        <v>132</v>
      </c>
      <c r="D3170" s="2">
        <f t="shared" si="712"/>
        <v>22</v>
      </c>
      <c r="E3170" s="2">
        <f t="shared" si="704"/>
        <v>3166</v>
      </c>
      <c r="F3170" s="11">
        <v>344.25</v>
      </c>
      <c r="G3170" s="9">
        <v>0</v>
      </c>
      <c r="H3170" s="9">
        <v>0</v>
      </c>
      <c r="I3170" s="9">
        <v>0</v>
      </c>
      <c r="J3170" s="9">
        <v>0.33250000000000002</v>
      </c>
      <c r="K3170" s="9">
        <v>0.33250000000000002</v>
      </c>
      <c r="L3170" s="9">
        <v>0.33250000000000002</v>
      </c>
      <c r="N3170" s="32">
        <f>IF('System Design'!$F$8=1,'Hourly Demand and Generation'!G3170*'System Design'!$F$21,IF('System Design'!$F$8=2,'Hourly Demand and Generation'!H3170*'System Design'!$F$21,IF('System Design'!$F$8=3,'Hourly Demand and Generation'!I3170*'System Design'!$F$21)))</f>
        <v>0</v>
      </c>
      <c r="O3170" s="32">
        <f>IF('System Design'!$F$8=1,'Hourly Demand and Generation'!J3170*'System Design'!$F$22,IF('System Design'!$F$8=2,'Hourly Demand and Generation'!K3170*'System Design'!$F$22,IF('System Design'!$F$8=3,'Hourly Demand and Generation'!L3170*'System Design'!$F$22)))</f>
        <v>831.25</v>
      </c>
      <c r="Q3170" s="32">
        <f t="shared" si="702"/>
        <v>0</v>
      </c>
      <c r="R3170" s="32">
        <f t="shared" si="705"/>
        <v>5400</v>
      </c>
      <c r="S3170" s="32">
        <f t="shared" si="706"/>
        <v>0</v>
      </c>
      <c r="T3170" s="32">
        <f t="shared" si="707"/>
        <v>21600</v>
      </c>
      <c r="U3170" s="32">
        <f t="shared" si="708"/>
        <v>0</v>
      </c>
      <c r="V3170" s="32">
        <f t="shared" si="703"/>
        <v>487</v>
      </c>
      <c r="W3170" s="32">
        <f t="shared" si="709"/>
        <v>487</v>
      </c>
      <c r="X3170" s="32">
        <f t="shared" si="710"/>
        <v>487</v>
      </c>
    </row>
    <row r="3171" spans="1:24" x14ac:dyDescent="0.25">
      <c r="A3171" s="2"/>
      <c r="B3171" s="2" t="s">
        <v>6</v>
      </c>
      <c r="C3171" s="2">
        <f t="shared" si="711"/>
        <v>132</v>
      </c>
      <c r="D3171" s="2">
        <f t="shared" si="712"/>
        <v>23</v>
      </c>
      <c r="E3171" s="2">
        <f t="shared" si="704"/>
        <v>3167</v>
      </c>
      <c r="F3171" s="11">
        <v>324</v>
      </c>
      <c r="G3171" s="9">
        <v>0</v>
      </c>
      <c r="H3171" s="9">
        <v>0</v>
      </c>
      <c r="I3171" s="9">
        <v>0</v>
      </c>
      <c r="J3171" s="9">
        <v>0.28000000000000003</v>
      </c>
      <c r="K3171" s="9">
        <v>0.28000000000000003</v>
      </c>
      <c r="L3171" s="9">
        <v>0.28000000000000003</v>
      </c>
      <c r="N3171" s="32">
        <f>IF('System Design'!$F$8=1,'Hourly Demand and Generation'!G3171*'System Design'!$F$21,IF('System Design'!$F$8=2,'Hourly Demand and Generation'!H3171*'System Design'!$F$21,IF('System Design'!$F$8=3,'Hourly Demand and Generation'!I3171*'System Design'!$F$21)))</f>
        <v>0</v>
      </c>
      <c r="O3171" s="32">
        <f>IF('System Design'!$F$8=1,'Hourly Demand and Generation'!J3171*'System Design'!$F$22,IF('System Design'!$F$8=2,'Hourly Demand and Generation'!K3171*'System Design'!$F$22,IF('System Design'!$F$8=3,'Hourly Demand and Generation'!L3171*'System Design'!$F$22)))</f>
        <v>700.00000000000011</v>
      </c>
      <c r="Q3171" s="32">
        <f t="shared" si="702"/>
        <v>0</v>
      </c>
      <c r="R3171" s="32">
        <f t="shared" si="705"/>
        <v>5400</v>
      </c>
      <c r="S3171" s="32">
        <f t="shared" si="706"/>
        <v>0</v>
      </c>
      <c r="T3171" s="32">
        <f t="shared" si="707"/>
        <v>21600</v>
      </c>
      <c r="U3171" s="32">
        <f t="shared" si="708"/>
        <v>0</v>
      </c>
      <c r="V3171" s="32">
        <f t="shared" si="703"/>
        <v>376.00000000000011</v>
      </c>
      <c r="W3171" s="32">
        <f t="shared" si="709"/>
        <v>376.00000000000011</v>
      </c>
      <c r="X3171" s="32">
        <f t="shared" si="710"/>
        <v>376.00000000000011</v>
      </c>
    </row>
    <row r="3172" spans="1:24" x14ac:dyDescent="0.25">
      <c r="A3172" s="2"/>
      <c r="B3172" s="2" t="s">
        <v>6</v>
      </c>
      <c r="C3172" s="2">
        <f t="shared" si="711"/>
        <v>132</v>
      </c>
      <c r="D3172" s="2">
        <f t="shared" si="712"/>
        <v>24</v>
      </c>
      <c r="E3172" s="2">
        <f t="shared" si="704"/>
        <v>3168</v>
      </c>
      <c r="F3172" s="11">
        <v>283.5</v>
      </c>
      <c r="G3172" s="9">
        <v>0</v>
      </c>
      <c r="H3172" s="9">
        <v>0</v>
      </c>
      <c r="I3172" s="9">
        <v>0</v>
      </c>
      <c r="J3172" s="9">
        <v>0.28000000000000003</v>
      </c>
      <c r="K3172" s="9">
        <v>0.28000000000000003</v>
      </c>
      <c r="L3172" s="9">
        <v>0.28000000000000003</v>
      </c>
      <c r="N3172" s="32">
        <f>IF('System Design'!$F$8=1,'Hourly Demand and Generation'!G3172*'System Design'!$F$21,IF('System Design'!$F$8=2,'Hourly Demand and Generation'!H3172*'System Design'!$F$21,IF('System Design'!$F$8=3,'Hourly Demand and Generation'!I3172*'System Design'!$F$21)))</f>
        <v>0</v>
      </c>
      <c r="O3172" s="32">
        <f>IF('System Design'!$F$8=1,'Hourly Demand and Generation'!J3172*'System Design'!$F$22,IF('System Design'!$F$8=2,'Hourly Demand and Generation'!K3172*'System Design'!$F$22,IF('System Design'!$F$8=3,'Hourly Demand and Generation'!L3172*'System Design'!$F$22)))</f>
        <v>700.00000000000011</v>
      </c>
      <c r="Q3172" s="32">
        <f t="shared" si="702"/>
        <v>0</v>
      </c>
      <c r="R3172" s="32">
        <f t="shared" si="705"/>
        <v>5400</v>
      </c>
      <c r="S3172" s="32">
        <f t="shared" si="706"/>
        <v>0</v>
      </c>
      <c r="T3172" s="32">
        <f t="shared" si="707"/>
        <v>21600</v>
      </c>
      <c r="U3172" s="32">
        <f t="shared" si="708"/>
        <v>0</v>
      </c>
      <c r="V3172" s="32">
        <f t="shared" si="703"/>
        <v>416.50000000000011</v>
      </c>
      <c r="W3172" s="32">
        <f t="shared" si="709"/>
        <v>416.50000000000011</v>
      </c>
      <c r="X3172" s="32">
        <f t="shared" si="710"/>
        <v>416.50000000000011</v>
      </c>
    </row>
    <row r="3173" spans="1:24" x14ac:dyDescent="0.25">
      <c r="A3173" s="2"/>
      <c r="B3173" s="2" t="s">
        <v>6</v>
      </c>
      <c r="C3173" s="2">
        <f>C3172+1</f>
        <v>133</v>
      </c>
      <c r="D3173" s="2">
        <v>1</v>
      </c>
      <c r="E3173" s="2">
        <f t="shared" si="704"/>
        <v>3169</v>
      </c>
      <c r="F3173" s="11">
        <v>243</v>
      </c>
      <c r="G3173" s="9">
        <v>0</v>
      </c>
      <c r="H3173" s="9">
        <v>0</v>
      </c>
      <c r="I3173" s="9">
        <v>0</v>
      </c>
      <c r="J3173" s="9">
        <v>0.28388094616737902</v>
      </c>
      <c r="K3173" s="9">
        <v>0.28388094616737902</v>
      </c>
      <c r="L3173" s="9">
        <v>0.28388094616737902</v>
      </c>
      <c r="N3173" s="32">
        <f>IF('System Design'!$F$8=1,'Hourly Demand and Generation'!G3173*'System Design'!$F$21,IF('System Design'!$F$8=2,'Hourly Demand and Generation'!H3173*'System Design'!$F$21,IF('System Design'!$F$8=3,'Hourly Demand and Generation'!I3173*'System Design'!$F$21)))</f>
        <v>0</v>
      </c>
      <c r="O3173" s="32">
        <f>IF('System Design'!$F$8=1,'Hourly Demand and Generation'!J3173*'System Design'!$F$22,IF('System Design'!$F$8=2,'Hourly Demand and Generation'!K3173*'System Design'!$F$22,IF('System Design'!$F$8=3,'Hourly Demand and Generation'!L3173*'System Design'!$F$22)))</f>
        <v>709.70236541844758</v>
      </c>
      <c r="Q3173" s="32">
        <f t="shared" si="702"/>
        <v>0</v>
      </c>
      <c r="R3173" s="32">
        <f t="shared" si="705"/>
        <v>5400</v>
      </c>
      <c r="S3173" s="32">
        <f t="shared" si="706"/>
        <v>0</v>
      </c>
      <c r="T3173" s="32">
        <f t="shared" si="707"/>
        <v>21600</v>
      </c>
      <c r="U3173" s="32">
        <f t="shared" si="708"/>
        <v>0</v>
      </c>
      <c r="V3173" s="32">
        <f t="shared" si="703"/>
        <v>466.70236541844758</v>
      </c>
      <c r="W3173" s="32">
        <f t="shared" si="709"/>
        <v>466.70236541844758</v>
      </c>
      <c r="X3173" s="32">
        <f t="shared" si="710"/>
        <v>466.70236541844758</v>
      </c>
    </row>
    <row r="3174" spans="1:24" x14ac:dyDescent="0.25">
      <c r="A3174" s="2"/>
      <c r="B3174" s="2" t="s">
        <v>6</v>
      </c>
      <c r="C3174" s="2">
        <f>C3173</f>
        <v>133</v>
      </c>
      <c r="D3174" s="2">
        <f>D3173+1</f>
        <v>2</v>
      </c>
      <c r="E3174" s="2">
        <f t="shared" si="704"/>
        <v>3170</v>
      </c>
      <c r="F3174" s="11">
        <v>222.75</v>
      </c>
      <c r="G3174" s="9">
        <v>0</v>
      </c>
      <c r="H3174" s="9">
        <v>0</v>
      </c>
      <c r="I3174" s="9">
        <v>0</v>
      </c>
      <c r="J3174" s="9">
        <v>0.255492851550641</v>
      </c>
      <c r="K3174" s="9">
        <v>0.255492851550641</v>
      </c>
      <c r="L3174" s="9">
        <v>0.255492851550641</v>
      </c>
      <c r="N3174" s="32">
        <f>IF('System Design'!$F$8=1,'Hourly Demand and Generation'!G3174*'System Design'!$F$21,IF('System Design'!$F$8=2,'Hourly Demand and Generation'!H3174*'System Design'!$F$21,IF('System Design'!$F$8=3,'Hourly Demand and Generation'!I3174*'System Design'!$F$21)))</f>
        <v>0</v>
      </c>
      <c r="O3174" s="32">
        <f>IF('System Design'!$F$8=1,'Hourly Demand and Generation'!J3174*'System Design'!$F$22,IF('System Design'!$F$8=2,'Hourly Demand and Generation'!K3174*'System Design'!$F$22,IF('System Design'!$F$8=3,'Hourly Demand and Generation'!L3174*'System Design'!$F$22)))</f>
        <v>638.73212887660247</v>
      </c>
      <c r="Q3174" s="32">
        <f t="shared" si="702"/>
        <v>0</v>
      </c>
      <c r="R3174" s="32">
        <f t="shared" si="705"/>
        <v>5400</v>
      </c>
      <c r="S3174" s="32">
        <f t="shared" si="706"/>
        <v>0</v>
      </c>
      <c r="T3174" s="32">
        <f t="shared" si="707"/>
        <v>21600</v>
      </c>
      <c r="U3174" s="32">
        <f t="shared" si="708"/>
        <v>0</v>
      </c>
      <c r="V3174" s="32">
        <f t="shared" si="703"/>
        <v>415.98212887660247</v>
      </c>
      <c r="W3174" s="32">
        <f t="shared" si="709"/>
        <v>415.98212887660247</v>
      </c>
      <c r="X3174" s="32">
        <f t="shared" si="710"/>
        <v>415.98212887660247</v>
      </c>
    </row>
    <row r="3175" spans="1:24" x14ac:dyDescent="0.25">
      <c r="A3175" s="2"/>
      <c r="B3175" s="2" t="s">
        <v>6</v>
      </c>
      <c r="C3175" s="2">
        <f t="shared" ref="C3175:C3196" si="713">C3174</f>
        <v>133</v>
      </c>
      <c r="D3175" s="2">
        <f t="shared" ref="D3175:D3196" si="714">D3174+1</f>
        <v>3</v>
      </c>
      <c r="E3175" s="2">
        <f t="shared" si="704"/>
        <v>3171</v>
      </c>
      <c r="F3175" s="11">
        <v>202.5</v>
      </c>
      <c r="G3175" s="9">
        <v>0</v>
      </c>
      <c r="H3175" s="9">
        <v>0</v>
      </c>
      <c r="I3175" s="9">
        <v>0</v>
      </c>
      <c r="J3175" s="9">
        <v>0.255492851550641</v>
      </c>
      <c r="K3175" s="9">
        <v>0.255492851550641</v>
      </c>
      <c r="L3175" s="9">
        <v>0.255492851550641</v>
      </c>
      <c r="N3175" s="32">
        <f>IF('System Design'!$F$8=1,'Hourly Demand and Generation'!G3175*'System Design'!$F$21,IF('System Design'!$F$8=2,'Hourly Demand and Generation'!H3175*'System Design'!$F$21,IF('System Design'!$F$8=3,'Hourly Demand and Generation'!I3175*'System Design'!$F$21)))</f>
        <v>0</v>
      </c>
      <c r="O3175" s="32">
        <f>IF('System Design'!$F$8=1,'Hourly Demand and Generation'!J3175*'System Design'!$F$22,IF('System Design'!$F$8=2,'Hourly Demand and Generation'!K3175*'System Design'!$F$22,IF('System Design'!$F$8=3,'Hourly Demand and Generation'!L3175*'System Design'!$F$22)))</f>
        <v>638.73212887660247</v>
      </c>
      <c r="Q3175" s="32">
        <f t="shared" si="702"/>
        <v>0</v>
      </c>
      <c r="R3175" s="32">
        <f t="shared" si="705"/>
        <v>5400</v>
      </c>
      <c r="S3175" s="32">
        <f t="shared" si="706"/>
        <v>0</v>
      </c>
      <c r="T3175" s="32">
        <f t="shared" si="707"/>
        <v>21600</v>
      </c>
      <c r="U3175" s="32">
        <f t="shared" si="708"/>
        <v>0</v>
      </c>
      <c r="V3175" s="32">
        <f t="shared" si="703"/>
        <v>436.23212887660247</v>
      </c>
      <c r="W3175" s="32">
        <f t="shared" si="709"/>
        <v>436.23212887660247</v>
      </c>
      <c r="X3175" s="32">
        <f t="shared" si="710"/>
        <v>436.23212887660247</v>
      </c>
    </row>
    <row r="3176" spans="1:24" x14ac:dyDescent="0.25">
      <c r="A3176" s="2"/>
      <c r="B3176" s="2" t="s">
        <v>6</v>
      </c>
      <c r="C3176" s="2">
        <f t="shared" si="713"/>
        <v>133</v>
      </c>
      <c r="D3176" s="2">
        <f t="shared" si="714"/>
        <v>4</v>
      </c>
      <c r="E3176" s="2">
        <f t="shared" si="704"/>
        <v>3172</v>
      </c>
      <c r="F3176" s="11">
        <v>243</v>
      </c>
      <c r="G3176" s="9">
        <v>0</v>
      </c>
      <c r="H3176" s="9">
        <v>0</v>
      </c>
      <c r="I3176" s="9">
        <v>0</v>
      </c>
      <c r="J3176" s="9">
        <v>0.28388094616737902</v>
      </c>
      <c r="K3176" s="9">
        <v>0.28388094616737902</v>
      </c>
      <c r="L3176" s="9">
        <v>0.28388094616737902</v>
      </c>
      <c r="N3176" s="32">
        <f>IF('System Design'!$F$8=1,'Hourly Demand and Generation'!G3176*'System Design'!$F$21,IF('System Design'!$F$8=2,'Hourly Demand and Generation'!H3176*'System Design'!$F$21,IF('System Design'!$F$8=3,'Hourly Demand and Generation'!I3176*'System Design'!$F$21)))</f>
        <v>0</v>
      </c>
      <c r="O3176" s="32">
        <f>IF('System Design'!$F$8=1,'Hourly Demand and Generation'!J3176*'System Design'!$F$22,IF('System Design'!$F$8=2,'Hourly Demand and Generation'!K3176*'System Design'!$F$22,IF('System Design'!$F$8=3,'Hourly Demand and Generation'!L3176*'System Design'!$F$22)))</f>
        <v>709.70236541844758</v>
      </c>
      <c r="Q3176" s="32">
        <f t="shared" si="702"/>
        <v>0</v>
      </c>
      <c r="R3176" s="32">
        <f t="shared" si="705"/>
        <v>5400</v>
      </c>
      <c r="S3176" s="32">
        <f t="shared" si="706"/>
        <v>0</v>
      </c>
      <c r="T3176" s="32">
        <f t="shared" si="707"/>
        <v>21600</v>
      </c>
      <c r="U3176" s="32">
        <f t="shared" si="708"/>
        <v>0</v>
      </c>
      <c r="V3176" s="32">
        <f t="shared" si="703"/>
        <v>466.70236541844758</v>
      </c>
      <c r="W3176" s="32">
        <f t="shared" si="709"/>
        <v>466.70236541844758</v>
      </c>
      <c r="X3176" s="32">
        <f t="shared" si="710"/>
        <v>466.70236541844758</v>
      </c>
    </row>
    <row r="3177" spans="1:24" x14ac:dyDescent="0.25">
      <c r="A3177" s="2"/>
      <c r="B3177" s="2" t="s">
        <v>6</v>
      </c>
      <c r="C3177" s="2">
        <f t="shared" si="713"/>
        <v>133</v>
      </c>
      <c r="D3177" s="2">
        <f t="shared" si="714"/>
        <v>5</v>
      </c>
      <c r="E3177" s="2">
        <f t="shared" si="704"/>
        <v>3173</v>
      </c>
      <c r="F3177" s="11">
        <v>263.25</v>
      </c>
      <c r="G3177" s="9">
        <v>0</v>
      </c>
      <c r="H3177" s="9">
        <v>3.5244703369788501E-2</v>
      </c>
      <c r="I3177" s="9">
        <v>7.0489406739576904E-2</v>
      </c>
      <c r="J3177" s="9">
        <v>0.227104756933903</v>
      </c>
      <c r="K3177" s="9">
        <v>0.227104756933903</v>
      </c>
      <c r="L3177" s="9">
        <v>0.227104756933903</v>
      </c>
      <c r="N3177" s="32">
        <f>IF('System Design'!$F$8=1,'Hourly Demand and Generation'!G3177*'System Design'!$F$21,IF('System Design'!$F$8=2,'Hourly Demand and Generation'!H3177*'System Design'!$F$21,IF('System Design'!$F$8=3,'Hourly Demand and Generation'!I3177*'System Design'!$F$21)))</f>
        <v>35.244703369788454</v>
      </c>
      <c r="O3177" s="32">
        <f>IF('System Design'!$F$8=1,'Hourly Demand and Generation'!J3177*'System Design'!$F$22,IF('System Design'!$F$8=2,'Hourly Demand and Generation'!K3177*'System Design'!$F$22,IF('System Design'!$F$8=3,'Hourly Demand and Generation'!L3177*'System Design'!$F$22)))</f>
        <v>567.76189233475748</v>
      </c>
      <c r="Q3177" s="32">
        <f t="shared" si="702"/>
        <v>0</v>
      </c>
      <c r="R3177" s="32">
        <f t="shared" si="705"/>
        <v>5400</v>
      </c>
      <c r="S3177" s="32">
        <f t="shared" si="706"/>
        <v>0</v>
      </c>
      <c r="T3177" s="32">
        <f t="shared" si="707"/>
        <v>21600</v>
      </c>
      <c r="U3177" s="32">
        <f t="shared" si="708"/>
        <v>0</v>
      </c>
      <c r="V3177" s="32">
        <f t="shared" si="703"/>
        <v>339.75659570454593</v>
      </c>
      <c r="W3177" s="32">
        <f t="shared" si="709"/>
        <v>339.75659570454593</v>
      </c>
      <c r="X3177" s="32">
        <f t="shared" si="710"/>
        <v>339.75659570454593</v>
      </c>
    </row>
    <row r="3178" spans="1:24" x14ac:dyDescent="0.25">
      <c r="A3178" s="2"/>
      <c r="B3178" s="2" t="s">
        <v>6</v>
      </c>
      <c r="C3178" s="2">
        <f t="shared" si="713"/>
        <v>133</v>
      </c>
      <c r="D3178" s="2">
        <f t="shared" si="714"/>
        <v>6</v>
      </c>
      <c r="E3178" s="2">
        <f t="shared" si="704"/>
        <v>3174</v>
      </c>
      <c r="F3178" s="11">
        <v>283.5</v>
      </c>
      <c r="G3178" s="9">
        <v>7.0489406739576904E-2</v>
      </c>
      <c r="H3178" s="9">
        <v>0.110139698030589</v>
      </c>
      <c r="I3178" s="9">
        <v>0.14978998932160101</v>
      </c>
      <c r="J3178" s="9">
        <v>0.227104756933903</v>
      </c>
      <c r="K3178" s="9">
        <v>0.227104756933903</v>
      </c>
      <c r="L3178" s="9">
        <v>0.227104756933903</v>
      </c>
      <c r="N3178" s="32">
        <f>IF('System Design'!$F$8=1,'Hourly Demand and Generation'!G3178*'System Design'!$F$21,IF('System Design'!$F$8=2,'Hourly Demand and Generation'!H3178*'System Design'!$F$21,IF('System Design'!$F$8=3,'Hourly Demand and Generation'!I3178*'System Design'!$F$21)))</f>
        <v>74.894994660800506</v>
      </c>
      <c r="O3178" s="32">
        <f>IF('System Design'!$F$8=1,'Hourly Demand and Generation'!J3178*'System Design'!$F$22,IF('System Design'!$F$8=2,'Hourly Demand and Generation'!K3178*'System Design'!$F$22,IF('System Design'!$F$8=3,'Hourly Demand and Generation'!L3178*'System Design'!$F$22)))</f>
        <v>567.76189233475748</v>
      </c>
      <c r="Q3178" s="32">
        <f t="shared" si="702"/>
        <v>0</v>
      </c>
      <c r="R3178" s="32">
        <f t="shared" si="705"/>
        <v>5400</v>
      </c>
      <c r="S3178" s="32">
        <f t="shared" si="706"/>
        <v>0</v>
      </c>
      <c r="T3178" s="32">
        <f t="shared" si="707"/>
        <v>21600</v>
      </c>
      <c r="U3178" s="32">
        <f t="shared" si="708"/>
        <v>0</v>
      </c>
      <c r="V3178" s="32">
        <f t="shared" si="703"/>
        <v>359.15688699555801</v>
      </c>
      <c r="W3178" s="32">
        <f t="shared" si="709"/>
        <v>359.15688699555801</v>
      </c>
      <c r="X3178" s="32">
        <f t="shared" si="710"/>
        <v>359.15688699555801</v>
      </c>
    </row>
    <row r="3179" spans="1:24" x14ac:dyDescent="0.25">
      <c r="A3179" s="2"/>
      <c r="B3179" s="2" t="s">
        <v>6</v>
      </c>
      <c r="C3179" s="2">
        <f t="shared" si="713"/>
        <v>133</v>
      </c>
      <c r="D3179" s="2">
        <f t="shared" si="714"/>
        <v>7</v>
      </c>
      <c r="E3179" s="2">
        <f t="shared" si="704"/>
        <v>3175</v>
      </c>
      <c r="F3179" s="11">
        <v>303.75</v>
      </c>
      <c r="G3179" s="9">
        <v>0.14978998932160101</v>
      </c>
      <c r="H3179" s="9">
        <v>0.185034692691389</v>
      </c>
      <c r="I3179" s="9">
        <v>0.220279396061178</v>
      </c>
      <c r="J3179" s="9">
        <v>0.255492851550641</v>
      </c>
      <c r="K3179" s="9">
        <v>0.255492851550641</v>
      </c>
      <c r="L3179" s="9">
        <v>0.255492851550641</v>
      </c>
      <c r="N3179" s="32">
        <f>IF('System Design'!$F$8=1,'Hourly Demand and Generation'!G3179*'System Design'!$F$21,IF('System Design'!$F$8=2,'Hourly Demand and Generation'!H3179*'System Design'!$F$21,IF('System Design'!$F$8=3,'Hourly Demand and Generation'!I3179*'System Design'!$F$21)))</f>
        <v>110.139698030589</v>
      </c>
      <c r="O3179" s="32">
        <f>IF('System Design'!$F$8=1,'Hourly Demand and Generation'!J3179*'System Design'!$F$22,IF('System Design'!$F$8=2,'Hourly Demand and Generation'!K3179*'System Design'!$F$22,IF('System Design'!$F$8=3,'Hourly Demand and Generation'!L3179*'System Design'!$F$22)))</f>
        <v>638.73212887660247</v>
      </c>
      <c r="Q3179" s="32">
        <f t="shared" si="702"/>
        <v>0</v>
      </c>
      <c r="R3179" s="32">
        <f t="shared" si="705"/>
        <v>5400</v>
      </c>
      <c r="S3179" s="32">
        <f t="shared" si="706"/>
        <v>0</v>
      </c>
      <c r="T3179" s="32">
        <f t="shared" si="707"/>
        <v>21600</v>
      </c>
      <c r="U3179" s="32">
        <f t="shared" si="708"/>
        <v>0</v>
      </c>
      <c r="V3179" s="32">
        <f t="shared" si="703"/>
        <v>445.12182690719146</v>
      </c>
      <c r="W3179" s="32">
        <f t="shared" si="709"/>
        <v>445.12182690719146</v>
      </c>
      <c r="X3179" s="32">
        <f t="shared" si="710"/>
        <v>445.12182690719146</v>
      </c>
    </row>
    <row r="3180" spans="1:24" x14ac:dyDescent="0.25">
      <c r="A3180" s="2"/>
      <c r="B3180" s="2" t="s">
        <v>6</v>
      </c>
      <c r="C3180" s="2">
        <f t="shared" si="713"/>
        <v>133</v>
      </c>
      <c r="D3180" s="2">
        <f t="shared" si="714"/>
        <v>8</v>
      </c>
      <c r="E3180" s="2">
        <f t="shared" si="704"/>
        <v>3176</v>
      </c>
      <c r="F3180" s="11">
        <v>324</v>
      </c>
      <c r="G3180" s="9">
        <v>0.29076880280075501</v>
      </c>
      <c r="H3180" s="9">
        <v>0.33041909409176701</v>
      </c>
      <c r="I3180" s="9">
        <v>0.370069385382779</v>
      </c>
      <c r="J3180" s="9">
        <v>0.255492851550641</v>
      </c>
      <c r="K3180" s="9">
        <v>0.255492851550641</v>
      </c>
      <c r="L3180" s="9">
        <v>0.255492851550641</v>
      </c>
      <c r="N3180" s="32">
        <f>IF('System Design'!$F$8=1,'Hourly Demand and Generation'!G3180*'System Design'!$F$21,IF('System Design'!$F$8=2,'Hourly Demand and Generation'!H3180*'System Design'!$F$21,IF('System Design'!$F$8=3,'Hourly Demand and Generation'!I3180*'System Design'!$F$21)))</f>
        <v>185.03469269138949</v>
      </c>
      <c r="O3180" s="32">
        <f>IF('System Design'!$F$8=1,'Hourly Demand and Generation'!J3180*'System Design'!$F$22,IF('System Design'!$F$8=2,'Hourly Demand and Generation'!K3180*'System Design'!$F$22,IF('System Design'!$F$8=3,'Hourly Demand and Generation'!L3180*'System Design'!$F$22)))</f>
        <v>638.73212887660247</v>
      </c>
      <c r="Q3180" s="32">
        <f t="shared" si="702"/>
        <v>0</v>
      </c>
      <c r="R3180" s="32">
        <f t="shared" si="705"/>
        <v>5400</v>
      </c>
      <c r="S3180" s="32">
        <f t="shared" si="706"/>
        <v>0</v>
      </c>
      <c r="T3180" s="32">
        <f t="shared" si="707"/>
        <v>21600</v>
      </c>
      <c r="U3180" s="32">
        <f t="shared" si="708"/>
        <v>0</v>
      </c>
      <c r="V3180" s="32">
        <f t="shared" si="703"/>
        <v>499.766821567992</v>
      </c>
      <c r="W3180" s="32">
        <f t="shared" si="709"/>
        <v>499.766821567992</v>
      </c>
      <c r="X3180" s="32">
        <f t="shared" si="710"/>
        <v>499.766821567992</v>
      </c>
    </row>
    <row r="3181" spans="1:24" x14ac:dyDescent="0.25">
      <c r="A3181" s="2"/>
      <c r="B3181" s="2" t="s">
        <v>6</v>
      </c>
      <c r="C3181" s="2">
        <f t="shared" si="713"/>
        <v>133</v>
      </c>
      <c r="D3181" s="2">
        <f t="shared" si="714"/>
        <v>9</v>
      </c>
      <c r="E3181" s="2">
        <f t="shared" si="704"/>
        <v>3177</v>
      </c>
      <c r="F3181" s="11">
        <v>324</v>
      </c>
      <c r="G3181" s="9">
        <v>0.44055879212235599</v>
      </c>
      <c r="H3181" s="9">
        <v>0.47580349549214401</v>
      </c>
      <c r="I3181" s="9">
        <v>0.51104819886193298</v>
      </c>
      <c r="J3181" s="9">
        <v>0.227104756933903</v>
      </c>
      <c r="K3181" s="9">
        <v>0.227104756933903</v>
      </c>
      <c r="L3181" s="9">
        <v>0.227104756933903</v>
      </c>
      <c r="N3181" s="32">
        <f>IF('System Design'!$F$8=1,'Hourly Demand and Generation'!G3181*'System Design'!$F$21,IF('System Design'!$F$8=2,'Hourly Demand and Generation'!H3181*'System Design'!$F$21,IF('System Design'!$F$8=3,'Hourly Demand and Generation'!I3181*'System Design'!$F$21)))</f>
        <v>255.52409943096649</v>
      </c>
      <c r="O3181" s="32">
        <f>IF('System Design'!$F$8=1,'Hourly Demand and Generation'!J3181*'System Design'!$F$22,IF('System Design'!$F$8=2,'Hourly Demand and Generation'!K3181*'System Design'!$F$22,IF('System Design'!$F$8=3,'Hourly Demand and Generation'!L3181*'System Design'!$F$22)))</f>
        <v>567.76189233475748</v>
      </c>
      <c r="Q3181" s="32">
        <f t="shared" si="702"/>
        <v>0</v>
      </c>
      <c r="R3181" s="32">
        <f t="shared" si="705"/>
        <v>5400</v>
      </c>
      <c r="S3181" s="32">
        <f t="shared" si="706"/>
        <v>0</v>
      </c>
      <c r="T3181" s="32">
        <f t="shared" si="707"/>
        <v>21600</v>
      </c>
      <c r="U3181" s="32">
        <f t="shared" si="708"/>
        <v>0</v>
      </c>
      <c r="V3181" s="32">
        <f t="shared" si="703"/>
        <v>499.28599176572402</v>
      </c>
      <c r="W3181" s="32">
        <f t="shared" si="709"/>
        <v>499.28599176572402</v>
      </c>
      <c r="X3181" s="32">
        <f t="shared" si="710"/>
        <v>499.28599176572402</v>
      </c>
    </row>
    <row r="3182" spans="1:24" x14ac:dyDescent="0.25">
      <c r="A3182" s="2"/>
      <c r="B3182" s="2" t="s">
        <v>6</v>
      </c>
      <c r="C3182" s="2">
        <f t="shared" si="713"/>
        <v>133</v>
      </c>
      <c r="D3182" s="2">
        <f t="shared" si="714"/>
        <v>10</v>
      </c>
      <c r="E3182" s="2">
        <f t="shared" si="704"/>
        <v>3178</v>
      </c>
      <c r="F3182" s="11">
        <v>315.89999999999998</v>
      </c>
      <c r="G3182" s="9">
        <v>0.59034878144395697</v>
      </c>
      <c r="H3182" s="9">
        <v>0.62559348481374499</v>
      </c>
      <c r="I3182" s="9">
        <v>0.66083818818353401</v>
      </c>
      <c r="J3182" s="9">
        <v>0.255492851550641</v>
      </c>
      <c r="K3182" s="9">
        <v>0.255492851550641</v>
      </c>
      <c r="L3182" s="9">
        <v>0.255492851550641</v>
      </c>
      <c r="N3182" s="32">
        <f>IF('System Design'!$F$8=1,'Hourly Demand and Generation'!G3182*'System Design'!$F$21,IF('System Design'!$F$8=2,'Hourly Demand and Generation'!H3182*'System Design'!$F$21,IF('System Design'!$F$8=3,'Hourly Demand and Generation'!I3182*'System Design'!$F$21)))</f>
        <v>330.41909409176702</v>
      </c>
      <c r="O3182" s="32">
        <f>IF('System Design'!$F$8=1,'Hourly Demand and Generation'!J3182*'System Design'!$F$22,IF('System Design'!$F$8=2,'Hourly Demand and Generation'!K3182*'System Design'!$F$22,IF('System Design'!$F$8=3,'Hourly Demand and Generation'!L3182*'System Design'!$F$22)))</f>
        <v>638.73212887660247</v>
      </c>
      <c r="Q3182" s="32">
        <f t="shared" si="702"/>
        <v>0</v>
      </c>
      <c r="R3182" s="32">
        <f t="shared" si="705"/>
        <v>5400</v>
      </c>
      <c r="S3182" s="32">
        <f t="shared" si="706"/>
        <v>0</v>
      </c>
      <c r="T3182" s="32">
        <f t="shared" si="707"/>
        <v>21600</v>
      </c>
      <c r="U3182" s="32">
        <f t="shared" si="708"/>
        <v>0</v>
      </c>
      <c r="V3182" s="32">
        <f t="shared" si="703"/>
        <v>653.25122296836946</v>
      </c>
      <c r="W3182" s="32">
        <f t="shared" si="709"/>
        <v>653.25122296836946</v>
      </c>
      <c r="X3182" s="32">
        <f t="shared" si="710"/>
        <v>653.25122296836946</v>
      </c>
    </row>
    <row r="3183" spans="1:24" x14ac:dyDescent="0.25">
      <c r="A3183" s="2"/>
      <c r="B3183" s="2" t="s">
        <v>6</v>
      </c>
      <c r="C3183" s="2">
        <f t="shared" si="713"/>
        <v>133</v>
      </c>
      <c r="D3183" s="2">
        <f t="shared" si="714"/>
        <v>11</v>
      </c>
      <c r="E3183" s="2">
        <f t="shared" si="704"/>
        <v>3179</v>
      </c>
      <c r="F3183" s="11">
        <v>311.85000000000002</v>
      </c>
      <c r="G3183" s="9">
        <v>0.73132759492310995</v>
      </c>
      <c r="H3183" s="9">
        <v>0.770977886214122</v>
      </c>
      <c r="I3183" s="9">
        <v>0.81062817750513405</v>
      </c>
      <c r="J3183" s="9">
        <v>0.227104756933903</v>
      </c>
      <c r="K3183" s="9">
        <v>0.227104756933903</v>
      </c>
      <c r="L3183" s="9">
        <v>0.227104756933903</v>
      </c>
      <c r="N3183" s="32">
        <f>IF('System Design'!$F$8=1,'Hourly Demand and Generation'!G3183*'System Design'!$F$21,IF('System Design'!$F$8=2,'Hourly Demand and Generation'!H3183*'System Design'!$F$21,IF('System Design'!$F$8=3,'Hourly Demand and Generation'!I3183*'System Design'!$F$21)))</f>
        <v>405.31408875256705</v>
      </c>
      <c r="O3183" s="32">
        <f>IF('System Design'!$F$8=1,'Hourly Demand and Generation'!J3183*'System Design'!$F$22,IF('System Design'!$F$8=2,'Hourly Demand and Generation'!K3183*'System Design'!$F$22,IF('System Design'!$F$8=3,'Hourly Demand and Generation'!L3183*'System Design'!$F$22)))</f>
        <v>567.76189233475748</v>
      </c>
      <c r="Q3183" s="32">
        <f t="shared" si="702"/>
        <v>0</v>
      </c>
      <c r="R3183" s="32">
        <f t="shared" si="705"/>
        <v>5400</v>
      </c>
      <c r="S3183" s="32">
        <f t="shared" si="706"/>
        <v>0</v>
      </c>
      <c r="T3183" s="32">
        <f t="shared" si="707"/>
        <v>21600</v>
      </c>
      <c r="U3183" s="32">
        <f t="shared" si="708"/>
        <v>0</v>
      </c>
      <c r="V3183" s="32">
        <f t="shared" si="703"/>
        <v>661.2259810873245</v>
      </c>
      <c r="W3183" s="32">
        <f t="shared" si="709"/>
        <v>661.2259810873245</v>
      </c>
      <c r="X3183" s="32">
        <f t="shared" si="710"/>
        <v>661.2259810873245</v>
      </c>
    </row>
    <row r="3184" spans="1:24" x14ac:dyDescent="0.25">
      <c r="A3184" s="2"/>
      <c r="B3184" s="2" t="s">
        <v>6</v>
      </c>
      <c r="C3184" s="2">
        <f t="shared" si="713"/>
        <v>133</v>
      </c>
      <c r="D3184" s="2">
        <f t="shared" si="714"/>
        <v>12</v>
      </c>
      <c r="E3184" s="2">
        <f t="shared" si="704"/>
        <v>3180</v>
      </c>
      <c r="F3184" s="11">
        <v>311.85000000000002</v>
      </c>
      <c r="G3184" s="9">
        <v>0.88111758424471098</v>
      </c>
      <c r="H3184" s="9">
        <v>0.88111758424471098</v>
      </c>
      <c r="I3184" s="9">
        <v>0.88111758424471098</v>
      </c>
      <c r="J3184" s="9">
        <v>0.21291070962553399</v>
      </c>
      <c r="K3184" s="9">
        <v>0.21291070962553399</v>
      </c>
      <c r="L3184" s="9">
        <v>0.21291070962553399</v>
      </c>
      <c r="N3184" s="32">
        <f>IF('System Design'!$F$8=1,'Hourly Demand and Generation'!G3184*'System Design'!$F$21,IF('System Design'!$F$8=2,'Hourly Demand and Generation'!H3184*'System Design'!$F$21,IF('System Design'!$F$8=3,'Hourly Demand and Generation'!I3184*'System Design'!$F$21)))</f>
        <v>440.5587921223555</v>
      </c>
      <c r="O3184" s="32">
        <f>IF('System Design'!$F$8=1,'Hourly Demand and Generation'!J3184*'System Design'!$F$22,IF('System Design'!$F$8=2,'Hourly Demand and Generation'!K3184*'System Design'!$F$22,IF('System Design'!$F$8=3,'Hourly Demand and Generation'!L3184*'System Design'!$F$22)))</f>
        <v>532.27677406383498</v>
      </c>
      <c r="Q3184" s="32">
        <f t="shared" si="702"/>
        <v>0</v>
      </c>
      <c r="R3184" s="32">
        <f t="shared" si="705"/>
        <v>5400</v>
      </c>
      <c r="S3184" s="32">
        <f t="shared" si="706"/>
        <v>0</v>
      </c>
      <c r="T3184" s="32">
        <f t="shared" si="707"/>
        <v>21600</v>
      </c>
      <c r="U3184" s="32">
        <f t="shared" si="708"/>
        <v>0</v>
      </c>
      <c r="V3184" s="32">
        <f t="shared" si="703"/>
        <v>660.98556618619045</v>
      </c>
      <c r="W3184" s="32">
        <f t="shared" si="709"/>
        <v>660.98556618619045</v>
      </c>
      <c r="X3184" s="32">
        <f t="shared" si="710"/>
        <v>660.98556618619045</v>
      </c>
    </row>
    <row r="3185" spans="1:24" x14ac:dyDescent="0.25">
      <c r="A3185" s="2"/>
      <c r="B3185" s="2" t="s">
        <v>6</v>
      </c>
      <c r="C3185" s="2">
        <f t="shared" si="713"/>
        <v>133</v>
      </c>
      <c r="D3185" s="2">
        <f t="shared" si="714"/>
        <v>13</v>
      </c>
      <c r="E3185" s="2">
        <f t="shared" si="704"/>
        <v>3181</v>
      </c>
      <c r="F3185" s="11">
        <v>324</v>
      </c>
      <c r="G3185" s="9">
        <v>0.73132759492310995</v>
      </c>
      <c r="H3185" s="9">
        <v>0.770977886214122</v>
      </c>
      <c r="I3185" s="9">
        <v>0.81062817750513405</v>
      </c>
      <c r="J3185" s="9">
        <v>0.227104756933903</v>
      </c>
      <c r="K3185" s="9">
        <v>0.227104756933903</v>
      </c>
      <c r="L3185" s="9">
        <v>0.227104756933903</v>
      </c>
      <c r="N3185" s="32">
        <f>IF('System Design'!$F$8=1,'Hourly Demand and Generation'!G3185*'System Design'!$F$21,IF('System Design'!$F$8=2,'Hourly Demand and Generation'!H3185*'System Design'!$F$21,IF('System Design'!$F$8=3,'Hourly Demand and Generation'!I3185*'System Design'!$F$21)))</f>
        <v>405.31408875256705</v>
      </c>
      <c r="O3185" s="32">
        <f>IF('System Design'!$F$8=1,'Hourly Demand and Generation'!J3185*'System Design'!$F$22,IF('System Design'!$F$8=2,'Hourly Demand and Generation'!K3185*'System Design'!$F$22,IF('System Design'!$F$8=3,'Hourly Demand and Generation'!L3185*'System Design'!$F$22)))</f>
        <v>567.76189233475748</v>
      </c>
      <c r="Q3185" s="32">
        <f t="shared" si="702"/>
        <v>0</v>
      </c>
      <c r="R3185" s="32">
        <f t="shared" si="705"/>
        <v>5400</v>
      </c>
      <c r="S3185" s="32">
        <f t="shared" si="706"/>
        <v>0</v>
      </c>
      <c r="T3185" s="32">
        <f t="shared" si="707"/>
        <v>21600</v>
      </c>
      <c r="U3185" s="32">
        <f t="shared" si="708"/>
        <v>0</v>
      </c>
      <c r="V3185" s="32">
        <f t="shared" si="703"/>
        <v>649.07598108732452</v>
      </c>
      <c r="W3185" s="32">
        <f t="shared" si="709"/>
        <v>649.07598108732452</v>
      </c>
      <c r="X3185" s="32">
        <f t="shared" si="710"/>
        <v>649.07598108732452</v>
      </c>
    </row>
    <row r="3186" spans="1:24" x14ac:dyDescent="0.25">
      <c r="A3186" s="2"/>
      <c r="B3186" s="2" t="s">
        <v>6</v>
      </c>
      <c r="C3186" s="2">
        <f t="shared" si="713"/>
        <v>133</v>
      </c>
      <c r="D3186" s="2">
        <f t="shared" si="714"/>
        <v>14</v>
      </c>
      <c r="E3186" s="2">
        <f t="shared" si="704"/>
        <v>3182</v>
      </c>
      <c r="F3186" s="11">
        <v>324</v>
      </c>
      <c r="G3186" s="9">
        <v>0.59034878144395697</v>
      </c>
      <c r="H3186" s="9">
        <v>0.62559348481374499</v>
      </c>
      <c r="I3186" s="9">
        <v>0.66083818818353401</v>
      </c>
      <c r="J3186" s="9">
        <v>0.24129880424227201</v>
      </c>
      <c r="K3186" s="9">
        <v>0.24129880424227201</v>
      </c>
      <c r="L3186" s="9">
        <v>0.24129880424227201</v>
      </c>
      <c r="N3186" s="32">
        <f>IF('System Design'!$F$8=1,'Hourly Demand and Generation'!G3186*'System Design'!$F$21,IF('System Design'!$F$8=2,'Hourly Demand and Generation'!H3186*'System Design'!$F$21,IF('System Design'!$F$8=3,'Hourly Demand and Generation'!I3186*'System Design'!$F$21)))</f>
        <v>330.41909409176702</v>
      </c>
      <c r="O3186" s="32">
        <f>IF('System Design'!$F$8=1,'Hourly Demand and Generation'!J3186*'System Design'!$F$22,IF('System Design'!$F$8=2,'Hourly Demand and Generation'!K3186*'System Design'!$F$22,IF('System Design'!$F$8=3,'Hourly Demand and Generation'!L3186*'System Design'!$F$22)))</f>
        <v>603.24701060568009</v>
      </c>
      <c r="Q3186" s="32">
        <f t="shared" si="702"/>
        <v>0</v>
      </c>
      <c r="R3186" s="32">
        <f t="shared" si="705"/>
        <v>5400</v>
      </c>
      <c r="S3186" s="32">
        <f t="shared" si="706"/>
        <v>0</v>
      </c>
      <c r="T3186" s="32">
        <f t="shared" si="707"/>
        <v>21600</v>
      </c>
      <c r="U3186" s="32">
        <f t="shared" si="708"/>
        <v>0</v>
      </c>
      <c r="V3186" s="32">
        <f t="shared" si="703"/>
        <v>609.66610469744705</v>
      </c>
      <c r="W3186" s="32">
        <f t="shared" si="709"/>
        <v>609.66610469744705</v>
      </c>
      <c r="X3186" s="32">
        <f t="shared" si="710"/>
        <v>609.66610469744705</v>
      </c>
    </row>
    <row r="3187" spans="1:24" x14ac:dyDescent="0.25">
      <c r="A3187" s="2"/>
      <c r="B3187" s="2" t="s">
        <v>6</v>
      </c>
      <c r="C3187" s="2">
        <f t="shared" si="713"/>
        <v>133</v>
      </c>
      <c r="D3187" s="2">
        <f t="shared" si="714"/>
        <v>15</v>
      </c>
      <c r="E3187" s="2">
        <f t="shared" si="704"/>
        <v>3183</v>
      </c>
      <c r="F3187" s="11">
        <v>344.25</v>
      </c>
      <c r="G3187" s="9">
        <v>0.44055879212235599</v>
      </c>
      <c r="H3187" s="9">
        <v>0.47580349549214401</v>
      </c>
      <c r="I3187" s="9">
        <v>0.51104819886193298</v>
      </c>
      <c r="J3187" s="9">
        <v>0.255492851550641</v>
      </c>
      <c r="K3187" s="9">
        <v>0.255492851550641</v>
      </c>
      <c r="L3187" s="9">
        <v>0.255492851550641</v>
      </c>
      <c r="N3187" s="32">
        <f>IF('System Design'!$F$8=1,'Hourly Demand and Generation'!G3187*'System Design'!$F$21,IF('System Design'!$F$8=2,'Hourly Demand and Generation'!H3187*'System Design'!$F$21,IF('System Design'!$F$8=3,'Hourly Demand and Generation'!I3187*'System Design'!$F$21)))</f>
        <v>255.52409943096649</v>
      </c>
      <c r="O3187" s="32">
        <f>IF('System Design'!$F$8=1,'Hourly Demand and Generation'!J3187*'System Design'!$F$22,IF('System Design'!$F$8=2,'Hourly Demand and Generation'!K3187*'System Design'!$F$22,IF('System Design'!$F$8=3,'Hourly Demand and Generation'!L3187*'System Design'!$F$22)))</f>
        <v>638.73212887660247</v>
      </c>
      <c r="Q3187" s="32">
        <f t="shared" si="702"/>
        <v>0</v>
      </c>
      <c r="R3187" s="32">
        <f t="shared" si="705"/>
        <v>5400</v>
      </c>
      <c r="S3187" s="32">
        <f t="shared" si="706"/>
        <v>0</v>
      </c>
      <c r="T3187" s="32">
        <f t="shared" si="707"/>
        <v>21600</v>
      </c>
      <c r="U3187" s="32">
        <f t="shared" si="708"/>
        <v>0</v>
      </c>
      <c r="V3187" s="32">
        <f t="shared" si="703"/>
        <v>550.00622830756902</v>
      </c>
      <c r="W3187" s="32">
        <f t="shared" si="709"/>
        <v>550.00622830756902</v>
      </c>
      <c r="X3187" s="32">
        <f t="shared" si="710"/>
        <v>550.00622830756902</v>
      </c>
    </row>
    <row r="3188" spans="1:24" x14ac:dyDescent="0.25">
      <c r="A3188" s="2"/>
      <c r="B3188" s="2" t="s">
        <v>6</v>
      </c>
      <c r="C3188" s="2">
        <f t="shared" si="713"/>
        <v>133</v>
      </c>
      <c r="D3188" s="2">
        <f t="shared" si="714"/>
        <v>16</v>
      </c>
      <c r="E3188" s="2">
        <f t="shared" si="704"/>
        <v>3184</v>
      </c>
      <c r="F3188" s="11">
        <v>364.5</v>
      </c>
      <c r="G3188" s="9">
        <v>0.29076880280075501</v>
      </c>
      <c r="H3188" s="9">
        <v>0.33041909409176701</v>
      </c>
      <c r="I3188" s="9">
        <v>0.370069385382779</v>
      </c>
      <c r="J3188" s="9">
        <v>0.255492851550641</v>
      </c>
      <c r="K3188" s="9">
        <v>0.255492851550641</v>
      </c>
      <c r="L3188" s="9">
        <v>0.255492851550641</v>
      </c>
      <c r="N3188" s="32">
        <f>IF('System Design'!$F$8=1,'Hourly Demand and Generation'!G3188*'System Design'!$F$21,IF('System Design'!$F$8=2,'Hourly Demand and Generation'!H3188*'System Design'!$F$21,IF('System Design'!$F$8=3,'Hourly Demand and Generation'!I3188*'System Design'!$F$21)))</f>
        <v>185.03469269138949</v>
      </c>
      <c r="O3188" s="32">
        <f>IF('System Design'!$F$8=1,'Hourly Demand and Generation'!J3188*'System Design'!$F$22,IF('System Design'!$F$8=2,'Hourly Demand and Generation'!K3188*'System Design'!$F$22,IF('System Design'!$F$8=3,'Hourly Demand and Generation'!L3188*'System Design'!$F$22)))</f>
        <v>638.73212887660247</v>
      </c>
      <c r="Q3188" s="32">
        <f t="shared" si="702"/>
        <v>0</v>
      </c>
      <c r="R3188" s="32">
        <f t="shared" si="705"/>
        <v>5400</v>
      </c>
      <c r="S3188" s="32">
        <f t="shared" si="706"/>
        <v>0</v>
      </c>
      <c r="T3188" s="32">
        <f t="shared" si="707"/>
        <v>21600</v>
      </c>
      <c r="U3188" s="32">
        <f t="shared" si="708"/>
        <v>0</v>
      </c>
      <c r="V3188" s="32">
        <f t="shared" si="703"/>
        <v>459.266821567992</v>
      </c>
      <c r="W3188" s="32">
        <f t="shared" si="709"/>
        <v>459.266821567992</v>
      </c>
      <c r="X3188" s="32">
        <f t="shared" si="710"/>
        <v>459.266821567992</v>
      </c>
    </row>
    <row r="3189" spans="1:24" x14ac:dyDescent="0.25">
      <c r="A3189" s="2"/>
      <c r="B3189" s="2" t="s">
        <v>6</v>
      </c>
      <c r="C3189" s="2">
        <f t="shared" si="713"/>
        <v>133</v>
      </c>
      <c r="D3189" s="2">
        <f t="shared" si="714"/>
        <v>17</v>
      </c>
      <c r="E3189" s="2">
        <f t="shared" si="704"/>
        <v>3185</v>
      </c>
      <c r="F3189" s="11">
        <v>384.75</v>
      </c>
      <c r="G3189" s="9">
        <v>0.14978998932160101</v>
      </c>
      <c r="H3189" s="9">
        <v>0.185034692691389</v>
      </c>
      <c r="I3189" s="9">
        <v>0.220279396061178</v>
      </c>
      <c r="J3189" s="9">
        <v>0.28388094616737902</v>
      </c>
      <c r="K3189" s="9">
        <v>0.28388094616737902</v>
      </c>
      <c r="L3189" s="9">
        <v>0.28388094616737902</v>
      </c>
      <c r="N3189" s="32">
        <f>IF('System Design'!$F$8=1,'Hourly Demand and Generation'!G3189*'System Design'!$F$21,IF('System Design'!$F$8=2,'Hourly Demand and Generation'!H3189*'System Design'!$F$21,IF('System Design'!$F$8=3,'Hourly Demand and Generation'!I3189*'System Design'!$F$21)))</f>
        <v>110.139698030589</v>
      </c>
      <c r="O3189" s="32">
        <f>IF('System Design'!$F$8=1,'Hourly Demand and Generation'!J3189*'System Design'!$F$22,IF('System Design'!$F$8=2,'Hourly Demand and Generation'!K3189*'System Design'!$F$22,IF('System Design'!$F$8=3,'Hourly Demand and Generation'!L3189*'System Design'!$F$22)))</f>
        <v>709.70236541844758</v>
      </c>
      <c r="Q3189" s="32">
        <f t="shared" si="702"/>
        <v>0</v>
      </c>
      <c r="R3189" s="32">
        <f t="shared" si="705"/>
        <v>5400</v>
      </c>
      <c r="S3189" s="32">
        <f t="shared" si="706"/>
        <v>0</v>
      </c>
      <c r="T3189" s="32">
        <f t="shared" si="707"/>
        <v>21600</v>
      </c>
      <c r="U3189" s="32">
        <f t="shared" si="708"/>
        <v>0</v>
      </c>
      <c r="V3189" s="32">
        <f t="shared" si="703"/>
        <v>435.09206344903657</v>
      </c>
      <c r="W3189" s="32">
        <f t="shared" si="709"/>
        <v>435.09206344903657</v>
      </c>
      <c r="X3189" s="32">
        <f t="shared" si="710"/>
        <v>435.09206344903657</v>
      </c>
    </row>
    <row r="3190" spans="1:24" x14ac:dyDescent="0.25">
      <c r="A3190" s="2"/>
      <c r="B3190" s="2" t="s">
        <v>6</v>
      </c>
      <c r="C3190" s="2">
        <f t="shared" si="713"/>
        <v>133</v>
      </c>
      <c r="D3190" s="2">
        <f t="shared" si="714"/>
        <v>18</v>
      </c>
      <c r="E3190" s="2">
        <f t="shared" si="704"/>
        <v>3186</v>
      </c>
      <c r="F3190" s="11">
        <v>405</v>
      </c>
      <c r="G3190" s="9">
        <v>7.0489406739576904E-2</v>
      </c>
      <c r="H3190" s="9">
        <v>0.110139698030589</v>
      </c>
      <c r="I3190" s="9">
        <v>0.14978998932160101</v>
      </c>
      <c r="J3190" s="9">
        <v>0.26968689885900998</v>
      </c>
      <c r="K3190" s="9">
        <v>0.26968689885900998</v>
      </c>
      <c r="L3190" s="9">
        <v>0.26968689885900998</v>
      </c>
      <c r="N3190" s="32">
        <f>IF('System Design'!$F$8=1,'Hourly Demand and Generation'!G3190*'System Design'!$F$21,IF('System Design'!$F$8=2,'Hourly Demand and Generation'!H3190*'System Design'!$F$21,IF('System Design'!$F$8=3,'Hourly Demand and Generation'!I3190*'System Design'!$F$21)))</f>
        <v>74.894994660800506</v>
      </c>
      <c r="O3190" s="32">
        <f>IF('System Design'!$F$8=1,'Hourly Demand and Generation'!J3190*'System Design'!$F$22,IF('System Design'!$F$8=2,'Hourly Demand and Generation'!K3190*'System Design'!$F$22,IF('System Design'!$F$8=3,'Hourly Demand and Generation'!L3190*'System Design'!$F$22)))</f>
        <v>674.21724714752497</v>
      </c>
      <c r="Q3190" s="32">
        <f t="shared" si="702"/>
        <v>0</v>
      </c>
      <c r="R3190" s="32">
        <f t="shared" si="705"/>
        <v>5400</v>
      </c>
      <c r="S3190" s="32">
        <f t="shared" si="706"/>
        <v>0</v>
      </c>
      <c r="T3190" s="32">
        <f t="shared" si="707"/>
        <v>21600</v>
      </c>
      <c r="U3190" s="32">
        <f t="shared" si="708"/>
        <v>0</v>
      </c>
      <c r="V3190" s="32">
        <f t="shared" si="703"/>
        <v>344.11224180832551</v>
      </c>
      <c r="W3190" s="32">
        <f t="shared" si="709"/>
        <v>344.11224180832551</v>
      </c>
      <c r="X3190" s="32">
        <f t="shared" si="710"/>
        <v>344.11224180832551</v>
      </c>
    </row>
    <row r="3191" spans="1:24" x14ac:dyDescent="0.25">
      <c r="A3191" s="2"/>
      <c r="B3191" s="2" t="s">
        <v>6</v>
      </c>
      <c r="C3191" s="2">
        <f t="shared" si="713"/>
        <v>133</v>
      </c>
      <c r="D3191" s="2">
        <f t="shared" si="714"/>
        <v>19</v>
      </c>
      <c r="E3191" s="2">
        <f t="shared" si="704"/>
        <v>3187</v>
      </c>
      <c r="F3191" s="11">
        <v>392.85</v>
      </c>
      <c r="G3191" s="9">
        <v>0</v>
      </c>
      <c r="H3191" s="9">
        <v>3.5244703369788501E-2</v>
      </c>
      <c r="I3191" s="9">
        <v>7.0489406739576904E-2</v>
      </c>
      <c r="J3191" s="9">
        <v>0.255492851550641</v>
      </c>
      <c r="K3191" s="9">
        <v>0.255492851550641</v>
      </c>
      <c r="L3191" s="9">
        <v>0.255492851550641</v>
      </c>
      <c r="N3191" s="32">
        <f>IF('System Design'!$F$8=1,'Hourly Demand and Generation'!G3191*'System Design'!$F$21,IF('System Design'!$F$8=2,'Hourly Demand and Generation'!H3191*'System Design'!$F$21,IF('System Design'!$F$8=3,'Hourly Demand and Generation'!I3191*'System Design'!$F$21)))</f>
        <v>35.244703369788454</v>
      </c>
      <c r="O3191" s="32">
        <f>IF('System Design'!$F$8=1,'Hourly Demand and Generation'!J3191*'System Design'!$F$22,IF('System Design'!$F$8=2,'Hourly Demand and Generation'!K3191*'System Design'!$F$22,IF('System Design'!$F$8=3,'Hourly Demand and Generation'!L3191*'System Design'!$F$22)))</f>
        <v>638.73212887660247</v>
      </c>
      <c r="Q3191" s="32">
        <f t="shared" si="702"/>
        <v>0</v>
      </c>
      <c r="R3191" s="32">
        <f t="shared" si="705"/>
        <v>5400</v>
      </c>
      <c r="S3191" s="32">
        <f t="shared" si="706"/>
        <v>0</v>
      </c>
      <c r="T3191" s="32">
        <f t="shared" si="707"/>
        <v>21600</v>
      </c>
      <c r="U3191" s="32">
        <f t="shared" si="708"/>
        <v>0</v>
      </c>
      <c r="V3191" s="32">
        <f t="shared" si="703"/>
        <v>281.1268322463909</v>
      </c>
      <c r="W3191" s="32">
        <f t="shared" si="709"/>
        <v>281.1268322463909</v>
      </c>
      <c r="X3191" s="32">
        <f t="shared" si="710"/>
        <v>281.1268322463909</v>
      </c>
    </row>
    <row r="3192" spans="1:24" x14ac:dyDescent="0.25">
      <c r="A3192" s="2"/>
      <c r="B3192" s="2" t="s">
        <v>6</v>
      </c>
      <c r="C3192" s="2">
        <f t="shared" si="713"/>
        <v>133</v>
      </c>
      <c r="D3192" s="2">
        <f t="shared" si="714"/>
        <v>20</v>
      </c>
      <c r="E3192" s="2">
        <f t="shared" si="704"/>
        <v>3188</v>
      </c>
      <c r="F3192" s="11">
        <v>384.75</v>
      </c>
      <c r="G3192" s="9">
        <v>0</v>
      </c>
      <c r="H3192" s="9">
        <v>0</v>
      </c>
      <c r="I3192" s="9">
        <v>0</v>
      </c>
      <c r="J3192" s="9">
        <v>0.255492851550641</v>
      </c>
      <c r="K3192" s="9">
        <v>0.255492851550641</v>
      </c>
      <c r="L3192" s="9">
        <v>0.255492851550641</v>
      </c>
      <c r="N3192" s="32">
        <f>IF('System Design'!$F$8=1,'Hourly Demand and Generation'!G3192*'System Design'!$F$21,IF('System Design'!$F$8=2,'Hourly Demand and Generation'!H3192*'System Design'!$F$21,IF('System Design'!$F$8=3,'Hourly Demand and Generation'!I3192*'System Design'!$F$21)))</f>
        <v>0</v>
      </c>
      <c r="O3192" s="32">
        <f>IF('System Design'!$F$8=1,'Hourly Demand and Generation'!J3192*'System Design'!$F$22,IF('System Design'!$F$8=2,'Hourly Demand and Generation'!K3192*'System Design'!$F$22,IF('System Design'!$F$8=3,'Hourly Demand and Generation'!L3192*'System Design'!$F$22)))</f>
        <v>638.73212887660247</v>
      </c>
      <c r="Q3192" s="32">
        <f t="shared" si="702"/>
        <v>0</v>
      </c>
      <c r="R3192" s="32">
        <f t="shared" si="705"/>
        <v>5400</v>
      </c>
      <c r="S3192" s="32">
        <f t="shared" si="706"/>
        <v>0</v>
      </c>
      <c r="T3192" s="32">
        <f t="shared" si="707"/>
        <v>21600</v>
      </c>
      <c r="U3192" s="32">
        <f t="shared" si="708"/>
        <v>0</v>
      </c>
      <c r="V3192" s="32">
        <f t="shared" si="703"/>
        <v>253.98212887660247</v>
      </c>
      <c r="W3192" s="32">
        <f t="shared" si="709"/>
        <v>253.98212887660247</v>
      </c>
      <c r="X3192" s="32">
        <f t="shared" si="710"/>
        <v>253.98212887660247</v>
      </c>
    </row>
    <row r="3193" spans="1:24" x14ac:dyDescent="0.25">
      <c r="A3193" s="2"/>
      <c r="B3193" s="2" t="s">
        <v>6</v>
      </c>
      <c r="C3193" s="2">
        <f t="shared" si="713"/>
        <v>133</v>
      </c>
      <c r="D3193" s="2">
        <f t="shared" si="714"/>
        <v>21</v>
      </c>
      <c r="E3193" s="2">
        <f t="shared" si="704"/>
        <v>3189</v>
      </c>
      <c r="F3193" s="11">
        <v>364.5</v>
      </c>
      <c r="G3193" s="9">
        <v>0</v>
      </c>
      <c r="H3193" s="9">
        <v>0</v>
      </c>
      <c r="I3193" s="9">
        <v>0</v>
      </c>
      <c r="J3193" s="9">
        <v>0.255492851550641</v>
      </c>
      <c r="K3193" s="9">
        <v>0.255492851550641</v>
      </c>
      <c r="L3193" s="9">
        <v>0.255492851550641</v>
      </c>
      <c r="N3193" s="32">
        <f>IF('System Design'!$F$8=1,'Hourly Demand and Generation'!G3193*'System Design'!$F$21,IF('System Design'!$F$8=2,'Hourly Demand and Generation'!H3193*'System Design'!$F$21,IF('System Design'!$F$8=3,'Hourly Demand and Generation'!I3193*'System Design'!$F$21)))</f>
        <v>0</v>
      </c>
      <c r="O3193" s="32">
        <f>IF('System Design'!$F$8=1,'Hourly Demand and Generation'!J3193*'System Design'!$F$22,IF('System Design'!$F$8=2,'Hourly Demand and Generation'!K3193*'System Design'!$F$22,IF('System Design'!$F$8=3,'Hourly Demand and Generation'!L3193*'System Design'!$F$22)))</f>
        <v>638.73212887660247</v>
      </c>
      <c r="Q3193" s="32">
        <f t="shared" si="702"/>
        <v>0</v>
      </c>
      <c r="R3193" s="32">
        <f t="shared" si="705"/>
        <v>5400</v>
      </c>
      <c r="S3193" s="32">
        <f t="shared" si="706"/>
        <v>0</v>
      </c>
      <c r="T3193" s="32">
        <f t="shared" si="707"/>
        <v>21600</v>
      </c>
      <c r="U3193" s="32">
        <f t="shared" si="708"/>
        <v>0</v>
      </c>
      <c r="V3193" s="32">
        <f t="shared" si="703"/>
        <v>274.23212887660247</v>
      </c>
      <c r="W3193" s="32">
        <f t="shared" si="709"/>
        <v>274.23212887660247</v>
      </c>
      <c r="X3193" s="32">
        <f t="shared" si="710"/>
        <v>274.23212887660247</v>
      </c>
    </row>
    <row r="3194" spans="1:24" x14ac:dyDescent="0.25">
      <c r="A3194" s="2"/>
      <c r="B3194" s="2" t="s">
        <v>6</v>
      </c>
      <c r="C3194" s="2">
        <f t="shared" si="713"/>
        <v>133</v>
      </c>
      <c r="D3194" s="2">
        <f t="shared" si="714"/>
        <v>22</v>
      </c>
      <c r="E3194" s="2">
        <f t="shared" si="704"/>
        <v>3190</v>
      </c>
      <c r="F3194" s="11">
        <v>344.25</v>
      </c>
      <c r="G3194" s="9">
        <v>0</v>
      </c>
      <c r="H3194" s="9">
        <v>0</v>
      </c>
      <c r="I3194" s="9">
        <v>0</v>
      </c>
      <c r="J3194" s="9">
        <v>0.26968689885900998</v>
      </c>
      <c r="K3194" s="9">
        <v>0.26968689885900998</v>
      </c>
      <c r="L3194" s="9">
        <v>0.26968689885900998</v>
      </c>
      <c r="N3194" s="32">
        <f>IF('System Design'!$F$8=1,'Hourly Demand and Generation'!G3194*'System Design'!$F$21,IF('System Design'!$F$8=2,'Hourly Demand and Generation'!H3194*'System Design'!$F$21,IF('System Design'!$F$8=3,'Hourly Demand and Generation'!I3194*'System Design'!$F$21)))</f>
        <v>0</v>
      </c>
      <c r="O3194" s="32">
        <f>IF('System Design'!$F$8=1,'Hourly Demand and Generation'!J3194*'System Design'!$F$22,IF('System Design'!$F$8=2,'Hourly Demand and Generation'!K3194*'System Design'!$F$22,IF('System Design'!$F$8=3,'Hourly Demand and Generation'!L3194*'System Design'!$F$22)))</f>
        <v>674.21724714752497</v>
      </c>
      <c r="Q3194" s="32">
        <f t="shared" si="702"/>
        <v>0</v>
      </c>
      <c r="R3194" s="32">
        <f t="shared" si="705"/>
        <v>5400</v>
      </c>
      <c r="S3194" s="32">
        <f t="shared" si="706"/>
        <v>0</v>
      </c>
      <c r="T3194" s="32">
        <f t="shared" si="707"/>
        <v>21600</v>
      </c>
      <c r="U3194" s="32">
        <f t="shared" si="708"/>
        <v>0</v>
      </c>
      <c r="V3194" s="32">
        <f t="shared" si="703"/>
        <v>329.96724714752497</v>
      </c>
      <c r="W3194" s="32">
        <f t="shared" si="709"/>
        <v>329.96724714752497</v>
      </c>
      <c r="X3194" s="32">
        <f t="shared" si="710"/>
        <v>329.96724714752497</v>
      </c>
    </row>
    <row r="3195" spans="1:24" x14ac:dyDescent="0.25">
      <c r="A3195" s="2"/>
      <c r="B3195" s="2" t="s">
        <v>6</v>
      </c>
      <c r="C3195" s="2">
        <f t="shared" si="713"/>
        <v>133</v>
      </c>
      <c r="D3195" s="2">
        <f t="shared" si="714"/>
        <v>23</v>
      </c>
      <c r="E3195" s="2">
        <f t="shared" si="704"/>
        <v>3191</v>
      </c>
      <c r="F3195" s="11">
        <v>324</v>
      </c>
      <c r="G3195" s="9">
        <v>0</v>
      </c>
      <c r="H3195" s="9">
        <v>0</v>
      </c>
      <c r="I3195" s="9">
        <v>0</v>
      </c>
      <c r="J3195" s="9">
        <v>0.227104756933903</v>
      </c>
      <c r="K3195" s="9">
        <v>0.227104756933903</v>
      </c>
      <c r="L3195" s="9">
        <v>0.227104756933903</v>
      </c>
      <c r="N3195" s="32">
        <f>IF('System Design'!$F$8=1,'Hourly Demand and Generation'!G3195*'System Design'!$F$21,IF('System Design'!$F$8=2,'Hourly Demand and Generation'!H3195*'System Design'!$F$21,IF('System Design'!$F$8=3,'Hourly Demand and Generation'!I3195*'System Design'!$F$21)))</f>
        <v>0</v>
      </c>
      <c r="O3195" s="32">
        <f>IF('System Design'!$F$8=1,'Hourly Demand and Generation'!J3195*'System Design'!$F$22,IF('System Design'!$F$8=2,'Hourly Demand and Generation'!K3195*'System Design'!$F$22,IF('System Design'!$F$8=3,'Hourly Demand and Generation'!L3195*'System Design'!$F$22)))</f>
        <v>567.76189233475748</v>
      </c>
      <c r="Q3195" s="32">
        <f t="shared" si="702"/>
        <v>0</v>
      </c>
      <c r="R3195" s="32">
        <f t="shared" si="705"/>
        <v>5400</v>
      </c>
      <c r="S3195" s="32">
        <f t="shared" si="706"/>
        <v>0</v>
      </c>
      <c r="T3195" s="32">
        <f t="shared" si="707"/>
        <v>21600</v>
      </c>
      <c r="U3195" s="32">
        <f t="shared" si="708"/>
        <v>0</v>
      </c>
      <c r="V3195" s="32">
        <f t="shared" si="703"/>
        <v>243.76189233475748</v>
      </c>
      <c r="W3195" s="32">
        <f t="shared" si="709"/>
        <v>243.76189233475748</v>
      </c>
      <c r="X3195" s="32">
        <f t="shared" si="710"/>
        <v>243.76189233475748</v>
      </c>
    </row>
    <row r="3196" spans="1:24" x14ac:dyDescent="0.25">
      <c r="A3196" s="2"/>
      <c r="B3196" s="2" t="s">
        <v>6</v>
      </c>
      <c r="C3196" s="2">
        <f t="shared" si="713"/>
        <v>133</v>
      </c>
      <c r="D3196" s="2">
        <f t="shared" si="714"/>
        <v>24</v>
      </c>
      <c r="E3196" s="2">
        <f t="shared" si="704"/>
        <v>3192</v>
      </c>
      <c r="F3196" s="11">
        <v>283.5</v>
      </c>
      <c r="G3196" s="9">
        <v>0</v>
      </c>
      <c r="H3196" s="9">
        <v>0</v>
      </c>
      <c r="I3196" s="9">
        <v>0</v>
      </c>
      <c r="J3196" s="9">
        <v>0.227104756933903</v>
      </c>
      <c r="K3196" s="9">
        <v>0.227104756933903</v>
      </c>
      <c r="L3196" s="9">
        <v>0.227104756933903</v>
      </c>
      <c r="N3196" s="32">
        <f>IF('System Design'!$F$8=1,'Hourly Demand and Generation'!G3196*'System Design'!$F$21,IF('System Design'!$F$8=2,'Hourly Demand and Generation'!H3196*'System Design'!$F$21,IF('System Design'!$F$8=3,'Hourly Demand and Generation'!I3196*'System Design'!$F$21)))</f>
        <v>0</v>
      </c>
      <c r="O3196" s="32">
        <f>IF('System Design'!$F$8=1,'Hourly Demand and Generation'!J3196*'System Design'!$F$22,IF('System Design'!$F$8=2,'Hourly Demand and Generation'!K3196*'System Design'!$F$22,IF('System Design'!$F$8=3,'Hourly Demand and Generation'!L3196*'System Design'!$F$22)))</f>
        <v>567.76189233475748</v>
      </c>
      <c r="Q3196" s="32">
        <f t="shared" si="702"/>
        <v>0</v>
      </c>
      <c r="R3196" s="32">
        <f t="shared" si="705"/>
        <v>5400</v>
      </c>
      <c r="S3196" s="32">
        <f t="shared" si="706"/>
        <v>0</v>
      </c>
      <c r="T3196" s="32">
        <f t="shared" si="707"/>
        <v>21600</v>
      </c>
      <c r="U3196" s="32">
        <f t="shared" si="708"/>
        <v>0</v>
      </c>
      <c r="V3196" s="32">
        <f t="shared" si="703"/>
        <v>284.26189233475748</v>
      </c>
      <c r="W3196" s="32">
        <f t="shared" si="709"/>
        <v>284.26189233475748</v>
      </c>
      <c r="X3196" s="32">
        <f t="shared" si="710"/>
        <v>284.26189233475748</v>
      </c>
    </row>
    <row r="3197" spans="1:24" x14ac:dyDescent="0.25">
      <c r="A3197" s="2"/>
      <c r="B3197" s="2" t="s">
        <v>6</v>
      </c>
      <c r="C3197" s="2">
        <f>C3196+1</f>
        <v>134</v>
      </c>
      <c r="D3197" s="2">
        <v>1</v>
      </c>
      <c r="E3197" s="2">
        <f t="shared" si="704"/>
        <v>3193</v>
      </c>
      <c r="F3197" s="11">
        <v>243</v>
      </c>
      <c r="G3197" s="9">
        <v>0</v>
      </c>
      <c r="H3197" s="9">
        <v>0</v>
      </c>
      <c r="I3197" s="9">
        <v>0</v>
      </c>
      <c r="J3197" s="9">
        <v>0.33958594658713098</v>
      </c>
      <c r="K3197" s="9">
        <v>0.33958594658713098</v>
      </c>
      <c r="L3197" s="9">
        <v>0.33958594658713098</v>
      </c>
      <c r="N3197" s="32">
        <f>IF('System Design'!$F$8=1,'Hourly Demand and Generation'!G3197*'System Design'!$F$21,IF('System Design'!$F$8=2,'Hourly Demand and Generation'!H3197*'System Design'!$F$21,IF('System Design'!$F$8=3,'Hourly Demand and Generation'!I3197*'System Design'!$F$21)))</f>
        <v>0</v>
      </c>
      <c r="O3197" s="32">
        <f>IF('System Design'!$F$8=1,'Hourly Demand and Generation'!J3197*'System Design'!$F$22,IF('System Design'!$F$8=2,'Hourly Demand and Generation'!K3197*'System Design'!$F$22,IF('System Design'!$F$8=3,'Hourly Demand and Generation'!L3197*'System Design'!$F$22)))</f>
        <v>848.96486646782751</v>
      </c>
      <c r="Q3197" s="32">
        <f t="shared" si="702"/>
        <v>0</v>
      </c>
      <c r="R3197" s="32">
        <f t="shared" si="705"/>
        <v>5400</v>
      </c>
      <c r="S3197" s="32">
        <f t="shared" si="706"/>
        <v>0</v>
      </c>
      <c r="T3197" s="32">
        <f t="shared" si="707"/>
        <v>21600</v>
      </c>
      <c r="U3197" s="32">
        <f t="shared" si="708"/>
        <v>0</v>
      </c>
      <c r="V3197" s="32">
        <f t="shared" si="703"/>
        <v>605.96486646782751</v>
      </c>
      <c r="W3197" s="32">
        <f t="shared" si="709"/>
        <v>605.96486646782751</v>
      </c>
      <c r="X3197" s="32">
        <f t="shared" si="710"/>
        <v>605.96486646782751</v>
      </c>
    </row>
    <row r="3198" spans="1:24" x14ac:dyDescent="0.25">
      <c r="A3198" s="2"/>
      <c r="B3198" s="2" t="s">
        <v>6</v>
      </c>
      <c r="C3198" s="2">
        <f>C3197</f>
        <v>134</v>
      </c>
      <c r="D3198" s="2">
        <f>D3197+1</f>
        <v>2</v>
      </c>
      <c r="E3198" s="2">
        <f t="shared" si="704"/>
        <v>3194</v>
      </c>
      <c r="F3198" s="11">
        <v>222.75</v>
      </c>
      <c r="G3198" s="9">
        <v>0</v>
      </c>
      <c r="H3198" s="9">
        <v>0</v>
      </c>
      <c r="I3198" s="9">
        <v>0</v>
      </c>
      <c r="J3198" s="9">
        <v>0.305627351928418</v>
      </c>
      <c r="K3198" s="9">
        <v>0.305627351928418</v>
      </c>
      <c r="L3198" s="9">
        <v>0.305627351928418</v>
      </c>
      <c r="N3198" s="32">
        <f>IF('System Design'!$F$8=1,'Hourly Demand and Generation'!G3198*'System Design'!$F$21,IF('System Design'!$F$8=2,'Hourly Demand and Generation'!H3198*'System Design'!$F$21,IF('System Design'!$F$8=3,'Hourly Demand and Generation'!I3198*'System Design'!$F$21)))</f>
        <v>0</v>
      </c>
      <c r="O3198" s="32">
        <f>IF('System Design'!$F$8=1,'Hourly Demand and Generation'!J3198*'System Design'!$F$22,IF('System Design'!$F$8=2,'Hourly Demand and Generation'!K3198*'System Design'!$F$22,IF('System Design'!$F$8=3,'Hourly Demand and Generation'!L3198*'System Design'!$F$22)))</f>
        <v>764.06837982104503</v>
      </c>
      <c r="Q3198" s="32">
        <f t="shared" si="702"/>
        <v>0</v>
      </c>
      <c r="R3198" s="32">
        <f t="shared" si="705"/>
        <v>5400</v>
      </c>
      <c r="S3198" s="32">
        <f t="shared" si="706"/>
        <v>0</v>
      </c>
      <c r="T3198" s="32">
        <f t="shared" si="707"/>
        <v>21600</v>
      </c>
      <c r="U3198" s="32">
        <f t="shared" si="708"/>
        <v>0</v>
      </c>
      <c r="V3198" s="32">
        <f t="shared" si="703"/>
        <v>541.31837982104503</v>
      </c>
      <c r="W3198" s="32">
        <f t="shared" si="709"/>
        <v>541.31837982104503</v>
      </c>
      <c r="X3198" s="32">
        <f t="shared" si="710"/>
        <v>541.31837982104503</v>
      </c>
    </row>
    <row r="3199" spans="1:24" x14ac:dyDescent="0.25">
      <c r="A3199" s="2"/>
      <c r="B3199" s="2" t="s">
        <v>6</v>
      </c>
      <c r="C3199" s="2">
        <f t="shared" ref="C3199:C3220" si="715">C3198</f>
        <v>134</v>
      </c>
      <c r="D3199" s="2">
        <f t="shared" ref="D3199:D3220" si="716">D3198+1</f>
        <v>3</v>
      </c>
      <c r="E3199" s="2">
        <f t="shared" si="704"/>
        <v>3195</v>
      </c>
      <c r="F3199" s="11">
        <v>202.5</v>
      </c>
      <c r="G3199" s="9">
        <v>0</v>
      </c>
      <c r="H3199" s="9">
        <v>0</v>
      </c>
      <c r="I3199" s="9">
        <v>0</v>
      </c>
      <c r="J3199" s="9">
        <v>0.305627351928418</v>
      </c>
      <c r="K3199" s="9">
        <v>0.305627351928418</v>
      </c>
      <c r="L3199" s="9">
        <v>0.305627351928418</v>
      </c>
      <c r="N3199" s="32">
        <f>IF('System Design'!$F$8=1,'Hourly Demand and Generation'!G3199*'System Design'!$F$21,IF('System Design'!$F$8=2,'Hourly Demand and Generation'!H3199*'System Design'!$F$21,IF('System Design'!$F$8=3,'Hourly Demand and Generation'!I3199*'System Design'!$F$21)))</f>
        <v>0</v>
      </c>
      <c r="O3199" s="32">
        <f>IF('System Design'!$F$8=1,'Hourly Demand and Generation'!J3199*'System Design'!$F$22,IF('System Design'!$F$8=2,'Hourly Demand and Generation'!K3199*'System Design'!$F$22,IF('System Design'!$F$8=3,'Hourly Demand and Generation'!L3199*'System Design'!$F$22)))</f>
        <v>764.06837982104503</v>
      </c>
      <c r="Q3199" s="32">
        <f t="shared" si="702"/>
        <v>0</v>
      </c>
      <c r="R3199" s="32">
        <f t="shared" si="705"/>
        <v>5400</v>
      </c>
      <c r="S3199" s="32">
        <f t="shared" si="706"/>
        <v>0</v>
      </c>
      <c r="T3199" s="32">
        <f t="shared" si="707"/>
        <v>21600</v>
      </c>
      <c r="U3199" s="32">
        <f t="shared" si="708"/>
        <v>0</v>
      </c>
      <c r="V3199" s="32">
        <f t="shared" si="703"/>
        <v>561.56837982104503</v>
      </c>
      <c r="W3199" s="32">
        <f t="shared" si="709"/>
        <v>561.56837982104503</v>
      </c>
      <c r="X3199" s="32">
        <f t="shared" si="710"/>
        <v>561.56837982104503</v>
      </c>
    </row>
    <row r="3200" spans="1:24" x14ac:dyDescent="0.25">
      <c r="A3200" s="2"/>
      <c r="B3200" s="2" t="s">
        <v>6</v>
      </c>
      <c r="C3200" s="2">
        <f t="shared" si="715"/>
        <v>134</v>
      </c>
      <c r="D3200" s="2">
        <f t="shared" si="716"/>
        <v>4</v>
      </c>
      <c r="E3200" s="2">
        <f t="shared" si="704"/>
        <v>3196</v>
      </c>
      <c r="F3200" s="11">
        <v>243</v>
      </c>
      <c r="G3200" s="9">
        <v>0</v>
      </c>
      <c r="H3200" s="9">
        <v>0</v>
      </c>
      <c r="I3200" s="9">
        <v>0</v>
      </c>
      <c r="J3200" s="9">
        <v>0.33958594658713098</v>
      </c>
      <c r="K3200" s="9">
        <v>0.33958594658713098</v>
      </c>
      <c r="L3200" s="9">
        <v>0.33958594658713098</v>
      </c>
      <c r="N3200" s="32">
        <f>IF('System Design'!$F$8=1,'Hourly Demand and Generation'!G3200*'System Design'!$F$21,IF('System Design'!$F$8=2,'Hourly Demand and Generation'!H3200*'System Design'!$F$21,IF('System Design'!$F$8=3,'Hourly Demand and Generation'!I3200*'System Design'!$F$21)))</f>
        <v>0</v>
      </c>
      <c r="O3200" s="32">
        <f>IF('System Design'!$F$8=1,'Hourly Demand and Generation'!J3200*'System Design'!$F$22,IF('System Design'!$F$8=2,'Hourly Demand and Generation'!K3200*'System Design'!$F$22,IF('System Design'!$F$8=3,'Hourly Demand and Generation'!L3200*'System Design'!$F$22)))</f>
        <v>848.96486646782751</v>
      </c>
      <c r="Q3200" s="32">
        <f t="shared" si="702"/>
        <v>0</v>
      </c>
      <c r="R3200" s="32">
        <f t="shared" si="705"/>
        <v>5400</v>
      </c>
      <c r="S3200" s="32">
        <f t="shared" si="706"/>
        <v>0</v>
      </c>
      <c r="T3200" s="32">
        <f t="shared" si="707"/>
        <v>21600</v>
      </c>
      <c r="U3200" s="32">
        <f t="shared" si="708"/>
        <v>0</v>
      </c>
      <c r="V3200" s="32">
        <f t="shared" si="703"/>
        <v>605.96486646782751</v>
      </c>
      <c r="W3200" s="32">
        <f t="shared" si="709"/>
        <v>605.96486646782751</v>
      </c>
      <c r="X3200" s="32">
        <f t="shared" si="710"/>
        <v>605.96486646782751</v>
      </c>
    </row>
    <row r="3201" spans="1:24" x14ac:dyDescent="0.25">
      <c r="A3201" s="2"/>
      <c r="B3201" s="2" t="s">
        <v>6</v>
      </c>
      <c r="C3201" s="2">
        <f t="shared" si="715"/>
        <v>134</v>
      </c>
      <c r="D3201" s="2">
        <f t="shared" si="716"/>
        <v>5</v>
      </c>
      <c r="E3201" s="2">
        <f t="shared" si="704"/>
        <v>3197</v>
      </c>
      <c r="F3201" s="11">
        <v>263.25</v>
      </c>
      <c r="G3201" s="9">
        <v>0</v>
      </c>
      <c r="H3201" s="9">
        <v>3.7199999999999997E-2</v>
      </c>
      <c r="I3201" s="9">
        <v>7.4399999999999994E-2</v>
      </c>
      <c r="J3201" s="9">
        <v>0.27166875726970502</v>
      </c>
      <c r="K3201" s="9">
        <v>0.27166875726970502</v>
      </c>
      <c r="L3201" s="9">
        <v>0.27166875726970502</v>
      </c>
      <c r="N3201" s="32">
        <f>IF('System Design'!$F$8=1,'Hourly Demand and Generation'!G3201*'System Design'!$F$21,IF('System Design'!$F$8=2,'Hourly Demand and Generation'!H3201*'System Design'!$F$21,IF('System Design'!$F$8=3,'Hourly Demand and Generation'!I3201*'System Design'!$F$21)))</f>
        <v>37.199999999999996</v>
      </c>
      <c r="O3201" s="32">
        <f>IF('System Design'!$F$8=1,'Hourly Demand and Generation'!J3201*'System Design'!$F$22,IF('System Design'!$F$8=2,'Hourly Demand and Generation'!K3201*'System Design'!$F$22,IF('System Design'!$F$8=3,'Hourly Demand and Generation'!L3201*'System Design'!$F$22)))</f>
        <v>679.17189317426255</v>
      </c>
      <c r="Q3201" s="32">
        <f t="shared" si="702"/>
        <v>0</v>
      </c>
      <c r="R3201" s="32">
        <f t="shared" si="705"/>
        <v>5400</v>
      </c>
      <c r="S3201" s="32">
        <f t="shared" si="706"/>
        <v>0</v>
      </c>
      <c r="T3201" s="32">
        <f t="shared" si="707"/>
        <v>21600</v>
      </c>
      <c r="U3201" s="32">
        <f t="shared" si="708"/>
        <v>0</v>
      </c>
      <c r="V3201" s="32">
        <f t="shared" si="703"/>
        <v>453.1218931742626</v>
      </c>
      <c r="W3201" s="32">
        <f t="shared" si="709"/>
        <v>453.1218931742626</v>
      </c>
      <c r="X3201" s="32">
        <f t="shared" si="710"/>
        <v>453.1218931742626</v>
      </c>
    </row>
    <row r="3202" spans="1:24" x14ac:dyDescent="0.25">
      <c r="A3202" s="2"/>
      <c r="B3202" s="2" t="s">
        <v>6</v>
      </c>
      <c r="C3202" s="2">
        <f t="shared" si="715"/>
        <v>134</v>
      </c>
      <c r="D3202" s="2">
        <f t="shared" si="716"/>
        <v>6</v>
      </c>
      <c r="E3202" s="2">
        <f t="shared" si="704"/>
        <v>3198</v>
      </c>
      <c r="F3202" s="11">
        <v>283.5</v>
      </c>
      <c r="G3202" s="9">
        <v>5.2857903557748297E-2</v>
      </c>
      <c r="H3202" s="9">
        <v>0.11625000000000001</v>
      </c>
      <c r="I3202" s="9">
        <v>0.15809999999999999</v>
      </c>
      <c r="J3202" s="9">
        <v>0.27166875726970502</v>
      </c>
      <c r="K3202" s="9">
        <v>0.27166875726970502</v>
      </c>
      <c r="L3202" s="9">
        <v>0.27166875726970502</v>
      </c>
      <c r="N3202" s="32">
        <f>IF('System Design'!$F$8=1,'Hourly Demand and Generation'!G3202*'System Design'!$F$21,IF('System Design'!$F$8=2,'Hourly Demand and Generation'!H3202*'System Design'!$F$21,IF('System Design'!$F$8=3,'Hourly Demand and Generation'!I3202*'System Design'!$F$21)))</f>
        <v>79.05</v>
      </c>
      <c r="O3202" s="32">
        <f>IF('System Design'!$F$8=1,'Hourly Demand and Generation'!J3202*'System Design'!$F$22,IF('System Design'!$F$8=2,'Hourly Demand and Generation'!K3202*'System Design'!$F$22,IF('System Design'!$F$8=3,'Hourly Demand and Generation'!L3202*'System Design'!$F$22)))</f>
        <v>679.17189317426255</v>
      </c>
      <c r="Q3202" s="32">
        <f t="shared" si="702"/>
        <v>0</v>
      </c>
      <c r="R3202" s="32">
        <f t="shared" si="705"/>
        <v>5400</v>
      </c>
      <c r="S3202" s="32">
        <f t="shared" si="706"/>
        <v>0</v>
      </c>
      <c r="T3202" s="32">
        <f t="shared" si="707"/>
        <v>21600</v>
      </c>
      <c r="U3202" s="32">
        <f t="shared" si="708"/>
        <v>0</v>
      </c>
      <c r="V3202" s="32">
        <f t="shared" si="703"/>
        <v>474.7218931742625</v>
      </c>
      <c r="W3202" s="32">
        <f t="shared" si="709"/>
        <v>474.7218931742625</v>
      </c>
      <c r="X3202" s="32">
        <f t="shared" si="710"/>
        <v>474.7218931742625</v>
      </c>
    </row>
    <row r="3203" spans="1:24" x14ac:dyDescent="0.25">
      <c r="A3203" s="2"/>
      <c r="B3203" s="2" t="s">
        <v>6</v>
      </c>
      <c r="C3203" s="2">
        <f t="shared" si="715"/>
        <v>134</v>
      </c>
      <c r="D3203" s="2">
        <f t="shared" si="716"/>
        <v>7</v>
      </c>
      <c r="E3203" s="2">
        <f t="shared" si="704"/>
        <v>3199</v>
      </c>
      <c r="F3203" s="11">
        <v>303.75</v>
      </c>
      <c r="G3203" s="9">
        <v>0.112323045060215</v>
      </c>
      <c r="H3203" s="9">
        <v>0.1953</v>
      </c>
      <c r="I3203" s="9">
        <v>0.23250000000000001</v>
      </c>
      <c r="J3203" s="9">
        <v>0.305627351928418</v>
      </c>
      <c r="K3203" s="9">
        <v>0.305627351928418</v>
      </c>
      <c r="L3203" s="9">
        <v>0.305627351928418</v>
      </c>
      <c r="N3203" s="32">
        <f>IF('System Design'!$F$8=1,'Hourly Demand and Generation'!G3203*'System Design'!$F$21,IF('System Design'!$F$8=2,'Hourly Demand and Generation'!H3203*'System Design'!$F$21,IF('System Design'!$F$8=3,'Hourly Demand and Generation'!I3203*'System Design'!$F$21)))</f>
        <v>116.25</v>
      </c>
      <c r="O3203" s="32">
        <f>IF('System Design'!$F$8=1,'Hourly Demand and Generation'!J3203*'System Design'!$F$22,IF('System Design'!$F$8=2,'Hourly Demand and Generation'!K3203*'System Design'!$F$22,IF('System Design'!$F$8=3,'Hourly Demand and Generation'!L3203*'System Design'!$F$22)))</f>
        <v>764.06837982104503</v>
      </c>
      <c r="Q3203" s="32">
        <f t="shared" si="702"/>
        <v>0</v>
      </c>
      <c r="R3203" s="32">
        <f t="shared" si="705"/>
        <v>5400</v>
      </c>
      <c r="S3203" s="32">
        <f t="shared" si="706"/>
        <v>0</v>
      </c>
      <c r="T3203" s="32">
        <f t="shared" si="707"/>
        <v>21600</v>
      </c>
      <c r="U3203" s="32">
        <f t="shared" si="708"/>
        <v>0</v>
      </c>
      <c r="V3203" s="32">
        <f t="shared" si="703"/>
        <v>576.56837982104503</v>
      </c>
      <c r="W3203" s="32">
        <f t="shared" si="709"/>
        <v>576.56837982104503</v>
      </c>
      <c r="X3203" s="32">
        <f t="shared" si="710"/>
        <v>576.56837982104503</v>
      </c>
    </row>
    <row r="3204" spans="1:24" x14ac:dyDescent="0.25">
      <c r="A3204" s="2"/>
      <c r="B3204" s="2" t="s">
        <v>6</v>
      </c>
      <c r="C3204" s="2">
        <f t="shared" si="715"/>
        <v>134</v>
      </c>
      <c r="D3204" s="2">
        <f t="shared" si="716"/>
        <v>8</v>
      </c>
      <c r="E3204" s="2">
        <f t="shared" si="704"/>
        <v>3200</v>
      </c>
      <c r="F3204" s="11">
        <v>324</v>
      </c>
      <c r="G3204" s="9">
        <v>0.21803885217571201</v>
      </c>
      <c r="H3204" s="9">
        <v>0.34875</v>
      </c>
      <c r="I3204" s="9">
        <v>0.3906</v>
      </c>
      <c r="J3204" s="9">
        <v>0.305627351928418</v>
      </c>
      <c r="K3204" s="9">
        <v>0.305627351928418</v>
      </c>
      <c r="L3204" s="9">
        <v>0.305627351928418</v>
      </c>
      <c r="N3204" s="32">
        <f>IF('System Design'!$F$8=1,'Hourly Demand and Generation'!G3204*'System Design'!$F$21,IF('System Design'!$F$8=2,'Hourly Demand and Generation'!H3204*'System Design'!$F$21,IF('System Design'!$F$8=3,'Hourly Demand and Generation'!I3204*'System Design'!$F$21)))</f>
        <v>195.3</v>
      </c>
      <c r="O3204" s="32">
        <f>IF('System Design'!$F$8=1,'Hourly Demand and Generation'!J3204*'System Design'!$F$22,IF('System Design'!$F$8=2,'Hourly Demand and Generation'!K3204*'System Design'!$F$22,IF('System Design'!$F$8=3,'Hourly Demand and Generation'!L3204*'System Design'!$F$22)))</f>
        <v>764.06837982104503</v>
      </c>
      <c r="Q3204" s="32">
        <f t="shared" si="702"/>
        <v>0</v>
      </c>
      <c r="R3204" s="32">
        <f t="shared" si="705"/>
        <v>5400</v>
      </c>
      <c r="S3204" s="32">
        <f t="shared" si="706"/>
        <v>0</v>
      </c>
      <c r="T3204" s="32">
        <f t="shared" si="707"/>
        <v>21600</v>
      </c>
      <c r="U3204" s="32">
        <f t="shared" si="708"/>
        <v>0</v>
      </c>
      <c r="V3204" s="32">
        <f t="shared" si="703"/>
        <v>635.36837982104498</v>
      </c>
      <c r="W3204" s="32">
        <f t="shared" si="709"/>
        <v>635.36837982104498</v>
      </c>
      <c r="X3204" s="32">
        <f t="shared" si="710"/>
        <v>635.36837982104498</v>
      </c>
    </row>
    <row r="3205" spans="1:24" x14ac:dyDescent="0.25">
      <c r="A3205" s="2"/>
      <c r="B3205" s="2" t="s">
        <v>6</v>
      </c>
      <c r="C3205" s="2">
        <f t="shared" si="715"/>
        <v>134</v>
      </c>
      <c r="D3205" s="2">
        <f t="shared" si="716"/>
        <v>9</v>
      </c>
      <c r="E3205" s="2">
        <f t="shared" si="704"/>
        <v>3201</v>
      </c>
      <c r="F3205" s="11">
        <v>324</v>
      </c>
      <c r="G3205" s="9">
        <v>0.33036189723592702</v>
      </c>
      <c r="H3205" s="9">
        <v>0.50219999999999998</v>
      </c>
      <c r="I3205" s="9">
        <v>0.53939999999999999</v>
      </c>
      <c r="J3205" s="9">
        <v>0.27166875726970502</v>
      </c>
      <c r="K3205" s="9">
        <v>0.27166875726970502</v>
      </c>
      <c r="L3205" s="9">
        <v>0.27166875726970502</v>
      </c>
      <c r="N3205" s="32">
        <f>IF('System Design'!$F$8=1,'Hourly Demand and Generation'!G3205*'System Design'!$F$21,IF('System Design'!$F$8=2,'Hourly Demand and Generation'!H3205*'System Design'!$F$21,IF('System Design'!$F$8=3,'Hourly Demand and Generation'!I3205*'System Design'!$F$21)))</f>
        <v>269.7</v>
      </c>
      <c r="O3205" s="32">
        <f>IF('System Design'!$F$8=1,'Hourly Demand and Generation'!J3205*'System Design'!$F$22,IF('System Design'!$F$8=2,'Hourly Demand and Generation'!K3205*'System Design'!$F$22,IF('System Design'!$F$8=3,'Hourly Demand and Generation'!L3205*'System Design'!$F$22)))</f>
        <v>679.17189317426255</v>
      </c>
      <c r="Q3205" s="32">
        <f t="shared" si="702"/>
        <v>0</v>
      </c>
      <c r="R3205" s="32">
        <f t="shared" si="705"/>
        <v>5400</v>
      </c>
      <c r="S3205" s="32">
        <f t="shared" si="706"/>
        <v>0</v>
      </c>
      <c r="T3205" s="32">
        <f t="shared" si="707"/>
        <v>21600</v>
      </c>
      <c r="U3205" s="32">
        <f t="shared" si="708"/>
        <v>0</v>
      </c>
      <c r="V3205" s="32">
        <f t="shared" si="703"/>
        <v>624.8718931742626</v>
      </c>
      <c r="W3205" s="32">
        <f t="shared" si="709"/>
        <v>624.8718931742626</v>
      </c>
      <c r="X3205" s="32">
        <f t="shared" si="710"/>
        <v>624.8718931742626</v>
      </c>
    </row>
    <row r="3206" spans="1:24" x14ac:dyDescent="0.25">
      <c r="A3206" s="2"/>
      <c r="B3206" s="2" t="s">
        <v>6</v>
      </c>
      <c r="C3206" s="2">
        <f t="shared" si="715"/>
        <v>134</v>
      </c>
      <c r="D3206" s="2">
        <f t="shared" si="716"/>
        <v>10</v>
      </c>
      <c r="E3206" s="2">
        <f t="shared" si="704"/>
        <v>3202</v>
      </c>
      <c r="F3206" s="11">
        <v>315.89999999999998</v>
      </c>
      <c r="G3206" s="9">
        <v>0.44268494229614203</v>
      </c>
      <c r="H3206" s="9">
        <v>0.6603</v>
      </c>
      <c r="I3206" s="9">
        <v>0.69750000000000001</v>
      </c>
      <c r="J3206" s="9">
        <v>0.305627351928418</v>
      </c>
      <c r="K3206" s="9">
        <v>0.305627351928418</v>
      </c>
      <c r="L3206" s="9">
        <v>0.305627351928418</v>
      </c>
      <c r="N3206" s="32">
        <f>IF('System Design'!$F$8=1,'Hourly Demand and Generation'!G3206*'System Design'!$F$21,IF('System Design'!$F$8=2,'Hourly Demand and Generation'!H3206*'System Design'!$F$21,IF('System Design'!$F$8=3,'Hourly Demand and Generation'!I3206*'System Design'!$F$21)))</f>
        <v>348.75</v>
      </c>
      <c r="O3206" s="32">
        <f>IF('System Design'!$F$8=1,'Hourly Demand and Generation'!J3206*'System Design'!$F$22,IF('System Design'!$F$8=2,'Hourly Demand and Generation'!K3206*'System Design'!$F$22,IF('System Design'!$F$8=3,'Hourly Demand and Generation'!L3206*'System Design'!$F$22)))</f>
        <v>764.06837982104503</v>
      </c>
      <c r="Q3206" s="32">
        <f t="shared" ref="Q3206:Q3269" si="717">IF(F3206-N3206-O3206&gt;0,F3206-N3206-O3206,0)</f>
        <v>0</v>
      </c>
      <c r="R3206" s="32">
        <f t="shared" si="705"/>
        <v>5400</v>
      </c>
      <c r="S3206" s="32">
        <f t="shared" si="706"/>
        <v>0</v>
      </c>
      <c r="T3206" s="32">
        <f t="shared" si="707"/>
        <v>21600</v>
      </c>
      <c r="U3206" s="32">
        <f t="shared" si="708"/>
        <v>0</v>
      </c>
      <c r="V3206" s="32">
        <f t="shared" ref="V3206:V3269" si="718">IF(F3206-N3206-O3206&lt;0,N3206+O3206-F3206,0)</f>
        <v>796.91837982104505</v>
      </c>
      <c r="W3206" s="32">
        <f t="shared" si="709"/>
        <v>796.91837982104505</v>
      </c>
      <c r="X3206" s="32">
        <f t="shared" si="710"/>
        <v>796.91837982104505</v>
      </c>
    </row>
    <row r="3207" spans="1:24" x14ac:dyDescent="0.25">
      <c r="A3207" s="2"/>
      <c r="B3207" s="2" t="s">
        <v>6</v>
      </c>
      <c r="C3207" s="2">
        <f t="shared" si="715"/>
        <v>134</v>
      </c>
      <c r="D3207" s="2">
        <f t="shared" si="716"/>
        <v>11</v>
      </c>
      <c r="E3207" s="2">
        <f t="shared" ref="E3207:E3270" si="719">E3206+1</f>
        <v>3203</v>
      </c>
      <c r="F3207" s="11">
        <v>311.85000000000002</v>
      </c>
      <c r="G3207" s="9">
        <v>0.54840074941163897</v>
      </c>
      <c r="H3207" s="9">
        <v>0.81374999999999997</v>
      </c>
      <c r="I3207" s="9">
        <v>0.85560000000000003</v>
      </c>
      <c r="J3207" s="9">
        <v>0.27166875726970502</v>
      </c>
      <c r="K3207" s="9">
        <v>0.27166875726970502</v>
      </c>
      <c r="L3207" s="9">
        <v>0.27166875726970502</v>
      </c>
      <c r="N3207" s="32">
        <f>IF('System Design'!$F$8=1,'Hourly Demand and Generation'!G3207*'System Design'!$F$21,IF('System Design'!$F$8=2,'Hourly Demand and Generation'!H3207*'System Design'!$F$21,IF('System Design'!$F$8=3,'Hourly Demand and Generation'!I3207*'System Design'!$F$21)))</f>
        <v>427.8</v>
      </c>
      <c r="O3207" s="32">
        <f>IF('System Design'!$F$8=1,'Hourly Demand and Generation'!J3207*'System Design'!$F$22,IF('System Design'!$F$8=2,'Hourly Demand and Generation'!K3207*'System Design'!$F$22,IF('System Design'!$F$8=3,'Hourly Demand and Generation'!L3207*'System Design'!$F$22)))</f>
        <v>679.17189317426255</v>
      </c>
      <c r="Q3207" s="32">
        <f t="shared" si="717"/>
        <v>0</v>
      </c>
      <c r="R3207" s="32">
        <f t="shared" ref="R3207:R3270" si="720">IF($Q3207&lt;R3206+$V3207,IF(R3206+$V3207-$Q3207&gt;5400,5400,R3206+$V3207-$Q3207),0)</f>
        <v>5400</v>
      </c>
      <c r="S3207" s="32">
        <f t="shared" ref="S3207:S3270" si="721">IF(R3207&gt;0,0,$Q3207+$V3207-R3206)</f>
        <v>0</v>
      </c>
      <c r="T3207" s="32">
        <f t="shared" ref="T3207:T3270" si="722">IF($Q3207&lt;T3206+$V3207,IF(T3206+$V3207-$Q3207&gt;21600,21600,T3206+$V3207-$Q3207),0)</f>
        <v>21600</v>
      </c>
      <c r="U3207" s="32">
        <f t="shared" ref="U3207:U3270" si="723">IF(T3207&gt;0,0,$Q3207+$V3207-T3206)</f>
        <v>0</v>
      </c>
      <c r="V3207" s="32">
        <f t="shared" si="718"/>
        <v>795.12189317426248</v>
      </c>
      <c r="W3207" s="32">
        <f t="shared" ref="W3207:W3270" si="724">IF(R3207=5400,$V3207-(R3207-R3206),0)</f>
        <v>795.12189317426248</v>
      </c>
      <c r="X3207" s="32">
        <f t="shared" ref="X3207:X3270" si="725">IF(T3207=21600,$V3207-(T3207-T3206),0)</f>
        <v>795.12189317426248</v>
      </c>
    </row>
    <row r="3208" spans="1:24" x14ac:dyDescent="0.25">
      <c r="A3208" s="2"/>
      <c r="B3208" s="2" t="s">
        <v>6</v>
      </c>
      <c r="C3208" s="2">
        <f t="shared" si="715"/>
        <v>134</v>
      </c>
      <c r="D3208" s="2">
        <f t="shared" si="716"/>
        <v>12</v>
      </c>
      <c r="E3208" s="2">
        <f t="shared" si="719"/>
        <v>3204</v>
      </c>
      <c r="F3208" s="11">
        <v>311.85000000000002</v>
      </c>
      <c r="G3208" s="9">
        <v>0.66072379447185403</v>
      </c>
      <c r="H3208" s="9">
        <v>0.93</v>
      </c>
      <c r="I3208" s="9">
        <v>0.93</v>
      </c>
      <c r="J3208" s="9">
        <v>0.25468945994034897</v>
      </c>
      <c r="K3208" s="9">
        <v>0.25468945994034897</v>
      </c>
      <c r="L3208" s="9">
        <v>0.25468945994034897</v>
      </c>
      <c r="N3208" s="32">
        <f>IF('System Design'!$F$8=1,'Hourly Demand and Generation'!G3208*'System Design'!$F$21,IF('System Design'!$F$8=2,'Hourly Demand and Generation'!H3208*'System Design'!$F$21,IF('System Design'!$F$8=3,'Hourly Demand and Generation'!I3208*'System Design'!$F$21)))</f>
        <v>465</v>
      </c>
      <c r="O3208" s="32">
        <f>IF('System Design'!$F$8=1,'Hourly Demand and Generation'!J3208*'System Design'!$F$22,IF('System Design'!$F$8=2,'Hourly Demand and Generation'!K3208*'System Design'!$F$22,IF('System Design'!$F$8=3,'Hourly Demand and Generation'!L3208*'System Design'!$F$22)))</f>
        <v>636.72364985087245</v>
      </c>
      <c r="Q3208" s="32">
        <f t="shared" si="717"/>
        <v>0</v>
      </c>
      <c r="R3208" s="32">
        <f t="shared" si="720"/>
        <v>5400</v>
      </c>
      <c r="S3208" s="32">
        <f t="shared" si="721"/>
        <v>0</v>
      </c>
      <c r="T3208" s="32">
        <f t="shared" si="722"/>
        <v>21600</v>
      </c>
      <c r="U3208" s="32">
        <f t="shared" si="723"/>
        <v>0</v>
      </c>
      <c r="V3208" s="32">
        <f t="shared" si="718"/>
        <v>789.87364985087231</v>
      </c>
      <c r="W3208" s="32">
        <f t="shared" si="724"/>
        <v>789.87364985087231</v>
      </c>
      <c r="X3208" s="32">
        <f t="shared" si="725"/>
        <v>789.87364985087231</v>
      </c>
    </row>
    <row r="3209" spans="1:24" x14ac:dyDescent="0.25">
      <c r="A3209" s="2"/>
      <c r="B3209" s="2" t="s">
        <v>6</v>
      </c>
      <c r="C3209" s="2">
        <f t="shared" si="715"/>
        <v>134</v>
      </c>
      <c r="D3209" s="2">
        <f t="shared" si="716"/>
        <v>13</v>
      </c>
      <c r="E3209" s="2">
        <f t="shared" si="719"/>
        <v>3205</v>
      </c>
      <c r="F3209" s="11">
        <v>324</v>
      </c>
      <c r="G3209" s="9">
        <v>0.54840074941163897</v>
      </c>
      <c r="H3209" s="9">
        <v>0.81374999999999997</v>
      </c>
      <c r="I3209" s="9">
        <v>0.85560000000000003</v>
      </c>
      <c r="J3209" s="9">
        <v>0.27166875726970502</v>
      </c>
      <c r="K3209" s="9">
        <v>0.27166875726970502</v>
      </c>
      <c r="L3209" s="9">
        <v>0.27166875726970502</v>
      </c>
      <c r="N3209" s="32">
        <f>IF('System Design'!$F$8=1,'Hourly Demand and Generation'!G3209*'System Design'!$F$21,IF('System Design'!$F$8=2,'Hourly Demand and Generation'!H3209*'System Design'!$F$21,IF('System Design'!$F$8=3,'Hourly Demand and Generation'!I3209*'System Design'!$F$21)))</f>
        <v>427.8</v>
      </c>
      <c r="O3209" s="32">
        <f>IF('System Design'!$F$8=1,'Hourly Demand and Generation'!J3209*'System Design'!$F$22,IF('System Design'!$F$8=2,'Hourly Demand and Generation'!K3209*'System Design'!$F$22,IF('System Design'!$F$8=3,'Hourly Demand and Generation'!L3209*'System Design'!$F$22)))</f>
        <v>679.17189317426255</v>
      </c>
      <c r="Q3209" s="32">
        <f t="shared" si="717"/>
        <v>0</v>
      </c>
      <c r="R3209" s="32">
        <f t="shared" si="720"/>
        <v>5400</v>
      </c>
      <c r="S3209" s="32">
        <f t="shared" si="721"/>
        <v>0</v>
      </c>
      <c r="T3209" s="32">
        <f t="shared" si="722"/>
        <v>21600</v>
      </c>
      <c r="U3209" s="32">
        <f t="shared" si="723"/>
        <v>0</v>
      </c>
      <c r="V3209" s="32">
        <f t="shared" si="718"/>
        <v>782.9718931742625</v>
      </c>
      <c r="W3209" s="32">
        <f t="shared" si="724"/>
        <v>782.9718931742625</v>
      </c>
      <c r="X3209" s="32">
        <f t="shared" si="725"/>
        <v>782.9718931742625</v>
      </c>
    </row>
    <row r="3210" spans="1:24" x14ac:dyDescent="0.25">
      <c r="A3210" s="2"/>
      <c r="B3210" s="2" t="s">
        <v>6</v>
      </c>
      <c r="C3210" s="2">
        <f t="shared" si="715"/>
        <v>134</v>
      </c>
      <c r="D3210" s="2">
        <f t="shared" si="716"/>
        <v>14</v>
      </c>
      <c r="E3210" s="2">
        <f t="shared" si="719"/>
        <v>3206</v>
      </c>
      <c r="F3210" s="11">
        <v>324</v>
      </c>
      <c r="G3210" s="9">
        <v>0.44268494229614203</v>
      </c>
      <c r="H3210" s="9">
        <v>0.6603</v>
      </c>
      <c r="I3210" s="9">
        <v>0.69750000000000001</v>
      </c>
      <c r="J3210" s="9">
        <v>0.28864805459906201</v>
      </c>
      <c r="K3210" s="9">
        <v>0.28864805459906201</v>
      </c>
      <c r="L3210" s="9">
        <v>0.28864805459906201</v>
      </c>
      <c r="N3210" s="32">
        <f>IF('System Design'!$F$8=1,'Hourly Demand and Generation'!G3210*'System Design'!$F$21,IF('System Design'!$F$8=2,'Hourly Demand and Generation'!H3210*'System Design'!$F$21,IF('System Design'!$F$8=3,'Hourly Demand and Generation'!I3210*'System Design'!$F$21)))</f>
        <v>348.75</v>
      </c>
      <c r="O3210" s="32">
        <f>IF('System Design'!$F$8=1,'Hourly Demand and Generation'!J3210*'System Design'!$F$22,IF('System Design'!$F$8=2,'Hourly Demand and Generation'!K3210*'System Design'!$F$22,IF('System Design'!$F$8=3,'Hourly Demand and Generation'!L3210*'System Design'!$F$22)))</f>
        <v>721.62013649765504</v>
      </c>
      <c r="Q3210" s="32">
        <f t="shared" si="717"/>
        <v>0</v>
      </c>
      <c r="R3210" s="32">
        <f t="shared" si="720"/>
        <v>5400</v>
      </c>
      <c r="S3210" s="32">
        <f t="shared" si="721"/>
        <v>0</v>
      </c>
      <c r="T3210" s="32">
        <f t="shared" si="722"/>
        <v>21600</v>
      </c>
      <c r="U3210" s="32">
        <f t="shared" si="723"/>
        <v>0</v>
      </c>
      <c r="V3210" s="32">
        <f t="shared" si="718"/>
        <v>746.37013649765504</v>
      </c>
      <c r="W3210" s="32">
        <f t="shared" si="724"/>
        <v>746.37013649765504</v>
      </c>
      <c r="X3210" s="32">
        <f t="shared" si="725"/>
        <v>746.37013649765504</v>
      </c>
    </row>
    <row r="3211" spans="1:24" x14ac:dyDescent="0.25">
      <c r="A3211" s="2"/>
      <c r="B3211" s="2" t="s">
        <v>6</v>
      </c>
      <c r="C3211" s="2">
        <f t="shared" si="715"/>
        <v>134</v>
      </c>
      <c r="D3211" s="2">
        <f t="shared" si="716"/>
        <v>15</v>
      </c>
      <c r="E3211" s="2">
        <f t="shared" si="719"/>
        <v>3207</v>
      </c>
      <c r="F3211" s="11">
        <v>344.25</v>
      </c>
      <c r="G3211" s="9">
        <v>0.33036189723592702</v>
      </c>
      <c r="H3211" s="9">
        <v>0.50219999999999998</v>
      </c>
      <c r="I3211" s="9">
        <v>0.53939999999999999</v>
      </c>
      <c r="J3211" s="9">
        <v>0.305627351928418</v>
      </c>
      <c r="K3211" s="9">
        <v>0.305627351928418</v>
      </c>
      <c r="L3211" s="9">
        <v>0.305627351928418</v>
      </c>
      <c r="N3211" s="32">
        <f>IF('System Design'!$F$8=1,'Hourly Demand and Generation'!G3211*'System Design'!$F$21,IF('System Design'!$F$8=2,'Hourly Demand and Generation'!H3211*'System Design'!$F$21,IF('System Design'!$F$8=3,'Hourly Demand and Generation'!I3211*'System Design'!$F$21)))</f>
        <v>269.7</v>
      </c>
      <c r="O3211" s="32">
        <f>IF('System Design'!$F$8=1,'Hourly Demand and Generation'!J3211*'System Design'!$F$22,IF('System Design'!$F$8=2,'Hourly Demand and Generation'!K3211*'System Design'!$F$22,IF('System Design'!$F$8=3,'Hourly Demand and Generation'!L3211*'System Design'!$F$22)))</f>
        <v>764.06837982104503</v>
      </c>
      <c r="Q3211" s="32">
        <f t="shared" si="717"/>
        <v>0</v>
      </c>
      <c r="R3211" s="32">
        <f t="shared" si="720"/>
        <v>5400</v>
      </c>
      <c r="S3211" s="32">
        <f t="shared" si="721"/>
        <v>0</v>
      </c>
      <c r="T3211" s="32">
        <f t="shared" si="722"/>
        <v>21600</v>
      </c>
      <c r="U3211" s="32">
        <f t="shared" si="723"/>
        <v>0</v>
      </c>
      <c r="V3211" s="32">
        <f t="shared" si="718"/>
        <v>689.51837982104507</v>
      </c>
      <c r="W3211" s="32">
        <f t="shared" si="724"/>
        <v>689.51837982104507</v>
      </c>
      <c r="X3211" s="32">
        <f t="shared" si="725"/>
        <v>689.51837982104507</v>
      </c>
    </row>
    <row r="3212" spans="1:24" x14ac:dyDescent="0.25">
      <c r="A3212" s="2"/>
      <c r="B3212" s="2" t="s">
        <v>6</v>
      </c>
      <c r="C3212" s="2">
        <f t="shared" si="715"/>
        <v>134</v>
      </c>
      <c r="D3212" s="2">
        <f t="shared" si="716"/>
        <v>16</v>
      </c>
      <c r="E3212" s="2">
        <f t="shared" si="719"/>
        <v>3208</v>
      </c>
      <c r="F3212" s="11">
        <v>364.5</v>
      </c>
      <c r="G3212" s="9">
        <v>0.21803885217571201</v>
      </c>
      <c r="H3212" s="9">
        <v>0.34875</v>
      </c>
      <c r="I3212" s="9">
        <v>0.3906</v>
      </c>
      <c r="J3212" s="9">
        <v>0.305627351928418</v>
      </c>
      <c r="K3212" s="9">
        <v>0.305627351928418</v>
      </c>
      <c r="L3212" s="9">
        <v>0.305627351928418</v>
      </c>
      <c r="N3212" s="32">
        <f>IF('System Design'!$F$8=1,'Hourly Demand and Generation'!G3212*'System Design'!$F$21,IF('System Design'!$F$8=2,'Hourly Demand and Generation'!H3212*'System Design'!$F$21,IF('System Design'!$F$8=3,'Hourly Demand and Generation'!I3212*'System Design'!$F$21)))</f>
        <v>195.3</v>
      </c>
      <c r="O3212" s="32">
        <f>IF('System Design'!$F$8=1,'Hourly Demand and Generation'!J3212*'System Design'!$F$22,IF('System Design'!$F$8=2,'Hourly Demand and Generation'!K3212*'System Design'!$F$22,IF('System Design'!$F$8=3,'Hourly Demand and Generation'!L3212*'System Design'!$F$22)))</f>
        <v>764.06837982104503</v>
      </c>
      <c r="Q3212" s="32">
        <f t="shared" si="717"/>
        <v>0</v>
      </c>
      <c r="R3212" s="32">
        <f t="shared" si="720"/>
        <v>5400</v>
      </c>
      <c r="S3212" s="32">
        <f t="shared" si="721"/>
        <v>0</v>
      </c>
      <c r="T3212" s="32">
        <f t="shared" si="722"/>
        <v>21600</v>
      </c>
      <c r="U3212" s="32">
        <f t="shared" si="723"/>
        <v>0</v>
      </c>
      <c r="V3212" s="32">
        <f t="shared" si="718"/>
        <v>594.86837982104498</v>
      </c>
      <c r="W3212" s="32">
        <f t="shared" si="724"/>
        <v>594.86837982104498</v>
      </c>
      <c r="X3212" s="32">
        <f t="shared" si="725"/>
        <v>594.86837982104498</v>
      </c>
    </row>
    <row r="3213" spans="1:24" x14ac:dyDescent="0.25">
      <c r="A3213" s="2"/>
      <c r="B3213" s="2" t="s">
        <v>6</v>
      </c>
      <c r="C3213" s="2">
        <f t="shared" si="715"/>
        <v>134</v>
      </c>
      <c r="D3213" s="2">
        <f t="shared" si="716"/>
        <v>17</v>
      </c>
      <c r="E3213" s="2">
        <f t="shared" si="719"/>
        <v>3209</v>
      </c>
      <c r="F3213" s="11">
        <v>384.75</v>
      </c>
      <c r="G3213" s="9">
        <v>0.112323045060215</v>
      </c>
      <c r="H3213" s="9">
        <v>0.1953</v>
      </c>
      <c r="I3213" s="9">
        <v>0.23250000000000001</v>
      </c>
      <c r="J3213" s="9">
        <v>0.33958594658713098</v>
      </c>
      <c r="K3213" s="9">
        <v>0.33958594658713098</v>
      </c>
      <c r="L3213" s="9">
        <v>0.33958594658713098</v>
      </c>
      <c r="N3213" s="32">
        <f>IF('System Design'!$F$8=1,'Hourly Demand and Generation'!G3213*'System Design'!$F$21,IF('System Design'!$F$8=2,'Hourly Demand and Generation'!H3213*'System Design'!$F$21,IF('System Design'!$F$8=3,'Hourly Demand and Generation'!I3213*'System Design'!$F$21)))</f>
        <v>116.25</v>
      </c>
      <c r="O3213" s="32">
        <f>IF('System Design'!$F$8=1,'Hourly Demand and Generation'!J3213*'System Design'!$F$22,IF('System Design'!$F$8=2,'Hourly Demand and Generation'!K3213*'System Design'!$F$22,IF('System Design'!$F$8=3,'Hourly Demand and Generation'!L3213*'System Design'!$F$22)))</f>
        <v>848.96486646782751</v>
      </c>
      <c r="Q3213" s="32">
        <f t="shared" si="717"/>
        <v>0</v>
      </c>
      <c r="R3213" s="32">
        <f t="shared" si="720"/>
        <v>5400</v>
      </c>
      <c r="S3213" s="32">
        <f t="shared" si="721"/>
        <v>0</v>
      </c>
      <c r="T3213" s="32">
        <f t="shared" si="722"/>
        <v>21600</v>
      </c>
      <c r="U3213" s="32">
        <f t="shared" si="723"/>
        <v>0</v>
      </c>
      <c r="V3213" s="32">
        <f t="shared" si="718"/>
        <v>580.46486646782751</v>
      </c>
      <c r="W3213" s="32">
        <f t="shared" si="724"/>
        <v>580.46486646782751</v>
      </c>
      <c r="X3213" s="32">
        <f t="shared" si="725"/>
        <v>580.46486646782751</v>
      </c>
    </row>
    <row r="3214" spans="1:24" x14ac:dyDescent="0.25">
      <c r="A3214" s="2"/>
      <c r="B3214" s="2" t="s">
        <v>6</v>
      </c>
      <c r="C3214" s="2">
        <f t="shared" si="715"/>
        <v>134</v>
      </c>
      <c r="D3214" s="2">
        <f t="shared" si="716"/>
        <v>18</v>
      </c>
      <c r="E3214" s="2">
        <f t="shared" si="719"/>
        <v>3210</v>
      </c>
      <c r="F3214" s="11">
        <v>405</v>
      </c>
      <c r="G3214" s="9">
        <v>5.2857903557748297E-2</v>
      </c>
      <c r="H3214" s="9">
        <v>0.11625000000000001</v>
      </c>
      <c r="I3214" s="9">
        <v>0.15809999999999999</v>
      </c>
      <c r="J3214" s="9">
        <v>0.32260664925777499</v>
      </c>
      <c r="K3214" s="9">
        <v>0.32260664925777499</v>
      </c>
      <c r="L3214" s="9">
        <v>0.32260664925777499</v>
      </c>
      <c r="N3214" s="32">
        <f>IF('System Design'!$F$8=1,'Hourly Demand and Generation'!G3214*'System Design'!$F$21,IF('System Design'!$F$8=2,'Hourly Demand and Generation'!H3214*'System Design'!$F$21,IF('System Design'!$F$8=3,'Hourly Demand and Generation'!I3214*'System Design'!$F$21)))</f>
        <v>79.05</v>
      </c>
      <c r="O3214" s="32">
        <f>IF('System Design'!$F$8=1,'Hourly Demand and Generation'!J3214*'System Design'!$F$22,IF('System Design'!$F$8=2,'Hourly Demand and Generation'!K3214*'System Design'!$F$22,IF('System Design'!$F$8=3,'Hourly Demand and Generation'!L3214*'System Design'!$F$22)))</f>
        <v>806.51662314443752</v>
      </c>
      <c r="Q3214" s="32">
        <f t="shared" si="717"/>
        <v>0</v>
      </c>
      <c r="R3214" s="32">
        <f t="shared" si="720"/>
        <v>5400</v>
      </c>
      <c r="S3214" s="32">
        <f t="shared" si="721"/>
        <v>0</v>
      </c>
      <c r="T3214" s="32">
        <f t="shared" si="722"/>
        <v>21600</v>
      </c>
      <c r="U3214" s="32">
        <f t="shared" si="723"/>
        <v>0</v>
      </c>
      <c r="V3214" s="32">
        <f t="shared" si="718"/>
        <v>480.56662314443747</v>
      </c>
      <c r="W3214" s="32">
        <f t="shared" si="724"/>
        <v>480.56662314443747</v>
      </c>
      <c r="X3214" s="32">
        <f t="shared" si="725"/>
        <v>480.56662314443747</v>
      </c>
    </row>
    <row r="3215" spans="1:24" x14ac:dyDescent="0.25">
      <c r="A3215" s="2"/>
      <c r="B3215" s="2" t="s">
        <v>6</v>
      </c>
      <c r="C3215" s="2">
        <f t="shared" si="715"/>
        <v>134</v>
      </c>
      <c r="D3215" s="2">
        <f t="shared" si="716"/>
        <v>19</v>
      </c>
      <c r="E3215" s="2">
        <f t="shared" si="719"/>
        <v>3211</v>
      </c>
      <c r="F3215" s="11">
        <v>392.85</v>
      </c>
      <c r="G3215" s="9">
        <v>0</v>
      </c>
      <c r="H3215" s="9">
        <v>3.7199999999999997E-2</v>
      </c>
      <c r="I3215" s="9">
        <v>7.4399999999999994E-2</v>
      </c>
      <c r="J3215" s="9">
        <v>0.305627351928418</v>
      </c>
      <c r="K3215" s="9">
        <v>0.305627351928418</v>
      </c>
      <c r="L3215" s="9">
        <v>0.305627351928418</v>
      </c>
      <c r="N3215" s="32">
        <f>IF('System Design'!$F$8=1,'Hourly Demand and Generation'!G3215*'System Design'!$F$21,IF('System Design'!$F$8=2,'Hourly Demand and Generation'!H3215*'System Design'!$F$21,IF('System Design'!$F$8=3,'Hourly Demand and Generation'!I3215*'System Design'!$F$21)))</f>
        <v>37.199999999999996</v>
      </c>
      <c r="O3215" s="32">
        <f>IF('System Design'!$F$8=1,'Hourly Demand and Generation'!J3215*'System Design'!$F$22,IF('System Design'!$F$8=2,'Hourly Demand and Generation'!K3215*'System Design'!$F$22,IF('System Design'!$F$8=3,'Hourly Demand and Generation'!L3215*'System Design'!$F$22)))</f>
        <v>764.06837982104503</v>
      </c>
      <c r="Q3215" s="32">
        <f t="shared" si="717"/>
        <v>0</v>
      </c>
      <c r="R3215" s="32">
        <f t="shared" si="720"/>
        <v>5400</v>
      </c>
      <c r="S3215" s="32">
        <f t="shared" si="721"/>
        <v>0</v>
      </c>
      <c r="T3215" s="32">
        <f t="shared" si="722"/>
        <v>21600</v>
      </c>
      <c r="U3215" s="32">
        <f t="shared" si="723"/>
        <v>0</v>
      </c>
      <c r="V3215" s="32">
        <f t="shared" si="718"/>
        <v>408.41837982104505</v>
      </c>
      <c r="W3215" s="32">
        <f t="shared" si="724"/>
        <v>408.41837982104505</v>
      </c>
      <c r="X3215" s="32">
        <f t="shared" si="725"/>
        <v>408.41837982104505</v>
      </c>
    </row>
    <row r="3216" spans="1:24" x14ac:dyDescent="0.25">
      <c r="A3216" s="2"/>
      <c r="B3216" s="2" t="s">
        <v>6</v>
      </c>
      <c r="C3216" s="2">
        <f t="shared" si="715"/>
        <v>134</v>
      </c>
      <c r="D3216" s="2">
        <f t="shared" si="716"/>
        <v>20</v>
      </c>
      <c r="E3216" s="2">
        <f t="shared" si="719"/>
        <v>3212</v>
      </c>
      <c r="F3216" s="11">
        <v>384.75</v>
      </c>
      <c r="G3216" s="9">
        <v>0</v>
      </c>
      <c r="H3216" s="9">
        <v>0</v>
      </c>
      <c r="I3216" s="9">
        <v>0</v>
      </c>
      <c r="J3216" s="9">
        <v>0.305627351928418</v>
      </c>
      <c r="K3216" s="9">
        <v>0.305627351928418</v>
      </c>
      <c r="L3216" s="9">
        <v>0.305627351928418</v>
      </c>
      <c r="N3216" s="32">
        <f>IF('System Design'!$F$8=1,'Hourly Demand and Generation'!G3216*'System Design'!$F$21,IF('System Design'!$F$8=2,'Hourly Demand and Generation'!H3216*'System Design'!$F$21,IF('System Design'!$F$8=3,'Hourly Demand and Generation'!I3216*'System Design'!$F$21)))</f>
        <v>0</v>
      </c>
      <c r="O3216" s="32">
        <f>IF('System Design'!$F$8=1,'Hourly Demand and Generation'!J3216*'System Design'!$F$22,IF('System Design'!$F$8=2,'Hourly Demand and Generation'!K3216*'System Design'!$F$22,IF('System Design'!$F$8=3,'Hourly Demand and Generation'!L3216*'System Design'!$F$22)))</f>
        <v>764.06837982104503</v>
      </c>
      <c r="Q3216" s="32">
        <f t="shared" si="717"/>
        <v>0</v>
      </c>
      <c r="R3216" s="32">
        <f t="shared" si="720"/>
        <v>5400</v>
      </c>
      <c r="S3216" s="32">
        <f t="shared" si="721"/>
        <v>0</v>
      </c>
      <c r="T3216" s="32">
        <f t="shared" si="722"/>
        <v>21600</v>
      </c>
      <c r="U3216" s="32">
        <f t="shared" si="723"/>
        <v>0</v>
      </c>
      <c r="V3216" s="32">
        <f t="shared" si="718"/>
        <v>379.31837982104503</v>
      </c>
      <c r="W3216" s="32">
        <f t="shared" si="724"/>
        <v>379.31837982104503</v>
      </c>
      <c r="X3216" s="32">
        <f t="shared" si="725"/>
        <v>379.31837982104503</v>
      </c>
    </row>
    <row r="3217" spans="1:24" x14ac:dyDescent="0.25">
      <c r="A3217" s="2"/>
      <c r="B3217" s="2" t="s">
        <v>6</v>
      </c>
      <c r="C3217" s="2">
        <f t="shared" si="715"/>
        <v>134</v>
      </c>
      <c r="D3217" s="2">
        <f t="shared" si="716"/>
        <v>21</v>
      </c>
      <c r="E3217" s="2">
        <f t="shared" si="719"/>
        <v>3213</v>
      </c>
      <c r="F3217" s="11">
        <v>364.5</v>
      </c>
      <c r="G3217" s="9">
        <v>0</v>
      </c>
      <c r="H3217" s="9">
        <v>0</v>
      </c>
      <c r="I3217" s="9">
        <v>0</v>
      </c>
      <c r="J3217" s="9">
        <v>0.305627351928418</v>
      </c>
      <c r="K3217" s="9">
        <v>0.305627351928418</v>
      </c>
      <c r="L3217" s="9">
        <v>0.305627351928418</v>
      </c>
      <c r="N3217" s="32">
        <f>IF('System Design'!$F$8=1,'Hourly Demand and Generation'!G3217*'System Design'!$F$21,IF('System Design'!$F$8=2,'Hourly Demand and Generation'!H3217*'System Design'!$F$21,IF('System Design'!$F$8=3,'Hourly Demand and Generation'!I3217*'System Design'!$F$21)))</f>
        <v>0</v>
      </c>
      <c r="O3217" s="32">
        <f>IF('System Design'!$F$8=1,'Hourly Demand and Generation'!J3217*'System Design'!$F$22,IF('System Design'!$F$8=2,'Hourly Demand and Generation'!K3217*'System Design'!$F$22,IF('System Design'!$F$8=3,'Hourly Demand and Generation'!L3217*'System Design'!$F$22)))</f>
        <v>764.06837982104503</v>
      </c>
      <c r="Q3217" s="32">
        <f t="shared" si="717"/>
        <v>0</v>
      </c>
      <c r="R3217" s="32">
        <f t="shared" si="720"/>
        <v>5400</v>
      </c>
      <c r="S3217" s="32">
        <f t="shared" si="721"/>
        <v>0</v>
      </c>
      <c r="T3217" s="32">
        <f t="shared" si="722"/>
        <v>21600</v>
      </c>
      <c r="U3217" s="32">
        <f t="shared" si="723"/>
        <v>0</v>
      </c>
      <c r="V3217" s="32">
        <f t="shared" si="718"/>
        <v>399.56837982104503</v>
      </c>
      <c r="W3217" s="32">
        <f t="shared" si="724"/>
        <v>399.56837982104503</v>
      </c>
      <c r="X3217" s="32">
        <f t="shared" si="725"/>
        <v>399.56837982104503</v>
      </c>
    </row>
    <row r="3218" spans="1:24" x14ac:dyDescent="0.25">
      <c r="A3218" s="2"/>
      <c r="B3218" s="2" t="s">
        <v>6</v>
      </c>
      <c r="C3218" s="2">
        <f t="shared" si="715"/>
        <v>134</v>
      </c>
      <c r="D3218" s="2">
        <f t="shared" si="716"/>
        <v>22</v>
      </c>
      <c r="E3218" s="2">
        <f t="shared" si="719"/>
        <v>3214</v>
      </c>
      <c r="F3218" s="11">
        <v>344.25</v>
      </c>
      <c r="G3218" s="9">
        <v>0</v>
      </c>
      <c r="H3218" s="9">
        <v>0</v>
      </c>
      <c r="I3218" s="9">
        <v>0</v>
      </c>
      <c r="J3218" s="9">
        <v>0.32260664925777499</v>
      </c>
      <c r="K3218" s="9">
        <v>0.32260664925777499</v>
      </c>
      <c r="L3218" s="9">
        <v>0.32260664925777499</v>
      </c>
      <c r="N3218" s="32">
        <f>IF('System Design'!$F$8=1,'Hourly Demand and Generation'!G3218*'System Design'!$F$21,IF('System Design'!$F$8=2,'Hourly Demand and Generation'!H3218*'System Design'!$F$21,IF('System Design'!$F$8=3,'Hourly Demand and Generation'!I3218*'System Design'!$F$21)))</f>
        <v>0</v>
      </c>
      <c r="O3218" s="32">
        <f>IF('System Design'!$F$8=1,'Hourly Demand and Generation'!J3218*'System Design'!$F$22,IF('System Design'!$F$8=2,'Hourly Demand and Generation'!K3218*'System Design'!$F$22,IF('System Design'!$F$8=3,'Hourly Demand and Generation'!L3218*'System Design'!$F$22)))</f>
        <v>806.51662314443752</v>
      </c>
      <c r="Q3218" s="32">
        <f t="shared" si="717"/>
        <v>0</v>
      </c>
      <c r="R3218" s="32">
        <f t="shared" si="720"/>
        <v>5400</v>
      </c>
      <c r="S3218" s="32">
        <f t="shared" si="721"/>
        <v>0</v>
      </c>
      <c r="T3218" s="32">
        <f t="shared" si="722"/>
        <v>21600</v>
      </c>
      <c r="U3218" s="32">
        <f t="shared" si="723"/>
        <v>0</v>
      </c>
      <c r="V3218" s="32">
        <f t="shared" si="718"/>
        <v>462.26662314443752</v>
      </c>
      <c r="W3218" s="32">
        <f t="shared" si="724"/>
        <v>462.26662314443752</v>
      </c>
      <c r="X3218" s="32">
        <f t="shared" si="725"/>
        <v>462.26662314443752</v>
      </c>
    </row>
    <row r="3219" spans="1:24" x14ac:dyDescent="0.25">
      <c r="A3219" s="2"/>
      <c r="B3219" s="2" t="s">
        <v>6</v>
      </c>
      <c r="C3219" s="2">
        <f t="shared" si="715"/>
        <v>134</v>
      </c>
      <c r="D3219" s="2">
        <f t="shared" si="716"/>
        <v>23</v>
      </c>
      <c r="E3219" s="2">
        <f t="shared" si="719"/>
        <v>3215</v>
      </c>
      <c r="F3219" s="11">
        <v>324</v>
      </c>
      <c r="G3219" s="9">
        <v>0</v>
      </c>
      <c r="H3219" s="9">
        <v>0</v>
      </c>
      <c r="I3219" s="9">
        <v>0</v>
      </c>
      <c r="J3219" s="9">
        <v>0.27166875726970502</v>
      </c>
      <c r="K3219" s="9">
        <v>0.27166875726970502</v>
      </c>
      <c r="L3219" s="9">
        <v>0.27166875726970502</v>
      </c>
      <c r="N3219" s="32">
        <f>IF('System Design'!$F$8=1,'Hourly Demand and Generation'!G3219*'System Design'!$F$21,IF('System Design'!$F$8=2,'Hourly Demand and Generation'!H3219*'System Design'!$F$21,IF('System Design'!$F$8=3,'Hourly Demand and Generation'!I3219*'System Design'!$F$21)))</f>
        <v>0</v>
      </c>
      <c r="O3219" s="32">
        <f>IF('System Design'!$F$8=1,'Hourly Demand and Generation'!J3219*'System Design'!$F$22,IF('System Design'!$F$8=2,'Hourly Demand and Generation'!K3219*'System Design'!$F$22,IF('System Design'!$F$8=3,'Hourly Demand and Generation'!L3219*'System Design'!$F$22)))</f>
        <v>679.17189317426255</v>
      </c>
      <c r="Q3219" s="32">
        <f t="shared" si="717"/>
        <v>0</v>
      </c>
      <c r="R3219" s="32">
        <f t="shared" si="720"/>
        <v>5400</v>
      </c>
      <c r="S3219" s="32">
        <f t="shared" si="721"/>
        <v>0</v>
      </c>
      <c r="T3219" s="32">
        <f t="shared" si="722"/>
        <v>21600</v>
      </c>
      <c r="U3219" s="32">
        <f t="shared" si="723"/>
        <v>0</v>
      </c>
      <c r="V3219" s="32">
        <f t="shared" si="718"/>
        <v>355.17189317426255</v>
      </c>
      <c r="W3219" s="32">
        <f t="shared" si="724"/>
        <v>355.17189317426255</v>
      </c>
      <c r="X3219" s="32">
        <f t="shared" si="725"/>
        <v>355.17189317426255</v>
      </c>
    </row>
    <row r="3220" spans="1:24" x14ac:dyDescent="0.25">
      <c r="A3220" s="2"/>
      <c r="B3220" s="2" t="s">
        <v>6</v>
      </c>
      <c r="C3220" s="2">
        <f t="shared" si="715"/>
        <v>134</v>
      </c>
      <c r="D3220" s="2">
        <f t="shared" si="716"/>
        <v>24</v>
      </c>
      <c r="E3220" s="2">
        <f t="shared" si="719"/>
        <v>3216</v>
      </c>
      <c r="F3220" s="11">
        <v>283.5</v>
      </c>
      <c r="G3220" s="9">
        <v>0</v>
      </c>
      <c r="H3220" s="9">
        <v>0</v>
      </c>
      <c r="I3220" s="9">
        <v>0</v>
      </c>
      <c r="J3220" s="9">
        <v>0.27166875726970502</v>
      </c>
      <c r="K3220" s="9">
        <v>0.27166875726970502</v>
      </c>
      <c r="L3220" s="9">
        <v>0.27166875726970502</v>
      </c>
      <c r="N3220" s="32">
        <f>IF('System Design'!$F$8=1,'Hourly Demand and Generation'!G3220*'System Design'!$F$21,IF('System Design'!$F$8=2,'Hourly Demand and Generation'!H3220*'System Design'!$F$21,IF('System Design'!$F$8=3,'Hourly Demand and Generation'!I3220*'System Design'!$F$21)))</f>
        <v>0</v>
      </c>
      <c r="O3220" s="32">
        <f>IF('System Design'!$F$8=1,'Hourly Demand and Generation'!J3220*'System Design'!$F$22,IF('System Design'!$F$8=2,'Hourly Demand and Generation'!K3220*'System Design'!$F$22,IF('System Design'!$F$8=3,'Hourly Demand and Generation'!L3220*'System Design'!$F$22)))</f>
        <v>679.17189317426255</v>
      </c>
      <c r="Q3220" s="32">
        <f t="shared" si="717"/>
        <v>0</v>
      </c>
      <c r="R3220" s="32">
        <f t="shared" si="720"/>
        <v>5400</v>
      </c>
      <c r="S3220" s="32">
        <f t="shared" si="721"/>
        <v>0</v>
      </c>
      <c r="T3220" s="32">
        <f t="shared" si="722"/>
        <v>21600</v>
      </c>
      <c r="U3220" s="32">
        <f t="shared" si="723"/>
        <v>0</v>
      </c>
      <c r="V3220" s="32">
        <f t="shared" si="718"/>
        <v>395.67189317426255</v>
      </c>
      <c r="W3220" s="32">
        <f t="shared" si="724"/>
        <v>395.67189317426255</v>
      </c>
      <c r="X3220" s="32">
        <f t="shared" si="725"/>
        <v>395.67189317426255</v>
      </c>
    </row>
    <row r="3221" spans="1:24" x14ac:dyDescent="0.25">
      <c r="A3221" s="2"/>
      <c r="B3221" s="2" t="s">
        <v>6</v>
      </c>
      <c r="C3221" s="2">
        <f>C3220+1</f>
        <v>135</v>
      </c>
      <c r="D3221" s="2">
        <v>1</v>
      </c>
      <c r="E3221" s="2">
        <f t="shared" si="719"/>
        <v>3217</v>
      </c>
      <c r="F3221" s="11">
        <v>243</v>
      </c>
      <c r="G3221" s="9">
        <v>0</v>
      </c>
      <c r="H3221" s="9">
        <v>0</v>
      </c>
      <c r="I3221" s="9">
        <v>0</v>
      </c>
      <c r="J3221" s="9">
        <v>0.34560918236216498</v>
      </c>
      <c r="K3221" s="9">
        <v>0.34560918236216498</v>
      </c>
      <c r="L3221" s="9">
        <v>0.34560918236216498</v>
      </c>
      <c r="N3221" s="32">
        <f>IF('System Design'!$F$8=1,'Hourly Demand and Generation'!G3221*'System Design'!$F$21,IF('System Design'!$F$8=2,'Hourly Demand and Generation'!H3221*'System Design'!$F$21,IF('System Design'!$F$8=3,'Hourly Demand and Generation'!I3221*'System Design'!$F$21)))</f>
        <v>0</v>
      </c>
      <c r="O3221" s="32">
        <f>IF('System Design'!$F$8=1,'Hourly Demand and Generation'!J3221*'System Design'!$F$22,IF('System Design'!$F$8=2,'Hourly Demand and Generation'!K3221*'System Design'!$F$22,IF('System Design'!$F$8=3,'Hourly Demand and Generation'!L3221*'System Design'!$F$22)))</f>
        <v>864.02295590541246</v>
      </c>
      <c r="Q3221" s="32">
        <f t="shared" si="717"/>
        <v>0</v>
      </c>
      <c r="R3221" s="32">
        <f t="shared" si="720"/>
        <v>5400</v>
      </c>
      <c r="S3221" s="32">
        <f t="shared" si="721"/>
        <v>0</v>
      </c>
      <c r="T3221" s="32">
        <f t="shared" si="722"/>
        <v>21600</v>
      </c>
      <c r="U3221" s="32">
        <f t="shared" si="723"/>
        <v>0</v>
      </c>
      <c r="V3221" s="32">
        <f t="shared" si="718"/>
        <v>621.02295590541246</v>
      </c>
      <c r="W3221" s="32">
        <f t="shared" si="724"/>
        <v>621.02295590541246</v>
      </c>
      <c r="X3221" s="32">
        <f t="shared" si="725"/>
        <v>621.02295590541246</v>
      </c>
    </row>
    <row r="3222" spans="1:24" x14ac:dyDescent="0.25">
      <c r="A3222" s="2"/>
      <c r="B3222" s="2" t="s">
        <v>6</v>
      </c>
      <c r="C3222" s="2">
        <f>C3221</f>
        <v>135</v>
      </c>
      <c r="D3222" s="2">
        <f>D3221+1</f>
        <v>2</v>
      </c>
      <c r="E3222" s="2">
        <f t="shared" si="719"/>
        <v>3218</v>
      </c>
      <c r="F3222" s="11">
        <v>222.75</v>
      </c>
      <c r="G3222" s="9">
        <v>0</v>
      </c>
      <c r="H3222" s="9">
        <v>0</v>
      </c>
      <c r="I3222" s="9">
        <v>0</v>
      </c>
      <c r="J3222" s="9">
        <v>0.31104826412594799</v>
      </c>
      <c r="K3222" s="9">
        <v>0.31104826412594799</v>
      </c>
      <c r="L3222" s="9">
        <v>0.31104826412594799</v>
      </c>
      <c r="N3222" s="32">
        <f>IF('System Design'!$F$8=1,'Hourly Demand and Generation'!G3222*'System Design'!$F$21,IF('System Design'!$F$8=2,'Hourly Demand and Generation'!H3222*'System Design'!$F$21,IF('System Design'!$F$8=3,'Hourly Demand and Generation'!I3222*'System Design'!$F$21)))</f>
        <v>0</v>
      </c>
      <c r="O3222" s="32">
        <f>IF('System Design'!$F$8=1,'Hourly Demand and Generation'!J3222*'System Design'!$F$22,IF('System Design'!$F$8=2,'Hourly Demand and Generation'!K3222*'System Design'!$F$22,IF('System Design'!$F$8=3,'Hourly Demand and Generation'!L3222*'System Design'!$F$22)))</f>
        <v>777.62066031486995</v>
      </c>
      <c r="Q3222" s="32">
        <f t="shared" si="717"/>
        <v>0</v>
      </c>
      <c r="R3222" s="32">
        <f t="shared" si="720"/>
        <v>5400</v>
      </c>
      <c r="S3222" s="32">
        <f t="shared" si="721"/>
        <v>0</v>
      </c>
      <c r="T3222" s="32">
        <f t="shared" si="722"/>
        <v>21600</v>
      </c>
      <c r="U3222" s="32">
        <f t="shared" si="723"/>
        <v>0</v>
      </c>
      <c r="V3222" s="32">
        <f t="shared" si="718"/>
        <v>554.87066031486995</v>
      </c>
      <c r="W3222" s="32">
        <f t="shared" si="724"/>
        <v>554.87066031486995</v>
      </c>
      <c r="X3222" s="32">
        <f t="shared" si="725"/>
        <v>554.87066031486995</v>
      </c>
    </row>
    <row r="3223" spans="1:24" x14ac:dyDescent="0.25">
      <c r="A3223" s="2"/>
      <c r="B3223" s="2" t="s">
        <v>6</v>
      </c>
      <c r="C3223" s="2">
        <f t="shared" ref="C3223:C3244" si="726">C3222</f>
        <v>135</v>
      </c>
      <c r="D3223" s="2">
        <f t="shared" ref="D3223:D3244" si="727">D3222+1</f>
        <v>3</v>
      </c>
      <c r="E3223" s="2">
        <f t="shared" si="719"/>
        <v>3219</v>
      </c>
      <c r="F3223" s="11">
        <v>202.5</v>
      </c>
      <c r="G3223" s="9">
        <v>0</v>
      </c>
      <c r="H3223" s="9">
        <v>0</v>
      </c>
      <c r="I3223" s="9">
        <v>0</v>
      </c>
      <c r="J3223" s="9">
        <v>0.31104826412594799</v>
      </c>
      <c r="K3223" s="9">
        <v>0.31104826412594799</v>
      </c>
      <c r="L3223" s="9">
        <v>0.31104826412594799</v>
      </c>
      <c r="N3223" s="32">
        <f>IF('System Design'!$F$8=1,'Hourly Demand and Generation'!G3223*'System Design'!$F$21,IF('System Design'!$F$8=2,'Hourly Demand and Generation'!H3223*'System Design'!$F$21,IF('System Design'!$F$8=3,'Hourly Demand and Generation'!I3223*'System Design'!$F$21)))</f>
        <v>0</v>
      </c>
      <c r="O3223" s="32">
        <f>IF('System Design'!$F$8=1,'Hourly Demand and Generation'!J3223*'System Design'!$F$22,IF('System Design'!$F$8=2,'Hourly Demand and Generation'!K3223*'System Design'!$F$22,IF('System Design'!$F$8=3,'Hourly Demand and Generation'!L3223*'System Design'!$F$22)))</f>
        <v>777.62066031486995</v>
      </c>
      <c r="Q3223" s="32">
        <f t="shared" si="717"/>
        <v>0</v>
      </c>
      <c r="R3223" s="32">
        <f t="shared" si="720"/>
        <v>5400</v>
      </c>
      <c r="S3223" s="32">
        <f t="shared" si="721"/>
        <v>0</v>
      </c>
      <c r="T3223" s="32">
        <f t="shared" si="722"/>
        <v>21600</v>
      </c>
      <c r="U3223" s="32">
        <f t="shared" si="723"/>
        <v>0</v>
      </c>
      <c r="V3223" s="32">
        <f t="shared" si="718"/>
        <v>575.12066031486995</v>
      </c>
      <c r="W3223" s="32">
        <f t="shared" si="724"/>
        <v>575.12066031486995</v>
      </c>
      <c r="X3223" s="32">
        <f t="shared" si="725"/>
        <v>575.12066031486995</v>
      </c>
    </row>
    <row r="3224" spans="1:24" x14ac:dyDescent="0.25">
      <c r="A3224" s="2"/>
      <c r="B3224" s="2" t="s">
        <v>6</v>
      </c>
      <c r="C3224" s="2">
        <f t="shared" si="726"/>
        <v>135</v>
      </c>
      <c r="D3224" s="2">
        <f t="shared" si="727"/>
        <v>4</v>
      </c>
      <c r="E3224" s="2">
        <f t="shared" si="719"/>
        <v>3220</v>
      </c>
      <c r="F3224" s="11">
        <v>243</v>
      </c>
      <c r="G3224" s="9">
        <v>0</v>
      </c>
      <c r="H3224" s="9">
        <v>0</v>
      </c>
      <c r="I3224" s="9">
        <v>0</v>
      </c>
      <c r="J3224" s="9">
        <v>0.34560918236216498</v>
      </c>
      <c r="K3224" s="9">
        <v>0.34560918236216498</v>
      </c>
      <c r="L3224" s="9">
        <v>0.34560918236216498</v>
      </c>
      <c r="N3224" s="32">
        <f>IF('System Design'!$F$8=1,'Hourly Demand and Generation'!G3224*'System Design'!$F$21,IF('System Design'!$F$8=2,'Hourly Demand and Generation'!H3224*'System Design'!$F$21,IF('System Design'!$F$8=3,'Hourly Demand and Generation'!I3224*'System Design'!$F$21)))</f>
        <v>0</v>
      </c>
      <c r="O3224" s="32">
        <f>IF('System Design'!$F$8=1,'Hourly Demand and Generation'!J3224*'System Design'!$F$22,IF('System Design'!$F$8=2,'Hourly Demand and Generation'!K3224*'System Design'!$F$22,IF('System Design'!$F$8=3,'Hourly Demand and Generation'!L3224*'System Design'!$F$22)))</f>
        <v>864.02295590541246</v>
      </c>
      <c r="Q3224" s="32">
        <f t="shared" si="717"/>
        <v>0</v>
      </c>
      <c r="R3224" s="32">
        <f t="shared" si="720"/>
        <v>5400</v>
      </c>
      <c r="S3224" s="32">
        <f t="shared" si="721"/>
        <v>0</v>
      </c>
      <c r="T3224" s="32">
        <f t="shared" si="722"/>
        <v>21600</v>
      </c>
      <c r="U3224" s="32">
        <f t="shared" si="723"/>
        <v>0</v>
      </c>
      <c r="V3224" s="32">
        <f t="shared" si="718"/>
        <v>621.02295590541246</v>
      </c>
      <c r="W3224" s="32">
        <f t="shared" si="724"/>
        <v>621.02295590541246</v>
      </c>
      <c r="X3224" s="32">
        <f t="shared" si="725"/>
        <v>621.02295590541246</v>
      </c>
    </row>
    <row r="3225" spans="1:24" x14ac:dyDescent="0.25">
      <c r="A3225" s="2"/>
      <c r="B3225" s="2" t="s">
        <v>6</v>
      </c>
      <c r="C3225" s="2">
        <f t="shared" si="726"/>
        <v>135</v>
      </c>
      <c r="D3225" s="2">
        <f t="shared" si="727"/>
        <v>5</v>
      </c>
      <c r="E3225" s="2">
        <f t="shared" si="719"/>
        <v>3221</v>
      </c>
      <c r="F3225" s="11">
        <v>263.25</v>
      </c>
      <c r="G3225" s="9">
        <v>0</v>
      </c>
      <c r="H3225" s="9">
        <v>3.71414765635176E-2</v>
      </c>
      <c r="I3225" s="9">
        <v>7.4282953127035201E-2</v>
      </c>
      <c r="J3225" s="9">
        <v>0.27648734588973201</v>
      </c>
      <c r="K3225" s="9">
        <v>0.27648734588973201</v>
      </c>
      <c r="L3225" s="9">
        <v>0.27648734588973201</v>
      </c>
      <c r="N3225" s="32">
        <f>IF('System Design'!$F$8=1,'Hourly Demand and Generation'!G3225*'System Design'!$F$21,IF('System Design'!$F$8=2,'Hourly Demand and Generation'!H3225*'System Design'!$F$21,IF('System Design'!$F$8=3,'Hourly Demand and Generation'!I3225*'System Design'!$F$21)))</f>
        <v>37.1414765635176</v>
      </c>
      <c r="O3225" s="32">
        <f>IF('System Design'!$F$8=1,'Hourly Demand and Generation'!J3225*'System Design'!$F$22,IF('System Design'!$F$8=2,'Hourly Demand and Generation'!K3225*'System Design'!$F$22,IF('System Design'!$F$8=3,'Hourly Demand and Generation'!L3225*'System Design'!$F$22)))</f>
        <v>691.21836472433006</v>
      </c>
      <c r="Q3225" s="32">
        <f t="shared" si="717"/>
        <v>0</v>
      </c>
      <c r="R3225" s="32">
        <f t="shared" si="720"/>
        <v>5400</v>
      </c>
      <c r="S3225" s="32">
        <f t="shared" si="721"/>
        <v>0</v>
      </c>
      <c r="T3225" s="32">
        <f t="shared" si="722"/>
        <v>21600</v>
      </c>
      <c r="U3225" s="32">
        <f t="shared" si="723"/>
        <v>0</v>
      </c>
      <c r="V3225" s="32">
        <f t="shared" si="718"/>
        <v>465.10984128784764</v>
      </c>
      <c r="W3225" s="32">
        <f t="shared" si="724"/>
        <v>465.10984128784764</v>
      </c>
      <c r="X3225" s="32">
        <f t="shared" si="725"/>
        <v>465.10984128784764</v>
      </c>
    </row>
    <row r="3226" spans="1:24" x14ac:dyDescent="0.25">
      <c r="A3226" s="2"/>
      <c r="B3226" s="2" t="s">
        <v>6</v>
      </c>
      <c r="C3226" s="2">
        <f t="shared" si="726"/>
        <v>135</v>
      </c>
      <c r="D3226" s="2">
        <f t="shared" si="727"/>
        <v>6</v>
      </c>
      <c r="E3226" s="2">
        <f t="shared" si="719"/>
        <v>3222</v>
      </c>
      <c r="F3226" s="11">
        <v>283.5</v>
      </c>
      <c r="G3226" s="9">
        <v>7.4282953127035201E-2</v>
      </c>
      <c r="H3226" s="9">
        <v>0.116067114260993</v>
      </c>
      <c r="I3226" s="9">
        <v>0.15785127539495</v>
      </c>
      <c r="J3226" s="9">
        <v>0.27648734588973201</v>
      </c>
      <c r="K3226" s="9">
        <v>0.27648734588973201</v>
      </c>
      <c r="L3226" s="9">
        <v>0.27648734588973201</v>
      </c>
      <c r="N3226" s="32">
        <f>IF('System Design'!$F$8=1,'Hourly Demand and Generation'!G3226*'System Design'!$F$21,IF('System Design'!$F$8=2,'Hourly Demand and Generation'!H3226*'System Design'!$F$21,IF('System Design'!$F$8=3,'Hourly Demand and Generation'!I3226*'System Design'!$F$21)))</f>
        <v>78.925637697474997</v>
      </c>
      <c r="O3226" s="32">
        <f>IF('System Design'!$F$8=1,'Hourly Demand and Generation'!J3226*'System Design'!$F$22,IF('System Design'!$F$8=2,'Hourly Demand and Generation'!K3226*'System Design'!$F$22,IF('System Design'!$F$8=3,'Hourly Demand and Generation'!L3226*'System Design'!$F$22)))</f>
        <v>691.21836472433006</v>
      </c>
      <c r="Q3226" s="32">
        <f t="shared" si="717"/>
        <v>0</v>
      </c>
      <c r="R3226" s="32">
        <f t="shared" si="720"/>
        <v>5400</v>
      </c>
      <c r="S3226" s="32">
        <f t="shared" si="721"/>
        <v>0</v>
      </c>
      <c r="T3226" s="32">
        <f t="shared" si="722"/>
        <v>21600</v>
      </c>
      <c r="U3226" s="32">
        <f t="shared" si="723"/>
        <v>0</v>
      </c>
      <c r="V3226" s="32">
        <f t="shared" si="718"/>
        <v>486.644002421805</v>
      </c>
      <c r="W3226" s="32">
        <f t="shared" si="724"/>
        <v>486.644002421805</v>
      </c>
      <c r="X3226" s="32">
        <f t="shared" si="725"/>
        <v>486.644002421805</v>
      </c>
    </row>
    <row r="3227" spans="1:24" x14ac:dyDescent="0.25">
      <c r="A3227" s="2"/>
      <c r="B3227" s="2" t="s">
        <v>6</v>
      </c>
      <c r="C3227" s="2">
        <f t="shared" si="726"/>
        <v>135</v>
      </c>
      <c r="D3227" s="2">
        <f t="shared" si="727"/>
        <v>7</v>
      </c>
      <c r="E3227" s="2">
        <f t="shared" si="719"/>
        <v>3223</v>
      </c>
      <c r="F3227" s="11">
        <v>303.75</v>
      </c>
      <c r="G3227" s="9">
        <v>0.15785127539495</v>
      </c>
      <c r="H3227" s="9">
        <v>0.19499275195846699</v>
      </c>
      <c r="I3227" s="9">
        <v>0.23213422852198501</v>
      </c>
      <c r="J3227" s="9">
        <v>0.31104826412594799</v>
      </c>
      <c r="K3227" s="9">
        <v>0.31104826412594799</v>
      </c>
      <c r="L3227" s="9">
        <v>0.31104826412594799</v>
      </c>
      <c r="N3227" s="32">
        <f>IF('System Design'!$F$8=1,'Hourly Demand and Generation'!G3227*'System Design'!$F$21,IF('System Design'!$F$8=2,'Hourly Demand and Generation'!H3227*'System Design'!$F$21,IF('System Design'!$F$8=3,'Hourly Demand and Generation'!I3227*'System Design'!$F$21)))</f>
        <v>116.06711426099251</v>
      </c>
      <c r="O3227" s="32">
        <f>IF('System Design'!$F$8=1,'Hourly Demand and Generation'!J3227*'System Design'!$F$22,IF('System Design'!$F$8=2,'Hourly Demand and Generation'!K3227*'System Design'!$F$22,IF('System Design'!$F$8=3,'Hourly Demand and Generation'!L3227*'System Design'!$F$22)))</f>
        <v>777.62066031486995</v>
      </c>
      <c r="Q3227" s="32">
        <f t="shared" si="717"/>
        <v>0</v>
      </c>
      <c r="R3227" s="32">
        <f t="shared" si="720"/>
        <v>5400</v>
      </c>
      <c r="S3227" s="32">
        <f t="shared" si="721"/>
        <v>0</v>
      </c>
      <c r="T3227" s="32">
        <f t="shared" si="722"/>
        <v>21600</v>
      </c>
      <c r="U3227" s="32">
        <f t="shared" si="723"/>
        <v>0</v>
      </c>
      <c r="V3227" s="32">
        <f t="shared" si="718"/>
        <v>589.93777457586248</v>
      </c>
      <c r="W3227" s="32">
        <f t="shared" si="724"/>
        <v>589.93777457586248</v>
      </c>
      <c r="X3227" s="32">
        <f t="shared" si="725"/>
        <v>589.93777457586248</v>
      </c>
    </row>
    <row r="3228" spans="1:24" x14ac:dyDescent="0.25">
      <c r="A3228" s="2"/>
      <c r="B3228" s="2" t="s">
        <v>6</v>
      </c>
      <c r="C3228" s="2">
        <f t="shared" si="726"/>
        <v>135</v>
      </c>
      <c r="D3228" s="2">
        <f t="shared" si="727"/>
        <v>8</v>
      </c>
      <c r="E3228" s="2">
        <f t="shared" si="719"/>
        <v>3224</v>
      </c>
      <c r="F3228" s="11">
        <v>324</v>
      </c>
      <c r="G3228" s="9">
        <v>0.30641718164901999</v>
      </c>
      <c r="H3228" s="9">
        <v>0.34820134278297799</v>
      </c>
      <c r="I3228" s="9">
        <v>0.38998550391693498</v>
      </c>
      <c r="J3228" s="9">
        <v>0.31104826412594799</v>
      </c>
      <c r="K3228" s="9">
        <v>0.31104826412594799</v>
      </c>
      <c r="L3228" s="9">
        <v>0.31104826412594799</v>
      </c>
      <c r="N3228" s="32">
        <f>IF('System Design'!$F$8=1,'Hourly Demand and Generation'!G3228*'System Design'!$F$21,IF('System Design'!$F$8=2,'Hourly Demand and Generation'!H3228*'System Design'!$F$21,IF('System Design'!$F$8=3,'Hourly Demand and Generation'!I3228*'System Design'!$F$21)))</f>
        <v>194.99275195846749</v>
      </c>
      <c r="O3228" s="32">
        <f>IF('System Design'!$F$8=1,'Hourly Demand and Generation'!J3228*'System Design'!$F$22,IF('System Design'!$F$8=2,'Hourly Demand and Generation'!K3228*'System Design'!$F$22,IF('System Design'!$F$8=3,'Hourly Demand and Generation'!L3228*'System Design'!$F$22)))</f>
        <v>777.62066031486995</v>
      </c>
      <c r="Q3228" s="32">
        <f t="shared" si="717"/>
        <v>0</v>
      </c>
      <c r="R3228" s="32">
        <f t="shared" si="720"/>
        <v>5400</v>
      </c>
      <c r="S3228" s="32">
        <f t="shared" si="721"/>
        <v>0</v>
      </c>
      <c r="T3228" s="32">
        <f t="shared" si="722"/>
        <v>21600</v>
      </c>
      <c r="U3228" s="32">
        <f t="shared" si="723"/>
        <v>0</v>
      </c>
      <c r="V3228" s="32">
        <f t="shared" si="718"/>
        <v>648.61341227333742</v>
      </c>
      <c r="W3228" s="32">
        <f t="shared" si="724"/>
        <v>648.61341227333742</v>
      </c>
      <c r="X3228" s="32">
        <f t="shared" si="725"/>
        <v>648.61341227333742</v>
      </c>
    </row>
    <row r="3229" spans="1:24" x14ac:dyDescent="0.25">
      <c r="A3229" s="2"/>
      <c r="B3229" s="2" t="s">
        <v>6</v>
      </c>
      <c r="C3229" s="2">
        <f t="shared" si="726"/>
        <v>135</v>
      </c>
      <c r="D3229" s="2">
        <f t="shared" si="727"/>
        <v>9</v>
      </c>
      <c r="E3229" s="2">
        <f t="shared" si="719"/>
        <v>3225</v>
      </c>
      <c r="F3229" s="11">
        <v>324</v>
      </c>
      <c r="G3229" s="9">
        <v>0.46426845704397002</v>
      </c>
      <c r="H3229" s="9">
        <v>0.50140993360748798</v>
      </c>
      <c r="I3229" s="9">
        <v>0.53855141017100505</v>
      </c>
      <c r="J3229" s="9">
        <v>0.27648734588973201</v>
      </c>
      <c r="K3229" s="9">
        <v>0.27648734588973201</v>
      </c>
      <c r="L3229" s="9">
        <v>0.27648734588973201</v>
      </c>
      <c r="N3229" s="32">
        <f>IF('System Design'!$F$8=1,'Hourly Demand and Generation'!G3229*'System Design'!$F$21,IF('System Design'!$F$8=2,'Hourly Demand and Generation'!H3229*'System Design'!$F$21,IF('System Design'!$F$8=3,'Hourly Demand and Generation'!I3229*'System Design'!$F$21)))</f>
        <v>269.27570508550252</v>
      </c>
      <c r="O3229" s="32">
        <f>IF('System Design'!$F$8=1,'Hourly Demand and Generation'!J3229*'System Design'!$F$22,IF('System Design'!$F$8=2,'Hourly Demand and Generation'!K3229*'System Design'!$F$22,IF('System Design'!$F$8=3,'Hourly Demand and Generation'!L3229*'System Design'!$F$22)))</f>
        <v>691.21836472433006</v>
      </c>
      <c r="Q3229" s="32">
        <f t="shared" si="717"/>
        <v>0</v>
      </c>
      <c r="R3229" s="32">
        <f t="shared" si="720"/>
        <v>5400</v>
      </c>
      <c r="S3229" s="32">
        <f t="shared" si="721"/>
        <v>0</v>
      </c>
      <c r="T3229" s="32">
        <f t="shared" si="722"/>
        <v>21600</v>
      </c>
      <c r="U3229" s="32">
        <f t="shared" si="723"/>
        <v>0</v>
      </c>
      <c r="V3229" s="32">
        <f t="shared" si="718"/>
        <v>636.49406980983258</v>
      </c>
      <c r="W3229" s="32">
        <f t="shared" si="724"/>
        <v>636.49406980983258</v>
      </c>
      <c r="X3229" s="32">
        <f t="shared" si="725"/>
        <v>636.49406980983258</v>
      </c>
    </row>
    <row r="3230" spans="1:24" x14ac:dyDescent="0.25">
      <c r="A3230" s="2"/>
      <c r="B3230" s="2" t="s">
        <v>6</v>
      </c>
      <c r="C3230" s="2">
        <f t="shared" si="726"/>
        <v>135</v>
      </c>
      <c r="D3230" s="2">
        <f t="shared" si="727"/>
        <v>10</v>
      </c>
      <c r="E3230" s="2">
        <f t="shared" si="719"/>
        <v>3226</v>
      </c>
      <c r="F3230" s="11">
        <v>315.89999999999998</v>
      </c>
      <c r="G3230" s="9">
        <v>0.62211973243892005</v>
      </c>
      <c r="H3230" s="9">
        <v>0.65926120900243801</v>
      </c>
      <c r="I3230" s="9">
        <v>0.69640268556595497</v>
      </c>
      <c r="J3230" s="9">
        <v>0.31104826412594799</v>
      </c>
      <c r="K3230" s="9">
        <v>0.31104826412594799</v>
      </c>
      <c r="L3230" s="9">
        <v>0.31104826412594799</v>
      </c>
      <c r="N3230" s="32">
        <f>IF('System Design'!$F$8=1,'Hourly Demand and Generation'!G3230*'System Design'!$F$21,IF('System Design'!$F$8=2,'Hourly Demand and Generation'!H3230*'System Design'!$F$21,IF('System Design'!$F$8=3,'Hourly Demand and Generation'!I3230*'System Design'!$F$21)))</f>
        <v>348.20134278297746</v>
      </c>
      <c r="O3230" s="32">
        <f>IF('System Design'!$F$8=1,'Hourly Demand and Generation'!J3230*'System Design'!$F$22,IF('System Design'!$F$8=2,'Hourly Demand and Generation'!K3230*'System Design'!$F$22,IF('System Design'!$F$8=3,'Hourly Demand and Generation'!L3230*'System Design'!$F$22)))</f>
        <v>777.62066031486995</v>
      </c>
      <c r="Q3230" s="32">
        <f t="shared" si="717"/>
        <v>0</v>
      </c>
      <c r="R3230" s="32">
        <f t="shared" si="720"/>
        <v>5400</v>
      </c>
      <c r="S3230" s="32">
        <f t="shared" si="721"/>
        <v>0</v>
      </c>
      <c r="T3230" s="32">
        <f t="shared" si="722"/>
        <v>21600</v>
      </c>
      <c r="U3230" s="32">
        <f t="shared" si="723"/>
        <v>0</v>
      </c>
      <c r="V3230" s="32">
        <f t="shared" si="718"/>
        <v>809.92200309784732</v>
      </c>
      <c r="W3230" s="32">
        <f t="shared" si="724"/>
        <v>809.92200309784732</v>
      </c>
      <c r="X3230" s="32">
        <f t="shared" si="725"/>
        <v>809.92200309784732</v>
      </c>
    </row>
    <row r="3231" spans="1:24" x14ac:dyDescent="0.25">
      <c r="A3231" s="2"/>
      <c r="B3231" s="2" t="s">
        <v>6</v>
      </c>
      <c r="C3231" s="2">
        <f t="shared" si="726"/>
        <v>135</v>
      </c>
      <c r="D3231" s="2">
        <f t="shared" si="727"/>
        <v>11</v>
      </c>
      <c r="E3231" s="2">
        <f t="shared" si="719"/>
        <v>3227</v>
      </c>
      <c r="F3231" s="11">
        <v>311.85000000000002</v>
      </c>
      <c r="G3231" s="9">
        <v>0.77068563869299</v>
      </c>
      <c r="H3231" s="9">
        <v>0.812469799826948</v>
      </c>
      <c r="I3231" s="9">
        <v>0.854253960960905</v>
      </c>
      <c r="J3231" s="9">
        <v>0.27648734588973201</v>
      </c>
      <c r="K3231" s="9">
        <v>0.27648734588973201</v>
      </c>
      <c r="L3231" s="9">
        <v>0.27648734588973201</v>
      </c>
      <c r="N3231" s="32">
        <f>IF('System Design'!$F$8=1,'Hourly Demand and Generation'!G3231*'System Design'!$F$21,IF('System Design'!$F$8=2,'Hourly Demand and Generation'!H3231*'System Design'!$F$21,IF('System Design'!$F$8=3,'Hourly Demand and Generation'!I3231*'System Design'!$F$21)))</f>
        <v>427.12698048045252</v>
      </c>
      <c r="O3231" s="32">
        <f>IF('System Design'!$F$8=1,'Hourly Demand and Generation'!J3231*'System Design'!$F$22,IF('System Design'!$F$8=2,'Hourly Demand and Generation'!K3231*'System Design'!$F$22,IF('System Design'!$F$8=3,'Hourly Demand and Generation'!L3231*'System Design'!$F$22)))</f>
        <v>691.21836472433006</v>
      </c>
      <c r="Q3231" s="32">
        <f t="shared" si="717"/>
        <v>0</v>
      </c>
      <c r="R3231" s="32">
        <f t="shared" si="720"/>
        <v>5400</v>
      </c>
      <c r="S3231" s="32">
        <f t="shared" si="721"/>
        <v>0</v>
      </c>
      <c r="T3231" s="32">
        <f t="shared" si="722"/>
        <v>21600</v>
      </c>
      <c r="U3231" s="32">
        <f t="shared" si="723"/>
        <v>0</v>
      </c>
      <c r="V3231" s="32">
        <f t="shared" si="718"/>
        <v>806.49534520478244</v>
      </c>
      <c r="W3231" s="32">
        <f t="shared" si="724"/>
        <v>806.49534520478244</v>
      </c>
      <c r="X3231" s="32">
        <f t="shared" si="725"/>
        <v>806.49534520478244</v>
      </c>
    </row>
    <row r="3232" spans="1:24" x14ac:dyDescent="0.25">
      <c r="A3232" s="2"/>
      <c r="B3232" s="2" t="s">
        <v>6</v>
      </c>
      <c r="C3232" s="2">
        <f t="shared" si="726"/>
        <v>135</v>
      </c>
      <c r="D3232" s="2">
        <f t="shared" si="727"/>
        <v>12</v>
      </c>
      <c r="E3232" s="2">
        <f t="shared" si="719"/>
        <v>3228</v>
      </c>
      <c r="F3232" s="11">
        <v>311.85000000000002</v>
      </c>
      <c r="G3232" s="9">
        <v>0.92853691408794004</v>
      </c>
      <c r="H3232" s="9">
        <v>0.92853691408794004</v>
      </c>
      <c r="I3232" s="9">
        <v>0.92853691408794004</v>
      </c>
      <c r="J3232" s="9">
        <v>0.25920688677162301</v>
      </c>
      <c r="K3232" s="9">
        <v>0.25920688677162301</v>
      </c>
      <c r="L3232" s="9">
        <v>0.25920688677162301</v>
      </c>
      <c r="N3232" s="32">
        <f>IF('System Design'!$F$8=1,'Hourly Demand and Generation'!G3232*'System Design'!$F$21,IF('System Design'!$F$8=2,'Hourly Demand and Generation'!H3232*'System Design'!$F$21,IF('System Design'!$F$8=3,'Hourly Demand and Generation'!I3232*'System Design'!$F$21)))</f>
        <v>464.26845704397005</v>
      </c>
      <c r="O3232" s="32">
        <f>IF('System Design'!$F$8=1,'Hourly Demand and Generation'!J3232*'System Design'!$F$22,IF('System Design'!$F$8=2,'Hourly Demand and Generation'!K3232*'System Design'!$F$22,IF('System Design'!$F$8=3,'Hourly Demand and Generation'!L3232*'System Design'!$F$22)))</f>
        <v>648.01721692905755</v>
      </c>
      <c r="Q3232" s="32">
        <f t="shared" si="717"/>
        <v>0</v>
      </c>
      <c r="R3232" s="32">
        <f t="shared" si="720"/>
        <v>5400</v>
      </c>
      <c r="S3232" s="32">
        <f t="shared" si="721"/>
        <v>0</v>
      </c>
      <c r="T3232" s="32">
        <f t="shared" si="722"/>
        <v>21600</v>
      </c>
      <c r="U3232" s="32">
        <f t="shared" si="723"/>
        <v>0</v>
      </c>
      <c r="V3232" s="32">
        <f t="shared" si="718"/>
        <v>800.43567397302752</v>
      </c>
      <c r="W3232" s="32">
        <f t="shared" si="724"/>
        <v>800.43567397302752</v>
      </c>
      <c r="X3232" s="32">
        <f t="shared" si="725"/>
        <v>800.43567397302752</v>
      </c>
    </row>
    <row r="3233" spans="1:24" x14ac:dyDescent="0.25">
      <c r="A3233" s="2"/>
      <c r="B3233" s="2" t="s">
        <v>6</v>
      </c>
      <c r="C3233" s="2">
        <f t="shared" si="726"/>
        <v>135</v>
      </c>
      <c r="D3233" s="2">
        <f t="shared" si="727"/>
        <v>13</v>
      </c>
      <c r="E3233" s="2">
        <f t="shared" si="719"/>
        <v>3229</v>
      </c>
      <c r="F3233" s="11">
        <v>324</v>
      </c>
      <c r="G3233" s="9">
        <v>0.77068563869299</v>
      </c>
      <c r="H3233" s="9">
        <v>0.812469799826948</v>
      </c>
      <c r="I3233" s="9">
        <v>0.854253960960905</v>
      </c>
      <c r="J3233" s="9">
        <v>0.27648734588973201</v>
      </c>
      <c r="K3233" s="9">
        <v>0.27648734588973201</v>
      </c>
      <c r="L3233" s="9">
        <v>0.27648734588973201</v>
      </c>
      <c r="N3233" s="32">
        <f>IF('System Design'!$F$8=1,'Hourly Demand and Generation'!G3233*'System Design'!$F$21,IF('System Design'!$F$8=2,'Hourly Demand and Generation'!H3233*'System Design'!$F$21,IF('System Design'!$F$8=3,'Hourly Demand and Generation'!I3233*'System Design'!$F$21)))</f>
        <v>427.12698048045252</v>
      </c>
      <c r="O3233" s="32">
        <f>IF('System Design'!$F$8=1,'Hourly Demand and Generation'!J3233*'System Design'!$F$22,IF('System Design'!$F$8=2,'Hourly Demand and Generation'!K3233*'System Design'!$F$22,IF('System Design'!$F$8=3,'Hourly Demand and Generation'!L3233*'System Design'!$F$22)))</f>
        <v>691.21836472433006</v>
      </c>
      <c r="Q3233" s="32">
        <f t="shared" si="717"/>
        <v>0</v>
      </c>
      <c r="R3233" s="32">
        <f t="shared" si="720"/>
        <v>5400</v>
      </c>
      <c r="S3233" s="32">
        <f t="shared" si="721"/>
        <v>0</v>
      </c>
      <c r="T3233" s="32">
        <f t="shared" si="722"/>
        <v>21600</v>
      </c>
      <c r="U3233" s="32">
        <f t="shared" si="723"/>
        <v>0</v>
      </c>
      <c r="V3233" s="32">
        <f t="shared" si="718"/>
        <v>794.34534520478246</v>
      </c>
      <c r="W3233" s="32">
        <f t="shared" si="724"/>
        <v>794.34534520478246</v>
      </c>
      <c r="X3233" s="32">
        <f t="shared" si="725"/>
        <v>794.34534520478246</v>
      </c>
    </row>
    <row r="3234" spans="1:24" x14ac:dyDescent="0.25">
      <c r="A3234" s="2"/>
      <c r="B3234" s="2" t="s">
        <v>6</v>
      </c>
      <c r="C3234" s="2">
        <f t="shared" si="726"/>
        <v>135</v>
      </c>
      <c r="D3234" s="2">
        <f t="shared" si="727"/>
        <v>14</v>
      </c>
      <c r="E3234" s="2">
        <f t="shared" si="719"/>
        <v>3230</v>
      </c>
      <c r="F3234" s="11">
        <v>324</v>
      </c>
      <c r="G3234" s="9">
        <v>0.62211973243892005</v>
      </c>
      <c r="H3234" s="9">
        <v>0.65926120900243801</v>
      </c>
      <c r="I3234" s="9">
        <v>0.69640268556595497</v>
      </c>
      <c r="J3234" s="9">
        <v>0.29376780500784</v>
      </c>
      <c r="K3234" s="9">
        <v>0.29376780500784</v>
      </c>
      <c r="L3234" s="9">
        <v>0.29376780500784</v>
      </c>
      <c r="N3234" s="32">
        <f>IF('System Design'!$F$8=1,'Hourly Demand and Generation'!G3234*'System Design'!$F$21,IF('System Design'!$F$8=2,'Hourly Demand and Generation'!H3234*'System Design'!$F$21,IF('System Design'!$F$8=3,'Hourly Demand and Generation'!I3234*'System Design'!$F$21)))</f>
        <v>348.20134278297746</v>
      </c>
      <c r="O3234" s="32">
        <f>IF('System Design'!$F$8=1,'Hourly Demand and Generation'!J3234*'System Design'!$F$22,IF('System Design'!$F$8=2,'Hourly Demand and Generation'!K3234*'System Design'!$F$22,IF('System Design'!$F$8=3,'Hourly Demand and Generation'!L3234*'System Design'!$F$22)))</f>
        <v>734.41951251959995</v>
      </c>
      <c r="Q3234" s="32">
        <f t="shared" si="717"/>
        <v>0</v>
      </c>
      <c r="R3234" s="32">
        <f t="shared" si="720"/>
        <v>5400</v>
      </c>
      <c r="S3234" s="32">
        <f t="shared" si="721"/>
        <v>0</v>
      </c>
      <c r="T3234" s="32">
        <f t="shared" si="722"/>
        <v>21600</v>
      </c>
      <c r="U3234" s="32">
        <f t="shared" si="723"/>
        <v>0</v>
      </c>
      <c r="V3234" s="32">
        <f t="shared" si="718"/>
        <v>758.62085530257741</v>
      </c>
      <c r="W3234" s="32">
        <f t="shared" si="724"/>
        <v>758.62085530257741</v>
      </c>
      <c r="X3234" s="32">
        <f t="shared" si="725"/>
        <v>758.62085530257741</v>
      </c>
    </row>
    <row r="3235" spans="1:24" x14ac:dyDescent="0.25">
      <c r="A3235" s="2"/>
      <c r="B3235" s="2" t="s">
        <v>6</v>
      </c>
      <c r="C3235" s="2">
        <f t="shared" si="726"/>
        <v>135</v>
      </c>
      <c r="D3235" s="2">
        <f t="shared" si="727"/>
        <v>15</v>
      </c>
      <c r="E3235" s="2">
        <f t="shared" si="719"/>
        <v>3231</v>
      </c>
      <c r="F3235" s="11">
        <v>344.25</v>
      </c>
      <c r="G3235" s="9">
        <v>0.46426845704397002</v>
      </c>
      <c r="H3235" s="9">
        <v>0.50140993360748798</v>
      </c>
      <c r="I3235" s="9">
        <v>0.53855141017100505</v>
      </c>
      <c r="J3235" s="9">
        <v>0.31104826412594799</v>
      </c>
      <c r="K3235" s="9">
        <v>0.31104826412594799</v>
      </c>
      <c r="L3235" s="9">
        <v>0.31104826412594799</v>
      </c>
      <c r="N3235" s="32">
        <f>IF('System Design'!$F$8=1,'Hourly Demand and Generation'!G3235*'System Design'!$F$21,IF('System Design'!$F$8=2,'Hourly Demand and Generation'!H3235*'System Design'!$F$21,IF('System Design'!$F$8=3,'Hourly Demand and Generation'!I3235*'System Design'!$F$21)))</f>
        <v>269.27570508550252</v>
      </c>
      <c r="O3235" s="32">
        <f>IF('System Design'!$F$8=1,'Hourly Demand and Generation'!J3235*'System Design'!$F$22,IF('System Design'!$F$8=2,'Hourly Demand and Generation'!K3235*'System Design'!$F$22,IF('System Design'!$F$8=3,'Hourly Demand and Generation'!L3235*'System Design'!$F$22)))</f>
        <v>777.62066031486995</v>
      </c>
      <c r="Q3235" s="32">
        <f t="shared" si="717"/>
        <v>0</v>
      </c>
      <c r="R3235" s="32">
        <f t="shared" si="720"/>
        <v>5400</v>
      </c>
      <c r="S3235" s="32">
        <f t="shared" si="721"/>
        <v>0</v>
      </c>
      <c r="T3235" s="32">
        <f t="shared" si="722"/>
        <v>21600</v>
      </c>
      <c r="U3235" s="32">
        <f t="shared" si="723"/>
        <v>0</v>
      </c>
      <c r="V3235" s="32">
        <f t="shared" si="718"/>
        <v>702.64636540037236</v>
      </c>
      <c r="W3235" s="32">
        <f t="shared" si="724"/>
        <v>702.64636540037236</v>
      </c>
      <c r="X3235" s="32">
        <f t="shared" si="725"/>
        <v>702.64636540037236</v>
      </c>
    </row>
    <row r="3236" spans="1:24" x14ac:dyDescent="0.25">
      <c r="A3236" s="2"/>
      <c r="B3236" s="2" t="s">
        <v>6</v>
      </c>
      <c r="C3236" s="2">
        <f t="shared" si="726"/>
        <v>135</v>
      </c>
      <c r="D3236" s="2">
        <f t="shared" si="727"/>
        <v>16</v>
      </c>
      <c r="E3236" s="2">
        <f t="shared" si="719"/>
        <v>3232</v>
      </c>
      <c r="F3236" s="11">
        <v>364.5</v>
      </c>
      <c r="G3236" s="9">
        <v>0.30641718164901999</v>
      </c>
      <c r="H3236" s="9">
        <v>0.34820134278297799</v>
      </c>
      <c r="I3236" s="9">
        <v>0.38998550391693498</v>
      </c>
      <c r="J3236" s="9">
        <v>0.31104826412594799</v>
      </c>
      <c r="K3236" s="9">
        <v>0.31104826412594799</v>
      </c>
      <c r="L3236" s="9">
        <v>0.31104826412594799</v>
      </c>
      <c r="N3236" s="32">
        <f>IF('System Design'!$F$8=1,'Hourly Demand and Generation'!G3236*'System Design'!$F$21,IF('System Design'!$F$8=2,'Hourly Demand and Generation'!H3236*'System Design'!$F$21,IF('System Design'!$F$8=3,'Hourly Demand and Generation'!I3236*'System Design'!$F$21)))</f>
        <v>194.99275195846749</v>
      </c>
      <c r="O3236" s="32">
        <f>IF('System Design'!$F$8=1,'Hourly Demand and Generation'!J3236*'System Design'!$F$22,IF('System Design'!$F$8=2,'Hourly Demand and Generation'!K3236*'System Design'!$F$22,IF('System Design'!$F$8=3,'Hourly Demand and Generation'!L3236*'System Design'!$F$22)))</f>
        <v>777.62066031486995</v>
      </c>
      <c r="Q3236" s="32">
        <f t="shared" si="717"/>
        <v>0</v>
      </c>
      <c r="R3236" s="32">
        <f t="shared" si="720"/>
        <v>5400</v>
      </c>
      <c r="S3236" s="32">
        <f t="shared" si="721"/>
        <v>0</v>
      </c>
      <c r="T3236" s="32">
        <f t="shared" si="722"/>
        <v>21600</v>
      </c>
      <c r="U3236" s="32">
        <f t="shared" si="723"/>
        <v>0</v>
      </c>
      <c r="V3236" s="32">
        <f t="shared" si="718"/>
        <v>608.11341227333742</v>
      </c>
      <c r="W3236" s="32">
        <f t="shared" si="724"/>
        <v>608.11341227333742</v>
      </c>
      <c r="X3236" s="32">
        <f t="shared" si="725"/>
        <v>608.11341227333742</v>
      </c>
    </row>
    <row r="3237" spans="1:24" x14ac:dyDescent="0.25">
      <c r="A3237" s="2"/>
      <c r="B3237" s="2" t="s">
        <v>6</v>
      </c>
      <c r="C3237" s="2">
        <f t="shared" si="726"/>
        <v>135</v>
      </c>
      <c r="D3237" s="2">
        <f t="shared" si="727"/>
        <v>17</v>
      </c>
      <c r="E3237" s="2">
        <f t="shared" si="719"/>
        <v>3233</v>
      </c>
      <c r="F3237" s="11">
        <v>384.75</v>
      </c>
      <c r="G3237" s="9">
        <v>0.15785127539495</v>
      </c>
      <c r="H3237" s="9">
        <v>0.19499275195846699</v>
      </c>
      <c r="I3237" s="9">
        <v>0.23213422852198501</v>
      </c>
      <c r="J3237" s="9">
        <v>0.34560918236216498</v>
      </c>
      <c r="K3237" s="9">
        <v>0.34560918236216498</v>
      </c>
      <c r="L3237" s="9">
        <v>0.34560918236216498</v>
      </c>
      <c r="N3237" s="32">
        <f>IF('System Design'!$F$8=1,'Hourly Demand and Generation'!G3237*'System Design'!$F$21,IF('System Design'!$F$8=2,'Hourly Demand and Generation'!H3237*'System Design'!$F$21,IF('System Design'!$F$8=3,'Hourly Demand and Generation'!I3237*'System Design'!$F$21)))</f>
        <v>116.06711426099251</v>
      </c>
      <c r="O3237" s="32">
        <f>IF('System Design'!$F$8=1,'Hourly Demand and Generation'!J3237*'System Design'!$F$22,IF('System Design'!$F$8=2,'Hourly Demand and Generation'!K3237*'System Design'!$F$22,IF('System Design'!$F$8=3,'Hourly Demand and Generation'!L3237*'System Design'!$F$22)))</f>
        <v>864.02295590541246</v>
      </c>
      <c r="Q3237" s="32">
        <f t="shared" si="717"/>
        <v>0</v>
      </c>
      <c r="R3237" s="32">
        <f t="shared" si="720"/>
        <v>5400</v>
      </c>
      <c r="S3237" s="32">
        <f t="shared" si="721"/>
        <v>0</v>
      </c>
      <c r="T3237" s="32">
        <f t="shared" si="722"/>
        <v>21600</v>
      </c>
      <c r="U3237" s="32">
        <f t="shared" si="723"/>
        <v>0</v>
      </c>
      <c r="V3237" s="32">
        <f t="shared" si="718"/>
        <v>595.34007016640498</v>
      </c>
      <c r="W3237" s="32">
        <f t="shared" si="724"/>
        <v>595.34007016640498</v>
      </c>
      <c r="X3237" s="32">
        <f t="shared" si="725"/>
        <v>595.34007016640498</v>
      </c>
    </row>
    <row r="3238" spans="1:24" x14ac:dyDescent="0.25">
      <c r="A3238" s="2"/>
      <c r="B3238" s="2" t="s">
        <v>6</v>
      </c>
      <c r="C3238" s="2">
        <f t="shared" si="726"/>
        <v>135</v>
      </c>
      <c r="D3238" s="2">
        <f t="shared" si="727"/>
        <v>18</v>
      </c>
      <c r="E3238" s="2">
        <f t="shared" si="719"/>
        <v>3234</v>
      </c>
      <c r="F3238" s="11">
        <v>405</v>
      </c>
      <c r="G3238" s="9">
        <v>7.4282953127035201E-2</v>
      </c>
      <c r="H3238" s="9">
        <v>0.116067114260993</v>
      </c>
      <c r="I3238" s="9">
        <v>0.15785127539495</v>
      </c>
      <c r="J3238" s="9">
        <v>0.32832872324405599</v>
      </c>
      <c r="K3238" s="9">
        <v>0.32832872324405599</v>
      </c>
      <c r="L3238" s="9">
        <v>0.32832872324405599</v>
      </c>
      <c r="N3238" s="32">
        <f>IF('System Design'!$F$8=1,'Hourly Demand and Generation'!G3238*'System Design'!$F$21,IF('System Design'!$F$8=2,'Hourly Demand and Generation'!H3238*'System Design'!$F$21,IF('System Design'!$F$8=3,'Hourly Demand and Generation'!I3238*'System Design'!$F$21)))</f>
        <v>78.925637697474997</v>
      </c>
      <c r="O3238" s="32">
        <f>IF('System Design'!$F$8=1,'Hourly Demand and Generation'!J3238*'System Design'!$F$22,IF('System Design'!$F$8=2,'Hourly Demand and Generation'!K3238*'System Design'!$F$22,IF('System Design'!$F$8=3,'Hourly Demand and Generation'!L3238*'System Design'!$F$22)))</f>
        <v>820.82180811013995</v>
      </c>
      <c r="Q3238" s="32">
        <f t="shared" si="717"/>
        <v>0</v>
      </c>
      <c r="R3238" s="32">
        <f t="shared" si="720"/>
        <v>5400</v>
      </c>
      <c r="S3238" s="32">
        <f t="shared" si="721"/>
        <v>0</v>
      </c>
      <c r="T3238" s="32">
        <f t="shared" si="722"/>
        <v>21600</v>
      </c>
      <c r="U3238" s="32">
        <f t="shared" si="723"/>
        <v>0</v>
      </c>
      <c r="V3238" s="32">
        <f t="shared" si="718"/>
        <v>494.74744580761489</v>
      </c>
      <c r="W3238" s="32">
        <f t="shared" si="724"/>
        <v>494.74744580761489</v>
      </c>
      <c r="X3238" s="32">
        <f t="shared" si="725"/>
        <v>494.74744580761489</v>
      </c>
    </row>
    <row r="3239" spans="1:24" x14ac:dyDescent="0.25">
      <c r="A3239" s="2"/>
      <c r="B3239" s="2" t="s">
        <v>6</v>
      </c>
      <c r="C3239" s="2">
        <f t="shared" si="726"/>
        <v>135</v>
      </c>
      <c r="D3239" s="2">
        <f t="shared" si="727"/>
        <v>19</v>
      </c>
      <c r="E3239" s="2">
        <f t="shared" si="719"/>
        <v>3235</v>
      </c>
      <c r="F3239" s="11">
        <v>392.85</v>
      </c>
      <c r="G3239" s="9">
        <v>0</v>
      </c>
      <c r="H3239" s="9">
        <v>3.71414765635176E-2</v>
      </c>
      <c r="I3239" s="9">
        <v>7.4282953127035201E-2</v>
      </c>
      <c r="J3239" s="9">
        <v>0.31104826412594799</v>
      </c>
      <c r="K3239" s="9">
        <v>0.31104826412594799</v>
      </c>
      <c r="L3239" s="9">
        <v>0.31104826412594799</v>
      </c>
      <c r="N3239" s="32">
        <f>IF('System Design'!$F$8=1,'Hourly Demand and Generation'!G3239*'System Design'!$F$21,IF('System Design'!$F$8=2,'Hourly Demand and Generation'!H3239*'System Design'!$F$21,IF('System Design'!$F$8=3,'Hourly Demand and Generation'!I3239*'System Design'!$F$21)))</f>
        <v>37.1414765635176</v>
      </c>
      <c r="O3239" s="32">
        <f>IF('System Design'!$F$8=1,'Hourly Demand and Generation'!J3239*'System Design'!$F$22,IF('System Design'!$F$8=2,'Hourly Demand and Generation'!K3239*'System Design'!$F$22,IF('System Design'!$F$8=3,'Hourly Demand and Generation'!L3239*'System Design'!$F$22)))</f>
        <v>777.62066031486995</v>
      </c>
      <c r="Q3239" s="32">
        <f t="shared" si="717"/>
        <v>0</v>
      </c>
      <c r="R3239" s="32">
        <f t="shared" si="720"/>
        <v>5400</v>
      </c>
      <c r="S3239" s="32">
        <f t="shared" si="721"/>
        <v>0</v>
      </c>
      <c r="T3239" s="32">
        <f t="shared" si="722"/>
        <v>21600</v>
      </c>
      <c r="U3239" s="32">
        <f t="shared" si="723"/>
        <v>0</v>
      </c>
      <c r="V3239" s="32">
        <f t="shared" si="718"/>
        <v>421.91213687838751</v>
      </c>
      <c r="W3239" s="32">
        <f t="shared" si="724"/>
        <v>421.91213687838751</v>
      </c>
      <c r="X3239" s="32">
        <f t="shared" si="725"/>
        <v>421.91213687838751</v>
      </c>
    </row>
    <row r="3240" spans="1:24" x14ac:dyDescent="0.25">
      <c r="A3240" s="2"/>
      <c r="B3240" s="2" t="s">
        <v>6</v>
      </c>
      <c r="C3240" s="2">
        <f t="shared" si="726"/>
        <v>135</v>
      </c>
      <c r="D3240" s="2">
        <f t="shared" si="727"/>
        <v>20</v>
      </c>
      <c r="E3240" s="2">
        <f t="shared" si="719"/>
        <v>3236</v>
      </c>
      <c r="F3240" s="11">
        <v>384.75</v>
      </c>
      <c r="G3240" s="9">
        <v>0</v>
      </c>
      <c r="H3240" s="9">
        <v>0</v>
      </c>
      <c r="I3240" s="9">
        <v>0</v>
      </c>
      <c r="J3240" s="9">
        <v>0.31104826412594799</v>
      </c>
      <c r="K3240" s="9">
        <v>0.31104826412594799</v>
      </c>
      <c r="L3240" s="9">
        <v>0.31104826412594799</v>
      </c>
      <c r="N3240" s="32">
        <f>IF('System Design'!$F$8=1,'Hourly Demand and Generation'!G3240*'System Design'!$F$21,IF('System Design'!$F$8=2,'Hourly Demand and Generation'!H3240*'System Design'!$F$21,IF('System Design'!$F$8=3,'Hourly Demand and Generation'!I3240*'System Design'!$F$21)))</f>
        <v>0</v>
      </c>
      <c r="O3240" s="32">
        <f>IF('System Design'!$F$8=1,'Hourly Demand and Generation'!J3240*'System Design'!$F$22,IF('System Design'!$F$8=2,'Hourly Demand and Generation'!K3240*'System Design'!$F$22,IF('System Design'!$F$8=3,'Hourly Demand and Generation'!L3240*'System Design'!$F$22)))</f>
        <v>777.62066031486995</v>
      </c>
      <c r="Q3240" s="32">
        <f t="shared" si="717"/>
        <v>0</v>
      </c>
      <c r="R3240" s="32">
        <f t="shared" si="720"/>
        <v>5400</v>
      </c>
      <c r="S3240" s="32">
        <f t="shared" si="721"/>
        <v>0</v>
      </c>
      <c r="T3240" s="32">
        <f t="shared" si="722"/>
        <v>21600</v>
      </c>
      <c r="U3240" s="32">
        <f t="shared" si="723"/>
        <v>0</v>
      </c>
      <c r="V3240" s="32">
        <f t="shared" si="718"/>
        <v>392.87066031486995</v>
      </c>
      <c r="W3240" s="32">
        <f t="shared" si="724"/>
        <v>392.87066031486995</v>
      </c>
      <c r="X3240" s="32">
        <f t="shared" si="725"/>
        <v>392.87066031486995</v>
      </c>
    </row>
    <row r="3241" spans="1:24" x14ac:dyDescent="0.25">
      <c r="A3241" s="2"/>
      <c r="B3241" s="2" t="s">
        <v>6</v>
      </c>
      <c r="C3241" s="2">
        <f t="shared" si="726"/>
        <v>135</v>
      </c>
      <c r="D3241" s="2">
        <f t="shared" si="727"/>
        <v>21</v>
      </c>
      <c r="E3241" s="2">
        <f t="shared" si="719"/>
        <v>3237</v>
      </c>
      <c r="F3241" s="11">
        <v>364.5</v>
      </c>
      <c r="G3241" s="9">
        <v>0</v>
      </c>
      <c r="H3241" s="9">
        <v>0</v>
      </c>
      <c r="I3241" s="9">
        <v>0</v>
      </c>
      <c r="J3241" s="9">
        <v>0.31104826412594799</v>
      </c>
      <c r="K3241" s="9">
        <v>0.31104826412594799</v>
      </c>
      <c r="L3241" s="9">
        <v>0.31104826412594799</v>
      </c>
      <c r="N3241" s="32">
        <f>IF('System Design'!$F$8=1,'Hourly Demand and Generation'!G3241*'System Design'!$F$21,IF('System Design'!$F$8=2,'Hourly Demand and Generation'!H3241*'System Design'!$F$21,IF('System Design'!$F$8=3,'Hourly Demand and Generation'!I3241*'System Design'!$F$21)))</f>
        <v>0</v>
      </c>
      <c r="O3241" s="32">
        <f>IF('System Design'!$F$8=1,'Hourly Demand and Generation'!J3241*'System Design'!$F$22,IF('System Design'!$F$8=2,'Hourly Demand and Generation'!K3241*'System Design'!$F$22,IF('System Design'!$F$8=3,'Hourly Demand and Generation'!L3241*'System Design'!$F$22)))</f>
        <v>777.62066031486995</v>
      </c>
      <c r="Q3241" s="32">
        <f t="shared" si="717"/>
        <v>0</v>
      </c>
      <c r="R3241" s="32">
        <f t="shared" si="720"/>
        <v>5400</v>
      </c>
      <c r="S3241" s="32">
        <f t="shared" si="721"/>
        <v>0</v>
      </c>
      <c r="T3241" s="32">
        <f t="shared" si="722"/>
        <v>21600</v>
      </c>
      <c r="U3241" s="32">
        <f t="shared" si="723"/>
        <v>0</v>
      </c>
      <c r="V3241" s="32">
        <f t="shared" si="718"/>
        <v>413.12066031486995</v>
      </c>
      <c r="W3241" s="32">
        <f t="shared" si="724"/>
        <v>413.12066031486995</v>
      </c>
      <c r="X3241" s="32">
        <f t="shared" si="725"/>
        <v>413.12066031486995</v>
      </c>
    </row>
    <row r="3242" spans="1:24" x14ac:dyDescent="0.25">
      <c r="A3242" s="2"/>
      <c r="B3242" s="2" t="s">
        <v>6</v>
      </c>
      <c r="C3242" s="2">
        <f t="shared" si="726"/>
        <v>135</v>
      </c>
      <c r="D3242" s="2">
        <f t="shared" si="727"/>
        <v>22</v>
      </c>
      <c r="E3242" s="2">
        <f t="shared" si="719"/>
        <v>3238</v>
      </c>
      <c r="F3242" s="11">
        <v>344.25</v>
      </c>
      <c r="G3242" s="9">
        <v>0</v>
      </c>
      <c r="H3242" s="9">
        <v>0</v>
      </c>
      <c r="I3242" s="9">
        <v>0</v>
      </c>
      <c r="J3242" s="9">
        <v>0.32832872324405599</v>
      </c>
      <c r="K3242" s="9">
        <v>0.32832872324405599</v>
      </c>
      <c r="L3242" s="9">
        <v>0.32832872324405599</v>
      </c>
      <c r="N3242" s="32">
        <f>IF('System Design'!$F$8=1,'Hourly Demand and Generation'!G3242*'System Design'!$F$21,IF('System Design'!$F$8=2,'Hourly Demand and Generation'!H3242*'System Design'!$F$21,IF('System Design'!$F$8=3,'Hourly Demand and Generation'!I3242*'System Design'!$F$21)))</f>
        <v>0</v>
      </c>
      <c r="O3242" s="32">
        <f>IF('System Design'!$F$8=1,'Hourly Demand and Generation'!J3242*'System Design'!$F$22,IF('System Design'!$F$8=2,'Hourly Demand and Generation'!K3242*'System Design'!$F$22,IF('System Design'!$F$8=3,'Hourly Demand and Generation'!L3242*'System Design'!$F$22)))</f>
        <v>820.82180811013995</v>
      </c>
      <c r="Q3242" s="32">
        <f t="shared" si="717"/>
        <v>0</v>
      </c>
      <c r="R3242" s="32">
        <f t="shared" si="720"/>
        <v>5400</v>
      </c>
      <c r="S3242" s="32">
        <f t="shared" si="721"/>
        <v>0</v>
      </c>
      <c r="T3242" s="32">
        <f t="shared" si="722"/>
        <v>21600</v>
      </c>
      <c r="U3242" s="32">
        <f t="shared" si="723"/>
        <v>0</v>
      </c>
      <c r="V3242" s="32">
        <f t="shared" si="718"/>
        <v>476.57180811013995</v>
      </c>
      <c r="W3242" s="32">
        <f t="shared" si="724"/>
        <v>476.57180811013995</v>
      </c>
      <c r="X3242" s="32">
        <f t="shared" si="725"/>
        <v>476.57180811013995</v>
      </c>
    </row>
    <row r="3243" spans="1:24" x14ac:dyDescent="0.25">
      <c r="A3243" s="2"/>
      <c r="B3243" s="2" t="s">
        <v>6</v>
      </c>
      <c r="C3243" s="2">
        <f t="shared" si="726"/>
        <v>135</v>
      </c>
      <c r="D3243" s="2">
        <f t="shared" si="727"/>
        <v>23</v>
      </c>
      <c r="E3243" s="2">
        <f t="shared" si="719"/>
        <v>3239</v>
      </c>
      <c r="F3243" s="11">
        <v>324</v>
      </c>
      <c r="G3243" s="9">
        <v>0</v>
      </c>
      <c r="H3243" s="9">
        <v>0</v>
      </c>
      <c r="I3243" s="9">
        <v>0</v>
      </c>
      <c r="J3243" s="9">
        <v>0.27648734588973201</v>
      </c>
      <c r="K3243" s="9">
        <v>0.27648734588973201</v>
      </c>
      <c r="L3243" s="9">
        <v>0.27648734588973201</v>
      </c>
      <c r="N3243" s="32">
        <f>IF('System Design'!$F$8=1,'Hourly Demand and Generation'!G3243*'System Design'!$F$21,IF('System Design'!$F$8=2,'Hourly Demand and Generation'!H3243*'System Design'!$F$21,IF('System Design'!$F$8=3,'Hourly Demand and Generation'!I3243*'System Design'!$F$21)))</f>
        <v>0</v>
      </c>
      <c r="O3243" s="32">
        <f>IF('System Design'!$F$8=1,'Hourly Demand and Generation'!J3243*'System Design'!$F$22,IF('System Design'!$F$8=2,'Hourly Demand and Generation'!K3243*'System Design'!$F$22,IF('System Design'!$F$8=3,'Hourly Demand and Generation'!L3243*'System Design'!$F$22)))</f>
        <v>691.21836472433006</v>
      </c>
      <c r="Q3243" s="32">
        <f t="shared" si="717"/>
        <v>0</v>
      </c>
      <c r="R3243" s="32">
        <f t="shared" si="720"/>
        <v>5400</v>
      </c>
      <c r="S3243" s="32">
        <f t="shared" si="721"/>
        <v>0</v>
      </c>
      <c r="T3243" s="32">
        <f t="shared" si="722"/>
        <v>21600</v>
      </c>
      <c r="U3243" s="32">
        <f t="shared" si="723"/>
        <v>0</v>
      </c>
      <c r="V3243" s="32">
        <f t="shared" si="718"/>
        <v>367.21836472433006</v>
      </c>
      <c r="W3243" s="32">
        <f t="shared" si="724"/>
        <v>367.21836472433006</v>
      </c>
      <c r="X3243" s="32">
        <f t="shared" si="725"/>
        <v>367.21836472433006</v>
      </c>
    </row>
    <row r="3244" spans="1:24" x14ac:dyDescent="0.25">
      <c r="A3244" s="2"/>
      <c r="B3244" s="2" t="s">
        <v>6</v>
      </c>
      <c r="C3244" s="2">
        <f t="shared" si="726"/>
        <v>135</v>
      </c>
      <c r="D3244" s="2">
        <f t="shared" si="727"/>
        <v>24</v>
      </c>
      <c r="E3244" s="2">
        <f t="shared" si="719"/>
        <v>3240</v>
      </c>
      <c r="F3244" s="11">
        <v>283.5</v>
      </c>
      <c r="G3244" s="9">
        <v>0</v>
      </c>
      <c r="H3244" s="9">
        <v>0</v>
      </c>
      <c r="I3244" s="9">
        <v>0</v>
      </c>
      <c r="J3244" s="9">
        <v>0.27648734588973201</v>
      </c>
      <c r="K3244" s="9">
        <v>0.27648734588973201</v>
      </c>
      <c r="L3244" s="9">
        <v>0.27648734588973201</v>
      </c>
      <c r="N3244" s="32">
        <f>IF('System Design'!$F$8=1,'Hourly Demand and Generation'!G3244*'System Design'!$F$21,IF('System Design'!$F$8=2,'Hourly Demand and Generation'!H3244*'System Design'!$F$21,IF('System Design'!$F$8=3,'Hourly Demand and Generation'!I3244*'System Design'!$F$21)))</f>
        <v>0</v>
      </c>
      <c r="O3244" s="32">
        <f>IF('System Design'!$F$8=1,'Hourly Demand and Generation'!J3244*'System Design'!$F$22,IF('System Design'!$F$8=2,'Hourly Demand and Generation'!K3244*'System Design'!$F$22,IF('System Design'!$F$8=3,'Hourly Demand and Generation'!L3244*'System Design'!$F$22)))</f>
        <v>691.21836472433006</v>
      </c>
      <c r="Q3244" s="32">
        <f t="shared" si="717"/>
        <v>0</v>
      </c>
      <c r="R3244" s="32">
        <f t="shared" si="720"/>
        <v>5400</v>
      </c>
      <c r="S3244" s="32">
        <f t="shared" si="721"/>
        <v>0</v>
      </c>
      <c r="T3244" s="32">
        <f t="shared" si="722"/>
        <v>21600</v>
      </c>
      <c r="U3244" s="32">
        <f t="shared" si="723"/>
        <v>0</v>
      </c>
      <c r="V3244" s="32">
        <f t="shared" si="718"/>
        <v>407.71836472433006</v>
      </c>
      <c r="W3244" s="32">
        <f t="shared" si="724"/>
        <v>407.71836472433006</v>
      </c>
      <c r="X3244" s="32">
        <f t="shared" si="725"/>
        <v>407.71836472433006</v>
      </c>
    </row>
    <row r="3245" spans="1:24" x14ac:dyDescent="0.25">
      <c r="A3245" s="2"/>
      <c r="B3245" s="2" t="s">
        <v>6</v>
      </c>
      <c r="C3245" s="2">
        <f>C3244+1</f>
        <v>136</v>
      </c>
      <c r="D3245" s="2">
        <v>1</v>
      </c>
      <c r="E3245" s="2">
        <f t="shared" si="719"/>
        <v>3241</v>
      </c>
      <c r="F3245" s="11">
        <v>243</v>
      </c>
      <c r="G3245" s="9">
        <v>0</v>
      </c>
      <c r="H3245" s="9">
        <v>0</v>
      </c>
      <c r="I3245" s="9">
        <v>0</v>
      </c>
      <c r="J3245" s="9">
        <v>0.33546758155859302</v>
      </c>
      <c r="K3245" s="9">
        <v>0.33546758155859302</v>
      </c>
      <c r="L3245" s="9">
        <v>0.33546758155859302</v>
      </c>
      <c r="N3245" s="32">
        <f>IF('System Design'!$F$8=1,'Hourly Demand and Generation'!G3245*'System Design'!$F$21,IF('System Design'!$F$8=2,'Hourly Demand and Generation'!H3245*'System Design'!$F$21,IF('System Design'!$F$8=3,'Hourly Demand and Generation'!I3245*'System Design'!$F$21)))</f>
        <v>0</v>
      </c>
      <c r="O3245" s="32">
        <f>IF('System Design'!$F$8=1,'Hourly Demand and Generation'!J3245*'System Design'!$F$22,IF('System Design'!$F$8=2,'Hourly Demand and Generation'!K3245*'System Design'!$F$22,IF('System Design'!$F$8=3,'Hourly Demand and Generation'!L3245*'System Design'!$F$22)))</f>
        <v>838.66895389648255</v>
      </c>
      <c r="Q3245" s="32">
        <f t="shared" si="717"/>
        <v>0</v>
      </c>
      <c r="R3245" s="32">
        <f t="shared" si="720"/>
        <v>5400</v>
      </c>
      <c r="S3245" s="32">
        <f t="shared" si="721"/>
        <v>0</v>
      </c>
      <c r="T3245" s="32">
        <f t="shared" si="722"/>
        <v>21600</v>
      </c>
      <c r="U3245" s="32">
        <f t="shared" si="723"/>
        <v>0</v>
      </c>
      <c r="V3245" s="32">
        <f t="shared" si="718"/>
        <v>595.66895389648255</v>
      </c>
      <c r="W3245" s="32">
        <f t="shared" si="724"/>
        <v>595.66895389648255</v>
      </c>
      <c r="X3245" s="32">
        <f t="shared" si="725"/>
        <v>595.66895389648255</v>
      </c>
    </row>
    <row r="3246" spans="1:24" x14ac:dyDescent="0.25">
      <c r="A3246" s="2"/>
      <c r="B3246" s="2" t="s">
        <v>6</v>
      </c>
      <c r="C3246" s="2">
        <f>C3245</f>
        <v>136</v>
      </c>
      <c r="D3246" s="2">
        <f>D3245+1</f>
        <v>2</v>
      </c>
      <c r="E3246" s="2">
        <f t="shared" si="719"/>
        <v>3242</v>
      </c>
      <c r="F3246" s="11">
        <v>222.75</v>
      </c>
      <c r="G3246" s="9">
        <v>0</v>
      </c>
      <c r="H3246" s="9">
        <v>0</v>
      </c>
      <c r="I3246" s="9">
        <v>0</v>
      </c>
      <c r="J3246" s="9">
        <v>0.30192082340273302</v>
      </c>
      <c r="K3246" s="9">
        <v>0.30192082340273302</v>
      </c>
      <c r="L3246" s="9">
        <v>0.30192082340273302</v>
      </c>
      <c r="N3246" s="32">
        <f>IF('System Design'!$F$8=1,'Hourly Demand and Generation'!G3246*'System Design'!$F$21,IF('System Design'!$F$8=2,'Hourly Demand and Generation'!H3246*'System Design'!$F$21,IF('System Design'!$F$8=3,'Hourly Demand and Generation'!I3246*'System Design'!$F$21)))</f>
        <v>0</v>
      </c>
      <c r="O3246" s="32">
        <f>IF('System Design'!$F$8=1,'Hourly Demand and Generation'!J3246*'System Design'!$F$22,IF('System Design'!$F$8=2,'Hourly Demand and Generation'!K3246*'System Design'!$F$22,IF('System Design'!$F$8=3,'Hourly Demand and Generation'!L3246*'System Design'!$F$22)))</f>
        <v>754.80205850683251</v>
      </c>
      <c r="Q3246" s="32">
        <f t="shared" si="717"/>
        <v>0</v>
      </c>
      <c r="R3246" s="32">
        <f t="shared" si="720"/>
        <v>5400</v>
      </c>
      <c r="S3246" s="32">
        <f t="shared" si="721"/>
        <v>0</v>
      </c>
      <c r="T3246" s="32">
        <f t="shared" si="722"/>
        <v>21600</v>
      </c>
      <c r="U3246" s="32">
        <f t="shared" si="723"/>
        <v>0</v>
      </c>
      <c r="V3246" s="32">
        <f t="shared" si="718"/>
        <v>532.05205850683251</v>
      </c>
      <c r="W3246" s="32">
        <f t="shared" si="724"/>
        <v>532.05205850683251</v>
      </c>
      <c r="X3246" s="32">
        <f t="shared" si="725"/>
        <v>532.05205850683251</v>
      </c>
    </row>
    <row r="3247" spans="1:24" x14ac:dyDescent="0.25">
      <c r="A3247" s="2"/>
      <c r="B3247" s="2" t="s">
        <v>6</v>
      </c>
      <c r="C3247" s="2">
        <f t="shared" ref="C3247:C3268" si="728">C3246</f>
        <v>136</v>
      </c>
      <c r="D3247" s="2">
        <f t="shared" ref="D3247:D3268" si="729">D3246+1</f>
        <v>3</v>
      </c>
      <c r="E3247" s="2">
        <f t="shared" si="719"/>
        <v>3243</v>
      </c>
      <c r="F3247" s="11">
        <v>202.5</v>
      </c>
      <c r="G3247" s="9">
        <v>0</v>
      </c>
      <c r="H3247" s="9">
        <v>0</v>
      </c>
      <c r="I3247" s="9">
        <v>0</v>
      </c>
      <c r="J3247" s="9">
        <v>0.30192082340273302</v>
      </c>
      <c r="K3247" s="9">
        <v>0.30192082340273302</v>
      </c>
      <c r="L3247" s="9">
        <v>0.30192082340273302</v>
      </c>
      <c r="N3247" s="32">
        <f>IF('System Design'!$F$8=1,'Hourly Demand and Generation'!G3247*'System Design'!$F$21,IF('System Design'!$F$8=2,'Hourly Demand and Generation'!H3247*'System Design'!$F$21,IF('System Design'!$F$8=3,'Hourly Demand and Generation'!I3247*'System Design'!$F$21)))</f>
        <v>0</v>
      </c>
      <c r="O3247" s="32">
        <f>IF('System Design'!$F$8=1,'Hourly Demand and Generation'!J3247*'System Design'!$F$22,IF('System Design'!$F$8=2,'Hourly Demand and Generation'!K3247*'System Design'!$F$22,IF('System Design'!$F$8=3,'Hourly Demand and Generation'!L3247*'System Design'!$F$22)))</f>
        <v>754.80205850683251</v>
      </c>
      <c r="Q3247" s="32">
        <f t="shared" si="717"/>
        <v>0</v>
      </c>
      <c r="R3247" s="32">
        <f t="shared" si="720"/>
        <v>5400</v>
      </c>
      <c r="S3247" s="32">
        <f t="shared" si="721"/>
        <v>0</v>
      </c>
      <c r="T3247" s="32">
        <f t="shared" si="722"/>
        <v>21600</v>
      </c>
      <c r="U3247" s="32">
        <f t="shared" si="723"/>
        <v>0</v>
      </c>
      <c r="V3247" s="32">
        <f t="shared" si="718"/>
        <v>552.30205850683251</v>
      </c>
      <c r="W3247" s="32">
        <f t="shared" si="724"/>
        <v>552.30205850683251</v>
      </c>
      <c r="X3247" s="32">
        <f t="shared" si="725"/>
        <v>552.30205850683251</v>
      </c>
    </row>
    <row r="3248" spans="1:24" x14ac:dyDescent="0.25">
      <c r="A3248" s="2"/>
      <c r="B3248" s="2" t="s">
        <v>6</v>
      </c>
      <c r="C3248" s="2">
        <f t="shared" si="728"/>
        <v>136</v>
      </c>
      <c r="D3248" s="2">
        <f t="shared" si="729"/>
        <v>4</v>
      </c>
      <c r="E3248" s="2">
        <f t="shared" si="719"/>
        <v>3244</v>
      </c>
      <c r="F3248" s="11">
        <v>243</v>
      </c>
      <c r="G3248" s="9">
        <v>0</v>
      </c>
      <c r="H3248" s="9">
        <v>0</v>
      </c>
      <c r="I3248" s="9">
        <v>0</v>
      </c>
      <c r="J3248" s="9">
        <v>0.33546758155859302</v>
      </c>
      <c r="K3248" s="9">
        <v>0.33546758155859302</v>
      </c>
      <c r="L3248" s="9">
        <v>0.33546758155859302</v>
      </c>
      <c r="N3248" s="32">
        <f>IF('System Design'!$F$8=1,'Hourly Demand and Generation'!G3248*'System Design'!$F$21,IF('System Design'!$F$8=2,'Hourly Demand and Generation'!H3248*'System Design'!$F$21,IF('System Design'!$F$8=3,'Hourly Demand and Generation'!I3248*'System Design'!$F$21)))</f>
        <v>0</v>
      </c>
      <c r="O3248" s="32">
        <f>IF('System Design'!$F$8=1,'Hourly Demand and Generation'!J3248*'System Design'!$F$22,IF('System Design'!$F$8=2,'Hourly Demand and Generation'!K3248*'System Design'!$F$22,IF('System Design'!$F$8=3,'Hourly Demand and Generation'!L3248*'System Design'!$F$22)))</f>
        <v>838.66895389648255</v>
      </c>
      <c r="Q3248" s="32">
        <f t="shared" si="717"/>
        <v>0</v>
      </c>
      <c r="R3248" s="32">
        <f t="shared" si="720"/>
        <v>5400</v>
      </c>
      <c r="S3248" s="32">
        <f t="shared" si="721"/>
        <v>0</v>
      </c>
      <c r="T3248" s="32">
        <f t="shared" si="722"/>
        <v>21600</v>
      </c>
      <c r="U3248" s="32">
        <f t="shared" si="723"/>
        <v>0</v>
      </c>
      <c r="V3248" s="32">
        <f t="shared" si="718"/>
        <v>595.66895389648255</v>
      </c>
      <c r="W3248" s="32">
        <f t="shared" si="724"/>
        <v>595.66895389648255</v>
      </c>
      <c r="X3248" s="32">
        <f t="shared" si="725"/>
        <v>595.66895389648255</v>
      </c>
    </row>
    <row r="3249" spans="1:24" x14ac:dyDescent="0.25">
      <c r="A3249" s="2"/>
      <c r="B3249" s="2" t="s">
        <v>6</v>
      </c>
      <c r="C3249" s="2">
        <f t="shared" si="728"/>
        <v>136</v>
      </c>
      <c r="D3249" s="2">
        <f t="shared" si="729"/>
        <v>5</v>
      </c>
      <c r="E3249" s="2">
        <f t="shared" si="719"/>
        <v>3245</v>
      </c>
      <c r="F3249" s="11">
        <v>263.25</v>
      </c>
      <c r="G3249" s="9">
        <v>0</v>
      </c>
      <c r="H3249" s="9">
        <v>3.7199999999999997E-2</v>
      </c>
      <c r="I3249" s="9">
        <v>7.4399999999999994E-2</v>
      </c>
      <c r="J3249" s="9">
        <v>0.26837406524687402</v>
      </c>
      <c r="K3249" s="9">
        <v>0.26837406524687402</v>
      </c>
      <c r="L3249" s="9">
        <v>0.26837406524687402</v>
      </c>
      <c r="N3249" s="32">
        <f>IF('System Design'!$F$8=1,'Hourly Demand and Generation'!G3249*'System Design'!$F$21,IF('System Design'!$F$8=2,'Hourly Demand and Generation'!H3249*'System Design'!$F$21,IF('System Design'!$F$8=3,'Hourly Demand and Generation'!I3249*'System Design'!$F$21)))</f>
        <v>37.199999999999996</v>
      </c>
      <c r="O3249" s="32">
        <f>IF('System Design'!$F$8=1,'Hourly Demand and Generation'!J3249*'System Design'!$F$22,IF('System Design'!$F$8=2,'Hourly Demand and Generation'!K3249*'System Design'!$F$22,IF('System Design'!$F$8=3,'Hourly Demand and Generation'!L3249*'System Design'!$F$22)))</f>
        <v>670.93516311718508</v>
      </c>
      <c r="Q3249" s="32">
        <f t="shared" si="717"/>
        <v>0</v>
      </c>
      <c r="R3249" s="32">
        <f t="shared" si="720"/>
        <v>5400</v>
      </c>
      <c r="S3249" s="32">
        <f t="shared" si="721"/>
        <v>0</v>
      </c>
      <c r="T3249" s="32">
        <f t="shared" si="722"/>
        <v>21600</v>
      </c>
      <c r="U3249" s="32">
        <f t="shared" si="723"/>
        <v>0</v>
      </c>
      <c r="V3249" s="32">
        <f t="shared" si="718"/>
        <v>444.88516311718513</v>
      </c>
      <c r="W3249" s="32">
        <f t="shared" si="724"/>
        <v>444.88516311718513</v>
      </c>
      <c r="X3249" s="32">
        <f t="shared" si="725"/>
        <v>444.88516311718513</v>
      </c>
    </row>
    <row r="3250" spans="1:24" x14ac:dyDescent="0.25">
      <c r="A3250" s="2"/>
      <c r="B3250" s="2" t="s">
        <v>6</v>
      </c>
      <c r="C3250" s="2">
        <f t="shared" si="728"/>
        <v>136</v>
      </c>
      <c r="D3250" s="2">
        <f t="shared" si="729"/>
        <v>6</v>
      </c>
      <c r="E3250" s="2">
        <f t="shared" si="719"/>
        <v>3246</v>
      </c>
      <c r="F3250" s="11">
        <v>283.5</v>
      </c>
      <c r="G3250" s="9">
        <v>7.4399999999999994E-2</v>
      </c>
      <c r="H3250" s="9">
        <v>0.11625000000000001</v>
      </c>
      <c r="I3250" s="9">
        <v>0.15809999999999999</v>
      </c>
      <c r="J3250" s="9">
        <v>0.26837406524687402</v>
      </c>
      <c r="K3250" s="9">
        <v>0.26837406524687402</v>
      </c>
      <c r="L3250" s="9">
        <v>0.26837406524687402</v>
      </c>
      <c r="N3250" s="32">
        <f>IF('System Design'!$F$8=1,'Hourly Demand and Generation'!G3250*'System Design'!$F$21,IF('System Design'!$F$8=2,'Hourly Demand and Generation'!H3250*'System Design'!$F$21,IF('System Design'!$F$8=3,'Hourly Demand and Generation'!I3250*'System Design'!$F$21)))</f>
        <v>79.05</v>
      </c>
      <c r="O3250" s="32">
        <f>IF('System Design'!$F$8=1,'Hourly Demand and Generation'!J3250*'System Design'!$F$22,IF('System Design'!$F$8=2,'Hourly Demand and Generation'!K3250*'System Design'!$F$22,IF('System Design'!$F$8=3,'Hourly Demand and Generation'!L3250*'System Design'!$F$22)))</f>
        <v>670.93516311718508</v>
      </c>
      <c r="Q3250" s="32">
        <f t="shared" si="717"/>
        <v>0</v>
      </c>
      <c r="R3250" s="32">
        <f t="shared" si="720"/>
        <v>5400</v>
      </c>
      <c r="S3250" s="32">
        <f t="shared" si="721"/>
        <v>0</v>
      </c>
      <c r="T3250" s="32">
        <f t="shared" si="722"/>
        <v>21600</v>
      </c>
      <c r="U3250" s="32">
        <f t="shared" si="723"/>
        <v>0</v>
      </c>
      <c r="V3250" s="32">
        <f t="shared" si="718"/>
        <v>466.48516311718504</v>
      </c>
      <c r="W3250" s="32">
        <f t="shared" si="724"/>
        <v>466.48516311718504</v>
      </c>
      <c r="X3250" s="32">
        <f t="shared" si="725"/>
        <v>466.48516311718504</v>
      </c>
    </row>
    <row r="3251" spans="1:24" x14ac:dyDescent="0.25">
      <c r="A3251" s="2"/>
      <c r="B3251" s="2" t="s">
        <v>6</v>
      </c>
      <c r="C3251" s="2">
        <f t="shared" si="728"/>
        <v>136</v>
      </c>
      <c r="D3251" s="2">
        <f t="shared" si="729"/>
        <v>7</v>
      </c>
      <c r="E3251" s="2">
        <f t="shared" si="719"/>
        <v>3247</v>
      </c>
      <c r="F3251" s="11">
        <v>303.75</v>
      </c>
      <c r="G3251" s="9">
        <v>0.15809999999999999</v>
      </c>
      <c r="H3251" s="9">
        <v>0.1953</v>
      </c>
      <c r="I3251" s="9">
        <v>0.23250000000000001</v>
      </c>
      <c r="J3251" s="9">
        <v>0.30192082340273302</v>
      </c>
      <c r="K3251" s="9">
        <v>0.30192082340273302</v>
      </c>
      <c r="L3251" s="9">
        <v>0.30192082340273302</v>
      </c>
      <c r="N3251" s="32">
        <f>IF('System Design'!$F$8=1,'Hourly Demand and Generation'!G3251*'System Design'!$F$21,IF('System Design'!$F$8=2,'Hourly Demand and Generation'!H3251*'System Design'!$F$21,IF('System Design'!$F$8=3,'Hourly Demand and Generation'!I3251*'System Design'!$F$21)))</f>
        <v>116.25</v>
      </c>
      <c r="O3251" s="32">
        <f>IF('System Design'!$F$8=1,'Hourly Demand and Generation'!J3251*'System Design'!$F$22,IF('System Design'!$F$8=2,'Hourly Demand and Generation'!K3251*'System Design'!$F$22,IF('System Design'!$F$8=3,'Hourly Demand and Generation'!L3251*'System Design'!$F$22)))</f>
        <v>754.80205850683251</v>
      </c>
      <c r="Q3251" s="32">
        <f t="shared" si="717"/>
        <v>0</v>
      </c>
      <c r="R3251" s="32">
        <f t="shared" si="720"/>
        <v>5400</v>
      </c>
      <c r="S3251" s="32">
        <f t="shared" si="721"/>
        <v>0</v>
      </c>
      <c r="T3251" s="32">
        <f t="shared" si="722"/>
        <v>21600</v>
      </c>
      <c r="U3251" s="32">
        <f t="shared" si="723"/>
        <v>0</v>
      </c>
      <c r="V3251" s="32">
        <f t="shared" si="718"/>
        <v>567.30205850683251</v>
      </c>
      <c r="W3251" s="32">
        <f t="shared" si="724"/>
        <v>567.30205850683251</v>
      </c>
      <c r="X3251" s="32">
        <f t="shared" si="725"/>
        <v>567.30205850683251</v>
      </c>
    </row>
    <row r="3252" spans="1:24" x14ac:dyDescent="0.25">
      <c r="A3252" s="2"/>
      <c r="B3252" s="2" t="s">
        <v>6</v>
      </c>
      <c r="C3252" s="2">
        <f t="shared" si="728"/>
        <v>136</v>
      </c>
      <c r="D3252" s="2">
        <f t="shared" si="729"/>
        <v>8</v>
      </c>
      <c r="E3252" s="2">
        <f t="shared" si="719"/>
        <v>3248</v>
      </c>
      <c r="F3252" s="11">
        <v>324</v>
      </c>
      <c r="G3252" s="9">
        <v>0.30690000000000001</v>
      </c>
      <c r="H3252" s="9">
        <v>0.34875</v>
      </c>
      <c r="I3252" s="9">
        <v>0.3906</v>
      </c>
      <c r="J3252" s="9">
        <v>0.30192082340273302</v>
      </c>
      <c r="K3252" s="9">
        <v>0.30192082340273302</v>
      </c>
      <c r="L3252" s="9">
        <v>0.30192082340273302</v>
      </c>
      <c r="N3252" s="32">
        <f>IF('System Design'!$F$8=1,'Hourly Demand and Generation'!G3252*'System Design'!$F$21,IF('System Design'!$F$8=2,'Hourly Demand and Generation'!H3252*'System Design'!$F$21,IF('System Design'!$F$8=3,'Hourly Demand and Generation'!I3252*'System Design'!$F$21)))</f>
        <v>195.3</v>
      </c>
      <c r="O3252" s="32">
        <f>IF('System Design'!$F$8=1,'Hourly Demand and Generation'!J3252*'System Design'!$F$22,IF('System Design'!$F$8=2,'Hourly Demand and Generation'!K3252*'System Design'!$F$22,IF('System Design'!$F$8=3,'Hourly Demand and Generation'!L3252*'System Design'!$F$22)))</f>
        <v>754.80205850683251</v>
      </c>
      <c r="Q3252" s="32">
        <f t="shared" si="717"/>
        <v>0</v>
      </c>
      <c r="R3252" s="32">
        <f t="shared" si="720"/>
        <v>5400</v>
      </c>
      <c r="S3252" s="32">
        <f t="shared" si="721"/>
        <v>0</v>
      </c>
      <c r="T3252" s="32">
        <f t="shared" si="722"/>
        <v>21600</v>
      </c>
      <c r="U3252" s="32">
        <f t="shared" si="723"/>
        <v>0</v>
      </c>
      <c r="V3252" s="32">
        <f t="shared" si="718"/>
        <v>626.10205850683246</v>
      </c>
      <c r="W3252" s="32">
        <f t="shared" si="724"/>
        <v>626.10205850683246</v>
      </c>
      <c r="X3252" s="32">
        <f t="shared" si="725"/>
        <v>626.10205850683246</v>
      </c>
    </row>
    <row r="3253" spans="1:24" x14ac:dyDescent="0.25">
      <c r="A3253" s="2"/>
      <c r="B3253" s="2" t="s">
        <v>6</v>
      </c>
      <c r="C3253" s="2">
        <f t="shared" si="728"/>
        <v>136</v>
      </c>
      <c r="D3253" s="2">
        <f t="shared" si="729"/>
        <v>9</v>
      </c>
      <c r="E3253" s="2">
        <f t="shared" si="719"/>
        <v>3249</v>
      </c>
      <c r="F3253" s="11">
        <v>324</v>
      </c>
      <c r="G3253" s="9">
        <v>0.46500000000000002</v>
      </c>
      <c r="H3253" s="9">
        <v>0.50219999999999998</v>
      </c>
      <c r="I3253" s="9">
        <v>0.53939999999999999</v>
      </c>
      <c r="J3253" s="9">
        <v>0.26837406524687402</v>
      </c>
      <c r="K3253" s="9">
        <v>0.26837406524687402</v>
      </c>
      <c r="L3253" s="9">
        <v>0.26837406524687402</v>
      </c>
      <c r="N3253" s="32">
        <f>IF('System Design'!$F$8=1,'Hourly Demand and Generation'!G3253*'System Design'!$F$21,IF('System Design'!$F$8=2,'Hourly Demand and Generation'!H3253*'System Design'!$F$21,IF('System Design'!$F$8=3,'Hourly Demand and Generation'!I3253*'System Design'!$F$21)))</f>
        <v>269.7</v>
      </c>
      <c r="O3253" s="32">
        <f>IF('System Design'!$F$8=1,'Hourly Demand and Generation'!J3253*'System Design'!$F$22,IF('System Design'!$F$8=2,'Hourly Demand and Generation'!K3253*'System Design'!$F$22,IF('System Design'!$F$8=3,'Hourly Demand and Generation'!L3253*'System Design'!$F$22)))</f>
        <v>670.93516311718508</v>
      </c>
      <c r="Q3253" s="32">
        <f t="shared" si="717"/>
        <v>0</v>
      </c>
      <c r="R3253" s="32">
        <f t="shared" si="720"/>
        <v>5400</v>
      </c>
      <c r="S3253" s="32">
        <f t="shared" si="721"/>
        <v>0</v>
      </c>
      <c r="T3253" s="32">
        <f t="shared" si="722"/>
        <v>21600</v>
      </c>
      <c r="U3253" s="32">
        <f t="shared" si="723"/>
        <v>0</v>
      </c>
      <c r="V3253" s="32">
        <f t="shared" si="718"/>
        <v>616.63516311718513</v>
      </c>
      <c r="W3253" s="32">
        <f t="shared" si="724"/>
        <v>616.63516311718513</v>
      </c>
      <c r="X3253" s="32">
        <f t="shared" si="725"/>
        <v>616.63516311718513</v>
      </c>
    </row>
    <row r="3254" spans="1:24" x14ac:dyDescent="0.25">
      <c r="A3254" s="2"/>
      <c r="B3254" s="2" t="s">
        <v>6</v>
      </c>
      <c r="C3254" s="2">
        <f t="shared" si="728"/>
        <v>136</v>
      </c>
      <c r="D3254" s="2">
        <f t="shared" si="729"/>
        <v>10</v>
      </c>
      <c r="E3254" s="2">
        <f t="shared" si="719"/>
        <v>3250</v>
      </c>
      <c r="F3254" s="11">
        <v>315.89999999999998</v>
      </c>
      <c r="G3254" s="9">
        <v>0.62309999999999999</v>
      </c>
      <c r="H3254" s="9">
        <v>0.6603</v>
      </c>
      <c r="I3254" s="9">
        <v>0.69750000000000001</v>
      </c>
      <c r="J3254" s="9">
        <v>0.30192082340273302</v>
      </c>
      <c r="K3254" s="9">
        <v>0.30192082340273302</v>
      </c>
      <c r="L3254" s="9">
        <v>0.30192082340273302</v>
      </c>
      <c r="N3254" s="32">
        <f>IF('System Design'!$F$8=1,'Hourly Demand and Generation'!G3254*'System Design'!$F$21,IF('System Design'!$F$8=2,'Hourly Demand and Generation'!H3254*'System Design'!$F$21,IF('System Design'!$F$8=3,'Hourly Demand and Generation'!I3254*'System Design'!$F$21)))</f>
        <v>348.75</v>
      </c>
      <c r="O3254" s="32">
        <f>IF('System Design'!$F$8=1,'Hourly Demand and Generation'!J3254*'System Design'!$F$22,IF('System Design'!$F$8=2,'Hourly Demand and Generation'!K3254*'System Design'!$F$22,IF('System Design'!$F$8=3,'Hourly Demand and Generation'!L3254*'System Design'!$F$22)))</f>
        <v>754.80205850683251</v>
      </c>
      <c r="Q3254" s="32">
        <f t="shared" si="717"/>
        <v>0</v>
      </c>
      <c r="R3254" s="32">
        <f t="shared" si="720"/>
        <v>5400</v>
      </c>
      <c r="S3254" s="32">
        <f t="shared" si="721"/>
        <v>0</v>
      </c>
      <c r="T3254" s="32">
        <f t="shared" si="722"/>
        <v>21600</v>
      </c>
      <c r="U3254" s="32">
        <f t="shared" si="723"/>
        <v>0</v>
      </c>
      <c r="V3254" s="32">
        <f t="shared" si="718"/>
        <v>787.65205850683253</v>
      </c>
      <c r="W3254" s="32">
        <f t="shared" si="724"/>
        <v>787.65205850683253</v>
      </c>
      <c r="X3254" s="32">
        <f t="shared" si="725"/>
        <v>787.65205850683253</v>
      </c>
    </row>
    <row r="3255" spans="1:24" x14ac:dyDescent="0.25">
      <c r="A3255" s="2"/>
      <c r="B3255" s="2" t="s">
        <v>6</v>
      </c>
      <c r="C3255" s="2">
        <f t="shared" si="728"/>
        <v>136</v>
      </c>
      <c r="D3255" s="2">
        <f t="shared" si="729"/>
        <v>11</v>
      </c>
      <c r="E3255" s="2">
        <f t="shared" si="719"/>
        <v>3251</v>
      </c>
      <c r="F3255" s="11">
        <v>311.85000000000002</v>
      </c>
      <c r="G3255" s="9">
        <v>0.77190000000000003</v>
      </c>
      <c r="H3255" s="9">
        <v>0.81374999999999997</v>
      </c>
      <c r="I3255" s="9">
        <v>0.85560000000000003</v>
      </c>
      <c r="J3255" s="9">
        <v>0.26837406524687402</v>
      </c>
      <c r="K3255" s="9">
        <v>0.26837406524687402</v>
      </c>
      <c r="L3255" s="9">
        <v>0.26837406524687402</v>
      </c>
      <c r="N3255" s="32">
        <f>IF('System Design'!$F$8=1,'Hourly Demand and Generation'!G3255*'System Design'!$F$21,IF('System Design'!$F$8=2,'Hourly Demand and Generation'!H3255*'System Design'!$F$21,IF('System Design'!$F$8=3,'Hourly Demand and Generation'!I3255*'System Design'!$F$21)))</f>
        <v>427.8</v>
      </c>
      <c r="O3255" s="32">
        <f>IF('System Design'!$F$8=1,'Hourly Demand and Generation'!J3255*'System Design'!$F$22,IF('System Design'!$F$8=2,'Hourly Demand and Generation'!K3255*'System Design'!$F$22,IF('System Design'!$F$8=3,'Hourly Demand and Generation'!L3255*'System Design'!$F$22)))</f>
        <v>670.93516311718508</v>
      </c>
      <c r="Q3255" s="32">
        <f t="shared" si="717"/>
        <v>0</v>
      </c>
      <c r="R3255" s="32">
        <f t="shared" si="720"/>
        <v>5400</v>
      </c>
      <c r="S3255" s="32">
        <f t="shared" si="721"/>
        <v>0</v>
      </c>
      <c r="T3255" s="32">
        <f t="shared" si="722"/>
        <v>21600</v>
      </c>
      <c r="U3255" s="32">
        <f t="shared" si="723"/>
        <v>0</v>
      </c>
      <c r="V3255" s="32">
        <f t="shared" si="718"/>
        <v>786.88516311718502</v>
      </c>
      <c r="W3255" s="32">
        <f t="shared" si="724"/>
        <v>786.88516311718502</v>
      </c>
      <c r="X3255" s="32">
        <f t="shared" si="725"/>
        <v>786.88516311718502</v>
      </c>
    </row>
    <row r="3256" spans="1:24" x14ac:dyDescent="0.25">
      <c r="A3256" s="2"/>
      <c r="B3256" s="2" t="s">
        <v>6</v>
      </c>
      <c r="C3256" s="2">
        <f t="shared" si="728"/>
        <v>136</v>
      </c>
      <c r="D3256" s="2">
        <f t="shared" si="729"/>
        <v>12</v>
      </c>
      <c r="E3256" s="2">
        <f t="shared" si="719"/>
        <v>3252</v>
      </c>
      <c r="F3256" s="11">
        <v>311.85000000000002</v>
      </c>
      <c r="G3256" s="9">
        <v>0.93</v>
      </c>
      <c r="H3256" s="9">
        <v>0.93</v>
      </c>
      <c r="I3256" s="9">
        <v>0.93</v>
      </c>
      <c r="J3256" s="9">
        <v>0.25160068616894399</v>
      </c>
      <c r="K3256" s="9">
        <v>0.25160068616894399</v>
      </c>
      <c r="L3256" s="9">
        <v>0.25160068616894399</v>
      </c>
      <c r="N3256" s="32">
        <f>IF('System Design'!$F$8=1,'Hourly Demand and Generation'!G3256*'System Design'!$F$21,IF('System Design'!$F$8=2,'Hourly Demand and Generation'!H3256*'System Design'!$F$21,IF('System Design'!$F$8=3,'Hourly Demand and Generation'!I3256*'System Design'!$F$21)))</f>
        <v>465</v>
      </c>
      <c r="O3256" s="32">
        <f>IF('System Design'!$F$8=1,'Hourly Demand and Generation'!J3256*'System Design'!$F$22,IF('System Design'!$F$8=2,'Hourly Demand and Generation'!K3256*'System Design'!$F$22,IF('System Design'!$F$8=3,'Hourly Demand and Generation'!L3256*'System Design'!$F$22)))</f>
        <v>629.00171542236001</v>
      </c>
      <c r="Q3256" s="32">
        <f t="shared" si="717"/>
        <v>0</v>
      </c>
      <c r="R3256" s="32">
        <f t="shared" si="720"/>
        <v>5400</v>
      </c>
      <c r="S3256" s="32">
        <f t="shared" si="721"/>
        <v>0</v>
      </c>
      <c r="T3256" s="32">
        <f t="shared" si="722"/>
        <v>21600</v>
      </c>
      <c r="U3256" s="32">
        <f t="shared" si="723"/>
        <v>0</v>
      </c>
      <c r="V3256" s="32">
        <f t="shared" si="718"/>
        <v>782.1517154223601</v>
      </c>
      <c r="W3256" s="32">
        <f t="shared" si="724"/>
        <v>782.1517154223601</v>
      </c>
      <c r="X3256" s="32">
        <f t="shared" si="725"/>
        <v>782.1517154223601</v>
      </c>
    </row>
    <row r="3257" spans="1:24" x14ac:dyDescent="0.25">
      <c r="A3257" s="2"/>
      <c r="B3257" s="2" t="s">
        <v>6</v>
      </c>
      <c r="C3257" s="2">
        <f t="shared" si="728"/>
        <v>136</v>
      </c>
      <c r="D3257" s="2">
        <f t="shared" si="729"/>
        <v>13</v>
      </c>
      <c r="E3257" s="2">
        <f t="shared" si="719"/>
        <v>3253</v>
      </c>
      <c r="F3257" s="11">
        <v>324</v>
      </c>
      <c r="G3257" s="9">
        <v>0.77190000000000003</v>
      </c>
      <c r="H3257" s="9">
        <v>0.81374999999999997</v>
      </c>
      <c r="I3257" s="9">
        <v>0.85560000000000003</v>
      </c>
      <c r="J3257" s="9">
        <v>0.26837406524687402</v>
      </c>
      <c r="K3257" s="9">
        <v>0.26837406524687402</v>
      </c>
      <c r="L3257" s="9">
        <v>0.26837406524687402</v>
      </c>
      <c r="N3257" s="32">
        <f>IF('System Design'!$F$8=1,'Hourly Demand and Generation'!G3257*'System Design'!$F$21,IF('System Design'!$F$8=2,'Hourly Demand and Generation'!H3257*'System Design'!$F$21,IF('System Design'!$F$8=3,'Hourly Demand and Generation'!I3257*'System Design'!$F$21)))</f>
        <v>427.8</v>
      </c>
      <c r="O3257" s="32">
        <f>IF('System Design'!$F$8=1,'Hourly Demand and Generation'!J3257*'System Design'!$F$22,IF('System Design'!$F$8=2,'Hourly Demand and Generation'!K3257*'System Design'!$F$22,IF('System Design'!$F$8=3,'Hourly Demand and Generation'!L3257*'System Design'!$F$22)))</f>
        <v>670.93516311718508</v>
      </c>
      <c r="Q3257" s="32">
        <f t="shared" si="717"/>
        <v>0</v>
      </c>
      <c r="R3257" s="32">
        <f t="shared" si="720"/>
        <v>5400</v>
      </c>
      <c r="S3257" s="32">
        <f t="shared" si="721"/>
        <v>0</v>
      </c>
      <c r="T3257" s="32">
        <f t="shared" si="722"/>
        <v>21600</v>
      </c>
      <c r="U3257" s="32">
        <f t="shared" si="723"/>
        <v>0</v>
      </c>
      <c r="V3257" s="32">
        <f t="shared" si="718"/>
        <v>774.73516311718504</v>
      </c>
      <c r="W3257" s="32">
        <f t="shared" si="724"/>
        <v>774.73516311718504</v>
      </c>
      <c r="X3257" s="32">
        <f t="shared" si="725"/>
        <v>774.73516311718504</v>
      </c>
    </row>
    <row r="3258" spans="1:24" x14ac:dyDescent="0.25">
      <c r="A3258" s="2"/>
      <c r="B3258" s="2" t="s">
        <v>6</v>
      </c>
      <c r="C3258" s="2">
        <f t="shared" si="728"/>
        <v>136</v>
      </c>
      <c r="D3258" s="2">
        <f t="shared" si="729"/>
        <v>14</v>
      </c>
      <c r="E3258" s="2">
        <f t="shared" si="719"/>
        <v>3254</v>
      </c>
      <c r="F3258" s="11">
        <v>324</v>
      </c>
      <c r="G3258" s="9">
        <v>0.62309999999999999</v>
      </c>
      <c r="H3258" s="9">
        <v>0.6603</v>
      </c>
      <c r="I3258" s="9">
        <v>0.69750000000000001</v>
      </c>
      <c r="J3258" s="9">
        <v>0.28514744432480399</v>
      </c>
      <c r="K3258" s="9">
        <v>0.28514744432480399</v>
      </c>
      <c r="L3258" s="9">
        <v>0.28514744432480399</v>
      </c>
      <c r="N3258" s="32">
        <f>IF('System Design'!$F$8=1,'Hourly Demand and Generation'!G3258*'System Design'!$F$21,IF('System Design'!$F$8=2,'Hourly Demand and Generation'!H3258*'System Design'!$F$21,IF('System Design'!$F$8=3,'Hourly Demand and Generation'!I3258*'System Design'!$F$21)))</f>
        <v>348.75</v>
      </c>
      <c r="O3258" s="32">
        <f>IF('System Design'!$F$8=1,'Hourly Demand and Generation'!J3258*'System Design'!$F$22,IF('System Design'!$F$8=2,'Hourly Demand and Generation'!K3258*'System Design'!$F$22,IF('System Design'!$F$8=3,'Hourly Demand and Generation'!L3258*'System Design'!$F$22)))</f>
        <v>712.86861081200993</v>
      </c>
      <c r="Q3258" s="32">
        <f t="shared" si="717"/>
        <v>0</v>
      </c>
      <c r="R3258" s="32">
        <f t="shared" si="720"/>
        <v>5400</v>
      </c>
      <c r="S3258" s="32">
        <f t="shared" si="721"/>
        <v>0</v>
      </c>
      <c r="T3258" s="32">
        <f t="shared" si="722"/>
        <v>21600</v>
      </c>
      <c r="U3258" s="32">
        <f t="shared" si="723"/>
        <v>0</v>
      </c>
      <c r="V3258" s="32">
        <f t="shared" si="718"/>
        <v>737.61861081201005</v>
      </c>
      <c r="W3258" s="32">
        <f t="shared" si="724"/>
        <v>737.61861081201005</v>
      </c>
      <c r="X3258" s="32">
        <f t="shared" si="725"/>
        <v>737.61861081201005</v>
      </c>
    </row>
    <row r="3259" spans="1:24" x14ac:dyDescent="0.25">
      <c r="A3259" s="2"/>
      <c r="B3259" s="2" t="s">
        <v>6</v>
      </c>
      <c r="C3259" s="2">
        <f t="shared" si="728"/>
        <v>136</v>
      </c>
      <c r="D3259" s="2">
        <f t="shared" si="729"/>
        <v>15</v>
      </c>
      <c r="E3259" s="2">
        <f t="shared" si="719"/>
        <v>3255</v>
      </c>
      <c r="F3259" s="11">
        <v>344.25</v>
      </c>
      <c r="G3259" s="9">
        <v>0.46500000000000002</v>
      </c>
      <c r="H3259" s="9">
        <v>0.50219999999999998</v>
      </c>
      <c r="I3259" s="9">
        <v>0.53939999999999999</v>
      </c>
      <c r="J3259" s="9">
        <v>0.30192082340273302</v>
      </c>
      <c r="K3259" s="9">
        <v>0.30192082340273302</v>
      </c>
      <c r="L3259" s="9">
        <v>0.30192082340273302</v>
      </c>
      <c r="N3259" s="32">
        <f>IF('System Design'!$F$8=1,'Hourly Demand and Generation'!G3259*'System Design'!$F$21,IF('System Design'!$F$8=2,'Hourly Demand and Generation'!H3259*'System Design'!$F$21,IF('System Design'!$F$8=3,'Hourly Demand and Generation'!I3259*'System Design'!$F$21)))</f>
        <v>269.7</v>
      </c>
      <c r="O3259" s="32">
        <f>IF('System Design'!$F$8=1,'Hourly Demand and Generation'!J3259*'System Design'!$F$22,IF('System Design'!$F$8=2,'Hourly Demand and Generation'!K3259*'System Design'!$F$22,IF('System Design'!$F$8=3,'Hourly Demand and Generation'!L3259*'System Design'!$F$22)))</f>
        <v>754.80205850683251</v>
      </c>
      <c r="Q3259" s="32">
        <f t="shared" si="717"/>
        <v>0</v>
      </c>
      <c r="R3259" s="32">
        <f t="shared" si="720"/>
        <v>5400</v>
      </c>
      <c r="S3259" s="32">
        <f t="shared" si="721"/>
        <v>0</v>
      </c>
      <c r="T3259" s="32">
        <f t="shared" si="722"/>
        <v>21600</v>
      </c>
      <c r="U3259" s="32">
        <f t="shared" si="723"/>
        <v>0</v>
      </c>
      <c r="V3259" s="32">
        <f t="shared" si="718"/>
        <v>680.25205850683255</v>
      </c>
      <c r="W3259" s="32">
        <f t="shared" si="724"/>
        <v>680.25205850683255</v>
      </c>
      <c r="X3259" s="32">
        <f t="shared" si="725"/>
        <v>680.25205850683255</v>
      </c>
    </row>
    <row r="3260" spans="1:24" x14ac:dyDescent="0.25">
      <c r="A3260" s="2"/>
      <c r="B3260" s="2" t="s">
        <v>6</v>
      </c>
      <c r="C3260" s="2">
        <f t="shared" si="728"/>
        <v>136</v>
      </c>
      <c r="D3260" s="2">
        <f t="shared" si="729"/>
        <v>16</v>
      </c>
      <c r="E3260" s="2">
        <f t="shared" si="719"/>
        <v>3256</v>
      </c>
      <c r="F3260" s="11">
        <v>364.5</v>
      </c>
      <c r="G3260" s="9">
        <v>0.30690000000000001</v>
      </c>
      <c r="H3260" s="9">
        <v>0.34875</v>
      </c>
      <c r="I3260" s="9">
        <v>0.3906</v>
      </c>
      <c r="J3260" s="9">
        <v>0.30192082340273302</v>
      </c>
      <c r="K3260" s="9">
        <v>0.30192082340273302</v>
      </c>
      <c r="L3260" s="9">
        <v>0.30192082340273302</v>
      </c>
      <c r="N3260" s="32">
        <f>IF('System Design'!$F$8=1,'Hourly Demand and Generation'!G3260*'System Design'!$F$21,IF('System Design'!$F$8=2,'Hourly Demand and Generation'!H3260*'System Design'!$F$21,IF('System Design'!$F$8=3,'Hourly Demand and Generation'!I3260*'System Design'!$F$21)))</f>
        <v>195.3</v>
      </c>
      <c r="O3260" s="32">
        <f>IF('System Design'!$F$8=1,'Hourly Demand and Generation'!J3260*'System Design'!$F$22,IF('System Design'!$F$8=2,'Hourly Demand and Generation'!K3260*'System Design'!$F$22,IF('System Design'!$F$8=3,'Hourly Demand and Generation'!L3260*'System Design'!$F$22)))</f>
        <v>754.80205850683251</v>
      </c>
      <c r="Q3260" s="32">
        <f t="shared" si="717"/>
        <v>0</v>
      </c>
      <c r="R3260" s="32">
        <f t="shared" si="720"/>
        <v>5400</v>
      </c>
      <c r="S3260" s="32">
        <f t="shared" si="721"/>
        <v>0</v>
      </c>
      <c r="T3260" s="32">
        <f t="shared" si="722"/>
        <v>21600</v>
      </c>
      <c r="U3260" s="32">
        <f t="shared" si="723"/>
        <v>0</v>
      </c>
      <c r="V3260" s="32">
        <f t="shared" si="718"/>
        <v>585.60205850683246</v>
      </c>
      <c r="W3260" s="32">
        <f t="shared" si="724"/>
        <v>585.60205850683246</v>
      </c>
      <c r="X3260" s="32">
        <f t="shared" si="725"/>
        <v>585.60205850683246</v>
      </c>
    </row>
    <row r="3261" spans="1:24" x14ac:dyDescent="0.25">
      <c r="A3261" s="2"/>
      <c r="B3261" s="2" t="s">
        <v>6</v>
      </c>
      <c r="C3261" s="2">
        <f t="shared" si="728"/>
        <v>136</v>
      </c>
      <c r="D3261" s="2">
        <f t="shared" si="729"/>
        <v>17</v>
      </c>
      <c r="E3261" s="2">
        <f t="shared" si="719"/>
        <v>3257</v>
      </c>
      <c r="F3261" s="11">
        <v>384.75</v>
      </c>
      <c r="G3261" s="9">
        <v>0.15809999999999999</v>
      </c>
      <c r="H3261" s="9">
        <v>0.1953</v>
      </c>
      <c r="I3261" s="9">
        <v>0.23250000000000001</v>
      </c>
      <c r="J3261" s="9">
        <v>0.33546758155859302</v>
      </c>
      <c r="K3261" s="9">
        <v>0.33546758155859302</v>
      </c>
      <c r="L3261" s="9">
        <v>0.33546758155859302</v>
      </c>
      <c r="N3261" s="32">
        <f>IF('System Design'!$F$8=1,'Hourly Demand and Generation'!G3261*'System Design'!$F$21,IF('System Design'!$F$8=2,'Hourly Demand and Generation'!H3261*'System Design'!$F$21,IF('System Design'!$F$8=3,'Hourly Demand and Generation'!I3261*'System Design'!$F$21)))</f>
        <v>116.25</v>
      </c>
      <c r="O3261" s="32">
        <f>IF('System Design'!$F$8=1,'Hourly Demand and Generation'!J3261*'System Design'!$F$22,IF('System Design'!$F$8=2,'Hourly Demand and Generation'!K3261*'System Design'!$F$22,IF('System Design'!$F$8=3,'Hourly Demand and Generation'!L3261*'System Design'!$F$22)))</f>
        <v>838.66895389648255</v>
      </c>
      <c r="Q3261" s="32">
        <f t="shared" si="717"/>
        <v>0</v>
      </c>
      <c r="R3261" s="32">
        <f t="shared" si="720"/>
        <v>5400</v>
      </c>
      <c r="S3261" s="32">
        <f t="shared" si="721"/>
        <v>0</v>
      </c>
      <c r="T3261" s="32">
        <f t="shared" si="722"/>
        <v>21600</v>
      </c>
      <c r="U3261" s="32">
        <f t="shared" si="723"/>
        <v>0</v>
      </c>
      <c r="V3261" s="32">
        <f t="shared" si="718"/>
        <v>570.16895389648255</v>
      </c>
      <c r="W3261" s="32">
        <f t="shared" si="724"/>
        <v>570.16895389648255</v>
      </c>
      <c r="X3261" s="32">
        <f t="shared" si="725"/>
        <v>570.16895389648255</v>
      </c>
    </row>
    <row r="3262" spans="1:24" x14ac:dyDescent="0.25">
      <c r="A3262" s="2"/>
      <c r="B3262" s="2" t="s">
        <v>6</v>
      </c>
      <c r="C3262" s="2">
        <f t="shared" si="728"/>
        <v>136</v>
      </c>
      <c r="D3262" s="2">
        <f t="shared" si="729"/>
        <v>18</v>
      </c>
      <c r="E3262" s="2">
        <f t="shared" si="719"/>
        <v>3258</v>
      </c>
      <c r="F3262" s="11">
        <v>405</v>
      </c>
      <c r="G3262" s="9">
        <v>7.4399999999999994E-2</v>
      </c>
      <c r="H3262" s="9">
        <v>0.11625000000000001</v>
      </c>
      <c r="I3262" s="9">
        <v>0.15809999999999999</v>
      </c>
      <c r="J3262" s="9">
        <v>0.31869420248066299</v>
      </c>
      <c r="K3262" s="9">
        <v>0.31869420248066299</v>
      </c>
      <c r="L3262" s="9">
        <v>0.31869420248066299</v>
      </c>
      <c r="N3262" s="32">
        <f>IF('System Design'!$F$8=1,'Hourly Demand and Generation'!G3262*'System Design'!$F$21,IF('System Design'!$F$8=2,'Hourly Demand and Generation'!H3262*'System Design'!$F$21,IF('System Design'!$F$8=3,'Hourly Demand and Generation'!I3262*'System Design'!$F$21)))</f>
        <v>79.05</v>
      </c>
      <c r="O3262" s="32">
        <f>IF('System Design'!$F$8=1,'Hourly Demand and Generation'!J3262*'System Design'!$F$22,IF('System Design'!$F$8=2,'Hourly Demand and Generation'!K3262*'System Design'!$F$22,IF('System Design'!$F$8=3,'Hourly Demand and Generation'!L3262*'System Design'!$F$22)))</f>
        <v>796.73550620165747</v>
      </c>
      <c r="Q3262" s="32">
        <f t="shared" si="717"/>
        <v>0</v>
      </c>
      <c r="R3262" s="32">
        <f t="shared" si="720"/>
        <v>5400</v>
      </c>
      <c r="S3262" s="32">
        <f t="shared" si="721"/>
        <v>0</v>
      </c>
      <c r="T3262" s="32">
        <f t="shared" si="722"/>
        <v>21600</v>
      </c>
      <c r="U3262" s="32">
        <f t="shared" si="723"/>
        <v>0</v>
      </c>
      <c r="V3262" s="32">
        <f t="shared" si="718"/>
        <v>470.78550620165743</v>
      </c>
      <c r="W3262" s="32">
        <f t="shared" si="724"/>
        <v>470.78550620165743</v>
      </c>
      <c r="X3262" s="32">
        <f t="shared" si="725"/>
        <v>470.78550620165743</v>
      </c>
    </row>
    <row r="3263" spans="1:24" x14ac:dyDescent="0.25">
      <c r="A3263" s="2"/>
      <c r="B3263" s="2" t="s">
        <v>6</v>
      </c>
      <c r="C3263" s="2">
        <f t="shared" si="728"/>
        <v>136</v>
      </c>
      <c r="D3263" s="2">
        <f t="shared" si="729"/>
        <v>19</v>
      </c>
      <c r="E3263" s="2">
        <f t="shared" si="719"/>
        <v>3259</v>
      </c>
      <c r="F3263" s="11">
        <v>392.85</v>
      </c>
      <c r="G3263" s="9">
        <v>0</v>
      </c>
      <c r="H3263" s="9">
        <v>3.7199999999999997E-2</v>
      </c>
      <c r="I3263" s="9">
        <v>7.4399999999999994E-2</v>
      </c>
      <c r="J3263" s="9">
        <v>0.30192082340273302</v>
      </c>
      <c r="K3263" s="9">
        <v>0.30192082340273302</v>
      </c>
      <c r="L3263" s="9">
        <v>0.30192082340273302</v>
      </c>
      <c r="N3263" s="32">
        <f>IF('System Design'!$F$8=1,'Hourly Demand and Generation'!G3263*'System Design'!$F$21,IF('System Design'!$F$8=2,'Hourly Demand and Generation'!H3263*'System Design'!$F$21,IF('System Design'!$F$8=3,'Hourly Demand and Generation'!I3263*'System Design'!$F$21)))</f>
        <v>37.199999999999996</v>
      </c>
      <c r="O3263" s="32">
        <f>IF('System Design'!$F$8=1,'Hourly Demand and Generation'!J3263*'System Design'!$F$22,IF('System Design'!$F$8=2,'Hourly Demand and Generation'!K3263*'System Design'!$F$22,IF('System Design'!$F$8=3,'Hourly Demand and Generation'!L3263*'System Design'!$F$22)))</f>
        <v>754.80205850683251</v>
      </c>
      <c r="Q3263" s="32">
        <f t="shared" si="717"/>
        <v>0</v>
      </c>
      <c r="R3263" s="32">
        <f t="shared" si="720"/>
        <v>5400</v>
      </c>
      <c r="S3263" s="32">
        <f t="shared" si="721"/>
        <v>0</v>
      </c>
      <c r="T3263" s="32">
        <f t="shared" si="722"/>
        <v>21600</v>
      </c>
      <c r="U3263" s="32">
        <f t="shared" si="723"/>
        <v>0</v>
      </c>
      <c r="V3263" s="32">
        <f t="shared" si="718"/>
        <v>399.15205850683253</v>
      </c>
      <c r="W3263" s="32">
        <f t="shared" si="724"/>
        <v>399.15205850683253</v>
      </c>
      <c r="X3263" s="32">
        <f t="shared" si="725"/>
        <v>399.15205850683253</v>
      </c>
    </row>
    <row r="3264" spans="1:24" x14ac:dyDescent="0.25">
      <c r="A3264" s="2"/>
      <c r="B3264" s="2" t="s">
        <v>6</v>
      </c>
      <c r="C3264" s="2">
        <f t="shared" si="728"/>
        <v>136</v>
      </c>
      <c r="D3264" s="2">
        <f t="shared" si="729"/>
        <v>20</v>
      </c>
      <c r="E3264" s="2">
        <f t="shared" si="719"/>
        <v>3260</v>
      </c>
      <c r="F3264" s="11">
        <v>384.75</v>
      </c>
      <c r="G3264" s="9">
        <v>0</v>
      </c>
      <c r="H3264" s="9">
        <v>0</v>
      </c>
      <c r="I3264" s="9">
        <v>0</v>
      </c>
      <c r="J3264" s="9">
        <v>0.30192082340273302</v>
      </c>
      <c r="K3264" s="9">
        <v>0.30192082340273302</v>
      </c>
      <c r="L3264" s="9">
        <v>0.30192082340273302</v>
      </c>
      <c r="N3264" s="32">
        <f>IF('System Design'!$F$8=1,'Hourly Demand and Generation'!G3264*'System Design'!$F$21,IF('System Design'!$F$8=2,'Hourly Demand and Generation'!H3264*'System Design'!$F$21,IF('System Design'!$F$8=3,'Hourly Demand and Generation'!I3264*'System Design'!$F$21)))</f>
        <v>0</v>
      </c>
      <c r="O3264" s="32">
        <f>IF('System Design'!$F$8=1,'Hourly Demand and Generation'!J3264*'System Design'!$F$22,IF('System Design'!$F$8=2,'Hourly Demand and Generation'!K3264*'System Design'!$F$22,IF('System Design'!$F$8=3,'Hourly Demand and Generation'!L3264*'System Design'!$F$22)))</f>
        <v>754.80205850683251</v>
      </c>
      <c r="Q3264" s="32">
        <f t="shared" si="717"/>
        <v>0</v>
      </c>
      <c r="R3264" s="32">
        <f t="shared" si="720"/>
        <v>5400</v>
      </c>
      <c r="S3264" s="32">
        <f t="shared" si="721"/>
        <v>0</v>
      </c>
      <c r="T3264" s="32">
        <f t="shared" si="722"/>
        <v>21600</v>
      </c>
      <c r="U3264" s="32">
        <f t="shared" si="723"/>
        <v>0</v>
      </c>
      <c r="V3264" s="32">
        <f t="shared" si="718"/>
        <v>370.05205850683251</v>
      </c>
      <c r="W3264" s="32">
        <f t="shared" si="724"/>
        <v>370.05205850683251</v>
      </c>
      <c r="X3264" s="32">
        <f t="shared" si="725"/>
        <v>370.05205850683251</v>
      </c>
    </row>
    <row r="3265" spans="1:24" x14ac:dyDescent="0.25">
      <c r="A3265" s="2"/>
      <c r="B3265" s="2" t="s">
        <v>6</v>
      </c>
      <c r="C3265" s="2">
        <f t="shared" si="728"/>
        <v>136</v>
      </c>
      <c r="D3265" s="2">
        <f t="shared" si="729"/>
        <v>21</v>
      </c>
      <c r="E3265" s="2">
        <f t="shared" si="719"/>
        <v>3261</v>
      </c>
      <c r="F3265" s="11">
        <v>364.5</v>
      </c>
      <c r="G3265" s="9">
        <v>0</v>
      </c>
      <c r="H3265" s="9">
        <v>0</v>
      </c>
      <c r="I3265" s="9">
        <v>0</v>
      </c>
      <c r="J3265" s="9">
        <v>0.30192082340273302</v>
      </c>
      <c r="K3265" s="9">
        <v>0.30192082340273302</v>
      </c>
      <c r="L3265" s="9">
        <v>0.30192082340273302</v>
      </c>
      <c r="N3265" s="32">
        <f>IF('System Design'!$F$8=1,'Hourly Demand and Generation'!G3265*'System Design'!$F$21,IF('System Design'!$F$8=2,'Hourly Demand and Generation'!H3265*'System Design'!$F$21,IF('System Design'!$F$8=3,'Hourly Demand and Generation'!I3265*'System Design'!$F$21)))</f>
        <v>0</v>
      </c>
      <c r="O3265" s="32">
        <f>IF('System Design'!$F$8=1,'Hourly Demand and Generation'!J3265*'System Design'!$F$22,IF('System Design'!$F$8=2,'Hourly Demand and Generation'!K3265*'System Design'!$F$22,IF('System Design'!$F$8=3,'Hourly Demand and Generation'!L3265*'System Design'!$F$22)))</f>
        <v>754.80205850683251</v>
      </c>
      <c r="Q3265" s="32">
        <f t="shared" si="717"/>
        <v>0</v>
      </c>
      <c r="R3265" s="32">
        <f t="shared" si="720"/>
        <v>5400</v>
      </c>
      <c r="S3265" s="32">
        <f t="shared" si="721"/>
        <v>0</v>
      </c>
      <c r="T3265" s="32">
        <f t="shared" si="722"/>
        <v>21600</v>
      </c>
      <c r="U3265" s="32">
        <f t="shared" si="723"/>
        <v>0</v>
      </c>
      <c r="V3265" s="32">
        <f t="shared" si="718"/>
        <v>390.30205850683251</v>
      </c>
      <c r="W3265" s="32">
        <f t="shared" si="724"/>
        <v>390.30205850683251</v>
      </c>
      <c r="X3265" s="32">
        <f t="shared" si="725"/>
        <v>390.30205850683251</v>
      </c>
    </row>
    <row r="3266" spans="1:24" x14ac:dyDescent="0.25">
      <c r="A3266" s="2"/>
      <c r="B3266" s="2" t="s">
        <v>6</v>
      </c>
      <c r="C3266" s="2">
        <f t="shared" si="728"/>
        <v>136</v>
      </c>
      <c r="D3266" s="2">
        <f t="shared" si="729"/>
        <v>22</v>
      </c>
      <c r="E3266" s="2">
        <f t="shared" si="719"/>
        <v>3262</v>
      </c>
      <c r="F3266" s="11">
        <v>344.25</v>
      </c>
      <c r="G3266" s="9">
        <v>0</v>
      </c>
      <c r="H3266" s="9">
        <v>0</v>
      </c>
      <c r="I3266" s="9">
        <v>0</v>
      </c>
      <c r="J3266" s="9">
        <v>0.31869420248066299</v>
      </c>
      <c r="K3266" s="9">
        <v>0.31869420248066299</v>
      </c>
      <c r="L3266" s="9">
        <v>0.31869420248066299</v>
      </c>
      <c r="N3266" s="32">
        <f>IF('System Design'!$F$8=1,'Hourly Demand and Generation'!G3266*'System Design'!$F$21,IF('System Design'!$F$8=2,'Hourly Demand and Generation'!H3266*'System Design'!$F$21,IF('System Design'!$F$8=3,'Hourly Demand and Generation'!I3266*'System Design'!$F$21)))</f>
        <v>0</v>
      </c>
      <c r="O3266" s="32">
        <f>IF('System Design'!$F$8=1,'Hourly Demand and Generation'!J3266*'System Design'!$F$22,IF('System Design'!$F$8=2,'Hourly Demand and Generation'!K3266*'System Design'!$F$22,IF('System Design'!$F$8=3,'Hourly Demand and Generation'!L3266*'System Design'!$F$22)))</f>
        <v>796.73550620165747</v>
      </c>
      <c r="Q3266" s="32">
        <f t="shared" si="717"/>
        <v>0</v>
      </c>
      <c r="R3266" s="32">
        <f t="shared" si="720"/>
        <v>5400</v>
      </c>
      <c r="S3266" s="32">
        <f t="shared" si="721"/>
        <v>0</v>
      </c>
      <c r="T3266" s="32">
        <f t="shared" si="722"/>
        <v>21600</v>
      </c>
      <c r="U3266" s="32">
        <f t="shared" si="723"/>
        <v>0</v>
      </c>
      <c r="V3266" s="32">
        <f t="shared" si="718"/>
        <v>452.48550620165747</v>
      </c>
      <c r="W3266" s="32">
        <f t="shared" si="724"/>
        <v>452.48550620165747</v>
      </c>
      <c r="X3266" s="32">
        <f t="shared" si="725"/>
        <v>452.48550620165747</v>
      </c>
    </row>
    <row r="3267" spans="1:24" x14ac:dyDescent="0.25">
      <c r="A3267" s="2"/>
      <c r="B3267" s="2" t="s">
        <v>6</v>
      </c>
      <c r="C3267" s="2">
        <f t="shared" si="728"/>
        <v>136</v>
      </c>
      <c r="D3267" s="2">
        <f t="shared" si="729"/>
        <v>23</v>
      </c>
      <c r="E3267" s="2">
        <f t="shared" si="719"/>
        <v>3263</v>
      </c>
      <c r="F3267" s="11">
        <v>324</v>
      </c>
      <c r="G3267" s="9">
        <v>0</v>
      </c>
      <c r="H3267" s="9">
        <v>0</v>
      </c>
      <c r="I3267" s="9">
        <v>0</v>
      </c>
      <c r="J3267" s="9">
        <v>0.26837406524687402</v>
      </c>
      <c r="K3267" s="9">
        <v>0.26837406524687402</v>
      </c>
      <c r="L3267" s="9">
        <v>0.26837406524687402</v>
      </c>
      <c r="N3267" s="32">
        <f>IF('System Design'!$F$8=1,'Hourly Demand and Generation'!G3267*'System Design'!$F$21,IF('System Design'!$F$8=2,'Hourly Demand and Generation'!H3267*'System Design'!$F$21,IF('System Design'!$F$8=3,'Hourly Demand and Generation'!I3267*'System Design'!$F$21)))</f>
        <v>0</v>
      </c>
      <c r="O3267" s="32">
        <f>IF('System Design'!$F$8=1,'Hourly Demand and Generation'!J3267*'System Design'!$F$22,IF('System Design'!$F$8=2,'Hourly Demand and Generation'!K3267*'System Design'!$F$22,IF('System Design'!$F$8=3,'Hourly Demand and Generation'!L3267*'System Design'!$F$22)))</f>
        <v>670.93516311718508</v>
      </c>
      <c r="Q3267" s="32">
        <f t="shared" si="717"/>
        <v>0</v>
      </c>
      <c r="R3267" s="32">
        <f t="shared" si="720"/>
        <v>5400</v>
      </c>
      <c r="S3267" s="32">
        <f t="shared" si="721"/>
        <v>0</v>
      </c>
      <c r="T3267" s="32">
        <f t="shared" si="722"/>
        <v>21600</v>
      </c>
      <c r="U3267" s="32">
        <f t="shared" si="723"/>
        <v>0</v>
      </c>
      <c r="V3267" s="32">
        <f t="shared" si="718"/>
        <v>346.93516311718508</v>
      </c>
      <c r="W3267" s="32">
        <f t="shared" si="724"/>
        <v>346.93516311718508</v>
      </c>
      <c r="X3267" s="32">
        <f t="shared" si="725"/>
        <v>346.93516311718508</v>
      </c>
    </row>
    <row r="3268" spans="1:24" x14ac:dyDescent="0.25">
      <c r="A3268" s="2"/>
      <c r="B3268" s="2" t="s">
        <v>6</v>
      </c>
      <c r="C3268" s="2">
        <f t="shared" si="728"/>
        <v>136</v>
      </c>
      <c r="D3268" s="2">
        <f t="shared" si="729"/>
        <v>24</v>
      </c>
      <c r="E3268" s="2">
        <f t="shared" si="719"/>
        <v>3264</v>
      </c>
      <c r="F3268" s="11">
        <v>283.5</v>
      </c>
      <c r="G3268" s="9">
        <v>0</v>
      </c>
      <c r="H3268" s="9">
        <v>0</v>
      </c>
      <c r="I3268" s="9">
        <v>0</v>
      </c>
      <c r="J3268" s="9">
        <v>0.26837406524687402</v>
      </c>
      <c r="K3268" s="9">
        <v>0.26837406524687402</v>
      </c>
      <c r="L3268" s="9">
        <v>0.26837406524687402</v>
      </c>
      <c r="N3268" s="32">
        <f>IF('System Design'!$F$8=1,'Hourly Demand and Generation'!G3268*'System Design'!$F$21,IF('System Design'!$F$8=2,'Hourly Demand and Generation'!H3268*'System Design'!$F$21,IF('System Design'!$F$8=3,'Hourly Demand and Generation'!I3268*'System Design'!$F$21)))</f>
        <v>0</v>
      </c>
      <c r="O3268" s="32">
        <f>IF('System Design'!$F$8=1,'Hourly Demand and Generation'!J3268*'System Design'!$F$22,IF('System Design'!$F$8=2,'Hourly Demand and Generation'!K3268*'System Design'!$F$22,IF('System Design'!$F$8=3,'Hourly Demand and Generation'!L3268*'System Design'!$F$22)))</f>
        <v>670.93516311718508</v>
      </c>
      <c r="Q3268" s="32">
        <f t="shared" si="717"/>
        <v>0</v>
      </c>
      <c r="R3268" s="32">
        <f t="shared" si="720"/>
        <v>5400</v>
      </c>
      <c r="S3268" s="32">
        <f t="shared" si="721"/>
        <v>0</v>
      </c>
      <c r="T3268" s="32">
        <f t="shared" si="722"/>
        <v>21600</v>
      </c>
      <c r="U3268" s="32">
        <f t="shared" si="723"/>
        <v>0</v>
      </c>
      <c r="V3268" s="32">
        <f t="shared" si="718"/>
        <v>387.43516311718508</v>
      </c>
      <c r="W3268" s="32">
        <f t="shared" si="724"/>
        <v>387.43516311718508</v>
      </c>
      <c r="X3268" s="32">
        <f t="shared" si="725"/>
        <v>387.43516311718508</v>
      </c>
    </row>
    <row r="3269" spans="1:24" x14ac:dyDescent="0.25">
      <c r="A3269" s="2"/>
      <c r="B3269" s="2" t="s">
        <v>6</v>
      </c>
      <c r="C3269" s="2">
        <f>C3268+1</f>
        <v>137</v>
      </c>
      <c r="D3269" s="2">
        <v>1</v>
      </c>
      <c r="E3269" s="2">
        <f t="shared" si="719"/>
        <v>3265</v>
      </c>
      <c r="F3269" s="11">
        <v>243</v>
      </c>
      <c r="G3269" s="9">
        <v>0</v>
      </c>
      <c r="H3269" s="9">
        <v>0</v>
      </c>
      <c r="I3269" s="9">
        <v>0</v>
      </c>
      <c r="J3269" s="9">
        <v>0.35</v>
      </c>
      <c r="K3269" s="9">
        <v>0.35</v>
      </c>
      <c r="L3269" s="9">
        <v>0.35</v>
      </c>
      <c r="N3269" s="32">
        <f>IF('System Design'!$F$8=1,'Hourly Demand and Generation'!G3269*'System Design'!$F$21,IF('System Design'!$F$8=2,'Hourly Demand and Generation'!H3269*'System Design'!$F$21,IF('System Design'!$F$8=3,'Hourly Demand and Generation'!I3269*'System Design'!$F$21)))</f>
        <v>0</v>
      </c>
      <c r="O3269" s="32">
        <f>IF('System Design'!$F$8=1,'Hourly Demand and Generation'!J3269*'System Design'!$F$22,IF('System Design'!$F$8=2,'Hourly Demand and Generation'!K3269*'System Design'!$F$22,IF('System Design'!$F$8=3,'Hourly Demand and Generation'!L3269*'System Design'!$F$22)))</f>
        <v>875</v>
      </c>
      <c r="Q3269" s="32">
        <f t="shared" si="717"/>
        <v>0</v>
      </c>
      <c r="R3269" s="32">
        <f t="shared" si="720"/>
        <v>5400</v>
      </c>
      <c r="S3269" s="32">
        <f t="shared" si="721"/>
        <v>0</v>
      </c>
      <c r="T3269" s="32">
        <f t="shared" si="722"/>
        <v>21600</v>
      </c>
      <c r="U3269" s="32">
        <f t="shared" si="723"/>
        <v>0</v>
      </c>
      <c r="V3269" s="32">
        <f t="shared" si="718"/>
        <v>632</v>
      </c>
      <c r="W3269" s="32">
        <f t="shared" si="724"/>
        <v>632</v>
      </c>
      <c r="X3269" s="32">
        <f t="shared" si="725"/>
        <v>632</v>
      </c>
    </row>
    <row r="3270" spans="1:24" x14ac:dyDescent="0.25">
      <c r="A3270" s="2"/>
      <c r="B3270" s="2" t="s">
        <v>6</v>
      </c>
      <c r="C3270" s="2">
        <f>C3269</f>
        <v>137</v>
      </c>
      <c r="D3270" s="2">
        <f>D3269+1</f>
        <v>2</v>
      </c>
      <c r="E3270" s="2">
        <f t="shared" si="719"/>
        <v>3266</v>
      </c>
      <c r="F3270" s="11">
        <v>222.75</v>
      </c>
      <c r="G3270" s="9">
        <v>0</v>
      </c>
      <c r="H3270" s="9">
        <v>0</v>
      </c>
      <c r="I3270" s="9">
        <v>0</v>
      </c>
      <c r="J3270" s="9">
        <v>0.315</v>
      </c>
      <c r="K3270" s="9">
        <v>0.315</v>
      </c>
      <c r="L3270" s="9">
        <v>0.315</v>
      </c>
      <c r="N3270" s="32">
        <f>IF('System Design'!$F$8=1,'Hourly Demand and Generation'!G3270*'System Design'!$F$21,IF('System Design'!$F$8=2,'Hourly Demand and Generation'!H3270*'System Design'!$F$21,IF('System Design'!$F$8=3,'Hourly Demand and Generation'!I3270*'System Design'!$F$21)))</f>
        <v>0</v>
      </c>
      <c r="O3270" s="32">
        <f>IF('System Design'!$F$8=1,'Hourly Demand and Generation'!J3270*'System Design'!$F$22,IF('System Design'!$F$8=2,'Hourly Demand and Generation'!K3270*'System Design'!$F$22,IF('System Design'!$F$8=3,'Hourly Demand and Generation'!L3270*'System Design'!$F$22)))</f>
        <v>787.5</v>
      </c>
      <c r="Q3270" s="32">
        <f t="shared" ref="Q3270:Q3333" si="730">IF(F3270-N3270-O3270&gt;0,F3270-N3270-O3270,0)</f>
        <v>0</v>
      </c>
      <c r="R3270" s="32">
        <f t="shared" si="720"/>
        <v>5400</v>
      </c>
      <c r="S3270" s="32">
        <f t="shared" si="721"/>
        <v>0</v>
      </c>
      <c r="T3270" s="32">
        <f t="shared" si="722"/>
        <v>21600</v>
      </c>
      <c r="U3270" s="32">
        <f t="shared" si="723"/>
        <v>0</v>
      </c>
      <c r="V3270" s="32">
        <f t="shared" ref="V3270:V3333" si="731">IF(F3270-N3270-O3270&lt;0,N3270+O3270-F3270,0)</f>
        <v>564.75</v>
      </c>
      <c r="W3270" s="32">
        <f t="shared" si="724"/>
        <v>564.75</v>
      </c>
      <c r="X3270" s="32">
        <f t="shared" si="725"/>
        <v>564.75</v>
      </c>
    </row>
    <row r="3271" spans="1:24" x14ac:dyDescent="0.25">
      <c r="A3271" s="2"/>
      <c r="B3271" s="2" t="s">
        <v>6</v>
      </c>
      <c r="C3271" s="2">
        <f t="shared" ref="C3271:C3292" si="732">C3270</f>
        <v>137</v>
      </c>
      <c r="D3271" s="2">
        <f t="shared" ref="D3271:D3292" si="733">D3270+1</f>
        <v>3</v>
      </c>
      <c r="E3271" s="2">
        <f t="shared" ref="E3271:E3334" si="734">E3270+1</f>
        <v>3267</v>
      </c>
      <c r="F3271" s="11">
        <v>202.5</v>
      </c>
      <c r="G3271" s="9">
        <v>0</v>
      </c>
      <c r="H3271" s="9">
        <v>0</v>
      </c>
      <c r="I3271" s="9">
        <v>0</v>
      </c>
      <c r="J3271" s="9">
        <v>0.315</v>
      </c>
      <c r="K3271" s="9">
        <v>0.315</v>
      </c>
      <c r="L3271" s="9">
        <v>0.315</v>
      </c>
      <c r="N3271" s="32">
        <f>IF('System Design'!$F$8=1,'Hourly Demand and Generation'!G3271*'System Design'!$F$21,IF('System Design'!$F$8=2,'Hourly Demand and Generation'!H3271*'System Design'!$F$21,IF('System Design'!$F$8=3,'Hourly Demand and Generation'!I3271*'System Design'!$F$21)))</f>
        <v>0</v>
      </c>
      <c r="O3271" s="32">
        <f>IF('System Design'!$F$8=1,'Hourly Demand and Generation'!J3271*'System Design'!$F$22,IF('System Design'!$F$8=2,'Hourly Demand and Generation'!K3271*'System Design'!$F$22,IF('System Design'!$F$8=3,'Hourly Demand and Generation'!L3271*'System Design'!$F$22)))</f>
        <v>787.5</v>
      </c>
      <c r="Q3271" s="32">
        <f t="shared" si="730"/>
        <v>0</v>
      </c>
      <c r="R3271" s="32">
        <f t="shared" ref="R3271:R3334" si="735">IF($Q3271&lt;R3270+$V3271,IF(R3270+$V3271-$Q3271&gt;5400,5400,R3270+$V3271-$Q3271),0)</f>
        <v>5400</v>
      </c>
      <c r="S3271" s="32">
        <f t="shared" ref="S3271:S3334" si="736">IF(R3271&gt;0,0,$Q3271+$V3271-R3270)</f>
        <v>0</v>
      </c>
      <c r="T3271" s="32">
        <f t="shared" ref="T3271:T3334" si="737">IF($Q3271&lt;T3270+$V3271,IF(T3270+$V3271-$Q3271&gt;21600,21600,T3270+$V3271-$Q3271),0)</f>
        <v>21600</v>
      </c>
      <c r="U3271" s="32">
        <f t="shared" ref="U3271:U3334" si="738">IF(T3271&gt;0,0,$Q3271+$V3271-T3270)</f>
        <v>0</v>
      </c>
      <c r="V3271" s="32">
        <f t="shared" si="731"/>
        <v>585</v>
      </c>
      <c r="W3271" s="32">
        <f t="shared" ref="W3271:W3334" si="739">IF(R3271=5400,$V3271-(R3271-R3270),0)</f>
        <v>585</v>
      </c>
      <c r="X3271" s="32">
        <f t="shared" ref="X3271:X3334" si="740">IF(T3271=21600,$V3271-(T3271-T3270),0)</f>
        <v>585</v>
      </c>
    </row>
    <row r="3272" spans="1:24" x14ac:dyDescent="0.25">
      <c r="A3272" s="2"/>
      <c r="B3272" s="2" t="s">
        <v>6</v>
      </c>
      <c r="C3272" s="2">
        <f t="shared" si="732"/>
        <v>137</v>
      </c>
      <c r="D3272" s="2">
        <f t="shared" si="733"/>
        <v>4</v>
      </c>
      <c r="E3272" s="2">
        <f t="shared" si="734"/>
        <v>3268</v>
      </c>
      <c r="F3272" s="11">
        <v>243</v>
      </c>
      <c r="G3272" s="9">
        <v>0</v>
      </c>
      <c r="H3272" s="9">
        <v>0</v>
      </c>
      <c r="I3272" s="9">
        <v>0</v>
      </c>
      <c r="J3272" s="9">
        <v>0.35</v>
      </c>
      <c r="K3272" s="9">
        <v>0.35</v>
      </c>
      <c r="L3272" s="9">
        <v>0.35</v>
      </c>
      <c r="N3272" s="32">
        <f>IF('System Design'!$F$8=1,'Hourly Demand and Generation'!G3272*'System Design'!$F$21,IF('System Design'!$F$8=2,'Hourly Demand and Generation'!H3272*'System Design'!$F$21,IF('System Design'!$F$8=3,'Hourly Demand and Generation'!I3272*'System Design'!$F$21)))</f>
        <v>0</v>
      </c>
      <c r="O3272" s="32">
        <f>IF('System Design'!$F$8=1,'Hourly Demand and Generation'!J3272*'System Design'!$F$22,IF('System Design'!$F$8=2,'Hourly Demand and Generation'!K3272*'System Design'!$F$22,IF('System Design'!$F$8=3,'Hourly Demand and Generation'!L3272*'System Design'!$F$22)))</f>
        <v>875</v>
      </c>
      <c r="Q3272" s="32">
        <f t="shared" si="730"/>
        <v>0</v>
      </c>
      <c r="R3272" s="32">
        <f t="shared" si="735"/>
        <v>5400</v>
      </c>
      <c r="S3272" s="32">
        <f t="shared" si="736"/>
        <v>0</v>
      </c>
      <c r="T3272" s="32">
        <f t="shared" si="737"/>
        <v>21600</v>
      </c>
      <c r="U3272" s="32">
        <f t="shared" si="738"/>
        <v>0</v>
      </c>
      <c r="V3272" s="32">
        <f t="shared" si="731"/>
        <v>632</v>
      </c>
      <c r="W3272" s="32">
        <f t="shared" si="739"/>
        <v>632</v>
      </c>
      <c r="X3272" s="32">
        <f t="shared" si="740"/>
        <v>632</v>
      </c>
    </row>
    <row r="3273" spans="1:24" x14ac:dyDescent="0.25">
      <c r="A3273" s="2"/>
      <c r="B3273" s="2" t="s">
        <v>6</v>
      </c>
      <c r="C3273" s="2">
        <f t="shared" si="732"/>
        <v>137</v>
      </c>
      <c r="D3273" s="2">
        <f t="shared" si="733"/>
        <v>5</v>
      </c>
      <c r="E3273" s="2">
        <f t="shared" si="734"/>
        <v>3269</v>
      </c>
      <c r="F3273" s="11">
        <v>263.25</v>
      </c>
      <c r="G3273" s="9">
        <v>0</v>
      </c>
      <c r="H3273" s="9">
        <v>3.7199999999999997E-2</v>
      </c>
      <c r="I3273" s="9">
        <v>7.4399999999999994E-2</v>
      </c>
      <c r="J3273" s="9">
        <v>0.28000000000000003</v>
      </c>
      <c r="K3273" s="9">
        <v>0.28000000000000003</v>
      </c>
      <c r="L3273" s="9">
        <v>0.28000000000000003</v>
      </c>
      <c r="N3273" s="32">
        <f>IF('System Design'!$F$8=1,'Hourly Demand and Generation'!G3273*'System Design'!$F$21,IF('System Design'!$F$8=2,'Hourly Demand and Generation'!H3273*'System Design'!$F$21,IF('System Design'!$F$8=3,'Hourly Demand and Generation'!I3273*'System Design'!$F$21)))</f>
        <v>37.199999999999996</v>
      </c>
      <c r="O3273" s="32">
        <f>IF('System Design'!$F$8=1,'Hourly Demand and Generation'!J3273*'System Design'!$F$22,IF('System Design'!$F$8=2,'Hourly Demand and Generation'!K3273*'System Design'!$F$22,IF('System Design'!$F$8=3,'Hourly Demand and Generation'!L3273*'System Design'!$F$22)))</f>
        <v>700.00000000000011</v>
      </c>
      <c r="Q3273" s="32">
        <f t="shared" si="730"/>
        <v>0</v>
      </c>
      <c r="R3273" s="32">
        <f t="shared" si="735"/>
        <v>5400</v>
      </c>
      <c r="S3273" s="32">
        <f t="shared" si="736"/>
        <v>0</v>
      </c>
      <c r="T3273" s="32">
        <f t="shared" si="737"/>
        <v>21600</v>
      </c>
      <c r="U3273" s="32">
        <f t="shared" si="738"/>
        <v>0</v>
      </c>
      <c r="V3273" s="32">
        <f t="shared" si="731"/>
        <v>473.95000000000016</v>
      </c>
      <c r="W3273" s="32">
        <f t="shared" si="739"/>
        <v>473.95000000000016</v>
      </c>
      <c r="X3273" s="32">
        <f t="shared" si="740"/>
        <v>473.95000000000016</v>
      </c>
    </row>
    <row r="3274" spans="1:24" x14ac:dyDescent="0.25">
      <c r="A3274" s="2"/>
      <c r="B3274" s="2" t="s">
        <v>6</v>
      </c>
      <c r="C3274" s="2">
        <f t="shared" si="732"/>
        <v>137</v>
      </c>
      <c r="D3274" s="2">
        <f t="shared" si="733"/>
        <v>6</v>
      </c>
      <c r="E3274" s="2">
        <f t="shared" si="734"/>
        <v>3270</v>
      </c>
      <c r="F3274" s="11">
        <v>283.5</v>
      </c>
      <c r="G3274" s="9">
        <v>7.4399999999999994E-2</v>
      </c>
      <c r="H3274" s="9">
        <v>0.11625000000000001</v>
      </c>
      <c r="I3274" s="9">
        <v>0.15809999999999999</v>
      </c>
      <c r="J3274" s="9">
        <v>0.28000000000000003</v>
      </c>
      <c r="K3274" s="9">
        <v>0.28000000000000003</v>
      </c>
      <c r="L3274" s="9">
        <v>0.28000000000000003</v>
      </c>
      <c r="N3274" s="32">
        <f>IF('System Design'!$F$8=1,'Hourly Demand and Generation'!G3274*'System Design'!$F$21,IF('System Design'!$F$8=2,'Hourly Demand and Generation'!H3274*'System Design'!$F$21,IF('System Design'!$F$8=3,'Hourly Demand and Generation'!I3274*'System Design'!$F$21)))</f>
        <v>79.05</v>
      </c>
      <c r="O3274" s="32">
        <f>IF('System Design'!$F$8=1,'Hourly Demand and Generation'!J3274*'System Design'!$F$22,IF('System Design'!$F$8=2,'Hourly Demand and Generation'!K3274*'System Design'!$F$22,IF('System Design'!$F$8=3,'Hourly Demand and Generation'!L3274*'System Design'!$F$22)))</f>
        <v>700.00000000000011</v>
      </c>
      <c r="Q3274" s="32">
        <f t="shared" si="730"/>
        <v>0</v>
      </c>
      <c r="R3274" s="32">
        <f t="shared" si="735"/>
        <v>5400</v>
      </c>
      <c r="S3274" s="32">
        <f t="shared" si="736"/>
        <v>0</v>
      </c>
      <c r="T3274" s="32">
        <f t="shared" si="737"/>
        <v>21600</v>
      </c>
      <c r="U3274" s="32">
        <f t="shared" si="738"/>
        <v>0</v>
      </c>
      <c r="V3274" s="32">
        <f t="shared" si="731"/>
        <v>495.55000000000007</v>
      </c>
      <c r="W3274" s="32">
        <f t="shared" si="739"/>
        <v>495.55000000000007</v>
      </c>
      <c r="X3274" s="32">
        <f t="shared" si="740"/>
        <v>495.55000000000007</v>
      </c>
    </row>
    <row r="3275" spans="1:24" x14ac:dyDescent="0.25">
      <c r="A3275" s="2"/>
      <c r="B3275" s="2" t="s">
        <v>6</v>
      </c>
      <c r="C3275" s="2">
        <f t="shared" si="732"/>
        <v>137</v>
      </c>
      <c r="D3275" s="2">
        <f t="shared" si="733"/>
        <v>7</v>
      </c>
      <c r="E3275" s="2">
        <f t="shared" si="734"/>
        <v>3271</v>
      </c>
      <c r="F3275" s="11">
        <v>303.75</v>
      </c>
      <c r="G3275" s="9">
        <v>0.15809999999999999</v>
      </c>
      <c r="H3275" s="9">
        <v>0.1953</v>
      </c>
      <c r="I3275" s="9">
        <v>0.23250000000000001</v>
      </c>
      <c r="J3275" s="9">
        <v>0.315</v>
      </c>
      <c r="K3275" s="9">
        <v>0.315</v>
      </c>
      <c r="L3275" s="9">
        <v>0.315</v>
      </c>
      <c r="N3275" s="32">
        <f>IF('System Design'!$F$8=1,'Hourly Demand and Generation'!G3275*'System Design'!$F$21,IF('System Design'!$F$8=2,'Hourly Demand and Generation'!H3275*'System Design'!$F$21,IF('System Design'!$F$8=3,'Hourly Demand and Generation'!I3275*'System Design'!$F$21)))</f>
        <v>116.25</v>
      </c>
      <c r="O3275" s="32">
        <f>IF('System Design'!$F$8=1,'Hourly Demand and Generation'!J3275*'System Design'!$F$22,IF('System Design'!$F$8=2,'Hourly Demand and Generation'!K3275*'System Design'!$F$22,IF('System Design'!$F$8=3,'Hourly Demand and Generation'!L3275*'System Design'!$F$22)))</f>
        <v>787.5</v>
      </c>
      <c r="Q3275" s="32">
        <f t="shared" si="730"/>
        <v>0</v>
      </c>
      <c r="R3275" s="32">
        <f t="shared" si="735"/>
        <v>5400</v>
      </c>
      <c r="S3275" s="32">
        <f t="shared" si="736"/>
        <v>0</v>
      </c>
      <c r="T3275" s="32">
        <f t="shared" si="737"/>
        <v>21600</v>
      </c>
      <c r="U3275" s="32">
        <f t="shared" si="738"/>
        <v>0</v>
      </c>
      <c r="V3275" s="32">
        <f t="shared" si="731"/>
        <v>600</v>
      </c>
      <c r="W3275" s="32">
        <f t="shared" si="739"/>
        <v>600</v>
      </c>
      <c r="X3275" s="32">
        <f t="shared" si="740"/>
        <v>600</v>
      </c>
    </row>
    <row r="3276" spans="1:24" x14ac:dyDescent="0.25">
      <c r="A3276" s="2"/>
      <c r="B3276" s="2" t="s">
        <v>6</v>
      </c>
      <c r="C3276" s="2">
        <f t="shared" si="732"/>
        <v>137</v>
      </c>
      <c r="D3276" s="2">
        <f t="shared" si="733"/>
        <v>8</v>
      </c>
      <c r="E3276" s="2">
        <f t="shared" si="734"/>
        <v>3272</v>
      </c>
      <c r="F3276" s="11">
        <v>324</v>
      </c>
      <c r="G3276" s="9">
        <v>0.30690000000000001</v>
      </c>
      <c r="H3276" s="9">
        <v>0.34875</v>
      </c>
      <c r="I3276" s="9">
        <v>0.3906</v>
      </c>
      <c r="J3276" s="9">
        <v>0.315</v>
      </c>
      <c r="K3276" s="9">
        <v>0.315</v>
      </c>
      <c r="L3276" s="9">
        <v>0.315</v>
      </c>
      <c r="N3276" s="32">
        <f>IF('System Design'!$F$8=1,'Hourly Demand and Generation'!G3276*'System Design'!$F$21,IF('System Design'!$F$8=2,'Hourly Demand and Generation'!H3276*'System Design'!$F$21,IF('System Design'!$F$8=3,'Hourly Demand and Generation'!I3276*'System Design'!$F$21)))</f>
        <v>195.3</v>
      </c>
      <c r="O3276" s="32">
        <f>IF('System Design'!$F$8=1,'Hourly Demand and Generation'!J3276*'System Design'!$F$22,IF('System Design'!$F$8=2,'Hourly Demand and Generation'!K3276*'System Design'!$F$22,IF('System Design'!$F$8=3,'Hourly Demand and Generation'!L3276*'System Design'!$F$22)))</f>
        <v>787.5</v>
      </c>
      <c r="Q3276" s="32">
        <f t="shared" si="730"/>
        <v>0</v>
      </c>
      <c r="R3276" s="32">
        <f t="shared" si="735"/>
        <v>5400</v>
      </c>
      <c r="S3276" s="32">
        <f t="shared" si="736"/>
        <v>0</v>
      </c>
      <c r="T3276" s="32">
        <f t="shared" si="737"/>
        <v>21600</v>
      </c>
      <c r="U3276" s="32">
        <f t="shared" si="738"/>
        <v>0</v>
      </c>
      <c r="V3276" s="32">
        <f t="shared" si="731"/>
        <v>658.8</v>
      </c>
      <c r="W3276" s="32">
        <f t="shared" si="739"/>
        <v>658.8</v>
      </c>
      <c r="X3276" s="32">
        <f t="shared" si="740"/>
        <v>658.8</v>
      </c>
    </row>
    <row r="3277" spans="1:24" x14ac:dyDescent="0.25">
      <c r="A3277" s="2"/>
      <c r="B3277" s="2" t="s">
        <v>6</v>
      </c>
      <c r="C3277" s="2">
        <f t="shared" si="732"/>
        <v>137</v>
      </c>
      <c r="D3277" s="2">
        <f t="shared" si="733"/>
        <v>9</v>
      </c>
      <c r="E3277" s="2">
        <f t="shared" si="734"/>
        <v>3273</v>
      </c>
      <c r="F3277" s="11">
        <v>324</v>
      </c>
      <c r="G3277" s="9">
        <v>0.46500000000000002</v>
      </c>
      <c r="H3277" s="9">
        <v>0.50219999999999998</v>
      </c>
      <c r="I3277" s="9">
        <v>0.53939999999999999</v>
      </c>
      <c r="J3277" s="9">
        <v>0.28000000000000003</v>
      </c>
      <c r="K3277" s="9">
        <v>0.28000000000000003</v>
      </c>
      <c r="L3277" s="9">
        <v>0.28000000000000003</v>
      </c>
      <c r="N3277" s="32">
        <f>IF('System Design'!$F$8=1,'Hourly Demand and Generation'!G3277*'System Design'!$F$21,IF('System Design'!$F$8=2,'Hourly Demand and Generation'!H3277*'System Design'!$F$21,IF('System Design'!$F$8=3,'Hourly Demand and Generation'!I3277*'System Design'!$F$21)))</f>
        <v>269.7</v>
      </c>
      <c r="O3277" s="32">
        <f>IF('System Design'!$F$8=1,'Hourly Demand and Generation'!J3277*'System Design'!$F$22,IF('System Design'!$F$8=2,'Hourly Demand and Generation'!K3277*'System Design'!$F$22,IF('System Design'!$F$8=3,'Hourly Demand and Generation'!L3277*'System Design'!$F$22)))</f>
        <v>700.00000000000011</v>
      </c>
      <c r="Q3277" s="32">
        <f t="shared" si="730"/>
        <v>0</v>
      </c>
      <c r="R3277" s="32">
        <f t="shared" si="735"/>
        <v>5400</v>
      </c>
      <c r="S3277" s="32">
        <f t="shared" si="736"/>
        <v>0</v>
      </c>
      <c r="T3277" s="32">
        <f t="shared" si="737"/>
        <v>21600</v>
      </c>
      <c r="U3277" s="32">
        <f t="shared" si="738"/>
        <v>0</v>
      </c>
      <c r="V3277" s="32">
        <f t="shared" si="731"/>
        <v>645.70000000000005</v>
      </c>
      <c r="W3277" s="32">
        <f t="shared" si="739"/>
        <v>645.70000000000005</v>
      </c>
      <c r="X3277" s="32">
        <f t="shared" si="740"/>
        <v>645.70000000000005</v>
      </c>
    </row>
    <row r="3278" spans="1:24" x14ac:dyDescent="0.25">
      <c r="A3278" s="2"/>
      <c r="B3278" s="2" t="s">
        <v>6</v>
      </c>
      <c r="C3278" s="2">
        <f t="shared" si="732"/>
        <v>137</v>
      </c>
      <c r="D3278" s="2">
        <f t="shared" si="733"/>
        <v>10</v>
      </c>
      <c r="E3278" s="2">
        <f t="shared" si="734"/>
        <v>3274</v>
      </c>
      <c r="F3278" s="11">
        <v>315.89999999999998</v>
      </c>
      <c r="G3278" s="9">
        <v>0.62309999999999999</v>
      </c>
      <c r="H3278" s="9">
        <v>0.6603</v>
      </c>
      <c r="I3278" s="9">
        <v>0.69750000000000001</v>
      </c>
      <c r="J3278" s="9">
        <v>0.315</v>
      </c>
      <c r="K3278" s="9">
        <v>0.315</v>
      </c>
      <c r="L3278" s="9">
        <v>0.315</v>
      </c>
      <c r="N3278" s="32">
        <f>IF('System Design'!$F$8=1,'Hourly Demand and Generation'!G3278*'System Design'!$F$21,IF('System Design'!$F$8=2,'Hourly Demand and Generation'!H3278*'System Design'!$F$21,IF('System Design'!$F$8=3,'Hourly Demand and Generation'!I3278*'System Design'!$F$21)))</f>
        <v>348.75</v>
      </c>
      <c r="O3278" s="32">
        <f>IF('System Design'!$F$8=1,'Hourly Demand and Generation'!J3278*'System Design'!$F$22,IF('System Design'!$F$8=2,'Hourly Demand and Generation'!K3278*'System Design'!$F$22,IF('System Design'!$F$8=3,'Hourly Demand and Generation'!L3278*'System Design'!$F$22)))</f>
        <v>787.5</v>
      </c>
      <c r="Q3278" s="32">
        <f t="shared" si="730"/>
        <v>0</v>
      </c>
      <c r="R3278" s="32">
        <f t="shared" si="735"/>
        <v>5400</v>
      </c>
      <c r="S3278" s="32">
        <f t="shared" si="736"/>
        <v>0</v>
      </c>
      <c r="T3278" s="32">
        <f t="shared" si="737"/>
        <v>21600</v>
      </c>
      <c r="U3278" s="32">
        <f t="shared" si="738"/>
        <v>0</v>
      </c>
      <c r="V3278" s="32">
        <f t="shared" si="731"/>
        <v>820.35</v>
      </c>
      <c r="W3278" s="32">
        <f t="shared" si="739"/>
        <v>820.35</v>
      </c>
      <c r="X3278" s="32">
        <f t="shared" si="740"/>
        <v>820.35</v>
      </c>
    </row>
    <row r="3279" spans="1:24" x14ac:dyDescent="0.25">
      <c r="A3279" s="2"/>
      <c r="B3279" s="2" t="s">
        <v>6</v>
      </c>
      <c r="C3279" s="2">
        <f t="shared" si="732"/>
        <v>137</v>
      </c>
      <c r="D3279" s="2">
        <f t="shared" si="733"/>
        <v>11</v>
      </c>
      <c r="E3279" s="2">
        <f t="shared" si="734"/>
        <v>3275</v>
      </c>
      <c r="F3279" s="11">
        <v>311.85000000000002</v>
      </c>
      <c r="G3279" s="9">
        <v>0.77190000000000003</v>
      </c>
      <c r="H3279" s="9">
        <v>0.81374999999999997</v>
      </c>
      <c r="I3279" s="9">
        <v>0.85560000000000003</v>
      </c>
      <c r="J3279" s="9">
        <v>0.28000000000000003</v>
      </c>
      <c r="K3279" s="9">
        <v>0.28000000000000003</v>
      </c>
      <c r="L3279" s="9">
        <v>0.28000000000000003</v>
      </c>
      <c r="N3279" s="32">
        <f>IF('System Design'!$F$8=1,'Hourly Demand and Generation'!G3279*'System Design'!$F$21,IF('System Design'!$F$8=2,'Hourly Demand and Generation'!H3279*'System Design'!$F$21,IF('System Design'!$F$8=3,'Hourly Demand and Generation'!I3279*'System Design'!$F$21)))</f>
        <v>427.8</v>
      </c>
      <c r="O3279" s="32">
        <f>IF('System Design'!$F$8=1,'Hourly Demand and Generation'!J3279*'System Design'!$F$22,IF('System Design'!$F$8=2,'Hourly Demand and Generation'!K3279*'System Design'!$F$22,IF('System Design'!$F$8=3,'Hourly Demand and Generation'!L3279*'System Design'!$F$22)))</f>
        <v>700.00000000000011</v>
      </c>
      <c r="Q3279" s="32">
        <f t="shared" si="730"/>
        <v>0</v>
      </c>
      <c r="R3279" s="32">
        <f t="shared" si="735"/>
        <v>5400</v>
      </c>
      <c r="S3279" s="32">
        <f t="shared" si="736"/>
        <v>0</v>
      </c>
      <c r="T3279" s="32">
        <f t="shared" si="737"/>
        <v>21600</v>
      </c>
      <c r="U3279" s="32">
        <f t="shared" si="738"/>
        <v>0</v>
      </c>
      <c r="V3279" s="32">
        <f t="shared" si="731"/>
        <v>815.95000000000016</v>
      </c>
      <c r="W3279" s="32">
        <f t="shared" si="739"/>
        <v>815.95000000000016</v>
      </c>
      <c r="X3279" s="32">
        <f t="shared" si="740"/>
        <v>815.95000000000016</v>
      </c>
    </row>
    <row r="3280" spans="1:24" x14ac:dyDescent="0.25">
      <c r="A3280" s="2"/>
      <c r="B3280" s="2" t="s">
        <v>6</v>
      </c>
      <c r="C3280" s="2">
        <f t="shared" si="732"/>
        <v>137</v>
      </c>
      <c r="D3280" s="2">
        <f t="shared" si="733"/>
        <v>12</v>
      </c>
      <c r="E3280" s="2">
        <f t="shared" si="734"/>
        <v>3276</v>
      </c>
      <c r="F3280" s="11">
        <v>311.85000000000002</v>
      </c>
      <c r="G3280" s="9">
        <v>0.93</v>
      </c>
      <c r="H3280" s="9">
        <v>0.93</v>
      </c>
      <c r="I3280" s="9">
        <v>0.93</v>
      </c>
      <c r="J3280" s="9">
        <v>0.26250000000000001</v>
      </c>
      <c r="K3280" s="9">
        <v>0.26250000000000001</v>
      </c>
      <c r="L3280" s="9">
        <v>0.26250000000000001</v>
      </c>
      <c r="N3280" s="32">
        <f>IF('System Design'!$F$8=1,'Hourly Demand and Generation'!G3280*'System Design'!$F$21,IF('System Design'!$F$8=2,'Hourly Demand and Generation'!H3280*'System Design'!$F$21,IF('System Design'!$F$8=3,'Hourly Demand and Generation'!I3280*'System Design'!$F$21)))</f>
        <v>465</v>
      </c>
      <c r="O3280" s="32">
        <f>IF('System Design'!$F$8=1,'Hourly Demand and Generation'!J3280*'System Design'!$F$22,IF('System Design'!$F$8=2,'Hourly Demand and Generation'!K3280*'System Design'!$F$22,IF('System Design'!$F$8=3,'Hourly Demand and Generation'!L3280*'System Design'!$F$22)))</f>
        <v>656.25</v>
      </c>
      <c r="Q3280" s="32">
        <f t="shared" si="730"/>
        <v>0</v>
      </c>
      <c r="R3280" s="32">
        <f t="shared" si="735"/>
        <v>5400</v>
      </c>
      <c r="S3280" s="32">
        <f t="shared" si="736"/>
        <v>0</v>
      </c>
      <c r="T3280" s="32">
        <f t="shared" si="737"/>
        <v>21600</v>
      </c>
      <c r="U3280" s="32">
        <f t="shared" si="738"/>
        <v>0</v>
      </c>
      <c r="V3280" s="32">
        <f t="shared" si="731"/>
        <v>809.4</v>
      </c>
      <c r="W3280" s="32">
        <f t="shared" si="739"/>
        <v>809.4</v>
      </c>
      <c r="X3280" s="32">
        <f t="shared" si="740"/>
        <v>809.4</v>
      </c>
    </row>
    <row r="3281" spans="1:24" x14ac:dyDescent="0.25">
      <c r="A3281" s="2"/>
      <c r="B3281" s="2" t="s">
        <v>6</v>
      </c>
      <c r="C3281" s="2">
        <f t="shared" si="732"/>
        <v>137</v>
      </c>
      <c r="D3281" s="2">
        <f t="shared" si="733"/>
        <v>13</v>
      </c>
      <c r="E3281" s="2">
        <f t="shared" si="734"/>
        <v>3277</v>
      </c>
      <c r="F3281" s="11">
        <v>324</v>
      </c>
      <c r="G3281" s="9">
        <v>0.77190000000000003</v>
      </c>
      <c r="H3281" s="9">
        <v>0.81374999999999997</v>
      </c>
      <c r="I3281" s="9">
        <v>0.85560000000000003</v>
      </c>
      <c r="J3281" s="9">
        <v>0.28000000000000003</v>
      </c>
      <c r="K3281" s="9">
        <v>0.28000000000000003</v>
      </c>
      <c r="L3281" s="9">
        <v>0.28000000000000003</v>
      </c>
      <c r="N3281" s="32">
        <f>IF('System Design'!$F$8=1,'Hourly Demand and Generation'!G3281*'System Design'!$F$21,IF('System Design'!$F$8=2,'Hourly Demand and Generation'!H3281*'System Design'!$F$21,IF('System Design'!$F$8=3,'Hourly Demand and Generation'!I3281*'System Design'!$F$21)))</f>
        <v>427.8</v>
      </c>
      <c r="O3281" s="32">
        <f>IF('System Design'!$F$8=1,'Hourly Demand and Generation'!J3281*'System Design'!$F$22,IF('System Design'!$F$8=2,'Hourly Demand and Generation'!K3281*'System Design'!$F$22,IF('System Design'!$F$8=3,'Hourly Demand and Generation'!L3281*'System Design'!$F$22)))</f>
        <v>700.00000000000011</v>
      </c>
      <c r="Q3281" s="32">
        <f t="shared" si="730"/>
        <v>0</v>
      </c>
      <c r="R3281" s="32">
        <f t="shared" si="735"/>
        <v>5400</v>
      </c>
      <c r="S3281" s="32">
        <f t="shared" si="736"/>
        <v>0</v>
      </c>
      <c r="T3281" s="32">
        <f t="shared" si="737"/>
        <v>21600</v>
      </c>
      <c r="U3281" s="32">
        <f t="shared" si="738"/>
        <v>0</v>
      </c>
      <c r="V3281" s="32">
        <f t="shared" si="731"/>
        <v>803.80000000000018</v>
      </c>
      <c r="W3281" s="32">
        <f t="shared" si="739"/>
        <v>803.80000000000018</v>
      </c>
      <c r="X3281" s="32">
        <f t="shared" si="740"/>
        <v>803.80000000000018</v>
      </c>
    </row>
    <row r="3282" spans="1:24" x14ac:dyDescent="0.25">
      <c r="A3282" s="2"/>
      <c r="B3282" s="2" t="s">
        <v>6</v>
      </c>
      <c r="C3282" s="2">
        <f t="shared" si="732"/>
        <v>137</v>
      </c>
      <c r="D3282" s="2">
        <f t="shared" si="733"/>
        <v>14</v>
      </c>
      <c r="E3282" s="2">
        <f t="shared" si="734"/>
        <v>3278</v>
      </c>
      <c r="F3282" s="11">
        <v>324</v>
      </c>
      <c r="G3282" s="9">
        <v>0.62309999999999999</v>
      </c>
      <c r="H3282" s="9">
        <v>0.6603</v>
      </c>
      <c r="I3282" s="9">
        <v>0.69750000000000001</v>
      </c>
      <c r="J3282" s="9">
        <v>0.29749999999999999</v>
      </c>
      <c r="K3282" s="9">
        <v>0.29749999999999999</v>
      </c>
      <c r="L3282" s="9">
        <v>0.29749999999999999</v>
      </c>
      <c r="N3282" s="32">
        <f>IF('System Design'!$F$8=1,'Hourly Demand and Generation'!G3282*'System Design'!$F$21,IF('System Design'!$F$8=2,'Hourly Demand and Generation'!H3282*'System Design'!$F$21,IF('System Design'!$F$8=3,'Hourly Demand and Generation'!I3282*'System Design'!$F$21)))</f>
        <v>348.75</v>
      </c>
      <c r="O3282" s="32">
        <f>IF('System Design'!$F$8=1,'Hourly Demand and Generation'!J3282*'System Design'!$F$22,IF('System Design'!$F$8=2,'Hourly Demand and Generation'!K3282*'System Design'!$F$22,IF('System Design'!$F$8=3,'Hourly Demand and Generation'!L3282*'System Design'!$F$22)))</f>
        <v>743.75</v>
      </c>
      <c r="Q3282" s="32">
        <f t="shared" si="730"/>
        <v>0</v>
      </c>
      <c r="R3282" s="32">
        <f t="shared" si="735"/>
        <v>5400</v>
      </c>
      <c r="S3282" s="32">
        <f t="shared" si="736"/>
        <v>0</v>
      </c>
      <c r="T3282" s="32">
        <f t="shared" si="737"/>
        <v>21600</v>
      </c>
      <c r="U3282" s="32">
        <f t="shared" si="738"/>
        <v>0</v>
      </c>
      <c r="V3282" s="32">
        <f t="shared" si="731"/>
        <v>768.5</v>
      </c>
      <c r="W3282" s="32">
        <f t="shared" si="739"/>
        <v>768.5</v>
      </c>
      <c r="X3282" s="32">
        <f t="shared" si="740"/>
        <v>768.5</v>
      </c>
    </row>
    <row r="3283" spans="1:24" x14ac:dyDescent="0.25">
      <c r="A3283" s="2"/>
      <c r="B3283" s="2" t="s">
        <v>6</v>
      </c>
      <c r="C3283" s="2">
        <f t="shared" si="732"/>
        <v>137</v>
      </c>
      <c r="D3283" s="2">
        <f t="shared" si="733"/>
        <v>15</v>
      </c>
      <c r="E3283" s="2">
        <f t="shared" si="734"/>
        <v>3279</v>
      </c>
      <c r="F3283" s="11">
        <v>344.25</v>
      </c>
      <c r="G3283" s="9">
        <v>0.46500000000000002</v>
      </c>
      <c r="H3283" s="9">
        <v>0.50219999999999998</v>
      </c>
      <c r="I3283" s="9">
        <v>0.53939999999999999</v>
      </c>
      <c r="J3283" s="9">
        <v>0.315</v>
      </c>
      <c r="K3283" s="9">
        <v>0.315</v>
      </c>
      <c r="L3283" s="9">
        <v>0.315</v>
      </c>
      <c r="N3283" s="32">
        <f>IF('System Design'!$F$8=1,'Hourly Demand and Generation'!G3283*'System Design'!$F$21,IF('System Design'!$F$8=2,'Hourly Demand and Generation'!H3283*'System Design'!$F$21,IF('System Design'!$F$8=3,'Hourly Demand and Generation'!I3283*'System Design'!$F$21)))</f>
        <v>269.7</v>
      </c>
      <c r="O3283" s="32">
        <f>IF('System Design'!$F$8=1,'Hourly Demand and Generation'!J3283*'System Design'!$F$22,IF('System Design'!$F$8=2,'Hourly Demand and Generation'!K3283*'System Design'!$F$22,IF('System Design'!$F$8=3,'Hourly Demand and Generation'!L3283*'System Design'!$F$22)))</f>
        <v>787.5</v>
      </c>
      <c r="Q3283" s="32">
        <f t="shared" si="730"/>
        <v>0</v>
      </c>
      <c r="R3283" s="32">
        <f t="shared" si="735"/>
        <v>5400</v>
      </c>
      <c r="S3283" s="32">
        <f t="shared" si="736"/>
        <v>0</v>
      </c>
      <c r="T3283" s="32">
        <f t="shared" si="737"/>
        <v>21600</v>
      </c>
      <c r="U3283" s="32">
        <f t="shared" si="738"/>
        <v>0</v>
      </c>
      <c r="V3283" s="32">
        <f t="shared" si="731"/>
        <v>712.95</v>
      </c>
      <c r="W3283" s="32">
        <f t="shared" si="739"/>
        <v>712.95</v>
      </c>
      <c r="X3283" s="32">
        <f t="shared" si="740"/>
        <v>712.95</v>
      </c>
    </row>
    <row r="3284" spans="1:24" x14ac:dyDescent="0.25">
      <c r="A3284" s="2"/>
      <c r="B3284" s="2" t="s">
        <v>6</v>
      </c>
      <c r="C3284" s="2">
        <f t="shared" si="732"/>
        <v>137</v>
      </c>
      <c r="D3284" s="2">
        <f t="shared" si="733"/>
        <v>16</v>
      </c>
      <c r="E3284" s="2">
        <f t="shared" si="734"/>
        <v>3280</v>
      </c>
      <c r="F3284" s="11">
        <v>364.5</v>
      </c>
      <c r="G3284" s="9">
        <v>0.30690000000000001</v>
      </c>
      <c r="H3284" s="9">
        <v>0.34875</v>
      </c>
      <c r="I3284" s="9">
        <v>0.3906</v>
      </c>
      <c r="J3284" s="9">
        <v>0.315</v>
      </c>
      <c r="K3284" s="9">
        <v>0.315</v>
      </c>
      <c r="L3284" s="9">
        <v>0.315</v>
      </c>
      <c r="N3284" s="32">
        <f>IF('System Design'!$F$8=1,'Hourly Demand and Generation'!G3284*'System Design'!$F$21,IF('System Design'!$F$8=2,'Hourly Demand and Generation'!H3284*'System Design'!$F$21,IF('System Design'!$F$8=3,'Hourly Demand and Generation'!I3284*'System Design'!$F$21)))</f>
        <v>195.3</v>
      </c>
      <c r="O3284" s="32">
        <f>IF('System Design'!$F$8=1,'Hourly Demand and Generation'!J3284*'System Design'!$F$22,IF('System Design'!$F$8=2,'Hourly Demand and Generation'!K3284*'System Design'!$F$22,IF('System Design'!$F$8=3,'Hourly Demand and Generation'!L3284*'System Design'!$F$22)))</f>
        <v>787.5</v>
      </c>
      <c r="Q3284" s="32">
        <f t="shared" si="730"/>
        <v>0</v>
      </c>
      <c r="R3284" s="32">
        <f t="shared" si="735"/>
        <v>5400</v>
      </c>
      <c r="S3284" s="32">
        <f t="shared" si="736"/>
        <v>0</v>
      </c>
      <c r="T3284" s="32">
        <f t="shared" si="737"/>
        <v>21600</v>
      </c>
      <c r="U3284" s="32">
        <f t="shared" si="738"/>
        <v>0</v>
      </c>
      <c r="V3284" s="32">
        <f t="shared" si="731"/>
        <v>618.29999999999995</v>
      </c>
      <c r="W3284" s="32">
        <f t="shared" si="739"/>
        <v>618.29999999999995</v>
      </c>
      <c r="X3284" s="32">
        <f t="shared" si="740"/>
        <v>618.29999999999995</v>
      </c>
    </row>
    <row r="3285" spans="1:24" x14ac:dyDescent="0.25">
      <c r="A3285" s="2"/>
      <c r="B3285" s="2" t="s">
        <v>6</v>
      </c>
      <c r="C3285" s="2">
        <f t="shared" si="732"/>
        <v>137</v>
      </c>
      <c r="D3285" s="2">
        <f t="shared" si="733"/>
        <v>17</v>
      </c>
      <c r="E3285" s="2">
        <f t="shared" si="734"/>
        <v>3281</v>
      </c>
      <c r="F3285" s="11">
        <v>384.75</v>
      </c>
      <c r="G3285" s="9">
        <v>0.15809999999999999</v>
      </c>
      <c r="H3285" s="9">
        <v>0.1953</v>
      </c>
      <c r="I3285" s="9">
        <v>0.23250000000000001</v>
      </c>
      <c r="J3285" s="9">
        <v>0.35</v>
      </c>
      <c r="K3285" s="9">
        <v>0.35</v>
      </c>
      <c r="L3285" s="9">
        <v>0.35</v>
      </c>
      <c r="N3285" s="32">
        <f>IF('System Design'!$F$8=1,'Hourly Demand and Generation'!G3285*'System Design'!$F$21,IF('System Design'!$F$8=2,'Hourly Demand and Generation'!H3285*'System Design'!$F$21,IF('System Design'!$F$8=3,'Hourly Demand and Generation'!I3285*'System Design'!$F$21)))</f>
        <v>116.25</v>
      </c>
      <c r="O3285" s="32">
        <f>IF('System Design'!$F$8=1,'Hourly Demand and Generation'!J3285*'System Design'!$F$22,IF('System Design'!$F$8=2,'Hourly Demand and Generation'!K3285*'System Design'!$F$22,IF('System Design'!$F$8=3,'Hourly Demand and Generation'!L3285*'System Design'!$F$22)))</f>
        <v>875</v>
      </c>
      <c r="Q3285" s="32">
        <f t="shared" si="730"/>
        <v>0</v>
      </c>
      <c r="R3285" s="32">
        <f t="shared" si="735"/>
        <v>5400</v>
      </c>
      <c r="S3285" s="32">
        <f t="shared" si="736"/>
        <v>0</v>
      </c>
      <c r="T3285" s="32">
        <f t="shared" si="737"/>
        <v>21600</v>
      </c>
      <c r="U3285" s="32">
        <f t="shared" si="738"/>
        <v>0</v>
      </c>
      <c r="V3285" s="32">
        <f t="shared" si="731"/>
        <v>606.5</v>
      </c>
      <c r="W3285" s="32">
        <f t="shared" si="739"/>
        <v>606.5</v>
      </c>
      <c r="X3285" s="32">
        <f t="shared" si="740"/>
        <v>606.5</v>
      </c>
    </row>
    <row r="3286" spans="1:24" x14ac:dyDescent="0.25">
      <c r="A3286" s="2"/>
      <c r="B3286" s="2" t="s">
        <v>6</v>
      </c>
      <c r="C3286" s="2">
        <f t="shared" si="732"/>
        <v>137</v>
      </c>
      <c r="D3286" s="2">
        <f t="shared" si="733"/>
        <v>18</v>
      </c>
      <c r="E3286" s="2">
        <f t="shared" si="734"/>
        <v>3282</v>
      </c>
      <c r="F3286" s="11">
        <v>405</v>
      </c>
      <c r="G3286" s="9">
        <v>7.4399999999999994E-2</v>
      </c>
      <c r="H3286" s="9">
        <v>0.11625000000000001</v>
      </c>
      <c r="I3286" s="9">
        <v>0.15809999999999999</v>
      </c>
      <c r="J3286" s="9">
        <v>0.33250000000000002</v>
      </c>
      <c r="K3286" s="9">
        <v>0.33250000000000002</v>
      </c>
      <c r="L3286" s="9">
        <v>0.33250000000000002</v>
      </c>
      <c r="N3286" s="32">
        <f>IF('System Design'!$F$8=1,'Hourly Demand and Generation'!G3286*'System Design'!$F$21,IF('System Design'!$F$8=2,'Hourly Demand and Generation'!H3286*'System Design'!$F$21,IF('System Design'!$F$8=3,'Hourly Demand and Generation'!I3286*'System Design'!$F$21)))</f>
        <v>79.05</v>
      </c>
      <c r="O3286" s="32">
        <f>IF('System Design'!$F$8=1,'Hourly Demand and Generation'!J3286*'System Design'!$F$22,IF('System Design'!$F$8=2,'Hourly Demand and Generation'!K3286*'System Design'!$F$22,IF('System Design'!$F$8=3,'Hourly Demand and Generation'!L3286*'System Design'!$F$22)))</f>
        <v>831.25</v>
      </c>
      <c r="Q3286" s="32">
        <f t="shared" si="730"/>
        <v>0</v>
      </c>
      <c r="R3286" s="32">
        <f t="shared" si="735"/>
        <v>5400</v>
      </c>
      <c r="S3286" s="32">
        <f t="shared" si="736"/>
        <v>0</v>
      </c>
      <c r="T3286" s="32">
        <f t="shared" si="737"/>
        <v>21600</v>
      </c>
      <c r="U3286" s="32">
        <f t="shared" si="738"/>
        <v>0</v>
      </c>
      <c r="V3286" s="32">
        <f t="shared" si="731"/>
        <v>505.29999999999995</v>
      </c>
      <c r="W3286" s="32">
        <f t="shared" si="739"/>
        <v>505.29999999999995</v>
      </c>
      <c r="X3286" s="32">
        <f t="shared" si="740"/>
        <v>505.29999999999995</v>
      </c>
    </row>
    <row r="3287" spans="1:24" x14ac:dyDescent="0.25">
      <c r="A3287" s="2"/>
      <c r="B3287" s="2" t="s">
        <v>6</v>
      </c>
      <c r="C3287" s="2">
        <f t="shared" si="732"/>
        <v>137</v>
      </c>
      <c r="D3287" s="2">
        <f t="shared" si="733"/>
        <v>19</v>
      </c>
      <c r="E3287" s="2">
        <f t="shared" si="734"/>
        <v>3283</v>
      </c>
      <c r="F3287" s="11">
        <v>392.85</v>
      </c>
      <c r="G3287" s="9">
        <v>0</v>
      </c>
      <c r="H3287" s="9">
        <v>3.7199999999999997E-2</v>
      </c>
      <c r="I3287" s="9">
        <v>7.4399999999999994E-2</v>
      </c>
      <c r="J3287" s="9">
        <v>0.315</v>
      </c>
      <c r="K3287" s="9">
        <v>0.315</v>
      </c>
      <c r="L3287" s="9">
        <v>0.315</v>
      </c>
      <c r="N3287" s="32">
        <f>IF('System Design'!$F$8=1,'Hourly Demand and Generation'!G3287*'System Design'!$F$21,IF('System Design'!$F$8=2,'Hourly Demand and Generation'!H3287*'System Design'!$F$21,IF('System Design'!$F$8=3,'Hourly Demand and Generation'!I3287*'System Design'!$F$21)))</f>
        <v>37.199999999999996</v>
      </c>
      <c r="O3287" s="32">
        <f>IF('System Design'!$F$8=1,'Hourly Demand and Generation'!J3287*'System Design'!$F$22,IF('System Design'!$F$8=2,'Hourly Demand and Generation'!K3287*'System Design'!$F$22,IF('System Design'!$F$8=3,'Hourly Demand and Generation'!L3287*'System Design'!$F$22)))</f>
        <v>787.5</v>
      </c>
      <c r="Q3287" s="32">
        <f t="shared" si="730"/>
        <v>0</v>
      </c>
      <c r="R3287" s="32">
        <f t="shared" si="735"/>
        <v>5400</v>
      </c>
      <c r="S3287" s="32">
        <f t="shared" si="736"/>
        <v>0</v>
      </c>
      <c r="T3287" s="32">
        <f t="shared" si="737"/>
        <v>21600</v>
      </c>
      <c r="U3287" s="32">
        <f t="shared" si="738"/>
        <v>0</v>
      </c>
      <c r="V3287" s="32">
        <f t="shared" si="731"/>
        <v>431.85</v>
      </c>
      <c r="W3287" s="32">
        <f t="shared" si="739"/>
        <v>431.85</v>
      </c>
      <c r="X3287" s="32">
        <f t="shared" si="740"/>
        <v>431.85</v>
      </c>
    </row>
    <row r="3288" spans="1:24" x14ac:dyDescent="0.25">
      <c r="A3288" s="2"/>
      <c r="B3288" s="2" t="s">
        <v>6</v>
      </c>
      <c r="C3288" s="2">
        <f t="shared" si="732"/>
        <v>137</v>
      </c>
      <c r="D3288" s="2">
        <f t="shared" si="733"/>
        <v>20</v>
      </c>
      <c r="E3288" s="2">
        <f t="shared" si="734"/>
        <v>3284</v>
      </c>
      <c r="F3288" s="11">
        <v>384.75</v>
      </c>
      <c r="G3288" s="9">
        <v>0</v>
      </c>
      <c r="H3288" s="9">
        <v>0</v>
      </c>
      <c r="I3288" s="9">
        <v>0</v>
      </c>
      <c r="J3288" s="9">
        <v>0.315</v>
      </c>
      <c r="K3288" s="9">
        <v>0.315</v>
      </c>
      <c r="L3288" s="9">
        <v>0.315</v>
      </c>
      <c r="N3288" s="32">
        <f>IF('System Design'!$F$8=1,'Hourly Demand and Generation'!G3288*'System Design'!$F$21,IF('System Design'!$F$8=2,'Hourly Demand and Generation'!H3288*'System Design'!$F$21,IF('System Design'!$F$8=3,'Hourly Demand and Generation'!I3288*'System Design'!$F$21)))</f>
        <v>0</v>
      </c>
      <c r="O3288" s="32">
        <f>IF('System Design'!$F$8=1,'Hourly Demand and Generation'!J3288*'System Design'!$F$22,IF('System Design'!$F$8=2,'Hourly Demand and Generation'!K3288*'System Design'!$F$22,IF('System Design'!$F$8=3,'Hourly Demand and Generation'!L3288*'System Design'!$F$22)))</f>
        <v>787.5</v>
      </c>
      <c r="Q3288" s="32">
        <f t="shared" si="730"/>
        <v>0</v>
      </c>
      <c r="R3288" s="32">
        <f t="shared" si="735"/>
        <v>5400</v>
      </c>
      <c r="S3288" s="32">
        <f t="shared" si="736"/>
        <v>0</v>
      </c>
      <c r="T3288" s="32">
        <f t="shared" si="737"/>
        <v>21600</v>
      </c>
      <c r="U3288" s="32">
        <f t="shared" si="738"/>
        <v>0</v>
      </c>
      <c r="V3288" s="32">
        <f t="shared" si="731"/>
        <v>402.75</v>
      </c>
      <c r="W3288" s="32">
        <f t="shared" si="739"/>
        <v>402.75</v>
      </c>
      <c r="X3288" s="32">
        <f t="shared" si="740"/>
        <v>402.75</v>
      </c>
    </row>
    <row r="3289" spans="1:24" x14ac:dyDescent="0.25">
      <c r="A3289" s="2"/>
      <c r="B3289" s="2" t="s">
        <v>6</v>
      </c>
      <c r="C3289" s="2">
        <f t="shared" si="732"/>
        <v>137</v>
      </c>
      <c r="D3289" s="2">
        <f t="shared" si="733"/>
        <v>21</v>
      </c>
      <c r="E3289" s="2">
        <f t="shared" si="734"/>
        <v>3285</v>
      </c>
      <c r="F3289" s="11">
        <v>364.5</v>
      </c>
      <c r="G3289" s="9">
        <v>0</v>
      </c>
      <c r="H3289" s="9">
        <v>0</v>
      </c>
      <c r="I3289" s="9">
        <v>0</v>
      </c>
      <c r="J3289" s="9">
        <v>0.315</v>
      </c>
      <c r="K3289" s="9">
        <v>0.315</v>
      </c>
      <c r="L3289" s="9">
        <v>0.315</v>
      </c>
      <c r="N3289" s="32">
        <f>IF('System Design'!$F$8=1,'Hourly Demand and Generation'!G3289*'System Design'!$F$21,IF('System Design'!$F$8=2,'Hourly Demand and Generation'!H3289*'System Design'!$F$21,IF('System Design'!$F$8=3,'Hourly Demand and Generation'!I3289*'System Design'!$F$21)))</f>
        <v>0</v>
      </c>
      <c r="O3289" s="32">
        <f>IF('System Design'!$F$8=1,'Hourly Demand and Generation'!J3289*'System Design'!$F$22,IF('System Design'!$F$8=2,'Hourly Demand and Generation'!K3289*'System Design'!$F$22,IF('System Design'!$F$8=3,'Hourly Demand and Generation'!L3289*'System Design'!$F$22)))</f>
        <v>787.5</v>
      </c>
      <c r="Q3289" s="32">
        <f t="shared" si="730"/>
        <v>0</v>
      </c>
      <c r="R3289" s="32">
        <f t="shared" si="735"/>
        <v>5400</v>
      </c>
      <c r="S3289" s="32">
        <f t="shared" si="736"/>
        <v>0</v>
      </c>
      <c r="T3289" s="32">
        <f t="shared" si="737"/>
        <v>21600</v>
      </c>
      <c r="U3289" s="32">
        <f t="shared" si="738"/>
        <v>0</v>
      </c>
      <c r="V3289" s="32">
        <f t="shared" si="731"/>
        <v>423</v>
      </c>
      <c r="W3289" s="32">
        <f t="shared" si="739"/>
        <v>423</v>
      </c>
      <c r="X3289" s="32">
        <f t="shared" si="740"/>
        <v>423</v>
      </c>
    </row>
    <row r="3290" spans="1:24" x14ac:dyDescent="0.25">
      <c r="A3290" s="2"/>
      <c r="B3290" s="2" t="s">
        <v>6</v>
      </c>
      <c r="C3290" s="2">
        <f t="shared" si="732"/>
        <v>137</v>
      </c>
      <c r="D3290" s="2">
        <f t="shared" si="733"/>
        <v>22</v>
      </c>
      <c r="E3290" s="2">
        <f t="shared" si="734"/>
        <v>3286</v>
      </c>
      <c r="F3290" s="11">
        <v>344.25</v>
      </c>
      <c r="G3290" s="9">
        <v>0</v>
      </c>
      <c r="H3290" s="9">
        <v>0</v>
      </c>
      <c r="I3290" s="9">
        <v>0</v>
      </c>
      <c r="J3290" s="9">
        <v>0.33250000000000002</v>
      </c>
      <c r="K3290" s="9">
        <v>0.33250000000000002</v>
      </c>
      <c r="L3290" s="9">
        <v>0.33250000000000002</v>
      </c>
      <c r="N3290" s="32">
        <f>IF('System Design'!$F$8=1,'Hourly Demand and Generation'!G3290*'System Design'!$F$21,IF('System Design'!$F$8=2,'Hourly Demand and Generation'!H3290*'System Design'!$F$21,IF('System Design'!$F$8=3,'Hourly Demand and Generation'!I3290*'System Design'!$F$21)))</f>
        <v>0</v>
      </c>
      <c r="O3290" s="32">
        <f>IF('System Design'!$F$8=1,'Hourly Demand and Generation'!J3290*'System Design'!$F$22,IF('System Design'!$F$8=2,'Hourly Demand and Generation'!K3290*'System Design'!$F$22,IF('System Design'!$F$8=3,'Hourly Demand and Generation'!L3290*'System Design'!$F$22)))</f>
        <v>831.25</v>
      </c>
      <c r="Q3290" s="32">
        <f t="shared" si="730"/>
        <v>0</v>
      </c>
      <c r="R3290" s="32">
        <f t="shared" si="735"/>
        <v>5400</v>
      </c>
      <c r="S3290" s="32">
        <f t="shared" si="736"/>
        <v>0</v>
      </c>
      <c r="T3290" s="32">
        <f t="shared" si="737"/>
        <v>21600</v>
      </c>
      <c r="U3290" s="32">
        <f t="shared" si="738"/>
        <v>0</v>
      </c>
      <c r="V3290" s="32">
        <f t="shared" si="731"/>
        <v>487</v>
      </c>
      <c r="W3290" s="32">
        <f t="shared" si="739"/>
        <v>487</v>
      </c>
      <c r="X3290" s="32">
        <f t="shared" si="740"/>
        <v>487</v>
      </c>
    </row>
    <row r="3291" spans="1:24" x14ac:dyDescent="0.25">
      <c r="A3291" s="2"/>
      <c r="B3291" s="2" t="s">
        <v>6</v>
      </c>
      <c r="C3291" s="2">
        <f t="shared" si="732"/>
        <v>137</v>
      </c>
      <c r="D3291" s="2">
        <f t="shared" si="733"/>
        <v>23</v>
      </c>
      <c r="E3291" s="2">
        <f t="shared" si="734"/>
        <v>3287</v>
      </c>
      <c r="F3291" s="11">
        <v>324</v>
      </c>
      <c r="G3291" s="9">
        <v>0</v>
      </c>
      <c r="H3291" s="9">
        <v>0</v>
      </c>
      <c r="I3291" s="9">
        <v>0</v>
      </c>
      <c r="J3291" s="9">
        <v>0.28000000000000003</v>
      </c>
      <c r="K3291" s="9">
        <v>0.28000000000000003</v>
      </c>
      <c r="L3291" s="9">
        <v>0.28000000000000003</v>
      </c>
      <c r="N3291" s="32">
        <f>IF('System Design'!$F$8=1,'Hourly Demand and Generation'!G3291*'System Design'!$F$21,IF('System Design'!$F$8=2,'Hourly Demand and Generation'!H3291*'System Design'!$F$21,IF('System Design'!$F$8=3,'Hourly Demand and Generation'!I3291*'System Design'!$F$21)))</f>
        <v>0</v>
      </c>
      <c r="O3291" s="32">
        <f>IF('System Design'!$F$8=1,'Hourly Demand and Generation'!J3291*'System Design'!$F$22,IF('System Design'!$F$8=2,'Hourly Demand and Generation'!K3291*'System Design'!$F$22,IF('System Design'!$F$8=3,'Hourly Demand and Generation'!L3291*'System Design'!$F$22)))</f>
        <v>700.00000000000011</v>
      </c>
      <c r="Q3291" s="32">
        <f t="shared" si="730"/>
        <v>0</v>
      </c>
      <c r="R3291" s="32">
        <f t="shared" si="735"/>
        <v>5400</v>
      </c>
      <c r="S3291" s="32">
        <f t="shared" si="736"/>
        <v>0</v>
      </c>
      <c r="T3291" s="32">
        <f t="shared" si="737"/>
        <v>21600</v>
      </c>
      <c r="U3291" s="32">
        <f t="shared" si="738"/>
        <v>0</v>
      </c>
      <c r="V3291" s="32">
        <f t="shared" si="731"/>
        <v>376.00000000000011</v>
      </c>
      <c r="W3291" s="32">
        <f t="shared" si="739"/>
        <v>376.00000000000011</v>
      </c>
      <c r="X3291" s="32">
        <f t="shared" si="740"/>
        <v>376.00000000000011</v>
      </c>
    </row>
    <row r="3292" spans="1:24" x14ac:dyDescent="0.25">
      <c r="A3292" s="2"/>
      <c r="B3292" s="2" t="s">
        <v>6</v>
      </c>
      <c r="C3292" s="2">
        <f t="shared" si="732"/>
        <v>137</v>
      </c>
      <c r="D3292" s="2">
        <f t="shared" si="733"/>
        <v>24</v>
      </c>
      <c r="E3292" s="2">
        <f t="shared" si="734"/>
        <v>3288</v>
      </c>
      <c r="F3292" s="11">
        <v>283.5</v>
      </c>
      <c r="G3292" s="9">
        <v>0</v>
      </c>
      <c r="H3292" s="9">
        <v>0</v>
      </c>
      <c r="I3292" s="9">
        <v>0</v>
      </c>
      <c r="J3292" s="9">
        <v>0.28000000000000003</v>
      </c>
      <c r="K3292" s="9">
        <v>0.28000000000000003</v>
      </c>
      <c r="L3292" s="9">
        <v>0.28000000000000003</v>
      </c>
      <c r="N3292" s="32">
        <f>IF('System Design'!$F$8=1,'Hourly Demand and Generation'!G3292*'System Design'!$F$21,IF('System Design'!$F$8=2,'Hourly Demand and Generation'!H3292*'System Design'!$F$21,IF('System Design'!$F$8=3,'Hourly Demand and Generation'!I3292*'System Design'!$F$21)))</f>
        <v>0</v>
      </c>
      <c r="O3292" s="32">
        <f>IF('System Design'!$F$8=1,'Hourly Demand and Generation'!J3292*'System Design'!$F$22,IF('System Design'!$F$8=2,'Hourly Demand and Generation'!K3292*'System Design'!$F$22,IF('System Design'!$F$8=3,'Hourly Demand and Generation'!L3292*'System Design'!$F$22)))</f>
        <v>700.00000000000011</v>
      </c>
      <c r="Q3292" s="32">
        <f t="shared" si="730"/>
        <v>0</v>
      </c>
      <c r="R3292" s="32">
        <f t="shared" si="735"/>
        <v>5400</v>
      </c>
      <c r="S3292" s="32">
        <f t="shared" si="736"/>
        <v>0</v>
      </c>
      <c r="T3292" s="32">
        <f t="shared" si="737"/>
        <v>21600</v>
      </c>
      <c r="U3292" s="32">
        <f t="shared" si="738"/>
        <v>0</v>
      </c>
      <c r="V3292" s="32">
        <f t="shared" si="731"/>
        <v>416.50000000000011</v>
      </c>
      <c r="W3292" s="32">
        <f t="shared" si="739"/>
        <v>416.50000000000011</v>
      </c>
      <c r="X3292" s="32">
        <f t="shared" si="740"/>
        <v>416.50000000000011</v>
      </c>
    </row>
    <row r="3293" spans="1:24" x14ac:dyDescent="0.25">
      <c r="A3293" s="2"/>
      <c r="B3293" s="2" t="s">
        <v>6</v>
      </c>
      <c r="C3293" s="2">
        <f>C3292+1</f>
        <v>138</v>
      </c>
      <c r="D3293" s="2">
        <v>1</v>
      </c>
      <c r="E3293" s="2">
        <f t="shared" si="734"/>
        <v>3289</v>
      </c>
      <c r="F3293" s="11">
        <v>243</v>
      </c>
      <c r="G3293" s="9">
        <v>0</v>
      </c>
      <c r="H3293" s="9">
        <v>0</v>
      </c>
      <c r="I3293" s="9">
        <v>0</v>
      </c>
      <c r="J3293" s="9">
        <v>0.31330977299846202</v>
      </c>
      <c r="K3293" s="9">
        <v>0.31330977299846202</v>
      </c>
      <c r="L3293" s="9">
        <v>0.31330977299846202</v>
      </c>
      <c r="N3293" s="32">
        <f>IF('System Design'!$F$8=1,'Hourly Demand and Generation'!G3293*'System Design'!$F$21,IF('System Design'!$F$8=2,'Hourly Demand and Generation'!H3293*'System Design'!$F$21,IF('System Design'!$F$8=3,'Hourly Demand and Generation'!I3293*'System Design'!$F$21)))</f>
        <v>0</v>
      </c>
      <c r="O3293" s="32">
        <f>IF('System Design'!$F$8=1,'Hourly Demand and Generation'!J3293*'System Design'!$F$22,IF('System Design'!$F$8=2,'Hourly Demand and Generation'!K3293*'System Design'!$F$22,IF('System Design'!$F$8=3,'Hourly Demand and Generation'!L3293*'System Design'!$F$22)))</f>
        <v>783.2744324961551</v>
      </c>
      <c r="Q3293" s="32">
        <f t="shared" si="730"/>
        <v>0</v>
      </c>
      <c r="R3293" s="32">
        <f t="shared" si="735"/>
        <v>5400</v>
      </c>
      <c r="S3293" s="32">
        <f t="shared" si="736"/>
        <v>0</v>
      </c>
      <c r="T3293" s="32">
        <f t="shared" si="737"/>
        <v>21600</v>
      </c>
      <c r="U3293" s="32">
        <f t="shared" si="738"/>
        <v>0</v>
      </c>
      <c r="V3293" s="32">
        <f t="shared" si="731"/>
        <v>540.2744324961551</v>
      </c>
      <c r="W3293" s="32">
        <f t="shared" si="739"/>
        <v>540.2744324961551</v>
      </c>
      <c r="X3293" s="32">
        <f t="shared" si="740"/>
        <v>540.2744324961551</v>
      </c>
    </row>
    <row r="3294" spans="1:24" x14ac:dyDescent="0.25">
      <c r="A3294" s="2"/>
      <c r="B3294" s="2" t="s">
        <v>6</v>
      </c>
      <c r="C3294" s="2">
        <f>C3293</f>
        <v>138</v>
      </c>
      <c r="D3294" s="2">
        <f>D3293+1</f>
        <v>2</v>
      </c>
      <c r="E3294" s="2">
        <f t="shared" si="734"/>
        <v>3290</v>
      </c>
      <c r="F3294" s="11">
        <v>222.75</v>
      </c>
      <c r="G3294" s="9">
        <v>0</v>
      </c>
      <c r="H3294" s="9">
        <v>0</v>
      </c>
      <c r="I3294" s="9">
        <v>0</v>
      </c>
      <c r="J3294" s="9">
        <v>0.281978795698616</v>
      </c>
      <c r="K3294" s="9">
        <v>0.281978795698616</v>
      </c>
      <c r="L3294" s="9">
        <v>0.281978795698616</v>
      </c>
      <c r="N3294" s="32">
        <f>IF('System Design'!$F$8=1,'Hourly Demand and Generation'!G3294*'System Design'!$F$21,IF('System Design'!$F$8=2,'Hourly Demand and Generation'!H3294*'System Design'!$F$21,IF('System Design'!$F$8=3,'Hourly Demand and Generation'!I3294*'System Design'!$F$21)))</f>
        <v>0</v>
      </c>
      <c r="O3294" s="32">
        <f>IF('System Design'!$F$8=1,'Hourly Demand and Generation'!J3294*'System Design'!$F$22,IF('System Design'!$F$8=2,'Hourly Demand and Generation'!K3294*'System Design'!$F$22,IF('System Design'!$F$8=3,'Hourly Demand and Generation'!L3294*'System Design'!$F$22)))</f>
        <v>704.94698924654006</v>
      </c>
      <c r="Q3294" s="32">
        <f t="shared" si="730"/>
        <v>0</v>
      </c>
      <c r="R3294" s="32">
        <f t="shared" si="735"/>
        <v>5400</v>
      </c>
      <c r="S3294" s="32">
        <f t="shared" si="736"/>
        <v>0</v>
      </c>
      <c r="T3294" s="32">
        <f t="shared" si="737"/>
        <v>21600</v>
      </c>
      <c r="U3294" s="32">
        <f t="shared" si="738"/>
        <v>0</v>
      </c>
      <c r="V3294" s="32">
        <f t="shared" si="731"/>
        <v>482.19698924654006</v>
      </c>
      <c r="W3294" s="32">
        <f t="shared" si="739"/>
        <v>482.19698924654006</v>
      </c>
      <c r="X3294" s="32">
        <f t="shared" si="740"/>
        <v>482.19698924654006</v>
      </c>
    </row>
    <row r="3295" spans="1:24" x14ac:dyDescent="0.25">
      <c r="A3295" s="2"/>
      <c r="B3295" s="2" t="s">
        <v>6</v>
      </c>
      <c r="C3295" s="2">
        <f t="shared" ref="C3295:C3316" si="741">C3294</f>
        <v>138</v>
      </c>
      <c r="D3295" s="2">
        <f t="shared" ref="D3295:D3316" si="742">D3294+1</f>
        <v>3</v>
      </c>
      <c r="E3295" s="2">
        <f t="shared" si="734"/>
        <v>3291</v>
      </c>
      <c r="F3295" s="11">
        <v>202.5</v>
      </c>
      <c r="G3295" s="9">
        <v>0</v>
      </c>
      <c r="H3295" s="9">
        <v>0</v>
      </c>
      <c r="I3295" s="9">
        <v>0</v>
      </c>
      <c r="J3295" s="9">
        <v>0.281978795698616</v>
      </c>
      <c r="K3295" s="9">
        <v>0.281978795698616</v>
      </c>
      <c r="L3295" s="9">
        <v>0.281978795698616</v>
      </c>
      <c r="N3295" s="32">
        <f>IF('System Design'!$F$8=1,'Hourly Demand and Generation'!G3295*'System Design'!$F$21,IF('System Design'!$F$8=2,'Hourly Demand and Generation'!H3295*'System Design'!$F$21,IF('System Design'!$F$8=3,'Hourly Demand and Generation'!I3295*'System Design'!$F$21)))</f>
        <v>0</v>
      </c>
      <c r="O3295" s="32">
        <f>IF('System Design'!$F$8=1,'Hourly Demand and Generation'!J3295*'System Design'!$F$22,IF('System Design'!$F$8=2,'Hourly Demand and Generation'!K3295*'System Design'!$F$22,IF('System Design'!$F$8=3,'Hourly Demand and Generation'!L3295*'System Design'!$F$22)))</f>
        <v>704.94698924654006</v>
      </c>
      <c r="Q3295" s="32">
        <f t="shared" si="730"/>
        <v>0</v>
      </c>
      <c r="R3295" s="32">
        <f t="shared" si="735"/>
        <v>5400</v>
      </c>
      <c r="S3295" s="32">
        <f t="shared" si="736"/>
        <v>0</v>
      </c>
      <c r="T3295" s="32">
        <f t="shared" si="737"/>
        <v>21600</v>
      </c>
      <c r="U3295" s="32">
        <f t="shared" si="738"/>
        <v>0</v>
      </c>
      <c r="V3295" s="32">
        <f t="shared" si="731"/>
        <v>502.44698924654006</v>
      </c>
      <c r="W3295" s="32">
        <f t="shared" si="739"/>
        <v>502.44698924654006</v>
      </c>
      <c r="X3295" s="32">
        <f t="shared" si="740"/>
        <v>502.44698924654006</v>
      </c>
    </row>
    <row r="3296" spans="1:24" x14ac:dyDescent="0.25">
      <c r="A3296" s="2"/>
      <c r="B3296" s="2" t="s">
        <v>6</v>
      </c>
      <c r="C3296" s="2">
        <f t="shared" si="741"/>
        <v>138</v>
      </c>
      <c r="D3296" s="2">
        <f t="shared" si="742"/>
        <v>4</v>
      </c>
      <c r="E3296" s="2">
        <f t="shared" si="734"/>
        <v>3292</v>
      </c>
      <c r="F3296" s="11">
        <v>243</v>
      </c>
      <c r="G3296" s="9">
        <v>0</v>
      </c>
      <c r="H3296" s="9">
        <v>0</v>
      </c>
      <c r="I3296" s="9">
        <v>0</v>
      </c>
      <c r="J3296" s="9">
        <v>0.31330977299846202</v>
      </c>
      <c r="K3296" s="9">
        <v>0.31330977299846202</v>
      </c>
      <c r="L3296" s="9">
        <v>0.31330977299846202</v>
      </c>
      <c r="N3296" s="32">
        <f>IF('System Design'!$F$8=1,'Hourly Demand and Generation'!G3296*'System Design'!$F$21,IF('System Design'!$F$8=2,'Hourly Demand and Generation'!H3296*'System Design'!$F$21,IF('System Design'!$F$8=3,'Hourly Demand and Generation'!I3296*'System Design'!$F$21)))</f>
        <v>0</v>
      </c>
      <c r="O3296" s="32">
        <f>IF('System Design'!$F$8=1,'Hourly Demand and Generation'!J3296*'System Design'!$F$22,IF('System Design'!$F$8=2,'Hourly Demand and Generation'!K3296*'System Design'!$F$22,IF('System Design'!$F$8=3,'Hourly Demand and Generation'!L3296*'System Design'!$F$22)))</f>
        <v>783.2744324961551</v>
      </c>
      <c r="Q3296" s="32">
        <f t="shared" si="730"/>
        <v>0</v>
      </c>
      <c r="R3296" s="32">
        <f t="shared" si="735"/>
        <v>5400</v>
      </c>
      <c r="S3296" s="32">
        <f t="shared" si="736"/>
        <v>0</v>
      </c>
      <c r="T3296" s="32">
        <f t="shared" si="737"/>
        <v>21600</v>
      </c>
      <c r="U3296" s="32">
        <f t="shared" si="738"/>
        <v>0</v>
      </c>
      <c r="V3296" s="32">
        <f t="shared" si="731"/>
        <v>540.2744324961551</v>
      </c>
      <c r="W3296" s="32">
        <f t="shared" si="739"/>
        <v>540.2744324961551</v>
      </c>
      <c r="X3296" s="32">
        <f t="shared" si="740"/>
        <v>540.2744324961551</v>
      </c>
    </row>
    <row r="3297" spans="1:24" x14ac:dyDescent="0.25">
      <c r="A3297" s="2"/>
      <c r="B3297" s="2" t="s">
        <v>6</v>
      </c>
      <c r="C3297" s="2">
        <f t="shared" si="741"/>
        <v>138</v>
      </c>
      <c r="D3297" s="2">
        <f t="shared" si="742"/>
        <v>5</v>
      </c>
      <c r="E3297" s="2">
        <f t="shared" si="734"/>
        <v>3293</v>
      </c>
      <c r="F3297" s="11">
        <v>263.25</v>
      </c>
      <c r="G3297" s="9">
        <v>0</v>
      </c>
      <c r="H3297" s="9">
        <v>3.7199999999999997E-2</v>
      </c>
      <c r="I3297" s="9">
        <v>7.4399999999999994E-2</v>
      </c>
      <c r="J3297" s="9">
        <v>0.25064781839876998</v>
      </c>
      <c r="K3297" s="9">
        <v>0.25064781839876998</v>
      </c>
      <c r="L3297" s="9">
        <v>0.25064781839876998</v>
      </c>
      <c r="N3297" s="32">
        <f>IF('System Design'!$F$8=1,'Hourly Demand and Generation'!G3297*'System Design'!$F$21,IF('System Design'!$F$8=2,'Hourly Demand and Generation'!H3297*'System Design'!$F$21,IF('System Design'!$F$8=3,'Hourly Demand and Generation'!I3297*'System Design'!$F$21)))</f>
        <v>37.199999999999996</v>
      </c>
      <c r="O3297" s="32">
        <f>IF('System Design'!$F$8=1,'Hourly Demand and Generation'!J3297*'System Design'!$F$22,IF('System Design'!$F$8=2,'Hourly Demand and Generation'!K3297*'System Design'!$F$22,IF('System Design'!$F$8=3,'Hourly Demand and Generation'!L3297*'System Design'!$F$22)))</f>
        <v>626.61954599692501</v>
      </c>
      <c r="Q3297" s="32">
        <f t="shared" si="730"/>
        <v>0</v>
      </c>
      <c r="R3297" s="32">
        <f t="shared" si="735"/>
        <v>5400</v>
      </c>
      <c r="S3297" s="32">
        <f t="shared" si="736"/>
        <v>0</v>
      </c>
      <c r="T3297" s="32">
        <f t="shared" si="737"/>
        <v>21600</v>
      </c>
      <c r="U3297" s="32">
        <f t="shared" si="738"/>
        <v>0</v>
      </c>
      <c r="V3297" s="32">
        <f t="shared" si="731"/>
        <v>400.56954599692506</v>
      </c>
      <c r="W3297" s="32">
        <f t="shared" si="739"/>
        <v>400.56954599692506</v>
      </c>
      <c r="X3297" s="32">
        <f t="shared" si="740"/>
        <v>400.56954599692506</v>
      </c>
    </row>
    <row r="3298" spans="1:24" x14ac:dyDescent="0.25">
      <c r="A3298" s="2"/>
      <c r="B3298" s="2" t="s">
        <v>6</v>
      </c>
      <c r="C3298" s="2">
        <f t="shared" si="741"/>
        <v>138</v>
      </c>
      <c r="D3298" s="2">
        <f t="shared" si="742"/>
        <v>6</v>
      </c>
      <c r="E3298" s="2">
        <f t="shared" si="734"/>
        <v>3294</v>
      </c>
      <c r="F3298" s="11">
        <v>283.5</v>
      </c>
      <c r="G3298" s="9">
        <v>7.4399999999999994E-2</v>
      </c>
      <c r="H3298" s="9">
        <v>0.11625000000000001</v>
      </c>
      <c r="I3298" s="9">
        <v>0.15809999999999999</v>
      </c>
      <c r="J3298" s="9">
        <v>0.25064781839876998</v>
      </c>
      <c r="K3298" s="9">
        <v>0.25064781839876998</v>
      </c>
      <c r="L3298" s="9">
        <v>0.25064781839876998</v>
      </c>
      <c r="N3298" s="32">
        <f>IF('System Design'!$F$8=1,'Hourly Demand and Generation'!G3298*'System Design'!$F$21,IF('System Design'!$F$8=2,'Hourly Demand and Generation'!H3298*'System Design'!$F$21,IF('System Design'!$F$8=3,'Hourly Demand and Generation'!I3298*'System Design'!$F$21)))</f>
        <v>79.05</v>
      </c>
      <c r="O3298" s="32">
        <f>IF('System Design'!$F$8=1,'Hourly Demand and Generation'!J3298*'System Design'!$F$22,IF('System Design'!$F$8=2,'Hourly Demand and Generation'!K3298*'System Design'!$F$22,IF('System Design'!$F$8=3,'Hourly Demand and Generation'!L3298*'System Design'!$F$22)))</f>
        <v>626.61954599692501</v>
      </c>
      <c r="Q3298" s="32">
        <f t="shared" si="730"/>
        <v>0</v>
      </c>
      <c r="R3298" s="32">
        <f t="shared" si="735"/>
        <v>5400</v>
      </c>
      <c r="S3298" s="32">
        <f t="shared" si="736"/>
        <v>0</v>
      </c>
      <c r="T3298" s="32">
        <f t="shared" si="737"/>
        <v>21600</v>
      </c>
      <c r="U3298" s="32">
        <f t="shared" si="738"/>
        <v>0</v>
      </c>
      <c r="V3298" s="32">
        <f t="shared" si="731"/>
        <v>422.16954599692497</v>
      </c>
      <c r="W3298" s="32">
        <f t="shared" si="739"/>
        <v>422.16954599692497</v>
      </c>
      <c r="X3298" s="32">
        <f t="shared" si="740"/>
        <v>422.16954599692497</v>
      </c>
    </row>
    <row r="3299" spans="1:24" x14ac:dyDescent="0.25">
      <c r="A3299" s="2"/>
      <c r="B3299" s="2" t="s">
        <v>6</v>
      </c>
      <c r="C3299" s="2">
        <f t="shared" si="741"/>
        <v>138</v>
      </c>
      <c r="D3299" s="2">
        <f t="shared" si="742"/>
        <v>7</v>
      </c>
      <c r="E3299" s="2">
        <f t="shared" si="734"/>
        <v>3295</v>
      </c>
      <c r="F3299" s="11">
        <v>303.75</v>
      </c>
      <c r="G3299" s="9">
        <v>0.15809999999999999</v>
      </c>
      <c r="H3299" s="9">
        <v>0.1953</v>
      </c>
      <c r="I3299" s="9">
        <v>0.23250000000000001</v>
      </c>
      <c r="J3299" s="9">
        <v>0.281978795698616</v>
      </c>
      <c r="K3299" s="9">
        <v>0.281978795698616</v>
      </c>
      <c r="L3299" s="9">
        <v>0.281978795698616</v>
      </c>
      <c r="N3299" s="32">
        <f>IF('System Design'!$F$8=1,'Hourly Demand and Generation'!G3299*'System Design'!$F$21,IF('System Design'!$F$8=2,'Hourly Demand and Generation'!H3299*'System Design'!$F$21,IF('System Design'!$F$8=3,'Hourly Demand and Generation'!I3299*'System Design'!$F$21)))</f>
        <v>116.25</v>
      </c>
      <c r="O3299" s="32">
        <f>IF('System Design'!$F$8=1,'Hourly Demand and Generation'!J3299*'System Design'!$F$22,IF('System Design'!$F$8=2,'Hourly Demand and Generation'!K3299*'System Design'!$F$22,IF('System Design'!$F$8=3,'Hourly Demand and Generation'!L3299*'System Design'!$F$22)))</f>
        <v>704.94698924654006</v>
      </c>
      <c r="Q3299" s="32">
        <f t="shared" si="730"/>
        <v>0</v>
      </c>
      <c r="R3299" s="32">
        <f t="shared" si="735"/>
        <v>5400</v>
      </c>
      <c r="S3299" s="32">
        <f t="shared" si="736"/>
        <v>0</v>
      </c>
      <c r="T3299" s="32">
        <f t="shared" si="737"/>
        <v>21600</v>
      </c>
      <c r="U3299" s="32">
        <f t="shared" si="738"/>
        <v>0</v>
      </c>
      <c r="V3299" s="32">
        <f t="shared" si="731"/>
        <v>517.44698924654006</v>
      </c>
      <c r="W3299" s="32">
        <f t="shared" si="739"/>
        <v>517.44698924654006</v>
      </c>
      <c r="X3299" s="32">
        <f t="shared" si="740"/>
        <v>517.44698924654006</v>
      </c>
    </row>
    <row r="3300" spans="1:24" x14ac:dyDescent="0.25">
      <c r="A3300" s="2"/>
      <c r="B3300" s="2" t="s">
        <v>6</v>
      </c>
      <c r="C3300" s="2">
        <f t="shared" si="741"/>
        <v>138</v>
      </c>
      <c r="D3300" s="2">
        <f t="shared" si="742"/>
        <v>8</v>
      </c>
      <c r="E3300" s="2">
        <f t="shared" si="734"/>
        <v>3296</v>
      </c>
      <c r="F3300" s="11">
        <v>324</v>
      </c>
      <c r="G3300" s="9">
        <v>0.30690000000000001</v>
      </c>
      <c r="H3300" s="9">
        <v>0.34875</v>
      </c>
      <c r="I3300" s="9">
        <v>0.3906</v>
      </c>
      <c r="J3300" s="9">
        <v>0.281978795698616</v>
      </c>
      <c r="K3300" s="9">
        <v>0.281978795698616</v>
      </c>
      <c r="L3300" s="9">
        <v>0.281978795698616</v>
      </c>
      <c r="N3300" s="32">
        <f>IF('System Design'!$F$8=1,'Hourly Demand and Generation'!G3300*'System Design'!$F$21,IF('System Design'!$F$8=2,'Hourly Demand and Generation'!H3300*'System Design'!$F$21,IF('System Design'!$F$8=3,'Hourly Demand and Generation'!I3300*'System Design'!$F$21)))</f>
        <v>195.3</v>
      </c>
      <c r="O3300" s="32">
        <f>IF('System Design'!$F$8=1,'Hourly Demand and Generation'!J3300*'System Design'!$F$22,IF('System Design'!$F$8=2,'Hourly Demand and Generation'!K3300*'System Design'!$F$22,IF('System Design'!$F$8=3,'Hourly Demand and Generation'!L3300*'System Design'!$F$22)))</f>
        <v>704.94698924654006</v>
      </c>
      <c r="Q3300" s="32">
        <f t="shared" si="730"/>
        <v>0</v>
      </c>
      <c r="R3300" s="32">
        <f t="shared" si="735"/>
        <v>5400</v>
      </c>
      <c r="S3300" s="32">
        <f t="shared" si="736"/>
        <v>0</v>
      </c>
      <c r="T3300" s="32">
        <f t="shared" si="737"/>
        <v>21600</v>
      </c>
      <c r="U3300" s="32">
        <f t="shared" si="738"/>
        <v>0</v>
      </c>
      <c r="V3300" s="32">
        <f t="shared" si="731"/>
        <v>576.24698924654012</v>
      </c>
      <c r="W3300" s="32">
        <f t="shared" si="739"/>
        <v>576.24698924654012</v>
      </c>
      <c r="X3300" s="32">
        <f t="shared" si="740"/>
        <v>576.24698924654012</v>
      </c>
    </row>
    <row r="3301" spans="1:24" x14ac:dyDescent="0.25">
      <c r="A3301" s="2"/>
      <c r="B3301" s="2" t="s">
        <v>6</v>
      </c>
      <c r="C3301" s="2">
        <f t="shared" si="741"/>
        <v>138</v>
      </c>
      <c r="D3301" s="2">
        <f t="shared" si="742"/>
        <v>9</v>
      </c>
      <c r="E3301" s="2">
        <f t="shared" si="734"/>
        <v>3297</v>
      </c>
      <c r="F3301" s="11">
        <v>324</v>
      </c>
      <c r="G3301" s="9">
        <v>0.46500000000000002</v>
      </c>
      <c r="H3301" s="9">
        <v>0.50219999999999998</v>
      </c>
      <c r="I3301" s="9">
        <v>0.53939999999999999</v>
      </c>
      <c r="J3301" s="9">
        <v>0.25064781839876998</v>
      </c>
      <c r="K3301" s="9">
        <v>0.25064781839876998</v>
      </c>
      <c r="L3301" s="9">
        <v>0.25064781839876998</v>
      </c>
      <c r="N3301" s="32">
        <f>IF('System Design'!$F$8=1,'Hourly Demand and Generation'!G3301*'System Design'!$F$21,IF('System Design'!$F$8=2,'Hourly Demand and Generation'!H3301*'System Design'!$F$21,IF('System Design'!$F$8=3,'Hourly Demand and Generation'!I3301*'System Design'!$F$21)))</f>
        <v>269.7</v>
      </c>
      <c r="O3301" s="32">
        <f>IF('System Design'!$F$8=1,'Hourly Demand and Generation'!J3301*'System Design'!$F$22,IF('System Design'!$F$8=2,'Hourly Demand and Generation'!K3301*'System Design'!$F$22,IF('System Design'!$F$8=3,'Hourly Demand and Generation'!L3301*'System Design'!$F$22)))</f>
        <v>626.61954599692501</v>
      </c>
      <c r="Q3301" s="32">
        <f t="shared" si="730"/>
        <v>0</v>
      </c>
      <c r="R3301" s="32">
        <f t="shared" si="735"/>
        <v>5400</v>
      </c>
      <c r="S3301" s="32">
        <f t="shared" si="736"/>
        <v>0</v>
      </c>
      <c r="T3301" s="32">
        <f t="shared" si="737"/>
        <v>21600</v>
      </c>
      <c r="U3301" s="32">
        <f t="shared" si="738"/>
        <v>0</v>
      </c>
      <c r="V3301" s="32">
        <f t="shared" si="731"/>
        <v>572.31954599692494</v>
      </c>
      <c r="W3301" s="32">
        <f t="shared" si="739"/>
        <v>572.31954599692494</v>
      </c>
      <c r="X3301" s="32">
        <f t="shared" si="740"/>
        <v>572.31954599692494</v>
      </c>
    </row>
    <row r="3302" spans="1:24" x14ac:dyDescent="0.25">
      <c r="A3302" s="2"/>
      <c r="B3302" s="2" t="s">
        <v>6</v>
      </c>
      <c r="C3302" s="2">
        <f t="shared" si="741"/>
        <v>138</v>
      </c>
      <c r="D3302" s="2">
        <f t="shared" si="742"/>
        <v>10</v>
      </c>
      <c r="E3302" s="2">
        <f t="shared" si="734"/>
        <v>3298</v>
      </c>
      <c r="F3302" s="11">
        <v>315.89999999999998</v>
      </c>
      <c r="G3302" s="9">
        <v>0.62309999999999999</v>
      </c>
      <c r="H3302" s="9">
        <v>0.6603</v>
      </c>
      <c r="I3302" s="9">
        <v>0.69750000000000001</v>
      </c>
      <c r="J3302" s="9">
        <v>0.281978795698616</v>
      </c>
      <c r="K3302" s="9">
        <v>0.281978795698616</v>
      </c>
      <c r="L3302" s="9">
        <v>0.281978795698616</v>
      </c>
      <c r="N3302" s="32">
        <f>IF('System Design'!$F$8=1,'Hourly Demand and Generation'!G3302*'System Design'!$F$21,IF('System Design'!$F$8=2,'Hourly Demand and Generation'!H3302*'System Design'!$F$21,IF('System Design'!$F$8=3,'Hourly Demand and Generation'!I3302*'System Design'!$F$21)))</f>
        <v>348.75</v>
      </c>
      <c r="O3302" s="32">
        <f>IF('System Design'!$F$8=1,'Hourly Demand and Generation'!J3302*'System Design'!$F$22,IF('System Design'!$F$8=2,'Hourly Demand and Generation'!K3302*'System Design'!$F$22,IF('System Design'!$F$8=3,'Hourly Demand and Generation'!L3302*'System Design'!$F$22)))</f>
        <v>704.94698924654006</v>
      </c>
      <c r="Q3302" s="32">
        <f t="shared" si="730"/>
        <v>0</v>
      </c>
      <c r="R3302" s="32">
        <f t="shared" si="735"/>
        <v>5400</v>
      </c>
      <c r="S3302" s="32">
        <f t="shared" si="736"/>
        <v>0</v>
      </c>
      <c r="T3302" s="32">
        <f t="shared" si="737"/>
        <v>21600</v>
      </c>
      <c r="U3302" s="32">
        <f t="shared" si="738"/>
        <v>0</v>
      </c>
      <c r="V3302" s="32">
        <f t="shared" si="731"/>
        <v>737.79698924653997</v>
      </c>
      <c r="W3302" s="32">
        <f t="shared" si="739"/>
        <v>737.79698924653997</v>
      </c>
      <c r="X3302" s="32">
        <f t="shared" si="740"/>
        <v>737.79698924653997</v>
      </c>
    </row>
    <row r="3303" spans="1:24" x14ac:dyDescent="0.25">
      <c r="A3303" s="2"/>
      <c r="B3303" s="2" t="s">
        <v>6</v>
      </c>
      <c r="C3303" s="2">
        <f t="shared" si="741"/>
        <v>138</v>
      </c>
      <c r="D3303" s="2">
        <f t="shared" si="742"/>
        <v>11</v>
      </c>
      <c r="E3303" s="2">
        <f t="shared" si="734"/>
        <v>3299</v>
      </c>
      <c r="F3303" s="11">
        <v>311.85000000000002</v>
      </c>
      <c r="G3303" s="9">
        <v>0.77190000000000003</v>
      </c>
      <c r="H3303" s="9">
        <v>0.81374999999999997</v>
      </c>
      <c r="I3303" s="9">
        <v>0.85560000000000003</v>
      </c>
      <c r="J3303" s="9">
        <v>0.25064781839876998</v>
      </c>
      <c r="K3303" s="9">
        <v>0.25064781839876998</v>
      </c>
      <c r="L3303" s="9">
        <v>0.25064781839876998</v>
      </c>
      <c r="N3303" s="32">
        <f>IF('System Design'!$F$8=1,'Hourly Demand and Generation'!G3303*'System Design'!$F$21,IF('System Design'!$F$8=2,'Hourly Demand and Generation'!H3303*'System Design'!$F$21,IF('System Design'!$F$8=3,'Hourly Demand and Generation'!I3303*'System Design'!$F$21)))</f>
        <v>427.8</v>
      </c>
      <c r="O3303" s="32">
        <f>IF('System Design'!$F$8=1,'Hourly Demand and Generation'!J3303*'System Design'!$F$22,IF('System Design'!$F$8=2,'Hourly Demand and Generation'!K3303*'System Design'!$F$22,IF('System Design'!$F$8=3,'Hourly Demand and Generation'!L3303*'System Design'!$F$22)))</f>
        <v>626.61954599692501</v>
      </c>
      <c r="Q3303" s="32">
        <f t="shared" si="730"/>
        <v>0</v>
      </c>
      <c r="R3303" s="32">
        <f t="shared" si="735"/>
        <v>5400</v>
      </c>
      <c r="S3303" s="32">
        <f t="shared" si="736"/>
        <v>0</v>
      </c>
      <c r="T3303" s="32">
        <f t="shared" si="737"/>
        <v>21600</v>
      </c>
      <c r="U3303" s="32">
        <f t="shared" si="738"/>
        <v>0</v>
      </c>
      <c r="V3303" s="32">
        <f t="shared" si="731"/>
        <v>742.56954599692506</v>
      </c>
      <c r="W3303" s="32">
        <f t="shared" si="739"/>
        <v>742.56954599692506</v>
      </c>
      <c r="X3303" s="32">
        <f t="shared" si="740"/>
        <v>742.56954599692506</v>
      </c>
    </row>
    <row r="3304" spans="1:24" x14ac:dyDescent="0.25">
      <c r="A3304" s="2"/>
      <c r="B3304" s="2" t="s">
        <v>6</v>
      </c>
      <c r="C3304" s="2">
        <f t="shared" si="741"/>
        <v>138</v>
      </c>
      <c r="D3304" s="2">
        <f t="shared" si="742"/>
        <v>12</v>
      </c>
      <c r="E3304" s="2">
        <f t="shared" si="734"/>
        <v>3300</v>
      </c>
      <c r="F3304" s="11">
        <v>311.85000000000002</v>
      </c>
      <c r="G3304" s="9">
        <v>0.93</v>
      </c>
      <c r="H3304" s="9">
        <v>0.93</v>
      </c>
      <c r="I3304" s="9">
        <v>0.93</v>
      </c>
      <c r="J3304" s="9">
        <v>0.234982329748847</v>
      </c>
      <c r="K3304" s="9">
        <v>0.234982329748847</v>
      </c>
      <c r="L3304" s="9">
        <v>0.234982329748847</v>
      </c>
      <c r="N3304" s="32">
        <f>IF('System Design'!$F$8=1,'Hourly Demand and Generation'!G3304*'System Design'!$F$21,IF('System Design'!$F$8=2,'Hourly Demand and Generation'!H3304*'System Design'!$F$21,IF('System Design'!$F$8=3,'Hourly Demand and Generation'!I3304*'System Design'!$F$21)))</f>
        <v>465</v>
      </c>
      <c r="O3304" s="32">
        <f>IF('System Design'!$F$8=1,'Hourly Demand and Generation'!J3304*'System Design'!$F$22,IF('System Design'!$F$8=2,'Hourly Demand and Generation'!K3304*'System Design'!$F$22,IF('System Design'!$F$8=3,'Hourly Demand and Generation'!L3304*'System Design'!$F$22)))</f>
        <v>587.45582437211749</v>
      </c>
      <c r="Q3304" s="32">
        <f t="shared" si="730"/>
        <v>0</v>
      </c>
      <c r="R3304" s="32">
        <f t="shared" si="735"/>
        <v>5400</v>
      </c>
      <c r="S3304" s="32">
        <f t="shared" si="736"/>
        <v>0</v>
      </c>
      <c r="T3304" s="32">
        <f t="shared" si="737"/>
        <v>21600</v>
      </c>
      <c r="U3304" s="32">
        <f t="shared" si="738"/>
        <v>0</v>
      </c>
      <c r="V3304" s="32">
        <f t="shared" si="731"/>
        <v>740.60582437211758</v>
      </c>
      <c r="W3304" s="32">
        <f t="shared" si="739"/>
        <v>740.60582437211758</v>
      </c>
      <c r="X3304" s="32">
        <f t="shared" si="740"/>
        <v>740.60582437211758</v>
      </c>
    </row>
    <row r="3305" spans="1:24" x14ac:dyDescent="0.25">
      <c r="A3305" s="2"/>
      <c r="B3305" s="2" t="s">
        <v>6</v>
      </c>
      <c r="C3305" s="2">
        <f t="shared" si="741"/>
        <v>138</v>
      </c>
      <c r="D3305" s="2">
        <f t="shared" si="742"/>
        <v>13</v>
      </c>
      <c r="E3305" s="2">
        <f t="shared" si="734"/>
        <v>3301</v>
      </c>
      <c r="F3305" s="11">
        <v>324</v>
      </c>
      <c r="G3305" s="9">
        <v>0.77190000000000003</v>
      </c>
      <c r="H3305" s="9">
        <v>0.81374999999999997</v>
      </c>
      <c r="I3305" s="9">
        <v>0.85560000000000003</v>
      </c>
      <c r="J3305" s="9">
        <v>0.25064781839876998</v>
      </c>
      <c r="K3305" s="9">
        <v>0.25064781839876998</v>
      </c>
      <c r="L3305" s="9">
        <v>0.25064781839876998</v>
      </c>
      <c r="N3305" s="32">
        <f>IF('System Design'!$F$8=1,'Hourly Demand and Generation'!G3305*'System Design'!$F$21,IF('System Design'!$F$8=2,'Hourly Demand and Generation'!H3305*'System Design'!$F$21,IF('System Design'!$F$8=3,'Hourly Demand and Generation'!I3305*'System Design'!$F$21)))</f>
        <v>427.8</v>
      </c>
      <c r="O3305" s="32">
        <f>IF('System Design'!$F$8=1,'Hourly Demand and Generation'!J3305*'System Design'!$F$22,IF('System Design'!$F$8=2,'Hourly Demand and Generation'!K3305*'System Design'!$F$22,IF('System Design'!$F$8=3,'Hourly Demand and Generation'!L3305*'System Design'!$F$22)))</f>
        <v>626.61954599692501</v>
      </c>
      <c r="Q3305" s="32">
        <f t="shared" si="730"/>
        <v>0</v>
      </c>
      <c r="R3305" s="32">
        <f t="shared" si="735"/>
        <v>5400</v>
      </c>
      <c r="S3305" s="32">
        <f t="shared" si="736"/>
        <v>0</v>
      </c>
      <c r="T3305" s="32">
        <f t="shared" si="737"/>
        <v>21600</v>
      </c>
      <c r="U3305" s="32">
        <f t="shared" si="738"/>
        <v>0</v>
      </c>
      <c r="V3305" s="32">
        <f t="shared" si="731"/>
        <v>730.41954599692508</v>
      </c>
      <c r="W3305" s="32">
        <f t="shared" si="739"/>
        <v>730.41954599692508</v>
      </c>
      <c r="X3305" s="32">
        <f t="shared" si="740"/>
        <v>730.41954599692508</v>
      </c>
    </row>
    <row r="3306" spans="1:24" x14ac:dyDescent="0.25">
      <c r="A3306" s="2"/>
      <c r="B3306" s="2" t="s">
        <v>6</v>
      </c>
      <c r="C3306" s="2">
        <f t="shared" si="741"/>
        <v>138</v>
      </c>
      <c r="D3306" s="2">
        <f t="shared" si="742"/>
        <v>14</v>
      </c>
      <c r="E3306" s="2">
        <f t="shared" si="734"/>
        <v>3302</v>
      </c>
      <c r="F3306" s="11">
        <v>324</v>
      </c>
      <c r="G3306" s="9">
        <v>0.62309999999999999</v>
      </c>
      <c r="H3306" s="9">
        <v>0.6603</v>
      </c>
      <c r="I3306" s="9">
        <v>0.69750000000000001</v>
      </c>
      <c r="J3306" s="9">
        <v>0.26631330704869299</v>
      </c>
      <c r="K3306" s="9">
        <v>0.26631330704869299</v>
      </c>
      <c r="L3306" s="9">
        <v>0.26631330704869299</v>
      </c>
      <c r="N3306" s="32">
        <f>IF('System Design'!$F$8=1,'Hourly Demand and Generation'!G3306*'System Design'!$F$21,IF('System Design'!$F$8=2,'Hourly Demand and Generation'!H3306*'System Design'!$F$21,IF('System Design'!$F$8=3,'Hourly Demand and Generation'!I3306*'System Design'!$F$21)))</f>
        <v>348.75</v>
      </c>
      <c r="O3306" s="32">
        <f>IF('System Design'!$F$8=1,'Hourly Demand and Generation'!J3306*'System Design'!$F$22,IF('System Design'!$F$8=2,'Hourly Demand and Generation'!K3306*'System Design'!$F$22,IF('System Design'!$F$8=3,'Hourly Demand and Generation'!L3306*'System Design'!$F$22)))</f>
        <v>665.78326762173253</v>
      </c>
      <c r="Q3306" s="32">
        <f t="shared" si="730"/>
        <v>0</v>
      </c>
      <c r="R3306" s="32">
        <f t="shared" si="735"/>
        <v>5400</v>
      </c>
      <c r="S3306" s="32">
        <f t="shared" si="736"/>
        <v>0</v>
      </c>
      <c r="T3306" s="32">
        <f t="shared" si="737"/>
        <v>21600</v>
      </c>
      <c r="U3306" s="32">
        <f t="shared" si="738"/>
        <v>0</v>
      </c>
      <c r="V3306" s="32">
        <f t="shared" si="731"/>
        <v>690.53326762173253</v>
      </c>
      <c r="W3306" s="32">
        <f t="shared" si="739"/>
        <v>690.53326762173253</v>
      </c>
      <c r="X3306" s="32">
        <f t="shared" si="740"/>
        <v>690.53326762173253</v>
      </c>
    </row>
    <row r="3307" spans="1:24" x14ac:dyDescent="0.25">
      <c r="A3307" s="2"/>
      <c r="B3307" s="2" t="s">
        <v>6</v>
      </c>
      <c r="C3307" s="2">
        <f t="shared" si="741"/>
        <v>138</v>
      </c>
      <c r="D3307" s="2">
        <f t="shared" si="742"/>
        <v>15</v>
      </c>
      <c r="E3307" s="2">
        <f t="shared" si="734"/>
        <v>3303</v>
      </c>
      <c r="F3307" s="11">
        <v>344.25</v>
      </c>
      <c r="G3307" s="9">
        <v>0.46500000000000002</v>
      </c>
      <c r="H3307" s="9">
        <v>0.50219999999999998</v>
      </c>
      <c r="I3307" s="9">
        <v>0.53939999999999999</v>
      </c>
      <c r="J3307" s="9">
        <v>0.281978795698616</v>
      </c>
      <c r="K3307" s="9">
        <v>0.281978795698616</v>
      </c>
      <c r="L3307" s="9">
        <v>0.281978795698616</v>
      </c>
      <c r="N3307" s="32">
        <f>IF('System Design'!$F$8=1,'Hourly Demand and Generation'!G3307*'System Design'!$F$21,IF('System Design'!$F$8=2,'Hourly Demand and Generation'!H3307*'System Design'!$F$21,IF('System Design'!$F$8=3,'Hourly Demand and Generation'!I3307*'System Design'!$F$21)))</f>
        <v>269.7</v>
      </c>
      <c r="O3307" s="32">
        <f>IF('System Design'!$F$8=1,'Hourly Demand and Generation'!J3307*'System Design'!$F$22,IF('System Design'!$F$8=2,'Hourly Demand and Generation'!K3307*'System Design'!$F$22,IF('System Design'!$F$8=3,'Hourly Demand and Generation'!L3307*'System Design'!$F$22)))</f>
        <v>704.94698924654006</v>
      </c>
      <c r="Q3307" s="32">
        <f t="shared" si="730"/>
        <v>0</v>
      </c>
      <c r="R3307" s="32">
        <f t="shared" si="735"/>
        <v>5400</v>
      </c>
      <c r="S3307" s="32">
        <f t="shared" si="736"/>
        <v>0</v>
      </c>
      <c r="T3307" s="32">
        <f t="shared" si="737"/>
        <v>21600</v>
      </c>
      <c r="U3307" s="32">
        <f t="shared" si="738"/>
        <v>0</v>
      </c>
      <c r="V3307" s="32">
        <f t="shared" si="731"/>
        <v>630.39698924653999</v>
      </c>
      <c r="W3307" s="32">
        <f t="shared" si="739"/>
        <v>630.39698924653999</v>
      </c>
      <c r="X3307" s="32">
        <f t="shared" si="740"/>
        <v>630.39698924653999</v>
      </c>
    </row>
    <row r="3308" spans="1:24" x14ac:dyDescent="0.25">
      <c r="A3308" s="2"/>
      <c r="B3308" s="2" t="s">
        <v>6</v>
      </c>
      <c r="C3308" s="2">
        <f t="shared" si="741"/>
        <v>138</v>
      </c>
      <c r="D3308" s="2">
        <f t="shared" si="742"/>
        <v>16</v>
      </c>
      <c r="E3308" s="2">
        <f t="shared" si="734"/>
        <v>3304</v>
      </c>
      <c r="F3308" s="11">
        <v>364.5</v>
      </c>
      <c r="G3308" s="9">
        <v>0.30690000000000001</v>
      </c>
      <c r="H3308" s="9">
        <v>0.34875</v>
      </c>
      <c r="I3308" s="9">
        <v>0.3906</v>
      </c>
      <c r="J3308" s="9">
        <v>0.281978795698616</v>
      </c>
      <c r="K3308" s="9">
        <v>0.281978795698616</v>
      </c>
      <c r="L3308" s="9">
        <v>0.281978795698616</v>
      </c>
      <c r="N3308" s="32">
        <f>IF('System Design'!$F$8=1,'Hourly Demand and Generation'!G3308*'System Design'!$F$21,IF('System Design'!$F$8=2,'Hourly Demand and Generation'!H3308*'System Design'!$F$21,IF('System Design'!$F$8=3,'Hourly Demand and Generation'!I3308*'System Design'!$F$21)))</f>
        <v>195.3</v>
      </c>
      <c r="O3308" s="32">
        <f>IF('System Design'!$F$8=1,'Hourly Demand and Generation'!J3308*'System Design'!$F$22,IF('System Design'!$F$8=2,'Hourly Demand and Generation'!K3308*'System Design'!$F$22,IF('System Design'!$F$8=3,'Hourly Demand and Generation'!L3308*'System Design'!$F$22)))</f>
        <v>704.94698924654006</v>
      </c>
      <c r="Q3308" s="32">
        <f t="shared" si="730"/>
        <v>0</v>
      </c>
      <c r="R3308" s="32">
        <f t="shared" si="735"/>
        <v>5400</v>
      </c>
      <c r="S3308" s="32">
        <f t="shared" si="736"/>
        <v>0</v>
      </c>
      <c r="T3308" s="32">
        <f t="shared" si="737"/>
        <v>21600</v>
      </c>
      <c r="U3308" s="32">
        <f t="shared" si="738"/>
        <v>0</v>
      </c>
      <c r="V3308" s="32">
        <f t="shared" si="731"/>
        <v>535.74698924654012</v>
      </c>
      <c r="W3308" s="32">
        <f t="shared" si="739"/>
        <v>535.74698924654012</v>
      </c>
      <c r="X3308" s="32">
        <f t="shared" si="740"/>
        <v>535.74698924654012</v>
      </c>
    </row>
    <row r="3309" spans="1:24" x14ac:dyDescent="0.25">
      <c r="A3309" s="2"/>
      <c r="B3309" s="2" t="s">
        <v>6</v>
      </c>
      <c r="C3309" s="2">
        <f t="shared" si="741"/>
        <v>138</v>
      </c>
      <c r="D3309" s="2">
        <f t="shared" si="742"/>
        <v>17</v>
      </c>
      <c r="E3309" s="2">
        <f t="shared" si="734"/>
        <v>3305</v>
      </c>
      <c r="F3309" s="11">
        <v>384.75</v>
      </c>
      <c r="G3309" s="9">
        <v>0.15809999999999999</v>
      </c>
      <c r="H3309" s="9">
        <v>0.1953</v>
      </c>
      <c r="I3309" s="9">
        <v>0.23250000000000001</v>
      </c>
      <c r="J3309" s="9">
        <v>0.31330977299846202</v>
      </c>
      <c r="K3309" s="9">
        <v>0.31330977299846202</v>
      </c>
      <c r="L3309" s="9">
        <v>0.31330977299846202</v>
      </c>
      <c r="N3309" s="32">
        <f>IF('System Design'!$F$8=1,'Hourly Demand and Generation'!G3309*'System Design'!$F$21,IF('System Design'!$F$8=2,'Hourly Demand and Generation'!H3309*'System Design'!$F$21,IF('System Design'!$F$8=3,'Hourly Demand and Generation'!I3309*'System Design'!$F$21)))</f>
        <v>116.25</v>
      </c>
      <c r="O3309" s="32">
        <f>IF('System Design'!$F$8=1,'Hourly Demand and Generation'!J3309*'System Design'!$F$22,IF('System Design'!$F$8=2,'Hourly Demand and Generation'!K3309*'System Design'!$F$22,IF('System Design'!$F$8=3,'Hourly Demand and Generation'!L3309*'System Design'!$F$22)))</f>
        <v>783.2744324961551</v>
      </c>
      <c r="Q3309" s="32">
        <f t="shared" si="730"/>
        <v>0</v>
      </c>
      <c r="R3309" s="32">
        <f t="shared" si="735"/>
        <v>5400</v>
      </c>
      <c r="S3309" s="32">
        <f t="shared" si="736"/>
        <v>0</v>
      </c>
      <c r="T3309" s="32">
        <f t="shared" si="737"/>
        <v>21600</v>
      </c>
      <c r="U3309" s="32">
        <f t="shared" si="738"/>
        <v>0</v>
      </c>
      <c r="V3309" s="32">
        <f t="shared" si="731"/>
        <v>514.7744324961551</v>
      </c>
      <c r="W3309" s="32">
        <f t="shared" si="739"/>
        <v>514.7744324961551</v>
      </c>
      <c r="X3309" s="32">
        <f t="shared" si="740"/>
        <v>514.7744324961551</v>
      </c>
    </row>
    <row r="3310" spans="1:24" x14ac:dyDescent="0.25">
      <c r="A3310" s="2"/>
      <c r="B3310" s="2" t="s">
        <v>6</v>
      </c>
      <c r="C3310" s="2">
        <f t="shared" si="741"/>
        <v>138</v>
      </c>
      <c r="D3310" s="2">
        <f t="shared" si="742"/>
        <v>18</v>
      </c>
      <c r="E3310" s="2">
        <f t="shared" si="734"/>
        <v>3306</v>
      </c>
      <c r="F3310" s="11">
        <v>405</v>
      </c>
      <c r="G3310" s="9">
        <v>7.4399999999999994E-2</v>
      </c>
      <c r="H3310" s="9">
        <v>0.11625000000000001</v>
      </c>
      <c r="I3310" s="9">
        <v>0.15809999999999999</v>
      </c>
      <c r="J3310" s="9">
        <v>0.29764428434853901</v>
      </c>
      <c r="K3310" s="9">
        <v>0.29764428434853901</v>
      </c>
      <c r="L3310" s="9">
        <v>0.29764428434853901</v>
      </c>
      <c r="N3310" s="32">
        <f>IF('System Design'!$F$8=1,'Hourly Demand and Generation'!G3310*'System Design'!$F$21,IF('System Design'!$F$8=2,'Hourly Demand and Generation'!H3310*'System Design'!$F$21,IF('System Design'!$F$8=3,'Hourly Demand and Generation'!I3310*'System Design'!$F$21)))</f>
        <v>79.05</v>
      </c>
      <c r="O3310" s="32">
        <f>IF('System Design'!$F$8=1,'Hourly Demand and Generation'!J3310*'System Design'!$F$22,IF('System Design'!$F$8=2,'Hourly Demand and Generation'!K3310*'System Design'!$F$22,IF('System Design'!$F$8=3,'Hourly Demand and Generation'!L3310*'System Design'!$F$22)))</f>
        <v>744.11071087134758</v>
      </c>
      <c r="Q3310" s="32">
        <f t="shared" si="730"/>
        <v>0</v>
      </c>
      <c r="R3310" s="32">
        <f t="shared" si="735"/>
        <v>5400</v>
      </c>
      <c r="S3310" s="32">
        <f t="shared" si="736"/>
        <v>0</v>
      </c>
      <c r="T3310" s="32">
        <f t="shared" si="737"/>
        <v>21600</v>
      </c>
      <c r="U3310" s="32">
        <f t="shared" si="738"/>
        <v>0</v>
      </c>
      <c r="V3310" s="32">
        <f t="shared" si="731"/>
        <v>418.16071087134753</v>
      </c>
      <c r="W3310" s="32">
        <f t="shared" si="739"/>
        <v>418.16071087134753</v>
      </c>
      <c r="X3310" s="32">
        <f t="shared" si="740"/>
        <v>418.16071087134753</v>
      </c>
    </row>
    <row r="3311" spans="1:24" x14ac:dyDescent="0.25">
      <c r="A3311" s="2"/>
      <c r="B3311" s="2" t="s">
        <v>6</v>
      </c>
      <c r="C3311" s="2">
        <f t="shared" si="741"/>
        <v>138</v>
      </c>
      <c r="D3311" s="2">
        <f t="shared" si="742"/>
        <v>19</v>
      </c>
      <c r="E3311" s="2">
        <f t="shared" si="734"/>
        <v>3307</v>
      </c>
      <c r="F3311" s="11">
        <v>392.85</v>
      </c>
      <c r="G3311" s="9">
        <v>0</v>
      </c>
      <c r="H3311" s="9">
        <v>3.7199999999999997E-2</v>
      </c>
      <c r="I3311" s="9">
        <v>7.4399999999999994E-2</v>
      </c>
      <c r="J3311" s="9">
        <v>0.281978795698616</v>
      </c>
      <c r="K3311" s="9">
        <v>0.281978795698616</v>
      </c>
      <c r="L3311" s="9">
        <v>0.281978795698616</v>
      </c>
      <c r="N3311" s="32">
        <f>IF('System Design'!$F$8=1,'Hourly Demand and Generation'!G3311*'System Design'!$F$21,IF('System Design'!$F$8=2,'Hourly Demand and Generation'!H3311*'System Design'!$F$21,IF('System Design'!$F$8=3,'Hourly Demand and Generation'!I3311*'System Design'!$F$21)))</f>
        <v>37.199999999999996</v>
      </c>
      <c r="O3311" s="32">
        <f>IF('System Design'!$F$8=1,'Hourly Demand and Generation'!J3311*'System Design'!$F$22,IF('System Design'!$F$8=2,'Hourly Demand and Generation'!K3311*'System Design'!$F$22,IF('System Design'!$F$8=3,'Hourly Demand and Generation'!L3311*'System Design'!$F$22)))</f>
        <v>704.94698924654006</v>
      </c>
      <c r="Q3311" s="32">
        <f t="shared" si="730"/>
        <v>0</v>
      </c>
      <c r="R3311" s="32">
        <f t="shared" si="735"/>
        <v>5400</v>
      </c>
      <c r="S3311" s="32">
        <f t="shared" si="736"/>
        <v>0</v>
      </c>
      <c r="T3311" s="32">
        <f t="shared" si="737"/>
        <v>21600</v>
      </c>
      <c r="U3311" s="32">
        <f t="shared" si="738"/>
        <v>0</v>
      </c>
      <c r="V3311" s="32">
        <f t="shared" si="731"/>
        <v>349.29698924654008</v>
      </c>
      <c r="W3311" s="32">
        <f t="shared" si="739"/>
        <v>349.29698924654008</v>
      </c>
      <c r="X3311" s="32">
        <f t="shared" si="740"/>
        <v>349.29698924654008</v>
      </c>
    </row>
    <row r="3312" spans="1:24" x14ac:dyDescent="0.25">
      <c r="A3312" s="2"/>
      <c r="B3312" s="2" t="s">
        <v>6</v>
      </c>
      <c r="C3312" s="2">
        <f t="shared" si="741"/>
        <v>138</v>
      </c>
      <c r="D3312" s="2">
        <f t="shared" si="742"/>
        <v>20</v>
      </c>
      <c r="E3312" s="2">
        <f t="shared" si="734"/>
        <v>3308</v>
      </c>
      <c r="F3312" s="11">
        <v>384.75</v>
      </c>
      <c r="G3312" s="9">
        <v>0</v>
      </c>
      <c r="H3312" s="9">
        <v>0</v>
      </c>
      <c r="I3312" s="9">
        <v>0</v>
      </c>
      <c r="J3312" s="9">
        <v>0.281978795698616</v>
      </c>
      <c r="K3312" s="9">
        <v>0.281978795698616</v>
      </c>
      <c r="L3312" s="9">
        <v>0.281978795698616</v>
      </c>
      <c r="N3312" s="32">
        <f>IF('System Design'!$F$8=1,'Hourly Demand and Generation'!G3312*'System Design'!$F$21,IF('System Design'!$F$8=2,'Hourly Demand and Generation'!H3312*'System Design'!$F$21,IF('System Design'!$F$8=3,'Hourly Demand and Generation'!I3312*'System Design'!$F$21)))</f>
        <v>0</v>
      </c>
      <c r="O3312" s="32">
        <f>IF('System Design'!$F$8=1,'Hourly Demand and Generation'!J3312*'System Design'!$F$22,IF('System Design'!$F$8=2,'Hourly Demand and Generation'!K3312*'System Design'!$F$22,IF('System Design'!$F$8=3,'Hourly Demand and Generation'!L3312*'System Design'!$F$22)))</f>
        <v>704.94698924654006</v>
      </c>
      <c r="Q3312" s="32">
        <f t="shared" si="730"/>
        <v>0</v>
      </c>
      <c r="R3312" s="32">
        <f t="shared" si="735"/>
        <v>5400</v>
      </c>
      <c r="S3312" s="32">
        <f t="shared" si="736"/>
        <v>0</v>
      </c>
      <c r="T3312" s="32">
        <f t="shared" si="737"/>
        <v>21600</v>
      </c>
      <c r="U3312" s="32">
        <f t="shared" si="738"/>
        <v>0</v>
      </c>
      <c r="V3312" s="32">
        <f t="shared" si="731"/>
        <v>320.19698924654006</v>
      </c>
      <c r="W3312" s="32">
        <f t="shared" si="739"/>
        <v>320.19698924654006</v>
      </c>
      <c r="X3312" s="32">
        <f t="shared" si="740"/>
        <v>320.19698924654006</v>
      </c>
    </row>
    <row r="3313" spans="1:24" x14ac:dyDescent="0.25">
      <c r="A3313" s="2"/>
      <c r="B3313" s="2" t="s">
        <v>6</v>
      </c>
      <c r="C3313" s="2">
        <f t="shared" si="741"/>
        <v>138</v>
      </c>
      <c r="D3313" s="2">
        <f t="shared" si="742"/>
        <v>21</v>
      </c>
      <c r="E3313" s="2">
        <f t="shared" si="734"/>
        <v>3309</v>
      </c>
      <c r="F3313" s="11">
        <v>364.5</v>
      </c>
      <c r="G3313" s="9">
        <v>0</v>
      </c>
      <c r="H3313" s="9">
        <v>0</v>
      </c>
      <c r="I3313" s="9">
        <v>0</v>
      </c>
      <c r="J3313" s="9">
        <v>0.281978795698616</v>
      </c>
      <c r="K3313" s="9">
        <v>0.281978795698616</v>
      </c>
      <c r="L3313" s="9">
        <v>0.281978795698616</v>
      </c>
      <c r="N3313" s="32">
        <f>IF('System Design'!$F$8=1,'Hourly Demand and Generation'!G3313*'System Design'!$F$21,IF('System Design'!$F$8=2,'Hourly Demand and Generation'!H3313*'System Design'!$F$21,IF('System Design'!$F$8=3,'Hourly Demand and Generation'!I3313*'System Design'!$F$21)))</f>
        <v>0</v>
      </c>
      <c r="O3313" s="32">
        <f>IF('System Design'!$F$8=1,'Hourly Demand and Generation'!J3313*'System Design'!$F$22,IF('System Design'!$F$8=2,'Hourly Demand and Generation'!K3313*'System Design'!$F$22,IF('System Design'!$F$8=3,'Hourly Demand and Generation'!L3313*'System Design'!$F$22)))</f>
        <v>704.94698924654006</v>
      </c>
      <c r="Q3313" s="32">
        <f t="shared" si="730"/>
        <v>0</v>
      </c>
      <c r="R3313" s="32">
        <f t="shared" si="735"/>
        <v>5400</v>
      </c>
      <c r="S3313" s="32">
        <f t="shared" si="736"/>
        <v>0</v>
      </c>
      <c r="T3313" s="32">
        <f t="shared" si="737"/>
        <v>21600</v>
      </c>
      <c r="U3313" s="32">
        <f t="shared" si="738"/>
        <v>0</v>
      </c>
      <c r="V3313" s="32">
        <f t="shared" si="731"/>
        <v>340.44698924654006</v>
      </c>
      <c r="W3313" s="32">
        <f t="shared" si="739"/>
        <v>340.44698924654006</v>
      </c>
      <c r="X3313" s="32">
        <f t="shared" si="740"/>
        <v>340.44698924654006</v>
      </c>
    </row>
    <row r="3314" spans="1:24" x14ac:dyDescent="0.25">
      <c r="A3314" s="2"/>
      <c r="B3314" s="2" t="s">
        <v>6</v>
      </c>
      <c r="C3314" s="2">
        <f t="shared" si="741"/>
        <v>138</v>
      </c>
      <c r="D3314" s="2">
        <f t="shared" si="742"/>
        <v>22</v>
      </c>
      <c r="E3314" s="2">
        <f t="shared" si="734"/>
        <v>3310</v>
      </c>
      <c r="F3314" s="11">
        <v>344.25</v>
      </c>
      <c r="G3314" s="9">
        <v>0</v>
      </c>
      <c r="H3314" s="9">
        <v>0</v>
      </c>
      <c r="I3314" s="9">
        <v>0</v>
      </c>
      <c r="J3314" s="9">
        <v>0.29764428434853901</v>
      </c>
      <c r="K3314" s="9">
        <v>0.29764428434853901</v>
      </c>
      <c r="L3314" s="9">
        <v>0.29764428434853901</v>
      </c>
      <c r="N3314" s="32">
        <f>IF('System Design'!$F$8=1,'Hourly Demand and Generation'!G3314*'System Design'!$F$21,IF('System Design'!$F$8=2,'Hourly Demand and Generation'!H3314*'System Design'!$F$21,IF('System Design'!$F$8=3,'Hourly Demand and Generation'!I3314*'System Design'!$F$21)))</f>
        <v>0</v>
      </c>
      <c r="O3314" s="32">
        <f>IF('System Design'!$F$8=1,'Hourly Demand and Generation'!J3314*'System Design'!$F$22,IF('System Design'!$F$8=2,'Hourly Demand and Generation'!K3314*'System Design'!$F$22,IF('System Design'!$F$8=3,'Hourly Demand and Generation'!L3314*'System Design'!$F$22)))</f>
        <v>744.11071087134758</v>
      </c>
      <c r="Q3314" s="32">
        <f t="shared" si="730"/>
        <v>0</v>
      </c>
      <c r="R3314" s="32">
        <f t="shared" si="735"/>
        <v>5400</v>
      </c>
      <c r="S3314" s="32">
        <f t="shared" si="736"/>
        <v>0</v>
      </c>
      <c r="T3314" s="32">
        <f t="shared" si="737"/>
        <v>21600</v>
      </c>
      <c r="U3314" s="32">
        <f t="shared" si="738"/>
        <v>0</v>
      </c>
      <c r="V3314" s="32">
        <f t="shared" si="731"/>
        <v>399.86071087134758</v>
      </c>
      <c r="W3314" s="32">
        <f t="shared" si="739"/>
        <v>399.86071087134758</v>
      </c>
      <c r="X3314" s="32">
        <f t="shared" si="740"/>
        <v>399.86071087134758</v>
      </c>
    </row>
    <row r="3315" spans="1:24" x14ac:dyDescent="0.25">
      <c r="A3315" s="2"/>
      <c r="B3315" s="2" t="s">
        <v>6</v>
      </c>
      <c r="C3315" s="2">
        <f t="shared" si="741"/>
        <v>138</v>
      </c>
      <c r="D3315" s="2">
        <f t="shared" si="742"/>
        <v>23</v>
      </c>
      <c r="E3315" s="2">
        <f t="shared" si="734"/>
        <v>3311</v>
      </c>
      <c r="F3315" s="11">
        <v>324</v>
      </c>
      <c r="G3315" s="9">
        <v>0</v>
      </c>
      <c r="H3315" s="9">
        <v>0</v>
      </c>
      <c r="I3315" s="9">
        <v>0</v>
      </c>
      <c r="J3315" s="9">
        <v>0.25064781839876998</v>
      </c>
      <c r="K3315" s="9">
        <v>0.25064781839876998</v>
      </c>
      <c r="L3315" s="9">
        <v>0.25064781839876998</v>
      </c>
      <c r="N3315" s="32">
        <f>IF('System Design'!$F$8=1,'Hourly Demand and Generation'!G3315*'System Design'!$F$21,IF('System Design'!$F$8=2,'Hourly Demand and Generation'!H3315*'System Design'!$F$21,IF('System Design'!$F$8=3,'Hourly Demand and Generation'!I3315*'System Design'!$F$21)))</f>
        <v>0</v>
      </c>
      <c r="O3315" s="32">
        <f>IF('System Design'!$F$8=1,'Hourly Demand and Generation'!J3315*'System Design'!$F$22,IF('System Design'!$F$8=2,'Hourly Demand and Generation'!K3315*'System Design'!$F$22,IF('System Design'!$F$8=3,'Hourly Demand and Generation'!L3315*'System Design'!$F$22)))</f>
        <v>626.61954599692501</v>
      </c>
      <c r="Q3315" s="32">
        <f t="shared" si="730"/>
        <v>0</v>
      </c>
      <c r="R3315" s="32">
        <f t="shared" si="735"/>
        <v>5400</v>
      </c>
      <c r="S3315" s="32">
        <f t="shared" si="736"/>
        <v>0</v>
      </c>
      <c r="T3315" s="32">
        <f t="shared" si="737"/>
        <v>21600</v>
      </c>
      <c r="U3315" s="32">
        <f t="shared" si="738"/>
        <v>0</v>
      </c>
      <c r="V3315" s="32">
        <f t="shared" si="731"/>
        <v>302.61954599692501</v>
      </c>
      <c r="W3315" s="32">
        <f t="shared" si="739"/>
        <v>302.61954599692501</v>
      </c>
      <c r="X3315" s="32">
        <f t="shared" si="740"/>
        <v>302.61954599692501</v>
      </c>
    </row>
    <row r="3316" spans="1:24" x14ac:dyDescent="0.25">
      <c r="A3316" s="2"/>
      <c r="B3316" s="2" t="s">
        <v>6</v>
      </c>
      <c r="C3316" s="2">
        <f t="shared" si="741"/>
        <v>138</v>
      </c>
      <c r="D3316" s="2">
        <f t="shared" si="742"/>
        <v>24</v>
      </c>
      <c r="E3316" s="2">
        <f t="shared" si="734"/>
        <v>3312</v>
      </c>
      <c r="F3316" s="11">
        <v>283.5</v>
      </c>
      <c r="G3316" s="9">
        <v>0</v>
      </c>
      <c r="H3316" s="9">
        <v>0</v>
      </c>
      <c r="I3316" s="9">
        <v>0</v>
      </c>
      <c r="J3316" s="9">
        <v>0.25064781839876998</v>
      </c>
      <c r="K3316" s="9">
        <v>0.25064781839876998</v>
      </c>
      <c r="L3316" s="9">
        <v>0.25064781839876998</v>
      </c>
      <c r="N3316" s="32">
        <f>IF('System Design'!$F$8=1,'Hourly Demand and Generation'!G3316*'System Design'!$F$21,IF('System Design'!$F$8=2,'Hourly Demand and Generation'!H3316*'System Design'!$F$21,IF('System Design'!$F$8=3,'Hourly Demand and Generation'!I3316*'System Design'!$F$21)))</f>
        <v>0</v>
      </c>
      <c r="O3316" s="32">
        <f>IF('System Design'!$F$8=1,'Hourly Demand and Generation'!J3316*'System Design'!$F$22,IF('System Design'!$F$8=2,'Hourly Demand and Generation'!K3316*'System Design'!$F$22,IF('System Design'!$F$8=3,'Hourly Demand and Generation'!L3316*'System Design'!$F$22)))</f>
        <v>626.61954599692501</v>
      </c>
      <c r="Q3316" s="32">
        <f t="shared" si="730"/>
        <v>0</v>
      </c>
      <c r="R3316" s="32">
        <f t="shared" si="735"/>
        <v>5400</v>
      </c>
      <c r="S3316" s="32">
        <f t="shared" si="736"/>
        <v>0</v>
      </c>
      <c r="T3316" s="32">
        <f t="shared" si="737"/>
        <v>21600</v>
      </c>
      <c r="U3316" s="32">
        <f t="shared" si="738"/>
        <v>0</v>
      </c>
      <c r="V3316" s="32">
        <f t="shared" si="731"/>
        <v>343.11954599692501</v>
      </c>
      <c r="W3316" s="32">
        <f t="shared" si="739"/>
        <v>343.11954599692501</v>
      </c>
      <c r="X3316" s="32">
        <f t="shared" si="740"/>
        <v>343.11954599692501</v>
      </c>
    </row>
    <row r="3317" spans="1:24" x14ac:dyDescent="0.25">
      <c r="A3317" s="2"/>
      <c r="B3317" s="2" t="s">
        <v>6</v>
      </c>
      <c r="C3317" s="2">
        <f>C3316+1</f>
        <v>139</v>
      </c>
      <c r="D3317" s="2">
        <v>1</v>
      </c>
      <c r="E3317" s="2">
        <f t="shared" si="734"/>
        <v>3313</v>
      </c>
      <c r="F3317" s="11">
        <v>243</v>
      </c>
      <c r="G3317" s="9">
        <v>0</v>
      </c>
      <c r="H3317" s="9">
        <v>0</v>
      </c>
      <c r="I3317" s="9">
        <v>0</v>
      </c>
      <c r="J3317" s="9">
        <v>0.35</v>
      </c>
      <c r="K3317" s="9">
        <v>0.35</v>
      </c>
      <c r="L3317" s="9">
        <v>0.35</v>
      </c>
      <c r="N3317" s="32">
        <f>IF('System Design'!$F$8=1,'Hourly Demand and Generation'!G3317*'System Design'!$F$21,IF('System Design'!$F$8=2,'Hourly Demand and Generation'!H3317*'System Design'!$F$21,IF('System Design'!$F$8=3,'Hourly Demand and Generation'!I3317*'System Design'!$F$21)))</f>
        <v>0</v>
      </c>
      <c r="O3317" s="32">
        <f>IF('System Design'!$F$8=1,'Hourly Demand and Generation'!J3317*'System Design'!$F$22,IF('System Design'!$F$8=2,'Hourly Demand and Generation'!K3317*'System Design'!$F$22,IF('System Design'!$F$8=3,'Hourly Demand and Generation'!L3317*'System Design'!$F$22)))</f>
        <v>875</v>
      </c>
      <c r="Q3317" s="32">
        <f t="shared" si="730"/>
        <v>0</v>
      </c>
      <c r="R3317" s="32">
        <f t="shared" si="735"/>
        <v>5400</v>
      </c>
      <c r="S3317" s="32">
        <f t="shared" si="736"/>
        <v>0</v>
      </c>
      <c r="T3317" s="32">
        <f t="shared" si="737"/>
        <v>21600</v>
      </c>
      <c r="U3317" s="32">
        <f t="shared" si="738"/>
        <v>0</v>
      </c>
      <c r="V3317" s="32">
        <f t="shared" si="731"/>
        <v>632</v>
      </c>
      <c r="W3317" s="32">
        <f t="shared" si="739"/>
        <v>632</v>
      </c>
      <c r="X3317" s="32">
        <f t="shared" si="740"/>
        <v>632</v>
      </c>
    </row>
    <row r="3318" spans="1:24" x14ac:dyDescent="0.25">
      <c r="A3318" s="2"/>
      <c r="B3318" s="2" t="s">
        <v>6</v>
      </c>
      <c r="C3318" s="2">
        <f>C3317</f>
        <v>139</v>
      </c>
      <c r="D3318" s="2">
        <f>D3317+1</f>
        <v>2</v>
      </c>
      <c r="E3318" s="2">
        <f t="shared" si="734"/>
        <v>3314</v>
      </c>
      <c r="F3318" s="11">
        <v>222.75</v>
      </c>
      <c r="G3318" s="9">
        <v>0</v>
      </c>
      <c r="H3318" s="9">
        <v>0</v>
      </c>
      <c r="I3318" s="9">
        <v>0</v>
      </c>
      <c r="J3318" s="9">
        <v>0.315</v>
      </c>
      <c r="K3318" s="9">
        <v>0.315</v>
      </c>
      <c r="L3318" s="9">
        <v>0.315</v>
      </c>
      <c r="N3318" s="32">
        <f>IF('System Design'!$F$8=1,'Hourly Demand and Generation'!G3318*'System Design'!$F$21,IF('System Design'!$F$8=2,'Hourly Demand and Generation'!H3318*'System Design'!$F$21,IF('System Design'!$F$8=3,'Hourly Demand and Generation'!I3318*'System Design'!$F$21)))</f>
        <v>0</v>
      </c>
      <c r="O3318" s="32">
        <f>IF('System Design'!$F$8=1,'Hourly Demand and Generation'!J3318*'System Design'!$F$22,IF('System Design'!$F$8=2,'Hourly Demand and Generation'!K3318*'System Design'!$F$22,IF('System Design'!$F$8=3,'Hourly Demand and Generation'!L3318*'System Design'!$F$22)))</f>
        <v>787.5</v>
      </c>
      <c r="Q3318" s="32">
        <f t="shared" si="730"/>
        <v>0</v>
      </c>
      <c r="R3318" s="32">
        <f t="shared" si="735"/>
        <v>5400</v>
      </c>
      <c r="S3318" s="32">
        <f t="shared" si="736"/>
        <v>0</v>
      </c>
      <c r="T3318" s="32">
        <f t="shared" si="737"/>
        <v>21600</v>
      </c>
      <c r="U3318" s="32">
        <f t="shared" si="738"/>
        <v>0</v>
      </c>
      <c r="V3318" s="32">
        <f t="shared" si="731"/>
        <v>564.75</v>
      </c>
      <c r="W3318" s="32">
        <f t="shared" si="739"/>
        <v>564.75</v>
      </c>
      <c r="X3318" s="32">
        <f t="shared" si="740"/>
        <v>564.75</v>
      </c>
    </row>
    <row r="3319" spans="1:24" x14ac:dyDescent="0.25">
      <c r="A3319" s="2"/>
      <c r="B3319" s="2" t="s">
        <v>6</v>
      </c>
      <c r="C3319" s="2">
        <f t="shared" ref="C3319:C3340" si="743">C3318</f>
        <v>139</v>
      </c>
      <c r="D3319" s="2">
        <f t="shared" ref="D3319:D3340" si="744">D3318+1</f>
        <v>3</v>
      </c>
      <c r="E3319" s="2">
        <f t="shared" si="734"/>
        <v>3315</v>
      </c>
      <c r="F3319" s="11">
        <v>202.5</v>
      </c>
      <c r="G3319" s="9">
        <v>0</v>
      </c>
      <c r="H3319" s="9">
        <v>0</v>
      </c>
      <c r="I3319" s="9">
        <v>0</v>
      </c>
      <c r="J3319" s="9">
        <v>0.315</v>
      </c>
      <c r="K3319" s="9">
        <v>0.315</v>
      </c>
      <c r="L3319" s="9">
        <v>0.315</v>
      </c>
      <c r="N3319" s="32">
        <f>IF('System Design'!$F$8=1,'Hourly Demand and Generation'!G3319*'System Design'!$F$21,IF('System Design'!$F$8=2,'Hourly Demand and Generation'!H3319*'System Design'!$F$21,IF('System Design'!$F$8=3,'Hourly Demand and Generation'!I3319*'System Design'!$F$21)))</f>
        <v>0</v>
      </c>
      <c r="O3319" s="32">
        <f>IF('System Design'!$F$8=1,'Hourly Demand and Generation'!J3319*'System Design'!$F$22,IF('System Design'!$F$8=2,'Hourly Demand and Generation'!K3319*'System Design'!$F$22,IF('System Design'!$F$8=3,'Hourly Demand and Generation'!L3319*'System Design'!$F$22)))</f>
        <v>787.5</v>
      </c>
      <c r="Q3319" s="32">
        <f t="shared" si="730"/>
        <v>0</v>
      </c>
      <c r="R3319" s="32">
        <f t="shared" si="735"/>
        <v>5400</v>
      </c>
      <c r="S3319" s="32">
        <f t="shared" si="736"/>
        <v>0</v>
      </c>
      <c r="T3319" s="32">
        <f t="shared" si="737"/>
        <v>21600</v>
      </c>
      <c r="U3319" s="32">
        <f t="shared" si="738"/>
        <v>0</v>
      </c>
      <c r="V3319" s="32">
        <f t="shared" si="731"/>
        <v>585</v>
      </c>
      <c r="W3319" s="32">
        <f t="shared" si="739"/>
        <v>585</v>
      </c>
      <c r="X3319" s="32">
        <f t="shared" si="740"/>
        <v>585</v>
      </c>
    </row>
    <row r="3320" spans="1:24" x14ac:dyDescent="0.25">
      <c r="A3320" s="2"/>
      <c r="B3320" s="2" t="s">
        <v>6</v>
      </c>
      <c r="C3320" s="2">
        <f t="shared" si="743"/>
        <v>139</v>
      </c>
      <c r="D3320" s="2">
        <f t="shared" si="744"/>
        <v>4</v>
      </c>
      <c r="E3320" s="2">
        <f t="shared" si="734"/>
        <v>3316</v>
      </c>
      <c r="F3320" s="11">
        <v>243</v>
      </c>
      <c r="G3320" s="9">
        <v>0</v>
      </c>
      <c r="H3320" s="9">
        <v>0</v>
      </c>
      <c r="I3320" s="9">
        <v>0</v>
      </c>
      <c r="J3320" s="9">
        <v>0.35</v>
      </c>
      <c r="K3320" s="9">
        <v>0.35</v>
      </c>
      <c r="L3320" s="9">
        <v>0.35</v>
      </c>
      <c r="N3320" s="32">
        <f>IF('System Design'!$F$8=1,'Hourly Demand and Generation'!G3320*'System Design'!$F$21,IF('System Design'!$F$8=2,'Hourly Demand and Generation'!H3320*'System Design'!$F$21,IF('System Design'!$F$8=3,'Hourly Demand and Generation'!I3320*'System Design'!$F$21)))</f>
        <v>0</v>
      </c>
      <c r="O3320" s="32">
        <f>IF('System Design'!$F$8=1,'Hourly Demand and Generation'!J3320*'System Design'!$F$22,IF('System Design'!$F$8=2,'Hourly Demand and Generation'!K3320*'System Design'!$F$22,IF('System Design'!$F$8=3,'Hourly Demand and Generation'!L3320*'System Design'!$F$22)))</f>
        <v>875</v>
      </c>
      <c r="Q3320" s="32">
        <f t="shared" si="730"/>
        <v>0</v>
      </c>
      <c r="R3320" s="32">
        <f t="shared" si="735"/>
        <v>5400</v>
      </c>
      <c r="S3320" s="32">
        <f t="shared" si="736"/>
        <v>0</v>
      </c>
      <c r="T3320" s="32">
        <f t="shared" si="737"/>
        <v>21600</v>
      </c>
      <c r="U3320" s="32">
        <f t="shared" si="738"/>
        <v>0</v>
      </c>
      <c r="V3320" s="32">
        <f t="shared" si="731"/>
        <v>632</v>
      </c>
      <c r="W3320" s="32">
        <f t="shared" si="739"/>
        <v>632</v>
      </c>
      <c r="X3320" s="32">
        <f t="shared" si="740"/>
        <v>632</v>
      </c>
    </row>
    <row r="3321" spans="1:24" x14ac:dyDescent="0.25">
      <c r="A3321" s="2"/>
      <c r="B3321" s="2" t="s">
        <v>6</v>
      </c>
      <c r="C3321" s="2">
        <f t="shared" si="743"/>
        <v>139</v>
      </c>
      <c r="D3321" s="2">
        <f t="shared" si="744"/>
        <v>5</v>
      </c>
      <c r="E3321" s="2">
        <f t="shared" si="734"/>
        <v>3317</v>
      </c>
      <c r="F3321" s="11">
        <v>263.25</v>
      </c>
      <c r="G3321" s="9">
        <v>0</v>
      </c>
      <c r="H3321" s="9">
        <v>3.1053381190877302E-2</v>
      </c>
      <c r="I3321" s="9">
        <v>7.4399999999999994E-2</v>
      </c>
      <c r="J3321" s="9">
        <v>0.28000000000000003</v>
      </c>
      <c r="K3321" s="9">
        <v>0.28000000000000003</v>
      </c>
      <c r="L3321" s="9">
        <v>0.28000000000000003</v>
      </c>
      <c r="N3321" s="32">
        <f>IF('System Design'!$F$8=1,'Hourly Demand and Generation'!G3321*'System Design'!$F$21,IF('System Design'!$F$8=2,'Hourly Demand and Generation'!H3321*'System Design'!$F$21,IF('System Design'!$F$8=3,'Hourly Demand and Generation'!I3321*'System Design'!$F$21)))</f>
        <v>37.199999999999996</v>
      </c>
      <c r="O3321" s="32">
        <f>IF('System Design'!$F$8=1,'Hourly Demand and Generation'!J3321*'System Design'!$F$22,IF('System Design'!$F$8=2,'Hourly Demand and Generation'!K3321*'System Design'!$F$22,IF('System Design'!$F$8=3,'Hourly Demand and Generation'!L3321*'System Design'!$F$22)))</f>
        <v>700.00000000000011</v>
      </c>
      <c r="Q3321" s="32">
        <f t="shared" si="730"/>
        <v>0</v>
      </c>
      <c r="R3321" s="32">
        <f t="shared" si="735"/>
        <v>5400</v>
      </c>
      <c r="S3321" s="32">
        <f t="shared" si="736"/>
        <v>0</v>
      </c>
      <c r="T3321" s="32">
        <f t="shared" si="737"/>
        <v>21600</v>
      </c>
      <c r="U3321" s="32">
        <f t="shared" si="738"/>
        <v>0</v>
      </c>
      <c r="V3321" s="32">
        <f t="shared" si="731"/>
        <v>473.95000000000016</v>
      </c>
      <c r="W3321" s="32">
        <f t="shared" si="739"/>
        <v>473.95000000000016</v>
      </c>
      <c r="X3321" s="32">
        <f t="shared" si="740"/>
        <v>473.95000000000016</v>
      </c>
    </row>
    <row r="3322" spans="1:24" x14ac:dyDescent="0.25">
      <c r="A3322" s="2"/>
      <c r="B3322" s="2" t="s">
        <v>6</v>
      </c>
      <c r="C3322" s="2">
        <f t="shared" si="743"/>
        <v>139</v>
      </c>
      <c r="D3322" s="2">
        <f t="shared" si="744"/>
        <v>6</v>
      </c>
      <c r="E3322" s="2">
        <f t="shared" si="734"/>
        <v>3318</v>
      </c>
      <c r="F3322" s="11">
        <v>283.5</v>
      </c>
      <c r="G3322" s="9">
        <v>6.2106762381754499E-2</v>
      </c>
      <c r="H3322" s="9">
        <v>9.7041816221491398E-2</v>
      </c>
      <c r="I3322" s="9">
        <v>0.15809999999999999</v>
      </c>
      <c r="J3322" s="9">
        <v>0.28000000000000003</v>
      </c>
      <c r="K3322" s="9">
        <v>0.28000000000000003</v>
      </c>
      <c r="L3322" s="9">
        <v>0.28000000000000003</v>
      </c>
      <c r="N3322" s="32">
        <f>IF('System Design'!$F$8=1,'Hourly Demand and Generation'!G3322*'System Design'!$F$21,IF('System Design'!$F$8=2,'Hourly Demand and Generation'!H3322*'System Design'!$F$21,IF('System Design'!$F$8=3,'Hourly Demand and Generation'!I3322*'System Design'!$F$21)))</f>
        <v>79.05</v>
      </c>
      <c r="O3322" s="32">
        <f>IF('System Design'!$F$8=1,'Hourly Demand and Generation'!J3322*'System Design'!$F$22,IF('System Design'!$F$8=2,'Hourly Demand and Generation'!K3322*'System Design'!$F$22,IF('System Design'!$F$8=3,'Hourly Demand and Generation'!L3322*'System Design'!$F$22)))</f>
        <v>700.00000000000011</v>
      </c>
      <c r="Q3322" s="32">
        <f t="shared" si="730"/>
        <v>0</v>
      </c>
      <c r="R3322" s="32">
        <f t="shared" si="735"/>
        <v>5400</v>
      </c>
      <c r="S3322" s="32">
        <f t="shared" si="736"/>
        <v>0</v>
      </c>
      <c r="T3322" s="32">
        <f t="shared" si="737"/>
        <v>21600</v>
      </c>
      <c r="U3322" s="32">
        <f t="shared" si="738"/>
        <v>0</v>
      </c>
      <c r="V3322" s="32">
        <f t="shared" si="731"/>
        <v>495.55000000000007</v>
      </c>
      <c r="W3322" s="32">
        <f t="shared" si="739"/>
        <v>495.55000000000007</v>
      </c>
      <c r="X3322" s="32">
        <f t="shared" si="740"/>
        <v>495.55000000000007</v>
      </c>
    </row>
    <row r="3323" spans="1:24" x14ac:dyDescent="0.25">
      <c r="A3323" s="2"/>
      <c r="B3323" s="2" t="s">
        <v>6</v>
      </c>
      <c r="C3323" s="2">
        <f t="shared" si="743"/>
        <v>139</v>
      </c>
      <c r="D3323" s="2">
        <f t="shared" si="744"/>
        <v>7</v>
      </c>
      <c r="E3323" s="2">
        <f t="shared" si="734"/>
        <v>3319</v>
      </c>
      <c r="F3323" s="11">
        <v>303.75</v>
      </c>
      <c r="G3323" s="9">
        <v>0.13197687006122799</v>
      </c>
      <c r="H3323" s="9">
        <v>0.16303025125210599</v>
      </c>
      <c r="I3323" s="9">
        <v>0.23250000000000001</v>
      </c>
      <c r="J3323" s="9">
        <v>0.315</v>
      </c>
      <c r="K3323" s="9">
        <v>0.315</v>
      </c>
      <c r="L3323" s="9">
        <v>0.315</v>
      </c>
      <c r="N3323" s="32">
        <f>IF('System Design'!$F$8=1,'Hourly Demand and Generation'!G3323*'System Design'!$F$21,IF('System Design'!$F$8=2,'Hourly Demand and Generation'!H3323*'System Design'!$F$21,IF('System Design'!$F$8=3,'Hourly Demand and Generation'!I3323*'System Design'!$F$21)))</f>
        <v>116.25</v>
      </c>
      <c r="O3323" s="32">
        <f>IF('System Design'!$F$8=1,'Hourly Demand and Generation'!J3323*'System Design'!$F$22,IF('System Design'!$F$8=2,'Hourly Demand and Generation'!K3323*'System Design'!$F$22,IF('System Design'!$F$8=3,'Hourly Demand and Generation'!L3323*'System Design'!$F$22)))</f>
        <v>787.5</v>
      </c>
      <c r="Q3323" s="32">
        <f t="shared" si="730"/>
        <v>0</v>
      </c>
      <c r="R3323" s="32">
        <f t="shared" si="735"/>
        <v>5400</v>
      </c>
      <c r="S3323" s="32">
        <f t="shared" si="736"/>
        <v>0</v>
      </c>
      <c r="T3323" s="32">
        <f t="shared" si="737"/>
        <v>21600</v>
      </c>
      <c r="U3323" s="32">
        <f t="shared" si="738"/>
        <v>0</v>
      </c>
      <c r="V3323" s="32">
        <f t="shared" si="731"/>
        <v>600</v>
      </c>
      <c r="W3323" s="32">
        <f t="shared" si="739"/>
        <v>600</v>
      </c>
      <c r="X3323" s="32">
        <f t="shared" si="740"/>
        <v>600</v>
      </c>
    </row>
    <row r="3324" spans="1:24" x14ac:dyDescent="0.25">
      <c r="A3324" s="2"/>
      <c r="B3324" s="2" t="s">
        <v>6</v>
      </c>
      <c r="C3324" s="2">
        <f t="shared" si="743"/>
        <v>139</v>
      </c>
      <c r="D3324" s="2">
        <f t="shared" si="744"/>
        <v>8</v>
      </c>
      <c r="E3324" s="2">
        <f t="shared" si="734"/>
        <v>3320</v>
      </c>
      <c r="F3324" s="11">
        <v>324</v>
      </c>
      <c r="G3324" s="9">
        <v>0.25619039482473699</v>
      </c>
      <c r="H3324" s="9">
        <v>0.29112544866447398</v>
      </c>
      <c r="I3324" s="9">
        <v>0.3906</v>
      </c>
      <c r="J3324" s="9">
        <v>0.315</v>
      </c>
      <c r="K3324" s="9">
        <v>0.315</v>
      </c>
      <c r="L3324" s="9">
        <v>0.315</v>
      </c>
      <c r="N3324" s="32">
        <f>IF('System Design'!$F$8=1,'Hourly Demand and Generation'!G3324*'System Design'!$F$21,IF('System Design'!$F$8=2,'Hourly Demand and Generation'!H3324*'System Design'!$F$21,IF('System Design'!$F$8=3,'Hourly Demand and Generation'!I3324*'System Design'!$F$21)))</f>
        <v>195.3</v>
      </c>
      <c r="O3324" s="32">
        <f>IF('System Design'!$F$8=1,'Hourly Demand and Generation'!J3324*'System Design'!$F$22,IF('System Design'!$F$8=2,'Hourly Demand and Generation'!K3324*'System Design'!$F$22,IF('System Design'!$F$8=3,'Hourly Demand and Generation'!L3324*'System Design'!$F$22)))</f>
        <v>787.5</v>
      </c>
      <c r="Q3324" s="32">
        <f t="shared" si="730"/>
        <v>0</v>
      </c>
      <c r="R3324" s="32">
        <f t="shared" si="735"/>
        <v>5400</v>
      </c>
      <c r="S3324" s="32">
        <f t="shared" si="736"/>
        <v>0</v>
      </c>
      <c r="T3324" s="32">
        <f t="shared" si="737"/>
        <v>21600</v>
      </c>
      <c r="U3324" s="32">
        <f t="shared" si="738"/>
        <v>0</v>
      </c>
      <c r="V3324" s="32">
        <f t="shared" si="731"/>
        <v>658.8</v>
      </c>
      <c r="W3324" s="32">
        <f t="shared" si="739"/>
        <v>658.8</v>
      </c>
      <c r="X3324" s="32">
        <f t="shared" si="740"/>
        <v>658.8</v>
      </c>
    </row>
    <row r="3325" spans="1:24" x14ac:dyDescent="0.25">
      <c r="A3325" s="2"/>
      <c r="B3325" s="2" t="s">
        <v>6</v>
      </c>
      <c r="C3325" s="2">
        <f t="shared" si="743"/>
        <v>139</v>
      </c>
      <c r="D3325" s="2">
        <f t="shared" si="744"/>
        <v>9</v>
      </c>
      <c r="E3325" s="2">
        <f t="shared" si="734"/>
        <v>3321</v>
      </c>
      <c r="F3325" s="11">
        <v>324</v>
      </c>
      <c r="G3325" s="9">
        <v>0.38816726488596598</v>
      </c>
      <c r="H3325" s="9">
        <v>0.41922064607684301</v>
      </c>
      <c r="I3325" s="9">
        <v>0.53939999999999999</v>
      </c>
      <c r="J3325" s="9">
        <v>0.28000000000000003</v>
      </c>
      <c r="K3325" s="9">
        <v>0.28000000000000003</v>
      </c>
      <c r="L3325" s="9">
        <v>0.28000000000000003</v>
      </c>
      <c r="N3325" s="32">
        <f>IF('System Design'!$F$8=1,'Hourly Demand and Generation'!G3325*'System Design'!$F$21,IF('System Design'!$F$8=2,'Hourly Demand and Generation'!H3325*'System Design'!$F$21,IF('System Design'!$F$8=3,'Hourly Demand and Generation'!I3325*'System Design'!$F$21)))</f>
        <v>269.7</v>
      </c>
      <c r="O3325" s="32">
        <f>IF('System Design'!$F$8=1,'Hourly Demand and Generation'!J3325*'System Design'!$F$22,IF('System Design'!$F$8=2,'Hourly Demand and Generation'!K3325*'System Design'!$F$22,IF('System Design'!$F$8=3,'Hourly Demand and Generation'!L3325*'System Design'!$F$22)))</f>
        <v>700.00000000000011</v>
      </c>
      <c r="Q3325" s="32">
        <f t="shared" si="730"/>
        <v>0</v>
      </c>
      <c r="R3325" s="32">
        <f t="shared" si="735"/>
        <v>5400</v>
      </c>
      <c r="S3325" s="32">
        <f t="shared" si="736"/>
        <v>0</v>
      </c>
      <c r="T3325" s="32">
        <f t="shared" si="737"/>
        <v>21600</v>
      </c>
      <c r="U3325" s="32">
        <f t="shared" si="738"/>
        <v>0</v>
      </c>
      <c r="V3325" s="32">
        <f t="shared" si="731"/>
        <v>645.70000000000005</v>
      </c>
      <c r="W3325" s="32">
        <f t="shared" si="739"/>
        <v>645.70000000000005</v>
      </c>
      <c r="X3325" s="32">
        <f t="shared" si="740"/>
        <v>645.70000000000005</v>
      </c>
    </row>
    <row r="3326" spans="1:24" x14ac:dyDescent="0.25">
      <c r="A3326" s="2"/>
      <c r="B3326" s="2" t="s">
        <v>6</v>
      </c>
      <c r="C3326" s="2">
        <f t="shared" si="743"/>
        <v>139</v>
      </c>
      <c r="D3326" s="2">
        <f t="shared" si="744"/>
        <v>10</v>
      </c>
      <c r="E3326" s="2">
        <f t="shared" si="734"/>
        <v>3322</v>
      </c>
      <c r="F3326" s="11">
        <v>315.89999999999998</v>
      </c>
      <c r="G3326" s="9">
        <v>0.52014413494719403</v>
      </c>
      <c r="H3326" s="9">
        <v>0.551197516138071</v>
      </c>
      <c r="I3326" s="9">
        <v>0.69750000000000001</v>
      </c>
      <c r="J3326" s="9">
        <v>0.315</v>
      </c>
      <c r="K3326" s="9">
        <v>0.315</v>
      </c>
      <c r="L3326" s="9">
        <v>0.315</v>
      </c>
      <c r="N3326" s="32">
        <f>IF('System Design'!$F$8=1,'Hourly Demand and Generation'!G3326*'System Design'!$F$21,IF('System Design'!$F$8=2,'Hourly Demand and Generation'!H3326*'System Design'!$F$21,IF('System Design'!$F$8=3,'Hourly Demand and Generation'!I3326*'System Design'!$F$21)))</f>
        <v>348.75</v>
      </c>
      <c r="O3326" s="32">
        <f>IF('System Design'!$F$8=1,'Hourly Demand and Generation'!J3326*'System Design'!$F$22,IF('System Design'!$F$8=2,'Hourly Demand and Generation'!K3326*'System Design'!$F$22,IF('System Design'!$F$8=3,'Hourly Demand and Generation'!L3326*'System Design'!$F$22)))</f>
        <v>787.5</v>
      </c>
      <c r="Q3326" s="32">
        <f t="shared" si="730"/>
        <v>0</v>
      </c>
      <c r="R3326" s="32">
        <f t="shared" si="735"/>
        <v>5400</v>
      </c>
      <c r="S3326" s="32">
        <f t="shared" si="736"/>
        <v>0</v>
      </c>
      <c r="T3326" s="32">
        <f t="shared" si="737"/>
        <v>21600</v>
      </c>
      <c r="U3326" s="32">
        <f t="shared" si="738"/>
        <v>0</v>
      </c>
      <c r="V3326" s="32">
        <f t="shared" si="731"/>
        <v>820.35</v>
      </c>
      <c r="W3326" s="32">
        <f t="shared" si="739"/>
        <v>820.35</v>
      </c>
      <c r="X3326" s="32">
        <f t="shared" si="740"/>
        <v>820.35</v>
      </c>
    </row>
    <row r="3327" spans="1:24" x14ac:dyDescent="0.25">
      <c r="A3327" s="2"/>
      <c r="B3327" s="2" t="s">
        <v>6</v>
      </c>
      <c r="C3327" s="2">
        <f t="shared" si="743"/>
        <v>139</v>
      </c>
      <c r="D3327" s="2">
        <f t="shared" si="744"/>
        <v>11</v>
      </c>
      <c r="E3327" s="2">
        <f t="shared" si="734"/>
        <v>3323</v>
      </c>
      <c r="F3327" s="11">
        <v>311.85000000000002</v>
      </c>
      <c r="G3327" s="9">
        <v>0.64435765971070302</v>
      </c>
      <c r="H3327" s="9">
        <v>0.67929271355043996</v>
      </c>
      <c r="I3327" s="9">
        <v>0.85560000000000003</v>
      </c>
      <c r="J3327" s="9">
        <v>0.28000000000000003</v>
      </c>
      <c r="K3327" s="9">
        <v>0.28000000000000003</v>
      </c>
      <c r="L3327" s="9">
        <v>0.28000000000000003</v>
      </c>
      <c r="N3327" s="32">
        <f>IF('System Design'!$F$8=1,'Hourly Demand and Generation'!G3327*'System Design'!$F$21,IF('System Design'!$F$8=2,'Hourly Demand and Generation'!H3327*'System Design'!$F$21,IF('System Design'!$F$8=3,'Hourly Demand and Generation'!I3327*'System Design'!$F$21)))</f>
        <v>427.8</v>
      </c>
      <c r="O3327" s="32">
        <f>IF('System Design'!$F$8=1,'Hourly Demand and Generation'!J3327*'System Design'!$F$22,IF('System Design'!$F$8=2,'Hourly Demand and Generation'!K3327*'System Design'!$F$22,IF('System Design'!$F$8=3,'Hourly Demand and Generation'!L3327*'System Design'!$F$22)))</f>
        <v>700.00000000000011</v>
      </c>
      <c r="Q3327" s="32">
        <f t="shared" si="730"/>
        <v>0</v>
      </c>
      <c r="R3327" s="32">
        <f t="shared" si="735"/>
        <v>5400</v>
      </c>
      <c r="S3327" s="32">
        <f t="shared" si="736"/>
        <v>0</v>
      </c>
      <c r="T3327" s="32">
        <f t="shared" si="737"/>
        <v>21600</v>
      </c>
      <c r="U3327" s="32">
        <f t="shared" si="738"/>
        <v>0</v>
      </c>
      <c r="V3327" s="32">
        <f t="shared" si="731"/>
        <v>815.95000000000016</v>
      </c>
      <c r="W3327" s="32">
        <f t="shared" si="739"/>
        <v>815.95000000000016</v>
      </c>
      <c r="X3327" s="32">
        <f t="shared" si="740"/>
        <v>815.95000000000016</v>
      </c>
    </row>
    <row r="3328" spans="1:24" x14ac:dyDescent="0.25">
      <c r="A3328" s="2"/>
      <c r="B3328" s="2" t="s">
        <v>6</v>
      </c>
      <c r="C3328" s="2">
        <f t="shared" si="743"/>
        <v>139</v>
      </c>
      <c r="D3328" s="2">
        <f t="shared" si="744"/>
        <v>12</v>
      </c>
      <c r="E3328" s="2">
        <f t="shared" si="734"/>
        <v>3324</v>
      </c>
      <c r="F3328" s="11">
        <v>311.85000000000002</v>
      </c>
      <c r="G3328" s="9">
        <v>0.77633452977193096</v>
      </c>
      <c r="H3328" s="9">
        <v>0.77633452977193096</v>
      </c>
      <c r="I3328" s="9">
        <v>0.93</v>
      </c>
      <c r="J3328" s="9">
        <v>0.26250000000000001</v>
      </c>
      <c r="K3328" s="9">
        <v>0.26250000000000001</v>
      </c>
      <c r="L3328" s="9">
        <v>0.26250000000000001</v>
      </c>
      <c r="N3328" s="32">
        <f>IF('System Design'!$F$8=1,'Hourly Demand and Generation'!G3328*'System Design'!$F$21,IF('System Design'!$F$8=2,'Hourly Demand and Generation'!H3328*'System Design'!$F$21,IF('System Design'!$F$8=3,'Hourly Demand and Generation'!I3328*'System Design'!$F$21)))</f>
        <v>465</v>
      </c>
      <c r="O3328" s="32">
        <f>IF('System Design'!$F$8=1,'Hourly Demand and Generation'!J3328*'System Design'!$F$22,IF('System Design'!$F$8=2,'Hourly Demand and Generation'!K3328*'System Design'!$F$22,IF('System Design'!$F$8=3,'Hourly Demand and Generation'!L3328*'System Design'!$F$22)))</f>
        <v>656.25</v>
      </c>
      <c r="Q3328" s="32">
        <f t="shared" si="730"/>
        <v>0</v>
      </c>
      <c r="R3328" s="32">
        <f t="shared" si="735"/>
        <v>5400</v>
      </c>
      <c r="S3328" s="32">
        <f t="shared" si="736"/>
        <v>0</v>
      </c>
      <c r="T3328" s="32">
        <f t="shared" si="737"/>
        <v>21600</v>
      </c>
      <c r="U3328" s="32">
        <f t="shared" si="738"/>
        <v>0</v>
      </c>
      <c r="V3328" s="32">
        <f t="shared" si="731"/>
        <v>809.4</v>
      </c>
      <c r="W3328" s="32">
        <f t="shared" si="739"/>
        <v>809.4</v>
      </c>
      <c r="X3328" s="32">
        <f t="shared" si="740"/>
        <v>809.4</v>
      </c>
    </row>
    <row r="3329" spans="1:24" x14ac:dyDescent="0.25">
      <c r="A3329" s="2"/>
      <c r="B3329" s="2" t="s">
        <v>6</v>
      </c>
      <c r="C3329" s="2">
        <f t="shared" si="743"/>
        <v>139</v>
      </c>
      <c r="D3329" s="2">
        <f t="shared" si="744"/>
        <v>13</v>
      </c>
      <c r="E3329" s="2">
        <f t="shared" si="734"/>
        <v>3325</v>
      </c>
      <c r="F3329" s="11">
        <v>324</v>
      </c>
      <c r="G3329" s="9">
        <v>0.64435765971070302</v>
      </c>
      <c r="H3329" s="9">
        <v>0.67929271355043996</v>
      </c>
      <c r="I3329" s="9">
        <v>0.85560000000000003</v>
      </c>
      <c r="J3329" s="9">
        <v>0.28000000000000003</v>
      </c>
      <c r="K3329" s="9">
        <v>0.28000000000000003</v>
      </c>
      <c r="L3329" s="9">
        <v>0.28000000000000003</v>
      </c>
      <c r="N3329" s="32">
        <f>IF('System Design'!$F$8=1,'Hourly Demand and Generation'!G3329*'System Design'!$F$21,IF('System Design'!$F$8=2,'Hourly Demand and Generation'!H3329*'System Design'!$F$21,IF('System Design'!$F$8=3,'Hourly Demand and Generation'!I3329*'System Design'!$F$21)))</f>
        <v>427.8</v>
      </c>
      <c r="O3329" s="32">
        <f>IF('System Design'!$F$8=1,'Hourly Demand and Generation'!J3329*'System Design'!$F$22,IF('System Design'!$F$8=2,'Hourly Demand and Generation'!K3329*'System Design'!$F$22,IF('System Design'!$F$8=3,'Hourly Demand and Generation'!L3329*'System Design'!$F$22)))</f>
        <v>700.00000000000011</v>
      </c>
      <c r="Q3329" s="32">
        <f t="shared" si="730"/>
        <v>0</v>
      </c>
      <c r="R3329" s="32">
        <f t="shared" si="735"/>
        <v>5400</v>
      </c>
      <c r="S3329" s="32">
        <f t="shared" si="736"/>
        <v>0</v>
      </c>
      <c r="T3329" s="32">
        <f t="shared" si="737"/>
        <v>21600</v>
      </c>
      <c r="U3329" s="32">
        <f t="shared" si="738"/>
        <v>0</v>
      </c>
      <c r="V3329" s="32">
        <f t="shared" si="731"/>
        <v>803.80000000000018</v>
      </c>
      <c r="W3329" s="32">
        <f t="shared" si="739"/>
        <v>803.80000000000018</v>
      </c>
      <c r="X3329" s="32">
        <f t="shared" si="740"/>
        <v>803.80000000000018</v>
      </c>
    </row>
    <row r="3330" spans="1:24" x14ac:dyDescent="0.25">
      <c r="A3330" s="2"/>
      <c r="B3330" s="2" t="s">
        <v>6</v>
      </c>
      <c r="C3330" s="2">
        <f t="shared" si="743"/>
        <v>139</v>
      </c>
      <c r="D3330" s="2">
        <f t="shared" si="744"/>
        <v>14</v>
      </c>
      <c r="E3330" s="2">
        <f t="shared" si="734"/>
        <v>3326</v>
      </c>
      <c r="F3330" s="11">
        <v>324</v>
      </c>
      <c r="G3330" s="9">
        <v>0.52014413494719403</v>
      </c>
      <c r="H3330" s="9">
        <v>0.551197516138071</v>
      </c>
      <c r="I3330" s="9">
        <v>0.69750000000000001</v>
      </c>
      <c r="J3330" s="9">
        <v>0.29749999999999999</v>
      </c>
      <c r="K3330" s="9">
        <v>0.29749999999999999</v>
      </c>
      <c r="L3330" s="9">
        <v>0.29749999999999999</v>
      </c>
      <c r="N3330" s="32">
        <f>IF('System Design'!$F$8=1,'Hourly Demand and Generation'!G3330*'System Design'!$F$21,IF('System Design'!$F$8=2,'Hourly Demand and Generation'!H3330*'System Design'!$F$21,IF('System Design'!$F$8=3,'Hourly Demand and Generation'!I3330*'System Design'!$F$21)))</f>
        <v>348.75</v>
      </c>
      <c r="O3330" s="32">
        <f>IF('System Design'!$F$8=1,'Hourly Demand and Generation'!J3330*'System Design'!$F$22,IF('System Design'!$F$8=2,'Hourly Demand and Generation'!K3330*'System Design'!$F$22,IF('System Design'!$F$8=3,'Hourly Demand and Generation'!L3330*'System Design'!$F$22)))</f>
        <v>743.75</v>
      </c>
      <c r="Q3330" s="32">
        <f t="shared" si="730"/>
        <v>0</v>
      </c>
      <c r="R3330" s="32">
        <f t="shared" si="735"/>
        <v>5400</v>
      </c>
      <c r="S3330" s="32">
        <f t="shared" si="736"/>
        <v>0</v>
      </c>
      <c r="T3330" s="32">
        <f t="shared" si="737"/>
        <v>21600</v>
      </c>
      <c r="U3330" s="32">
        <f t="shared" si="738"/>
        <v>0</v>
      </c>
      <c r="V3330" s="32">
        <f t="shared" si="731"/>
        <v>768.5</v>
      </c>
      <c r="W3330" s="32">
        <f t="shared" si="739"/>
        <v>768.5</v>
      </c>
      <c r="X3330" s="32">
        <f t="shared" si="740"/>
        <v>768.5</v>
      </c>
    </row>
    <row r="3331" spans="1:24" x14ac:dyDescent="0.25">
      <c r="A3331" s="2"/>
      <c r="B3331" s="2" t="s">
        <v>6</v>
      </c>
      <c r="C3331" s="2">
        <f t="shared" si="743"/>
        <v>139</v>
      </c>
      <c r="D3331" s="2">
        <f t="shared" si="744"/>
        <v>15</v>
      </c>
      <c r="E3331" s="2">
        <f t="shared" si="734"/>
        <v>3327</v>
      </c>
      <c r="F3331" s="11">
        <v>344.25</v>
      </c>
      <c r="G3331" s="9">
        <v>0.38816726488596598</v>
      </c>
      <c r="H3331" s="9">
        <v>0.41922064607684301</v>
      </c>
      <c r="I3331" s="9">
        <v>0.53939999999999999</v>
      </c>
      <c r="J3331" s="9">
        <v>0.315</v>
      </c>
      <c r="K3331" s="9">
        <v>0.315</v>
      </c>
      <c r="L3331" s="9">
        <v>0.315</v>
      </c>
      <c r="N3331" s="32">
        <f>IF('System Design'!$F$8=1,'Hourly Demand and Generation'!G3331*'System Design'!$F$21,IF('System Design'!$F$8=2,'Hourly Demand and Generation'!H3331*'System Design'!$F$21,IF('System Design'!$F$8=3,'Hourly Demand and Generation'!I3331*'System Design'!$F$21)))</f>
        <v>269.7</v>
      </c>
      <c r="O3331" s="32">
        <f>IF('System Design'!$F$8=1,'Hourly Demand and Generation'!J3331*'System Design'!$F$22,IF('System Design'!$F$8=2,'Hourly Demand and Generation'!K3331*'System Design'!$F$22,IF('System Design'!$F$8=3,'Hourly Demand and Generation'!L3331*'System Design'!$F$22)))</f>
        <v>787.5</v>
      </c>
      <c r="Q3331" s="32">
        <f t="shared" si="730"/>
        <v>0</v>
      </c>
      <c r="R3331" s="32">
        <f t="shared" si="735"/>
        <v>5400</v>
      </c>
      <c r="S3331" s="32">
        <f t="shared" si="736"/>
        <v>0</v>
      </c>
      <c r="T3331" s="32">
        <f t="shared" si="737"/>
        <v>21600</v>
      </c>
      <c r="U3331" s="32">
        <f t="shared" si="738"/>
        <v>0</v>
      </c>
      <c r="V3331" s="32">
        <f t="shared" si="731"/>
        <v>712.95</v>
      </c>
      <c r="W3331" s="32">
        <f t="shared" si="739"/>
        <v>712.95</v>
      </c>
      <c r="X3331" s="32">
        <f t="shared" si="740"/>
        <v>712.95</v>
      </c>
    </row>
    <row r="3332" spans="1:24" x14ac:dyDescent="0.25">
      <c r="A3332" s="2"/>
      <c r="B3332" s="2" t="s">
        <v>6</v>
      </c>
      <c r="C3332" s="2">
        <f t="shared" si="743"/>
        <v>139</v>
      </c>
      <c r="D3332" s="2">
        <f t="shared" si="744"/>
        <v>16</v>
      </c>
      <c r="E3332" s="2">
        <f t="shared" si="734"/>
        <v>3328</v>
      </c>
      <c r="F3332" s="11">
        <v>364.5</v>
      </c>
      <c r="G3332" s="9">
        <v>0.25619039482473699</v>
      </c>
      <c r="H3332" s="9">
        <v>0.29112544866447398</v>
      </c>
      <c r="I3332" s="9">
        <v>0.3906</v>
      </c>
      <c r="J3332" s="9">
        <v>0.315</v>
      </c>
      <c r="K3332" s="9">
        <v>0.315</v>
      </c>
      <c r="L3332" s="9">
        <v>0.315</v>
      </c>
      <c r="N3332" s="32">
        <f>IF('System Design'!$F$8=1,'Hourly Demand and Generation'!G3332*'System Design'!$F$21,IF('System Design'!$F$8=2,'Hourly Demand and Generation'!H3332*'System Design'!$F$21,IF('System Design'!$F$8=3,'Hourly Demand and Generation'!I3332*'System Design'!$F$21)))</f>
        <v>195.3</v>
      </c>
      <c r="O3332" s="32">
        <f>IF('System Design'!$F$8=1,'Hourly Demand and Generation'!J3332*'System Design'!$F$22,IF('System Design'!$F$8=2,'Hourly Demand and Generation'!K3332*'System Design'!$F$22,IF('System Design'!$F$8=3,'Hourly Demand and Generation'!L3332*'System Design'!$F$22)))</f>
        <v>787.5</v>
      </c>
      <c r="Q3332" s="32">
        <f t="shared" si="730"/>
        <v>0</v>
      </c>
      <c r="R3332" s="32">
        <f t="shared" si="735"/>
        <v>5400</v>
      </c>
      <c r="S3332" s="32">
        <f t="shared" si="736"/>
        <v>0</v>
      </c>
      <c r="T3332" s="32">
        <f t="shared" si="737"/>
        <v>21600</v>
      </c>
      <c r="U3332" s="32">
        <f t="shared" si="738"/>
        <v>0</v>
      </c>
      <c r="V3332" s="32">
        <f t="shared" si="731"/>
        <v>618.29999999999995</v>
      </c>
      <c r="W3332" s="32">
        <f t="shared" si="739"/>
        <v>618.29999999999995</v>
      </c>
      <c r="X3332" s="32">
        <f t="shared" si="740"/>
        <v>618.29999999999995</v>
      </c>
    </row>
    <row r="3333" spans="1:24" x14ac:dyDescent="0.25">
      <c r="A3333" s="2"/>
      <c r="B3333" s="2" t="s">
        <v>6</v>
      </c>
      <c r="C3333" s="2">
        <f t="shared" si="743"/>
        <v>139</v>
      </c>
      <c r="D3333" s="2">
        <f t="shared" si="744"/>
        <v>17</v>
      </c>
      <c r="E3333" s="2">
        <f t="shared" si="734"/>
        <v>3329</v>
      </c>
      <c r="F3333" s="11">
        <v>384.75</v>
      </c>
      <c r="G3333" s="9">
        <v>0.13197687006122799</v>
      </c>
      <c r="H3333" s="9">
        <v>0.16303025125210599</v>
      </c>
      <c r="I3333" s="9">
        <v>0.23250000000000001</v>
      </c>
      <c r="J3333" s="9">
        <v>0.35</v>
      </c>
      <c r="K3333" s="9">
        <v>0.35</v>
      </c>
      <c r="L3333" s="9">
        <v>0.35</v>
      </c>
      <c r="N3333" s="32">
        <f>IF('System Design'!$F$8=1,'Hourly Demand and Generation'!G3333*'System Design'!$F$21,IF('System Design'!$F$8=2,'Hourly Demand and Generation'!H3333*'System Design'!$F$21,IF('System Design'!$F$8=3,'Hourly Demand and Generation'!I3333*'System Design'!$F$21)))</f>
        <v>116.25</v>
      </c>
      <c r="O3333" s="32">
        <f>IF('System Design'!$F$8=1,'Hourly Demand and Generation'!J3333*'System Design'!$F$22,IF('System Design'!$F$8=2,'Hourly Demand and Generation'!K3333*'System Design'!$F$22,IF('System Design'!$F$8=3,'Hourly Demand and Generation'!L3333*'System Design'!$F$22)))</f>
        <v>875</v>
      </c>
      <c r="Q3333" s="32">
        <f t="shared" si="730"/>
        <v>0</v>
      </c>
      <c r="R3333" s="32">
        <f t="shared" si="735"/>
        <v>5400</v>
      </c>
      <c r="S3333" s="32">
        <f t="shared" si="736"/>
        <v>0</v>
      </c>
      <c r="T3333" s="32">
        <f t="shared" si="737"/>
        <v>21600</v>
      </c>
      <c r="U3333" s="32">
        <f t="shared" si="738"/>
        <v>0</v>
      </c>
      <c r="V3333" s="32">
        <f t="shared" si="731"/>
        <v>606.5</v>
      </c>
      <c r="W3333" s="32">
        <f t="shared" si="739"/>
        <v>606.5</v>
      </c>
      <c r="X3333" s="32">
        <f t="shared" si="740"/>
        <v>606.5</v>
      </c>
    </row>
    <row r="3334" spans="1:24" x14ac:dyDescent="0.25">
      <c r="A3334" s="2"/>
      <c r="B3334" s="2" t="s">
        <v>6</v>
      </c>
      <c r="C3334" s="2">
        <f t="shared" si="743"/>
        <v>139</v>
      </c>
      <c r="D3334" s="2">
        <f t="shared" si="744"/>
        <v>18</v>
      </c>
      <c r="E3334" s="2">
        <f t="shared" si="734"/>
        <v>3330</v>
      </c>
      <c r="F3334" s="11">
        <v>405</v>
      </c>
      <c r="G3334" s="9">
        <v>6.2106762381754499E-2</v>
      </c>
      <c r="H3334" s="9">
        <v>9.7041816221491398E-2</v>
      </c>
      <c r="I3334" s="9">
        <v>0.15809999999999999</v>
      </c>
      <c r="J3334" s="9">
        <v>0.33250000000000002</v>
      </c>
      <c r="K3334" s="9">
        <v>0.33250000000000002</v>
      </c>
      <c r="L3334" s="9">
        <v>0.33250000000000002</v>
      </c>
      <c r="N3334" s="32">
        <f>IF('System Design'!$F$8=1,'Hourly Demand and Generation'!G3334*'System Design'!$F$21,IF('System Design'!$F$8=2,'Hourly Demand and Generation'!H3334*'System Design'!$F$21,IF('System Design'!$F$8=3,'Hourly Demand and Generation'!I3334*'System Design'!$F$21)))</f>
        <v>79.05</v>
      </c>
      <c r="O3334" s="32">
        <f>IF('System Design'!$F$8=1,'Hourly Demand and Generation'!J3334*'System Design'!$F$22,IF('System Design'!$F$8=2,'Hourly Demand and Generation'!K3334*'System Design'!$F$22,IF('System Design'!$F$8=3,'Hourly Demand and Generation'!L3334*'System Design'!$F$22)))</f>
        <v>831.25</v>
      </c>
      <c r="Q3334" s="32">
        <f t="shared" ref="Q3334:Q3397" si="745">IF(F3334-N3334-O3334&gt;0,F3334-N3334-O3334,0)</f>
        <v>0</v>
      </c>
      <c r="R3334" s="32">
        <f t="shared" si="735"/>
        <v>5400</v>
      </c>
      <c r="S3334" s="32">
        <f t="shared" si="736"/>
        <v>0</v>
      </c>
      <c r="T3334" s="32">
        <f t="shared" si="737"/>
        <v>21600</v>
      </c>
      <c r="U3334" s="32">
        <f t="shared" si="738"/>
        <v>0</v>
      </c>
      <c r="V3334" s="32">
        <f t="shared" ref="V3334:V3397" si="746">IF(F3334-N3334-O3334&lt;0,N3334+O3334-F3334,0)</f>
        <v>505.29999999999995</v>
      </c>
      <c r="W3334" s="32">
        <f t="shared" si="739"/>
        <v>505.29999999999995</v>
      </c>
      <c r="X3334" s="32">
        <f t="shared" si="740"/>
        <v>505.29999999999995</v>
      </c>
    </row>
    <row r="3335" spans="1:24" x14ac:dyDescent="0.25">
      <c r="A3335" s="2"/>
      <c r="B3335" s="2" t="s">
        <v>6</v>
      </c>
      <c r="C3335" s="2">
        <f t="shared" si="743"/>
        <v>139</v>
      </c>
      <c r="D3335" s="2">
        <f t="shared" si="744"/>
        <v>19</v>
      </c>
      <c r="E3335" s="2">
        <f t="shared" ref="E3335:E3398" si="747">E3334+1</f>
        <v>3331</v>
      </c>
      <c r="F3335" s="11">
        <v>392.85</v>
      </c>
      <c r="G3335" s="9">
        <v>0</v>
      </c>
      <c r="H3335" s="9">
        <v>3.1053381190877302E-2</v>
      </c>
      <c r="I3335" s="9">
        <v>7.4399999999999994E-2</v>
      </c>
      <c r="J3335" s="9">
        <v>0.315</v>
      </c>
      <c r="K3335" s="9">
        <v>0.315</v>
      </c>
      <c r="L3335" s="9">
        <v>0.315</v>
      </c>
      <c r="N3335" s="32">
        <f>IF('System Design'!$F$8=1,'Hourly Demand and Generation'!G3335*'System Design'!$F$21,IF('System Design'!$F$8=2,'Hourly Demand and Generation'!H3335*'System Design'!$F$21,IF('System Design'!$F$8=3,'Hourly Demand and Generation'!I3335*'System Design'!$F$21)))</f>
        <v>37.199999999999996</v>
      </c>
      <c r="O3335" s="32">
        <f>IF('System Design'!$F$8=1,'Hourly Demand and Generation'!J3335*'System Design'!$F$22,IF('System Design'!$F$8=2,'Hourly Demand and Generation'!K3335*'System Design'!$F$22,IF('System Design'!$F$8=3,'Hourly Demand and Generation'!L3335*'System Design'!$F$22)))</f>
        <v>787.5</v>
      </c>
      <c r="Q3335" s="32">
        <f t="shared" si="745"/>
        <v>0</v>
      </c>
      <c r="R3335" s="32">
        <f t="shared" ref="R3335:R3398" si="748">IF($Q3335&lt;R3334+$V3335,IF(R3334+$V3335-$Q3335&gt;5400,5400,R3334+$V3335-$Q3335),0)</f>
        <v>5400</v>
      </c>
      <c r="S3335" s="32">
        <f t="shared" ref="S3335:S3398" si="749">IF(R3335&gt;0,0,$Q3335+$V3335-R3334)</f>
        <v>0</v>
      </c>
      <c r="T3335" s="32">
        <f t="shared" ref="T3335:T3398" si="750">IF($Q3335&lt;T3334+$V3335,IF(T3334+$V3335-$Q3335&gt;21600,21600,T3334+$V3335-$Q3335),0)</f>
        <v>21600</v>
      </c>
      <c r="U3335" s="32">
        <f t="shared" ref="U3335:U3398" si="751">IF(T3335&gt;0,0,$Q3335+$V3335-T3334)</f>
        <v>0</v>
      </c>
      <c r="V3335" s="32">
        <f t="shared" si="746"/>
        <v>431.85</v>
      </c>
      <c r="W3335" s="32">
        <f t="shared" ref="W3335:W3398" si="752">IF(R3335=5400,$V3335-(R3335-R3334),0)</f>
        <v>431.85</v>
      </c>
      <c r="X3335" s="32">
        <f t="shared" ref="X3335:X3398" si="753">IF(T3335=21600,$V3335-(T3335-T3334),0)</f>
        <v>431.85</v>
      </c>
    </row>
    <row r="3336" spans="1:24" x14ac:dyDescent="0.25">
      <c r="A3336" s="2"/>
      <c r="B3336" s="2" t="s">
        <v>6</v>
      </c>
      <c r="C3336" s="2">
        <f t="shared" si="743"/>
        <v>139</v>
      </c>
      <c r="D3336" s="2">
        <f t="shared" si="744"/>
        <v>20</v>
      </c>
      <c r="E3336" s="2">
        <f t="shared" si="747"/>
        <v>3332</v>
      </c>
      <c r="F3336" s="11">
        <v>384.75</v>
      </c>
      <c r="G3336" s="9">
        <v>0</v>
      </c>
      <c r="H3336" s="9">
        <v>0</v>
      </c>
      <c r="I3336" s="9">
        <v>0</v>
      </c>
      <c r="J3336" s="9">
        <v>0.315</v>
      </c>
      <c r="K3336" s="9">
        <v>0.315</v>
      </c>
      <c r="L3336" s="9">
        <v>0.315</v>
      </c>
      <c r="N3336" s="32">
        <f>IF('System Design'!$F$8=1,'Hourly Demand and Generation'!G3336*'System Design'!$F$21,IF('System Design'!$F$8=2,'Hourly Demand and Generation'!H3336*'System Design'!$F$21,IF('System Design'!$F$8=3,'Hourly Demand and Generation'!I3336*'System Design'!$F$21)))</f>
        <v>0</v>
      </c>
      <c r="O3336" s="32">
        <f>IF('System Design'!$F$8=1,'Hourly Demand and Generation'!J3336*'System Design'!$F$22,IF('System Design'!$F$8=2,'Hourly Demand and Generation'!K3336*'System Design'!$F$22,IF('System Design'!$F$8=3,'Hourly Demand and Generation'!L3336*'System Design'!$F$22)))</f>
        <v>787.5</v>
      </c>
      <c r="Q3336" s="32">
        <f t="shared" si="745"/>
        <v>0</v>
      </c>
      <c r="R3336" s="32">
        <f t="shared" si="748"/>
        <v>5400</v>
      </c>
      <c r="S3336" s="32">
        <f t="shared" si="749"/>
        <v>0</v>
      </c>
      <c r="T3336" s="32">
        <f t="shared" si="750"/>
        <v>21600</v>
      </c>
      <c r="U3336" s="32">
        <f t="shared" si="751"/>
        <v>0</v>
      </c>
      <c r="V3336" s="32">
        <f t="shared" si="746"/>
        <v>402.75</v>
      </c>
      <c r="W3336" s="32">
        <f t="shared" si="752"/>
        <v>402.75</v>
      </c>
      <c r="X3336" s="32">
        <f t="shared" si="753"/>
        <v>402.75</v>
      </c>
    </row>
    <row r="3337" spans="1:24" x14ac:dyDescent="0.25">
      <c r="A3337" s="2"/>
      <c r="B3337" s="2" t="s">
        <v>6</v>
      </c>
      <c r="C3337" s="2">
        <f t="shared" si="743"/>
        <v>139</v>
      </c>
      <c r="D3337" s="2">
        <f t="shared" si="744"/>
        <v>21</v>
      </c>
      <c r="E3337" s="2">
        <f t="shared" si="747"/>
        <v>3333</v>
      </c>
      <c r="F3337" s="11">
        <v>364.5</v>
      </c>
      <c r="G3337" s="9">
        <v>0</v>
      </c>
      <c r="H3337" s="9">
        <v>0</v>
      </c>
      <c r="I3337" s="9">
        <v>0</v>
      </c>
      <c r="J3337" s="9">
        <v>0.315</v>
      </c>
      <c r="K3337" s="9">
        <v>0.315</v>
      </c>
      <c r="L3337" s="9">
        <v>0.315</v>
      </c>
      <c r="N3337" s="32">
        <f>IF('System Design'!$F$8=1,'Hourly Demand and Generation'!G3337*'System Design'!$F$21,IF('System Design'!$F$8=2,'Hourly Demand and Generation'!H3337*'System Design'!$F$21,IF('System Design'!$F$8=3,'Hourly Demand and Generation'!I3337*'System Design'!$F$21)))</f>
        <v>0</v>
      </c>
      <c r="O3337" s="32">
        <f>IF('System Design'!$F$8=1,'Hourly Demand and Generation'!J3337*'System Design'!$F$22,IF('System Design'!$F$8=2,'Hourly Demand and Generation'!K3337*'System Design'!$F$22,IF('System Design'!$F$8=3,'Hourly Demand and Generation'!L3337*'System Design'!$F$22)))</f>
        <v>787.5</v>
      </c>
      <c r="Q3337" s="32">
        <f t="shared" si="745"/>
        <v>0</v>
      </c>
      <c r="R3337" s="32">
        <f t="shared" si="748"/>
        <v>5400</v>
      </c>
      <c r="S3337" s="32">
        <f t="shared" si="749"/>
        <v>0</v>
      </c>
      <c r="T3337" s="32">
        <f t="shared" si="750"/>
        <v>21600</v>
      </c>
      <c r="U3337" s="32">
        <f t="shared" si="751"/>
        <v>0</v>
      </c>
      <c r="V3337" s="32">
        <f t="shared" si="746"/>
        <v>423</v>
      </c>
      <c r="W3337" s="32">
        <f t="shared" si="752"/>
        <v>423</v>
      </c>
      <c r="X3337" s="32">
        <f t="shared" si="753"/>
        <v>423</v>
      </c>
    </row>
    <row r="3338" spans="1:24" x14ac:dyDescent="0.25">
      <c r="A3338" s="2"/>
      <c r="B3338" s="2" t="s">
        <v>6</v>
      </c>
      <c r="C3338" s="2">
        <f t="shared" si="743"/>
        <v>139</v>
      </c>
      <c r="D3338" s="2">
        <f t="shared" si="744"/>
        <v>22</v>
      </c>
      <c r="E3338" s="2">
        <f t="shared" si="747"/>
        <v>3334</v>
      </c>
      <c r="F3338" s="11">
        <v>344.25</v>
      </c>
      <c r="G3338" s="9">
        <v>0</v>
      </c>
      <c r="H3338" s="9">
        <v>0</v>
      </c>
      <c r="I3338" s="9">
        <v>0</v>
      </c>
      <c r="J3338" s="9">
        <v>0.33250000000000002</v>
      </c>
      <c r="K3338" s="9">
        <v>0.33250000000000002</v>
      </c>
      <c r="L3338" s="9">
        <v>0.33250000000000002</v>
      </c>
      <c r="N3338" s="32">
        <f>IF('System Design'!$F$8=1,'Hourly Demand and Generation'!G3338*'System Design'!$F$21,IF('System Design'!$F$8=2,'Hourly Demand and Generation'!H3338*'System Design'!$F$21,IF('System Design'!$F$8=3,'Hourly Demand and Generation'!I3338*'System Design'!$F$21)))</f>
        <v>0</v>
      </c>
      <c r="O3338" s="32">
        <f>IF('System Design'!$F$8=1,'Hourly Demand and Generation'!J3338*'System Design'!$F$22,IF('System Design'!$F$8=2,'Hourly Demand and Generation'!K3338*'System Design'!$F$22,IF('System Design'!$F$8=3,'Hourly Demand and Generation'!L3338*'System Design'!$F$22)))</f>
        <v>831.25</v>
      </c>
      <c r="Q3338" s="32">
        <f t="shared" si="745"/>
        <v>0</v>
      </c>
      <c r="R3338" s="32">
        <f t="shared" si="748"/>
        <v>5400</v>
      </c>
      <c r="S3338" s="32">
        <f t="shared" si="749"/>
        <v>0</v>
      </c>
      <c r="T3338" s="32">
        <f t="shared" si="750"/>
        <v>21600</v>
      </c>
      <c r="U3338" s="32">
        <f t="shared" si="751"/>
        <v>0</v>
      </c>
      <c r="V3338" s="32">
        <f t="shared" si="746"/>
        <v>487</v>
      </c>
      <c r="W3338" s="32">
        <f t="shared" si="752"/>
        <v>487</v>
      </c>
      <c r="X3338" s="32">
        <f t="shared" si="753"/>
        <v>487</v>
      </c>
    </row>
    <row r="3339" spans="1:24" x14ac:dyDescent="0.25">
      <c r="A3339" s="2"/>
      <c r="B3339" s="2" t="s">
        <v>6</v>
      </c>
      <c r="C3339" s="2">
        <f t="shared" si="743"/>
        <v>139</v>
      </c>
      <c r="D3339" s="2">
        <f t="shared" si="744"/>
        <v>23</v>
      </c>
      <c r="E3339" s="2">
        <f t="shared" si="747"/>
        <v>3335</v>
      </c>
      <c r="F3339" s="11">
        <v>324</v>
      </c>
      <c r="G3339" s="9">
        <v>0</v>
      </c>
      <c r="H3339" s="9">
        <v>0</v>
      </c>
      <c r="I3339" s="9">
        <v>0</v>
      </c>
      <c r="J3339" s="9">
        <v>0.28000000000000003</v>
      </c>
      <c r="K3339" s="9">
        <v>0.28000000000000003</v>
      </c>
      <c r="L3339" s="9">
        <v>0.28000000000000003</v>
      </c>
      <c r="N3339" s="32">
        <f>IF('System Design'!$F$8=1,'Hourly Demand and Generation'!G3339*'System Design'!$F$21,IF('System Design'!$F$8=2,'Hourly Demand and Generation'!H3339*'System Design'!$F$21,IF('System Design'!$F$8=3,'Hourly Demand and Generation'!I3339*'System Design'!$F$21)))</f>
        <v>0</v>
      </c>
      <c r="O3339" s="32">
        <f>IF('System Design'!$F$8=1,'Hourly Demand and Generation'!J3339*'System Design'!$F$22,IF('System Design'!$F$8=2,'Hourly Demand and Generation'!K3339*'System Design'!$F$22,IF('System Design'!$F$8=3,'Hourly Demand and Generation'!L3339*'System Design'!$F$22)))</f>
        <v>700.00000000000011</v>
      </c>
      <c r="Q3339" s="32">
        <f t="shared" si="745"/>
        <v>0</v>
      </c>
      <c r="R3339" s="32">
        <f t="shared" si="748"/>
        <v>5400</v>
      </c>
      <c r="S3339" s="32">
        <f t="shared" si="749"/>
        <v>0</v>
      </c>
      <c r="T3339" s="32">
        <f t="shared" si="750"/>
        <v>21600</v>
      </c>
      <c r="U3339" s="32">
        <f t="shared" si="751"/>
        <v>0</v>
      </c>
      <c r="V3339" s="32">
        <f t="shared" si="746"/>
        <v>376.00000000000011</v>
      </c>
      <c r="W3339" s="32">
        <f t="shared" si="752"/>
        <v>376.00000000000011</v>
      </c>
      <c r="X3339" s="32">
        <f t="shared" si="753"/>
        <v>376.00000000000011</v>
      </c>
    </row>
    <row r="3340" spans="1:24" x14ac:dyDescent="0.25">
      <c r="A3340" s="2"/>
      <c r="B3340" s="2" t="s">
        <v>6</v>
      </c>
      <c r="C3340" s="2">
        <f t="shared" si="743"/>
        <v>139</v>
      </c>
      <c r="D3340" s="2">
        <f t="shared" si="744"/>
        <v>24</v>
      </c>
      <c r="E3340" s="2">
        <f t="shared" si="747"/>
        <v>3336</v>
      </c>
      <c r="F3340" s="11">
        <v>283.5</v>
      </c>
      <c r="G3340" s="9">
        <v>0</v>
      </c>
      <c r="H3340" s="9">
        <v>0</v>
      </c>
      <c r="I3340" s="9">
        <v>0</v>
      </c>
      <c r="J3340" s="9">
        <v>0.28000000000000003</v>
      </c>
      <c r="K3340" s="9">
        <v>0.28000000000000003</v>
      </c>
      <c r="L3340" s="9">
        <v>0.28000000000000003</v>
      </c>
      <c r="N3340" s="32">
        <f>IF('System Design'!$F$8=1,'Hourly Demand and Generation'!G3340*'System Design'!$F$21,IF('System Design'!$F$8=2,'Hourly Demand and Generation'!H3340*'System Design'!$F$21,IF('System Design'!$F$8=3,'Hourly Demand and Generation'!I3340*'System Design'!$F$21)))</f>
        <v>0</v>
      </c>
      <c r="O3340" s="32">
        <f>IF('System Design'!$F$8=1,'Hourly Demand and Generation'!J3340*'System Design'!$F$22,IF('System Design'!$F$8=2,'Hourly Demand and Generation'!K3340*'System Design'!$F$22,IF('System Design'!$F$8=3,'Hourly Demand and Generation'!L3340*'System Design'!$F$22)))</f>
        <v>700.00000000000011</v>
      </c>
      <c r="Q3340" s="32">
        <f t="shared" si="745"/>
        <v>0</v>
      </c>
      <c r="R3340" s="32">
        <f t="shared" si="748"/>
        <v>5400</v>
      </c>
      <c r="S3340" s="32">
        <f t="shared" si="749"/>
        <v>0</v>
      </c>
      <c r="T3340" s="32">
        <f t="shared" si="750"/>
        <v>21600</v>
      </c>
      <c r="U3340" s="32">
        <f t="shared" si="751"/>
        <v>0</v>
      </c>
      <c r="V3340" s="32">
        <f t="shared" si="746"/>
        <v>416.50000000000011</v>
      </c>
      <c r="W3340" s="32">
        <f t="shared" si="752"/>
        <v>416.50000000000011</v>
      </c>
      <c r="X3340" s="32">
        <f t="shared" si="753"/>
        <v>416.50000000000011</v>
      </c>
    </row>
    <row r="3341" spans="1:24" x14ac:dyDescent="0.25">
      <c r="A3341" s="2"/>
      <c r="B3341" s="2" t="s">
        <v>6</v>
      </c>
      <c r="C3341" s="2">
        <f>C3340+1</f>
        <v>140</v>
      </c>
      <c r="D3341" s="2">
        <v>1</v>
      </c>
      <c r="E3341" s="2">
        <f t="shared" si="747"/>
        <v>3337</v>
      </c>
      <c r="F3341" s="11">
        <v>243</v>
      </c>
      <c r="G3341" s="9">
        <v>0</v>
      </c>
      <c r="H3341" s="9">
        <v>0</v>
      </c>
      <c r="I3341" s="9">
        <v>0</v>
      </c>
      <c r="J3341" s="9">
        <v>0.28111390128060199</v>
      </c>
      <c r="K3341" s="9">
        <v>0.28111390128060199</v>
      </c>
      <c r="L3341" s="9">
        <v>0.28111390128060199</v>
      </c>
      <c r="N3341" s="32">
        <f>IF('System Design'!$F$8=1,'Hourly Demand and Generation'!G3341*'System Design'!$F$21,IF('System Design'!$F$8=2,'Hourly Demand and Generation'!H3341*'System Design'!$F$21,IF('System Design'!$F$8=3,'Hourly Demand and Generation'!I3341*'System Design'!$F$21)))</f>
        <v>0</v>
      </c>
      <c r="O3341" s="32">
        <f>IF('System Design'!$F$8=1,'Hourly Demand and Generation'!J3341*'System Design'!$F$22,IF('System Design'!$F$8=2,'Hourly Demand and Generation'!K3341*'System Design'!$F$22,IF('System Design'!$F$8=3,'Hourly Demand and Generation'!L3341*'System Design'!$F$22)))</f>
        <v>702.78475320150494</v>
      </c>
      <c r="Q3341" s="32">
        <f t="shared" si="745"/>
        <v>0</v>
      </c>
      <c r="R3341" s="32">
        <f t="shared" si="748"/>
        <v>5400</v>
      </c>
      <c r="S3341" s="32">
        <f t="shared" si="749"/>
        <v>0</v>
      </c>
      <c r="T3341" s="32">
        <f t="shared" si="750"/>
        <v>21600</v>
      </c>
      <c r="U3341" s="32">
        <f t="shared" si="751"/>
        <v>0</v>
      </c>
      <c r="V3341" s="32">
        <f t="shared" si="746"/>
        <v>459.78475320150494</v>
      </c>
      <c r="W3341" s="32">
        <f t="shared" si="752"/>
        <v>459.78475320150494</v>
      </c>
      <c r="X3341" s="32">
        <f t="shared" si="753"/>
        <v>459.78475320150494</v>
      </c>
    </row>
    <row r="3342" spans="1:24" x14ac:dyDescent="0.25">
      <c r="A3342" s="2"/>
      <c r="B3342" s="2" t="s">
        <v>6</v>
      </c>
      <c r="C3342" s="2">
        <f>C3341</f>
        <v>140</v>
      </c>
      <c r="D3342" s="2">
        <f>D3341+1</f>
        <v>2</v>
      </c>
      <c r="E3342" s="2">
        <f t="shared" si="747"/>
        <v>3338</v>
      </c>
      <c r="F3342" s="11">
        <v>222.75</v>
      </c>
      <c r="G3342" s="9">
        <v>0</v>
      </c>
      <c r="H3342" s="9">
        <v>0</v>
      </c>
      <c r="I3342" s="9">
        <v>0</v>
      </c>
      <c r="J3342" s="9">
        <v>0.25300251115254202</v>
      </c>
      <c r="K3342" s="9">
        <v>0.25300251115254202</v>
      </c>
      <c r="L3342" s="9">
        <v>0.25300251115254202</v>
      </c>
      <c r="N3342" s="32">
        <f>IF('System Design'!$F$8=1,'Hourly Demand and Generation'!G3342*'System Design'!$F$21,IF('System Design'!$F$8=2,'Hourly Demand and Generation'!H3342*'System Design'!$F$21,IF('System Design'!$F$8=3,'Hourly Demand and Generation'!I3342*'System Design'!$F$21)))</f>
        <v>0</v>
      </c>
      <c r="O3342" s="32">
        <f>IF('System Design'!$F$8=1,'Hourly Demand and Generation'!J3342*'System Design'!$F$22,IF('System Design'!$F$8=2,'Hourly Demand and Generation'!K3342*'System Design'!$F$22,IF('System Design'!$F$8=3,'Hourly Demand and Generation'!L3342*'System Design'!$F$22)))</f>
        <v>632.506277881355</v>
      </c>
      <c r="Q3342" s="32">
        <f t="shared" si="745"/>
        <v>0</v>
      </c>
      <c r="R3342" s="32">
        <f t="shared" si="748"/>
        <v>5400</v>
      </c>
      <c r="S3342" s="32">
        <f t="shared" si="749"/>
        <v>0</v>
      </c>
      <c r="T3342" s="32">
        <f t="shared" si="750"/>
        <v>21600</v>
      </c>
      <c r="U3342" s="32">
        <f t="shared" si="751"/>
        <v>0</v>
      </c>
      <c r="V3342" s="32">
        <f t="shared" si="746"/>
        <v>409.756277881355</v>
      </c>
      <c r="W3342" s="32">
        <f t="shared" si="752"/>
        <v>409.756277881355</v>
      </c>
      <c r="X3342" s="32">
        <f t="shared" si="753"/>
        <v>409.756277881355</v>
      </c>
    </row>
    <row r="3343" spans="1:24" x14ac:dyDescent="0.25">
      <c r="A3343" s="2"/>
      <c r="B3343" s="2" t="s">
        <v>6</v>
      </c>
      <c r="C3343" s="2">
        <f t="shared" ref="C3343:C3364" si="754">C3342</f>
        <v>140</v>
      </c>
      <c r="D3343" s="2">
        <f t="shared" ref="D3343:D3364" si="755">D3342+1</f>
        <v>3</v>
      </c>
      <c r="E3343" s="2">
        <f t="shared" si="747"/>
        <v>3339</v>
      </c>
      <c r="F3343" s="11">
        <v>202.5</v>
      </c>
      <c r="G3343" s="9">
        <v>0</v>
      </c>
      <c r="H3343" s="9">
        <v>0</v>
      </c>
      <c r="I3343" s="9">
        <v>0</v>
      </c>
      <c r="J3343" s="9">
        <v>0.25300251115254202</v>
      </c>
      <c r="K3343" s="9">
        <v>0.25300251115254202</v>
      </c>
      <c r="L3343" s="9">
        <v>0.25300251115254202</v>
      </c>
      <c r="N3343" s="32">
        <f>IF('System Design'!$F$8=1,'Hourly Demand and Generation'!G3343*'System Design'!$F$21,IF('System Design'!$F$8=2,'Hourly Demand and Generation'!H3343*'System Design'!$F$21,IF('System Design'!$F$8=3,'Hourly Demand and Generation'!I3343*'System Design'!$F$21)))</f>
        <v>0</v>
      </c>
      <c r="O3343" s="32">
        <f>IF('System Design'!$F$8=1,'Hourly Demand and Generation'!J3343*'System Design'!$F$22,IF('System Design'!$F$8=2,'Hourly Demand and Generation'!K3343*'System Design'!$F$22,IF('System Design'!$F$8=3,'Hourly Demand and Generation'!L3343*'System Design'!$F$22)))</f>
        <v>632.506277881355</v>
      </c>
      <c r="Q3343" s="32">
        <f t="shared" si="745"/>
        <v>0</v>
      </c>
      <c r="R3343" s="32">
        <f t="shared" si="748"/>
        <v>5400</v>
      </c>
      <c r="S3343" s="32">
        <f t="shared" si="749"/>
        <v>0</v>
      </c>
      <c r="T3343" s="32">
        <f t="shared" si="750"/>
        <v>21600</v>
      </c>
      <c r="U3343" s="32">
        <f t="shared" si="751"/>
        <v>0</v>
      </c>
      <c r="V3343" s="32">
        <f t="shared" si="746"/>
        <v>430.006277881355</v>
      </c>
      <c r="W3343" s="32">
        <f t="shared" si="752"/>
        <v>430.006277881355</v>
      </c>
      <c r="X3343" s="32">
        <f t="shared" si="753"/>
        <v>430.006277881355</v>
      </c>
    </row>
    <row r="3344" spans="1:24" x14ac:dyDescent="0.25">
      <c r="A3344" s="2"/>
      <c r="B3344" s="2" t="s">
        <v>6</v>
      </c>
      <c r="C3344" s="2">
        <f t="shared" si="754"/>
        <v>140</v>
      </c>
      <c r="D3344" s="2">
        <f t="shared" si="755"/>
        <v>4</v>
      </c>
      <c r="E3344" s="2">
        <f t="shared" si="747"/>
        <v>3340</v>
      </c>
      <c r="F3344" s="11">
        <v>243</v>
      </c>
      <c r="G3344" s="9">
        <v>0</v>
      </c>
      <c r="H3344" s="9">
        <v>0</v>
      </c>
      <c r="I3344" s="9">
        <v>0</v>
      </c>
      <c r="J3344" s="9">
        <v>0.28111390128060199</v>
      </c>
      <c r="K3344" s="9">
        <v>0.28111390128060199</v>
      </c>
      <c r="L3344" s="9">
        <v>0.28111390128060199</v>
      </c>
      <c r="N3344" s="32">
        <f>IF('System Design'!$F$8=1,'Hourly Demand and Generation'!G3344*'System Design'!$F$21,IF('System Design'!$F$8=2,'Hourly Demand and Generation'!H3344*'System Design'!$F$21,IF('System Design'!$F$8=3,'Hourly Demand and Generation'!I3344*'System Design'!$F$21)))</f>
        <v>0</v>
      </c>
      <c r="O3344" s="32">
        <f>IF('System Design'!$F$8=1,'Hourly Demand and Generation'!J3344*'System Design'!$F$22,IF('System Design'!$F$8=2,'Hourly Demand and Generation'!K3344*'System Design'!$F$22,IF('System Design'!$F$8=3,'Hourly Demand and Generation'!L3344*'System Design'!$F$22)))</f>
        <v>702.78475320150494</v>
      </c>
      <c r="Q3344" s="32">
        <f t="shared" si="745"/>
        <v>0</v>
      </c>
      <c r="R3344" s="32">
        <f t="shared" si="748"/>
        <v>5400</v>
      </c>
      <c r="S3344" s="32">
        <f t="shared" si="749"/>
        <v>0</v>
      </c>
      <c r="T3344" s="32">
        <f t="shared" si="750"/>
        <v>21600</v>
      </c>
      <c r="U3344" s="32">
        <f t="shared" si="751"/>
        <v>0</v>
      </c>
      <c r="V3344" s="32">
        <f t="shared" si="746"/>
        <v>459.78475320150494</v>
      </c>
      <c r="W3344" s="32">
        <f t="shared" si="752"/>
        <v>459.78475320150494</v>
      </c>
      <c r="X3344" s="32">
        <f t="shared" si="753"/>
        <v>459.78475320150494</v>
      </c>
    </row>
    <row r="3345" spans="1:24" x14ac:dyDescent="0.25">
      <c r="A3345" s="2"/>
      <c r="B3345" s="2" t="s">
        <v>6</v>
      </c>
      <c r="C3345" s="2">
        <f t="shared" si="754"/>
        <v>140</v>
      </c>
      <c r="D3345" s="2">
        <f t="shared" si="755"/>
        <v>5</v>
      </c>
      <c r="E3345" s="2">
        <f t="shared" si="747"/>
        <v>3341</v>
      </c>
      <c r="F3345" s="11">
        <v>263.25</v>
      </c>
      <c r="G3345" s="9">
        <v>0</v>
      </c>
      <c r="H3345" s="9">
        <v>3.7199999999999997E-2</v>
      </c>
      <c r="I3345" s="9">
        <v>7.4399999999999994E-2</v>
      </c>
      <c r="J3345" s="9">
        <v>0.224891121024482</v>
      </c>
      <c r="K3345" s="9">
        <v>0.224891121024482</v>
      </c>
      <c r="L3345" s="9">
        <v>0.224891121024482</v>
      </c>
      <c r="N3345" s="32">
        <f>IF('System Design'!$F$8=1,'Hourly Demand and Generation'!G3345*'System Design'!$F$21,IF('System Design'!$F$8=2,'Hourly Demand and Generation'!H3345*'System Design'!$F$21,IF('System Design'!$F$8=3,'Hourly Demand and Generation'!I3345*'System Design'!$F$21)))</f>
        <v>37.199999999999996</v>
      </c>
      <c r="O3345" s="32">
        <f>IF('System Design'!$F$8=1,'Hourly Demand and Generation'!J3345*'System Design'!$F$22,IF('System Design'!$F$8=2,'Hourly Demand and Generation'!K3345*'System Design'!$F$22,IF('System Design'!$F$8=3,'Hourly Demand and Generation'!L3345*'System Design'!$F$22)))</f>
        <v>562.22780256120495</v>
      </c>
      <c r="Q3345" s="32">
        <f t="shared" si="745"/>
        <v>0</v>
      </c>
      <c r="R3345" s="32">
        <f t="shared" si="748"/>
        <v>5400</v>
      </c>
      <c r="S3345" s="32">
        <f t="shared" si="749"/>
        <v>0</v>
      </c>
      <c r="T3345" s="32">
        <f t="shared" si="750"/>
        <v>21600</v>
      </c>
      <c r="U3345" s="32">
        <f t="shared" si="751"/>
        <v>0</v>
      </c>
      <c r="V3345" s="32">
        <f t="shared" si="746"/>
        <v>336.177802561205</v>
      </c>
      <c r="W3345" s="32">
        <f t="shared" si="752"/>
        <v>336.177802561205</v>
      </c>
      <c r="X3345" s="32">
        <f t="shared" si="753"/>
        <v>336.177802561205</v>
      </c>
    </row>
    <row r="3346" spans="1:24" x14ac:dyDescent="0.25">
      <c r="A3346" s="2"/>
      <c r="B3346" s="2" t="s">
        <v>6</v>
      </c>
      <c r="C3346" s="2">
        <f t="shared" si="754"/>
        <v>140</v>
      </c>
      <c r="D3346" s="2">
        <f t="shared" si="755"/>
        <v>6</v>
      </c>
      <c r="E3346" s="2">
        <f t="shared" si="747"/>
        <v>3342</v>
      </c>
      <c r="F3346" s="11">
        <v>283.5</v>
      </c>
      <c r="G3346" s="9">
        <v>7.4399999999999994E-2</v>
      </c>
      <c r="H3346" s="9">
        <v>0.11625000000000001</v>
      </c>
      <c r="I3346" s="9">
        <v>0.15809999999999999</v>
      </c>
      <c r="J3346" s="9">
        <v>0.224891121024482</v>
      </c>
      <c r="K3346" s="9">
        <v>0.224891121024482</v>
      </c>
      <c r="L3346" s="9">
        <v>0.224891121024482</v>
      </c>
      <c r="N3346" s="32">
        <f>IF('System Design'!$F$8=1,'Hourly Demand and Generation'!G3346*'System Design'!$F$21,IF('System Design'!$F$8=2,'Hourly Demand and Generation'!H3346*'System Design'!$F$21,IF('System Design'!$F$8=3,'Hourly Demand and Generation'!I3346*'System Design'!$F$21)))</f>
        <v>79.05</v>
      </c>
      <c r="O3346" s="32">
        <f>IF('System Design'!$F$8=1,'Hourly Demand and Generation'!J3346*'System Design'!$F$22,IF('System Design'!$F$8=2,'Hourly Demand and Generation'!K3346*'System Design'!$F$22,IF('System Design'!$F$8=3,'Hourly Demand and Generation'!L3346*'System Design'!$F$22)))</f>
        <v>562.22780256120495</v>
      </c>
      <c r="Q3346" s="32">
        <f t="shared" si="745"/>
        <v>0</v>
      </c>
      <c r="R3346" s="32">
        <f t="shared" si="748"/>
        <v>5400</v>
      </c>
      <c r="S3346" s="32">
        <f t="shared" si="749"/>
        <v>0</v>
      </c>
      <c r="T3346" s="32">
        <f t="shared" si="750"/>
        <v>21600</v>
      </c>
      <c r="U3346" s="32">
        <f t="shared" si="751"/>
        <v>0</v>
      </c>
      <c r="V3346" s="32">
        <f t="shared" si="746"/>
        <v>357.77780256120491</v>
      </c>
      <c r="W3346" s="32">
        <f t="shared" si="752"/>
        <v>357.77780256120491</v>
      </c>
      <c r="X3346" s="32">
        <f t="shared" si="753"/>
        <v>357.77780256120491</v>
      </c>
    </row>
    <row r="3347" spans="1:24" x14ac:dyDescent="0.25">
      <c r="A3347" s="2"/>
      <c r="B3347" s="2" t="s">
        <v>6</v>
      </c>
      <c r="C3347" s="2">
        <f t="shared" si="754"/>
        <v>140</v>
      </c>
      <c r="D3347" s="2">
        <f t="shared" si="755"/>
        <v>7</v>
      </c>
      <c r="E3347" s="2">
        <f t="shared" si="747"/>
        <v>3343</v>
      </c>
      <c r="F3347" s="11">
        <v>303.75</v>
      </c>
      <c r="G3347" s="9">
        <v>0.15809999999999999</v>
      </c>
      <c r="H3347" s="9">
        <v>0.1953</v>
      </c>
      <c r="I3347" s="9">
        <v>0.23250000000000001</v>
      </c>
      <c r="J3347" s="9">
        <v>0.25300251115254202</v>
      </c>
      <c r="K3347" s="9">
        <v>0.25300251115254202</v>
      </c>
      <c r="L3347" s="9">
        <v>0.25300251115254202</v>
      </c>
      <c r="N3347" s="32">
        <f>IF('System Design'!$F$8=1,'Hourly Demand and Generation'!G3347*'System Design'!$F$21,IF('System Design'!$F$8=2,'Hourly Demand and Generation'!H3347*'System Design'!$F$21,IF('System Design'!$F$8=3,'Hourly Demand and Generation'!I3347*'System Design'!$F$21)))</f>
        <v>116.25</v>
      </c>
      <c r="O3347" s="32">
        <f>IF('System Design'!$F$8=1,'Hourly Demand and Generation'!J3347*'System Design'!$F$22,IF('System Design'!$F$8=2,'Hourly Demand and Generation'!K3347*'System Design'!$F$22,IF('System Design'!$F$8=3,'Hourly Demand and Generation'!L3347*'System Design'!$F$22)))</f>
        <v>632.506277881355</v>
      </c>
      <c r="Q3347" s="32">
        <f t="shared" si="745"/>
        <v>0</v>
      </c>
      <c r="R3347" s="32">
        <f t="shared" si="748"/>
        <v>5400</v>
      </c>
      <c r="S3347" s="32">
        <f t="shared" si="749"/>
        <v>0</v>
      </c>
      <c r="T3347" s="32">
        <f t="shared" si="750"/>
        <v>21600</v>
      </c>
      <c r="U3347" s="32">
        <f t="shared" si="751"/>
        <v>0</v>
      </c>
      <c r="V3347" s="32">
        <f t="shared" si="746"/>
        <v>445.006277881355</v>
      </c>
      <c r="W3347" s="32">
        <f t="shared" si="752"/>
        <v>445.006277881355</v>
      </c>
      <c r="X3347" s="32">
        <f t="shared" si="753"/>
        <v>445.006277881355</v>
      </c>
    </row>
    <row r="3348" spans="1:24" x14ac:dyDescent="0.25">
      <c r="A3348" s="2"/>
      <c r="B3348" s="2" t="s">
        <v>6</v>
      </c>
      <c r="C3348" s="2">
        <f t="shared" si="754"/>
        <v>140</v>
      </c>
      <c r="D3348" s="2">
        <f t="shared" si="755"/>
        <v>8</v>
      </c>
      <c r="E3348" s="2">
        <f t="shared" si="747"/>
        <v>3344</v>
      </c>
      <c r="F3348" s="11">
        <v>324</v>
      </c>
      <c r="G3348" s="9">
        <v>0.30690000000000001</v>
      </c>
      <c r="H3348" s="9">
        <v>0.34875</v>
      </c>
      <c r="I3348" s="9">
        <v>0.3906</v>
      </c>
      <c r="J3348" s="9">
        <v>0.25300251115254202</v>
      </c>
      <c r="K3348" s="9">
        <v>0.25300251115254202</v>
      </c>
      <c r="L3348" s="9">
        <v>0.25300251115254202</v>
      </c>
      <c r="N3348" s="32">
        <f>IF('System Design'!$F$8=1,'Hourly Demand and Generation'!G3348*'System Design'!$F$21,IF('System Design'!$F$8=2,'Hourly Demand and Generation'!H3348*'System Design'!$F$21,IF('System Design'!$F$8=3,'Hourly Demand and Generation'!I3348*'System Design'!$F$21)))</f>
        <v>195.3</v>
      </c>
      <c r="O3348" s="32">
        <f>IF('System Design'!$F$8=1,'Hourly Demand and Generation'!J3348*'System Design'!$F$22,IF('System Design'!$F$8=2,'Hourly Demand and Generation'!K3348*'System Design'!$F$22,IF('System Design'!$F$8=3,'Hourly Demand and Generation'!L3348*'System Design'!$F$22)))</f>
        <v>632.506277881355</v>
      </c>
      <c r="Q3348" s="32">
        <f t="shared" si="745"/>
        <v>0</v>
      </c>
      <c r="R3348" s="32">
        <f t="shared" si="748"/>
        <v>5400</v>
      </c>
      <c r="S3348" s="32">
        <f t="shared" si="749"/>
        <v>0</v>
      </c>
      <c r="T3348" s="32">
        <f t="shared" si="750"/>
        <v>21600</v>
      </c>
      <c r="U3348" s="32">
        <f t="shared" si="751"/>
        <v>0</v>
      </c>
      <c r="V3348" s="32">
        <f t="shared" si="746"/>
        <v>503.80627788135507</v>
      </c>
      <c r="W3348" s="32">
        <f t="shared" si="752"/>
        <v>503.80627788135507</v>
      </c>
      <c r="X3348" s="32">
        <f t="shared" si="753"/>
        <v>503.80627788135507</v>
      </c>
    </row>
    <row r="3349" spans="1:24" x14ac:dyDescent="0.25">
      <c r="A3349" s="2"/>
      <c r="B3349" s="2" t="s">
        <v>6</v>
      </c>
      <c r="C3349" s="2">
        <f t="shared" si="754"/>
        <v>140</v>
      </c>
      <c r="D3349" s="2">
        <f t="shared" si="755"/>
        <v>9</v>
      </c>
      <c r="E3349" s="2">
        <f t="shared" si="747"/>
        <v>3345</v>
      </c>
      <c r="F3349" s="11">
        <v>324</v>
      </c>
      <c r="G3349" s="9">
        <v>0.46500000000000002</v>
      </c>
      <c r="H3349" s="9">
        <v>0.50219999999999998</v>
      </c>
      <c r="I3349" s="9">
        <v>0.53939999999999999</v>
      </c>
      <c r="J3349" s="9">
        <v>0.224891121024482</v>
      </c>
      <c r="K3349" s="9">
        <v>0.224891121024482</v>
      </c>
      <c r="L3349" s="9">
        <v>0.224891121024482</v>
      </c>
      <c r="N3349" s="32">
        <f>IF('System Design'!$F$8=1,'Hourly Demand and Generation'!G3349*'System Design'!$F$21,IF('System Design'!$F$8=2,'Hourly Demand and Generation'!H3349*'System Design'!$F$21,IF('System Design'!$F$8=3,'Hourly Demand and Generation'!I3349*'System Design'!$F$21)))</f>
        <v>269.7</v>
      </c>
      <c r="O3349" s="32">
        <f>IF('System Design'!$F$8=1,'Hourly Demand and Generation'!J3349*'System Design'!$F$22,IF('System Design'!$F$8=2,'Hourly Demand and Generation'!K3349*'System Design'!$F$22,IF('System Design'!$F$8=3,'Hourly Demand and Generation'!L3349*'System Design'!$F$22)))</f>
        <v>562.22780256120495</v>
      </c>
      <c r="Q3349" s="32">
        <f t="shared" si="745"/>
        <v>0</v>
      </c>
      <c r="R3349" s="32">
        <f t="shared" si="748"/>
        <v>5400</v>
      </c>
      <c r="S3349" s="32">
        <f t="shared" si="749"/>
        <v>0</v>
      </c>
      <c r="T3349" s="32">
        <f t="shared" si="750"/>
        <v>21600</v>
      </c>
      <c r="U3349" s="32">
        <f t="shared" si="751"/>
        <v>0</v>
      </c>
      <c r="V3349" s="32">
        <f t="shared" si="746"/>
        <v>507.927802561205</v>
      </c>
      <c r="W3349" s="32">
        <f t="shared" si="752"/>
        <v>507.927802561205</v>
      </c>
      <c r="X3349" s="32">
        <f t="shared" si="753"/>
        <v>507.927802561205</v>
      </c>
    </row>
    <row r="3350" spans="1:24" x14ac:dyDescent="0.25">
      <c r="A3350" s="2"/>
      <c r="B3350" s="2" t="s">
        <v>6</v>
      </c>
      <c r="C3350" s="2">
        <f t="shared" si="754"/>
        <v>140</v>
      </c>
      <c r="D3350" s="2">
        <f t="shared" si="755"/>
        <v>10</v>
      </c>
      <c r="E3350" s="2">
        <f t="shared" si="747"/>
        <v>3346</v>
      </c>
      <c r="F3350" s="11">
        <v>315.89999999999998</v>
      </c>
      <c r="G3350" s="9">
        <v>0.62309999999999999</v>
      </c>
      <c r="H3350" s="9">
        <v>0.6603</v>
      </c>
      <c r="I3350" s="9">
        <v>0.69750000000000001</v>
      </c>
      <c r="J3350" s="9">
        <v>0.25300251115254202</v>
      </c>
      <c r="K3350" s="9">
        <v>0.25300251115254202</v>
      </c>
      <c r="L3350" s="9">
        <v>0.25300251115254202</v>
      </c>
      <c r="N3350" s="32">
        <f>IF('System Design'!$F$8=1,'Hourly Demand and Generation'!G3350*'System Design'!$F$21,IF('System Design'!$F$8=2,'Hourly Demand and Generation'!H3350*'System Design'!$F$21,IF('System Design'!$F$8=3,'Hourly Demand and Generation'!I3350*'System Design'!$F$21)))</f>
        <v>348.75</v>
      </c>
      <c r="O3350" s="32">
        <f>IF('System Design'!$F$8=1,'Hourly Demand and Generation'!J3350*'System Design'!$F$22,IF('System Design'!$F$8=2,'Hourly Demand and Generation'!K3350*'System Design'!$F$22,IF('System Design'!$F$8=3,'Hourly Demand and Generation'!L3350*'System Design'!$F$22)))</f>
        <v>632.506277881355</v>
      </c>
      <c r="Q3350" s="32">
        <f t="shared" si="745"/>
        <v>0</v>
      </c>
      <c r="R3350" s="32">
        <f t="shared" si="748"/>
        <v>5400</v>
      </c>
      <c r="S3350" s="32">
        <f t="shared" si="749"/>
        <v>0</v>
      </c>
      <c r="T3350" s="32">
        <f t="shared" si="750"/>
        <v>21600</v>
      </c>
      <c r="U3350" s="32">
        <f t="shared" si="751"/>
        <v>0</v>
      </c>
      <c r="V3350" s="32">
        <f t="shared" si="746"/>
        <v>665.35627788135503</v>
      </c>
      <c r="W3350" s="32">
        <f t="shared" si="752"/>
        <v>665.35627788135503</v>
      </c>
      <c r="X3350" s="32">
        <f t="shared" si="753"/>
        <v>665.35627788135503</v>
      </c>
    </row>
    <row r="3351" spans="1:24" x14ac:dyDescent="0.25">
      <c r="A3351" s="2"/>
      <c r="B3351" s="2" t="s">
        <v>6</v>
      </c>
      <c r="C3351" s="2">
        <f t="shared" si="754"/>
        <v>140</v>
      </c>
      <c r="D3351" s="2">
        <f t="shared" si="755"/>
        <v>11</v>
      </c>
      <c r="E3351" s="2">
        <f t="shared" si="747"/>
        <v>3347</v>
      </c>
      <c r="F3351" s="11">
        <v>311.85000000000002</v>
      </c>
      <c r="G3351" s="9">
        <v>0.77190000000000003</v>
      </c>
      <c r="H3351" s="9">
        <v>0.81374999999999997</v>
      </c>
      <c r="I3351" s="9">
        <v>0.85560000000000003</v>
      </c>
      <c r="J3351" s="9">
        <v>0.224891121024482</v>
      </c>
      <c r="K3351" s="9">
        <v>0.224891121024482</v>
      </c>
      <c r="L3351" s="9">
        <v>0.224891121024482</v>
      </c>
      <c r="N3351" s="32">
        <f>IF('System Design'!$F$8=1,'Hourly Demand and Generation'!G3351*'System Design'!$F$21,IF('System Design'!$F$8=2,'Hourly Demand and Generation'!H3351*'System Design'!$F$21,IF('System Design'!$F$8=3,'Hourly Demand and Generation'!I3351*'System Design'!$F$21)))</f>
        <v>427.8</v>
      </c>
      <c r="O3351" s="32">
        <f>IF('System Design'!$F$8=1,'Hourly Demand and Generation'!J3351*'System Design'!$F$22,IF('System Design'!$F$8=2,'Hourly Demand and Generation'!K3351*'System Design'!$F$22,IF('System Design'!$F$8=3,'Hourly Demand and Generation'!L3351*'System Design'!$F$22)))</f>
        <v>562.22780256120495</v>
      </c>
      <c r="Q3351" s="32">
        <f t="shared" si="745"/>
        <v>0</v>
      </c>
      <c r="R3351" s="32">
        <f t="shared" si="748"/>
        <v>5400</v>
      </c>
      <c r="S3351" s="32">
        <f t="shared" si="749"/>
        <v>0</v>
      </c>
      <c r="T3351" s="32">
        <f t="shared" si="750"/>
        <v>21600</v>
      </c>
      <c r="U3351" s="32">
        <f t="shared" si="751"/>
        <v>0</v>
      </c>
      <c r="V3351" s="32">
        <f t="shared" si="746"/>
        <v>678.17780256120489</v>
      </c>
      <c r="W3351" s="32">
        <f t="shared" si="752"/>
        <v>678.17780256120489</v>
      </c>
      <c r="X3351" s="32">
        <f t="shared" si="753"/>
        <v>678.17780256120489</v>
      </c>
    </row>
    <row r="3352" spans="1:24" x14ac:dyDescent="0.25">
      <c r="A3352" s="2"/>
      <c r="B3352" s="2" t="s">
        <v>6</v>
      </c>
      <c r="C3352" s="2">
        <f t="shared" si="754"/>
        <v>140</v>
      </c>
      <c r="D3352" s="2">
        <f t="shared" si="755"/>
        <v>12</v>
      </c>
      <c r="E3352" s="2">
        <f t="shared" si="747"/>
        <v>3348</v>
      </c>
      <c r="F3352" s="11">
        <v>311.85000000000002</v>
      </c>
      <c r="G3352" s="9">
        <v>0.93</v>
      </c>
      <c r="H3352" s="9">
        <v>0.93</v>
      </c>
      <c r="I3352" s="9">
        <v>0.93</v>
      </c>
      <c r="J3352" s="9">
        <v>0.21083542596045199</v>
      </c>
      <c r="K3352" s="9">
        <v>0.21083542596045199</v>
      </c>
      <c r="L3352" s="9">
        <v>0.21083542596045199</v>
      </c>
      <c r="N3352" s="32">
        <f>IF('System Design'!$F$8=1,'Hourly Demand and Generation'!G3352*'System Design'!$F$21,IF('System Design'!$F$8=2,'Hourly Demand and Generation'!H3352*'System Design'!$F$21,IF('System Design'!$F$8=3,'Hourly Demand and Generation'!I3352*'System Design'!$F$21)))</f>
        <v>465</v>
      </c>
      <c r="O3352" s="32">
        <f>IF('System Design'!$F$8=1,'Hourly Demand and Generation'!J3352*'System Design'!$F$22,IF('System Design'!$F$8=2,'Hourly Demand and Generation'!K3352*'System Design'!$F$22,IF('System Design'!$F$8=3,'Hourly Demand and Generation'!L3352*'System Design'!$F$22)))</f>
        <v>527.08856490112998</v>
      </c>
      <c r="Q3352" s="32">
        <f t="shared" si="745"/>
        <v>0</v>
      </c>
      <c r="R3352" s="32">
        <f t="shared" si="748"/>
        <v>5400</v>
      </c>
      <c r="S3352" s="32">
        <f t="shared" si="749"/>
        <v>0</v>
      </c>
      <c r="T3352" s="32">
        <f t="shared" si="750"/>
        <v>21600</v>
      </c>
      <c r="U3352" s="32">
        <f t="shared" si="751"/>
        <v>0</v>
      </c>
      <c r="V3352" s="32">
        <f t="shared" si="746"/>
        <v>680.23856490112996</v>
      </c>
      <c r="W3352" s="32">
        <f t="shared" si="752"/>
        <v>680.23856490112996</v>
      </c>
      <c r="X3352" s="32">
        <f t="shared" si="753"/>
        <v>680.23856490112996</v>
      </c>
    </row>
    <row r="3353" spans="1:24" x14ac:dyDescent="0.25">
      <c r="A3353" s="2"/>
      <c r="B3353" s="2" t="s">
        <v>6</v>
      </c>
      <c r="C3353" s="2">
        <f t="shared" si="754"/>
        <v>140</v>
      </c>
      <c r="D3353" s="2">
        <f t="shared" si="755"/>
        <v>13</v>
      </c>
      <c r="E3353" s="2">
        <f t="shared" si="747"/>
        <v>3349</v>
      </c>
      <c r="F3353" s="11">
        <v>324</v>
      </c>
      <c r="G3353" s="9">
        <v>0.77190000000000003</v>
      </c>
      <c r="H3353" s="9">
        <v>0.81374999999999997</v>
      </c>
      <c r="I3353" s="9">
        <v>0.85560000000000003</v>
      </c>
      <c r="J3353" s="9">
        <v>0.224891121024482</v>
      </c>
      <c r="K3353" s="9">
        <v>0.224891121024482</v>
      </c>
      <c r="L3353" s="9">
        <v>0.224891121024482</v>
      </c>
      <c r="N3353" s="32">
        <f>IF('System Design'!$F$8=1,'Hourly Demand and Generation'!G3353*'System Design'!$F$21,IF('System Design'!$F$8=2,'Hourly Demand and Generation'!H3353*'System Design'!$F$21,IF('System Design'!$F$8=3,'Hourly Demand and Generation'!I3353*'System Design'!$F$21)))</f>
        <v>427.8</v>
      </c>
      <c r="O3353" s="32">
        <f>IF('System Design'!$F$8=1,'Hourly Demand and Generation'!J3353*'System Design'!$F$22,IF('System Design'!$F$8=2,'Hourly Demand and Generation'!K3353*'System Design'!$F$22,IF('System Design'!$F$8=3,'Hourly Demand and Generation'!L3353*'System Design'!$F$22)))</f>
        <v>562.22780256120495</v>
      </c>
      <c r="Q3353" s="32">
        <f t="shared" si="745"/>
        <v>0</v>
      </c>
      <c r="R3353" s="32">
        <f t="shared" si="748"/>
        <v>5400</v>
      </c>
      <c r="S3353" s="32">
        <f t="shared" si="749"/>
        <v>0</v>
      </c>
      <c r="T3353" s="32">
        <f t="shared" si="750"/>
        <v>21600</v>
      </c>
      <c r="U3353" s="32">
        <f t="shared" si="751"/>
        <v>0</v>
      </c>
      <c r="V3353" s="32">
        <f t="shared" si="746"/>
        <v>666.02780256120491</v>
      </c>
      <c r="W3353" s="32">
        <f t="shared" si="752"/>
        <v>666.02780256120491</v>
      </c>
      <c r="X3353" s="32">
        <f t="shared" si="753"/>
        <v>666.02780256120491</v>
      </c>
    </row>
    <row r="3354" spans="1:24" x14ac:dyDescent="0.25">
      <c r="A3354" s="2"/>
      <c r="B3354" s="2" t="s">
        <v>6</v>
      </c>
      <c r="C3354" s="2">
        <f t="shared" si="754"/>
        <v>140</v>
      </c>
      <c r="D3354" s="2">
        <f t="shared" si="755"/>
        <v>14</v>
      </c>
      <c r="E3354" s="2">
        <f t="shared" si="747"/>
        <v>3350</v>
      </c>
      <c r="F3354" s="11">
        <v>324</v>
      </c>
      <c r="G3354" s="9">
        <v>0.62309999999999999</v>
      </c>
      <c r="H3354" s="9">
        <v>0.6603</v>
      </c>
      <c r="I3354" s="9">
        <v>0.69750000000000001</v>
      </c>
      <c r="J3354" s="9">
        <v>0.23894681608851201</v>
      </c>
      <c r="K3354" s="9">
        <v>0.23894681608851201</v>
      </c>
      <c r="L3354" s="9">
        <v>0.23894681608851201</v>
      </c>
      <c r="N3354" s="32">
        <f>IF('System Design'!$F$8=1,'Hourly Demand and Generation'!G3354*'System Design'!$F$21,IF('System Design'!$F$8=2,'Hourly Demand and Generation'!H3354*'System Design'!$F$21,IF('System Design'!$F$8=3,'Hourly Demand and Generation'!I3354*'System Design'!$F$21)))</f>
        <v>348.75</v>
      </c>
      <c r="O3354" s="32">
        <f>IF('System Design'!$F$8=1,'Hourly Demand and Generation'!J3354*'System Design'!$F$22,IF('System Design'!$F$8=2,'Hourly Demand and Generation'!K3354*'System Design'!$F$22,IF('System Design'!$F$8=3,'Hourly Demand and Generation'!L3354*'System Design'!$F$22)))</f>
        <v>597.36704022128004</v>
      </c>
      <c r="Q3354" s="32">
        <f t="shared" si="745"/>
        <v>0</v>
      </c>
      <c r="R3354" s="32">
        <f t="shared" si="748"/>
        <v>5400</v>
      </c>
      <c r="S3354" s="32">
        <f t="shared" si="749"/>
        <v>0</v>
      </c>
      <c r="T3354" s="32">
        <f t="shared" si="750"/>
        <v>21600</v>
      </c>
      <c r="U3354" s="32">
        <f t="shared" si="751"/>
        <v>0</v>
      </c>
      <c r="V3354" s="32">
        <f t="shared" si="746"/>
        <v>622.11704022128004</v>
      </c>
      <c r="W3354" s="32">
        <f t="shared" si="752"/>
        <v>622.11704022128004</v>
      </c>
      <c r="X3354" s="32">
        <f t="shared" si="753"/>
        <v>622.11704022128004</v>
      </c>
    </row>
    <row r="3355" spans="1:24" x14ac:dyDescent="0.25">
      <c r="A3355" s="2"/>
      <c r="B3355" s="2" t="s">
        <v>6</v>
      </c>
      <c r="C3355" s="2">
        <f t="shared" si="754"/>
        <v>140</v>
      </c>
      <c r="D3355" s="2">
        <f t="shared" si="755"/>
        <v>15</v>
      </c>
      <c r="E3355" s="2">
        <f t="shared" si="747"/>
        <v>3351</v>
      </c>
      <c r="F3355" s="11">
        <v>344.25</v>
      </c>
      <c r="G3355" s="9">
        <v>0.46500000000000002</v>
      </c>
      <c r="H3355" s="9">
        <v>0.50219999999999998</v>
      </c>
      <c r="I3355" s="9">
        <v>0.53939999999999999</v>
      </c>
      <c r="J3355" s="9">
        <v>0.25300251115254202</v>
      </c>
      <c r="K3355" s="9">
        <v>0.25300251115254202</v>
      </c>
      <c r="L3355" s="9">
        <v>0.25300251115254202</v>
      </c>
      <c r="N3355" s="32">
        <f>IF('System Design'!$F$8=1,'Hourly Demand and Generation'!G3355*'System Design'!$F$21,IF('System Design'!$F$8=2,'Hourly Demand and Generation'!H3355*'System Design'!$F$21,IF('System Design'!$F$8=3,'Hourly Demand and Generation'!I3355*'System Design'!$F$21)))</f>
        <v>269.7</v>
      </c>
      <c r="O3355" s="32">
        <f>IF('System Design'!$F$8=1,'Hourly Demand and Generation'!J3355*'System Design'!$F$22,IF('System Design'!$F$8=2,'Hourly Demand and Generation'!K3355*'System Design'!$F$22,IF('System Design'!$F$8=3,'Hourly Demand and Generation'!L3355*'System Design'!$F$22)))</f>
        <v>632.506277881355</v>
      </c>
      <c r="Q3355" s="32">
        <f t="shared" si="745"/>
        <v>0</v>
      </c>
      <c r="R3355" s="32">
        <f t="shared" si="748"/>
        <v>5400</v>
      </c>
      <c r="S3355" s="32">
        <f t="shared" si="749"/>
        <v>0</v>
      </c>
      <c r="T3355" s="32">
        <f t="shared" si="750"/>
        <v>21600</v>
      </c>
      <c r="U3355" s="32">
        <f t="shared" si="751"/>
        <v>0</v>
      </c>
      <c r="V3355" s="32">
        <f t="shared" si="746"/>
        <v>557.95627788135494</v>
      </c>
      <c r="W3355" s="32">
        <f t="shared" si="752"/>
        <v>557.95627788135494</v>
      </c>
      <c r="X3355" s="32">
        <f t="shared" si="753"/>
        <v>557.95627788135494</v>
      </c>
    </row>
    <row r="3356" spans="1:24" x14ac:dyDescent="0.25">
      <c r="A3356" s="2"/>
      <c r="B3356" s="2" t="s">
        <v>6</v>
      </c>
      <c r="C3356" s="2">
        <f t="shared" si="754"/>
        <v>140</v>
      </c>
      <c r="D3356" s="2">
        <f t="shared" si="755"/>
        <v>16</v>
      </c>
      <c r="E3356" s="2">
        <f t="shared" si="747"/>
        <v>3352</v>
      </c>
      <c r="F3356" s="11">
        <v>364.5</v>
      </c>
      <c r="G3356" s="9">
        <v>0.30690000000000001</v>
      </c>
      <c r="H3356" s="9">
        <v>0.34875</v>
      </c>
      <c r="I3356" s="9">
        <v>0.3906</v>
      </c>
      <c r="J3356" s="9">
        <v>0.25300251115254202</v>
      </c>
      <c r="K3356" s="9">
        <v>0.25300251115254202</v>
      </c>
      <c r="L3356" s="9">
        <v>0.25300251115254202</v>
      </c>
      <c r="N3356" s="32">
        <f>IF('System Design'!$F$8=1,'Hourly Demand and Generation'!G3356*'System Design'!$F$21,IF('System Design'!$F$8=2,'Hourly Demand and Generation'!H3356*'System Design'!$F$21,IF('System Design'!$F$8=3,'Hourly Demand and Generation'!I3356*'System Design'!$F$21)))</f>
        <v>195.3</v>
      </c>
      <c r="O3356" s="32">
        <f>IF('System Design'!$F$8=1,'Hourly Demand and Generation'!J3356*'System Design'!$F$22,IF('System Design'!$F$8=2,'Hourly Demand and Generation'!K3356*'System Design'!$F$22,IF('System Design'!$F$8=3,'Hourly Demand and Generation'!L3356*'System Design'!$F$22)))</f>
        <v>632.506277881355</v>
      </c>
      <c r="Q3356" s="32">
        <f t="shared" si="745"/>
        <v>0</v>
      </c>
      <c r="R3356" s="32">
        <f t="shared" si="748"/>
        <v>5400</v>
      </c>
      <c r="S3356" s="32">
        <f t="shared" si="749"/>
        <v>0</v>
      </c>
      <c r="T3356" s="32">
        <f t="shared" si="750"/>
        <v>21600</v>
      </c>
      <c r="U3356" s="32">
        <f t="shared" si="751"/>
        <v>0</v>
      </c>
      <c r="V3356" s="32">
        <f t="shared" si="746"/>
        <v>463.30627788135507</v>
      </c>
      <c r="W3356" s="32">
        <f t="shared" si="752"/>
        <v>463.30627788135507</v>
      </c>
      <c r="X3356" s="32">
        <f t="shared" si="753"/>
        <v>463.30627788135507</v>
      </c>
    </row>
    <row r="3357" spans="1:24" x14ac:dyDescent="0.25">
      <c r="A3357" s="2"/>
      <c r="B3357" s="2" t="s">
        <v>6</v>
      </c>
      <c r="C3357" s="2">
        <f t="shared" si="754"/>
        <v>140</v>
      </c>
      <c r="D3357" s="2">
        <f t="shared" si="755"/>
        <v>17</v>
      </c>
      <c r="E3357" s="2">
        <f t="shared" si="747"/>
        <v>3353</v>
      </c>
      <c r="F3357" s="11">
        <v>384.75</v>
      </c>
      <c r="G3357" s="9">
        <v>0.15809999999999999</v>
      </c>
      <c r="H3357" s="9">
        <v>0.1953</v>
      </c>
      <c r="I3357" s="9">
        <v>0.23250000000000001</v>
      </c>
      <c r="J3357" s="9">
        <v>0.28111390128060199</v>
      </c>
      <c r="K3357" s="9">
        <v>0.28111390128060199</v>
      </c>
      <c r="L3357" s="9">
        <v>0.28111390128060199</v>
      </c>
      <c r="N3357" s="32">
        <f>IF('System Design'!$F$8=1,'Hourly Demand and Generation'!G3357*'System Design'!$F$21,IF('System Design'!$F$8=2,'Hourly Demand and Generation'!H3357*'System Design'!$F$21,IF('System Design'!$F$8=3,'Hourly Demand and Generation'!I3357*'System Design'!$F$21)))</f>
        <v>116.25</v>
      </c>
      <c r="O3357" s="32">
        <f>IF('System Design'!$F$8=1,'Hourly Demand and Generation'!J3357*'System Design'!$F$22,IF('System Design'!$F$8=2,'Hourly Demand and Generation'!K3357*'System Design'!$F$22,IF('System Design'!$F$8=3,'Hourly Demand and Generation'!L3357*'System Design'!$F$22)))</f>
        <v>702.78475320150494</v>
      </c>
      <c r="Q3357" s="32">
        <f t="shared" si="745"/>
        <v>0</v>
      </c>
      <c r="R3357" s="32">
        <f t="shared" si="748"/>
        <v>5400</v>
      </c>
      <c r="S3357" s="32">
        <f t="shared" si="749"/>
        <v>0</v>
      </c>
      <c r="T3357" s="32">
        <f t="shared" si="750"/>
        <v>21600</v>
      </c>
      <c r="U3357" s="32">
        <f t="shared" si="751"/>
        <v>0</v>
      </c>
      <c r="V3357" s="32">
        <f t="shared" si="746"/>
        <v>434.28475320150494</v>
      </c>
      <c r="W3357" s="32">
        <f t="shared" si="752"/>
        <v>434.28475320150494</v>
      </c>
      <c r="X3357" s="32">
        <f t="shared" si="753"/>
        <v>434.28475320150494</v>
      </c>
    </row>
    <row r="3358" spans="1:24" x14ac:dyDescent="0.25">
      <c r="A3358" s="2"/>
      <c r="B3358" s="2" t="s">
        <v>6</v>
      </c>
      <c r="C3358" s="2">
        <f t="shared" si="754"/>
        <v>140</v>
      </c>
      <c r="D3358" s="2">
        <f t="shared" si="755"/>
        <v>18</v>
      </c>
      <c r="E3358" s="2">
        <f t="shared" si="747"/>
        <v>3354</v>
      </c>
      <c r="F3358" s="11">
        <v>405</v>
      </c>
      <c r="G3358" s="9">
        <v>7.4399999999999994E-2</v>
      </c>
      <c r="H3358" s="9">
        <v>0.11625000000000001</v>
      </c>
      <c r="I3358" s="9">
        <v>0.15809999999999999</v>
      </c>
      <c r="J3358" s="9">
        <v>0.267058206216572</v>
      </c>
      <c r="K3358" s="9">
        <v>0.267058206216572</v>
      </c>
      <c r="L3358" s="9">
        <v>0.267058206216572</v>
      </c>
      <c r="N3358" s="32">
        <f>IF('System Design'!$F$8=1,'Hourly Demand and Generation'!G3358*'System Design'!$F$21,IF('System Design'!$F$8=2,'Hourly Demand and Generation'!H3358*'System Design'!$F$21,IF('System Design'!$F$8=3,'Hourly Demand and Generation'!I3358*'System Design'!$F$21)))</f>
        <v>79.05</v>
      </c>
      <c r="O3358" s="32">
        <f>IF('System Design'!$F$8=1,'Hourly Demand and Generation'!J3358*'System Design'!$F$22,IF('System Design'!$F$8=2,'Hourly Demand and Generation'!K3358*'System Design'!$F$22,IF('System Design'!$F$8=3,'Hourly Demand and Generation'!L3358*'System Design'!$F$22)))</f>
        <v>667.64551554142997</v>
      </c>
      <c r="Q3358" s="32">
        <f t="shared" si="745"/>
        <v>0</v>
      </c>
      <c r="R3358" s="32">
        <f t="shared" si="748"/>
        <v>5400</v>
      </c>
      <c r="S3358" s="32">
        <f t="shared" si="749"/>
        <v>0</v>
      </c>
      <c r="T3358" s="32">
        <f t="shared" si="750"/>
        <v>21600</v>
      </c>
      <c r="U3358" s="32">
        <f t="shared" si="751"/>
        <v>0</v>
      </c>
      <c r="V3358" s="32">
        <f t="shared" si="746"/>
        <v>341.69551554142993</v>
      </c>
      <c r="W3358" s="32">
        <f t="shared" si="752"/>
        <v>341.69551554142993</v>
      </c>
      <c r="X3358" s="32">
        <f t="shared" si="753"/>
        <v>341.69551554142993</v>
      </c>
    </row>
    <row r="3359" spans="1:24" x14ac:dyDescent="0.25">
      <c r="A3359" s="2"/>
      <c r="B3359" s="2" t="s">
        <v>6</v>
      </c>
      <c r="C3359" s="2">
        <f t="shared" si="754"/>
        <v>140</v>
      </c>
      <c r="D3359" s="2">
        <f t="shared" si="755"/>
        <v>19</v>
      </c>
      <c r="E3359" s="2">
        <f t="shared" si="747"/>
        <v>3355</v>
      </c>
      <c r="F3359" s="11">
        <v>392.85</v>
      </c>
      <c r="G3359" s="9">
        <v>0</v>
      </c>
      <c r="H3359" s="9">
        <v>3.7199999999999997E-2</v>
      </c>
      <c r="I3359" s="9">
        <v>7.4399999999999994E-2</v>
      </c>
      <c r="J3359" s="9">
        <v>0.25300251115254202</v>
      </c>
      <c r="K3359" s="9">
        <v>0.25300251115254202</v>
      </c>
      <c r="L3359" s="9">
        <v>0.25300251115254202</v>
      </c>
      <c r="N3359" s="32">
        <f>IF('System Design'!$F$8=1,'Hourly Demand and Generation'!G3359*'System Design'!$F$21,IF('System Design'!$F$8=2,'Hourly Demand and Generation'!H3359*'System Design'!$F$21,IF('System Design'!$F$8=3,'Hourly Demand and Generation'!I3359*'System Design'!$F$21)))</f>
        <v>37.199999999999996</v>
      </c>
      <c r="O3359" s="32">
        <f>IF('System Design'!$F$8=1,'Hourly Demand and Generation'!J3359*'System Design'!$F$22,IF('System Design'!$F$8=2,'Hourly Demand and Generation'!K3359*'System Design'!$F$22,IF('System Design'!$F$8=3,'Hourly Demand and Generation'!L3359*'System Design'!$F$22)))</f>
        <v>632.506277881355</v>
      </c>
      <c r="Q3359" s="32">
        <f t="shared" si="745"/>
        <v>0</v>
      </c>
      <c r="R3359" s="32">
        <f t="shared" si="748"/>
        <v>5400</v>
      </c>
      <c r="S3359" s="32">
        <f t="shared" si="749"/>
        <v>0</v>
      </c>
      <c r="T3359" s="32">
        <f t="shared" si="750"/>
        <v>21600</v>
      </c>
      <c r="U3359" s="32">
        <f t="shared" si="751"/>
        <v>0</v>
      </c>
      <c r="V3359" s="32">
        <f t="shared" si="746"/>
        <v>276.85627788135503</v>
      </c>
      <c r="W3359" s="32">
        <f t="shared" si="752"/>
        <v>276.85627788135503</v>
      </c>
      <c r="X3359" s="32">
        <f t="shared" si="753"/>
        <v>276.85627788135503</v>
      </c>
    </row>
    <row r="3360" spans="1:24" x14ac:dyDescent="0.25">
      <c r="A3360" s="2"/>
      <c r="B3360" s="2" t="s">
        <v>6</v>
      </c>
      <c r="C3360" s="2">
        <f t="shared" si="754"/>
        <v>140</v>
      </c>
      <c r="D3360" s="2">
        <f t="shared" si="755"/>
        <v>20</v>
      </c>
      <c r="E3360" s="2">
        <f t="shared" si="747"/>
        <v>3356</v>
      </c>
      <c r="F3360" s="11">
        <v>384.75</v>
      </c>
      <c r="G3360" s="9">
        <v>0</v>
      </c>
      <c r="H3360" s="9">
        <v>0</v>
      </c>
      <c r="I3360" s="9">
        <v>0</v>
      </c>
      <c r="J3360" s="9">
        <v>0.25300251115254202</v>
      </c>
      <c r="K3360" s="9">
        <v>0.25300251115254202</v>
      </c>
      <c r="L3360" s="9">
        <v>0.25300251115254202</v>
      </c>
      <c r="N3360" s="32">
        <f>IF('System Design'!$F$8=1,'Hourly Demand and Generation'!G3360*'System Design'!$F$21,IF('System Design'!$F$8=2,'Hourly Demand and Generation'!H3360*'System Design'!$F$21,IF('System Design'!$F$8=3,'Hourly Demand and Generation'!I3360*'System Design'!$F$21)))</f>
        <v>0</v>
      </c>
      <c r="O3360" s="32">
        <f>IF('System Design'!$F$8=1,'Hourly Demand and Generation'!J3360*'System Design'!$F$22,IF('System Design'!$F$8=2,'Hourly Demand and Generation'!K3360*'System Design'!$F$22,IF('System Design'!$F$8=3,'Hourly Demand and Generation'!L3360*'System Design'!$F$22)))</f>
        <v>632.506277881355</v>
      </c>
      <c r="Q3360" s="32">
        <f t="shared" si="745"/>
        <v>0</v>
      </c>
      <c r="R3360" s="32">
        <f t="shared" si="748"/>
        <v>5400</v>
      </c>
      <c r="S3360" s="32">
        <f t="shared" si="749"/>
        <v>0</v>
      </c>
      <c r="T3360" s="32">
        <f t="shared" si="750"/>
        <v>21600</v>
      </c>
      <c r="U3360" s="32">
        <f t="shared" si="751"/>
        <v>0</v>
      </c>
      <c r="V3360" s="32">
        <f t="shared" si="746"/>
        <v>247.756277881355</v>
      </c>
      <c r="W3360" s="32">
        <f t="shared" si="752"/>
        <v>247.756277881355</v>
      </c>
      <c r="X3360" s="32">
        <f t="shared" si="753"/>
        <v>247.756277881355</v>
      </c>
    </row>
    <row r="3361" spans="1:24" x14ac:dyDescent="0.25">
      <c r="A3361" s="2"/>
      <c r="B3361" s="2" t="s">
        <v>6</v>
      </c>
      <c r="C3361" s="2">
        <f t="shared" si="754"/>
        <v>140</v>
      </c>
      <c r="D3361" s="2">
        <f t="shared" si="755"/>
        <v>21</v>
      </c>
      <c r="E3361" s="2">
        <f t="shared" si="747"/>
        <v>3357</v>
      </c>
      <c r="F3361" s="11">
        <v>364.5</v>
      </c>
      <c r="G3361" s="9">
        <v>0</v>
      </c>
      <c r="H3361" s="9">
        <v>0</v>
      </c>
      <c r="I3361" s="9">
        <v>0</v>
      </c>
      <c r="J3361" s="9">
        <v>0.25300251115254202</v>
      </c>
      <c r="K3361" s="9">
        <v>0.25300251115254202</v>
      </c>
      <c r="L3361" s="9">
        <v>0.25300251115254202</v>
      </c>
      <c r="N3361" s="32">
        <f>IF('System Design'!$F$8=1,'Hourly Demand and Generation'!G3361*'System Design'!$F$21,IF('System Design'!$F$8=2,'Hourly Demand and Generation'!H3361*'System Design'!$F$21,IF('System Design'!$F$8=3,'Hourly Demand and Generation'!I3361*'System Design'!$F$21)))</f>
        <v>0</v>
      </c>
      <c r="O3361" s="32">
        <f>IF('System Design'!$F$8=1,'Hourly Demand and Generation'!J3361*'System Design'!$F$22,IF('System Design'!$F$8=2,'Hourly Demand and Generation'!K3361*'System Design'!$F$22,IF('System Design'!$F$8=3,'Hourly Demand and Generation'!L3361*'System Design'!$F$22)))</f>
        <v>632.506277881355</v>
      </c>
      <c r="Q3361" s="32">
        <f t="shared" si="745"/>
        <v>0</v>
      </c>
      <c r="R3361" s="32">
        <f t="shared" si="748"/>
        <v>5400</v>
      </c>
      <c r="S3361" s="32">
        <f t="shared" si="749"/>
        <v>0</v>
      </c>
      <c r="T3361" s="32">
        <f t="shared" si="750"/>
        <v>21600</v>
      </c>
      <c r="U3361" s="32">
        <f t="shared" si="751"/>
        <v>0</v>
      </c>
      <c r="V3361" s="32">
        <f t="shared" si="746"/>
        <v>268.006277881355</v>
      </c>
      <c r="W3361" s="32">
        <f t="shared" si="752"/>
        <v>268.006277881355</v>
      </c>
      <c r="X3361" s="32">
        <f t="shared" si="753"/>
        <v>268.006277881355</v>
      </c>
    </row>
    <row r="3362" spans="1:24" x14ac:dyDescent="0.25">
      <c r="A3362" s="2"/>
      <c r="B3362" s="2" t="s">
        <v>6</v>
      </c>
      <c r="C3362" s="2">
        <f t="shared" si="754"/>
        <v>140</v>
      </c>
      <c r="D3362" s="2">
        <f t="shared" si="755"/>
        <v>22</v>
      </c>
      <c r="E3362" s="2">
        <f t="shared" si="747"/>
        <v>3358</v>
      </c>
      <c r="F3362" s="11">
        <v>344.25</v>
      </c>
      <c r="G3362" s="9">
        <v>0</v>
      </c>
      <c r="H3362" s="9">
        <v>0</v>
      </c>
      <c r="I3362" s="9">
        <v>0</v>
      </c>
      <c r="J3362" s="9">
        <v>0.267058206216572</v>
      </c>
      <c r="K3362" s="9">
        <v>0.267058206216572</v>
      </c>
      <c r="L3362" s="9">
        <v>0.267058206216572</v>
      </c>
      <c r="N3362" s="32">
        <f>IF('System Design'!$F$8=1,'Hourly Demand and Generation'!G3362*'System Design'!$F$21,IF('System Design'!$F$8=2,'Hourly Demand and Generation'!H3362*'System Design'!$F$21,IF('System Design'!$F$8=3,'Hourly Demand and Generation'!I3362*'System Design'!$F$21)))</f>
        <v>0</v>
      </c>
      <c r="O3362" s="32">
        <f>IF('System Design'!$F$8=1,'Hourly Demand and Generation'!J3362*'System Design'!$F$22,IF('System Design'!$F$8=2,'Hourly Demand and Generation'!K3362*'System Design'!$F$22,IF('System Design'!$F$8=3,'Hourly Demand and Generation'!L3362*'System Design'!$F$22)))</f>
        <v>667.64551554142997</v>
      </c>
      <c r="Q3362" s="32">
        <f t="shared" si="745"/>
        <v>0</v>
      </c>
      <c r="R3362" s="32">
        <f t="shared" si="748"/>
        <v>5400</v>
      </c>
      <c r="S3362" s="32">
        <f t="shared" si="749"/>
        <v>0</v>
      </c>
      <c r="T3362" s="32">
        <f t="shared" si="750"/>
        <v>21600</v>
      </c>
      <c r="U3362" s="32">
        <f t="shared" si="751"/>
        <v>0</v>
      </c>
      <c r="V3362" s="32">
        <f t="shared" si="746"/>
        <v>323.39551554142997</v>
      </c>
      <c r="W3362" s="32">
        <f t="shared" si="752"/>
        <v>323.39551554142997</v>
      </c>
      <c r="X3362" s="32">
        <f t="shared" si="753"/>
        <v>323.39551554142997</v>
      </c>
    </row>
    <row r="3363" spans="1:24" x14ac:dyDescent="0.25">
      <c r="A3363" s="2"/>
      <c r="B3363" s="2" t="s">
        <v>6</v>
      </c>
      <c r="C3363" s="2">
        <f t="shared" si="754"/>
        <v>140</v>
      </c>
      <c r="D3363" s="2">
        <f t="shared" si="755"/>
        <v>23</v>
      </c>
      <c r="E3363" s="2">
        <f t="shared" si="747"/>
        <v>3359</v>
      </c>
      <c r="F3363" s="11">
        <v>324</v>
      </c>
      <c r="G3363" s="9">
        <v>0</v>
      </c>
      <c r="H3363" s="9">
        <v>0</v>
      </c>
      <c r="I3363" s="9">
        <v>0</v>
      </c>
      <c r="J3363" s="9">
        <v>0.224891121024482</v>
      </c>
      <c r="K3363" s="9">
        <v>0.224891121024482</v>
      </c>
      <c r="L3363" s="9">
        <v>0.224891121024482</v>
      </c>
      <c r="N3363" s="32">
        <f>IF('System Design'!$F$8=1,'Hourly Demand and Generation'!G3363*'System Design'!$F$21,IF('System Design'!$F$8=2,'Hourly Demand and Generation'!H3363*'System Design'!$F$21,IF('System Design'!$F$8=3,'Hourly Demand and Generation'!I3363*'System Design'!$F$21)))</f>
        <v>0</v>
      </c>
      <c r="O3363" s="32">
        <f>IF('System Design'!$F$8=1,'Hourly Demand and Generation'!J3363*'System Design'!$F$22,IF('System Design'!$F$8=2,'Hourly Demand and Generation'!K3363*'System Design'!$F$22,IF('System Design'!$F$8=3,'Hourly Demand and Generation'!L3363*'System Design'!$F$22)))</f>
        <v>562.22780256120495</v>
      </c>
      <c r="Q3363" s="32">
        <f t="shared" si="745"/>
        <v>0</v>
      </c>
      <c r="R3363" s="32">
        <f t="shared" si="748"/>
        <v>5400</v>
      </c>
      <c r="S3363" s="32">
        <f t="shared" si="749"/>
        <v>0</v>
      </c>
      <c r="T3363" s="32">
        <f t="shared" si="750"/>
        <v>21600</v>
      </c>
      <c r="U3363" s="32">
        <f t="shared" si="751"/>
        <v>0</v>
      </c>
      <c r="V3363" s="32">
        <f t="shared" si="746"/>
        <v>238.22780256120495</v>
      </c>
      <c r="W3363" s="32">
        <f t="shared" si="752"/>
        <v>238.22780256120495</v>
      </c>
      <c r="X3363" s="32">
        <f t="shared" si="753"/>
        <v>238.22780256120495</v>
      </c>
    </row>
    <row r="3364" spans="1:24" x14ac:dyDescent="0.25">
      <c r="A3364" s="2"/>
      <c r="B3364" s="2" t="s">
        <v>6</v>
      </c>
      <c r="C3364" s="2">
        <f t="shared" si="754"/>
        <v>140</v>
      </c>
      <c r="D3364" s="2">
        <f t="shared" si="755"/>
        <v>24</v>
      </c>
      <c r="E3364" s="2">
        <f t="shared" si="747"/>
        <v>3360</v>
      </c>
      <c r="F3364" s="11">
        <v>283.5</v>
      </c>
      <c r="G3364" s="9">
        <v>0</v>
      </c>
      <c r="H3364" s="9">
        <v>0</v>
      </c>
      <c r="I3364" s="9">
        <v>0</v>
      </c>
      <c r="J3364" s="9">
        <v>0.224891121024482</v>
      </c>
      <c r="K3364" s="9">
        <v>0.224891121024482</v>
      </c>
      <c r="L3364" s="9">
        <v>0.224891121024482</v>
      </c>
      <c r="N3364" s="32">
        <f>IF('System Design'!$F$8=1,'Hourly Demand and Generation'!G3364*'System Design'!$F$21,IF('System Design'!$F$8=2,'Hourly Demand and Generation'!H3364*'System Design'!$F$21,IF('System Design'!$F$8=3,'Hourly Demand and Generation'!I3364*'System Design'!$F$21)))</f>
        <v>0</v>
      </c>
      <c r="O3364" s="32">
        <f>IF('System Design'!$F$8=1,'Hourly Demand and Generation'!J3364*'System Design'!$F$22,IF('System Design'!$F$8=2,'Hourly Demand and Generation'!K3364*'System Design'!$F$22,IF('System Design'!$F$8=3,'Hourly Demand and Generation'!L3364*'System Design'!$F$22)))</f>
        <v>562.22780256120495</v>
      </c>
      <c r="Q3364" s="32">
        <f t="shared" si="745"/>
        <v>0</v>
      </c>
      <c r="R3364" s="32">
        <f t="shared" si="748"/>
        <v>5400</v>
      </c>
      <c r="S3364" s="32">
        <f t="shared" si="749"/>
        <v>0</v>
      </c>
      <c r="T3364" s="32">
        <f t="shared" si="750"/>
        <v>21600</v>
      </c>
      <c r="U3364" s="32">
        <f t="shared" si="751"/>
        <v>0</v>
      </c>
      <c r="V3364" s="32">
        <f t="shared" si="746"/>
        <v>278.72780256120495</v>
      </c>
      <c r="W3364" s="32">
        <f t="shared" si="752"/>
        <v>278.72780256120495</v>
      </c>
      <c r="X3364" s="32">
        <f t="shared" si="753"/>
        <v>278.72780256120495</v>
      </c>
    </row>
    <row r="3365" spans="1:24" x14ac:dyDescent="0.25">
      <c r="A3365" s="2"/>
      <c r="B3365" s="2" t="s">
        <v>6</v>
      </c>
      <c r="C3365" s="2">
        <f>C3364+1</f>
        <v>141</v>
      </c>
      <c r="D3365" s="2">
        <v>1</v>
      </c>
      <c r="E3365" s="2">
        <f t="shared" si="747"/>
        <v>3361</v>
      </c>
      <c r="F3365" s="11">
        <v>243</v>
      </c>
      <c r="G3365" s="9">
        <v>0</v>
      </c>
      <c r="H3365" s="9">
        <v>0</v>
      </c>
      <c r="I3365" s="9">
        <v>0</v>
      </c>
      <c r="J3365" s="9">
        <v>0.35</v>
      </c>
      <c r="K3365" s="9">
        <v>0.35</v>
      </c>
      <c r="L3365" s="9">
        <v>0.35</v>
      </c>
      <c r="N3365" s="32">
        <f>IF('System Design'!$F$8=1,'Hourly Demand and Generation'!G3365*'System Design'!$F$21,IF('System Design'!$F$8=2,'Hourly Demand and Generation'!H3365*'System Design'!$F$21,IF('System Design'!$F$8=3,'Hourly Demand and Generation'!I3365*'System Design'!$F$21)))</f>
        <v>0</v>
      </c>
      <c r="O3365" s="32">
        <f>IF('System Design'!$F$8=1,'Hourly Demand and Generation'!J3365*'System Design'!$F$22,IF('System Design'!$F$8=2,'Hourly Demand and Generation'!K3365*'System Design'!$F$22,IF('System Design'!$F$8=3,'Hourly Demand and Generation'!L3365*'System Design'!$F$22)))</f>
        <v>875</v>
      </c>
      <c r="Q3365" s="32">
        <f t="shared" si="745"/>
        <v>0</v>
      </c>
      <c r="R3365" s="32">
        <f t="shared" si="748"/>
        <v>5400</v>
      </c>
      <c r="S3365" s="32">
        <f t="shared" si="749"/>
        <v>0</v>
      </c>
      <c r="T3365" s="32">
        <f t="shared" si="750"/>
        <v>21600</v>
      </c>
      <c r="U3365" s="32">
        <f t="shared" si="751"/>
        <v>0</v>
      </c>
      <c r="V3365" s="32">
        <f t="shared" si="746"/>
        <v>632</v>
      </c>
      <c r="W3365" s="32">
        <f t="shared" si="752"/>
        <v>632</v>
      </c>
      <c r="X3365" s="32">
        <f t="shared" si="753"/>
        <v>632</v>
      </c>
    </row>
    <row r="3366" spans="1:24" x14ac:dyDescent="0.25">
      <c r="A3366" s="2"/>
      <c r="B3366" s="2" t="s">
        <v>6</v>
      </c>
      <c r="C3366" s="2">
        <f>C3365</f>
        <v>141</v>
      </c>
      <c r="D3366" s="2">
        <f>D3365+1</f>
        <v>2</v>
      </c>
      <c r="E3366" s="2">
        <f t="shared" si="747"/>
        <v>3362</v>
      </c>
      <c r="F3366" s="11">
        <v>222.75</v>
      </c>
      <c r="G3366" s="9">
        <v>0</v>
      </c>
      <c r="H3366" s="9">
        <v>0</v>
      </c>
      <c r="I3366" s="9">
        <v>0</v>
      </c>
      <c r="J3366" s="9">
        <v>0.315</v>
      </c>
      <c r="K3366" s="9">
        <v>0.315</v>
      </c>
      <c r="L3366" s="9">
        <v>0.315</v>
      </c>
      <c r="N3366" s="32">
        <f>IF('System Design'!$F$8=1,'Hourly Demand and Generation'!G3366*'System Design'!$F$21,IF('System Design'!$F$8=2,'Hourly Demand and Generation'!H3366*'System Design'!$F$21,IF('System Design'!$F$8=3,'Hourly Demand and Generation'!I3366*'System Design'!$F$21)))</f>
        <v>0</v>
      </c>
      <c r="O3366" s="32">
        <f>IF('System Design'!$F$8=1,'Hourly Demand and Generation'!J3366*'System Design'!$F$22,IF('System Design'!$F$8=2,'Hourly Demand and Generation'!K3366*'System Design'!$F$22,IF('System Design'!$F$8=3,'Hourly Demand and Generation'!L3366*'System Design'!$F$22)))</f>
        <v>787.5</v>
      </c>
      <c r="Q3366" s="32">
        <f t="shared" si="745"/>
        <v>0</v>
      </c>
      <c r="R3366" s="32">
        <f t="shared" si="748"/>
        <v>5400</v>
      </c>
      <c r="S3366" s="32">
        <f t="shared" si="749"/>
        <v>0</v>
      </c>
      <c r="T3366" s="32">
        <f t="shared" si="750"/>
        <v>21600</v>
      </c>
      <c r="U3366" s="32">
        <f t="shared" si="751"/>
        <v>0</v>
      </c>
      <c r="V3366" s="32">
        <f t="shared" si="746"/>
        <v>564.75</v>
      </c>
      <c r="W3366" s="32">
        <f t="shared" si="752"/>
        <v>564.75</v>
      </c>
      <c r="X3366" s="32">
        <f t="shared" si="753"/>
        <v>564.75</v>
      </c>
    </row>
    <row r="3367" spans="1:24" x14ac:dyDescent="0.25">
      <c r="A3367" s="2"/>
      <c r="B3367" s="2" t="s">
        <v>6</v>
      </c>
      <c r="C3367" s="2">
        <f t="shared" ref="C3367:C3388" si="756">C3366</f>
        <v>141</v>
      </c>
      <c r="D3367" s="2">
        <f t="shared" ref="D3367:D3388" si="757">D3366+1</f>
        <v>3</v>
      </c>
      <c r="E3367" s="2">
        <f t="shared" si="747"/>
        <v>3363</v>
      </c>
      <c r="F3367" s="11">
        <v>202.5</v>
      </c>
      <c r="G3367" s="9">
        <v>0</v>
      </c>
      <c r="H3367" s="9">
        <v>0</v>
      </c>
      <c r="I3367" s="9">
        <v>0</v>
      </c>
      <c r="J3367" s="9">
        <v>0.315</v>
      </c>
      <c r="K3367" s="9">
        <v>0.315</v>
      </c>
      <c r="L3367" s="9">
        <v>0.315</v>
      </c>
      <c r="N3367" s="32">
        <f>IF('System Design'!$F$8=1,'Hourly Demand and Generation'!G3367*'System Design'!$F$21,IF('System Design'!$F$8=2,'Hourly Demand and Generation'!H3367*'System Design'!$F$21,IF('System Design'!$F$8=3,'Hourly Demand and Generation'!I3367*'System Design'!$F$21)))</f>
        <v>0</v>
      </c>
      <c r="O3367" s="32">
        <f>IF('System Design'!$F$8=1,'Hourly Demand and Generation'!J3367*'System Design'!$F$22,IF('System Design'!$F$8=2,'Hourly Demand and Generation'!K3367*'System Design'!$F$22,IF('System Design'!$F$8=3,'Hourly Demand and Generation'!L3367*'System Design'!$F$22)))</f>
        <v>787.5</v>
      </c>
      <c r="Q3367" s="32">
        <f t="shared" si="745"/>
        <v>0</v>
      </c>
      <c r="R3367" s="32">
        <f t="shared" si="748"/>
        <v>5400</v>
      </c>
      <c r="S3367" s="32">
        <f t="shared" si="749"/>
        <v>0</v>
      </c>
      <c r="T3367" s="32">
        <f t="shared" si="750"/>
        <v>21600</v>
      </c>
      <c r="U3367" s="32">
        <f t="shared" si="751"/>
        <v>0</v>
      </c>
      <c r="V3367" s="32">
        <f t="shared" si="746"/>
        <v>585</v>
      </c>
      <c r="W3367" s="32">
        <f t="shared" si="752"/>
        <v>585</v>
      </c>
      <c r="X3367" s="32">
        <f t="shared" si="753"/>
        <v>585</v>
      </c>
    </row>
    <row r="3368" spans="1:24" x14ac:dyDescent="0.25">
      <c r="A3368" s="2"/>
      <c r="B3368" s="2" t="s">
        <v>6</v>
      </c>
      <c r="C3368" s="2">
        <f t="shared" si="756"/>
        <v>141</v>
      </c>
      <c r="D3368" s="2">
        <f t="shared" si="757"/>
        <v>4</v>
      </c>
      <c r="E3368" s="2">
        <f t="shared" si="747"/>
        <v>3364</v>
      </c>
      <c r="F3368" s="11">
        <v>243</v>
      </c>
      <c r="G3368" s="9">
        <v>0</v>
      </c>
      <c r="H3368" s="9">
        <v>0</v>
      </c>
      <c r="I3368" s="9">
        <v>0</v>
      </c>
      <c r="J3368" s="9">
        <v>0.35</v>
      </c>
      <c r="K3368" s="9">
        <v>0.35</v>
      </c>
      <c r="L3368" s="9">
        <v>0.35</v>
      </c>
      <c r="N3368" s="32">
        <f>IF('System Design'!$F$8=1,'Hourly Demand and Generation'!G3368*'System Design'!$F$21,IF('System Design'!$F$8=2,'Hourly Demand and Generation'!H3368*'System Design'!$F$21,IF('System Design'!$F$8=3,'Hourly Demand and Generation'!I3368*'System Design'!$F$21)))</f>
        <v>0</v>
      </c>
      <c r="O3368" s="32">
        <f>IF('System Design'!$F$8=1,'Hourly Demand and Generation'!J3368*'System Design'!$F$22,IF('System Design'!$F$8=2,'Hourly Demand and Generation'!K3368*'System Design'!$F$22,IF('System Design'!$F$8=3,'Hourly Demand and Generation'!L3368*'System Design'!$F$22)))</f>
        <v>875</v>
      </c>
      <c r="Q3368" s="32">
        <f t="shared" si="745"/>
        <v>0</v>
      </c>
      <c r="R3368" s="32">
        <f t="shared" si="748"/>
        <v>5400</v>
      </c>
      <c r="S3368" s="32">
        <f t="shared" si="749"/>
        <v>0</v>
      </c>
      <c r="T3368" s="32">
        <f t="shared" si="750"/>
        <v>21600</v>
      </c>
      <c r="U3368" s="32">
        <f t="shared" si="751"/>
        <v>0</v>
      </c>
      <c r="V3368" s="32">
        <f t="shared" si="746"/>
        <v>632</v>
      </c>
      <c r="W3368" s="32">
        <f t="shared" si="752"/>
        <v>632</v>
      </c>
      <c r="X3368" s="32">
        <f t="shared" si="753"/>
        <v>632</v>
      </c>
    </row>
    <row r="3369" spans="1:24" x14ac:dyDescent="0.25">
      <c r="A3369" s="2"/>
      <c r="B3369" s="2" t="s">
        <v>6</v>
      </c>
      <c r="C3369" s="2">
        <f t="shared" si="756"/>
        <v>141</v>
      </c>
      <c r="D3369" s="2">
        <f t="shared" si="757"/>
        <v>5</v>
      </c>
      <c r="E3369" s="2">
        <f t="shared" si="747"/>
        <v>3365</v>
      </c>
      <c r="F3369" s="11">
        <v>263.25</v>
      </c>
      <c r="G3369" s="9">
        <v>0</v>
      </c>
      <c r="H3369" s="9">
        <v>3.7199999999999997E-2</v>
      </c>
      <c r="I3369" s="9">
        <v>7.4399999999999994E-2</v>
      </c>
      <c r="J3369" s="9">
        <v>0.28000000000000003</v>
      </c>
      <c r="K3369" s="9">
        <v>0.28000000000000003</v>
      </c>
      <c r="L3369" s="9">
        <v>0.28000000000000003</v>
      </c>
      <c r="N3369" s="32">
        <f>IF('System Design'!$F$8=1,'Hourly Demand and Generation'!G3369*'System Design'!$F$21,IF('System Design'!$F$8=2,'Hourly Demand and Generation'!H3369*'System Design'!$F$21,IF('System Design'!$F$8=3,'Hourly Demand and Generation'!I3369*'System Design'!$F$21)))</f>
        <v>37.199999999999996</v>
      </c>
      <c r="O3369" s="32">
        <f>IF('System Design'!$F$8=1,'Hourly Demand and Generation'!J3369*'System Design'!$F$22,IF('System Design'!$F$8=2,'Hourly Demand and Generation'!K3369*'System Design'!$F$22,IF('System Design'!$F$8=3,'Hourly Demand and Generation'!L3369*'System Design'!$F$22)))</f>
        <v>700.00000000000011</v>
      </c>
      <c r="Q3369" s="32">
        <f t="shared" si="745"/>
        <v>0</v>
      </c>
      <c r="R3369" s="32">
        <f t="shared" si="748"/>
        <v>5400</v>
      </c>
      <c r="S3369" s="32">
        <f t="shared" si="749"/>
        <v>0</v>
      </c>
      <c r="T3369" s="32">
        <f t="shared" si="750"/>
        <v>21600</v>
      </c>
      <c r="U3369" s="32">
        <f t="shared" si="751"/>
        <v>0</v>
      </c>
      <c r="V3369" s="32">
        <f t="shared" si="746"/>
        <v>473.95000000000016</v>
      </c>
      <c r="W3369" s="32">
        <f t="shared" si="752"/>
        <v>473.95000000000016</v>
      </c>
      <c r="X3369" s="32">
        <f t="shared" si="753"/>
        <v>473.95000000000016</v>
      </c>
    </row>
    <row r="3370" spans="1:24" x14ac:dyDescent="0.25">
      <c r="A3370" s="2"/>
      <c r="B3370" s="2" t="s">
        <v>6</v>
      </c>
      <c r="C3370" s="2">
        <f t="shared" si="756"/>
        <v>141</v>
      </c>
      <c r="D3370" s="2">
        <f t="shared" si="757"/>
        <v>6</v>
      </c>
      <c r="E3370" s="2">
        <f t="shared" si="747"/>
        <v>3366</v>
      </c>
      <c r="F3370" s="11">
        <v>283.5</v>
      </c>
      <c r="G3370" s="9">
        <v>7.4399999999999994E-2</v>
      </c>
      <c r="H3370" s="9">
        <v>0.11625000000000001</v>
      </c>
      <c r="I3370" s="9">
        <v>0.15809999999999999</v>
      </c>
      <c r="J3370" s="9">
        <v>0.28000000000000003</v>
      </c>
      <c r="K3370" s="9">
        <v>0.28000000000000003</v>
      </c>
      <c r="L3370" s="9">
        <v>0.28000000000000003</v>
      </c>
      <c r="N3370" s="32">
        <f>IF('System Design'!$F$8=1,'Hourly Demand and Generation'!G3370*'System Design'!$F$21,IF('System Design'!$F$8=2,'Hourly Demand and Generation'!H3370*'System Design'!$F$21,IF('System Design'!$F$8=3,'Hourly Demand and Generation'!I3370*'System Design'!$F$21)))</f>
        <v>79.05</v>
      </c>
      <c r="O3370" s="32">
        <f>IF('System Design'!$F$8=1,'Hourly Demand and Generation'!J3370*'System Design'!$F$22,IF('System Design'!$F$8=2,'Hourly Demand and Generation'!K3370*'System Design'!$F$22,IF('System Design'!$F$8=3,'Hourly Demand and Generation'!L3370*'System Design'!$F$22)))</f>
        <v>700.00000000000011</v>
      </c>
      <c r="Q3370" s="32">
        <f t="shared" si="745"/>
        <v>0</v>
      </c>
      <c r="R3370" s="32">
        <f t="shared" si="748"/>
        <v>5400</v>
      </c>
      <c r="S3370" s="32">
        <f t="shared" si="749"/>
        <v>0</v>
      </c>
      <c r="T3370" s="32">
        <f t="shared" si="750"/>
        <v>21600</v>
      </c>
      <c r="U3370" s="32">
        <f t="shared" si="751"/>
        <v>0</v>
      </c>
      <c r="V3370" s="32">
        <f t="shared" si="746"/>
        <v>495.55000000000007</v>
      </c>
      <c r="W3370" s="32">
        <f t="shared" si="752"/>
        <v>495.55000000000007</v>
      </c>
      <c r="X3370" s="32">
        <f t="shared" si="753"/>
        <v>495.55000000000007</v>
      </c>
    </row>
    <row r="3371" spans="1:24" x14ac:dyDescent="0.25">
      <c r="A3371" s="2"/>
      <c r="B3371" s="2" t="s">
        <v>6</v>
      </c>
      <c r="C3371" s="2">
        <f t="shared" si="756"/>
        <v>141</v>
      </c>
      <c r="D3371" s="2">
        <f t="shared" si="757"/>
        <v>7</v>
      </c>
      <c r="E3371" s="2">
        <f t="shared" si="747"/>
        <v>3367</v>
      </c>
      <c r="F3371" s="11">
        <v>303.75</v>
      </c>
      <c r="G3371" s="9">
        <v>0.15809999999999999</v>
      </c>
      <c r="H3371" s="9">
        <v>0.1953</v>
      </c>
      <c r="I3371" s="9">
        <v>0.23250000000000001</v>
      </c>
      <c r="J3371" s="9">
        <v>0.315</v>
      </c>
      <c r="K3371" s="9">
        <v>0.315</v>
      </c>
      <c r="L3371" s="9">
        <v>0.315</v>
      </c>
      <c r="N3371" s="32">
        <f>IF('System Design'!$F$8=1,'Hourly Demand and Generation'!G3371*'System Design'!$F$21,IF('System Design'!$F$8=2,'Hourly Demand and Generation'!H3371*'System Design'!$F$21,IF('System Design'!$F$8=3,'Hourly Demand and Generation'!I3371*'System Design'!$F$21)))</f>
        <v>116.25</v>
      </c>
      <c r="O3371" s="32">
        <f>IF('System Design'!$F$8=1,'Hourly Demand and Generation'!J3371*'System Design'!$F$22,IF('System Design'!$F$8=2,'Hourly Demand and Generation'!K3371*'System Design'!$F$22,IF('System Design'!$F$8=3,'Hourly Demand and Generation'!L3371*'System Design'!$F$22)))</f>
        <v>787.5</v>
      </c>
      <c r="Q3371" s="32">
        <f t="shared" si="745"/>
        <v>0</v>
      </c>
      <c r="R3371" s="32">
        <f t="shared" si="748"/>
        <v>5400</v>
      </c>
      <c r="S3371" s="32">
        <f t="shared" si="749"/>
        <v>0</v>
      </c>
      <c r="T3371" s="32">
        <f t="shared" si="750"/>
        <v>21600</v>
      </c>
      <c r="U3371" s="32">
        <f t="shared" si="751"/>
        <v>0</v>
      </c>
      <c r="V3371" s="32">
        <f t="shared" si="746"/>
        <v>600</v>
      </c>
      <c r="W3371" s="32">
        <f t="shared" si="752"/>
        <v>600</v>
      </c>
      <c r="X3371" s="32">
        <f t="shared" si="753"/>
        <v>600</v>
      </c>
    </row>
    <row r="3372" spans="1:24" x14ac:dyDescent="0.25">
      <c r="A3372" s="2"/>
      <c r="B3372" s="2" t="s">
        <v>6</v>
      </c>
      <c r="C3372" s="2">
        <f t="shared" si="756"/>
        <v>141</v>
      </c>
      <c r="D3372" s="2">
        <f t="shared" si="757"/>
        <v>8</v>
      </c>
      <c r="E3372" s="2">
        <f t="shared" si="747"/>
        <v>3368</v>
      </c>
      <c r="F3372" s="11">
        <v>324</v>
      </c>
      <c r="G3372" s="9">
        <v>0.30690000000000001</v>
      </c>
      <c r="H3372" s="9">
        <v>0.34875</v>
      </c>
      <c r="I3372" s="9">
        <v>0.3906</v>
      </c>
      <c r="J3372" s="9">
        <v>0.315</v>
      </c>
      <c r="K3372" s="9">
        <v>0.315</v>
      </c>
      <c r="L3372" s="9">
        <v>0.315</v>
      </c>
      <c r="N3372" s="32">
        <f>IF('System Design'!$F$8=1,'Hourly Demand and Generation'!G3372*'System Design'!$F$21,IF('System Design'!$F$8=2,'Hourly Demand and Generation'!H3372*'System Design'!$F$21,IF('System Design'!$F$8=3,'Hourly Demand and Generation'!I3372*'System Design'!$F$21)))</f>
        <v>195.3</v>
      </c>
      <c r="O3372" s="32">
        <f>IF('System Design'!$F$8=1,'Hourly Demand and Generation'!J3372*'System Design'!$F$22,IF('System Design'!$F$8=2,'Hourly Demand and Generation'!K3372*'System Design'!$F$22,IF('System Design'!$F$8=3,'Hourly Demand and Generation'!L3372*'System Design'!$F$22)))</f>
        <v>787.5</v>
      </c>
      <c r="Q3372" s="32">
        <f t="shared" si="745"/>
        <v>0</v>
      </c>
      <c r="R3372" s="32">
        <f t="shared" si="748"/>
        <v>5400</v>
      </c>
      <c r="S3372" s="32">
        <f t="shared" si="749"/>
        <v>0</v>
      </c>
      <c r="T3372" s="32">
        <f t="shared" si="750"/>
        <v>21600</v>
      </c>
      <c r="U3372" s="32">
        <f t="shared" si="751"/>
        <v>0</v>
      </c>
      <c r="V3372" s="32">
        <f t="shared" si="746"/>
        <v>658.8</v>
      </c>
      <c r="W3372" s="32">
        <f t="shared" si="752"/>
        <v>658.8</v>
      </c>
      <c r="X3372" s="32">
        <f t="shared" si="753"/>
        <v>658.8</v>
      </c>
    </row>
    <row r="3373" spans="1:24" x14ac:dyDescent="0.25">
      <c r="A3373" s="2"/>
      <c r="B3373" s="2" t="s">
        <v>6</v>
      </c>
      <c r="C3373" s="2">
        <f t="shared" si="756"/>
        <v>141</v>
      </c>
      <c r="D3373" s="2">
        <f t="shared" si="757"/>
        <v>9</v>
      </c>
      <c r="E3373" s="2">
        <f t="shared" si="747"/>
        <v>3369</v>
      </c>
      <c r="F3373" s="11">
        <v>324</v>
      </c>
      <c r="G3373" s="9">
        <v>0.46500000000000002</v>
      </c>
      <c r="H3373" s="9">
        <v>0.50219999999999998</v>
      </c>
      <c r="I3373" s="9">
        <v>0.53939999999999999</v>
      </c>
      <c r="J3373" s="9">
        <v>0.28000000000000003</v>
      </c>
      <c r="K3373" s="9">
        <v>0.28000000000000003</v>
      </c>
      <c r="L3373" s="9">
        <v>0.28000000000000003</v>
      </c>
      <c r="N3373" s="32">
        <f>IF('System Design'!$F$8=1,'Hourly Demand and Generation'!G3373*'System Design'!$F$21,IF('System Design'!$F$8=2,'Hourly Demand and Generation'!H3373*'System Design'!$F$21,IF('System Design'!$F$8=3,'Hourly Demand and Generation'!I3373*'System Design'!$F$21)))</f>
        <v>269.7</v>
      </c>
      <c r="O3373" s="32">
        <f>IF('System Design'!$F$8=1,'Hourly Demand and Generation'!J3373*'System Design'!$F$22,IF('System Design'!$F$8=2,'Hourly Demand and Generation'!K3373*'System Design'!$F$22,IF('System Design'!$F$8=3,'Hourly Demand and Generation'!L3373*'System Design'!$F$22)))</f>
        <v>700.00000000000011</v>
      </c>
      <c r="Q3373" s="32">
        <f t="shared" si="745"/>
        <v>0</v>
      </c>
      <c r="R3373" s="32">
        <f t="shared" si="748"/>
        <v>5400</v>
      </c>
      <c r="S3373" s="32">
        <f t="shared" si="749"/>
        <v>0</v>
      </c>
      <c r="T3373" s="32">
        <f t="shared" si="750"/>
        <v>21600</v>
      </c>
      <c r="U3373" s="32">
        <f t="shared" si="751"/>
        <v>0</v>
      </c>
      <c r="V3373" s="32">
        <f t="shared" si="746"/>
        <v>645.70000000000005</v>
      </c>
      <c r="W3373" s="32">
        <f t="shared" si="752"/>
        <v>645.70000000000005</v>
      </c>
      <c r="X3373" s="32">
        <f t="shared" si="753"/>
        <v>645.70000000000005</v>
      </c>
    </row>
    <row r="3374" spans="1:24" x14ac:dyDescent="0.25">
      <c r="A3374" s="2"/>
      <c r="B3374" s="2" t="s">
        <v>6</v>
      </c>
      <c r="C3374" s="2">
        <f t="shared" si="756"/>
        <v>141</v>
      </c>
      <c r="D3374" s="2">
        <f t="shared" si="757"/>
        <v>10</v>
      </c>
      <c r="E3374" s="2">
        <f t="shared" si="747"/>
        <v>3370</v>
      </c>
      <c r="F3374" s="11">
        <v>315.89999999999998</v>
      </c>
      <c r="G3374" s="9">
        <v>0.62309999999999999</v>
      </c>
      <c r="H3374" s="9">
        <v>0.6603</v>
      </c>
      <c r="I3374" s="9">
        <v>0.69750000000000001</v>
      </c>
      <c r="J3374" s="9">
        <v>0.315</v>
      </c>
      <c r="K3374" s="9">
        <v>0.315</v>
      </c>
      <c r="L3374" s="9">
        <v>0.315</v>
      </c>
      <c r="N3374" s="32">
        <f>IF('System Design'!$F$8=1,'Hourly Demand and Generation'!G3374*'System Design'!$F$21,IF('System Design'!$F$8=2,'Hourly Demand and Generation'!H3374*'System Design'!$F$21,IF('System Design'!$F$8=3,'Hourly Demand and Generation'!I3374*'System Design'!$F$21)))</f>
        <v>348.75</v>
      </c>
      <c r="O3374" s="32">
        <f>IF('System Design'!$F$8=1,'Hourly Demand and Generation'!J3374*'System Design'!$F$22,IF('System Design'!$F$8=2,'Hourly Demand and Generation'!K3374*'System Design'!$F$22,IF('System Design'!$F$8=3,'Hourly Demand and Generation'!L3374*'System Design'!$F$22)))</f>
        <v>787.5</v>
      </c>
      <c r="Q3374" s="32">
        <f t="shared" si="745"/>
        <v>0</v>
      </c>
      <c r="R3374" s="32">
        <f t="shared" si="748"/>
        <v>5400</v>
      </c>
      <c r="S3374" s="32">
        <f t="shared" si="749"/>
        <v>0</v>
      </c>
      <c r="T3374" s="32">
        <f t="shared" si="750"/>
        <v>21600</v>
      </c>
      <c r="U3374" s="32">
        <f t="shared" si="751"/>
        <v>0</v>
      </c>
      <c r="V3374" s="32">
        <f t="shared" si="746"/>
        <v>820.35</v>
      </c>
      <c r="W3374" s="32">
        <f t="shared" si="752"/>
        <v>820.35</v>
      </c>
      <c r="X3374" s="32">
        <f t="shared" si="753"/>
        <v>820.35</v>
      </c>
    </row>
    <row r="3375" spans="1:24" x14ac:dyDescent="0.25">
      <c r="A3375" s="2"/>
      <c r="B3375" s="2" t="s">
        <v>6</v>
      </c>
      <c r="C3375" s="2">
        <f t="shared" si="756"/>
        <v>141</v>
      </c>
      <c r="D3375" s="2">
        <f t="shared" si="757"/>
        <v>11</v>
      </c>
      <c r="E3375" s="2">
        <f t="shared" si="747"/>
        <v>3371</v>
      </c>
      <c r="F3375" s="11">
        <v>311.85000000000002</v>
      </c>
      <c r="G3375" s="9">
        <v>0.77190000000000003</v>
      </c>
      <c r="H3375" s="9">
        <v>0.81374999999999997</v>
      </c>
      <c r="I3375" s="9">
        <v>0.85560000000000003</v>
      </c>
      <c r="J3375" s="9">
        <v>0.28000000000000003</v>
      </c>
      <c r="K3375" s="9">
        <v>0.28000000000000003</v>
      </c>
      <c r="L3375" s="9">
        <v>0.28000000000000003</v>
      </c>
      <c r="N3375" s="32">
        <f>IF('System Design'!$F$8=1,'Hourly Demand and Generation'!G3375*'System Design'!$F$21,IF('System Design'!$F$8=2,'Hourly Demand and Generation'!H3375*'System Design'!$F$21,IF('System Design'!$F$8=3,'Hourly Demand and Generation'!I3375*'System Design'!$F$21)))</f>
        <v>427.8</v>
      </c>
      <c r="O3375" s="32">
        <f>IF('System Design'!$F$8=1,'Hourly Demand and Generation'!J3375*'System Design'!$F$22,IF('System Design'!$F$8=2,'Hourly Demand and Generation'!K3375*'System Design'!$F$22,IF('System Design'!$F$8=3,'Hourly Demand and Generation'!L3375*'System Design'!$F$22)))</f>
        <v>700.00000000000011</v>
      </c>
      <c r="Q3375" s="32">
        <f t="shared" si="745"/>
        <v>0</v>
      </c>
      <c r="R3375" s="32">
        <f t="shared" si="748"/>
        <v>5400</v>
      </c>
      <c r="S3375" s="32">
        <f t="shared" si="749"/>
        <v>0</v>
      </c>
      <c r="T3375" s="32">
        <f t="shared" si="750"/>
        <v>21600</v>
      </c>
      <c r="U3375" s="32">
        <f t="shared" si="751"/>
        <v>0</v>
      </c>
      <c r="V3375" s="32">
        <f t="shared" si="746"/>
        <v>815.95000000000016</v>
      </c>
      <c r="W3375" s="32">
        <f t="shared" si="752"/>
        <v>815.95000000000016</v>
      </c>
      <c r="X3375" s="32">
        <f t="shared" si="753"/>
        <v>815.95000000000016</v>
      </c>
    </row>
    <row r="3376" spans="1:24" x14ac:dyDescent="0.25">
      <c r="A3376" s="2"/>
      <c r="B3376" s="2" t="s">
        <v>6</v>
      </c>
      <c r="C3376" s="2">
        <f t="shared" si="756"/>
        <v>141</v>
      </c>
      <c r="D3376" s="2">
        <f t="shared" si="757"/>
        <v>12</v>
      </c>
      <c r="E3376" s="2">
        <f t="shared" si="747"/>
        <v>3372</v>
      </c>
      <c r="F3376" s="11">
        <v>311.85000000000002</v>
      </c>
      <c r="G3376" s="9">
        <v>0.93</v>
      </c>
      <c r="H3376" s="9">
        <v>0.93</v>
      </c>
      <c r="I3376" s="9">
        <v>0.93</v>
      </c>
      <c r="J3376" s="9">
        <v>0.26250000000000001</v>
      </c>
      <c r="K3376" s="9">
        <v>0.26250000000000001</v>
      </c>
      <c r="L3376" s="9">
        <v>0.26250000000000001</v>
      </c>
      <c r="N3376" s="32">
        <f>IF('System Design'!$F$8=1,'Hourly Demand and Generation'!G3376*'System Design'!$F$21,IF('System Design'!$F$8=2,'Hourly Demand and Generation'!H3376*'System Design'!$F$21,IF('System Design'!$F$8=3,'Hourly Demand and Generation'!I3376*'System Design'!$F$21)))</f>
        <v>465</v>
      </c>
      <c r="O3376" s="32">
        <f>IF('System Design'!$F$8=1,'Hourly Demand and Generation'!J3376*'System Design'!$F$22,IF('System Design'!$F$8=2,'Hourly Demand and Generation'!K3376*'System Design'!$F$22,IF('System Design'!$F$8=3,'Hourly Demand and Generation'!L3376*'System Design'!$F$22)))</f>
        <v>656.25</v>
      </c>
      <c r="Q3376" s="32">
        <f t="shared" si="745"/>
        <v>0</v>
      </c>
      <c r="R3376" s="32">
        <f t="shared" si="748"/>
        <v>5400</v>
      </c>
      <c r="S3376" s="32">
        <f t="shared" si="749"/>
        <v>0</v>
      </c>
      <c r="T3376" s="32">
        <f t="shared" si="750"/>
        <v>21600</v>
      </c>
      <c r="U3376" s="32">
        <f t="shared" si="751"/>
        <v>0</v>
      </c>
      <c r="V3376" s="32">
        <f t="shared" si="746"/>
        <v>809.4</v>
      </c>
      <c r="W3376" s="32">
        <f t="shared" si="752"/>
        <v>809.4</v>
      </c>
      <c r="X3376" s="32">
        <f t="shared" si="753"/>
        <v>809.4</v>
      </c>
    </row>
    <row r="3377" spans="1:24" x14ac:dyDescent="0.25">
      <c r="A3377" s="2"/>
      <c r="B3377" s="2" t="s">
        <v>6</v>
      </c>
      <c r="C3377" s="2">
        <f t="shared" si="756"/>
        <v>141</v>
      </c>
      <c r="D3377" s="2">
        <f t="shared" si="757"/>
        <v>13</v>
      </c>
      <c r="E3377" s="2">
        <f t="shared" si="747"/>
        <v>3373</v>
      </c>
      <c r="F3377" s="11">
        <v>324</v>
      </c>
      <c r="G3377" s="9">
        <v>0.77190000000000003</v>
      </c>
      <c r="H3377" s="9">
        <v>0.81374999999999997</v>
      </c>
      <c r="I3377" s="9">
        <v>0.85560000000000003</v>
      </c>
      <c r="J3377" s="9">
        <v>0.28000000000000003</v>
      </c>
      <c r="K3377" s="9">
        <v>0.28000000000000003</v>
      </c>
      <c r="L3377" s="9">
        <v>0.28000000000000003</v>
      </c>
      <c r="N3377" s="32">
        <f>IF('System Design'!$F$8=1,'Hourly Demand and Generation'!G3377*'System Design'!$F$21,IF('System Design'!$F$8=2,'Hourly Demand and Generation'!H3377*'System Design'!$F$21,IF('System Design'!$F$8=3,'Hourly Demand and Generation'!I3377*'System Design'!$F$21)))</f>
        <v>427.8</v>
      </c>
      <c r="O3377" s="32">
        <f>IF('System Design'!$F$8=1,'Hourly Demand and Generation'!J3377*'System Design'!$F$22,IF('System Design'!$F$8=2,'Hourly Demand and Generation'!K3377*'System Design'!$F$22,IF('System Design'!$F$8=3,'Hourly Demand and Generation'!L3377*'System Design'!$F$22)))</f>
        <v>700.00000000000011</v>
      </c>
      <c r="Q3377" s="32">
        <f t="shared" si="745"/>
        <v>0</v>
      </c>
      <c r="R3377" s="32">
        <f t="shared" si="748"/>
        <v>5400</v>
      </c>
      <c r="S3377" s="32">
        <f t="shared" si="749"/>
        <v>0</v>
      </c>
      <c r="T3377" s="32">
        <f t="shared" si="750"/>
        <v>21600</v>
      </c>
      <c r="U3377" s="32">
        <f t="shared" si="751"/>
        <v>0</v>
      </c>
      <c r="V3377" s="32">
        <f t="shared" si="746"/>
        <v>803.80000000000018</v>
      </c>
      <c r="W3377" s="32">
        <f t="shared" si="752"/>
        <v>803.80000000000018</v>
      </c>
      <c r="X3377" s="32">
        <f t="shared" si="753"/>
        <v>803.80000000000018</v>
      </c>
    </row>
    <row r="3378" spans="1:24" x14ac:dyDescent="0.25">
      <c r="A3378" s="2"/>
      <c r="B3378" s="2" t="s">
        <v>6</v>
      </c>
      <c r="C3378" s="2">
        <f t="shared" si="756"/>
        <v>141</v>
      </c>
      <c r="D3378" s="2">
        <f t="shared" si="757"/>
        <v>14</v>
      </c>
      <c r="E3378" s="2">
        <f t="shared" si="747"/>
        <v>3374</v>
      </c>
      <c r="F3378" s="11">
        <v>324</v>
      </c>
      <c r="G3378" s="9">
        <v>0.62309999999999999</v>
      </c>
      <c r="H3378" s="9">
        <v>0.6603</v>
      </c>
      <c r="I3378" s="9">
        <v>0.69750000000000001</v>
      </c>
      <c r="J3378" s="9">
        <v>0.29749999999999999</v>
      </c>
      <c r="K3378" s="9">
        <v>0.29749999999999999</v>
      </c>
      <c r="L3378" s="9">
        <v>0.29749999999999999</v>
      </c>
      <c r="N3378" s="32">
        <f>IF('System Design'!$F$8=1,'Hourly Demand and Generation'!G3378*'System Design'!$F$21,IF('System Design'!$F$8=2,'Hourly Demand and Generation'!H3378*'System Design'!$F$21,IF('System Design'!$F$8=3,'Hourly Demand and Generation'!I3378*'System Design'!$F$21)))</f>
        <v>348.75</v>
      </c>
      <c r="O3378" s="32">
        <f>IF('System Design'!$F$8=1,'Hourly Demand and Generation'!J3378*'System Design'!$F$22,IF('System Design'!$F$8=2,'Hourly Demand and Generation'!K3378*'System Design'!$F$22,IF('System Design'!$F$8=3,'Hourly Demand and Generation'!L3378*'System Design'!$F$22)))</f>
        <v>743.75</v>
      </c>
      <c r="Q3378" s="32">
        <f t="shared" si="745"/>
        <v>0</v>
      </c>
      <c r="R3378" s="32">
        <f t="shared" si="748"/>
        <v>5400</v>
      </c>
      <c r="S3378" s="32">
        <f t="shared" si="749"/>
        <v>0</v>
      </c>
      <c r="T3378" s="32">
        <f t="shared" si="750"/>
        <v>21600</v>
      </c>
      <c r="U3378" s="32">
        <f t="shared" si="751"/>
        <v>0</v>
      </c>
      <c r="V3378" s="32">
        <f t="shared" si="746"/>
        <v>768.5</v>
      </c>
      <c r="W3378" s="32">
        <f t="shared" si="752"/>
        <v>768.5</v>
      </c>
      <c r="X3378" s="32">
        <f t="shared" si="753"/>
        <v>768.5</v>
      </c>
    </row>
    <row r="3379" spans="1:24" x14ac:dyDescent="0.25">
      <c r="A3379" s="2"/>
      <c r="B3379" s="2" t="s">
        <v>6</v>
      </c>
      <c r="C3379" s="2">
        <f t="shared" si="756"/>
        <v>141</v>
      </c>
      <c r="D3379" s="2">
        <f t="shared" si="757"/>
        <v>15</v>
      </c>
      <c r="E3379" s="2">
        <f t="shared" si="747"/>
        <v>3375</v>
      </c>
      <c r="F3379" s="11">
        <v>344.25</v>
      </c>
      <c r="G3379" s="9">
        <v>0.46500000000000002</v>
      </c>
      <c r="H3379" s="9">
        <v>0.50219999999999998</v>
      </c>
      <c r="I3379" s="9">
        <v>0.53939999999999999</v>
      </c>
      <c r="J3379" s="9">
        <v>0.315</v>
      </c>
      <c r="K3379" s="9">
        <v>0.315</v>
      </c>
      <c r="L3379" s="9">
        <v>0.315</v>
      </c>
      <c r="N3379" s="32">
        <f>IF('System Design'!$F$8=1,'Hourly Demand and Generation'!G3379*'System Design'!$F$21,IF('System Design'!$F$8=2,'Hourly Demand and Generation'!H3379*'System Design'!$F$21,IF('System Design'!$F$8=3,'Hourly Demand and Generation'!I3379*'System Design'!$F$21)))</f>
        <v>269.7</v>
      </c>
      <c r="O3379" s="32">
        <f>IF('System Design'!$F$8=1,'Hourly Demand and Generation'!J3379*'System Design'!$F$22,IF('System Design'!$F$8=2,'Hourly Demand and Generation'!K3379*'System Design'!$F$22,IF('System Design'!$F$8=3,'Hourly Demand and Generation'!L3379*'System Design'!$F$22)))</f>
        <v>787.5</v>
      </c>
      <c r="Q3379" s="32">
        <f t="shared" si="745"/>
        <v>0</v>
      </c>
      <c r="R3379" s="32">
        <f t="shared" si="748"/>
        <v>5400</v>
      </c>
      <c r="S3379" s="32">
        <f t="shared" si="749"/>
        <v>0</v>
      </c>
      <c r="T3379" s="32">
        <f t="shared" si="750"/>
        <v>21600</v>
      </c>
      <c r="U3379" s="32">
        <f t="shared" si="751"/>
        <v>0</v>
      </c>
      <c r="V3379" s="32">
        <f t="shared" si="746"/>
        <v>712.95</v>
      </c>
      <c r="W3379" s="32">
        <f t="shared" si="752"/>
        <v>712.95</v>
      </c>
      <c r="X3379" s="32">
        <f t="shared" si="753"/>
        <v>712.95</v>
      </c>
    </row>
    <row r="3380" spans="1:24" x14ac:dyDescent="0.25">
      <c r="A3380" s="2"/>
      <c r="B3380" s="2" t="s">
        <v>6</v>
      </c>
      <c r="C3380" s="2">
        <f t="shared" si="756"/>
        <v>141</v>
      </c>
      <c r="D3380" s="2">
        <f t="shared" si="757"/>
        <v>16</v>
      </c>
      <c r="E3380" s="2">
        <f t="shared" si="747"/>
        <v>3376</v>
      </c>
      <c r="F3380" s="11">
        <v>364.5</v>
      </c>
      <c r="G3380" s="9">
        <v>0.30690000000000001</v>
      </c>
      <c r="H3380" s="9">
        <v>0.34875</v>
      </c>
      <c r="I3380" s="9">
        <v>0.3906</v>
      </c>
      <c r="J3380" s="9">
        <v>0.315</v>
      </c>
      <c r="K3380" s="9">
        <v>0.315</v>
      </c>
      <c r="L3380" s="9">
        <v>0.315</v>
      </c>
      <c r="N3380" s="32">
        <f>IF('System Design'!$F$8=1,'Hourly Demand and Generation'!G3380*'System Design'!$F$21,IF('System Design'!$F$8=2,'Hourly Demand and Generation'!H3380*'System Design'!$F$21,IF('System Design'!$F$8=3,'Hourly Demand and Generation'!I3380*'System Design'!$F$21)))</f>
        <v>195.3</v>
      </c>
      <c r="O3380" s="32">
        <f>IF('System Design'!$F$8=1,'Hourly Demand and Generation'!J3380*'System Design'!$F$22,IF('System Design'!$F$8=2,'Hourly Demand and Generation'!K3380*'System Design'!$F$22,IF('System Design'!$F$8=3,'Hourly Demand and Generation'!L3380*'System Design'!$F$22)))</f>
        <v>787.5</v>
      </c>
      <c r="Q3380" s="32">
        <f t="shared" si="745"/>
        <v>0</v>
      </c>
      <c r="R3380" s="32">
        <f t="shared" si="748"/>
        <v>5400</v>
      </c>
      <c r="S3380" s="32">
        <f t="shared" si="749"/>
        <v>0</v>
      </c>
      <c r="T3380" s="32">
        <f t="shared" si="750"/>
        <v>21600</v>
      </c>
      <c r="U3380" s="32">
        <f t="shared" si="751"/>
        <v>0</v>
      </c>
      <c r="V3380" s="32">
        <f t="shared" si="746"/>
        <v>618.29999999999995</v>
      </c>
      <c r="W3380" s="32">
        <f t="shared" si="752"/>
        <v>618.29999999999995</v>
      </c>
      <c r="X3380" s="32">
        <f t="shared" si="753"/>
        <v>618.29999999999995</v>
      </c>
    </row>
    <row r="3381" spans="1:24" x14ac:dyDescent="0.25">
      <c r="A3381" s="2"/>
      <c r="B3381" s="2" t="s">
        <v>6</v>
      </c>
      <c r="C3381" s="2">
        <f t="shared" si="756"/>
        <v>141</v>
      </c>
      <c r="D3381" s="2">
        <f t="shared" si="757"/>
        <v>17</v>
      </c>
      <c r="E3381" s="2">
        <f t="shared" si="747"/>
        <v>3377</v>
      </c>
      <c r="F3381" s="11">
        <v>384.75</v>
      </c>
      <c r="G3381" s="9">
        <v>0.15809999999999999</v>
      </c>
      <c r="H3381" s="9">
        <v>0.1953</v>
      </c>
      <c r="I3381" s="9">
        <v>0.23250000000000001</v>
      </c>
      <c r="J3381" s="9">
        <v>0.35</v>
      </c>
      <c r="K3381" s="9">
        <v>0.35</v>
      </c>
      <c r="L3381" s="9">
        <v>0.35</v>
      </c>
      <c r="N3381" s="32">
        <f>IF('System Design'!$F$8=1,'Hourly Demand and Generation'!G3381*'System Design'!$F$21,IF('System Design'!$F$8=2,'Hourly Demand and Generation'!H3381*'System Design'!$F$21,IF('System Design'!$F$8=3,'Hourly Demand and Generation'!I3381*'System Design'!$F$21)))</f>
        <v>116.25</v>
      </c>
      <c r="O3381" s="32">
        <f>IF('System Design'!$F$8=1,'Hourly Demand and Generation'!J3381*'System Design'!$F$22,IF('System Design'!$F$8=2,'Hourly Demand and Generation'!K3381*'System Design'!$F$22,IF('System Design'!$F$8=3,'Hourly Demand and Generation'!L3381*'System Design'!$F$22)))</f>
        <v>875</v>
      </c>
      <c r="Q3381" s="32">
        <f t="shared" si="745"/>
        <v>0</v>
      </c>
      <c r="R3381" s="32">
        <f t="shared" si="748"/>
        <v>5400</v>
      </c>
      <c r="S3381" s="32">
        <f t="shared" si="749"/>
        <v>0</v>
      </c>
      <c r="T3381" s="32">
        <f t="shared" si="750"/>
        <v>21600</v>
      </c>
      <c r="U3381" s="32">
        <f t="shared" si="751"/>
        <v>0</v>
      </c>
      <c r="V3381" s="32">
        <f t="shared" si="746"/>
        <v>606.5</v>
      </c>
      <c r="W3381" s="32">
        <f t="shared" si="752"/>
        <v>606.5</v>
      </c>
      <c r="X3381" s="32">
        <f t="shared" si="753"/>
        <v>606.5</v>
      </c>
    </row>
    <row r="3382" spans="1:24" x14ac:dyDescent="0.25">
      <c r="A3382" s="2"/>
      <c r="B3382" s="2" t="s">
        <v>6</v>
      </c>
      <c r="C3382" s="2">
        <f t="shared" si="756"/>
        <v>141</v>
      </c>
      <c r="D3382" s="2">
        <f t="shared" si="757"/>
        <v>18</v>
      </c>
      <c r="E3382" s="2">
        <f t="shared" si="747"/>
        <v>3378</v>
      </c>
      <c r="F3382" s="11">
        <v>405</v>
      </c>
      <c r="G3382" s="9">
        <v>7.4399999999999994E-2</v>
      </c>
      <c r="H3382" s="9">
        <v>0.11625000000000001</v>
      </c>
      <c r="I3382" s="9">
        <v>0.15809999999999999</v>
      </c>
      <c r="J3382" s="9">
        <v>0.33250000000000002</v>
      </c>
      <c r="K3382" s="9">
        <v>0.33250000000000002</v>
      </c>
      <c r="L3382" s="9">
        <v>0.33250000000000002</v>
      </c>
      <c r="N3382" s="32">
        <f>IF('System Design'!$F$8=1,'Hourly Demand and Generation'!G3382*'System Design'!$F$21,IF('System Design'!$F$8=2,'Hourly Demand and Generation'!H3382*'System Design'!$F$21,IF('System Design'!$F$8=3,'Hourly Demand and Generation'!I3382*'System Design'!$F$21)))</f>
        <v>79.05</v>
      </c>
      <c r="O3382" s="32">
        <f>IF('System Design'!$F$8=1,'Hourly Demand and Generation'!J3382*'System Design'!$F$22,IF('System Design'!$F$8=2,'Hourly Demand and Generation'!K3382*'System Design'!$F$22,IF('System Design'!$F$8=3,'Hourly Demand and Generation'!L3382*'System Design'!$F$22)))</f>
        <v>831.25</v>
      </c>
      <c r="Q3382" s="32">
        <f t="shared" si="745"/>
        <v>0</v>
      </c>
      <c r="R3382" s="32">
        <f t="shared" si="748"/>
        <v>5400</v>
      </c>
      <c r="S3382" s="32">
        <f t="shared" si="749"/>
        <v>0</v>
      </c>
      <c r="T3382" s="32">
        <f t="shared" si="750"/>
        <v>21600</v>
      </c>
      <c r="U3382" s="32">
        <f t="shared" si="751"/>
        <v>0</v>
      </c>
      <c r="V3382" s="32">
        <f t="shared" si="746"/>
        <v>505.29999999999995</v>
      </c>
      <c r="W3382" s="32">
        <f t="shared" si="752"/>
        <v>505.29999999999995</v>
      </c>
      <c r="X3382" s="32">
        <f t="shared" si="753"/>
        <v>505.29999999999995</v>
      </c>
    </row>
    <row r="3383" spans="1:24" x14ac:dyDescent="0.25">
      <c r="A3383" s="2"/>
      <c r="B3383" s="2" t="s">
        <v>6</v>
      </c>
      <c r="C3383" s="2">
        <f t="shared" si="756"/>
        <v>141</v>
      </c>
      <c r="D3383" s="2">
        <f t="shared" si="757"/>
        <v>19</v>
      </c>
      <c r="E3383" s="2">
        <f t="shared" si="747"/>
        <v>3379</v>
      </c>
      <c r="F3383" s="11">
        <v>392.85</v>
      </c>
      <c r="G3383" s="9">
        <v>0</v>
      </c>
      <c r="H3383" s="9">
        <v>3.7199999999999997E-2</v>
      </c>
      <c r="I3383" s="9">
        <v>7.4399999999999994E-2</v>
      </c>
      <c r="J3383" s="9">
        <v>0.315</v>
      </c>
      <c r="K3383" s="9">
        <v>0.315</v>
      </c>
      <c r="L3383" s="9">
        <v>0.315</v>
      </c>
      <c r="N3383" s="32">
        <f>IF('System Design'!$F$8=1,'Hourly Demand and Generation'!G3383*'System Design'!$F$21,IF('System Design'!$F$8=2,'Hourly Demand and Generation'!H3383*'System Design'!$F$21,IF('System Design'!$F$8=3,'Hourly Demand and Generation'!I3383*'System Design'!$F$21)))</f>
        <v>37.199999999999996</v>
      </c>
      <c r="O3383" s="32">
        <f>IF('System Design'!$F$8=1,'Hourly Demand and Generation'!J3383*'System Design'!$F$22,IF('System Design'!$F$8=2,'Hourly Demand and Generation'!K3383*'System Design'!$F$22,IF('System Design'!$F$8=3,'Hourly Demand and Generation'!L3383*'System Design'!$F$22)))</f>
        <v>787.5</v>
      </c>
      <c r="Q3383" s="32">
        <f t="shared" si="745"/>
        <v>0</v>
      </c>
      <c r="R3383" s="32">
        <f t="shared" si="748"/>
        <v>5400</v>
      </c>
      <c r="S3383" s="32">
        <f t="shared" si="749"/>
        <v>0</v>
      </c>
      <c r="T3383" s="32">
        <f t="shared" si="750"/>
        <v>21600</v>
      </c>
      <c r="U3383" s="32">
        <f t="shared" si="751"/>
        <v>0</v>
      </c>
      <c r="V3383" s="32">
        <f t="shared" si="746"/>
        <v>431.85</v>
      </c>
      <c r="W3383" s="32">
        <f t="shared" si="752"/>
        <v>431.85</v>
      </c>
      <c r="X3383" s="32">
        <f t="shared" si="753"/>
        <v>431.85</v>
      </c>
    </row>
    <row r="3384" spans="1:24" x14ac:dyDescent="0.25">
      <c r="A3384" s="2"/>
      <c r="B3384" s="2" t="s">
        <v>6</v>
      </c>
      <c r="C3384" s="2">
        <f t="shared" si="756"/>
        <v>141</v>
      </c>
      <c r="D3384" s="2">
        <f t="shared" si="757"/>
        <v>20</v>
      </c>
      <c r="E3384" s="2">
        <f t="shared" si="747"/>
        <v>3380</v>
      </c>
      <c r="F3384" s="11">
        <v>384.75</v>
      </c>
      <c r="G3384" s="9">
        <v>0</v>
      </c>
      <c r="H3384" s="9">
        <v>0</v>
      </c>
      <c r="I3384" s="9">
        <v>0</v>
      </c>
      <c r="J3384" s="9">
        <v>0.315</v>
      </c>
      <c r="K3384" s="9">
        <v>0.315</v>
      </c>
      <c r="L3384" s="9">
        <v>0.315</v>
      </c>
      <c r="N3384" s="32">
        <f>IF('System Design'!$F$8=1,'Hourly Demand and Generation'!G3384*'System Design'!$F$21,IF('System Design'!$F$8=2,'Hourly Demand and Generation'!H3384*'System Design'!$F$21,IF('System Design'!$F$8=3,'Hourly Demand and Generation'!I3384*'System Design'!$F$21)))</f>
        <v>0</v>
      </c>
      <c r="O3384" s="32">
        <f>IF('System Design'!$F$8=1,'Hourly Demand and Generation'!J3384*'System Design'!$F$22,IF('System Design'!$F$8=2,'Hourly Demand and Generation'!K3384*'System Design'!$F$22,IF('System Design'!$F$8=3,'Hourly Demand and Generation'!L3384*'System Design'!$F$22)))</f>
        <v>787.5</v>
      </c>
      <c r="Q3384" s="32">
        <f t="shared" si="745"/>
        <v>0</v>
      </c>
      <c r="R3384" s="32">
        <f t="shared" si="748"/>
        <v>5400</v>
      </c>
      <c r="S3384" s="32">
        <f t="shared" si="749"/>
        <v>0</v>
      </c>
      <c r="T3384" s="32">
        <f t="shared" si="750"/>
        <v>21600</v>
      </c>
      <c r="U3384" s="32">
        <f t="shared" si="751"/>
        <v>0</v>
      </c>
      <c r="V3384" s="32">
        <f t="shared" si="746"/>
        <v>402.75</v>
      </c>
      <c r="W3384" s="32">
        <f t="shared" si="752"/>
        <v>402.75</v>
      </c>
      <c r="X3384" s="32">
        <f t="shared" si="753"/>
        <v>402.75</v>
      </c>
    </row>
    <row r="3385" spans="1:24" x14ac:dyDescent="0.25">
      <c r="A3385" s="2"/>
      <c r="B3385" s="2" t="s">
        <v>6</v>
      </c>
      <c r="C3385" s="2">
        <f t="shared" si="756"/>
        <v>141</v>
      </c>
      <c r="D3385" s="2">
        <f t="shared" si="757"/>
        <v>21</v>
      </c>
      <c r="E3385" s="2">
        <f t="shared" si="747"/>
        <v>3381</v>
      </c>
      <c r="F3385" s="11">
        <v>364.5</v>
      </c>
      <c r="G3385" s="9">
        <v>0</v>
      </c>
      <c r="H3385" s="9">
        <v>0</v>
      </c>
      <c r="I3385" s="9">
        <v>0</v>
      </c>
      <c r="J3385" s="9">
        <v>0.315</v>
      </c>
      <c r="K3385" s="9">
        <v>0.315</v>
      </c>
      <c r="L3385" s="9">
        <v>0.315</v>
      </c>
      <c r="N3385" s="32">
        <f>IF('System Design'!$F$8=1,'Hourly Demand and Generation'!G3385*'System Design'!$F$21,IF('System Design'!$F$8=2,'Hourly Demand and Generation'!H3385*'System Design'!$F$21,IF('System Design'!$F$8=3,'Hourly Demand and Generation'!I3385*'System Design'!$F$21)))</f>
        <v>0</v>
      </c>
      <c r="O3385" s="32">
        <f>IF('System Design'!$F$8=1,'Hourly Demand and Generation'!J3385*'System Design'!$F$22,IF('System Design'!$F$8=2,'Hourly Demand and Generation'!K3385*'System Design'!$F$22,IF('System Design'!$F$8=3,'Hourly Demand and Generation'!L3385*'System Design'!$F$22)))</f>
        <v>787.5</v>
      </c>
      <c r="Q3385" s="32">
        <f t="shared" si="745"/>
        <v>0</v>
      </c>
      <c r="R3385" s="32">
        <f t="shared" si="748"/>
        <v>5400</v>
      </c>
      <c r="S3385" s="32">
        <f t="shared" si="749"/>
        <v>0</v>
      </c>
      <c r="T3385" s="32">
        <f t="shared" si="750"/>
        <v>21600</v>
      </c>
      <c r="U3385" s="32">
        <f t="shared" si="751"/>
        <v>0</v>
      </c>
      <c r="V3385" s="32">
        <f t="shared" si="746"/>
        <v>423</v>
      </c>
      <c r="W3385" s="32">
        <f t="shared" si="752"/>
        <v>423</v>
      </c>
      <c r="X3385" s="32">
        <f t="shared" si="753"/>
        <v>423</v>
      </c>
    </row>
    <row r="3386" spans="1:24" x14ac:dyDescent="0.25">
      <c r="A3386" s="2"/>
      <c r="B3386" s="2" t="s">
        <v>6</v>
      </c>
      <c r="C3386" s="2">
        <f t="shared" si="756"/>
        <v>141</v>
      </c>
      <c r="D3386" s="2">
        <f t="shared" si="757"/>
        <v>22</v>
      </c>
      <c r="E3386" s="2">
        <f t="shared" si="747"/>
        <v>3382</v>
      </c>
      <c r="F3386" s="11">
        <v>344.25</v>
      </c>
      <c r="G3386" s="9">
        <v>0</v>
      </c>
      <c r="H3386" s="9">
        <v>0</v>
      </c>
      <c r="I3386" s="9">
        <v>0</v>
      </c>
      <c r="J3386" s="9">
        <v>0.33250000000000002</v>
      </c>
      <c r="K3386" s="9">
        <v>0.33250000000000002</v>
      </c>
      <c r="L3386" s="9">
        <v>0.33250000000000002</v>
      </c>
      <c r="N3386" s="32">
        <f>IF('System Design'!$F$8=1,'Hourly Demand and Generation'!G3386*'System Design'!$F$21,IF('System Design'!$F$8=2,'Hourly Demand and Generation'!H3386*'System Design'!$F$21,IF('System Design'!$F$8=3,'Hourly Demand and Generation'!I3386*'System Design'!$F$21)))</f>
        <v>0</v>
      </c>
      <c r="O3386" s="32">
        <f>IF('System Design'!$F$8=1,'Hourly Demand and Generation'!J3386*'System Design'!$F$22,IF('System Design'!$F$8=2,'Hourly Demand and Generation'!K3386*'System Design'!$F$22,IF('System Design'!$F$8=3,'Hourly Demand and Generation'!L3386*'System Design'!$F$22)))</f>
        <v>831.25</v>
      </c>
      <c r="Q3386" s="32">
        <f t="shared" si="745"/>
        <v>0</v>
      </c>
      <c r="R3386" s="32">
        <f t="shared" si="748"/>
        <v>5400</v>
      </c>
      <c r="S3386" s="32">
        <f t="shared" si="749"/>
        <v>0</v>
      </c>
      <c r="T3386" s="32">
        <f t="shared" si="750"/>
        <v>21600</v>
      </c>
      <c r="U3386" s="32">
        <f t="shared" si="751"/>
        <v>0</v>
      </c>
      <c r="V3386" s="32">
        <f t="shared" si="746"/>
        <v>487</v>
      </c>
      <c r="W3386" s="32">
        <f t="shared" si="752"/>
        <v>487</v>
      </c>
      <c r="X3386" s="32">
        <f t="shared" si="753"/>
        <v>487</v>
      </c>
    </row>
    <row r="3387" spans="1:24" x14ac:dyDescent="0.25">
      <c r="A3387" s="2"/>
      <c r="B3387" s="2" t="s">
        <v>6</v>
      </c>
      <c r="C3387" s="2">
        <f t="shared" si="756"/>
        <v>141</v>
      </c>
      <c r="D3387" s="2">
        <f t="shared" si="757"/>
        <v>23</v>
      </c>
      <c r="E3387" s="2">
        <f t="shared" si="747"/>
        <v>3383</v>
      </c>
      <c r="F3387" s="11">
        <v>324</v>
      </c>
      <c r="G3387" s="9">
        <v>0</v>
      </c>
      <c r="H3387" s="9">
        <v>0</v>
      </c>
      <c r="I3387" s="9">
        <v>0</v>
      </c>
      <c r="J3387" s="9">
        <v>0.28000000000000003</v>
      </c>
      <c r="K3387" s="9">
        <v>0.28000000000000003</v>
      </c>
      <c r="L3387" s="9">
        <v>0.28000000000000003</v>
      </c>
      <c r="N3387" s="32">
        <f>IF('System Design'!$F$8=1,'Hourly Demand and Generation'!G3387*'System Design'!$F$21,IF('System Design'!$F$8=2,'Hourly Demand and Generation'!H3387*'System Design'!$F$21,IF('System Design'!$F$8=3,'Hourly Demand and Generation'!I3387*'System Design'!$F$21)))</f>
        <v>0</v>
      </c>
      <c r="O3387" s="32">
        <f>IF('System Design'!$F$8=1,'Hourly Demand and Generation'!J3387*'System Design'!$F$22,IF('System Design'!$F$8=2,'Hourly Demand and Generation'!K3387*'System Design'!$F$22,IF('System Design'!$F$8=3,'Hourly Demand and Generation'!L3387*'System Design'!$F$22)))</f>
        <v>700.00000000000011</v>
      </c>
      <c r="Q3387" s="32">
        <f t="shared" si="745"/>
        <v>0</v>
      </c>
      <c r="R3387" s="32">
        <f t="shared" si="748"/>
        <v>5400</v>
      </c>
      <c r="S3387" s="32">
        <f t="shared" si="749"/>
        <v>0</v>
      </c>
      <c r="T3387" s="32">
        <f t="shared" si="750"/>
        <v>21600</v>
      </c>
      <c r="U3387" s="32">
        <f t="shared" si="751"/>
        <v>0</v>
      </c>
      <c r="V3387" s="32">
        <f t="shared" si="746"/>
        <v>376.00000000000011</v>
      </c>
      <c r="W3387" s="32">
        <f t="shared" si="752"/>
        <v>376.00000000000011</v>
      </c>
      <c r="X3387" s="32">
        <f t="shared" si="753"/>
        <v>376.00000000000011</v>
      </c>
    </row>
    <row r="3388" spans="1:24" x14ac:dyDescent="0.25">
      <c r="A3388" s="2"/>
      <c r="B3388" s="2" t="s">
        <v>6</v>
      </c>
      <c r="C3388" s="2">
        <f t="shared" si="756"/>
        <v>141</v>
      </c>
      <c r="D3388" s="2">
        <f t="shared" si="757"/>
        <v>24</v>
      </c>
      <c r="E3388" s="2">
        <f t="shared" si="747"/>
        <v>3384</v>
      </c>
      <c r="F3388" s="11">
        <v>283.5</v>
      </c>
      <c r="G3388" s="9">
        <v>0</v>
      </c>
      <c r="H3388" s="9">
        <v>0</v>
      </c>
      <c r="I3388" s="9">
        <v>0</v>
      </c>
      <c r="J3388" s="9">
        <v>0.28000000000000003</v>
      </c>
      <c r="K3388" s="9">
        <v>0.28000000000000003</v>
      </c>
      <c r="L3388" s="9">
        <v>0.28000000000000003</v>
      </c>
      <c r="N3388" s="32">
        <f>IF('System Design'!$F$8=1,'Hourly Demand and Generation'!G3388*'System Design'!$F$21,IF('System Design'!$F$8=2,'Hourly Demand and Generation'!H3388*'System Design'!$F$21,IF('System Design'!$F$8=3,'Hourly Demand and Generation'!I3388*'System Design'!$F$21)))</f>
        <v>0</v>
      </c>
      <c r="O3388" s="32">
        <f>IF('System Design'!$F$8=1,'Hourly Demand and Generation'!J3388*'System Design'!$F$22,IF('System Design'!$F$8=2,'Hourly Demand and Generation'!K3388*'System Design'!$F$22,IF('System Design'!$F$8=3,'Hourly Demand and Generation'!L3388*'System Design'!$F$22)))</f>
        <v>700.00000000000011</v>
      </c>
      <c r="Q3388" s="32">
        <f t="shared" si="745"/>
        <v>0</v>
      </c>
      <c r="R3388" s="32">
        <f t="shared" si="748"/>
        <v>5400</v>
      </c>
      <c r="S3388" s="32">
        <f t="shared" si="749"/>
        <v>0</v>
      </c>
      <c r="T3388" s="32">
        <f t="shared" si="750"/>
        <v>21600</v>
      </c>
      <c r="U3388" s="32">
        <f t="shared" si="751"/>
        <v>0</v>
      </c>
      <c r="V3388" s="32">
        <f t="shared" si="746"/>
        <v>416.50000000000011</v>
      </c>
      <c r="W3388" s="32">
        <f t="shared" si="752"/>
        <v>416.50000000000011</v>
      </c>
      <c r="X3388" s="32">
        <f t="shared" si="753"/>
        <v>416.50000000000011</v>
      </c>
    </row>
    <row r="3389" spans="1:24" x14ac:dyDescent="0.25">
      <c r="A3389" s="2"/>
      <c r="B3389" s="2" t="s">
        <v>6</v>
      </c>
      <c r="C3389" s="2">
        <f>C3388+1</f>
        <v>142</v>
      </c>
      <c r="D3389" s="2">
        <v>1</v>
      </c>
      <c r="E3389" s="2">
        <f t="shared" si="747"/>
        <v>3385</v>
      </c>
      <c r="F3389" s="11">
        <v>243</v>
      </c>
      <c r="G3389" s="9">
        <v>0</v>
      </c>
      <c r="H3389" s="9">
        <v>0</v>
      </c>
      <c r="I3389" s="9">
        <v>0</v>
      </c>
      <c r="J3389" s="9">
        <v>0.35</v>
      </c>
      <c r="K3389" s="9">
        <v>0.35</v>
      </c>
      <c r="L3389" s="9">
        <v>0.35</v>
      </c>
      <c r="N3389" s="32">
        <f>IF('System Design'!$F$8=1,'Hourly Demand and Generation'!G3389*'System Design'!$F$21,IF('System Design'!$F$8=2,'Hourly Demand and Generation'!H3389*'System Design'!$F$21,IF('System Design'!$F$8=3,'Hourly Demand and Generation'!I3389*'System Design'!$F$21)))</f>
        <v>0</v>
      </c>
      <c r="O3389" s="32">
        <f>IF('System Design'!$F$8=1,'Hourly Demand and Generation'!J3389*'System Design'!$F$22,IF('System Design'!$F$8=2,'Hourly Demand and Generation'!K3389*'System Design'!$F$22,IF('System Design'!$F$8=3,'Hourly Demand and Generation'!L3389*'System Design'!$F$22)))</f>
        <v>875</v>
      </c>
      <c r="Q3389" s="32">
        <f t="shared" si="745"/>
        <v>0</v>
      </c>
      <c r="R3389" s="32">
        <f t="shared" si="748"/>
        <v>5400</v>
      </c>
      <c r="S3389" s="32">
        <f t="shared" si="749"/>
        <v>0</v>
      </c>
      <c r="T3389" s="32">
        <f t="shared" si="750"/>
        <v>21600</v>
      </c>
      <c r="U3389" s="32">
        <f t="shared" si="751"/>
        <v>0</v>
      </c>
      <c r="V3389" s="32">
        <f t="shared" si="746"/>
        <v>632</v>
      </c>
      <c r="W3389" s="32">
        <f t="shared" si="752"/>
        <v>632</v>
      </c>
      <c r="X3389" s="32">
        <f t="shared" si="753"/>
        <v>632</v>
      </c>
    </row>
    <row r="3390" spans="1:24" x14ac:dyDescent="0.25">
      <c r="A3390" s="2"/>
      <c r="B3390" s="2" t="s">
        <v>6</v>
      </c>
      <c r="C3390" s="2">
        <f>C3389</f>
        <v>142</v>
      </c>
      <c r="D3390" s="2">
        <f>D3389+1</f>
        <v>2</v>
      </c>
      <c r="E3390" s="2">
        <f t="shared" si="747"/>
        <v>3386</v>
      </c>
      <c r="F3390" s="11">
        <v>222.75</v>
      </c>
      <c r="G3390" s="9">
        <v>0</v>
      </c>
      <c r="H3390" s="9">
        <v>0</v>
      </c>
      <c r="I3390" s="9">
        <v>0</v>
      </c>
      <c r="J3390" s="9">
        <v>0.315</v>
      </c>
      <c r="K3390" s="9">
        <v>0.315</v>
      </c>
      <c r="L3390" s="9">
        <v>0.315</v>
      </c>
      <c r="N3390" s="32">
        <f>IF('System Design'!$F$8=1,'Hourly Demand and Generation'!G3390*'System Design'!$F$21,IF('System Design'!$F$8=2,'Hourly Demand and Generation'!H3390*'System Design'!$F$21,IF('System Design'!$F$8=3,'Hourly Demand and Generation'!I3390*'System Design'!$F$21)))</f>
        <v>0</v>
      </c>
      <c r="O3390" s="32">
        <f>IF('System Design'!$F$8=1,'Hourly Demand and Generation'!J3390*'System Design'!$F$22,IF('System Design'!$F$8=2,'Hourly Demand and Generation'!K3390*'System Design'!$F$22,IF('System Design'!$F$8=3,'Hourly Demand and Generation'!L3390*'System Design'!$F$22)))</f>
        <v>787.5</v>
      </c>
      <c r="Q3390" s="32">
        <f t="shared" si="745"/>
        <v>0</v>
      </c>
      <c r="R3390" s="32">
        <f t="shared" si="748"/>
        <v>5400</v>
      </c>
      <c r="S3390" s="32">
        <f t="shared" si="749"/>
        <v>0</v>
      </c>
      <c r="T3390" s="32">
        <f t="shared" si="750"/>
        <v>21600</v>
      </c>
      <c r="U3390" s="32">
        <f t="shared" si="751"/>
        <v>0</v>
      </c>
      <c r="V3390" s="32">
        <f t="shared" si="746"/>
        <v>564.75</v>
      </c>
      <c r="W3390" s="32">
        <f t="shared" si="752"/>
        <v>564.75</v>
      </c>
      <c r="X3390" s="32">
        <f t="shared" si="753"/>
        <v>564.75</v>
      </c>
    </row>
    <row r="3391" spans="1:24" x14ac:dyDescent="0.25">
      <c r="A3391" s="2"/>
      <c r="B3391" s="2" t="s">
        <v>6</v>
      </c>
      <c r="C3391" s="2">
        <f t="shared" ref="C3391:C3412" si="758">C3390</f>
        <v>142</v>
      </c>
      <c r="D3391" s="2">
        <f t="shared" ref="D3391:D3412" si="759">D3390+1</f>
        <v>3</v>
      </c>
      <c r="E3391" s="2">
        <f t="shared" si="747"/>
        <v>3387</v>
      </c>
      <c r="F3391" s="11">
        <v>202.5</v>
      </c>
      <c r="G3391" s="9">
        <v>0</v>
      </c>
      <c r="H3391" s="9">
        <v>0</v>
      </c>
      <c r="I3391" s="9">
        <v>0</v>
      </c>
      <c r="J3391" s="9">
        <v>0.315</v>
      </c>
      <c r="K3391" s="9">
        <v>0.315</v>
      </c>
      <c r="L3391" s="9">
        <v>0.315</v>
      </c>
      <c r="N3391" s="32">
        <f>IF('System Design'!$F$8=1,'Hourly Demand and Generation'!G3391*'System Design'!$F$21,IF('System Design'!$F$8=2,'Hourly Demand and Generation'!H3391*'System Design'!$F$21,IF('System Design'!$F$8=3,'Hourly Demand and Generation'!I3391*'System Design'!$F$21)))</f>
        <v>0</v>
      </c>
      <c r="O3391" s="32">
        <f>IF('System Design'!$F$8=1,'Hourly Demand and Generation'!J3391*'System Design'!$F$22,IF('System Design'!$F$8=2,'Hourly Demand and Generation'!K3391*'System Design'!$F$22,IF('System Design'!$F$8=3,'Hourly Demand and Generation'!L3391*'System Design'!$F$22)))</f>
        <v>787.5</v>
      </c>
      <c r="Q3391" s="32">
        <f t="shared" si="745"/>
        <v>0</v>
      </c>
      <c r="R3391" s="32">
        <f t="shared" si="748"/>
        <v>5400</v>
      </c>
      <c r="S3391" s="32">
        <f t="shared" si="749"/>
        <v>0</v>
      </c>
      <c r="T3391" s="32">
        <f t="shared" si="750"/>
        <v>21600</v>
      </c>
      <c r="U3391" s="32">
        <f t="shared" si="751"/>
        <v>0</v>
      </c>
      <c r="V3391" s="32">
        <f t="shared" si="746"/>
        <v>585</v>
      </c>
      <c r="W3391" s="32">
        <f t="shared" si="752"/>
        <v>585</v>
      </c>
      <c r="X3391" s="32">
        <f t="shared" si="753"/>
        <v>585</v>
      </c>
    </row>
    <row r="3392" spans="1:24" x14ac:dyDescent="0.25">
      <c r="A3392" s="2"/>
      <c r="B3392" s="2" t="s">
        <v>6</v>
      </c>
      <c r="C3392" s="2">
        <f t="shared" si="758"/>
        <v>142</v>
      </c>
      <c r="D3392" s="2">
        <f t="shared" si="759"/>
        <v>4</v>
      </c>
      <c r="E3392" s="2">
        <f t="shared" si="747"/>
        <v>3388</v>
      </c>
      <c r="F3392" s="11">
        <v>243</v>
      </c>
      <c r="G3392" s="9">
        <v>0</v>
      </c>
      <c r="H3392" s="9">
        <v>0</v>
      </c>
      <c r="I3392" s="9">
        <v>0</v>
      </c>
      <c r="J3392" s="9">
        <v>0.35</v>
      </c>
      <c r="K3392" s="9">
        <v>0.35</v>
      </c>
      <c r="L3392" s="9">
        <v>0.35</v>
      </c>
      <c r="N3392" s="32">
        <f>IF('System Design'!$F$8=1,'Hourly Demand and Generation'!G3392*'System Design'!$F$21,IF('System Design'!$F$8=2,'Hourly Demand and Generation'!H3392*'System Design'!$F$21,IF('System Design'!$F$8=3,'Hourly Demand and Generation'!I3392*'System Design'!$F$21)))</f>
        <v>0</v>
      </c>
      <c r="O3392" s="32">
        <f>IF('System Design'!$F$8=1,'Hourly Demand and Generation'!J3392*'System Design'!$F$22,IF('System Design'!$F$8=2,'Hourly Demand and Generation'!K3392*'System Design'!$F$22,IF('System Design'!$F$8=3,'Hourly Demand and Generation'!L3392*'System Design'!$F$22)))</f>
        <v>875</v>
      </c>
      <c r="Q3392" s="32">
        <f t="shared" si="745"/>
        <v>0</v>
      </c>
      <c r="R3392" s="32">
        <f t="shared" si="748"/>
        <v>5400</v>
      </c>
      <c r="S3392" s="32">
        <f t="shared" si="749"/>
        <v>0</v>
      </c>
      <c r="T3392" s="32">
        <f t="shared" si="750"/>
        <v>21600</v>
      </c>
      <c r="U3392" s="32">
        <f t="shared" si="751"/>
        <v>0</v>
      </c>
      <c r="V3392" s="32">
        <f t="shared" si="746"/>
        <v>632</v>
      </c>
      <c r="W3392" s="32">
        <f t="shared" si="752"/>
        <v>632</v>
      </c>
      <c r="X3392" s="32">
        <f t="shared" si="753"/>
        <v>632</v>
      </c>
    </row>
    <row r="3393" spans="1:24" x14ac:dyDescent="0.25">
      <c r="A3393" s="2"/>
      <c r="B3393" s="2" t="s">
        <v>6</v>
      </c>
      <c r="C3393" s="2">
        <f t="shared" si="758"/>
        <v>142</v>
      </c>
      <c r="D3393" s="2">
        <f t="shared" si="759"/>
        <v>5</v>
      </c>
      <c r="E3393" s="2">
        <f t="shared" si="747"/>
        <v>3389</v>
      </c>
      <c r="F3393" s="11">
        <v>263.25</v>
      </c>
      <c r="G3393" s="9">
        <v>0</v>
      </c>
      <c r="H3393" s="9">
        <v>3.7199999999999997E-2</v>
      </c>
      <c r="I3393" s="9">
        <v>7.4399999999999994E-2</v>
      </c>
      <c r="J3393" s="9">
        <v>0.28000000000000003</v>
      </c>
      <c r="K3393" s="9">
        <v>0.28000000000000003</v>
      </c>
      <c r="L3393" s="9">
        <v>0.28000000000000003</v>
      </c>
      <c r="N3393" s="32">
        <f>IF('System Design'!$F$8=1,'Hourly Demand and Generation'!G3393*'System Design'!$F$21,IF('System Design'!$F$8=2,'Hourly Demand and Generation'!H3393*'System Design'!$F$21,IF('System Design'!$F$8=3,'Hourly Demand and Generation'!I3393*'System Design'!$F$21)))</f>
        <v>37.199999999999996</v>
      </c>
      <c r="O3393" s="32">
        <f>IF('System Design'!$F$8=1,'Hourly Demand and Generation'!J3393*'System Design'!$F$22,IF('System Design'!$F$8=2,'Hourly Demand and Generation'!K3393*'System Design'!$F$22,IF('System Design'!$F$8=3,'Hourly Demand and Generation'!L3393*'System Design'!$F$22)))</f>
        <v>700.00000000000011</v>
      </c>
      <c r="Q3393" s="32">
        <f t="shared" si="745"/>
        <v>0</v>
      </c>
      <c r="R3393" s="32">
        <f t="shared" si="748"/>
        <v>5400</v>
      </c>
      <c r="S3393" s="32">
        <f t="shared" si="749"/>
        <v>0</v>
      </c>
      <c r="T3393" s="32">
        <f t="shared" si="750"/>
        <v>21600</v>
      </c>
      <c r="U3393" s="32">
        <f t="shared" si="751"/>
        <v>0</v>
      </c>
      <c r="V3393" s="32">
        <f t="shared" si="746"/>
        <v>473.95000000000016</v>
      </c>
      <c r="W3393" s="32">
        <f t="shared" si="752"/>
        <v>473.95000000000016</v>
      </c>
      <c r="X3393" s="32">
        <f t="shared" si="753"/>
        <v>473.95000000000016</v>
      </c>
    </row>
    <row r="3394" spans="1:24" x14ac:dyDescent="0.25">
      <c r="A3394" s="2"/>
      <c r="B3394" s="2" t="s">
        <v>6</v>
      </c>
      <c r="C3394" s="2">
        <f t="shared" si="758"/>
        <v>142</v>
      </c>
      <c r="D3394" s="2">
        <f t="shared" si="759"/>
        <v>6</v>
      </c>
      <c r="E3394" s="2">
        <f t="shared" si="747"/>
        <v>3390</v>
      </c>
      <c r="F3394" s="11">
        <v>283.5</v>
      </c>
      <c r="G3394" s="9">
        <v>7.4399999999999994E-2</v>
      </c>
      <c r="H3394" s="9">
        <v>0.11625000000000001</v>
      </c>
      <c r="I3394" s="9">
        <v>0.15809999999999999</v>
      </c>
      <c r="J3394" s="9">
        <v>0.28000000000000003</v>
      </c>
      <c r="K3394" s="9">
        <v>0.28000000000000003</v>
      </c>
      <c r="L3394" s="9">
        <v>0.28000000000000003</v>
      </c>
      <c r="N3394" s="32">
        <f>IF('System Design'!$F$8=1,'Hourly Demand and Generation'!G3394*'System Design'!$F$21,IF('System Design'!$F$8=2,'Hourly Demand and Generation'!H3394*'System Design'!$F$21,IF('System Design'!$F$8=3,'Hourly Demand and Generation'!I3394*'System Design'!$F$21)))</f>
        <v>79.05</v>
      </c>
      <c r="O3394" s="32">
        <f>IF('System Design'!$F$8=1,'Hourly Demand and Generation'!J3394*'System Design'!$F$22,IF('System Design'!$F$8=2,'Hourly Demand and Generation'!K3394*'System Design'!$F$22,IF('System Design'!$F$8=3,'Hourly Demand and Generation'!L3394*'System Design'!$F$22)))</f>
        <v>700.00000000000011</v>
      </c>
      <c r="Q3394" s="32">
        <f t="shared" si="745"/>
        <v>0</v>
      </c>
      <c r="R3394" s="32">
        <f t="shared" si="748"/>
        <v>5400</v>
      </c>
      <c r="S3394" s="32">
        <f t="shared" si="749"/>
        <v>0</v>
      </c>
      <c r="T3394" s="32">
        <f t="shared" si="750"/>
        <v>21600</v>
      </c>
      <c r="U3394" s="32">
        <f t="shared" si="751"/>
        <v>0</v>
      </c>
      <c r="V3394" s="32">
        <f t="shared" si="746"/>
        <v>495.55000000000007</v>
      </c>
      <c r="W3394" s="32">
        <f t="shared" si="752"/>
        <v>495.55000000000007</v>
      </c>
      <c r="X3394" s="32">
        <f t="shared" si="753"/>
        <v>495.55000000000007</v>
      </c>
    </row>
    <row r="3395" spans="1:24" x14ac:dyDescent="0.25">
      <c r="A3395" s="2"/>
      <c r="B3395" s="2" t="s">
        <v>6</v>
      </c>
      <c r="C3395" s="2">
        <f t="shared" si="758"/>
        <v>142</v>
      </c>
      <c r="D3395" s="2">
        <f t="shared" si="759"/>
        <v>7</v>
      </c>
      <c r="E3395" s="2">
        <f t="shared" si="747"/>
        <v>3391</v>
      </c>
      <c r="F3395" s="11">
        <v>303.75</v>
      </c>
      <c r="G3395" s="9">
        <v>0.15809999999999999</v>
      </c>
      <c r="H3395" s="9">
        <v>0.1953</v>
      </c>
      <c r="I3395" s="9">
        <v>0.23250000000000001</v>
      </c>
      <c r="J3395" s="9">
        <v>0.315</v>
      </c>
      <c r="K3395" s="9">
        <v>0.315</v>
      </c>
      <c r="L3395" s="9">
        <v>0.315</v>
      </c>
      <c r="N3395" s="32">
        <f>IF('System Design'!$F$8=1,'Hourly Demand and Generation'!G3395*'System Design'!$F$21,IF('System Design'!$F$8=2,'Hourly Demand and Generation'!H3395*'System Design'!$F$21,IF('System Design'!$F$8=3,'Hourly Demand and Generation'!I3395*'System Design'!$F$21)))</f>
        <v>116.25</v>
      </c>
      <c r="O3395" s="32">
        <f>IF('System Design'!$F$8=1,'Hourly Demand and Generation'!J3395*'System Design'!$F$22,IF('System Design'!$F$8=2,'Hourly Demand and Generation'!K3395*'System Design'!$F$22,IF('System Design'!$F$8=3,'Hourly Demand and Generation'!L3395*'System Design'!$F$22)))</f>
        <v>787.5</v>
      </c>
      <c r="Q3395" s="32">
        <f t="shared" si="745"/>
        <v>0</v>
      </c>
      <c r="R3395" s="32">
        <f t="shared" si="748"/>
        <v>5400</v>
      </c>
      <c r="S3395" s="32">
        <f t="shared" si="749"/>
        <v>0</v>
      </c>
      <c r="T3395" s="32">
        <f t="shared" si="750"/>
        <v>21600</v>
      </c>
      <c r="U3395" s="32">
        <f t="shared" si="751"/>
        <v>0</v>
      </c>
      <c r="V3395" s="32">
        <f t="shared" si="746"/>
        <v>600</v>
      </c>
      <c r="W3395" s="32">
        <f t="shared" si="752"/>
        <v>600</v>
      </c>
      <c r="X3395" s="32">
        <f t="shared" si="753"/>
        <v>600</v>
      </c>
    </row>
    <row r="3396" spans="1:24" x14ac:dyDescent="0.25">
      <c r="A3396" s="2"/>
      <c r="B3396" s="2" t="s">
        <v>6</v>
      </c>
      <c r="C3396" s="2">
        <f t="shared" si="758"/>
        <v>142</v>
      </c>
      <c r="D3396" s="2">
        <f t="shared" si="759"/>
        <v>8</v>
      </c>
      <c r="E3396" s="2">
        <f t="shared" si="747"/>
        <v>3392</v>
      </c>
      <c r="F3396" s="11">
        <v>324</v>
      </c>
      <c r="G3396" s="9">
        <v>0.30690000000000001</v>
      </c>
      <c r="H3396" s="9">
        <v>0.34875</v>
      </c>
      <c r="I3396" s="9">
        <v>0.3906</v>
      </c>
      <c r="J3396" s="9">
        <v>0.315</v>
      </c>
      <c r="K3396" s="9">
        <v>0.315</v>
      </c>
      <c r="L3396" s="9">
        <v>0.315</v>
      </c>
      <c r="N3396" s="32">
        <f>IF('System Design'!$F$8=1,'Hourly Demand and Generation'!G3396*'System Design'!$F$21,IF('System Design'!$F$8=2,'Hourly Demand and Generation'!H3396*'System Design'!$F$21,IF('System Design'!$F$8=3,'Hourly Demand and Generation'!I3396*'System Design'!$F$21)))</f>
        <v>195.3</v>
      </c>
      <c r="O3396" s="32">
        <f>IF('System Design'!$F$8=1,'Hourly Demand and Generation'!J3396*'System Design'!$F$22,IF('System Design'!$F$8=2,'Hourly Demand and Generation'!K3396*'System Design'!$F$22,IF('System Design'!$F$8=3,'Hourly Demand and Generation'!L3396*'System Design'!$F$22)))</f>
        <v>787.5</v>
      </c>
      <c r="Q3396" s="32">
        <f t="shared" si="745"/>
        <v>0</v>
      </c>
      <c r="R3396" s="32">
        <f t="shared" si="748"/>
        <v>5400</v>
      </c>
      <c r="S3396" s="32">
        <f t="shared" si="749"/>
        <v>0</v>
      </c>
      <c r="T3396" s="32">
        <f t="shared" si="750"/>
        <v>21600</v>
      </c>
      <c r="U3396" s="32">
        <f t="shared" si="751"/>
        <v>0</v>
      </c>
      <c r="V3396" s="32">
        <f t="shared" si="746"/>
        <v>658.8</v>
      </c>
      <c r="W3396" s="32">
        <f t="shared" si="752"/>
        <v>658.8</v>
      </c>
      <c r="X3396" s="32">
        <f t="shared" si="753"/>
        <v>658.8</v>
      </c>
    </row>
    <row r="3397" spans="1:24" x14ac:dyDescent="0.25">
      <c r="A3397" s="2"/>
      <c r="B3397" s="2" t="s">
        <v>6</v>
      </c>
      <c r="C3397" s="2">
        <f t="shared" si="758"/>
        <v>142</v>
      </c>
      <c r="D3397" s="2">
        <f t="shared" si="759"/>
        <v>9</v>
      </c>
      <c r="E3397" s="2">
        <f t="shared" si="747"/>
        <v>3393</v>
      </c>
      <c r="F3397" s="11">
        <v>324</v>
      </c>
      <c r="G3397" s="9">
        <v>0.46500000000000002</v>
      </c>
      <c r="H3397" s="9">
        <v>0.50219999999999998</v>
      </c>
      <c r="I3397" s="9">
        <v>0.53939999999999999</v>
      </c>
      <c r="J3397" s="9">
        <v>0.28000000000000003</v>
      </c>
      <c r="K3397" s="9">
        <v>0.28000000000000003</v>
      </c>
      <c r="L3397" s="9">
        <v>0.28000000000000003</v>
      </c>
      <c r="N3397" s="32">
        <f>IF('System Design'!$F$8=1,'Hourly Demand and Generation'!G3397*'System Design'!$F$21,IF('System Design'!$F$8=2,'Hourly Demand and Generation'!H3397*'System Design'!$F$21,IF('System Design'!$F$8=3,'Hourly Demand and Generation'!I3397*'System Design'!$F$21)))</f>
        <v>269.7</v>
      </c>
      <c r="O3397" s="32">
        <f>IF('System Design'!$F$8=1,'Hourly Demand and Generation'!J3397*'System Design'!$F$22,IF('System Design'!$F$8=2,'Hourly Demand and Generation'!K3397*'System Design'!$F$22,IF('System Design'!$F$8=3,'Hourly Demand and Generation'!L3397*'System Design'!$F$22)))</f>
        <v>700.00000000000011</v>
      </c>
      <c r="Q3397" s="32">
        <f t="shared" si="745"/>
        <v>0</v>
      </c>
      <c r="R3397" s="32">
        <f t="shared" si="748"/>
        <v>5400</v>
      </c>
      <c r="S3397" s="32">
        <f t="shared" si="749"/>
        <v>0</v>
      </c>
      <c r="T3397" s="32">
        <f t="shared" si="750"/>
        <v>21600</v>
      </c>
      <c r="U3397" s="32">
        <f t="shared" si="751"/>
        <v>0</v>
      </c>
      <c r="V3397" s="32">
        <f t="shared" si="746"/>
        <v>645.70000000000005</v>
      </c>
      <c r="W3397" s="32">
        <f t="shared" si="752"/>
        <v>645.70000000000005</v>
      </c>
      <c r="X3397" s="32">
        <f t="shared" si="753"/>
        <v>645.70000000000005</v>
      </c>
    </row>
    <row r="3398" spans="1:24" x14ac:dyDescent="0.25">
      <c r="A3398" s="2"/>
      <c r="B3398" s="2" t="s">
        <v>6</v>
      </c>
      <c r="C3398" s="2">
        <f t="shared" si="758"/>
        <v>142</v>
      </c>
      <c r="D3398" s="2">
        <f t="shared" si="759"/>
        <v>10</v>
      </c>
      <c r="E3398" s="2">
        <f t="shared" si="747"/>
        <v>3394</v>
      </c>
      <c r="F3398" s="11">
        <v>315.89999999999998</v>
      </c>
      <c r="G3398" s="9">
        <v>0.62309999999999999</v>
      </c>
      <c r="H3398" s="9">
        <v>0.6603</v>
      </c>
      <c r="I3398" s="9">
        <v>0.69750000000000001</v>
      </c>
      <c r="J3398" s="9">
        <v>0.315</v>
      </c>
      <c r="K3398" s="9">
        <v>0.315</v>
      </c>
      <c r="L3398" s="9">
        <v>0.315</v>
      </c>
      <c r="N3398" s="32">
        <f>IF('System Design'!$F$8=1,'Hourly Demand and Generation'!G3398*'System Design'!$F$21,IF('System Design'!$F$8=2,'Hourly Demand and Generation'!H3398*'System Design'!$F$21,IF('System Design'!$F$8=3,'Hourly Demand and Generation'!I3398*'System Design'!$F$21)))</f>
        <v>348.75</v>
      </c>
      <c r="O3398" s="32">
        <f>IF('System Design'!$F$8=1,'Hourly Demand and Generation'!J3398*'System Design'!$F$22,IF('System Design'!$F$8=2,'Hourly Demand and Generation'!K3398*'System Design'!$F$22,IF('System Design'!$F$8=3,'Hourly Demand and Generation'!L3398*'System Design'!$F$22)))</f>
        <v>787.5</v>
      </c>
      <c r="Q3398" s="32">
        <f t="shared" ref="Q3398:Q3461" si="760">IF(F3398-N3398-O3398&gt;0,F3398-N3398-O3398,0)</f>
        <v>0</v>
      </c>
      <c r="R3398" s="32">
        <f t="shared" si="748"/>
        <v>5400</v>
      </c>
      <c r="S3398" s="32">
        <f t="shared" si="749"/>
        <v>0</v>
      </c>
      <c r="T3398" s="32">
        <f t="shared" si="750"/>
        <v>21600</v>
      </c>
      <c r="U3398" s="32">
        <f t="shared" si="751"/>
        <v>0</v>
      </c>
      <c r="V3398" s="32">
        <f t="shared" ref="V3398:V3461" si="761">IF(F3398-N3398-O3398&lt;0,N3398+O3398-F3398,0)</f>
        <v>820.35</v>
      </c>
      <c r="W3398" s="32">
        <f t="shared" si="752"/>
        <v>820.35</v>
      </c>
      <c r="X3398" s="32">
        <f t="shared" si="753"/>
        <v>820.35</v>
      </c>
    </row>
    <row r="3399" spans="1:24" x14ac:dyDescent="0.25">
      <c r="A3399" s="2"/>
      <c r="B3399" s="2" t="s">
        <v>6</v>
      </c>
      <c r="C3399" s="2">
        <f t="shared" si="758"/>
        <v>142</v>
      </c>
      <c r="D3399" s="2">
        <f t="shared" si="759"/>
        <v>11</v>
      </c>
      <c r="E3399" s="2">
        <f t="shared" ref="E3399:E3462" si="762">E3398+1</f>
        <v>3395</v>
      </c>
      <c r="F3399" s="11">
        <v>311.85000000000002</v>
      </c>
      <c r="G3399" s="9">
        <v>0.77190000000000003</v>
      </c>
      <c r="H3399" s="9">
        <v>0.81374999999999997</v>
      </c>
      <c r="I3399" s="9">
        <v>0.85560000000000003</v>
      </c>
      <c r="J3399" s="9">
        <v>0.28000000000000003</v>
      </c>
      <c r="K3399" s="9">
        <v>0.28000000000000003</v>
      </c>
      <c r="L3399" s="9">
        <v>0.28000000000000003</v>
      </c>
      <c r="N3399" s="32">
        <f>IF('System Design'!$F$8=1,'Hourly Demand and Generation'!G3399*'System Design'!$F$21,IF('System Design'!$F$8=2,'Hourly Demand and Generation'!H3399*'System Design'!$F$21,IF('System Design'!$F$8=3,'Hourly Demand and Generation'!I3399*'System Design'!$F$21)))</f>
        <v>427.8</v>
      </c>
      <c r="O3399" s="32">
        <f>IF('System Design'!$F$8=1,'Hourly Demand and Generation'!J3399*'System Design'!$F$22,IF('System Design'!$F$8=2,'Hourly Demand and Generation'!K3399*'System Design'!$F$22,IF('System Design'!$F$8=3,'Hourly Demand and Generation'!L3399*'System Design'!$F$22)))</f>
        <v>700.00000000000011</v>
      </c>
      <c r="Q3399" s="32">
        <f t="shared" si="760"/>
        <v>0</v>
      </c>
      <c r="R3399" s="32">
        <f t="shared" ref="R3399:R3462" si="763">IF($Q3399&lt;R3398+$V3399,IF(R3398+$V3399-$Q3399&gt;5400,5400,R3398+$V3399-$Q3399),0)</f>
        <v>5400</v>
      </c>
      <c r="S3399" s="32">
        <f t="shared" ref="S3399:S3462" si="764">IF(R3399&gt;0,0,$Q3399+$V3399-R3398)</f>
        <v>0</v>
      </c>
      <c r="T3399" s="32">
        <f t="shared" ref="T3399:T3462" si="765">IF($Q3399&lt;T3398+$V3399,IF(T3398+$V3399-$Q3399&gt;21600,21600,T3398+$V3399-$Q3399),0)</f>
        <v>21600</v>
      </c>
      <c r="U3399" s="32">
        <f t="shared" ref="U3399:U3462" si="766">IF(T3399&gt;0,0,$Q3399+$V3399-T3398)</f>
        <v>0</v>
      </c>
      <c r="V3399" s="32">
        <f t="shared" si="761"/>
        <v>815.95000000000016</v>
      </c>
      <c r="W3399" s="32">
        <f t="shared" ref="W3399:W3462" si="767">IF(R3399=5400,$V3399-(R3399-R3398),0)</f>
        <v>815.95000000000016</v>
      </c>
      <c r="X3399" s="32">
        <f t="shared" ref="X3399:X3462" si="768">IF(T3399=21600,$V3399-(T3399-T3398),0)</f>
        <v>815.95000000000016</v>
      </c>
    </row>
    <row r="3400" spans="1:24" x14ac:dyDescent="0.25">
      <c r="A3400" s="2"/>
      <c r="B3400" s="2" t="s">
        <v>6</v>
      </c>
      <c r="C3400" s="2">
        <f t="shared" si="758"/>
        <v>142</v>
      </c>
      <c r="D3400" s="2">
        <f t="shared" si="759"/>
        <v>12</v>
      </c>
      <c r="E3400" s="2">
        <f t="shared" si="762"/>
        <v>3396</v>
      </c>
      <c r="F3400" s="11">
        <v>311.85000000000002</v>
      </c>
      <c r="G3400" s="9">
        <v>0.93</v>
      </c>
      <c r="H3400" s="9">
        <v>0.93</v>
      </c>
      <c r="I3400" s="9">
        <v>0.93</v>
      </c>
      <c r="J3400" s="9">
        <v>0.26250000000000001</v>
      </c>
      <c r="K3400" s="9">
        <v>0.26250000000000001</v>
      </c>
      <c r="L3400" s="9">
        <v>0.26250000000000001</v>
      </c>
      <c r="N3400" s="32">
        <f>IF('System Design'!$F$8=1,'Hourly Demand and Generation'!G3400*'System Design'!$F$21,IF('System Design'!$F$8=2,'Hourly Demand and Generation'!H3400*'System Design'!$F$21,IF('System Design'!$F$8=3,'Hourly Demand and Generation'!I3400*'System Design'!$F$21)))</f>
        <v>465</v>
      </c>
      <c r="O3400" s="32">
        <f>IF('System Design'!$F$8=1,'Hourly Demand and Generation'!J3400*'System Design'!$F$22,IF('System Design'!$F$8=2,'Hourly Demand and Generation'!K3400*'System Design'!$F$22,IF('System Design'!$F$8=3,'Hourly Demand and Generation'!L3400*'System Design'!$F$22)))</f>
        <v>656.25</v>
      </c>
      <c r="Q3400" s="32">
        <f t="shared" si="760"/>
        <v>0</v>
      </c>
      <c r="R3400" s="32">
        <f t="shared" si="763"/>
        <v>5400</v>
      </c>
      <c r="S3400" s="32">
        <f t="shared" si="764"/>
        <v>0</v>
      </c>
      <c r="T3400" s="32">
        <f t="shared" si="765"/>
        <v>21600</v>
      </c>
      <c r="U3400" s="32">
        <f t="shared" si="766"/>
        <v>0</v>
      </c>
      <c r="V3400" s="32">
        <f t="shared" si="761"/>
        <v>809.4</v>
      </c>
      <c r="W3400" s="32">
        <f t="shared" si="767"/>
        <v>809.4</v>
      </c>
      <c r="X3400" s="32">
        <f t="shared" si="768"/>
        <v>809.4</v>
      </c>
    </row>
    <row r="3401" spans="1:24" x14ac:dyDescent="0.25">
      <c r="A3401" s="2"/>
      <c r="B3401" s="2" t="s">
        <v>6</v>
      </c>
      <c r="C3401" s="2">
        <f t="shared" si="758"/>
        <v>142</v>
      </c>
      <c r="D3401" s="2">
        <f t="shared" si="759"/>
        <v>13</v>
      </c>
      <c r="E3401" s="2">
        <f t="shared" si="762"/>
        <v>3397</v>
      </c>
      <c r="F3401" s="11">
        <v>324</v>
      </c>
      <c r="G3401" s="9">
        <v>0.77190000000000003</v>
      </c>
      <c r="H3401" s="9">
        <v>0.81374999999999997</v>
      </c>
      <c r="I3401" s="9">
        <v>0.85560000000000003</v>
      </c>
      <c r="J3401" s="9">
        <v>0.28000000000000003</v>
      </c>
      <c r="K3401" s="9">
        <v>0.28000000000000003</v>
      </c>
      <c r="L3401" s="9">
        <v>0.28000000000000003</v>
      </c>
      <c r="N3401" s="32">
        <f>IF('System Design'!$F$8=1,'Hourly Demand and Generation'!G3401*'System Design'!$F$21,IF('System Design'!$F$8=2,'Hourly Demand and Generation'!H3401*'System Design'!$F$21,IF('System Design'!$F$8=3,'Hourly Demand and Generation'!I3401*'System Design'!$F$21)))</f>
        <v>427.8</v>
      </c>
      <c r="O3401" s="32">
        <f>IF('System Design'!$F$8=1,'Hourly Demand and Generation'!J3401*'System Design'!$F$22,IF('System Design'!$F$8=2,'Hourly Demand and Generation'!K3401*'System Design'!$F$22,IF('System Design'!$F$8=3,'Hourly Demand and Generation'!L3401*'System Design'!$F$22)))</f>
        <v>700.00000000000011</v>
      </c>
      <c r="Q3401" s="32">
        <f t="shared" si="760"/>
        <v>0</v>
      </c>
      <c r="R3401" s="32">
        <f t="shared" si="763"/>
        <v>5400</v>
      </c>
      <c r="S3401" s="32">
        <f t="shared" si="764"/>
        <v>0</v>
      </c>
      <c r="T3401" s="32">
        <f t="shared" si="765"/>
        <v>21600</v>
      </c>
      <c r="U3401" s="32">
        <f t="shared" si="766"/>
        <v>0</v>
      </c>
      <c r="V3401" s="32">
        <f t="shared" si="761"/>
        <v>803.80000000000018</v>
      </c>
      <c r="W3401" s="32">
        <f t="shared" si="767"/>
        <v>803.80000000000018</v>
      </c>
      <c r="X3401" s="32">
        <f t="shared" si="768"/>
        <v>803.80000000000018</v>
      </c>
    </row>
    <row r="3402" spans="1:24" x14ac:dyDescent="0.25">
      <c r="A3402" s="2"/>
      <c r="B3402" s="2" t="s">
        <v>6</v>
      </c>
      <c r="C3402" s="2">
        <f t="shared" si="758"/>
        <v>142</v>
      </c>
      <c r="D3402" s="2">
        <f t="shared" si="759"/>
        <v>14</v>
      </c>
      <c r="E3402" s="2">
        <f t="shared" si="762"/>
        <v>3398</v>
      </c>
      <c r="F3402" s="11">
        <v>324</v>
      </c>
      <c r="G3402" s="9">
        <v>0.62309999999999999</v>
      </c>
      <c r="H3402" s="9">
        <v>0.6603</v>
      </c>
      <c r="I3402" s="9">
        <v>0.69750000000000001</v>
      </c>
      <c r="J3402" s="9">
        <v>0.29749999999999999</v>
      </c>
      <c r="K3402" s="9">
        <v>0.29749999999999999</v>
      </c>
      <c r="L3402" s="9">
        <v>0.29749999999999999</v>
      </c>
      <c r="N3402" s="32">
        <f>IF('System Design'!$F$8=1,'Hourly Demand and Generation'!G3402*'System Design'!$F$21,IF('System Design'!$F$8=2,'Hourly Demand and Generation'!H3402*'System Design'!$F$21,IF('System Design'!$F$8=3,'Hourly Demand and Generation'!I3402*'System Design'!$F$21)))</f>
        <v>348.75</v>
      </c>
      <c r="O3402" s="32">
        <f>IF('System Design'!$F$8=1,'Hourly Demand and Generation'!J3402*'System Design'!$F$22,IF('System Design'!$F$8=2,'Hourly Demand and Generation'!K3402*'System Design'!$F$22,IF('System Design'!$F$8=3,'Hourly Demand and Generation'!L3402*'System Design'!$F$22)))</f>
        <v>743.75</v>
      </c>
      <c r="Q3402" s="32">
        <f t="shared" si="760"/>
        <v>0</v>
      </c>
      <c r="R3402" s="32">
        <f t="shared" si="763"/>
        <v>5400</v>
      </c>
      <c r="S3402" s="32">
        <f t="shared" si="764"/>
        <v>0</v>
      </c>
      <c r="T3402" s="32">
        <f t="shared" si="765"/>
        <v>21600</v>
      </c>
      <c r="U3402" s="32">
        <f t="shared" si="766"/>
        <v>0</v>
      </c>
      <c r="V3402" s="32">
        <f t="shared" si="761"/>
        <v>768.5</v>
      </c>
      <c r="W3402" s="32">
        <f t="shared" si="767"/>
        <v>768.5</v>
      </c>
      <c r="X3402" s="32">
        <f t="shared" si="768"/>
        <v>768.5</v>
      </c>
    </row>
    <row r="3403" spans="1:24" x14ac:dyDescent="0.25">
      <c r="A3403" s="2"/>
      <c r="B3403" s="2" t="s">
        <v>6</v>
      </c>
      <c r="C3403" s="2">
        <f t="shared" si="758"/>
        <v>142</v>
      </c>
      <c r="D3403" s="2">
        <f t="shared" si="759"/>
        <v>15</v>
      </c>
      <c r="E3403" s="2">
        <f t="shared" si="762"/>
        <v>3399</v>
      </c>
      <c r="F3403" s="11">
        <v>344.25</v>
      </c>
      <c r="G3403" s="9">
        <v>0.46500000000000002</v>
      </c>
      <c r="H3403" s="9">
        <v>0.50219999999999998</v>
      </c>
      <c r="I3403" s="9">
        <v>0.53939999999999999</v>
      </c>
      <c r="J3403" s="9">
        <v>0.315</v>
      </c>
      <c r="K3403" s="9">
        <v>0.315</v>
      </c>
      <c r="L3403" s="9">
        <v>0.315</v>
      </c>
      <c r="N3403" s="32">
        <f>IF('System Design'!$F$8=1,'Hourly Demand and Generation'!G3403*'System Design'!$F$21,IF('System Design'!$F$8=2,'Hourly Demand and Generation'!H3403*'System Design'!$F$21,IF('System Design'!$F$8=3,'Hourly Demand and Generation'!I3403*'System Design'!$F$21)))</f>
        <v>269.7</v>
      </c>
      <c r="O3403" s="32">
        <f>IF('System Design'!$F$8=1,'Hourly Demand and Generation'!J3403*'System Design'!$F$22,IF('System Design'!$F$8=2,'Hourly Demand and Generation'!K3403*'System Design'!$F$22,IF('System Design'!$F$8=3,'Hourly Demand and Generation'!L3403*'System Design'!$F$22)))</f>
        <v>787.5</v>
      </c>
      <c r="Q3403" s="32">
        <f t="shared" si="760"/>
        <v>0</v>
      </c>
      <c r="R3403" s="32">
        <f t="shared" si="763"/>
        <v>5400</v>
      </c>
      <c r="S3403" s="32">
        <f t="shared" si="764"/>
        <v>0</v>
      </c>
      <c r="T3403" s="32">
        <f t="shared" si="765"/>
        <v>21600</v>
      </c>
      <c r="U3403" s="32">
        <f t="shared" si="766"/>
        <v>0</v>
      </c>
      <c r="V3403" s="32">
        <f t="shared" si="761"/>
        <v>712.95</v>
      </c>
      <c r="W3403" s="32">
        <f t="shared" si="767"/>
        <v>712.95</v>
      </c>
      <c r="X3403" s="32">
        <f t="shared" si="768"/>
        <v>712.95</v>
      </c>
    </row>
    <row r="3404" spans="1:24" x14ac:dyDescent="0.25">
      <c r="A3404" s="2"/>
      <c r="B3404" s="2" t="s">
        <v>6</v>
      </c>
      <c r="C3404" s="2">
        <f t="shared" si="758"/>
        <v>142</v>
      </c>
      <c r="D3404" s="2">
        <f t="shared" si="759"/>
        <v>16</v>
      </c>
      <c r="E3404" s="2">
        <f t="shared" si="762"/>
        <v>3400</v>
      </c>
      <c r="F3404" s="11">
        <v>364.5</v>
      </c>
      <c r="G3404" s="9">
        <v>0.30690000000000001</v>
      </c>
      <c r="H3404" s="9">
        <v>0.34875</v>
      </c>
      <c r="I3404" s="9">
        <v>0.3906</v>
      </c>
      <c r="J3404" s="9">
        <v>0.315</v>
      </c>
      <c r="K3404" s="9">
        <v>0.315</v>
      </c>
      <c r="L3404" s="9">
        <v>0.315</v>
      </c>
      <c r="N3404" s="32">
        <f>IF('System Design'!$F$8=1,'Hourly Demand and Generation'!G3404*'System Design'!$F$21,IF('System Design'!$F$8=2,'Hourly Demand and Generation'!H3404*'System Design'!$F$21,IF('System Design'!$F$8=3,'Hourly Demand and Generation'!I3404*'System Design'!$F$21)))</f>
        <v>195.3</v>
      </c>
      <c r="O3404" s="32">
        <f>IF('System Design'!$F$8=1,'Hourly Demand and Generation'!J3404*'System Design'!$F$22,IF('System Design'!$F$8=2,'Hourly Demand and Generation'!K3404*'System Design'!$F$22,IF('System Design'!$F$8=3,'Hourly Demand and Generation'!L3404*'System Design'!$F$22)))</f>
        <v>787.5</v>
      </c>
      <c r="Q3404" s="32">
        <f t="shared" si="760"/>
        <v>0</v>
      </c>
      <c r="R3404" s="32">
        <f t="shared" si="763"/>
        <v>5400</v>
      </c>
      <c r="S3404" s="32">
        <f t="shared" si="764"/>
        <v>0</v>
      </c>
      <c r="T3404" s="32">
        <f t="shared" si="765"/>
        <v>21600</v>
      </c>
      <c r="U3404" s="32">
        <f t="shared" si="766"/>
        <v>0</v>
      </c>
      <c r="V3404" s="32">
        <f t="shared" si="761"/>
        <v>618.29999999999995</v>
      </c>
      <c r="W3404" s="32">
        <f t="shared" si="767"/>
        <v>618.29999999999995</v>
      </c>
      <c r="X3404" s="32">
        <f t="shared" si="768"/>
        <v>618.29999999999995</v>
      </c>
    </row>
    <row r="3405" spans="1:24" x14ac:dyDescent="0.25">
      <c r="A3405" s="2"/>
      <c r="B3405" s="2" t="s">
        <v>6</v>
      </c>
      <c r="C3405" s="2">
        <f t="shared" si="758"/>
        <v>142</v>
      </c>
      <c r="D3405" s="2">
        <f t="shared" si="759"/>
        <v>17</v>
      </c>
      <c r="E3405" s="2">
        <f t="shared" si="762"/>
        <v>3401</v>
      </c>
      <c r="F3405" s="11">
        <v>384.75</v>
      </c>
      <c r="G3405" s="9">
        <v>0.15809999999999999</v>
      </c>
      <c r="H3405" s="9">
        <v>0.1953</v>
      </c>
      <c r="I3405" s="9">
        <v>0.23250000000000001</v>
      </c>
      <c r="J3405" s="9">
        <v>0.35</v>
      </c>
      <c r="K3405" s="9">
        <v>0.35</v>
      </c>
      <c r="L3405" s="9">
        <v>0.35</v>
      </c>
      <c r="N3405" s="32">
        <f>IF('System Design'!$F$8=1,'Hourly Demand and Generation'!G3405*'System Design'!$F$21,IF('System Design'!$F$8=2,'Hourly Demand and Generation'!H3405*'System Design'!$F$21,IF('System Design'!$F$8=3,'Hourly Demand and Generation'!I3405*'System Design'!$F$21)))</f>
        <v>116.25</v>
      </c>
      <c r="O3405" s="32">
        <f>IF('System Design'!$F$8=1,'Hourly Demand and Generation'!J3405*'System Design'!$F$22,IF('System Design'!$F$8=2,'Hourly Demand and Generation'!K3405*'System Design'!$F$22,IF('System Design'!$F$8=3,'Hourly Demand and Generation'!L3405*'System Design'!$F$22)))</f>
        <v>875</v>
      </c>
      <c r="Q3405" s="32">
        <f t="shared" si="760"/>
        <v>0</v>
      </c>
      <c r="R3405" s="32">
        <f t="shared" si="763"/>
        <v>5400</v>
      </c>
      <c r="S3405" s="32">
        <f t="shared" si="764"/>
        <v>0</v>
      </c>
      <c r="T3405" s="32">
        <f t="shared" si="765"/>
        <v>21600</v>
      </c>
      <c r="U3405" s="32">
        <f t="shared" si="766"/>
        <v>0</v>
      </c>
      <c r="V3405" s="32">
        <f t="shared" si="761"/>
        <v>606.5</v>
      </c>
      <c r="W3405" s="32">
        <f t="shared" si="767"/>
        <v>606.5</v>
      </c>
      <c r="X3405" s="32">
        <f t="shared" si="768"/>
        <v>606.5</v>
      </c>
    </row>
    <row r="3406" spans="1:24" x14ac:dyDescent="0.25">
      <c r="A3406" s="2"/>
      <c r="B3406" s="2" t="s">
        <v>6</v>
      </c>
      <c r="C3406" s="2">
        <f t="shared" si="758"/>
        <v>142</v>
      </c>
      <c r="D3406" s="2">
        <f t="shared" si="759"/>
        <v>18</v>
      </c>
      <c r="E3406" s="2">
        <f t="shared" si="762"/>
        <v>3402</v>
      </c>
      <c r="F3406" s="11">
        <v>405</v>
      </c>
      <c r="G3406" s="9">
        <v>7.4399999999999994E-2</v>
      </c>
      <c r="H3406" s="9">
        <v>0.11625000000000001</v>
      </c>
      <c r="I3406" s="9">
        <v>0.15809999999999999</v>
      </c>
      <c r="J3406" s="9">
        <v>0.33250000000000002</v>
      </c>
      <c r="K3406" s="9">
        <v>0.33250000000000002</v>
      </c>
      <c r="L3406" s="9">
        <v>0.33250000000000002</v>
      </c>
      <c r="N3406" s="32">
        <f>IF('System Design'!$F$8=1,'Hourly Demand and Generation'!G3406*'System Design'!$F$21,IF('System Design'!$F$8=2,'Hourly Demand and Generation'!H3406*'System Design'!$F$21,IF('System Design'!$F$8=3,'Hourly Demand and Generation'!I3406*'System Design'!$F$21)))</f>
        <v>79.05</v>
      </c>
      <c r="O3406" s="32">
        <f>IF('System Design'!$F$8=1,'Hourly Demand and Generation'!J3406*'System Design'!$F$22,IF('System Design'!$F$8=2,'Hourly Demand and Generation'!K3406*'System Design'!$F$22,IF('System Design'!$F$8=3,'Hourly Demand and Generation'!L3406*'System Design'!$F$22)))</f>
        <v>831.25</v>
      </c>
      <c r="Q3406" s="32">
        <f t="shared" si="760"/>
        <v>0</v>
      </c>
      <c r="R3406" s="32">
        <f t="shared" si="763"/>
        <v>5400</v>
      </c>
      <c r="S3406" s="32">
        <f t="shared" si="764"/>
        <v>0</v>
      </c>
      <c r="T3406" s="32">
        <f t="shared" si="765"/>
        <v>21600</v>
      </c>
      <c r="U3406" s="32">
        <f t="shared" si="766"/>
        <v>0</v>
      </c>
      <c r="V3406" s="32">
        <f t="shared" si="761"/>
        <v>505.29999999999995</v>
      </c>
      <c r="W3406" s="32">
        <f t="shared" si="767"/>
        <v>505.29999999999995</v>
      </c>
      <c r="X3406" s="32">
        <f t="shared" si="768"/>
        <v>505.29999999999995</v>
      </c>
    </row>
    <row r="3407" spans="1:24" x14ac:dyDescent="0.25">
      <c r="A3407" s="2"/>
      <c r="B3407" s="2" t="s">
        <v>6</v>
      </c>
      <c r="C3407" s="2">
        <f t="shared" si="758"/>
        <v>142</v>
      </c>
      <c r="D3407" s="2">
        <f t="shared" si="759"/>
        <v>19</v>
      </c>
      <c r="E3407" s="2">
        <f t="shared" si="762"/>
        <v>3403</v>
      </c>
      <c r="F3407" s="11">
        <v>392.85</v>
      </c>
      <c r="G3407" s="9">
        <v>0</v>
      </c>
      <c r="H3407" s="9">
        <v>3.7199999999999997E-2</v>
      </c>
      <c r="I3407" s="9">
        <v>7.4399999999999994E-2</v>
      </c>
      <c r="J3407" s="9">
        <v>0.315</v>
      </c>
      <c r="K3407" s="9">
        <v>0.315</v>
      </c>
      <c r="L3407" s="9">
        <v>0.315</v>
      </c>
      <c r="N3407" s="32">
        <f>IF('System Design'!$F$8=1,'Hourly Demand and Generation'!G3407*'System Design'!$F$21,IF('System Design'!$F$8=2,'Hourly Demand and Generation'!H3407*'System Design'!$F$21,IF('System Design'!$F$8=3,'Hourly Demand and Generation'!I3407*'System Design'!$F$21)))</f>
        <v>37.199999999999996</v>
      </c>
      <c r="O3407" s="32">
        <f>IF('System Design'!$F$8=1,'Hourly Demand and Generation'!J3407*'System Design'!$F$22,IF('System Design'!$F$8=2,'Hourly Demand and Generation'!K3407*'System Design'!$F$22,IF('System Design'!$F$8=3,'Hourly Demand and Generation'!L3407*'System Design'!$F$22)))</f>
        <v>787.5</v>
      </c>
      <c r="Q3407" s="32">
        <f t="shared" si="760"/>
        <v>0</v>
      </c>
      <c r="R3407" s="32">
        <f t="shared" si="763"/>
        <v>5400</v>
      </c>
      <c r="S3407" s="32">
        <f t="shared" si="764"/>
        <v>0</v>
      </c>
      <c r="T3407" s="32">
        <f t="shared" si="765"/>
        <v>21600</v>
      </c>
      <c r="U3407" s="32">
        <f t="shared" si="766"/>
        <v>0</v>
      </c>
      <c r="V3407" s="32">
        <f t="shared" si="761"/>
        <v>431.85</v>
      </c>
      <c r="W3407" s="32">
        <f t="shared" si="767"/>
        <v>431.85</v>
      </c>
      <c r="X3407" s="32">
        <f t="shared" si="768"/>
        <v>431.85</v>
      </c>
    </row>
    <row r="3408" spans="1:24" x14ac:dyDescent="0.25">
      <c r="A3408" s="2"/>
      <c r="B3408" s="2" t="s">
        <v>6</v>
      </c>
      <c r="C3408" s="2">
        <f t="shared" si="758"/>
        <v>142</v>
      </c>
      <c r="D3408" s="2">
        <f t="shared" si="759"/>
        <v>20</v>
      </c>
      <c r="E3408" s="2">
        <f t="shared" si="762"/>
        <v>3404</v>
      </c>
      <c r="F3408" s="11">
        <v>384.75</v>
      </c>
      <c r="G3408" s="9">
        <v>0</v>
      </c>
      <c r="H3408" s="9">
        <v>0</v>
      </c>
      <c r="I3408" s="9">
        <v>0</v>
      </c>
      <c r="J3408" s="9">
        <v>0.315</v>
      </c>
      <c r="K3408" s="9">
        <v>0.315</v>
      </c>
      <c r="L3408" s="9">
        <v>0.315</v>
      </c>
      <c r="N3408" s="32">
        <f>IF('System Design'!$F$8=1,'Hourly Demand and Generation'!G3408*'System Design'!$F$21,IF('System Design'!$F$8=2,'Hourly Demand and Generation'!H3408*'System Design'!$F$21,IF('System Design'!$F$8=3,'Hourly Demand and Generation'!I3408*'System Design'!$F$21)))</f>
        <v>0</v>
      </c>
      <c r="O3408" s="32">
        <f>IF('System Design'!$F$8=1,'Hourly Demand and Generation'!J3408*'System Design'!$F$22,IF('System Design'!$F$8=2,'Hourly Demand and Generation'!K3408*'System Design'!$F$22,IF('System Design'!$F$8=3,'Hourly Demand and Generation'!L3408*'System Design'!$F$22)))</f>
        <v>787.5</v>
      </c>
      <c r="Q3408" s="32">
        <f t="shared" si="760"/>
        <v>0</v>
      </c>
      <c r="R3408" s="32">
        <f t="shared" si="763"/>
        <v>5400</v>
      </c>
      <c r="S3408" s="32">
        <f t="shared" si="764"/>
        <v>0</v>
      </c>
      <c r="T3408" s="32">
        <f t="shared" si="765"/>
        <v>21600</v>
      </c>
      <c r="U3408" s="32">
        <f t="shared" si="766"/>
        <v>0</v>
      </c>
      <c r="V3408" s="32">
        <f t="shared" si="761"/>
        <v>402.75</v>
      </c>
      <c r="W3408" s="32">
        <f t="shared" si="767"/>
        <v>402.75</v>
      </c>
      <c r="X3408" s="32">
        <f t="shared" si="768"/>
        <v>402.75</v>
      </c>
    </row>
    <row r="3409" spans="1:24" x14ac:dyDescent="0.25">
      <c r="A3409" s="2"/>
      <c r="B3409" s="2" t="s">
        <v>6</v>
      </c>
      <c r="C3409" s="2">
        <f t="shared" si="758"/>
        <v>142</v>
      </c>
      <c r="D3409" s="2">
        <f t="shared" si="759"/>
        <v>21</v>
      </c>
      <c r="E3409" s="2">
        <f t="shared" si="762"/>
        <v>3405</v>
      </c>
      <c r="F3409" s="11">
        <v>364.5</v>
      </c>
      <c r="G3409" s="9">
        <v>0</v>
      </c>
      <c r="H3409" s="9">
        <v>0</v>
      </c>
      <c r="I3409" s="9">
        <v>0</v>
      </c>
      <c r="J3409" s="9">
        <v>0.315</v>
      </c>
      <c r="K3409" s="9">
        <v>0.315</v>
      </c>
      <c r="L3409" s="9">
        <v>0.315</v>
      </c>
      <c r="N3409" s="32">
        <f>IF('System Design'!$F$8=1,'Hourly Demand and Generation'!G3409*'System Design'!$F$21,IF('System Design'!$F$8=2,'Hourly Demand and Generation'!H3409*'System Design'!$F$21,IF('System Design'!$F$8=3,'Hourly Demand and Generation'!I3409*'System Design'!$F$21)))</f>
        <v>0</v>
      </c>
      <c r="O3409" s="32">
        <f>IF('System Design'!$F$8=1,'Hourly Demand and Generation'!J3409*'System Design'!$F$22,IF('System Design'!$F$8=2,'Hourly Demand and Generation'!K3409*'System Design'!$F$22,IF('System Design'!$F$8=3,'Hourly Demand and Generation'!L3409*'System Design'!$F$22)))</f>
        <v>787.5</v>
      </c>
      <c r="Q3409" s="32">
        <f t="shared" si="760"/>
        <v>0</v>
      </c>
      <c r="R3409" s="32">
        <f t="shared" si="763"/>
        <v>5400</v>
      </c>
      <c r="S3409" s="32">
        <f t="shared" si="764"/>
        <v>0</v>
      </c>
      <c r="T3409" s="32">
        <f t="shared" si="765"/>
        <v>21600</v>
      </c>
      <c r="U3409" s="32">
        <f t="shared" si="766"/>
        <v>0</v>
      </c>
      <c r="V3409" s="32">
        <f t="shared" si="761"/>
        <v>423</v>
      </c>
      <c r="W3409" s="32">
        <f t="shared" si="767"/>
        <v>423</v>
      </c>
      <c r="X3409" s="32">
        <f t="shared" si="768"/>
        <v>423</v>
      </c>
    </row>
    <row r="3410" spans="1:24" x14ac:dyDescent="0.25">
      <c r="A3410" s="2"/>
      <c r="B3410" s="2" t="s">
        <v>6</v>
      </c>
      <c r="C3410" s="2">
        <f t="shared" si="758"/>
        <v>142</v>
      </c>
      <c r="D3410" s="2">
        <f t="shared" si="759"/>
        <v>22</v>
      </c>
      <c r="E3410" s="2">
        <f t="shared" si="762"/>
        <v>3406</v>
      </c>
      <c r="F3410" s="11">
        <v>344.25</v>
      </c>
      <c r="G3410" s="9">
        <v>0</v>
      </c>
      <c r="H3410" s="9">
        <v>0</v>
      </c>
      <c r="I3410" s="9">
        <v>0</v>
      </c>
      <c r="J3410" s="9">
        <v>0.33250000000000002</v>
      </c>
      <c r="K3410" s="9">
        <v>0.33250000000000002</v>
      </c>
      <c r="L3410" s="9">
        <v>0.33250000000000002</v>
      </c>
      <c r="N3410" s="32">
        <f>IF('System Design'!$F$8=1,'Hourly Demand and Generation'!G3410*'System Design'!$F$21,IF('System Design'!$F$8=2,'Hourly Demand and Generation'!H3410*'System Design'!$F$21,IF('System Design'!$F$8=3,'Hourly Demand and Generation'!I3410*'System Design'!$F$21)))</f>
        <v>0</v>
      </c>
      <c r="O3410" s="32">
        <f>IF('System Design'!$F$8=1,'Hourly Demand and Generation'!J3410*'System Design'!$F$22,IF('System Design'!$F$8=2,'Hourly Demand and Generation'!K3410*'System Design'!$F$22,IF('System Design'!$F$8=3,'Hourly Demand and Generation'!L3410*'System Design'!$F$22)))</f>
        <v>831.25</v>
      </c>
      <c r="Q3410" s="32">
        <f t="shared" si="760"/>
        <v>0</v>
      </c>
      <c r="R3410" s="32">
        <f t="shared" si="763"/>
        <v>5400</v>
      </c>
      <c r="S3410" s="32">
        <f t="shared" si="764"/>
        <v>0</v>
      </c>
      <c r="T3410" s="32">
        <f t="shared" si="765"/>
        <v>21600</v>
      </c>
      <c r="U3410" s="32">
        <f t="shared" si="766"/>
        <v>0</v>
      </c>
      <c r="V3410" s="32">
        <f t="shared" si="761"/>
        <v>487</v>
      </c>
      <c r="W3410" s="32">
        <f t="shared" si="767"/>
        <v>487</v>
      </c>
      <c r="X3410" s="32">
        <f t="shared" si="768"/>
        <v>487</v>
      </c>
    </row>
    <row r="3411" spans="1:24" x14ac:dyDescent="0.25">
      <c r="A3411" s="2"/>
      <c r="B3411" s="2" t="s">
        <v>6</v>
      </c>
      <c r="C3411" s="2">
        <f t="shared" si="758"/>
        <v>142</v>
      </c>
      <c r="D3411" s="2">
        <f t="shared" si="759"/>
        <v>23</v>
      </c>
      <c r="E3411" s="2">
        <f t="shared" si="762"/>
        <v>3407</v>
      </c>
      <c r="F3411" s="11">
        <v>324</v>
      </c>
      <c r="G3411" s="9">
        <v>0</v>
      </c>
      <c r="H3411" s="9">
        <v>0</v>
      </c>
      <c r="I3411" s="9">
        <v>0</v>
      </c>
      <c r="J3411" s="9">
        <v>0.28000000000000003</v>
      </c>
      <c r="K3411" s="9">
        <v>0.28000000000000003</v>
      </c>
      <c r="L3411" s="9">
        <v>0.28000000000000003</v>
      </c>
      <c r="N3411" s="32">
        <f>IF('System Design'!$F$8=1,'Hourly Demand and Generation'!G3411*'System Design'!$F$21,IF('System Design'!$F$8=2,'Hourly Demand and Generation'!H3411*'System Design'!$F$21,IF('System Design'!$F$8=3,'Hourly Demand and Generation'!I3411*'System Design'!$F$21)))</f>
        <v>0</v>
      </c>
      <c r="O3411" s="32">
        <f>IF('System Design'!$F$8=1,'Hourly Demand and Generation'!J3411*'System Design'!$F$22,IF('System Design'!$F$8=2,'Hourly Demand and Generation'!K3411*'System Design'!$F$22,IF('System Design'!$F$8=3,'Hourly Demand and Generation'!L3411*'System Design'!$F$22)))</f>
        <v>700.00000000000011</v>
      </c>
      <c r="Q3411" s="32">
        <f t="shared" si="760"/>
        <v>0</v>
      </c>
      <c r="R3411" s="32">
        <f t="shared" si="763"/>
        <v>5400</v>
      </c>
      <c r="S3411" s="32">
        <f t="shared" si="764"/>
        <v>0</v>
      </c>
      <c r="T3411" s="32">
        <f t="shared" si="765"/>
        <v>21600</v>
      </c>
      <c r="U3411" s="32">
        <f t="shared" si="766"/>
        <v>0</v>
      </c>
      <c r="V3411" s="32">
        <f t="shared" si="761"/>
        <v>376.00000000000011</v>
      </c>
      <c r="W3411" s="32">
        <f t="shared" si="767"/>
        <v>376.00000000000011</v>
      </c>
      <c r="X3411" s="32">
        <f t="shared" si="768"/>
        <v>376.00000000000011</v>
      </c>
    </row>
    <row r="3412" spans="1:24" x14ac:dyDescent="0.25">
      <c r="A3412" s="2"/>
      <c r="B3412" s="2" t="s">
        <v>6</v>
      </c>
      <c r="C3412" s="2">
        <f t="shared" si="758"/>
        <v>142</v>
      </c>
      <c r="D3412" s="2">
        <f t="shared" si="759"/>
        <v>24</v>
      </c>
      <c r="E3412" s="2">
        <f t="shared" si="762"/>
        <v>3408</v>
      </c>
      <c r="F3412" s="11">
        <v>283.5</v>
      </c>
      <c r="G3412" s="9">
        <v>0</v>
      </c>
      <c r="H3412" s="9">
        <v>0</v>
      </c>
      <c r="I3412" s="9">
        <v>0</v>
      </c>
      <c r="J3412" s="9">
        <v>0.28000000000000003</v>
      </c>
      <c r="K3412" s="9">
        <v>0.28000000000000003</v>
      </c>
      <c r="L3412" s="9">
        <v>0.28000000000000003</v>
      </c>
      <c r="N3412" s="32">
        <f>IF('System Design'!$F$8=1,'Hourly Demand and Generation'!G3412*'System Design'!$F$21,IF('System Design'!$F$8=2,'Hourly Demand and Generation'!H3412*'System Design'!$F$21,IF('System Design'!$F$8=3,'Hourly Demand and Generation'!I3412*'System Design'!$F$21)))</f>
        <v>0</v>
      </c>
      <c r="O3412" s="32">
        <f>IF('System Design'!$F$8=1,'Hourly Demand and Generation'!J3412*'System Design'!$F$22,IF('System Design'!$F$8=2,'Hourly Demand and Generation'!K3412*'System Design'!$F$22,IF('System Design'!$F$8=3,'Hourly Demand and Generation'!L3412*'System Design'!$F$22)))</f>
        <v>700.00000000000011</v>
      </c>
      <c r="Q3412" s="32">
        <f t="shared" si="760"/>
        <v>0</v>
      </c>
      <c r="R3412" s="32">
        <f t="shared" si="763"/>
        <v>5400</v>
      </c>
      <c r="S3412" s="32">
        <f t="shared" si="764"/>
        <v>0</v>
      </c>
      <c r="T3412" s="32">
        <f t="shared" si="765"/>
        <v>21600</v>
      </c>
      <c r="U3412" s="32">
        <f t="shared" si="766"/>
        <v>0</v>
      </c>
      <c r="V3412" s="32">
        <f t="shared" si="761"/>
        <v>416.50000000000011</v>
      </c>
      <c r="W3412" s="32">
        <f t="shared" si="767"/>
        <v>416.50000000000011</v>
      </c>
      <c r="X3412" s="32">
        <f t="shared" si="768"/>
        <v>416.50000000000011</v>
      </c>
    </row>
    <row r="3413" spans="1:24" x14ac:dyDescent="0.25">
      <c r="A3413" s="2"/>
      <c r="B3413" s="2" t="s">
        <v>6</v>
      </c>
      <c r="C3413" s="2">
        <f>C3412+1</f>
        <v>143</v>
      </c>
      <c r="D3413" s="2">
        <v>1</v>
      </c>
      <c r="E3413" s="2">
        <f t="shared" si="762"/>
        <v>3409</v>
      </c>
      <c r="F3413" s="11">
        <v>243</v>
      </c>
      <c r="G3413" s="9">
        <v>0</v>
      </c>
      <c r="H3413" s="9">
        <v>0</v>
      </c>
      <c r="I3413" s="9">
        <v>0</v>
      </c>
      <c r="J3413" s="9">
        <v>0.14660956192792701</v>
      </c>
      <c r="K3413" s="9">
        <v>0.35</v>
      </c>
      <c r="L3413" s="9">
        <v>0.35</v>
      </c>
      <c r="N3413" s="32">
        <f>IF('System Design'!$F$8=1,'Hourly Demand and Generation'!G3413*'System Design'!$F$21,IF('System Design'!$F$8=2,'Hourly Demand and Generation'!H3413*'System Design'!$F$21,IF('System Design'!$F$8=3,'Hourly Demand and Generation'!I3413*'System Design'!$F$21)))</f>
        <v>0</v>
      </c>
      <c r="O3413" s="32">
        <f>IF('System Design'!$F$8=1,'Hourly Demand and Generation'!J3413*'System Design'!$F$22,IF('System Design'!$F$8=2,'Hourly Demand and Generation'!K3413*'System Design'!$F$22,IF('System Design'!$F$8=3,'Hourly Demand and Generation'!L3413*'System Design'!$F$22)))</f>
        <v>875</v>
      </c>
      <c r="Q3413" s="32">
        <f t="shared" si="760"/>
        <v>0</v>
      </c>
      <c r="R3413" s="32">
        <f t="shared" si="763"/>
        <v>5400</v>
      </c>
      <c r="S3413" s="32">
        <f t="shared" si="764"/>
        <v>0</v>
      </c>
      <c r="T3413" s="32">
        <f t="shared" si="765"/>
        <v>21600</v>
      </c>
      <c r="U3413" s="32">
        <f t="shared" si="766"/>
        <v>0</v>
      </c>
      <c r="V3413" s="32">
        <f t="shared" si="761"/>
        <v>632</v>
      </c>
      <c r="W3413" s="32">
        <f t="shared" si="767"/>
        <v>632</v>
      </c>
      <c r="X3413" s="32">
        <f t="shared" si="768"/>
        <v>632</v>
      </c>
    </row>
    <row r="3414" spans="1:24" x14ac:dyDescent="0.25">
      <c r="A3414" s="2"/>
      <c r="B3414" s="2" t="s">
        <v>6</v>
      </c>
      <c r="C3414" s="2">
        <f>C3413</f>
        <v>143</v>
      </c>
      <c r="D3414" s="2">
        <f>D3413+1</f>
        <v>2</v>
      </c>
      <c r="E3414" s="2">
        <f t="shared" si="762"/>
        <v>3410</v>
      </c>
      <c r="F3414" s="11">
        <v>222.75</v>
      </c>
      <c r="G3414" s="9">
        <v>0</v>
      </c>
      <c r="H3414" s="9">
        <v>0</v>
      </c>
      <c r="I3414" s="9">
        <v>0</v>
      </c>
      <c r="J3414" s="9">
        <v>0.13194860573513401</v>
      </c>
      <c r="K3414" s="9">
        <v>0.315</v>
      </c>
      <c r="L3414" s="9">
        <v>0.315</v>
      </c>
      <c r="N3414" s="32">
        <f>IF('System Design'!$F$8=1,'Hourly Demand and Generation'!G3414*'System Design'!$F$21,IF('System Design'!$F$8=2,'Hourly Demand and Generation'!H3414*'System Design'!$F$21,IF('System Design'!$F$8=3,'Hourly Demand and Generation'!I3414*'System Design'!$F$21)))</f>
        <v>0</v>
      </c>
      <c r="O3414" s="32">
        <f>IF('System Design'!$F$8=1,'Hourly Demand and Generation'!J3414*'System Design'!$F$22,IF('System Design'!$F$8=2,'Hourly Demand and Generation'!K3414*'System Design'!$F$22,IF('System Design'!$F$8=3,'Hourly Demand and Generation'!L3414*'System Design'!$F$22)))</f>
        <v>787.5</v>
      </c>
      <c r="Q3414" s="32">
        <f t="shared" si="760"/>
        <v>0</v>
      </c>
      <c r="R3414" s="32">
        <f t="shared" si="763"/>
        <v>5400</v>
      </c>
      <c r="S3414" s="32">
        <f t="shared" si="764"/>
        <v>0</v>
      </c>
      <c r="T3414" s="32">
        <f t="shared" si="765"/>
        <v>21600</v>
      </c>
      <c r="U3414" s="32">
        <f t="shared" si="766"/>
        <v>0</v>
      </c>
      <c r="V3414" s="32">
        <f t="shared" si="761"/>
        <v>564.75</v>
      </c>
      <c r="W3414" s="32">
        <f t="shared" si="767"/>
        <v>564.75</v>
      </c>
      <c r="X3414" s="32">
        <f t="shared" si="768"/>
        <v>564.75</v>
      </c>
    </row>
    <row r="3415" spans="1:24" x14ac:dyDescent="0.25">
      <c r="A3415" s="2"/>
      <c r="B3415" s="2" t="s">
        <v>6</v>
      </c>
      <c r="C3415" s="2">
        <f t="shared" ref="C3415:C3436" si="769">C3414</f>
        <v>143</v>
      </c>
      <c r="D3415" s="2">
        <f t="shared" ref="D3415:D3436" si="770">D3414+1</f>
        <v>3</v>
      </c>
      <c r="E3415" s="2">
        <f t="shared" si="762"/>
        <v>3411</v>
      </c>
      <c r="F3415" s="11">
        <v>202.5</v>
      </c>
      <c r="G3415" s="9">
        <v>0</v>
      </c>
      <c r="H3415" s="9">
        <v>0</v>
      </c>
      <c r="I3415" s="9">
        <v>0</v>
      </c>
      <c r="J3415" s="9">
        <v>0.13194860573513401</v>
      </c>
      <c r="K3415" s="9">
        <v>0.315</v>
      </c>
      <c r="L3415" s="9">
        <v>0.315</v>
      </c>
      <c r="N3415" s="32">
        <f>IF('System Design'!$F$8=1,'Hourly Demand and Generation'!G3415*'System Design'!$F$21,IF('System Design'!$F$8=2,'Hourly Demand and Generation'!H3415*'System Design'!$F$21,IF('System Design'!$F$8=3,'Hourly Demand and Generation'!I3415*'System Design'!$F$21)))</f>
        <v>0</v>
      </c>
      <c r="O3415" s="32">
        <f>IF('System Design'!$F$8=1,'Hourly Demand and Generation'!J3415*'System Design'!$F$22,IF('System Design'!$F$8=2,'Hourly Demand and Generation'!K3415*'System Design'!$F$22,IF('System Design'!$F$8=3,'Hourly Demand and Generation'!L3415*'System Design'!$F$22)))</f>
        <v>787.5</v>
      </c>
      <c r="Q3415" s="32">
        <f t="shared" si="760"/>
        <v>0</v>
      </c>
      <c r="R3415" s="32">
        <f t="shared" si="763"/>
        <v>5400</v>
      </c>
      <c r="S3415" s="32">
        <f t="shared" si="764"/>
        <v>0</v>
      </c>
      <c r="T3415" s="32">
        <f t="shared" si="765"/>
        <v>21600</v>
      </c>
      <c r="U3415" s="32">
        <f t="shared" si="766"/>
        <v>0</v>
      </c>
      <c r="V3415" s="32">
        <f t="shared" si="761"/>
        <v>585</v>
      </c>
      <c r="W3415" s="32">
        <f t="shared" si="767"/>
        <v>585</v>
      </c>
      <c r="X3415" s="32">
        <f t="shared" si="768"/>
        <v>585</v>
      </c>
    </row>
    <row r="3416" spans="1:24" x14ac:dyDescent="0.25">
      <c r="A3416" s="2"/>
      <c r="B3416" s="2" t="s">
        <v>6</v>
      </c>
      <c r="C3416" s="2">
        <f t="shared" si="769"/>
        <v>143</v>
      </c>
      <c r="D3416" s="2">
        <f t="shared" si="770"/>
        <v>4</v>
      </c>
      <c r="E3416" s="2">
        <f t="shared" si="762"/>
        <v>3412</v>
      </c>
      <c r="F3416" s="11">
        <v>243</v>
      </c>
      <c r="G3416" s="9">
        <v>0</v>
      </c>
      <c r="H3416" s="9">
        <v>0</v>
      </c>
      <c r="I3416" s="9">
        <v>0</v>
      </c>
      <c r="J3416" s="9">
        <v>0.14660956192792701</v>
      </c>
      <c r="K3416" s="9">
        <v>0.35</v>
      </c>
      <c r="L3416" s="9">
        <v>0.35</v>
      </c>
      <c r="N3416" s="32">
        <f>IF('System Design'!$F$8=1,'Hourly Demand and Generation'!G3416*'System Design'!$F$21,IF('System Design'!$F$8=2,'Hourly Demand and Generation'!H3416*'System Design'!$F$21,IF('System Design'!$F$8=3,'Hourly Demand and Generation'!I3416*'System Design'!$F$21)))</f>
        <v>0</v>
      </c>
      <c r="O3416" s="32">
        <f>IF('System Design'!$F$8=1,'Hourly Demand and Generation'!J3416*'System Design'!$F$22,IF('System Design'!$F$8=2,'Hourly Demand and Generation'!K3416*'System Design'!$F$22,IF('System Design'!$F$8=3,'Hourly Demand and Generation'!L3416*'System Design'!$F$22)))</f>
        <v>875</v>
      </c>
      <c r="Q3416" s="32">
        <f t="shared" si="760"/>
        <v>0</v>
      </c>
      <c r="R3416" s="32">
        <f t="shared" si="763"/>
        <v>5400</v>
      </c>
      <c r="S3416" s="32">
        <f t="shared" si="764"/>
        <v>0</v>
      </c>
      <c r="T3416" s="32">
        <f t="shared" si="765"/>
        <v>21600</v>
      </c>
      <c r="U3416" s="32">
        <f t="shared" si="766"/>
        <v>0</v>
      </c>
      <c r="V3416" s="32">
        <f t="shared" si="761"/>
        <v>632</v>
      </c>
      <c r="W3416" s="32">
        <f t="shared" si="767"/>
        <v>632</v>
      </c>
      <c r="X3416" s="32">
        <f t="shared" si="768"/>
        <v>632</v>
      </c>
    </row>
    <row r="3417" spans="1:24" x14ac:dyDescent="0.25">
      <c r="A3417" s="2"/>
      <c r="B3417" s="2" t="s">
        <v>6</v>
      </c>
      <c r="C3417" s="2">
        <f t="shared" si="769"/>
        <v>143</v>
      </c>
      <c r="D3417" s="2">
        <f t="shared" si="770"/>
        <v>5</v>
      </c>
      <c r="E3417" s="2">
        <f t="shared" si="762"/>
        <v>3413</v>
      </c>
      <c r="F3417" s="11">
        <v>263.25</v>
      </c>
      <c r="G3417" s="9">
        <v>0</v>
      </c>
      <c r="H3417" s="9">
        <v>3.7199999999999997E-2</v>
      </c>
      <c r="I3417" s="9">
        <v>7.4399999999999994E-2</v>
      </c>
      <c r="J3417" s="9">
        <v>0.117287649542342</v>
      </c>
      <c r="K3417" s="9">
        <v>0.28000000000000003</v>
      </c>
      <c r="L3417" s="9">
        <v>0.28000000000000003</v>
      </c>
      <c r="N3417" s="32">
        <f>IF('System Design'!$F$8=1,'Hourly Demand and Generation'!G3417*'System Design'!$F$21,IF('System Design'!$F$8=2,'Hourly Demand and Generation'!H3417*'System Design'!$F$21,IF('System Design'!$F$8=3,'Hourly Demand and Generation'!I3417*'System Design'!$F$21)))</f>
        <v>37.199999999999996</v>
      </c>
      <c r="O3417" s="32">
        <f>IF('System Design'!$F$8=1,'Hourly Demand and Generation'!J3417*'System Design'!$F$22,IF('System Design'!$F$8=2,'Hourly Demand and Generation'!K3417*'System Design'!$F$22,IF('System Design'!$F$8=3,'Hourly Demand and Generation'!L3417*'System Design'!$F$22)))</f>
        <v>700.00000000000011</v>
      </c>
      <c r="Q3417" s="32">
        <f t="shared" si="760"/>
        <v>0</v>
      </c>
      <c r="R3417" s="32">
        <f t="shared" si="763"/>
        <v>5400</v>
      </c>
      <c r="S3417" s="32">
        <f t="shared" si="764"/>
        <v>0</v>
      </c>
      <c r="T3417" s="32">
        <f t="shared" si="765"/>
        <v>21600</v>
      </c>
      <c r="U3417" s="32">
        <f t="shared" si="766"/>
        <v>0</v>
      </c>
      <c r="V3417" s="32">
        <f t="shared" si="761"/>
        <v>473.95000000000016</v>
      </c>
      <c r="W3417" s="32">
        <f t="shared" si="767"/>
        <v>473.95000000000016</v>
      </c>
      <c r="X3417" s="32">
        <f t="shared" si="768"/>
        <v>473.95000000000016</v>
      </c>
    </row>
    <row r="3418" spans="1:24" x14ac:dyDescent="0.25">
      <c r="A3418" s="2"/>
      <c r="B3418" s="2" t="s">
        <v>6</v>
      </c>
      <c r="C3418" s="2">
        <f t="shared" si="769"/>
        <v>143</v>
      </c>
      <c r="D3418" s="2">
        <f t="shared" si="770"/>
        <v>6</v>
      </c>
      <c r="E3418" s="2">
        <f t="shared" si="762"/>
        <v>3414</v>
      </c>
      <c r="F3418" s="11">
        <v>283.5</v>
      </c>
      <c r="G3418" s="9">
        <v>7.4399999999999994E-2</v>
      </c>
      <c r="H3418" s="9">
        <v>0.11625000000000001</v>
      </c>
      <c r="I3418" s="9">
        <v>0.15809999999999999</v>
      </c>
      <c r="J3418" s="9">
        <v>0.117287649542342</v>
      </c>
      <c r="K3418" s="9">
        <v>0.28000000000000003</v>
      </c>
      <c r="L3418" s="9">
        <v>0.28000000000000003</v>
      </c>
      <c r="N3418" s="32">
        <f>IF('System Design'!$F$8=1,'Hourly Demand and Generation'!G3418*'System Design'!$F$21,IF('System Design'!$F$8=2,'Hourly Demand and Generation'!H3418*'System Design'!$F$21,IF('System Design'!$F$8=3,'Hourly Demand and Generation'!I3418*'System Design'!$F$21)))</f>
        <v>79.05</v>
      </c>
      <c r="O3418" s="32">
        <f>IF('System Design'!$F$8=1,'Hourly Demand and Generation'!J3418*'System Design'!$F$22,IF('System Design'!$F$8=2,'Hourly Demand and Generation'!K3418*'System Design'!$F$22,IF('System Design'!$F$8=3,'Hourly Demand and Generation'!L3418*'System Design'!$F$22)))</f>
        <v>700.00000000000011</v>
      </c>
      <c r="Q3418" s="32">
        <f t="shared" si="760"/>
        <v>0</v>
      </c>
      <c r="R3418" s="32">
        <f t="shared" si="763"/>
        <v>5400</v>
      </c>
      <c r="S3418" s="32">
        <f t="shared" si="764"/>
        <v>0</v>
      </c>
      <c r="T3418" s="32">
        <f t="shared" si="765"/>
        <v>21600</v>
      </c>
      <c r="U3418" s="32">
        <f t="shared" si="766"/>
        <v>0</v>
      </c>
      <c r="V3418" s="32">
        <f t="shared" si="761"/>
        <v>495.55000000000007</v>
      </c>
      <c r="W3418" s="32">
        <f t="shared" si="767"/>
        <v>495.55000000000007</v>
      </c>
      <c r="X3418" s="32">
        <f t="shared" si="768"/>
        <v>495.55000000000007</v>
      </c>
    </row>
    <row r="3419" spans="1:24" x14ac:dyDescent="0.25">
      <c r="A3419" s="2"/>
      <c r="B3419" s="2" t="s">
        <v>6</v>
      </c>
      <c r="C3419" s="2">
        <f t="shared" si="769"/>
        <v>143</v>
      </c>
      <c r="D3419" s="2">
        <f t="shared" si="770"/>
        <v>7</v>
      </c>
      <c r="E3419" s="2">
        <f t="shared" si="762"/>
        <v>3415</v>
      </c>
      <c r="F3419" s="11">
        <v>303.75</v>
      </c>
      <c r="G3419" s="9">
        <v>0.15809999999999999</v>
      </c>
      <c r="H3419" s="9">
        <v>0.1953</v>
      </c>
      <c r="I3419" s="9">
        <v>0.23250000000000001</v>
      </c>
      <c r="J3419" s="9">
        <v>0.13194860573513401</v>
      </c>
      <c r="K3419" s="9">
        <v>0.315</v>
      </c>
      <c r="L3419" s="9">
        <v>0.315</v>
      </c>
      <c r="N3419" s="32">
        <f>IF('System Design'!$F$8=1,'Hourly Demand and Generation'!G3419*'System Design'!$F$21,IF('System Design'!$F$8=2,'Hourly Demand and Generation'!H3419*'System Design'!$F$21,IF('System Design'!$F$8=3,'Hourly Demand and Generation'!I3419*'System Design'!$F$21)))</f>
        <v>116.25</v>
      </c>
      <c r="O3419" s="32">
        <f>IF('System Design'!$F$8=1,'Hourly Demand and Generation'!J3419*'System Design'!$F$22,IF('System Design'!$F$8=2,'Hourly Demand and Generation'!K3419*'System Design'!$F$22,IF('System Design'!$F$8=3,'Hourly Demand and Generation'!L3419*'System Design'!$F$22)))</f>
        <v>787.5</v>
      </c>
      <c r="Q3419" s="32">
        <f t="shared" si="760"/>
        <v>0</v>
      </c>
      <c r="R3419" s="32">
        <f t="shared" si="763"/>
        <v>5400</v>
      </c>
      <c r="S3419" s="32">
        <f t="shared" si="764"/>
        <v>0</v>
      </c>
      <c r="T3419" s="32">
        <f t="shared" si="765"/>
        <v>21600</v>
      </c>
      <c r="U3419" s="32">
        <f t="shared" si="766"/>
        <v>0</v>
      </c>
      <c r="V3419" s="32">
        <f t="shared" si="761"/>
        <v>600</v>
      </c>
      <c r="W3419" s="32">
        <f t="shared" si="767"/>
        <v>600</v>
      </c>
      <c r="X3419" s="32">
        <f t="shared" si="768"/>
        <v>600</v>
      </c>
    </row>
    <row r="3420" spans="1:24" x14ac:dyDescent="0.25">
      <c r="A3420" s="2"/>
      <c r="B3420" s="2" t="s">
        <v>6</v>
      </c>
      <c r="C3420" s="2">
        <f t="shared" si="769"/>
        <v>143</v>
      </c>
      <c r="D3420" s="2">
        <f t="shared" si="770"/>
        <v>8</v>
      </c>
      <c r="E3420" s="2">
        <f t="shared" si="762"/>
        <v>3416</v>
      </c>
      <c r="F3420" s="11">
        <v>324</v>
      </c>
      <c r="G3420" s="9">
        <v>0.30690000000000001</v>
      </c>
      <c r="H3420" s="9">
        <v>0.34875</v>
      </c>
      <c r="I3420" s="9">
        <v>0.3906</v>
      </c>
      <c r="J3420" s="9">
        <v>0.13194860573513401</v>
      </c>
      <c r="K3420" s="9">
        <v>0.315</v>
      </c>
      <c r="L3420" s="9">
        <v>0.315</v>
      </c>
      <c r="N3420" s="32">
        <f>IF('System Design'!$F$8=1,'Hourly Demand and Generation'!G3420*'System Design'!$F$21,IF('System Design'!$F$8=2,'Hourly Demand and Generation'!H3420*'System Design'!$F$21,IF('System Design'!$F$8=3,'Hourly Demand and Generation'!I3420*'System Design'!$F$21)))</f>
        <v>195.3</v>
      </c>
      <c r="O3420" s="32">
        <f>IF('System Design'!$F$8=1,'Hourly Demand and Generation'!J3420*'System Design'!$F$22,IF('System Design'!$F$8=2,'Hourly Demand and Generation'!K3420*'System Design'!$F$22,IF('System Design'!$F$8=3,'Hourly Demand and Generation'!L3420*'System Design'!$F$22)))</f>
        <v>787.5</v>
      </c>
      <c r="Q3420" s="32">
        <f t="shared" si="760"/>
        <v>0</v>
      </c>
      <c r="R3420" s="32">
        <f t="shared" si="763"/>
        <v>5400</v>
      </c>
      <c r="S3420" s="32">
        <f t="shared" si="764"/>
        <v>0</v>
      </c>
      <c r="T3420" s="32">
        <f t="shared" si="765"/>
        <v>21600</v>
      </c>
      <c r="U3420" s="32">
        <f t="shared" si="766"/>
        <v>0</v>
      </c>
      <c r="V3420" s="32">
        <f t="shared" si="761"/>
        <v>658.8</v>
      </c>
      <c r="W3420" s="32">
        <f t="shared" si="767"/>
        <v>658.8</v>
      </c>
      <c r="X3420" s="32">
        <f t="shared" si="768"/>
        <v>658.8</v>
      </c>
    </row>
    <row r="3421" spans="1:24" x14ac:dyDescent="0.25">
      <c r="A3421" s="2"/>
      <c r="B3421" s="2" t="s">
        <v>6</v>
      </c>
      <c r="C3421" s="2">
        <f t="shared" si="769"/>
        <v>143</v>
      </c>
      <c r="D3421" s="2">
        <f t="shared" si="770"/>
        <v>9</v>
      </c>
      <c r="E3421" s="2">
        <f t="shared" si="762"/>
        <v>3417</v>
      </c>
      <c r="F3421" s="11">
        <v>324</v>
      </c>
      <c r="G3421" s="9">
        <v>0.46500000000000002</v>
      </c>
      <c r="H3421" s="9">
        <v>0.50219999999999998</v>
      </c>
      <c r="I3421" s="9">
        <v>0.53939999999999999</v>
      </c>
      <c r="J3421" s="9">
        <v>0.117287649542342</v>
      </c>
      <c r="K3421" s="9">
        <v>0.28000000000000003</v>
      </c>
      <c r="L3421" s="9">
        <v>0.28000000000000003</v>
      </c>
      <c r="N3421" s="32">
        <f>IF('System Design'!$F$8=1,'Hourly Demand and Generation'!G3421*'System Design'!$F$21,IF('System Design'!$F$8=2,'Hourly Demand and Generation'!H3421*'System Design'!$F$21,IF('System Design'!$F$8=3,'Hourly Demand and Generation'!I3421*'System Design'!$F$21)))</f>
        <v>269.7</v>
      </c>
      <c r="O3421" s="32">
        <f>IF('System Design'!$F$8=1,'Hourly Demand and Generation'!J3421*'System Design'!$F$22,IF('System Design'!$F$8=2,'Hourly Demand and Generation'!K3421*'System Design'!$F$22,IF('System Design'!$F$8=3,'Hourly Demand and Generation'!L3421*'System Design'!$F$22)))</f>
        <v>700.00000000000011</v>
      </c>
      <c r="Q3421" s="32">
        <f t="shared" si="760"/>
        <v>0</v>
      </c>
      <c r="R3421" s="32">
        <f t="shared" si="763"/>
        <v>5400</v>
      </c>
      <c r="S3421" s="32">
        <f t="shared" si="764"/>
        <v>0</v>
      </c>
      <c r="T3421" s="32">
        <f t="shared" si="765"/>
        <v>21600</v>
      </c>
      <c r="U3421" s="32">
        <f t="shared" si="766"/>
        <v>0</v>
      </c>
      <c r="V3421" s="32">
        <f t="shared" si="761"/>
        <v>645.70000000000005</v>
      </c>
      <c r="W3421" s="32">
        <f t="shared" si="767"/>
        <v>645.70000000000005</v>
      </c>
      <c r="X3421" s="32">
        <f t="shared" si="768"/>
        <v>645.70000000000005</v>
      </c>
    </row>
    <row r="3422" spans="1:24" x14ac:dyDescent="0.25">
      <c r="A3422" s="2"/>
      <c r="B3422" s="2" t="s">
        <v>6</v>
      </c>
      <c r="C3422" s="2">
        <f t="shared" si="769"/>
        <v>143</v>
      </c>
      <c r="D3422" s="2">
        <f t="shared" si="770"/>
        <v>10</v>
      </c>
      <c r="E3422" s="2">
        <f t="shared" si="762"/>
        <v>3418</v>
      </c>
      <c r="F3422" s="11">
        <v>315.89999999999998</v>
      </c>
      <c r="G3422" s="9">
        <v>0.62309999999999999</v>
      </c>
      <c r="H3422" s="9">
        <v>0.6603</v>
      </c>
      <c r="I3422" s="9">
        <v>0.69750000000000001</v>
      </c>
      <c r="J3422" s="9">
        <v>0.13194860573513401</v>
      </c>
      <c r="K3422" s="9">
        <v>0.315</v>
      </c>
      <c r="L3422" s="9">
        <v>0.315</v>
      </c>
      <c r="N3422" s="32">
        <f>IF('System Design'!$F$8=1,'Hourly Demand and Generation'!G3422*'System Design'!$F$21,IF('System Design'!$F$8=2,'Hourly Demand and Generation'!H3422*'System Design'!$F$21,IF('System Design'!$F$8=3,'Hourly Demand and Generation'!I3422*'System Design'!$F$21)))</f>
        <v>348.75</v>
      </c>
      <c r="O3422" s="32">
        <f>IF('System Design'!$F$8=1,'Hourly Demand and Generation'!J3422*'System Design'!$F$22,IF('System Design'!$F$8=2,'Hourly Demand and Generation'!K3422*'System Design'!$F$22,IF('System Design'!$F$8=3,'Hourly Demand and Generation'!L3422*'System Design'!$F$22)))</f>
        <v>787.5</v>
      </c>
      <c r="Q3422" s="32">
        <f t="shared" si="760"/>
        <v>0</v>
      </c>
      <c r="R3422" s="32">
        <f t="shared" si="763"/>
        <v>5400</v>
      </c>
      <c r="S3422" s="32">
        <f t="shared" si="764"/>
        <v>0</v>
      </c>
      <c r="T3422" s="32">
        <f t="shared" si="765"/>
        <v>21600</v>
      </c>
      <c r="U3422" s="32">
        <f t="shared" si="766"/>
        <v>0</v>
      </c>
      <c r="V3422" s="32">
        <f t="shared" si="761"/>
        <v>820.35</v>
      </c>
      <c r="W3422" s="32">
        <f t="shared" si="767"/>
        <v>820.35</v>
      </c>
      <c r="X3422" s="32">
        <f t="shared" si="768"/>
        <v>820.35</v>
      </c>
    </row>
    <row r="3423" spans="1:24" x14ac:dyDescent="0.25">
      <c r="A3423" s="2"/>
      <c r="B3423" s="2" t="s">
        <v>6</v>
      </c>
      <c r="C3423" s="2">
        <f t="shared" si="769"/>
        <v>143</v>
      </c>
      <c r="D3423" s="2">
        <f t="shared" si="770"/>
        <v>11</v>
      </c>
      <c r="E3423" s="2">
        <f t="shared" si="762"/>
        <v>3419</v>
      </c>
      <c r="F3423" s="11">
        <v>311.85000000000002</v>
      </c>
      <c r="G3423" s="9">
        <v>0.77190000000000003</v>
      </c>
      <c r="H3423" s="9">
        <v>0.81374999999999997</v>
      </c>
      <c r="I3423" s="9">
        <v>0.85560000000000003</v>
      </c>
      <c r="J3423" s="9">
        <v>0.117287649542342</v>
      </c>
      <c r="K3423" s="9">
        <v>0.28000000000000003</v>
      </c>
      <c r="L3423" s="9">
        <v>0.28000000000000003</v>
      </c>
      <c r="N3423" s="32">
        <f>IF('System Design'!$F$8=1,'Hourly Demand and Generation'!G3423*'System Design'!$F$21,IF('System Design'!$F$8=2,'Hourly Demand and Generation'!H3423*'System Design'!$F$21,IF('System Design'!$F$8=3,'Hourly Demand and Generation'!I3423*'System Design'!$F$21)))</f>
        <v>427.8</v>
      </c>
      <c r="O3423" s="32">
        <f>IF('System Design'!$F$8=1,'Hourly Demand and Generation'!J3423*'System Design'!$F$22,IF('System Design'!$F$8=2,'Hourly Demand and Generation'!K3423*'System Design'!$F$22,IF('System Design'!$F$8=3,'Hourly Demand and Generation'!L3423*'System Design'!$F$22)))</f>
        <v>700.00000000000011</v>
      </c>
      <c r="Q3423" s="32">
        <f t="shared" si="760"/>
        <v>0</v>
      </c>
      <c r="R3423" s="32">
        <f t="shared" si="763"/>
        <v>5400</v>
      </c>
      <c r="S3423" s="32">
        <f t="shared" si="764"/>
        <v>0</v>
      </c>
      <c r="T3423" s="32">
        <f t="shared" si="765"/>
        <v>21600</v>
      </c>
      <c r="U3423" s="32">
        <f t="shared" si="766"/>
        <v>0</v>
      </c>
      <c r="V3423" s="32">
        <f t="shared" si="761"/>
        <v>815.95000000000016</v>
      </c>
      <c r="W3423" s="32">
        <f t="shared" si="767"/>
        <v>815.95000000000016</v>
      </c>
      <c r="X3423" s="32">
        <f t="shared" si="768"/>
        <v>815.95000000000016</v>
      </c>
    </row>
    <row r="3424" spans="1:24" x14ac:dyDescent="0.25">
      <c r="A3424" s="2"/>
      <c r="B3424" s="2" t="s">
        <v>6</v>
      </c>
      <c r="C3424" s="2">
        <f t="shared" si="769"/>
        <v>143</v>
      </c>
      <c r="D3424" s="2">
        <f t="shared" si="770"/>
        <v>12</v>
      </c>
      <c r="E3424" s="2">
        <f t="shared" si="762"/>
        <v>3420</v>
      </c>
      <c r="F3424" s="11">
        <v>311.85000000000002</v>
      </c>
      <c r="G3424" s="9">
        <v>0.93</v>
      </c>
      <c r="H3424" s="9">
        <v>0.93</v>
      </c>
      <c r="I3424" s="9">
        <v>0.93</v>
      </c>
      <c r="J3424" s="9">
        <v>0.109957171445945</v>
      </c>
      <c r="K3424" s="9">
        <v>0.26250000000000001</v>
      </c>
      <c r="L3424" s="9">
        <v>0.26250000000000001</v>
      </c>
      <c r="N3424" s="32">
        <f>IF('System Design'!$F$8=1,'Hourly Demand and Generation'!G3424*'System Design'!$F$21,IF('System Design'!$F$8=2,'Hourly Demand and Generation'!H3424*'System Design'!$F$21,IF('System Design'!$F$8=3,'Hourly Demand and Generation'!I3424*'System Design'!$F$21)))</f>
        <v>465</v>
      </c>
      <c r="O3424" s="32">
        <f>IF('System Design'!$F$8=1,'Hourly Demand and Generation'!J3424*'System Design'!$F$22,IF('System Design'!$F$8=2,'Hourly Demand and Generation'!K3424*'System Design'!$F$22,IF('System Design'!$F$8=3,'Hourly Demand and Generation'!L3424*'System Design'!$F$22)))</f>
        <v>656.25</v>
      </c>
      <c r="Q3424" s="32">
        <f t="shared" si="760"/>
        <v>0</v>
      </c>
      <c r="R3424" s="32">
        <f t="shared" si="763"/>
        <v>5400</v>
      </c>
      <c r="S3424" s="32">
        <f t="shared" si="764"/>
        <v>0</v>
      </c>
      <c r="T3424" s="32">
        <f t="shared" si="765"/>
        <v>21600</v>
      </c>
      <c r="U3424" s="32">
        <f t="shared" si="766"/>
        <v>0</v>
      </c>
      <c r="V3424" s="32">
        <f t="shared" si="761"/>
        <v>809.4</v>
      </c>
      <c r="W3424" s="32">
        <f t="shared" si="767"/>
        <v>809.4</v>
      </c>
      <c r="X3424" s="32">
        <f t="shared" si="768"/>
        <v>809.4</v>
      </c>
    </row>
    <row r="3425" spans="1:24" x14ac:dyDescent="0.25">
      <c r="A3425" s="2"/>
      <c r="B3425" s="2" t="s">
        <v>6</v>
      </c>
      <c r="C3425" s="2">
        <f t="shared" si="769"/>
        <v>143</v>
      </c>
      <c r="D3425" s="2">
        <f t="shared" si="770"/>
        <v>13</v>
      </c>
      <c r="E3425" s="2">
        <f t="shared" si="762"/>
        <v>3421</v>
      </c>
      <c r="F3425" s="11">
        <v>324</v>
      </c>
      <c r="G3425" s="9">
        <v>0.77190000000000003</v>
      </c>
      <c r="H3425" s="9">
        <v>0.81374999999999997</v>
      </c>
      <c r="I3425" s="9">
        <v>0.85560000000000003</v>
      </c>
      <c r="J3425" s="9">
        <v>0.117287649542342</v>
      </c>
      <c r="K3425" s="9">
        <v>0.28000000000000003</v>
      </c>
      <c r="L3425" s="9">
        <v>0.28000000000000003</v>
      </c>
      <c r="N3425" s="32">
        <f>IF('System Design'!$F$8=1,'Hourly Demand and Generation'!G3425*'System Design'!$F$21,IF('System Design'!$F$8=2,'Hourly Demand and Generation'!H3425*'System Design'!$F$21,IF('System Design'!$F$8=3,'Hourly Demand and Generation'!I3425*'System Design'!$F$21)))</f>
        <v>427.8</v>
      </c>
      <c r="O3425" s="32">
        <f>IF('System Design'!$F$8=1,'Hourly Demand and Generation'!J3425*'System Design'!$F$22,IF('System Design'!$F$8=2,'Hourly Demand and Generation'!K3425*'System Design'!$F$22,IF('System Design'!$F$8=3,'Hourly Demand and Generation'!L3425*'System Design'!$F$22)))</f>
        <v>700.00000000000011</v>
      </c>
      <c r="Q3425" s="32">
        <f t="shared" si="760"/>
        <v>0</v>
      </c>
      <c r="R3425" s="32">
        <f t="shared" si="763"/>
        <v>5400</v>
      </c>
      <c r="S3425" s="32">
        <f t="shared" si="764"/>
        <v>0</v>
      </c>
      <c r="T3425" s="32">
        <f t="shared" si="765"/>
        <v>21600</v>
      </c>
      <c r="U3425" s="32">
        <f t="shared" si="766"/>
        <v>0</v>
      </c>
      <c r="V3425" s="32">
        <f t="shared" si="761"/>
        <v>803.80000000000018</v>
      </c>
      <c r="W3425" s="32">
        <f t="shared" si="767"/>
        <v>803.80000000000018</v>
      </c>
      <c r="X3425" s="32">
        <f t="shared" si="768"/>
        <v>803.80000000000018</v>
      </c>
    </row>
    <row r="3426" spans="1:24" x14ac:dyDescent="0.25">
      <c r="A3426" s="2"/>
      <c r="B3426" s="2" t="s">
        <v>6</v>
      </c>
      <c r="C3426" s="2">
        <f t="shared" si="769"/>
        <v>143</v>
      </c>
      <c r="D3426" s="2">
        <f t="shared" si="770"/>
        <v>14</v>
      </c>
      <c r="E3426" s="2">
        <f t="shared" si="762"/>
        <v>3422</v>
      </c>
      <c r="F3426" s="11">
        <v>324</v>
      </c>
      <c r="G3426" s="9">
        <v>0.62309999999999999</v>
      </c>
      <c r="H3426" s="9">
        <v>0.6603</v>
      </c>
      <c r="I3426" s="9">
        <v>0.69750000000000001</v>
      </c>
      <c r="J3426" s="9">
        <v>0.124618127638738</v>
      </c>
      <c r="K3426" s="9">
        <v>0.29749999999999999</v>
      </c>
      <c r="L3426" s="9">
        <v>0.29749999999999999</v>
      </c>
      <c r="N3426" s="32">
        <f>IF('System Design'!$F$8=1,'Hourly Demand and Generation'!G3426*'System Design'!$F$21,IF('System Design'!$F$8=2,'Hourly Demand and Generation'!H3426*'System Design'!$F$21,IF('System Design'!$F$8=3,'Hourly Demand and Generation'!I3426*'System Design'!$F$21)))</f>
        <v>348.75</v>
      </c>
      <c r="O3426" s="32">
        <f>IF('System Design'!$F$8=1,'Hourly Demand and Generation'!J3426*'System Design'!$F$22,IF('System Design'!$F$8=2,'Hourly Demand and Generation'!K3426*'System Design'!$F$22,IF('System Design'!$F$8=3,'Hourly Demand and Generation'!L3426*'System Design'!$F$22)))</f>
        <v>743.75</v>
      </c>
      <c r="Q3426" s="32">
        <f t="shared" si="760"/>
        <v>0</v>
      </c>
      <c r="R3426" s="32">
        <f t="shared" si="763"/>
        <v>5400</v>
      </c>
      <c r="S3426" s="32">
        <f t="shared" si="764"/>
        <v>0</v>
      </c>
      <c r="T3426" s="32">
        <f t="shared" si="765"/>
        <v>21600</v>
      </c>
      <c r="U3426" s="32">
        <f t="shared" si="766"/>
        <v>0</v>
      </c>
      <c r="V3426" s="32">
        <f t="shared" si="761"/>
        <v>768.5</v>
      </c>
      <c r="W3426" s="32">
        <f t="shared" si="767"/>
        <v>768.5</v>
      </c>
      <c r="X3426" s="32">
        <f t="shared" si="768"/>
        <v>768.5</v>
      </c>
    </row>
    <row r="3427" spans="1:24" x14ac:dyDescent="0.25">
      <c r="A3427" s="2"/>
      <c r="B3427" s="2" t="s">
        <v>6</v>
      </c>
      <c r="C3427" s="2">
        <f t="shared" si="769"/>
        <v>143</v>
      </c>
      <c r="D3427" s="2">
        <f t="shared" si="770"/>
        <v>15</v>
      </c>
      <c r="E3427" s="2">
        <f t="shared" si="762"/>
        <v>3423</v>
      </c>
      <c r="F3427" s="11">
        <v>344.25</v>
      </c>
      <c r="G3427" s="9">
        <v>0.46500000000000002</v>
      </c>
      <c r="H3427" s="9">
        <v>0.50219999999999998</v>
      </c>
      <c r="I3427" s="9">
        <v>0.53939999999999999</v>
      </c>
      <c r="J3427" s="9">
        <v>0.13194860573513401</v>
      </c>
      <c r="K3427" s="9">
        <v>0.315</v>
      </c>
      <c r="L3427" s="9">
        <v>0.315</v>
      </c>
      <c r="N3427" s="32">
        <f>IF('System Design'!$F$8=1,'Hourly Demand and Generation'!G3427*'System Design'!$F$21,IF('System Design'!$F$8=2,'Hourly Demand and Generation'!H3427*'System Design'!$F$21,IF('System Design'!$F$8=3,'Hourly Demand and Generation'!I3427*'System Design'!$F$21)))</f>
        <v>269.7</v>
      </c>
      <c r="O3427" s="32">
        <f>IF('System Design'!$F$8=1,'Hourly Demand and Generation'!J3427*'System Design'!$F$22,IF('System Design'!$F$8=2,'Hourly Demand and Generation'!K3427*'System Design'!$F$22,IF('System Design'!$F$8=3,'Hourly Demand and Generation'!L3427*'System Design'!$F$22)))</f>
        <v>787.5</v>
      </c>
      <c r="Q3427" s="32">
        <f t="shared" si="760"/>
        <v>0</v>
      </c>
      <c r="R3427" s="32">
        <f t="shared" si="763"/>
        <v>5400</v>
      </c>
      <c r="S3427" s="32">
        <f t="shared" si="764"/>
        <v>0</v>
      </c>
      <c r="T3427" s="32">
        <f t="shared" si="765"/>
        <v>21600</v>
      </c>
      <c r="U3427" s="32">
        <f t="shared" si="766"/>
        <v>0</v>
      </c>
      <c r="V3427" s="32">
        <f t="shared" si="761"/>
        <v>712.95</v>
      </c>
      <c r="W3427" s="32">
        <f t="shared" si="767"/>
        <v>712.95</v>
      </c>
      <c r="X3427" s="32">
        <f t="shared" si="768"/>
        <v>712.95</v>
      </c>
    </row>
    <row r="3428" spans="1:24" x14ac:dyDescent="0.25">
      <c r="A3428" s="2"/>
      <c r="B3428" s="2" t="s">
        <v>6</v>
      </c>
      <c r="C3428" s="2">
        <f t="shared" si="769"/>
        <v>143</v>
      </c>
      <c r="D3428" s="2">
        <f t="shared" si="770"/>
        <v>16</v>
      </c>
      <c r="E3428" s="2">
        <f t="shared" si="762"/>
        <v>3424</v>
      </c>
      <c r="F3428" s="11">
        <v>364.5</v>
      </c>
      <c r="G3428" s="9">
        <v>0.30690000000000001</v>
      </c>
      <c r="H3428" s="9">
        <v>0.34875</v>
      </c>
      <c r="I3428" s="9">
        <v>0.3906</v>
      </c>
      <c r="J3428" s="9">
        <v>0.13194860573513401</v>
      </c>
      <c r="K3428" s="9">
        <v>0.315</v>
      </c>
      <c r="L3428" s="9">
        <v>0.315</v>
      </c>
      <c r="N3428" s="32">
        <f>IF('System Design'!$F$8=1,'Hourly Demand and Generation'!G3428*'System Design'!$F$21,IF('System Design'!$F$8=2,'Hourly Demand and Generation'!H3428*'System Design'!$F$21,IF('System Design'!$F$8=3,'Hourly Demand and Generation'!I3428*'System Design'!$F$21)))</f>
        <v>195.3</v>
      </c>
      <c r="O3428" s="32">
        <f>IF('System Design'!$F$8=1,'Hourly Demand and Generation'!J3428*'System Design'!$F$22,IF('System Design'!$F$8=2,'Hourly Demand and Generation'!K3428*'System Design'!$F$22,IF('System Design'!$F$8=3,'Hourly Demand and Generation'!L3428*'System Design'!$F$22)))</f>
        <v>787.5</v>
      </c>
      <c r="Q3428" s="32">
        <f t="shared" si="760"/>
        <v>0</v>
      </c>
      <c r="R3428" s="32">
        <f t="shared" si="763"/>
        <v>5400</v>
      </c>
      <c r="S3428" s="32">
        <f t="shared" si="764"/>
        <v>0</v>
      </c>
      <c r="T3428" s="32">
        <f t="shared" si="765"/>
        <v>21600</v>
      </c>
      <c r="U3428" s="32">
        <f t="shared" si="766"/>
        <v>0</v>
      </c>
      <c r="V3428" s="32">
        <f t="shared" si="761"/>
        <v>618.29999999999995</v>
      </c>
      <c r="W3428" s="32">
        <f t="shared" si="767"/>
        <v>618.29999999999995</v>
      </c>
      <c r="X3428" s="32">
        <f t="shared" si="768"/>
        <v>618.29999999999995</v>
      </c>
    </row>
    <row r="3429" spans="1:24" x14ac:dyDescent="0.25">
      <c r="A3429" s="2"/>
      <c r="B3429" s="2" t="s">
        <v>6</v>
      </c>
      <c r="C3429" s="2">
        <f t="shared" si="769"/>
        <v>143</v>
      </c>
      <c r="D3429" s="2">
        <f t="shared" si="770"/>
        <v>17</v>
      </c>
      <c r="E3429" s="2">
        <f t="shared" si="762"/>
        <v>3425</v>
      </c>
      <c r="F3429" s="11">
        <v>384.75</v>
      </c>
      <c r="G3429" s="9">
        <v>0.15809999999999999</v>
      </c>
      <c r="H3429" s="9">
        <v>0.1953</v>
      </c>
      <c r="I3429" s="9">
        <v>0.23250000000000001</v>
      </c>
      <c r="J3429" s="9">
        <v>0.14660956192792701</v>
      </c>
      <c r="K3429" s="9">
        <v>0.35</v>
      </c>
      <c r="L3429" s="9">
        <v>0.35</v>
      </c>
      <c r="N3429" s="32">
        <f>IF('System Design'!$F$8=1,'Hourly Demand and Generation'!G3429*'System Design'!$F$21,IF('System Design'!$F$8=2,'Hourly Demand and Generation'!H3429*'System Design'!$F$21,IF('System Design'!$F$8=3,'Hourly Demand and Generation'!I3429*'System Design'!$F$21)))</f>
        <v>116.25</v>
      </c>
      <c r="O3429" s="32">
        <f>IF('System Design'!$F$8=1,'Hourly Demand and Generation'!J3429*'System Design'!$F$22,IF('System Design'!$F$8=2,'Hourly Demand and Generation'!K3429*'System Design'!$F$22,IF('System Design'!$F$8=3,'Hourly Demand and Generation'!L3429*'System Design'!$F$22)))</f>
        <v>875</v>
      </c>
      <c r="Q3429" s="32">
        <f t="shared" si="760"/>
        <v>0</v>
      </c>
      <c r="R3429" s="32">
        <f t="shared" si="763"/>
        <v>5400</v>
      </c>
      <c r="S3429" s="32">
        <f t="shared" si="764"/>
        <v>0</v>
      </c>
      <c r="T3429" s="32">
        <f t="shared" si="765"/>
        <v>21600</v>
      </c>
      <c r="U3429" s="32">
        <f t="shared" si="766"/>
        <v>0</v>
      </c>
      <c r="V3429" s="32">
        <f t="shared" si="761"/>
        <v>606.5</v>
      </c>
      <c r="W3429" s="32">
        <f t="shared" si="767"/>
        <v>606.5</v>
      </c>
      <c r="X3429" s="32">
        <f t="shared" si="768"/>
        <v>606.5</v>
      </c>
    </row>
    <row r="3430" spans="1:24" x14ac:dyDescent="0.25">
      <c r="A3430" s="2"/>
      <c r="B3430" s="2" t="s">
        <v>6</v>
      </c>
      <c r="C3430" s="2">
        <f t="shared" si="769"/>
        <v>143</v>
      </c>
      <c r="D3430" s="2">
        <f t="shared" si="770"/>
        <v>18</v>
      </c>
      <c r="E3430" s="2">
        <f t="shared" si="762"/>
        <v>3426</v>
      </c>
      <c r="F3430" s="11">
        <v>405</v>
      </c>
      <c r="G3430" s="9">
        <v>7.4399999999999994E-2</v>
      </c>
      <c r="H3430" s="9">
        <v>0.11625000000000001</v>
      </c>
      <c r="I3430" s="9">
        <v>0.15809999999999999</v>
      </c>
      <c r="J3430" s="9">
        <v>0.13927908383153101</v>
      </c>
      <c r="K3430" s="9">
        <v>0.33250000000000002</v>
      </c>
      <c r="L3430" s="9">
        <v>0.33250000000000002</v>
      </c>
      <c r="N3430" s="32">
        <f>IF('System Design'!$F$8=1,'Hourly Demand and Generation'!G3430*'System Design'!$F$21,IF('System Design'!$F$8=2,'Hourly Demand and Generation'!H3430*'System Design'!$F$21,IF('System Design'!$F$8=3,'Hourly Demand and Generation'!I3430*'System Design'!$F$21)))</f>
        <v>79.05</v>
      </c>
      <c r="O3430" s="32">
        <f>IF('System Design'!$F$8=1,'Hourly Demand and Generation'!J3430*'System Design'!$F$22,IF('System Design'!$F$8=2,'Hourly Demand and Generation'!K3430*'System Design'!$F$22,IF('System Design'!$F$8=3,'Hourly Demand and Generation'!L3430*'System Design'!$F$22)))</f>
        <v>831.25</v>
      </c>
      <c r="Q3430" s="32">
        <f t="shared" si="760"/>
        <v>0</v>
      </c>
      <c r="R3430" s="32">
        <f t="shared" si="763"/>
        <v>5400</v>
      </c>
      <c r="S3430" s="32">
        <f t="shared" si="764"/>
        <v>0</v>
      </c>
      <c r="T3430" s="32">
        <f t="shared" si="765"/>
        <v>21600</v>
      </c>
      <c r="U3430" s="32">
        <f t="shared" si="766"/>
        <v>0</v>
      </c>
      <c r="V3430" s="32">
        <f t="shared" si="761"/>
        <v>505.29999999999995</v>
      </c>
      <c r="W3430" s="32">
        <f t="shared" si="767"/>
        <v>505.29999999999995</v>
      </c>
      <c r="X3430" s="32">
        <f t="shared" si="768"/>
        <v>505.29999999999995</v>
      </c>
    </row>
    <row r="3431" spans="1:24" x14ac:dyDescent="0.25">
      <c r="A3431" s="2"/>
      <c r="B3431" s="2" t="s">
        <v>6</v>
      </c>
      <c r="C3431" s="2">
        <f t="shared" si="769"/>
        <v>143</v>
      </c>
      <c r="D3431" s="2">
        <f t="shared" si="770"/>
        <v>19</v>
      </c>
      <c r="E3431" s="2">
        <f t="shared" si="762"/>
        <v>3427</v>
      </c>
      <c r="F3431" s="11">
        <v>392.85</v>
      </c>
      <c r="G3431" s="9">
        <v>0</v>
      </c>
      <c r="H3431" s="9">
        <v>3.7199999999999997E-2</v>
      </c>
      <c r="I3431" s="9">
        <v>7.4399999999999994E-2</v>
      </c>
      <c r="J3431" s="9">
        <v>0.13194860573513401</v>
      </c>
      <c r="K3431" s="9">
        <v>0.315</v>
      </c>
      <c r="L3431" s="9">
        <v>0.315</v>
      </c>
      <c r="N3431" s="32">
        <f>IF('System Design'!$F$8=1,'Hourly Demand and Generation'!G3431*'System Design'!$F$21,IF('System Design'!$F$8=2,'Hourly Demand and Generation'!H3431*'System Design'!$F$21,IF('System Design'!$F$8=3,'Hourly Demand and Generation'!I3431*'System Design'!$F$21)))</f>
        <v>37.199999999999996</v>
      </c>
      <c r="O3431" s="32">
        <f>IF('System Design'!$F$8=1,'Hourly Demand and Generation'!J3431*'System Design'!$F$22,IF('System Design'!$F$8=2,'Hourly Demand and Generation'!K3431*'System Design'!$F$22,IF('System Design'!$F$8=3,'Hourly Demand and Generation'!L3431*'System Design'!$F$22)))</f>
        <v>787.5</v>
      </c>
      <c r="Q3431" s="32">
        <f t="shared" si="760"/>
        <v>0</v>
      </c>
      <c r="R3431" s="32">
        <f t="shared" si="763"/>
        <v>5400</v>
      </c>
      <c r="S3431" s="32">
        <f t="shared" si="764"/>
        <v>0</v>
      </c>
      <c r="T3431" s="32">
        <f t="shared" si="765"/>
        <v>21600</v>
      </c>
      <c r="U3431" s="32">
        <f t="shared" si="766"/>
        <v>0</v>
      </c>
      <c r="V3431" s="32">
        <f t="shared" si="761"/>
        <v>431.85</v>
      </c>
      <c r="W3431" s="32">
        <f t="shared" si="767"/>
        <v>431.85</v>
      </c>
      <c r="X3431" s="32">
        <f t="shared" si="768"/>
        <v>431.85</v>
      </c>
    </row>
    <row r="3432" spans="1:24" x14ac:dyDescent="0.25">
      <c r="A3432" s="2"/>
      <c r="B3432" s="2" t="s">
        <v>6</v>
      </c>
      <c r="C3432" s="2">
        <f t="shared" si="769"/>
        <v>143</v>
      </c>
      <c r="D3432" s="2">
        <f t="shared" si="770"/>
        <v>20</v>
      </c>
      <c r="E3432" s="2">
        <f t="shared" si="762"/>
        <v>3428</v>
      </c>
      <c r="F3432" s="11">
        <v>384.75</v>
      </c>
      <c r="G3432" s="9">
        <v>0</v>
      </c>
      <c r="H3432" s="9">
        <v>0</v>
      </c>
      <c r="I3432" s="9">
        <v>0</v>
      </c>
      <c r="J3432" s="9">
        <v>0.13194860573513401</v>
      </c>
      <c r="K3432" s="9">
        <v>0.315</v>
      </c>
      <c r="L3432" s="9">
        <v>0.315</v>
      </c>
      <c r="N3432" s="32">
        <f>IF('System Design'!$F$8=1,'Hourly Demand and Generation'!G3432*'System Design'!$F$21,IF('System Design'!$F$8=2,'Hourly Demand and Generation'!H3432*'System Design'!$F$21,IF('System Design'!$F$8=3,'Hourly Demand and Generation'!I3432*'System Design'!$F$21)))</f>
        <v>0</v>
      </c>
      <c r="O3432" s="32">
        <f>IF('System Design'!$F$8=1,'Hourly Demand and Generation'!J3432*'System Design'!$F$22,IF('System Design'!$F$8=2,'Hourly Demand and Generation'!K3432*'System Design'!$F$22,IF('System Design'!$F$8=3,'Hourly Demand and Generation'!L3432*'System Design'!$F$22)))</f>
        <v>787.5</v>
      </c>
      <c r="Q3432" s="32">
        <f t="shared" si="760"/>
        <v>0</v>
      </c>
      <c r="R3432" s="32">
        <f t="shared" si="763"/>
        <v>5400</v>
      </c>
      <c r="S3432" s="32">
        <f t="shared" si="764"/>
        <v>0</v>
      </c>
      <c r="T3432" s="32">
        <f t="shared" si="765"/>
        <v>21600</v>
      </c>
      <c r="U3432" s="32">
        <f t="shared" si="766"/>
        <v>0</v>
      </c>
      <c r="V3432" s="32">
        <f t="shared" si="761"/>
        <v>402.75</v>
      </c>
      <c r="W3432" s="32">
        <f t="shared" si="767"/>
        <v>402.75</v>
      </c>
      <c r="X3432" s="32">
        <f t="shared" si="768"/>
        <v>402.75</v>
      </c>
    </row>
    <row r="3433" spans="1:24" x14ac:dyDescent="0.25">
      <c r="A3433" s="2"/>
      <c r="B3433" s="2" t="s">
        <v>6</v>
      </c>
      <c r="C3433" s="2">
        <f t="shared" si="769"/>
        <v>143</v>
      </c>
      <c r="D3433" s="2">
        <f t="shared" si="770"/>
        <v>21</v>
      </c>
      <c r="E3433" s="2">
        <f t="shared" si="762"/>
        <v>3429</v>
      </c>
      <c r="F3433" s="11">
        <v>364.5</v>
      </c>
      <c r="G3433" s="9">
        <v>0</v>
      </c>
      <c r="H3433" s="9">
        <v>0</v>
      </c>
      <c r="I3433" s="9">
        <v>0</v>
      </c>
      <c r="J3433" s="9">
        <v>0.13194860573513401</v>
      </c>
      <c r="K3433" s="9">
        <v>0.315</v>
      </c>
      <c r="L3433" s="9">
        <v>0.315</v>
      </c>
      <c r="N3433" s="32">
        <f>IF('System Design'!$F$8=1,'Hourly Demand and Generation'!G3433*'System Design'!$F$21,IF('System Design'!$F$8=2,'Hourly Demand and Generation'!H3433*'System Design'!$F$21,IF('System Design'!$F$8=3,'Hourly Demand and Generation'!I3433*'System Design'!$F$21)))</f>
        <v>0</v>
      </c>
      <c r="O3433" s="32">
        <f>IF('System Design'!$F$8=1,'Hourly Demand and Generation'!J3433*'System Design'!$F$22,IF('System Design'!$F$8=2,'Hourly Demand and Generation'!K3433*'System Design'!$F$22,IF('System Design'!$F$8=3,'Hourly Demand and Generation'!L3433*'System Design'!$F$22)))</f>
        <v>787.5</v>
      </c>
      <c r="Q3433" s="32">
        <f t="shared" si="760"/>
        <v>0</v>
      </c>
      <c r="R3433" s="32">
        <f t="shared" si="763"/>
        <v>5400</v>
      </c>
      <c r="S3433" s="32">
        <f t="shared" si="764"/>
        <v>0</v>
      </c>
      <c r="T3433" s="32">
        <f t="shared" si="765"/>
        <v>21600</v>
      </c>
      <c r="U3433" s="32">
        <f t="shared" si="766"/>
        <v>0</v>
      </c>
      <c r="V3433" s="32">
        <f t="shared" si="761"/>
        <v>423</v>
      </c>
      <c r="W3433" s="32">
        <f t="shared" si="767"/>
        <v>423</v>
      </c>
      <c r="X3433" s="32">
        <f t="shared" si="768"/>
        <v>423</v>
      </c>
    </row>
    <row r="3434" spans="1:24" x14ac:dyDescent="0.25">
      <c r="A3434" s="2"/>
      <c r="B3434" s="2" t="s">
        <v>6</v>
      </c>
      <c r="C3434" s="2">
        <f t="shared" si="769"/>
        <v>143</v>
      </c>
      <c r="D3434" s="2">
        <f t="shared" si="770"/>
        <v>22</v>
      </c>
      <c r="E3434" s="2">
        <f t="shared" si="762"/>
        <v>3430</v>
      </c>
      <c r="F3434" s="11">
        <v>344.25</v>
      </c>
      <c r="G3434" s="9">
        <v>0</v>
      </c>
      <c r="H3434" s="9">
        <v>0</v>
      </c>
      <c r="I3434" s="9">
        <v>0</v>
      </c>
      <c r="J3434" s="9">
        <v>0.13927908383153101</v>
      </c>
      <c r="K3434" s="9">
        <v>0.33250000000000002</v>
      </c>
      <c r="L3434" s="9">
        <v>0.33250000000000002</v>
      </c>
      <c r="N3434" s="32">
        <f>IF('System Design'!$F$8=1,'Hourly Demand and Generation'!G3434*'System Design'!$F$21,IF('System Design'!$F$8=2,'Hourly Demand and Generation'!H3434*'System Design'!$F$21,IF('System Design'!$F$8=3,'Hourly Demand and Generation'!I3434*'System Design'!$F$21)))</f>
        <v>0</v>
      </c>
      <c r="O3434" s="32">
        <f>IF('System Design'!$F$8=1,'Hourly Demand and Generation'!J3434*'System Design'!$F$22,IF('System Design'!$F$8=2,'Hourly Demand and Generation'!K3434*'System Design'!$F$22,IF('System Design'!$F$8=3,'Hourly Demand and Generation'!L3434*'System Design'!$F$22)))</f>
        <v>831.25</v>
      </c>
      <c r="Q3434" s="32">
        <f t="shared" si="760"/>
        <v>0</v>
      </c>
      <c r="R3434" s="32">
        <f t="shared" si="763"/>
        <v>5400</v>
      </c>
      <c r="S3434" s="32">
        <f t="shared" si="764"/>
        <v>0</v>
      </c>
      <c r="T3434" s="32">
        <f t="shared" si="765"/>
        <v>21600</v>
      </c>
      <c r="U3434" s="32">
        <f t="shared" si="766"/>
        <v>0</v>
      </c>
      <c r="V3434" s="32">
        <f t="shared" si="761"/>
        <v>487</v>
      </c>
      <c r="W3434" s="32">
        <f t="shared" si="767"/>
        <v>487</v>
      </c>
      <c r="X3434" s="32">
        <f t="shared" si="768"/>
        <v>487</v>
      </c>
    </row>
    <row r="3435" spans="1:24" x14ac:dyDescent="0.25">
      <c r="A3435" s="2"/>
      <c r="B3435" s="2" t="s">
        <v>6</v>
      </c>
      <c r="C3435" s="2">
        <f t="shared" si="769"/>
        <v>143</v>
      </c>
      <c r="D3435" s="2">
        <f t="shared" si="770"/>
        <v>23</v>
      </c>
      <c r="E3435" s="2">
        <f t="shared" si="762"/>
        <v>3431</v>
      </c>
      <c r="F3435" s="11">
        <v>324</v>
      </c>
      <c r="G3435" s="9">
        <v>0</v>
      </c>
      <c r="H3435" s="9">
        <v>0</v>
      </c>
      <c r="I3435" s="9">
        <v>0</v>
      </c>
      <c r="J3435" s="9">
        <v>0.117287649542342</v>
      </c>
      <c r="K3435" s="9">
        <v>0.28000000000000003</v>
      </c>
      <c r="L3435" s="9">
        <v>0.28000000000000003</v>
      </c>
      <c r="N3435" s="32">
        <f>IF('System Design'!$F$8=1,'Hourly Demand and Generation'!G3435*'System Design'!$F$21,IF('System Design'!$F$8=2,'Hourly Demand and Generation'!H3435*'System Design'!$F$21,IF('System Design'!$F$8=3,'Hourly Demand and Generation'!I3435*'System Design'!$F$21)))</f>
        <v>0</v>
      </c>
      <c r="O3435" s="32">
        <f>IF('System Design'!$F$8=1,'Hourly Demand and Generation'!J3435*'System Design'!$F$22,IF('System Design'!$F$8=2,'Hourly Demand and Generation'!K3435*'System Design'!$F$22,IF('System Design'!$F$8=3,'Hourly Demand and Generation'!L3435*'System Design'!$F$22)))</f>
        <v>700.00000000000011</v>
      </c>
      <c r="Q3435" s="32">
        <f t="shared" si="760"/>
        <v>0</v>
      </c>
      <c r="R3435" s="32">
        <f t="shared" si="763"/>
        <v>5400</v>
      </c>
      <c r="S3435" s="32">
        <f t="shared" si="764"/>
        <v>0</v>
      </c>
      <c r="T3435" s="32">
        <f t="shared" si="765"/>
        <v>21600</v>
      </c>
      <c r="U3435" s="32">
        <f t="shared" si="766"/>
        <v>0</v>
      </c>
      <c r="V3435" s="32">
        <f t="shared" si="761"/>
        <v>376.00000000000011</v>
      </c>
      <c r="W3435" s="32">
        <f t="shared" si="767"/>
        <v>376.00000000000011</v>
      </c>
      <c r="X3435" s="32">
        <f t="shared" si="768"/>
        <v>376.00000000000011</v>
      </c>
    </row>
    <row r="3436" spans="1:24" x14ac:dyDescent="0.25">
      <c r="A3436" s="2"/>
      <c r="B3436" s="2" t="s">
        <v>6</v>
      </c>
      <c r="C3436" s="2">
        <f t="shared" si="769"/>
        <v>143</v>
      </c>
      <c r="D3436" s="2">
        <f t="shared" si="770"/>
        <v>24</v>
      </c>
      <c r="E3436" s="2">
        <f t="shared" si="762"/>
        <v>3432</v>
      </c>
      <c r="F3436" s="11">
        <v>283.5</v>
      </c>
      <c r="G3436" s="9">
        <v>0</v>
      </c>
      <c r="H3436" s="9">
        <v>0</v>
      </c>
      <c r="I3436" s="9">
        <v>0</v>
      </c>
      <c r="J3436" s="9">
        <v>0.117287649542342</v>
      </c>
      <c r="K3436" s="9">
        <v>0.28000000000000003</v>
      </c>
      <c r="L3436" s="9">
        <v>0.28000000000000003</v>
      </c>
      <c r="N3436" s="32">
        <f>IF('System Design'!$F$8=1,'Hourly Demand and Generation'!G3436*'System Design'!$F$21,IF('System Design'!$F$8=2,'Hourly Demand and Generation'!H3436*'System Design'!$F$21,IF('System Design'!$F$8=3,'Hourly Demand and Generation'!I3436*'System Design'!$F$21)))</f>
        <v>0</v>
      </c>
      <c r="O3436" s="32">
        <f>IF('System Design'!$F$8=1,'Hourly Demand and Generation'!J3436*'System Design'!$F$22,IF('System Design'!$F$8=2,'Hourly Demand and Generation'!K3436*'System Design'!$F$22,IF('System Design'!$F$8=3,'Hourly Demand and Generation'!L3436*'System Design'!$F$22)))</f>
        <v>700.00000000000011</v>
      </c>
      <c r="Q3436" s="32">
        <f t="shared" si="760"/>
        <v>0</v>
      </c>
      <c r="R3436" s="32">
        <f t="shared" si="763"/>
        <v>5400</v>
      </c>
      <c r="S3436" s="32">
        <f t="shared" si="764"/>
        <v>0</v>
      </c>
      <c r="T3436" s="32">
        <f t="shared" si="765"/>
        <v>21600</v>
      </c>
      <c r="U3436" s="32">
        <f t="shared" si="766"/>
        <v>0</v>
      </c>
      <c r="V3436" s="32">
        <f t="shared" si="761"/>
        <v>416.50000000000011</v>
      </c>
      <c r="W3436" s="32">
        <f t="shared" si="767"/>
        <v>416.50000000000011</v>
      </c>
      <c r="X3436" s="32">
        <f t="shared" si="768"/>
        <v>416.50000000000011</v>
      </c>
    </row>
    <row r="3437" spans="1:24" x14ac:dyDescent="0.25">
      <c r="A3437" s="2"/>
      <c r="B3437" s="2" t="s">
        <v>6</v>
      </c>
      <c r="C3437" s="2">
        <f>C3436+1</f>
        <v>144</v>
      </c>
      <c r="D3437" s="2">
        <v>1</v>
      </c>
      <c r="E3437" s="2">
        <f t="shared" si="762"/>
        <v>3433</v>
      </c>
      <c r="F3437" s="11">
        <v>243</v>
      </c>
      <c r="G3437" s="9">
        <v>0</v>
      </c>
      <c r="H3437" s="9">
        <v>0</v>
      </c>
      <c r="I3437" s="9">
        <v>0</v>
      </c>
      <c r="J3437" s="9">
        <v>0.31036779025434202</v>
      </c>
      <c r="K3437" s="9">
        <v>0.31036779025434202</v>
      </c>
      <c r="L3437" s="9">
        <v>0.31036779025434202</v>
      </c>
      <c r="N3437" s="32">
        <f>IF('System Design'!$F$8=1,'Hourly Demand and Generation'!G3437*'System Design'!$F$21,IF('System Design'!$F$8=2,'Hourly Demand and Generation'!H3437*'System Design'!$F$21,IF('System Design'!$F$8=3,'Hourly Demand and Generation'!I3437*'System Design'!$F$21)))</f>
        <v>0</v>
      </c>
      <c r="O3437" s="32">
        <f>IF('System Design'!$F$8=1,'Hourly Demand and Generation'!J3437*'System Design'!$F$22,IF('System Design'!$F$8=2,'Hourly Demand and Generation'!K3437*'System Design'!$F$22,IF('System Design'!$F$8=3,'Hourly Demand and Generation'!L3437*'System Design'!$F$22)))</f>
        <v>775.91947563585506</v>
      </c>
      <c r="Q3437" s="32">
        <f t="shared" si="760"/>
        <v>0</v>
      </c>
      <c r="R3437" s="32">
        <f t="shared" si="763"/>
        <v>5400</v>
      </c>
      <c r="S3437" s="32">
        <f t="shared" si="764"/>
        <v>0</v>
      </c>
      <c r="T3437" s="32">
        <f t="shared" si="765"/>
        <v>21600</v>
      </c>
      <c r="U3437" s="32">
        <f t="shared" si="766"/>
        <v>0</v>
      </c>
      <c r="V3437" s="32">
        <f t="shared" si="761"/>
        <v>532.91947563585506</v>
      </c>
      <c r="W3437" s="32">
        <f t="shared" si="767"/>
        <v>532.91947563585506</v>
      </c>
      <c r="X3437" s="32">
        <f t="shared" si="768"/>
        <v>532.91947563585506</v>
      </c>
    </row>
    <row r="3438" spans="1:24" x14ac:dyDescent="0.25">
      <c r="A3438" s="2"/>
      <c r="B3438" s="2" t="s">
        <v>6</v>
      </c>
      <c r="C3438" s="2">
        <f>C3437</f>
        <v>144</v>
      </c>
      <c r="D3438" s="2">
        <f>D3437+1</f>
        <v>2</v>
      </c>
      <c r="E3438" s="2">
        <f t="shared" si="762"/>
        <v>3434</v>
      </c>
      <c r="F3438" s="11">
        <v>222.75</v>
      </c>
      <c r="G3438" s="9">
        <v>0</v>
      </c>
      <c r="H3438" s="9">
        <v>0</v>
      </c>
      <c r="I3438" s="9">
        <v>0</v>
      </c>
      <c r="J3438" s="9">
        <v>0.27933101122890802</v>
      </c>
      <c r="K3438" s="9">
        <v>0.27933101122890802</v>
      </c>
      <c r="L3438" s="9">
        <v>0.27933101122890802</v>
      </c>
      <c r="N3438" s="32">
        <f>IF('System Design'!$F$8=1,'Hourly Demand and Generation'!G3438*'System Design'!$F$21,IF('System Design'!$F$8=2,'Hourly Demand and Generation'!H3438*'System Design'!$F$21,IF('System Design'!$F$8=3,'Hourly Demand and Generation'!I3438*'System Design'!$F$21)))</f>
        <v>0</v>
      </c>
      <c r="O3438" s="32">
        <f>IF('System Design'!$F$8=1,'Hourly Demand and Generation'!J3438*'System Design'!$F$22,IF('System Design'!$F$8=2,'Hourly Demand and Generation'!K3438*'System Design'!$F$22,IF('System Design'!$F$8=3,'Hourly Demand and Generation'!L3438*'System Design'!$F$22)))</f>
        <v>698.32752807227007</v>
      </c>
      <c r="Q3438" s="32">
        <f t="shared" si="760"/>
        <v>0</v>
      </c>
      <c r="R3438" s="32">
        <f t="shared" si="763"/>
        <v>5400</v>
      </c>
      <c r="S3438" s="32">
        <f t="shared" si="764"/>
        <v>0</v>
      </c>
      <c r="T3438" s="32">
        <f t="shared" si="765"/>
        <v>21600</v>
      </c>
      <c r="U3438" s="32">
        <f t="shared" si="766"/>
        <v>0</v>
      </c>
      <c r="V3438" s="32">
        <f t="shared" si="761"/>
        <v>475.57752807227007</v>
      </c>
      <c r="W3438" s="32">
        <f t="shared" si="767"/>
        <v>475.57752807227007</v>
      </c>
      <c r="X3438" s="32">
        <f t="shared" si="768"/>
        <v>475.57752807227007</v>
      </c>
    </row>
    <row r="3439" spans="1:24" x14ac:dyDescent="0.25">
      <c r="A3439" s="2"/>
      <c r="B3439" s="2" t="s">
        <v>6</v>
      </c>
      <c r="C3439" s="2">
        <f t="shared" ref="C3439:C3460" si="771">C3438</f>
        <v>144</v>
      </c>
      <c r="D3439" s="2">
        <f t="shared" ref="D3439:D3460" si="772">D3438+1</f>
        <v>3</v>
      </c>
      <c r="E3439" s="2">
        <f t="shared" si="762"/>
        <v>3435</v>
      </c>
      <c r="F3439" s="11">
        <v>202.5</v>
      </c>
      <c r="G3439" s="9">
        <v>0</v>
      </c>
      <c r="H3439" s="9">
        <v>0</v>
      </c>
      <c r="I3439" s="9">
        <v>0</v>
      </c>
      <c r="J3439" s="9">
        <v>0.27933101122890802</v>
      </c>
      <c r="K3439" s="9">
        <v>0.27933101122890802</v>
      </c>
      <c r="L3439" s="9">
        <v>0.27933101122890802</v>
      </c>
      <c r="N3439" s="32">
        <f>IF('System Design'!$F$8=1,'Hourly Demand and Generation'!G3439*'System Design'!$F$21,IF('System Design'!$F$8=2,'Hourly Demand and Generation'!H3439*'System Design'!$F$21,IF('System Design'!$F$8=3,'Hourly Demand and Generation'!I3439*'System Design'!$F$21)))</f>
        <v>0</v>
      </c>
      <c r="O3439" s="32">
        <f>IF('System Design'!$F$8=1,'Hourly Demand and Generation'!J3439*'System Design'!$F$22,IF('System Design'!$F$8=2,'Hourly Demand and Generation'!K3439*'System Design'!$F$22,IF('System Design'!$F$8=3,'Hourly Demand and Generation'!L3439*'System Design'!$F$22)))</f>
        <v>698.32752807227007</v>
      </c>
      <c r="Q3439" s="32">
        <f t="shared" si="760"/>
        <v>0</v>
      </c>
      <c r="R3439" s="32">
        <f t="shared" si="763"/>
        <v>5400</v>
      </c>
      <c r="S3439" s="32">
        <f t="shared" si="764"/>
        <v>0</v>
      </c>
      <c r="T3439" s="32">
        <f t="shared" si="765"/>
        <v>21600</v>
      </c>
      <c r="U3439" s="32">
        <f t="shared" si="766"/>
        <v>0</v>
      </c>
      <c r="V3439" s="32">
        <f t="shared" si="761"/>
        <v>495.82752807227007</v>
      </c>
      <c r="W3439" s="32">
        <f t="shared" si="767"/>
        <v>495.82752807227007</v>
      </c>
      <c r="X3439" s="32">
        <f t="shared" si="768"/>
        <v>495.82752807227007</v>
      </c>
    </row>
    <row r="3440" spans="1:24" x14ac:dyDescent="0.25">
      <c r="A3440" s="2"/>
      <c r="B3440" s="2" t="s">
        <v>6</v>
      </c>
      <c r="C3440" s="2">
        <f t="shared" si="771"/>
        <v>144</v>
      </c>
      <c r="D3440" s="2">
        <f t="shared" si="772"/>
        <v>4</v>
      </c>
      <c r="E3440" s="2">
        <f t="shared" si="762"/>
        <v>3436</v>
      </c>
      <c r="F3440" s="11">
        <v>243</v>
      </c>
      <c r="G3440" s="9">
        <v>0</v>
      </c>
      <c r="H3440" s="9">
        <v>0</v>
      </c>
      <c r="I3440" s="9">
        <v>0</v>
      </c>
      <c r="J3440" s="9">
        <v>0.31036779025434202</v>
      </c>
      <c r="K3440" s="9">
        <v>0.31036779025434202</v>
      </c>
      <c r="L3440" s="9">
        <v>0.31036779025434202</v>
      </c>
      <c r="N3440" s="32">
        <f>IF('System Design'!$F$8=1,'Hourly Demand and Generation'!G3440*'System Design'!$F$21,IF('System Design'!$F$8=2,'Hourly Demand and Generation'!H3440*'System Design'!$F$21,IF('System Design'!$F$8=3,'Hourly Demand and Generation'!I3440*'System Design'!$F$21)))</f>
        <v>0</v>
      </c>
      <c r="O3440" s="32">
        <f>IF('System Design'!$F$8=1,'Hourly Demand and Generation'!J3440*'System Design'!$F$22,IF('System Design'!$F$8=2,'Hourly Demand and Generation'!K3440*'System Design'!$F$22,IF('System Design'!$F$8=3,'Hourly Demand and Generation'!L3440*'System Design'!$F$22)))</f>
        <v>775.91947563585506</v>
      </c>
      <c r="Q3440" s="32">
        <f t="shared" si="760"/>
        <v>0</v>
      </c>
      <c r="R3440" s="32">
        <f t="shared" si="763"/>
        <v>5400</v>
      </c>
      <c r="S3440" s="32">
        <f t="shared" si="764"/>
        <v>0</v>
      </c>
      <c r="T3440" s="32">
        <f t="shared" si="765"/>
        <v>21600</v>
      </c>
      <c r="U3440" s="32">
        <f t="shared" si="766"/>
        <v>0</v>
      </c>
      <c r="V3440" s="32">
        <f t="shared" si="761"/>
        <v>532.91947563585506</v>
      </c>
      <c r="W3440" s="32">
        <f t="shared" si="767"/>
        <v>532.91947563585506</v>
      </c>
      <c r="X3440" s="32">
        <f t="shared" si="768"/>
        <v>532.91947563585506</v>
      </c>
    </row>
    <row r="3441" spans="1:24" x14ac:dyDescent="0.25">
      <c r="A3441" s="2"/>
      <c r="B3441" s="2" t="s">
        <v>6</v>
      </c>
      <c r="C3441" s="2">
        <f t="shared" si="771"/>
        <v>144</v>
      </c>
      <c r="D3441" s="2">
        <f t="shared" si="772"/>
        <v>5</v>
      </c>
      <c r="E3441" s="2">
        <f t="shared" si="762"/>
        <v>3437</v>
      </c>
      <c r="F3441" s="11">
        <v>263.25</v>
      </c>
      <c r="G3441" s="9">
        <v>0</v>
      </c>
      <c r="H3441" s="9">
        <v>3.7199999999999997E-2</v>
      </c>
      <c r="I3441" s="9">
        <v>7.4399999999999994E-2</v>
      </c>
      <c r="J3441" s="9">
        <v>0.24829423220347399</v>
      </c>
      <c r="K3441" s="9">
        <v>0.24829423220347399</v>
      </c>
      <c r="L3441" s="9">
        <v>0.24829423220347399</v>
      </c>
      <c r="N3441" s="32">
        <f>IF('System Design'!$F$8=1,'Hourly Demand and Generation'!G3441*'System Design'!$F$21,IF('System Design'!$F$8=2,'Hourly Demand and Generation'!H3441*'System Design'!$F$21,IF('System Design'!$F$8=3,'Hourly Demand and Generation'!I3441*'System Design'!$F$21)))</f>
        <v>37.199999999999996</v>
      </c>
      <c r="O3441" s="32">
        <f>IF('System Design'!$F$8=1,'Hourly Demand and Generation'!J3441*'System Design'!$F$22,IF('System Design'!$F$8=2,'Hourly Demand and Generation'!K3441*'System Design'!$F$22,IF('System Design'!$F$8=3,'Hourly Demand and Generation'!L3441*'System Design'!$F$22)))</f>
        <v>620.73558050868496</v>
      </c>
      <c r="Q3441" s="32">
        <f t="shared" si="760"/>
        <v>0</v>
      </c>
      <c r="R3441" s="32">
        <f t="shared" si="763"/>
        <v>5400</v>
      </c>
      <c r="S3441" s="32">
        <f t="shared" si="764"/>
        <v>0</v>
      </c>
      <c r="T3441" s="32">
        <f t="shared" si="765"/>
        <v>21600</v>
      </c>
      <c r="U3441" s="32">
        <f t="shared" si="766"/>
        <v>0</v>
      </c>
      <c r="V3441" s="32">
        <f t="shared" si="761"/>
        <v>394.68558050868501</v>
      </c>
      <c r="W3441" s="32">
        <f t="shared" si="767"/>
        <v>394.68558050868501</v>
      </c>
      <c r="X3441" s="32">
        <f t="shared" si="768"/>
        <v>394.68558050868501</v>
      </c>
    </row>
    <row r="3442" spans="1:24" x14ac:dyDescent="0.25">
      <c r="A3442" s="2"/>
      <c r="B3442" s="2" t="s">
        <v>6</v>
      </c>
      <c r="C3442" s="2">
        <f t="shared" si="771"/>
        <v>144</v>
      </c>
      <c r="D3442" s="2">
        <f t="shared" si="772"/>
        <v>6</v>
      </c>
      <c r="E3442" s="2">
        <f t="shared" si="762"/>
        <v>3438</v>
      </c>
      <c r="F3442" s="11">
        <v>283.5</v>
      </c>
      <c r="G3442" s="9">
        <v>7.4399999999999994E-2</v>
      </c>
      <c r="H3442" s="9">
        <v>0.11625000000000001</v>
      </c>
      <c r="I3442" s="9">
        <v>0.15809999999999999</v>
      </c>
      <c r="J3442" s="9">
        <v>0.24829423220347399</v>
      </c>
      <c r="K3442" s="9">
        <v>0.24829423220347399</v>
      </c>
      <c r="L3442" s="9">
        <v>0.24829423220347399</v>
      </c>
      <c r="N3442" s="32">
        <f>IF('System Design'!$F$8=1,'Hourly Demand and Generation'!G3442*'System Design'!$F$21,IF('System Design'!$F$8=2,'Hourly Demand and Generation'!H3442*'System Design'!$F$21,IF('System Design'!$F$8=3,'Hourly Demand and Generation'!I3442*'System Design'!$F$21)))</f>
        <v>79.05</v>
      </c>
      <c r="O3442" s="32">
        <f>IF('System Design'!$F$8=1,'Hourly Demand and Generation'!J3442*'System Design'!$F$22,IF('System Design'!$F$8=2,'Hourly Demand and Generation'!K3442*'System Design'!$F$22,IF('System Design'!$F$8=3,'Hourly Demand and Generation'!L3442*'System Design'!$F$22)))</f>
        <v>620.73558050868496</v>
      </c>
      <c r="Q3442" s="32">
        <f t="shared" si="760"/>
        <v>0</v>
      </c>
      <c r="R3442" s="32">
        <f t="shared" si="763"/>
        <v>5400</v>
      </c>
      <c r="S3442" s="32">
        <f t="shared" si="764"/>
        <v>0</v>
      </c>
      <c r="T3442" s="32">
        <f t="shared" si="765"/>
        <v>21600</v>
      </c>
      <c r="U3442" s="32">
        <f t="shared" si="766"/>
        <v>0</v>
      </c>
      <c r="V3442" s="32">
        <f t="shared" si="761"/>
        <v>416.28558050868492</v>
      </c>
      <c r="W3442" s="32">
        <f t="shared" si="767"/>
        <v>416.28558050868492</v>
      </c>
      <c r="X3442" s="32">
        <f t="shared" si="768"/>
        <v>416.28558050868492</v>
      </c>
    </row>
    <row r="3443" spans="1:24" x14ac:dyDescent="0.25">
      <c r="A3443" s="2"/>
      <c r="B3443" s="2" t="s">
        <v>6</v>
      </c>
      <c r="C3443" s="2">
        <f t="shared" si="771"/>
        <v>144</v>
      </c>
      <c r="D3443" s="2">
        <f t="shared" si="772"/>
        <v>7</v>
      </c>
      <c r="E3443" s="2">
        <f t="shared" si="762"/>
        <v>3439</v>
      </c>
      <c r="F3443" s="11">
        <v>303.75</v>
      </c>
      <c r="G3443" s="9">
        <v>0.15809999999999999</v>
      </c>
      <c r="H3443" s="9">
        <v>0.1953</v>
      </c>
      <c r="I3443" s="9">
        <v>0.23250000000000001</v>
      </c>
      <c r="J3443" s="9">
        <v>0.27933101122890802</v>
      </c>
      <c r="K3443" s="9">
        <v>0.27933101122890802</v>
      </c>
      <c r="L3443" s="9">
        <v>0.27933101122890802</v>
      </c>
      <c r="N3443" s="32">
        <f>IF('System Design'!$F$8=1,'Hourly Demand and Generation'!G3443*'System Design'!$F$21,IF('System Design'!$F$8=2,'Hourly Demand and Generation'!H3443*'System Design'!$F$21,IF('System Design'!$F$8=3,'Hourly Demand and Generation'!I3443*'System Design'!$F$21)))</f>
        <v>116.25</v>
      </c>
      <c r="O3443" s="32">
        <f>IF('System Design'!$F$8=1,'Hourly Demand and Generation'!J3443*'System Design'!$F$22,IF('System Design'!$F$8=2,'Hourly Demand and Generation'!K3443*'System Design'!$F$22,IF('System Design'!$F$8=3,'Hourly Demand and Generation'!L3443*'System Design'!$F$22)))</f>
        <v>698.32752807227007</v>
      </c>
      <c r="Q3443" s="32">
        <f t="shared" si="760"/>
        <v>0</v>
      </c>
      <c r="R3443" s="32">
        <f t="shared" si="763"/>
        <v>5400</v>
      </c>
      <c r="S3443" s="32">
        <f t="shared" si="764"/>
        <v>0</v>
      </c>
      <c r="T3443" s="32">
        <f t="shared" si="765"/>
        <v>21600</v>
      </c>
      <c r="U3443" s="32">
        <f t="shared" si="766"/>
        <v>0</v>
      </c>
      <c r="V3443" s="32">
        <f t="shared" si="761"/>
        <v>510.82752807227007</v>
      </c>
      <c r="W3443" s="32">
        <f t="shared" si="767"/>
        <v>510.82752807227007</v>
      </c>
      <c r="X3443" s="32">
        <f t="shared" si="768"/>
        <v>510.82752807227007</v>
      </c>
    </row>
    <row r="3444" spans="1:24" x14ac:dyDescent="0.25">
      <c r="A3444" s="2"/>
      <c r="B3444" s="2" t="s">
        <v>6</v>
      </c>
      <c r="C3444" s="2">
        <f t="shared" si="771"/>
        <v>144</v>
      </c>
      <c r="D3444" s="2">
        <f t="shared" si="772"/>
        <v>8</v>
      </c>
      <c r="E3444" s="2">
        <f t="shared" si="762"/>
        <v>3440</v>
      </c>
      <c r="F3444" s="11">
        <v>324</v>
      </c>
      <c r="G3444" s="9">
        <v>0.30690000000000001</v>
      </c>
      <c r="H3444" s="9">
        <v>0.34875</v>
      </c>
      <c r="I3444" s="9">
        <v>0.3906</v>
      </c>
      <c r="J3444" s="9">
        <v>0.27933101122890802</v>
      </c>
      <c r="K3444" s="9">
        <v>0.27933101122890802</v>
      </c>
      <c r="L3444" s="9">
        <v>0.27933101122890802</v>
      </c>
      <c r="N3444" s="32">
        <f>IF('System Design'!$F$8=1,'Hourly Demand and Generation'!G3444*'System Design'!$F$21,IF('System Design'!$F$8=2,'Hourly Demand and Generation'!H3444*'System Design'!$F$21,IF('System Design'!$F$8=3,'Hourly Demand and Generation'!I3444*'System Design'!$F$21)))</f>
        <v>195.3</v>
      </c>
      <c r="O3444" s="32">
        <f>IF('System Design'!$F$8=1,'Hourly Demand and Generation'!J3444*'System Design'!$F$22,IF('System Design'!$F$8=2,'Hourly Demand and Generation'!K3444*'System Design'!$F$22,IF('System Design'!$F$8=3,'Hourly Demand and Generation'!L3444*'System Design'!$F$22)))</f>
        <v>698.32752807227007</v>
      </c>
      <c r="Q3444" s="32">
        <f t="shared" si="760"/>
        <v>0</v>
      </c>
      <c r="R3444" s="32">
        <f t="shared" si="763"/>
        <v>5400</v>
      </c>
      <c r="S3444" s="32">
        <f t="shared" si="764"/>
        <v>0</v>
      </c>
      <c r="T3444" s="32">
        <f t="shared" si="765"/>
        <v>21600</v>
      </c>
      <c r="U3444" s="32">
        <f t="shared" si="766"/>
        <v>0</v>
      </c>
      <c r="V3444" s="32">
        <f t="shared" si="761"/>
        <v>569.62752807227002</v>
      </c>
      <c r="W3444" s="32">
        <f t="shared" si="767"/>
        <v>569.62752807227002</v>
      </c>
      <c r="X3444" s="32">
        <f t="shared" si="768"/>
        <v>569.62752807227002</v>
      </c>
    </row>
    <row r="3445" spans="1:24" x14ac:dyDescent="0.25">
      <c r="A3445" s="2"/>
      <c r="B3445" s="2" t="s">
        <v>6</v>
      </c>
      <c r="C3445" s="2">
        <f t="shared" si="771"/>
        <v>144</v>
      </c>
      <c r="D3445" s="2">
        <f t="shared" si="772"/>
        <v>9</v>
      </c>
      <c r="E3445" s="2">
        <f t="shared" si="762"/>
        <v>3441</v>
      </c>
      <c r="F3445" s="11">
        <v>324</v>
      </c>
      <c r="G3445" s="9">
        <v>0.46500000000000002</v>
      </c>
      <c r="H3445" s="9">
        <v>0.50219999999999998</v>
      </c>
      <c r="I3445" s="9">
        <v>0.53939999999999999</v>
      </c>
      <c r="J3445" s="9">
        <v>0.24829423220347399</v>
      </c>
      <c r="K3445" s="9">
        <v>0.24829423220347399</v>
      </c>
      <c r="L3445" s="9">
        <v>0.24829423220347399</v>
      </c>
      <c r="N3445" s="32">
        <f>IF('System Design'!$F$8=1,'Hourly Demand and Generation'!G3445*'System Design'!$F$21,IF('System Design'!$F$8=2,'Hourly Demand and Generation'!H3445*'System Design'!$F$21,IF('System Design'!$F$8=3,'Hourly Demand and Generation'!I3445*'System Design'!$F$21)))</f>
        <v>269.7</v>
      </c>
      <c r="O3445" s="32">
        <f>IF('System Design'!$F$8=1,'Hourly Demand and Generation'!J3445*'System Design'!$F$22,IF('System Design'!$F$8=2,'Hourly Demand and Generation'!K3445*'System Design'!$F$22,IF('System Design'!$F$8=3,'Hourly Demand and Generation'!L3445*'System Design'!$F$22)))</f>
        <v>620.73558050868496</v>
      </c>
      <c r="Q3445" s="32">
        <f t="shared" si="760"/>
        <v>0</v>
      </c>
      <c r="R3445" s="32">
        <f t="shared" si="763"/>
        <v>5400</v>
      </c>
      <c r="S3445" s="32">
        <f t="shared" si="764"/>
        <v>0</v>
      </c>
      <c r="T3445" s="32">
        <f t="shared" si="765"/>
        <v>21600</v>
      </c>
      <c r="U3445" s="32">
        <f t="shared" si="766"/>
        <v>0</v>
      </c>
      <c r="V3445" s="32">
        <f t="shared" si="761"/>
        <v>566.43558050868501</v>
      </c>
      <c r="W3445" s="32">
        <f t="shared" si="767"/>
        <v>566.43558050868501</v>
      </c>
      <c r="X3445" s="32">
        <f t="shared" si="768"/>
        <v>566.43558050868501</v>
      </c>
    </row>
    <row r="3446" spans="1:24" x14ac:dyDescent="0.25">
      <c r="A3446" s="2"/>
      <c r="B3446" s="2" t="s">
        <v>6</v>
      </c>
      <c r="C3446" s="2">
        <f t="shared" si="771"/>
        <v>144</v>
      </c>
      <c r="D3446" s="2">
        <f t="shared" si="772"/>
        <v>10</v>
      </c>
      <c r="E3446" s="2">
        <f t="shared" si="762"/>
        <v>3442</v>
      </c>
      <c r="F3446" s="11">
        <v>315.89999999999998</v>
      </c>
      <c r="G3446" s="9">
        <v>0.62309999999999999</v>
      </c>
      <c r="H3446" s="9">
        <v>0.6603</v>
      </c>
      <c r="I3446" s="9">
        <v>0.69750000000000001</v>
      </c>
      <c r="J3446" s="9">
        <v>0.27933101122890802</v>
      </c>
      <c r="K3446" s="9">
        <v>0.27933101122890802</v>
      </c>
      <c r="L3446" s="9">
        <v>0.27933101122890802</v>
      </c>
      <c r="N3446" s="32">
        <f>IF('System Design'!$F$8=1,'Hourly Demand and Generation'!G3446*'System Design'!$F$21,IF('System Design'!$F$8=2,'Hourly Demand and Generation'!H3446*'System Design'!$F$21,IF('System Design'!$F$8=3,'Hourly Demand and Generation'!I3446*'System Design'!$F$21)))</f>
        <v>348.75</v>
      </c>
      <c r="O3446" s="32">
        <f>IF('System Design'!$F$8=1,'Hourly Demand and Generation'!J3446*'System Design'!$F$22,IF('System Design'!$F$8=2,'Hourly Demand and Generation'!K3446*'System Design'!$F$22,IF('System Design'!$F$8=3,'Hourly Demand and Generation'!L3446*'System Design'!$F$22)))</f>
        <v>698.32752807227007</v>
      </c>
      <c r="Q3446" s="32">
        <f t="shared" si="760"/>
        <v>0</v>
      </c>
      <c r="R3446" s="32">
        <f t="shared" si="763"/>
        <v>5400</v>
      </c>
      <c r="S3446" s="32">
        <f t="shared" si="764"/>
        <v>0</v>
      </c>
      <c r="T3446" s="32">
        <f t="shared" si="765"/>
        <v>21600</v>
      </c>
      <c r="U3446" s="32">
        <f t="shared" si="766"/>
        <v>0</v>
      </c>
      <c r="V3446" s="32">
        <f t="shared" si="761"/>
        <v>731.17752807227009</v>
      </c>
      <c r="W3446" s="32">
        <f t="shared" si="767"/>
        <v>731.17752807227009</v>
      </c>
      <c r="X3446" s="32">
        <f t="shared" si="768"/>
        <v>731.17752807227009</v>
      </c>
    </row>
    <row r="3447" spans="1:24" x14ac:dyDescent="0.25">
      <c r="A3447" s="2"/>
      <c r="B3447" s="2" t="s">
        <v>6</v>
      </c>
      <c r="C3447" s="2">
        <f t="shared" si="771"/>
        <v>144</v>
      </c>
      <c r="D3447" s="2">
        <f t="shared" si="772"/>
        <v>11</v>
      </c>
      <c r="E3447" s="2">
        <f t="shared" si="762"/>
        <v>3443</v>
      </c>
      <c r="F3447" s="11">
        <v>311.85000000000002</v>
      </c>
      <c r="G3447" s="9">
        <v>0.77190000000000003</v>
      </c>
      <c r="H3447" s="9">
        <v>0.81374999999999997</v>
      </c>
      <c r="I3447" s="9">
        <v>0.85560000000000003</v>
      </c>
      <c r="J3447" s="9">
        <v>0.24829423220347399</v>
      </c>
      <c r="K3447" s="9">
        <v>0.24829423220347399</v>
      </c>
      <c r="L3447" s="9">
        <v>0.24829423220347399</v>
      </c>
      <c r="N3447" s="32">
        <f>IF('System Design'!$F$8=1,'Hourly Demand and Generation'!G3447*'System Design'!$F$21,IF('System Design'!$F$8=2,'Hourly Demand and Generation'!H3447*'System Design'!$F$21,IF('System Design'!$F$8=3,'Hourly Demand and Generation'!I3447*'System Design'!$F$21)))</f>
        <v>427.8</v>
      </c>
      <c r="O3447" s="32">
        <f>IF('System Design'!$F$8=1,'Hourly Demand and Generation'!J3447*'System Design'!$F$22,IF('System Design'!$F$8=2,'Hourly Demand and Generation'!K3447*'System Design'!$F$22,IF('System Design'!$F$8=3,'Hourly Demand and Generation'!L3447*'System Design'!$F$22)))</f>
        <v>620.73558050868496</v>
      </c>
      <c r="Q3447" s="32">
        <f t="shared" si="760"/>
        <v>0</v>
      </c>
      <c r="R3447" s="32">
        <f t="shared" si="763"/>
        <v>5400</v>
      </c>
      <c r="S3447" s="32">
        <f t="shared" si="764"/>
        <v>0</v>
      </c>
      <c r="T3447" s="32">
        <f t="shared" si="765"/>
        <v>21600</v>
      </c>
      <c r="U3447" s="32">
        <f t="shared" si="766"/>
        <v>0</v>
      </c>
      <c r="V3447" s="32">
        <f t="shared" si="761"/>
        <v>736.68558050868489</v>
      </c>
      <c r="W3447" s="32">
        <f t="shared" si="767"/>
        <v>736.68558050868489</v>
      </c>
      <c r="X3447" s="32">
        <f t="shared" si="768"/>
        <v>736.68558050868489</v>
      </c>
    </row>
    <row r="3448" spans="1:24" x14ac:dyDescent="0.25">
      <c r="A3448" s="2"/>
      <c r="B3448" s="2" t="s">
        <v>6</v>
      </c>
      <c r="C3448" s="2">
        <f t="shared" si="771"/>
        <v>144</v>
      </c>
      <c r="D3448" s="2">
        <f t="shared" si="772"/>
        <v>12</v>
      </c>
      <c r="E3448" s="2">
        <f t="shared" si="762"/>
        <v>3444</v>
      </c>
      <c r="F3448" s="11">
        <v>311.85000000000002</v>
      </c>
      <c r="G3448" s="9">
        <v>0.93</v>
      </c>
      <c r="H3448" s="9">
        <v>0.93</v>
      </c>
      <c r="I3448" s="9">
        <v>0.93</v>
      </c>
      <c r="J3448" s="9">
        <v>0.23277584269075699</v>
      </c>
      <c r="K3448" s="9">
        <v>0.23277584269075699</v>
      </c>
      <c r="L3448" s="9">
        <v>0.23277584269075699</v>
      </c>
      <c r="N3448" s="32">
        <f>IF('System Design'!$F$8=1,'Hourly Demand and Generation'!G3448*'System Design'!$F$21,IF('System Design'!$F$8=2,'Hourly Demand and Generation'!H3448*'System Design'!$F$21,IF('System Design'!$F$8=3,'Hourly Demand and Generation'!I3448*'System Design'!$F$21)))</f>
        <v>465</v>
      </c>
      <c r="O3448" s="32">
        <f>IF('System Design'!$F$8=1,'Hourly Demand and Generation'!J3448*'System Design'!$F$22,IF('System Design'!$F$8=2,'Hourly Demand and Generation'!K3448*'System Design'!$F$22,IF('System Design'!$F$8=3,'Hourly Demand and Generation'!L3448*'System Design'!$F$22)))</f>
        <v>581.93960672689252</v>
      </c>
      <c r="Q3448" s="32">
        <f t="shared" si="760"/>
        <v>0</v>
      </c>
      <c r="R3448" s="32">
        <f t="shared" si="763"/>
        <v>5400</v>
      </c>
      <c r="S3448" s="32">
        <f t="shared" si="764"/>
        <v>0</v>
      </c>
      <c r="T3448" s="32">
        <f t="shared" si="765"/>
        <v>21600</v>
      </c>
      <c r="U3448" s="32">
        <f t="shared" si="766"/>
        <v>0</v>
      </c>
      <c r="V3448" s="32">
        <f t="shared" si="761"/>
        <v>735.08960672689261</v>
      </c>
      <c r="W3448" s="32">
        <f t="shared" si="767"/>
        <v>735.08960672689261</v>
      </c>
      <c r="X3448" s="32">
        <f t="shared" si="768"/>
        <v>735.08960672689261</v>
      </c>
    </row>
    <row r="3449" spans="1:24" x14ac:dyDescent="0.25">
      <c r="A3449" s="2"/>
      <c r="B3449" s="2" t="s">
        <v>6</v>
      </c>
      <c r="C3449" s="2">
        <f t="shared" si="771"/>
        <v>144</v>
      </c>
      <c r="D3449" s="2">
        <f t="shared" si="772"/>
        <v>13</v>
      </c>
      <c r="E3449" s="2">
        <f t="shared" si="762"/>
        <v>3445</v>
      </c>
      <c r="F3449" s="11">
        <v>324</v>
      </c>
      <c r="G3449" s="9">
        <v>0.77190000000000003</v>
      </c>
      <c r="H3449" s="9">
        <v>0.81374999999999997</v>
      </c>
      <c r="I3449" s="9">
        <v>0.85560000000000003</v>
      </c>
      <c r="J3449" s="9">
        <v>0.24829423220347399</v>
      </c>
      <c r="K3449" s="9">
        <v>0.24829423220347399</v>
      </c>
      <c r="L3449" s="9">
        <v>0.24829423220347399</v>
      </c>
      <c r="N3449" s="32">
        <f>IF('System Design'!$F$8=1,'Hourly Demand and Generation'!G3449*'System Design'!$F$21,IF('System Design'!$F$8=2,'Hourly Demand and Generation'!H3449*'System Design'!$F$21,IF('System Design'!$F$8=3,'Hourly Demand and Generation'!I3449*'System Design'!$F$21)))</f>
        <v>427.8</v>
      </c>
      <c r="O3449" s="32">
        <f>IF('System Design'!$F$8=1,'Hourly Demand and Generation'!J3449*'System Design'!$F$22,IF('System Design'!$F$8=2,'Hourly Demand and Generation'!K3449*'System Design'!$F$22,IF('System Design'!$F$8=3,'Hourly Demand and Generation'!L3449*'System Design'!$F$22)))</f>
        <v>620.73558050868496</v>
      </c>
      <c r="Q3449" s="32">
        <f t="shared" si="760"/>
        <v>0</v>
      </c>
      <c r="R3449" s="32">
        <f t="shared" si="763"/>
        <v>5400</v>
      </c>
      <c r="S3449" s="32">
        <f t="shared" si="764"/>
        <v>0</v>
      </c>
      <c r="T3449" s="32">
        <f t="shared" si="765"/>
        <v>21600</v>
      </c>
      <c r="U3449" s="32">
        <f t="shared" si="766"/>
        <v>0</v>
      </c>
      <c r="V3449" s="32">
        <f t="shared" si="761"/>
        <v>724.53558050868492</v>
      </c>
      <c r="W3449" s="32">
        <f t="shared" si="767"/>
        <v>724.53558050868492</v>
      </c>
      <c r="X3449" s="32">
        <f t="shared" si="768"/>
        <v>724.53558050868492</v>
      </c>
    </row>
    <row r="3450" spans="1:24" x14ac:dyDescent="0.25">
      <c r="A3450" s="2"/>
      <c r="B3450" s="2" t="s">
        <v>6</v>
      </c>
      <c r="C3450" s="2">
        <f t="shared" si="771"/>
        <v>144</v>
      </c>
      <c r="D3450" s="2">
        <f t="shared" si="772"/>
        <v>14</v>
      </c>
      <c r="E3450" s="2">
        <f t="shared" si="762"/>
        <v>3446</v>
      </c>
      <c r="F3450" s="11">
        <v>324</v>
      </c>
      <c r="G3450" s="9">
        <v>0.62309999999999999</v>
      </c>
      <c r="H3450" s="9">
        <v>0.6603</v>
      </c>
      <c r="I3450" s="9">
        <v>0.69750000000000001</v>
      </c>
      <c r="J3450" s="9">
        <v>0.26381262171619102</v>
      </c>
      <c r="K3450" s="9">
        <v>0.26381262171619102</v>
      </c>
      <c r="L3450" s="9">
        <v>0.26381262171619102</v>
      </c>
      <c r="N3450" s="32">
        <f>IF('System Design'!$F$8=1,'Hourly Demand and Generation'!G3450*'System Design'!$F$21,IF('System Design'!$F$8=2,'Hourly Demand and Generation'!H3450*'System Design'!$F$21,IF('System Design'!$F$8=3,'Hourly Demand and Generation'!I3450*'System Design'!$F$21)))</f>
        <v>348.75</v>
      </c>
      <c r="O3450" s="32">
        <f>IF('System Design'!$F$8=1,'Hourly Demand and Generation'!J3450*'System Design'!$F$22,IF('System Design'!$F$8=2,'Hourly Demand and Generation'!K3450*'System Design'!$F$22,IF('System Design'!$F$8=3,'Hourly Demand and Generation'!L3450*'System Design'!$F$22)))</f>
        <v>659.53155429047752</v>
      </c>
      <c r="Q3450" s="32">
        <f t="shared" si="760"/>
        <v>0</v>
      </c>
      <c r="R3450" s="32">
        <f t="shared" si="763"/>
        <v>5400</v>
      </c>
      <c r="S3450" s="32">
        <f t="shared" si="764"/>
        <v>0</v>
      </c>
      <c r="T3450" s="32">
        <f t="shared" si="765"/>
        <v>21600</v>
      </c>
      <c r="U3450" s="32">
        <f t="shared" si="766"/>
        <v>0</v>
      </c>
      <c r="V3450" s="32">
        <f t="shared" si="761"/>
        <v>684.28155429047752</v>
      </c>
      <c r="W3450" s="32">
        <f t="shared" si="767"/>
        <v>684.28155429047752</v>
      </c>
      <c r="X3450" s="32">
        <f t="shared" si="768"/>
        <v>684.28155429047752</v>
      </c>
    </row>
    <row r="3451" spans="1:24" x14ac:dyDescent="0.25">
      <c r="A3451" s="2"/>
      <c r="B3451" s="2" t="s">
        <v>6</v>
      </c>
      <c r="C3451" s="2">
        <f t="shared" si="771"/>
        <v>144</v>
      </c>
      <c r="D3451" s="2">
        <f t="shared" si="772"/>
        <v>15</v>
      </c>
      <c r="E3451" s="2">
        <f t="shared" si="762"/>
        <v>3447</v>
      </c>
      <c r="F3451" s="11">
        <v>344.25</v>
      </c>
      <c r="G3451" s="9">
        <v>0.46500000000000002</v>
      </c>
      <c r="H3451" s="9">
        <v>0.50219999999999998</v>
      </c>
      <c r="I3451" s="9">
        <v>0.53939999999999999</v>
      </c>
      <c r="J3451" s="9">
        <v>0.27933101122890802</v>
      </c>
      <c r="K3451" s="9">
        <v>0.27933101122890802</v>
      </c>
      <c r="L3451" s="9">
        <v>0.27933101122890802</v>
      </c>
      <c r="N3451" s="32">
        <f>IF('System Design'!$F$8=1,'Hourly Demand and Generation'!G3451*'System Design'!$F$21,IF('System Design'!$F$8=2,'Hourly Demand and Generation'!H3451*'System Design'!$F$21,IF('System Design'!$F$8=3,'Hourly Demand and Generation'!I3451*'System Design'!$F$21)))</f>
        <v>269.7</v>
      </c>
      <c r="O3451" s="32">
        <f>IF('System Design'!$F$8=1,'Hourly Demand and Generation'!J3451*'System Design'!$F$22,IF('System Design'!$F$8=2,'Hourly Demand and Generation'!K3451*'System Design'!$F$22,IF('System Design'!$F$8=3,'Hourly Demand and Generation'!L3451*'System Design'!$F$22)))</f>
        <v>698.32752807227007</v>
      </c>
      <c r="Q3451" s="32">
        <f t="shared" si="760"/>
        <v>0</v>
      </c>
      <c r="R3451" s="32">
        <f t="shared" si="763"/>
        <v>5400</v>
      </c>
      <c r="S3451" s="32">
        <f t="shared" si="764"/>
        <v>0</v>
      </c>
      <c r="T3451" s="32">
        <f t="shared" si="765"/>
        <v>21600</v>
      </c>
      <c r="U3451" s="32">
        <f t="shared" si="766"/>
        <v>0</v>
      </c>
      <c r="V3451" s="32">
        <f t="shared" si="761"/>
        <v>623.77752807227012</v>
      </c>
      <c r="W3451" s="32">
        <f t="shared" si="767"/>
        <v>623.77752807227012</v>
      </c>
      <c r="X3451" s="32">
        <f t="shared" si="768"/>
        <v>623.77752807227012</v>
      </c>
    </row>
    <row r="3452" spans="1:24" x14ac:dyDescent="0.25">
      <c r="A3452" s="2"/>
      <c r="B3452" s="2" t="s">
        <v>6</v>
      </c>
      <c r="C3452" s="2">
        <f t="shared" si="771"/>
        <v>144</v>
      </c>
      <c r="D3452" s="2">
        <f t="shared" si="772"/>
        <v>16</v>
      </c>
      <c r="E3452" s="2">
        <f t="shared" si="762"/>
        <v>3448</v>
      </c>
      <c r="F3452" s="11">
        <v>364.5</v>
      </c>
      <c r="G3452" s="9">
        <v>0.30690000000000001</v>
      </c>
      <c r="H3452" s="9">
        <v>0.34875</v>
      </c>
      <c r="I3452" s="9">
        <v>0.3906</v>
      </c>
      <c r="J3452" s="9">
        <v>0.27933101122890802</v>
      </c>
      <c r="K3452" s="9">
        <v>0.27933101122890802</v>
      </c>
      <c r="L3452" s="9">
        <v>0.27933101122890802</v>
      </c>
      <c r="N3452" s="32">
        <f>IF('System Design'!$F$8=1,'Hourly Demand and Generation'!G3452*'System Design'!$F$21,IF('System Design'!$F$8=2,'Hourly Demand and Generation'!H3452*'System Design'!$F$21,IF('System Design'!$F$8=3,'Hourly Demand and Generation'!I3452*'System Design'!$F$21)))</f>
        <v>195.3</v>
      </c>
      <c r="O3452" s="32">
        <f>IF('System Design'!$F$8=1,'Hourly Demand and Generation'!J3452*'System Design'!$F$22,IF('System Design'!$F$8=2,'Hourly Demand and Generation'!K3452*'System Design'!$F$22,IF('System Design'!$F$8=3,'Hourly Demand and Generation'!L3452*'System Design'!$F$22)))</f>
        <v>698.32752807227007</v>
      </c>
      <c r="Q3452" s="32">
        <f t="shared" si="760"/>
        <v>0</v>
      </c>
      <c r="R3452" s="32">
        <f t="shared" si="763"/>
        <v>5400</v>
      </c>
      <c r="S3452" s="32">
        <f t="shared" si="764"/>
        <v>0</v>
      </c>
      <c r="T3452" s="32">
        <f t="shared" si="765"/>
        <v>21600</v>
      </c>
      <c r="U3452" s="32">
        <f t="shared" si="766"/>
        <v>0</v>
      </c>
      <c r="V3452" s="32">
        <f t="shared" si="761"/>
        <v>529.12752807227002</v>
      </c>
      <c r="W3452" s="32">
        <f t="shared" si="767"/>
        <v>529.12752807227002</v>
      </c>
      <c r="X3452" s="32">
        <f t="shared" si="768"/>
        <v>529.12752807227002</v>
      </c>
    </row>
    <row r="3453" spans="1:24" x14ac:dyDescent="0.25">
      <c r="A3453" s="2"/>
      <c r="B3453" s="2" t="s">
        <v>6</v>
      </c>
      <c r="C3453" s="2">
        <f t="shared" si="771"/>
        <v>144</v>
      </c>
      <c r="D3453" s="2">
        <f t="shared" si="772"/>
        <v>17</v>
      </c>
      <c r="E3453" s="2">
        <f t="shared" si="762"/>
        <v>3449</v>
      </c>
      <c r="F3453" s="11">
        <v>384.75</v>
      </c>
      <c r="G3453" s="9">
        <v>0.15809999999999999</v>
      </c>
      <c r="H3453" s="9">
        <v>0.1953</v>
      </c>
      <c r="I3453" s="9">
        <v>0.23250000000000001</v>
      </c>
      <c r="J3453" s="9">
        <v>0.31036779025434202</v>
      </c>
      <c r="K3453" s="9">
        <v>0.31036779025434202</v>
      </c>
      <c r="L3453" s="9">
        <v>0.31036779025434202</v>
      </c>
      <c r="N3453" s="32">
        <f>IF('System Design'!$F$8=1,'Hourly Demand and Generation'!G3453*'System Design'!$F$21,IF('System Design'!$F$8=2,'Hourly Demand and Generation'!H3453*'System Design'!$F$21,IF('System Design'!$F$8=3,'Hourly Demand and Generation'!I3453*'System Design'!$F$21)))</f>
        <v>116.25</v>
      </c>
      <c r="O3453" s="32">
        <f>IF('System Design'!$F$8=1,'Hourly Demand and Generation'!J3453*'System Design'!$F$22,IF('System Design'!$F$8=2,'Hourly Demand and Generation'!K3453*'System Design'!$F$22,IF('System Design'!$F$8=3,'Hourly Demand and Generation'!L3453*'System Design'!$F$22)))</f>
        <v>775.91947563585506</v>
      </c>
      <c r="Q3453" s="32">
        <f t="shared" si="760"/>
        <v>0</v>
      </c>
      <c r="R3453" s="32">
        <f t="shared" si="763"/>
        <v>5400</v>
      </c>
      <c r="S3453" s="32">
        <f t="shared" si="764"/>
        <v>0</v>
      </c>
      <c r="T3453" s="32">
        <f t="shared" si="765"/>
        <v>21600</v>
      </c>
      <c r="U3453" s="32">
        <f t="shared" si="766"/>
        <v>0</v>
      </c>
      <c r="V3453" s="32">
        <f t="shared" si="761"/>
        <v>507.41947563585506</v>
      </c>
      <c r="W3453" s="32">
        <f t="shared" si="767"/>
        <v>507.41947563585506</v>
      </c>
      <c r="X3453" s="32">
        <f t="shared" si="768"/>
        <v>507.41947563585506</v>
      </c>
    </row>
    <row r="3454" spans="1:24" x14ac:dyDescent="0.25">
      <c r="A3454" s="2"/>
      <c r="B3454" s="2" t="s">
        <v>6</v>
      </c>
      <c r="C3454" s="2">
        <f t="shared" si="771"/>
        <v>144</v>
      </c>
      <c r="D3454" s="2">
        <f t="shared" si="772"/>
        <v>18</v>
      </c>
      <c r="E3454" s="2">
        <f t="shared" si="762"/>
        <v>3450</v>
      </c>
      <c r="F3454" s="11">
        <v>405</v>
      </c>
      <c r="G3454" s="9">
        <v>7.4399999999999994E-2</v>
      </c>
      <c r="H3454" s="9">
        <v>0.11625000000000001</v>
      </c>
      <c r="I3454" s="9">
        <v>0.15809999999999999</v>
      </c>
      <c r="J3454" s="9">
        <v>0.29484940074162502</v>
      </c>
      <c r="K3454" s="9">
        <v>0.29484940074162502</v>
      </c>
      <c r="L3454" s="9">
        <v>0.29484940074162502</v>
      </c>
      <c r="N3454" s="32">
        <f>IF('System Design'!$F$8=1,'Hourly Demand and Generation'!G3454*'System Design'!$F$21,IF('System Design'!$F$8=2,'Hourly Demand and Generation'!H3454*'System Design'!$F$21,IF('System Design'!$F$8=3,'Hourly Demand and Generation'!I3454*'System Design'!$F$21)))</f>
        <v>79.05</v>
      </c>
      <c r="O3454" s="32">
        <f>IF('System Design'!$F$8=1,'Hourly Demand and Generation'!J3454*'System Design'!$F$22,IF('System Design'!$F$8=2,'Hourly Demand and Generation'!K3454*'System Design'!$F$22,IF('System Design'!$F$8=3,'Hourly Demand and Generation'!L3454*'System Design'!$F$22)))</f>
        <v>737.12350185406251</v>
      </c>
      <c r="Q3454" s="32">
        <f t="shared" si="760"/>
        <v>0</v>
      </c>
      <c r="R3454" s="32">
        <f t="shared" si="763"/>
        <v>5400</v>
      </c>
      <c r="S3454" s="32">
        <f t="shared" si="764"/>
        <v>0</v>
      </c>
      <c r="T3454" s="32">
        <f t="shared" si="765"/>
        <v>21600</v>
      </c>
      <c r="U3454" s="32">
        <f t="shared" si="766"/>
        <v>0</v>
      </c>
      <c r="V3454" s="32">
        <f t="shared" si="761"/>
        <v>411.17350185406247</v>
      </c>
      <c r="W3454" s="32">
        <f t="shared" si="767"/>
        <v>411.17350185406247</v>
      </c>
      <c r="X3454" s="32">
        <f t="shared" si="768"/>
        <v>411.17350185406247</v>
      </c>
    </row>
    <row r="3455" spans="1:24" x14ac:dyDescent="0.25">
      <c r="A3455" s="2"/>
      <c r="B3455" s="2" t="s">
        <v>6</v>
      </c>
      <c r="C3455" s="2">
        <f t="shared" si="771"/>
        <v>144</v>
      </c>
      <c r="D3455" s="2">
        <f t="shared" si="772"/>
        <v>19</v>
      </c>
      <c r="E3455" s="2">
        <f t="shared" si="762"/>
        <v>3451</v>
      </c>
      <c r="F3455" s="11">
        <v>392.85</v>
      </c>
      <c r="G3455" s="9">
        <v>0</v>
      </c>
      <c r="H3455" s="9">
        <v>3.7199999999999997E-2</v>
      </c>
      <c r="I3455" s="9">
        <v>7.4399999999999994E-2</v>
      </c>
      <c r="J3455" s="9">
        <v>0.27933101122890802</v>
      </c>
      <c r="K3455" s="9">
        <v>0.27933101122890802</v>
      </c>
      <c r="L3455" s="9">
        <v>0.27933101122890802</v>
      </c>
      <c r="N3455" s="32">
        <f>IF('System Design'!$F$8=1,'Hourly Demand and Generation'!G3455*'System Design'!$F$21,IF('System Design'!$F$8=2,'Hourly Demand and Generation'!H3455*'System Design'!$F$21,IF('System Design'!$F$8=3,'Hourly Demand and Generation'!I3455*'System Design'!$F$21)))</f>
        <v>37.199999999999996</v>
      </c>
      <c r="O3455" s="32">
        <f>IF('System Design'!$F$8=1,'Hourly Demand and Generation'!J3455*'System Design'!$F$22,IF('System Design'!$F$8=2,'Hourly Demand and Generation'!K3455*'System Design'!$F$22,IF('System Design'!$F$8=3,'Hourly Demand and Generation'!L3455*'System Design'!$F$22)))</f>
        <v>698.32752807227007</v>
      </c>
      <c r="Q3455" s="32">
        <f t="shared" si="760"/>
        <v>0</v>
      </c>
      <c r="R3455" s="32">
        <f t="shared" si="763"/>
        <v>5400</v>
      </c>
      <c r="S3455" s="32">
        <f t="shared" si="764"/>
        <v>0</v>
      </c>
      <c r="T3455" s="32">
        <f t="shared" si="765"/>
        <v>21600</v>
      </c>
      <c r="U3455" s="32">
        <f t="shared" si="766"/>
        <v>0</v>
      </c>
      <c r="V3455" s="32">
        <f t="shared" si="761"/>
        <v>342.67752807227009</v>
      </c>
      <c r="W3455" s="32">
        <f t="shared" si="767"/>
        <v>342.67752807227009</v>
      </c>
      <c r="X3455" s="32">
        <f t="shared" si="768"/>
        <v>342.67752807227009</v>
      </c>
    </row>
    <row r="3456" spans="1:24" x14ac:dyDescent="0.25">
      <c r="A3456" s="2"/>
      <c r="B3456" s="2" t="s">
        <v>6</v>
      </c>
      <c r="C3456" s="2">
        <f t="shared" si="771"/>
        <v>144</v>
      </c>
      <c r="D3456" s="2">
        <f t="shared" si="772"/>
        <v>20</v>
      </c>
      <c r="E3456" s="2">
        <f t="shared" si="762"/>
        <v>3452</v>
      </c>
      <c r="F3456" s="11">
        <v>384.75</v>
      </c>
      <c r="G3456" s="9">
        <v>0</v>
      </c>
      <c r="H3456" s="9">
        <v>0</v>
      </c>
      <c r="I3456" s="9">
        <v>0</v>
      </c>
      <c r="J3456" s="9">
        <v>0.27933101122890802</v>
      </c>
      <c r="K3456" s="9">
        <v>0.27933101122890802</v>
      </c>
      <c r="L3456" s="9">
        <v>0.27933101122890802</v>
      </c>
      <c r="N3456" s="32">
        <f>IF('System Design'!$F$8=1,'Hourly Demand and Generation'!G3456*'System Design'!$F$21,IF('System Design'!$F$8=2,'Hourly Demand and Generation'!H3456*'System Design'!$F$21,IF('System Design'!$F$8=3,'Hourly Demand and Generation'!I3456*'System Design'!$F$21)))</f>
        <v>0</v>
      </c>
      <c r="O3456" s="32">
        <f>IF('System Design'!$F$8=1,'Hourly Demand and Generation'!J3456*'System Design'!$F$22,IF('System Design'!$F$8=2,'Hourly Demand and Generation'!K3456*'System Design'!$F$22,IF('System Design'!$F$8=3,'Hourly Demand and Generation'!L3456*'System Design'!$F$22)))</f>
        <v>698.32752807227007</v>
      </c>
      <c r="Q3456" s="32">
        <f t="shared" si="760"/>
        <v>0</v>
      </c>
      <c r="R3456" s="32">
        <f t="shared" si="763"/>
        <v>5400</v>
      </c>
      <c r="S3456" s="32">
        <f t="shared" si="764"/>
        <v>0</v>
      </c>
      <c r="T3456" s="32">
        <f t="shared" si="765"/>
        <v>21600</v>
      </c>
      <c r="U3456" s="32">
        <f t="shared" si="766"/>
        <v>0</v>
      </c>
      <c r="V3456" s="32">
        <f t="shared" si="761"/>
        <v>313.57752807227007</v>
      </c>
      <c r="W3456" s="32">
        <f t="shared" si="767"/>
        <v>313.57752807227007</v>
      </c>
      <c r="X3456" s="32">
        <f t="shared" si="768"/>
        <v>313.57752807227007</v>
      </c>
    </row>
    <row r="3457" spans="1:24" x14ac:dyDescent="0.25">
      <c r="A3457" s="2"/>
      <c r="B3457" s="2" t="s">
        <v>6</v>
      </c>
      <c r="C3457" s="2">
        <f t="shared" si="771"/>
        <v>144</v>
      </c>
      <c r="D3457" s="2">
        <f t="shared" si="772"/>
        <v>21</v>
      </c>
      <c r="E3457" s="2">
        <f t="shared" si="762"/>
        <v>3453</v>
      </c>
      <c r="F3457" s="11">
        <v>364.5</v>
      </c>
      <c r="G3457" s="9">
        <v>0</v>
      </c>
      <c r="H3457" s="9">
        <v>0</v>
      </c>
      <c r="I3457" s="9">
        <v>0</v>
      </c>
      <c r="J3457" s="9">
        <v>0.27933101122890802</v>
      </c>
      <c r="K3457" s="9">
        <v>0.27933101122890802</v>
      </c>
      <c r="L3457" s="9">
        <v>0.27933101122890802</v>
      </c>
      <c r="N3457" s="32">
        <f>IF('System Design'!$F$8=1,'Hourly Demand and Generation'!G3457*'System Design'!$F$21,IF('System Design'!$F$8=2,'Hourly Demand and Generation'!H3457*'System Design'!$F$21,IF('System Design'!$F$8=3,'Hourly Demand and Generation'!I3457*'System Design'!$F$21)))</f>
        <v>0</v>
      </c>
      <c r="O3457" s="32">
        <f>IF('System Design'!$F$8=1,'Hourly Demand and Generation'!J3457*'System Design'!$F$22,IF('System Design'!$F$8=2,'Hourly Demand and Generation'!K3457*'System Design'!$F$22,IF('System Design'!$F$8=3,'Hourly Demand and Generation'!L3457*'System Design'!$F$22)))</f>
        <v>698.32752807227007</v>
      </c>
      <c r="Q3457" s="32">
        <f t="shared" si="760"/>
        <v>0</v>
      </c>
      <c r="R3457" s="32">
        <f t="shared" si="763"/>
        <v>5400</v>
      </c>
      <c r="S3457" s="32">
        <f t="shared" si="764"/>
        <v>0</v>
      </c>
      <c r="T3457" s="32">
        <f t="shared" si="765"/>
        <v>21600</v>
      </c>
      <c r="U3457" s="32">
        <f t="shared" si="766"/>
        <v>0</v>
      </c>
      <c r="V3457" s="32">
        <f t="shared" si="761"/>
        <v>333.82752807227007</v>
      </c>
      <c r="W3457" s="32">
        <f t="shared" si="767"/>
        <v>333.82752807227007</v>
      </c>
      <c r="X3457" s="32">
        <f t="shared" si="768"/>
        <v>333.82752807227007</v>
      </c>
    </row>
    <row r="3458" spans="1:24" x14ac:dyDescent="0.25">
      <c r="A3458" s="2"/>
      <c r="B3458" s="2" t="s">
        <v>6</v>
      </c>
      <c r="C3458" s="2">
        <f t="shared" si="771"/>
        <v>144</v>
      </c>
      <c r="D3458" s="2">
        <f t="shared" si="772"/>
        <v>22</v>
      </c>
      <c r="E3458" s="2">
        <f t="shared" si="762"/>
        <v>3454</v>
      </c>
      <c r="F3458" s="11">
        <v>344.25</v>
      </c>
      <c r="G3458" s="9">
        <v>0</v>
      </c>
      <c r="H3458" s="9">
        <v>0</v>
      </c>
      <c r="I3458" s="9">
        <v>0</v>
      </c>
      <c r="J3458" s="9">
        <v>0.29484940074162502</v>
      </c>
      <c r="K3458" s="9">
        <v>0.29484940074162502</v>
      </c>
      <c r="L3458" s="9">
        <v>0.29484940074162502</v>
      </c>
      <c r="N3458" s="32">
        <f>IF('System Design'!$F$8=1,'Hourly Demand and Generation'!G3458*'System Design'!$F$21,IF('System Design'!$F$8=2,'Hourly Demand and Generation'!H3458*'System Design'!$F$21,IF('System Design'!$F$8=3,'Hourly Demand and Generation'!I3458*'System Design'!$F$21)))</f>
        <v>0</v>
      </c>
      <c r="O3458" s="32">
        <f>IF('System Design'!$F$8=1,'Hourly Demand and Generation'!J3458*'System Design'!$F$22,IF('System Design'!$F$8=2,'Hourly Demand and Generation'!K3458*'System Design'!$F$22,IF('System Design'!$F$8=3,'Hourly Demand and Generation'!L3458*'System Design'!$F$22)))</f>
        <v>737.12350185406251</v>
      </c>
      <c r="Q3458" s="32">
        <f t="shared" si="760"/>
        <v>0</v>
      </c>
      <c r="R3458" s="32">
        <f t="shared" si="763"/>
        <v>5400</v>
      </c>
      <c r="S3458" s="32">
        <f t="shared" si="764"/>
        <v>0</v>
      </c>
      <c r="T3458" s="32">
        <f t="shared" si="765"/>
        <v>21600</v>
      </c>
      <c r="U3458" s="32">
        <f t="shared" si="766"/>
        <v>0</v>
      </c>
      <c r="V3458" s="32">
        <f t="shared" si="761"/>
        <v>392.87350185406251</v>
      </c>
      <c r="W3458" s="32">
        <f t="shared" si="767"/>
        <v>392.87350185406251</v>
      </c>
      <c r="X3458" s="32">
        <f t="shared" si="768"/>
        <v>392.87350185406251</v>
      </c>
    </row>
    <row r="3459" spans="1:24" x14ac:dyDescent="0.25">
      <c r="A3459" s="2"/>
      <c r="B3459" s="2" t="s">
        <v>6</v>
      </c>
      <c r="C3459" s="2">
        <f t="shared" si="771"/>
        <v>144</v>
      </c>
      <c r="D3459" s="2">
        <f t="shared" si="772"/>
        <v>23</v>
      </c>
      <c r="E3459" s="2">
        <f t="shared" si="762"/>
        <v>3455</v>
      </c>
      <c r="F3459" s="11">
        <v>324</v>
      </c>
      <c r="G3459" s="9">
        <v>0</v>
      </c>
      <c r="H3459" s="9">
        <v>0</v>
      </c>
      <c r="I3459" s="9">
        <v>0</v>
      </c>
      <c r="J3459" s="9">
        <v>0.24829423220347399</v>
      </c>
      <c r="K3459" s="9">
        <v>0.24829423220347399</v>
      </c>
      <c r="L3459" s="9">
        <v>0.24829423220347399</v>
      </c>
      <c r="N3459" s="32">
        <f>IF('System Design'!$F$8=1,'Hourly Demand and Generation'!G3459*'System Design'!$F$21,IF('System Design'!$F$8=2,'Hourly Demand and Generation'!H3459*'System Design'!$F$21,IF('System Design'!$F$8=3,'Hourly Demand and Generation'!I3459*'System Design'!$F$21)))</f>
        <v>0</v>
      </c>
      <c r="O3459" s="32">
        <f>IF('System Design'!$F$8=1,'Hourly Demand and Generation'!J3459*'System Design'!$F$22,IF('System Design'!$F$8=2,'Hourly Demand and Generation'!K3459*'System Design'!$F$22,IF('System Design'!$F$8=3,'Hourly Demand and Generation'!L3459*'System Design'!$F$22)))</f>
        <v>620.73558050868496</v>
      </c>
      <c r="Q3459" s="32">
        <f t="shared" si="760"/>
        <v>0</v>
      </c>
      <c r="R3459" s="32">
        <f t="shared" si="763"/>
        <v>5400</v>
      </c>
      <c r="S3459" s="32">
        <f t="shared" si="764"/>
        <v>0</v>
      </c>
      <c r="T3459" s="32">
        <f t="shared" si="765"/>
        <v>21600</v>
      </c>
      <c r="U3459" s="32">
        <f t="shared" si="766"/>
        <v>0</v>
      </c>
      <c r="V3459" s="32">
        <f t="shared" si="761"/>
        <v>296.73558050868496</v>
      </c>
      <c r="W3459" s="32">
        <f t="shared" si="767"/>
        <v>296.73558050868496</v>
      </c>
      <c r="X3459" s="32">
        <f t="shared" si="768"/>
        <v>296.73558050868496</v>
      </c>
    </row>
    <row r="3460" spans="1:24" x14ac:dyDescent="0.25">
      <c r="A3460" s="2"/>
      <c r="B3460" s="2" t="s">
        <v>6</v>
      </c>
      <c r="C3460" s="2">
        <f t="shared" si="771"/>
        <v>144</v>
      </c>
      <c r="D3460" s="2">
        <f t="shared" si="772"/>
        <v>24</v>
      </c>
      <c r="E3460" s="2">
        <f t="shared" si="762"/>
        <v>3456</v>
      </c>
      <c r="F3460" s="11">
        <v>283.5</v>
      </c>
      <c r="G3460" s="9">
        <v>0</v>
      </c>
      <c r="H3460" s="9">
        <v>0</v>
      </c>
      <c r="I3460" s="9">
        <v>0</v>
      </c>
      <c r="J3460" s="9">
        <v>0.24829423220347399</v>
      </c>
      <c r="K3460" s="9">
        <v>0.24829423220347399</v>
      </c>
      <c r="L3460" s="9">
        <v>0.24829423220347399</v>
      </c>
      <c r="N3460" s="32">
        <f>IF('System Design'!$F$8=1,'Hourly Demand and Generation'!G3460*'System Design'!$F$21,IF('System Design'!$F$8=2,'Hourly Demand and Generation'!H3460*'System Design'!$F$21,IF('System Design'!$F$8=3,'Hourly Demand and Generation'!I3460*'System Design'!$F$21)))</f>
        <v>0</v>
      </c>
      <c r="O3460" s="32">
        <f>IF('System Design'!$F$8=1,'Hourly Demand and Generation'!J3460*'System Design'!$F$22,IF('System Design'!$F$8=2,'Hourly Demand and Generation'!K3460*'System Design'!$F$22,IF('System Design'!$F$8=3,'Hourly Demand and Generation'!L3460*'System Design'!$F$22)))</f>
        <v>620.73558050868496</v>
      </c>
      <c r="Q3460" s="32">
        <f t="shared" si="760"/>
        <v>0</v>
      </c>
      <c r="R3460" s="32">
        <f t="shared" si="763"/>
        <v>5400</v>
      </c>
      <c r="S3460" s="32">
        <f t="shared" si="764"/>
        <v>0</v>
      </c>
      <c r="T3460" s="32">
        <f t="shared" si="765"/>
        <v>21600</v>
      </c>
      <c r="U3460" s="32">
        <f t="shared" si="766"/>
        <v>0</v>
      </c>
      <c r="V3460" s="32">
        <f t="shared" si="761"/>
        <v>337.23558050868496</v>
      </c>
      <c r="W3460" s="32">
        <f t="shared" si="767"/>
        <v>337.23558050868496</v>
      </c>
      <c r="X3460" s="32">
        <f t="shared" si="768"/>
        <v>337.23558050868496</v>
      </c>
    </row>
    <row r="3461" spans="1:24" x14ac:dyDescent="0.25">
      <c r="A3461" s="2"/>
      <c r="B3461" s="2" t="s">
        <v>6</v>
      </c>
      <c r="C3461" s="2">
        <f>C3460+1</f>
        <v>145</v>
      </c>
      <c r="D3461" s="2">
        <v>1</v>
      </c>
      <c r="E3461" s="2">
        <f t="shared" si="762"/>
        <v>3457</v>
      </c>
      <c r="F3461" s="11">
        <v>243</v>
      </c>
      <c r="G3461" s="9">
        <v>0</v>
      </c>
      <c r="H3461" s="9">
        <v>0</v>
      </c>
      <c r="I3461" s="9">
        <v>0</v>
      </c>
      <c r="J3461" s="9">
        <v>0.35</v>
      </c>
      <c r="K3461" s="9">
        <v>0.35</v>
      </c>
      <c r="L3461" s="9">
        <v>0.35</v>
      </c>
      <c r="N3461" s="32">
        <f>IF('System Design'!$F$8=1,'Hourly Demand and Generation'!G3461*'System Design'!$F$21,IF('System Design'!$F$8=2,'Hourly Demand and Generation'!H3461*'System Design'!$F$21,IF('System Design'!$F$8=3,'Hourly Demand and Generation'!I3461*'System Design'!$F$21)))</f>
        <v>0</v>
      </c>
      <c r="O3461" s="32">
        <f>IF('System Design'!$F$8=1,'Hourly Demand and Generation'!J3461*'System Design'!$F$22,IF('System Design'!$F$8=2,'Hourly Demand and Generation'!K3461*'System Design'!$F$22,IF('System Design'!$F$8=3,'Hourly Demand and Generation'!L3461*'System Design'!$F$22)))</f>
        <v>875</v>
      </c>
      <c r="Q3461" s="32">
        <f t="shared" si="760"/>
        <v>0</v>
      </c>
      <c r="R3461" s="32">
        <f t="shared" si="763"/>
        <v>5400</v>
      </c>
      <c r="S3461" s="32">
        <f t="shared" si="764"/>
        <v>0</v>
      </c>
      <c r="T3461" s="32">
        <f t="shared" si="765"/>
        <v>21600</v>
      </c>
      <c r="U3461" s="32">
        <f t="shared" si="766"/>
        <v>0</v>
      </c>
      <c r="V3461" s="32">
        <f t="shared" si="761"/>
        <v>632</v>
      </c>
      <c r="W3461" s="32">
        <f t="shared" si="767"/>
        <v>632</v>
      </c>
      <c r="X3461" s="32">
        <f t="shared" si="768"/>
        <v>632</v>
      </c>
    </row>
    <row r="3462" spans="1:24" x14ac:dyDescent="0.25">
      <c r="A3462" s="2"/>
      <c r="B3462" s="2" t="s">
        <v>6</v>
      </c>
      <c r="C3462" s="2">
        <f>C3461</f>
        <v>145</v>
      </c>
      <c r="D3462" s="2">
        <f>D3461+1</f>
        <v>2</v>
      </c>
      <c r="E3462" s="2">
        <f t="shared" si="762"/>
        <v>3458</v>
      </c>
      <c r="F3462" s="11">
        <v>222.75</v>
      </c>
      <c r="G3462" s="9">
        <v>0</v>
      </c>
      <c r="H3462" s="9">
        <v>0</v>
      </c>
      <c r="I3462" s="9">
        <v>0</v>
      </c>
      <c r="J3462" s="9">
        <v>0.315</v>
      </c>
      <c r="K3462" s="9">
        <v>0.315</v>
      </c>
      <c r="L3462" s="9">
        <v>0.315</v>
      </c>
      <c r="N3462" s="32">
        <f>IF('System Design'!$F$8=1,'Hourly Demand and Generation'!G3462*'System Design'!$F$21,IF('System Design'!$F$8=2,'Hourly Demand and Generation'!H3462*'System Design'!$F$21,IF('System Design'!$F$8=3,'Hourly Demand and Generation'!I3462*'System Design'!$F$21)))</f>
        <v>0</v>
      </c>
      <c r="O3462" s="32">
        <f>IF('System Design'!$F$8=1,'Hourly Demand and Generation'!J3462*'System Design'!$F$22,IF('System Design'!$F$8=2,'Hourly Demand and Generation'!K3462*'System Design'!$F$22,IF('System Design'!$F$8=3,'Hourly Demand and Generation'!L3462*'System Design'!$F$22)))</f>
        <v>787.5</v>
      </c>
      <c r="Q3462" s="32">
        <f t="shared" ref="Q3462:Q3525" si="773">IF(F3462-N3462-O3462&gt;0,F3462-N3462-O3462,0)</f>
        <v>0</v>
      </c>
      <c r="R3462" s="32">
        <f t="shared" si="763"/>
        <v>5400</v>
      </c>
      <c r="S3462" s="32">
        <f t="shared" si="764"/>
        <v>0</v>
      </c>
      <c r="T3462" s="32">
        <f t="shared" si="765"/>
        <v>21600</v>
      </c>
      <c r="U3462" s="32">
        <f t="shared" si="766"/>
        <v>0</v>
      </c>
      <c r="V3462" s="32">
        <f t="shared" ref="V3462:V3525" si="774">IF(F3462-N3462-O3462&lt;0,N3462+O3462-F3462,0)</f>
        <v>564.75</v>
      </c>
      <c r="W3462" s="32">
        <f t="shared" si="767"/>
        <v>564.75</v>
      </c>
      <c r="X3462" s="32">
        <f t="shared" si="768"/>
        <v>564.75</v>
      </c>
    </row>
    <row r="3463" spans="1:24" x14ac:dyDescent="0.25">
      <c r="A3463" s="2"/>
      <c r="B3463" s="2" t="s">
        <v>6</v>
      </c>
      <c r="C3463" s="2">
        <f t="shared" ref="C3463:C3484" si="775">C3462</f>
        <v>145</v>
      </c>
      <c r="D3463" s="2">
        <f t="shared" ref="D3463:D3484" si="776">D3462+1</f>
        <v>3</v>
      </c>
      <c r="E3463" s="2">
        <f t="shared" ref="E3463:E3526" si="777">E3462+1</f>
        <v>3459</v>
      </c>
      <c r="F3463" s="11">
        <v>202.5</v>
      </c>
      <c r="G3463" s="9">
        <v>0</v>
      </c>
      <c r="H3463" s="9">
        <v>0</v>
      </c>
      <c r="I3463" s="9">
        <v>0</v>
      </c>
      <c r="J3463" s="9">
        <v>0.315</v>
      </c>
      <c r="K3463" s="9">
        <v>0.315</v>
      </c>
      <c r="L3463" s="9">
        <v>0.315</v>
      </c>
      <c r="N3463" s="32">
        <f>IF('System Design'!$F$8=1,'Hourly Demand and Generation'!G3463*'System Design'!$F$21,IF('System Design'!$F$8=2,'Hourly Demand and Generation'!H3463*'System Design'!$F$21,IF('System Design'!$F$8=3,'Hourly Demand and Generation'!I3463*'System Design'!$F$21)))</f>
        <v>0</v>
      </c>
      <c r="O3463" s="32">
        <f>IF('System Design'!$F$8=1,'Hourly Demand and Generation'!J3463*'System Design'!$F$22,IF('System Design'!$F$8=2,'Hourly Demand and Generation'!K3463*'System Design'!$F$22,IF('System Design'!$F$8=3,'Hourly Demand and Generation'!L3463*'System Design'!$F$22)))</f>
        <v>787.5</v>
      </c>
      <c r="Q3463" s="32">
        <f t="shared" si="773"/>
        <v>0</v>
      </c>
      <c r="R3463" s="32">
        <f t="shared" ref="R3463:R3526" si="778">IF($Q3463&lt;R3462+$V3463,IF(R3462+$V3463-$Q3463&gt;5400,5400,R3462+$V3463-$Q3463),0)</f>
        <v>5400</v>
      </c>
      <c r="S3463" s="32">
        <f t="shared" ref="S3463:S3526" si="779">IF(R3463&gt;0,0,$Q3463+$V3463-R3462)</f>
        <v>0</v>
      </c>
      <c r="T3463" s="32">
        <f t="shared" ref="T3463:T3526" si="780">IF($Q3463&lt;T3462+$V3463,IF(T3462+$V3463-$Q3463&gt;21600,21600,T3462+$V3463-$Q3463),0)</f>
        <v>21600</v>
      </c>
      <c r="U3463" s="32">
        <f t="shared" ref="U3463:U3526" si="781">IF(T3463&gt;0,0,$Q3463+$V3463-T3462)</f>
        <v>0</v>
      </c>
      <c r="V3463" s="32">
        <f t="shared" si="774"/>
        <v>585</v>
      </c>
      <c r="W3463" s="32">
        <f t="shared" ref="W3463:W3526" si="782">IF(R3463=5400,$V3463-(R3463-R3462),0)</f>
        <v>585</v>
      </c>
      <c r="X3463" s="32">
        <f t="shared" ref="X3463:X3526" si="783">IF(T3463=21600,$V3463-(T3463-T3462),0)</f>
        <v>585</v>
      </c>
    </row>
    <row r="3464" spans="1:24" x14ac:dyDescent="0.25">
      <c r="A3464" s="2"/>
      <c r="B3464" s="2" t="s">
        <v>6</v>
      </c>
      <c r="C3464" s="2">
        <f t="shared" si="775"/>
        <v>145</v>
      </c>
      <c r="D3464" s="2">
        <f t="shared" si="776"/>
        <v>4</v>
      </c>
      <c r="E3464" s="2">
        <f t="shared" si="777"/>
        <v>3460</v>
      </c>
      <c r="F3464" s="11">
        <v>243</v>
      </c>
      <c r="G3464" s="9">
        <v>0</v>
      </c>
      <c r="H3464" s="9">
        <v>0</v>
      </c>
      <c r="I3464" s="9">
        <v>0</v>
      </c>
      <c r="J3464" s="9">
        <v>0.35</v>
      </c>
      <c r="K3464" s="9">
        <v>0.35</v>
      </c>
      <c r="L3464" s="9">
        <v>0.35</v>
      </c>
      <c r="N3464" s="32">
        <f>IF('System Design'!$F$8=1,'Hourly Demand and Generation'!G3464*'System Design'!$F$21,IF('System Design'!$F$8=2,'Hourly Demand and Generation'!H3464*'System Design'!$F$21,IF('System Design'!$F$8=3,'Hourly Demand and Generation'!I3464*'System Design'!$F$21)))</f>
        <v>0</v>
      </c>
      <c r="O3464" s="32">
        <f>IF('System Design'!$F$8=1,'Hourly Demand and Generation'!J3464*'System Design'!$F$22,IF('System Design'!$F$8=2,'Hourly Demand and Generation'!K3464*'System Design'!$F$22,IF('System Design'!$F$8=3,'Hourly Demand and Generation'!L3464*'System Design'!$F$22)))</f>
        <v>875</v>
      </c>
      <c r="Q3464" s="32">
        <f t="shared" si="773"/>
        <v>0</v>
      </c>
      <c r="R3464" s="32">
        <f t="shared" si="778"/>
        <v>5400</v>
      </c>
      <c r="S3464" s="32">
        <f t="shared" si="779"/>
        <v>0</v>
      </c>
      <c r="T3464" s="32">
        <f t="shared" si="780"/>
        <v>21600</v>
      </c>
      <c r="U3464" s="32">
        <f t="shared" si="781"/>
        <v>0</v>
      </c>
      <c r="V3464" s="32">
        <f t="shared" si="774"/>
        <v>632</v>
      </c>
      <c r="W3464" s="32">
        <f t="shared" si="782"/>
        <v>632</v>
      </c>
      <c r="X3464" s="32">
        <f t="shared" si="783"/>
        <v>632</v>
      </c>
    </row>
    <row r="3465" spans="1:24" x14ac:dyDescent="0.25">
      <c r="A3465" s="2"/>
      <c r="B3465" s="2" t="s">
        <v>6</v>
      </c>
      <c r="C3465" s="2">
        <f t="shared" si="775"/>
        <v>145</v>
      </c>
      <c r="D3465" s="2">
        <f t="shared" si="776"/>
        <v>5</v>
      </c>
      <c r="E3465" s="2">
        <f t="shared" si="777"/>
        <v>3461</v>
      </c>
      <c r="F3465" s="11">
        <v>263.25</v>
      </c>
      <c r="G3465" s="9">
        <v>0</v>
      </c>
      <c r="H3465" s="9">
        <v>3.7199999999999997E-2</v>
      </c>
      <c r="I3465" s="9">
        <v>7.4399999999999994E-2</v>
      </c>
      <c r="J3465" s="9">
        <v>0.28000000000000003</v>
      </c>
      <c r="K3465" s="9">
        <v>0.28000000000000003</v>
      </c>
      <c r="L3465" s="9">
        <v>0.28000000000000003</v>
      </c>
      <c r="N3465" s="32">
        <f>IF('System Design'!$F$8=1,'Hourly Demand and Generation'!G3465*'System Design'!$F$21,IF('System Design'!$F$8=2,'Hourly Demand and Generation'!H3465*'System Design'!$F$21,IF('System Design'!$F$8=3,'Hourly Demand and Generation'!I3465*'System Design'!$F$21)))</f>
        <v>37.199999999999996</v>
      </c>
      <c r="O3465" s="32">
        <f>IF('System Design'!$F$8=1,'Hourly Demand and Generation'!J3465*'System Design'!$F$22,IF('System Design'!$F$8=2,'Hourly Demand and Generation'!K3465*'System Design'!$F$22,IF('System Design'!$F$8=3,'Hourly Demand and Generation'!L3465*'System Design'!$F$22)))</f>
        <v>700.00000000000011</v>
      </c>
      <c r="Q3465" s="32">
        <f t="shared" si="773"/>
        <v>0</v>
      </c>
      <c r="R3465" s="32">
        <f t="shared" si="778"/>
        <v>5400</v>
      </c>
      <c r="S3465" s="32">
        <f t="shared" si="779"/>
        <v>0</v>
      </c>
      <c r="T3465" s="32">
        <f t="shared" si="780"/>
        <v>21600</v>
      </c>
      <c r="U3465" s="32">
        <f t="shared" si="781"/>
        <v>0</v>
      </c>
      <c r="V3465" s="32">
        <f t="shared" si="774"/>
        <v>473.95000000000016</v>
      </c>
      <c r="W3465" s="32">
        <f t="shared" si="782"/>
        <v>473.95000000000016</v>
      </c>
      <c r="X3465" s="32">
        <f t="shared" si="783"/>
        <v>473.95000000000016</v>
      </c>
    </row>
    <row r="3466" spans="1:24" x14ac:dyDescent="0.25">
      <c r="A3466" s="2"/>
      <c r="B3466" s="2" t="s">
        <v>6</v>
      </c>
      <c r="C3466" s="2">
        <f t="shared" si="775"/>
        <v>145</v>
      </c>
      <c r="D3466" s="2">
        <f t="shared" si="776"/>
        <v>6</v>
      </c>
      <c r="E3466" s="2">
        <f t="shared" si="777"/>
        <v>3462</v>
      </c>
      <c r="F3466" s="11">
        <v>283.5</v>
      </c>
      <c r="G3466" s="9">
        <v>7.4399999999999994E-2</v>
      </c>
      <c r="H3466" s="9">
        <v>0.11625000000000001</v>
      </c>
      <c r="I3466" s="9">
        <v>0.15809999999999999</v>
      </c>
      <c r="J3466" s="9">
        <v>0.28000000000000003</v>
      </c>
      <c r="K3466" s="9">
        <v>0.28000000000000003</v>
      </c>
      <c r="L3466" s="9">
        <v>0.28000000000000003</v>
      </c>
      <c r="N3466" s="32">
        <f>IF('System Design'!$F$8=1,'Hourly Demand and Generation'!G3466*'System Design'!$F$21,IF('System Design'!$F$8=2,'Hourly Demand and Generation'!H3466*'System Design'!$F$21,IF('System Design'!$F$8=3,'Hourly Demand and Generation'!I3466*'System Design'!$F$21)))</f>
        <v>79.05</v>
      </c>
      <c r="O3466" s="32">
        <f>IF('System Design'!$F$8=1,'Hourly Demand and Generation'!J3466*'System Design'!$F$22,IF('System Design'!$F$8=2,'Hourly Demand and Generation'!K3466*'System Design'!$F$22,IF('System Design'!$F$8=3,'Hourly Demand and Generation'!L3466*'System Design'!$F$22)))</f>
        <v>700.00000000000011</v>
      </c>
      <c r="Q3466" s="32">
        <f t="shared" si="773"/>
        <v>0</v>
      </c>
      <c r="R3466" s="32">
        <f t="shared" si="778"/>
        <v>5400</v>
      </c>
      <c r="S3466" s="32">
        <f t="shared" si="779"/>
        <v>0</v>
      </c>
      <c r="T3466" s="32">
        <f t="shared" si="780"/>
        <v>21600</v>
      </c>
      <c r="U3466" s="32">
        <f t="shared" si="781"/>
        <v>0</v>
      </c>
      <c r="V3466" s="32">
        <f t="shared" si="774"/>
        <v>495.55000000000007</v>
      </c>
      <c r="W3466" s="32">
        <f t="shared" si="782"/>
        <v>495.55000000000007</v>
      </c>
      <c r="X3466" s="32">
        <f t="shared" si="783"/>
        <v>495.55000000000007</v>
      </c>
    </row>
    <row r="3467" spans="1:24" x14ac:dyDescent="0.25">
      <c r="A3467" s="2"/>
      <c r="B3467" s="2" t="s">
        <v>6</v>
      </c>
      <c r="C3467" s="2">
        <f t="shared" si="775"/>
        <v>145</v>
      </c>
      <c r="D3467" s="2">
        <f t="shared" si="776"/>
        <v>7</v>
      </c>
      <c r="E3467" s="2">
        <f t="shared" si="777"/>
        <v>3463</v>
      </c>
      <c r="F3467" s="11">
        <v>303.75</v>
      </c>
      <c r="G3467" s="9">
        <v>0.15809999999999999</v>
      </c>
      <c r="H3467" s="9">
        <v>0.1953</v>
      </c>
      <c r="I3467" s="9">
        <v>0.23250000000000001</v>
      </c>
      <c r="J3467" s="9">
        <v>0.315</v>
      </c>
      <c r="K3467" s="9">
        <v>0.315</v>
      </c>
      <c r="L3467" s="9">
        <v>0.315</v>
      </c>
      <c r="N3467" s="32">
        <f>IF('System Design'!$F$8=1,'Hourly Demand and Generation'!G3467*'System Design'!$F$21,IF('System Design'!$F$8=2,'Hourly Demand and Generation'!H3467*'System Design'!$F$21,IF('System Design'!$F$8=3,'Hourly Demand and Generation'!I3467*'System Design'!$F$21)))</f>
        <v>116.25</v>
      </c>
      <c r="O3467" s="32">
        <f>IF('System Design'!$F$8=1,'Hourly Demand and Generation'!J3467*'System Design'!$F$22,IF('System Design'!$F$8=2,'Hourly Demand and Generation'!K3467*'System Design'!$F$22,IF('System Design'!$F$8=3,'Hourly Demand and Generation'!L3467*'System Design'!$F$22)))</f>
        <v>787.5</v>
      </c>
      <c r="Q3467" s="32">
        <f t="shared" si="773"/>
        <v>0</v>
      </c>
      <c r="R3467" s="32">
        <f t="shared" si="778"/>
        <v>5400</v>
      </c>
      <c r="S3467" s="32">
        <f t="shared" si="779"/>
        <v>0</v>
      </c>
      <c r="T3467" s="32">
        <f t="shared" si="780"/>
        <v>21600</v>
      </c>
      <c r="U3467" s="32">
        <f t="shared" si="781"/>
        <v>0</v>
      </c>
      <c r="V3467" s="32">
        <f t="shared" si="774"/>
        <v>600</v>
      </c>
      <c r="W3467" s="32">
        <f t="shared" si="782"/>
        <v>600</v>
      </c>
      <c r="X3467" s="32">
        <f t="shared" si="783"/>
        <v>600</v>
      </c>
    </row>
    <row r="3468" spans="1:24" x14ac:dyDescent="0.25">
      <c r="A3468" s="2"/>
      <c r="B3468" s="2" t="s">
        <v>6</v>
      </c>
      <c r="C3468" s="2">
        <f t="shared" si="775"/>
        <v>145</v>
      </c>
      <c r="D3468" s="2">
        <f t="shared" si="776"/>
        <v>8</v>
      </c>
      <c r="E3468" s="2">
        <f t="shared" si="777"/>
        <v>3464</v>
      </c>
      <c r="F3468" s="11">
        <v>324</v>
      </c>
      <c r="G3468" s="9">
        <v>0.30690000000000001</v>
      </c>
      <c r="H3468" s="9">
        <v>0.34875</v>
      </c>
      <c r="I3468" s="9">
        <v>0.3906</v>
      </c>
      <c r="J3468" s="9">
        <v>0.315</v>
      </c>
      <c r="K3468" s="9">
        <v>0.315</v>
      </c>
      <c r="L3468" s="9">
        <v>0.315</v>
      </c>
      <c r="N3468" s="32">
        <f>IF('System Design'!$F$8=1,'Hourly Demand and Generation'!G3468*'System Design'!$F$21,IF('System Design'!$F$8=2,'Hourly Demand and Generation'!H3468*'System Design'!$F$21,IF('System Design'!$F$8=3,'Hourly Demand and Generation'!I3468*'System Design'!$F$21)))</f>
        <v>195.3</v>
      </c>
      <c r="O3468" s="32">
        <f>IF('System Design'!$F$8=1,'Hourly Demand and Generation'!J3468*'System Design'!$F$22,IF('System Design'!$F$8=2,'Hourly Demand and Generation'!K3468*'System Design'!$F$22,IF('System Design'!$F$8=3,'Hourly Demand and Generation'!L3468*'System Design'!$F$22)))</f>
        <v>787.5</v>
      </c>
      <c r="Q3468" s="32">
        <f t="shared" si="773"/>
        <v>0</v>
      </c>
      <c r="R3468" s="32">
        <f t="shared" si="778"/>
        <v>5400</v>
      </c>
      <c r="S3468" s="32">
        <f t="shared" si="779"/>
        <v>0</v>
      </c>
      <c r="T3468" s="32">
        <f t="shared" si="780"/>
        <v>21600</v>
      </c>
      <c r="U3468" s="32">
        <f t="shared" si="781"/>
        <v>0</v>
      </c>
      <c r="V3468" s="32">
        <f t="shared" si="774"/>
        <v>658.8</v>
      </c>
      <c r="W3468" s="32">
        <f t="shared" si="782"/>
        <v>658.8</v>
      </c>
      <c r="X3468" s="32">
        <f t="shared" si="783"/>
        <v>658.8</v>
      </c>
    </row>
    <row r="3469" spans="1:24" x14ac:dyDescent="0.25">
      <c r="A3469" s="2"/>
      <c r="B3469" s="2" t="s">
        <v>6</v>
      </c>
      <c r="C3469" s="2">
        <f t="shared" si="775"/>
        <v>145</v>
      </c>
      <c r="D3469" s="2">
        <f t="shared" si="776"/>
        <v>9</v>
      </c>
      <c r="E3469" s="2">
        <f t="shared" si="777"/>
        <v>3465</v>
      </c>
      <c r="F3469" s="11">
        <v>324</v>
      </c>
      <c r="G3469" s="9">
        <v>0.46500000000000002</v>
      </c>
      <c r="H3469" s="9">
        <v>0.50219999999999998</v>
      </c>
      <c r="I3469" s="9">
        <v>0.53939999999999999</v>
      </c>
      <c r="J3469" s="9">
        <v>0.28000000000000003</v>
      </c>
      <c r="K3469" s="9">
        <v>0.28000000000000003</v>
      </c>
      <c r="L3469" s="9">
        <v>0.28000000000000003</v>
      </c>
      <c r="N3469" s="32">
        <f>IF('System Design'!$F$8=1,'Hourly Demand and Generation'!G3469*'System Design'!$F$21,IF('System Design'!$F$8=2,'Hourly Demand and Generation'!H3469*'System Design'!$F$21,IF('System Design'!$F$8=3,'Hourly Demand and Generation'!I3469*'System Design'!$F$21)))</f>
        <v>269.7</v>
      </c>
      <c r="O3469" s="32">
        <f>IF('System Design'!$F$8=1,'Hourly Demand and Generation'!J3469*'System Design'!$F$22,IF('System Design'!$F$8=2,'Hourly Demand and Generation'!K3469*'System Design'!$F$22,IF('System Design'!$F$8=3,'Hourly Demand and Generation'!L3469*'System Design'!$F$22)))</f>
        <v>700.00000000000011</v>
      </c>
      <c r="Q3469" s="32">
        <f t="shared" si="773"/>
        <v>0</v>
      </c>
      <c r="R3469" s="32">
        <f t="shared" si="778"/>
        <v>5400</v>
      </c>
      <c r="S3469" s="32">
        <f t="shared" si="779"/>
        <v>0</v>
      </c>
      <c r="T3469" s="32">
        <f t="shared" si="780"/>
        <v>21600</v>
      </c>
      <c r="U3469" s="32">
        <f t="shared" si="781"/>
        <v>0</v>
      </c>
      <c r="V3469" s="32">
        <f t="shared" si="774"/>
        <v>645.70000000000005</v>
      </c>
      <c r="W3469" s="32">
        <f t="shared" si="782"/>
        <v>645.70000000000005</v>
      </c>
      <c r="X3469" s="32">
        <f t="shared" si="783"/>
        <v>645.70000000000005</v>
      </c>
    </row>
    <row r="3470" spans="1:24" x14ac:dyDescent="0.25">
      <c r="A3470" s="2"/>
      <c r="B3470" s="2" t="s">
        <v>6</v>
      </c>
      <c r="C3470" s="2">
        <f t="shared" si="775"/>
        <v>145</v>
      </c>
      <c r="D3470" s="2">
        <f t="shared" si="776"/>
        <v>10</v>
      </c>
      <c r="E3470" s="2">
        <f t="shared" si="777"/>
        <v>3466</v>
      </c>
      <c r="F3470" s="11">
        <v>315.89999999999998</v>
      </c>
      <c r="G3470" s="9">
        <v>0.62309999999999999</v>
      </c>
      <c r="H3470" s="9">
        <v>0.6603</v>
      </c>
      <c r="I3470" s="9">
        <v>0.69750000000000001</v>
      </c>
      <c r="J3470" s="9">
        <v>0.315</v>
      </c>
      <c r="K3470" s="9">
        <v>0.315</v>
      </c>
      <c r="L3470" s="9">
        <v>0.315</v>
      </c>
      <c r="N3470" s="32">
        <f>IF('System Design'!$F$8=1,'Hourly Demand and Generation'!G3470*'System Design'!$F$21,IF('System Design'!$F$8=2,'Hourly Demand and Generation'!H3470*'System Design'!$F$21,IF('System Design'!$F$8=3,'Hourly Demand and Generation'!I3470*'System Design'!$F$21)))</f>
        <v>348.75</v>
      </c>
      <c r="O3470" s="32">
        <f>IF('System Design'!$F$8=1,'Hourly Demand and Generation'!J3470*'System Design'!$F$22,IF('System Design'!$F$8=2,'Hourly Demand and Generation'!K3470*'System Design'!$F$22,IF('System Design'!$F$8=3,'Hourly Demand and Generation'!L3470*'System Design'!$F$22)))</f>
        <v>787.5</v>
      </c>
      <c r="Q3470" s="32">
        <f t="shared" si="773"/>
        <v>0</v>
      </c>
      <c r="R3470" s="32">
        <f t="shared" si="778"/>
        <v>5400</v>
      </c>
      <c r="S3470" s="32">
        <f t="shared" si="779"/>
        <v>0</v>
      </c>
      <c r="T3470" s="32">
        <f t="shared" si="780"/>
        <v>21600</v>
      </c>
      <c r="U3470" s="32">
        <f t="shared" si="781"/>
        <v>0</v>
      </c>
      <c r="V3470" s="32">
        <f t="shared" si="774"/>
        <v>820.35</v>
      </c>
      <c r="W3470" s="32">
        <f t="shared" si="782"/>
        <v>820.35</v>
      </c>
      <c r="X3470" s="32">
        <f t="shared" si="783"/>
        <v>820.35</v>
      </c>
    </row>
    <row r="3471" spans="1:24" x14ac:dyDescent="0.25">
      <c r="A3471" s="2"/>
      <c r="B3471" s="2" t="s">
        <v>6</v>
      </c>
      <c r="C3471" s="2">
        <f t="shared" si="775"/>
        <v>145</v>
      </c>
      <c r="D3471" s="2">
        <f t="shared" si="776"/>
        <v>11</v>
      </c>
      <c r="E3471" s="2">
        <f t="shared" si="777"/>
        <v>3467</v>
      </c>
      <c r="F3471" s="11">
        <v>311.85000000000002</v>
      </c>
      <c r="G3471" s="9">
        <v>0.77190000000000003</v>
      </c>
      <c r="H3471" s="9">
        <v>0.81374999999999997</v>
      </c>
      <c r="I3471" s="9">
        <v>0.85560000000000003</v>
      </c>
      <c r="J3471" s="9">
        <v>0.28000000000000003</v>
      </c>
      <c r="K3471" s="9">
        <v>0.28000000000000003</v>
      </c>
      <c r="L3471" s="9">
        <v>0.28000000000000003</v>
      </c>
      <c r="N3471" s="32">
        <f>IF('System Design'!$F$8=1,'Hourly Demand and Generation'!G3471*'System Design'!$F$21,IF('System Design'!$F$8=2,'Hourly Demand and Generation'!H3471*'System Design'!$F$21,IF('System Design'!$F$8=3,'Hourly Demand and Generation'!I3471*'System Design'!$F$21)))</f>
        <v>427.8</v>
      </c>
      <c r="O3471" s="32">
        <f>IF('System Design'!$F$8=1,'Hourly Demand and Generation'!J3471*'System Design'!$F$22,IF('System Design'!$F$8=2,'Hourly Demand and Generation'!K3471*'System Design'!$F$22,IF('System Design'!$F$8=3,'Hourly Demand and Generation'!L3471*'System Design'!$F$22)))</f>
        <v>700.00000000000011</v>
      </c>
      <c r="Q3471" s="32">
        <f t="shared" si="773"/>
        <v>0</v>
      </c>
      <c r="R3471" s="32">
        <f t="shared" si="778"/>
        <v>5400</v>
      </c>
      <c r="S3471" s="32">
        <f t="shared" si="779"/>
        <v>0</v>
      </c>
      <c r="T3471" s="32">
        <f t="shared" si="780"/>
        <v>21600</v>
      </c>
      <c r="U3471" s="32">
        <f t="shared" si="781"/>
        <v>0</v>
      </c>
      <c r="V3471" s="32">
        <f t="shared" si="774"/>
        <v>815.95000000000016</v>
      </c>
      <c r="W3471" s="32">
        <f t="shared" si="782"/>
        <v>815.95000000000016</v>
      </c>
      <c r="X3471" s="32">
        <f t="shared" si="783"/>
        <v>815.95000000000016</v>
      </c>
    </row>
    <row r="3472" spans="1:24" x14ac:dyDescent="0.25">
      <c r="A3472" s="2"/>
      <c r="B3472" s="2" t="s">
        <v>6</v>
      </c>
      <c r="C3472" s="2">
        <f t="shared" si="775"/>
        <v>145</v>
      </c>
      <c r="D3472" s="2">
        <f t="shared" si="776"/>
        <v>12</v>
      </c>
      <c r="E3472" s="2">
        <f t="shared" si="777"/>
        <v>3468</v>
      </c>
      <c r="F3472" s="11">
        <v>311.85000000000002</v>
      </c>
      <c r="G3472" s="9">
        <v>0.93</v>
      </c>
      <c r="H3472" s="9">
        <v>0.93</v>
      </c>
      <c r="I3472" s="9">
        <v>0.93</v>
      </c>
      <c r="J3472" s="9">
        <v>0.26250000000000001</v>
      </c>
      <c r="K3472" s="9">
        <v>0.26250000000000001</v>
      </c>
      <c r="L3472" s="9">
        <v>0.26250000000000001</v>
      </c>
      <c r="N3472" s="32">
        <f>IF('System Design'!$F$8=1,'Hourly Demand and Generation'!G3472*'System Design'!$F$21,IF('System Design'!$F$8=2,'Hourly Demand and Generation'!H3472*'System Design'!$F$21,IF('System Design'!$F$8=3,'Hourly Demand and Generation'!I3472*'System Design'!$F$21)))</f>
        <v>465</v>
      </c>
      <c r="O3472" s="32">
        <f>IF('System Design'!$F$8=1,'Hourly Demand and Generation'!J3472*'System Design'!$F$22,IF('System Design'!$F$8=2,'Hourly Demand and Generation'!K3472*'System Design'!$F$22,IF('System Design'!$F$8=3,'Hourly Demand and Generation'!L3472*'System Design'!$F$22)))</f>
        <v>656.25</v>
      </c>
      <c r="Q3472" s="32">
        <f t="shared" si="773"/>
        <v>0</v>
      </c>
      <c r="R3472" s="32">
        <f t="shared" si="778"/>
        <v>5400</v>
      </c>
      <c r="S3472" s="32">
        <f t="shared" si="779"/>
        <v>0</v>
      </c>
      <c r="T3472" s="32">
        <f t="shared" si="780"/>
        <v>21600</v>
      </c>
      <c r="U3472" s="32">
        <f t="shared" si="781"/>
        <v>0</v>
      </c>
      <c r="V3472" s="32">
        <f t="shared" si="774"/>
        <v>809.4</v>
      </c>
      <c r="W3472" s="32">
        <f t="shared" si="782"/>
        <v>809.4</v>
      </c>
      <c r="X3472" s="32">
        <f t="shared" si="783"/>
        <v>809.4</v>
      </c>
    </row>
    <row r="3473" spans="1:24" x14ac:dyDescent="0.25">
      <c r="A3473" s="2"/>
      <c r="B3473" s="2" t="s">
        <v>6</v>
      </c>
      <c r="C3473" s="2">
        <f t="shared" si="775"/>
        <v>145</v>
      </c>
      <c r="D3473" s="2">
        <f t="shared" si="776"/>
        <v>13</v>
      </c>
      <c r="E3473" s="2">
        <f t="shared" si="777"/>
        <v>3469</v>
      </c>
      <c r="F3473" s="11">
        <v>324</v>
      </c>
      <c r="G3473" s="9">
        <v>0.77190000000000003</v>
      </c>
      <c r="H3473" s="9">
        <v>0.81374999999999997</v>
      </c>
      <c r="I3473" s="9">
        <v>0.85560000000000003</v>
      </c>
      <c r="J3473" s="9">
        <v>0.28000000000000003</v>
      </c>
      <c r="K3473" s="9">
        <v>0.28000000000000003</v>
      </c>
      <c r="L3473" s="9">
        <v>0.28000000000000003</v>
      </c>
      <c r="N3473" s="32">
        <f>IF('System Design'!$F$8=1,'Hourly Demand and Generation'!G3473*'System Design'!$F$21,IF('System Design'!$F$8=2,'Hourly Demand and Generation'!H3473*'System Design'!$F$21,IF('System Design'!$F$8=3,'Hourly Demand and Generation'!I3473*'System Design'!$F$21)))</f>
        <v>427.8</v>
      </c>
      <c r="O3473" s="32">
        <f>IF('System Design'!$F$8=1,'Hourly Demand and Generation'!J3473*'System Design'!$F$22,IF('System Design'!$F$8=2,'Hourly Demand and Generation'!K3473*'System Design'!$F$22,IF('System Design'!$F$8=3,'Hourly Demand and Generation'!L3473*'System Design'!$F$22)))</f>
        <v>700.00000000000011</v>
      </c>
      <c r="Q3473" s="32">
        <f t="shared" si="773"/>
        <v>0</v>
      </c>
      <c r="R3473" s="32">
        <f t="shared" si="778"/>
        <v>5400</v>
      </c>
      <c r="S3473" s="32">
        <f t="shared" si="779"/>
        <v>0</v>
      </c>
      <c r="T3473" s="32">
        <f t="shared" si="780"/>
        <v>21600</v>
      </c>
      <c r="U3473" s="32">
        <f t="shared" si="781"/>
        <v>0</v>
      </c>
      <c r="V3473" s="32">
        <f t="shared" si="774"/>
        <v>803.80000000000018</v>
      </c>
      <c r="W3473" s="32">
        <f t="shared" si="782"/>
        <v>803.80000000000018</v>
      </c>
      <c r="X3473" s="32">
        <f t="shared" si="783"/>
        <v>803.80000000000018</v>
      </c>
    </row>
    <row r="3474" spans="1:24" x14ac:dyDescent="0.25">
      <c r="A3474" s="2"/>
      <c r="B3474" s="2" t="s">
        <v>6</v>
      </c>
      <c r="C3474" s="2">
        <f t="shared" si="775"/>
        <v>145</v>
      </c>
      <c r="D3474" s="2">
        <f t="shared" si="776"/>
        <v>14</v>
      </c>
      <c r="E3474" s="2">
        <f t="shared" si="777"/>
        <v>3470</v>
      </c>
      <c r="F3474" s="11">
        <v>324</v>
      </c>
      <c r="G3474" s="9">
        <v>0.62309999999999999</v>
      </c>
      <c r="H3474" s="9">
        <v>0.6603</v>
      </c>
      <c r="I3474" s="9">
        <v>0.69750000000000001</v>
      </c>
      <c r="J3474" s="9">
        <v>0.29749999999999999</v>
      </c>
      <c r="K3474" s="9">
        <v>0.29749999999999999</v>
      </c>
      <c r="L3474" s="9">
        <v>0.29749999999999999</v>
      </c>
      <c r="N3474" s="32">
        <f>IF('System Design'!$F$8=1,'Hourly Demand and Generation'!G3474*'System Design'!$F$21,IF('System Design'!$F$8=2,'Hourly Demand and Generation'!H3474*'System Design'!$F$21,IF('System Design'!$F$8=3,'Hourly Demand and Generation'!I3474*'System Design'!$F$21)))</f>
        <v>348.75</v>
      </c>
      <c r="O3474" s="32">
        <f>IF('System Design'!$F$8=1,'Hourly Demand and Generation'!J3474*'System Design'!$F$22,IF('System Design'!$F$8=2,'Hourly Demand and Generation'!K3474*'System Design'!$F$22,IF('System Design'!$F$8=3,'Hourly Demand and Generation'!L3474*'System Design'!$F$22)))</f>
        <v>743.75</v>
      </c>
      <c r="Q3474" s="32">
        <f t="shared" si="773"/>
        <v>0</v>
      </c>
      <c r="R3474" s="32">
        <f t="shared" si="778"/>
        <v>5400</v>
      </c>
      <c r="S3474" s="32">
        <f t="shared" si="779"/>
        <v>0</v>
      </c>
      <c r="T3474" s="32">
        <f t="shared" si="780"/>
        <v>21600</v>
      </c>
      <c r="U3474" s="32">
        <f t="shared" si="781"/>
        <v>0</v>
      </c>
      <c r="V3474" s="32">
        <f t="shared" si="774"/>
        <v>768.5</v>
      </c>
      <c r="W3474" s="32">
        <f t="shared" si="782"/>
        <v>768.5</v>
      </c>
      <c r="X3474" s="32">
        <f t="shared" si="783"/>
        <v>768.5</v>
      </c>
    </row>
    <row r="3475" spans="1:24" x14ac:dyDescent="0.25">
      <c r="A3475" s="2"/>
      <c r="B3475" s="2" t="s">
        <v>6</v>
      </c>
      <c r="C3475" s="2">
        <f t="shared" si="775"/>
        <v>145</v>
      </c>
      <c r="D3475" s="2">
        <f t="shared" si="776"/>
        <v>15</v>
      </c>
      <c r="E3475" s="2">
        <f t="shared" si="777"/>
        <v>3471</v>
      </c>
      <c r="F3475" s="11">
        <v>344.25</v>
      </c>
      <c r="G3475" s="9">
        <v>0.46500000000000002</v>
      </c>
      <c r="H3475" s="9">
        <v>0.50219999999999998</v>
      </c>
      <c r="I3475" s="9">
        <v>0.53939999999999999</v>
      </c>
      <c r="J3475" s="9">
        <v>0.315</v>
      </c>
      <c r="K3475" s="9">
        <v>0.315</v>
      </c>
      <c r="L3475" s="9">
        <v>0.315</v>
      </c>
      <c r="N3475" s="32">
        <f>IF('System Design'!$F$8=1,'Hourly Demand and Generation'!G3475*'System Design'!$F$21,IF('System Design'!$F$8=2,'Hourly Demand and Generation'!H3475*'System Design'!$F$21,IF('System Design'!$F$8=3,'Hourly Demand and Generation'!I3475*'System Design'!$F$21)))</f>
        <v>269.7</v>
      </c>
      <c r="O3475" s="32">
        <f>IF('System Design'!$F$8=1,'Hourly Demand and Generation'!J3475*'System Design'!$F$22,IF('System Design'!$F$8=2,'Hourly Demand and Generation'!K3475*'System Design'!$F$22,IF('System Design'!$F$8=3,'Hourly Demand and Generation'!L3475*'System Design'!$F$22)))</f>
        <v>787.5</v>
      </c>
      <c r="Q3475" s="32">
        <f t="shared" si="773"/>
        <v>0</v>
      </c>
      <c r="R3475" s="32">
        <f t="shared" si="778"/>
        <v>5400</v>
      </c>
      <c r="S3475" s="32">
        <f t="shared" si="779"/>
        <v>0</v>
      </c>
      <c r="T3475" s="32">
        <f t="shared" si="780"/>
        <v>21600</v>
      </c>
      <c r="U3475" s="32">
        <f t="shared" si="781"/>
        <v>0</v>
      </c>
      <c r="V3475" s="32">
        <f t="shared" si="774"/>
        <v>712.95</v>
      </c>
      <c r="W3475" s="32">
        <f t="shared" si="782"/>
        <v>712.95</v>
      </c>
      <c r="X3475" s="32">
        <f t="shared" si="783"/>
        <v>712.95</v>
      </c>
    </row>
    <row r="3476" spans="1:24" x14ac:dyDescent="0.25">
      <c r="A3476" s="2"/>
      <c r="B3476" s="2" t="s">
        <v>6</v>
      </c>
      <c r="C3476" s="2">
        <f t="shared" si="775"/>
        <v>145</v>
      </c>
      <c r="D3476" s="2">
        <f t="shared" si="776"/>
        <v>16</v>
      </c>
      <c r="E3476" s="2">
        <f t="shared" si="777"/>
        <v>3472</v>
      </c>
      <c r="F3476" s="11">
        <v>364.5</v>
      </c>
      <c r="G3476" s="9">
        <v>0.30690000000000001</v>
      </c>
      <c r="H3476" s="9">
        <v>0.34875</v>
      </c>
      <c r="I3476" s="9">
        <v>0.3906</v>
      </c>
      <c r="J3476" s="9">
        <v>0.315</v>
      </c>
      <c r="K3476" s="9">
        <v>0.315</v>
      </c>
      <c r="L3476" s="9">
        <v>0.315</v>
      </c>
      <c r="N3476" s="32">
        <f>IF('System Design'!$F$8=1,'Hourly Demand and Generation'!G3476*'System Design'!$F$21,IF('System Design'!$F$8=2,'Hourly Demand and Generation'!H3476*'System Design'!$F$21,IF('System Design'!$F$8=3,'Hourly Demand and Generation'!I3476*'System Design'!$F$21)))</f>
        <v>195.3</v>
      </c>
      <c r="O3476" s="32">
        <f>IF('System Design'!$F$8=1,'Hourly Demand and Generation'!J3476*'System Design'!$F$22,IF('System Design'!$F$8=2,'Hourly Demand and Generation'!K3476*'System Design'!$F$22,IF('System Design'!$F$8=3,'Hourly Demand and Generation'!L3476*'System Design'!$F$22)))</f>
        <v>787.5</v>
      </c>
      <c r="Q3476" s="32">
        <f t="shared" si="773"/>
        <v>0</v>
      </c>
      <c r="R3476" s="32">
        <f t="shared" si="778"/>
        <v>5400</v>
      </c>
      <c r="S3476" s="32">
        <f t="shared" si="779"/>
        <v>0</v>
      </c>
      <c r="T3476" s="32">
        <f t="shared" si="780"/>
        <v>21600</v>
      </c>
      <c r="U3476" s="32">
        <f t="shared" si="781"/>
        <v>0</v>
      </c>
      <c r="V3476" s="32">
        <f t="shared" si="774"/>
        <v>618.29999999999995</v>
      </c>
      <c r="W3476" s="32">
        <f t="shared" si="782"/>
        <v>618.29999999999995</v>
      </c>
      <c r="X3476" s="32">
        <f t="shared" si="783"/>
        <v>618.29999999999995</v>
      </c>
    </row>
    <row r="3477" spans="1:24" x14ac:dyDescent="0.25">
      <c r="A3477" s="2"/>
      <c r="B3477" s="2" t="s">
        <v>6</v>
      </c>
      <c r="C3477" s="2">
        <f t="shared" si="775"/>
        <v>145</v>
      </c>
      <c r="D3477" s="2">
        <f t="shared" si="776"/>
        <v>17</v>
      </c>
      <c r="E3477" s="2">
        <f t="shared" si="777"/>
        <v>3473</v>
      </c>
      <c r="F3477" s="11">
        <v>384.75</v>
      </c>
      <c r="G3477" s="9">
        <v>0.15809999999999999</v>
      </c>
      <c r="H3477" s="9">
        <v>0.1953</v>
      </c>
      <c r="I3477" s="9">
        <v>0.23250000000000001</v>
      </c>
      <c r="J3477" s="9">
        <v>0.35</v>
      </c>
      <c r="K3477" s="9">
        <v>0.35</v>
      </c>
      <c r="L3477" s="9">
        <v>0.35</v>
      </c>
      <c r="N3477" s="32">
        <f>IF('System Design'!$F$8=1,'Hourly Demand and Generation'!G3477*'System Design'!$F$21,IF('System Design'!$F$8=2,'Hourly Demand and Generation'!H3477*'System Design'!$F$21,IF('System Design'!$F$8=3,'Hourly Demand and Generation'!I3477*'System Design'!$F$21)))</f>
        <v>116.25</v>
      </c>
      <c r="O3477" s="32">
        <f>IF('System Design'!$F$8=1,'Hourly Demand and Generation'!J3477*'System Design'!$F$22,IF('System Design'!$F$8=2,'Hourly Demand and Generation'!K3477*'System Design'!$F$22,IF('System Design'!$F$8=3,'Hourly Demand and Generation'!L3477*'System Design'!$F$22)))</f>
        <v>875</v>
      </c>
      <c r="Q3477" s="32">
        <f t="shared" si="773"/>
        <v>0</v>
      </c>
      <c r="R3477" s="32">
        <f t="shared" si="778"/>
        <v>5400</v>
      </c>
      <c r="S3477" s="32">
        <f t="shared" si="779"/>
        <v>0</v>
      </c>
      <c r="T3477" s="32">
        <f t="shared" si="780"/>
        <v>21600</v>
      </c>
      <c r="U3477" s="32">
        <f t="shared" si="781"/>
        <v>0</v>
      </c>
      <c r="V3477" s="32">
        <f t="shared" si="774"/>
        <v>606.5</v>
      </c>
      <c r="W3477" s="32">
        <f t="shared" si="782"/>
        <v>606.5</v>
      </c>
      <c r="X3477" s="32">
        <f t="shared" si="783"/>
        <v>606.5</v>
      </c>
    </row>
    <row r="3478" spans="1:24" x14ac:dyDescent="0.25">
      <c r="A3478" s="2"/>
      <c r="B3478" s="2" t="s">
        <v>6</v>
      </c>
      <c r="C3478" s="2">
        <f t="shared" si="775"/>
        <v>145</v>
      </c>
      <c r="D3478" s="2">
        <f t="shared" si="776"/>
        <v>18</v>
      </c>
      <c r="E3478" s="2">
        <f t="shared" si="777"/>
        <v>3474</v>
      </c>
      <c r="F3478" s="11">
        <v>405</v>
      </c>
      <c r="G3478" s="9">
        <v>7.4399999999999994E-2</v>
      </c>
      <c r="H3478" s="9">
        <v>0.11625000000000001</v>
      </c>
      <c r="I3478" s="9">
        <v>0.15809999999999999</v>
      </c>
      <c r="J3478" s="9">
        <v>0.33250000000000002</v>
      </c>
      <c r="K3478" s="9">
        <v>0.33250000000000002</v>
      </c>
      <c r="L3478" s="9">
        <v>0.33250000000000002</v>
      </c>
      <c r="N3478" s="32">
        <f>IF('System Design'!$F$8=1,'Hourly Demand and Generation'!G3478*'System Design'!$F$21,IF('System Design'!$F$8=2,'Hourly Demand and Generation'!H3478*'System Design'!$F$21,IF('System Design'!$F$8=3,'Hourly Demand and Generation'!I3478*'System Design'!$F$21)))</f>
        <v>79.05</v>
      </c>
      <c r="O3478" s="32">
        <f>IF('System Design'!$F$8=1,'Hourly Demand and Generation'!J3478*'System Design'!$F$22,IF('System Design'!$F$8=2,'Hourly Demand and Generation'!K3478*'System Design'!$F$22,IF('System Design'!$F$8=3,'Hourly Demand and Generation'!L3478*'System Design'!$F$22)))</f>
        <v>831.25</v>
      </c>
      <c r="Q3478" s="32">
        <f t="shared" si="773"/>
        <v>0</v>
      </c>
      <c r="R3478" s="32">
        <f t="shared" si="778"/>
        <v>5400</v>
      </c>
      <c r="S3478" s="32">
        <f t="shared" si="779"/>
        <v>0</v>
      </c>
      <c r="T3478" s="32">
        <f t="shared" si="780"/>
        <v>21600</v>
      </c>
      <c r="U3478" s="32">
        <f t="shared" si="781"/>
        <v>0</v>
      </c>
      <c r="V3478" s="32">
        <f t="shared" si="774"/>
        <v>505.29999999999995</v>
      </c>
      <c r="W3478" s="32">
        <f t="shared" si="782"/>
        <v>505.29999999999995</v>
      </c>
      <c r="X3478" s="32">
        <f t="shared" si="783"/>
        <v>505.29999999999995</v>
      </c>
    </row>
    <row r="3479" spans="1:24" x14ac:dyDescent="0.25">
      <c r="A3479" s="2"/>
      <c r="B3479" s="2" t="s">
        <v>6</v>
      </c>
      <c r="C3479" s="2">
        <f t="shared" si="775"/>
        <v>145</v>
      </c>
      <c r="D3479" s="2">
        <f t="shared" si="776"/>
        <v>19</v>
      </c>
      <c r="E3479" s="2">
        <f t="shared" si="777"/>
        <v>3475</v>
      </c>
      <c r="F3479" s="11">
        <v>392.85</v>
      </c>
      <c r="G3479" s="9">
        <v>0</v>
      </c>
      <c r="H3479" s="9">
        <v>3.7199999999999997E-2</v>
      </c>
      <c r="I3479" s="9">
        <v>7.4399999999999994E-2</v>
      </c>
      <c r="J3479" s="9">
        <v>0.315</v>
      </c>
      <c r="K3479" s="9">
        <v>0.315</v>
      </c>
      <c r="L3479" s="9">
        <v>0.315</v>
      </c>
      <c r="N3479" s="32">
        <f>IF('System Design'!$F$8=1,'Hourly Demand and Generation'!G3479*'System Design'!$F$21,IF('System Design'!$F$8=2,'Hourly Demand and Generation'!H3479*'System Design'!$F$21,IF('System Design'!$F$8=3,'Hourly Demand and Generation'!I3479*'System Design'!$F$21)))</f>
        <v>37.199999999999996</v>
      </c>
      <c r="O3479" s="32">
        <f>IF('System Design'!$F$8=1,'Hourly Demand and Generation'!J3479*'System Design'!$F$22,IF('System Design'!$F$8=2,'Hourly Demand and Generation'!K3479*'System Design'!$F$22,IF('System Design'!$F$8=3,'Hourly Demand and Generation'!L3479*'System Design'!$F$22)))</f>
        <v>787.5</v>
      </c>
      <c r="Q3479" s="32">
        <f t="shared" si="773"/>
        <v>0</v>
      </c>
      <c r="R3479" s="32">
        <f t="shared" si="778"/>
        <v>5400</v>
      </c>
      <c r="S3479" s="32">
        <f t="shared" si="779"/>
        <v>0</v>
      </c>
      <c r="T3479" s="32">
        <f t="shared" si="780"/>
        <v>21600</v>
      </c>
      <c r="U3479" s="32">
        <f t="shared" si="781"/>
        <v>0</v>
      </c>
      <c r="V3479" s="32">
        <f t="shared" si="774"/>
        <v>431.85</v>
      </c>
      <c r="W3479" s="32">
        <f t="shared" si="782"/>
        <v>431.85</v>
      </c>
      <c r="X3479" s="32">
        <f t="shared" si="783"/>
        <v>431.85</v>
      </c>
    </row>
    <row r="3480" spans="1:24" x14ac:dyDescent="0.25">
      <c r="A3480" s="2"/>
      <c r="B3480" s="2" t="s">
        <v>6</v>
      </c>
      <c r="C3480" s="2">
        <f t="shared" si="775"/>
        <v>145</v>
      </c>
      <c r="D3480" s="2">
        <f t="shared" si="776"/>
        <v>20</v>
      </c>
      <c r="E3480" s="2">
        <f t="shared" si="777"/>
        <v>3476</v>
      </c>
      <c r="F3480" s="11">
        <v>384.75</v>
      </c>
      <c r="G3480" s="9">
        <v>0</v>
      </c>
      <c r="H3480" s="9">
        <v>0</v>
      </c>
      <c r="I3480" s="9">
        <v>0</v>
      </c>
      <c r="J3480" s="9">
        <v>0.315</v>
      </c>
      <c r="K3480" s="9">
        <v>0.315</v>
      </c>
      <c r="L3480" s="9">
        <v>0.315</v>
      </c>
      <c r="N3480" s="32">
        <f>IF('System Design'!$F$8=1,'Hourly Demand and Generation'!G3480*'System Design'!$F$21,IF('System Design'!$F$8=2,'Hourly Demand and Generation'!H3480*'System Design'!$F$21,IF('System Design'!$F$8=3,'Hourly Demand and Generation'!I3480*'System Design'!$F$21)))</f>
        <v>0</v>
      </c>
      <c r="O3480" s="32">
        <f>IF('System Design'!$F$8=1,'Hourly Demand and Generation'!J3480*'System Design'!$F$22,IF('System Design'!$F$8=2,'Hourly Demand and Generation'!K3480*'System Design'!$F$22,IF('System Design'!$F$8=3,'Hourly Demand and Generation'!L3480*'System Design'!$F$22)))</f>
        <v>787.5</v>
      </c>
      <c r="Q3480" s="32">
        <f t="shared" si="773"/>
        <v>0</v>
      </c>
      <c r="R3480" s="32">
        <f t="shared" si="778"/>
        <v>5400</v>
      </c>
      <c r="S3480" s="32">
        <f t="shared" si="779"/>
        <v>0</v>
      </c>
      <c r="T3480" s="32">
        <f t="shared" si="780"/>
        <v>21600</v>
      </c>
      <c r="U3480" s="32">
        <f t="shared" si="781"/>
        <v>0</v>
      </c>
      <c r="V3480" s="32">
        <f t="shared" si="774"/>
        <v>402.75</v>
      </c>
      <c r="W3480" s="32">
        <f t="shared" si="782"/>
        <v>402.75</v>
      </c>
      <c r="X3480" s="32">
        <f t="shared" si="783"/>
        <v>402.75</v>
      </c>
    </row>
    <row r="3481" spans="1:24" x14ac:dyDescent="0.25">
      <c r="A3481" s="2"/>
      <c r="B3481" s="2" t="s">
        <v>6</v>
      </c>
      <c r="C3481" s="2">
        <f t="shared" si="775"/>
        <v>145</v>
      </c>
      <c r="D3481" s="2">
        <f t="shared" si="776"/>
        <v>21</v>
      </c>
      <c r="E3481" s="2">
        <f t="shared" si="777"/>
        <v>3477</v>
      </c>
      <c r="F3481" s="11">
        <v>364.5</v>
      </c>
      <c r="G3481" s="9">
        <v>0</v>
      </c>
      <c r="H3481" s="9">
        <v>0</v>
      </c>
      <c r="I3481" s="9">
        <v>0</v>
      </c>
      <c r="J3481" s="9">
        <v>0.315</v>
      </c>
      <c r="K3481" s="9">
        <v>0.315</v>
      </c>
      <c r="L3481" s="9">
        <v>0.315</v>
      </c>
      <c r="N3481" s="32">
        <f>IF('System Design'!$F$8=1,'Hourly Demand and Generation'!G3481*'System Design'!$F$21,IF('System Design'!$F$8=2,'Hourly Demand and Generation'!H3481*'System Design'!$F$21,IF('System Design'!$F$8=3,'Hourly Demand and Generation'!I3481*'System Design'!$F$21)))</f>
        <v>0</v>
      </c>
      <c r="O3481" s="32">
        <f>IF('System Design'!$F$8=1,'Hourly Demand and Generation'!J3481*'System Design'!$F$22,IF('System Design'!$F$8=2,'Hourly Demand and Generation'!K3481*'System Design'!$F$22,IF('System Design'!$F$8=3,'Hourly Demand and Generation'!L3481*'System Design'!$F$22)))</f>
        <v>787.5</v>
      </c>
      <c r="Q3481" s="32">
        <f t="shared" si="773"/>
        <v>0</v>
      </c>
      <c r="R3481" s="32">
        <f t="shared" si="778"/>
        <v>5400</v>
      </c>
      <c r="S3481" s="32">
        <f t="shared" si="779"/>
        <v>0</v>
      </c>
      <c r="T3481" s="32">
        <f t="shared" si="780"/>
        <v>21600</v>
      </c>
      <c r="U3481" s="32">
        <f t="shared" si="781"/>
        <v>0</v>
      </c>
      <c r="V3481" s="32">
        <f t="shared" si="774"/>
        <v>423</v>
      </c>
      <c r="W3481" s="32">
        <f t="shared" si="782"/>
        <v>423</v>
      </c>
      <c r="X3481" s="32">
        <f t="shared" si="783"/>
        <v>423</v>
      </c>
    </row>
    <row r="3482" spans="1:24" x14ac:dyDescent="0.25">
      <c r="A3482" s="2"/>
      <c r="B3482" s="2" t="s">
        <v>6</v>
      </c>
      <c r="C3482" s="2">
        <f t="shared" si="775"/>
        <v>145</v>
      </c>
      <c r="D3482" s="2">
        <f t="shared" si="776"/>
        <v>22</v>
      </c>
      <c r="E3482" s="2">
        <f t="shared" si="777"/>
        <v>3478</v>
      </c>
      <c r="F3482" s="11">
        <v>344.25</v>
      </c>
      <c r="G3482" s="9">
        <v>0</v>
      </c>
      <c r="H3482" s="9">
        <v>0</v>
      </c>
      <c r="I3482" s="9">
        <v>0</v>
      </c>
      <c r="J3482" s="9">
        <v>0.33250000000000002</v>
      </c>
      <c r="K3482" s="9">
        <v>0.33250000000000002</v>
      </c>
      <c r="L3482" s="9">
        <v>0.33250000000000002</v>
      </c>
      <c r="N3482" s="32">
        <f>IF('System Design'!$F$8=1,'Hourly Demand and Generation'!G3482*'System Design'!$F$21,IF('System Design'!$F$8=2,'Hourly Demand and Generation'!H3482*'System Design'!$F$21,IF('System Design'!$F$8=3,'Hourly Demand and Generation'!I3482*'System Design'!$F$21)))</f>
        <v>0</v>
      </c>
      <c r="O3482" s="32">
        <f>IF('System Design'!$F$8=1,'Hourly Demand and Generation'!J3482*'System Design'!$F$22,IF('System Design'!$F$8=2,'Hourly Demand and Generation'!K3482*'System Design'!$F$22,IF('System Design'!$F$8=3,'Hourly Demand and Generation'!L3482*'System Design'!$F$22)))</f>
        <v>831.25</v>
      </c>
      <c r="Q3482" s="32">
        <f t="shared" si="773"/>
        <v>0</v>
      </c>
      <c r="R3482" s="32">
        <f t="shared" si="778"/>
        <v>5400</v>
      </c>
      <c r="S3482" s="32">
        <f t="shared" si="779"/>
        <v>0</v>
      </c>
      <c r="T3482" s="32">
        <f t="shared" si="780"/>
        <v>21600</v>
      </c>
      <c r="U3482" s="32">
        <f t="shared" si="781"/>
        <v>0</v>
      </c>
      <c r="V3482" s="32">
        <f t="shared" si="774"/>
        <v>487</v>
      </c>
      <c r="W3482" s="32">
        <f t="shared" si="782"/>
        <v>487</v>
      </c>
      <c r="X3482" s="32">
        <f t="shared" si="783"/>
        <v>487</v>
      </c>
    </row>
    <row r="3483" spans="1:24" x14ac:dyDescent="0.25">
      <c r="A3483" s="2"/>
      <c r="B3483" s="2" t="s">
        <v>6</v>
      </c>
      <c r="C3483" s="2">
        <f t="shared" si="775"/>
        <v>145</v>
      </c>
      <c r="D3483" s="2">
        <f t="shared" si="776"/>
        <v>23</v>
      </c>
      <c r="E3483" s="2">
        <f t="shared" si="777"/>
        <v>3479</v>
      </c>
      <c r="F3483" s="11">
        <v>324</v>
      </c>
      <c r="G3483" s="9">
        <v>0</v>
      </c>
      <c r="H3483" s="9">
        <v>0</v>
      </c>
      <c r="I3483" s="9">
        <v>0</v>
      </c>
      <c r="J3483" s="9">
        <v>0.28000000000000003</v>
      </c>
      <c r="K3483" s="9">
        <v>0.28000000000000003</v>
      </c>
      <c r="L3483" s="9">
        <v>0.28000000000000003</v>
      </c>
      <c r="N3483" s="32">
        <f>IF('System Design'!$F$8=1,'Hourly Demand and Generation'!G3483*'System Design'!$F$21,IF('System Design'!$F$8=2,'Hourly Demand and Generation'!H3483*'System Design'!$F$21,IF('System Design'!$F$8=3,'Hourly Demand and Generation'!I3483*'System Design'!$F$21)))</f>
        <v>0</v>
      </c>
      <c r="O3483" s="32">
        <f>IF('System Design'!$F$8=1,'Hourly Demand and Generation'!J3483*'System Design'!$F$22,IF('System Design'!$F$8=2,'Hourly Demand and Generation'!K3483*'System Design'!$F$22,IF('System Design'!$F$8=3,'Hourly Demand and Generation'!L3483*'System Design'!$F$22)))</f>
        <v>700.00000000000011</v>
      </c>
      <c r="Q3483" s="32">
        <f t="shared" si="773"/>
        <v>0</v>
      </c>
      <c r="R3483" s="32">
        <f t="shared" si="778"/>
        <v>5400</v>
      </c>
      <c r="S3483" s="32">
        <f t="shared" si="779"/>
        <v>0</v>
      </c>
      <c r="T3483" s="32">
        <f t="shared" si="780"/>
        <v>21600</v>
      </c>
      <c r="U3483" s="32">
        <f t="shared" si="781"/>
        <v>0</v>
      </c>
      <c r="V3483" s="32">
        <f t="shared" si="774"/>
        <v>376.00000000000011</v>
      </c>
      <c r="W3483" s="32">
        <f t="shared" si="782"/>
        <v>376.00000000000011</v>
      </c>
      <c r="X3483" s="32">
        <f t="shared" si="783"/>
        <v>376.00000000000011</v>
      </c>
    </row>
    <row r="3484" spans="1:24" x14ac:dyDescent="0.25">
      <c r="A3484" s="2"/>
      <c r="B3484" s="2" t="s">
        <v>6</v>
      </c>
      <c r="C3484" s="2">
        <f t="shared" si="775"/>
        <v>145</v>
      </c>
      <c r="D3484" s="2">
        <f t="shared" si="776"/>
        <v>24</v>
      </c>
      <c r="E3484" s="2">
        <f t="shared" si="777"/>
        <v>3480</v>
      </c>
      <c r="F3484" s="11">
        <v>283.5</v>
      </c>
      <c r="G3484" s="9">
        <v>0</v>
      </c>
      <c r="H3484" s="9">
        <v>0</v>
      </c>
      <c r="I3484" s="9">
        <v>0</v>
      </c>
      <c r="J3484" s="9">
        <v>0.28000000000000003</v>
      </c>
      <c r="K3484" s="9">
        <v>0.28000000000000003</v>
      </c>
      <c r="L3484" s="9">
        <v>0.28000000000000003</v>
      </c>
      <c r="N3484" s="32">
        <f>IF('System Design'!$F$8=1,'Hourly Demand and Generation'!G3484*'System Design'!$F$21,IF('System Design'!$F$8=2,'Hourly Demand and Generation'!H3484*'System Design'!$F$21,IF('System Design'!$F$8=3,'Hourly Demand and Generation'!I3484*'System Design'!$F$21)))</f>
        <v>0</v>
      </c>
      <c r="O3484" s="32">
        <f>IF('System Design'!$F$8=1,'Hourly Demand and Generation'!J3484*'System Design'!$F$22,IF('System Design'!$F$8=2,'Hourly Demand and Generation'!K3484*'System Design'!$F$22,IF('System Design'!$F$8=3,'Hourly Demand and Generation'!L3484*'System Design'!$F$22)))</f>
        <v>700.00000000000011</v>
      </c>
      <c r="Q3484" s="32">
        <f t="shared" si="773"/>
        <v>0</v>
      </c>
      <c r="R3484" s="32">
        <f t="shared" si="778"/>
        <v>5400</v>
      </c>
      <c r="S3484" s="32">
        <f t="shared" si="779"/>
        <v>0</v>
      </c>
      <c r="T3484" s="32">
        <f t="shared" si="780"/>
        <v>21600</v>
      </c>
      <c r="U3484" s="32">
        <f t="shared" si="781"/>
        <v>0</v>
      </c>
      <c r="V3484" s="32">
        <f t="shared" si="774"/>
        <v>416.50000000000011</v>
      </c>
      <c r="W3484" s="32">
        <f t="shared" si="782"/>
        <v>416.50000000000011</v>
      </c>
      <c r="X3484" s="32">
        <f t="shared" si="783"/>
        <v>416.50000000000011</v>
      </c>
    </row>
    <row r="3485" spans="1:24" x14ac:dyDescent="0.25">
      <c r="A3485" s="2"/>
      <c r="B3485" s="2" t="s">
        <v>6</v>
      </c>
      <c r="C3485" s="2">
        <f>C3484+1</f>
        <v>146</v>
      </c>
      <c r="D3485" s="2">
        <v>1</v>
      </c>
      <c r="E3485" s="2">
        <f t="shared" si="777"/>
        <v>3481</v>
      </c>
      <c r="F3485" s="11">
        <v>243</v>
      </c>
      <c r="G3485" s="9">
        <v>0</v>
      </c>
      <c r="H3485" s="9">
        <v>0</v>
      </c>
      <c r="I3485" s="9">
        <v>0</v>
      </c>
      <c r="J3485" s="9">
        <v>0.35</v>
      </c>
      <c r="K3485" s="9">
        <v>0.35</v>
      </c>
      <c r="L3485" s="9">
        <v>0.35</v>
      </c>
      <c r="N3485" s="32">
        <f>IF('System Design'!$F$8=1,'Hourly Demand and Generation'!G3485*'System Design'!$F$21,IF('System Design'!$F$8=2,'Hourly Demand and Generation'!H3485*'System Design'!$F$21,IF('System Design'!$F$8=3,'Hourly Demand and Generation'!I3485*'System Design'!$F$21)))</f>
        <v>0</v>
      </c>
      <c r="O3485" s="32">
        <f>IF('System Design'!$F$8=1,'Hourly Demand and Generation'!J3485*'System Design'!$F$22,IF('System Design'!$F$8=2,'Hourly Demand and Generation'!K3485*'System Design'!$F$22,IF('System Design'!$F$8=3,'Hourly Demand and Generation'!L3485*'System Design'!$F$22)))</f>
        <v>875</v>
      </c>
      <c r="Q3485" s="32">
        <f t="shared" si="773"/>
        <v>0</v>
      </c>
      <c r="R3485" s="32">
        <f t="shared" si="778"/>
        <v>5400</v>
      </c>
      <c r="S3485" s="32">
        <f t="shared" si="779"/>
        <v>0</v>
      </c>
      <c r="T3485" s="32">
        <f t="shared" si="780"/>
        <v>21600</v>
      </c>
      <c r="U3485" s="32">
        <f t="shared" si="781"/>
        <v>0</v>
      </c>
      <c r="V3485" s="32">
        <f t="shared" si="774"/>
        <v>632</v>
      </c>
      <c r="W3485" s="32">
        <f t="shared" si="782"/>
        <v>632</v>
      </c>
      <c r="X3485" s="32">
        <f t="shared" si="783"/>
        <v>632</v>
      </c>
    </row>
    <row r="3486" spans="1:24" x14ac:dyDescent="0.25">
      <c r="A3486" s="2"/>
      <c r="B3486" s="2" t="s">
        <v>6</v>
      </c>
      <c r="C3486" s="2">
        <f>C3485</f>
        <v>146</v>
      </c>
      <c r="D3486" s="2">
        <f>D3485+1</f>
        <v>2</v>
      </c>
      <c r="E3486" s="2">
        <f t="shared" si="777"/>
        <v>3482</v>
      </c>
      <c r="F3486" s="11">
        <v>222.75</v>
      </c>
      <c r="G3486" s="9">
        <v>0</v>
      </c>
      <c r="H3486" s="9">
        <v>0</v>
      </c>
      <c r="I3486" s="9">
        <v>0</v>
      </c>
      <c r="J3486" s="9">
        <v>0.315</v>
      </c>
      <c r="K3486" s="9">
        <v>0.315</v>
      </c>
      <c r="L3486" s="9">
        <v>0.315</v>
      </c>
      <c r="N3486" s="32">
        <f>IF('System Design'!$F$8=1,'Hourly Demand and Generation'!G3486*'System Design'!$F$21,IF('System Design'!$F$8=2,'Hourly Demand and Generation'!H3486*'System Design'!$F$21,IF('System Design'!$F$8=3,'Hourly Demand and Generation'!I3486*'System Design'!$F$21)))</f>
        <v>0</v>
      </c>
      <c r="O3486" s="32">
        <f>IF('System Design'!$F$8=1,'Hourly Demand and Generation'!J3486*'System Design'!$F$22,IF('System Design'!$F$8=2,'Hourly Demand and Generation'!K3486*'System Design'!$F$22,IF('System Design'!$F$8=3,'Hourly Demand and Generation'!L3486*'System Design'!$F$22)))</f>
        <v>787.5</v>
      </c>
      <c r="Q3486" s="32">
        <f t="shared" si="773"/>
        <v>0</v>
      </c>
      <c r="R3486" s="32">
        <f t="shared" si="778"/>
        <v>5400</v>
      </c>
      <c r="S3486" s="32">
        <f t="shared" si="779"/>
        <v>0</v>
      </c>
      <c r="T3486" s="32">
        <f t="shared" si="780"/>
        <v>21600</v>
      </c>
      <c r="U3486" s="32">
        <f t="shared" si="781"/>
        <v>0</v>
      </c>
      <c r="V3486" s="32">
        <f t="shared" si="774"/>
        <v>564.75</v>
      </c>
      <c r="W3486" s="32">
        <f t="shared" si="782"/>
        <v>564.75</v>
      </c>
      <c r="X3486" s="32">
        <f t="shared" si="783"/>
        <v>564.75</v>
      </c>
    </row>
    <row r="3487" spans="1:24" x14ac:dyDescent="0.25">
      <c r="A3487" s="2"/>
      <c r="B3487" s="2" t="s">
        <v>6</v>
      </c>
      <c r="C3487" s="2">
        <f t="shared" ref="C3487:C3508" si="784">C3486</f>
        <v>146</v>
      </c>
      <c r="D3487" s="2">
        <f t="shared" ref="D3487:D3508" si="785">D3486+1</f>
        <v>3</v>
      </c>
      <c r="E3487" s="2">
        <f t="shared" si="777"/>
        <v>3483</v>
      </c>
      <c r="F3487" s="11">
        <v>202.5</v>
      </c>
      <c r="G3487" s="9">
        <v>0</v>
      </c>
      <c r="H3487" s="9">
        <v>0</v>
      </c>
      <c r="I3487" s="9">
        <v>0</v>
      </c>
      <c r="J3487" s="9">
        <v>0.315</v>
      </c>
      <c r="K3487" s="9">
        <v>0.315</v>
      </c>
      <c r="L3487" s="9">
        <v>0.315</v>
      </c>
      <c r="N3487" s="32">
        <f>IF('System Design'!$F$8=1,'Hourly Demand and Generation'!G3487*'System Design'!$F$21,IF('System Design'!$F$8=2,'Hourly Demand and Generation'!H3487*'System Design'!$F$21,IF('System Design'!$F$8=3,'Hourly Demand and Generation'!I3487*'System Design'!$F$21)))</f>
        <v>0</v>
      </c>
      <c r="O3487" s="32">
        <f>IF('System Design'!$F$8=1,'Hourly Demand and Generation'!J3487*'System Design'!$F$22,IF('System Design'!$F$8=2,'Hourly Demand and Generation'!K3487*'System Design'!$F$22,IF('System Design'!$F$8=3,'Hourly Demand and Generation'!L3487*'System Design'!$F$22)))</f>
        <v>787.5</v>
      </c>
      <c r="Q3487" s="32">
        <f t="shared" si="773"/>
        <v>0</v>
      </c>
      <c r="R3487" s="32">
        <f t="shared" si="778"/>
        <v>5400</v>
      </c>
      <c r="S3487" s="32">
        <f t="shared" si="779"/>
        <v>0</v>
      </c>
      <c r="T3487" s="32">
        <f t="shared" si="780"/>
        <v>21600</v>
      </c>
      <c r="U3487" s="32">
        <f t="shared" si="781"/>
        <v>0</v>
      </c>
      <c r="V3487" s="32">
        <f t="shared" si="774"/>
        <v>585</v>
      </c>
      <c r="W3487" s="32">
        <f t="shared" si="782"/>
        <v>585</v>
      </c>
      <c r="X3487" s="32">
        <f t="shared" si="783"/>
        <v>585</v>
      </c>
    </row>
    <row r="3488" spans="1:24" x14ac:dyDescent="0.25">
      <c r="A3488" s="2"/>
      <c r="B3488" s="2" t="s">
        <v>6</v>
      </c>
      <c r="C3488" s="2">
        <f t="shared" si="784"/>
        <v>146</v>
      </c>
      <c r="D3488" s="2">
        <f t="shared" si="785"/>
        <v>4</v>
      </c>
      <c r="E3488" s="2">
        <f t="shared" si="777"/>
        <v>3484</v>
      </c>
      <c r="F3488" s="11">
        <v>243</v>
      </c>
      <c r="G3488" s="9">
        <v>0</v>
      </c>
      <c r="H3488" s="9">
        <v>0</v>
      </c>
      <c r="I3488" s="9">
        <v>0</v>
      </c>
      <c r="J3488" s="9">
        <v>0.35</v>
      </c>
      <c r="K3488" s="9">
        <v>0.35</v>
      </c>
      <c r="L3488" s="9">
        <v>0.35</v>
      </c>
      <c r="N3488" s="32">
        <f>IF('System Design'!$F$8=1,'Hourly Demand and Generation'!G3488*'System Design'!$F$21,IF('System Design'!$F$8=2,'Hourly Demand and Generation'!H3488*'System Design'!$F$21,IF('System Design'!$F$8=3,'Hourly Demand and Generation'!I3488*'System Design'!$F$21)))</f>
        <v>0</v>
      </c>
      <c r="O3488" s="32">
        <f>IF('System Design'!$F$8=1,'Hourly Demand and Generation'!J3488*'System Design'!$F$22,IF('System Design'!$F$8=2,'Hourly Demand and Generation'!K3488*'System Design'!$F$22,IF('System Design'!$F$8=3,'Hourly Demand and Generation'!L3488*'System Design'!$F$22)))</f>
        <v>875</v>
      </c>
      <c r="Q3488" s="32">
        <f t="shared" si="773"/>
        <v>0</v>
      </c>
      <c r="R3488" s="32">
        <f t="shared" si="778"/>
        <v>5400</v>
      </c>
      <c r="S3488" s="32">
        <f t="shared" si="779"/>
        <v>0</v>
      </c>
      <c r="T3488" s="32">
        <f t="shared" si="780"/>
        <v>21600</v>
      </c>
      <c r="U3488" s="32">
        <f t="shared" si="781"/>
        <v>0</v>
      </c>
      <c r="V3488" s="32">
        <f t="shared" si="774"/>
        <v>632</v>
      </c>
      <c r="W3488" s="32">
        <f t="shared" si="782"/>
        <v>632</v>
      </c>
      <c r="X3488" s="32">
        <f t="shared" si="783"/>
        <v>632</v>
      </c>
    </row>
    <row r="3489" spans="1:24" x14ac:dyDescent="0.25">
      <c r="A3489" s="2"/>
      <c r="B3489" s="2" t="s">
        <v>6</v>
      </c>
      <c r="C3489" s="2">
        <f t="shared" si="784"/>
        <v>146</v>
      </c>
      <c r="D3489" s="2">
        <f t="shared" si="785"/>
        <v>5</v>
      </c>
      <c r="E3489" s="2">
        <f t="shared" si="777"/>
        <v>3485</v>
      </c>
      <c r="F3489" s="11">
        <v>263.25</v>
      </c>
      <c r="G3489" s="9">
        <v>0</v>
      </c>
      <c r="H3489" s="9">
        <v>3.7199999999999997E-2</v>
      </c>
      <c r="I3489" s="9">
        <v>7.4399999999999994E-2</v>
      </c>
      <c r="J3489" s="9">
        <v>0.28000000000000003</v>
      </c>
      <c r="K3489" s="9">
        <v>0.28000000000000003</v>
      </c>
      <c r="L3489" s="9">
        <v>0.28000000000000003</v>
      </c>
      <c r="N3489" s="32">
        <f>IF('System Design'!$F$8=1,'Hourly Demand and Generation'!G3489*'System Design'!$F$21,IF('System Design'!$F$8=2,'Hourly Demand and Generation'!H3489*'System Design'!$F$21,IF('System Design'!$F$8=3,'Hourly Demand and Generation'!I3489*'System Design'!$F$21)))</f>
        <v>37.199999999999996</v>
      </c>
      <c r="O3489" s="32">
        <f>IF('System Design'!$F$8=1,'Hourly Demand and Generation'!J3489*'System Design'!$F$22,IF('System Design'!$F$8=2,'Hourly Demand and Generation'!K3489*'System Design'!$F$22,IF('System Design'!$F$8=3,'Hourly Demand and Generation'!L3489*'System Design'!$F$22)))</f>
        <v>700.00000000000011</v>
      </c>
      <c r="Q3489" s="32">
        <f t="shared" si="773"/>
        <v>0</v>
      </c>
      <c r="R3489" s="32">
        <f t="shared" si="778"/>
        <v>5400</v>
      </c>
      <c r="S3489" s="32">
        <f t="shared" si="779"/>
        <v>0</v>
      </c>
      <c r="T3489" s="32">
        <f t="shared" si="780"/>
        <v>21600</v>
      </c>
      <c r="U3489" s="32">
        <f t="shared" si="781"/>
        <v>0</v>
      </c>
      <c r="V3489" s="32">
        <f t="shared" si="774"/>
        <v>473.95000000000016</v>
      </c>
      <c r="W3489" s="32">
        <f t="shared" si="782"/>
        <v>473.95000000000016</v>
      </c>
      <c r="X3489" s="32">
        <f t="shared" si="783"/>
        <v>473.95000000000016</v>
      </c>
    </row>
    <row r="3490" spans="1:24" x14ac:dyDescent="0.25">
      <c r="A3490" s="2"/>
      <c r="B3490" s="2" t="s">
        <v>6</v>
      </c>
      <c r="C3490" s="2">
        <f t="shared" si="784"/>
        <v>146</v>
      </c>
      <c r="D3490" s="2">
        <f t="shared" si="785"/>
        <v>6</v>
      </c>
      <c r="E3490" s="2">
        <f t="shared" si="777"/>
        <v>3486</v>
      </c>
      <c r="F3490" s="11">
        <v>283.5</v>
      </c>
      <c r="G3490" s="9">
        <v>7.4399999999999994E-2</v>
      </c>
      <c r="H3490" s="9">
        <v>0.11625000000000001</v>
      </c>
      <c r="I3490" s="9">
        <v>0.15809999999999999</v>
      </c>
      <c r="J3490" s="9">
        <v>0.28000000000000003</v>
      </c>
      <c r="K3490" s="9">
        <v>0.28000000000000003</v>
      </c>
      <c r="L3490" s="9">
        <v>0.28000000000000003</v>
      </c>
      <c r="N3490" s="32">
        <f>IF('System Design'!$F$8=1,'Hourly Demand and Generation'!G3490*'System Design'!$F$21,IF('System Design'!$F$8=2,'Hourly Demand and Generation'!H3490*'System Design'!$F$21,IF('System Design'!$F$8=3,'Hourly Demand and Generation'!I3490*'System Design'!$F$21)))</f>
        <v>79.05</v>
      </c>
      <c r="O3490" s="32">
        <f>IF('System Design'!$F$8=1,'Hourly Demand and Generation'!J3490*'System Design'!$F$22,IF('System Design'!$F$8=2,'Hourly Demand and Generation'!K3490*'System Design'!$F$22,IF('System Design'!$F$8=3,'Hourly Demand and Generation'!L3490*'System Design'!$F$22)))</f>
        <v>700.00000000000011</v>
      </c>
      <c r="Q3490" s="32">
        <f t="shared" si="773"/>
        <v>0</v>
      </c>
      <c r="R3490" s="32">
        <f t="shared" si="778"/>
        <v>5400</v>
      </c>
      <c r="S3490" s="32">
        <f t="shared" si="779"/>
        <v>0</v>
      </c>
      <c r="T3490" s="32">
        <f t="shared" si="780"/>
        <v>21600</v>
      </c>
      <c r="U3490" s="32">
        <f t="shared" si="781"/>
        <v>0</v>
      </c>
      <c r="V3490" s="32">
        <f t="shared" si="774"/>
        <v>495.55000000000007</v>
      </c>
      <c r="W3490" s="32">
        <f t="shared" si="782"/>
        <v>495.55000000000007</v>
      </c>
      <c r="X3490" s="32">
        <f t="shared" si="783"/>
        <v>495.55000000000007</v>
      </c>
    </row>
    <row r="3491" spans="1:24" x14ac:dyDescent="0.25">
      <c r="A3491" s="2"/>
      <c r="B3491" s="2" t="s">
        <v>6</v>
      </c>
      <c r="C3491" s="2">
        <f t="shared" si="784"/>
        <v>146</v>
      </c>
      <c r="D3491" s="2">
        <f t="shared" si="785"/>
        <v>7</v>
      </c>
      <c r="E3491" s="2">
        <f t="shared" si="777"/>
        <v>3487</v>
      </c>
      <c r="F3491" s="11">
        <v>303.75</v>
      </c>
      <c r="G3491" s="9">
        <v>0.15809999999999999</v>
      </c>
      <c r="H3491" s="9">
        <v>0.1953</v>
      </c>
      <c r="I3491" s="9">
        <v>0.23250000000000001</v>
      </c>
      <c r="J3491" s="9">
        <v>0.315</v>
      </c>
      <c r="K3491" s="9">
        <v>0.315</v>
      </c>
      <c r="L3491" s="9">
        <v>0.315</v>
      </c>
      <c r="N3491" s="32">
        <f>IF('System Design'!$F$8=1,'Hourly Demand and Generation'!G3491*'System Design'!$F$21,IF('System Design'!$F$8=2,'Hourly Demand and Generation'!H3491*'System Design'!$F$21,IF('System Design'!$F$8=3,'Hourly Demand and Generation'!I3491*'System Design'!$F$21)))</f>
        <v>116.25</v>
      </c>
      <c r="O3491" s="32">
        <f>IF('System Design'!$F$8=1,'Hourly Demand and Generation'!J3491*'System Design'!$F$22,IF('System Design'!$F$8=2,'Hourly Demand and Generation'!K3491*'System Design'!$F$22,IF('System Design'!$F$8=3,'Hourly Demand and Generation'!L3491*'System Design'!$F$22)))</f>
        <v>787.5</v>
      </c>
      <c r="Q3491" s="32">
        <f t="shared" si="773"/>
        <v>0</v>
      </c>
      <c r="R3491" s="32">
        <f t="shared" si="778"/>
        <v>5400</v>
      </c>
      <c r="S3491" s="32">
        <f t="shared" si="779"/>
        <v>0</v>
      </c>
      <c r="T3491" s="32">
        <f t="shared" si="780"/>
        <v>21600</v>
      </c>
      <c r="U3491" s="32">
        <f t="shared" si="781"/>
        <v>0</v>
      </c>
      <c r="V3491" s="32">
        <f t="shared" si="774"/>
        <v>600</v>
      </c>
      <c r="W3491" s="32">
        <f t="shared" si="782"/>
        <v>600</v>
      </c>
      <c r="X3491" s="32">
        <f t="shared" si="783"/>
        <v>600</v>
      </c>
    </row>
    <row r="3492" spans="1:24" x14ac:dyDescent="0.25">
      <c r="A3492" s="2"/>
      <c r="B3492" s="2" t="s">
        <v>6</v>
      </c>
      <c r="C3492" s="2">
        <f t="shared" si="784"/>
        <v>146</v>
      </c>
      <c r="D3492" s="2">
        <f t="shared" si="785"/>
        <v>8</v>
      </c>
      <c r="E3492" s="2">
        <f t="shared" si="777"/>
        <v>3488</v>
      </c>
      <c r="F3492" s="11">
        <v>324</v>
      </c>
      <c r="G3492" s="9">
        <v>0.30690000000000001</v>
      </c>
      <c r="H3492" s="9">
        <v>0.34875</v>
      </c>
      <c r="I3492" s="9">
        <v>0.3906</v>
      </c>
      <c r="J3492" s="9">
        <v>0.315</v>
      </c>
      <c r="K3492" s="9">
        <v>0.315</v>
      </c>
      <c r="L3492" s="9">
        <v>0.315</v>
      </c>
      <c r="N3492" s="32">
        <f>IF('System Design'!$F$8=1,'Hourly Demand and Generation'!G3492*'System Design'!$F$21,IF('System Design'!$F$8=2,'Hourly Demand and Generation'!H3492*'System Design'!$F$21,IF('System Design'!$F$8=3,'Hourly Demand and Generation'!I3492*'System Design'!$F$21)))</f>
        <v>195.3</v>
      </c>
      <c r="O3492" s="32">
        <f>IF('System Design'!$F$8=1,'Hourly Demand and Generation'!J3492*'System Design'!$F$22,IF('System Design'!$F$8=2,'Hourly Demand and Generation'!K3492*'System Design'!$F$22,IF('System Design'!$F$8=3,'Hourly Demand and Generation'!L3492*'System Design'!$F$22)))</f>
        <v>787.5</v>
      </c>
      <c r="Q3492" s="32">
        <f t="shared" si="773"/>
        <v>0</v>
      </c>
      <c r="R3492" s="32">
        <f t="shared" si="778"/>
        <v>5400</v>
      </c>
      <c r="S3492" s="32">
        <f t="shared" si="779"/>
        <v>0</v>
      </c>
      <c r="T3492" s="32">
        <f t="shared" si="780"/>
        <v>21600</v>
      </c>
      <c r="U3492" s="32">
        <f t="shared" si="781"/>
        <v>0</v>
      </c>
      <c r="V3492" s="32">
        <f t="shared" si="774"/>
        <v>658.8</v>
      </c>
      <c r="W3492" s="32">
        <f t="shared" si="782"/>
        <v>658.8</v>
      </c>
      <c r="X3492" s="32">
        <f t="shared" si="783"/>
        <v>658.8</v>
      </c>
    </row>
    <row r="3493" spans="1:24" x14ac:dyDescent="0.25">
      <c r="A3493" s="2"/>
      <c r="B3493" s="2" t="s">
        <v>6</v>
      </c>
      <c r="C3493" s="2">
        <f t="shared" si="784"/>
        <v>146</v>
      </c>
      <c r="D3493" s="2">
        <f t="shared" si="785"/>
        <v>9</v>
      </c>
      <c r="E3493" s="2">
        <f t="shared" si="777"/>
        <v>3489</v>
      </c>
      <c r="F3493" s="11">
        <v>324</v>
      </c>
      <c r="G3493" s="9">
        <v>0.46500000000000002</v>
      </c>
      <c r="H3493" s="9">
        <v>0.50219999999999998</v>
      </c>
      <c r="I3493" s="9">
        <v>0.53939999999999999</v>
      </c>
      <c r="J3493" s="9">
        <v>0.28000000000000003</v>
      </c>
      <c r="K3493" s="9">
        <v>0.28000000000000003</v>
      </c>
      <c r="L3493" s="9">
        <v>0.28000000000000003</v>
      </c>
      <c r="N3493" s="32">
        <f>IF('System Design'!$F$8=1,'Hourly Demand and Generation'!G3493*'System Design'!$F$21,IF('System Design'!$F$8=2,'Hourly Demand and Generation'!H3493*'System Design'!$F$21,IF('System Design'!$F$8=3,'Hourly Demand and Generation'!I3493*'System Design'!$F$21)))</f>
        <v>269.7</v>
      </c>
      <c r="O3493" s="32">
        <f>IF('System Design'!$F$8=1,'Hourly Demand and Generation'!J3493*'System Design'!$F$22,IF('System Design'!$F$8=2,'Hourly Demand and Generation'!K3493*'System Design'!$F$22,IF('System Design'!$F$8=3,'Hourly Demand and Generation'!L3493*'System Design'!$F$22)))</f>
        <v>700.00000000000011</v>
      </c>
      <c r="Q3493" s="32">
        <f t="shared" si="773"/>
        <v>0</v>
      </c>
      <c r="R3493" s="32">
        <f t="shared" si="778"/>
        <v>5400</v>
      </c>
      <c r="S3493" s="32">
        <f t="shared" si="779"/>
        <v>0</v>
      </c>
      <c r="T3493" s="32">
        <f t="shared" si="780"/>
        <v>21600</v>
      </c>
      <c r="U3493" s="32">
        <f t="shared" si="781"/>
        <v>0</v>
      </c>
      <c r="V3493" s="32">
        <f t="shared" si="774"/>
        <v>645.70000000000005</v>
      </c>
      <c r="W3493" s="32">
        <f t="shared" si="782"/>
        <v>645.70000000000005</v>
      </c>
      <c r="X3493" s="32">
        <f t="shared" si="783"/>
        <v>645.70000000000005</v>
      </c>
    </row>
    <row r="3494" spans="1:24" x14ac:dyDescent="0.25">
      <c r="A3494" s="2"/>
      <c r="B3494" s="2" t="s">
        <v>6</v>
      </c>
      <c r="C3494" s="2">
        <f t="shared" si="784"/>
        <v>146</v>
      </c>
      <c r="D3494" s="2">
        <f t="shared" si="785"/>
        <v>10</v>
      </c>
      <c r="E3494" s="2">
        <f t="shared" si="777"/>
        <v>3490</v>
      </c>
      <c r="F3494" s="11">
        <v>315.89999999999998</v>
      </c>
      <c r="G3494" s="9">
        <v>0.62309999999999999</v>
      </c>
      <c r="H3494" s="9">
        <v>0.6603</v>
      </c>
      <c r="I3494" s="9">
        <v>0.69750000000000001</v>
      </c>
      <c r="J3494" s="9">
        <v>0.315</v>
      </c>
      <c r="K3494" s="9">
        <v>0.315</v>
      </c>
      <c r="L3494" s="9">
        <v>0.315</v>
      </c>
      <c r="N3494" s="32">
        <f>IF('System Design'!$F$8=1,'Hourly Demand and Generation'!G3494*'System Design'!$F$21,IF('System Design'!$F$8=2,'Hourly Demand and Generation'!H3494*'System Design'!$F$21,IF('System Design'!$F$8=3,'Hourly Demand and Generation'!I3494*'System Design'!$F$21)))</f>
        <v>348.75</v>
      </c>
      <c r="O3494" s="32">
        <f>IF('System Design'!$F$8=1,'Hourly Demand and Generation'!J3494*'System Design'!$F$22,IF('System Design'!$F$8=2,'Hourly Demand and Generation'!K3494*'System Design'!$F$22,IF('System Design'!$F$8=3,'Hourly Demand and Generation'!L3494*'System Design'!$F$22)))</f>
        <v>787.5</v>
      </c>
      <c r="Q3494" s="32">
        <f t="shared" si="773"/>
        <v>0</v>
      </c>
      <c r="R3494" s="32">
        <f t="shared" si="778"/>
        <v>5400</v>
      </c>
      <c r="S3494" s="32">
        <f t="shared" si="779"/>
        <v>0</v>
      </c>
      <c r="T3494" s="32">
        <f t="shared" si="780"/>
        <v>21600</v>
      </c>
      <c r="U3494" s="32">
        <f t="shared" si="781"/>
        <v>0</v>
      </c>
      <c r="V3494" s="32">
        <f t="shared" si="774"/>
        <v>820.35</v>
      </c>
      <c r="W3494" s="32">
        <f t="shared" si="782"/>
        <v>820.35</v>
      </c>
      <c r="X3494" s="32">
        <f t="shared" si="783"/>
        <v>820.35</v>
      </c>
    </row>
    <row r="3495" spans="1:24" x14ac:dyDescent="0.25">
      <c r="A3495" s="2"/>
      <c r="B3495" s="2" t="s">
        <v>6</v>
      </c>
      <c r="C3495" s="2">
        <f t="shared" si="784"/>
        <v>146</v>
      </c>
      <c r="D3495" s="2">
        <f t="shared" si="785"/>
        <v>11</v>
      </c>
      <c r="E3495" s="2">
        <f t="shared" si="777"/>
        <v>3491</v>
      </c>
      <c r="F3495" s="11">
        <v>311.85000000000002</v>
      </c>
      <c r="G3495" s="9">
        <v>0.77190000000000003</v>
      </c>
      <c r="H3495" s="9">
        <v>0.81374999999999997</v>
      </c>
      <c r="I3495" s="9">
        <v>0.85560000000000003</v>
      </c>
      <c r="J3495" s="9">
        <v>0.28000000000000003</v>
      </c>
      <c r="K3495" s="9">
        <v>0.28000000000000003</v>
      </c>
      <c r="L3495" s="9">
        <v>0.28000000000000003</v>
      </c>
      <c r="N3495" s="32">
        <f>IF('System Design'!$F$8=1,'Hourly Demand and Generation'!G3495*'System Design'!$F$21,IF('System Design'!$F$8=2,'Hourly Demand and Generation'!H3495*'System Design'!$F$21,IF('System Design'!$F$8=3,'Hourly Demand and Generation'!I3495*'System Design'!$F$21)))</f>
        <v>427.8</v>
      </c>
      <c r="O3495" s="32">
        <f>IF('System Design'!$F$8=1,'Hourly Demand and Generation'!J3495*'System Design'!$F$22,IF('System Design'!$F$8=2,'Hourly Demand and Generation'!K3495*'System Design'!$F$22,IF('System Design'!$F$8=3,'Hourly Demand and Generation'!L3495*'System Design'!$F$22)))</f>
        <v>700.00000000000011</v>
      </c>
      <c r="Q3495" s="32">
        <f t="shared" si="773"/>
        <v>0</v>
      </c>
      <c r="R3495" s="32">
        <f t="shared" si="778"/>
        <v>5400</v>
      </c>
      <c r="S3495" s="32">
        <f t="shared" si="779"/>
        <v>0</v>
      </c>
      <c r="T3495" s="32">
        <f t="shared" si="780"/>
        <v>21600</v>
      </c>
      <c r="U3495" s="32">
        <f t="shared" si="781"/>
        <v>0</v>
      </c>
      <c r="V3495" s="32">
        <f t="shared" si="774"/>
        <v>815.95000000000016</v>
      </c>
      <c r="W3495" s="32">
        <f t="shared" si="782"/>
        <v>815.95000000000016</v>
      </c>
      <c r="X3495" s="32">
        <f t="shared" si="783"/>
        <v>815.95000000000016</v>
      </c>
    </row>
    <row r="3496" spans="1:24" x14ac:dyDescent="0.25">
      <c r="A3496" s="2"/>
      <c r="B3496" s="2" t="s">
        <v>6</v>
      </c>
      <c r="C3496" s="2">
        <f t="shared" si="784"/>
        <v>146</v>
      </c>
      <c r="D3496" s="2">
        <f t="shared" si="785"/>
        <v>12</v>
      </c>
      <c r="E3496" s="2">
        <f t="shared" si="777"/>
        <v>3492</v>
      </c>
      <c r="F3496" s="11">
        <v>311.85000000000002</v>
      </c>
      <c r="G3496" s="9">
        <v>0.93</v>
      </c>
      <c r="H3496" s="9">
        <v>0.93</v>
      </c>
      <c r="I3496" s="9">
        <v>0.93</v>
      </c>
      <c r="J3496" s="9">
        <v>0.26250000000000001</v>
      </c>
      <c r="K3496" s="9">
        <v>0.26250000000000001</v>
      </c>
      <c r="L3496" s="9">
        <v>0.26250000000000001</v>
      </c>
      <c r="N3496" s="32">
        <f>IF('System Design'!$F$8=1,'Hourly Demand and Generation'!G3496*'System Design'!$F$21,IF('System Design'!$F$8=2,'Hourly Demand and Generation'!H3496*'System Design'!$F$21,IF('System Design'!$F$8=3,'Hourly Demand and Generation'!I3496*'System Design'!$F$21)))</f>
        <v>465</v>
      </c>
      <c r="O3496" s="32">
        <f>IF('System Design'!$F$8=1,'Hourly Demand and Generation'!J3496*'System Design'!$F$22,IF('System Design'!$F$8=2,'Hourly Demand and Generation'!K3496*'System Design'!$F$22,IF('System Design'!$F$8=3,'Hourly Demand and Generation'!L3496*'System Design'!$F$22)))</f>
        <v>656.25</v>
      </c>
      <c r="Q3496" s="32">
        <f t="shared" si="773"/>
        <v>0</v>
      </c>
      <c r="R3496" s="32">
        <f t="shared" si="778"/>
        <v>5400</v>
      </c>
      <c r="S3496" s="32">
        <f t="shared" si="779"/>
        <v>0</v>
      </c>
      <c r="T3496" s="32">
        <f t="shared" si="780"/>
        <v>21600</v>
      </c>
      <c r="U3496" s="32">
        <f t="shared" si="781"/>
        <v>0</v>
      </c>
      <c r="V3496" s="32">
        <f t="shared" si="774"/>
        <v>809.4</v>
      </c>
      <c r="W3496" s="32">
        <f t="shared" si="782"/>
        <v>809.4</v>
      </c>
      <c r="X3496" s="32">
        <f t="shared" si="783"/>
        <v>809.4</v>
      </c>
    </row>
    <row r="3497" spans="1:24" x14ac:dyDescent="0.25">
      <c r="A3497" s="2"/>
      <c r="B3497" s="2" t="s">
        <v>6</v>
      </c>
      <c r="C3497" s="2">
        <f t="shared" si="784"/>
        <v>146</v>
      </c>
      <c r="D3497" s="2">
        <f t="shared" si="785"/>
        <v>13</v>
      </c>
      <c r="E3497" s="2">
        <f t="shared" si="777"/>
        <v>3493</v>
      </c>
      <c r="F3497" s="11">
        <v>324</v>
      </c>
      <c r="G3497" s="9">
        <v>0.77190000000000003</v>
      </c>
      <c r="H3497" s="9">
        <v>0.81374999999999997</v>
      </c>
      <c r="I3497" s="9">
        <v>0.85560000000000003</v>
      </c>
      <c r="J3497" s="9">
        <v>0.28000000000000003</v>
      </c>
      <c r="K3497" s="9">
        <v>0.28000000000000003</v>
      </c>
      <c r="L3497" s="9">
        <v>0.28000000000000003</v>
      </c>
      <c r="N3497" s="32">
        <f>IF('System Design'!$F$8=1,'Hourly Demand and Generation'!G3497*'System Design'!$F$21,IF('System Design'!$F$8=2,'Hourly Demand and Generation'!H3497*'System Design'!$F$21,IF('System Design'!$F$8=3,'Hourly Demand and Generation'!I3497*'System Design'!$F$21)))</f>
        <v>427.8</v>
      </c>
      <c r="O3497" s="32">
        <f>IF('System Design'!$F$8=1,'Hourly Demand and Generation'!J3497*'System Design'!$F$22,IF('System Design'!$F$8=2,'Hourly Demand and Generation'!K3497*'System Design'!$F$22,IF('System Design'!$F$8=3,'Hourly Demand and Generation'!L3497*'System Design'!$F$22)))</f>
        <v>700.00000000000011</v>
      </c>
      <c r="Q3497" s="32">
        <f t="shared" si="773"/>
        <v>0</v>
      </c>
      <c r="R3497" s="32">
        <f t="shared" si="778"/>
        <v>5400</v>
      </c>
      <c r="S3497" s="32">
        <f t="shared" si="779"/>
        <v>0</v>
      </c>
      <c r="T3497" s="32">
        <f t="shared" si="780"/>
        <v>21600</v>
      </c>
      <c r="U3497" s="32">
        <f t="shared" si="781"/>
        <v>0</v>
      </c>
      <c r="V3497" s="32">
        <f t="shared" si="774"/>
        <v>803.80000000000018</v>
      </c>
      <c r="W3497" s="32">
        <f t="shared" si="782"/>
        <v>803.80000000000018</v>
      </c>
      <c r="X3497" s="32">
        <f t="shared" si="783"/>
        <v>803.80000000000018</v>
      </c>
    </row>
    <row r="3498" spans="1:24" x14ac:dyDescent="0.25">
      <c r="A3498" s="2"/>
      <c r="B3498" s="2" t="s">
        <v>6</v>
      </c>
      <c r="C3498" s="2">
        <f t="shared" si="784"/>
        <v>146</v>
      </c>
      <c r="D3498" s="2">
        <f t="shared" si="785"/>
        <v>14</v>
      </c>
      <c r="E3498" s="2">
        <f t="shared" si="777"/>
        <v>3494</v>
      </c>
      <c r="F3498" s="11">
        <v>324</v>
      </c>
      <c r="G3498" s="9">
        <v>0.62309999999999999</v>
      </c>
      <c r="H3498" s="9">
        <v>0.6603</v>
      </c>
      <c r="I3498" s="9">
        <v>0.69750000000000001</v>
      </c>
      <c r="J3498" s="9">
        <v>0.29749999999999999</v>
      </c>
      <c r="K3498" s="9">
        <v>0.29749999999999999</v>
      </c>
      <c r="L3498" s="9">
        <v>0.29749999999999999</v>
      </c>
      <c r="N3498" s="32">
        <f>IF('System Design'!$F$8=1,'Hourly Demand and Generation'!G3498*'System Design'!$F$21,IF('System Design'!$F$8=2,'Hourly Demand and Generation'!H3498*'System Design'!$F$21,IF('System Design'!$F$8=3,'Hourly Demand and Generation'!I3498*'System Design'!$F$21)))</f>
        <v>348.75</v>
      </c>
      <c r="O3498" s="32">
        <f>IF('System Design'!$F$8=1,'Hourly Demand and Generation'!J3498*'System Design'!$F$22,IF('System Design'!$F$8=2,'Hourly Demand and Generation'!K3498*'System Design'!$F$22,IF('System Design'!$F$8=3,'Hourly Demand and Generation'!L3498*'System Design'!$F$22)))</f>
        <v>743.75</v>
      </c>
      <c r="Q3498" s="32">
        <f t="shared" si="773"/>
        <v>0</v>
      </c>
      <c r="R3498" s="32">
        <f t="shared" si="778"/>
        <v>5400</v>
      </c>
      <c r="S3498" s="32">
        <f t="shared" si="779"/>
        <v>0</v>
      </c>
      <c r="T3498" s="32">
        <f t="shared" si="780"/>
        <v>21600</v>
      </c>
      <c r="U3498" s="32">
        <f t="shared" si="781"/>
        <v>0</v>
      </c>
      <c r="V3498" s="32">
        <f t="shared" si="774"/>
        <v>768.5</v>
      </c>
      <c r="W3498" s="32">
        <f t="shared" si="782"/>
        <v>768.5</v>
      </c>
      <c r="X3498" s="32">
        <f t="shared" si="783"/>
        <v>768.5</v>
      </c>
    </row>
    <row r="3499" spans="1:24" x14ac:dyDescent="0.25">
      <c r="A3499" s="2"/>
      <c r="B3499" s="2" t="s">
        <v>6</v>
      </c>
      <c r="C3499" s="2">
        <f t="shared" si="784"/>
        <v>146</v>
      </c>
      <c r="D3499" s="2">
        <f t="shared" si="785"/>
        <v>15</v>
      </c>
      <c r="E3499" s="2">
        <f t="shared" si="777"/>
        <v>3495</v>
      </c>
      <c r="F3499" s="11">
        <v>344.25</v>
      </c>
      <c r="G3499" s="9">
        <v>0.46500000000000002</v>
      </c>
      <c r="H3499" s="9">
        <v>0.50219999999999998</v>
      </c>
      <c r="I3499" s="9">
        <v>0.53939999999999999</v>
      </c>
      <c r="J3499" s="9">
        <v>0.315</v>
      </c>
      <c r="K3499" s="9">
        <v>0.315</v>
      </c>
      <c r="L3499" s="9">
        <v>0.315</v>
      </c>
      <c r="N3499" s="32">
        <f>IF('System Design'!$F$8=1,'Hourly Demand and Generation'!G3499*'System Design'!$F$21,IF('System Design'!$F$8=2,'Hourly Demand and Generation'!H3499*'System Design'!$F$21,IF('System Design'!$F$8=3,'Hourly Demand and Generation'!I3499*'System Design'!$F$21)))</f>
        <v>269.7</v>
      </c>
      <c r="O3499" s="32">
        <f>IF('System Design'!$F$8=1,'Hourly Demand and Generation'!J3499*'System Design'!$F$22,IF('System Design'!$F$8=2,'Hourly Demand and Generation'!K3499*'System Design'!$F$22,IF('System Design'!$F$8=3,'Hourly Demand and Generation'!L3499*'System Design'!$F$22)))</f>
        <v>787.5</v>
      </c>
      <c r="Q3499" s="32">
        <f t="shared" si="773"/>
        <v>0</v>
      </c>
      <c r="R3499" s="32">
        <f t="shared" si="778"/>
        <v>5400</v>
      </c>
      <c r="S3499" s="32">
        <f t="shared" si="779"/>
        <v>0</v>
      </c>
      <c r="T3499" s="32">
        <f t="shared" si="780"/>
        <v>21600</v>
      </c>
      <c r="U3499" s="32">
        <f t="shared" si="781"/>
        <v>0</v>
      </c>
      <c r="V3499" s="32">
        <f t="shared" si="774"/>
        <v>712.95</v>
      </c>
      <c r="W3499" s="32">
        <f t="shared" si="782"/>
        <v>712.95</v>
      </c>
      <c r="X3499" s="32">
        <f t="shared" si="783"/>
        <v>712.95</v>
      </c>
    </row>
    <row r="3500" spans="1:24" x14ac:dyDescent="0.25">
      <c r="A3500" s="2"/>
      <c r="B3500" s="2" t="s">
        <v>6</v>
      </c>
      <c r="C3500" s="2">
        <f t="shared" si="784"/>
        <v>146</v>
      </c>
      <c r="D3500" s="2">
        <f t="shared" si="785"/>
        <v>16</v>
      </c>
      <c r="E3500" s="2">
        <f t="shared" si="777"/>
        <v>3496</v>
      </c>
      <c r="F3500" s="11">
        <v>364.5</v>
      </c>
      <c r="G3500" s="9">
        <v>0.30690000000000001</v>
      </c>
      <c r="H3500" s="9">
        <v>0.34875</v>
      </c>
      <c r="I3500" s="9">
        <v>0.3906</v>
      </c>
      <c r="J3500" s="9">
        <v>0.315</v>
      </c>
      <c r="K3500" s="9">
        <v>0.315</v>
      </c>
      <c r="L3500" s="9">
        <v>0.315</v>
      </c>
      <c r="N3500" s="32">
        <f>IF('System Design'!$F$8=1,'Hourly Demand and Generation'!G3500*'System Design'!$F$21,IF('System Design'!$F$8=2,'Hourly Demand and Generation'!H3500*'System Design'!$F$21,IF('System Design'!$F$8=3,'Hourly Demand and Generation'!I3500*'System Design'!$F$21)))</f>
        <v>195.3</v>
      </c>
      <c r="O3500" s="32">
        <f>IF('System Design'!$F$8=1,'Hourly Demand and Generation'!J3500*'System Design'!$F$22,IF('System Design'!$F$8=2,'Hourly Demand and Generation'!K3500*'System Design'!$F$22,IF('System Design'!$F$8=3,'Hourly Demand and Generation'!L3500*'System Design'!$F$22)))</f>
        <v>787.5</v>
      </c>
      <c r="Q3500" s="32">
        <f t="shared" si="773"/>
        <v>0</v>
      </c>
      <c r="R3500" s="32">
        <f t="shared" si="778"/>
        <v>5400</v>
      </c>
      <c r="S3500" s="32">
        <f t="shared" si="779"/>
        <v>0</v>
      </c>
      <c r="T3500" s="32">
        <f t="shared" si="780"/>
        <v>21600</v>
      </c>
      <c r="U3500" s="32">
        <f t="shared" si="781"/>
        <v>0</v>
      </c>
      <c r="V3500" s="32">
        <f t="shared" si="774"/>
        <v>618.29999999999995</v>
      </c>
      <c r="W3500" s="32">
        <f t="shared" si="782"/>
        <v>618.29999999999995</v>
      </c>
      <c r="X3500" s="32">
        <f t="shared" si="783"/>
        <v>618.29999999999995</v>
      </c>
    </row>
    <row r="3501" spans="1:24" x14ac:dyDescent="0.25">
      <c r="A3501" s="2"/>
      <c r="B3501" s="2" t="s">
        <v>6</v>
      </c>
      <c r="C3501" s="2">
        <f t="shared" si="784"/>
        <v>146</v>
      </c>
      <c r="D3501" s="2">
        <f t="shared" si="785"/>
        <v>17</v>
      </c>
      <c r="E3501" s="2">
        <f t="shared" si="777"/>
        <v>3497</v>
      </c>
      <c r="F3501" s="11">
        <v>384.75</v>
      </c>
      <c r="G3501" s="9">
        <v>0.15809999999999999</v>
      </c>
      <c r="H3501" s="9">
        <v>0.1953</v>
      </c>
      <c r="I3501" s="9">
        <v>0.23250000000000001</v>
      </c>
      <c r="J3501" s="9">
        <v>0.35</v>
      </c>
      <c r="K3501" s="9">
        <v>0.35</v>
      </c>
      <c r="L3501" s="9">
        <v>0.35</v>
      </c>
      <c r="N3501" s="32">
        <f>IF('System Design'!$F$8=1,'Hourly Demand and Generation'!G3501*'System Design'!$F$21,IF('System Design'!$F$8=2,'Hourly Demand and Generation'!H3501*'System Design'!$F$21,IF('System Design'!$F$8=3,'Hourly Demand and Generation'!I3501*'System Design'!$F$21)))</f>
        <v>116.25</v>
      </c>
      <c r="O3501" s="32">
        <f>IF('System Design'!$F$8=1,'Hourly Demand and Generation'!J3501*'System Design'!$F$22,IF('System Design'!$F$8=2,'Hourly Demand and Generation'!K3501*'System Design'!$F$22,IF('System Design'!$F$8=3,'Hourly Demand and Generation'!L3501*'System Design'!$F$22)))</f>
        <v>875</v>
      </c>
      <c r="Q3501" s="32">
        <f t="shared" si="773"/>
        <v>0</v>
      </c>
      <c r="R3501" s="32">
        <f t="shared" si="778"/>
        <v>5400</v>
      </c>
      <c r="S3501" s="32">
        <f t="shared" si="779"/>
        <v>0</v>
      </c>
      <c r="T3501" s="32">
        <f t="shared" si="780"/>
        <v>21600</v>
      </c>
      <c r="U3501" s="32">
        <f t="shared" si="781"/>
        <v>0</v>
      </c>
      <c r="V3501" s="32">
        <f t="shared" si="774"/>
        <v>606.5</v>
      </c>
      <c r="W3501" s="32">
        <f t="shared" si="782"/>
        <v>606.5</v>
      </c>
      <c r="X3501" s="32">
        <f t="shared" si="783"/>
        <v>606.5</v>
      </c>
    </row>
    <row r="3502" spans="1:24" x14ac:dyDescent="0.25">
      <c r="A3502" s="2"/>
      <c r="B3502" s="2" t="s">
        <v>6</v>
      </c>
      <c r="C3502" s="2">
        <f t="shared" si="784"/>
        <v>146</v>
      </c>
      <c r="D3502" s="2">
        <f t="shared" si="785"/>
        <v>18</v>
      </c>
      <c r="E3502" s="2">
        <f t="shared" si="777"/>
        <v>3498</v>
      </c>
      <c r="F3502" s="11">
        <v>405</v>
      </c>
      <c r="G3502" s="9">
        <v>7.4399999999999994E-2</v>
      </c>
      <c r="H3502" s="9">
        <v>0.11625000000000001</v>
      </c>
      <c r="I3502" s="9">
        <v>0.15809999999999999</v>
      </c>
      <c r="J3502" s="9">
        <v>0.33250000000000002</v>
      </c>
      <c r="K3502" s="9">
        <v>0.33250000000000002</v>
      </c>
      <c r="L3502" s="9">
        <v>0.33250000000000002</v>
      </c>
      <c r="N3502" s="32">
        <f>IF('System Design'!$F$8=1,'Hourly Demand and Generation'!G3502*'System Design'!$F$21,IF('System Design'!$F$8=2,'Hourly Demand and Generation'!H3502*'System Design'!$F$21,IF('System Design'!$F$8=3,'Hourly Demand and Generation'!I3502*'System Design'!$F$21)))</f>
        <v>79.05</v>
      </c>
      <c r="O3502" s="32">
        <f>IF('System Design'!$F$8=1,'Hourly Demand and Generation'!J3502*'System Design'!$F$22,IF('System Design'!$F$8=2,'Hourly Demand and Generation'!K3502*'System Design'!$F$22,IF('System Design'!$F$8=3,'Hourly Demand and Generation'!L3502*'System Design'!$F$22)))</f>
        <v>831.25</v>
      </c>
      <c r="Q3502" s="32">
        <f t="shared" si="773"/>
        <v>0</v>
      </c>
      <c r="R3502" s="32">
        <f t="shared" si="778"/>
        <v>5400</v>
      </c>
      <c r="S3502" s="32">
        <f t="shared" si="779"/>
        <v>0</v>
      </c>
      <c r="T3502" s="32">
        <f t="shared" si="780"/>
        <v>21600</v>
      </c>
      <c r="U3502" s="32">
        <f t="shared" si="781"/>
        <v>0</v>
      </c>
      <c r="V3502" s="32">
        <f t="shared" si="774"/>
        <v>505.29999999999995</v>
      </c>
      <c r="W3502" s="32">
        <f t="shared" si="782"/>
        <v>505.29999999999995</v>
      </c>
      <c r="X3502" s="32">
        <f t="shared" si="783"/>
        <v>505.29999999999995</v>
      </c>
    </row>
    <row r="3503" spans="1:24" x14ac:dyDescent="0.25">
      <c r="A3503" s="2"/>
      <c r="B3503" s="2" t="s">
        <v>6</v>
      </c>
      <c r="C3503" s="2">
        <f t="shared" si="784"/>
        <v>146</v>
      </c>
      <c r="D3503" s="2">
        <f t="shared" si="785"/>
        <v>19</v>
      </c>
      <c r="E3503" s="2">
        <f t="shared" si="777"/>
        <v>3499</v>
      </c>
      <c r="F3503" s="11">
        <v>392.85</v>
      </c>
      <c r="G3503" s="9">
        <v>0</v>
      </c>
      <c r="H3503" s="9">
        <v>3.7199999999999997E-2</v>
      </c>
      <c r="I3503" s="9">
        <v>7.4399999999999994E-2</v>
      </c>
      <c r="J3503" s="9">
        <v>0.315</v>
      </c>
      <c r="K3503" s="9">
        <v>0.315</v>
      </c>
      <c r="L3503" s="9">
        <v>0.315</v>
      </c>
      <c r="N3503" s="32">
        <f>IF('System Design'!$F$8=1,'Hourly Demand and Generation'!G3503*'System Design'!$F$21,IF('System Design'!$F$8=2,'Hourly Demand and Generation'!H3503*'System Design'!$F$21,IF('System Design'!$F$8=3,'Hourly Demand and Generation'!I3503*'System Design'!$F$21)))</f>
        <v>37.199999999999996</v>
      </c>
      <c r="O3503" s="32">
        <f>IF('System Design'!$F$8=1,'Hourly Demand and Generation'!J3503*'System Design'!$F$22,IF('System Design'!$F$8=2,'Hourly Demand and Generation'!K3503*'System Design'!$F$22,IF('System Design'!$F$8=3,'Hourly Demand and Generation'!L3503*'System Design'!$F$22)))</f>
        <v>787.5</v>
      </c>
      <c r="Q3503" s="32">
        <f t="shared" si="773"/>
        <v>0</v>
      </c>
      <c r="R3503" s="32">
        <f t="shared" si="778"/>
        <v>5400</v>
      </c>
      <c r="S3503" s="32">
        <f t="shared" si="779"/>
        <v>0</v>
      </c>
      <c r="T3503" s="32">
        <f t="shared" si="780"/>
        <v>21600</v>
      </c>
      <c r="U3503" s="32">
        <f t="shared" si="781"/>
        <v>0</v>
      </c>
      <c r="V3503" s="32">
        <f t="shared" si="774"/>
        <v>431.85</v>
      </c>
      <c r="W3503" s="32">
        <f t="shared" si="782"/>
        <v>431.85</v>
      </c>
      <c r="X3503" s="32">
        <f t="shared" si="783"/>
        <v>431.85</v>
      </c>
    </row>
    <row r="3504" spans="1:24" x14ac:dyDescent="0.25">
      <c r="A3504" s="2"/>
      <c r="B3504" s="2" t="s">
        <v>6</v>
      </c>
      <c r="C3504" s="2">
        <f t="shared" si="784"/>
        <v>146</v>
      </c>
      <c r="D3504" s="2">
        <f t="shared" si="785"/>
        <v>20</v>
      </c>
      <c r="E3504" s="2">
        <f t="shared" si="777"/>
        <v>3500</v>
      </c>
      <c r="F3504" s="11">
        <v>384.75</v>
      </c>
      <c r="G3504" s="9">
        <v>0</v>
      </c>
      <c r="H3504" s="9">
        <v>0</v>
      </c>
      <c r="I3504" s="9">
        <v>0</v>
      </c>
      <c r="J3504" s="9">
        <v>0.315</v>
      </c>
      <c r="K3504" s="9">
        <v>0.315</v>
      </c>
      <c r="L3504" s="9">
        <v>0.315</v>
      </c>
      <c r="N3504" s="32">
        <f>IF('System Design'!$F$8=1,'Hourly Demand and Generation'!G3504*'System Design'!$F$21,IF('System Design'!$F$8=2,'Hourly Demand and Generation'!H3504*'System Design'!$F$21,IF('System Design'!$F$8=3,'Hourly Demand and Generation'!I3504*'System Design'!$F$21)))</f>
        <v>0</v>
      </c>
      <c r="O3504" s="32">
        <f>IF('System Design'!$F$8=1,'Hourly Demand and Generation'!J3504*'System Design'!$F$22,IF('System Design'!$F$8=2,'Hourly Demand and Generation'!K3504*'System Design'!$F$22,IF('System Design'!$F$8=3,'Hourly Demand and Generation'!L3504*'System Design'!$F$22)))</f>
        <v>787.5</v>
      </c>
      <c r="Q3504" s="32">
        <f t="shared" si="773"/>
        <v>0</v>
      </c>
      <c r="R3504" s="32">
        <f t="shared" si="778"/>
        <v>5400</v>
      </c>
      <c r="S3504" s="32">
        <f t="shared" si="779"/>
        <v>0</v>
      </c>
      <c r="T3504" s="32">
        <f t="shared" si="780"/>
        <v>21600</v>
      </c>
      <c r="U3504" s="32">
        <f t="shared" si="781"/>
        <v>0</v>
      </c>
      <c r="V3504" s="32">
        <f t="shared" si="774"/>
        <v>402.75</v>
      </c>
      <c r="W3504" s="32">
        <f t="shared" si="782"/>
        <v>402.75</v>
      </c>
      <c r="X3504" s="32">
        <f t="shared" si="783"/>
        <v>402.75</v>
      </c>
    </row>
    <row r="3505" spans="1:24" x14ac:dyDescent="0.25">
      <c r="A3505" s="2"/>
      <c r="B3505" s="2" t="s">
        <v>6</v>
      </c>
      <c r="C3505" s="2">
        <f t="shared" si="784"/>
        <v>146</v>
      </c>
      <c r="D3505" s="2">
        <f t="shared" si="785"/>
        <v>21</v>
      </c>
      <c r="E3505" s="2">
        <f t="shared" si="777"/>
        <v>3501</v>
      </c>
      <c r="F3505" s="11">
        <v>364.5</v>
      </c>
      <c r="G3505" s="9">
        <v>0</v>
      </c>
      <c r="H3505" s="9">
        <v>0</v>
      </c>
      <c r="I3505" s="9">
        <v>0</v>
      </c>
      <c r="J3505" s="9">
        <v>0.315</v>
      </c>
      <c r="K3505" s="9">
        <v>0.315</v>
      </c>
      <c r="L3505" s="9">
        <v>0.315</v>
      </c>
      <c r="N3505" s="32">
        <f>IF('System Design'!$F$8=1,'Hourly Demand and Generation'!G3505*'System Design'!$F$21,IF('System Design'!$F$8=2,'Hourly Demand and Generation'!H3505*'System Design'!$F$21,IF('System Design'!$F$8=3,'Hourly Demand and Generation'!I3505*'System Design'!$F$21)))</f>
        <v>0</v>
      </c>
      <c r="O3505" s="32">
        <f>IF('System Design'!$F$8=1,'Hourly Demand and Generation'!J3505*'System Design'!$F$22,IF('System Design'!$F$8=2,'Hourly Demand and Generation'!K3505*'System Design'!$F$22,IF('System Design'!$F$8=3,'Hourly Demand and Generation'!L3505*'System Design'!$F$22)))</f>
        <v>787.5</v>
      </c>
      <c r="Q3505" s="32">
        <f t="shared" si="773"/>
        <v>0</v>
      </c>
      <c r="R3505" s="32">
        <f t="shared" si="778"/>
        <v>5400</v>
      </c>
      <c r="S3505" s="32">
        <f t="shared" si="779"/>
        <v>0</v>
      </c>
      <c r="T3505" s="32">
        <f t="shared" si="780"/>
        <v>21600</v>
      </c>
      <c r="U3505" s="32">
        <f t="shared" si="781"/>
        <v>0</v>
      </c>
      <c r="V3505" s="32">
        <f t="shared" si="774"/>
        <v>423</v>
      </c>
      <c r="W3505" s="32">
        <f t="shared" si="782"/>
        <v>423</v>
      </c>
      <c r="X3505" s="32">
        <f t="shared" si="783"/>
        <v>423</v>
      </c>
    </row>
    <row r="3506" spans="1:24" x14ac:dyDescent="0.25">
      <c r="A3506" s="2"/>
      <c r="B3506" s="2" t="s">
        <v>6</v>
      </c>
      <c r="C3506" s="2">
        <f t="shared" si="784"/>
        <v>146</v>
      </c>
      <c r="D3506" s="2">
        <f t="shared" si="785"/>
        <v>22</v>
      </c>
      <c r="E3506" s="2">
        <f t="shared" si="777"/>
        <v>3502</v>
      </c>
      <c r="F3506" s="11">
        <v>344.25</v>
      </c>
      <c r="G3506" s="9">
        <v>0</v>
      </c>
      <c r="H3506" s="9">
        <v>0</v>
      </c>
      <c r="I3506" s="9">
        <v>0</v>
      </c>
      <c r="J3506" s="9">
        <v>0.33250000000000002</v>
      </c>
      <c r="K3506" s="9">
        <v>0.33250000000000002</v>
      </c>
      <c r="L3506" s="9">
        <v>0.33250000000000002</v>
      </c>
      <c r="N3506" s="32">
        <f>IF('System Design'!$F$8=1,'Hourly Demand and Generation'!G3506*'System Design'!$F$21,IF('System Design'!$F$8=2,'Hourly Demand and Generation'!H3506*'System Design'!$F$21,IF('System Design'!$F$8=3,'Hourly Demand and Generation'!I3506*'System Design'!$F$21)))</f>
        <v>0</v>
      </c>
      <c r="O3506" s="32">
        <f>IF('System Design'!$F$8=1,'Hourly Demand and Generation'!J3506*'System Design'!$F$22,IF('System Design'!$F$8=2,'Hourly Demand and Generation'!K3506*'System Design'!$F$22,IF('System Design'!$F$8=3,'Hourly Demand and Generation'!L3506*'System Design'!$F$22)))</f>
        <v>831.25</v>
      </c>
      <c r="Q3506" s="32">
        <f t="shared" si="773"/>
        <v>0</v>
      </c>
      <c r="R3506" s="32">
        <f t="shared" si="778"/>
        <v>5400</v>
      </c>
      <c r="S3506" s="32">
        <f t="shared" si="779"/>
        <v>0</v>
      </c>
      <c r="T3506" s="32">
        <f t="shared" si="780"/>
        <v>21600</v>
      </c>
      <c r="U3506" s="32">
        <f t="shared" si="781"/>
        <v>0</v>
      </c>
      <c r="V3506" s="32">
        <f t="shared" si="774"/>
        <v>487</v>
      </c>
      <c r="W3506" s="32">
        <f t="shared" si="782"/>
        <v>487</v>
      </c>
      <c r="X3506" s="32">
        <f t="shared" si="783"/>
        <v>487</v>
      </c>
    </row>
    <row r="3507" spans="1:24" x14ac:dyDescent="0.25">
      <c r="A3507" s="2"/>
      <c r="B3507" s="2" t="s">
        <v>6</v>
      </c>
      <c r="C3507" s="2">
        <f t="shared" si="784"/>
        <v>146</v>
      </c>
      <c r="D3507" s="2">
        <f t="shared" si="785"/>
        <v>23</v>
      </c>
      <c r="E3507" s="2">
        <f t="shared" si="777"/>
        <v>3503</v>
      </c>
      <c r="F3507" s="11">
        <v>324</v>
      </c>
      <c r="G3507" s="9">
        <v>0</v>
      </c>
      <c r="H3507" s="9">
        <v>0</v>
      </c>
      <c r="I3507" s="9">
        <v>0</v>
      </c>
      <c r="J3507" s="9">
        <v>0.28000000000000003</v>
      </c>
      <c r="K3507" s="9">
        <v>0.28000000000000003</v>
      </c>
      <c r="L3507" s="9">
        <v>0.28000000000000003</v>
      </c>
      <c r="N3507" s="32">
        <f>IF('System Design'!$F$8=1,'Hourly Demand and Generation'!G3507*'System Design'!$F$21,IF('System Design'!$F$8=2,'Hourly Demand and Generation'!H3507*'System Design'!$F$21,IF('System Design'!$F$8=3,'Hourly Demand and Generation'!I3507*'System Design'!$F$21)))</f>
        <v>0</v>
      </c>
      <c r="O3507" s="32">
        <f>IF('System Design'!$F$8=1,'Hourly Demand and Generation'!J3507*'System Design'!$F$22,IF('System Design'!$F$8=2,'Hourly Demand and Generation'!K3507*'System Design'!$F$22,IF('System Design'!$F$8=3,'Hourly Demand and Generation'!L3507*'System Design'!$F$22)))</f>
        <v>700.00000000000011</v>
      </c>
      <c r="Q3507" s="32">
        <f t="shared" si="773"/>
        <v>0</v>
      </c>
      <c r="R3507" s="32">
        <f t="shared" si="778"/>
        <v>5400</v>
      </c>
      <c r="S3507" s="32">
        <f t="shared" si="779"/>
        <v>0</v>
      </c>
      <c r="T3507" s="32">
        <f t="shared" si="780"/>
        <v>21600</v>
      </c>
      <c r="U3507" s="32">
        <f t="shared" si="781"/>
        <v>0</v>
      </c>
      <c r="V3507" s="32">
        <f t="shared" si="774"/>
        <v>376.00000000000011</v>
      </c>
      <c r="W3507" s="32">
        <f t="shared" si="782"/>
        <v>376.00000000000011</v>
      </c>
      <c r="X3507" s="32">
        <f t="shared" si="783"/>
        <v>376.00000000000011</v>
      </c>
    </row>
    <row r="3508" spans="1:24" x14ac:dyDescent="0.25">
      <c r="A3508" s="2"/>
      <c r="B3508" s="2" t="s">
        <v>6</v>
      </c>
      <c r="C3508" s="2">
        <f t="shared" si="784"/>
        <v>146</v>
      </c>
      <c r="D3508" s="2">
        <f t="shared" si="785"/>
        <v>24</v>
      </c>
      <c r="E3508" s="2">
        <f t="shared" si="777"/>
        <v>3504</v>
      </c>
      <c r="F3508" s="11">
        <v>283.5</v>
      </c>
      <c r="G3508" s="9">
        <v>0</v>
      </c>
      <c r="H3508" s="9">
        <v>0</v>
      </c>
      <c r="I3508" s="9">
        <v>0</v>
      </c>
      <c r="J3508" s="9">
        <v>0.28000000000000003</v>
      </c>
      <c r="K3508" s="9">
        <v>0.28000000000000003</v>
      </c>
      <c r="L3508" s="9">
        <v>0.28000000000000003</v>
      </c>
      <c r="N3508" s="32">
        <f>IF('System Design'!$F$8=1,'Hourly Demand and Generation'!G3508*'System Design'!$F$21,IF('System Design'!$F$8=2,'Hourly Demand and Generation'!H3508*'System Design'!$F$21,IF('System Design'!$F$8=3,'Hourly Demand and Generation'!I3508*'System Design'!$F$21)))</f>
        <v>0</v>
      </c>
      <c r="O3508" s="32">
        <f>IF('System Design'!$F$8=1,'Hourly Demand and Generation'!J3508*'System Design'!$F$22,IF('System Design'!$F$8=2,'Hourly Demand and Generation'!K3508*'System Design'!$F$22,IF('System Design'!$F$8=3,'Hourly Demand and Generation'!L3508*'System Design'!$F$22)))</f>
        <v>700.00000000000011</v>
      </c>
      <c r="Q3508" s="32">
        <f t="shared" si="773"/>
        <v>0</v>
      </c>
      <c r="R3508" s="32">
        <f t="shared" si="778"/>
        <v>5400</v>
      </c>
      <c r="S3508" s="32">
        <f t="shared" si="779"/>
        <v>0</v>
      </c>
      <c r="T3508" s="32">
        <f t="shared" si="780"/>
        <v>21600</v>
      </c>
      <c r="U3508" s="32">
        <f t="shared" si="781"/>
        <v>0</v>
      </c>
      <c r="V3508" s="32">
        <f t="shared" si="774"/>
        <v>416.50000000000011</v>
      </c>
      <c r="W3508" s="32">
        <f t="shared" si="782"/>
        <v>416.50000000000011</v>
      </c>
      <c r="X3508" s="32">
        <f t="shared" si="783"/>
        <v>416.50000000000011</v>
      </c>
    </row>
    <row r="3509" spans="1:24" x14ac:dyDescent="0.25">
      <c r="A3509" s="2"/>
      <c r="B3509" s="2" t="s">
        <v>6</v>
      </c>
      <c r="C3509" s="2">
        <f>C3508+1</f>
        <v>147</v>
      </c>
      <c r="D3509" s="2">
        <v>1</v>
      </c>
      <c r="E3509" s="2">
        <f t="shared" si="777"/>
        <v>3505</v>
      </c>
      <c r="F3509" s="11">
        <v>243</v>
      </c>
      <c r="G3509" s="9">
        <v>0</v>
      </c>
      <c r="H3509" s="9">
        <v>0</v>
      </c>
      <c r="I3509" s="9">
        <v>0</v>
      </c>
      <c r="J3509" s="9">
        <v>0.35</v>
      </c>
      <c r="K3509" s="9">
        <v>0.35</v>
      </c>
      <c r="L3509" s="9">
        <v>0.35</v>
      </c>
      <c r="N3509" s="32">
        <f>IF('System Design'!$F$8=1,'Hourly Demand and Generation'!G3509*'System Design'!$F$21,IF('System Design'!$F$8=2,'Hourly Demand and Generation'!H3509*'System Design'!$F$21,IF('System Design'!$F$8=3,'Hourly Demand and Generation'!I3509*'System Design'!$F$21)))</f>
        <v>0</v>
      </c>
      <c r="O3509" s="32">
        <f>IF('System Design'!$F$8=1,'Hourly Demand and Generation'!J3509*'System Design'!$F$22,IF('System Design'!$F$8=2,'Hourly Demand and Generation'!K3509*'System Design'!$F$22,IF('System Design'!$F$8=3,'Hourly Demand and Generation'!L3509*'System Design'!$F$22)))</f>
        <v>875</v>
      </c>
      <c r="Q3509" s="32">
        <f t="shared" si="773"/>
        <v>0</v>
      </c>
      <c r="R3509" s="32">
        <f t="shared" si="778"/>
        <v>5400</v>
      </c>
      <c r="S3509" s="32">
        <f t="shared" si="779"/>
        <v>0</v>
      </c>
      <c r="T3509" s="32">
        <f t="shared" si="780"/>
        <v>21600</v>
      </c>
      <c r="U3509" s="32">
        <f t="shared" si="781"/>
        <v>0</v>
      </c>
      <c r="V3509" s="32">
        <f t="shared" si="774"/>
        <v>632</v>
      </c>
      <c r="W3509" s="32">
        <f t="shared" si="782"/>
        <v>632</v>
      </c>
      <c r="X3509" s="32">
        <f t="shared" si="783"/>
        <v>632</v>
      </c>
    </row>
    <row r="3510" spans="1:24" x14ac:dyDescent="0.25">
      <c r="A3510" s="2"/>
      <c r="B3510" s="2" t="s">
        <v>6</v>
      </c>
      <c r="C3510" s="2">
        <f>C3509</f>
        <v>147</v>
      </c>
      <c r="D3510" s="2">
        <f>D3509+1</f>
        <v>2</v>
      </c>
      <c r="E3510" s="2">
        <f t="shared" si="777"/>
        <v>3506</v>
      </c>
      <c r="F3510" s="11">
        <v>222.75</v>
      </c>
      <c r="G3510" s="9">
        <v>0</v>
      </c>
      <c r="H3510" s="9">
        <v>0</v>
      </c>
      <c r="I3510" s="9">
        <v>0</v>
      </c>
      <c r="J3510" s="9">
        <v>0.315</v>
      </c>
      <c r="K3510" s="9">
        <v>0.315</v>
      </c>
      <c r="L3510" s="9">
        <v>0.315</v>
      </c>
      <c r="N3510" s="32">
        <f>IF('System Design'!$F$8=1,'Hourly Demand and Generation'!G3510*'System Design'!$F$21,IF('System Design'!$F$8=2,'Hourly Demand and Generation'!H3510*'System Design'!$F$21,IF('System Design'!$F$8=3,'Hourly Demand and Generation'!I3510*'System Design'!$F$21)))</f>
        <v>0</v>
      </c>
      <c r="O3510" s="32">
        <f>IF('System Design'!$F$8=1,'Hourly Demand and Generation'!J3510*'System Design'!$F$22,IF('System Design'!$F$8=2,'Hourly Demand and Generation'!K3510*'System Design'!$F$22,IF('System Design'!$F$8=3,'Hourly Demand and Generation'!L3510*'System Design'!$F$22)))</f>
        <v>787.5</v>
      </c>
      <c r="Q3510" s="32">
        <f t="shared" si="773"/>
        <v>0</v>
      </c>
      <c r="R3510" s="32">
        <f t="shared" si="778"/>
        <v>5400</v>
      </c>
      <c r="S3510" s="32">
        <f t="shared" si="779"/>
        <v>0</v>
      </c>
      <c r="T3510" s="32">
        <f t="shared" si="780"/>
        <v>21600</v>
      </c>
      <c r="U3510" s="32">
        <f t="shared" si="781"/>
        <v>0</v>
      </c>
      <c r="V3510" s="32">
        <f t="shared" si="774"/>
        <v>564.75</v>
      </c>
      <c r="W3510" s="32">
        <f t="shared" si="782"/>
        <v>564.75</v>
      </c>
      <c r="X3510" s="32">
        <f t="shared" si="783"/>
        <v>564.75</v>
      </c>
    </row>
    <row r="3511" spans="1:24" x14ac:dyDescent="0.25">
      <c r="A3511" s="2"/>
      <c r="B3511" s="2" t="s">
        <v>6</v>
      </c>
      <c r="C3511" s="2">
        <f t="shared" ref="C3511:C3532" si="786">C3510</f>
        <v>147</v>
      </c>
      <c r="D3511" s="2">
        <f t="shared" ref="D3511:D3532" si="787">D3510+1</f>
        <v>3</v>
      </c>
      <c r="E3511" s="2">
        <f t="shared" si="777"/>
        <v>3507</v>
      </c>
      <c r="F3511" s="11">
        <v>202.5</v>
      </c>
      <c r="G3511" s="9">
        <v>0</v>
      </c>
      <c r="H3511" s="9">
        <v>0</v>
      </c>
      <c r="I3511" s="9">
        <v>0</v>
      </c>
      <c r="J3511" s="9">
        <v>0.315</v>
      </c>
      <c r="K3511" s="9">
        <v>0.315</v>
      </c>
      <c r="L3511" s="9">
        <v>0.315</v>
      </c>
      <c r="N3511" s="32">
        <f>IF('System Design'!$F$8=1,'Hourly Demand and Generation'!G3511*'System Design'!$F$21,IF('System Design'!$F$8=2,'Hourly Demand and Generation'!H3511*'System Design'!$F$21,IF('System Design'!$F$8=3,'Hourly Demand and Generation'!I3511*'System Design'!$F$21)))</f>
        <v>0</v>
      </c>
      <c r="O3511" s="32">
        <f>IF('System Design'!$F$8=1,'Hourly Demand and Generation'!J3511*'System Design'!$F$22,IF('System Design'!$F$8=2,'Hourly Demand and Generation'!K3511*'System Design'!$F$22,IF('System Design'!$F$8=3,'Hourly Demand and Generation'!L3511*'System Design'!$F$22)))</f>
        <v>787.5</v>
      </c>
      <c r="Q3511" s="32">
        <f t="shared" si="773"/>
        <v>0</v>
      </c>
      <c r="R3511" s="32">
        <f t="shared" si="778"/>
        <v>5400</v>
      </c>
      <c r="S3511" s="32">
        <f t="shared" si="779"/>
        <v>0</v>
      </c>
      <c r="T3511" s="32">
        <f t="shared" si="780"/>
        <v>21600</v>
      </c>
      <c r="U3511" s="32">
        <f t="shared" si="781"/>
        <v>0</v>
      </c>
      <c r="V3511" s="32">
        <f t="shared" si="774"/>
        <v>585</v>
      </c>
      <c r="W3511" s="32">
        <f t="shared" si="782"/>
        <v>585</v>
      </c>
      <c r="X3511" s="32">
        <f t="shared" si="783"/>
        <v>585</v>
      </c>
    </row>
    <row r="3512" spans="1:24" x14ac:dyDescent="0.25">
      <c r="A3512" s="2"/>
      <c r="B3512" s="2" t="s">
        <v>6</v>
      </c>
      <c r="C3512" s="2">
        <f t="shared" si="786"/>
        <v>147</v>
      </c>
      <c r="D3512" s="2">
        <f t="shared" si="787"/>
        <v>4</v>
      </c>
      <c r="E3512" s="2">
        <f t="shared" si="777"/>
        <v>3508</v>
      </c>
      <c r="F3512" s="11">
        <v>243</v>
      </c>
      <c r="G3512" s="9">
        <v>0</v>
      </c>
      <c r="H3512" s="9">
        <v>0</v>
      </c>
      <c r="I3512" s="9">
        <v>0</v>
      </c>
      <c r="J3512" s="9">
        <v>0.35</v>
      </c>
      <c r="K3512" s="9">
        <v>0.35</v>
      </c>
      <c r="L3512" s="9">
        <v>0.35</v>
      </c>
      <c r="N3512" s="32">
        <f>IF('System Design'!$F$8=1,'Hourly Demand and Generation'!G3512*'System Design'!$F$21,IF('System Design'!$F$8=2,'Hourly Demand and Generation'!H3512*'System Design'!$F$21,IF('System Design'!$F$8=3,'Hourly Demand and Generation'!I3512*'System Design'!$F$21)))</f>
        <v>0</v>
      </c>
      <c r="O3512" s="32">
        <f>IF('System Design'!$F$8=1,'Hourly Demand and Generation'!J3512*'System Design'!$F$22,IF('System Design'!$F$8=2,'Hourly Demand and Generation'!K3512*'System Design'!$F$22,IF('System Design'!$F$8=3,'Hourly Demand and Generation'!L3512*'System Design'!$F$22)))</f>
        <v>875</v>
      </c>
      <c r="Q3512" s="32">
        <f t="shared" si="773"/>
        <v>0</v>
      </c>
      <c r="R3512" s="32">
        <f t="shared" si="778"/>
        <v>5400</v>
      </c>
      <c r="S3512" s="32">
        <f t="shared" si="779"/>
        <v>0</v>
      </c>
      <c r="T3512" s="32">
        <f t="shared" si="780"/>
        <v>21600</v>
      </c>
      <c r="U3512" s="32">
        <f t="shared" si="781"/>
        <v>0</v>
      </c>
      <c r="V3512" s="32">
        <f t="shared" si="774"/>
        <v>632</v>
      </c>
      <c r="W3512" s="32">
        <f t="shared" si="782"/>
        <v>632</v>
      </c>
      <c r="X3512" s="32">
        <f t="shared" si="783"/>
        <v>632</v>
      </c>
    </row>
    <row r="3513" spans="1:24" x14ac:dyDescent="0.25">
      <c r="A3513" s="2"/>
      <c r="B3513" s="2" t="s">
        <v>6</v>
      </c>
      <c r="C3513" s="2">
        <f t="shared" si="786"/>
        <v>147</v>
      </c>
      <c r="D3513" s="2">
        <f t="shared" si="787"/>
        <v>5</v>
      </c>
      <c r="E3513" s="2">
        <f t="shared" si="777"/>
        <v>3509</v>
      </c>
      <c r="F3513" s="11">
        <v>263.25</v>
      </c>
      <c r="G3513" s="9">
        <v>0</v>
      </c>
      <c r="H3513" s="9">
        <v>3.7199999999999997E-2</v>
      </c>
      <c r="I3513" s="9">
        <v>7.4399999999999994E-2</v>
      </c>
      <c r="J3513" s="9">
        <v>0.28000000000000003</v>
      </c>
      <c r="K3513" s="9">
        <v>0.28000000000000003</v>
      </c>
      <c r="L3513" s="9">
        <v>0.28000000000000003</v>
      </c>
      <c r="N3513" s="32">
        <f>IF('System Design'!$F$8=1,'Hourly Demand and Generation'!G3513*'System Design'!$F$21,IF('System Design'!$F$8=2,'Hourly Demand and Generation'!H3513*'System Design'!$F$21,IF('System Design'!$F$8=3,'Hourly Demand and Generation'!I3513*'System Design'!$F$21)))</f>
        <v>37.199999999999996</v>
      </c>
      <c r="O3513" s="32">
        <f>IF('System Design'!$F$8=1,'Hourly Demand and Generation'!J3513*'System Design'!$F$22,IF('System Design'!$F$8=2,'Hourly Demand and Generation'!K3513*'System Design'!$F$22,IF('System Design'!$F$8=3,'Hourly Demand and Generation'!L3513*'System Design'!$F$22)))</f>
        <v>700.00000000000011</v>
      </c>
      <c r="Q3513" s="32">
        <f t="shared" si="773"/>
        <v>0</v>
      </c>
      <c r="R3513" s="32">
        <f t="shared" si="778"/>
        <v>5400</v>
      </c>
      <c r="S3513" s="32">
        <f t="shared" si="779"/>
        <v>0</v>
      </c>
      <c r="T3513" s="32">
        <f t="shared" si="780"/>
        <v>21600</v>
      </c>
      <c r="U3513" s="32">
        <f t="shared" si="781"/>
        <v>0</v>
      </c>
      <c r="V3513" s="32">
        <f t="shared" si="774"/>
        <v>473.95000000000016</v>
      </c>
      <c r="W3513" s="32">
        <f t="shared" si="782"/>
        <v>473.95000000000016</v>
      </c>
      <c r="X3513" s="32">
        <f t="shared" si="783"/>
        <v>473.95000000000016</v>
      </c>
    </row>
    <row r="3514" spans="1:24" x14ac:dyDescent="0.25">
      <c r="A3514" s="2"/>
      <c r="B3514" s="2" t="s">
        <v>6</v>
      </c>
      <c r="C3514" s="2">
        <f t="shared" si="786"/>
        <v>147</v>
      </c>
      <c r="D3514" s="2">
        <f t="shared" si="787"/>
        <v>6</v>
      </c>
      <c r="E3514" s="2">
        <f t="shared" si="777"/>
        <v>3510</v>
      </c>
      <c r="F3514" s="11">
        <v>283.5</v>
      </c>
      <c r="G3514" s="9">
        <v>7.4399999999999994E-2</v>
      </c>
      <c r="H3514" s="9">
        <v>0.11625000000000001</v>
      </c>
      <c r="I3514" s="9">
        <v>0.15809999999999999</v>
      </c>
      <c r="J3514" s="9">
        <v>0.28000000000000003</v>
      </c>
      <c r="K3514" s="9">
        <v>0.28000000000000003</v>
      </c>
      <c r="L3514" s="9">
        <v>0.28000000000000003</v>
      </c>
      <c r="N3514" s="32">
        <f>IF('System Design'!$F$8=1,'Hourly Demand and Generation'!G3514*'System Design'!$F$21,IF('System Design'!$F$8=2,'Hourly Demand and Generation'!H3514*'System Design'!$F$21,IF('System Design'!$F$8=3,'Hourly Demand and Generation'!I3514*'System Design'!$F$21)))</f>
        <v>79.05</v>
      </c>
      <c r="O3514" s="32">
        <f>IF('System Design'!$F$8=1,'Hourly Demand and Generation'!J3514*'System Design'!$F$22,IF('System Design'!$F$8=2,'Hourly Demand and Generation'!K3514*'System Design'!$F$22,IF('System Design'!$F$8=3,'Hourly Demand and Generation'!L3514*'System Design'!$F$22)))</f>
        <v>700.00000000000011</v>
      </c>
      <c r="Q3514" s="32">
        <f t="shared" si="773"/>
        <v>0</v>
      </c>
      <c r="R3514" s="32">
        <f t="shared" si="778"/>
        <v>5400</v>
      </c>
      <c r="S3514" s="32">
        <f t="shared" si="779"/>
        <v>0</v>
      </c>
      <c r="T3514" s="32">
        <f t="shared" si="780"/>
        <v>21600</v>
      </c>
      <c r="U3514" s="32">
        <f t="shared" si="781"/>
        <v>0</v>
      </c>
      <c r="V3514" s="32">
        <f t="shared" si="774"/>
        <v>495.55000000000007</v>
      </c>
      <c r="W3514" s="32">
        <f t="shared" si="782"/>
        <v>495.55000000000007</v>
      </c>
      <c r="X3514" s="32">
        <f t="shared" si="783"/>
        <v>495.55000000000007</v>
      </c>
    </row>
    <row r="3515" spans="1:24" x14ac:dyDescent="0.25">
      <c r="A3515" s="2"/>
      <c r="B3515" s="2" t="s">
        <v>6</v>
      </c>
      <c r="C3515" s="2">
        <f t="shared" si="786"/>
        <v>147</v>
      </c>
      <c r="D3515" s="2">
        <f t="shared" si="787"/>
        <v>7</v>
      </c>
      <c r="E3515" s="2">
        <f t="shared" si="777"/>
        <v>3511</v>
      </c>
      <c r="F3515" s="11">
        <v>303.75</v>
      </c>
      <c r="G3515" s="9">
        <v>0.15809999999999999</v>
      </c>
      <c r="H3515" s="9">
        <v>0.1953</v>
      </c>
      <c r="I3515" s="9">
        <v>0.23250000000000001</v>
      </c>
      <c r="J3515" s="9">
        <v>0.315</v>
      </c>
      <c r="K3515" s="9">
        <v>0.315</v>
      </c>
      <c r="L3515" s="9">
        <v>0.315</v>
      </c>
      <c r="N3515" s="32">
        <f>IF('System Design'!$F$8=1,'Hourly Demand and Generation'!G3515*'System Design'!$F$21,IF('System Design'!$F$8=2,'Hourly Demand and Generation'!H3515*'System Design'!$F$21,IF('System Design'!$F$8=3,'Hourly Demand and Generation'!I3515*'System Design'!$F$21)))</f>
        <v>116.25</v>
      </c>
      <c r="O3515" s="32">
        <f>IF('System Design'!$F$8=1,'Hourly Demand and Generation'!J3515*'System Design'!$F$22,IF('System Design'!$F$8=2,'Hourly Demand and Generation'!K3515*'System Design'!$F$22,IF('System Design'!$F$8=3,'Hourly Demand and Generation'!L3515*'System Design'!$F$22)))</f>
        <v>787.5</v>
      </c>
      <c r="Q3515" s="32">
        <f t="shared" si="773"/>
        <v>0</v>
      </c>
      <c r="R3515" s="32">
        <f t="shared" si="778"/>
        <v>5400</v>
      </c>
      <c r="S3515" s="32">
        <f t="shared" si="779"/>
        <v>0</v>
      </c>
      <c r="T3515" s="32">
        <f t="shared" si="780"/>
        <v>21600</v>
      </c>
      <c r="U3515" s="32">
        <f t="shared" si="781"/>
        <v>0</v>
      </c>
      <c r="V3515" s="32">
        <f t="shared" si="774"/>
        <v>600</v>
      </c>
      <c r="W3515" s="32">
        <f t="shared" si="782"/>
        <v>600</v>
      </c>
      <c r="X3515" s="32">
        <f t="shared" si="783"/>
        <v>600</v>
      </c>
    </row>
    <row r="3516" spans="1:24" x14ac:dyDescent="0.25">
      <c r="A3516" s="2"/>
      <c r="B3516" s="2" t="s">
        <v>6</v>
      </c>
      <c r="C3516" s="2">
        <f t="shared" si="786"/>
        <v>147</v>
      </c>
      <c r="D3516" s="2">
        <f t="shared" si="787"/>
        <v>8</v>
      </c>
      <c r="E3516" s="2">
        <f t="shared" si="777"/>
        <v>3512</v>
      </c>
      <c r="F3516" s="11">
        <v>324</v>
      </c>
      <c r="G3516" s="9">
        <v>0.30690000000000001</v>
      </c>
      <c r="H3516" s="9">
        <v>0.34875</v>
      </c>
      <c r="I3516" s="9">
        <v>0.3906</v>
      </c>
      <c r="J3516" s="9">
        <v>0.315</v>
      </c>
      <c r="K3516" s="9">
        <v>0.315</v>
      </c>
      <c r="L3516" s="9">
        <v>0.315</v>
      </c>
      <c r="N3516" s="32">
        <f>IF('System Design'!$F$8=1,'Hourly Demand and Generation'!G3516*'System Design'!$F$21,IF('System Design'!$F$8=2,'Hourly Demand and Generation'!H3516*'System Design'!$F$21,IF('System Design'!$F$8=3,'Hourly Demand and Generation'!I3516*'System Design'!$F$21)))</f>
        <v>195.3</v>
      </c>
      <c r="O3516" s="32">
        <f>IF('System Design'!$F$8=1,'Hourly Demand and Generation'!J3516*'System Design'!$F$22,IF('System Design'!$F$8=2,'Hourly Demand and Generation'!K3516*'System Design'!$F$22,IF('System Design'!$F$8=3,'Hourly Demand and Generation'!L3516*'System Design'!$F$22)))</f>
        <v>787.5</v>
      </c>
      <c r="Q3516" s="32">
        <f t="shared" si="773"/>
        <v>0</v>
      </c>
      <c r="R3516" s="32">
        <f t="shared" si="778"/>
        <v>5400</v>
      </c>
      <c r="S3516" s="32">
        <f t="shared" si="779"/>
        <v>0</v>
      </c>
      <c r="T3516" s="32">
        <f t="shared" si="780"/>
        <v>21600</v>
      </c>
      <c r="U3516" s="32">
        <f t="shared" si="781"/>
        <v>0</v>
      </c>
      <c r="V3516" s="32">
        <f t="shared" si="774"/>
        <v>658.8</v>
      </c>
      <c r="W3516" s="32">
        <f t="shared" si="782"/>
        <v>658.8</v>
      </c>
      <c r="X3516" s="32">
        <f t="shared" si="783"/>
        <v>658.8</v>
      </c>
    </row>
    <row r="3517" spans="1:24" x14ac:dyDescent="0.25">
      <c r="A3517" s="2"/>
      <c r="B3517" s="2" t="s">
        <v>6</v>
      </c>
      <c r="C3517" s="2">
        <f t="shared" si="786"/>
        <v>147</v>
      </c>
      <c r="D3517" s="2">
        <f t="shared" si="787"/>
        <v>9</v>
      </c>
      <c r="E3517" s="2">
        <f t="shared" si="777"/>
        <v>3513</v>
      </c>
      <c r="F3517" s="11">
        <v>324</v>
      </c>
      <c r="G3517" s="9">
        <v>0.46500000000000002</v>
      </c>
      <c r="H3517" s="9">
        <v>0.50219999999999998</v>
      </c>
      <c r="I3517" s="9">
        <v>0.53939999999999999</v>
      </c>
      <c r="J3517" s="9">
        <v>0.28000000000000003</v>
      </c>
      <c r="K3517" s="9">
        <v>0.28000000000000003</v>
      </c>
      <c r="L3517" s="9">
        <v>0.28000000000000003</v>
      </c>
      <c r="N3517" s="32">
        <f>IF('System Design'!$F$8=1,'Hourly Demand and Generation'!G3517*'System Design'!$F$21,IF('System Design'!$F$8=2,'Hourly Demand and Generation'!H3517*'System Design'!$F$21,IF('System Design'!$F$8=3,'Hourly Demand and Generation'!I3517*'System Design'!$F$21)))</f>
        <v>269.7</v>
      </c>
      <c r="O3517" s="32">
        <f>IF('System Design'!$F$8=1,'Hourly Demand and Generation'!J3517*'System Design'!$F$22,IF('System Design'!$F$8=2,'Hourly Demand and Generation'!K3517*'System Design'!$F$22,IF('System Design'!$F$8=3,'Hourly Demand and Generation'!L3517*'System Design'!$F$22)))</f>
        <v>700.00000000000011</v>
      </c>
      <c r="Q3517" s="32">
        <f t="shared" si="773"/>
        <v>0</v>
      </c>
      <c r="R3517" s="32">
        <f t="shared" si="778"/>
        <v>5400</v>
      </c>
      <c r="S3517" s="32">
        <f t="shared" si="779"/>
        <v>0</v>
      </c>
      <c r="T3517" s="32">
        <f t="shared" si="780"/>
        <v>21600</v>
      </c>
      <c r="U3517" s="32">
        <f t="shared" si="781"/>
        <v>0</v>
      </c>
      <c r="V3517" s="32">
        <f t="shared" si="774"/>
        <v>645.70000000000005</v>
      </c>
      <c r="W3517" s="32">
        <f t="shared" si="782"/>
        <v>645.70000000000005</v>
      </c>
      <c r="X3517" s="32">
        <f t="shared" si="783"/>
        <v>645.70000000000005</v>
      </c>
    </row>
    <row r="3518" spans="1:24" x14ac:dyDescent="0.25">
      <c r="A3518" s="2"/>
      <c r="B3518" s="2" t="s">
        <v>6</v>
      </c>
      <c r="C3518" s="2">
        <f t="shared" si="786"/>
        <v>147</v>
      </c>
      <c r="D3518" s="2">
        <f t="shared" si="787"/>
        <v>10</v>
      </c>
      <c r="E3518" s="2">
        <f t="shared" si="777"/>
        <v>3514</v>
      </c>
      <c r="F3518" s="11">
        <v>315.89999999999998</v>
      </c>
      <c r="G3518" s="9">
        <v>0.62309999999999999</v>
      </c>
      <c r="H3518" s="9">
        <v>0.6603</v>
      </c>
      <c r="I3518" s="9">
        <v>0.69750000000000001</v>
      </c>
      <c r="J3518" s="9">
        <v>0.315</v>
      </c>
      <c r="K3518" s="9">
        <v>0.315</v>
      </c>
      <c r="L3518" s="9">
        <v>0.315</v>
      </c>
      <c r="N3518" s="32">
        <f>IF('System Design'!$F$8=1,'Hourly Demand and Generation'!G3518*'System Design'!$F$21,IF('System Design'!$F$8=2,'Hourly Demand and Generation'!H3518*'System Design'!$F$21,IF('System Design'!$F$8=3,'Hourly Demand and Generation'!I3518*'System Design'!$F$21)))</f>
        <v>348.75</v>
      </c>
      <c r="O3518" s="32">
        <f>IF('System Design'!$F$8=1,'Hourly Demand and Generation'!J3518*'System Design'!$F$22,IF('System Design'!$F$8=2,'Hourly Demand and Generation'!K3518*'System Design'!$F$22,IF('System Design'!$F$8=3,'Hourly Demand and Generation'!L3518*'System Design'!$F$22)))</f>
        <v>787.5</v>
      </c>
      <c r="Q3518" s="32">
        <f t="shared" si="773"/>
        <v>0</v>
      </c>
      <c r="R3518" s="32">
        <f t="shared" si="778"/>
        <v>5400</v>
      </c>
      <c r="S3518" s="32">
        <f t="shared" si="779"/>
        <v>0</v>
      </c>
      <c r="T3518" s="32">
        <f t="shared" si="780"/>
        <v>21600</v>
      </c>
      <c r="U3518" s="32">
        <f t="shared" si="781"/>
        <v>0</v>
      </c>
      <c r="V3518" s="32">
        <f t="shared" si="774"/>
        <v>820.35</v>
      </c>
      <c r="W3518" s="32">
        <f t="shared" si="782"/>
        <v>820.35</v>
      </c>
      <c r="X3518" s="32">
        <f t="shared" si="783"/>
        <v>820.35</v>
      </c>
    </row>
    <row r="3519" spans="1:24" x14ac:dyDescent="0.25">
      <c r="A3519" s="2"/>
      <c r="B3519" s="2" t="s">
        <v>6</v>
      </c>
      <c r="C3519" s="2">
        <f t="shared" si="786"/>
        <v>147</v>
      </c>
      <c r="D3519" s="2">
        <f t="shared" si="787"/>
        <v>11</v>
      </c>
      <c r="E3519" s="2">
        <f t="shared" si="777"/>
        <v>3515</v>
      </c>
      <c r="F3519" s="11">
        <v>311.85000000000002</v>
      </c>
      <c r="G3519" s="9">
        <v>0.77190000000000003</v>
      </c>
      <c r="H3519" s="9">
        <v>0.81374999999999997</v>
      </c>
      <c r="I3519" s="9">
        <v>0.85560000000000003</v>
      </c>
      <c r="J3519" s="9">
        <v>0.28000000000000003</v>
      </c>
      <c r="K3519" s="9">
        <v>0.28000000000000003</v>
      </c>
      <c r="L3519" s="9">
        <v>0.28000000000000003</v>
      </c>
      <c r="N3519" s="32">
        <f>IF('System Design'!$F$8=1,'Hourly Demand and Generation'!G3519*'System Design'!$F$21,IF('System Design'!$F$8=2,'Hourly Demand and Generation'!H3519*'System Design'!$F$21,IF('System Design'!$F$8=3,'Hourly Demand and Generation'!I3519*'System Design'!$F$21)))</f>
        <v>427.8</v>
      </c>
      <c r="O3519" s="32">
        <f>IF('System Design'!$F$8=1,'Hourly Demand and Generation'!J3519*'System Design'!$F$22,IF('System Design'!$F$8=2,'Hourly Demand and Generation'!K3519*'System Design'!$F$22,IF('System Design'!$F$8=3,'Hourly Demand and Generation'!L3519*'System Design'!$F$22)))</f>
        <v>700.00000000000011</v>
      </c>
      <c r="Q3519" s="32">
        <f t="shared" si="773"/>
        <v>0</v>
      </c>
      <c r="R3519" s="32">
        <f t="shared" si="778"/>
        <v>5400</v>
      </c>
      <c r="S3519" s="32">
        <f t="shared" si="779"/>
        <v>0</v>
      </c>
      <c r="T3519" s="32">
        <f t="shared" si="780"/>
        <v>21600</v>
      </c>
      <c r="U3519" s="32">
        <f t="shared" si="781"/>
        <v>0</v>
      </c>
      <c r="V3519" s="32">
        <f t="shared" si="774"/>
        <v>815.95000000000016</v>
      </c>
      <c r="W3519" s="32">
        <f t="shared" si="782"/>
        <v>815.95000000000016</v>
      </c>
      <c r="X3519" s="32">
        <f t="shared" si="783"/>
        <v>815.95000000000016</v>
      </c>
    </row>
    <row r="3520" spans="1:24" x14ac:dyDescent="0.25">
      <c r="A3520" s="2"/>
      <c r="B3520" s="2" t="s">
        <v>6</v>
      </c>
      <c r="C3520" s="2">
        <f t="shared" si="786"/>
        <v>147</v>
      </c>
      <c r="D3520" s="2">
        <f t="shared" si="787"/>
        <v>12</v>
      </c>
      <c r="E3520" s="2">
        <f t="shared" si="777"/>
        <v>3516</v>
      </c>
      <c r="F3520" s="11">
        <v>311.85000000000002</v>
      </c>
      <c r="G3520" s="9">
        <v>0.93</v>
      </c>
      <c r="H3520" s="9">
        <v>0.93</v>
      </c>
      <c r="I3520" s="9">
        <v>0.93</v>
      </c>
      <c r="J3520" s="9">
        <v>0.26250000000000001</v>
      </c>
      <c r="K3520" s="9">
        <v>0.26250000000000001</v>
      </c>
      <c r="L3520" s="9">
        <v>0.26250000000000001</v>
      </c>
      <c r="N3520" s="32">
        <f>IF('System Design'!$F$8=1,'Hourly Demand and Generation'!G3520*'System Design'!$F$21,IF('System Design'!$F$8=2,'Hourly Demand and Generation'!H3520*'System Design'!$F$21,IF('System Design'!$F$8=3,'Hourly Demand and Generation'!I3520*'System Design'!$F$21)))</f>
        <v>465</v>
      </c>
      <c r="O3520" s="32">
        <f>IF('System Design'!$F$8=1,'Hourly Demand and Generation'!J3520*'System Design'!$F$22,IF('System Design'!$F$8=2,'Hourly Demand and Generation'!K3520*'System Design'!$F$22,IF('System Design'!$F$8=3,'Hourly Demand and Generation'!L3520*'System Design'!$F$22)))</f>
        <v>656.25</v>
      </c>
      <c r="Q3520" s="32">
        <f t="shared" si="773"/>
        <v>0</v>
      </c>
      <c r="R3520" s="32">
        <f t="shared" si="778"/>
        <v>5400</v>
      </c>
      <c r="S3520" s="32">
        <f t="shared" si="779"/>
        <v>0</v>
      </c>
      <c r="T3520" s="32">
        <f t="shared" si="780"/>
        <v>21600</v>
      </c>
      <c r="U3520" s="32">
        <f t="shared" si="781"/>
        <v>0</v>
      </c>
      <c r="V3520" s="32">
        <f t="shared" si="774"/>
        <v>809.4</v>
      </c>
      <c r="W3520" s="32">
        <f t="shared" si="782"/>
        <v>809.4</v>
      </c>
      <c r="X3520" s="32">
        <f t="shared" si="783"/>
        <v>809.4</v>
      </c>
    </row>
    <row r="3521" spans="1:24" x14ac:dyDescent="0.25">
      <c r="A3521" s="2"/>
      <c r="B3521" s="2" t="s">
        <v>6</v>
      </c>
      <c r="C3521" s="2">
        <f t="shared" si="786"/>
        <v>147</v>
      </c>
      <c r="D3521" s="2">
        <f t="shared" si="787"/>
        <v>13</v>
      </c>
      <c r="E3521" s="2">
        <f t="shared" si="777"/>
        <v>3517</v>
      </c>
      <c r="F3521" s="11">
        <v>324</v>
      </c>
      <c r="G3521" s="9">
        <v>0.77190000000000003</v>
      </c>
      <c r="H3521" s="9">
        <v>0.81374999999999997</v>
      </c>
      <c r="I3521" s="9">
        <v>0.85560000000000003</v>
      </c>
      <c r="J3521" s="9">
        <v>0.28000000000000003</v>
      </c>
      <c r="K3521" s="9">
        <v>0.28000000000000003</v>
      </c>
      <c r="L3521" s="9">
        <v>0.28000000000000003</v>
      </c>
      <c r="N3521" s="32">
        <f>IF('System Design'!$F$8=1,'Hourly Demand and Generation'!G3521*'System Design'!$F$21,IF('System Design'!$F$8=2,'Hourly Demand and Generation'!H3521*'System Design'!$F$21,IF('System Design'!$F$8=3,'Hourly Demand and Generation'!I3521*'System Design'!$F$21)))</f>
        <v>427.8</v>
      </c>
      <c r="O3521" s="32">
        <f>IF('System Design'!$F$8=1,'Hourly Demand and Generation'!J3521*'System Design'!$F$22,IF('System Design'!$F$8=2,'Hourly Demand and Generation'!K3521*'System Design'!$F$22,IF('System Design'!$F$8=3,'Hourly Demand and Generation'!L3521*'System Design'!$F$22)))</f>
        <v>700.00000000000011</v>
      </c>
      <c r="Q3521" s="32">
        <f t="shared" si="773"/>
        <v>0</v>
      </c>
      <c r="R3521" s="32">
        <f t="shared" si="778"/>
        <v>5400</v>
      </c>
      <c r="S3521" s="32">
        <f t="shared" si="779"/>
        <v>0</v>
      </c>
      <c r="T3521" s="32">
        <f t="shared" si="780"/>
        <v>21600</v>
      </c>
      <c r="U3521" s="32">
        <f t="shared" si="781"/>
        <v>0</v>
      </c>
      <c r="V3521" s="32">
        <f t="shared" si="774"/>
        <v>803.80000000000018</v>
      </c>
      <c r="W3521" s="32">
        <f t="shared" si="782"/>
        <v>803.80000000000018</v>
      </c>
      <c r="X3521" s="32">
        <f t="shared" si="783"/>
        <v>803.80000000000018</v>
      </c>
    </row>
    <row r="3522" spans="1:24" x14ac:dyDescent="0.25">
      <c r="A3522" s="2"/>
      <c r="B3522" s="2" t="s">
        <v>6</v>
      </c>
      <c r="C3522" s="2">
        <f t="shared" si="786"/>
        <v>147</v>
      </c>
      <c r="D3522" s="2">
        <f t="shared" si="787"/>
        <v>14</v>
      </c>
      <c r="E3522" s="2">
        <f t="shared" si="777"/>
        <v>3518</v>
      </c>
      <c r="F3522" s="11">
        <v>324</v>
      </c>
      <c r="G3522" s="9">
        <v>0.62309999999999999</v>
      </c>
      <c r="H3522" s="9">
        <v>0.6603</v>
      </c>
      <c r="I3522" s="9">
        <v>0.69750000000000001</v>
      </c>
      <c r="J3522" s="9">
        <v>0.29749999999999999</v>
      </c>
      <c r="K3522" s="9">
        <v>0.29749999999999999</v>
      </c>
      <c r="L3522" s="9">
        <v>0.29749999999999999</v>
      </c>
      <c r="N3522" s="32">
        <f>IF('System Design'!$F$8=1,'Hourly Demand and Generation'!G3522*'System Design'!$F$21,IF('System Design'!$F$8=2,'Hourly Demand and Generation'!H3522*'System Design'!$F$21,IF('System Design'!$F$8=3,'Hourly Demand and Generation'!I3522*'System Design'!$F$21)))</f>
        <v>348.75</v>
      </c>
      <c r="O3522" s="32">
        <f>IF('System Design'!$F$8=1,'Hourly Demand and Generation'!J3522*'System Design'!$F$22,IF('System Design'!$F$8=2,'Hourly Demand and Generation'!K3522*'System Design'!$F$22,IF('System Design'!$F$8=3,'Hourly Demand and Generation'!L3522*'System Design'!$F$22)))</f>
        <v>743.75</v>
      </c>
      <c r="Q3522" s="32">
        <f t="shared" si="773"/>
        <v>0</v>
      </c>
      <c r="R3522" s="32">
        <f t="shared" si="778"/>
        <v>5400</v>
      </c>
      <c r="S3522" s="32">
        <f t="shared" si="779"/>
        <v>0</v>
      </c>
      <c r="T3522" s="32">
        <f t="shared" si="780"/>
        <v>21600</v>
      </c>
      <c r="U3522" s="32">
        <f t="shared" si="781"/>
        <v>0</v>
      </c>
      <c r="V3522" s="32">
        <f t="shared" si="774"/>
        <v>768.5</v>
      </c>
      <c r="W3522" s="32">
        <f t="shared" si="782"/>
        <v>768.5</v>
      </c>
      <c r="X3522" s="32">
        <f t="shared" si="783"/>
        <v>768.5</v>
      </c>
    </row>
    <row r="3523" spans="1:24" x14ac:dyDescent="0.25">
      <c r="A3523" s="2"/>
      <c r="B3523" s="2" t="s">
        <v>6</v>
      </c>
      <c r="C3523" s="2">
        <f t="shared" si="786"/>
        <v>147</v>
      </c>
      <c r="D3523" s="2">
        <f t="shared" si="787"/>
        <v>15</v>
      </c>
      <c r="E3523" s="2">
        <f t="shared" si="777"/>
        <v>3519</v>
      </c>
      <c r="F3523" s="11">
        <v>344.25</v>
      </c>
      <c r="G3523" s="9">
        <v>0.46500000000000002</v>
      </c>
      <c r="H3523" s="9">
        <v>0.50219999999999998</v>
      </c>
      <c r="I3523" s="9">
        <v>0.53939999999999999</v>
      </c>
      <c r="J3523" s="9">
        <v>0.315</v>
      </c>
      <c r="K3523" s="9">
        <v>0.315</v>
      </c>
      <c r="L3523" s="9">
        <v>0.315</v>
      </c>
      <c r="N3523" s="32">
        <f>IF('System Design'!$F$8=1,'Hourly Demand and Generation'!G3523*'System Design'!$F$21,IF('System Design'!$F$8=2,'Hourly Demand and Generation'!H3523*'System Design'!$F$21,IF('System Design'!$F$8=3,'Hourly Demand and Generation'!I3523*'System Design'!$F$21)))</f>
        <v>269.7</v>
      </c>
      <c r="O3523" s="32">
        <f>IF('System Design'!$F$8=1,'Hourly Demand and Generation'!J3523*'System Design'!$F$22,IF('System Design'!$F$8=2,'Hourly Demand and Generation'!K3523*'System Design'!$F$22,IF('System Design'!$F$8=3,'Hourly Demand and Generation'!L3523*'System Design'!$F$22)))</f>
        <v>787.5</v>
      </c>
      <c r="Q3523" s="32">
        <f t="shared" si="773"/>
        <v>0</v>
      </c>
      <c r="R3523" s="32">
        <f t="shared" si="778"/>
        <v>5400</v>
      </c>
      <c r="S3523" s="32">
        <f t="shared" si="779"/>
        <v>0</v>
      </c>
      <c r="T3523" s="32">
        <f t="shared" si="780"/>
        <v>21600</v>
      </c>
      <c r="U3523" s="32">
        <f t="shared" si="781"/>
        <v>0</v>
      </c>
      <c r="V3523" s="32">
        <f t="shared" si="774"/>
        <v>712.95</v>
      </c>
      <c r="W3523" s="32">
        <f t="shared" si="782"/>
        <v>712.95</v>
      </c>
      <c r="X3523" s="32">
        <f t="shared" si="783"/>
        <v>712.95</v>
      </c>
    </row>
    <row r="3524" spans="1:24" x14ac:dyDescent="0.25">
      <c r="A3524" s="2"/>
      <c r="B3524" s="2" t="s">
        <v>6</v>
      </c>
      <c r="C3524" s="2">
        <f t="shared" si="786"/>
        <v>147</v>
      </c>
      <c r="D3524" s="2">
        <f t="shared" si="787"/>
        <v>16</v>
      </c>
      <c r="E3524" s="2">
        <f t="shared" si="777"/>
        <v>3520</v>
      </c>
      <c r="F3524" s="11">
        <v>364.5</v>
      </c>
      <c r="G3524" s="9">
        <v>0.30690000000000001</v>
      </c>
      <c r="H3524" s="9">
        <v>0.34875</v>
      </c>
      <c r="I3524" s="9">
        <v>0.3906</v>
      </c>
      <c r="J3524" s="9">
        <v>0.315</v>
      </c>
      <c r="K3524" s="9">
        <v>0.315</v>
      </c>
      <c r="L3524" s="9">
        <v>0.315</v>
      </c>
      <c r="N3524" s="32">
        <f>IF('System Design'!$F$8=1,'Hourly Demand and Generation'!G3524*'System Design'!$F$21,IF('System Design'!$F$8=2,'Hourly Demand and Generation'!H3524*'System Design'!$F$21,IF('System Design'!$F$8=3,'Hourly Demand and Generation'!I3524*'System Design'!$F$21)))</f>
        <v>195.3</v>
      </c>
      <c r="O3524" s="32">
        <f>IF('System Design'!$F$8=1,'Hourly Demand and Generation'!J3524*'System Design'!$F$22,IF('System Design'!$F$8=2,'Hourly Demand and Generation'!K3524*'System Design'!$F$22,IF('System Design'!$F$8=3,'Hourly Demand and Generation'!L3524*'System Design'!$F$22)))</f>
        <v>787.5</v>
      </c>
      <c r="Q3524" s="32">
        <f t="shared" si="773"/>
        <v>0</v>
      </c>
      <c r="R3524" s="32">
        <f t="shared" si="778"/>
        <v>5400</v>
      </c>
      <c r="S3524" s="32">
        <f t="shared" si="779"/>
        <v>0</v>
      </c>
      <c r="T3524" s="32">
        <f t="shared" si="780"/>
        <v>21600</v>
      </c>
      <c r="U3524" s="32">
        <f t="shared" si="781"/>
        <v>0</v>
      </c>
      <c r="V3524" s="32">
        <f t="shared" si="774"/>
        <v>618.29999999999995</v>
      </c>
      <c r="W3524" s="32">
        <f t="shared" si="782"/>
        <v>618.29999999999995</v>
      </c>
      <c r="X3524" s="32">
        <f t="shared" si="783"/>
        <v>618.29999999999995</v>
      </c>
    </row>
    <row r="3525" spans="1:24" x14ac:dyDescent="0.25">
      <c r="A3525" s="2"/>
      <c r="B3525" s="2" t="s">
        <v>6</v>
      </c>
      <c r="C3525" s="2">
        <f t="shared" si="786"/>
        <v>147</v>
      </c>
      <c r="D3525" s="2">
        <f t="shared" si="787"/>
        <v>17</v>
      </c>
      <c r="E3525" s="2">
        <f t="shared" si="777"/>
        <v>3521</v>
      </c>
      <c r="F3525" s="11">
        <v>384.75</v>
      </c>
      <c r="G3525" s="9">
        <v>0.15809999999999999</v>
      </c>
      <c r="H3525" s="9">
        <v>0.1953</v>
      </c>
      <c r="I3525" s="9">
        <v>0.23250000000000001</v>
      </c>
      <c r="J3525" s="9">
        <v>0.35</v>
      </c>
      <c r="K3525" s="9">
        <v>0.35</v>
      </c>
      <c r="L3525" s="9">
        <v>0.35</v>
      </c>
      <c r="N3525" s="32">
        <f>IF('System Design'!$F$8=1,'Hourly Demand and Generation'!G3525*'System Design'!$F$21,IF('System Design'!$F$8=2,'Hourly Demand and Generation'!H3525*'System Design'!$F$21,IF('System Design'!$F$8=3,'Hourly Demand and Generation'!I3525*'System Design'!$F$21)))</f>
        <v>116.25</v>
      </c>
      <c r="O3525" s="32">
        <f>IF('System Design'!$F$8=1,'Hourly Demand and Generation'!J3525*'System Design'!$F$22,IF('System Design'!$F$8=2,'Hourly Demand and Generation'!K3525*'System Design'!$F$22,IF('System Design'!$F$8=3,'Hourly Demand and Generation'!L3525*'System Design'!$F$22)))</f>
        <v>875</v>
      </c>
      <c r="Q3525" s="32">
        <f t="shared" si="773"/>
        <v>0</v>
      </c>
      <c r="R3525" s="32">
        <f t="shared" si="778"/>
        <v>5400</v>
      </c>
      <c r="S3525" s="32">
        <f t="shared" si="779"/>
        <v>0</v>
      </c>
      <c r="T3525" s="32">
        <f t="shared" si="780"/>
        <v>21600</v>
      </c>
      <c r="U3525" s="32">
        <f t="shared" si="781"/>
        <v>0</v>
      </c>
      <c r="V3525" s="32">
        <f t="shared" si="774"/>
        <v>606.5</v>
      </c>
      <c r="W3525" s="32">
        <f t="shared" si="782"/>
        <v>606.5</v>
      </c>
      <c r="X3525" s="32">
        <f t="shared" si="783"/>
        <v>606.5</v>
      </c>
    </row>
    <row r="3526" spans="1:24" x14ac:dyDescent="0.25">
      <c r="A3526" s="2"/>
      <c r="B3526" s="2" t="s">
        <v>6</v>
      </c>
      <c r="C3526" s="2">
        <f t="shared" si="786"/>
        <v>147</v>
      </c>
      <c r="D3526" s="2">
        <f t="shared" si="787"/>
        <v>18</v>
      </c>
      <c r="E3526" s="2">
        <f t="shared" si="777"/>
        <v>3522</v>
      </c>
      <c r="F3526" s="11">
        <v>405</v>
      </c>
      <c r="G3526" s="9">
        <v>7.4399999999999994E-2</v>
      </c>
      <c r="H3526" s="9">
        <v>0.11625000000000001</v>
      </c>
      <c r="I3526" s="9">
        <v>0.15809999999999999</v>
      </c>
      <c r="J3526" s="9">
        <v>0.33250000000000002</v>
      </c>
      <c r="K3526" s="9">
        <v>0.33250000000000002</v>
      </c>
      <c r="L3526" s="9">
        <v>0.33250000000000002</v>
      </c>
      <c r="N3526" s="32">
        <f>IF('System Design'!$F$8=1,'Hourly Demand and Generation'!G3526*'System Design'!$F$21,IF('System Design'!$F$8=2,'Hourly Demand and Generation'!H3526*'System Design'!$F$21,IF('System Design'!$F$8=3,'Hourly Demand and Generation'!I3526*'System Design'!$F$21)))</f>
        <v>79.05</v>
      </c>
      <c r="O3526" s="32">
        <f>IF('System Design'!$F$8=1,'Hourly Demand and Generation'!J3526*'System Design'!$F$22,IF('System Design'!$F$8=2,'Hourly Demand and Generation'!K3526*'System Design'!$F$22,IF('System Design'!$F$8=3,'Hourly Demand and Generation'!L3526*'System Design'!$F$22)))</f>
        <v>831.25</v>
      </c>
      <c r="Q3526" s="32">
        <f t="shared" ref="Q3526:Q3589" si="788">IF(F3526-N3526-O3526&gt;0,F3526-N3526-O3526,0)</f>
        <v>0</v>
      </c>
      <c r="R3526" s="32">
        <f t="shared" si="778"/>
        <v>5400</v>
      </c>
      <c r="S3526" s="32">
        <f t="shared" si="779"/>
        <v>0</v>
      </c>
      <c r="T3526" s="32">
        <f t="shared" si="780"/>
        <v>21600</v>
      </c>
      <c r="U3526" s="32">
        <f t="shared" si="781"/>
        <v>0</v>
      </c>
      <c r="V3526" s="32">
        <f t="shared" ref="V3526:V3589" si="789">IF(F3526-N3526-O3526&lt;0,N3526+O3526-F3526,0)</f>
        <v>505.29999999999995</v>
      </c>
      <c r="W3526" s="32">
        <f t="shared" si="782"/>
        <v>505.29999999999995</v>
      </c>
      <c r="X3526" s="32">
        <f t="shared" si="783"/>
        <v>505.29999999999995</v>
      </c>
    </row>
    <row r="3527" spans="1:24" x14ac:dyDescent="0.25">
      <c r="A3527" s="2"/>
      <c r="B3527" s="2" t="s">
        <v>6</v>
      </c>
      <c r="C3527" s="2">
        <f t="shared" si="786"/>
        <v>147</v>
      </c>
      <c r="D3527" s="2">
        <f t="shared" si="787"/>
        <v>19</v>
      </c>
      <c r="E3527" s="2">
        <f t="shared" ref="E3527:E3590" si="790">E3526+1</f>
        <v>3523</v>
      </c>
      <c r="F3527" s="11">
        <v>392.85</v>
      </c>
      <c r="G3527" s="9">
        <v>0</v>
      </c>
      <c r="H3527" s="9">
        <v>3.7199999999999997E-2</v>
      </c>
      <c r="I3527" s="9">
        <v>7.4399999999999994E-2</v>
      </c>
      <c r="J3527" s="9">
        <v>0.315</v>
      </c>
      <c r="K3527" s="9">
        <v>0.315</v>
      </c>
      <c r="L3527" s="9">
        <v>0.315</v>
      </c>
      <c r="N3527" s="32">
        <f>IF('System Design'!$F$8=1,'Hourly Demand and Generation'!G3527*'System Design'!$F$21,IF('System Design'!$F$8=2,'Hourly Demand and Generation'!H3527*'System Design'!$F$21,IF('System Design'!$F$8=3,'Hourly Demand and Generation'!I3527*'System Design'!$F$21)))</f>
        <v>37.199999999999996</v>
      </c>
      <c r="O3527" s="32">
        <f>IF('System Design'!$F$8=1,'Hourly Demand and Generation'!J3527*'System Design'!$F$22,IF('System Design'!$F$8=2,'Hourly Demand and Generation'!K3527*'System Design'!$F$22,IF('System Design'!$F$8=3,'Hourly Demand and Generation'!L3527*'System Design'!$F$22)))</f>
        <v>787.5</v>
      </c>
      <c r="Q3527" s="32">
        <f t="shared" si="788"/>
        <v>0</v>
      </c>
      <c r="R3527" s="32">
        <f t="shared" ref="R3527:R3590" si="791">IF($Q3527&lt;R3526+$V3527,IF(R3526+$V3527-$Q3527&gt;5400,5400,R3526+$V3527-$Q3527),0)</f>
        <v>5400</v>
      </c>
      <c r="S3527" s="32">
        <f t="shared" ref="S3527:S3590" si="792">IF(R3527&gt;0,0,$Q3527+$V3527-R3526)</f>
        <v>0</v>
      </c>
      <c r="T3527" s="32">
        <f t="shared" ref="T3527:T3590" si="793">IF($Q3527&lt;T3526+$V3527,IF(T3526+$V3527-$Q3527&gt;21600,21600,T3526+$V3527-$Q3527),0)</f>
        <v>21600</v>
      </c>
      <c r="U3527" s="32">
        <f t="shared" ref="U3527:U3590" si="794">IF(T3527&gt;0,0,$Q3527+$V3527-T3526)</f>
        <v>0</v>
      </c>
      <c r="V3527" s="32">
        <f t="shared" si="789"/>
        <v>431.85</v>
      </c>
      <c r="W3527" s="32">
        <f t="shared" ref="W3527:W3590" si="795">IF(R3527=5400,$V3527-(R3527-R3526),0)</f>
        <v>431.85</v>
      </c>
      <c r="X3527" s="32">
        <f t="shared" ref="X3527:X3590" si="796">IF(T3527=21600,$V3527-(T3527-T3526),0)</f>
        <v>431.85</v>
      </c>
    </row>
    <row r="3528" spans="1:24" x14ac:dyDescent="0.25">
      <c r="A3528" s="2"/>
      <c r="B3528" s="2" t="s">
        <v>6</v>
      </c>
      <c r="C3528" s="2">
        <f t="shared" si="786"/>
        <v>147</v>
      </c>
      <c r="D3528" s="2">
        <f t="shared" si="787"/>
        <v>20</v>
      </c>
      <c r="E3528" s="2">
        <f t="shared" si="790"/>
        <v>3524</v>
      </c>
      <c r="F3528" s="11">
        <v>384.75</v>
      </c>
      <c r="G3528" s="9">
        <v>0</v>
      </c>
      <c r="H3528" s="9">
        <v>0</v>
      </c>
      <c r="I3528" s="9">
        <v>0</v>
      </c>
      <c r="J3528" s="9">
        <v>0.315</v>
      </c>
      <c r="K3528" s="9">
        <v>0.315</v>
      </c>
      <c r="L3528" s="9">
        <v>0.315</v>
      </c>
      <c r="N3528" s="32">
        <f>IF('System Design'!$F$8=1,'Hourly Demand and Generation'!G3528*'System Design'!$F$21,IF('System Design'!$F$8=2,'Hourly Demand and Generation'!H3528*'System Design'!$F$21,IF('System Design'!$F$8=3,'Hourly Demand and Generation'!I3528*'System Design'!$F$21)))</f>
        <v>0</v>
      </c>
      <c r="O3528" s="32">
        <f>IF('System Design'!$F$8=1,'Hourly Demand and Generation'!J3528*'System Design'!$F$22,IF('System Design'!$F$8=2,'Hourly Demand and Generation'!K3528*'System Design'!$F$22,IF('System Design'!$F$8=3,'Hourly Demand and Generation'!L3528*'System Design'!$F$22)))</f>
        <v>787.5</v>
      </c>
      <c r="Q3528" s="32">
        <f t="shared" si="788"/>
        <v>0</v>
      </c>
      <c r="R3528" s="32">
        <f t="shared" si="791"/>
        <v>5400</v>
      </c>
      <c r="S3528" s="32">
        <f t="shared" si="792"/>
        <v>0</v>
      </c>
      <c r="T3528" s="32">
        <f t="shared" si="793"/>
        <v>21600</v>
      </c>
      <c r="U3528" s="32">
        <f t="shared" si="794"/>
        <v>0</v>
      </c>
      <c r="V3528" s="32">
        <f t="shared" si="789"/>
        <v>402.75</v>
      </c>
      <c r="W3528" s="32">
        <f t="shared" si="795"/>
        <v>402.75</v>
      </c>
      <c r="X3528" s="32">
        <f t="shared" si="796"/>
        <v>402.75</v>
      </c>
    </row>
    <row r="3529" spans="1:24" x14ac:dyDescent="0.25">
      <c r="A3529" s="2"/>
      <c r="B3529" s="2" t="s">
        <v>6</v>
      </c>
      <c r="C3529" s="2">
        <f t="shared" si="786"/>
        <v>147</v>
      </c>
      <c r="D3529" s="2">
        <f t="shared" si="787"/>
        <v>21</v>
      </c>
      <c r="E3529" s="2">
        <f t="shared" si="790"/>
        <v>3525</v>
      </c>
      <c r="F3529" s="11">
        <v>364.5</v>
      </c>
      <c r="G3529" s="9">
        <v>0</v>
      </c>
      <c r="H3529" s="9">
        <v>0</v>
      </c>
      <c r="I3529" s="9">
        <v>0</v>
      </c>
      <c r="J3529" s="9">
        <v>0.315</v>
      </c>
      <c r="K3529" s="9">
        <v>0.315</v>
      </c>
      <c r="L3529" s="9">
        <v>0.315</v>
      </c>
      <c r="N3529" s="32">
        <f>IF('System Design'!$F$8=1,'Hourly Demand and Generation'!G3529*'System Design'!$F$21,IF('System Design'!$F$8=2,'Hourly Demand and Generation'!H3529*'System Design'!$F$21,IF('System Design'!$F$8=3,'Hourly Demand and Generation'!I3529*'System Design'!$F$21)))</f>
        <v>0</v>
      </c>
      <c r="O3529" s="32">
        <f>IF('System Design'!$F$8=1,'Hourly Demand and Generation'!J3529*'System Design'!$F$22,IF('System Design'!$F$8=2,'Hourly Demand and Generation'!K3529*'System Design'!$F$22,IF('System Design'!$F$8=3,'Hourly Demand and Generation'!L3529*'System Design'!$F$22)))</f>
        <v>787.5</v>
      </c>
      <c r="Q3529" s="32">
        <f t="shared" si="788"/>
        <v>0</v>
      </c>
      <c r="R3529" s="32">
        <f t="shared" si="791"/>
        <v>5400</v>
      </c>
      <c r="S3529" s="32">
        <f t="shared" si="792"/>
        <v>0</v>
      </c>
      <c r="T3529" s="32">
        <f t="shared" si="793"/>
        <v>21600</v>
      </c>
      <c r="U3529" s="32">
        <f t="shared" si="794"/>
        <v>0</v>
      </c>
      <c r="V3529" s="32">
        <f t="shared" si="789"/>
        <v>423</v>
      </c>
      <c r="W3529" s="32">
        <f t="shared" si="795"/>
        <v>423</v>
      </c>
      <c r="X3529" s="32">
        <f t="shared" si="796"/>
        <v>423</v>
      </c>
    </row>
    <row r="3530" spans="1:24" x14ac:dyDescent="0.25">
      <c r="A3530" s="2"/>
      <c r="B3530" s="2" t="s">
        <v>6</v>
      </c>
      <c r="C3530" s="2">
        <f t="shared" si="786"/>
        <v>147</v>
      </c>
      <c r="D3530" s="2">
        <f t="shared" si="787"/>
        <v>22</v>
      </c>
      <c r="E3530" s="2">
        <f t="shared" si="790"/>
        <v>3526</v>
      </c>
      <c r="F3530" s="11">
        <v>344.25</v>
      </c>
      <c r="G3530" s="9">
        <v>0</v>
      </c>
      <c r="H3530" s="9">
        <v>0</v>
      </c>
      <c r="I3530" s="9">
        <v>0</v>
      </c>
      <c r="J3530" s="9">
        <v>0.33250000000000002</v>
      </c>
      <c r="K3530" s="9">
        <v>0.33250000000000002</v>
      </c>
      <c r="L3530" s="9">
        <v>0.33250000000000002</v>
      </c>
      <c r="N3530" s="32">
        <f>IF('System Design'!$F$8=1,'Hourly Demand and Generation'!G3530*'System Design'!$F$21,IF('System Design'!$F$8=2,'Hourly Demand and Generation'!H3530*'System Design'!$F$21,IF('System Design'!$F$8=3,'Hourly Demand and Generation'!I3530*'System Design'!$F$21)))</f>
        <v>0</v>
      </c>
      <c r="O3530" s="32">
        <f>IF('System Design'!$F$8=1,'Hourly Demand and Generation'!J3530*'System Design'!$F$22,IF('System Design'!$F$8=2,'Hourly Demand and Generation'!K3530*'System Design'!$F$22,IF('System Design'!$F$8=3,'Hourly Demand and Generation'!L3530*'System Design'!$F$22)))</f>
        <v>831.25</v>
      </c>
      <c r="Q3530" s="32">
        <f t="shared" si="788"/>
        <v>0</v>
      </c>
      <c r="R3530" s="32">
        <f t="shared" si="791"/>
        <v>5400</v>
      </c>
      <c r="S3530" s="32">
        <f t="shared" si="792"/>
        <v>0</v>
      </c>
      <c r="T3530" s="32">
        <f t="shared" si="793"/>
        <v>21600</v>
      </c>
      <c r="U3530" s="32">
        <f t="shared" si="794"/>
        <v>0</v>
      </c>
      <c r="V3530" s="32">
        <f t="shared" si="789"/>
        <v>487</v>
      </c>
      <c r="W3530" s="32">
        <f t="shared" si="795"/>
        <v>487</v>
      </c>
      <c r="X3530" s="32">
        <f t="shared" si="796"/>
        <v>487</v>
      </c>
    </row>
    <row r="3531" spans="1:24" x14ac:dyDescent="0.25">
      <c r="A3531" s="2"/>
      <c r="B3531" s="2" t="s">
        <v>6</v>
      </c>
      <c r="C3531" s="2">
        <f t="shared" si="786"/>
        <v>147</v>
      </c>
      <c r="D3531" s="2">
        <f t="shared" si="787"/>
        <v>23</v>
      </c>
      <c r="E3531" s="2">
        <f t="shared" si="790"/>
        <v>3527</v>
      </c>
      <c r="F3531" s="11">
        <v>324</v>
      </c>
      <c r="G3531" s="9">
        <v>0</v>
      </c>
      <c r="H3531" s="9">
        <v>0</v>
      </c>
      <c r="I3531" s="9">
        <v>0</v>
      </c>
      <c r="J3531" s="9">
        <v>0.28000000000000003</v>
      </c>
      <c r="K3531" s="9">
        <v>0.28000000000000003</v>
      </c>
      <c r="L3531" s="9">
        <v>0.28000000000000003</v>
      </c>
      <c r="N3531" s="32">
        <f>IF('System Design'!$F$8=1,'Hourly Demand and Generation'!G3531*'System Design'!$F$21,IF('System Design'!$F$8=2,'Hourly Demand and Generation'!H3531*'System Design'!$F$21,IF('System Design'!$F$8=3,'Hourly Demand and Generation'!I3531*'System Design'!$F$21)))</f>
        <v>0</v>
      </c>
      <c r="O3531" s="32">
        <f>IF('System Design'!$F$8=1,'Hourly Demand and Generation'!J3531*'System Design'!$F$22,IF('System Design'!$F$8=2,'Hourly Demand and Generation'!K3531*'System Design'!$F$22,IF('System Design'!$F$8=3,'Hourly Demand and Generation'!L3531*'System Design'!$F$22)))</f>
        <v>700.00000000000011</v>
      </c>
      <c r="Q3531" s="32">
        <f t="shared" si="788"/>
        <v>0</v>
      </c>
      <c r="R3531" s="32">
        <f t="shared" si="791"/>
        <v>5400</v>
      </c>
      <c r="S3531" s="32">
        <f t="shared" si="792"/>
        <v>0</v>
      </c>
      <c r="T3531" s="32">
        <f t="shared" si="793"/>
        <v>21600</v>
      </c>
      <c r="U3531" s="32">
        <f t="shared" si="794"/>
        <v>0</v>
      </c>
      <c r="V3531" s="32">
        <f t="shared" si="789"/>
        <v>376.00000000000011</v>
      </c>
      <c r="W3531" s="32">
        <f t="shared" si="795"/>
        <v>376.00000000000011</v>
      </c>
      <c r="X3531" s="32">
        <f t="shared" si="796"/>
        <v>376.00000000000011</v>
      </c>
    </row>
    <row r="3532" spans="1:24" x14ac:dyDescent="0.25">
      <c r="A3532" s="2"/>
      <c r="B3532" s="2" t="s">
        <v>6</v>
      </c>
      <c r="C3532" s="2">
        <f t="shared" si="786"/>
        <v>147</v>
      </c>
      <c r="D3532" s="2">
        <f t="shared" si="787"/>
        <v>24</v>
      </c>
      <c r="E3532" s="2">
        <f t="shared" si="790"/>
        <v>3528</v>
      </c>
      <c r="F3532" s="11">
        <v>283.5</v>
      </c>
      <c r="G3532" s="9">
        <v>0</v>
      </c>
      <c r="H3532" s="9">
        <v>0</v>
      </c>
      <c r="I3532" s="9">
        <v>0</v>
      </c>
      <c r="J3532" s="9">
        <v>0.28000000000000003</v>
      </c>
      <c r="K3532" s="9">
        <v>0.28000000000000003</v>
      </c>
      <c r="L3532" s="9">
        <v>0.28000000000000003</v>
      </c>
      <c r="N3532" s="32">
        <f>IF('System Design'!$F$8=1,'Hourly Demand and Generation'!G3532*'System Design'!$F$21,IF('System Design'!$F$8=2,'Hourly Demand and Generation'!H3532*'System Design'!$F$21,IF('System Design'!$F$8=3,'Hourly Demand and Generation'!I3532*'System Design'!$F$21)))</f>
        <v>0</v>
      </c>
      <c r="O3532" s="32">
        <f>IF('System Design'!$F$8=1,'Hourly Demand and Generation'!J3532*'System Design'!$F$22,IF('System Design'!$F$8=2,'Hourly Demand and Generation'!K3532*'System Design'!$F$22,IF('System Design'!$F$8=3,'Hourly Demand and Generation'!L3532*'System Design'!$F$22)))</f>
        <v>700.00000000000011</v>
      </c>
      <c r="Q3532" s="32">
        <f t="shared" si="788"/>
        <v>0</v>
      </c>
      <c r="R3532" s="32">
        <f t="shared" si="791"/>
        <v>5400</v>
      </c>
      <c r="S3532" s="32">
        <f t="shared" si="792"/>
        <v>0</v>
      </c>
      <c r="T3532" s="32">
        <f t="shared" si="793"/>
        <v>21600</v>
      </c>
      <c r="U3532" s="32">
        <f t="shared" si="794"/>
        <v>0</v>
      </c>
      <c r="V3532" s="32">
        <f t="shared" si="789"/>
        <v>416.50000000000011</v>
      </c>
      <c r="W3532" s="32">
        <f t="shared" si="795"/>
        <v>416.50000000000011</v>
      </c>
      <c r="X3532" s="32">
        <f t="shared" si="796"/>
        <v>416.50000000000011</v>
      </c>
    </row>
    <row r="3533" spans="1:24" x14ac:dyDescent="0.25">
      <c r="A3533" s="2"/>
      <c r="B3533" s="2" t="s">
        <v>6</v>
      </c>
      <c r="C3533" s="2">
        <f>C3532+1</f>
        <v>148</v>
      </c>
      <c r="D3533" s="2">
        <v>1</v>
      </c>
      <c r="E3533" s="2">
        <f t="shared" si="790"/>
        <v>3529</v>
      </c>
      <c r="F3533" s="11">
        <v>243</v>
      </c>
      <c r="G3533" s="9">
        <v>0</v>
      </c>
      <c r="H3533" s="9">
        <v>0</v>
      </c>
      <c r="I3533" s="9">
        <v>0</v>
      </c>
      <c r="J3533" s="9">
        <v>0.35</v>
      </c>
      <c r="K3533" s="9">
        <v>0.35</v>
      </c>
      <c r="L3533" s="9">
        <v>0.35</v>
      </c>
      <c r="N3533" s="32">
        <f>IF('System Design'!$F$8=1,'Hourly Demand and Generation'!G3533*'System Design'!$F$21,IF('System Design'!$F$8=2,'Hourly Demand and Generation'!H3533*'System Design'!$F$21,IF('System Design'!$F$8=3,'Hourly Demand and Generation'!I3533*'System Design'!$F$21)))</f>
        <v>0</v>
      </c>
      <c r="O3533" s="32">
        <f>IF('System Design'!$F$8=1,'Hourly Demand and Generation'!J3533*'System Design'!$F$22,IF('System Design'!$F$8=2,'Hourly Demand and Generation'!K3533*'System Design'!$F$22,IF('System Design'!$F$8=3,'Hourly Demand and Generation'!L3533*'System Design'!$F$22)))</f>
        <v>875</v>
      </c>
      <c r="Q3533" s="32">
        <f t="shared" si="788"/>
        <v>0</v>
      </c>
      <c r="R3533" s="32">
        <f t="shared" si="791"/>
        <v>5400</v>
      </c>
      <c r="S3533" s="32">
        <f t="shared" si="792"/>
        <v>0</v>
      </c>
      <c r="T3533" s="32">
        <f t="shared" si="793"/>
        <v>21600</v>
      </c>
      <c r="U3533" s="32">
        <f t="shared" si="794"/>
        <v>0</v>
      </c>
      <c r="V3533" s="32">
        <f t="shared" si="789"/>
        <v>632</v>
      </c>
      <c r="W3533" s="32">
        <f t="shared" si="795"/>
        <v>632</v>
      </c>
      <c r="X3533" s="32">
        <f t="shared" si="796"/>
        <v>632</v>
      </c>
    </row>
    <row r="3534" spans="1:24" x14ac:dyDescent="0.25">
      <c r="A3534" s="2"/>
      <c r="B3534" s="2" t="s">
        <v>6</v>
      </c>
      <c r="C3534" s="2">
        <f>C3533</f>
        <v>148</v>
      </c>
      <c r="D3534" s="2">
        <f>D3533+1</f>
        <v>2</v>
      </c>
      <c r="E3534" s="2">
        <f t="shared" si="790"/>
        <v>3530</v>
      </c>
      <c r="F3534" s="11">
        <v>222.75</v>
      </c>
      <c r="G3534" s="9">
        <v>0</v>
      </c>
      <c r="H3534" s="9">
        <v>0</v>
      </c>
      <c r="I3534" s="9">
        <v>0</v>
      </c>
      <c r="J3534" s="9">
        <v>0.315</v>
      </c>
      <c r="K3534" s="9">
        <v>0.315</v>
      </c>
      <c r="L3534" s="9">
        <v>0.315</v>
      </c>
      <c r="N3534" s="32">
        <f>IF('System Design'!$F$8=1,'Hourly Demand and Generation'!G3534*'System Design'!$F$21,IF('System Design'!$F$8=2,'Hourly Demand and Generation'!H3534*'System Design'!$F$21,IF('System Design'!$F$8=3,'Hourly Demand and Generation'!I3534*'System Design'!$F$21)))</f>
        <v>0</v>
      </c>
      <c r="O3534" s="32">
        <f>IF('System Design'!$F$8=1,'Hourly Demand and Generation'!J3534*'System Design'!$F$22,IF('System Design'!$F$8=2,'Hourly Demand and Generation'!K3534*'System Design'!$F$22,IF('System Design'!$F$8=3,'Hourly Demand and Generation'!L3534*'System Design'!$F$22)))</f>
        <v>787.5</v>
      </c>
      <c r="Q3534" s="32">
        <f t="shared" si="788"/>
        <v>0</v>
      </c>
      <c r="R3534" s="32">
        <f t="shared" si="791"/>
        <v>5400</v>
      </c>
      <c r="S3534" s="32">
        <f t="shared" si="792"/>
        <v>0</v>
      </c>
      <c r="T3534" s="32">
        <f t="shared" si="793"/>
        <v>21600</v>
      </c>
      <c r="U3534" s="32">
        <f t="shared" si="794"/>
        <v>0</v>
      </c>
      <c r="V3534" s="32">
        <f t="shared" si="789"/>
        <v>564.75</v>
      </c>
      <c r="W3534" s="32">
        <f t="shared" si="795"/>
        <v>564.75</v>
      </c>
      <c r="X3534" s="32">
        <f t="shared" si="796"/>
        <v>564.75</v>
      </c>
    </row>
    <row r="3535" spans="1:24" x14ac:dyDescent="0.25">
      <c r="A3535" s="2"/>
      <c r="B3535" s="2" t="s">
        <v>6</v>
      </c>
      <c r="C3535" s="2">
        <f t="shared" ref="C3535:C3556" si="797">C3534</f>
        <v>148</v>
      </c>
      <c r="D3535" s="2">
        <f t="shared" ref="D3535:D3556" si="798">D3534+1</f>
        <v>3</v>
      </c>
      <c r="E3535" s="2">
        <f t="shared" si="790"/>
        <v>3531</v>
      </c>
      <c r="F3535" s="11">
        <v>202.5</v>
      </c>
      <c r="G3535" s="9">
        <v>0</v>
      </c>
      <c r="H3535" s="9">
        <v>0</v>
      </c>
      <c r="I3535" s="9">
        <v>0</v>
      </c>
      <c r="J3535" s="9">
        <v>0.315</v>
      </c>
      <c r="K3535" s="9">
        <v>0.315</v>
      </c>
      <c r="L3535" s="9">
        <v>0.315</v>
      </c>
      <c r="N3535" s="32">
        <f>IF('System Design'!$F$8=1,'Hourly Demand and Generation'!G3535*'System Design'!$F$21,IF('System Design'!$F$8=2,'Hourly Demand and Generation'!H3535*'System Design'!$F$21,IF('System Design'!$F$8=3,'Hourly Demand and Generation'!I3535*'System Design'!$F$21)))</f>
        <v>0</v>
      </c>
      <c r="O3535" s="32">
        <f>IF('System Design'!$F$8=1,'Hourly Demand and Generation'!J3535*'System Design'!$F$22,IF('System Design'!$F$8=2,'Hourly Demand and Generation'!K3535*'System Design'!$F$22,IF('System Design'!$F$8=3,'Hourly Demand and Generation'!L3535*'System Design'!$F$22)))</f>
        <v>787.5</v>
      </c>
      <c r="Q3535" s="32">
        <f t="shared" si="788"/>
        <v>0</v>
      </c>
      <c r="R3535" s="32">
        <f t="shared" si="791"/>
        <v>5400</v>
      </c>
      <c r="S3535" s="32">
        <f t="shared" si="792"/>
        <v>0</v>
      </c>
      <c r="T3535" s="32">
        <f t="shared" si="793"/>
        <v>21600</v>
      </c>
      <c r="U3535" s="32">
        <f t="shared" si="794"/>
        <v>0</v>
      </c>
      <c r="V3535" s="32">
        <f t="shared" si="789"/>
        <v>585</v>
      </c>
      <c r="W3535" s="32">
        <f t="shared" si="795"/>
        <v>585</v>
      </c>
      <c r="X3535" s="32">
        <f t="shared" si="796"/>
        <v>585</v>
      </c>
    </row>
    <row r="3536" spans="1:24" x14ac:dyDescent="0.25">
      <c r="A3536" s="2"/>
      <c r="B3536" s="2" t="s">
        <v>6</v>
      </c>
      <c r="C3536" s="2">
        <f t="shared" si="797"/>
        <v>148</v>
      </c>
      <c r="D3536" s="2">
        <f t="shared" si="798"/>
        <v>4</v>
      </c>
      <c r="E3536" s="2">
        <f t="shared" si="790"/>
        <v>3532</v>
      </c>
      <c r="F3536" s="11">
        <v>243</v>
      </c>
      <c r="G3536" s="9">
        <v>0</v>
      </c>
      <c r="H3536" s="9">
        <v>0</v>
      </c>
      <c r="I3536" s="9">
        <v>0</v>
      </c>
      <c r="J3536" s="9">
        <v>0.35</v>
      </c>
      <c r="K3536" s="9">
        <v>0.35</v>
      </c>
      <c r="L3536" s="9">
        <v>0.35</v>
      </c>
      <c r="N3536" s="32">
        <f>IF('System Design'!$F$8=1,'Hourly Demand and Generation'!G3536*'System Design'!$F$21,IF('System Design'!$F$8=2,'Hourly Demand and Generation'!H3536*'System Design'!$F$21,IF('System Design'!$F$8=3,'Hourly Demand and Generation'!I3536*'System Design'!$F$21)))</f>
        <v>0</v>
      </c>
      <c r="O3536" s="32">
        <f>IF('System Design'!$F$8=1,'Hourly Demand and Generation'!J3536*'System Design'!$F$22,IF('System Design'!$F$8=2,'Hourly Demand and Generation'!K3536*'System Design'!$F$22,IF('System Design'!$F$8=3,'Hourly Demand and Generation'!L3536*'System Design'!$F$22)))</f>
        <v>875</v>
      </c>
      <c r="Q3536" s="32">
        <f t="shared" si="788"/>
        <v>0</v>
      </c>
      <c r="R3536" s="32">
        <f t="shared" si="791"/>
        <v>5400</v>
      </c>
      <c r="S3536" s="32">
        <f t="shared" si="792"/>
        <v>0</v>
      </c>
      <c r="T3536" s="32">
        <f t="shared" si="793"/>
        <v>21600</v>
      </c>
      <c r="U3536" s="32">
        <f t="shared" si="794"/>
        <v>0</v>
      </c>
      <c r="V3536" s="32">
        <f t="shared" si="789"/>
        <v>632</v>
      </c>
      <c r="W3536" s="32">
        <f t="shared" si="795"/>
        <v>632</v>
      </c>
      <c r="X3536" s="32">
        <f t="shared" si="796"/>
        <v>632</v>
      </c>
    </row>
    <row r="3537" spans="1:24" x14ac:dyDescent="0.25">
      <c r="A3537" s="2"/>
      <c r="B3537" s="2" t="s">
        <v>6</v>
      </c>
      <c r="C3537" s="2">
        <f t="shared" si="797"/>
        <v>148</v>
      </c>
      <c r="D3537" s="2">
        <f t="shared" si="798"/>
        <v>5</v>
      </c>
      <c r="E3537" s="2">
        <f t="shared" si="790"/>
        <v>3533</v>
      </c>
      <c r="F3537" s="11">
        <v>263.25</v>
      </c>
      <c r="G3537" s="9">
        <v>0</v>
      </c>
      <c r="H3537" s="9">
        <v>3.7199999999999997E-2</v>
      </c>
      <c r="I3537" s="9">
        <v>7.4399999999999994E-2</v>
      </c>
      <c r="J3537" s="9">
        <v>0.28000000000000003</v>
      </c>
      <c r="K3537" s="9">
        <v>0.28000000000000003</v>
      </c>
      <c r="L3537" s="9">
        <v>0.28000000000000003</v>
      </c>
      <c r="N3537" s="32">
        <f>IF('System Design'!$F$8=1,'Hourly Demand and Generation'!G3537*'System Design'!$F$21,IF('System Design'!$F$8=2,'Hourly Demand and Generation'!H3537*'System Design'!$F$21,IF('System Design'!$F$8=3,'Hourly Demand and Generation'!I3537*'System Design'!$F$21)))</f>
        <v>37.199999999999996</v>
      </c>
      <c r="O3537" s="32">
        <f>IF('System Design'!$F$8=1,'Hourly Demand and Generation'!J3537*'System Design'!$F$22,IF('System Design'!$F$8=2,'Hourly Demand and Generation'!K3537*'System Design'!$F$22,IF('System Design'!$F$8=3,'Hourly Demand and Generation'!L3537*'System Design'!$F$22)))</f>
        <v>700.00000000000011</v>
      </c>
      <c r="Q3537" s="32">
        <f t="shared" si="788"/>
        <v>0</v>
      </c>
      <c r="R3537" s="32">
        <f t="shared" si="791"/>
        <v>5400</v>
      </c>
      <c r="S3537" s="32">
        <f t="shared" si="792"/>
        <v>0</v>
      </c>
      <c r="T3537" s="32">
        <f t="shared" si="793"/>
        <v>21600</v>
      </c>
      <c r="U3537" s="32">
        <f t="shared" si="794"/>
        <v>0</v>
      </c>
      <c r="V3537" s="32">
        <f t="shared" si="789"/>
        <v>473.95000000000016</v>
      </c>
      <c r="W3537" s="32">
        <f t="shared" si="795"/>
        <v>473.95000000000016</v>
      </c>
      <c r="X3537" s="32">
        <f t="shared" si="796"/>
        <v>473.95000000000016</v>
      </c>
    </row>
    <row r="3538" spans="1:24" x14ac:dyDescent="0.25">
      <c r="A3538" s="2"/>
      <c r="B3538" s="2" t="s">
        <v>6</v>
      </c>
      <c r="C3538" s="2">
        <f t="shared" si="797"/>
        <v>148</v>
      </c>
      <c r="D3538" s="2">
        <f t="shared" si="798"/>
        <v>6</v>
      </c>
      <c r="E3538" s="2">
        <f t="shared" si="790"/>
        <v>3534</v>
      </c>
      <c r="F3538" s="11">
        <v>283.5</v>
      </c>
      <c r="G3538" s="9">
        <v>5.22519323258826E-2</v>
      </c>
      <c r="H3538" s="9">
        <v>0.11625000000000001</v>
      </c>
      <c r="I3538" s="9">
        <v>0.15809999999999999</v>
      </c>
      <c r="J3538" s="9">
        <v>0.28000000000000003</v>
      </c>
      <c r="K3538" s="9">
        <v>0.28000000000000003</v>
      </c>
      <c r="L3538" s="9">
        <v>0.28000000000000003</v>
      </c>
      <c r="N3538" s="32">
        <f>IF('System Design'!$F$8=1,'Hourly Demand and Generation'!G3538*'System Design'!$F$21,IF('System Design'!$F$8=2,'Hourly Demand and Generation'!H3538*'System Design'!$F$21,IF('System Design'!$F$8=3,'Hourly Demand and Generation'!I3538*'System Design'!$F$21)))</f>
        <v>79.05</v>
      </c>
      <c r="O3538" s="32">
        <f>IF('System Design'!$F$8=1,'Hourly Demand and Generation'!J3538*'System Design'!$F$22,IF('System Design'!$F$8=2,'Hourly Demand and Generation'!K3538*'System Design'!$F$22,IF('System Design'!$F$8=3,'Hourly Demand and Generation'!L3538*'System Design'!$F$22)))</f>
        <v>700.00000000000011</v>
      </c>
      <c r="Q3538" s="32">
        <f t="shared" si="788"/>
        <v>0</v>
      </c>
      <c r="R3538" s="32">
        <f t="shared" si="791"/>
        <v>5400</v>
      </c>
      <c r="S3538" s="32">
        <f t="shared" si="792"/>
        <v>0</v>
      </c>
      <c r="T3538" s="32">
        <f t="shared" si="793"/>
        <v>21600</v>
      </c>
      <c r="U3538" s="32">
        <f t="shared" si="794"/>
        <v>0</v>
      </c>
      <c r="V3538" s="32">
        <f t="shared" si="789"/>
        <v>495.55000000000007</v>
      </c>
      <c r="W3538" s="32">
        <f t="shared" si="795"/>
        <v>495.55000000000007</v>
      </c>
      <c r="X3538" s="32">
        <f t="shared" si="796"/>
        <v>495.55000000000007</v>
      </c>
    </row>
    <row r="3539" spans="1:24" x14ac:dyDescent="0.25">
      <c r="A3539" s="2"/>
      <c r="B3539" s="2" t="s">
        <v>6</v>
      </c>
      <c r="C3539" s="2">
        <f t="shared" si="797"/>
        <v>148</v>
      </c>
      <c r="D3539" s="2">
        <f t="shared" si="798"/>
        <v>7</v>
      </c>
      <c r="E3539" s="2">
        <f t="shared" si="790"/>
        <v>3535</v>
      </c>
      <c r="F3539" s="11">
        <v>303.75</v>
      </c>
      <c r="G3539" s="9">
        <v>0.1110353561925</v>
      </c>
      <c r="H3539" s="9">
        <v>0.1953</v>
      </c>
      <c r="I3539" s="9">
        <v>0.23250000000000001</v>
      </c>
      <c r="J3539" s="9">
        <v>0.315</v>
      </c>
      <c r="K3539" s="9">
        <v>0.315</v>
      </c>
      <c r="L3539" s="9">
        <v>0.315</v>
      </c>
      <c r="N3539" s="32">
        <f>IF('System Design'!$F$8=1,'Hourly Demand and Generation'!G3539*'System Design'!$F$21,IF('System Design'!$F$8=2,'Hourly Demand and Generation'!H3539*'System Design'!$F$21,IF('System Design'!$F$8=3,'Hourly Demand and Generation'!I3539*'System Design'!$F$21)))</f>
        <v>116.25</v>
      </c>
      <c r="O3539" s="32">
        <f>IF('System Design'!$F$8=1,'Hourly Demand and Generation'!J3539*'System Design'!$F$22,IF('System Design'!$F$8=2,'Hourly Demand and Generation'!K3539*'System Design'!$F$22,IF('System Design'!$F$8=3,'Hourly Demand and Generation'!L3539*'System Design'!$F$22)))</f>
        <v>787.5</v>
      </c>
      <c r="Q3539" s="32">
        <f t="shared" si="788"/>
        <v>0</v>
      </c>
      <c r="R3539" s="32">
        <f t="shared" si="791"/>
        <v>5400</v>
      </c>
      <c r="S3539" s="32">
        <f t="shared" si="792"/>
        <v>0</v>
      </c>
      <c r="T3539" s="32">
        <f t="shared" si="793"/>
        <v>21600</v>
      </c>
      <c r="U3539" s="32">
        <f t="shared" si="794"/>
        <v>0</v>
      </c>
      <c r="V3539" s="32">
        <f t="shared" si="789"/>
        <v>600</v>
      </c>
      <c r="W3539" s="32">
        <f t="shared" si="795"/>
        <v>600</v>
      </c>
      <c r="X3539" s="32">
        <f t="shared" si="796"/>
        <v>600</v>
      </c>
    </row>
    <row r="3540" spans="1:24" x14ac:dyDescent="0.25">
      <c r="A3540" s="2"/>
      <c r="B3540" s="2" t="s">
        <v>6</v>
      </c>
      <c r="C3540" s="2">
        <f t="shared" si="797"/>
        <v>148</v>
      </c>
      <c r="D3540" s="2">
        <f t="shared" si="798"/>
        <v>8</v>
      </c>
      <c r="E3540" s="2">
        <f t="shared" si="790"/>
        <v>3536</v>
      </c>
      <c r="F3540" s="11">
        <v>324</v>
      </c>
      <c r="G3540" s="9">
        <v>0.21553922084426599</v>
      </c>
      <c r="H3540" s="9">
        <v>0.34875</v>
      </c>
      <c r="I3540" s="9">
        <v>0.3906</v>
      </c>
      <c r="J3540" s="9">
        <v>0.315</v>
      </c>
      <c r="K3540" s="9">
        <v>0.315</v>
      </c>
      <c r="L3540" s="9">
        <v>0.315</v>
      </c>
      <c r="N3540" s="32">
        <f>IF('System Design'!$F$8=1,'Hourly Demand and Generation'!G3540*'System Design'!$F$21,IF('System Design'!$F$8=2,'Hourly Demand and Generation'!H3540*'System Design'!$F$21,IF('System Design'!$F$8=3,'Hourly Demand and Generation'!I3540*'System Design'!$F$21)))</f>
        <v>195.3</v>
      </c>
      <c r="O3540" s="32">
        <f>IF('System Design'!$F$8=1,'Hourly Demand and Generation'!J3540*'System Design'!$F$22,IF('System Design'!$F$8=2,'Hourly Demand and Generation'!K3540*'System Design'!$F$22,IF('System Design'!$F$8=3,'Hourly Demand and Generation'!L3540*'System Design'!$F$22)))</f>
        <v>787.5</v>
      </c>
      <c r="Q3540" s="32">
        <f t="shared" si="788"/>
        <v>0</v>
      </c>
      <c r="R3540" s="32">
        <f t="shared" si="791"/>
        <v>5400</v>
      </c>
      <c r="S3540" s="32">
        <f t="shared" si="792"/>
        <v>0</v>
      </c>
      <c r="T3540" s="32">
        <f t="shared" si="793"/>
        <v>21600</v>
      </c>
      <c r="U3540" s="32">
        <f t="shared" si="794"/>
        <v>0</v>
      </c>
      <c r="V3540" s="32">
        <f t="shared" si="789"/>
        <v>658.8</v>
      </c>
      <c r="W3540" s="32">
        <f t="shared" si="795"/>
        <v>658.8</v>
      </c>
      <c r="X3540" s="32">
        <f t="shared" si="796"/>
        <v>658.8</v>
      </c>
    </row>
    <row r="3541" spans="1:24" x14ac:dyDescent="0.25">
      <c r="A3541" s="2"/>
      <c r="B3541" s="2" t="s">
        <v>6</v>
      </c>
      <c r="C3541" s="2">
        <f t="shared" si="797"/>
        <v>148</v>
      </c>
      <c r="D3541" s="2">
        <f t="shared" si="798"/>
        <v>9</v>
      </c>
      <c r="E3541" s="2">
        <f t="shared" si="790"/>
        <v>3537</v>
      </c>
      <c r="F3541" s="11">
        <v>324</v>
      </c>
      <c r="G3541" s="9">
        <v>0.32657457703676601</v>
      </c>
      <c r="H3541" s="9">
        <v>0.50219999999999998</v>
      </c>
      <c r="I3541" s="9">
        <v>0.53939999999999999</v>
      </c>
      <c r="J3541" s="9">
        <v>0.28000000000000003</v>
      </c>
      <c r="K3541" s="9">
        <v>0.28000000000000003</v>
      </c>
      <c r="L3541" s="9">
        <v>0.28000000000000003</v>
      </c>
      <c r="N3541" s="32">
        <f>IF('System Design'!$F$8=1,'Hourly Demand and Generation'!G3541*'System Design'!$F$21,IF('System Design'!$F$8=2,'Hourly Demand and Generation'!H3541*'System Design'!$F$21,IF('System Design'!$F$8=3,'Hourly Demand and Generation'!I3541*'System Design'!$F$21)))</f>
        <v>269.7</v>
      </c>
      <c r="O3541" s="32">
        <f>IF('System Design'!$F$8=1,'Hourly Demand and Generation'!J3541*'System Design'!$F$22,IF('System Design'!$F$8=2,'Hourly Demand and Generation'!K3541*'System Design'!$F$22,IF('System Design'!$F$8=3,'Hourly Demand and Generation'!L3541*'System Design'!$F$22)))</f>
        <v>700.00000000000011</v>
      </c>
      <c r="Q3541" s="32">
        <f t="shared" si="788"/>
        <v>0</v>
      </c>
      <c r="R3541" s="32">
        <f t="shared" si="791"/>
        <v>5400</v>
      </c>
      <c r="S3541" s="32">
        <f t="shared" si="792"/>
        <v>0</v>
      </c>
      <c r="T3541" s="32">
        <f t="shared" si="793"/>
        <v>21600</v>
      </c>
      <c r="U3541" s="32">
        <f t="shared" si="794"/>
        <v>0</v>
      </c>
      <c r="V3541" s="32">
        <f t="shared" si="789"/>
        <v>645.70000000000005</v>
      </c>
      <c r="W3541" s="32">
        <f t="shared" si="795"/>
        <v>645.70000000000005</v>
      </c>
      <c r="X3541" s="32">
        <f t="shared" si="796"/>
        <v>645.70000000000005</v>
      </c>
    </row>
    <row r="3542" spans="1:24" x14ac:dyDescent="0.25">
      <c r="A3542" s="2"/>
      <c r="B3542" s="2" t="s">
        <v>6</v>
      </c>
      <c r="C3542" s="2">
        <f t="shared" si="797"/>
        <v>148</v>
      </c>
      <c r="D3542" s="2">
        <f t="shared" si="798"/>
        <v>10</v>
      </c>
      <c r="E3542" s="2">
        <f t="shared" si="790"/>
        <v>3538</v>
      </c>
      <c r="F3542" s="11">
        <v>315.89999999999998</v>
      </c>
      <c r="G3542" s="9">
        <v>0.437609933229267</v>
      </c>
      <c r="H3542" s="9">
        <v>0.6603</v>
      </c>
      <c r="I3542" s="9">
        <v>0.69750000000000001</v>
      </c>
      <c r="J3542" s="9">
        <v>0.315</v>
      </c>
      <c r="K3542" s="9">
        <v>0.315</v>
      </c>
      <c r="L3542" s="9">
        <v>0.315</v>
      </c>
      <c r="N3542" s="32">
        <f>IF('System Design'!$F$8=1,'Hourly Demand and Generation'!G3542*'System Design'!$F$21,IF('System Design'!$F$8=2,'Hourly Demand and Generation'!H3542*'System Design'!$F$21,IF('System Design'!$F$8=3,'Hourly Demand and Generation'!I3542*'System Design'!$F$21)))</f>
        <v>348.75</v>
      </c>
      <c r="O3542" s="32">
        <f>IF('System Design'!$F$8=1,'Hourly Demand and Generation'!J3542*'System Design'!$F$22,IF('System Design'!$F$8=2,'Hourly Demand and Generation'!K3542*'System Design'!$F$22,IF('System Design'!$F$8=3,'Hourly Demand and Generation'!L3542*'System Design'!$F$22)))</f>
        <v>787.5</v>
      </c>
      <c r="Q3542" s="32">
        <f t="shared" si="788"/>
        <v>0</v>
      </c>
      <c r="R3542" s="32">
        <f t="shared" si="791"/>
        <v>5400</v>
      </c>
      <c r="S3542" s="32">
        <f t="shared" si="792"/>
        <v>0</v>
      </c>
      <c r="T3542" s="32">
        <f t="shared" si="793"/>
        <v>21600</v>
      </c>
      <c r="U3542" s="32">
        <f t="shared" si="794"/>
        <v>0</v>
      </c>
      <c r="V3542" s="32">
        <f t="shared" si="789"/>
        <v>820.35</v>
      </c>
      <c r="W3542" s="32">
        <f t="shared" si="795"/>
        <v>820.35</v>
      </c>
      <c r="X3542" s="32">
        <f t="shared" si="796"/>
        <v>820.35</v>
      </c>
    </row>
    <row r="3543" spans="1:24" x14ac:dyDescent="0.25">
      <c r="A3543" s="2"/>
      <c r="B3543" s="2" t="s">
        <v>6</v>
      </c>
      <c r="C3543" s="2">
        <f t="shared" si="797"/>
        <v>148</v>
      </c>
      <c r="D3543" s="2">
        <f t="shared" si="798"/>
        <v>11</v>
      </c>
      <c r="E3543" s="2">
        <f t="shared" si="790"/>
        <v>3539</v>
      </c>
      <c r="F3543" s="11">
        <v>311.85000000000002</v>
      </c>
      <c r="G3543" s="9">
        <v>0.54211379788103198</v>
      </c>
      <c r="H3543" s="9">
        <v>0.81374999999999997</v>
      </c>
      <c r="I3543" s="9">
        <v>0.85560000000000003</v>
      </c>
      <c r="J3543" s="9">
        <v>0.28000000000000003</v>
      </c>
      <c r="K3543" s="9">
        <v>0.28000000000000003</v>
      </c>
      <c r="L3543" s="9">
        <v>0.28000000000000003</v>
      </c>
      <c r="N3543" s="32">
        <f>IF('System Design'!$F$8=1,'Hourly Demand and Generation'!G3543*'System Design'!$F$21,IF('System Design'!$F$8=2,'Hourly Demand and Generation'!H3543*'System Design'!$F$21,IF('System Design'!$F$8=3,'Hourly Demand and Generation'!I3543*'System Design'!$F$21)))</f>
        <v>427.8</v>
      </c>
      <c r="O3543" s="32">
        <f>IF('System Design'!$F$8=1,'Hourly Demand and Generation'!J3543*'System Design'!$F$22,IF('System Design'!$F$8=2,'Hourly Demand and Generation'!K3543*'System Design'!$F$22,IF('System Design'!$F$8=3,'Hourly Demand and Generation'!L3543*'System Design'!$F$22)))</f>
        <v>700.00000000000011</v>
      </c>
      <c r="Q3543" s="32">
        <f t="shared" si="788"/>
        <v>0</v>
      </c>
      <c r="R3543" s="32">
        <f t="shared" si="791"/>
        <v>5400</v>
      </c>
      <c r="S3543" s="32">
        <f t="shared" si="792"/>
        <v>0</v>
      </c>
      <c r="T3543" s="32">
        <f t="shared" si="793"/>
        <v>21600</v>
      </c>
      <c r="U3543" s="32">
        <f t="shared" si="794"/>
        <v>0</v>
      </c>
      <c r="V3543" s="32">
        <f t="shared" si="789"/>
        <v>815.95000000000016</v>
      </c>
      <c r="W3543" s="32">
        <f t="shared" si="795"/>
        <v>815.95000000000016</v>
      </c>
      <c r="X3543" s="32">
        <f t="shared" si="796"/>
        <v>815.95000000000016</v>
      </c>
    </row>
    <row r="3544" spans="1:24" x14ac:dyDescent="0.25">
      <c r="A3544" s="2"/>
      <c r="B3544" s="2" t="s">
        <v>6</v>
      </c>
      <c r="C3544" s="2">
        <f t="shared" si="797"/>
        <v>148</v>
      </c>
      <c r="D3544" s="2">
        <f t="shared" si="798"/>
        <v>12</v>
      </c>
      <c r="E3544" s="2">
        <f t="shared" si="790"/>
        <v>3540</v>
      </c>
      <c r="F3544" s="11">
        <v>311.85000000000002</v>
      </c>
      <c r="G3544" s="9">
        <v>0.65314915407353202</v>
      </c>
      <c r="H3544" s="9">
        <v>0.93</v>
      </c>
      <c r="I3544" s="9">
        <v>0.93</v>
      </c>
      <c r="J3544" s="9">
        <v>0.26250000000000001</v>
      </c>
      <c r="K3544" s="9">
        <v>0.26250000000000001</v>
      </c>
      <c r="L3544" s="9">
        <v>0.26250000000000001</v>
      </c>
      <c r="N3544" s="32">
        <f>IF('System Design'!$F$8=1,'Hourly Demand and Generation'!G3544*'System Design'!$F$21,IF('System Design'!$F$8=2,'Hourly Demand and Generation'!H3544*'System Design'!$F$21,IF('System Design'!$F$8=3,'Hourly Demand and Generation'!I3544*'System Design'!$F$21)))</f>
        <v>465</v>
      </c>
      <c r="O3544" s="32">
        <f>IF('System Design'!$F$8=1,'Hourly Demand and Generation'!J3544*'System Design'!$F$22,IF('System Design'!$F$8=2,'Hourly Demand and Generation'!K3544*'System Design'!$F$22,IF('System Design'!$F$8=3,'Hourly Demand and Generation'!L3544*'System Design'!$F$22)))</f>
        <v>656.25</v>
      </c>
      <c r="Q3544" s="32">
        <f t="shared" si="788"/>
        <v>0</v>
      </c>
      <c r="R3544" s="32">
        <f t="shared" si="791"/>
        <v>5400</v>
      </c>
      <c r="S3544" s="32">
        <f t="shared" si="792"/>
        <v>0</v>
      </c>
      <c r="T3544" s="32">
        <f t="shared" si="793"/>
        <v>21600</v>
      </c>
      <c r="U3544" s="32">
        <f t="shared" si="794"/>
        <v>0</v>
      </c>
      <c r="V3544" s="32">
        <f t="shared" si="789"/>
        <v>809.4</v>
      </c>
      <c r="W3544" s="32">
        <f t="shared" si="795"/>
        <v>809.4</v>
      </c>
      <c r="X3544" s="32">
        <f t="shared" si="796"/>
        <v>809.4</v>
      </c>
    </row>
    <row r="3545" spans="1:24" x14ac:dyDescent="0.25">
      <c r="A3545" s="2"/>
      <c r="B3545" s="2" t="s">
        <v>6</v>
      </c>
      <c r="C3545" s="2">
        <f t="shared" si="797"/>
        <v>148</v>
      </c>
      <c r="D3545" s="2">
        <f t="shared" si="798"/>
        <v>13</v>
      </c>
      <c r="E3545" s="2">
        <f t="shared" si="790"/>
        <v>3541</v>
      </c>
      <c r="F3545" s="11">
        <v>324</v>
      </c>
      <c r="G3545" s="9">
        <v>0.54211379788103198</v>
      </c>
      <c r="H3545" s="9">
        <v>0.81374999999999997</v>
      </c>
      <c r="I3545" s="9">
        <v>0.85560000000000003</v>
      </c>
      <c r="J3545" s="9">
        <v>0.28000000000000003</v>
      </c>
      <c r="K3545" s="9">
        <v>0.28000000000000003</v>
      </c>
      <c r="L3545" s="9">
        <v>0.28000000000000003</v>
      </c>
      <c r="N3545" s="32">
        <f>IF('System Design'!$F$8=1,'Hourly Demand and Generation'!G3545*'System Design'!$F$21,IF('System Design'!$F$8=2,'Hourly Demand and Generation'!H3545*'System Design'!$F$21,IF('System Design'!$F$8=3,'Hourly Demand and Generation'!I3545*'System Design'!$F$21)))</f>
        <v>427.8</v>
      </c>
      <c r="O3545" s="32">
        <f>IF('System Design'!$F$8=1,'Hourly Demand and Generation'!J3545*'System Design'!$F$22,IF('System Design'!$F$8=2,'Hourly Demand and Generation'!K3545*'System Design'!$F$22,IF('System Design'!$F$8=3,'Hourly Demand and Generation'!L3545*'System Design'!$F$22)))</f>
        <v>700.00000000000011</v>
      </c>
      <c r="Q3545" s="32">
        <f t="shared" si="788"/>
        <v>0</v>
      </c>
      <c r="R3545" s="32">
        <f t="shared" si="791"/>
        <v>5400</v>
      </c>
      <c r="S3545" s="32">
        <f t="shared" si="792"/>
        <v>0</v>
      </c>
      <c r="T3545" s="32">
        <f t="shared" si="793"/>
        <v>21600</v>
      </c>
      <c r="U3545" s="32">
        <f t="shared" si="794"/>
        <v>0</v>
      </c>
      <c r="V3545" s="32">
        <f t="shared" si="789"/>
        <v>803.80000000000018</v>
      </c>
      <c r="W3545" s="32">
        <f t="shared" si="795"/>
        <v>803.80000000000018</v>
      </c>
      <c r="X3545" s="32">
        <f t="shared" si="796"/>
        <v>803.80000000000018</v>
      </c>
    </row>
    <row r="3546" spans="1:24" x14ac:dyDescent="0.25">
      <c r="A3546" s="2"/>
      <c r="B3546" s="2" t="s">
        <v>6</v>
      </c>
      <c r="C3546" s="2">
        <f t="shared" si="797"/>
        <v>148</v>
      </c>
      <c r="D3546" s="2">
        <f t="shared" si="798"/>
        <v>14</v>
      </c>
      <c r="E3546" s="2">
        <f t="shared" si="790"/>
        <v>3542</v>
      </c>
      <c r="F3546" s="11">
        <v>324</v>
      </c>
      <c r="G3546" s="9">
        <v>0.437609933229267</v>
      </c>
      <c r="H3546" s="9">
        <v>0.6603</v>
      </c>
      <c r="I3546" s="9">
        <v>0.69750000000000001</v>
      </c>
      <c r="J3546" s="9">
        <v>0.29749999999999999</v>
      </c>
      <c r="K3546" s="9">
        <v>0.29749999999999999</v>
      </c>
      <c r="L3546" s="9">
        <v>0.29749999999999999</v>
      </c>
      <c r="N3546" s="32">
        <f>IF('System Design'!$F$8=1,'Hourly Demand and Generation'!G3546*'System Design'!$F$21,IF('System Design'!$F$8=2,'Hourly Demand and Generation'!H3546*'System Design'!$F$21,IF('System Design'!$F$8=3,'Hourly Demand and Generation'!I3546*'System Design'!$F$21)))</f>
        <v>348.75</v>
      </c>
      <c r="O3546" s="32">
        <f>IF('System Design'!$F$8=1,'Hourly Demand and Generation'!J3546*'System Design'!$F$22,IF('System Design'!$F$8=2,'Hourly Demand and Generation'!K3546*'System Design'!$F$22,IF('System Design'!$F$8=3,'Hourly Demand and Generation'!L3546*'System Design'!$F$22)))</f>
        <v>743.75</v>
      </c>
      <c r="Q3546" s="32">
        <f t="shared" si="788"/>
        <v>0</v>
      </c>
      <c r="R3546" s="32">
        <f t="shared" si="791"/>
        <v>5400</v>
      </c>
      <c r="S3546" s="32">
        <f t="shared" si="792"/>
        <v>0</v>
      </c>
      <c r="T3546" s="32">
        <f t="shared" si="793"/>
        <v>21600</v>
      </c>
      <c r="U3546" s="32">
        <f t="shared" si="794"/>
        <v>0</v>
      </c>
      <c r="V3546" s="32">
        <f t="shared" si="789"/>
        <v>768.5</v>
      </c>
      <c r="W3546" s="32">
        <f t="shared" si="795"/>
        <v>768.5</v>
      </c>
      <c r="X3546" s="32">
        <f t="shared" si="796"/>
        <v>768.5</v>
      </c>
    </row>
    <row r="3547" spans="1:24" x14ac:dyDescent="0.25">
      <c r="A3547" s="2"/>
      <c r="B3547" s="2" t="s">
        <v>6</v>
      </c>
      <c r="C3547" s="2">
        <f t="shared" si="797"/>
        <v>148</v>
      </c>
      <c r="D3547" s="2">
        <f t="shared" si="798"/>
        <v>15</v>
      </c>
      <c r="E3547" s="2">
        <f t="shared" si="790"/>
        <v>3543</v>
      </c>
      <c r="F3547" s="11">
        <v>344.25</v>
      </c>
      <c r="G3547" s="9">
        <v>0.32657457703676601</v>
      </c>
      <c r="H3547" s="9">
        <v>0.50219999999999998</v>
      </c>
      <c r="I3547" s="9">
        <v>0.53939999999999999</v>
      </c>
      <c r="J3547" s="9">
        <v>0.315</v>
      </c>
      <c r="K3547" s="9">
        <v>0.315</v>
      </c>
      <c r="L3547" s="9">
        <v>0.315</v>
      </c>
      <c r="N3547" s="32">
        <f>IF('System Design'!$F$8=1,'Hourly Demand and Generation'!G3547*'System Design'!$F$21,IF('System Design'!$F$8=2,'Hourly Demand and Generation'!H3547*'System Design'!$F$21,IF('System Design'!$F$8=3,'Hourly Demand and Generation'!I3547*'System Design'!$F$21)))</f>
        <v>269.7</v>
      </c>
      <c r="O3547" s="32">
        <f>IF('System Design'!$F$8=1,'Hourly Demand and Generation'!J3547*'System Design'!$F$22,IF('System Design'!$F$8=2,'Hourly Demand and Generation'!K3547*'System Design'!$F$22,IF('System Design'!$F$8=3,'Hourly Demand and Generation'!L3547*'System Design'!$F$22)))</f>
        <v>787.5</v>
      </c>
      <c r="Q3547" s="32">
        <f t="shared" si="788"/>
        <v>0</v>
      </c>
      <c r="R3547" s="32">
        <f t="shared" si="791"/>
        <v>5400</v>
      </c>
      <c r="S3547" s="32">
        <f t="shared" si="792"/>
        <v>0</v>
      </c>
      <c r="T3547" s="32">
        <f t="shared" si="793"/>
        <v>21600</v>
      </c>
      <c r="U3547" s="32">
        <f t="shared" si="794"/>
        <v>0</v>
      </c>
      <c r="V3547" s="32">
        <f t="shared" si="789"/>
        <v>712.95</v>
      </c>
      <c r="W3547" s="32">
        <f t="shared" si="795"/>
        <v>712.95</v>
      </c>
      <c r="X3547" s="32">
        <f t="shared" si="796"/>
        <v>712.95</v>
      </c>
    </row>
    <row r="3548" spans="1:24" x14ac:dyDescent="0.25">
      <c r="A3548" s="2"/>
      <c r="B3548" s="2" t="s">
        <v>6</v>
      </c>
      <c r="C3548" s="2">
        <f t="shared" si="797"/>
        <v>148</v>
      </c>
      <c r="D3548" s="2">
        <f t="shared" si="798"/>
        <v>16</v>
      </c>
      <c r="E3548" s="2">
        <f t="shared" si="790"/>
        <v>3544</v>
      </c>
      <c r="F3548" s="11">
        <v>364.5</v>
      </c>
      <c r="G3548" s="9">
        <v>0.21553922084426599</v>
      </c>
      <c r="H3548" s="9">
        <v>0.34875</v>
      </c>
      <c r="I3548" s="9">
        <v>0.3906</v>
      </c>
      <c r="J3548" s="9">
        <v>0.315</v>
      </c>
      <c r="K3548" s="9">
        <v>0.315</v>
      </c>
      <c r="L3548" s="9">
        <v>0.315</v>
      </c>
      <c r="N3548" s="32">
        <f>IF('System Design'!$F$8=1,'Hourly Demand and Generation'!G3548*'System Design'!$F$21,IF('System Design'!$F$8=2,'Hourly Demand and Generation'!H3548*'System Design'!$F$21,IF('System Design'!$F$8=3,'Hourly Demand and Generation'!I3548*'System Design'!$F$21)))</f>
        <v>195.3</v>
      </c>
      <c r="O3548" s="32">
        <f>IF('System Design'!$F$8=1,'Hourly Demand and Generation'!J3548*'System Design'!$F$22,IF('System Design'!$F$8=2,'Hourly Demand and Generation'!K3548*'System Design'!$F$22,IF('System Design'!$F$8=3,'Hourly Demand and Generation'!L3548*'System Design'!$F$22)))</f>
        <v>787.5</v>
      </c>
      <c r="Q3548" s="32">
        <f t="shared" si="788"/>
        <v>0</v>
      </c>
      <c r="R3548" s="32">
        <f t="shared" si="791"/>
        <v>5400</v>
      </c>
      <c r="S3548" s="32">
        <f t="shared" si="792"/>
        <v>0</v>
      </c>
      <c r="T3548" s="32">
        <f t="shared" si="793"/>
        <v>21600</v>
      </c>
      <c r="U3548" s="32">
        <f t="shared" si="794"/>
        <v>0</v>
      </c>
      <c r="V3548" s="32">
        <f t="shared" si="789"/>
        <v>618.29999999999995</v>
      </c>
      <c r="W3548" s="32">
        <f t="shared" si="795"/>
        <v>618.29999999999995</v>
      </c>
      <c r="X3548" s="32">
        <f t="shared" si="796"/>
        <v>618.29999999999995</v>
      </c>
    </row>
    <row r="3549" spans="1:24" x14ac:dyDescent="0.25">
      <c r="A3549" s="2"/>
      <c r="B3549" s="2" t="s">
        <v>6</v>
      </c>
      <c r="C3549" s="2">
        <f t="shared" si="797"/>
        <v>148</v>
      </c>
      <c r="D3549" s="2">
        <f t="shared" si="798"/>
        <v>17</v>
      </c>
      <c r="E3549" s="2">
        <f t="shared" si="790"/>
        <v>3545</v>
      </c>
      <c r="F3549" s="11">
        <v>384.75</v>
      </c>
      <c r="G3549" s="9">
        <v>0.1110353561925</v>
      </c>
      <c r="H3549" s="9">
        <v>0.1953</v>
      </c>
      <c r="I3549" s="9">
        <v>0.23250000000000001</v>
      </c>
      <c r="J3549" s="9">
        <v>0.35</v>
      </c>
      <c r="K3549" s="9">
        <v>0.35</v>
      </c>
      <c r="L3549" s="9">
        <v>0.35</v>
      </c>
      <c r="N3549" s="32">
        <f>IF('System Design'!$F$8=1,'Hourly Demand and Generation'!G3549*'System Design'!$F$21,IF('System Design'!$F$8=2,'Hourly Demand and Generation'!H3549*'System Design'!$F$21,IF('System Design'!$F$8=3,'Hourly Demand and Generation'!I3549*'System Design'!$F$21)))</f>
        <v>116.25</v>
      </c>
      <c r="O3549" s="32">
        <f>IF('System Design'!$F$8=1,'Hourly Demand and Generation'!J3549*'System Design'!$F$22,IF('System Design'!$F$8=2,'Hourly Demand and Generation'!K3549*'System Design'!$F$22,IF('System Design'!$F$8=3,'Hourly Demand and Generation'!L3549*'System Design'!$F$22)))</f>
        <v>875</v>
      </c>
      <c r="Q3549" s="32">
        <f t="shared" si="788"/>
        <v>0</v>
      </c>
      <c r="R3549" s="32">
        <f t="shared" si="791"/>
        <v>5400</v>
      </c>
      <c r="S3549" s="32">
        <f t="shared" si="792"/>
        <v>0</v>
      </c>
      <c r="T3549" s="32">
        <f t="shared" si="793"/>
        <v>21600</v>
      </c>
      <c r="U3549" s="32">
        <f t="shared" si="794"/>
        <v>0</v>
      </c>
      <c r="V3549" s="32">
        <f t="shared" si="789"/>
        <v>606.5</v>
      </c>
      <c r="W3549" s="32">
        <f t="shared" si="795"/>
        <v>606.5</v>
      </c>
      <c r="X3549" s="32">
        <f t="shared" si="796"/>
        <v>606.5</v>
      </c>
    </row>
    <row r="3550" spans="1:24" x14ac:dyDescent="0.25">
      <c r="A3550" s="2"/>
      <c r="B3550" s="2" t="s">
        <v>6</v>
      </c>
      <c r="C3550" s="2">
        <f t="shared" si="797"/>
        <v>148</v>
      </c>
      <c r="D3550" s="2">
        <f t="shared" si="798"/>
        <v>18</v>
      </c>
      <c r="E3550" s="2">
        <f t="shared" si="790"/>
        <v>3546</v>
      </c>
      <c r="F3550" s="11">
        <v>405</v>
      </c>
      <c r="G3550" s="9">
        <v>5.22519323258826E-2</v>
      </c>
      <c r="H3550" s="9">
        <v>0.11625000000000001</v>
      </c>
      <c r="I3550" s="9">
        <v>0.15809999999999999</v>
      </c>
      <c r="J3550" s="9">
        <v>0.33250000000000002</v>
      </c>
      <c r="K3550" s="9">
        <v>0.33250000000000002</v>
      </c>
      <c r="L3550" s="9">
        <v>0.33250000000000002</v>
      </c>
      <c r="N3550" s="32">
        <f>IF('System Design'!$F$8=1,'Hourly Demand and Generation'!G3550*'System Design'!$F$21,IF('System Design'!$F$8=2,'Hourly Demand and Generation'!H3550*'System Design'!$F$21,IF('System Design'!$F$8=3,'Hourly Demand and Generation'!I3550*'System Design'!$F$21)))</f>
        <v>79.05</v>
      </c>
      <c r="O3550" s="32">
        <f>IF('System Design'!$F$8=1,'Hourly Demand and Generation'!J3550*'System Design'!$F$22,IF('System Design'!$F$8=2,'Hourly Demand and Generation'!K3550*'System Design'!$F$22,IF('System Design'!$F$8=3,'Hourly Demand and Generation'!L3550*'System Design'!$F$22)))</f>
        <v>831.25</v>
      </c>
      <c r="Q3550" s="32">
        <f t="shared" si="788"/>
        <v>0</v>
      </c>
      <c r="R3550" s="32">
        <f t="shared" si="791"/>
        <v>5400</v>
      </c>
      <c r="S3550" s="32">
        <f t="shared" si="792"/>
        <v>0</v>
      </c>
      <c r="T3550" s="32">
        <f t="shared" si="793"/>
        <v>21600</v>
      </c>
      <c r="U3550" s="32">
        <f t="shared" si="794"/>
        <v>0</v>
      </c>
      <c r="V3550" s="32">
        <f t="shared" si="789"/>
        <v>505.29999999999995</v>
      </c>
      <c r="W3550" s="32">
        <f t="shared" si="795"/>
        <v>505.29999999999995</v>
      </c>
      <c r="X3550" s="32">
        <f t="shared" si="796"/>
        <v>505.29999999999995</v>
      </c>
    </row>
    <row r="3551" spans="1:24" x14ac:dyDescent="0.25">
      <c r="A3551" s="2"/>
      <c r="B3551" s="2" t="s">
        <v>6</v>
      </c>
      <c r="C3551" s="2">
        <f t="shared" si="797"/>
        <v>148</v>
      </c>
      <c r="D3551" s="2">
        <f t="shared" si="798"/>
        <v>19</v>
      </c>
      <c r="E3551" s="2">
        <f t="shared" si="790"/>
        <v>3547</v>
      </c>
      <c r="F3551" s="11">
        <v>392.85</v>
      </c>
      <c r="G3551" s="9">
        <v>0</v>
      </c>
      <c r="H3551" s="9">
        <v>3.7199999999999997E-2</v>
      </c>
      <c r="I3551" s="9">
        <v>7.4399999999999994E-2</v>
      </c>
      <c r="J3551" s="9">
        <v>0.315</v>
      </c>
      <c r="K3551" s="9">
        <v>0.315</v>
      </c>
      <c r="L3551" s="9">
        <v>0.315</v>
      </c>
      <c r="N3551" s="32">
        <f>IF('System Design'!$F$8=1,'Hourly Demand and Generation'!G3551*'System Design'!$F$21,IF('System Design'!$F$8=2,'Hourly Demand and Generation'!H3551*'System Design'!$F$21,IF('System Design'!$F$8=3,'Hourly Demand and Generation'!I3551*'System Design'!$F$21)))</f>
        <v>37.199999999999996</v>
      </c>
      <c r="O3551" s="32">
        <f>IF('System Design'!$F$8=1,'Hourly Demand and Generation'!J3551*'System Design'!$F$22,IF('System Design'!$F$8=2,'Hourly Demand and Generation'!K3551*'System Design'!$F$22,IF('System Design'!$F$8=3,'Hourly Demand and Generation'!L3551*'System Design'!$F$22)))</f>
        <v>787.5</v>
      </c>
      <c r="Q3551" s="32">
        <f t="shared" si="788"/>
        <v>0</v>
      </c>
      <c r="R3551" s="32">
        <f t="shared" si="791"/>
        <v>5400</v>
      </c>
      <c r="S3551" s="32">
        <f t="shared" si="792"/>
        <v>0</v>
      </c>
      <c r="T3551" s="32">
        <f t="shared" si="793"/>
        <v>21600</v>
      </c>
      <c r="U3551" s="32">
        <f t="shared" si="794"/>
        <v>0</v>
      </c>
      <c r="V3551" s="32">
        <f t="shared" si="789"/>
        <v>431.85</v>
      </c>
      <c r="W3551" s="32">
        <f t="shared" si="795"/>
        <v>431.85</v>
      </c>
      <c r="X3551" s="32">
        <f t="shared" si="796"/>
        <v>431.85</v>
      </c>
    </row>
    <row r="3552" spans="1:24" x14ac:dyDescent="0.25">
      <c r="A3552" s="2"/>
      <c r="B3552" s="2" t="s">
        <v>6</v>
      </c>
      <c r="C3552" s="2">
        <f t="shared" si="797"/>
        <v>148</v>
      </c>
      <c r="D3552" s="2">
        <f t="shared" si="798"/>
        <v>20</v>
      </c>
      <c r="E3552" s="2">
        <f t="shared" si="790"/>
        <v>3548</v>
      </c>
      <c r="F3552" s="11">
        <v>384.75</v>
      </c>
      <c r="G3552" s="9">
        <v>0</v>
      </c>
      <c r="H3552" s="9">
        <v>0</v>
      </c>
      <c r="I3552" s="9">
        <v>0</v>
      </c>
      <c r="J3552" s="9">
        <v>0.315</v>
      </c>
      <c r="K3552" s="9">
        <v>0.315</v>
      </c>
      <c r="L3552" s="9">
        <v>0.315</v>
      </c>
      <c r="N3552" s="32">
        <f>IF('System Design'!$F$8=1,'Hourly Demand and Generation'!G3552*'System Design'!$F$21,IF('System Design'!$F$8=2,'Hourly Demand and Generation'!H3552*'System Design'!$F$21,IF('System Design'!$F$8=3,'Hourly Demand and Generation'!I3552*'System Design'!$F$21)))</f>
        <v>0</v>
      </c>
      <c r="O3552" s="32">
        <f>IF('System Design'!$F$8=1,'Hourly Demand and Generation'!J3552*'System Design'!$F$22,IF('System Design'!$F$8=2,'Hourly Demand and Generation'!K3552*'System Design'!$F$22,IF('System Design'!$F$8=3,'Hourly Demand and Generation'!L3552*'System Design'!$F$22)))</f>
        <v>787.5</v>
      </c>
      <c r="Q3552" s="32">
        <f t="shared" si="788"/>
        <v>0</v>
      </c>
      <c r="R3552" s="32">
        <f t="shared" si="791"/>
        <v>5400</v>
      </c>
      <c r="S3552" s="32">
        <f t="shared" si="792"/>
        <v>0</v>
      </c>
      <c r="T3552" s="32">
        <f t="shared" si="793"/>
        <v>21600</v>
      </c>
      <c r="U3552" s="32">
        <f t="shared" si="794"/>
        <v>0</v>
      </c>
      <c r="V3552" s="32">
        <f t="shared" si="789"/>
        <v>402.75</v>
      </c>
      <c r="W3552" s="32">
        <f t="shared" si="795"/>
        <v>402.75</v>
      </c>
      <c r="X3552" s="32">
        <f t="shared" si="796"/>
        <v>402.75</v>
      </c>
    </row>
    <row r="3553" spans="1:24" x14ac:dyDescent="0.25">
      <c r="A3553" s="2"/>
      <c r="B3553" s="2" t="s">
        <v>6</v>
      </c>
      <c r="C3553" s="2">
        <f t="shared" si="797"/>
        <v>148</v>
      </c>
      <c r="D3553" s="2">
        <f t="shared" si="798"/>
        <v>21</v>
      </c>
      <c r="E3553" s="2">
        <f t="shared" si="790"/>
        <v>3549</v>
      </c>
      <c r="F3553" s="11">
        <v>364.5</v>
      </c>
      <c r="G3553" s="9">
        <v>0</v>
      </c>
      <c r="H3553" s="9">
        <v>0</v>
      </c>
      <c r="I3553" s="9">
        <v>0</v>
      </c>
      <c r="J3553" s="9">
        <v>0.315</v>
      </c>
      <c r="K3553" s="9">
        <v>0.315</v>
      </c>
      <c r="L3553" s="9">
        <v>0.315</v>
      </c>
      <c r="N3553" s="32">
        <f>IF('System Design'!$F$8=1,'Hourly Demand and Generation'!G3553*'System Design'!$F$21,IF('System Design'!$F$8=2,'Hourly Demand and Generation'!H3553*'System Design'!$F$21,IF('System Design'!$F$8=3,'Hourly Demand and Generation'!I3553*'System Design'!$F$21)))</f>
        <v>0</v>
      </c>
      <c r="O3553" s="32">
        <f>IF('System Design'!$F$8=1,'Hourly Demand and Generation'!J3553*'System Design'!$F$22,IF('System Design'!$F$8=2,'Hourly Demand and Generation'!K3553*'System Design'!$F$22,IF('System Design'!$F$8=3,'Hourly Demand and Generation'!L3553*'System Design'!$F$22)))</f>
        <v>787.5</v>
      </c>
      <c r="Q3553" s="32">
        <f t="shared" si="788"/>
        <v>0</v>
      </c>
      <c r="R3553" s="32">
        <f t="shared" si="791"/>
        <v>5400</v>
      </c>
      <c r="S3553" s="32">
        <f t="shared" si="792"/>
        <v>0</v>
      </c>
      <c r="T3553" s="32">
        <f t="shared" si="793"/>
        <v>21600</v>
      </c>
      <c r="U3553" s="32">
        <f t="shared" si="794"/>
        <v>0</v>
      </c>
      <c r="V3553" s="32">
        <f t="shared" si="789"/>
        <v>423</v>
      </c>
      <c r="W3553" s="32">
        <f t="shared" si="795"/>
        <v>423</v>
      </c>
      <c r="X3553" s="32">
        <f t="shared" si="796"/>
        <v>423</v>
      </c>
    </row>
    <row r="3554" spans="1:24" x14ac:dyDescent="0.25">
      <c r="A3554" s="2"/>
      <c r="B3554" s="2" t="s">
        <v>6</v>
      </c>
      <c r="C3554" s="2">
        <f t="shared" si="797"/>
        <v>148</v>
      </c>
      <c r="D3554" s="2">
        <f t="shared" si="798"/>
        <v>22</v>
      </c>
      <c r="E3554" s="2">
        <f t="shared" si="790"/>
        <v>3550</v>
      </c>
      <c r="F3554" s="11">
        <v>344.25</v>
      </c>
      <c r="G3554" s="9">
        <v>0</v>
      </c>
      <c r="H3554" s="9">
        <v>0</v>
      </c>
      <c r="I3554" s="9">
        <v>0</v>
      </c>
      <c r="J3554" s="9">
        <v>0.33250000000000002</v>
      </c>
      <c r="K3554" s="9">
        <v>0.33250000000000002</v>
      </c>
      <c r="L3554" s="9">
        <v>0.33250000000000002</v>
      </c>
      <c r="N3554" s="32">
        <f>IF('System Design'!$F$8=1,'Hourly Demand and Generation'!G3554*'System Design'!$F$21,IF('System Design'!$F$8=2,'Hourly Demand and Generation'!H3554*'System Design'!$F$21,IF('System Design'!$F$8=3,'Hourly Demand and Generation'!I3554*'System Design'!$F$21)))</f>
        <v>0</v>
      </c>
      <c r="O3554" s="32">
        <f>IF('System Design'!$F$8=1,'Hourly Demand and Generation'!J3554*'System Design'!$F$22,IF('System Design'!$F$8=2,'Hourly Demand and Generation'!K3554*'System Design'!$F$22,IF('System Design'!$F$8=3,'Hourly Demand and Generation'!L3554*'System Design'!$F$22)))</f>
        <v>831.25</v>
      </c>
      <c r="Q3554" s="32">
        <f t="shared" si="788"/>
        <v>0</v>
      </c>
      <c r="R3554" s="32">
        <f t="shared" si="791"/>
        <v>5400</v>
      </c>
      <c r="S3554" s="32">
        <f t="shared" si="792"/>
        <v>0</v>
      </c>
      <c r="T3554" s="32">
        <f t="shared" si="793"/>
        <v>21600</v>
      </c>
      <c r="U3554" s="32">
        <f t="shared" si="794"/>
        <v>0</v>
      </c>
      <c r="V3554" s="32">
        <f t="shared" si="789"/>
        <v>487</v>
      </c>
      <c r="W3554" s="32">
        <f t="shared" si="795"/>
        <v>487</v>
      </c>
      <c r="X3554" s="32">
        <f t="shared" si="796"/>
        <v>487</v>
      </c>
    </row>
    <row r="3555" spans="1:24" x14ac:dyDescent="0.25">
      <c r="A3555" s="2"/>
      <c r="B3555" s="2" t="s">
        <v>6</v>
      </c>
      <c r="C3555" s="2">
        <f t="shared" si="797"/>
        <v>148</v>
      </c>
      <c r="D3555" s="2">
        <f t="shared" si="798"/>
        <v>23</v>
      </c>
      <c r="E3555" s="2">
        <f t="shared" si="790"/>
        <v>3551</v>
      </c>
      <c r="F3555" s="11">
        <v>324</v>
      </c>
      <c r="G3555" s="9">
        <v>0</v>
      </c>
      <c r="H3555" s="9">
        <v>0</v>
      </c>
      <c r="I3555" s="9">
        <v>0</v>
      </c>
      <c r="J3555" s="9">
        <v>0.28000000000000003</v>
      </c>
      <c r="K3555" s="9">
        <v>0.28000000000000003</v>
      </c>
      <c r="L3555" s="9">
        <v>0.28000000000000003</v>
      </c>
      <c r="N3555" s="32">
        <f>IF('System Design'!$F$8=1,'Hourly Demand and Generation'!G3555*'System Design'!$F$21,IF('System Design'!$F$8=2,'Hourly Demand and Generation'!H3555*'System Design'!$F$21,IF('System Design'!$F$8=3,'Hourly Demand and Generation'!I3555*'System Design'!$F$21)))</f>
        <v>0</v>
      </c>
      <c r="O3555" s="32">
        <f>IF('System Design'!$F$8=1,'Hourly Demand and Generation'!J3555*'System Design'!$F$22,IF('System Design'!$F$8=2,'Hourly Demand and Generation'!K3555*'System Design'!$F$22,IF('System Design'!$F$8=3,'Hourly Demand and Generation'!L3555*'System Design'!$F$22)))</f>
        <v>700.00000000000011</v>
      </c>
      <c r="Q3555" s="32">
        <f t="shared" si="788"/>
        <v>0</v>
      </c>
      <c r="R3555" s="32">
        <f t="shared" si="791"/>
        <v>5400</v>
      </c>
      <c r="S3555" s="32">
        <f t="shared" si="792"/>
        <v>0</v>
      </c>
      <c r="T3555" s="32">
        <f t="shared" si="793"/>
        <v>21600</v>
      </c>
      <c r="U3555" s="32">
        <f t="shared" si="794"/>
        <v>0</v>
      </c>
      <c r="V3555" s="32">
        <f t="shared" si="789"/>
        <v>376.00000000000011</v>
      </c>
      <c r="W3555" s="32">
        <f t="shared" si="795"/>
        <v>376.00000000000011</v>
      </c>
      <c r="X3555" s="32">
        <f t="shared" si="796"/>
        <v>376.00000000000011</v>
      </c>
    </row>
    <row r="3556" spans="1:24" x14ac:dyDescent="0.25">
      <c r="A3556" s="2"/>
      <c r="B3556" s="2" t="s">
        <v>6</v>
      </c>
      <c r="C3556" s="2">
        <f t="shared" si="797"/>
        <v>148</v>
      </c>
      <c r="D3556" s="2">
        <f t="shared" si="798"/>
        <v>24</v>
      </c>
      <c r="E3556" s="2">
        <f t="shared" si="790"/>
        <v>3552</v>
      </c>
      <c r="F3556" s="11">
        <v>283.5</v>
      </c>
      <c r="G3556" s="9">
        <v>0</v>
      </c>
      <c r="H3556" s="9">
        <v>0</v>
      </c>
      <c r="I3556" s="9">
        <v>0</v>
      </c>
      <c r="J3556" s="9">
        <v>0.28000000000000003</v>
      </c>
      <c r="K3556" s="9">
        <v>0.28000000000000003</v>
      </c>
      <c r="L3556" s="9">
        <v>0.28000000000000003</v>
      </c>
      <c r="N3556" s="32">
        <f>IF('System Design'!$F$8=1,'Hourly Demand and Generation'!G3556*'System Design'!$F$21,IF('System Design'!$F$8=2,'Hourly Demand and Generation'!H3556*'System Design'!$F$21,IF('System Design'!$F$8=3,'Hourly Demand and Generation'!I3556*'System Design'!$F$21)))</f>
        <v>0</v>
      </c>
      <c r="O3556" s="32">
        <f>IF('System Design'!$F$8=1,'Hourly Demand and Generation'!J3556*'System Design'!$F$22,IF('System Design'!$F$8=2,'Hourly Demand and Generation'!K3556*'System Design'!$F$22,IF('System Design'!$F$8=3,'Hourly Demand and Generation'!L3556*'System Design'!$F$22)))</f>
        <v>700.00000000000011</v>
      </c>
      <c r="Q3556" s="32">
        <f t="shared" si="788"/>
        <v>0</v>
      </c>
      <c r="R3556" s="32">
        <f t="shared" si="791"/>
        <v>5400</v>
      </c>
      <c r="S3556" s="32">
        <f t="shared" si="792"/>
        <v>0</v>
      </c>
      <c r="T3556" s="32">
        <f t="shared" si="793"/>
        <v>21600</v>
      </c>
      <c r="U3556" s="32">
        <f t="shared" si="794"/>
        <v>0</v>
      </c>
      <c r="V3556" s="32">
        <f t="shared" si="789"/>
        <v>416.50000000000011</v>
      </c>
      <c r="W3556" s="32">
        <f t="shared" si="795"/>
        <v>416.50000000000011</v>
      </c>
      <c r="X3556" s="32">
        <f t="shared" si="796"/>
        <v>416.50000000000011</v>
      </c>
    </row>
    <row r="3557" spans="1:24" x14ac:dyDescent="0.25">
      <c r="A3557" s="2"/>
      <c r="B3557" s="2" t="s">
        <v>6</v>
      </c>
      <c r="C3557" s="2">
        <f>C3556+1</f>
        <v>149</v>
      </c>
      <c r="D3557" s="2">
        <v>1</v>
      </c>
      <c r="E3557" s="2">
        <f t="shared" si="790"/>
        <v>3553</v>
      </c>
      <c r="F3557" s="11">
        <v>243</v>
      </c>
      <c r="G3557" s="9">
        <v>0</v>
      </c>
      <c r="H3557" s="9">
        <v>0</v>
      </c>
      <c r="I3557" s="9">
        <v>0</v>
      </c>
      <c r="J3557" s="9">
        <v>0.14283133810790999</v>
      </c>
      <c r="K3557" s="9">
        <v>0.35</v>
      </c>
      <c r="L3557" s="9">
        <v>0.35</v>
      </c>
      <c r="N3557" s="32">
        <f>IF('System Design'!$F$8=1,'Hourly Demand and Generation'!G3557*'System Design'!$F$21,IF('System Design'!$F$8=2,'Hourly Demand and Generation'!H3557*'System Design'!$F$21,IF('System Design'!$F$8=3,'Hourly Demand and Generation'!I3557*'System Design'!$F$21)))</f>
        <v>0</v>
      </c>
      <c r="O3557" s="32">
        <f>IF('System Design'!$F$8=1,'Hourly Demand and Generation'!J3557*'System Design'!$F$22,IF('System Design'!$F$8=2,'Hourly Demand and Generation'!K3557*'System Design'!$F$22,IF('System Design'!$F$8=3,'Hourly Demand and Generation'!L3557*'System Design'!$F$22)))</f>
        <v>875</v>
      </c>
      <c r="Q3557" s="32">
        <f t="shared" si="788"/>
        <v>0</v>
      </c>
      <c r="R3557" s="32">
        <f t="shared" si="791"/>
        <v>5400</v>
      </c>
      <c r="S3557" s="32">
        <f t="shared" si="792"/>
        <v>0</v>
      </c>
      <c r="T3557" s="32">
        <f t="shared" si="793"/>
        <v>21600</v>
      </c>
      <c r="U3557" s="32">
        <f t="shared" si="794"/>
        <v>0</v>
      </c>
      <c r="V3557" s="32">
        <f t="shared" si="789"/>
        <v>632</v>
      </c>
      <c r="W3557" s="32">
        <f t="shared" si="795"/>
        <v>632</v>
      </c>
      <c r="X3557" s="32">
        <f t="shared" si="796"/>
        <v>632</v>
      </c>
    </row>
    <row r="3558" spans="1:24" x14ac:dyDescent="0.25">
      <c r="A3558" s="2"/>
      <c r="B3558" s="2" t="s">
        <v>6</v>
      </c>
      <c r="C3558" s="2">
        <f>C3557</f>
        <v>149</v>
      </c>
      <c r="D3558" s="2">
        <f>D3557+1</f>
        <v>2</v>
      </c>
      <c r="E3558" s="2">
        <f t="shared" si="790"/>
        <v>3554</v>
      </c>
      <c r="F3558" s="11">
        <v>222.75</v>
      </c>
      <c r="G3558" s="9">
        <v>0</v>
      </c>
      <c r="H3558" s="9">
        <v>0</v>
      </c>
      <c r="I3558" s="9">
        <v>0</v>
      </c>
      <c r="J3558" s="9">
        <v>0.128548204297119</v>
      </c>
      <c r="K3558" s="9">
        <v>0.315</v>
      </c>
      <c r="L3558" s="9">
        <v>0.315</v>
      </c>
      <c r="N3558" s="32">
        <f>IF('System Design'!$F$8=1,'Hourly Demand and Generation'!G3558*'System Design'!$F$21,IF('System Design'!$F$8=2,'Hourly Demand and Generation'!H3558*'System Design'!$F$21,IF('System Design'!$F$8=3,'Hourly Demand and Generation'!I3558*'System Design'!$F$21)))</f>
        <v>0</v>
      </c>
      <c r="O3558" s="32">
        <f>IF('System Design'!$F$8=1,'Hourly Demand and Generation'!J3558*'System Design'!$F$22,IF('System Design'!$F$8=2,'Hourly Demand and Generation'!K3558*'System Design'!$F$22,IF('System Design'!$F$8=3,'Hourly Demand and Generation'!L3558*'System Design'!$F$22)))</f>
        <v>787.5</v>
      </c>
      <c r="Q3558" s="32">
        <f t="shared" si="788"/>
        <v>0</v>
      </c>
      <c r="R3558" s="32">
        <f t="shared" si="791"/>
        <v>5400</v>
      </c>
      <c r="S3558" s="32">
        <f t="shared" si="792"/>
        <v>0</v>
      </c>
      <c r="T3558" s="32">
        <f t="shared" si="793"/>
        <v>21600</v>
      </c>
      <c r="U3558" s="32">
        <f t="shared" si="794"/>
        <v>0</v>
      </c>
      <c r="V3558" s="32">
        <f t="shared" si="789"/>
        <v>564.75</v>
      </c>
      <c r="W3558" s="32">
        <f t="shared" si="795"/>
        <v>564.75</v>
      </c>
      <c r="X3558" s="32">
        <f t="shared" si="796"/>
        <v>564.75</v>
      </c>
    </row>
    <row r="3559" spans="1:24" x14ac:dyDescent="0.25">
      <c r="A3559" s="2"/>
      <c r="B3559" s="2" t="s">
        <v>6</v>
      </c>
      <c r="C3559" s="2">
        <f t="shared" ref="C3559:C3580" si="799">C3558</f>
        <v>149</v>
      </c>
      <c r="D3559" s="2">
        <f t="shared" ref="D3559:D3580" si="800">D3558+1</f>
        <v>3</v>
      </c>
      <c r="E3559" s="2">
        <f t="shared" si="790"/>
        <v>3555</v>
      </c>
      <c r="F3559" s="11">
        <v>202.5</v>
      </c>
      <c r="G3559" s="9">
        <v>0</v>
      </c>
      <c r="H3559" s="9">
        <v>0</v>
      </c>
      <c r="I3559" s="9">
        <v>0</v>
      </c>
      <c r="J3559" s="9">
        <v>0.128548204297119</v>
      </c>
      <c r="K3559" s="9">
        <v>0.315</v>
      </c>
      <c r="L3559" s="9">
        <v>0.315</v>
      </c>
      <c r="N3559" s="32">
        <f>IF('System Design'!$F$8=1,'Hourly Demand and Generation'!G3559*'System Design'!$F$21,IF('System Design'!$F$8=2,'Hourly Demand and Generation'!H3559*'System Design'!$F$21,IF('System Design'!$F$8=3,'Hourly Demand and Generation'!I3559*'System Design'!$F$21)))</f>
        <v>0</v>
      </c>
      <c r="O3559" s="32">
        <f>IF('System Design'!$F$8=1,'Hourly Demand and Generation'!J3559*'System Design'!$F$22,IF('System Design'!$F$8=2,'Hourly Demand and Generation'!K3559*'System Design'!$F$22,IF('System Design'!$F$8=3,'Hourly Demand and Generation'!L3559*'System Design'!$F$22)))</f>
        <v>787.5</v>
      </c>
      <c r="Q3559" s="32">
        <f t="shared" si="788"/>
        <v>0</v>
      </c>
      <c r="R3559" s="32">
        <f t="shared" si="791"/>
        <v>5400</v>
      </c>
      <c r="S3559" s="32">
        <f t="shared" si="792"/>
        <v>0</v>
      </c>
      <c r="T3559" s="32">
        <f t="shared" si="793"/>
        <v>21600</v>
      </c>
      <c r="U3559" s="32">
        <f t="shared" si="794"/>
        <v>0</v>
      </c>
      <c r="V3559" s="32">
        <f t="shared" si="789"/>
        <v>585</v>
      </c>
      <c r="W3559" s="32">
        <f t="shared" si="795"/>
        <v>585</v>
      </c>
      <c r="X3559" s="32">
        <f t="shared" si="796"/>
        <v>585</v>
      </c>
    </row>
    <row r="3560" spans="1:24" x14ac:dyDescent="0.25">
      <c r="A3560" s="2"/>
      <c r="B3560" s="2" t="s">
        <v>6</v>
      </c>
      <c r="C3560" s="2">
        <f t="shared" si="799"/>
        <v>149</v>
      </c>
      <c r="D3560" s="2">
        <f t="shared" si="800"/>
        <v>4</v>
      </c>
      <c r="E3560" s="2">
        <f t="shared" si="790"/>
        <v>3556</v>
      </c>
      <c r="F3560" s="11">
        <v>243</v>
      </c>
      <c r="G3560" s="9">
        <v>0</v>
      </c>
      <c r="H3560" s="9">
        <v>0</v>
      </c>
      <c r="I3560" s="9">
        <v>0</v>
      </c>
      <c r="J3560" s="9">
        <v>0.14283133810790999</v>
      </c>
      <c r="K3560" s="9">
        <v>0.35</v>
      </c>
      <c r="L3560" s="9">
        <v>0.35</v>
      </c>
      <c r="N3560" s="32">
        <f>IF('System Design'!$F$8=1,'Hourly Demand and Generation'!G3560*'System Design'!$F$21,IF('System Design'!$F$8=2,'Hourly Demand and Generation'!H3560*'System Design'!$F$21,IF('System Design'!$F$8=3,'Hourly Demand and Generation'!I3560*'System Design'!$F$21)))</f>
        <v>0</v>
      </c>
      <c r="O3560" s="32">
        <f>IF('System Design'!$F$8=1,'Hourly Demand and Generation'!J3560*'System Design'!$F$22,IF('System Design'!$F$8=2,'Hourly Demand and Generation'!K3560*'System Design'!$F$22,IF('System Design'!$F$8=3,'Hourly Demand and Generation'!L3560*'System Design'!$F$22)))</f>
        <v>875</v>
      </c>
      <c r="Q3560" s="32">
        <f t="shared" si="788"/>
        <v>0</v>
      </c>
      <c r="R3560" s="32">
        <f t="shared" si="791"/>
        <v>5400</v>
      </c>
      <c r="S3560" s="32">
        <f t="shared" si="792"/>
        <v>0</v>
      </c>
      <c r="T3560" s="32">
        <f t="shared" si="793"/>
        <v>21600</v>
      </c>
      <c r="U3560" s="32">
        <f t="shared" si="794"/>
        <v>0</v>
      </c>
      <c r="V3560" s="32">
        <f t="shared" si="789"/>
        <v>632</v>
      </c>
      <c r="W3560" s="32">
        <f t="shared" si="795"/>
        <v>632</v>
      </c>
      <c r="X3560" s="32">
        <f t="shared" si="796"/>
        <v>632</v>
      </c>
    </row>
    <row r="3561" spans="1:24" x14ac:dyDescent="0.25">
      <c r="A3561" s="2"/>
      <c r="B3561" s="2" t="s">
        <v>6</v>
      </c>
      <c r="C3561" s="2">
        <f t="shared" si="799"/>
        <v>149</v>
      </c>
      <c r="D3561" s="2">
        <f t="shared" si="800"/>
        <v>5</v>
      </c>
      <c r="E3561" s="2">
        <f t="shared" si="790"/>
        <v>3557</v>
      </c>
      <c r="F3561" s="11">
        <v>263.25</v>
      </c>
      <c r="G3561" s="9">
        <v>0</v>
      </c>
      <c r="H3561" s="9">
        <v>3.7199999999999997E-2</v>
      </c>
      <c r="I3561" s="9">
        <v>7.4399999999999994E-2</v>
      </c>
      <c r="J3561" s="9">
        <v>0.114265070486328</v>
      </c>
      <c r="K3561" s="9">
        <v>0.28000000000000003</v>
      </c>
      <c r="L3561" s="9">
        <v>0.28000000000000003</v>
      </c>
      <c r="N3561" s="32">
        <f>IF('System Design'!$F$8=1,'Hourly Demand and Generation'!G3561*'System Design'!$F$21,IF('System Design'!$F$8=2,'Hourly Demand and Generation'!H3561*'System Design'!$F$21,IF('System Design'!$F$8=3,'Hourly Demand and Generation'!I3561*'System Design'!$F$21)))</f>
        <v>37.199999999999996</v>
      </c>
      <c r="O3561" s="32">
        <f>IF('System Design'!$F$8=1,'Hourly Demand and Generation'!J3561*'System Design'!$F$22,IF('System Design'!$F$8=2,'Hourly Demand and Generation'!K3561*'System Design'!$F$22,IF('System Design'!$F$8=3,'Hourly Demand and Generation'!L3561*'System Design'!$F$22)))</f>
        <v>700.00000000000011</v>
      </c>
      <c r="Q3561" s="32">
        <f t="shared" si="788"/>
        <v>0</v>
      </c>
      <c r="R3561" s="32">
        <f t="shared" si="791"/>
        <v>5400</v>
      </c>
      <c r="S3561" s="32">
        <f t="shared" si="792"/>
        <v>0</v>
      </c>
      <c r="T3561" s="32">
        <f t="shared" si="793"/>
        <v>21600</v>
      </c>
      <c r="U3561" s="32">
        <f t="shared" si="794"/>
        <v>0</v>
      </c>
      <c r="V3561" s="32">
        <f t="shared" si="789"/>
        <v>473.95000000000016</v>
      </c>
      <c r="W3561" s="32">
        <f t="shared" si="795"/>
        <v>473.95000000000016</v>
      </c>
      <c r="X3561" s="32">
        <f t="shared" si="796"/>
        <v>473.95000000000016</v>
      </c>
    </row>
    <row r="3562" spans="1:24" x14ac:dyDescent="0.25">
      <c r="A3562" s="2"/>
      <c r="B3562" s="2" t="s">
        <v>6</v>
      </c>
      <c r="C3562" s="2">
        <f t="shared" si="799"/>
        <v>149</v>
      </c>
      <c r="D3562" s="2">
        <f t="shared" si="800"/>
        <v>6</v>
      </c>
      <c r="E3562" s="2">
        <f t="shared" si="790"/>
        <v>3558</v>
      </c>
      <c r="F3562" s="11">
        <v>283.5</v>
      </c>
      <c r="G3562" s="9">
        <v>7.4399999999999994E-2</v>
      </c>
      <c r="H3562" s="9">
        <v>0.11625000000000001</v>
      </c>
      <c r="I3562" s="9">
        <v>0.15809999999999999</v>
      </c>
      <c r="J3562" s="9">
        <v>0.114265070486328</v>
      </c>
      <c r="K3562" s="9">
        <v>0.28000000000000003</v>
      </c>
      <c r="L3562" s="9">
        <v>0.28000000000000003</v>
      </c>
      <c r="N3562" s="32">
        <f>IF('System Design'!$F$8=1,'Hourly Demand and Generation'!G3562*'System Design'!$F$21,IF('System Design'!$F$8=2,'Hourly Demand and Generation'!H3562*'System Design'!$F$21,IF('System Design'!$F$8=3,'Hourly Demand and Generation'!I3562*'System Design'!$F$21)))</f>
        <v>79.05</v>
      </c>
      <c r="O3562" s="32">
        <f>IF('System Design'!$F$8=1,'Hourly Demand and Generation'!J3562*'System Design'!$F$22,IF('System Design'!$F$8=2,'Hourly Demand and Generation'!K3562*'System Design'!$F$22,IF('System Design'!$F$8=3,'Hourly Demand and Generation'!L3562*'System Design'!$F$22)))</f>
        <v>700.00000000000011</v>
      </c>
      <c r="Q3562" s="32">
        <f t="shared" si="788"/>
        <v>0</v>
      </c>
      <c r="R3562" s="32">
        <f t="shared" si="791"/>
        <v>5400</v>
      </c>
      <c r="S3562" s="32">
        <f t="shared" si="792"/>
        <v>0</v>
      </c>
      <c r="T3562" s="32">
        <f t="shared" si="793"/>
        <v>21600</v>
      </c>
      <c r="U3562" s="32">
        <f t="shared" si="794"/>
        <v>0</v>
      </c>
      <c r="V3562" s="32">
        <f t="shared" si="789"/>
        <v>495.55000000000007</v>
      </c>
      <c r="W3562" s="32">
        <f t="shared" si="795"/>
        <v>495.55000000000007</v>
      </c>
      <c r="X3562" s="32">
        <f t="shared" si="796"/>
        <v>495.55000000000007</v>
      </c>
    </row>
    <row r="3563" spans="1:24" x14ac:dyDescent="0.25">
      <c r="A3563" s="2"/>
      <c r="B3563" s="2" t="s">
        <v>6</v>
      </c>
      <c r="C3563" s="2">
        <f t="shared" si="799"/>
        <v>149</v>
      </c>
      <c r="D3563" s="2">
        <f t="shared" si="800"/>
        <v>7</v>
      </c>
      <c r="E3563" s="2">
        <f t="shared" si="790"/>
        <v>3559</v>
      </c>
      <c r="F3563" s="11">
        <v>303.75</v>
      </c>
      <c r="G3563" s="9">
        <v>0.15809999999999999</v>
      </c>
      <c r="H3563" s="9">
        <v>0.1953</v>
      </c>
      <c r="I3563" s="9">
        <v>0.23250000000000001</v>
      </c>
      <c r="J3563" s="9">
        <v>0.128548204297119</v>
      </c>
      <c r="K3563" s="9">
        <v>0.315</v>
      </c>
      <c r="L3563" s="9">
        <v>0.315</v>
      </c>
      <c r="N3563" s="32">
        <f>IF('System Design'!$F$8=1,'Hourly Demand and Generation'!G3563*'System Design'!$F$21,IF('System Design'!$F$8=2,'Hourly Demand and Generation'!H3563*'System Design'!$F$21,IF('System Design'!$F$8=3,'Hourly Demand and Generation'!I3563*'System Design'!$F$21)))</f>
        <v>116.25</v>
      </c>
      <c r="O3563" s="32">
        <f>IF('System Design'!$F$8=1,'Hourly Demand and Generation'!J3563*'System Design'!$F$22,IF('System Design'!$F$8=2,'Hourly Demand and Generation'!K3563*'System Design'!$F$22,IF('System Design'!$F$8=3,'Hourly Demand and Generation'!L3563*'System Design'!$F$22)))</f>
        <v>787.5</v>
      </c>
      <c r="Q3563" s="32">
        <f t="shared" si="788"/>
        <v>0</v>
      </c>
      <c r="R3563" s="32">
        <f t="shared" si="791"/>
        <v>5400</v>
      </c>
      <c r="S3563" s="32">
        <f t="shared" si="792"/>
        <v>0</v>
      </c>
      <c r="T3563" s="32">
        <f t="shared" si="793"/>
        <v>21600</v>
      </c>
      <c r="U3563" s="32">
        <f t="shared" si="794"/>
        <v>0</v>
      </c>
      <c r="V3563" s="32">
        <f t="shared" si="789"/>
        <v>600</v>
      </c>
      <c r="W3563" s="32">
        <f t="shared" si="795"/>
        <v>600</v>
      </c>
      <c r="X3563" s="32">
        <f t="shared" si="796"/>
        <v>600</v>
      </c>
    </row>
    <row r="3564" spans="1:24" x14ac:dyDescent="0.25">
      <c r="A3564" s="2"/>
      <c r="B3564" s="2" t="s">
        <v>6</v>
      </c>
      <c r="C3564" s="2">
        <f t="shared" si="799"/>
        <v>149</v>
      </c>
      <c r="D3564" s="2">
        <f t="shared" si="800"/>
        <v>8</v>
      </c>
      <c r="E3564" s="2">
        <f t="shared" si="790"/>
        <v>3560</v>
      </c>
      <c r="F3564" s="11">
        <v>324</v>
      </c>
      <c r="G3564" s="9">
        <v>0.30690000000000001</v>
      </c>
      <c r="H3564" s="9">
        <v>0.34875</v>
      </c>
      <c r="I3564" s="9">
        <v>0.3906</v>
      </c>
      <c r="J3564" s="9">
        <v>0.128548204297119</v>
      </c>
      <c r="K3564" s="9">
        <v>0.315</v>
      </c>
      <c r="L3564" s="9">
        <v>0.315</v>
      </c>
      <c r="N3564" s="32">
        <f>IF('System Design'!$F$8=1,'Hourly Demand and Generation'!G3564*'System Design'!$F$21,IF('System Design'!$F$8=2,'Hourly Demand and Generation'!H3564*'System Design'!$F$21,IF('System Design'!$F$8=3,'Hourly Demand and Generation'!I3564*'System Design'!$F$21)))</f>
        <v>195.3</v>
      </c>
      <c r="O3564" s="32">
        <f>IF('System Design'!$F$8=1,'Hourly Demand and Generation'!J3564*'System Design'!$F$22,IF('System Design'!$F$8=2,'Hourly Demand and Generation'!K3564*'System Design'!$F$22,IF('System Design'!$F$8=3,'Hourly Demand and Generation'!L3564*'System Design'!$F$22)))</f>
        <v>787.5</v>
      </c>
      <c r="Q3564" s="32">
        <f t="shared" si="788"/>
        <v>0</v>
      </c>
      <c r="R3564" s="32">
        <f t="shared" si="791"/>
        <v>5400</v>
      </c>
      <c r="S3564" s="32">
        <f t="shared" si="792"/>
        <v>0</v>
      </c>
      <c r="T3564" s="32">
        <f t="shared" si="793"/>
        <v>21600</v>
      </c>
      <c r="U3564" s="32">
        <f t="shared" si="794"/>
        <v>0</v>
      </c>
      <c r="V3564" s="32">
        <f t="shared" si="789"/>
        <v>658.8</v>
      </c>
      <c r="W3564" s="32">
        <f t="shared" si="795"/>
        <v>658.8</v>
      </c>
      <c r="X3564" s="32">
        <f t="shared" si="796"/>
        <v>658.8</v>
      </c>
    </row>
    <row r="3565" spans="1:24" x14ac:dyDescent="0.25">
      <c r="A3565" s="2"/>
      <c r="B3565" s="2" t="s">
        <v>6</v>
      </c>
      <c r="C3565" s="2">
        <f t="shared" si="799"/>
        <v>149</v>
      </c>
      <c r="D3565" s="2">
        <f t="shared" si="800"/>
        <v>9</v>
      </c>
      <c r="E3565" s="2">
        <f t="shared" si="790"/>
        <v>3561</v>
      </c>
      <c r="F3565" s="11">
        <v>324</v>
      </c>
      <c r="G3565" s="9">
        <v>0.46500000000000002</v>
      </c>
      <c r="H3565" s="9">
        <v>0.50219999999999998</v>
      </c>
      <c r="I3565" s="9">
        <v>0.53939999999999999</v>
      </c>
      <c r="J3565" s="9">
        <v>0.114265070486328</v>
      </c>
      <c r="K3565" s="9">
        <v>0.28000000000000003</v>
      </c>
      <c r="L3565" s="9">
        <v>0.28000000000000003</v>
      </c>
      <c r="N3565" s="32">
        <f>IF('System Design'!$F$8=1,'Hourly Demand and Generation'!G3565*'System Design'!$F$21,IF('System Design'!$F$8=2,'Hourly Demand and Generation'!H3565*'System Design'!$F$21,IF('System Design'!$F$8=3,'Hourly Demand and Generation'!I3565*'System Design'!$F$21)))</f>
        <v>269.7</v>
      </c>
      <c r="O3565" s="32">
        <f>IF('System Design'!$F$8=1,'Hourly Demand and Generation'!J3565*'System Design'!$F$22,IF('System Design'!$F$8=2,'Hourly Demand and Generation'!K3565*'System Design'!$F$22,IF('System Design'!$F$8=3,'Hourly Demand and Generation'!L3565*'System Design'!$F$22)))</f>
        <v>700.00000000000011</v>
      </c>
      <c r="Q3565" s="32">
        <f t="shared" si="788"/>
        <v>0</v>
      </c>
      <c r="R3565" s="32">
        <f t="shared" si="791"/>
        <v>5400</v>
      </c>
      <c r="S3565" s="32">
        <f t="shared" si="792"/>
        <v>0</v>
      </c>
      <c r="T3565" s="32">
        <f t="shared" si="793"/>
        <v>21600</v>
      </c>
      <c r="U3565" s="32">
        <f t="shared" si="794"/>
        <v>0</v>
      </c>
      <c r="V3565" s="32">
        <f t="shared" si="789"/>
        <v>645.70000000000005</v>
      </c>
      <c r="W3565" s="32">
        <f t="shared" si="795"/>
        <v>645.70000000000005</v>
      </c>
      <c r="X3565" s="32">
        <f t="shared" si="796"/>
        <v>645.70000000000005</v>
      </c>
    </row>
    <row r="3566" spans="1:24" x14ac:dyDescent="0.25">
      <c r="A3566" s="2"/>
      <c r="B3566" s="2" t="s">
        <v>6</v>
      </c>
      <c r="C3566" s="2">
        <f t="shared" si="799"/>
        <v>149</v>
      </c>
      <c r="D3566" s="2">
        <f t="shared" si="800"/>
        <v>10</v>
      </c>
      <c r="E3566" s="2">
        <f t="shared" si="790"/>
        <v>3562</v>
      </c>
      <c r="F3566" s="11">
        <v>315.89999999999998</v>
      </c>
      <c r="G3566" s="9">
        <v>0.62309999999999999</v>
      </c>
      <c r="H3566" s="9">
        <v>0.6603</v>
      </c>
      <c r="I3566" s="9">
        <v>0.69750000000000001</v>
      </c>
      <c r="J3566" s="9">
        <v>0.128548204297119</v>
      </c>
      <c r="K3566" s="9">
        <v>0.315</v>
      </c>
      <c r="L3566" s="9">
        <v>0.315</v>
      </c>
      <c r="N3566" s="32">
        <f>IF('System Design'!$F$8=1,'Hourly Demand and Generation'!G3566*'System Design'!$F$21,IF('System Design'!$F$8=2,'Hourly Demand and Generation'!H3566*'System Design'!$F$21,IF('System Design'!$F$8=3,'Hourly Demand and Generation'!I3566*'System Design'!$F$21)))</f>
        <v>348.75</v>
      </c>
      <c r="O3566" s="32">
        <f>IF('System Design'!$F$8=1,'Hourly Demand and Generation'!J3566*'System Design'!$F$22,IF('System Design'!$F$8=2,'Hourly Demand and Generation'!K3566*'System Design'!$F$22,IF('System Design'!$F$8=3,'Hourly Demand and Generation'!L3566*'System Design'!$F$22)))</f>
        <v>787.5</v>
      </c>
      <c r="Q3566" s="32">
        <f t="shared" si="788"/>
        <v>0</v>
      </c>
      <c r="R3566" s="32">
        <f t="shared" si="791"/>
        <v>5400</v>
      </c>
      <c r="S3566" s="32">
        <f t="shared" si="792"/>
        <v>0</v>
      </c>
      <c r="T3566" s="32">
        <f t="shared" si="793"/>
        <v>21600</v>
      </c>
      <c r="U3566" s="32">
        <f t="shared" si="794"/>
        <v>0</v>
      </c>
      <c r="V3566" s="32">
        <f t="shared" si="789"/>
        <v>820.35</v>
      </c>
      <c r="W3566" s="32">
        <f t="shared" si="795"/>
        <v>820.35</v>
      </c>
      <c r="X3566" s="32">
        <f t="shared" si="796"/>
        <v>820.35</v>
      </c>
    </row>
    <row r="3567" spans="1:24" x14ac:dyDescent="0.25">
      <c r="A3567" s="2"/>
      <c r="B3567" s="2" t="s">
        <v>6</v>
      </c>
      <c r="C3567" s="2">
        <f t="shared" si="799"/>
        <v>149</v>
      </c>
      <c r="D3567" s="2">
        <f t="shared" si="800"/>
        <v>11</v>
      </c>
      <c r="E3567" s="2">
        <f t="shared" si="790"/>
        <v>3563</v>
      </c>
      <c r="F3567" s="11">
        <v>311.85000000000002</v>
      </c>
      <c r="G3567" s="9">
        <v>0.77190000000000003</v>
      </c>
      <c r="H3567" s="9">
        <v>0.81374999999999997</v>
      </c>
      <c r="I3567" s="9">
        <v>0.85560000000000003</v>
      </c>
      <c r="J3567" s="9">
        <v>0.114265070486328</v>
      </c>
      <c r="K3567" s="9">
        <v>0.28000000000000003</v>
      </c>
      <c r="L3567" s="9">
        <v>0.28000000000000003</v>
      </c>
      <c r="N3567" s="32">
        <f>IF('System Design'!$F$8=1,'Hourly Demand and Generation'!G3567*'System Design'!$F$21,IF('System Design'!$F$8=2,'Hourly Demand and Generation'!H3567*'System Design'!$F$21,IF('System Design'!$F$8=3,'Hourly Demand and Generation'!I3567*'System Design'!$F$21)))</f>
        <v>427.8</v>
      </c>
      <c r="O3567" s="32">
        <f>IF('System Design'!$F$8=1,'Hourly Demand and Generation'!J3567*'System Design'!$F$22,IF('System Design'!$F$8=2,'Hourly Demand and Generation'!K3567*'System Design'!$F$22,IF('System Design'!$F$8=3,'Hourly Demand and Generation'!L3567*'System Design'!$F$22)))</f>
        <v>700.00000000000011</v>
      </c>
      <c r="Q3567" s="32">
        <f t="shared" si="788"/>
        <v>0</v>
      </c>
      <c r="R3567" s="32">
        <f t="shared" si="791"/>
        <v>5400</v>
      </c>
      <c r="S3567" s="32">
        <f t="shared" si="792"/>
        <v>0</v>
      </c>
      <c r="T3567" s="32">
        <f t="shared" si="793"/>
        <v>21600</v>
      </c>
      <c r="U3567" s="32">
        <f t="shared" si="794"/>
        <v>0</v>
      </c>
      <c r="V3567" s="32">
        <f t="shared" si="789"/>
        <v>815.95000000000016</v>
      </c>
      <c r="W3567" s="32">
        <f t="shared" si="795"/>
        <v>815.95000000000016</v>
      </c>
      <c r="X3567" s="32">
        <f t="shared" si="796"/>
        <v>815.95000000000016</v>
      </c>
    </row>
    <row r="3568" spans="1:24" x14ac:dyDescent="0.25">
      <c r="A3568" s="2"/>
      <c r="B3568" s="2" t="s">
        <v>6</v>
      </c>
      <c r="C3568" s="2">
        <f t="shared" si="799"/>
        <v>149</v>
      </c>
      <c r="D3568" s="2">
        <f t="shared" si="800"/>
        <v>12</v>
      </c>
      <c r="E3568" s="2">
        <f t="shared" si="790"/>
        <v>3564</v>
      </c>
      <c r="F3568" s="11">
        <v>311.85000000000002</v>
      </c>
      <c r="G3568" s="9">
        <v>0.93</v>
      </c>
      <c r="H3568" s="9">
        <v>0.93</v>
      </c>
      <c r="I3568" s="9">
        <v>0.93</v>
      </c>
      <c r="J3568" s="9">
        <v>0.107123503580933</v>
      </c>
      <c r="K3568" s="9">
        <v>0.26250000000000001</v>
      </c>
      <c r="L3568" s="9">
        <v>0.26250000000000001</v>
      </c>
      <c r="N3568" s="32">
        <f>IF('System Design'!$F$8=1,'Hourly Demand and Generation'!G3568*'System Design'!$F$21,IF('System Design'!$F$8=2,'Hourly Demand and Generation'!H3568*'System Design'!$F$21,IF('System Design'!$F$8=3,'Hourly Demand and Generation'!I3568*'System Design'!$F$21)))</f>
        <v>465</v>
      </c>
      <c r="O3568" s="32">
        <f>IF('System Design'!$F$8=1,'Hourly Demand and Generation'!J3568*'System Design'!$F$22,IF('System Design'!$F$8=2,'Hourly Demand and Generation'!K3568*'System Design'!$F$22,IF('System Design'!$F$8=3,'Hourly Demand and Generation'!L3568*'System Design'!$F$22)))</f>
        <v>656.25</v>
      </c>
      <c r="Q3568" s="32">
        <f t="shared" si="788"/>
        <v>0</v>
      </c>
      <c r="R3568" s="32">
        <f t="shared" si="791"/>
        <v>5400</v>
      </c>
      <c r="S3568" s="32">
        <f t="shared" si="792"/>
        <v>0</v>
      </c>
      <c r="T3568" s="32">
        <f t="shared" si="793"/>
        <v>21600</v>
      </c>
      <c r="U3568" s="32">
        <f t="shared" si="794"/>
        <v>0</v>
      </c>
      <c r="V3568" s="32">
        <f t="shared" si="789"/>
        <v>809.4</v>
      </c>
      <c r="W3568" s="32">
        <f t="shared" si="795"/>
        <v>809.4</v>
      </c>
      <c r="X3568" s="32">
        <f t="shared" si="796"/>
        <v>809.4</v>
      </c>
    </row>
    <row r="3569" spans="1:24" x14ac:dyDescent="0.25">
      <c r="A3569" s="2"/>
      <c r="B3569" s="2" t="s">
        <v>6</v>
      </c>
      <c r="C3569" s="2">
        <f t="shared" si="799"/>
        <v>149</v>
      </c>
      <c r="D3569" s="2">
        <f t="shared" si="800"/>
        <v>13</v>
      </c>
      <c r="E3569" s="2">
        <f t="shared" si="790"/>
        <v>3565</v>
      </c>
      <c r="F3569" s="11">
        <v>324</v>
      </c>
      <c r="G3569" s="9">
        <v>0.77190000000000003</v>
      </c>
      <c r="H3569" s="9">
        <v>0.81374999999999997</v>
      </c>
      <c r="I3569" s="9">
        <v>0.85560000000000003</v>
      </c>
      <c r="J3569" s="9">
        <v>0.114265070486328</v>
      </c>
      <c r="K3569" s="9">
        <v>0.28000000000000003</v>
      </c>
      <c r="L3569" s="9">
        <v>0.28000000000000003</v>
      </c>
      <c r="N3569" s="32">
        <f>IF('System Design'!$F$8=1,'Hourly Demand and Generation'!G3569*'System Design'!$F$21,IF('System Design'!$F$8=2,'Hourly Demand and Generation'!H3569*'System Design'!$F$21,IF('System Design'!$F$8=3,'Hourly Demand and Generation'!I3569*'System Design'!$F$21)))</f>
        <v>427.8</v>
      </c>
      <c r="O3569" s="32">
        <f>IF('System Design'!$F$8=1,'Hourly Demand and Generation'!J3569*'System Design'!$F$22,IF('System Design'!$F$8=2,'Hourly Demand and Generation'!K3569*'System Design'!$F$22,IF('System Design'!$F$8=3,'Hourly Demand and Generation'!L3569*'System Design'!$F$22)))</f>
        <v>700.00000000000011</v>
      </c>
      <c r="Q3569" s="32">
        <f t="shared" si="788"/>
        <v>0</v>
      </c>
      <c r="R3569" s="32">
        <f t="shared" si="791"/>
        <v>5400</v>
      </c>
      <c r="S3569" s="32">
        <f t="shared" si="792"/>
        <v>0</v>
      </c>
      <c r="T3569" s="32">
        <f t="shared" si="793"/>
        <v>21600</v>
      </c>
      <c r="U3569" s="32">
        <f t="shared" si="794"/>
        <v>0</v>
      </c>
      <c r="V3569" s="32">
        <f t="shared" si="789"/>
        <v>803.80000000000018</v>
      </c>
      <c r="W3569" s="32">
        <f t="shared" si="795"/>
        <v>803.80000000000018</v>
      </c>
      <c r="X3569" s="32">
        <f t="shared" si="796"/>
        <v>803.80000000000018</v>
      </c>
    </row>
    <row r="3570" spans="1:24" x14ac:dyDescent="0.25">
      <c r="A3570" s="2"/>
      <c r="B3570" s="2" t="s">
        <v>6</v>
      </c>
      <c r="C3570" s="2">
        <f t="shared" si="799"/>
        <v>149</v>
      </c>
      <c r="D3570" s="2">
        <f t="shared" si="800"/>
        <v>14</v>
      </c>
      <c r="E3570" s="2">
        <f t="shared" si="790"/>
        <v>3566</v>
      </c>
      <c r="F3570" s="11">
        <v>324</v>
      </c>
      <c r="G3570" s="9">
        <v>0.62309999999999999</v>
      </c>
      <c r="H3570" s="9">
        <v>0.6603</v>
      </c>
      <c r="I3570" s="9">
        <v>0.69750000000000001</v>
      </c>
      <c r="J3570" s="9">
        <v>0.121406637391724</v>
      </c>
      <c r="K3570" s="9">
        <v>0.29749999999999999</v>
      </c>
      <c r="L3570" s="9">
        <v>0.29749999999999999</v>
      </c>
      <c r="N3570" s="32">
        <f>IF('System Design'!$F$8=1,'Hourly Demand and Generation'!G3570*'System Design'!$F$21,IF('System Design'!$F$8=2,'Hourly Demand and Generation'!H3570*'System Design'!$F$21,IF('System Design'!$F$8=3,'Hourly Demand and Generation'!I3570*'System Design'!$F$21)))</f>
        <v>348.75</v>
      </c>
      <c r="O3570" s="32">
        <f>IF('System Design'!$F$8=1,'Hourly Demand and Generation'!J3570*'System Design'!$F$22,IF('System Design'!$F$8=2,'Hourly Demand and Generation'!K3570*'System Design'!$F$22,IF('System Design'!$F$8=3,'Hourly Demand and Generation'!L3570*'System Design'!$F$22)))</f>
        <v>743.75</v>
      </c>
      <c r="Q3570" s="32">
        <f t="shared" si="788"/>
        <v>0</v>
      </c>
      <c r="R3570" s="32">
        <f t="shared" si="791"/>
        <v>5400</v>
      </c>
      <c r="S3570" s="32">
        <f t="shared" si="792"/>
        <v>0</v>
      </c>
      <c r="T3570" s="32">
        <f t="shared" si="793"/>
        <v>21600</v>
      </c>
      <c r="U3570" s="32">
        <f t="shared" si="794"/>
        <v>0</v>
      </c>
      <c r="V3570" s="32">
        <f t="shared" si="789"/>
        <v>768.5</v>
      </c>
      <c r="W3570" s="32">
        <f t="shared" si="795"/>
        <v>768.5</v>
      </c>
      <c r="X3570" s="32">
        <f t="shared" si="796"/>
        <v>768.5</v>
      </c>
    </row>
    <row r="3571" spans="1:24" x14ac:dyDescent="0.25">
      <c r="A3571" s="2"/>
      <c r="B3571" s="2" t="s">
        <v>6</v>
      </c>
      <c r="C3571" s="2">
        <f t="shared" si="799"/>
        <v>149</v>
      </c>
      <c r="D3571" s="2">
        <f t="shared" si="800"/>
        <v>15</v>
      </c>
      <c r="E3571" s="2">
        <f t="shared" si="790"/>
        <v>3567</v>
      </c>
      <c r="F3571" s="11">
        <v>344.25</v>
      </c>
      <c r="G3571" s="9">
        <v>0.46500000000000002</v>
      </c>
      <c r="H3571" s="9">
        <v>0.50219999999999998</v>
      </c>
      <c r="I3571" s="9">
        <v>0.53939999999999999</v>
      </c>
      <c r="J3571" s="9">
        <v>0.128548204297119</v>
      </c>
      <c r="K3571" s="9">
        <v>0.315</v>
      </c>
      <c r="L3571" s="9">
        <v>0.315</v>
      </c>
      <c r="N3571" s="32">
        <f>IF('System Design'!$F$8=1,'Hourly Demand and Generation'!G3571*'System Design'!$F$21,IF('System Design'!$F$8=2,'Hourly Demand and Generation'!H3571*'System Design'!$F$21,IF('System Design'!$F$8=3,'Hourly Demand and Generation'!I3571*'System Design'!$F$21)))</f>
        <v>269.7</v>
      </c>
      <c r="O3571" s="32">
        <f>IF('System Design'!$F$8=1,'Hourly Demand and Generation'!J3571*'System Design'!$F$22,IF('System Design'!$F$8=2,'Hourly Demand and Generation'!K3571*'System Design'!$F$22,IF('System Design'!$F$8=3,'Hourly Demand and Generation'!L3571*'System Design'!$F$22)))</f>
        <v>787.5</v>
      </c>
      <c r="Q3571" s="32">
        <f t="shared" si="788"/>
        <v>0</v>
      </c>
      <c r="R3571" s="32">
        <f t="shared" si="791"/>
        <v>5400</v>
      </c>
      <c r="S3571" s="32">
        <f t="shared" si="792"/>
        <v>0</v>
      </c>
      <c r="T3571" s="32">
        <f t="shared" si="793"/>
        <v>21600</v>
      </c>
      <c r="U3571" s="32">
        <f t="shared" si="794"/>
        <v>0</v>
      </c>
      <c r="V3571" s="32">
        <f t="shared" si="789"/>
        <v>712.95</v>
      </c>
      <c r="W3571" s="32">
        <f t="shared" si="795"/>
        <v>712.95</v>
      </c>
      <c r="X3571" s="32">
        <f t="shared" si="796"/>
        <v>712.95</v>
      </c>
    </row>
    <row r="3572" spans="1:24" x14ac:dyDescent="0.25">
      <c r="A3572" s="2"/>
      <c r="B3572" s="2" t="s">
        <v>6</v>
      </c>
      <c r="C3572" s="2">
        <f t="shared" si="799"/>
        <v>149</v>
      </c>
      <c r="D3572" s="2">
        <f t="shared" si="800"/>
        <v>16</v>
      </c>
      <c r="E3572" s="2">
        <f t="shared" si="790"/>
        <v>3568</v>
      </c>
      <c r="F3572" s="11">
        <v>364.5</v>
      </c>
      <c r="G3572" s="9">
        <v>0.30690000000000001</v>
      </c>
      <c r="H3572" s="9">
        <v>0.34875</v>
      </c>
      <c r="I3572" s="9">
        <v>0.3906</v>
      </c>
      <c r="J3572" s="9">
        <v>0.128548204297119</v>
      </c>
      <c r="K3572" s="9">
        <v>0.315</v>
      </c>
      <c r="L3572" s="9">
        <v>0.315</v>
      </c>
      <c r="N3572" s="32">
        <f>IF('System Design'!$F$8=1,'Hourly Demand and Generation'!G3572*'System Design'!$F$21,IF('System Design'!$F$8=2,'Hourly Demand and Generation'!H3572*'System Design'!$F$21,IF('System Design'!$F$8=3,'Hourly Demand and Generation'!I3572*'System Design'!$F$21)))</f>
        <v>195.3</v>
      </c>
      <c r="O3572" s="32">
        <f>IF('System Design'!$F$8=1,'Hourly Demand and Generation'!J3572*'System Design'!$F$22,IF('System Design'!$F$8=2,'Hourly Demand and Generation'!K3572*'System Design'!$F$22,IF('System Design'!$F$8=3,'Hourly Demand and Generation'!L3572*'System Design'!$F$22)))</f>
        <v>787.5</v>
      </c>
      <c r="Q3572" s="32">
        <f t="shared" si="788"/>
        <v>0</v>
      </c>
      <c r="R3572" s="32">
        <f t="shared" si="791"/>
        <v>5400</v>
      </c>
      <c r="S3572" s="32">
        <f t="shared" si="792"/>
        <v>0</v>
      </c>
      <c r="T3572" s="32">
        <f t="shared" si="793"/>
        <v>21600</v>
      </c>
      <c r="U3572" s="32">
        <f t="shared" si="794"/>
        <v>0</v>
      </c>
      <c r="V3572" s="32">
        <f t="shared" si="789"/>
        <v>618.29999999999995</v>
      </c>
      <c r="W3572" s="32">
        <f t="shared" si="795"/>
        <v>618.29999999999995</v>
      </c>
      <c r="X3572" s="32">
        <f t="shared" si="796"/>
        <v>618.29999999999995</v>
      </c>
    </row>
    <row r="3573" spans="1:24" x14ac:dyDescent="0.25">
      <c r="A3573" s="2"/>
      <c r="B3573" s="2" t="s">
        <v>6</v>
      </c>
      <c r="C3573" s="2">
        <f t="shared" si="799"/>
        <v>149</v>
      </c>
      <c r="D3573" s="2">
        <f t="shared" si="800"/>
        <v>17</v>
      </c>
      <c r="E3573" s="2">
        <f t="shared" si="790"/>
        <v>3569</v>
      </c>
      <c r="F3573" s="11">
        <v>384.75</v>
      </c>
      <c r="G3573" s="9">
        <v>0.15809999999999999</v>
      </c>
      <c r="H3573" s="9">
        <v>0.1953</v>
      </c>
      <c r="I3573" s="9">
        <v>0.23250000000000001</v>
      </c>
      <c r="J3573" s="9">
        <v>0.14283133810790999</v>
      </c>
      <c r="K3573" s="9">
        <v>0.35</v>
      </c>
      <c r="L3573" s="9">
        <v>0.35</v>
      </c>
      <c r="N3573" s="32">
        <f>IF('System Design'!$F$8=1,'Hourly Demand and Generation'!G3573*'System Design'!$F$21,IF('System Design'!$F$8=2,'Hourly Demand and Generation'!H3573*'System Design'!$F$21,IF('System Design'!$F$8=3,'Hourly Demand and Generation'!I3573*'System Design'!$F$21)))</f>
        <v>116.25</v>
      </c>
      <c r="O3573" s="32">
        <f>IF('System Design'!$F$8=1,'Hourly Demand and Generation'!J3573*'System Design'!$F$22,IF('System Design'!$F$8=2,'Hourly Demand and Generation'!K3573*'System Design'!$F$22,IF('System Design'!$F$8=3,'Hourly Demand and Generation'!L3573*'System Design'!$F$22)))</f>
        <v>875</v>
      </c>
      <c r="Q3573" s="32">
        <f t="shared" si="788"/>
        <v>0</v>
      </c>
      <c r="R3573" s="32">
        <f t="shared" si="791"/>
        <v>5400</v>
      </c>
      <c r="S3573" s="32">
        <f t="shared" si="792"/>
        <v>0</v>
      </c>
      <c r="T3573" s="32">
        <f t="shared" si="793"/>
        <v>21600</v>
      </c>
      <c r="U3573" s="32">
        <f t="shared" si="794"/>
        <v>0</v>
      </c>
      <c r="V3573" s="32">
        <f t="shared" si="789"/>
        <v>606.5</v>
      </c>
      <c r="W3573" s="32">
        <f t="shared" si="795"/>
        <v>606.5</v>
      </c>
      <c r="X3573" s="32">
        <f t="shared" si="796"/>
        <v>606.5</v>
      </c>
    </row>
    <row r="3574" spans="1:24" x14ac:dyDescent="0.25">
      <c r="A3574" s="2"/>
      <c r="B3574" s="2" t="s">
        <v>6</v>
      </c>
      <c r="C3574" s="2">
        <f t="shared" si="799"/>
        <v>149</v>
      </c>
      <c r="D3574" s="2">
        <f t="shared" si="800"/>
        <v>18</v>
      </c>
      <c r="E3574" s="2">
        <f t="shared" si="790"/>
        <v>3570</v>
      </c>
      <c r="F3574" s="11">
        <v>405</v>
      </c>
      <c r="G3574" s="9">
        <v>7.4399999999999994E-2</v>
      </c>
      <c r="H3574" s="9">
        <v>0.11625000000000001</v>
      </c>
      <c r="I3574" s="9">
        <v>0.15809999999999999</v>
      </c>
      <c r="J3574" s="9">
        <v>0.13568977120251499</v>
      </c>
      <c r="K3574" s="9">
        <v>0.33250000000000002</v>
      </c>
      <c r="L3574" s="9">
        <v>0.33250000000000002</v>
      </c>
      <c r="N3574" s="32">
        <f>IF('System Design'!$F$8=1,'Hourly Demand and Generation'!G3574*'System Design'!$F$21,IF('System Design'!$F$8=2,'Hourly Demand and Generation'!H3574*'System Design'!$F$21,IF('System Design'!$F$8=3,'Hourly Demand and Generation'!I3574*'System Design'!$F$21)))</f>
        <v>79.05</v>
      </c>
      <c r="O3574" s="32">
        <f>IF('System Design'!$F$8=1,'Hourly Demand and Generation'!J3574*'System Design'!$F$22,IF('System Design'!$F$8=2,'Hourly Demand and Generation'!K3574*'System Design'!$F$22,IF('System Design'!$F$8=3,'Hourly Demand and Generation'!L3574*'System Design'!$F$22)))</f>
        <v>831.25</v>
      </c>
      <c r="Q3574" s="32">
        <f t="shared" si="788"/>
        <v>0</v>
      </c>
      <c r="R3574" s="32">
        <f t="shared" si="791"/>
        <v>5400</v>
      </c>
      <c r="S3574" s="32">
        <f t="shared" si="792"/>
        <v>0</v>
      </c>
      <c r="T3574" s="32">
        <f t="shared" si="793"/>
        <v>21600</v>
      </c>
      <c r="U3574" s="32">
        <f t="shared" si="794"/>
        <v>0</v>
      </c>
      <c r="V3574" s="32">
        <f t="shared" si="789"/>
        <v>505.29999999999995</v>
      </c>
      <c r="W3574" s="32">
        <f t="shared" si="795"/>
        <v>505.29999999999995</v>
      </c>
      <c r="X3574" s="32">
        <f t="shared" si="796"/>
        <v>505.29999999999995</v>
      </c>
    </row>
    <row r="3575" spans="1:24" x14ac:dyDescent="0.25">
      <c r="A3575" s="2"/>
      <c r="B3575" s="2" t="s">
        <v>6</v>
      </c>
      <c r="C3575" s="2">
        <f t="shared" si="799"/>
        <v>149</v>
      </c>
      <c r="D3575" s="2">
        <f t="shared" si="800"/>
        <v>19</v>
      </c>
      <c r="E3575" s="2">
        <f t="shared" si="790"/>
        <v>3571</v>
      </c>
      <c r="F3575" s="11">
        <v>392.85</v>
      </c>
      <c r="G3575" s="9">
        <v>0</v>
      </c>
      <c r="H3575" s="9">
        <v>3.7199999999999997E-2</v>
      </c>
      <c r="I3575" s="9">
        <v>7.4399999999999994E-2</v>
      </c>
      <c r="J3575" s="9">
        <v>0.128548204297119</v>
      </c>
      <c r="K3575" s="9">
        <v>0.315</v>
      </c>
      <c r="L3575" s="9">
        <v>0.315</v>
      </c>
      <c r="N3575" s="32">
        <f>IF('System Design'!$F$8=1,'Hourly Demand and Generation'!G3575*'System Design'!$F$21,IF('System Design'!$F$8=2,'Hourly Demand and Generation'!H3575*'System Design'!$F$21,IF('System Design'!$F$8=3,'Hourly Demand and Generation'!I3575*'System Design'!$F$21)))</f>
        <v>37.199999999999996</v>
      </c>
      <c r="O3575" s="32">
        <f>IF('System Design'!$F$8=1,'Hourly Demand and Generation'!J3575*'System Design'!$F$22,IF('System Design'!$F$8=2,'Hourly Demand and Generation'!K3575*'System Design'!$F$22,IF('System Design'!$F$8=3,'Hourly Demand and Generation'!L3575*'System Design'!$F$22)))</f>
        <v>787.5</v>
      </c>
      <c r="Q3575" s="32">
        <f t="shared" si="788"/>
        <v>0</v>
      </c>
      <c r="R3575" s="32">
        <f t="shared" si="791"/>
        <v>5400</v>
      </c>
      <c r="S3575" s="32">
        <f t="shared" si="792"/>
        <v>0</v>
      </c>
      <c r="T3575" s="32">
        <f t="shared" si="793"/>
        <v>21600</v>
      </c>
      <c r="U3575" s="32">
        <f t="shared" si="794"/>
        <v>0</v>
      </c>
      <c r="V3575" s="32">
        <f t="shared" si="789"/>
        <v>431.85</v>
      </c>
      <c r="W3575" s="32">
        <f t="shared" si="795"/>
        <v>431.85</v>
      </c>
      <c r="X3575" s="32">
        <f t="shared" si="796"/>
        <v>431.85</v>
      </c>
    </row>
    <row r="3576" spans="1:24" x14ac:dyDescent="0.25">
      <c r="A3576" s="2"/>
      <c r="B3576" s="2" t="s">
        <v>6</v>
      </c>
      <c r="C3576" s="2">
        <f t="shared" si="799"/>
        <v>149</v>
      </c>
      <c r="D3576" s="2">
        <f t="shared" si="800"/>
        <v>20</v>
      </c>
      <c r="E3576" s="2">
        <f t="shared" si="790"/>
        <v>3572</v>
      </c>
      <c r="F3576" s="11">
        <v>384.75</v>
      </c>
      <c r="G3576" s="9">
        <v>0</v>
      </c>
      <c r="H3576" s="9">
        <v>0</v>
      </c>
      <c r="I3576" s="9">
        <v>0</v>
      </c>
      <c r="J3576" s="9">
        <v>0.128548204297119</v>
      </c>
      <c r="K3576" s="9">
        <v>0.315</v>
      </c>
      <c r="L3576" s="9">
        <v>0.315</v>
      </c>
      <c r="N3576" s="32">
        <f>IF('System Design'!$F$8=1,'Hourly Demand and Generation'!G3576*'System Design'!$F$21,IF('System Design'!$F$8=2,'Hourly Demand and Generation'!H3576*'System Design'!$F$21,IF('System Design'!$F$8=3,'Hourly Demand and Generation'!I3576*'System Design'!$F$21)))</f>
        <v>0</v>
      </c>
      <c r="O3576" s="32">
        <f>IF('System Design'!$F$8=1,'Hourly Demand and Generation'!J3576*'System Design'!$F$22,IF('System Design'!$F$8=2,'Hourly Demand and Generation'!K3576*'System Design'!$F$22,IF('System Design'!$F$8=3,'Hourly Demand and Generation'!L3576*'System Design'!$F$22)))</f>
        <v>787.5</v>
      </c>
      <c r="Q3576" s="32">
        <f t="shared" si="788"/>
        <v>0</v>
      </c>
      <c r="R3576" s="32">
        <f t="shared" si="791"/>
        <v>5400</v>
      </c>
      <c r="S3576" s="32">
        <f t="shared" si="792"/>
        <v>0</v>
      </c>
      <c r="T3576" s="32">
        <f t="shared" si="793"/>
        <v>21600</v>
      </c>
      <c r="U3576" s="32">
        <f t="shared" si="794"/>
        <v>0</v>
      </c>
      <c r="V3576" s="32">
        <f t="shared" si="789"/>
        <v>402.75</v>
      </c>
      <c r="W3576" s="32">
        <f t="shared" si="795"/>
        <v>402.75</v>
      </c>
      <c r="X3576" s="32">
        <f t="shared" si="796"/>
        <v>402.75</v>
      </c>
    </row>
    <row r="3577" spans="1:24" x14ac:dyDescent="0.25">
      <c r="A3577" s="2"/>
      <c r="B3577" s="2" t="s">
        <v>6</v>
      </c>
      <c r="C3577" s="2">
        <f t="shared" si="799"/>
        <v>149</v>
      </c>
      <c r="D3577" s="2">
        <f t="shared" si="800"/>
        <v>21</v>
      </c>
      <c r="E3577" s="2">
        <f t="shared" si="790"/>
        <v>3573</v>
      </c>
      <c r="F3577" s="11">
        <v>364.5</v>
      </c>
      <c r="G3577" s="9">
        <v>0</v>
      </c>
      <c r="H3577" s="9">
        <v>0</v>
      </c>
      <c r="I3577" s="9">
        <v>0</v>
      </c>
      <c r="J3577" s="9">
        <v>0.128548204297119</v>
      </c>
      <c r="K3577" s="9">
        <v>0.315</v>
      </c>
      <c r="L3577" s="9">
        <v>0.315</v>
      </c>
      <c r="N3577" s="32">
        <f>IF('System Design'!$F$8=1,'Hourly Demand and Generation'!G3577*'System Design'!$F$21,IF('System Design'!$F$8=2,'Hourly Demand and Generation'!H3577*'System Design'!$F$21,IF('System Design'!$F$8=3,'Hourly Demand and Generation'!I3577*'System Design'!$F$21)))</f>
        <v>0</v>
      </c>
      <c r="O3577" s="32">
        <f>IF('System Design'!$F$8=1,'Hourly Demand and Generation'!J3577*'System Design'!$F$22,IF('System Design'!$F$8=2,'Hourly Demand and Generation'!K3577*'System Design'!$F$22,IF('System Design'!$F$8=3,'Hourly Demand and Generation'!L3577*'System Design'!$F$22)))</f>
        <v>787.5</v>
      </c>
      <c r="Q3577" s="32">
        <f t="shared" si="788"/>
        <v>0</v>
      </c>
      <c r="R3577" s="32">
        <f t="shared" si="791"/>
        <v>5400</v>
      </c>
      <c r="S3577" s="32">
        <f t="shared" si="792"/>
        <v>0</v>
      </c>
      <c r="T3577" s="32">
        <f t="shared" si="793"/>
        <v>21600</v>
      </c>
      <c r="U3577" s="32">
        <f t="shared" si="794"/>
        <v>0</v>
      </c>
      <c r="V3577" s="32">
        <f t="shared" si="789"/>
        <v>423</v>
      </c>
      <c r="W3577" s="32">
        <f t="shared" si="795"/>
        <v>423</v>
      </c>
      <c r="X3577" s="32">
        <f t="shared" si="796"/>
        <v>423</v>
      </c>
    </row>
    <row r="3578" spans="1:24" x14ac:dyDescent="0.25">
      <c r="A3578" s="2"/>
      <c r="B3578" s="2" t="s">
        <v>6</v>
      </c>
      <c r="C3578" s="2">
        <f t="shared" si="799"/>
        <v>149</v>
      </c>
      <c r="D3578" s="2">
        <f t="shared" si="800"/>
        <v>22</v>
      </c>
      <c r="E3578" s="2">
        <f t="shared" si="790"/>
        <v>3574</v>
      </c>
      <c r="F3578" s="11">
        <v>344.25</v>
      </c>
      <c r="G3578" s="9">
        <v>0</v>
      </c>
      <c r="H3578" s="9">
        <v>0</v>
      </c>
      <c r="I3578" s="9">
        <v>0</v>
      </c>
      <c r="J3578" s="9">
        <v>0.13568977120251499</v>
      </c>
      <c r="K3578" s="9">
        <v>0.33250000000000002</v>
      </c>
      <c r="L3578" s="9">
        <v>0.33250000000000002</v>
      </c>
      <c r="N3578" s="32">
        <f>IF('System Design'!$F$8=1,'Hourly Demand and Generation'!G3578*'System Design'!$F$21,IF('System Design'!$F$8=2,'Hourly Demand and Generation'!H3578*'System Design'!$F$21,IF('System Design'!$F$8=3,'Hourly Demand and Generation'!I3578*'System Design'!$F$21)))</f>
        <v>0</v>
      </c>
      <c r="O3578" s="32">
        <f>IF('System Design'!$F$8=1,'Hourly Demand and Generation'!J3578*'System Design'!$F$22,IF('System Design'!$F$8=2,'Hourly Demand and Generation'!K3578*'System Design'!$F$22,IF('System Design'!$F$8=3,'Hourly Demand and Generation'!L3578*'System Design'!$F$22)))</f>
        <v>831.25</v>
      </c>
      <c r="Q3578" s="32">
        <f t="shared" si="788"/>
        <v>0</v>
      </c>
      <c r="R3578" s="32">
        <f t="shared" si="791"/>
        <v>5400</v>
      </c>
      <c r="S3578" s="32">
        <f t="shared" si="792"/>
        <v>0</v>
      </c>
      <c r="T3578" s="32">
        <f t="shared" si="793"/>
        <v>21600</v>
      </c>
      <c r="U3578" s="32">
        <f t="shared" si="794"/>
        <v>0</v>
      </c>
      <c r="V3578" s="32">
        <f t="shared" si="789"/>
        <v>487</v>
      </c>
      <c r="W3578" s="32">
        <f t="shared" si="795"/>
        <v>487</v>
      </c>
      <c r="X3578" s="32">
        <f t="shared" si="796"/>
        <v>487</v>
      </c>
    </row>
    <row r="3579" spans="1:24" x14ac:dyDescent="0.25">
      <c r="A3579" s="2"/>
      <c r="B3579" s="2" t="s">
        <v>6</v>
      </c>
      <c r="C3579" s="2">
        <f t="shared" si="799"/>
        <v>149</v>
      </c>
      <c r="D3579" s="2">
        <f t="shared" si="800"/>
        <v>23</v>
      </c>
      <c r="E3579" s="2">
        <f t="shared" si="790"/>
        <v>3575</v>
      </c>
      <c r="F3579" s="11">
        <v>324</v>
      </c>
      <c r="G3579" s="9">
        <v>0</v>
      </c>
      <c r="H3579" s="9">
        <v>0</v>
      </c>
      <c r="I3579" s="9">
        <v>0</v>
      </c>
      <c r="J3579" s="9">
        <v>0.114265070486328</v>
      </c>
      <c r="K3579" s="9">
        <v>0.28000000000000003</v>
      </c>
      <c r="L3579" s="9">
        <v>0.28000000000000003</v>
      </c>
      <c r="N3579" s="32">
        <f>IF('System Design'!$F$8=1,'Hourly Demand and Generation'!G3579*'System Design'!$F$21,IF('System Design'!$F$8=2,'Hourly Demand and Generation'!H3579*'System Design'!$F$21,IF('System Design'!$F$8=3,'Hourly Demand and Generation'!I3579*'System Design'!$F$21)))</f>
        <v>0</v>
      </c>
      <c r="O3579" s="32">
        <f>IF('System Design'!$F$8=1,'Hourly Demand and Generation'!J3579*'System Design'!$F$22,IF('System Design'!$F$8=2,'Hourly Demand and Generation'!K3579*'System Design'!$F$22,IF('System Design'!$F$8=3,'Hourly Demand and Generation'!L3579*'System Design'!$F$22)))</f>
        <v>700.00000000000011</v>
      </c>
      <c r="Q3579" s="32">
        <f t="shared" si="788"/>
        <v>0</v>
      </c>
      <c r="R3579" s="32">
        <f t="shared" si="791"/>
        <v>5400</v>
      </c>
      <c r="S3579" s="32">
        <f t="shared" si="792"/>
        <v>0</v>
      </c>
      <c r="T3579" s="32">
        <f t="shared" si="793"/>
        <v>21600</v>
      </c>
      <c r="U3579" s="32">
        <f t="shared" si="794"/>
        <v>0</v>
      </c>
      <c r="V3579" s="32">
        <f t="shared" si="789"/>
        <v>376.00000000000011</v>
      </c>
      <c r="W3579" s="32">
        <f t="shared" si="795"/>
        <v>376.00000000000011</v>
      </c>
      <c r="X3579" s="32">
        <f t="shared" si="796"/>
        <v>376.00000000000011</v>
      </c>
    </row>
    <row r="3580" spans="1:24" x14ac:dyDescent="0.25">
      <c r="A3580" s="2"/>
      <c r="B3580" s="2" t="s">
        <v>6</v>
      </c>
      <c r="C3580" s="2">
        <f t="shared" si="799"/>
        <v>149</v>
      </c>
      <c r="D3580" s="2">
        <f t="shared" si="800"/>
        <v>24</v>
      </c>
      <c r="E3580" s="2">
        <f t="shared" si="790"/>
        <v>3576</v>
      </c>
      <c r="F3580" s="11">
        <v>283.5</v>
      </c>
      <c r="G3580" s="9">
        <v>0</v>
      </c>
      <c r="H3580" s="9">
        <v>0</v>
      </c>
      <c r="I3580" s="9">
        <v>0</v>
      </c>
      <c r="J3580" s="9">
        <v>0.114265070486328</v>
      </c>
      <c r="K3580" s="9">
        <v>0.28000000000000003</v>
      </c>
      <c r="L3580" s="9">
        <v>0.28000000000000003</v>
      </c>
      <c r="N3580" s="32">
        <f>IF('System Design'!$F$8=1,'Hourly Demand and Generation'!G3580*'System Design'!$F$21,IF('System Design'!$F$8=2,'Hourly Demand and Generation'!H3580*'System Design'!$F$21,IF('System Design'!$F$8=3,'Hourly Demand and Generation'!I3580*'System Design'!$F$21)))</f>
        <v>0</v>
      </c>
      <c r="O3580" s="32">
        <f>IF('System Design'!$F$8=1,'Hourly Demand and Generation'!J3580*'System Design'!$F$22,IF('System Design'!$F$8=2,'Hourly Demand and Generation'!K3580*'System Design'!$F$22,IF('System Design'!$F$8=3,'Hourly Demand and Generation'!L3580*'System Design'!$F$22)))</f>
        <v>700.00000000000011</v>
      </c>
      <c r="Q3580" s="32">
        <f t="shared" si="788"/>
        <v>0</v>
      </c>
      <c r="R3580" s="32">
        <f t="shared" si="791"/>
        <v>5400</v>
      </c>
      <c r="S3580" s="32">
        <f t="shared" si="792"/>
        <v>0</v>
      </c>
      <c r="T3580" s="32">
        <f t="shared" si="793"/>
        <v>21600</v>
      </c>
      <c r="U3580" s="32">
        <f t="shared" si="794"/>
        <v>0</v>
      </c>
      <c r="V3580" s="32">
        <f t="shared" si="789"/>
        <v>416.50000000000011</v>
      </c>
      <c r="W3580" s="32">
        <f t="shared" si="795"/>
        <v>416.50000000000011</v>
      </c>
      <c r="X3580" s="32">
        <f t="shared" si="796"/>
        <v>416.50000000000011</v>
      </c>
    </row>
    <row r="3581" spans="1:24" x14ac:dyDescent="0.25">
      <c r="A3581" s="2"/>
      <c r="B3581" s="2" t="s">
        <v>6</v>
      </c>
      <c r="C3581" s="2">
        <f>C3580+1</f>
        <v>150</v>
      </c>
      <c r="D3581" s="2">
        <v>1</v>
      </c>
      <c r="E3581" s="2">
        <f t="shared" si="790"/>
        <v>3577</v>
      </c>
      <c r="F3581" s="11">
        <v>243</v>
      </c>
      <c r="G3581" s="9">
        <v>0</v>
      </c>
      <c r="H3581" s="9">
        <v>0</v>
      </c>
      <c r="I3581" s="9">
        <v>0</v>
      </c>
      <c r="J3581" s="9">
        <v>0.22836090345106499</v>
      </c>
      <c r="K3581" s="9">
        <v>0.22836090345106499</v>
      </c>
      <c r="L3581" s="9">
        <v>0.35</v>
      </c>
      <c r="N3581" s="32">
        <f>IF('System Design'!$F$8=1,'Hourly Demand and Generation'!G3581*'System Design'!$F$21,IF('System Design'!$F$8=2,'Hourly Demand and Generation'!H3581*'System Design'!$F$21,IF('System Design'!$F$8=3,'Hourly Demand and Generation'!I3581*'System Design'!$F$21)))</f>
        <v>0</v>
      </c>
      <c r="O3581" s="32">
        <f>IF('System Design'!$F$8=1,'Hourly Demand and Generation'!J3581*'System Design'!$F$22,IF('System Design'!$F$8=2,'Hourly Demand and Generation'!K3581*'System Design'!$F$22,IF('System Design'!$F$8=3,'Hourly Demand and Generation'!L3581*'System Design'!$F$22)))</f>
        <v>875</v>
      </c>
      <c r="Q3581" s="32">
        <f t="shared" si="788"/>
        <v>0</v>
      </c>
      <c r="R3581" s="32">
        <f t="shared" si="791"/>
        <v>5400</v>
      </c>
      <c r="S3581" s="32">
        <f t="shared" si="792"/>
        <v>0</v>
      </c>
      <c r="T3581" s="32">
        <f t="shared" si="793"/>
        <v>21600</v>
      </c>
      <c r="U3581" s="32">
        <f t="shared" si="794"/>
        <v>0</v>
      </c>
      <c r="V3581" s="32">
        <f t="shared" si="789"/>
        <v>632</v>
      </c>
      <c r="W3581" s="32">
        <f t="shared" si="795"/>
        <v>632</v>
      </c>
      <c r="X3581" s="32">
        <f t="shared" si="796"/>
        <v>632</v>
      </c>
    </row>
    <row r="3582" spans="1:24" x14ac:dyDescent="0.25">
      <c r="A3582" s="2"/>
      <c r="B3582" s="2" t="s">
        <v>6</v>
      </c>
      <c r="C3582" s="2">
        <f>C3581</f>
        <v>150</v>
      </c>
      <c r="D3582" s="2">
        <f>D3581+1</f>
        <v>2</v>
      </c>
      <c r="E3582" s="2">
        <f t="shared" si="790"/>
        <v>3578</v>
      </c>
      <c r="F3582" s="11">
        <v>222.75</v>
      </c>
      <c r="G3582" s="9">
        <v>0</v>
      </c>
      <c r="H3582" s="9">
        <v>0</v>
      </c>
      <c r="I3582" s="9">
        <v>0</v>
      </c>
      <c r="J3582" s="9">
        <v>0.20552481310595899</v>
      </c>
      <c r="K3582" s="9">
        <v>0.20552481310595899</v>
      </c>
      <c r="L3582" s="9">
        <v>0.315</v>
      </c>
      <c r="N3582" s="32">
        <f>IF('System Design'!$F$8=1,'Hourly Demand and Generation'!G3582*'System Design'!$F$21,IF('System Design'!$F$8=2,'Hourly Demand and Generation'!H3582*'System Design'!$F$21,IF('System Design'!$F$8=3,'Hourly Demand and Generation'!I3582*'System Design'!$F$21)))</f>
        <v>0</v>
      </c>
      <c r="O3582" s="32">
        <f>IF('System Design'!$F$8=1,'Hourly Demand and Generation'!J3582*'System Design'!$F$22,IF('System Design'!$F$8=2,'Hourly Demand and Generation'!K3582*'System Design'!$F$22,IF('System Design'!$F$8=3,'Hourly Demand and Generation'!L3582*'System Design'!$F$22)))</f>
        <v>787.5</v>
      </c>
      <c r="Q3582" s="32">
        <f t="shared" si="788"/>
        <v>0</v>
      </c>
      <c r="R3582" s="32">
        <f t="shared" si="791"/>
        <v>5400</v>
      </c>
      <c r="S3582" s="32">
        <f t="shared" si="792"/>
        <v>0</v>
      </c>
      <c r="T3582" s="32">
        <f t="shared" si="793"/>
        <v>21600</v>
      </c>
      <c r="U3582" s="32">
        <f t="shared" si="794"/>
        <v>0</v>
      </c>
      <c r="V3582" s="32">
        <f t="shared" si="789"/>
        <v>564.75</v>
      </c>
      <c r="W3582" s="32">
        <f t="shared" si="795"/>
        <v>564.75</v>
      </c>
      <c r="X3582" s="32">
        <f t="shared" si="796"/>
        <v>564.75</v>
      </c>
    </row>
    <row r="3583" spans="1:24" x14ac:dyDescent="0.25">
      <c r="A3583" s="2"/>
      <c r="B3583" s="2" t="s">
        <v>6</v>
      </c>
      <c r="C3583" s="2">
        <f t="shared" ref="C3583:C3604" si="801">C3582</f>
        <v>150</v>
      </c>
      <c r="D3583" s="2">
        <f t="shared" ref="D3583:D3604" si="802">D3582+1</f>
        <v>3</v>
      </c>
      <c r="E3583" s="2">
        <f t="shared" si="790"/>
        <v>3579</v>
      </c>
      <c r="F3583" s="11">
        <v>202.5</v>
      </c>
      <c r="G3583" s="9">
        <v>0</v>
      </c>
      <c r="H3583" s="9">
        <v>0</v>
      </c>
      <c r="I3583" s="9">
        <v>0</v>
      </c>
      <c r="J3583" s="9">
        <v>0.20552481310595899</v>
      </c>
      <c r="K3583" s="9">
        <v>0.20552481310595899</v>
      </c>
      <c r="L3583" s="9">
        <v>0.315</v>
      </c>
      <c r="N3583" s="32">
        <f>IF('System Design'!$F$8=1,'Hourly Demand and Generation'!G3583*'System Design'!$F$21,IF('System Design'!$F$8=2,'Hourly Demand and Generation'!H3583*'System Design'!$F$21,IF('System Design'!$F$8=3,'Hourly Demand and Generation'!I3583*'System Design'!$F$21)))</f>
        <v>0</v>
      </c>
      <c r="O3583" s="32">
        <f>IF('System Design'!$F$8=1,'Hourly Demand and Generation'!J3583*'System Design'!$F$22,IF('System Design'!$F$8=2,'Hourly Demand and Generation'!K3583*'System Design'!$F$22,IF('System Design'!$F$8=3,'Hourly Demand and Generation'!L3583*'System Design'!$F$22)))</f>
        <v>787.5</v>
      </c>
      <c r="Q3583" s="32">
        <f t="shared" si="788"/>
        <v>0</v>
      </c>
      <c r="R3583" s="32">
        <f t="shared" si="791"/>
        <v>5400</v>
      </c>
      <c r="S3583" s="32">
        <f t="shared" si="792"/>
        <v>0</v>
      </c>
      <c r="T3583" s="32">
        <f t="shared" si="793"/>
        <v>21600</v>
      </c>
      <c r="U3583" s="32">
        <f t="shared" si="794"/>
        <v>0</v>
      </c>
      <c r="V3583" s="32">
        <f t="shared" si="789"/>
        <v>585</v>
      </c>
      <c r="W3583" s="32">
        <f t="shared" si="795"/>
        <v>585</v>
      </c>
      <c r="X3583" s="32">
        <f t="shared" si="796"/>
        <v>585</v>
      </c>
    </row>
    <row r="3584" spans="1:24" x14ac:dyDescent="0.25">
      <c r="A3584" s="2"/>
      <c r="B3584" s="2" t="s">
        <v>6</v>
      </c>
      <c r="C3584" s="2">
        <f t="shared" si="801"/>
        <v>150</v>
      </c>
      <c r="D3584" s="2">
        <f t="shared" si="802"/>
        <v>4</v>
      </c>
      <c r="E3584" s="2">
        <f t="shared" si="790"/>
        <v>3580</v>
      </c>
      <c r="F3584" s="11">
        <v>243</v>
      </c>
      <c r="G3584" s="9">
        <v>0</v>
      </c>
      <c r="H3584" s="9">
        <v>0</v>
      </c>
      <c r="I3584" s="9">
        <v>0</v>
      </c>
      <c r="J3584" s="9">
        <v>0.22836090345106499</v>
      </c>
      <c r="K3584" s="9">
        <v>0.22836090345106499</v>
      </c>
      <c r="L3584" s="9">
        <v>0.35</v>
      </c>
      <c r="N3584" s="32">
        <f>IF('System Design'!$F$8=1,'Hourly Demand and Generation'!G3584*'System Design'!$F$21,IF('System Design'!$F$8=2,'Hourly Demand and Generation'!H3584*'System Design'!$F$21,IF('System Design'!$F$8=3,'Hourly Demand and Generation'!I3584*'System Design'!$F$21)))</f>
        <v>0</v>
      </c>
      <c r="O3584" s="32">
        <f>IF('System Design'!$F$8=1,'Hourly Demand and Generation'!J3584*'System Design'!$F$22,IF('System Design'!$F$8=2,'Hourly Demand and Generation'!K3584*'System Design'!$F$22,IF('System Design'!$F$8=3,'Hourly Demand and Generation'!L3584*'System Design'!$F$22)))</f>
        <v>875</v>
      </c>
      <c r="Q3584" s="32">
        <f t="shared" si="788"/>
        <v>0</v>
      </c>
      <c r="R3584" s="32">
        <f t="shared" si="791"/>
        <v>5400</v>
      </c>
      <c r="S3584" s="32">
        <f t="shared" si="792"/>
        <v>0</v>
      </c>
      <c r="T3584" s="32">
        <f t="shared" si="793"/>
        <v>21600</v>
      </c>
      <c r="U3584" s="32">
        <f t="shared" si="794"/>
        <v>0</v>
      </c>
      <c r="V3584" s="32">
        <f t="shared" si="789"/>
        <v>632</v>
      </c>
      <c r="W3584" s="32">
        <f t="shared" si="795"/>
        <v>632</v>
      </c>
      <c r="X3584" s="32">
        <f t="shared" si="796"/>
        <v>632</v>
      </c>
    </row>
    <row r="3585" spans="1:24" x14ac:dyDescent="0.25">
      <c r="A3585" s="2"/>
      <c r="B3585" s="2" t="s">
        <v>6</v>
      </c>
      <c r="C3585" s="2">
        <f t="shared" si="801"/>
        <v>150</v>
      </c>
      <c r="D3585" s="2">
        <f t="shared" si="802"/>
        <v>5</v>
      </c>
      <c r="E3585" s="2">
        <f t="shared" si="790"/>
        <v>3581</v>
      </c>
      <c r="F3585" s="11">
        <v>263.25</v>
      </c>
      <c r="G3585" s="9">
        <v>0</v>
      </c>
      <c r="H3585" s="9">
        <v>3.7199999999999997E-2</v>
      </c>
      <c r="I3585" s="9">
        <v>7.4399999999999994E-2</v>
      </c>
      <c r="J3585" s="9">
        <v>0.18268872276085199</v>
      </c>
      <c r="K3585" s="9">
        <v>0.18268872276085199</v>
      </c>
      <c r="L3585" s="9">
        <v>0.28000000000000003</v>
      </c>
      <c r="N3585" s="32">
        <f>IF('System Design'!$F$8=1,'Hourly Demand and Generation'!G3585*'System Design'!$F$21,IF('System Design'!$F$8=2,'Hourly Demand and Generation'!H3585*'System Design'!$F$21,IF('System Design'!$F$8=3,'Hourly Demand and Generation'!I3585*'System Design'!$F$21)))</f>
        <v>37.199999999999996</v>
      </c>
      <c r="O3585" s="32">
        <f>IF('System Design'!$F$8=1,'Hourly Demand and Generation'!J3585*'System Design'!$F$22,IF('System Design'!$F$8=2,'Hourly Demand and Generation'!K3585*'System Design'!$F$22,IF('System Design'!$F$8=3,'Hourly Demand and Generation'!L3585*'System Design'!$F$22)))</f>
        <v>700.00000000000011</v>
      </c>
      <c r="Q3585" s="32">
        <f t="shared" si="788"/>
        <v>0</v>
      </c>
      <c r="R3585" s="32">
        <f t="shared" si="791"/>
        <v>5400</v>
      </c>
      <c r="S3585" s="32">
        <f t="shared" si="792"/>
        <v>0</v>
      </c>
      <c r="T3585" s="32">
        <f t="shared" si="793"/>
        <v>21600</v>
      </c>
      <c r="U3585" s="32">
        <f t="shared" si="794"/>
        <v>0</v>
      </c>
      <c r="V3585" s="32">
        <f t="shared" si="789"/>
        <v>473.95000000000016</v>
      </c>
      <c r="W3585" s="32">
        <f t="shared" si="795"/>
        <v>473.95000000000016</v>
      </c>
      <c r="X3585" s="32">
        <f t="shared" si="796"/>
        <v>473.95000000000016</v>
      </c>
    </row>
    <row r="3586" spans="1:24" x14ac:dyDescent="0.25">
      <c r="A3586" s="2"/>
      <c r="B3586" s="2" t="s">
        <v>6</v>
      </c>
      <c r="C3586" s="2">
        <f t="shared" si="801"/>
        <v>150</v>
      </c>
      <c r="D3586" s="2">
        <f t="shared" si="802"/>
        <v>6</v>
      </c>
      <c r="E3586" s="2">
        <f t="shared" si="790"/>
        <v>3582</v>
      </c>
      <c r="F3586" s="11">
        <v>283.5</v>
      </c>
      <c r="G3586" s="9">
        <v>7.4399999999999994E-2</v>
      </c>
      <c r="H3586" s="9">
        <v>0.11625000000000001</v>
      </c>
      <c r="I3586" s="9">
        <v>0.15809999999999999</v>
      </c>
      <c r="J3586" s="9">
        <v>0.18268872276085199</v>
      </c>
      <c r="K3586" s="9">
        <v>0.18268872276085199</v>
      </c>
      <c r="L3586" s="9">
        <v>0.28000000000000003</v>
      </c>
      <c r="N3586" s="32">
        <f>IF('System Design'!$F$8=1,'Hourly Demand and Generation'!G3586*'System Design'!$F$21,IF('System Design'!$F$8=2,'Hourly Demand and Generation'!H3586*'System Design'!$F$21,IF('System Design'!$F$8=3,'Hourly Demand and Generation'!I3586*'System Design'!$F$21)))</f>
        <v>79.05</v>
      </c>
      <c r="O3586" s="32">
        <f>IF('System Design'!$F$8=1,'Hourly Demand and Generation'!J3586*'System Design'!$F$22,IF('System Design'!$F$8=2,'Hourly Demand and Generation'!K3586*'System Design'!$F$22,IF('System Design'!$F$8=3,'Hourly Demand and Generation'!L3586*'System Design'!$F$22)))</f>
        <v>700.00000000000011</v>
      </c>
      <c r="Q3586" s="32">
        <f t="shared" si="788"/>
        <v>0</v>
      </c>
      <c r="R3586" s="32">
        <f t="shared" si="791"/>
        <v>5400</v>
      </c>
      <c r="S3586" s="32">
        <f t="shared" si="792"/>
        <v>0</v>
      </c>
      <c r="T3586" s="32">
        <f t="shared" si="793"/>
        <v>21600</v>
      </c>
      <c r="U3586" s="32">
        <f t="shared" si="794"/>
        <v>0</v>
      </c>
      <c r="V3586" s="32">
        <f t="shared" si="789"/>
        <v>495.55000000000007</v>
      </c>
      <c r="W3586" s="32">
        <f t="shared" si="795"/>
        <v>495.55000000000007</v>
      </c>
      <c r="X3586" s="32">
        <f t="shared" si="796"/>
        <v>495.55000000000007</v>
      </c>
    </row>
    <row r="3587" spans="1:24" x14ac:dyDescent="0.25">
      <c r="A3587" s="2"/>
      <c r="B3587" s="2" t="s">
        <v>6</v>
      </c>
      <c r="C3587" s="2">
        <f t="shared" si="801"/>
        <v>150</v>
      </c>
      <c r="D3587" s="2">
        <f t="shared" si="802"/>
        <v>7</v>
      </c>
      <c r="E3587" s="2">
        <f t="shared" si="790"/>
        <v>3583</v>
      </c>
      <c r="F3587" s="11">
        <v>303.75</v>
      </c>
      <c r="G3587" s="9">
        <v>0.15809999999999999</v>
      </c>
      <c r="H3587" s="9">
        <v>0.1953</v>
      </c>
      <c r="I3587" s="9">
        <v>0.23250000000000001</v>
      </c>
      <c r="J3587" s="9">
        <v>0.20552481310595899</v>
      </c>
      <c r="K3587" s="9">
        <v>0.20552481310595899</v>
      </c>
      <c r="L3587" s="9">
        <v>0.315</v>
      </c>
      <c r="N3587" s="32">
        <f>IF('System Design'!$F$8=1,'Hourly Demand and Generation'!G3587*'System Design'!$F$21,IF('System Design'!$F$8=2,'Hourly Demand and Generation'!H3587*'System Design'!$F$21,IF('System Design'!$F$8=3,'Hourly Demand and Generation'!I3587*'System Design'!$F$21)))</f>
        <v>116.25</v>
      </c>
      <c r="O3587" s="32">
        <f>IF('System Design'!$F$8=1,'Hourly Demand and Generation'!J3587*'System Design'!$F$22,IF('System Design'!$F$8=2,'Hourly Demand and Generation'!K3587*'System Design'!$F$22,IF('System Design'!$F$8=3,'Hourly Demand and Generation'!L3587*'System Design'!$F$22)))</f>
        <v>787.5</v>
      </c>
      <c r="Q3587" s="32">
        <f t="shared" si="788"/>
        <v>0</v>
      </c>
      <c r="R3587" s="32">
        <f t="shared" si="791"/>
        <v>5400</v>
      </c>
      <c r="S3587" s="32">
        <f t="shared" si="792"/>
        <v>0</v>
      </c>
      <c r="T3587" s="32">
        <f t="shared" si="793"/>
        <v>21600</v>
      </c>
      <c r="U3587" s="32">
        <f t="shared" si="794"/>
        <v>0</v>
      </c>
      <c r="V3587" s="32">
        <f t="shared" si="789"/>
        <v>600</v>
      </c>
      <c r="W3587" s="32">
        <f t="shared" si="795"/>
        <v>600</v>
      </c>
      <c r="X3587" s="32">
        <f t="shared" si="796"/>
        <v>600</v>
      </c>
    </row>
    <row r="3588" spans="1:24" x14ac:dyDescent="0.25">
      <c r="A3588" s="2"/>
      <c r="B3588" s="2" t="s">
        <v>6</v>
      </c>
      <c r="C3588" s="2">
        <f t="shared" si="801"/>
        <v>150</v>
      </c>
      <c r="D3588" s="2">
        <f t="shared" si="802"/>
        <v>8</v>
      </c>
      <c r="E3588" s="2">
        <f t="shared" si="790"/>
        <v>3584</v>
      </c>
      <c r="F3588" s="11">
        <v>324</v>
      </c>
      <c r="G3588" s="9">
        <v>0.30690000000000001</v>
      </c>
      <c r="H3588" s="9">
        <v>0.34875</v>
      </c>
      <c r="I3588" s="9">
        <v>0.3906</v>
      </c>
      <c r="J3588" s="9">
        <v>0.20552481310595899</v>
      </c>
      <c r="K3588" s="9">
        <v>0.20552481310595899</v>
      </c>
      <c r="L3588" s="9">
        <v>0.315</v>
      </c>
      <c r="N3588" s="32">
        <f>IF('System Design'!$F$8=1,'Hourly Demand and Generation'!G3588*'System Design'!$F$21,IF('System Design'!$F$8=2,'Hourly Demand and Generation'!H3588*'System Design'!$F$21,IF('System Design'!$F$8=3,'Hourly Demand and Generation'!I3588*'System Design'!$F$21)))</f>
        <v>195.3</v>
      </c>
      <c r="O3588" s="32">
        <f>IF('System Design'!$F$8=1,'Hourly Demand and Generation'!J3588*'System Design'!$F$22,IF('System Design'!$F$8=2,'Hourly Demand and Generation'!K3588*'System Design'!$F$22,IF('System Design'!$F$8=3,'Hourly Demand and Generation'!L3588*'System Design'!$F$22)))</f>
        <v>787.5</v>
      </c>
      <c r="Q3588" s="32">
        <f t="shared" si="788"/>
        <v>0</v>
      </c>
      <c r="R3588" s="32">
        <f t="shared" si="791"/>
        <v>5400</v>
      </c>
      <c r="S3588" s="32">
        <f t="shared" si="792"/>
        <v>0</v>
      </c>
      <c r="T3588" s="32">
        <f t="shared" si="793"/>
        <v>21600</v>
      </c>
      <c r="U3588" s="32">
        <f t="shared" si="794"/>
        <v>0</v>
      </c>
      <c r="V3588" s="32">
        <f t="shared" si="789"/>
        <v>658.8</v>
      </c>
      <c r="W3588" s="32">
        <f t="shared" si="795"/>
        <v>658.8</v>
      </c>
      <c r="X3588" s="32">
        <f t="shared" si="796"/>
        <v>658.8</v>
      </c>
    </row>
    <row r="3589" spans="1:24" x14ac:dyDescent="0.25">
      <c r="A3589" s="2"/>
      <c r="B3589" s="2" t="s">
        <v>6</v>
      </c>
      <c r="C3589" s="2">
        <f t="shared" si="801"/>
        <v>150</v>
      </c>
      <c r="D3589" s="2">
        <f t="shared" si="802"/>
        <v>9</v>
      </c>
      <c r="E3589" s="2">
        <f t="shared" si="790"/>
        <v>3585</v>
      </c>
      <c r="F3589" s="11">
        <v>324</v>
      </c>
      <c r="G3589" s="9">
        <v>0.46500000000000002</v>
      </c>
      <c r="H3589" s="9">
        <v>0.50219999999999998</v>
      </c>
      <c r="I3589" s="9">
        <v>0.53939999999999999</v>
      </c>
      <c r="J3589" s="9">
        <v>0.18268872276085199</v>
      </c>
      <c r="K3589" s="9">
        <v>0.18268872276085199</v>
      </c>
      <c r="L3589" s="9">
        <v>0.28000000000000003</v>
      </c>
      <c r="N3589" s="32">
        <f>IF('System Design'!$F$8=1,'Hourly Demand and Generation'!G3589*'System Design'!$F$21,IF('System Design'!$F$8=2,'Hourly Demand and Generation'!H3589*'System Design'!$F$21,IF('System Design'!$F$8=3,'Hourly Demand and Generation'!I3589*'System Design'!$F$21)))</f>
        <v>269.7</v>
      </c>
      <c r="O3589" s="32">
        <f>IF('System Design'!$F$8=1,'Hourly Demand and Generation'!J3589*'System Design'!$F$22,IF('System Design'!$F$8=2,'Hourly Demand and Generation'!K3589*'System Design'!$F$22,IF('System Design'!$F$8=3,'Hourly Demand and Generation'!L3589*'System Design'!$F$22)))</f>
        <v>700.00000000000011</v>
      </c>
      <c r="Q3589" s="32">
        <f t="shared" si="788"/>
        <v>0</v>
      </c>
      <c r="R3589" s="32">
        <f t="shared" si="791"/>
        <v>5400</v>
      </c>
      <c r="S3589" s="32">
        <f t="shared" si="792"/>
        <v>0</v>
      </c>
      <c r="T3589" s="32">
        <f t="shared" si="793"/>
        <v>21600</v>
      </c>
      <c r="U3589" s="32">
        <f t="shared" si="794"/>
        <v>0</v>
      </c>
      <c r="V3589" s="32">
        <f t="shared" si="789"/>
        <v>645.70000000000005</v>
      </c>
      <c r="W3589" s="32">
        <f t="shared" si="795"/>
        <v>645.70000000000005</v>
      </c>
      <c r="X3589" s="32">
        <f t="shared" si="796"/>
        <v>645.70000000000005</v>
      </c>
    </row>
    <row r="3590" spans="1:24" x14ac:dyDescent="0.25">
      <c r="A3590" s="2"/>
      <c r="B3590" s="2" t="s">
        <v>6</v>
      </c>
      <c r="C3590" s="2">
        <f t="shared" si="801"/>
        <v>150</v>
      </c>
      <c r="D3590" s="2">
        <f t="shared" si="802"/>
        <v>10</v>
      </c>
      <c r="E3590" s="2">
        <f t="shared" si="790"/>
        <v>3586</v>
      </c>
      <c r="F3590" s="11">
        <v>315.89999999999998</v>
      </c>
      <c r="G3590" s="9">
        <v>0.62309999999999999</v>
      </c>
      <c r="H3590" s="9">
        <v>0.6603</v>
      </c>
      <c r="I3590" s="9">
        <v>0.69750000000000001</v>
      </c>
      <c r="J3590" s="9">
        <v>0.20552481310595899</v>
      </c>
      <c r="K3590" s="9">
        <v>0.20552481310595899</v>
      </c>
      <c r="L3590" s="9">
        <v>0.315</v>
      </c>
      <c r="N3590" s="32">
        <f>IF('System Design'!$F$8=1,'Hourly Demand and Generation'!G3590*'System Design'!$F$21,IF('System Design'!$F$8=2,'Hourly Demand and Generation'!H3590*'System Design'!$F$21,IF('System Design'!$F$8=3,'Hourly Demand and Generation'!I3590*'System Design'!$F$21)))</f>
        <v>348.75</v>
      </c>
      <c r="O3590" s="32">
        <f>IF('System Design'!$F$8=1,'Hourly Demand and Generation'!J3590*'System Design'!$F$22,IF('System Design'!$F$8=2,'Hourly Demand and Generation'!K3590*'System Design'!$F$22,IF('System Design'!$F$8=3,'Hourly Demand and Generation'!L3590*'System Design'!$F$22)))</f>
        <v>787.5</v>
      </c>
      <c r="Q3590" s="32">
        <f t="shared" ref="Q3590:Q3653" si="803">IF(F3590-N3590-O3590&gt;0,F3590-N3590-O3590,0)</f>
        <v>0</v>
      </c>
      <c r="R3590" s="32">
        <f t="shared" si="791"/>
        <v>5400</v>
      </c>
      <c r="S3590" s="32">
        <f t="shared" si="792"/>
        <v>0</v>
      </c>
      <c r="T3590" s="32">
        <f t="shared" si="793"/>
        <v>21600</v>
      </c>
      <c r="U3590" s="32">
        <f t="shared" si="794"/>
        <v>0</v>
      </c>
      <c r="V3590" s="32">
        <f t="shared" ref="V3590:V3653" si="804">IF(F3590-N3590-O3590&lt;0,N3590+O3590-F3590,0)</f>
        <v>820.35</v>
      </c>
      <c r="W3590" s="32">
        <f t="shared" si="795"/>
        <v>820.35</v>
      </c>
      <c r="X3590" s="32">
        <f t="shared" si="796"/>
        <v>820.35</v>
      </c>
    </row>
    <row r="3591" spans="1:24" x14ac:dyDescent="0.25">
      <c r="A3591" s="2"/>
      <c r="B3591" s="2" t="s">
        <v>6</v>
      </c>
      <c r="C3591" s="2">
        <f t="shared" si="801"/>
        <v>150</v>
      </c>
      <c r="D3591" s="2">
        <f t="shared" si="802"/>
        <v>11</v>
      </c>
      <c r="E3591" s="2">
        <f t="shared" ref="E3591:E3654" si="805">E3590+1</f>
        <v>3587</v>
      </c>
      <c r="F3591" s="11">
        <v>311.85000000000002</v>
      </c>
      <c r="G3591" s="9">
        <v>0.77190000000000003</v>
      </c>
      <c r="H3591" s="9">
        <v>0.81374999999999997</v>
      </c>
      <c r="I3591" s="9">
        <v>0.85560000000000003</v>
      </c>
      <c r="J3591" s="9">
        <v>0.18268872276085199</v>
      </c>
      <c r="K3591" s="9">
        <v>0.18268872276085199</v>
      </c>
      <c r="L3591" s="9">
        <v>0.28000000000000003</v>
      </c>
      <c r="N3591" s="32">
        <f>IF('System Design'!$F$8=1,'Hourly Demand and Generation'!G3591*'System Design'!$F$21,IF('System Design'!$F$8=2,'Hourly Demand and Generation'!H3591*'System Design'!$F$21,IF('System Design'!$F$8=3,'Hourly Demand and Generation'!I3591*'System Design'!$F$21)))</f>
        <v>427.8</v>
      </c>
      <c r="O3591" s="32">
        <f>IF('System Design'!$F$8=1,'Hourly Demand and Generation'!J3591*'System Design'!$F$22,IF('System Design'!$F$8=2,'Hourly Demand and Generation'!K3591*'System Design'!$F$22,IF('System Design'!$F$8=3,'Hourly Demand and Generation'!L3591*'System Design'!$F$22)))</f>
        <v>700.00000000000011</v>
      </c>
      <c r="Q3591" s="32">
        <f t="shared" si="803"/>
        <v>0</v>
      </c>
      <c r="R3591" s="32">
        <f t="shared" ref="R3591:R3654" si="806">IF($Q3591&lt;R3590+$V3591,IF(R3590+$V3591-$Q3591&gt;5400,5400,R3590+$V3591-$Q3591),0)</f>
        <v>5400</v>
      </c>
      <c r="S3591" s="32">
        <f t="shared" ref="S3591:S3654" si="807">IF(R3591&gt;0,0,$Q3591+$V3591-R3590)</f>
        <v>0</v>
      </c>
      <c r="T3591" s="32">
        <f t="shared" ref="T3591:T3654" si="808">IF($Q3591&lt;T3590+$V3591,IF(T3590+$V3591-$Q3591&gt;21600,21600,T3590+$V3591-$Q3591),0)</f>
        <v>21600</v>
      </c>
      <c r="U3591" s="32">
        <f t="shared" ref="U3591:U3654" si="809">IF(T3591&gt;0,0,$Q3591+$V3591-T3590)</f>
        <v>0</v>
      </c>
      <c r="V3591" s="32">
        <f t="shared" si="804"/>
        <v>815.95000000000016</v>
      </c>
      <c r="W3591" s="32">
        <f t="shared" ref="W3591:W3654" si="810">IF(R3591=5400,$V3591-(R3591-R3590),0)</f>
        <v>815.95000000000016</v>
      </c>
      <c r="X3591" s="32">
        <f t="shared" ref="X3591:X3654" si="811">IF(T3591=21600,$V3591-(T3591-T3590),0)</f>
        <v>815.95000000000016</v>
      </c>
    </row>
    <row r="3592" spans="1:24" x14ac:dyDescent="0.25">
      <c r="A3592" s="2"/>
      <c r="B3592" s="2" t="s">
        <v>6</v>
      </c>
      <c r="C3592" s="2">
        <f t="shared" si="801"/>
        <v>150</v>
      </c>
      <c r="D3592" s="2">
        <f t="shared" si="802"/>
        <v>12</v>
      </c>
      <c r="E3592" s="2">
        <f t="shared" si="805"/>
        <v>3588</v>
      </c>
      <c r="F3592" s="11">
        <v>311.85000000000002</v>
      </c>
      <c r="G3592" s="9">
        <v>0.93</v>
      </c>
      <c r="H3592" s="9">
        <v>0.93</v>
      </c>
      <c r="I3592" s="9">
        <v>0.93</v>
      </c>
      <c r="J3592" s="9">
        <v>0.171270677588299</v>
      </c>
      <c r="K3592" s="9">
        <v>0.171270677588299</v>
      </c>
      <c r="L3592" s="9">
        <v>0.26250000000000001</v>
      </c>
      <c r="N3592" s="32">
        <f>IF('System Design'!$F$8=1,'Hourly Demand and Generation'!G3592*'System Design'!$F$21,IF('System Design'!$F$8=2,'Hourly Demand and Generation'!H3592*'System Design'!$F$21,IF('System Design'!$F$8=3,'Hourly Demand and Generation'!I3592*'System Design'!$F$21)))</f>
        <v>465</v>
      </c>
      <c r="O3592" s="32">
        <f>IF('System Design'!$F$8=1,'Hourly Demand and Generation'!J3592*'System Design'!$F$22,IF('System Design'!$F$8=2,'Hourly Demand and Generation'!K3592*'System Design'!$F$22,IF('System Design'!$F$8=3,'Hourly Demand and Generation'!L3592*'System Design'!$F$22)))</f>
        <v>656.25</v>
      </c>
      <c r="Q3592" s="32">
        <f t="shared" si="803"/>
        <v>0</v>
      </c>
      <c r="R3592" s="32">
        <f t="shared" si="806"/>
        <v>5400</v>
      </c>
      <c r="S3592" s="32">
        <f t="shared" si="807"/>
        <v>0</v>
      </c>
      <c r="T3592" s="32">
        <f t="shared" si="808"/>
        <v>21600</v>
      </c>
      <c r="U3592" s="32">
        <f t="shared" si="809"/>
        <v>0</v>
      </c>
      <c r="V3592" s="32">
        <f t="shared" si="804"/>
        <v>809.4</v>
      </c>
      <c r="W3592" s="32">
        <f t="shared" si="810"/>
        <v>809.4</v>
      </c>
      <c r="X3592" s="32">
        <f t="shared" si="811"/>
        <v>809.4</v>
      </c>
    </row>
    <row r="3593" spans="1:24" x14ac:dyDescent="0.25">
      <c r="A3593" s="2"/>
      <c r="B3593" s="2" t="s">
        <v>6</v>
      </c>
      <c r="C3593" s="2">
        <f t="shared" si="801"/>
        <v>150</v>
      </c>
      <c r="D3593" s="2">
        <f t="shared" si="802"/>
        <v>13</v>
      </c>
      <c r="E3593" s="2">
        <f t="shared" si="805"/>
        <v>3589</v>
      </c>
      <c r="F3593" s="11">
        <v>324</v>
      </c>
      <c r="G3593" s="9">
        <v>0.77190000000000003</v>
      </c>
      <c r="H3593" s="9">
        <v>0.81374999999999997</v>
      </c>
      <c r="I3593" s="9">
        <v>0.85560000000000003</v>
      </c>
      <c r="J3593" s="9">
        <v>0.18268872276085199</v>
      </c>
      <c r="K3593" s="9">
        <v>0.18268872276085199</v>
      </c>
      <c r="L3593" s="9">
        <v>0.28000000000000003</v>
      </c>
      <c r="N3593" s="32">
        <f>IF('System Design'!$F$8=1,'Hourly Demand and Generation'!G3593*'System Design'!$F$21,IF('System Design'!$F$8=2,'Hourly Demand and Generation'!H3593*'System Design'!$F$21,IF('System Design'!$F$8=3,'Hourly Demand and Generation'!I3593*'System Design'!$F$21)))</f>
        <v>427.8</v>
      </c>
      <c r="O3593" s="32">
        <f>IF('System Design'!$F$8=1,'Hourly Demand and Generation'!J3593*'System Design'!$F$22,IF('System Design'!$F$8=2,'Hourly Demand and Generation'!K3593*'System Design'!$F$22,IF('System Design'!$F$8=3,'Hourly Demand and Generation'!L3593*'System Design'!$F$22)))</f>
        <v>700.00000000000011</v>
      </c>
      <c r="Q3593" s="32">
        <f t="shared" si="803"/>
        <v>0</v>
      </c>
      <c r="R3593" s="32">
        <f t="shared" si="806"/>
        <v>5400</v>
      </c>
      <c r="S3593" s="32">
        <f t="shared" si="807"/>
        <v>0</v>
      </c>
      <c r="T3593" s="32">
        <f t="shared" si="808"/>
        <v>21600</v>
      </c>
      <c r="U3593" s="32">
        <f t="shared" si="809"/>
        <v>0</v>
      </c>
      <c r="V3593" s="32">
        <f t="shared" si="804"/>
        <v>803.80000000000018</v>
      </c>
      <c r="W3593" s="32">
        <f t="shared" si="810"/>
        <v>803.80000000000018</v>
      </c>
      <c r="X3593" s="32">
        <f t="shared" si="811"/>
        <v>803.80000000000018</v>
      </c>
    </row>
    <row r="3594" spans="1:24" x14ac:dyDescent="0.25">
      <c r="A3594" s="2"/>
      <c r="B3594" s="2" t="s">
        <v>6</v>
      </c>
      <c r="C3594" s="2">
        <f t="shared" si="801"/>
        <v>150</v>
      </c>
      <c r="D3594" s="2">
        <f t="shared" si="802"/>
        <v>14</v>
      </c>
      <c r="E3594" s="2">
        <f t="shared" si="805"/>
        <v>3590</v>
      </c>
      <c r="F3594" s="11">
        <v>324</v>
      </c>
      <c r="G3594" s="9">
        <v>0.62309999999999999</v>
      </c>
      <c r="H3594" s="9">
        <v>0.6603</v>
      </c>
      <c r="I3594" s="9">
        <v>0.69750000000000001</v>
      </c>
      <c r="J3594" s="9">
        <v>0.194106767933406</v>
      </c>
      <c r="K3594" s="9">
        <v>0.194106767933406</v>
      </c>
      <c r="L3594" s="9">
        <v>0.29749999999999999</v>
      </c>
      <c r="N3594" s="32">
        <f>IF('System Design'!$F$8=1,'Hourly Demand and Generation'!G3594*'System Design'!$F$21,IF('System Design'!$F$8=2,'Hourly Demand and Generation'!H3594*'System Design'!$F$21,IF('System Design'!$F$8=3,'Hourly Demand and Generation'!I3594*'System Design'!$F$21)))</f>
        <v>348.75</v>
      </c>
      <c r="O3594" s="32">
        <f>IF('System Design'!$F$8=1,'Hourly Demand and Generation'!J3594*'System Design'!$F$22,IF('System Design'!$F$8=2,'Hourly Demand and Generation'!K3594*'System Design'!$F$22,IF('System Design'!$F$8=3,'Hourly Demand and Generation'!L3594*'System Design'!$F$22)))</f>
        <v>743.75</v>
      </c>
      <c r="Q3594" s="32">
        <f t="shared" si="803"/>
        <v>0</v>
      </c>
      <c r="R3594" s="32">
        <f t="shared" si="806"/>
        <v>5400</v>
      </c>
      <c r="S3594" s="32">
        <f t="shared" si="807"/>
        <v>0</v>
      </c>
      <c r="T3594" s="32">
        <f t="shared" si="808"/>
        <v>21600</v>
      </c>
      <c r="U3594" s="32">
        <f t="shared" si="809"/>
        <v>0</v>
      </c>
      <c r="V3594" s="32">
        <f t="shared" si="804"/>
        <v>768.5</v>
      </c>
      <c r="W3594" s="32">
        <f t="shared" si="810"/>
        <v>768.5</v>
      </c>
      <c r="X3594" s="32">
        <f t="shared" si="811"/>
        <v>768.5</v>
      </c>
    </row>
    <row r="3595" spans="1:24" x14ac:dyDescent="0.25">
      <c r="A3595" s="2"/>
      <c r="B3595" s="2" t="s">
        <v>6</v>
      </c>
      <c r="C3595" s="2">
        <f t="shared" si="801"/>
        <v>150</v>
      </c>
      <c r="D3595" s="2">
        <f t="shared" si="802"/>
        <v>15</v>
      </c>
      <c r="E3595" s="2">
        <f t="shared" si="805"/>
        <v>3591</v>
      </c>
      <c r="F3595" s="11">
        <v>344.25</v>
      </c>
      <c r="G3595" s="9">
        <v>0.46500000000000002</v>
      </c>
      <c r="H3595" s="9">
        <v>0.50219999999999998</v>
      </c>
      <c r="I3595" s="9">
        <v>0.53939999999999999</v>
      </c>
      <c r="J3595" s="9">
        <v>0.20552481310595899</v>
      </c>
      <c r="K3595" s="9">
        <v>0.20552481310595899</v>
      </c>
      <c r="L3595" s="9">
        <v>0.315</v>
      </c>
      <c r="N3595" s="32">
        <f>IF('System Design'!$F$8=1,'Hourly Demand and Generation'!G3595*'System Design'!$F$21,IF('System Design'!$F$8=2,'Hourly Demand and Generation'!H3595*'System Design'!$F$21,IF('System Design'!$F$8=3,'Hourly Demand and Generation'!I3595*'System Design'!$F$21)))</f>
        <v>269.7</v>
      </c>
      <c r="O3595" s="32">
        <f>IF('System Design'!$F$8=1,'Hourly Demand and Generation'!J3595*'System Design'!$F$22,IF('System Design'!$F$8=2,'Hourly Demand and Generation'!K3595*'System Design'!$F$22,IF('System Design'!$F$8=3,'Hourly Demand and Generation'!L3595*'System Design'!$F$22)))</f>
        <v>787.5</v>
      </c>
      <c r="Q3595" s="32">
        <f t="shared" si="803"/>
        <v>0</v>
      </c>
      <c r="R3595" s="32">
        <f t="shared" si="806"/>
        <v>5400</v>
      </c>
      <c r="S3595" s="32">
        <f t="shared" si="807"/>
        <v>0</v>
      </c>
      <c r="T3595" s="32">
        <f t="shared" si="808"/>
        <v>21600</v>
      </c>
      <c r="U3595" s="32">
        <f t="shared" si="809"/>
        <v>0</v>
      </c>
      <c r="V3595" s="32">
        <f t="shared" si="804"/>
        <v>712.95</v>
      </c>
      <c r="W3595" s="32">
        <f t="shared" si="810"/>
        <v>712.95</v>
      </c>
      <c r="X3595" s="32">
        <f t="shared" si="811"/>
        <v>712.95</v>
      </c>
    </row>
    <row r="3596" spans="1:24" x14ac:dyDescent="0.25">
      <c r="A3596" s="2"/>
      <c r="B3596" s="2" t="s">
        <v>6</v>
      </c>
      <c r="C3596" s="2">
        <f t="shared" si="801"/>
        <v>150</v>
      </c>
      <c r="D3596" s="2">
        <f t="shared" si="802"/>
        <v>16</v>
      </c>
      <c r="E3596" s="2">
        <f t="shared" si="805"/>
        <v>3592</v>
      </c>
      <c r="F3596" s="11">
        <v>364.5</v>
      </c>
      <c r="G3596" s="9">
        <v>0.30690000000000001</v>
      </c>
      <c r="H3596" s="9">
        <v>0.34875</v>
      </c>
      <c r="I3596" s="9">
        <v>0.3906</v>
      </c>
      <c r="J3596" s="9">
        <v>0.20552481310595899</v>
      </c>
      <c r="K3596" s="9">
        <v>0.20552481310595899</v>
      </c>
      <c r="L3596" s="9">
        <v>0.315</v>
      </c>
      <c r="N3596" s="32">
        <f>IF('System Design'!$F$8=1,'Hourly Demand and Generation'!G3596*'System Design'!$F$21,IF('System Design'!$F$8=2,'Hourly Demand and Generation'!H3596*'System Design'!$F$21,IF('System Design'!$F$8=3,'Hourly Demand and Generation'!I3596*'System Design'!$F$21)))</f>
        <v>195.3</v>
      </c>
      <c r="O3596" s="32">
        <f>IF('System Design'!$F$8=1,'Hourly Demand and Generation'!J3596*'System Design'!$F$22,IF('System Design'!$F$8=2,'Hourly Demand and Generation'!K3596*'System Design'!$F$22,IF('System Design'!$F$8=3,'Hourly Demand and Generation'!L3596*'System Design'!$F$22)))</f>
        <v>787.5</v>
      </c>
      <c r="Q3596" s="32">
        <f t="shared" si="803"/>
        <v>0</v>
      </c>
      <c r="R3596" s="32">
        <f t="shared" si="806"/>
        <v>5400</v>
      </c>
      <c r="S3596" s="32">
        <f t="shared" si="807"/>
        <v>0</v>
      </c>
      <c r="T3596" s="32">
        <f t="shared" si="808"/>
        <v>21600</v>
      </c>
      <c r="U3596" s="32">
        <f t="shared" si="809"/>
        <v>0</v>
      </c>
      <c r="V3596" s="32">
        <f t="shared" si="804"/>
        <v>618.29999999999995</v>
      </c>
      <c r="W3596" s="32">
        <f t="shared" si="810"/>
        <v>618.29999999999995</v>
      </c>
      <c r="X3596" s="32">
        <f t="shared" si="811"/>
        <v>618.29999999999995</v>
      </c>
    </row>
    <row r="3597" spans="1:24" x14ac:dyDescent="0.25">
      <c r="A3597" s="2"/>
      <c r="B3597" s="2" t="s">
        <v>6</v>
      </c>
      <c r="C3597" s="2">
        <f t="shared" si="801"/>
        <v>150</v>
      </c>
      <c r="D3597" s="2">
        <f t="shared" si="802"/>
        <v>17</v>
      </c>
      <c r="E3597" s="2">
        <f t="shared" si="805"/>
        <v>3593</v>
      </c>
      <c r="F3597" s="11">
        <v>384.75</v>
      </c>
      <c r="G3597" s="9">
        <v>0.15809999999999999</v>
      </c>
      <c r="H3597" s="9">
        <v>0.1953</v>
      </c>
      <c r="I3597" s="9">
        <v>0.23250000000000001</v>
      </c>
      <c r="J3597" s="9">
        <v>0.22836090345106499</v>
      </c>
      <c r="K3597" s="9">
        <v>0.22836090345106499</v>
      </c>
      <c r="L3597" s="9">
        <v>0.35</v>
      </c>
      <c r="N3597" s="32">
        <f>IF('System Design'!$F$8=1,'Hourly Demand and Generation'!G3597*'System Design'!$F$21,IF('System Design'!$F$8=2,'Hourly Demand and Generation'!H3597*'System Design'!$F$21,IF('System Design'!$F$8=3,'Hourly Demand and Generation'!I3597*'System Design'!$F$21)))</f>
        <v>116.25</v>
      </c>
      <c r="O3597" s="32">
        <f>IF('System Design'!$F$8=1,'Hourly Demand and Generation'!J3597*'System Design'!$F$22,IF('System Design'!$F$8=2,'Hourly Demand and Generation'!K3597*'System Design'!$F$22,IF('System Design'!$F$8=3,'Hourly Demand and Generation'!L3597*'System Design'!$F$22)))</f>
        <v>875</v>
      </c>
      <c r="Q3597" s="32">
        <f t="shared" si="803"/>
        <v>0</v>
      </c>
      <c r="R3597" s="32">
        <f t="shared" si="806"/>
        <v>5400</v>
      </c>
      <c r="S3597" s="32">
        <f t="shared" si="807"/>
        <v>0</v>
      </c>
      <c r="T3597" s="32">
        <f t="shared" si="808"/>
        <v>21600</v>
      </c>
      <c r="U3597" s="32">
        <f t="shared" si="809"/>
        <v>0</v>
      </c>
      <c r="V3597" s="32">
        <f t="shared" si="804"/>
        <v>606.5</v>
      </c>
      <c r="W3597" s="32">
        <f t="shared" si="810"/>
        <v>606.5</v>
      </c>
      <c r="X3597" s="32">
        <f t="shared" si="811"/>
        <v>606.5</v>
      </c>
    </row>
    <row r="3598" spans="1:24" x14ac:dyDescent="0.25">
      <c r="A3598" s="2"/>
      <c r="B3598" s="2" t="s">
        <v>6</v>
      </c>
      <c r="C3598" s="2">
        <f t="shared" si="801"/>
        <v>150</v>
      </c>
      <c r="D3598" s="2">
        <f t="shared" si="802"/>
        <v>18</v>
      </c>
      <c r="E3598" s="2">
        <f t="shared" si="805"/>
        <v>3594</v>
      </c>
      <c r="F3598" s="11">
        <v>405</v>
      </c>
      <c r="G3598" s="9">
        <v>7.4399999999999994E-2</v>
      </c>
      <c r="H3598" s="9">
        <v>0.11625000000000001</v>
      </c>
      <c r="I3598" s="9">
        <v>0.15809999999999999</v>
      </c>
      <c r="J3598" s="9">
        <v>0.21694285827851201</v>
      </c>
      <c r="K3598" s="9">
        <v>0.21694285827851201</v>
      </c>
      <c r="L3598" s="9">
        <v>0.33250000000000002</v>
      </c>
      <c r="N3598" s="32">
        <f>IF('System Design'!$F$8=1,'Hourly Demand and Generation'!G3598*'System Design'!$F$21,IF('System Design'!$F$8=2,'Hourly Demand and Generation'!H3598*'System Design'!$F$21,IF('System Design'!$F$8=3,'Hourly Demand and Generation'!I3598*'System Design'!$F$21)))</f>
        <v>79.05</v>
      </c>
      <c r="O3598" s="32">
        <f>IF('System Design'!$F$8=1,'Hourly Demand and Generation'!J3598*'System Design'!$F$22,IF('System Design'!$F$8=2,'Hourly Demand and Generation'!K3598*'System Design'!$F$22,IF('System Design'!$F$8=3,'Hourly Demand and Generation'!L3598*'System Design'!$F$22)))</f>
        <v>831.25</v>
      </c>
      <c r="Q3598" s="32">
        <f t="shared" si="803"/>
        <v>0</v>
      </c>
      <c r="R3598" s="32">
        <f t="shared" si="806"/>
        <v>5400</v>
      </c>
      <c r="S3598" s="32">
        <f t="shared" si="807"/>
        <v>0</v>
      </c>
      <c r="T3598" s="32">
        <f t="shared" si="808"/>
        <v>21600</v>
      </c>
      <c r="U3598" s="32">
        <f t="shared" si="809"/>
        <v>0</v>
      </c>
      <c r="V3598" s="32">
        <f t="shared" si="804"/>
        <v>505.29999999999995</v>
      </c>
      <c r="W3598" s="32">
        <f t="shared" si="810"/>
        <v>505.29999999999995</v>
      </c>
      <c r="X3598" s="32">
        <f t="shared" si="811"/>
        <v>505.29999999999995</v>
      </c>
    </row>
    <row r="3599" spans="1:24" x14ac:dyDescent="0.25">
      <c r="A3599" s="2"/>
      <c r="B3599" s="2" t="s">
        <v>6</v>
      </c>
      <c r="C3599" s="2">
        <f t="shared" si="801"/>
        <v>150</v>
      </c>
      <c r="D3599" s="2">
        <f t="shared" si="802"/>
        <v>19</v>
      </c>
      <c r="E3599" s="2">
        <f t="shared" si="805"/>
        <v>3595</v>
      </c>
      <c r="F3599" s="11">
        <v>392.85</v>
      </c>
      <c r="G3599" s="9">
        <v>0</v>
      </c>
      <c r="H3599" s="9">
        <v>3.7199999999999997E-2</v>
      </c>
      <c r="I3599" s="9">
        <v>7.4399999999999994E-2</v>
      </c>
      <c r="J3599" s="9">
        <v>0.20552481310595899</v>
      </c>
      <c r="K3599" s="9">
        <v>0.20552481310595899</v>
      </c>
      <c r="L3599" s="9">
        <v>0.315</v>
      </c>
      <c r="N3599" s="32">
        <f>IF('System Design'!$F$8=1,'Hourly Demand and Generation'!G3599*'System Design'!$F$21,IF('System Design'!$F$8=2,'Hourly Demand and Generation'!H3599*'System Design'!$F$21,IF('System Design'!$F$8=3,'Hourly Demand and Generation'!I3599*'System Design'!$F$21)))</f>
        <v>37.199999999999996</v>
      </c>
      <c r="O3599" s="32">
        <f>IF('System Design'!$F$8=1,'Hourly Demand and Generation'!J3599*'System Design'!$F$22,IF('System Design'!$F$8=2,'Hourly Demand and Generation'!K3599*'System Design'!$F$22,IF('System Design'!$F$8=3,'Hourly Demand and Generation'!L3599*'System Design'!$F$22)))</f>
        <v>787.5</v>
      </c>
      <c r="Q3599" s="32">
        <f t="shared" si="803"/>
        <v>0</v>
      </c>
      <c r="R3599" s="32">
        <f t="shared" si="806"/>
        <v>5400</v>
      </c>
      <c r="S3599" s="32">
        <f t="shared" si="807"/>
        <v>0</v>
      </c>
      <c r="T3599" s="32">
        <f t="shared" si="808"/>
        <v>21600</v>
      </c>
      <c r="U3599" s="32">
        <f t="shared" si="809"/>
        <v>0</v>
      </c>
      <c r="V3599" s="32">
        <f t="shared" si="804"/>
        <v>431.85</v>
      </c>
      <c r="W3599" s="32">
        <f t="shared" si="810"/>
        <v>431.85</v>
      </c>
      <c r="X3599" s="32">
        <f t="shared" si="811"/>
        <v>431.85</v>
      </c>
    </row>
    <row r="3600" spans="1:24" x14ac:dyDescent="0.25">
      <c r="A3600" s="2"/>
      <c r="B3600" s="2" t="s">
        <v>6</v>
      </c>
      <c r="C3600" s="2">
        <f t="shared" si="801"/>
        <v>150</v>
      </c>
      <c r="D3600" s="2">
        <f t="shared" si="802"/>
        <v>20</v>
      </c>
      <c r="E3600" s="2">
        <f t="shared" si="805"/>
        <v>3596</v>
      </c>
      <c r="F3600" s="11">
        <v>384.75</v>
      </c>
      <c r="G3600" s="9">
        <v>0</v>
      </c>
      <c r="H3600" s="9">
        <v>0</v>
      </c>
      <c r="I3600" s="9">
        <v>0</v>
      </c>
      <c r="J3600" s="9">
        <v>0.20552481310595899</v>
      </c>
      <c r="K3600" s="9">
        <v>0.20552481310595899</v>
      </c>
      <c r="L3600" s="9">
        <v>0.315</v>
      </c>
      <c r="N3600" s="32">
        <f>IF('System Design'!$F$8=1,'Hourly Demand and Generation'!G3600*'System Design'!$F$21,IF('System Design'!$F$8=2,'Hourly Demand and Generation'!H3600*'System Design'!$F$21,IF('System Design'!$F$8=3,'Hourly Demand and Generation'!I3600*'System Design'!$F$21)))</f>
        <v>0</v>
      </c>
      <c r="O3600" s="32">
        <f>IF('System Design'!$F$8=1,'Hourly Demand and Generation'!J3600*'System Design'!$F$22,IF('System Design'!$F$8=2,'Hourly Demand and Generation'!K3600*'System Design'!$F$22,IF('System Design'!$F$8=3,'Hourly Demand and Generation'!L3600*'System Design'!$F$22)))</f>
        <v>787.5</v>
      </c>
      <c r="Q3600" s="32">
        <f t="shared" si="803"/>
        <v>0</v>
      </c>
      <c r="R3600" s="32">
        <f t="shared" si="806"/>
        <v>5400</v>
      </c>
      <c r="S3600" s="32">
        <f t="shared" si="807"/>
        <v>0</v>
      </c>
      <c r="T3600" s="32">
        <f t="shared" si="808"/>
        <v>21600</v>
      </c>
      <c r="U3600" s="32">
        <f t="shared" si="809"/>
        <v>0</v>
      </c>
      <c r="V3600" s="32">
        <f t="shared" si="804"/>
        <v>402.75</v>
      </c>
      <c r="W3600" s="32">
        <f t="shared" si="810"/>
        <v>402.75</v>
      </c>
      <c r="X3600" s="32">
        <f t="shared" si="811"/>
        <v>402.75</v>
      </c>
    </row>
    <row r="3601" spans="1:24" x14ac:dyDescent="0.25">
      <c r="A3601" s="2"/>
      <c r="B3601" s="2" t="s">
        <v>6</v>
      </c>
      <c r="C3601" s="2">
        <f t="shared" si="801"/>
        <v>150</v>
      </c>
      <c r="D3601" s="2">
        <f t="shared" si="802"/>
        <v>21</v>
      </c>
      <c r="E3601" s="2">
        <f t="shared" si="805"/>
        <v>3597</v>
      </c>
      <c r="F3601" s="11">
        <v>364.5</v>
      </c>
      <c r="G3601" s="9">
        <v>0</v>
      </c>
      <c r="H3601" s="9">
        <v>0</v>
      </c>
      <c r="I3601" s="9">
        <v>0</v>
      </c>
      <c r="J3601" s="9">
        <v>0.20552481310595899</v>
      </c>
      <c r="K3601" s="9">
        <v>0.20552481310595899</v>
      </c>
      <c r="L3601" s="9">
        <v>0.315</v>
      </c>
      <c r="N3601" s="32">
        <f>IF('System Design'!$F$8=1,'Hourly Demand and Generation'!G3601*'System Design'!$F$21,IF('System Design'!$F$8=2,'Hourly Demand and Generation'!H3601*'System Design'!$F$21,IF('System Design'!$F$8=3,'Hourly Demand and Generation'!I3601*'System Design'!$F$21)))</f>
        <v>0</v>
      </c>
      <c r="O3601" s="32">
        <f>IF('System Design'!$F$8=1,'Hourly Demand and Generation'!J3601*'System Design'!$F$22,IF('System Design'!$F$8=2,'Hourly Demand and Generation'!K3601*'System Design'!$F$22,IF('System Design'!$F$8=3,'Hourly Demand and Generation'!L3601*'System Design'!$F$22)))</f>
        <v>787.5</v>
      </c>
      <c r="Q3601" s="32">
        <f t="shared" si="803"/>
        <v>0</v>
      </c>
      <c r="R3601" s="32">
        <f t="shared" si="806"/>
        <v>5400</v>
      </c>
      <c r="S3601" s="32">
        <f t="shared" si="807"/>
        <v>0</v>
      </c>
      <c r="T3601" s="32">
        <f t="shared" si="808"/>
        <v>21600</v>
      </c>
      <c r="U3601" s="32">
        <f t="shared" si="809"/>
        <v>0</v>
      </c>
      <c r="V3601" s="32">
        <f t="shared" si="804"/>
        <v>423</v>
      </c>
      <c r="W3601" s="32">
        <f t="shared" si="810"/>
        <v>423</v>
      </c>
      <c r="X3601" s="32">
        <f t="shared" si="811"/>
        <v>423</v>
      </c>
    </row>
    <row r="3602" spans="1:24" x14ac:dyDescent="0.25">
      <c r="A3602" s="2"/>
      <c r="B3602" s="2" t="s">
        <v>6</v>
      </c>
      <c r="C3602" s="2">
        <f t="shared" si="801"/>
        <v>150</v>
      </c>
      <c r="D3602" s="2">
        <f t="shared" si="802"/>
        <v>22</v>
      </c>
      <c r="E3602" s="2">
        <f t="shared" si="805"/>
        <v>3598</v>
      </c>
      <c r="F3602" s="11">
        <v>344.25</v>
      </c>
      <c r="G3602" s="9">
        <v>0</v>
      </c>
      <c r="H3602" s="9">
        <v>0</v>
      </c>
      <c r="I3602" s="9">
        <v>0</v>
      </c>
      <c r="J3602" s="9">
        <v>0.21694285827851201</v>
      </c>
      <c r="K3602" s="9">
        <v>0.21694285827851201</v>
      </c>
      <c r="L3602" s="9">
        <v>0.33250000000000002</v>
      </c>
      <c r="N3602" s="32">
        <f>IF('System Design'!$F$8=1,'Hourly Demand and Generation'!G3602*'System Design'!$F$21,IF('System Design'!$F$8=2,'Hourly Demand and Generation'!H3602*'System Design'!$F$21,IF('System Design'!$F$8=3,'Hourly Demand and Generation'!I3602*'System Design'!$F$21)))</f>
        <v>0</v>
      </c>
      <c r="O3602" s="32">
        <f>IF('System Design'!$F$8=1,'Hourly Demand and Generation'!J3602*'System Design'!$F$22,IF('System Design'!$F$8=2,'Hourly Demand and Generation'!K3602*'System Design'!$F$22,IF('System Design'!$F$8=3,'Hourly Demand and Generation'!L3602*'System Design'!$F$22)))</f>
        <v>831.25</v>
      </c>
      <c r="Q3602" s="32">
        <f t="shared" si="803"/>
        <v>0</v>
      </c>
      <c r="R3602" s="32">
        <f t="shared" si="806"/>
        <v>5400</v>
      </c>
      <c r="S3602" s="32">
        <f t="shared" si="807"/>
        <v>0</v>
      </c>
      <c r="T3602" s="32">
        <f t="shared" si="808"/>
        <v>21600</v>
      </c>
      <c r="U3602" s="32">
        <f t="shared" si="809"/>
        <v>0</v>
      </c>
      <c r="V3602" s="32">
        <f t="shared" si="804"/>
        <v>487</v>
      </c>
      <c r="W3602" s="32">
        <f t="shared" si="810"/>
        <v>487</v>
      </c>
      <c r="X3602" s="32">
        <f t="shared" si="811"/>
        <v>487</v>
      </c>
    </row>
    <row r="3603" spans="1:24" x14ac:dyDescent="0.25">
      <c r="A3603" s="2"/>
      <c r="B3603" s="2" t="s">
        <v>6</v>
      </c>
      <c r="C3603" s="2">
        <f t="shared" si="801"/>
        <v>150</v>
      </c>
      <c r="D3603" s="2">
        <f t="shared" si="802"/>
        <v>23</v>
      </c>
      <c r="E3603" s="2">
        <f t="shared" si="805"/>
        <v>3599</v>
      </c>
      <c r="F3603" s="11">
        <v>324</v>
      </c>
      <c r="G3603" s="9">
        <v>0</v>
      </c>
      <c r="H3603" s="9">
        <v>0</v>
      </c>
      <c r="I3603" s="9">
        <v>0</v>
      </c>
      <c r="J3603" s="9">
        <v>0.18268872276085199</v>
      </c>
      <c r="K3603" s="9">
        <v>0.18268872276085199</v>
      </c>
      <c r="L3603" s="9">
        <v>0.28000000000000003</v>
      </c>
      <c r="N3603" s="32">
        <f>IF('System Design'!$F$8=1,'Hourly Demand and Generation'!G3603*'System Design'!$F$21,IF('System Design'!$F$8=2,'Hourly Demand and Generation'!H3603*'System Design'!$F$21,IF('System Design'!$F$8=3,'Hourly Demand and Generation'!I3603*'System Design'!$F$21)))</f>
        <v>0</v>
      </c>
      <c r="O3603" s="32">
        <f>IF('System Design'!$F$8=1,'Hourly Demand and Generation'!J3603*'System Design'!$F$22,IF('System Design'!$F$8=2,'Hourly Demand and Generation'!K3603*'System Design'!$F$22,IF('System Design'!$F$8=3,'Hourly Demand and Generation'!L3603*'System Design'!$F$22)))</f>
        <v>700.00000000000011</v>
      </c>
      <c r="Q3603" s="32">
        <f t="shared" si="803"/>
        <v>0</v>
      </c>
      <c r="R3603" s="32">
        <f t="shared" si="806"/>
        <v>5400</v>
      </c>
      <c r="S3603" s="32">
        <f t="shared" si="807"/>
        <v>0</v>
      </c>
      <c r="T3603" s="32">
        <f t="shared" si="808"/>
        <v>21600</v>
      </c>
      <c r="U3603" s="32">
        <f t="shared" si="809"/>
        <v>0</v>
      </c>
      <c r="V3603" s="32">
        <f t="shared" si="804"/>
        <v>376.00000000000011</v>
      </c>
      <c r="W3603" s="32">
        <f t="shared" si="810"/>
        <v>376.00000000000011</v>
      </c>
      <c r="X3603" s="32">
        <f t="shared" si="811"/>
        <v>376.00000000000011</v>
      </c>
    </row>
    <row r="3604" spans="1:24" x14ac:dyDescent="0.25">
      <c r="A3604" s="2"/>
      <c r="B3604" s="2" t="s">
        <v>6</v>
      </c>
      <c r="C3604" s="2">
        <f t="shared" si="801"/>
        <v>150</v>
      </c>
      <c r="D3604" s="2">
        <f t="shared" si="802"/>
        <v>24</v>
      </c>
      <c r="E3604" s="2">
        <f t="shared" si="805"/>
        <v>3600</v>
      </c>
      <c r="F3604" s="11">
        <v>283.5</v>
      </c>
      <c r="G3604" s="9">
        <v>0</v>
      </c>
      <c r="H3604" s="9">
        <v>0</v>
      </c>
      <c r="I3604" s="9">
        <v>0</v>
      </c>
      <c r="J3604" s="9">
        <v>0.18268872276085199</v>
      </c>
      <c r="K3604" s="9">
        <v>0.18268872276085199</v>
      </c>
      <c r="L3604" s="9">
        <v>0.28000000000000003</v>
      </c>
      <c r="N3604" s="32">
        <f>IF('System Design'!$F$8=1,'Hourly Demand and Generation'!G3604*'System Design'!$F$21,IF('System Design'!$F$8=2,'Hourly Demand and Generation'!H3604*'System Design'!$F$21,IF('System Design'!$F$8=3,'Hourly Demand and Generation'!I3604*'System Design'!$F$21)))</f>
        <v>0</v>
      </c>
      <c r="O3604" s="32">
        <f>IF('System Design'!$F$8=1,'Hourly Demand and Generation'!J3604*'System Design'!$F$22,IF('System Design'!$F$8=2,'Hourly Demand and Generation'!K3604*'System Design'!$F$22,IF('System Design'!$F$8=3,'Hourly Demand and Generation'!L3604*'System Design'!$F$22)))</f>
        <v>700.00000000000011</v>
      </c>
      <c r="Q3604" s="32">
        <f t="shared" si="803"/>
        <v>0</v>
      </c>
      <c r="R3604" s="32">
        <f t="shared" si="806"/>
        <v>5400</v>
      </c>
      <c r="S3604" s="32">
        <f t="shared" si="807"/>
        <v>0</v>
      </c>
      <c r="T3604" s="32">
        <f t="shared" si="808"/>
        <v>21600</v>
      </c>
      <c r="U3604" s="32">
        <f t="shared" si="809"/>
        <v>0</v>
      </c>
      <c r="V3604" s="32">
        <f t="shared" si="804"/>
        <v>416.50000000000011</v>
      </c>
      <c r="W3604" s="32">
        <f t="shared" si="810"/>
        <v>416.50000000000011</v>
      </c>
      <c r="X3604" s="32">
        <f t="shared" si="811"/>
        <v>416.50000000000011</v>
      </c>
    </row>
    <row r="3605" spans="1:24" x14ac:dyDescent="0.25">
      <c r="A3605" s="2"/>
      <c r="B3605" s="2" t="s">
        <v>6</v>
      </c>
      <c r="C3605" s="2">
        <f>C3604+1</f>
        <v>151</v>
      </c>
      <c r="D3605" s="2">
        <v>1</v>
      </c>
      <c r="E3605" s="2">
        <f t="shared" si="805"/>
        <v>3601</v>
      </c>
      <c r="F3605" s="11">
        <v>243</v>
      </c>
      <c r="G3605" s="9">
        <v>0</v>
      </c>
      <c r="H3605" s="9">
        <v>0</v>
      </c>
      <c r="I3605" s="9">
        <v>0</v>
      </c>
      <c r="J3605" s="9">
        <v>0.35</v>
      </c>
      <c r="K3605" s="9">
        <v>0.35</v>
      </c>
      <c r="L3605" s="9">
        <v>0.35</v>
      </c>
      <c r="N3605" s="32">
        <f>IF('System Design'!$F$8=1,'Hourly Demand and Generation'!G3605*'System Design'!$F$21,IF('System Design'!$F$8=2,'Hourly Demand and Generation'!H3605*'System Design'!$F$21,IF('System Design'!$F$8=3,'Hourly Demand and Generation'!I3605*'System Design'!$F$21)))</f>
        <v>0</v>
      </c>
      <c r="O3605" s="32">
        <f>IF('System Design'!$F$8=1,'Hourly Demand and Generation'!J3605*'System Design'!$F$22,IF('System Design'!$F$8=2,'Hourly Demand and Generation'!K3605*'System Design'!$F$22,IF('System Design'!$F$8=3,'Hourly Demand and Generation'!L3605*'System Design'!$F$22)))</f>
        <v>875</v>
      </c>
      <c r="Q3605" s="32">
        <f t="shared" si="803"/>
        <v>0</v>
      </c>
      <c r="R3605" s="32">
        <f t="shared" si="806"/>
        <v>5400</v>
      </c>
      <c r="S3605" s="32">
        <f t="shared" si="807"/>
        <v>0</v>
      </c>
      <c r="T3605" s="32">
        <f t="shared" si="808"/>
        <v>21600</v>
      </c>
      <c r="U3605" s="32">
        <f t="shared" si="809"/>
        <v>0</v>
      </c>
      <c r="V3605" s="32">
        <f t="shared" si="804"/>
        <v>632</v>
      </c>
      <c r="W3605" s="32">
        <f t="shared" si="810"/>
        <v>632</v>
      </c>
      <c r="X3605" s="32">
        <f t="shared" si="811"/>
        <v>632</v>
      </c>
    </row>
    <row r="3606" spans="1:24" x14ac:dyDescent="0.25">
      <c r="A3606" s="2"/>
      <c r="B3606" s="2" t="s">
        <v>6</v>
      </c>
      <c r="C3606" s="2">
        <f>C3605</f>
        <v>151</v>
      </c>
      <c r="D3606" s="2">
        <f>D3605+1</f>
        <v>2</v>
      </c>
      <c r="E3606" s="2">
        <f t="shared" si="805"/>
        <v>3602</v>
      </c>
      <c r="F3606" s="11">
        <v>222.75</v>
      </c>
      <c r="G3606" s="9">
        <v>0</v>
      </c>
      <c r="H3606" s="9">
        <v>0</v>
      </c>
      <c r="I3606" s="9">
        <v>0</v>
      </c>
      <c r="J3606" s="9">
        <v>0.315</v>
      </c>
      <c r="K3606" s="9">
        <v>0.315</v>
      </c>
      <c r="L3606" s="9">
        <v>0.315</v>
      </c>
      <c r="N3606" s="32">
        <f>IF('System Design'!$F$8=1,'Hourly Demand and Generation'!G3606*'System Design'!$F$21,IF('System Design'!$F$8=2,'Hourly Demand and Generation'!H3606*'System Design'!$F$21,IF('System Design'!$F$8=3,'Hourly Demand and Generation'!I3606*'System Design'!$F$21)))</f>
        <v>0</v>
      </c>
      <c r="O3606" s="32">
        <f>IF('System Design'!$F$8=1,'Hourly Demand and Generation'!J3606*'System Design'!$F$22,IF('System Design'!$F$8=2,'Hourly Demand and Generation'!K3606*'System Design'!$F$22,IF('System Design'!$F$8=3,'Hourly Demand and Generation'!L3606*'System Design'!$F$22)))</f>
        <v>787.5</v>
      </c>
      <c r="Q3606" s="32">
        <f t="shared" si="803"/>
        <v>0</v>
      </c>
      <c r="R3606" s="32">
        <f t="shared" si="806"/>
        <v>5400</v>
      </c>
      <c r="S3606" s="32">
        <f t="shared" si="807"/>
        <v>0</v>
      </c>
      <c r="T3606" s="32">
        <f t="shared" si="808"/>
        <v>21600</v>
      </c>
      <c r="U3606" s="32">
        <f t="shared" si="809"/>
        <v>0</v>
      </c>
      <c r="V3606" s="32">
        <f t="shared" si="804"/>
        <v>564.75</v>
      </c>
      <c r="W3606" s="32">
        <f t="shared" si="810"/>
        <v>564.75</v>
      </c>
      <c r="X3606" s="32">
        <f t="shared" si="811"/>
        <v>564.75</v>
      </c>
    </row>
    <row r="3607" spans="1:24" x14ac:dyDescent="0.25">
      <c r="A3607" s="2"/>
      <c r="B3607" s="2" t="s">
        <v>6</v>
      </c>
      <c r="C3607" s="2">
        <f t="shared" ref="C3607:C3628" si="812">C3606</f>
        <v>151</v>
      </c>
      <c r="D3607" s="2">
        <f t="shared" ref="D3607:D3628" si="813">D3606+1</f>
        <v>3</v>
      </c>
      <c r="E3607" s="2">
        <f t="shared" si="805"/>
        <v>3603</v>
      </c>
      <c r="F3607" s="11">
        <v>202.5</v>
      </c>
      <c r="G3607" s="9">
        <v>0</v>
      </c>
      <c r="H3607" s="9">
        <v>0</v>
      </c>
      <c r="I3607" s="9">
        <v>0</v>
      </c>
      <c r="J3607" s="9">
        <v>0.315</v>
      </c>
      <c r="K3607" s="9">
        <v>0.315</v>
      </c>
      <c r="L3607" s="9">
        <v>0.315</v>
      </c>
      <c r="N3607" s="32">
        <f>IF('System Design'!$F$8=1,'Hourly Demand and Generation'!G3607*'System Design'!$F$21,IF('System Design'!$F$8=2,'Hourly Demand and Generation'!H3607*'System Design'!$F$21,IF('System Design'!$F$8=3,'Hourly Demand and Generation'!I3607*'System Design'!$F$21)))</f>
        <v>0</v>
      </c>
      <c r="O3607" s="32">
        <f>IF('System Design'!$F$8=1,'Hourly Demand and Generation'!J3607*'System Design'!$F$22,IF('System Design'!$F$8=2,'Hourly Demand and Generation'!K3607*'System Design'!$F$22,IF('System Design'!$F$8=3,'Hourly Demand and Generation'!L3607*'System Design'!$F$22)))</f>
        <v>787.5</v>
      </c>
      <c r="Q3607" s="32">
        <f t="shared" si="803"/>
        <v>0</v>
      </c>
      <c r="R3607" s="32">
        <f t="shared" si="806"/>
        <v>5400</v>
      </c>
      <c r="S3607" s="32">
        <f t="shared" si="807"/>
        <v>0</v>
      </c>
      <c r="T3607" s="32">
        <f t="shared" si="808"/>
        <v>21600</v>
      </c>
      <c r="U3607" s="32">
        <f t="shared" si="809"/>
        <v>0</v>
      </c>
      <c r="V3607" s="32">
        <f t="shared" si="804"/>
        <v>585</v>
      </c>
      <c r="W3607" s="32">
        <f t="shared" si="810"/>
        <v>585</v>
      </c>
      <c r="X3607" s="32">
        <f t="shared" si="811"/>
        <v>585</v>
      </c>
    </row>
    <row r="3608" spans="1:24" x14ac:dyDescent="0.25">
      <c r="A3608" s="2"/>
      <c r="B3608" s="2" t="s">
        <v>6</v>
      </c>
      <c r="C3608" s="2">
        <f t="shared" si="812"/>
        <v>151</v>
      </c>
      <c r="D3608" s="2">
        <f t="shared" si="813"/>
        <v>4</v>
      </c>
      <c r="E3608" s="2">
        <f t="shared" si="805"/>
        <v>3604</v>
      </c>
      <c r="F3608" s="11">
        <v>243</v>
      </c>
      <c r="G3608" s="9">
        <v>0</v>
      </c>
      <c r="H3608" s="9">
        <v>0</v>
      </c>
      <c r="I3608" s="9">
        <v>0</v>
      </c>
      <c r="J3608" s="9">
        <v>0.35</v>
      </c>
      <c r="K3608" s="9">
        <v>0.35</v>
      </c>
      <c r="L3608" s="9">
        <v>0.35</v>
      </c>
      <c r="N3608" s="32">
        <f>IF('System Design'!$F$8=1,'Hourly Demand and Generation'!G3608*'System Design'!$F$21,IF('System Design'!$F$8=2,'Hourly Demand and Generation'!H3608*'System Design'!$F$21,IF('System Design'!$F$8=3,'Hourly Demand and Generation'!I3608*'System Design'!$F$21)))</f>
        <v>0</v>
      </c>
      <c r="O3608" s="32">
        <f>IF('System Design'!$F$8=1,'Hourly Demand and Generation'!J3608*'System Design'!$F$22,IF('System Design'!$F$8=2,'Hourly Demand and Generation'!K3608*'System Design'!$F$22,IF('System Design'!$F$8=3,'Hourly Demand and Generation'!L3608*'System Design'!$F$22)))</f>
        <v>875</v>
      </c>
      <c r="Q3608" s="32">
        <f t="shared" si="803"/>
        <v>0</v>
      </c>
      <c r="R3608" s="32">
        <f t="shared" si="806"/>
        <v>5400</v>
      </c>
      <c r="S3608" s="32">
        <f t="shared" si="807"/>
        <v>0</v>
      </c>
      <c r="T3608" s="32">
        <f t="shared" si="808"/>
        <v>21600</v>
      </c>
      <c r="U3608" s="32">
        <f t="shared" si="809"/>
        <v>0</v>
      </c>
      <c r="V3608" s="32">
        <f t="shared" si="804"/>
        <v>632</v>
      </c>
      <c r="W3608" s="32">
        <f t="shared" si="810"/>
        <v>632</v>
      </c>
      <c r="X3608" s="32">
        <f t="shared" si="811"/>
        <v>632</v>
      </c>
    </row>
    <row r="3609" spans="1:24" x14ac:dyDescent="0.25">
      <c r="A3609" s="2"/>
      <c r="B3609" s="2" t="s">
        <v>6</v>
      </c>
      <c r="C3609" s="2">
        <f t="shared" si="812"/>
        <v>151</v>
      </c>
      <c r="D3609" s="2">
        <f t="shared" si="813"/>
        <v>5</v>
      </c>
      <c r="E3609" s="2">
        <f t="shared" si="805"/>
        <v>3605</v>
      </c>
      <c r="F3609" s="11">
        <v>263.25</v>
      </c>
      <c r="G3609" s="9">
        <v>0</v>
      </c>
      <c r="H3609" s="9">
        <v>3.7199999999999997E-2</v>
      </c>
      <c r="I3609" s="9">
        <v>7.4399999999999994E-2</v>
      </c>
      <c r="J3609" s="9">
        <v>0.28000000000000003</v>
      </c>
      <c r="K3609" s="9">
        <v>0.28000000000000003</v>
      </c>
      <c r="L3609" s="9">
        <v>0.28000000000000003</v>
      </c>
      <c r="N3609" s="32">
        <f>IF('System Design'!$F$8=1,'Hourly Demand and Generation'!G3609*'System Design'!$F$21,IF('System Design'!$F$8=2,'Hourly Demand and Generation'!H3609*'System Design'!$F$21,IF('System Design'!$F$8=3,'Hourly Demand and Generation'!I3609*'System Design'!$F$21)))</f>
        <v>37.199999999999996</v>
      </c>
      <c r="O3609" s="32">
        <f>IF('System Design'!$F$8=1,'Hourly Demand and Generation'!J3609*'System Design'!$F$22,IF('System Design'!$F$8=2,'Hourly Demand and Generation'!K3609*'System Design'!$F$22,IF('System Design'!$F$8=3,'Hourly Demand and Generation'!L3609*'System Design'!$F$22)))</f>
        <v>700.00000000000011</v>
      </c>
      <c r="Q3609" s="32">
        <f t="shared" si="803"/>
        <v>0</v>
      </c>
      <c r="R3609" s="32">
        <f t="shared" si="806"/>
        <v>5400</v>
      </c>
      <c r="S3609" s="32">
        <f t="shared" si="807"/>
        <v>0</v>
      </c>
      <c r="T3609" s="32">
        <f t="shared" si="808"/>
        <v>21600</v>
      </c>
      <c r="U3609" s="32">
        <f t="shared" si="809"/>
        <v>0</v>
      </c>
      <c r="V3609" s="32">
        <f t="shared" si="804"/>
        <v>473.95000000000016</v>
      </c>
      <c r="W3609" s="32">
        <f t="shared" si="810"/>
        <v>473.95000000000016</v>
      </c>
      <c r="X3609" s="32">
        <f t="shared" si="811"/>
        <v>473.95000000000016</v>
      </c>
    </row>
    <row r="3610" spans="1:24" x14ac:dyDescent="0.25">
      <c r="A3610" s="2"/>
      <c r="B3610" s="2" t="s">
        <v>6</v>
      </c>
      <c r="C3610" s="2">
        <f t="shared" si="812"/>
        <v>151</v>
      </c>
      <c r="D3610" s="2">
        <f t="shared" si="813"/>
        <v>6</v>
      </c>
      <c r="E3610" s="2">
        <f t="shared" si="805"/>
        <v>3606</v>
      </c>
      <c r="F3610" s="11">
        <v>283.5</v>
      </c>
      <c r="G3610" s="9">
        <v>7.4399999999999994E-2</v>
      </c>
      <c r="H3610" s="9">
        <v>0.11625000000000001</v>
      </c>
      <c r="I3610" s="9">
        <v>0.15809999999999999</v>
      </c>
      <c r="J3610" s="9">
        <v>0.28000000000000003</v>
      </c>
      <c r="K3610" s="9">
        <v>0.28000000000000003</v>
      </c>
      <c r="L3610" s="9">
        <v>0.28000000000000003</v>
      </c>
      <c r="N3610" s="32">
        <f>IF('System Design'!$F$8=1,'Hourly Demand and Generation'!G3610*'System Design'!$F$21,IF('System Design'!$F$8=2,'Hourly Demand and Generation'!H3610*'System Design'!$F$21,IF('System Design'!$F$8=3,'Hourly Demand and Generation'!I3610*'System Design'!$F$21)))</f>
        <v>79.05</v>
      </c>
      <c r="O3610" s="32">
        <f>IF('System Design'!$F$8=1,'Hourly Demand and Generation'!J3610*'System Design'!$F$22,IF('System Design'!$F$8=2,'Hourly Demand and Generation'!K3610*'System Design'!$F$22,IF('System Design'!$F$8=3,'Hourly Demand and Generation'!L3610*'System Design'!$F$22)))</f>
        <v>700.00000000000011</v>
      </c>
      <c r="Q3610" s="32">
        <f t="shared" si="803"/>
        <v>0</v>
      </c>
      <c r="R3610" s="32">
        <f t="shared" si="806"/>
        <v>5400</v>
      </c>
      <c r="S3610" s="32">
        <f t="shared" si="807"/>
        <v>0</v>
      </c>
      <c r="T3610" s="32">
        <f t="shared" si="808"/>
        <v>21600</v>
      </c>
      <c r="U3610" s="32">
        <f t="shared" si="809"/>
        <v>0</v>
      </c>
      <c r="V3610" s="32">
        <f t="shared" si="804"/>
        <v>495.55000000000007</v>
      </c>
      <c r="W3610" s="32">
        <f t="shared" si="810"/>
        <v>495.55000000000007</v>
      </c>
      <c r="X3610" s="32">
        <f t="shared" si="811"/>
        <v>495.55000000000007</v>
      </c>
    </row>
    <row r="3611" spans="1:24" x14ac:dyDescent="0.25">
      <c r="A3611" s="2"/>
      <c r="B3611" s="2" t="s">
        <v>6</v>
      </c>
      <c r="C3611" s="2">
        <f t="shared" si="812"/>
        <v>151</v>
      </c>
      <c r="D3611" s="2">
        <f t="shared" si="813"/>
        <v>7</v>
      </c>
      <c r="E3611" s="2">
        <f t="shared" si="805"/>
        <v>3607</v>
      </c>
      <c r="F3611" s="11">
        <v>303.75</v>
      </c>
      <c r="G3611" s="9">
        <v>0.15809999999999999</v>
      </c>
      <c r="H3611" s="9">
        <v>0.1953</v>
      </c>
      <c r="I3611" s="9">
        <v>0.23250000000000001</v>
      </c>
      <c r="J3611" s="9">
        <v>0.315</v>
      </c>
      <c r="K3611" s="9">
        <v>0.315</v>
      </c>
      <c r="L3611" s="9">
        <v>0.315</v>
      </c>
      <c r="N3611" s="32">
        <f>IF('System Design'!$F$8=1,'Hourly Demand and Generation'!G3611*'System Design'!$F$21,IF('System Design'!$F$8=2,'Hourly Demand and Generation'!H3611*'System Design'!$F$21,IF('System Design'!$F$8=3,'Hourly Demand and Generation'!I3611*'System Design'!$F$21)))</f>
        <v>116.25</v>
      </c>
      <c r="O3611" s="32">
        <f>IF('System Design'!$F$8=1,'Hourly Demand and Generation'!J3611*'System Design'!$F$22,IF('System Design'!$F$8=2,'Hourly Demand and Generation'!K3611*'System Design'!$F$22,IF('System Design'!$F$8=3,'Hourly Demand and Generation'!L3611*'System Design'!$F$22)))</f>
        <v>787.5</v>
      </c>
      <c r="Q3611" s="32">
        <f t="shared" si="803"/>
        <v>0</v>
      </c>
      <c r="R3611" s="32">
        <f t="shared" si="806"/>
        <v>5400</v>
      </c>
      <c r="S3611" s="32">
        <f t="shared" si="807"/>
        <v>0</v>
      </c>
      <c r="T3611" s="32">
        <f t="shared" si="808"/>
        <v>21600</v>
      </c>
      <c r="U3611" s="32">
        <f t="shared" si="809"/>
        <v>0</v>
      </c>
      <c r="V3611" s="32">
        <f t="shared" si="804"/>
        <v>600</v>
      </c>
      <c r="W3611" s="32">
        <f t="shared" si="810"/>
        <v>600</v>
      </c>
      <c r="X3611" s="32">
        <f t="shared" si="811"/>
        <v>600</v>
      </c>
    </row>
    <row r="3612" spans="1:24" x14ac:dyDescent="0.25">
      <c r="A3612" s="2"/>
      <c r="B3612" s="2" t="s">
        <v>6</v>
      </c>
      <c r="C3612" s="2">
        <f t="shared" si="812"/>
        <v>151</v>
      </c>
      <c r="D3612" s="2">
        <f t="shared" si="813"/>
        <v>8</v>
      </c>
      <c r="E3612" s="2">
        <f t="shared" si="805"/>
        <v>3608</v>
      </c>
      <c r="F3612" s="11">
        <v>324</v>
      </c>
      <c r="G3612" s="9">
        <v>0.30690000000000001</v>
      </c>
      <c r="H3612" s="9">
        <v>0.34875</v>
      </c>
      <c r="I3612" s="9">
        <v>0.3906</v>
      </c>
      <c r="J3612" s="9">
        <v>0.315</v>
      </c>
      <c r="K3612" s="9">
        <v>0.315</v>
      </c>
      <c r="L3612" s="9">
        <v>0.315</v>
      </c>
      <c r="N3612" s="32">
        <f>IF('System Design'!$F$8=1,'Hourly Demand and Generation'!G3612*'System Design'!$F$21,IF('System Design'!$F$8=2,'Hourly Demand and Generation'!H3612*'System Design'!$F$21,IF('System Design'!$F$8=3,'Hourly Demand and Generation'!I3612*'System Design'!$F$21)))</f>
        <v>195.3</v>
      </c>
      <c r="O3612" s="32">
        <f>IF('System Design'!$F$8=1,'Hourly Demand and Generation'!J3612*'System Design'!$F$22,IF('System Design'!$F$8=2,'Hourly Demand and Generation'!K3612*'System Design'!$F$22,IF('System Design'!$F$8=3,'Hourly Demand and Generation'!L3612*'System Design'!$F$22)))</f>
        <v>787.5</v>
      </c>
      <c r="Q3612" s="32">
        <f t="shared" si="803"/>
        <v>0</v>
      </c>
      <c r="R3612" s="32">
        <f t="shared" si="806"/>
        <v>5400</v>
      </c>
      <c r="S3612" s="32">
        <f t="shared" si="807"/>
        <v>0</v>
      </c>
      <c r="T3612" s="32">
        <f t="shared" si="808"/>
        <v>21600</v>
      </c>
      <c r="U3612" s="32">
        <f t="shared" si="809"/>
        <v>0</v>
      </c>
      <c r="V3612" s="32">
        <f t="shared" si="804"/>
        <v>658.8</v>
      </c>
      <c r="W3612" s="32">
        <f t="shared" si="810"/>
        <v>658.8</v>
      </c>
      <c r="X3612" s="32">
        <f t="shared" si="811"/>
        <v>658.8</v>
      </c>
    </row>
    <row r="3613" spans="1:24" x14ac:dyDescent="0.25">
      <c r="A3613" s="2"/>
      <c r="B3613" s="2" t="s">
        <v>6</v>
      </c>
      <c r="C3613" s="2">
        <f t="shared" si="812"/>
        <v>151</v>
      </c>
      <c r="D3613" s="2">
        <f t="shared" si="813"/>
        <v>9</v>
      </c>
      <c r="E3613" s="2">
        <f t="shared" si="805"/>
        <v>3609</v>
      </c>
      <c r="F3613" s="11">
        <v>324</v>
      </c>
      <c r="G3613" s="9">
        <v>0.46500000000000002</v>
      </c>
      <c r="H3613" s="9">
        <v>0.50219999999999998</v>
      </c>
      <c r="I3613" s="9">
        <v>0.53939999999999999</v>
      </c>
      <c r="J3613" s="9">
        <v>0.28000000000000003</v>
      </c>
      <c r="K3613" s="9">
        <v>0.28000000000000003</v>
      </c>
      <c r="L3613" s="9">
        <v>0.28000000000000003</v>
      </c>
      <c r="N3613" s="32">
        <f>IF('System Design'!$F$8=1,'Hourly Demand and Generation'!G3613*'System Design'!$F$21,IF('System Design'!$F$8=2,'Hourly Demand and Generation'!H3613*'System Design'!$F$21,IF('System Design'!$F$8=3,'Hourly Demand and Generation'!I3613*'System Design'!$F$21)))</f>
        <v>269.7</v>
      </c>
      <c r="O3613" s="32">
        <f>IF('System Design'!$F$8=1,'Hourly Demand and Generation'!J3613*'System Design'!$F$22,IF('System Design'!$F$8=2,'Hourly Demand and Generation'!K3613*'System Design'!$F$22,IF('System Design'!$F$8=3,'Hourly Demand and Generation'!L3613*'System Design'!$F$22)))</f>
        <v>700.00000000000011</v>
      </c>
      <c r="Q3613" s="32">
        <f t="shared" si="803"/>
        <v>0</v>
      </c>
      <c r="R3613" s="32">
        <f t="shared" si="806"/>
        <v>5400</v>
      </c>
      <c r="S3613" s="32">
        <f t="shared" si="807"/>
        <v>0</v>
      </c>
      <c r="T3613" s="32">
        <f t="shared" si="808"/>
        <v>21600</v>
      </c>
      <c r="U3613" s="32">
        <f t="shared" si="809"/>
        <v>0</v>
      </c>
      <c r="V3613" s="32">
        <f t="shared" si="804"/>
        <v>645.70000000000005</v>
      </c>
      <c r="W3613" s="32">
        <f t="shared" si="810"/>
        <v>645.70000000000005</v>
      </c>
      <c r="X3613" s="32">
        <f t="shared" si="811"/>
        <v>645.70000000000005</v>
      </c>
    </row>
    <row r="3614" spans="1:24" x14ac:dyDescent="0.25">
      <c r="A3614" s="2"/>
      <c r="B3614" s="2" t="s">
        <v>6</v>
      </c>
      <c r="C3614" s="2">
        <f t="shared" si="812"/>
        <v>151</v>
      </c>
      <c r="D3614" s="2">
        <f t="shared" si="813"/>
        <v>10</v>
      </c>
      <c r="E3614" s="2">
        <f t="shared" si="805"/>
        <v>3610</v>
      </c>
      <c r="F3614" s="11">
        <v>315.89999999999998</v>
      </c>
      <c r="G3614" s="9">
        <v>0.62309999999999999</v>
      </c>
      <c r="H3614" s="9">
        <v>0.6603</v>
      </c>
      <c r="I3614" s="9">
        <v>0.69750000000000001</v>
      </c>
      <c r="J3614" s="9">
        <v>0.315</v>
      </c>
      <c r="K3614" s="9">
        <v>0.315</v>
      </c>
      <c r="L3614" s="9">
        <v>0.315</v>
      </c>
      <c r="N3614" s="32">
        <f>IF('System Design'!$F$8=1,'Hourly Demand and Generation'!G3614*'System Design'!$F$21,IF('System Design'!$F$8=2,'Hourly Demand and Generation'!H3614*'System Design'!$F$21,IF('System Design'!$F$8=3,'Hourly Demand and Generation'!I3614*'System Design'!$F$21)))</f>
        <v>348.75</v>
      </c>
      <c r="O3614" s="32">
        <f>IF('System Design'!$F$8=1,'Hourly Demand and Generation'!J3614*'System Design'!$F$22,IF('System Design'!$F$8=2,'Hourly Demand and Generation'!K3614*'System Design'!$F$22,IF('System Design'!$F$8=3,'Hourly Demand and Generation'!L3614*'System Design'!$F$22)))</f>
        <v>787.5</v>
      </c>
      <c r="Q3614" s="32">
        <f t="shared" si="803"/>
        <v>0</v>
      </c>
      <c r="R3614" s="32">
        <f t="shared" si="806"/>
        <v>5400</v>
      </c>
      <c r="S3614" s="32">
        <f t="shared" si="807"/>
        <v>0</v>
      </c>
      <c r="T3614" s="32">
        <f t="shared" si="808"/>
        <v>21600</v>
      </c>
      <c r="U3614" s="32">
        <f t="shared" si="809"/>
        <v>0</v>
      </c>
      <c r="V3614" s="32">
        <f t="shared" si="804"/>
        <v>820.35</v>
      </c>
      <c r="W3614" s="32">
        <f t="shared" si="810"/>
        <v>820.35</v>
      </c>
      <c r="X3614" s="32">
        <f t="shared" si="811"/>
        <v>820.35</v>
      </c>
    </row>
    <row r="3615" spans="1:24" x14ac:dyDescent="0.25">
      <c r="A3615" s="2"/>
      <c r="B3615" s="2" t="s">
        <v>6</v>
      </c>
      <c r="C3615" s="2">
        <f t="shared" si="812"/>
        <v>151</v>
      </c>
      <c r="D3615" s="2">
        <f t="shared" si="813"/>
        <v>11</v>
      </c>
      <c r="E3615" s="2">
        <f t="shared" si="805"/>
        <v>3611</v>
      </c>
      <c r="F3615" s="11">
        <v>311.85000000000002</v>
      </c>
      <c r="G3615" s="9">
        <v>0.77190000000000003</v>
      </c>
      <c r="H3615" s="9">
        <v>0.81374999999999997</v>
      </c>
      <c r="I3615" s="9">
        <v>0.85560000000000003</v>
      </c>
      <c r="J3615" s="9">
        <v>0.28000000000000003</v>
      </c>
      <c r="K3615" s="9">
        <v>0.28000000000000003</v>
      </c>
      <c r="L3615" s="9">
        <v>0.28000000000000003</v>
      </c>
      <c r="N3615" s="32">
        <f>IF('System Design'!$F$8=1,'Hourly Demand and Generation'!G3615*'System Design'!$F$21,IF('System Design'!$F$8=2,'Hourly Demand and Generation'!H3615*'System Design'!$F$21,IF('System Design'!$F$8=3,'Hourly Demand and Generation'!I3615*'System Design'!$F$21)))</f>
        <v>427.8</v>
      </c>
      <c r="O3615" s="32">
        <f>IF('System Design'!$F$8=1,'Hourly Demand and Generation'!J3615*'System Design'!$F$22,IF('System Design'!$F$8=2,'Hourly Demand and Generation'!K3615*'System Design'!$F$22,IF('System Design'!$F$8=3,'Hourly Demand and Generation'!L3615*'System Design'!$F$22)))</f>
        <v>700.00000000000011</v>
      </c>
      <c r="Q3615" s="32">
        <f t="shared" si="803"/>
        <v>0</v>
      </c>
      <c r="R3615" s="32">
        <f t="shared" si="806"/>
        <v>5400</v>
      </c>
      <c r="S3615" s="32">
        <f t="shared" si="807"/>
        <v>0</v>
      </c>
      <c r="T3615" s="32">
        <f t="shared" si="808"/>
        <v>21600</v>
      </c>
      <c r="U3615" s="32">
        <f t="shared" si="809"/>
        <v>0</v>
      </c>
      <c r="V3615" s="32">
        <f t="shared" si="804"/>
        <v>815.95000000000016</v>
      </c>
      <c r="W3615" s="32">
        <f t="shared" si="810"/>
        <v>815.95000000000016</v>
      </c>
      <c r="X3615" s="32">
        <f t="shared" si="811"/>
        <v>815.95000000000016</v>
      </c>
    </row>
    <row r="3616" spans="1:24" x14ac:dyDescent="0.25">
      <c r="A3616" s="2"/>
      <c r="B3616" s="2" t="s">
        <v>6</v>
      </c>
      <c r="C3616" s="2">
        <f t="shared" si="812"/>
        <v>151</v>
      </c>
      <c r="D3616" s="2">
        <f t="shared" si="813"/>
        <v>12</v>
      </c>
      <c r="E3616" s="2">
        <f t="shared" si="805"/>
        <v>3612</v>
      </c>
      <c r="F3616" s="11">
        <v>311.85000000000002</v>
      </c>
      <c r="G3616" s="9">
        <v>0.93</v>
      </c>
      <c r="H3616" s="9">
        <v>0.93</v>
      </c>
      <c r="I3616" s="9">
        <v>0.93</v>
      </c>
      <c r="J3616" s="9">
        <v>0.26250000000000001</v>
      </c>
      <c r="K3616" s="9">
        <v>0.26250000000000001</v>
      </c>
      <c r="L3616" s="9">
        <v>0.26250000000000001</v>
      </c>
      <c r="N3616" s="32">
        <f>IF('System Design'!$F$8=1,'Hourly Demand and Generation'!G3616*'System Design'!$F$21,IF('System Design'!$F$8=2,'Hourly Demand and Generation'!H3616*'System Design'!$F$21,IF('System Design'!$F$8=3,'Hourly Demand and Generation'!I3616*'System Design'!$F$21)))</f>
        <v>465</v>
      </c>
      <c r="O3616" s="32">
        <f>IF('System Design'!$F$8=1,'Hourly Demand and Generation'!J3616*'System Design'!$F$22,IF('System Design'!$F$8=2,'Hourly Demand and Generation'!K3616*'System Design'!$F$22,IF('System Design'!$F$8=3,'Hourly Demand and Generation'!L3616*'System Design'!$F$22)))</f>
        <v>656.25</v>
      </c>
      <c r="Q3616" s="32">
        <f t="shared" si="803"/>
        <v>0</v>
      </c>
      <c r="R3616" s="32">
        <f t="shared" si="806"/>
        <v>5400</v>
      </c>
      <c r="S3616" s="32">
        <f t="shared" si="807"/>
        <v>0</v>
      </c>
      <c r="T3616" s="32">
        <f t="shared" si="808"/>
        <v>21600</v>
      </c>
      <c r="U3616" s="32">
        <f t="shared" si="809"/>
        <v>0</v>
      </c>
      <c r="V3616" s="32">
        <f t="shared" si="804"/>
        <v>809.4</v>
      </c>
      <c r="W3616" s="32">
        <f t="shared" si="810"/>
        <v>809.4</v>
      </c>
      <c r="X3616" s="32">
        <f t="shared" si="811"/>
        <v>809.4</v>
      </c>
    </row>
    <row r="3617" spans="1:24" x14ac:dyDescent="0.25">
      <c r="A3617" s="2"/>
      <c r="B3617" s="2" t="s">
        <v>6</v>
      </c>
      <c r="C3617" s="2">
        <f t="shared" si="812"/>
        <v>151</v>
      </c>
      <c r="D3617" s="2">
        <f t="shared" si="813"/>
        <v>13</v>
      </c>
      <c r="E3617" s="2">
        <f t="shared" si="805"/>
        <v>3613</v>
      </c>
      <c r="F3617" s="11">
        <v>324</v>
      </c>
      <c r="G3617" s="9">
        <v>0.77190000000000003</v>
      </c>
      <c r="H3617" s="9">
        <v>0.81374999999999997</v>
      </c>
      <c r="I3617" s="9">
        <v>0.85560000000000003</v>
      </c>
      <c r="J3617" s="9">
        <v>0.28000000000000003</v>
      </c>
      <c r="K3617" s="9">
        <v>0.28000000000000003</v>
      </c>
      <c r="L3617" s="9">
        <v>0.28000000000000003</v>
      </c>
      <c r="N3617" s="32">
        <f>IF('System Design'!$F$8=1,'Hourly Demand and Generation'!G3617*'System Design'!$F$21,IF('System Design'!$F$8=2,'Hourly Demand and Generation'!H3617*'System Design'!$F$21,IF('System Design'!$F$8=3,'Hourly Demand and Generation'!I3617*'System Design'!$F$21)))</f>
        <v>427.8</v>
      </c>
      <c r="O3617" s="32">
        <f>IF('System Design'!$F$8=1,'Hourly Demand and Generation'!J3617*'System Design'!$F$22,IF('System Design'!$F$8=2,'Hourly Demand and Generation'!K3617*'System Design'!$F$22,IF('System Design'!$F$8=3,'Hourly Demand and Generation'!L3617*'System Design'!$F$22)))</f>
        <v>700.00000000000011</v>
      </c>
      <c r="Q3617" s="32">
        <f t="shared" si="803"/>
        <v>0</v>
      </c>
      <c r="R3617" s="32">
        <f t="shared" si="806"/>
        <v>5400</v>
      </c>
      <c r="S3617" s="32">
        <f t="shared" si="807"/>
        <v>0</v>
      </c>
      <c r="T3617" s="32">
        <f t="shared" si="808"/>
        <v>21600</v>
      </c>
      <c r="U3617" s="32">
        <f t="shared" si="809"/>
        <v>0</v>
      </c>
      <c r="V3617" s="32">
        <f t="shared" si="804"/>
        <v>803.80000000000018</v>
      </c>
      <c r="W3617" s="32">
        <f t="shared" si="810"/>
        <v>803.80000000000018</v>
      </c>
      <c r="X3617" s="32">
        <f t="shared" si="811"/>
        <v>803.80000000000018</v>
      </c>
    </row>
    <row r="3618" spans="1:24" x14ac:dyDescent="0.25">
      <c r="A3618" s="2"/>
      <c r="B3618" s="2" t="s">
        <v>6</v>
      </c>
      <c r="C3618" s="2">
        <f t="shared" si="812"/>
        <v>151</v>
      </c>
      <c r="D3618" s="2">
        <f t="shared" si="813"/>
        <v>14</v>
      </c>
      <c r="E3618" s="2">
        <f t="shared" si="805"/>
        <v>3614</v>
      </c>
      <c r="F3618" s="11">
        <v>324</v>
      </c>
      <c r="G3618" s="9">
        <v>0.62309999999999999</v>
      </c>
      <c r="H3618" s="9">
        <v>0.6603</v>
      </c>
      <c r="I3618" s="9">
        <v>0.69750000000000001</v>
      </c>
      <c r="J3618" s="9">
        <v>0.29749999999999999</v>
      </c>
      <c r="K3618" s="9">
        <v>0.29749999999999999</v>
      </c>
      <c r="L3618" s="9">
        <v>0.29749999999999999</v>
      </c>
      <c r="N3618" s="32">
        <f>IF('System Design'!$F$8=1,'Hourly Demand and Generation'!G3618*'System Design'!$F$21,IF('System Design'!$F$8=2,'Hourly Demand and Generation'!H3618*'System Design'!$F$21,IF('System Design'!$F$8=3,'Hourly Demand and Generation'!I3618*'System Design'!$F$21)))</f>
        <v>348.75</v>
      </c>
      <c r="O3618" s="32">
        <f>IF('System Design'!$F$8=1,'Hourly Demand and Generation'!J3618*'System Design'!$F$22,IF('System Design'!$F$8=2,'Hourly Demand and Generation'!K3618*'System Design'!$F$22,IF('System Design'!$F$8=3,'Hourly Demand and Generation'!L3618*'System Design'!$F$22)))</f>
        <v>743.75</v>
      </c>
      <c r="Q3618" s="32">
        <f t="shared" si="803"/>
        <v>0</v>
      </c>
      <c r="R3618" s="32">
        <f t="shared" si="806"/>
        <v>5400</v>
      </c>
      <c r="S3618" s="32">
        <f t="shared" si="807"/>
        <v>0</v>
      </c>
      <c r="T3618" s="32">
        <f t="shared" si="808"/>
        <v>21600</v>
      </c>
      <c r="U3618" s="32">
        <f t="shared" si="809"/>
        <v>0</v>
      </c>
      <c r="V3618" s="32">
        <f t="shared" si="804"/>
        <v>768.5</v>
      </c>
      <c r="W3618" s="32">
        <f t="shared" si="810"/>
        <v>768.5</v>
      </c>
      <c r="X3618" s="32">
        <f t="shared" si="811"/>
        <v>768.5</v>
      </c>
    </row>
    <row r="3619" spans="1:24" x14ac:dyDescent="0.25">
      <c r="A3619" s="2"/>
      <c r="B3619" s="2" t="s">
        <v>6</v>
      </c>
      <c r="C3619" s="2">
        <f t="shared" si="812"/>
        <v>151</v>
      </c>
      <c r="D3619" s="2">
        <f t="shared" si="813"/>
        <v>15</v>
      </c>
      <c r="E3619" s="2">
        <f t="shared" si="805"/>
        <v>3615</v>
      </c>
      <c r="F3619" s="11">
        <v>344.25</v>
      </c>
      <c r="G3619" s="9">
        <v>0.46500000000000002</v>
      </c>
      <c r="H3619" s="9">
        <v>0.50219999999999998</v>
      </c>
      <c r="I3619" s="9">
        <v>0.53939999999999999</v>
      </c>
      <c r="J3619" s="9">
        <v>0.315</v>
      </c>
      <c r="K3619" s="9">
        <v>0.315</v>
      </c>
      <c r="L3619" s="9">
        <v>0.315</v>
      </c>
      <c r="N3619" s="32">
        <f>IF('System Design'!$F$8=1,'Hourly Demand and Generation'!G3619*'System Design'!$F$21,IF('System Design'!$F$8=2,'Hourly Demand and Generation'!H3619*'System Design'!$F$21,IF('System Design'!$F$8=3,'Hourly Demand and Generation'!I3619*'System Design'!$F$21)))</f>
        <v>269.7</v>
      </c>
      <c r="O3619" s="32">
        <f>IF('System Design'!$F$8=1,'Hourly Demand and Generation'!J3619*'System Design'!$F$22,IF('System Design'!$F$8=2,'Hourly Demand and Generation'!K3619*'System Design'!$F$22,IF('System Design'!$F$8=3,'Hourly Demand and Generation'!L3619*'System Design'!$F$22)))</f>
        <v>787.5</v>
      </c>
      <c r="Q3619" s="32">
        <f t="shared" si="803"/>
        <v>0</v>
      </c>
      <c r="R3619" s="32">
        <f t="shared" si="806"/>
        <v>5400</v>
      </c>
      <c r="S3619" s="32">
        <f t="shared" si="807"/>
        <v>0</v>
      </c>
      <c r="T3619" s="32">
        <f t="shared" si="808"/>
        <v>21600</v>
      </c>
      <c r="U3619" s="32">
        <f t="shared" si="809"/>
        <v>0</v>
      </c>
      <c r="V3619" s="32">
        <f t="shared" si="804"/>
        <v>712.95</v>
      </c>
      <c r="W3619" s="32">
        <f t="shared" si="810"/>
        <v>712.95</v>
      </c>
      <c r="X3619" s="32">
        <f t="shared" si="811"/>
        <v>712.95</v>
      </c>
    </row>
    <row r="3620" spans="1:24" x14ac:dyDescent="0.25">
      <c r="A3620" s="2"/>
      <c r="B3620" s="2" t="s">
        <v>6</v>
      </c>
      <c r="C3620" s="2">
        <f t="shared" si="812"/>
        <v>151</v>
      </c>
      <c r="D3620" s="2">
        <f t="shared" si="813"/>
        <v>16</v>
      </c>
      <c r="E3620" s="2">
        <f t="shared" si="805"/>
        <v>3616</v>
      </c>
      <c r="F3620" s="11">
        <v>364.5</v>
      </c>
      <c r="G3620" s="9">
        <v>0.30690000000000001</v>
      </c>
      <c r="H3620" s="9">
        <v>0.34875</v>
      </c>
      <c r="I3620" s="9">
        <v>0.3906</v>
      </c>
      <c r="J3620" s="9">
        <v>0.315</v>
      </c>
      <c r="K3620" s="9">
        <v>0.315</v>
      </c>
      <c r="L3620" s="9">
        <v>0.315</v>
      </c>
      <c r="N3620" s="32">
        <f>IF('System Design'!$F$8=1,'Hourly Demand and Generation'!G3620*'System Design'!$F$21,IF('System Design'!$F$8=2,'Hourly Demand and Generation'!H3620*'System Design'!$F$21,IF('System Design'!$F$8=3,'Hourly Demand and Generation'!I3620*'System Design'!$F$21)))</f>
        <v>195.3</v>
      </c>
      <c r="O3620" s="32">
        <f>IF('System Design'!$F$8=1,'Hourly Demand and Generation'!J3620*'System Design'!$F$22,IF('System Design'!$F$8=2,'Hourly Demand and Generation'!K3620*'System Design'!$F$22,IF('System Design'!$F$8=3,'Hourly Demand and Generation'!L3620*'System Design'!$F$22)))</f>
        <v>787.5</v>
      </c>
      <c r="Q3620" s="32">
        <f t="shared" si="803"/>
        <v>0</v>
      </c>
      <c r="R3620" s="32">
        <f t="shared" si="806"/>
        <v>5400</v>
      </c>
      <c r="S3620" s="32">
        <f t="shared" si="807"/>
        <v>0</v>
      </c>
      <c r="T3620" s="32">
        <f t="shared" si="808"/>
        <v>21600</v>
      </c>
      <c r="U3620" s="32">
        <f t="shared" si="809"/>
        <v>0</v>
      </c>
      <c r="V3620" s="32">
        <f t="shared" si="804"/>
        <v>618.29999999999995</v>
      </c>
      <c r="W3620" s="32">
        <f t="shared" si="810"/>
        <v>618.29999999999995</v>
      </c>
      <c r="X3620" s="32">
        <f t="shared" si="811"/>
        <v>618.29999999999995</v>
      </c>
    </row>
    <row r="3621" spans="1:24" x14ac:dyDescent="0.25">
      <c r="A3621" s="2"/>
      <c r="B3621" s="2" t="s">
        <v>6</v>
      </c>
      <c r="C3621" s="2">
        <f t="shared" si="812"/>
        <v>151</v>
      </c>
      <c r="D3621" s="2">
        <f t="shared" si="813"/>
        <v>17</v>
      </c>
      <c r="E3621" s="2">
        <f t="shared" si="805"/>
        <v>3617</v>
      </c>
      <c r="F3621" s="11">
        <v>384.75</v>
      </c>
      <c r="G3621" s="9">
        <v>0.15809999999999999</v>
      </c>
      <c r="H3621" s="9">
        <v>0.1953</v>
      </c>
      <c r="I3621" s="9">
        <v>0.23250000000000001</v>
      </c>
      <c r="J3621" s="9">
        <v>0.35</v>
      </c>
      <c r="K3621" s="9">
        <v>0.35</v>
      </c>
      <c r="L3621" s="9">
        <v>0.35</v>
      </c>
      <c r="N3621" s="32">
        <f>IF('System Design'!$F$8=1,'Hourly Demand and Generation'!G3621*'System Design'!$F$21,IF('System Design'!$F$8=2,'Hourly Demand and Generation'!H3621*'System Design'!$F$21,IF('System Design'!$F$8=3,'Hourly Demand and Generation'!I3621*'System Design'!$F$21)))</f>
        <v>116.25</v>
      </c>
      <c r="O3621" s="32">
        <f>IF('System Design'!$F$8=1,'Hourly Demand and Generation'!J3621*'System Design'!$F$22,IF('System Design'!$F$8=2,'Hourly Demand and Generation'!K3621*'System Design'!$F$22,IF('System Design'!$F$8=3,'Hourly Demand and Generation'!L3621*'System Design'!$F$22)))</f>
        <v>875</v>
      </c>
      <c r="Q3621" s="32">
        <f t="shared" si="803"/>
        <v>0</v>
      </c>
      <c r="R3621" s="32">
        <f t="shared" si="806"/>
        <v>5400</v>
      </c>
      <c r="S3621" s="32">
        <f t="shared" si="807"/>
        <v>0</v>
      </c>
      <c r="T3621" s="32">
        <f t="shared" si="808"/>
        <v>21600</v>
      </c>
      <c r="U3621" s="32">
        <f t="shared" si="809"/>
        <v>0</v>
      </c>
      <c r="V3621" s="32">
        <f t="shared" si="804"/>
        <v>606.5</v>
      </c>
      <c r="W3621" s="32">
        <f t="shared" si="810"/>
        <v>606.5</v>
      </c>
      <c r="X3621" s="32">
        <f t="shared" si="811"/>
        <v>606.5</v>
      </c>
    </row>
    <row r="3622" spans="1:24" x14ac:dyDescent="0.25">
      <c r="A3622" s="2"/>
      <c r="B3622" s="2" t="s">
        <v>6</v>
      </c>
      <c r="C3622" s="2">
        <f t="shared" si="812"/>
        <v>151</v>
      </c>
      <c r="D3622" s="2">
        <f t="shared" si="813"/>
        <v>18</v>
      </c>
      <c r="E3622" s="2">
        <f t="shared" si="805"/>
        <v>3618</v>
      </c>
      <c r="F3622" s="11">
        <v>405</v>
      </c>
      <c r="G3622" s="9">
        <v>7.4399999999999994E-2</v>
      </c>
      <c r="H3622" s="9">
        <v>0.11625000000000001</v>
      </c>
      <c r="I3622" s="9">
        <v>0.15809999999999999</v>
      </c>
      <c r="J3622" s="9">
        <v>0.33250000000000002</v>
      </c>
      <c r="K3622" s="9">
        <v>0.33250000000000002</v>
      </c>
      <c r="L3622" s="9">
        <v>0.33250000000000002</v>
      </c>
      <c r="N3622" s="32">
        <f>IF('System Design'!$F$8=1,'Hourly Demand and Generation'!G3622*'System Design'!$F$21,IF('System Design'!$F$8=2,'Hourly Demand and Generation'!H3622*'System Design'!$F$21,IF('System Design'!$F$8=3,'Hourly Demand and Generation'!I3622*'System Design'!$F$21)))</f>
        <v>79.05</v>
      </c>
      <c r="O3622" s="32">
        <f>IF('System Design'!$F$8=1,'Hourly Demand and Generation'!J3622*'System Design'!$F$22,IF('System Design'!$F$8=2,'Hourly Demand and Generation'!K3622*'System Design'!$F$22,IF('System Design'!$F$8=3,'Hourly Demand and Generation'!L3622*'System Design'!$F$22)))</f>
        <v>831.25</v>
      </c>
      <c r="Q3622" s="32">
        <f t="shared" si="803"/>
        <v>0</v>
      </c>
      <c r="R3622" s="32">
        <f t="shared" si="806"/>
        <v>5400</v>
      </c>
      <c r="S3622" s="32">
        <f t="shared" si="807"/>
        <v>0</v>
      </c>
      <c r="T3622" s="32">
        <f t="shared" si="808"/>
        <v>21600</v>
      </c>
      <c r="U3622" s="32">
        <f t="shared" si="809"/>
        <v>0</v>
      </c>
      <c r="V3622" s="32">
        <f t="shared" si="804"/>
        <v>505.29999999999995</v>
      </c>
      <c r="W3622" s="32">
        <f t="shared" si="810"/>
        <v>505.29999999999995</v>
      </c>
      <c r="X3622" s="32">
        <f t="shared" si="811"/>
        <v>505.29999999999995</v>
      </c>
    </row>
    <row r="3623" spans="1:24" x14ac:dyDescent="0.25">
      <c r="A3623" s="2"/>
      <c r="B3623" s="2" t="s">
        <v>6</v>
      </c>
      <c r="C3623" s="2">
        <f t="shared" si="812"/>
        <v>151</v>
      </c>
      <c r="D3623" s="2">
        <f t="shared" si="813"/>
        <v>19</v>
      </c>
      <c r="E3623" s="2">
        <f t="shared" si="805"/>
        <v>3619</v>
      </c>
      <c r="F3623" s="11">
        <v>392.85</v>
      </c>
      <c r="G3623" s="9">
        <v>0</v>
      </c>
      <c r="H3623" s="9">
        <v>3.7199999999999997E-2</v>
      </c>
      <c r="I3623" s="9">
        <v>7.4399999999999994E-2</v>
      </c>
      <c r="J3623" s="9">
        <v>0.315</v>
      </c>
      <c r="K3623" s="9">
        <v>0.315</v>
      </c>
      <c r="L3623" s="9">
        <v>0.315</v>
      </c>
      <c r="N3623" s="32">
        <f>IF('System Design'!$F$8=1,'Hourly Demand and Generation'!G3623*'System Design'!$F$21,IF('System Design'!$F$8=2,'Hourly Demand and Generation'!H3623*'System Design'!$F$21,IF('System Design'!$F$8=3,'Hourly Demand and Generation'!I3623*'System Design'!$F$21)))</f>
        <v>37.199999999999996</v>
      </c>
      <c r="O3623" s="32">
        <f>IF('System Design'!$F$8=1,'Hourly Demand and Generation'!J3623*'System Design'!$F$22,IF('System Design'!$F$8=2,'Hourly Demand and Generation'!K3623*'System Design'!$F$22,IF('System Design'!$F$8=3,'Hourly Demand and Generation'!L3623*'System Design'!$F$22)))</f>
        <v>787.5</v>
      </c>
      <c r="Q3623" s="32">
        <f t="shared" si="803"/>
        <v>0</v>
      </c>
      <c r="R3623" s="32">
        <f t="shared" si="806"/>
        <v>5400</v>
      </c>
      <c r="S3623" s="32">
        <f t="shared" si="807"/>
        <v>0</v>
      </c>
      <c r="T3623" s="32">
        <f t="shared" si="808"/>
        <v>21600</v>
      </c>
      <c r="U3623" s="32">
        <f t="shared" si="809"/>
        <v>0</v>
      </c>
      <c r="V3623" s="32">
        <f t="shared" si="804"/>
        <v>431.85</v>
      </c>
      <c r="W3623" s="32">
        <f t="shared" si="810"/>
        <v>431.85</v>
      </c>
      <c r="X3623" s="32">
        <f t="shared" si="811"/>
        <v>431.85</v>
      </c>
    </row>
    <row r="3624" spans="1:24" x14ac:dyDescent="0.25">
      <c r="A3624" s="2"/>
      <c r="B3624" s="2" t="s">
        <v>6</v>
      </c>
      <c r="C3624" s="2">
        <f t="shared" si="812"/>
        <v>151</v>
      </c>
      <c r="D3624" s="2">
        <f t="shared" si="813"/>
        <v>20</v>
      </c>
      <c r="E3624" s="2">
        <f t="shared" si="805"/>
        <v>3620</v>
      </c>
      <c r="F3624" s="11">
        <v>384.75</v>
      </c>
      <c r="G3624" s="9">
        <v>0</v>
      </c>
      <c r="H3624" s="9">
        <v>0</v>
      </c>
      <c r="I3624" s="9">
        <v>0</v>
      </c>
      <c r="J3624" s="9">
        <v>0.315</v>
      </c>
      <c r="K3624" s="9">
        <v>0.315</v>
      </c>
      <c r="L3624" s="9">
        <v>0.315</v>
      </c>
      <c r="N3624" s="32">
        <f>IF('System Design'!$F$8=1,'Hourly Demand and Generation'!G3624*'System Design'!$F$21,IF('System Design'!$F$8=2,'Hourly Demand and Generation'!H3624*'System Design'!$F$21,IF('System Design'!$F$8=3,'Hourly Demand and Generation'!I3624*'System Design'!$F$21)))</f>
        <v>0</v>
      </c>
      <c r="O3624" s="32">
        <f>IF('System Design'!$F$8=1,'Hourly Demand and Generation'!J3624*'System Design'!$F$22,IF('System Design'!$F$8=2,'Hourly Demand and Generation'!K3624*'System Design'!$F$22,IF('System Design'!$F$8=3,'Hourly Demand and Generation'!L3624*'System Design'!$F$22)))</f>
        <v>787.5</v>
      </c>
      <c r="Q3624" s="32">
        <f t="shared" si="803"/>
        <v>0</v>
      </c>
      <c r="R3624" s="32">
        <f t="shared" si="806"/>
        <v>5400</v>
      </c>
      <c r="S3624" s="32">
        <f t="shared" si="807"/>
        <v>0</v>
      </c>
      <c r="T3624" s="32">
        <f t="shared" si="808"/>
        <v>21600</v>
      </c>
      <c r="U3624" s="32">
        <f t="shared" si="809"/>
        <v>0</v>
      </c>
      <c r="V3624" s="32">
        <f t="shared" si="804"/>
        <v>402.75</v>
      </c>
      <c r="W3624" s="32">
        <f t="shared" si="810"/>
        <v>402.75</v>
      </c>
      <c r="X3624" s="32">
        <f t="shared" si="811"/>
        <v>402.75</v>
      </c>
    </row>
    <row r="3625" spans="1:24" x14ac:dyDescent="0.25">
      <c r="A3625" s="2"/>
      <c r="B3625" s="2" t="s">
        <v>6</v>
      </c>
      <c r="C3625" s="2">
        <f t="shared" si="812"/>
        <v>151</v>
      </c>
      <c r="D3625" s="2">
        <f t="shared" si="813"/>
        <v>21</v>
      </c>
      <c r="E3625" s="2">
        <f t="shared" si="805"/>
        <v>3621</v>
      </c>
      <c r="F3625" s="11">
        <v>364.5</v>
      </c>
      <c r="G3625" s="9">
        <v>0</v>
      </c>
      <c r="H3625" s="9">
        <v>0</v>
      </c>
      <c r="I3625" s="9">
        <v>0</v>
      </c>
      <c r="J3625" s="9">
        <v>0.315</v>
      </c>
      <c r="K3625" s="9">
        <v>0.315</v>
      </c>
      <c r="L3625" s="9">
        <v>0.315</v>
      </c>
      <c r="N3625" s="32">
        <f>IF('System Design'!$F$8=1,'Hourly Demand and Generation'!G3625*'System Design'!$F$21,IF('System Design'!$F$8=2,'Hourly Demand and Generation'!H3625*'System Design'!$F$21,IF('System Design'!$F$8=3,'Hourly Demand and Generation'!I3625*'System Design'!$F$21)))</f>
        <v>0</v>
      </c>
      <c r="O3625" s="32">
        <f>IF('System Design'!$F$8=1,'Hourly Demand and Generation'!J3625*'System Design'!$F$22,IF('System Design'!$F$8=2,'Hourly Demand and Generation'!K3625*'System Design'!$F$22,IF('System Design'!$F$8=3,'Hourly Demand and Generation'!L3625*'System Design'!$F$22)))</f>
        <v>787.5</v>
      </c>
      <c r="Q3625" s="32">
        <f t="shared" si="803"/>
        <v>0</v>
      </c>
      <c r="R3625" s="32">
        <f t="shared" si="806"/>
        <v>5400</v>
      </c>
      <c r="S3625" s="32">
        <f t="shared" si="807"/>
        <v>0</v>
      </c>
      <c r="T3625" s="32">
        <f t="shared" si="808"/>
        <v>21600</v>
      </c>
      <c r="U3625" s="32">
        <f t="shared" si="809"/>
        <v>0</v>
      </c>
      <c r="V3625" s="32">
        <f t="shared" si="804"/>
        <v>423</v>
      </c>
      <c r="W3625" s="32">
        <f t="shared" si="810"/>
        <v>423</v>
      </c>
      <c r="X3625" s="32">
        <f t="shared" si="811"/>
        <v>423</v>
      </c>
    </row>
    <row r="3626" spans="1:24" x14ac:dyDescent="0.25">
      <c r="A3626" s="2"/>
      <c r="B3626" s="2" t="s">
        <v>6</v>
      </c>
      <c r="C3626" s="2">
        <f t="shared" si="812"/>
        <v>151</v>
      </c>
      <c r="D3626" s="2">
        <f t="shared" si="813"/>
        <v>22</v>
      </c>
      <c r="E3626" s="2">
        <f t="shared" si="805"/>
        <v>3622</v>
      </c>
      <c r="F3626" s="11">
        <v>344.25</v>
      </c>
      <c r="G3626" s="9">
        <v>0</v>
      </c>
      <c r="H3626" s="9">
        <v>0</v>
      </c>
      <c r="I3626" s="9">
        <v>0</v>
      </c>
      <c r="J3626" s="9">
        <v>0.33250000000000002</v>
      </c>
      <c r="K3626" s="9">
        <v>0.33250000000000002</v>
      </c>
      <c r="L3626" s="9">
        <v>0.33250000000000002</v>
      </c>
      <c r="N3626" s="32">
        <f>IF('System Design'!$F$8=1,'Hourly Demand and Generation'!G3626*'System Design'!$F$21,IF('System Design'!$F$8=2,'Hourly Demand and Generation'!H3626*'System Design'!$F$21,IF('System Design'!$F$8=3,'Hourly Demand and Generation'!I3626*'System Design'!$F$21)))</f>
        <v>0</v>
      </c>
      <c r="O3626" s="32">
        <f>IF('System Design'!$F$8=1,'Hourly Demand and Generation'!J3626*'System Design'!$F$22,IF('System Design'!$F$8=2,'Hourly Demand and Generation'!K3626*'System Design'!$F$22,IF('System Design'!$F$8=3,'Hourly Demand and Generation'!L3626*'System Design'!$F$22)))</f>
        <v>831.25</v>
      </c>
      <c r="Q3626" s="32">
        <f t="shared" si="803"/>
        <v>0</v>
      </c>
      <c r="R3626" s="32">
        <f t="shared" si="806"/>
        <v>5400</v>
      </c>
      <c r="S3626" s="32">
        <f t="shared" si="807"/>
        <v>0</v>
      </c>
      <c r="T3626" s="32">
        <f t="shared" si="808"/>
        <v>21600</v>
      </c>
      <c r="U3626" s="32">
        <f t="shared" si="809"/>
        <v>0</v>
      </c>
      <c r="V3626" s="32">
        <f t="shared" si="804"/>
        <v>487</v>
      </c>
      <c r="W3626" s="32">
        <f t="shared" si="810"/>
        <v>487</v>
      </c>
      <c r="X3626" s="32">
        <f t="shared" si="811"/>
        <v>487</v>
      </c>
    </row>
    <row r="3627" spans="1:24" x14ac:dyDescent="0.25">
      <c r="A3627" s="2"/>
      <c r="B3627" s="2" t="s">
        <v>7</v>
      </c>
      <c r="C3627" s="2">
        <f t="shared" si="812"/>
        <v>151</v>
      </c>
      <c r="D3627" s="2">
        <f t="shared" si="813"/>
        <v>23</v>
      </c>
      <c r="E3627" s="2">
        <f t="shared" si="805"/>
        <v>3623</v>
      </c>
      <c r="F3627" s="11">
        <v>324</v>
      </c>
      <c r="G3627" s="9">
        <v>0</v>
      </c>
      <c r="H3627" s="9">
        <v>0</v>
      </c>
      <c r="I3627" s="9">
        <v>0</v>
      </c>
      <c r="J3627" s="9">
        <v>0.28000000000000003</v>
      </c>
      <c r="K3627" s="9">
        <v>0.28000000000000003</v>
      </c>
      <c r="L3627" s="9">
        <v>0.28000000000000003</v>
      </c>
      <c r="N3627" s="32">
        <f>IF('System Design'!$F$8=1,'Hourly Demand and Generation'!G3627*'System Design'!$F$21,IF('System Design'!$F$8=2,'Hourly Demand and Generation'!H3627*'System Design'!$F$21,IF('System Design'!$F$8=3,'Hourly Demand and Generation'!I3627*'System Design'!$F$21)))</f>
        <v>0</v>
      </c>
      <c r="O3627" s="32">
        <f>IF('System Design'!$F$8=1,'Hourly Demand and Generation'!J3627*'System Design'!$F$22,IF('System Design'!$F$8=2,'Hourly Demand and Generation'!K3627*'System Design'!$F$22,IF('System Design'!$F$8=3,'Hourly Demand and Generation'!L3627*'System Design'!$F$22)))</f>
        <v>700.00000000000011</v>
      </c>
      <c r="Q3627" s="32">
        <f t="shared" si="803"/>
        <v>0</v>
      </c>
      <c r="R3627" s="32">
        <f t="shared" si="806"/>
        <v>5400</v>
      </c>
      <c r="S3627" s="32">
        <f t="shared" si="807"/>
        <v>0</v>
      </c>
      <c r="T3627" s="32">
        <f t="shared" si="808"/>
        <v>21600</v>
      </c>
      <c r="U3627" s="32">
        <f t="shared" si="809"/>
        <v>0</v>
      </c>
      <c r="V3627" s="32">
        <f t="shared" si="804"/>
        <v>376.00000000000011</v>
      </c>
      <c r="W3627" s="32">
        <f t="shared" si="810"/>
        <v>376.00000000000011</v>
      </c>
      <c r="X3627" s="32">
        <f t="shared" si="811"/>
        <v>376.00000000000011</v>
      </c>
    </row>
    <row r="3628" spans="1:24" x14ac:dyDescent="0.25">
      <c r="A3628" s="2"/>
      <c r="B3628" s="2" t="s">
        <v>7</v>
      </c>
      <c r="C3628" s="2">
        <f t="shared" si="812"/>
        <v>151</v>
      </c>
      <c r="D3628" s="2">
        <f t="shared" si="813"/>
        <v>24</v>
      </c>
      <c r="E3628" s="2">
        <f t="shared" si="805"/>
        <v>3624</v>
      </c>
      <c r="F3628" s="11">
        <v>283.5</v>
      </c>
      <c r="G3628" s="9">
        <v>0</v>
      </c>
      <c r="H3628" s="9">
        <v>0</v>
      </c>
      <c r="I3628" s="9">
        <v>0</v>
      </c>
      <c r="J3628" s="9">
        <v>0.28000000000000003</v>
      </c>
      <c r="K3628" s="9">
        <v>0.28000000000000003</v>
      </c>
      <c r="L3628" s="9">
        <v>0.28000000000000003</v>
      </c>
      <c r="N3628" s="32">
        <f>IF('System Design'!$F$8=1,'Hourly Demand and Generation'!G3628*'System Design'!$F$21,IF('System Design'!$F$8=2,'Hourly Demand and Generation'!H3628*'System Design'!$F$21,IF('System Design'!$F$8=3,'Hourly Demand and Generation'!I3628*'System Design'!$F$21)))</f>
        <v>0</v>
      </c>
      <c r="O3628" s="32">
        <f>IF('System Design'!$F$8=1,'Hourly Demand and Generation'!J3628*'System Design'!$F$22,IF('System Design'!$F$8=2,'Hourly Demand and Generation'!K3628*'System Design'!$F$22,IF('System Design'!$F$8=3,'Hourly Demand and Generation'!L3628*'System Design'!$F$22)))</f>
        <v>700.00000000000011</v>
      </c>
      <c r="Q3628" s="32">
        <f t="shared" si="803"/>
        <v>0</v>
      </c>
      <c r="R3628" s="32">
        <f t="shared" si="806"/>
        <v>5400</v>
      </c>
      <c r="S3628" s="32">
        <f t="shared" si="807"/>
        <v>0</v>
      </c>
      <c r="T3628" s="32">
        <f t="shared" si="808"/>
        <v>21600</v>
      </c>
      <c r="U3628" s="32">
        <f t="shared" si="809"/>
        <v>0</v>
      </c>
      <c r="V3628" s="32">
        <f t="shared" si="804"/>
        <v>416.50000000000011</v>
      </c>
      <c r="W3628" s="32">
        <f t="shared" si="810"/>
        <v>416.50000000000011</v>
      </c>
      <c r="X3628" s="32">
        <f t="shared" si="811"/>
        <v>416.50000000000011</v>
      </c>
    </row>
    <row r="3629" spans="1:24" x14ac:dyDescent="0.25">
      <c r="A3629" s="2"/>
      <c r="B3629" s="2" t="s">
        <v>7</v>
      </c>
      <c r="C3629" s="2">
        <f>C3628+1</f>
        <v>152</v>
      </c>
      <c r="D3629" s="2">
        <v>1</v>
      </c>
      <c r="E3629" s="2">
        <f t="shared" si="805"/>
        <v>3625</v>
      </c>
      <c r="F3629" s="11">
        <v>270</v>
      </c>
      <c r="G3629" s="9">
        <v>0</v>
      </c>
      <c r="H3629" s="9">
        <v>0</v>
      </c>
      <c r="I3629" s="9">
        <v>0</v>
      </c>
      <c r="J3629" s="9">
        <v>0.3</v>
      </c>
      <c r="K3629" s="9">
        <v>0.3</v>
      </c>
      <c r="L3629" s="9">
        <v>0.3</v>
      </c>
      <c r="N3629" s="32">
        <f>IF('System Design'!$F$8=1,'Hourly Demand and Generation'!G3629*'System Design'!$F$21,IF('System Design'!$F$8=2,'Hourly Demand and Generation'!H3629*'System Design'!$F$21,IF('System Design'!$F$8=3,'Hourly Demand and Generation'!I3629*'System Design'!$F$21)))</f>
        <v>0</v>
      </c>
      <c r="O3629" s="32">
        <f>IF('System Design'!$F$8=1,'Hourly Demand and Generation'!J3629*'System Design'!$F$22,IF('System Design'!$F$8=2,'Hourly Demand and Generation'!K3629*'System Design'!$F$22,IF('System Design'!$F$8=3,'Hourly Demand and Generation'!L3629*'System Design'!$F$22)))</f>
        <v>750</v>
      </c>
      <c r="Q3629" s="32">
        <f t="shared" si="803"/>
        <v>0</v>
      </c>
      <c r="R3629" s="32">
        <f t="shared" si="806"/>
        <v>5400</v>
      </c>
      <c r="S3629" s="32">
        <f t="shared" si="807"/>
        <v>0</v>
      </c>
      <c r="T3629" s="32">
        <f t="shared" si="808"/>
        <v>21600</v>
      </c>
      <c r="U3629" s="32">
        <f t="shared" si="809"/>
        <v>0</v>
      </c>
      <c r="V3629" s="32">
        <f t="shared" si="804"/>
        <v>480</v>
      </c>
      <c r="W3629" s="32">
        <f t="shared" si="810"/>
        <v>480</v>
      </c>
      <c r="X3629" s="32">
        <f t="shared" si="811"/>
        <v>480</v>
      </c>
    </row>
    <row r="3630" spans="1:24" x14ac:dyDescent="0.25">
      <c r="A3630" s="2"/>
      <c r="B3630" s="2" t="s">
        <v>7</v>
      </c>
      <c r="C3630" s="2">
        <f>C3629</f>
        <v>152</v>
      </c>
      <c r="D3630" s="2">
        <f>D3629+1</f>
        <v>2</v>
      </c>
      <c r="E3630" s="2">
        <f t="shared" si="805"/>
        <v>3626</v>
      </c>
      <c r="F3630" s="11">
        <v>247.5</v>
      </c>
      <c r="G3630" s="9">
        <v>0</v>
      </c>
      <c r="H3630" s="9">
        <v>0</v>
      </c>
      <c r="I3630" s="9">
        <v>0</v>
      </c>
      <c r="J3630" s="9">
        <v>0.27</v>
      </c>
      <c r="K3630" s="9">
        <v>0.27</v>
      </c>
      <c r="L3630" s="9">
        <v>0.27</v>
      </c>
      <c r="N3630" s="32">
        <f>IF('System Design'!$F$8=1,'Hourly Demand and Generation'!G3630*'System Design'!$F$21,IF('System Design'!$F$8=2,'Hourly Demand and Generation'!H3630*'System Design'!$F$21,IF('System Design'!$F$8=3,'Hourly Demand and Generation'!I3630*'System Design'!$F$21)))</f>
        <v>0</v>
      </c>
      <c r="O3630" s="32">
        <f>IF('System Design'!$F$8=1,'Hourly Demand and Generation'!J3630*'System Design'!$F$22,IF('System Design'!$F$8=2,'Hourly Demand and Generation'!K3630*'System Design'!$F$22,IF('System Design'!$F$8=3,'Hourly Demand and Generation'!L3630*'System Design'!$F$22)))</f>
        <v>675</v>
      </c>
      <c r="Q3630" s="32">
        <f t="shared" si="803"/>
        <v>0</v>
      </c>
      <c r="R3630" s="32">
        <f t="shared" si="806"/>
        <v>5400</v>
      </c>
      <c r="S3630" s="32">
        <f t="shared" si="807"/>
        <v>0</v>
      </c>
      <c r="T3630" s="32">
        <f t="shared" si="808"/>
        <v>21600</v>
      </c>
      <c r="U3630" s="32">
        <f t="shared" si="809"/>
        <v>0</v>
      </c>
      <c r="V3630" s="32">
        <f t="shared" si="804"/>
        <v>427.5</v>
      </c>
      <c r="W3630" s="32">
        <f t="shared" si="810"/>
        <v>427.5</v>
      </c>
      <c r="X3630" s="32">
        <f t="shared" si="811"/>
        <v>427.5</v>
      </c>
    </row>
    <row r="3631" spans="1:24" x14ac:dyDescent="0.25">
      <c r="A3631" s="2"/>
      <c r="B3631" s="2" t="s">
        <v>7</v>
      </c>
      <c r="C3631" s="2">
        <f t="shared" ref="C3631:C3652" si="814">C3630</f>
        <v>152</v>
      </c>
      <c r="D3631" s="2">
        <f t="shared" ref="D3631:D3652" si="815">D3630+1</f>
        <v>3</v>
      </c>
      <c r="E3631" s="2">
        <f t="shared" si="805"/>
        <v>3627</v>
      </c>
      <c r="F3631" s="11">
        <v>225</v>
      </c>
      <c r="G3631" s="9">
        <v>0</v>
      </c>
      <c r="H3631" s="9">
        <v>0</v>
      </c>
      <c r="I3631" s="9">
        <v>0</v>
      </c>
      <c r="J3631" s="9">
        <v>0.27</v>
      </c>
      <c r="K3631" s="9">
        <v>0.27</v>
      </c>
      <c r="L3631" s="9">
        <v>0.27</v>
      </c>
      <c r="N3631" s="32">
        <f>IF('System Design'!$F$8=1,'Hourly Demand and Generation'!G3631*'System Design'!$F$21,IF('System Design'!$F$8=2,'Hourly Demand and Generation'!H3631*'System Design'!$F$21,IF('System Design'!$F$8=3,'Hourly Demand and Generation'!I3631*'System Design'!$F$21)))</f>
        <v>0</v>
      </c>
      <c r="O3631" s="32">
        <f>IF('System Design'!$F$8=1,'Hourly Demand and Generation'!J3631*'System Design'!$F$22,IF('System Design'!$F$8=2,'Hourly Demand and Generation'!K3631*'System Design'!$F$22,IF('System Design'!$F$8=3,'Hourly Demand and Generation'!L3631*'System Design'!$F$22)))</f>
        <v>675</v>
      </c>
      <c r="Q3631" s="32">
        <f t="shared" si="803"/>
        <v>0</v>
      </c>
      <c r="R3631" s="32">
        <f t="shared" si="806"/>
        <v>5400</v>
      </c>
      <c r="S3631" s="32">
        <f t="shared" si="807"/>
        <v>0</v>
      </c>
      <c r="T3631" s="32">
        <f t="shared" si="808"/>
        <v>21600</v>
      </c>
      <c r="U3631" s="32">
        <f t="shared" si="809"/>
        <v>0</v>
      </c>
      <c r="V3631" s="32">
        <f t="shared" si="804"/>
        <v>450</v>
      </c>
      <c r="W3631" s="32">
        <f t="shared" si="810"/>
        <v>450</v>
      </c>
      <c r="X3631" s="32">
        <f t="shared" si="811"/>
        <v>450</v>
      </c>
    </row>
    <row r="3632" spans="1:24" x14ac:dyDescent="0.25">
      <c r="A3632" s="2"/>
      <c r="B3632" s="2" t="s">
        <v>7</v>
      </c>
      <c r="C3632" s="2">
        <f t="shared" si="814"/>
        <v>152</v>
      </c>
      <c r="D3632" s="2">
        <f t="shared" si="815"/>
        <v>4</v>
      </c>
      <c r="E3632" s="2">
        <f t="shared" si="805"/>
        <v>3628</v>
      </c>
      <c r="F3632" s="11">
        <v>270</v>
      </c>
      <c r="G3632" s="9">
        <v>0</v>
      </c>
      <c r="H3632" s="9">
        <v>0</v>
      </c>
      <c r="I3632" s="9">
        <v>0</v>
      </c>
      <c r="J3632" s="9">
        <v>0.3</v>
      </c>
      <c r="K3632" s="9">
        <v>0.3</v>
      </c>
      <c r="L3632" s="9">
        <v>0.3</v>
      </c>
      <c r="N3632" s="32">
        <f>IF('System Design'!$F$8=1,'Hourly Demand and Generation'!G3632*'System Design'!$F$21,IF('System Design'!$F$8=2,'Hourly Demand and Generation'!H3632*'System Design'!$F$21,IF('System Design'!$F$8=3,'Hourly Demand and Generation'!I3632*'System Design'!$F$21)))</f>
        <v>0</v>
      </c>
      <c r="O3632" s="32">
        <f>IF('System Design'!$F$8=1,'Hourly Demand and Generation'!J3632*'System Design'!$F$22,IF('System Design'!$F$8=2,'Hourly Demand and Generation'!K3632*'System Design'!$F$22,IF('System Design'!$F$8=3,'Hourly Demand and Generation'!L3632*'System Design'!$F$22)))</f>
        <v>750</v>
      </c>
      <c r="Q3632" s="32">
        <f t="shared" si="803"/>
        <v>0</v>
      </c>
      <c r="R3632" s="32">
        <f t="shared" si="806"/>
        <v>5400</v>
      </c>
      <c r="S3632" s="32">
        <f t="shared" si="807"/>
        <v>0</v>
      </c>
      <c r="T3632" s="32">
        <f t="shared" si="808"/>
        <v>21600</v>
      </c>
      <c r="U3632" s="32">
        <f t="shared" si="809"/>
        <v>0</v>
      </c>
      <c r="V3632" s="32">
        <f t="shared" si="804"/>
        <v>480</v>
      </c>
      <c r="W3632" s="32">
        <f t="shared" si="810"/>
        <v>480</v>
      </c>
      <c r="X3632" s="32">
        <f t="shared" si="811"/>
        <v>480</v>
      </c>
    </row>
    <row r="3633" spans="1:24" x14ac:dyDescent="0.25">
      <c r="A3633" s="2"/>
      <c r="B3633" s="2" t="s">
        <v>7</v>
      </c>
      <c r="C3633" s="2">
        <f t="shared" si="814"/>
        <v>152</v>
      </c>
      <c r="D3633" s="2">
        <f t="shared" si="815"/>
        <v>5</v>
      </c>
      <c r="E3633" s="2">
        <f t="shared" si="805"/>
        <v>3629</v>
      </c>
      <c r="F3633" s="11">
        <v>292.5</v>
      </c>
      <c r="G3633" s="9">
        <v>0</v>
      </c>
      <c r="H3633" s="9">
        <v>0.04</v>
      </c>
      <c r="I3633" s="9">
        <v>0.08</v>
      </c>
      <c r="J3633" s="9">
        <v>0.24</v>
      </c>
      <c r="K3633" s="9">
        <v>0.24</v>
      </c>
      <c r="L3633" s="9">
        <v>0.24</v>
      </c>
      <c r="N3633" s="32">
        <f>IF('System Design'!$F$8=1,'Hourly Demand and Generation'!G3633*'System Design'!$F$21,IF('System Design'!$F$8=2,'Hourly Demand and Generation'!H3633*'System Design'!$F$21,IF('System Design'!$F$8=3,'Hourly Demand and Generation'!I3633*'System Design'!$F$21)))</f>
        <v>40</v>
      </c>
      <c r="O3633" s="32">
        <f>IF('System Design'!$F$8=1,'Hourly Demand and Generation'!J3633*'System Design'!$F$22,IF('System Design'!$F$8=2,'Hourly Demand and Generation'!K3633*'System Design'!$F$22,IF('System Design'!$F$8=3,'Hourly Demand and Generation'!L3633*'System Design'!$F$22)))</f>
        <v>600</v>
      </c>
      <c r="Q3633" s="32">
        <f t="shared" si="803"/>
        <v>0</v>
      </c>
      <c r="R3633" s="32">
        <f t="shared" si="806"/>
        <v>5400</v>
      </c>
      <c r="S3633" s="32">
        <f t="shared" si="807"/>
        <v>0</v>
      </c>
      <c r="T3633" s="32">
        <f t="shared" si="808"/>
        <v>21600</v>
      </c>
      <c r="U3633" s="32">
        <f t="shared" si="809"/>
        <v>0</v>
      </c>
      <c r="V3633" s="32">
        <f t="shared" si="804"/>
        <v>347.5</v>
      </c>
      <c r="W3633" s="32">
        <f t="shared" si="810"/>
        <v>347.5</v>
      </c>
      <c r="X3633" s="32">
        <f t="shared" si="811"/>
        <v>347.5</v>
      </c>
    </row>
    <row r="3634" spans="1:24" x14ac:dyDescent="0.25">
      <c r="A3634" s="2"/>
      <c r="B3634" s="2" t="s">
        <v>7</v>
      </c>
      <c r="C3634" s="2">
        <f t="shared" si="814"/>
        <v>152</v>
      </c>
      <c r="D3634" s="2">
        <f t="shared" si="815"/>
        <v>6</v>
      </c>
      <c r="E3634" s="2">
        <f t="shared" si="805"/>
        <v>3630</v>
      </c>
      <c r="F3634" s="11">
        <v>315</v>
      </c>
      <c r="G3634" s="9">
        <v>0.08</v>
      </c>
      <c r="H3634" s="9">
        <v>0.125</v>
      </c>
      <c r="I3634" s="9">
        <v>0.17</v>
      </c>
      <c r="J3634" s="9">
        <v>0.24</v>
      </c>
      <c r="K3634" s="9">
        <v>0.24</v>
      </c>
      <c r="L3634" s="9">
        <v>0.24</v>
      </c>
      <c r="N3634" s="32">
        <f>IF('System Design'!$F$8=1,'Hourly Demand and Generation'!G3634*'System Design'!$F$21,IF('System Design'!$F$8=2,'Hourly Demand and Generation'!H3634*'System Design'!$F$21,IF('System Design'!$F$8=3,'Hourly Demand and Generation'!I3634*'System Design'!$F$21)))</f>
        <v>85</v>
      </c>
      <c r="O3634" s="32">
        <f>IF('System Design'!$F$8=1,'Hourly Demand and Generation'!J3634*'System Design'!$F$22,IF('System Design'!$F$8=2,'Hourly Demand and Generation'!K3634*'System Design'!$F$22,IF('System Design'!$F$8=3,'Hourly Demand and Generation'!L3634*'System Design'!$F$22)))</f>
        <v>600</v>
      </c>
      <c r="Q3634" s="32">
        <f t="shared" si="803"/>
        <v>0</v>
      </c>
      <c r="R3634" s="32">
        <f t="shared" si="806"/>
        <v>5400</v>
      </c>
      <c r="S3634" s="32">
        <f t="shared" si="807"/>
        <v>0</v>
      </c>
      <c r="T3634" s="32">
        <f t="shared" si="808"/>
        <v>21600</v>
      </c>
      <c r="U3634" s="32">
        <f t="shared" si="809"/>
        <v>0</v>
      </c>
      <c r="V3634" s="32">
        <f t="shared" si="804"/>
        <v>370</v>
      </c>
      <c r="W3634" s="32">
        <f t="shared" si="810"/>
        <v>370</v>
      </c>
      <c r="X3634" s="32">
        <f t="shared" si="811"/>
        <v>370</v>
      </c>
    </row>
    <row r="3635" spans="1:24" x14ac:dyDescent="0.25">
      <c r="A3635" s="2"/>
      <c r="B3635" s="2" t="s">
        <v>7</v>
      </c>
      <c r="C3635" s="2">
        <f t="shared" si="814"/>
        <v>152</v>
      </c>
      <c r="D3635" s="2">
        <f t="shared" si="815"/>
        <v>7</v>
      </c>
      <c r="E3635" s="2">
        <f t="shared" si="805"/>
        <v>3631</v>
      </c>
      <c r="F3635" s="11">
        <v>337.5</v>
      </c>
      <c r="G3635" s="9">
        <v>0.17</v>
      </c>
      <c r="H3635" s="9">
        <v>0.21</v>
      </c>
      <c r="I3635" s="9">
        <v>0.25</v>
      </c>
      <c r="J3635" s="9">
        <v>0.27</v>
      </c>
      <c r="K3635" s="9">
        <v>0.27</v>
      </c>
      <c r="L3635" s="9">
        <v>0.27</v>
      </c>
      <c r="N3635" s="32">
        <f>IF('System Design'!$F$8=1,'Hourly Demand and Generation'!G3635*'System Design'!$F$21,IF('System Design'!$F$8=2,'Hourly Demand and Generation'!H3635*'System Design'!$F$21,IF('System Design'!$F$8=3,'Hourly Demand and Generation'!I3635*'System Design'!$F$21)))</f>
        <v>125</v>
      </c>
      <c r="O3635" s="32">
        <f>IF('System Design'!$F$8=1,'Hourly Demand and Generation'!J3635*'System Design'!$F$22,IF('System Design'!$F$8=2,'Hourly Demand and Generation'!K3635*'System Design'!$F$22,IF('System Design'!$F$8=3,'Hourly Demand and Generation'!L3635*'System Design'!$F$22)))</f>
        <v>675</v>
      </c>
      <c r="Q3635" s="32">
        <f t="shared" si="803"/>
        <v>0</v>
      </c>
      <c r="R3635" s="32">
        <f t="shared" si="806"/>
        <v>5400</v>
      </c>
      <c r="S3635" s="32">
        <f t="shared" si="807"/>
        <v>0</v>
      </c>
      <c r="T3635" s="32">
        <f t="shared" si="808"/>
        <v>21600</v>
      </c>
      <c r="U3635" s="32">
        <f t="shared" si="809"/>
        <v>0</v>
      </c>
      <c r="V3635" s="32">
        <f t="shared" si="804"/>
        <v>462.5</v>
      </c>
      <c r="W3635" s="32">
        <f t="shared" si="810"/>
        <v>462.5</v>
      </c>
      <c r="X3635" s="32">
        <f t="shared" si="811"/>
        <v>462.5</v>
      </c>
    </row>
    <row r="3636" spans="1:24" x14ac:dyDescent="0.25">
      <c r="A3636" s="2"/>
      <c r="B3636" s="2" t="s">
        <v>7</v>
      </c>
      <c r="C3636" s="2">
        <f t="shared" si="814"/>
        <v>152</v>
      </c>
      <c r="D3636" s="2">
        <f t="shared" si="815"/>
        <v>8</v>
      </c>
      <c r="E3636" s="2">
        <f t="shared" si="805"/>
        <v>3632</v>
      </c>
      <c r="F3636" s="11">
        <v>360</v>
      </c>
      <c r="G3636" s="9">
        <v>0.33</v>
      </c>
      <c r="H3636" s="9">
        <v>0.375</v>
      </c>
      <c r="I3636" s="9">
        <v>0.42</v>
      </c>
      <c r="J3636" s="9">
        <v>0.27</v>
      </c>
      <c r="K3636" s="9">
        <v>0.27</v>
      </c>
      <c r="L3636" s="9">
        <v>0.27</v>
      </c>
      <c r="N3636" s="32">
        <f>IF('System Design'!$F$8=1,'Hourly Demand and Generation'!G3636*'System Design'!$F$21,IF('System Design'!$F$8=2,'Hourly Demand and Generation'!H3636*'System Design'!$F$21,IF('System Design'!$F$8=3,'Hourly Demand and Generation'!I3636*'System Design'!$F$21)))</f>
        <v>210</v>
      </c>
      <c r="O3636" s="32">
        <f>IF('System Design'!$F$8=1,'Hourly Demand and Generation'!J3636*'System Design'!$F$22,IF('System Design'!$F$8=2,'Hourly Demand and Generation'!K3636*'System Design'!$F$22,IF('System Design'!$F$8=3,'Hourly Demand and Generation'!L3636*'System Design'!$F$22)))</f>
        <v>675</v>
      </c>
      <c r="Q3636" s="32">
        <f t="shared" si="803"/>
        <v>0</v>
      </c>
      <c r="R3636" s="32">
        <f t="shared" si="806"/>
        <v>5400</v>
      </c>
      <c r="S3636" s="32">
        <f t="shared" si="807"/>
        <v>0</v>
      </c>
      <c r="T3636" s="32">
        <f t="shared" si="808"/>
        <v>21600</v>
      </c>
      <c r="U3636" s="32">
        <f t="shared" si="809"/>
        <v>0</v>
      </c>
      <c r="V3636" s="32">
        <f t="shared" si="804"/>
        <v>525</v>
      </c>
      <c r="W3636" s="32">
        <f t="shared" si="810"/>
        <v>525</v>
      </c>
      <c r="X3636" s="32">
        <f t="shared" si="811"/>
        <v>525</v>
      </c>
    </row>
    <row r="3637" spans="1:24" x14ac:dyDescent="0.25">
      <c r="A3637" s="2"/>
      <c r="B3637" s="2" t="s">
        <v>7</v>
      </c>
      <c r="C3637" s="2">
        <f t="shared" si="814"/>
        <v>152</v>
      </c>
      <c r="D3637" s="2">
        <f t="shared" si="815"/>
        <v>9</v>
      </c>
      <c r="E3637" s="2">
        <f t="shared" si="805"/>
        <v>3633</v>
      </c>
      <c r="F3637" s="11">
        <v>360</v>
      </c>
      <c r="G3637" s="9">
        <v>0.5</v>
      </c>
      <c r="H3637" s="9">
        <v>0.54</v>
      </c>
      <c r="I3637" s="9">
        <v>0.57999999999999996</v>
      </c>
      <c r="J3637" s="9">
        <v>0.24</v>
      </c>
      <c r="K3637" s="9">
        <v>0.24</v>
      </c>
      <c r="L3637" s="9">
        <v>0.24</v>
      </c>
      <c r="N3637" s="32">
        <f>IF('System Design'!$F$8=1,'Hourly Demand and Generation'!G3637*'System Design'!$F$21,IF('System Design'!$F$8=2,'Hourly Demand and Generation'!H3637*'System Design'!$F$21,IF('System Design'!$F$8=3,'Hourly Demand and Generation'!I3637*'System Design'!$F$21)))</f>
        <v>290</v>
      </c>
      <c r="O3637" s="32">
        <f>IF('System Design'!$F$8=1,'Hourly Demand and Generation'!J3637*'System Design'!$F$22,IF('System Design'!$F$8=2,'Hourly Demand and Generation'!K3637*'System Design'!$F$22,IF('System Design'!$F$8=3,'Hourly Demand and Generation'!L3637*'System Design'!$F$22)))</f>
        <v>600</v>
      </c>
      <c r="Q3637" s="32">
        <f t="shared" si="803"/>
        <v>0</v>
      </c>
      <c r="R3637" s="32">
        <f t="shared" si="806"/>
        <v>5400</v>
      </c>
      <c r="S3637" s="32">
        <f t="shared" si="807"/>
        <v>0</v>
      </c>
      <c r="T3637" s="32">
        <f t="shared" si="808"/>
        <v>21600</v>
      </c>
      <c r="U3637" s="32">
        <f t="shared" si="809"/>
        <v>0</v>
      </c>
      <c r="V3637" s="32">
        <f t="shared" si="804"/>
        <v>530</v>
      </c>
      <c r="W3637" s="32">
        <f t="shared" si="810"/>
        <v>530</v>
      </c>
      <c r="X3637" s="32">
        <f t="shared" si="811"/>
        <v>530</v>
      </c>
    </row>
    <row r="3638" spans="1:24" x14ac:dyDescent="0.25">
      <c r="A3638" s="2"/>
      <c r="B3638" s="2" t="s">
        <v>7</v>
      </c>
      <c r="C3638" s="2">
        <f t="shared" si="814"/>
        <v>152</v>
      </c>
      <c r="D3638" s="2">
        <f t="shared" si="815"/>
        <v>10</v>
      </c>
      <c r="E3638" s="2">
        <f t="shared" si="805"/>
        <v>3634</v>
      </c>
      <c r="F3638" s="11">
        <v>351</v>
      </c>
      <c r="G3638" s="9">
        <v>0.67</v>
      </c>
      <c r="H3638" s="9">
        <v>0.71</v>
      </c>
      <c r="I3638" s="9">
        <v>0.75</v>
      </c>
      <c r="J3638" s="9">
        <v>0.27</v>
      </c>
      <c r="K3638" s="9">
        <v>0.27</v>
      </c>
      <c r="L3638" s="9">
        <v>0.27</v>
      </c>
      <c r="N3638" s="32">
        <f>IF('System Design'!$F$8=1,'Hourly Demand and Generation'!G3638*'System Design'!$F$21,IF('System Design'!$F$8=2,'Hourly Demand and Generation'!H3638*'System Design'!$F$21,IF('System Design'!$F$8=3,'Hourly Demand and Generation'!I3638*'System Design'!$F$21)))</f>
        <v>375</v>
      </c>
      <c r="O3638" s="32">
        <f>IF('System Design'!$F$8=1,'Hourly Demand and Generation'!J3638*'System Design'!$F$22,IF('System Design'!$F$8=2,'Hourly Demand and Generation'!K3638*'System Design'!$F$22,IF('System Design'!$F$8=3,'Hourly Demand and Generation'!L3638*'System Design'!$F$22)))</f>
        <v>675</v>
      </c>
      <c r="Q3638" s="32">
        <f t="shared" si="803"/>
        <v>0</v>
      </c>
      <c r="R3638" s="32">
        <f t="shared" si="806"/>
        <v>5400</v>
      </c>
      <c r="S3638" s="32">
        <f t="shared" si="807"/>
        <v>0</v>
      </c>
      <c r="T3638" s="32">
        <f t="shared" si="808"/>
        <v>21600</v>
      </c>
      <c r="U3638" s="32">
        <f t="shared" si="809"/>
        <v>0</v>
      </c>
      <c r="V3638" s="32">
        <f t="shared" si="804"/>
        <v>699</v>
      </c>
      <c r="W3638" s="32">
        <f t="shared" si="810"/>
        <v>699</v>
      </c>
      <c r="X3638" s="32">
        <f t="shared" si="811"/>
        <v>699</v>
      </c>
    </row>
    <row r="3639" spans="1:24" x14ac:dyDescent="0.25">
      <c r="A3639" s="2"/>
      <c r="B3639" s="2" t="s">
        <v>7</v>
      </c>
      <c r="C3639" s="2">
        <f t="shared" si="814"/>
        <v>152</v>
      </c>
      <c r="D3639" s="2">
        <f t="shared" si="815"/>
        <v>11</v>
      </c>
      <c r="E3639" s="2">
        <f t="shared" si="805"/>
        <v>3635</v>
      </c>
      <c r="F3639" s="11">
        <v>346.5</v>
      </c>
      <c r="G3639" s="9">
        <v>0.83</v>
      </c>
      <c r="H3639" s="9">
        <v>0.875</v>
      </c>
      <c r="I3639" s="9">
        <v>0.92</v>
      </c>
      <c r="J3639" s="9">
        <v>0.24</v>
      </c>
      <c r="K3639" s="9">
        <v>0.24</v>
      </c>
      <c r="L3639" s="9">
        <v>0.24</v>
      </c>
      <c r="N3639" s="32">
        <f>IF('System Design'!$F$8=1,'Hourly Demand and Generation'!G3639*'System Design'!$F$21,IF('System Design'!$F$8=2,'Hourly Demand and Generation'!H3639*'System Design'!$F$21,IF('System Design'!$F$8=3,'Hourly Demand and Generation'!I3639*'System Design'!$F$21)))</f>
        <v>460</v>
      </c>
      <c r="O3639" s="32">
        <f>IF('System Design'!$F$8=1,'Hourly Demand and Generation'!J3639*'System Design'!$F$22,IF('System Design'!$F$8=2,'Hourly Demand and Generation'!K3639*'System Design'!$F$22,IF('System Design'!$F$8=3,'Hourly Demand and Generation'!L3639*'System Design'!$F$22)))</f>
        <v>600</v>
      </c>
      <c r="Q3639" s="32">
        <f t="shared" si="803"/>
        <v>0</v>
      </c>
      <c r="R3639" s="32">
        <f t="shared" si="806"/>
        <v>5400</v>
      </c>
      <c r="S3639" s="32">
        <f t="shared" si="807"/>
        <v>0</v>
      </c>
      <c r="T3639" s="32">
        <f t="shared" si="808"/>
        <v>21600</v>
      </c>
      <c r="U3639" s="32">
        <f t="shared" si="809"/>
        <v>0</v>
      </c>
      <c r="V3639" s="32">
        <f t="shared" si="804"/>
        <v>713.5</v>
      </c>
      <c r="W3639" s="32">
        <f t="shared" si="810"/>
        <v>713.5</v>
      </c>
      <c r="X3639" s="32">
        <f t="shared" si="811"/>
        <v>713.5</v>
      </c>
    </row>
    <row r="3640" spans="1:24" x14ac:dyDescent="0.25">
      <c r="A3640" s="2"/>
      <c r="B3640" s="2" t="s">
        <v>7</v>
      </c>
      <c r="C3640" s="2">
        <f t="shared" si="814"/>
        <v>152</v>
      </c>
      <c r="D3640" s="2">
        <f t="shared" si="815"/>
        <v>12</v>
      </c>
      <c r="E3640" s="2">
        <f t="shared" si="805"/>
        <v>3636</v>
      </c>
      <c r="F3640" s="11">
        <v>346.5</v>
      </c>
      <c r="G3640" s="9">
        <v>1</v>
      </c>
      <c r="H3640" s="9">
        <v>1</v>
      </c>
      <c r="I3640" s="9">
        <v>1</v>
      </c>
      <c r="J3640" s="9">
        <v>0.22500000000000001</v>
      </c>
      <c r="K3640" s="9">
        <v>0.22500000000000001</v>
      </c>
      <c r="L3640" s="9">
        <v>0.22500000000000001</v>
      </c>
      <c r="N3640" s="32">
        <f>IF('System Design'!$F$8=1,'Hourly Demand and Generation'!G3640*'System Design'!$F$21,IF('System Design'!$F$8=2,'Hourly Demand and Generation'!H3640*'System Design'!$F$21,IF('System Design'!$F$8=3,'Hourly Demand and Generation'!I3640*'System Design'!$F$21)))</f>
        <v>500</v>
      </c>
      <c r="O3640" s="32">
        <f>IF('System Design'!$F$8=1,'Hourly Demand and Generation'!J3640*'System Design'!$F$22,IF('System Design'!$F$8=2,'Hourly Demand and Generation'!K3640*'System Design'!$F$22,IF('System Design'!$F$8=3,'Hourly Demand and Generation'!L3640*'System Design'!$F$22)))</f>
        <v>562.5</v>
      </c>
      <c r="Q3640" s="32">
        <f t="shared" si="803"/>
        <v>0</v>
      </c>
      <c r="R3640" s="32">
        <f t="shared" si="806"/>
        <v>5400</v>
      </c>
      <c r="S3640" s="32">
        <f t="shared" si="807"/>
        <v>0</v>
      </c>
      <c r="T3640" s="32">
        <f t="shared" si="808"/>
        <v>21600</v>
      </c>
      <c r="U3640" s="32">
        <f t="shared" si="809"/>
        <v>0</v>
      </c>
      <c r="V3640" s="32">
        <f t="shared" si="804"/>
        <v>716</v>
      </c>
      <c r="W3640" s="32">
        <f t="shared" si="810"/>
        <v>716</v>
      </c>
      <c r="X3640" s="32">
        <f t="shared" si="811"/>
        <v>716</v>
      </c>
    </row>
    <row r="3641" spans="1:24" x14ac:dyDescent="0.25">
      <c r="A3641" s="2"/>
      <c r="B3641" s="2" t="s">
        <v>7</v>
      </c>
      <c r="C3641" s="2">
        <f t="shared" si="814"/>
        <v>152</v>
      </c>
      <c r="D3641" s="2">
        <f t="shared" si="815"/>
        <v>13</v>
      </c>
      <c r="E3641" s="2">
        <f t="shared" si="805"/>
        <v>3637</v>
      </c>
      <c r="F3641" s="11">
        <v>360</v>
      </c>
      <c r="G3641" s="9">
        <v>0.83</v>
      </c>
      <c r="H3641" s="9">
        <v>0.875</v>
      </c>
      <c r="I3641" s="9">
        <v>0.92</v>
      </c>
      <c r="J3641" s="9">
        <v>0.24</v>
      </c>
      <c r="K3641" s="9">
        <v>0.24</v>
      </c>
      <c r="L3641" s="9">
        <v>0.24</v>
      </c>
      <c r="N3641" s="32">
        <f>IF('System Design'!$F$8=1,'Hourly Demand and Generation'!G3641*'System Design'!$F$21,IF('System Design'!$F$8=2,'Hourly Demand and Generation'!H3641*'System Design'!$F$21,IF('System Design'!$F$8=3,'Hourly Demand and Generation'!I3641*'System Design'!$F$21)))</f>
        <v>460</v>
      </c>
      <c r="O3641" s="32">
        <f>IF('System Design'!$F$8=1,'Hourly Demand and Generation'!J3641*'System Design'!$F$22,IF('System Design'!$F$8=2,'Hourly Demand and Generation'!K3641*'System Design'!$F$22,IF('System Design'!$F$8=3,'Hourly Demand and Generation'!L3641*'System Design'!$F$22)))</f>
        <v>600</v>
      </c>
      <c r="Q3641" s="32">
        <f t="shared" si="803"/>
        <v>0</v>
      </c>
      <c r="R3641" s="32">
        <f t="shared" si="806"/>
        <v>5400</v>
      </c>
      <c r="S3641" s="32">
        <f t="shared" si="807"/>
        <v>0</v>
      </c>
      <c r="T3641" s="32">
        <f t="shared" si="808"/>
        <v>21600</v>
      </c>
      <c r="U3641" s="32">
        <f t="shared" si="809"/>
        <v>0</v>
      </c>
      <c r="V3641" s="32">
        <f t="shared" si="804"/>
        <v>700</v>
      </c>
      <c r="W3641" s="32">
        <f t="shared" si="810"/>
        <v>700</v>
      </c>
      <c r="X3641" s="32">
        <f t="shared" si="811"/>
        <v>700</v>
      </c>
    </row>
    <row r="3642" spans="1:24" x14ac:dyDescent="0.25">
      <c r="A3642" s="2"/>
      <c r="B3642" s="2" t="s">
        <v>7</v>
      </c>
      <c r="C3642" s="2">
        <f t="shared" si="814"/>
        <v>152</v>
      </c>
      <c r="D3642" s="2">
        <f t="shared" si="815"/>
        <v>14</v>
      </c>
      <c r="E3642" s="2">
        <f t="shared" si="805"/>
        <v>3638</v>
      </c>
      <c r="F3642" s="11">
        <v>360</v>
      </c>
      <c r="G3642" s="9">
        <v>0.67</v>
      </c>
      <c r="H3642" s="9">
        <v>0.71</v>
      </c>
      <c r="I3642" s="9">
        <v>0.75</v>
      </c>
      <c r="J3642" s="9">
        <v>0.255</v>
      </c>
      <c r="K3642" s="9">
        <v>0.255</v>
      </c>
      <c r="L3642" s="9">
        <v>0.255</v>
      </c>
      <c r="N3642" s="32">
        <f>IF('System Design'!$F$8=1,'Hourly Demand and Generation'!G3642*'System Design'!$F$21,IF('System Design'!$F$8=2,'Hourly Demand and Generation'!H3642*'System Design'!$F$21,IF('System Design'!$F$8=3,'Hourly Demand and Generation'!I3642*'System Design'!$F$21)))</f>
        <v>375</v>
      </c>
      <c r="O3642" s="32">
        <f>IF('System Design'!$F$8=1,'Hourly Demand and Generation'!J3642*'System Design'!$F$22,IF('System Design'!$F$8=2,'Hourly Demand and Generation'!K3642*'System Design'!$F$22,IF('System Design'!$F$8=3,'Hourly Demand and Generation'!L3642*'System Design'!$F$22)))</f>
        <v>637.5</v>
      </c>
      <c r="Q3642" s="32">
        <f t="shared" si="803"/>
        <v>0</v>
      </c>
      <c r="R3642" s="32">
        <f t="shared" si="806"/>
        <v>5400</v>
      </c>
      <c r="S3642" s="32">
        <f t="shared" si="807"/>
        <v>0</v>
      </c>
      <c r="T3642" s="32">
        <f t="shared" si="808"/>
        <v>21600</v>
      </c>
      <c r="U3642" s="32">
        <f t="shared" si="809"/>
        <v>0</v>
      </c>
      <c r="V3642" s="32">
        <f t="shared" si="804"/>
        <v>652.5</v>
      </c>
      <c r="W3642" s="32">
        <f t="shared" si="810"/>
        <v>652.5</v>
      </c>
      <c r="X3642" s="32">
        <f t="shared" si="811"/>
        <v>652.5</v>
      </c>
    </row>
    <row r="3643" spans="1:24" x14ac:dyDescent="0.25">
      <c r="A3643" s="2"/>
      <c r="B3643" s="2" t="s">
        <v>7</v>
      </c>
      <c r="C3643" s="2">
        <f t="shared" si="814"/>
        <v>152</v>
      </c>
      <c r="D3643" s="2">
        <f t="shared" si="815"/>
        <v>15</v>
      </c>
      <c r="E3643" s="2">
        <f t="shared" si="805"/>
        <v>3639</v>
      </c>
      <c r="F3643" s="11">
        <v>382.5</v>
      </c>
      <c r="G3643" s="9">
        <v>0.5</v>
      </c>
      <c r="H3643" s="9">
        <v>0.54</v>
      </c>
      <c r="I3643" s="9">
        <v>0.57999999999999996</v>
      </c>
      <c r="J3643" s="9">
        <v>0.27</v>
      </c>
      <c r="K3643" s="9">
        <v>0.27</v>
      </c>
      <c r="L3643" s="9">
        <v>0.27</v>
      </c>
      <c r="N3643" s="32">
        <f>IF('System Design'!$F$8=1,'Hourly Demand and Generation'!G3643*'System Design'!$F$21,IF('System Design'!$F$8=2,'Hourly Demand and Generation'!H3643*'System Design'!$F$21,IF('System Design'!$F$8=3,'Hourly Demand and Generation'!I3643*'System Design'!$F$21)))</f>
        <v>290</v>
      </c>
      <c r="O3643" s="32">
        <f>IF('System Design'!$F$8=1,'Hourly Demand and Generation'!J3643*'System Design'!$F$22,IF('System Design'!$F$8=2,'Hourly Demand and Generation'!K3643*'System Design'!$F$22,IF('System Design'!$F$8=3,'Hourly Demand and Generation'!L3643*'System Design'!$F$22)))</f>
        <v>675</v>
      </c>
      <c r="Q3643" s="32">
        <f t="shared" si="803"/>
        <v>0</v>
      </c>
      <c r="R3643" s="32">
        <f t="shared" si="806"/>
        <v>5400</v>
      </c>
      <c r="S3643" s="32">
        <f t="shared" si="807"/>
        <v>0</v>
      </c>
      <c r="T3643" s="32">
        <f t="shared" si="808"/>
        <v>21600</v>
      </c>
      <c r="U3643" s="32">
        <f t="shared" si="809"/>
        <v>0</v>
      </c>
      <c r="V3643" s="32">
        <f t="shared" si="804"/>
        <v>582.5</v>
      </c>
      <c r="W3643" s="32">
        <f t="shared" si="810"/>
        <v>582.5</v>
      </c>
      <c r="X3643" s="32">
        <f t="shared" si="811"/>
        <v>582.5</v>
      </c>
    </row>
    <row r="3644" spans="1:24" x14ac:dyDescent="0.25">
      <c r="A3644" s="2"/>
      <c r="B3644" s="2" t="s">
        <v>7</v>
      </c>
      <c r="C3644" s="2">
        <f t="shared" si="814"/>
        <v>152</v>
      </c>
      <c r="D3644" s="2">
        <f t="shared" si="815"/>
        <v>16</v>
      </c>
      <c r="E3644" s="2">
        <f t="shared" si="805"/>
        <v>3640</v>
      </c>
      <c r="F3644" s="11">
        <v>405</v>
      </c>
      <c r="G3644" s="9">
        <v>0.33</v>
      </c>
      <c r="H3644" s="9">
        <v>0.375</v>
      </c>
      <c r="I3644" s="9">
        <v>0.42</v>
      </c>
      <c r="J3644" s="9">
        <v>0.27</v>
      </c>
      <c r="K3644" s="9">
        <v>0.27</v>
      </c>
      <c r="L3644" s="9">
        <v>0.27</v>
      </c>
      <c r="N3644" s="32">
        <f>IF('System Design'!$F$8=1,'Hourly Demand and Generation'!G3644*'System Design'!$F$21,IF('System Design'!$F$8=2,'Hourly Demand and Generation'!H3644*'System Design'!$F$21,IF('System Design'!$F$8=3,'Hourly Demand and Generation'!I3644*'System Design'!$F$21)))</f>
        <v>210</v>
      </c>
      <c r="O3644" s="32">
        <f>IF('System Design'!$F$8=1,'Hourly Demand and Generation'!J3644*'System Design'!$F$22,IF('System Design'!$F$8=2,'Hourly Demand and Generation'!K3644*'System Design'!$F$22,IF('System Design'!$F$8=3,'Hourly Demand and Generation'!L3644*'System Design'!$F$22)))</f>
        <v>675</v>
      </c>
      <c r="Q3644" s="32">
        <f t="shared" si="803"/>
        <v>0</v>
      </c>
      <c r="R3644" s="32">
        <f t="shared" si="806"/>
        <v>5400</v>
      </c>
      <c r="S3644" s="32">
        <f t="shared" si="807"/>
        <v>0</v>
      </c>
      <c r="T3644" s="32">
        <f t="shared" si="808"/>
        <v>21600</v>
      </c>
      <c r="U3644" s="32">
        <f t="shared" si="809"/>
        <v>0</v>
      </c>
      <c r="V3644" s="32">
        <f t="shared" si="804"/>
        <v>480</v>
      </c>
      <c r="W3644" s="32">
        <f t="shared" si="810"/>
        <v>480</v>
      </c>
      <c r="X3644" s="32">
        <f t="shared" si="811"/>
        <v>480</v>
      </c>
    </row>
    <row r="3645" spans="1:24" x14ac:dyDescent="0.25">
      <c r="A3645" s="2"/>
      <c r="B3645" s="2" t="s">
        <v>7</v>
      </c>
      <c r="C3645" s="2">
        <f t="shared" si="814"/>
        <v>152</v>
      </c>
      <c r="D3645" s="2">
        <f t="shared" si="815"/>
        <v>17</v>
      </c>
      <c r="E3645" s="2">
        <f t="shared" si="805"/>
        <v>3641</v>
      </c>
      <c r="F3645" s="11">
        <v>427.5</v>
      </c>
      <c r="G3645" s="9">
        <v>0.17</v>
      </c>
      <c r="H3645" s="9">
        <v>0.21</v>
      </c>
      <c r="I3645" s="9">
        <v>0.25</v>
      </c>
      <c r="J3645" s="9">
        <v>0.3</v>
      </c>
      <c r="K3645" s="9">
        <v>0.3</v>
      </c>
      <c r="L3645" s="9">
        <v>0.3</v>
      </c>
      <c r="N3645" s="32">
        <f>IF('System Design'!$F$8=1,'Hourly Demand and Generation'!G3645*'System Design'!$F$21,IF('System Design'!$F$8=2,'Hourly Demand and Generation'!H3645*'System Design'!$F$21,IF('System Design'!$F$8=3,'Hourly Demand and Generation'!I3645*'System Design'!$F$21)))</f>
        <v>125</v>
      </c>
      <c r="O3645" s="32">
        <f>IF('System Design'!$F$8=1,'Hourly Demand and Generation'!J3645*'System Design'!$F$22,IF('System Design'!$F$8=2,'Hourly Demand and Generation'!K3645*'System Design'!$F$22,IF('System Design'!$F$8=3,'Hourly Demand and Generation'!L3645*'System Design'!$F$22)))</f>
        <v>750</v>
      </c>
      <c r="Q3645" s="32">
        <f t="shared" si="803"/>
        <v>0</v>
      </c>
      <c r="R3645" s="32">
        <f t="shared" si="806"/>
        <v>5400</v>
      </c>
      <c r="S3645" s="32">
        <f t="shared" si="807"/>
        <v>0</v>
      </c>
      <c r="T3645" s="32">
        <f t="shared" si="808"/>
        <v>21600</v>
      </c>
      <c r="U3645" s="32">
        <f t="shared" si="809"/>
        <v>0</v>
      </c>
      <c r="V3645" s="32">
        <f t="shared" si="804"/>
        <v>447.5</v>
      </c>
      <c r="W3645" s="32">
        <f t="shared" si="810"/>
        <v>447.5</v>
      </c>
      <c r="X3645" s="32">
        <f t="shared" si="811"/>
        <v>447.5</v>
      </c>
    </row>
    <row r="3646" spans="1:24" x14ac:dyDescent="0.25">
      <c r="A3646" s="2"/>
      <c r="B3646" s="2" t="s">
        <v>7</v>
      </c>
      <c r="C3646" s="2">
        <f t="shared" si="814"/>
        <v>152</v>
      </c>
      <c r="D3646" s="2">
        <f t="shared" si="815"/>
        <v>18</v>
      </c>
      <c r="E3646" s="2">
        <f t="shared" si="805"/>
        <v>3642</v>
      </c>
      <c r="F3646" s="11">
        <v>450</v>
      </c>
      <c r="G3646" s="9">
        <v>0.08</v>
      </c>
      <c r="H3646" s="9">
        <v>0.125</v>
      </c>
      <c r="I3646" s="9">
        <v>0.17</v>
      </c>
      <c r="J3646" s="9">
        <v>0.28499999999999998</v>
      </c>
      <c r="K3646" s="9">
        <v>0.28499999999999998</v>
      </c>
      <c r="L3646" s="9">
        <v>0.28499999999999998</v>
      </c>
      <c r="N3646" s="32">
        <f>IF('System Design'!$F$8=1,'Hourly Demand and Generation'!G3646*'System Design'!$F$21,IF('System Design'!$F$8=2,'Hourly Demand and Generation'!H3646*'System Design'!$F$21,IF('System Design'!$F$8=3,'Hourly Demand and Generation'!I3646*'System Design'!$F$21)))</f>
        <v>85</v>
      </c>
      <c r="O3646" s="32">
        <f>IF('System Design'!$F$8=1,'Hourly Demand and Generation'!J3646*'System Design'!$F$22,IF('System Design'!$F$8=2,'Hourly Demand and Generation'!K3646*'System Design'!$F$22,IF('System Design'!$F$8=3,'Hourly Demand and Generation'!L3646*'System Design'!$F$22)))</f>
        <v>712.49999999999989</v>
      </c>
      <c r="Q3646" s="32">
        <f t="shared" si="803"/>
        <v>0</v>
      </c>
      <c r="R3646" s="32">
        <f t="shared" si="806"/>
        <v>5400</v>
      </c>
      <c r="S3646" s="32">
        <f t="shared" si="807"/>
        <v>0</v>
      </c>
      <c r="T3646" s="32">
        <f t="shared" si="808"/>
        <v>21600</v>
      </c>
      <c r="U3646" s="32">
        <f t="shared" si="809"/>
        <v>0</v>
      </c>
      <c r="V3646" s="32">
        <f t="shared" si="804"/>
        <v>347.49999999999989</v>
      </c>
      <c r="W3646" s="32">
        <f t="shared" si="810"/>
        <v>347.49999999999989</v>
      </c>
      <c r="X3646" s="32">
        <f t="shared" si="811"/>
        <v>347.49999999999989</v>
      </c>
    </row>
    <row r="3647" spans="1:24" x14ac:dyDescent="0.25">
      <c r="A3647" s="2"/>
      <c r="B3647" s="2" t="s">
        <v>7</v>
      </c>
      <c r="C3647" s="2">
        <f t="shared" si="814"/>
        <v>152</v>
      </c>
      <c r="D3647" s="2">
        <f t="shared" si="815"/>
        <v>19</v>
      </c>
      <c r="E3647" s="2">
        <f t="shared" si="805"/>
        <v>3643</v>
      </c>
      <c r="F3647" s="11">
        <v>436.5</v>
      </c>
      <c r="G3647" s="9">
        <v>0</v>
      </c>
      <c r="H3647" s="9">
        <v>0.04</v>
      </c>
      <c r="I3647" s="9">
        <v>0.08</v>
      </c>
      <c r="J3647" s="9">
        <v>0.27</v>
      </c>
      <c r="K3647" s="9">
        <v>0.27</v>
      </c>
      <c r="L3647" s="9">
        <v>0.27</v>
      </c>
      <c r="N3647" s="32">
        <f>IF('System Design'!$F$8=1,'Hourly Demand and Generation'!G3647*'System Design'!$F$21,IF('System Design'!$F$8=2,'Hourly Demand and Generation'!H3647*'System Design'!$F$21,IF('System Design'!$F$8=3,'Hourly Demand and Generation'!I3647*'System Design'!$F$21)))</f>
        <v>40</v>
      </c>
      <c r="O3647" s="32">
        <f>IF('System Design'!$F$8=1,'Hourly Demand and Generation'!J3647*'System Design'!$F$22,IF('System Design'!$F$8=2,'Hourly Demand and Generation'!K3647*'System Design'!$F$22,IF('System Design'!$F$8=3,'Hourly Demand and Generation'!L3647*'System Design'!$F$22)))</f>
        <v>675</v>
      </c>
      <c r="Q3647" s="32">
        <f t="shared" si="803"/>
        <v>0</v>
      </c>
      <c r="R3647" s="32">
        <f t="shared" si="806"/>
        <v>5400</v>
      </c>
      <c r="S3647" s="32">
        <f t="shared" si="807"/>
        <v>0</v>
      </c>
      <c r="T3647" s="32">
        <f t="shared" si="808"/>
        <v>21600</v>
      </c>
      <c r="U3647" s="32">
        <f t="shared" si="809"/>
        <v>0</v>
      </c>
      <c r="V3647" s="32">
        <f t="shared" si="804"/>
        <v>278.5</v>
      </c>
      <c r="W3647" s="32">
        <f t="shared" si="810"/>
        <v>278.5</v>
      </c>
      <c r="X3647" s="32">
        <f t="shared" si="811"/>
        <v>278.5</v>
      </c>
    </row>
    <row r="3648" spans="1:24" x14ac:dyDescent="0.25">
      <c r="A3648" s="2"/>
      <c r="B3648" s="2" t="s">
        <v>7</v>
      </c>
      <c r="C3648" s="2">
        <f t="shared" si="814"/>
        <v>152</v>
      </c>
      <c r="D3648" s="2">
        <f t="shared" si="815"/>
        <v>20</v>
      </c>
      <c r="E3648" s="2">
        <f t="shared" si="805"/>
        <v>3644</v>
      </c>
      <c r="F3648" s="11">
        <v>427.5</v>
      </c>
      <c r="G3648" s="9">
        <v>0</v>
      </c>
      <c r="H3648" s="9">
        <v>0</v>
      </c>
      <c r="I3648" s="9">
        <v>0</v>
      </c>
      <c r="J3648" s="9">
        <v>0.27</v>
      </c>
      <c r="K3648" s="9">
        <v>0.27</v>
      </c>
      <c r="L3648" s="9">
        <v>0.27</v>
      </c>
      <c r="N3648" s="32">
        <f>IF('System Design'!$F$8=1,'Hourly Demand and Generation'!G3648*'System Design'!$F$21,IF('System Design'!$F$8=2,'Hourly Demand and Generation'!H3648*'System Design'!$F$21,IF('System Design'!$F$8=3,'Hourly Demand and Generation'!I3648*'System Design'!$F$21)))</f>
        <v>0</v>
      </c>
      <c r="O3648" s="32">
        <f>IF('System Design'!$F$8=1,'Hourly Demand and Generation'!J3648*'System Design'!$F$22,IF('System Design'!$F$8=2,'Hourly Demand and Generation'!K3648*'System Design'!$F$22,IF('System Design'!$F$8=3,'Hourly Demand and Generation'!L3648*'System Design'!$F$22)))</f>
        <v>675</v>
      </c>
      <c r="Q3648" s="32">
        <f t="shared" si="803"/>
        <v>0</v>
      </c>
      <c r="R3648" s="32">
        <f t="shared" si="806"/>
        <v>5400</v>
      </c>
      <c r="S3648" s="32">
        <f t="shared" si="807"/>
        <v>0</v>
      </c>
      <c r="T3648" s="32">
        <f t="shared" si="808"/>
        <v>21600</v>
      </c>
      <c r="U3648" s="32">
        <f t="shared" si="809"/>
        <v>0</v>
      </c>
      <c r="V3648" s="32">
        <f t="shared" si="804"/>
        <v>247.5</v>
      </c>
      <c r="W3648" s="32">
        <f t="shared" si="810"/>
        <v>247.5</v>
      </c>
      <c r="X3648" s="32">
        <f t="shared" si="811"/>
        <v>247.5</v>
      </c>
    </row>
    <row r="3649" spans="1:24" x14ac:dyDescent="0.25">
      <c r="A3649" s="2"/>
      <c r="B3649" s="2" t="s">
        <v>7</v>
      </c>
      <c r="C3649" s="2">
        <f t="shared" si="814"/>
        <v>152</v>
      </c>
      <c r="D3649" s="2">
        <f t="shared" si="815"/>
        <v>21</v>
      </c>
      <c r="E3649" s="2">
        <f t="shared" si="805"/>
        <v>3645</v>
      </c>
      <c r="F3649" s="11">
        <v>405</v>
      </c>
      <c r="G3649" s="9">
        <v>0</v>
      </c>
      <c r="H3649" s="9">
        <v>0</v>
      </c>
      <c r="I3649" s="9">
        <v>0</v>
      </c>
      <c r="J3649" s="9">
        <v>0.27</v>
      </c>
      <c r="K3649" s="9">
        <v>0.27</v>
      </c>
      <c r="L3649" s="9">
        <v>0.27</v>
      </c>
      <c r="N3649" s="32">
        <f>IF('System Design'!$F$8=1,'Hourly Demand and Generation'!G3649*'System Design'!$F$21,IF('System Design'!$F$8=2,'Hourly Demand and Generation'!H3649*'System Design'!$F$21,IF('System Design'!$F$8=3,'Hourly Demand and Generation'!I3649*'System Design'!$F$21)))</f>
        <v>0</v>
      </c>
      <c r="O3649" s="32">
        <f>IF('System Design'!$F$8=1,'Hourly Demand and Generation'!J3649*'System Design'!$F$22,IF('System Design'!$F$8=2,'Hourly Demand and Generation'!K3649*'System Design'!$F$22,IF('System Design'!$F$8=3,'Hourly Demand and Generation'!L3649*'System Design'!$F$22)))</f>
        <v>675</v>
      </c>
      <c r="Q3649" s="32">
        <f t="shared" si="803"/>
        <v>0</v>
      </c>
      <c r="R3649" s="32">
        <f t="shared" si="806"/>
        <v>5400</v>
      </c>
      <c r="S3649" s="32">
        <f t="shared" si="807"/>
        <v>0</v>
      </c>
      <c r="T3649" s="32">
        <f t="shared" si="808"/>
        <v>21600</v>
      </c>
      <c r="U3649" s="32">
        <f t="shared" si="809"/>
        <v>0</v>
      </c>
      <c r="V3649" s="32">
        <f t="shared" si="804"/>
        <v>270</v>
      </c>
      <c r="W3649" s="32">
        <f t="shared" si="810"/>
        <v>270</v>
      </c>
      <c r="X3649" s="32">
        <f t="shared" si="811"/>
        <v>270</v>
      </c>
    </row>
    <row r="3650" spans="1:24" x14ac:dyDescent="0.25">
      <c r="A3650" s="2"/>
      <c r="B3650" s="2" t="s">
        <v>7</v>
      </c>
      <c r="C3650" s="2">
        <f t="shared" si="814"/>
        <v>152</v>
      </c>
      <c r="D3650" s="2">
        <f t="shared" si="815"/>
        <v>22</v>
      </c>
      <c r="E3650" s="2">
        <f t="shared" si="805"/>
        <v>3646</v>
      </c>
      <c r="F3650" s="11">
        <v>382.5</v>
      </c>
      <c r="G3650" s="9">
        <v>0</v>
      </c>
      <c r="H3650" s="9">
        <v>0</v>
      </c>
      <c r="I3650" s="9">
        <v>0</v>
      </c>
      <c r="J3650" s="9">
        <v>0.28499999999999998</v>
      </c>
      <c r="K3650" s="9">
        <v>0.28499999999999998</v>
      </c>
      <c r="L3650" s="9">
        <v>0.28499999999999998</v>
      </c>
      <c r="N3650" s="32">
        <f>IF('System Design'!$F$8=1,'Hourly Demand and Generation'!G3650*'System Design'!$F$21,IF('System Design'!$F$8=2,'Hourly Demand and Generation'!H3650*'System Design'!$F$21,IF('System Design'!$F$8=3,'Hourly Demand and Generation'!I3650*'System Design'!$F$21)))</f>
        <v>0</v>
      </c>
      <c r="O3650" s="32">
        <f>IF('System Design'!$F$8=1,'Hourly Demand and Generation'!J3650*'System Design'!$F$22,IF('System Design'!$F$8=2,'Hourly Demand and Generation'!K3650*'System Design'!$F$22,IF('System Design'!$F$8=3,'Hourly Demand and Generation'!L3650*'System Design'!$F$22)))</f>
        <v>712.49999999999989</v>
      </c>
      <c r="Q3650" s="32">
        <f t="shared" si="803"/>
        <v>0</v>
      </c>
      <c r="R3650" s="32">
        <f t="shared" si="806"/>
        <v>5400</v>
      </c>
      <c r="S3650" s="32">
        <f t="shared" si="807"/>
        <v>0</v>
      </c>
      <c r="T3650" s="32">
        <f t="shared" si="808"/>
        <v>21600</v>
      </c>
      <c r="U3650" s="32">
        <f t="shared" si="809"/>
        <v>0</v>
      </c>
      <c r="V3650" s="32">
        <f t="shared" si="804"/>
        <v>329.99999999999989</v>
      </c>
      <c r="W3650" s="32">
        <f t="shared" si="810"/>
        <v>329.99999999999989</v>
      </c>
      <c r="X3650" s="32">
        <f t="shared" si="811"/>
        <v>329.99999999999989</v>
      </c>
    </row>
    <row r="3651" spans="1:24" x14ac:dyDescent="0.25">
      <c r="A3651" s="2"/>
      <c r="B3651" s="2" t="s">
        <v>7</v>
      </c>
      <c r="C3651" s="2">
        <f t="shared" si="814"/>
        <v>152</v>
      </c>
      <c r="D3651" s="2">
        <f t="shared" si="815"/>
        <v>23</v>
      </c>
      <c r="E3651" s="2">
        <f t="shared" si="805"/>
        <v>3647</v>
      </c>
      <c r="F3651" s="11">
        <v>360</v>
      </c>
      <c r="G3651" s="9">
        <v>0</v>
      </c>
      <c r="H3651" s="9">
        <v>0</v>
      </c>
      <c r="I3651" s="9">
        <v>0</v>
      </c>
      <c r="J3651" s="9">
        <v>0.24</v>
      </c>
      <c r="K3651" s="9">
        <v>0.24</v>
      </c>
      <c r="L3651" s="9">
        <v>0.24</v>
      </c>
      <c r="N3651" s="32">
        <f>IF('System Design'!$F$8=1,'Hourly Demand and Generation'!G3651*'System Design'!$F$21,IF('System Design'!$F$8=2,'Hourly Demand and Generation'!H3651*'System Design'!$F$21,IF('System Design'!$F$8=3,'Hourly Demand and Generation'!I3651*'System Design'!$F$21)))</f>
        <v>0</v>
      </c>
      <c r="O3651" s="32">
        <f>IF('System Design'!$F$8=1,'Hourly Demand and Generation'!J3651*'System Design'!$F$22,IF('System Design'!$F$8=2,'Hourly Demand and Generation'!K3651*'System Design'!$F$22,IF('System Design'!$F$8=3,'Hourly Demand and Generation'!L3651*'System Design'!$F$22)))</f>
        <v>600</v>
      </c>
      <c r="Q3651" s="32">
        <f t="shared" si="803"/>
        <v>0</v>
      </c>
      <c r="R3651" s="32">
        <f t="shared" si="806"/>
        <v>5400</v>
      </c>
      <c r="S3651" s="32">
        <f t="shared" si="807"/>
        <v>0</v>
      </c>
      <c r="T3651" s="32">
        <f t="shared" si="808"/>
        <v>21600</v>
      </c>
      <c r="U3651" s="32">
        <f t="shared" si="809"/>
        <v>0</v>
      </c>
      <c r="V3651" s="32">
        <f t="shared" si="804"/>
        <v>240</v>
      </c>
      <c r="W3651" s="32">
        <f t="shared" si="810"/>
        <v>240</v>
      </c>
      <c r="X3651" s="32">
        <f t="shared" si="811"/>
        <v>240</v>
      </c>
    </row>
    <row r="3652" spans="1:24" x14ac:dyDescent="0.25">
      <c r="A3652" s="2"/>
      <c r="B3652" s="2" t="s">
        <v>7</v>
      </c>
      <c r="C3652" s="2">
        <f t="shared" si="814"/>
        <v>152</v>
      </c>
      <c r="D3652" s="2">
        <f t="shared" si="815"/>
        <v>24</v>
      </c>
      <c r="E3652" s="2">
        <f t="shared" si="805"/>
        <v>3648</v>
      </c>
      <c r="F3652" s="11">
        <v>315</v>
      </c>
      <c r="G3652" s="9">
        <v>0</v>
      </c>
      <c r="H3652" s="9">
        <v>0</v>
      </c>
      <c r="I3652" s="9">
        <v>0</v>
      </c>
      <c r="J3652" s="9">
        <v>0.24</v>
      </c>
      <c r="K3652" s="9">
        <v>0.24</v>
      </c>
      <c r="L3652" s="9">
        <v>0.24</v>
      </c>
      <c r="N3652" s="32">
        <f>IF('System Design'!$F$8=1,'Hourly Demand and Generation'!G3652*'System Design'!$F$21,IF('System Design'!$F$8=2,'Hourly Demand and Generation'!H3652*'System Design'!$F$21,IF('System Design'!$F$8=3,'Hourly Demand and Generation'!I3652*'System Design'!$F$21)))</f>
        <v>0</v>
      </c>
      <c r="O3652" s="32">
        <f>IF('System Design'!$F$8=1,'Hourly Demand and Generation'!J3652*'System Design'!$F$22,IF('System Design'!$F$8=2,'Hourly Demand and Generation'!K3652*'System Design'!$F$22,IF('System Design'!$F$8=3,'Hourly Demand and Generation'!L3652*'System Design'!$F$22)))</f>
        <v>600</v>
      </c>
      <c r="Q3652" s="32">
        <f t="shared" si="803"/>
        <v>0</v>
      </c>
      <c r="R3652" s="32">
        <f t="shared" si="806"/>
        <v>5400</v>
      </c>
      <c r="S3652" s="32">
        <f t="shared" si="807"/>
        <v>0</v>
      </c>
      <c r="T3652" s="32">
        <f t="shared" si="808"/>
        <v>21600</v>
      </c>
      <c r="U3652" s="32">
        <f t="shared" si="809"/>
        <v>0</v>
      </c>
      <c r="V3652" s="32">
        <f t="shared" si="804"/>
        <v>285</v>
      </c>
      <c r="W3652" s="32">
        <f t="shared" si="810"/>
        <v>285</v>
      </c>
      <c r="X3652" s="32">
        <f t="shared" si="811"/>
        <v>285</v>
      </c>
    </row>
    <row r="3653" spans="1:24" x14ac:dyDescent="0.25">
      <c r="A3653" s="2"/>
      <c r="B3653" s="2" t="s">
        <v>7</v>
      </c>
      <c r="C3653" s="2">
        <f>C3652+1</f>
        <v>153</v>
      </c>
      <c r="D3653" s="2">
        <v>1</v>
      </c>
      <c r="E3653" s="2">
        <f t="shared" si="805"/>
        <v>3649</v>
      </c>
      <c r="F3653" s="11">
        <v>270</v>
      </c>
      <c r="G3653" s="9">
        <v>0</v>
      </c>
      <c r="H3653" s="9">
        <v>0</v>
      </c>
      <c r="I3653" s="9">
        <v>0</v>
      </c>
      <c r="J3653" s="9">
        <v>0.19993710361442801</v>
      </c>
      <c r="K3653" s="9">
        <v>0.19993710361442801</v>
      </c>
      <c r="L3653" s="9">
        <v>0.3</v>
      </c>
      <c r="N3653" s="32">
        <f>IF('System Design'!$F$8=1,'Hourly Demand and Generation'!G3653*'System Design'!$F$21,IF('System Design'!$F$8=2,'Hourly Demand and Generation'!H3653*'System Design'!$F$21,IF('System Design'!$F$8=3,'Hourly Demand and Generation'!I3653*'System Design'!$F$21)))</f>
        <v>0</v>
      </c>
      <c r="O3653" s="32">
        <f>IF('System Design'!$F$8=1,'Hourly Demand and Generation'!J3653*'System Design'!$F$22,IF('System Design'!$F$8=2,'Hourly Demand and Generation'!K3653*'System Design'!$F$22,IF('System Design'!$F$8=3,'Hourly Demand and Generation'!L3653*'System Design'!$F$22)))</f>
        <v>750</v>
      </c>
      <c r="Q3653" s="32">
        <f t="shared" si="803"/>
        <v>0</v>
      </c>
      <c r="R3653" s="32">
        <f t="shared" si="806"/>
        <v>5400</v>
      </c>
      <c r="S3653" s="32">
        <f t="shared" si="807"/>
        <v>0</v>
      </c>
      <c r="T3653" s="32">
        <f t="shared" si="808"/>
        <v>21600</v>
      </c>
      <c r="U3653" s="32">
        <f t="shared" si="809"/>
        <v>0</v>
      </c>
      <c r="V3653" s="32">
        <f t="shared" si="804"/>
        <v>480</v>
      </c>
      <c r="W3653" s="32">
        <f t="shared" si="810"/>
        <v>480</v>
      </c>
      <c r="X3653" s="32">
        <f t="shared" si="811"/>
        <v>480</v>
      </c>
    </row>
    <row r="3654" spans="1:24" x14ac:dyDescent="0.25">
      <c r="A3654" s="2"/>
      <c r="B3654" s="2" t="s">
        <v>7</v>
      </c>
      <c r="C3654" s="2">
        <f>C3653</f>
        <v>153</v>
      </c>
      <c r="D3654" s="2">
        <f>D3653+1</f>
        <v>2</v>
      </c>
      <c r="E3654" s="2">
        <f t="shared" si="805"/>
        <v>3650</v>
      </c>
      <c r="F3654" s="11">
        <v>247.5</v>
      </c>
      <c r="G3654" s="9">
        <v>0</v>
      </c>
      <c r="H3654" s="9">
        <v>0</v>
      </c>
      <c r="I3654" s="9">
        <v>0</v>
      </c>
      <c r="J3654" s="9">
        <v>0.179943393252985</v>
      </c>
      <c r="K3654" s="9">
        <v>0.179943393252985</v>
      </c>
      <c r="L3654" s="9">
        <v>0.27</v>
      </c>
      <c r="N3654" s="32">
        <f>IF('System Design'!$F$8=1,'Hourly Demand and Generation'!G3654*'System Design'!$F$21,IF('System Design'!$F$8=2,'Hourly Demand and Generation'!H3654*'System Design'!$F$21,IF('System Design'!$F$8=3,'Hourly Demand and Generation'!I3654*'System Design'!$F$21)))</f>
        <v>0</v>
      </c>
      <c r="O3654" s="32">
        <f>IF('System Design'!$F$8=1,'Hourly Demand and Generation'!J3654*'System Design'!$F$22,IF('System Design'!$F$8=2,'Hourly Demand and Generation'!K3654*'System Design'!$F$22,IF('System Design'!$F$8=3,'Hourly Demand and Generation'!L3654*'System Design'!$F$22)))</f>
        <v>675</v>
      </c>
      <c r="Q3654" s="32">
        <f t="shared" ref="Q3654:Q3717" si="816">IF(F3654-N3654-O3654&gt;0,F3654-N3654-O3654,0)</f>
        <v>0</v>
      </c>
      <c r="R3654" s="32">
        <f t="shared" si="806"/>
        <v>5400</v>
      </c>
      <c r="S3654" s="32">
        <f t="shared" si="807"/>
        <v>0</v>
      </c>
      <c r="T3654" s="32">
        <f t="shared" si="808"/>
        <v>21600</v>
      </c>
      <c r="U3654" s="32">
        <f t="shared" si="809"/>
        <v>0</v>
      </c>
      <c r="V3654" s="32">
        <f t="shared" ref="V3654:V3717" si="817">IF(F3654-N3654-O3654&lt;0,N3654+O3654-F3654,0)</f>
        <v>427.5</v>
      </c>
      <c r="W3654" s="32">
        <f t="shared" si="810"/>
        <v>427.5</v>
      </c>
      <c r="X3654" s="32">
        <f t="shared" si="811"/>
        <v>427.5</v>
      </c>
    </row>
    <row r="3655" spans="1:24" x14ac:dyDescent="0.25">
      <c r="A3655" s="2"/>
      <c r="B3655" s="2" t="s">
        <v>7</v>
      </c>
      <c r="C3655" s="2">
        <f t="shared" ref="C3655:C3676" si="818">C3654</f>
        <v>153</v>
      </c>
      <c r="D3655" s="2">
        <f t="shared" ref="D3655:D3676" si="819">D3654+1</f>
        <v>3</v>
      </c>
      <c r="E3655" s="2">
        <f t="shared" ref="E3655:E3718" si="820">E3654+1</f>
        <v>3651</v>
      </c>
      <c r="F3655" s="11">
        <v>225</v>
      </c>
      <c r="G3655" s="9">
        <v>0</v>
      </c>
      <c r="H3655" s="9">
        <v>0</v>
      </c>
      <c r="I3655" s="9">
        <v>0</v>
      </c>
      <c r="J3655" s="9">
        <v>0.179943393252985</v>
      </c>
      <c r="K3655" s="9">
        <v>0.179943393252985</v>
      </c>
      <c r="L3655" s="9">
        <v>0.27</v>
      </c>
      <c r="N3655" s="32">
        <f>IF('System Design'!$F$8=1,'Hourly Demand and Generation'!G3655*'System Design'!$F$21,IF('System Design'!$F$8=2,'Hourly Demand and Generation'!H3655*'System Design'!$F$21,IF('System Design'!$F$8=3,'Hourly Demand and Generation'!I3655*'System Design'!$F$21)))</f>
        <v>0</v>
      </c>
      <c r="O3655" s="32">
        <f>IF('System Design'!$F$8=1,'Hourly Demand and Generation'!J3655*'System Design'!$F$22,IF('System Design'!$F$8=2,'Hourly Demand and Generation'!K3655*'System Design'!$F$22,IF('System Design'!$F$8=3,'Hourly Demand and Generation'!L3655*'System Design'!$F$22)))</f>
        <v>675</v>
      </c>
      <c r="Q3655" s="32">
        <f t="shared" si="816"/>
        <v>0</v>
      </c>
      <c r="R3655" s="32">
        <f t="shared" ref="R3655:R3718" si="821">IF($Q3655&lt;R3654+$V3655,IF(R3654+$V3655-$Q3655&gt;5400,5400,R3654+$V3655-$Q3655),0)</f>
        <v>5400</v>
      </c>
      <c r="S3655" s="32">
        <f t="shared" ref="S3655:S3718" si="822">IF(R3655&gt;0,0,$Q3655+$V3655-R3654)</f>
        <v>0</v>
      </c>
      <c r="T3655" s="32">
        <f t="shared" ref="T3655:T3718" si="823">IF($Q3655&lt;T3654+$V3655,IF(T3654+$V3655-$Q3655&gt;21600,21600,T3654+$V3655-$Q3655),0)</f>
        <v>21600</v>
      </c>
      <c r="U3655" s="32">
        <f t="shared" ref="U3655:U3718" si="824">IF(T3655&gt;0,0,$Q3655+$V3655-T3654)</f>
        <v>0</v>
      </c>
      <c r="V3655" s="32">
        <f t="shared" si="817"/>
        <v>450</v>
      </c>
      <c r="W3655" s="32">
        <f t="shared" ref="W3655:W3718" si="825">IF(R3655=5400,$V3655-(R3655-R3654),0)</f>
        <v>450</v>
      </c>
      <c r="X3655" s="32">
        <f t="shared" ref="X3655:X3718" si="826">IF(T3655=21600,$V3655-(T3655-T3654),0)</f>
        <v>450</v>
      </c>
    </row>
    <row r="3656" spans="1:24" x14ac:dyDescent="0.25">
      <c r="A3656" s="2"/>
      <c r="B3656" s="2" t="s">
        <v>7</v>
      </c>
      <c r="C3656" s="2">
        <f t="shared" si="818"/>
        <v>153</v>
      </c>
      <c r="D3656" s="2">
        <f t="shared" si="819"/>
        <v>4</v>
      </c>
      <c r="E3656" s="2">
        <f t="shared" si="820"/>
        <v>3652</v>
      </c>
      <c r="F3656" s="11">
        <v>270</v>
      </c>
      <c r="G3656" s="9">
        <v>0</v>
      </c>
      <c r="H3656" s="9">
        <v>0</v>
      </c>
      <c r="I3656" s="9">
        <v>0</v>
      </c>
      <c r="J3656" s="9">
        <v>0.19993710361442801</v>
      </c>
      <c r="K3656" s="9">
        <v>0.19993710361442801</v>
      </c>
      <c r="L3656" s="9">
        <v>0.3</v>
      </c>
      <c r="N3656" s="32">
        <f>IF('System Design'!$F$8=1,'Hourly Demand and Generation'!G3656*'System Design'!$F$21,IF('System Design'!$F$8=2,'Hourly Demand and Generation'!H3656*'System Design'!$F$21,IF('System Design'!$F$8=3,'Hourly Demand and Generation'!I3656*'System Design'!$F$21)))</f>
        <v>0</v>
      </c>
      <c r="O3656" s="32">
        <f>IF('System Design'!$F$8=1,'Hourly Demand and Generation'!J3656*'System Design'!$F$22,IF('System Design'!$F$8=2,'Hourly Demand and Generation'!K3656*'System Design'!$F$22,IF('System Design'!$F$8=3,'Hourly Demand and Generation'!L3656*'System Design'!$F$22)))</f>
        <v>750</v>
      </c>
      <c r="Q3656" s="32">
        <f t="shared" si="816"/>
        <v>0</v>
      </c>
      <c r="R3656" s="32">
        <f t="shared" si="821"/>
        <v>5400</v>
      </c>
      <c r="S3656" s="32">
        <f t="shared" si="822"/>
        <v>0</v>
      </c>
      <c r="T3656" s="32">
        <f t="shared" si="823"/>
        <v>21600</v>
      </c>
      <c r="U3656" s="32">
        <f t="shared" si="824"/>
        <v>0</v>
      </c>
      <c r="V3656" s="32">
        <f t="shared" si="817"/>
        <v>480</v>
      </c>
      <c r="W3656" s="32">
        <f t="shared" si="825"/>
        <v>480</v>
      </c>
      <c r="X3656" s="32">
        <f t="shared" si="826"/>
        <v>480</v>
      </c>
    </row>
    <row r="3657" spans="1:24" x14ac:dyDescent="0.25">
      <c r="A3657" s="2"/>
      <c r="B3657" s="2" t="s">
        <v>7</v>
      </c>
      <c r="C3657" s="2">
        <f t="shared" si="818"/>
        <v>153</v>
      </c>
      <c r="D3657" s="2">
        <f t="shared" si="819"/>
        <v>5</v>
      </c>
      <c r="E3657" s="2">
        <f t="shared" si="820"/>
        <v>3653</v>
      </c>
      <c r="F3657" s="11">
        <v>292.5</v>
      </c>
      <c r="G3657" s="9">
        <v>0</v>
      </c>
      <c r="H3657" s="9">
        <v>3.5337548094148998E-2</v>
      </c>
      <c r="I3657" s="9">
        <v>0.08</v>
      </c>
      <c r="J3657" s="9">
        <v>0.15994968289154199</v>
      </c>
      <c r="K3657" s="9">
        <v>0.15994968289154199</v>
      </c>
      <c r="L3657" s="9">
        <v>0.24</v>
      </c>
      <c r="N3657" s="32">
        <f>IF('System Design'!$F$8=1,'Hourly Demand and Generation'!G3657*'System Design'!$F$21,IF('System Design'!$F$8=2,'Hourly Demand and Generation'!H3657*'System Design'!$F$21,IF('System Design'!$F$8=3,'Hourly Demand and Generation'!I3657*'System Design'!$F$21)))</f>
        <v>40</v>
      </c>
      <c r="O3657" s="32">
        <f>IF('System Design'!$F$8=1,'Hourly Demand and Generation'!J3657*'System Design'!$F$22,IF('System Design'!$F$8=2,'Hourly Demand and Generation'!K3657*'System Design'!$F$22,IF('System Design'!$F$8=3,'Hourly Demand and Generation'!L3657*'System Design'!$F$22)))</f>
        <v>600</v>
      </c>
      <c r="Q3657" s="32">
        <f t="shared" si="816"/>
        <v>0</v>
      </c>
      <c r="R3657" s="32">
        <f t="shared" si="821"/>
        <v>5400</v>
      </c>
      <c r="S3657" s="32">
        <f t="shared" si="822"/>
        <v>0</v>
      </c>
      <c r="T3657" s="32">
        <f t="shared" si="823"/>
        <v>21600</v>
      </c>
      <c r="U3657" s="32">
        <f t="shared" si="824"/>
        <v>0</v>
      </c>
      <c r="V3657" s="32">
        <f t="shared" si="817"/>
        <v>347.5</v>
      </c>
      <c r="W3657" s="32">
        <f t="shared" si="825"/>
        <v>347.5</v>
      </c>
      <c r="X3657" s="32">
        <f t="shared" si="826"/>
        <v>347.5</v>
      </c>
    </row>
    <row r="3658" spans="1:24" x14ac:dyDescent="0.25">
      <c r="A3658" s="2"/>
      <c r="B3658" s="2" t="s">
        <v>7</v>
      </c>
      <c r="C3658" s="2">
        <f t="shared" si="818"/>
        <v>153</v>
      </c>
      <c r="D3658" s="2">
        <f t="shared" si="819"/>
        <v>6</v>
      </c>
      <c r="E3658" s="2">
        <f t="shared" si="820"/>
        <v>3654</v>
      </c>
      <c r="F3658" s="11">
        <v>315</v>
      </c>
      <c r="G3658" s="9">
        <v>7.0675096188297898E-2</v>
      </c>
      <c r="H3658" s="9">
        <v>0.110429837794216</v>
      </c>
      <c r="I3658" s="9">
        <v>0.17</v>
      </c>
      <c r="J3658" s="9">
        <v>0.15994968289154199</v>
      </c>
      <c r="K3658" s="9">
        <v>0.15994968289154199</v>
      </c>
      <c r="L3658" s="9">
        <v>0.24</v>
      </c>
      <c r="N3658" s="32">
        <f>IF('System Design'!$F$8=1,'Hourly Demand and Generation'!G3658*'System Design'!$F$21,IF('System Design'!$F$8=2,'Hourly Demand and Generation'!H3658*'System Design'!$F$21,IF('System Design'!$F$8=3,'Hourly Demand and Generation'!I3658*'System Design'!$F$21)))</f>
        <v>85</v>
      </c>
      <c r="O3658" s="32">
        <f>IF('System Design'!$F$8=1,'Hourly Demand and Generation'!J3658*'System Design'!$F$22,IF('System Design'!$F$8=2,'Hourly Demand and Generation'!K3658*'System Design'!$F$22,IF('System Design'!$F$8=3,'Hourly Demand and Generation'!L3658*'System Design'!$F$22)))</f>
        <v>600</v>
      </c>
      <c r="Q3658" s="32">
        <f t="shared" si="816"/>
        <v>0</v>
      </c>
      <c r="R3658" s="32">
        <f t="shared" si="821"/>
        <v>5400</v>
      </c>
      <c r="S3658" s="32">
        <f t="shared" si="822"/>
        <v>0</v>
      </c>
      <c r="T3658" s="32">
        <f t="shared" si="823"/>
        <v>21600</v>
      </c>
      <c r="U3658" s="32">
        <f t="shared" si="824"/>
        <v>0</v>
      </c>
      <c r="V3658" s="32">
        <f t="shared" si="817"/>
        <v>370</v>
      </c>
      <c r="W3658" s="32">
        <f t="shared" si="825"/>
        <v>370</v>
      </c>
      <c r="X3658" s="32">
        <f t="shared" si="826"/>
        <v>370</v>
      </c>
    </row>
    <row r="3659" spans="1:24" x14ac:dyDescent="0.25">
      <c r="A3659" s="2"/>
      <c r="B3659" s="2" t="s">
        <v>7</v>
      </c>
      <c r="C3659" s="2">
        <f t="shared" si="818"/>
        <v>153</v>
      </c>
      <c r="D3659" s="2">
        <f t="shared" si="819"/>
        <v>7</v>
      </c>
      <c r="E3659" s="2">
        <f t="shared" si="820"/>
        <v>3655</v>
      </c>
      <c r="F3659" s="11">
        <v>337.5</v>
      </c>
      <c r="G3659" s="9">
        <v>0.15018457940013299</v>
      </c>
      <c r="H3659" s="9">
        <v>0.18552212749428201</v>
      </c>
      <c r="I3659" s="9">
        <v>0.25</v>
      </c>
      <c r="J3659" s="9">
        <v>0.179943393252985</v>
      </c>
      <c r="K3659" s="9">
        <v>0.179943393252985</v>
      </c>
      <c r="L3659" s="9">
        <v>0.27</v>
      </c>
      <c r="N3659" s="32">
        <f>IF('System Design'!$F$8=1,'Hourly Demand and Generation'!G3659*'System Design'!$F$21,IF('System Design'!$F$8=2,'Hourly Demand and Generation'!H3659*'System Design'!$F$21,IF('System Design'!$F$8=3,'Hourly Demand and Generation'!I3659*'System Design'!$F$21)))</f>
        <v>125</v>
      </c>
      <c r="O3659" s="32">
        <f>IF('System Design'!$F$8=1,'Hourly Demand and Generation'!J3659*'System Design'!$F$22,IF('System Design'!$F$8=2,'Hourly Demand and Generation'!K3659*'System Design'!$F$22,IF('System Design'!$F$8=3,'Hourly Demand and Generation'!L3659*'System Design'!$F$22)))</f>
        <v>675</v>
      </c>
      <c r="Q3659" s="32">
        <f t="shared" si="816"/>
        <v>0</v>
      </c>
      <c r="R3659" s="32">
        <f t="shared" si="821"/>
        <v>5400</v>
      </c>
      <c r="S3659" s="32">
        <f t="shared" si="822"/>
        <v>0</v>
      </c>
      <c r="T3659" s="32">
        <f t="shared" si="823"/>
        <v>21600</v>
      </c>
      <c r="U3659" s="32">
        <f t="shared" si="824"/>
        <v>0</v>
      </c>
      <c r="V3659" s="32">
        <f t="shared" si="817"/>
        <v>462.5</v>
      </c>
      <c r="W3659" s="32">
        <f t="shared" si="825"/>
        <v>462.5</v>
      </c>
      <c r="X3659" s="32">
        <f t="shared" si="826"/>
        <v>462.5</v>
      </c>
    </row>
    <row r="3660" spans="1:24" x14ac:dyDescent="0.25">
      <c r="A3660" s="2"/>
      <c r="B3660" s="2" t="s">
        <v>7</v>
      </c>
      <c r="C3660" s="2">
        <f t="shared" si="818"/>
        <v>153</v>
      </c>
      <c r="D3660" s="2">
        <f t="shared" si="819"/>
        <v>8</v>
      </c>
      <c r="E3660" s="2">
        <f t="shared" si="820"/>
        <v>3656</v>
      </c>
      <c r="F3660" s="11">
        <v>360</v>
      </c>
      <c r="G3660" s="9">
        <v>0.29153477177672898</v>
      </c>
      <c r="H3660" s="9">
        <v>0.33128951338264701</v>
      </c>
      <c r="I3660" s="9">
        <v>0.42</v>
      </c>
      <c r="J3660" s="9">
        <v>0.179943393252985</v>
      </c>
      <c r="K3660" s="9">
        <v>0.179943393252985</v>
      </c>
      <c r="L3660" s="9">
        <v>0.27</v>
      </c>
      <c r="N3660" s="32">
        <f>IF('System Design'!$F$8=1,'Hourly Demand and Generation'!G3660*'System Design'!$F$21,IF('System Design'!$F$8=2,'Hourly Demand and Generation'!H3660*'System Design'!$F$21,IF('System Design'!$F$8=3,'Hourly Demand and Generation'!I3660*'System Design'!$F$21)))</f>
        <v>210</v>
      </c>
      <c r="O3660" s="32">
        <f>IF('System Design'!$F$8=1,'Hourly Demand and Generation'!J3660*'System Design'!$F$22,IF('System Design'!$F$8=2,'Hourly Demand and Generation'!K3660*'System Design'!$F$22,IF('System Design'!$F$8=3,'Hourly Demand and Generation'!L3660*'System Design'!$F$22)))</f>
        <v>675</v>
      </c>
      <c r="Q3660" s="32">
        <f t="shared" si="816"/>
        <v>0</v>
      </c>
      <c r="R3660" s="32">
        <f t="shared" si="821"/>
        <v>5400</v>
      </c>
      <c r="S3660" s="32">
        <f t="shared" si="822"/>
        <v>0</v>
      </c>
      <c r="T3660" s="32">
        <f t="shared" si="823"/>
        <v>21600</v>
      </c>
      <c r="U3660" s="32">
        <f t="shared" si="824"/>
        <v>0</v>
      </c>
      <c r="V3660" s="32">
        <f t="shared" si="817"/>
        <v>525</v>
      </c>
      <c r="W3660" s="32">
        <f t="shared" si="825"/>
        <v>525</v>
      </c>
      <c r="X3660" s="32">
        <f t="shared" si="826"/>
        <v>525</v>
      </c>
    </row>
    <row r="3661" spans="1:24" x14ac:dyDescent="0.25">
      <c r="A3661" s="2"/>
      <c r="B3661" s="2" t="s">
        <v>7</v>
      </c>
      <c r="C3661" s="2">
        <f t="shared" si="818"/>
        <v>153</v>
      </c>
      <c r="D3661" s="2">
        <f t="shared" si="819"/>
        <v>9</v>
      </c>
      <c r="E3661" s="2">
        <f t="shared" si="820"/>
        <v>3657</v>
      </c>
      <c r="F3661" s="11">
        <v>360</v>
      </c>
      <c r="G3661" s="9">
        <v>0.44171935117686201</v>
      </c>
      <c r="H3661" s="9">
        <v>0.47705689927101103</v>
      </c>
      <c r="I3661" s="9">
        <v>0.57999999999999996</v>
      </c>
      <c r="J3661" s="9">
        <v>0.15994968289154199</v>
      </c>
      <c r="K3661" s="9">
        <v>0.15994968289154199</v>
      </c>
      <c r="L3661" s="9">
        <v>0.24</v>
      </c>
      <c r="N3661" s="32">
        <f>IF('System Design'!$F$8=1,'Hourly Demand and Generation'!G3661*'System Design'!$F$21,IF('System Design'!$F$8=2,'Hourly Demand and Generation'!H3661*'System Design'!$F$21,IF('System Design'!$F$8=3,'Hourly Demand and Generation'!I3661*'System Design'!$F$21)))</f>
        <v>290</v>
      </c>
      <c r="O3661" s="32">
        <f>IF('System Design'!$F$8=1,'Hourly Demand and Generation'!J3661*'System Design'!$F$22,IF('System Design'!$F$8=2,'Hourly Demand and Generation'!K3661*'System Design'!$F$22,IF('System Design'!$F$8=3,'Hourly Demand and Generation'!L3661*'System Design'!$F$22)))</f>
        <v>600</v>
      </c>
      <c r="Q3661" s="32">
        <f t="shared" si="816"/>
        <v>0</v>
      </c>
      <c r="R3661" s="32">
        <f t="shared" si="821"/>
        <v>5400</v>
      </c>
      <c r="S3661" s="32">
        <f t="shared" si="822"/>
        <v>0</v>
      </c>
      <c r="T3661" s="32">
        <f t="shared" si="823"/>
        <v>21600</v>
      </c>
      <c r="U3661" s="32">
        <f t="shared" si="824"/>
        <v>0</v>
      </c>
      <c r="V3661" s="32">
        <f t="shared" si="817"/>
        <v>530</v>
      </c>
      <c r="W3661" s="32">
        <f t="shared" si="825"/>
        <v>530</v>
      </c>
      <c r="X3661" s="32">
        <f t="shared" si="826"/>
        <v>530</v>
      </c>
    </row>
    <row r="3662" spans="1:24" x14ac:dyDescent="0.25">
      <c r="A3662" s="2"/>
      <c r="B3662" s="2" t="s">
        <v>7</v>
      </c>
      <c r="C3662" s="2">
        <f t="shared" si="818"/>
        <v>153</v>
      </c>
      <c r="D3662" s="2">
        <f t="shared" si="819"/>
        <v>10</v>
      </c>
      <c r="E3662" s="2">
        <f t="shared" si="820"/>
        <v>3658</v>
      </c>
      <c r="F3662" s="11">
        <v>351</v>
      </c>
      <c r="G3662" s="9">
        <v>0.59190393057699497</v>
      </c>
      <c r="H3662" s="9">
        <v>0.62724147867114399</v>
      </c>
      <c r="I3662" s="9">
        <v>0.75</v>
      </c>
      <c r="J3662" s="9">
        <v>0.179943393252985</v>
      </c>
      <c r="K3662" s="9">
        <v>0.179943393252985</v>
      </c>
      <c r="L3662" s="9">
        <v>0.27</v>
      </c>
      <c r="N3662" s="32">
        <f>IF('System Design'!$F$8=1,'Hourly Demand and Generation'!G3662*'System Design'!$F$21,IF('System Design'!$F$8=2,'Hourly Demand and Generation'!H3662*'System Design'!$F$21,IF('System Design'!$F$8=3,'Hourly Demand and Generation'!I3662*'System Design'!$F$21)))</f>
        <v>375</v>
      </c>
      <c r="O3662" s="32">
        <f>IF('System Design'!$F$8=1,'Hourly Demand and Generation'!J3662*'System Design'!$F$22,IF('System Design'!$F$8=2,'Hourly Demand and Generation'!K3662*'System Design'!$F$22,IF('System Design'!$F$8=3,'Hourly Demand and Generation'!L3662*'System Design'!$F$22)))</f>
        <v>675</v>
      </c>
      <c r="Q3662" s="32">
        <f t="shared" si="816"/>
        <v>0</v>
      </c>
      <c r="R3662" s="32">
        <f t="shared" si="821"/>
        <v>5400</v>
      </c>
      <c r="S3662" s="32">
        <f t="shared" si="822"/>
        <v>0</v>
      </c>
      <c r="T3662" s="32">
        <f t="shared" si="823"/>
        <v>21600</v>
      </c>
      <c r="U3662" s="32">
        <f t="shared" si="824"/>
        <v>0</v>
      </c>
      <c r="V3662" s="32">
        <f t="shared" si="817"/>
        <v>699</v>
      </c>
      <c r="W3662" s="32">
        <f t="shared" si="825"/>
        <v>699</v>
      </c>
      <c r="X3662" s="32">
        <f t="shared" si="826"/>
        <v>699</v>
      </c>
    </row>
    <row r="3663" spans="1:24" x14ac:dyDescent="0.25">
      <c r="A3663" s="2"/>
      <c r="B3663" s="2" t="s">
        <v>7</v>
      </c>
      <c r="C3663" s="2">
        <f t="shared" si="818"/>
        <v>153</v>
      </c>
      <c r="D3663" s="2">
        <f t="shared" si="819"/>
        <v>11</v>
      </c>
      <c r="E3663" s="2">
        <f t="shared" si="820"/>
        <v>3659</v>
      </c>
      <c r="F3663" s="11">
        <v>346.5</v>
      </c>
      <c r="G3663" s="9">
        <v>0.73325412295359105</v>
      </c>
      <c r="H3663" s="9">
        <v>0.77300886455950901</v>
      </c>
      <c r="I3663" s="9">
        <v>0.92</v>
      </c>
      <c r="J3663" s="9">
        <v>0.15994968289154199</v>
      </c>
      <c r="K3663" s="9">
        <v>0.15994968289154199</v>
      </c>
      <c r="L3663" s="9">
        <v>0.24</v>
      </c>
      <c r="N3663" s="32">
        <f>IF('System Design'!$F$8=1,'Hourly Demand and Generation'!G3663*'System Design'!$F$21,IF('System Design'!$F$8=2,'Hourly Demand and Generation'!H3663*'System Design'!$F$21,IF('System Design'!$F$8=3,'Hourly Demand and Generation'!I3663*'System Design'!$F$21)))</f>
        <v>460</v>
      </c>
      <c r="O3663" s="32">
        <f>IF('System Design'!$F$8=1,'Hourly Demand and Generation'!J3663*'System Design'!$F$22,IF('System Design'!$F$8=2,'Hourly Demand and Generation'!K3663*'System Design'!$F$22,IF('System Design'!$F$8=3,'Hourly Demand and Generation'!L3663*'System Design'!$F$22)))</f>
        <v>600</v>
      </c>
      <c r="Q3663" s="32">
        <f t="shared" si="816"/>
        <v>0</v>
      </c>
      <c r="R3663" s="32">
        <f t="shared" si="821"/>
        <v>5400</v>
      </c>
      <c r="S3663" s="32">
        <f t="shared" si="822"/>
        <v>0</v>
      </c>
      <c r="T3663" s="32">
        <f t="shared" si="823"/>
        <v>21600</v>
      </c>
      <c r="U3663" s="32">
        <f t="shared" si="824"/>
        <v>0</v>
      </c>
      <c r="V3663" s="32">
        <f t="shared" si="817"/>
        <v>713.5</v>
      </c>
      <c r="W3663" s="32">
        <f t="shared" si="825"/>
        <v>713.5</v>
      </c>
      <c r="X3663" s="32">
        <f t="shared" si="826"/>
        <v>713.5</v>
      </c>
    </row>
    <row r="3664" spans="1:24" x14ac:dyDescent="0.25">
      <c r="A3664" s="2"/>
      <c r="B3664" s="2" t="s">
        <v>7</v>
      </c>
      <c r="C3664" s="2">
        <f t="shared" si="818"/>
        <v>153</v>
      </c>
      <c r="D3664" s="2">
        <f t="shared" si="819"/>
        <v>12</v>
      </c>
      <c r="E3664" s="2">
        <f t="shared" si="820"/>
        <v>3660</v>
      </c>
      <c r="F3664" s="11">
        <v>346.5</v>
      </c>
      <c r="G3664" s="9">
        <v>0.88343870235372401</v>
      </c>
      <c r="H3664" s="9">
        <v>0.88343870235372401</v>
      </c>
      <c r="I3664" s="9">
        <v>1</v>
      </c>
      <c r="J3664" s="9">
        <v>0.149952827710821</v>
      </c>
      <c r="K3664" s="9">
        <v>0.149952827710821</v>
      </c>
      <c r="L3664" s="9">
        <v>0.22500000000000001</v>
      </c>
      <c r="N3664" s="32">
        <f>IF('System Design'!$F$8=1,'Hourly Demand and Generation'!G3664*'System Design'!$F$21,IF('System Design'!$F$8=2,'Hourly Demand and Generation'!H3664*'System Design'!$F$21,IF('System Design'!$F$8=3,'Hourly Demand and Generation'!I3664*'System Design'!$F$21)))</f>
        <v>500</v>
      </c>
      <c r="O3664" s="32">
        <f>IF('System Design'!$F$8=1,'Hourly Demand and Generation'!J3664*'System Design'!$F$22,IF('System Design'!$F$8=2,'Hourly Demand and Generation'!K3664*'System Design'!$F$22,IF('System Design'!$F$8=3,'Hourly Demand and Generation'!L3664*'System Design'!$F$22)))</f>
        <v>562.5</v>
      </c>
      <c r="Q3664" s="32">
        <f t="shared" si="816"/>
        <v>0</v>
      </c>
      <c r="R3664" s="32">
        <f t="shared" si="821"/>
        <v>5400</v>
      </c>
      <c r="S3664" s="32">
        <f t="shared" si="822"/>
        <v>0</v>
      </c>
      <c r="T3664" s="32">
        <f t="shared" si="823"/>
        <v>21600</v>
      </c>
      <c r="U3664" s="32">
        <f t="shared" si="824"/>
        <v>0</v>
      </c>
      <c r="V3664" s="32">
        <f t="shared" si="817"/>
        <v>716</v>
      </c>
      <c r="W3664" s="32">
        <f t="shared" si="825"/>
        <v>716</v>
      </c>
      <c r="X3664" s="32">
        <f t="shared" si="826"/>
        <v>716</v>
      </c>
    </row>
    <row r="3665" spans="1:24" x14ac:dyDescent="0.25">
      <c r="A3665" s="2"/>
      <c r="B3665" s="2" t="s">
        <v>7</v>
      </c>
      <c r="C3665" s="2">
        <f t="shared" si="818"/>
        <v>153</v>
      </c>
      <c r="D3665" s="2">
        <f t="shared" si="819"/>
        <v>13</v>
      </c>
      <c r="E3665" s="2">
        <f t="shared" si="820"/>
        <v>3661</v>
      </c>
      <c r="F3665" s="11">
        <v>360</v>
      </c>
      <c r="G3665" s="9">
        <v>0.73325412295359105</v>
      </c>
      <c r="H3665" s="9">
        <v>0.77300886455950901</v>
      </c>
      <c r="I3665" s="9">
        <v>0.92</v>
      </c>
      <c r="J3665" s="9">
        <v>0.15994968289154199</v>
      </c>
      <c r="K3665" s="9">
        <v>0.15994968289154199</v>
      </c>
      <c r="L3665" s="9">
        <v>0.24</v>
      </c>
      <c r="N3665" s="32">
        <f>IF('System Design'!$F$8=1,'Hourly Demand and Generation'!G3665*'System Design'!$F$21,IF('System Design'!$F$8=2,'Hourly Demand and Generation'!H3665*'System Design'!$F$21,IF('System Design'!$F$8=3,'Hourly Demand and Generation'!I3665*'System Design'!$F$21)))</f>
        <v>460</v>
      </c>
      <c r="O3665" s="32">
        <f>IF('System Design'!$F$8=1,'Hourly Demand and Generation'!J3665*'System Design'!$F$22,IF('System Design'!$F$8=2,'Hourly Demand and Generation'!K3665*'System Design'!$F$22,IF('System Design'!$F$8=3,'Hourly Demand and Generation'!L3665*'System Design'!$F$22)))</f>
        <v>600</v>
      </c>
      <c r="Q3665" s="32">
        <f t="shared" si="816"/>
        <v>0</v>
      </c>
      <c r="R3665" s="32">
        <f t="shared" si="821"/>
        <v>5400</v>
      </c>
      <c r="S3665" s="32">
        <f t="shared" si="822"/>
        <v>0</v>
      </c>
      <c r="T3665" s="32">
        <f t="shared" si="823"/>
        <v>21600</v>
      </c>
      <c r="U3665" s="32">
        <f t="shared" si="824"/>
        <v>0</v>
      </c>
      <c r="V3665" s="32">
        <f t="shared" si="817"/>
        <v>700</v>
      </c>
      <c r="W3665" s="32">
        <f t="shared" si="825"/>
        <v>700</v>
      </c>
      <c r="X3665" s="32">
        <f t="shared" si="826"/>
        <v>700</v>
      </c>
    </row>
    <row r="3666" spans="1:24" x14ac:dyDescent="0.25">
      <c r="A3666" s="2"/>
      <c r="B3666" s="2" t="s">
        <v>7</v>
      </c>
      <c r="C3666" s="2">
        <f t="shared" si="818"/>
        <v>153</v>
      </c>
      <c r="D3666" s="2">
        <f t="shared" si="819"/>
        <v>14</v>
      </c>
      <c r="E3666" s="2">
        <f t="shared" si="820"/>
        <v>3662</v>
      </c>
      <c r="F3666" s="11">
        <v>360</v>
      </c>
      <c r="G3666" s="9">
        <v>0.59190393057699497</v>
      </c>
      <c r="H3666" s="9">
        <v>0.62724147867114399</v>
      </c>
      <c r="I3666" s="9">
        <v>0.75</v>
      </c>
      <c r="J3666" s="9">
        <v>0.16994653807226401</v>
      </c>
      <c r="K3666" s="9">
        <v>0.16994653807226401</v>
      </c>
      <c r="L3666" s="9">
        <v>0.255</v>
      </c>
      <c r="N3666" s="32">
        <f>IF('System Design'!$F$8=1,'Hourly Demand and Generation'!G3666*'System Design'!$F$21,IF('System Design'!$F$8=2,'Hourly Demand and Generation'!H3666*'System Design'!$F$21,IF('System Design'!$F$8=3,'Hourly Demand and Generation'!I3666*'System Design'!$F$21)))</f>
        <v>375</v>
      </c>
      <c r="O3666" s="32">
        <f>IF('System Design'!$F$8=1,'Hourly Demand and Generation'!J3666*'System Design'!$F$22,IF('System Design'!$F$8=2,'Hourly Demand and Generation'!K3666*'System Design'!$F$22,IF('System Design'!$F$8=3,'Hourly Demand and Generation'!L3666*'System Design'!$F$22)))</f>
        <v>637.5</v>
      </c>
      <c r="Q3666" s="32">
        <f t="shared" si="816"/>
        <v>0</v>
      </c>
      <c r="R3666" s="32">
        <f t="shared" si="821"/>
        <v>5400</v>
      </c>
      <c r="S3666" s="32">
        <f t="shared" si="822"/>
        <v>0</v>
      </c>
      <c r="T3666" s="32">
        <f t="shared" si="823"/>
        <v>21600</v>
      </c>
      <c r="U3666" s="32">
        <f t="shared" si="824"/>
        <v>0</v>
      </c>
      <c r="V3666" s="32">
        <f t="shared" si="817"/>
        <v>652.5</v>
      </c>
      <c r="W3666" s="32">
        <f t="shared" si="825"/>
        <v>652.5</v>
      </c>
      <c r="X3666" s="32">
        <f t="shared" si="826"/>
        <v>652.5</v>
      </c>
    </row>
    <row r="3667" spans="1:24" x14ac:dyDescent="0.25">
      <c r="A3667" s="2"/>
      <c r="B3667" s="2" t="s">
        <v>7</v>
      </c>
      <c r="C3667" s="2">
        <f t="shared" si="818"/>
        <v>153</v>
      </c>
      <c r="D3667" s="2">
        <f t="shared" si="819"/>
        <v>15</v>
      </c>
      <c r="E3667" s="2">
        <f t="shared" si="820"/>
        <v>3663</v>
      </c>
      <c r="F3667" s="11">
        <v>382.5</v>
      </c>
      <c r="G3667" s="9">
        <v>0.44171935117686201</v>
      </c>
      <c r="H3667" s="9">
        <v>0.47705689927101103</v>
      </c>
      <c r="I3667" s="9">
        <v>0.57999999999999996</v>
      </c>
      <c r="J3667" s="9">
        <v>0.179943393252985</v>
      </c>
      <c r="K3667" s="9">
        <v>0.179943393252985</v>
      </c>
      <c r="L3667" s="9">
        <v>0.27</v>
      </c>
      <c r="N3667" s="32">
        <f>IF('System Design'!$F$8=1,'Hourly Demand and Generation'!G3667*'System Design'!$F$21,IF('System Design'!$F$8=2,'Hourly Demand and Generation'!H3667*'System Design'!$F$21,IF('System Design'!$F$8=3,'Hourly Demand and Generation'!I3667*'System Design'!$F$21)))</f>
        <v>290</v>
      </c>
      <c r="O3667" s="32">
        <f>IF('System Design'!$F$8=1,'Hourly Demand and Generation'!J3667*'System Design'!$F$22,IF('System Design'!$F$8=2,'Hourly Demand and Generation'!K3667*'System Design'!$F$22,IF('System Design'!$F$8=3,'Hourly Demand and Generation'!L3667*'System Design'!$F$22)))</f>
        <v>675</v>
      </c>
      <c r="Q3667" s="32">
        <f t="shared" si="816"/>
        <v>0</v>
      </c>
      <c r="R3667" s="32">
        <f t="shared" si="821"/>
        <v>5400</v>
      </c>
      <c r="S3667" s="32">
        <f t="shared" si="822"/>
        <v>0</v>
      </c>
      <c r="T3667" s="32">
        <f t="shared" si="823"/>
        <v>21600</v>
      </c>
      <c r="U3667" s="32">
        <f t="shared" si="824"/>
        <v>0</v>
      </c>
      <c r="V3667" s="32">
        <f t="shared" si="817"/>
        <v>582.5</v>
      </c>
      <c r="W3667" s="32">
        <f t="shared" si="825"/>
        <v>582.5</v>
      </c>
      <c r="X3667" s="32">
        <f t="shared" si="826"/>
        <v>582.5</v>
      </c>
    </row>
    <row r="3668" spans="1:24" x14ac:dyDescent="0.25">
      <c r="A3668" s="2"/>
      <c r="B3668" s="2" t="s">
        <v>7</v>
      </c>
      <c r="C3668" s="2">
        <f t="shared" si="818"/>
        <v>153</v>
      </c>
      <c r="D3668" s="2">
        <f t="shared" si="819"/>
        <v>16</v>
      </c>
      <c r="E3668" s="2">
        <f t="shared" si="820"/>
        <v>3664</v>
      </c>
      <c r="F3668" s="11">
        <v>405</v>
      </c>
      <c r="G3668" s="9">
        <v>0.29153477177672898</v>
      </c>
      <c r="H3668" s="9">
        <v>0.33128951338264701</v>
      </c>
      <c r="I3668" s="9">
        <v>0.42</v>
      </c>
      <c r="J3668" s="9">
        <v>0.179943393252985</v>
      </c>
      <c r="K3668" s="9">
        <v>0.179943393252985</v>
      </c>
      <c r="L3668" s="9">
        <v>0.27</v>
      </c>
      <c r="N3668" s="32">
        <f>IF('System Design'!$F$8=1,'Hourly Demand and Generation'!G3668*'System Design'!$F$21,IF('System Design'!$F$8=2,'Hourly Demand and Generation'!H3668*'System Design'!$F$21,IF('System Design'!$F$8=3,'Hourly Demand and Generation'!I3668*'System Design'!$F$21)))</f>
        <v>210</v>
      </c>
      <c r="O3668" s="32">
        <f>IF('System Design'!$F$8=1,'Hourly Demand and Generation'!J3668*'System Design'!$F$22,IF('System Design'!$F$8=2,'Hourly Demand and Generation'!K3668*'System Design'!$F$22,IF('System Design'!$F$8=3,'Hourly Demand and Generation'!L3668*'System Design'!$F$22)))</f>
        <v>675</v>
      </c>
      <c r="Q3668" s="32">
        <f t="shared" si="816"/>
        <v>0</v>
      </c>
      <c r="R3668" s="32">
        <f t="shared" si="821"/>
        <v>5400</v>
      </c>
      <c r="S3668" s="32">
        <f t="shared" si="822"/>
        <v>0</v>
      </c>
      <c r="T3668" s="32">
        <f t="shared" si="823"/>
        <v>21600</v>
      </c>
      <c r="U3668" s="32">
        <f t="shared" si="824"/>
        <v>0</v>
      </c>
      <c r="V3668" s="32">
        <f t="shared" si="817"/>
        <v>480</v>
      </c>
      <c r="W3668" s="32">
        <f t="shared" si="825"/>
        <v>480</v>
      </c>
      <c r="X3668" s="32">
        <f t="shared" si="826"/>
        <v>480</v>
      </c>
    </row>
    <row r="3669" spans="1:24" x14ac:dyDescent="0.25">
      <c r="A3669" s="2"/>
      <c r="B3669" s="2" t="s">
        <v>7</v>
      </c>
      <c r="C3669" s="2">
        <f t="shared" si="818"/>
        <v>153</v>
      </c>
      <c r="D3669" s="2">
        <f t="shared" si="819"/>
        <v>17</v>
      </c>
      <c r="E3669" s="2">
        <f t="shared" si="820"/>
        <v>3665</v>
      </c>
      <c r="F3669" s="11">
        <v>427.5</v>
      </c>
      <c r="G3669" s="9">
        <v>0.15018457940013299</v>
      </c>
      <c r="H3669" s="9">
        <v>0.18552212749428201</v>
      </c>
      <c r="I3669" s="9">
        <v>0.25</v>
      </c>
      <c r="J3669" s="9">
        <v>0.19993710361442801</v>
      </c>
      <c r="K3669" s="9">
        <v>0.19993710361442801</v>
      </c>
      <c r="L3669" s="9">
        <v>0.3</v>
      </c>
      <c r="N3669" s="32">
        <f>IF('System Design'!$F$8=1,'Hourly Demand and Generation'!G3669*'System Design'!$F$21,IF('System Design'!$F$8=2,'Hourly Demand and Generation'!H3669*'System Design'!$F$21,IF('System Design'!$F$8=3,'Hourly Demand and Generation'!I3669*'System Design'!$F$21)))</f>
        <v>125</v>
      </c>
      <c r="O3669" s="32">
        <f>IF('System Design'!$F$8=1,'Hourly Demand and Generation'!J3669*'System Design'!$F$22,IF('System Design'!$F$8=2,'Hourly Demand and Generation'!K3669*'System Design'!$F$22,IF('System Design'!$F$8=3,'Hourly Demand and Generation'!L3669*'System Design'!$F$22)))</f>
        <v>750</v>
      </c>
      <c r="Q3669" s="32">
        <f t="shared" si="816"/>
        <v>0</v>
      </c>
      <c r="R3669" s="32">
        <f t="shared" si="821"/>
        <v>5400</v>
      </c>
      <c r="S3669" s="32">
        <f t="shared" si="822"/>
        <v>0</v>
      </c>
      <c r="T3669" s="32">
        <f t="shared" si="823"/>
        <v>21600</v>
      </c>
      <c r="U3669" s="32">
        <f t="shared" si="824"/>
        <v>0</v>
      </c>
      <c r="V3669" s="32">
        <f t="shared" si="817"/>
        <v>447.5</v>
      </c>
      <c r="W3669" s="32">
        <f t="shared" si="825"/>
        <v>447.5</v>
      </c>
      <c r="X3669" s="32">
        <f t="shared" si="826"/>
        <v>447.5</v>
      </c>
    </row>
    <row r="3670" spans="1:24" x14ac:dyDescent="0.25">
      <c r="A3670" s="2"/>
      <c r="B3670" s="2" t="s">
        <v>7</v>
      </c>
      <c r="C3670" s="2">
        <f t="shared" si="818"/>
        <v>153</v>
      </c>
      <c r="D3670" s="2">
        <f t="shared" si="819"/>
        <v>18</v>
      </c>
      <c r="E3670" s="2">
        <f t="shared" si="820"/>
        <v>3666</v>
      </c>
      <c r="F3670" s="11">
        <v>450</v>
      </c>
      <c r="G3670" s="9">
        <v>7.0675096188297898E-2</v>
      </c>
      <c r="H3670" s="9">
        <v>0.110429837794216</v>
      </c>
      <c r="I3670" s="9">
        <v>0.17</v>
      </c>
      <c r="J3670" s="9">
        <v>0.18994024843370599</v>
      </c>
      <c r="K3670" s="9">
        <v>0.18994024843370599</v>
      </c>
      <c r="L3670" s="9">
        <v>0.28499999999999998</v>
      </c>
      <c r="N3670" s="32">
        <f>IF('System Design'!$F$8=1,'Hourly Demand and Generation'!G3670*'System Design'!$F$21,IF('System Design'!$F$8=2,'Hourly Demand and Generation'!H3670*'System Design'!$F$21,IF('System Design'!$F$8=3,'Hourly Demand and Generation'!I3670*'System Design'!$F$21)))</f>
        <v>85</v>
      </c>
      <c r="O3670" s="32">
        <f>IF('System Design'!$F$8=1,'Hourly Demand and Generation'!J3670*'System Design'!$F$22,IF('System Design'!$F$8=2,'Hourly Demand and Generation'!K3670*'System Design'!$F$22,IF('System Design'!$F$8=3,'Hourly Demand and Generation'!L3670*'System Design'!$F$22)))</f>
        <v>712.49999999999989</v>
      </c>
      <c r="Q3670" s="32">
        <f t="shared" si="816"/>
        <v>0</v>
      </c>
      <c r="R3670" s="32">
        <f t="shared" si="821"/>
        <v>5400</v>
      </c>
      <c r="S3670" s="32">
        <f t="shared" si="822"/>
        <v>0</v>
      </c>
      <c r="T3670" s="32">
        <f t="shared" si="823"/>
        <v>21600</v>
      </c>
      <c r="U3670" s="32">
        <f t="shared" si="824"/>
        <v>0</v>
      </c>
      <c r="V3670" s="32">
        <f t="shared" si="817"/>
        <v>347.49999999999989</v>
      </c>
      <c r="W3670" s="32">
        <f t="shared" si="825"/>
        <v>347.49999999999989</v>
      </c>
      <c r="X3670" s="32">
        <f t="shared" si="826"/>
        <v>347.49999999999989</v>
      </c>
    </row>
    <row r="3671" spans="1:24" x14ac:dyDescent="0.25">
      <c r="A3671" s="2"/>
      <c r="B3671" s="2" t="s">
        <v>7</v>
      </c>
      <c r="C3671" s="2">
        <f t="shared" si="818"/>
        <v>153</v>
      </c>
      <c r="D3671" s="2">
        <f t="shared" si="819"/>
        <v>19</v>
      </c>
      <c r="E3671" s="2">
        <f t="shared" si="820"/>
        <v>3667</v>
      </c>
      <c r="F3671" s="11">
        <v>436.5</v>
      </c>
      <c r="G3671" s="9">
        <v>0</v>
      </c>
      <c r="H3671" s="9">
        <v>3.5337548094148998E-2</v>
      </c>
      <c r="I3671" s="9">
        <v>0.08</v>
      </c>
      <c r="J3671" s="9">
        <v>0.179943393252985</v>
      </c>
      <c r="K3671" s="9">
        <v>0.179943393252985</v>
      </c>
      <c r="L3671" s="9">
        <v>0.27</v>
      </c>
      <c r="N3671" s="32">
        <f>IF('System Design'!$F$8=1,'Hourly Demand and Generation'!G3671*'System Design'!$F$21,IF('System Design'!$F$8=2,'Hourly Demand and Generation'!H3671*'System Design'!$F$21,IF('System Design'!$F$8=3,'Hourly Demand and Generation'!I3671*'System Design'!$F$21)))</f>
        <v>40</v>
      </c>
      <c r="O3671" s="32">
        <f>IF('System Design'!$F$8=1,'Hourly Demand and Generation'!J3671*'System Design'!$F$22,IF('System Design'!$F$8=2,'Hourly Demand and Generation'!K3671*'System Design'!$F$22,IF('System Design'!$F$8=3,'Hourly Demand and Generation'!L3671*'System Design'!$F$22)))</f>
        <v>675</v>
      </c>
      <c r="Q3671" s="32">
        <f t="shared" si="816"/>
        <v>0</v>
      </c>
      <c r="R3671" s="32">
        <f t="shared" si="821"/>
        <v>5400</v>
      </c>
      <c r="S3671" s="32">
        <f t="shared" si="822"/>
        <v>0</v>
      </c>
      <c r="T3671" s="32">
        <f t="shared" si="823"/>
        <v>21600</v>
      </c>
      <c r="U3671" s="32">
        <f t="shared" si="824"/>
        <v>0</v>
      </c>
      <c r="V3671" s="32">
        <f t="shared" si="817"/>
        <v>278.5</v>
      </c>
      <c r="W3671" s="32">
        <f t="shared" si="825"/>
        <v>278.5</v>
      </c>
      <c r="X3671" s="32">
        <f t="shared" si="826"/>
        <v>278.5</v>
      </c>
    </row>
    <row r="3672" spans="1:24" x14ac:dyDescent="0.25">
      <c r="A3672" s="2"/>
      <c r="B3672" s="2" t="s">
        <v>7</v>
      </c>
      <c r="C3672" s="2">
        <f t="shared" si="818"/>
        <v>153</v>
      </c>
      <c r="D3672" s="2">
        <f t="shared" si="819"/>
        <v>20</v>
      </c>
      <c r="E3672" s="2">
        <f t="shared" si="820"/>
        <v>3668</v>
      </c>
      <c r="F3672" s="11">
        <v>427.5</v>
      </c>
      <c r="G3672" s="9">
        <v>0</v>
      </c>
      <c r="H3672" s="9">
        <v>0</v>
      </c>
      <c r="I3672" s="9">
        <v>0</v>
      </c>
      <c r="J3672" s="9">
        <v>0.179943393252985</v>
      </c>
      <c r="K3672" s="9">
        <v>0.179943393252985</v>
      </c>
      <c r="L3672" s="9">
        <v>0.27</v>
      </c>
      <c r="N3672" s="32">
        <f>IF('System Design'!$F$8=1,'Hourly Demand and Generation'!G3672*'System Design'!$F$21,IF('System Design'!$F$8=2,'Hourly Demand and Generation'!H3672*'System Design'!$F$21,IF('System Design'!$F$8=3,'Hourly Demand and Generation'!I3672*'System Design'!$F$21)))</f>
        <v>0</v>
      </c>
      <c r="O3672" s="32">
        <f>IF('System Design'!$F$8=1,'Hourly Demand and Generation'!J3672*'System Design'!$F$22,IF('System Design'!$F$8=2,'Hourly Demand and Generation'!K3672*'System Design'!$F$22,IF('System Design'!$F$8=3,'Hourly Demand and Generation'!L3672*'System Design'!$F$22)))</f>
        <v>675</v>
      </c>
      <c r="Q3672" s="32">
        <f t="shared" si="816"/>
        <v>0</v>
      </c>
      <c r="R3672" s="32">
        <f t="shared" si="821"/>
        <v>5400</v>
      </c>
      <c r="S3672" s="32">
        <f t="shared" si="822"/>
        <v>0</v>
      </c>
      <c r="T3672" s="32">
        <f t="shared" si="823"/>
        <v>21600</v>
      </c>
      <c r="U3672" s="32">
        <f t="shared" si="824"/>
        <v>0</v>
      </c>
      <c r="V3672" s="32">
        <f t="shared" si="817"/>
        <v>247.5</v>
      </c>
      <c r="W3672" s="32">
        <f t="shared" si="825"/>
        <v>247.5</v>
      </c>
      <c r="X3672" s="32">
        <f t="shared" si="826"/>
        <v>247.5</v>
      </c>
    </row>
    <row r="3673" spans="1:24" x14ac:dyDescent="0.25">
      <c r="A3673" s="2"/>
      <c r="B3673" s="2" t="s">
        <v>7</v>
      </c>
      <c r="C3673" s="2">
        <f t="shared" si="818"/>
        <v>153</v>
      </c>
      <c r="D3673" s="2">
        <f t="shared" si="819"/>
        <v>21</v>
      </c>
      <c r="E3673" s="2">
        <f t="shared" si="820"/>
        <v>3669</v>
      </c>
      <c r="F3673" s="11">
        <v>405</v>
      </c>
      <c r="G3673" s="9">
        <v>0</v>
      </c>
      <c r="H3673" s="9">
        <v>0</v>
      </c>
      <c r="I3673" s="9">
        <v>0</v>
      </c>
      <c r="J3673" s="9">
        <v>0.179943393252985</v>
      </c>
      <c r="K3673" s="9">
        <v>0.179943393252985</v>
      </c>
      <c r="L3673" s="9">
        <v>0.27</v>
      </c>
      <c r="N3673" s="32">
        <f>IF('System Design'!$F$8=1,'Hourly Demand and Generation'!G3673*'System Design'!$F$21,IF('System Design'!$F$8=2,'Hourly Demand and Generation'!H3673*'System Design'!$F$21,IF('System Design'!$F$8=3,'Hourly Demand and Generation'!I3673*'System Design'!$F$21)))</f>
        <v>0</v>
      </c>
      <c r="O3673" s="32">
        <f>IF('System Design'!$F$8=1,'Hourly Demand and Generation'!J3673*'System Design'!$F$22,IF('System Design'!$F$8=2,'Hourly Demand and Generation'!K3673*'System Design'!$F$22,IF('System Design'!$F$8=3,'Hourly Demand and Generation'!L3673*'System Design'!$F$22)))</f>
        <v>675</v>
      </c>
      <c r="Q3673" s="32">
        <f t="shared" si="816"/>
        <v>0</v>
      </c>
      <c r="R3673" s="32">
        <f t="shared" si="821"/>
        <v>5400</v>
      </c>
      <c r="S3673" s="32">
        <f t="shared" si="822"/>
        <v>0</v>
      </c>
      <c r="T3673" s="32">
        <f t="shared" si="823"/>
        <v>21600</v>
      </c>
      <c r="U3673" s="32">
        <f t="shared" si="824"/>
        <v>0</v>
      </c>
      <c r="V3673" s="32">
        <f t="shared" si="817"/>
        <v>270</v>
      </c>
      <c r="W3673" s="32">
        <f t="shared" si="825"/>
        <v>270</v>
      </c>
      <c r="X3673" s="32">
        <f t="shared" si="826"/>
        <v>270</v>
      </c>
    </row>
    <row r="3674" spans="1:24" x14ac:dyDescent="0.25">
      <c r="A3674" s="2"/>
      <c r="B3674" s="2" t="s">
        <v>7</v>
      </c>
      <c r="C3674" s="2">
        <f t="shared" si="818"/>
        <v>153</v>
      </c>
      <c r="D3674" s="2">
        <f t="shared" si="819"/>
        <v>22</v>
      </c>
      <c r="E3674" s="2">
        <f t="shared" si="820"/>
        <v>3670</v>
      </c>
      <c r="F3674" s="11">
        <v>382.5</v>
      </c>
      <c r="G3674" s="9">
        <v>0</v>
      </c>
      <c r="H3674" s="9">
        <v>0</v>
      </c>
      <c r="I3674" s="9">
        <v>0</v>
      </c>
      <c r="J3674" s="9">
        <v>0.18994024843370599</v>
      </c>
      <c r="K3674" s="9">
        <v>0.18994024843370599</v>
      </c>
      <c r="L3674" s="9">
        <v>0.28499999999999998</v>
      </c>
      <c r="N3674" s="32">
        <f>IF('System Design'!$F$8=1,'Hourly Demand and Generation'!G3674*'System Design'!$F$21,IF('System Design'!$F$8=2,'Hourly Demand and Generation'!H3674*'System Design'!$F$21,IF('System Design'!$F$8=3,'Hourly Demand and Generation'!I3674*'System Design'!$F$21)))</f>
        <v>0</v>
      </c>
      <c r="O3674" s="32">
        <f>IF('System Design'!$F$8=1,'Hourly Demand and Generation'!J3674*'System Design'!$F$22,IF('System Design'!$F$8=2,'Hourly Demand and Generation'!K3674*'System Design'!$F$22,IF('System Design'!$F$8=3,'Hourly Demand and Generation'!L3674*'System Design'!$F$22)))</f>
        <v>712.49999999999989</v>
      </c>
      <c r="Q3674" s="32">
        <f t="shared" si="816"/>
        <v>0</v>
      </c>
      <c r="R3674" s="32">
        <f t="shared" si="821"/>
        <v>5400</v>
      </c>
      <c r="S3674" s="32">
        <f t="shared" si="822"/>
        <v>0</v>
      </c>
      <c r="T3674" s="32">
        <f t="shared" si="823"/>
        <v>21600</v>
      </c>
      <c r="U3674" s="32">
        <f t="shared" si="824"/>
        <v>0</v>
      </c>
      <c r="V3674" s="32">
        <f t="shared" si="817"/>
        <v>329.99999999999989</v>
      </c>
      <c r="W3674" s="32">
        <f t="shared" si="825"/>
        <v>329.99999999999989</v>
      </c>
      <c r="X3674" s="32">
        <f t="shared" si="826"/>
        <v>329.99999999999989</v>
      </c>
    </row>
    <row r="3675" spans="1:24" x14ac:dyDescent="0.25">
      <c r="A3675" s="2"/>
      <c r="B3675" s="2" t="s">
        <v>7</v>
      </c>
      <c r="C3675" s="2">
        <f t="shared" si="818"/>
        <v>153</v>
      </c>
      <c r="D3675" s="2">
        <f t="shared" si="819"/>
        <v>23</v>
      </c>
      <c r="E3675" s="2">
        <f t="shared" si="820"/>
        <v>3671</v>
      </c>
      <c r="F3675" s="11">
        <v>360</v>
      </c>
      <c r="G3675" s="9">
        <v>0</v>
      </c>
      <c r="H3675" s="9">
        <v>0</v>
      </c>
      <c r="I3675" s="9">
        <v>0</v>
      </c>
      <c r="J3675" s="9">
        <v>0.15994968289154199</v>
      </c>
      <c r="K3675" s="9">
        <v>0.15994968289154199</v>
      </c>
      <c r="L3675" s="9">
        <v>0.24</v>
      </c>
      <c r="N3675" s="32">
        <f>IF('System Design'!$F$8=1,'Hourly Demand and Generation'!G3675*'System Design'!$F$21,IF('System Design'!$F$8=2,'Hourly Demand and Generation'!H3675*'System Design'!$F$21,IF('System Design'!$F$8=3,'Hourly Demand and Generation'!I3675*'System Design'!$F$21)))</f>
        <v>0</v>
      </c>
      <c r="O3675" s="32">
        <f>IF('System Design'!$F$8=1,'Hourly Demand and Generation'!J3675*'System Design'!$F$22,IF('System Design'!$F$8=2,'Hourly Demand and Generation'!K3675*'System Design'!$F$22,IF('System Design'!$F$8=3,'Hourly Demand and Generation'!L3675*'System Design'!$F$22)))</f>
        <v>600</v>
      </c>
      <c r="Q3675" s="32">
        <f t="shared" si="816"/>
        <v>0</v>
      </c>
      <c r="R3675" s="32">
        <f t="shared" si="821"/>
        <v>5400</v>
      </c>
      <c r="S3675" s="32">
        <f t="shared" si="822"/>
        <v>0</v>
      </c>
      <c r="T3675" s="32">
        <f t="shared" si="823"/>
        <v>21600</v>
      </c>
      <c r="U3675" s="32">
        <f t="shared" si="824"/>
        <v>0</v>
      </c>
      <c r="V3675" s="32">
        <f t="shared" si="817"/>
        <v>240</v>
      </c>
      <c r="W3675" s="32">
        <f t="shared" si="825"/>
        <v>240</v>
      </c>
      <c r="X3675" s="32">
        <f t="shared" si="826"/>
        <v>240</v>
      </c>
    </row>
    <row r="3676" spans="1:24" x14ac:dyDescent="0.25">
      <c r="A3676" s="2"/>
      <c r="B3676" s="2" t="s">
        <v>7</v>
      </c>
      <c r="C3676" s="2">
        <f t="shared" si="818"/>
        <v>153</v>
      </c>
      <c r="D3676" s="2">
        <f t="shared" si="819"/>
        <v>24</v>
      </c>
      <c r="E3676" s="2">
        <f t="shared" si="820"/>
        <v>3672</v>
      </c>
      <c r="F3676" s="11">
        <v>315</v>
      </c>
      <c r="G3676" s="9">
        <v>0</v>
      </c>
      <c r="H3676" s="9">
        <v>0</v>
      </c>
      <c r="I3676" s="9">
        <v>0</v>
      </c>
      <c r="J3676" s="9">
        <v>0.15994968289154199</v>
      </c>
      <c r="K3676" s="9">
        <v>0.15994968289154199</v>
      </c>
      <c r="L3676" s="9">
        <v>0.24</v>
      </c>
      <c r="N3676" s="32">
        <f>IF('System Design'!$F$8=1,'Hourly Demand and Generation'!G3676*'System Design'!$F$21,IF('System Design'!$F$8=2,'Hourly Demand and Generation'!H3676*'System Design'!$F$21,IF('System Design'!$F$8=3,'Hourly Demand and Generation'!I3676*'System Design'!$F$21)))</f>
        <v>0</v>
      </c>
      <c r="O3676" s="32">
        <f>IF('System Design'!$F$8=1,'Hourly Demand and Generation'!J3676*'System Design'!$F$22,IF('System Design'!$F$8=2,'Hourly Demand and Generation'!K3676*'System Design'!$F$22,IF('System Design'!$F$8=3,'Hourly Demand and Generation'!L3676*'System Design'!$F$22)))</f>
        <v>600</v>
      </c>
      <c r="Q3676" s="32">
        <f t="shared" si="816"/>
        <v>0</v>
      </c>
      <c r="R3676" s="32">
        <f t="shared" si="821"/>
        <v>5400</v>
      </c>
      <c r="S3676" s="32">
        <f t="shared" si="822"/>
        <v>0</v>
      </c>
      <c r="T3676" s="32">
        <f t="shared" si="823"/>
        <v>21600</v>
      </c>
      <c r="U3676" s="32">
        <f t="shared" si="824"/>
        <v>0</v>
      </c>
      <c r="V3676" s="32">
        <f t="shared" si="817"/>
        <v>285</v>
      </c>
      <c r="W3676" s="32">
        <f t="shared" si="825"/>
        <v>285</v>
      </c>
      <c r="X3676" s="32">
        <f t="shared" si="826"/>
        <v>285</v>
      </c>
    </row>
    <row r="3677" spans="1:24" x14ac:dyDescent="0.25">
      <c r="A3677" s="2"/>
      <c r="B3677" s="2" t="s">
        <v>7</v>
      </c>
      <c r="C3677" s="2">
        <f>C3676+1</f>
        <v>154</v>
      </c>
      <c r="D3677" s="2">
        <v>1</v>
      </c>
      <c r="E3677" s="2">
        <f t="shared" si="820"/>
        <v>3673</v>
      </c>
      <c r="F3677" s="11">
        <v>270</v>
      </c>
      <c r="G3677" s="9">
        <v>0</v>
      </c>
      <c r="H3677" s="9">
        <v>0</v>
      </c>
      <c r="I3677" s="9">
        <v>0</v>
      </c>
      <c r="J3677" s="9">
        <v>0.22879831911633799</v>
      </c>
      <c r="K3677" s="9">
        <v>0.22879831911633799</v>
      </c>
      <c r="L3677" s="9">
        <v>0.22879831911633799</v>
      </c>
      <c r="N3677" s="32">
        <f>IF('System Design'!$F$8=1,'Hourly Demand and Generation'!G3677*'System Design'!$F$21,IF('System Design'!$F$8=2,'Hourly Demand and Generation'!H3677*'System Design'!$F$21,IF('System Design'!$F$8=3,'Hourly Demand and Generation'!I3677*'System Design'!$F$21)))</f>
        <v>0</v>
      </c>
      <c r="O3677" s="32">
        <f>IF('System Design'!$F$8=1,'Hourly Demand and Generation'!J3677*'System Design'!$F$22,IF('System Design'!$F$8=2,'Hourly Demand and Generation'!K3677*'System Design'!$F$22,IF('System Design'!$F$8=3,'Hourly Demand and Generation'!L3677*'System Design'!$F$22)))</f>
        <v>571.99579779084502</v>
      </c>
      <c r="Q3677" s="32">
        <f t="shared" si="816"/>
        <v>0</v>
      </c>
      <c r="R3677" s="32">
        <f t="shared" si="821"/>
        <v>5400</v>
      </c>
      <c r="S3677" s="32">
        <f t="shared" si="822"/>
        <v>0</v>
      </c>
      <c r="T3677" s="32">
        <f t="shared" si="823"/>
        <v>21600</v>
      </c>
      <c r="U3677" s="32">
        <f t="shared" si="824"/>
        <v>0</v>
      </c>
      <c r="V3677" s="32">
        <f t="shared" si="817"/>
        <v>301.99579779084502</v>
      </c>
      <c r="W3677" s="32">
        <f t="shared" si="825"/>
        <v>301.99579779084502</v>
      </c>
      <c r="X3677" s="32">
        <f t="shared" si="826"/>
        <v>301.99579779084502</v>
      </c>
    </row>
    <row r="3678" spans="1:24" x14ac:dyDescent="0.25">
      <c r="A3678" s="2"/>
      <c r="B3678" s="2" t="s">
        <v>7</v>
      </c>
      <c r="C3678" s="2">
        <f>C3677</f>
        <v>154</v>
      </c>
      <c r="D3678" s="2">
        <f>D3677+1</f>
        <v>2</v>
      </c>
      <c r="E3678" s="2">
        <f t="shared" si="820"/>
        <v>3674</v>
      </c>
      <c r="F3678" s="11">
        <v>247.5</v>
      </c>
      <c r="G3678" s="9">
        <v>0</v>
      </c>
      <c r="H3678" s="9">
        <v>0</v>
      </c>
      <c r="I3678" s="9">
        <v>0</v>
      </c>
      <c r="J3678" s="9">
        <v>0.20591848720470399</v>
      </c>
      <c r="K3678" s="9">
        <v>0.20591848720470399</v>
      </c>
      <c r="L3678" s="9">
        <v>0.20591848720470399</v>
      </c>
      <c r="N3678" s="32">
        <f>IF('System Design'!$F$8=1,'Hourly Demand and Generation'!G3678*'System Design'!$F$21,IF('System Design'!$F$8=2,'Hourly Demand and Generation'!H3678*'System Design'!$F$21,IF('System Design'!$F$8=3,'Hourly Demand and Generation'!I3678*'System Design'!$F$21)))</f>
        <v>0</v>
      </c>
      <c r="O3678" s="32">
        <f>IF('System Design'!$F$8=1,'Hourly Demand and Generation'!J3678*'System Design'!$F$22,IF('System Design'!$F$8=2,'Hourly Demand and Generation'!K3678*'System Design'!$F$22,IF('System Design'!$F$8=3,'Hourly Demand and Generation'!L3678*'System Design'!$F$22)))</f>
        <v>514.79621801175995</v>
      </c>
      <c r="Q3678" s="32">
        <f t="shared" si="816"/>
        <v>0</v>
      </c>
      <c r="R3678" s="32">
        <f t="shared" si="821"/>
        <v>5400</v>
      </c>
      <c r="S3678" s="32">
        <f t="shared" si="822"/>
        <v>0</v>
      </c>
      <c r="T3678" s="32">
        <f t="shared" si="823"/>
        <v>21600</v>
      </c>
      <c r="U3678" s="32">
        <f t="shared" si="824"/>
        <v>0</v>
      </c>
      <c r="V3678" s="32">
        <f t="shared" si="817"/>
        <v>267.29621801175995</v>
      </c>
      <c r="W3678" s="32">
        <f t="shared" si="825"/>
        <v>267.29621801175995</v>
      </c>
      <c r="X3678" s="32">
        <f t="shared" si="826"/>
        <v>267.29621801175995</v>
      </c>
    </row>
    <row r="3679" spans="1:24" x14ac:dyDescent="0.25">
      <c r="A3679" s="2"/>
      <c r="B3679" s="2" t="s">
        <v>7</v>
      </c>
      <c r="C3679" s="2">
        <f t="shared" ref="C3679:C3700" si="827">C3678</f>
        <v>154</v>
      </c>
      <c r="D3679" s="2">
        <f t="shared" ref="D3679:D3700" si="828">D3678+1</f>
        <v>3</v>
      </c>
      <c r="E3679" s="2">
        <f t="shared" si="820"/>
        <v>3675</v>
      </c>
      <c r="F3679" s="11">
        <v>225</v>
      </c>
      <c r="G3679" s="9">
        <v>0</v>
      </c>
      <c r="H3679" s="9">
        <v>0</v>
      </c>
      <c r="I3679" s="9">
        <v>0</v>
      </c>
      <c r="J3679" s="9">
        <v>0.20591848720470399</v>
      </c>
      <c r="K3679" s="9">
        <v>0.20591848720470399</v>
      </c>
      <c r="L3679" s="9">
        <v>0.20591848720470399</v>
      </c>
      <c r="N3679" s="32">
        <f>IF('System Design'!$F$8=1,'Hourly Demand and Generation'!G3679*'System Design'!$F$21,IF('System Design'!$F$8=2,'Hourly Demand and Generation'!H3679*'System Design'!$F$21,IF('System Design'!$F$8=3,'Hourly Demand and Generation'!I3679*'System Design'!$F$21)))</f>
        <v>0</v>
      </c>
      <c r="O3679" s="32">
        <f>IF('System Design'!$F$8=1,'Hourly Demand and Generation'!J3679*'System Design'!$F$22,IF('System Design'!$F$8=2,'Hourly Demand and Generation'!K3679*'System Design'!$F$22,IF('System Design'!$F$8=3,'Hourly Demand and Generation'!L3679*'System Design'!$F$22)))</f>
        <v>514.79621801175995</v>
      </c>
      <c r="Q3679" s="32">
        <f t="shared" si="816"/>
        <v>0</v>
      </c>
      <c r="R3679" s="32">
        <f t="shared" si="821"/>
        <v>5400</v>
      </c>
      <c r="S3679" s="32">
        <f t="shared" si="822"/>
        <v>0</v>
      </c>
      <c r="T3679" s="32">
        <f t="shared" si="823"/>
        <v>21600</v>
      </c>
      <c r="U3679" s="32">
        <f t="shared" si="824"/>
        <v>0</v>
      </c>
      <c r="V3679" s="32">
        <f t="shared" si="817"/>
        <v>289.79621801175995</v>
      </c>
      <c r="W3679" s="32">
        <f t="shared" si="825"/>
        <v>289.79621801175995</v>
      </c>
      <c r="X3679" s="32">
        <f t="shared" si="826"/>
        <v>289.79621801175995</v>
      </c>
    </row>
    <row r="3680" spans="1:24" x14ac:dyDescent="0.25">
      <c r="A3680" s="2"/>
      <c r="B3680" s="2" t="s">
        <v>7</v>
      </c>
      <c r="C3680" s="2">
        <f t="shared" si="827"/>
        <v>154</v>
      </c>
      <c r="D3680" s="2">
        <f t="shared" si="828"/>
        <v>4</v>
      </c>
      <c r="E3680" s="2">
        <f t="shared" si="820"/>
        <v>3676</v>
      </c>
      <c r="F3680" s="11">
        <v>270</v>
      </c>
      <c r="G3680" s="9">
        <v>0</v>
      </c>
      <c r="H3680" s="9">
        <v>0</v>
      </c>
      <c r="I3680" s="9">
        <v>0</v>
      </c>
      <c r="J3680" s="9">
        <v>0.22879831911633799</v>
      </c>
      <c r="K3680" s="9">
        <v>0.22879831911633799</v>
      </c>
      <c r="L3680" s="9">
        <v>0.22879831911633799</v>
      </c>
      <c r="N3680" s="32">
        <f>IF('System Design'!$F$8=1,'Hourly Demand and Generation'!G3680*'System Design'!$F$21,IF('System Design'!$F$8=2,'Hourly Demand and Generation'!H3680*'System Design'!$F$21,IF('System Design'!$F$8=3,'Hourly Demand and Generation'!I3680*'System Design'!$F$21)))</f>
        <v>0</v>
      </c>
      <c r="O3680" s="32">
        <f>IF('System Design'!$F$8=1,'Hourly Demand and Generation'!J3680*'System Design'!$F$22,IF('System Design'!$F$8=2,'Hourly Demand and Generation'!K3680*'System Design'!$F$22,IF('System Design'!$F$8=3,'Hourly Demand and Generation'!L3680*'System Design'!$F$22)))</f>
        <v>571.99579779084502</v>
      </c>
      <c r="Q3680" s="32">
        <f t="shared" si="816"/>
        <v>0</v>
      </c>
      <c r="R3680" s="32">
        <f t="shared" si="821"/>
        <v>5400</v>
      </c>
      <c r="S3680" s="32">
        <f t="shared" si="822"/>
        <v>0</v>
      </c>
      <c r="T3680" s="32">
        <f t="shared" si="823"/>
        <v>21600</v>
      </c>
      <c r="U3680" s="32">
        <f t="shared" si="824"/>
        <v>0</v>
      </c>
      <c r="V3680" s="32">
        <f t="shared" si="817"/>
        <v>301.99579779084502</v>
      </c>
      <c r="W3680" s="32">
        <f t="shared" si="825"/>
        <v>301.99579779084502</v>
      </c>
      <c r="X3680" s="32">
        <f t="shared" si="826"/>
        <v>301.99579779084502</v>
      </c>
    </row>
    <row r="3681" spans="1:24" x14ac:dyDescent="0.25">
      <c r="A3681" s="2"/>
      <c r="B3681" s="2" t="s">
        <v>7</v>
      </c>
      <c r="C3681" s="2">
        <f t="shared" si="827"/>
        <v>154</v>
      </c>
      <c r="D3681" s="2">
        <f t="shared" si="828"/>
        <v>5</v>
      </c>
      <c r="E3681" s="2">
        <f t="shared" si="820"/>
        <v>3677</v>
      </c>
      <c r="F3681" s="11">
        <v>292.5</v>
      </c>
      <c r="G3681" s="9">
        <v>0</v>
      </c>
      <c r="H3681" s="9">
        <v>3.3909699676574402E-2</v>
      </c>
      <c r="I3681" s="9">
        <v>0.08</v>
      </c>
      <c r="J3681" s="9">
        <v>0.18303865529307001</v>
      </c>
      <c r="K3681" s="9">
        <v>0.18303865529307001</v>
      </c>
      <c r="L3681" s="9">
        <v>0.18303865529307001</v>
      </c>
      <c r="N3681" s="32">
        <f>IF('System Design'!$F$8=1,'Hourly Demand and Generation'!G3681*'System Design'!$F$21,IF('System Design'!$F$8=2,'Hourly Demand and Generation'!H3681*'System Design'!$F$21,IF('System Design'!$F$8=3,'Hourly Demand and Generation'!I3681*'System Design'!$F$21)))</f>
        <v>40</v>
      </c>
      <c r="O3681" s="32">
        <f>IF('System Design'!$F$8=1,'Hourly Demand and Generation'!J3681*'System Design'!$F$22,IF('System Design'!$F$8=2,'Hourly Demand and Generation'!K3681*'System Design'!$F$22,IF('System Design'!$F$8=3,'Hourly Demand and Generation'!L3681*'System Design'!$F$22)))</f>
        <v>457.59663823267499</v>
      </c>
      <c r="Q3681" s="32">
        <f t="shared" si="816"/>
        <v>0</v>
      </c>
      <c r="R3681" s="32">
        <f t="shared" si="821"/>
        <v>5400</v>
      </c>
      <c r="S3681" s="32">
        <f t="shared" si="822"/>
        <v>0</v>
      </c>
      <c r="T3681" s="32">
        <f t="shared" si="823"/>
        <v>21600</v>
      </c>
      <c r="U3681" s="32">
        <f t="shared" si="824"/>
        <v>0</v>
      </c>
      <c r="V3681" s="32">
        <f t="shared" si="817"/>
        <v>205.09663823267499</v>
      </c>
      <c r="W3681" s="32">
        <f t="shared" si="825"/>
        <v>205.09663823267499</v>
      </c>
      <c r="X3681" s="32">
        <f t="shared" si="826"/>
        <v>205.09663823267499</v>
      </c>
    </row>
    <row r="3682" spans="1:24" x14ac:dyDescent="0.25">
      <c r="A3682" s="2"/>
      <c r="B3682" s="2" t="s">
        <v>7</v>
      </c>
      <c r="C3682" s="2">
        <f t="shared" si="827"/>
        <v>154</v>
      </c>
      <c r="D3682" s="2">
        <f t="shared" si="828"/>
        <v>6</v>
      </c>
      <c r="E3682" s="2">
        <f t="shared" si="820"/>
        <v>3678</v>
      </c>
      <c r="F3682" s="11">
        <v>315</v>
      </c>
      <c r="G3682" s="9">
        <v>6.7819399353148693E-2</v>
      </c>
      <c r="H3682" s="9">
        <v>0.105967811489295</v>
      </c>
      <c r="I3682" s="9">
        <v>0.17</v>
      </c>
      <c r="J3682" s="9">
        <v>0.18303865529307001</v>
      </c>
      <c r="K3682" s="9">
        <v>0.18303865529307001</v>
      </c>
      <c r="L3682" s="9">
        <v>0.18303865529307001</v>
      </c>
      <c r="N3682" s="32">
        <f>IF('System Design'!$F$8=1,'Hourly Demand and Generation'!G3682*'System Design'!$F$21,IF('System Design'!$F$8=2,'Hourly Demand and Generation'!H3682*'System Design'!$F$21,IF('System Design'!$F$8=3,'Hourly Demand and Generation'!I3682*'System Design'!$F$21)))</f>
        <v>85</v>
      </c>
      <c r="O3682" s="32">
        <f>IF('System Design'!$F$8=1,'Hourly Demand and Generation'!J3682*'System Design'!$F$22,IF('System Design'!$F$8=2,'Hourly Demand and Generation'!K3682*'System Design'!$F$22,IF('System Design'!$F$8=3,'Hourly Demand and Generation'!L3682*'System Design'!$F$22)))</f>
        <v>457.59663823267499</v>
      </c>
      <c r="Q3682" s="32">
        <f t="shared" si="816"/>
        <v>0</v>
      </c>
      <c r="R3682" s="32">
        <f t="shared" si="821"/>
        <v>5400</v>
      </c>
      <c r="S3682" s="32">
        <f t="shared" si="822"/>
        <v>0</v>
      </c>
      <c r="T3682" s="32">
        <f t="shared" si="823"/>
        <v>21600</v>
      </c>
      <c r="U3682" s="32">
        <f t="shared" si="824"/>
        <v>0</v>
      </c>
      <c r="V3682" s="32">
        <f t="shared" si="817"/>
        <v>227.59663823267499</v>
      </c>
      <c r="W3682" s="32">
        <f t="shared" si="825"/>
        <v>227.59663823267499</v>
      </c>
      <c r="X3682" s="32">
        <f t="shared" si="826"/>
        <v>227.59663823267499</v>
      </c>
    </row>
    <row r="3683" spans="1:24" x14ac:dyDescent="0.25">
      <c r="A3683" s="2"/>
      <c r="B3683" s="2" t="s">
        <v>7</v>
      </c>
      <c r="C3683" s="2">
        <f t="shared" si="827"/>
        <v>154</v>
      </c>
      <c r="D3683" s="2">
        <f t="shared" si="828"/>
        <v>7</v>
      </c>
      <c r="E3683" s="2">
        <f t="shared" si="820"/>
        <v>3679</v>
      </c>
      <c r="F3683" s="11">
        <v>337.5</v>
      </c>
      <c r="G3683" s="9">
        <v>0.14411622362544099</v>
      </c>
      <c r="H3683" s="9">
        <v>0.178025923302015</v>
      </c>
      <c r="I3683" s="9">
        <v>0.25</v>
      </c>
      <c r="J3683" s="9">
        <v>0.20591848720470399</v>
      </c>
      <c r="K3683" s="9">
        <v>0.20591848720470399</v>
      </c>
      <c r="L3683" s="9">
        <v>0.20591848720470399</v>
      </c>
      <c r="N3683" s="32">
        <f>IF('System Design'!$F$8=1,'Hourly Demand and Generation'!G3683*'System Design'!$F$21,IF('System Design'!$F$8=2,'Hourly Demand and Generation'!H3683*'System Design'!$F$21,IF('System Design'!$F$8=3,'Hourly Demand and Generation'!I3683*'System Design'!$F$21)))</f>
        <v>125</v>
      </c>
      <c r="O3683" s="32">
        <f>IF('System Design'!$F$8=1,'Hourly Demand and Generation'!J3683*'System Design'!$F$22,IF('System Design'!$F$8=2,'Hourly Demand and Generation'!K3683*'System Design'!$F$22,IF('System Design'!$F$8=3,'Hourly Demand and Generation'!L3683*'System Design'!$F$22)))</f>
        <v>514.79621801175995</v>
      </c>
      <c r="Q3683" s="32">
        <f t="shared" si="816"/>
        <v>0</v>
      </c>
      <c r="R3683" s="32">
        <f t="shared" si="821"/>
        <v>5400</v>
      </c>
      <c r="S3683" s="32">
        <f t="shared" si="822"/>
        <v>0</v>
      </c>
      <c r="T3683" s="32">
        <f t="shared" si="823"/>
        <v>21600</v>
      </c>
      <c r="U3683" s="32">
        <f t="shared" si="824"/>
        <v>0</v>
      </c>
      <c r="V3683" s="32">
        <f t="shared" si="817"/>
        <v>302.29621801175995</v>
      </c>
      <c r="W3683" s="32">
        <f t="shared" si="825"/>
        <v>302.29621801175995</v>
      </c>
      <c r="X3683" s="32">
        <f t="shared" si="826"/>
        <v>302.29621801175995</v>
      </c>
    </row>
    <row r="3684" spans="1:24" x14ac:dyDescent="0.25">
      <c r="A3684" s="2"/>
      <c r="B3684" s="2" t="s">
        <v>7</v>
      </c>
      <c r="C3684" s="2">
        <f t="shared" si="827"/>
        <v>154</v>
      </c>
      <c r="D3684" s="2">
        <f t="shared" si="828"/>
        <v>8</v>
      </c>
      <c r="E3684" s="2">
        <f t="shared" si="820"/>
        <v>3680</v>
      </c>
      <c r="F3684" s="11">
        <v>360</v>
      </c>
      <c r="G3684" s="9">
        <v>0.27975502233173799</v>
      </c>
      <c r="H3684" s="9">
        <v>0.31790343446788499</v>
      </c>
      <c r="I3684" s="9">
        <v>0.42</v>
      </c>
      <c r="J3684" s="9">
        <v>0.20591848720470399</v>
      </c>
      <c r="K3684" s="9">
        <v>0.20591848720470399</v>
      </c>
      <c r="L3684" s="9">
        <v>0.20591848720470399</v>
      </c>
      <c r="N3684" s="32">
        <f>IF('System Design'!$F$8=1,'Hourly Demand and Generation'!G3684*'System Design'!$F$21,IF('System Design'!$F$8=2,'Hourly Demand and Generation'!H3684*'System Design'!$F$21,IF('System Design'!$F$8=3,'Hourly Demand and Generation'!I3684*'System Design'!$F$21)))</f>
        <v>210</v>
      </c>
      <c r="O3684" s="32">
        <f>IF('System Design'!$F$8=1,'Hourly Demand and Generation'!J3684*'System Design'!$F$22,IF('System Design'!$F$8=2,'Hourly Demand and Generation'!K3684*'System Design'!$F$22,IF('System Design'!$F$8=3,'Hourly Demand and Generation'!L3684*'System Design'!$F$22)))</f>
        <v>514.79621801175995</v>
      </c>
      <c r="Q3684" s="32">
        <f t="shared" si="816"/>
        <v>0</v>
      </c>
      <c r="R3684" s="32">
        <f t="shared" si="821"/>
        <v>5400</v>
      </c>
      <c r="S3684" s="32">
        <f t="shared" si="822"/>
        <v>0</v>
      </c>
      <c r="T3684" s="32">
        <f t="shared" si="823"/>
        <v>21600</v>
      </c>
      <c r="U3684" s="32">
        <f t="shared" si="824"/>
        <v>0</v>
      </c>
      <c r="V3684" s="32">
        <f t="shared" si="817"/>
        <v>364.79621801175995</v>
      </c>
      <c r="W3684" s="32">
        <f t="shared" si="825"/>
        <v>364.79621801175995</v>
      </c>
      <c r="X3684" s="32">
        <f t="shared" si="826"/>
        <v>364.79621801175995</v>
      </c>
    </row>
    <row r="3685" spans="1:24" x14ac:dyDescent="0.25">
      <c r="A3685" s="2"/>
      <c r="B3685" s="2" t="s">
        <v>7</v>
      </c>
      <c r="C3685" s="2">
        <f t="shared" si="827"/>
        <v>154</v>
      </c>
      <c r="D3685" s="2">
        <f t="shared" si="828"/>
        <v>9</v>
      </c>
      <c r="E3685" s="2">
        <f t="shared" si="820"/>
        <v>3681</v>
      </c>
      <c r="F3685" s="11">
        <v>360</v>
      </c>
      <c r="G3685" s="9">
        <v>0.42387124595717901</v>
      </c>
      <c r="H3685" s="9">
        <v>0.45778094563375399</v>
      </c>
      <c r="I3685" s="9">
        <v>0.57999999999999996</v>
      </c>
      <c r="J3685" s="9">
        <v>0.18303865529307001</v>
      </c>
      <c r="K3685" s="9">
        <v>0.18303865529307001</v>
      </c>
      <c r="L3685" s="9">
        <v>0.18303865529307001</v>
      </c>
      <c r="N3685" s="32">
        <f>IF('System Design'!$F$8=1,'Hourly Demand and Generation'!G3685*'System Design'!$F$21,IF('System Design'!$F$8=2,'Hourly Demand and Generation'!H3685*'System Design'!$F$21,IF('System Design'!$F$8=3,'Hourly Demand and Generation'!I3685*'System Design'!$F$21)))</f>
        <v>290</v>
      </c>
      <c r="O3685" s="32">
        <f>IF('System Design'!$F$8=1,'Hourly Demand and Generation'!J3685*'System Design'!$F$22,IF('System Design'!$F$8=2,'Hourly Demand and Generation'!K3685*'System Design'!$F$22,IF('System Design'!$F$8=3,'Hourly Demand and Generation'!L3685*'System Design'!$F$22)))</f>
        <v>457.59663823267499</v>
      </c>
      <c r="Q3685" s="32">
        <f t="shared" si="816"/>
        <v>0</v>
      </c>
      <c r="R3685" s="32">
        <f t="shared" si="821"/>
        <v>5400</v>
      </c>
      <c r="S3685" s="32">
        <f t="shared" si="822"/>
        <v>0</v>
      </c>
      <c r="T3685" s="32">
        <f t="shared" si="823"/>
        <v>21600</v>
      </c>
      <c r="U3685" s="32">
        <f t="shared" si="824"/>
        <v>0</v>
      </c>
      <c r="V3685" s="32">
        <f t="shared" si="817"/>
        <v>387.59663823267499</v>
      </c>
      <c r="W3685" s="32">
        <f t="shared" si="825"/>
        <v>387.59663823267499</v>
      </c>
      <c r="X3685" s="32">
        <f t="shared" si="826"/>
        <v>387.59663823267499</v>
      </c>
    </row>
    <row r="3686" spans="1:24" x14ac:dyDescent="0.25">
      <c r="A3686" s="2"/>
      <c r="B3686" s="2" t="s">
        <v>7</v>
      </c>
      <c r="C3686" s="2">
        <f t="shared" si="827"/>
        <v>154</v>
      </c>
      <c r="D3686" s="2">
        <f t="shared" si="828"/>
        <v>10</v>
      </c>
      <c r="E3686" s="2">
        <f t="shared" si="820"/>
        <v>3682</v>
      </c>
      <c r="F3686" s="11">
        <v>351</v>
      </c>
      <c r="G3686" s="9">
        <v>0.56798746958262003</v>
      </c>
      <c r="H3686" s="9">
        <v>0.60189716925919501</v>
      </c>
      <c r="I3686" s="9">
        <v>0.75</v>
      </c>
      <c r="J3686" s="9">
        <v>0.20591848720470399</v>
      </c>
      <c r="K3686" s="9">
        <v>0.20591848720470399</v>
      </c>
      <c r="L3686" s="9">
        <v>0.20591848720470399</v>
      </c>
      <c r="N3686" s="32">
        <f>IF('System Design'!$F$8=1,'Hourly Demand and Generation'!G3686*'System Design'!$F$21,IF('System Design'!$F$8=2,'Hourly Demand and Generation'!H3686*'System Design'!$F$21,IF('System Design'!$F$8=3,'Hourly Demand and Generation'!I3686*'System Design'!$F$21)))</f>
        <v>375</v>
      </c>
      <c r="O3686" s="32">
        <f>IF('System Design'!$F$8=1,'Hourly Demand and Generation'!J3686*'System Design'!$F$22,IF('System Design'!$F$8=2,'Hourly Demand and Generation'!K3686*'System Design'!$F$22,IF('System Design'!$F$8=3,'Hourly Demand and Generation'!L3686*'System Design'!$F$22)))</f>
        <v>514.79621801175995</v>
      </c>
      <c r="Q3686" s="32">
        <f t="shared" si="816"/>
        <v>0</v>
      </c>
      <c r="R3686" s="32">
        <f t="shared" si="821"/>
        <v>5400</v>
      </c>
      <c r="S3686" s="32">
        <f t="shared" si="822"/>
        <v>0</v>
      </c>
      <c r="T3686" s="32">
        <f t="shared" si="823"/>
        <v>21600</v>
      </c>
      <c r="U3686" s="32">
        <f t="shared" si="824"/>
        <v>0</v>
      </c>
      <c r="V3686" s="32">
        <f t="shared" si="817"/>
        <v>538.79621801175995</v>
      </c>
      <c r="W3686" s="32">
        <f t="shared" si="825"/>
        <v>538.79621801175995</v>
      </c>
      <c r="X3686" s="32">
        <f t="shared" si="826"/>
        <v>538.79621801175995</v>
      </c>
    </row>
    <row r="3687" spans="1:24" x14ac:dyDescent="0.25">
      <c r="A3687" s="2"/>
      <c r="B3687" s="2" t="s">
        <v>7</v>
      </c>
      <c r="C3687" s="2">
        <f t="shared" si="827"/>
        <v>154</v>
      </c>
      <c r="D3687" s="2">
        <f t="shared" si="828"/>
        <v>11</v>
      </c>
      <c r="E3687" s="2">
        <f t="shared" si="820"/>
        <v>3683</v>
      </c>
      <c r="F3687" s="11">
        <v>346.5</v>
      </c>
      <c r="G3687" s="9">
        <v>0.70362626828891806</v>
      </c>
      <c r="H3687" s="9">
        <v>0.741774680425064</v>
      </c>
      <c r="I3687" s="9">
        <v>0.92</v>
      </c>
      <c r="J3687" s="9">
        <v>0.18303865529307001</v>
      </c>
      <c r="K3687" s="9">
        <v>0.18303865529307001</v>
      </c>
      <c r="L3687" s="9">
        <v>0.18303865529307001</v>
      </c>
      <c r="N3687" s="32">
        <f>IF('System Design'!$F$8=1,'Hourly Demand and Generation'!G3687*'System Design'!$F$21,IF('System Design'!$F$8=2,'Hourly Demand and Generation'!H3687*'System Design'!$F$21,IF('System Design'!$F$8=3,'Hourly Demand and Generation'!I3687*'System Design'!$F$21)))</f>
        <v>460</v>
      </c>
      <c r="O3687" s="32">
        <f>IF('System Design'!$F$8=1,'Hourly Demand and Generation'!J3687*'System Design'!$F$22,IF('System Design'!$F$8=2,'Hourly Demand and Generation'!K3687*'System Design'!$F$22,IF('System Design'!$F$8=3,'Hourly Demand and Generation'!L3687*'System Design'!$F$22)))</f>
        <v>457.59663823267499</v>
      </c>
      <c r="Q3687" s="32">
        <f t="shared" si="816"/>
        <v>0</v>
      </c>
      <c r="R3687" s="32">
        <f t="shared" si="821"/>
        <v>5400</v>
      </c>
      <c r="S3687" s="32">
        <f t="shared" si="822"/>
        <v>0</v>
      </c>
      <c r="T3687" s="32">
        <f t="shared" si="823"/>
        <v>21600</v>
      </c>
      <c r="U3687" s="32">
        <f t="shared" si="824"/>
        <v>0</v>
      </c>
      <c r="V3687" s="32">
        <f t="shared" si="817"/>
        <v>571.09663823267499</v>
      </c>
      <c r="W3687" s="32">
        <f t="shared" si="825"/>
        <v>571.09663823267499</v>
      </c>
      <c r="X3687" s="32">
        <f t="shared" si="826"/>
        <v>571.09663823267499</v>
      </c>
    </row>
    <row r="3688" spans="1:24" x14ac:dyDescent="0.25">
      <c r="A3688" s="2"/>
      <c r="B3688" s="2" t="s">
        <v>7</v>
      </c>
      <c r="C3688" s="2">
        <f t="shared" si="827"/>
        <v>154</v>
      </c>
      <c r="D3688" s="2">
        <f t="shared" si="828"/>
        <v>12</v>
      </c>
      <c r="E3688" s="2">
        <f t="shared" si="820"/>
        <v>3684</v>
      </c>
      <c r="F3688" s="11">
        <v>346.5</v>
      </c>
      <c r="G3688" s="9">
        <v>0.84774249191435902</v>
      </c>
      <c r="H3688" s="9">
        <v>0.84774249191435902</v>
      </c>
      <c r="I3688" s="9">
        <v>1</v>
      </c>
      <c r="J3688" s="9">
        <v>0.171598739337253</v>
      </c>
      <c r="K3688" s="9">
        <v>0.171598739337253</v>
      </c>
      <c r="L3688" s="9">
        <v>0.171598739337253</v>
      </c>
      <c r="N3688" s="32">
        <f>IF('System Design'!$F$8=1,'Hourly Demand and Generation'!G3688*'System Design'!$F$21,IF('System Design'!$F$8=2,'Hourly Demand and Generation'!H3688*'System Design'!$F$21,IF('System Design'!$F$8=3,'Hourly Demand and Generation'!I3688*'System Design'!$F$21)))</f>
        <v>500</v>
      </c>
      <c r="O3688" s="32">
        <f>IF('System Design'!$F$8=1,'Hourly Demand and Generation'!J3688*'System Design'!$F$22,IF('System Design'!$F$8=2,'Hourly Demand and Generation'!K3688*'System Design'!$F$22,IF('System Design'!$F$8=3,'Hourly Demand and Generation'!L3688*'System Design'!$F$22)))</f>
        <v>428.99684834313251</v>
      </c>
      <c r="Q3688" s="32">
        <f t="shared" si="816"/>
        <v>0</v>
      </c>
      <c r="R3688" s="32">
        <f t="shared" si="821"/>
        <v>5400</v>
      </c>
      <c r="S3688" s="32">
        <f t="shared" si="822"/>
        <v>0</v>
      </c>
      <c r="T3688" s="32">
        <f t="shared" si="823"/>
        <v>21600</v>
      </c>
      <c r="U3688" s="32">
        <f t="shared" si="824"/>
        <v>0</v>
      </c>
      <c r="V3688" s="32">
        <f t="shared" si="817"/>
        <v>582.49684834313257</v>
      </c>
      <c r="W3688" s="32">
        <f t="shared" si="825"/>
        <v>582.49684834313257</v>
      </c>
      <c r="X3688" s="32">
        <f t="shared" si="826"/>
        <v>582.49684834313257</v>
      </c>
    </row>
    <row r="3689" spans="1:24" x14ac:dyDescent="0.25">
      <c r="A3689" s="2"/>
      <c r="B3689" s="2" t="s">
        <v>7</v>
      </c>
      <c r="C3689" s="2">
        <f t="shared" si="827"/>
        <v>154</v>
      </c>
      <c r="D3689" s="2">
        <f t="shared" si="828"/>
        <v>13</v>
      </c>
      <c r="E3689" s="2">
        <f t="shared" si="820"/>
        <v>3685</v>
      </c>
      <c r="F3689" s="11">
        <v>360</v>
      </c>
      <c r="G3689" s="9">
        <v>0.70362626828891806</v>
      </c>
      <c r="H3689" s="9">
        <v>0.741774680425064</v>
      </c>
      <c r="I3689" s="9">
        <v>0.92</v>
      </c>
      <c r="J3689" s="9">
        <v>0.18303865529307001</v>
      </c>
      <c r="K3689" s="9">
        <v>0.18303865529307001</v>
      </c>
      <c r="L3689" s="9">
        <v>0.18303865529307001</v>
      </c>
      <c r="N3689" s="32">
        <f>IF('System Design'!$F$8=1,'Hourly Demand and Generation'!G3689*'System Design'!$F$21,IF('System Design'!$F$8=2,'Hourly Demand and Generation'!H3689*'System Design'!$F$21,IF('System Design'!$F$8=3,'Hourly Demand and Generation'!I3689*'System Design'!$F$21)))</f>
        <v>460</v>
      </c>
      <c r="O3689" s="32">
        <f>IF('System Design'!$F$8=1,'Hourly Demand and Generation'!J3689*'System Design'!$F$22,IF('System Design'!$F$8=2,'Hourly Demand and Generation'!K3689*'System Design'!$F$22,IF('System Design'!$F$8=3,'Hourly Demand and Generation'!L3689*'System Design'!$F$22)))</f>
        <v>457.59663823267499</v>
      </c>
      <c r="Q3689" s="32">
        <f t="shared" si="816"/>
        <v>0</v>
      </c>
      <c r="R3689" s="32">
        <f t="shared" si="821"/>
        <v>5400</v>
      </c>
      <c r="S3689" s="32">
        <f t="shared" si="822"/>
        <v>0</v>
      </c>
      <c r="T3689" s="32">
        <f t="shared" si="823"/>
        <v>21600</v>
      </c>
      <c r="U3689" s="32">
        <f t="shared" si="824"/>
        <v>0</v>
      </c>
      <c r="V3689" s="32">
        <f t="shared" si="817"/>
        <v>557.59663823267499</v>
      </c>
      <c r="W3689" s="32">
        <f t="shared" si="825"/>
        <v>557.59663823267499</v>
      </c>
      <c r="X3689" s="32">
        <f t="shared" si="826"/>
        <v>557.59663823267499</v>
      </c>
    </row>
    <row r="3690" spans="1:24" x14ac:dyDescent="0.25">
      <c r="A3690" s="2"/>
      <c r="B3690" s="2" t="s">
        <v>7</v>
      </c>
      <c r="C3690" s="2">
        <f t="shared" si="827"/>
        <v>154</v>
      </c>
      <c r="D3690" s="2">
        <f t="shared" si="828"/>
        <v>14</v>
      </c>
      <c r="E3690" s="2">
        <f t="shared" si="820"/>
        <v>3686</v>
      </c>
      <c r="F3690" s="11">
        <v>360</v>
      </c>
      <c r="G3690" s="9">
        <v>0.56798746958262003</v>
      </c>
      <c r="H3690" s="9">
        <v>0.60189716925919501</v>
      </c>
      <c r="I3690" s="9">
        <v>0.75</v>
      </c>
      <c r="J3690" s="9">
        <v>0.19447857124888701</v>
      </c>
      <c r="K3690" s="9">
        <v>0.19447857124888701</v>
      </c>
      <c r="L3690" s="9">
        <v>0.19447857124888701</v>
      </c>
      <c r="N3690" s="32">
        <f>IF('System Design'!$F$8=1,'Hourly Demand and Generation'!G3690*'System Design'!$F$21,IF('System Design'!$F$8=2,'Hourly Demand and Generation'!H3690*'System Design'!$F$21,IF('System Design'!$F$8=3,'Hourly Demand and Generation'!I3690*'System Design'!$F$21)))</f>
        <v>375</v>
      </c>
      <c r="O3690" s="32">
        <f>IF('System Design'!$F$8=1,'Hourly Demand and Generation'!J3690*'System Design'!$F$22,IF('System Design'!$F$8=2,'Hourly Demand and Generation'!K3690*'System Design'!$F$22,IF('System Design'!$F$8=3,'Hourly Demand and Generation'!L3690*'System Design'!$F$22)))</f>
        <v>486.19642812221753</v>
      </c>
      <c r="Q3690" s="32">
        <f t="shared" si="816"/>
        <v>0</v>
      </c>
      <c r="R3690" s="32">
        <f t="shared" si="821"/>
        <v>5400</v>
      </c>
      <c r="S3690" s="32">
        <f t="shared" si="822"/>
        <v>0</v>
      </c>
      <c r="T3690" s="32">
        <f t="shared" si="823"/>
        <v>21600</v>
      </c>
      <c r="U3690" s="32">
        <f t="shared" si="824"/>
        <v>0</v>
      </c>
      <c r="V3690" s="32">
        <f t="shared" si="817"/>
        <v>501.19642812221753</v>
      </c>
      <c r="W3690" s="32">
        <f t="shared" si="825"/>
        <v>501.19642812221753</v>
      </c>
      <c r="X3690" s="32">
        <f t="shared" si="826"/>
        <v>501.19642812221753</v>
      </c>
    </row>
    <row r="3691" spans="1:24" x14ac:dyDescent="0.25">
      <c r="A3691" s="2"/>
      <c r="B3691" s="2" t="s">
        <v>7</v>
      </c>
      <c r="C3691" s="2">
        <f t="shared" si="827"/>
        <v>154</v>
      </c>
      <c r="D3691" s="2">
        <f t="shared" si="828"/>
        <v>15</v>
      </c>
      <c r="E3691" s="2">
        <f t="shared" si="820"/>
        <v>3687</v>
      </c>
      <c r="F3691" s="11">
        <v>382.5</v>
      </c>
      <c r="G3691" s="9">
        <v>0.42387124595717901</v>
      </c>
      <c r="H3691" s="9">
        <v>0.45778094563375399</v>
      </c>
      <c r="I3691" s="9">
        <v>0.57999999999999996</v>
      </c>
      <c r="J3691" s="9">
        <v>0.20591848720470399</v>
      </c>
      <c r="K3691" s="9">
        <v>0.20591848720470399</v>
      </c>
      <c r="L3691" s="9">
        <v>0.20591848720470399</v>
      </c>
      <c r="N3691" s="32">
        <f>IF('System Design'!$F$8=1,'Hourly Demand and Generation'!G3691*'System Design'!$F$21,IF('System Design'!$F$8=2,'Hourly Demand and Generation'!H3691*'System Design'!$F$21,IF('System Design'!$F$8=3,'Hourly Demand and Generation'!I3691*'System Design'!$F$21)))</f>
        <v>290</v>
      </c>
      <c r="O3691" s="32">
        <f>IF('System Design'!$F$8=1,'Hourly Demand and Generation'!J3691*'System Design'!$F$22,IF('System Design'!$F$8=2,'Hourly Demand and Generation'!K3691*'System Design'!$F$22,IF('System Design'!$F$8=3,'Hourly Demand and Generation'!L3691*'System Design'!$F$22)))</f>
        <v>514.79621801175995</v>
      </c>
      <c r="Q3691" s="32">
        <f t="shared" si="816"/>
        <v>0</v>
      </c>
      <c r="R3691" s="32">
        <f t="shared" si="821"/>
        <v>5400</v>
      </c>
      <c r="S3691" s="32">
        <f t="shared" si="822"/>
        <v>0</v>
      </c>
      <c r="T3691" s="32">
        <f t="shared" si="823"/>
        <v>21600</v>
      </c>
      <c r="U3691" s="32">
        <f t="shared" si="824"/>
        <v>0</v>
      </c>
      <c r="V3691" s="32">
        <f t="shared" si="817"/>
        <v>422.29621801175995</v>
      </c>
      <c r="W3691" s="32">
        <f t="shared" si="825"/>
        <v>422.29621801175995</v>
      </c>
      <c r="X3691" s="32">
        <f t="shared" si="826"/>
        <v>422.29621801175995</v>
      </c>
    </row>
    <row r="3692" spans="1:24" x14ac:dyDescent="0.25">
      <c r="A3692" s="2"/>
      <c r="B3692" s="2" t="s">
        <v>7</v>
      </c>
      <c r="C3692" s="2">
        <f t="shared" si="827"/>
        <v>154</v>
      </c>
      <c r="D3692" s="2">
        <f t="shared" si="828"/>
        <v>16</v>
      </c>
      <c r="E3692" s="2">
        <f t="shared" si="820"/>
        <v>3688</v>
      </c>
      <c r="F3692" s="11">
        <v>405</v>
      </c>
      <c r="G3692" s="9">
        <v>0.27975502233173799</v>
      </c>
      <c r="H3692" s="9">
        <v>0.31790343446788499</v>
      </c>
      <c r="I3692" s="9">
        <v>0.42</v>
      </c>
      <c r="J3692" s="9">
        <v>0.20591848720470399</v>
      </c>
      <c r="K3692" s="9">
        <v>0.20591848720470399</v>
      </c>
      <c r="L3692" s="9">
        <v>0.20591848720470399</v>
      </c>
      <c r="N3692" s="32">
        <f>IF('System Design'!$F$8=1,'Hourly Demand and Generation'!G3692*'System Design'!$F$21,IF('System Design'!$F$8=2,'Hourly Demand and Generation'!H3692*'System Design'!$F$21,IF('System Design'!$F$8=3,'Hourly Demand and Generation'!I3692*'System Design'!$F$21)))</f>
        <v>210</v>
      </c>
      <c r="O3692" s="32">
        <f>IF('System Design'!$F$8=1,'Hourly Demand and Generation'!J3692*'System Design'!$F$22,IF('System Design'!$F$8=2,'Hourly Demand and Generation'!K3692*'System Design'!$F$22,IF('System Design'!$F$8=3,'Hourly Demand and Generation'!L3692*'System Design'!$F$22)))</f>
        <v>514.79621801175995</v>
      </c>
      <c r="Q3692" s="32">
        <f t="shared" si="816"/>
        <v>0</v>
      </c>
      <c r="R3692" s="32">
        <f t="shared" si="821"/>
        <v>5400</v>
      </c>
      <c r="S3692" s="32">
        <f t="shared" si="822"/>
        <v>0</v>
      </c>
      <c r="T3692" s="32">
        <f t="shared" si="823"/>
        <v>21600</v>
      </c>
      <c r="U3692" s="32">
        <f t="shared" si="824"/>
        <v>0</v>
      </c>
      <c r="V3692" s="32">
        <f t="shared" si="817"/>
        <v>319.79621801175995</v>
      </c>
      <c r="W3692" s="32">
        <f t="shared" si="825"/>
        <v>319.79621801175995</v>
      </c>
      <c r="X3692" s="32">
        <f t="shared" si="826"/>
        <v>319.79621801175995</v>
      </c>
    </row>
    <row r="3693" spans="1:24" x14ac:dyDescent="0.25">
      <c r="A3693" s="2"/>
      <c r="B3693" s="2" t="s">
        <v>7</v>
      </c>
      <c r="C3693" s="2">
        <f t="shared" si="827"/>
        <v>154</v>
      </c>
      <c r="D3693" s="2">
        <f t="shared" si="828"/>
        <v>17</v>
      </c>
      <c r="E3693" s="2">
        <f t="shared" si="820"/>
        <v>3689</v>
      </c>
      <c r="F3693" s="11">
        <v>427.5</v>
      </c>
      <c r="G3693" s="9">
        <v>0.14411622362544099</v>
      </c>
      <c r="H3693" s="9">
        <v>0.178025923302015</v>
      </c>
      <c r="I3693" s="9">
        <v>0.25</v>
      </c>
      <c r="J3693" s="9">
        <v>0.22879831911633799</v>
      </c>
      <c r="K3693" s="9">
        <v>0.22879831911633799</v>
      </c>
      <c r="L3693" s="9">
        <v>0.22879831911633799</v>
      </c>
      <c r="N3693" s="32">
        <f>IF('System Design'!$F$8=1,'Hourly Demand and Generation'!G3693*'System Design'!$F$21,IF('System Design'!$F$8=2,'Hourly Demand and Generation'!H3693*'System Design'!$F$21,IF('System Design'!$F$8=3,'Hourly Demand and Generation'!I3693*'System Design'!$F$21)))</f>
        <v>125</v>
      </c>
      <c r="O3693" s="32">
        <f>IF('System Design'!$F$8=1,'Hourly Demand and Generation'!J3693*'System Design'!$F$22,IF('System Design'!$F$8=2,'Hourly Demand and Generation'!K3693*'System Design'!$F$22,IF('System Design'!$F$8=3,'Hourly Demand and Generation'!L3693*'System Design'!$F$22)))</f>
        <v>571.99579779084502</v>
      </c>
      <c r="Q3693" s="32">
        <f t="shared" si="816"/>
        <v>0</v>
      </c>
      <c r="R3693" s="32">
        <f t="shared" si="821"/>
        <v>5400</v>
      </c>
      <c r="S3693" s="32">
        <f t="shared" si="822"/>
        <v>0</v>
      </c>
      <c r="T3693" s="32">
        <f t="shared" si="823"/>
        <v>21600</v>
      </c>
      <c r="U3693" s="32">
        <f t="shared" si="824"/>
        <v>0</v>
      </c>
      <c r="V3693" s="32">
        <f t="shared" si="817"/>
        <v>269.49579779084502</v>
      </c>
      <c r="W3693" s="32">
        <f t="shared" si="825"/>
        <v>269.49579779084502</v>
      </c>
      <c r="X3693" s="32">
        <f t="shared" si="826"/>
        <v>269.49579779084502</v>
      </c>
    </row>
    <row r="3694" spans="1:24" x14ac:dyDescent="0.25">
      <c r="A3694" s="2"/>
      <c r="B3694" s="2" t="s">
        <v>7</v>
      </c>
      <c r="C3694" s="2">
        <f t="shared" si="827"/>
        <v>154</v>
      </c>
      <c r="D3694" s="2">
        <f t="shared" si="828"/>
        <v>18</v>
      </c>
      <c r="E3694" s="2">
        <f t="shared" si="820"/>
        <v>3690</v>
      </c>
      <c r="F3694" s="11">
        <v>450</v>
      </c>
      <c r="G3694" s="9">
        <v>6.7819399353148693E-2</v>
      </c>
      <c r="H3694" s="9">
        <v>0.105967811489295</v>
      </c>
      <c r="I3694" s="9">
        <v>0.17</v>
      </c>
      <c r="J3694" s="9">
        <v>0.21735840316052099</v>
      </c>
      <c r="K3694" s="9">
        <v>0.21735840316052099</v>
      </c>
      <c r="L3694" s="9">
        <v>0.21735840316052099</v>
      </c>
      <c r="N3694" s="32">
        <f>IF('System Design'!$F$8=1,'Hourly Demand and Generation'!G3694*'System Design'!$F$21,IF('System Design'!$F$8=2,'Hourly Demand and Generation'!H3694*'System Design'!$F$21,IF('System Design'!$F$8=3,'Hourly Demand and Generation'!I3694*'System Design'!$F$21)))</f>
        <v>85</v>
      </c>
      <c r="O3694" s="32">
        <f>IF('System Design'!$F$8=1,'Hourly Demand and Generation'!J3694*'System Design'!$F$22,IF('System Design'!$F$8=2,'Hourly Demand and Generation'!K3694*'System Design'!$F$22,IF('System Design'!$F$8=3,'Hourly Demand and Generation'!L3694*'System Design'!$F$22)))</f>
        <v>543.39600790130248</v>
      </c>
      <c r="Q3694" s="32">
        <f t="shared" si="816"/>
        <v>0</v>
      </c>
      <c r="R3694" s="32">
        <f t="shared" si="821"/>
        <v>5400</v>
      </c>
      <c r="S3694" s="32">
        <f t="shared" si="822"/>
        <v>0</v>
      </c>
      <c r="T3694" s="32">
        <f t="shared" si="823"/>
        <v>21600</v>
      </c>
      <c r="U3694" s="32">
        <f t="shared" si="824"/>
        <v>0</v>
      </c>
      <c r="V3694" s="32">
        <f t="shared" si="817"/>
        <v>178.39600790130248</v>
      </c>
      <c r="W3694" s="32">
        <f t="shared" si="825"/>
        <v>178.39600790130248</v>
      </c>
      <c r="X3694" s="32">
        <f t="shared" si="826"/>
        <v>178.39600790130248</v>
      </c>
    </row>
    <row r="3695" spans="1:24" x14ac:dyDescent="0.25">
      <c r="A3695" s="2"/>
      <c r="B3695" s="2" t="s">
        <v>7</v>
      </c>
      <c r="C3695" s="2">
        <f t="shared" si="827"/>
        <v>154</v>
      </c>
      <c r="D3695" s="2">
        <f t="shared" si="828"/>
        <v>19</v>
      </c>
      <c r="E3695" s="2">
        <f t="shared" si="820"/>
        <v>3691</v>
      </c>
      <c r="F3695" s="11">
        <v>436.5</v>
      </c>
      <c r="G3695" s="9">
        <v>0</v>
      </c>
      <c r="H3695" s="9">
        <v>3.3909699676574402E-2</v>
      </c>
      <c r="I3695" s="9">
        <v>0.08</v>
      </c>
      <c r="J3695" s="9">
        <v>0.20591848720470399</v>
      </c>
      <c r="K3695" s="9">
        <v>0.20591848720470399</v>
      </c>
      <c r="L3695" s="9">
        <v>0.20591848720470399</v>
      </c>
      <c r="N3695" s="32">
        <f>IF('System Design'!$F$8=1,'Hourly Demand and Generation'!G3695*'System Design'!$F$21,IF('System Design'!$F$8=2,'Hourly Demand and Generation'!H3695*'System Design'!$F$21,IF('System Design'!$F$8=3,'Hourly Demand and Generation'!I3695*'System Design'!$F$21)))</f>
        <v>40</v>
      </c>
      <c r="O3695" s="32">
        <f>IF('System Design'!$F$8=1,'Hourly Demand and Generation'!J3695*'System Design'!$F$22,IF('System Design'!$F$8=2,'Hourly Demand and Generation'!K3695*'System Design'!$F$22,IF('System Design'!$F$8=3,'Hourly Demand and Generation'!L3695*'System Design'!$F$22)))</f>
        <v>514.79621801175995</v>
      </c>
      <c r="Q3695" s="32">
        <f t="shared" si="816"/>
        <v>0</v>
      </c>
      <c r="R3695" s="32">
        <f t="shared" si="821"/>
        <v>5400</v>
      </c>
      <c r="S3695" s="32">
        <f t="shared" si="822"/>
        <v>0</v>
      </c>
      <c r="T3695" s="32">
        <f t="shared" si="823"/>
        <v>21600</v>
      </c>
      <c r="U3695" s="32">
        <f t="shared" si="824"/>
        <v>0</v>
      </c>
      <c r="V3695" s="32">
        <f t="shared" si="817"/>
        <v>118.29621801175995</v>
      </c>
      <c r="W3695" s="32">
        <f t="shared" si="825"/>
        <v>118.29621801175995</v>
      </c>
      <c r="X3695" s="32">
        <f t="shared" si="826"/>
        <v>118.29621801175995</v>
      </c>
    </row>
    <row r="3696" spans="1:24" x14ac:dyDescent="0.25">
      <c r="A3696" s="2"/>
      <c r="B3696" s="2" t="s">
        <v>7</v>
      </c>
      <c r="C3696" s="2">
        <f t="shared" si="827"/>
        <v>154</v>
      </c>
      <c r="D3696" s="2">
        <f t="shared" si="828"/>
        <v>20</v>
      </c>
      <c r="E3696" s="2">
        <f t="shared" si="820"/>
        <v>3692</v>
      </c>
      <c r="F3696" s="11">
        <v>427.5</v>
      </c>
      <c r="G3696" s="9">
        <v>0</v>
      </c>
      <c r="H3696" s="9">
        <v>0</v>
      </c>
      <c r="I3696" s="9">
        <v>0</v>
      </c>
      <c r="J3696" s="9">
        <v>0.20591848720470399</v>
      </c>
      <c r="K3696" s="9">
        <v>0.20591848720470399</v>
      </c>
      <c r="L3696" s="9">
        <v>0.20591848720470399</v>
      </c>
      <c r="N3696" s="32">
        <f>IF('System Design'!$F$8=1,'Hourly Demand and Generation'!G3696*'System Design'!$F$21,IF('System Design'!$F$8=2,'Hourly Demand and Generation'!H3696*'System Design'!$F$21,IF('System Design'!$F$8=3,'Hourly Demand and Generation'!I3696*'System Design'!$F$21)))</f>
        <v>0</v>
      </c>
      <c r="O3696" s="32">
        <f>IF('System Design'!$F$8=1,'Hourly Demand and Generation'!J3696*'System Design'!$F$22,IF('System Design'!$F$8=2,'Hourly Demand and Generation'!K3696*'System Design'!$F$22,IF('System Design'!$F$8=3,'Hourly Demand and Generation'!L3696*'System Design'!$F$22)))</f>
        <v>514.79621801175995</v>
      </c>
      <c r="Q3696" s="32">
        <f t="shared" si="816"/>
        <v>0</v>
      </c>
      <c r="R3696" s="32">
        <f t="shared" si="821"/>
        <v>5400</v>
      </c>
      <c r="S3696" s="32">
        <f t="shared" si="822"/>
        <v>0</v>
      </c>
      <c r="T3696" s="32">
        <f t="shared" si="823"/>
        <v>21600</v>
      </c>
      <c r="U3696" s="32">
        <f t="shared" si="824"/>
        <v>0</v>
      </c>
      <c r="V3696" s="32">
        <f t="shared" si="817"/>
        <v>87.296218011759947</v>
      </c>
      <c r="W3696" s="32">
        <f t="shared" si="825"/>
        <v>87.296218011759947</v>
      </c>
      <c r="X3696" s="32">
        <f t="shared" si="826"/>
        <v>87.296218011759947</v>
      </c>
    </row>
    <row r="3697" spans="1:24" x14ac:dyDescent="0.25">
      <c r="A3697" s="2"/>
      <c r="B3697" s="2" t="s">
        <v>7</v>
      </c>
      <c r="C3697" s="2">
        <f t="shared" si="827"/>
        <v>154</v>
      </c>
      <c r="D3697" s="2">
        <f t="shared" si="828"/>
        <v>21</v>
      </c>
      <c r="E3697" s="2">
        <f t="shared" si="820"/>
        <v>3693</v>
      </c>
      <c r="F3697" s="11">
        <v>405</v>
      </c>
      <c r="G3697" s="9">
        <v>0</v>
      </c>
      <c r="H3697" s="9">
        <v>0</v>
      </c>
      <c r="I3697" s="9">
        <v>0</v>
      </c>
      <c r="J3697" s="9">
        <v>0.20591848720470399</v>
      </c>
      <c r="K3697" s="9">
        <v>0.20591848720470399</v>
      </c>
      <c r="L3697" s="9">
        <v>0.20591848720470399</v>
      </c>
      <c r="N3697" s="32">
        <f>IF('System Design'!$F$8=1,'Hourly Demand and Generation'!G3697*'System Design'!$F$21,IF('System Design'!$F$8=2,'Hourly Demand and Generation'!H3697*'System Design'!$F$21,IF('System Design'!$F$8=3,'Hourly Demand and Generation'!I3697*'System Design'!$F$21)))</f>
        <v>0</v>
      </c>
      <c r="O3697" s="32">
        <f>IF('System Design'!$F$8=1,'Hourly Demand and Generation'!J3697*'System Design'!$F$22,IF('System Design'!$F$8=2,'Hourly Demand and Generation'!K3697*'System Design'!$F$22,IF('System Design'!$F$8=3,'Hourly Demand and Generation'!L3697*'System Design'!$F$22)))</f>
        <v>514.79621801175995</v>
      </c>
      <c r="Q3697" s="32">
        <f t="shared" si="816"/>
        <v>0</v>
      </c>
      <c r="R3697" s="32">
        <f t="shared" si="821"/>
        <v>5400</v>
      </c>
      <c r="S3697" s="32">
        <f t="shared" si="822"/>
        <v>0</v>
      </c>
      <c r="T3697" s="32">
        <f t="shared" si="823"/>
        <v>21600</v>
      </c>
      <c r="U3697" s="32">
        <f t="shared" si="824"/>
        <v>0</v>
      </c>
      <c r="V3697" s="32">
        <f t="shared" si="817"/>
        <v>109.79621801175995</v>
      </c>
      <c r="W3697" s="32">
        <f t="shared" si="825"/>
        <v>109.79621801175995</v>
      </c>
      <c r="X3697" s="32">
        <f t="shared" si="826"/>
        <v>109.79621801175995</v>
      </c>
    </row>
    <row r="3698" spans="1:24" x14ac:dyDescent="0.25">
      <c r="A3698" s="2"/>
      <c r="B3698" s="2" t="s">
        <v>7</v>
      </c>
      <c r="C3698" s="2">
        <f t="shared" si="827"/>
        <v>154</v>
      </c>
      <c r="D3698" s="2">
        <f t="shared" si="828"/>
        <v>22</v>
      </c>
      <c r="E3698" s="2">
        <f t="shared" si="820"/>
        <v>3694</v>
      </c>
      <c r="F3698" s="11">
        <v>382.5</v>
      </c>
      <c r="G3698" s="9">
        <v>0</v>
      </c>
      <c r="H3698" s="9">
        <v>0</v>
      </c>
      <c r="I3698" s="9">
        <v>0</v>
      </c>
      <c r="J3698" s="9">
        <v>0.21735840316052099</v>
      </c>
      <c r="K3698" s="9">
        <v>0.21735840316052099</v>
      </c>
      <c r="L3698" s="9">
        <v>0.21735840316052099</v>
      </c>
      <c r="N3698" s="32">
        <f>IF('System Design'!$F$8=1,'Hourly Demand and Generation'!G3698*'System Design'!$F$21,IF('System Design'!$F$8=2,'Hourly Demand and Generation'!H3698*'System Design'!$F$21,IF('System Design'!$F$8=3,'Hourly Demand and Generation'!I3698*'System Design'!$F$21)))</f>
        <v>0</v>
      </c>
      <c r="O3698" s="32">
        <f>IF('System Design'!$F$8=1,'Hourly Demand and Generation'!J3698*'System Design'!$F$22,IF('System Design'!$F$8=2,'Hourly Demand and Generation'!K3698*'System Design'!$F$22,IF('System Design'!$F$8=3,'Hourly Demand and Generation'!L3698*'System Design'!$F$22)))</f>
        <v>543.39600790130248</v>
      </c>
      <c r="Q3698" s="32">
        <f t="shared" si="816"/>
        <v>0</v>
      </c>
      <c r="R3698" s="32">
        <f t="shared" si="821"/>
        <v>5400</v>
      </c>
      <c r="S3698" s="32">
        <f t="shared" si="822"/>
        <v>0</v>
      </c>
      <c r="T3698" s="32">
        <f t="shared" si="823"/>
        <v>21600</v>
      </c>
      <c r="U3698" s="32">
        <f t="shared" si="824"/>
        <v>0</v>
      </c>
      <c r="V3698" s="32">
        <f t="shared" si="817"/>
        <v>160.89600790130248</v>
      </c>
      <c r="W3698" s="32">
        <f t="shared" si="825"/>
        <v>160.89600790130248</v>
      </c>
      <c r="X3698" s="32">
        <f t="shared" si="826"/>
        <v>160.89600790130248</v>
      </c>
    </row>
    <row r="3699" spans="1:24" x14ac:dyDescent="0.25">
      <c r="A3699" s="2"/>
      <c r="B3699" s="2" t="s">
        <v>7</v>
      </c>
      <c r="C3699" s="2">
        <f t="shared" si="827"/>
        <v>154</v>
      </c>
      <c r="D3699" s="2">
        <f t="shared" si="828"/>
        <v>23</v>
      </c>
      <c r="E3699" s="2">
        <f t="shared" si="820"/>
        <v>3695</v>
      </c>
      <c r="F3699" s="11">
        <v>360</v>
      </c>
      <c r="G3699" s="9">
        <v>0</v>
      </c>
      <c r="H3699" s="9">
        <v>0</v>
      </c>
      <c r="I3699" s="9">
        <v>0</v>
      </c>
      <c r="J3699" s="9">
        <v>0.18303865529307001</v>
      </c>
      <c r="K3699" s="9">
        <v>0.18303865529307001</v>
      </c>
      <c r="L3699" s="9">
        <v>0.18303865529307001</v>
      </c>
      <c r="N3699" s="32">
        <f>IF('System Design'!$F$8=1,'Hourly Demand and Generation'!G3699*'System Design'!$F$21,IF('System Design'!$F$8=2,'Hourly Demand and Generation'!H3699*'System Design'!$F$21,IF('System Design'!$F$8=3,'Hourly Demand and Generation'!I3699*'System Design'!$F$21)))</f>
        <v>0</v>
      </c>
      <c r="O3699" s="32">
        <f>IF('System Design'!$F$8=1,'Hourly Demand and Generation'!J3699*'System Design'!$F$22,IF('System Design'!$F$8=2,'Hourly Demand and Generation'!K3699*'System Design'!$F$22,IF('System Design'!$F$8=3,'Hourly Demand and Generation'!L3699*'System Design'!$F$22)))</f>
        <v>457.59663823267499</v>
      </c>
      <c r="Q3699" s="32">
        <f t="shared" si="816"/>
        <v>0</v>
      </c>
      <c r="R3699" s="32">
        <f t="shared" si="821"/>
        <v>5400</v>
      </c>
      <c r="S3699" s="32">
        <f t="shared" si="822"/>
        <v>0</v>
      </c>
      <c r="T3699" s="32">
        <f t="shared" si="823"/>
        <v>21600</v>
      </c>
      <c r="U3699" s="32">
        <f t="shared" si="824"/>
        <v>0</v>
      </c>
      <c r="V3699" s="32">
        <f t="shared" si="817"/>
        <v>97.596638232674991</v>
      </c>
      <c r="W3699" s="32">
        <f t="shared" si="825"/>
        <v>97.596638232674991</v>
      </c>
      <c r="X3699" s="32">
        <f t="shared" si="826"/>
        <v>97.596638232674991</v>
      </c>
    </row>
    <row r="3700" spans="1:24" x14ac:dyDescent="0.25">
      <c r="A3700" s="2"/>
      <c r="B3700" s="2" t="s">
        <v>7</v>
      </c>
      <c r="C3700" s="2">
        <f t="shared" si="827"/>
        <v>154</v>
      </c>
      <c r="D3700" s="2">
        <f t="shared" si="828"/>
        <v>24</v>
      </c>
      <c r="E3700" s="2">
        <f t="shared" si="820"/>
        <v>3696</v>
      </c>
      <c r="F3700" s="11">
        <v>315</v>
      </c>
      <c r="G3700" s="9">
        <v>0</v>
      </c>
      <c r="H3700" s="9">
        <v>0</v>
      </c>
      <c r="I3700" s="9">
        <v>0</v>
      </c>
      <c r="J3700" s="9">
        <v>0.18303865529307001</v>
      </c>
      <c r="K3700" s="9">
        <v>0.18303865529307001</v>
      </c>
      <c r="L3700" s="9">
        <v>0.18303865529307001</v>
      </c>
      <c r="N3700" s="32">
        <f>IF('System Design'!$F$8=1,'Hourly Demand and Generation'!G3700*'System Design'!$F$21,IF('System Design'!$F$8=2,'Hourly Demand and Generation'!H3700*'System Design'!$F$21,IF('System Design'!$F$8=3,'Hourly Demand and Generation'!I3700*'System Design'!$F$21)))</f>
        <v>0</v>
      </c>
      <c r="O3700" s="32">
        <f>IF('System Design'!$F$8=1,'Hourly Demand and Generation'!J3700*'System Design'!$F$22,IF('System Design'!$F$8=2,'Hourly Demand and Generation'!K3700*'System Design'!$F$22,IF('System Design'!$F$8=3,'Hourly Demand and Generation'!L3700*'System Design'!$F$22)))</f>
        <v>457.59663823267499</v>
      </c>
      <c r="Q3700" s="32">
        <f t="shared" si="816"/>
        <v>0</v>
      </c>
      <c r="R3700" s="32">
        <f t="shared" si="821"/>
        <v>5400</v>
      </c>
      <c r="S3700" s="32">
        <f t="shared" si="822"/>
        <v>0</v>
      </c>
      <c r="T3700" s="32">
        <f t="shared" si="823"/>
        <v>21600</v>
      </c>
      <c r="U3700" s="32">
        <f t="shared" si="824"/>
        <v>0</v>
      </c>
      <c r="V3700" s="32">
        <f t="shared" si="817"/>
        <v>142.59663823267499</v>
      </c>
      <c r="W3700" s="32">
        <f t="shared" si="825"/>
        <v>142.59663823267499</v>
      </c>
      <c r="X3700" s="32">
        <f t="shared" si="826"/>
        <v>142.59663823267499</v>
      </c>
    </row>
    <row r="3701" spans="1:24" x14ac:dyDescent="0.25">
      <c r="A3701" s="2"/>
      <c r="B3701" s="2" t="s">
        <v>7</v>
      </c>
      <c r="C3701" s="2">
        <f>C3700+1</f>
        <v>155</v>
      </c>
      <c r="D3701" s="2">
        <v>1</v>
      </c>
      <c r="E3701" s="2">
        <f t="shared" si="820"/>
        <v>3697</v>
      </c>
      <c r="F3701" s="11">
        <v>270</v>
      </c>
      <c r="G3701" s="9">
        <v>0</v>
      </c>
      <c r="H3701" s="9">
        <v>0</v>
      </c>
      <c r="I3701" s="9">
        <v>0</v>
      </c>
      <c r="J3701" s="9">
        <v>0.189885733096575</v>
      </c>
      <c r="K3701" s="9">
        <v>0.189885733096575</v>
      </c>
      <c r="L3701" s="9">
        <v>0.3</v>
      </c>
      <c r="N3701" s="32">
        <f>IF('System Design'!$F$8=1,'Hourly Demand and Generation'!G3701*'System Design'!$F$21,IF('System Design'!$F$8=2,'Hourly Demand and Generation'!H3701*'System Design'!$F$21,IF('System Design'!$F$8=3,'Hourly Demand and Generation'!I3701*'System Design'!$F$21)))</f>
        <v>0</v>
      </c>
      <c r="O3701" s="32">
        <f>IF('System Design'!$F$8=1,'Hourly Demand and Generation'!J3701*'System Design'!$F$22,IF('System Design'!$F$8=2,'Hourly Demand and Generation'!K3701*'System Design'!$F$22,IF('System Design'!$F$8=3,'Hourly Demand and Generation'!L3701*'System Design'!$F$22)))</f>
        <v>750</v>
      </c>
      <c r="Q3701" s="32">
        <f t="shared" si="816"/>
        <v>0</v>
      </c>
      <c r="R3701" s="32">
        <f t="shared" si="821"/>
        <v>5400</v>
      </c>
      <c r="S3701" s="32">
        <f t="shared" si="822"/>
        <v>0</v>
      </c>
      <c r="T3701" s="32">
        <f t="shared" si="823"/>
        <v>21600</v>
      </c>
      <c r="U3701" s="32">
        <f t="shared" si="824"/>
        <v>0</v>
      </c>
      <c r="V3701" s="32">
        <f t="shared" si="817"/>
        <v>480</v>
      </c>
      <c r="W3701" s="32">
        <f t="shared" si="825"/>
        <v>480</v>
      </c>
      <c r="X3701" s="32">
        <f t="shared" si="826"/>
        <v>480</v>
      </c>
    </row>
    <row r="3702" spans="1:24" x14ac:dyDescent="0.25">
      <c r="A3702" s="2"/>
      <c r="B3702" s="2" t="s">
        <v>7</v>
      </c>
      <c r="C3702" s="2">
        <f>C3701</f>
        <v>155</v>
      </c>
      <c r="D3702" s="2">
        <f>D3701+1</f>
        <v>2</v>
      </c>
      <c r="E3702" s="2">
        <f t="shared" si="820"/>
        <v>3698</v>
      </c>
      <c r="F3702" s="11">
        <v>247.5</v>
      </c>
      <c r="G3702" s="9">
        <v>0</v>
      </c>
      <c r="H3702" s="9">
        <v>0</v>
      </c>
      <c r="I3702" s="9">
        <v>0</v>
      </c>
      <c r="J3702" s="9">
        <v>0.170897159786918</v>
      </c>
      <c r="K3702" s="9">
        <v>0.170897159786918</v>
      </c>
      <c r="L3702" s="9">
        <v>0.27</v>
      </c>
      <c r="N3702" s="32">
        <f>IF('System Design'!$F$8=1,'Hourly Demand and Generation'!G3702*'System Design'!$F$21,IF('System Design'!$F$8=2,'Hourly Demand and Generation'!H3702*'System Design'!$F$21,IF('System Design'!$F$8=3,'Hourly Demand and Generation'!I3702*'System Design'!$F$21)))</f>
        <v>0</v>
      </c>
      <c r="O3702" s="32">
        <f>IF('System Design'!$F$8=1,'Hourly Demand and Generation'!J3702*'System Design'!$F$22,IF('System Design'!$F$8=2,'Hourly Demand and Generation'!K3702*'System Design'!$F$22,IF('System Design'!$F$8=3,'Hourly Demand and Generation'!L3702*'System Design'!$F$22)))</f>
        <v>675</v>
      </c>
      <c r="Q3702" s="32">
        <f t="shared" si="816"/>
        <v>0</v>
      </c>
      <c r="R3702" s="32">
        <f t="shared" si="821"/>
        <v>5400</v>
      </c>
      <c r="S3702" s="32">
        <f t="shared" si="822"/>
        <v>0</v>
      </c>
      <c r="T3702" s="32">
        <f t="shared" si="823"/>
        <v>21600</v>
      </c>
      <c r="U3702" s="32">
        <f t="shared" si="824"/>
        <v>0</v>
      </c>
      <c r="V3702" s="32">
        <f t="shared" si="817"/>
        <v>427.5</v>
      </c>
      <c r="W3702" s="32">
        <f t="shared" si="825"/>
        <v>427.5</v>
      </c>
      <c r="X3702" s="32">
        <f t="shared" si="826"/>
        <v>427.5</v>
      </c>
    </row>
    <row r="3703" spans="1:24" x14ac:dyDescent="0.25">
      <c r="A3703" s="2"/>
      <c r="B3703" s="2" t="s">
        <v>7</v>
      </c>
      <c r="C3703" s="2">
        <f t="shared" ref="C3703:C3724" si="829">C3702</f>
        <v>155</v>
      </c>
      <c r="D3703" s="2">
        <f t="shared" ref="D3703:D3724" si="830">D3702+1</f>
        <v>3</v>
      </c>
      <c r="E3703" s="2">
        <f t="shared" si="820"/>
        <v>3699</v>
      </c>
      <c r="F3703" s="11">
        <v>225</v>
      </c>
      <c r="G3703" s="9">
        <v>0</v>
      </c>
      <c r="H3703" s="9">
        <v>0</v>
      </c>
      <c r="I3703" s="9">
        <v>0</v>
      </c>
      <c r="J3703" s="9">
        <v>0.170897159786918</v>
      </c>
      <c r="K3703" s="9">
        <v>0.170897159786918</v>
      </c>
      <c r="L3703" s="9">
        <v>0.27</v>
      </c>
      <c r="N3703" s="32">
        <f>IF('System Design'!$F$8=1,'Hourly Demand and Generation'!G3703*'System Design'!$F$21,IF('System Design'!$F$8=2,'Hourly Demand and Generation'!H3703*'System Design'!$F$21,IF('System Design'!$F$8=3,'Hourly Demand and Generation'!I3703*'System Design'!$F$21)))</f>
        <v>0</v>
      </c>
      <c r="O3703" s="32">
        <f>IF('System Design'!$F$8=1,'Hourly Demand and Generation'!J3703*'System Design'!$F$22,IF('System Design'!$F$8=2,'Hourly Demand and Generation'!K3703*'System Design'!$F$22,IF('System Design'!$F$8=3,'Hourly Demand and Generation'!L3703*'System Design'!$F$22)))</f>
        <v>675</v>
      </c>
      <c r="Q3703" s="32">
        <f t="shared" si="816"/>
        <v>0</v>
      </c>
      <c r="R3703" s="32">
        <f t="shared" si="821"/>
        <v>5400</v>
      </c>
      <c r="S3703" s="32">
        <f t="shared" si="822"/>
        <v>0</v>
      </c>
      <c r="T3703" s="32">
        <f t="shared" si="823"/>
        <v>21600</v>
      </c>
      <c r="U3703" s="32">
        <f t="shared" si="824"/>
        <v>0</v>
      </c>
      <c r="V3703" s="32">
        <f t="shared" si="817"/>
        <v>450</v>
      </c>
      <c r="W3703" s="32">
        <f t="shared" si="825"/>
        <v>450</v>
      </c>
      <c r="X3703" s="32">
        <f t="shared" si="826"/>
        <v>450</v>
      </c>
    </row>
    <row r="3704" spans="1:24" x14ac:dyDescent="0.25">
      <c r="A3704" s="2"/>
      <c r="B3704" s="2" t="s">
        <v>7</v>
      </c>
      <c r="C3704" s="2">
        <f t="shared" si="829"/>
        <v>155</v>
      </c>
      <c r="D3704" s="2">
        <f t="shared" si="830"/>
        <v>4</v>
      </c>
      <c r="E3704" s="2">
        <f t="shared" si="820"/>
        <v>3700</v>
      </c>
      <c r="F3704" s="11">
        <v>270</v>
      </c>
      <c r="G3704" s="9">
        <v>0</v>
      </c>
      <c r="H3704" s="9">
        <v>0</v>
      </c>
      <c r="I3704" s="9">
        <v>0</v>
      </c>
      <c r="J3704" s="9">
        <v>0.189885733096575</v>
      </c>
      <c r="K3704" s="9">
        <v>0.189885733096575</v>
      </c>
      <c r="L3704" s="9">
        <v>0.3</v>
      </c>
      <c r="N3704" s="32">
        <f>IF('System Design'!$F$8=1,'Hourly Demand and Generation'!G3704*'System Design'!$F$21,IF('System Design'!$F$8=2,'Hourly Demand and Generation'!H3704*'System Design'!$F$21,IF('System Design'!$F$8=3,'Hourly Demand and Generation'!I3704*'System Design'!$F$21)))</f>
        <v>0</v>
      </c>
      <c r="O3704" s="32">
        <f>IF('System Design'!$F$8=1,'Hourly Demand and Generation'!J3704*'System Design'!$F$22,IF('System Design'!$F$8=2,'Hourly Demand and Generation'!K3704*'System Design'!$F$22,IF('System Design'!$F$8=3,'Hourly Demand and Generation'!L3704*'System Design'!$F$22)))</f>
        <v>750</v>
      </c>
      <c r="Q3704" s="32">
        <f t="shared" si="816"/>
        <v>0</v>
      </c>
      <c r="R3704" s="32">
        <f t="shared" si="821"/>
        <v>5400</v>
      </c>
      <c r="S3704" s="32">
        <f t="shared" si="822"/>
        <v>0</v>
      </c>
      <c r="T3704" s="32">
        <f t="shared" si="823"/>
        <v>21600</v>
      </c>
      <c r="U3704" s="32">
        <f t="shared" si="824"/>
        <v>0</v>
      </c>
      <c r="V3704" s="32">
        <f t="shared" si="817"/>
        <v>480</v>
      </c>
      <c r="W3704" s="32">
        <f t="shared" si="825"/>
        <v>480</v>
      </c>
      <c r="X3704" s="32">
        <f t="shared" si="826"/>
        <v>480</v>
      </c>
    </row>
    <row r="3705" spans="1:24" x14ac:dyDescent="0.25">
      <c r="A3705" s="2"/>
      <c r="B3705" s="2" t="s">
        <v>7</v>
      </c>
      <c r="C3705" s="2">
        <f t="shared" si="829"/>
        <v>155</v>
      </c>
      <c r="D3705" s="2">
        <f t="shared" si="830"/>
        <v>5</v>
      </c>
      <c r="E3705" s="2">
        <f t="shared" si="820"/>
        <v>3701</v>
      </c>
      <c r="F3705" s="11">
        <v>292.5</v>
      </c>
      <c r="G3705" s="9">
        <v>0</v>
      </c>
      <c r="H3705" s="9">
        <v>3.2280550984794001E-2</v>
      </c>
      <c r="I3705" s="9">
        <v>0.08</v>
      </c>
      <c r="J3705" s="9">
        <v>0.15190858647725999</v>
      </c>
      <c r="K3705" s="9">
        <v>0.15190858647725999</v>
      </c>
      <c r="L3705" s="9">
        <v>0.24</v>
      </c>
      <c r="N3705" s="32">
        <f>IF('System Design'!$F$8=1,'Hourly Demand and Generation'!G3705*'System Design'!$F$21,IF('System Design'!$F$8=2,'Hourly Demand and Generation'!H3705*'System Design'!$F$21,IF('System Design'!$F$8=3,'Hourly Demand and Generation'!I3705*'System Design'!$F$21)))</f>
        <v>40</v>
      </c>
      <c r="O3705" s="32">
        <f>IF('System Design'!$F$8=1,'Hourly Demand and Generation'!J3705*'System Design'!$F$22,IF('System Design'!$F$8=2,'Hourly Demand and Generation'!K3705*'System Design'!$F$22,IF('System Design'!$F$8=3,'Hourly Demand and Generation'!L3705*'System Design'!$F$22)))</f>
        <v>600</v>
      </c>
      <c r="Q3705" s="32">
        <f t="shared" si="816"/>
        <v>0</v>
      </c>
      <c r="R3705" s="32">
        <f t="shared" si="821"/>
        <v>5400</v>
      </c>
      <c r="S3705" s="32">
        <f t="shared" si="822"/>
        <v>0</v>
      </c>
      <c r="T3705" s="32">
        <f t="shared" si="823"/>
        <v>21600</v>
      </c>
      <c r="U3705" s="32">
        <f t="shared" si="824"/>
        <v>0</v>
      </c>
      <c r="V3705" s="32">
        <f t="shared" si="817"/>
        <v>347.5</v>
      </c>
      <c r="W3705" s="32">
        <f t="shared" si="825"/>
        <v>347.5</v>
      </c>
      <c r="X3705" s="32">
        <f t="shared" si="826"/>
        <v>347.5</v>
      </c>
    </row>
    <row r="3706" spans="1:24" x14ac:dyDescent="0.25">
      <c r="A3706" s="2"/>
      <c r="B3706" s="2" t="s">
        <v>7</v>
      </c>
      <c r="C3706" s="2">
        <f t="shared" si="829"/>
        <v>155</v>
      </c>
      <c r="D3706" s="2">
        <f t="shared" si="830"/>
        <v>6</v>
      </c>
      <c r="E3706" s="2">
        <f t="shared" si="820"/>
        <v>3702</v>
      </c>
      <c r="F3706" s="11">
        <v>315</v>
      </c>
      <c r="G3706" s="9">
        <v>6.45611019695881E-2</v>
      </c>
      <c r="H3706" s="9">
        <v>0.100876721827481</v>
      </c>
      <c r="I3706" s="9">
        <v>0.17</v>
      </c>
      <c r="J3706" s="9">
        <v>0.15190858647725999</v>
      </c>
      <c r="K3706" s="9">
        <v>0.15190858647725999</v>
      </c>
      <c r="L3706" s="9">
        <v>0.24</v>
      </c>
      <c r="N3706" s="32">
        <f>IF('System Design'!$F$8=1,'Hourly Demand and Generation'!G3706*'System Design'!$F$21,IF('System Design'!$F$8=2,'Hourly Demand and Generation'!H3706*'System Design'!$F$21,IF('System Design'!$F$8=3,'Hourly Demand and Generation'!I3706*'System Design'!$F$21)))</f>
        <v>85</v>
      </c>
      <c r="O3706" s="32">
        <f>IF('System Design'!$F$8=1,'Hourly Demand and Generation'!J3706*'System Design'!$F$22,IF('System Design'!$F$8=2,'Hourly Demand and Generation'!K3706*'System Design'!$F$22,IF('System Design'!$F$8=3,'Hourly Demand and Generation'!L3706*'System Design'!$F$22)))</f>
        <v>600</v>
      </c>
      <c r="Q3706" s="32">
        <f t="shared" si="816"/>
        <v>0</v>
      </c>
      <c r="R3706" s="32">
        <f t="shared" si="821"/>
        <v>5400</v>
      </c>
      <c r="S3706" s="32">
        <f t="shared" si="822"/>
        <v>0</v>
      </c>
      <c r="T3706" s="32">
        <f t="shared" si="823"/>
        <v>21600</v>
      </c>
      <c r="U3706" s="32">
        <f t="shared" si="824"/>
        <v>0</v>
      </c>
      <c r="V3706" s="32">
        <f t="shared" si="817"/>
        <v>370</v>
      </c>
      <c r="W3706" s="32">
        <f t="shared" si="825"/>
        <v>370</v>
      </c>
      <c r="X3706" s="32">
        <f t="shared" si="826"/>
        <v>370</v>
      </c>
    </row>
    <row r="3707" spans="1:24" x14ac:dyDescent="0.25">
      <c r="A3707" s="2"/>
      <c r="B3707" s="2" t="s">
        <v>7</v>
      </c>
      <c r="C3707" s="2">
        <f t="shared" si="829"/>
        <v>155</v>
      </c>
      <c r="D3707" s="2">
        <f t="shared" si="830"/>
        <v>7</v>
      </c>
      <c r="E3707" s="2">
        <f t="shared" si="820"/>
        <v>3703</v>
      </c>
      <c r="F3707" s="11">
        <v>337.5</v>
      </c>
      <c r="G3707" s="9">
        <v>0.137192341685375</v>
      </c>
      <c r="H3707" s="9">
        <v>0.16947289267016899</v>
      </c>
      <c r="I3707" s="9">
        <v>0.25</v>
      </c>
      <c r="J3707" s="9">
        <v>0.170897159786918</v>
      </c>
      <c r="K3707" s="9">
        <v>0.170897159786918</v>
      </c>
      <c r="L3707" s="9">
        <v>0.27</v>
      </c>
      <c r="N3707" s="32">
        <f>IF('System Design'!$F$8=1,'Hourly Demand and Generation'!G3707*'System Design'!$F$21,IF('System Design'!$F$8=2,'Hourly Demand and Generation'!H3707*'System Design'!$F$21,IF('System Design'!$F$8=3,'Hourly Demand and Generation'!I3707*'System Design'!$F$21)))</f>
        <v>125</v>
      </c>
      <c r="O3707" s="32">
        <f>IF('System Design'!$F$8=1,'Hourly Demand and Generation'!J3707*'System Design'!$F$22,IF('System Design'!$F$8=2,'Hourly Demand and Generation'!K3707*'System Design'!$F$22,IF('System Design'!$F$8=3,'Hourly Demand and Generation'!L3707*'System Design'!$F$22)))</f>
        <v>675</v>
      </c>
      <c r="Q3707" s="32">
        <f t="shared" si="816"/>
        <v>0</v>
      </c>
      <c r="R3707" s="32">
        <f t="shared" si="821"/>
        <v>5400</v>
      </c>
      <c r="S3707" s="32">
        <f t="shared" si="822"/>
        <v>0</v>
      </c>
      <c r="T3707" s="32">
        <f t="shared" si="823"/>
        <v>21600</v>
      </c>
      <c r="U3707" s="32">
        <f t="shared" si="824"/>
        <v>0</v>
      </c>
      <c r="V3707" s="32">
        <f t="shared" si="817"/>
        <v>462.5</v>
      </c>
      <c r="W3707" s="32">
        <f t="shared" si="825"/>
        <v>462.5</v>
      </c>
      <c r="X3707" s="32">
        <f t="shared" si="826"/>
        <v>462.5</v>
      </c>
    </row>
    <row r="3708" spans="1:24" x14ac:dyDescent="0.25">
      <c r="A3708" s="2"/>
      <c r="B3708" s="2" t="s">
        <v>7</v>
      </c>
      <c r="C3708" s="2">
        <f t="shared" si="829"/>
        <v>155</v>
      </c>
      <c r="D3708" s="2">
        <f t="shared" si="830"/>
        <v>8</v>
      </c>
      <c r="E3708" s="2">
        <f t="shared" si="820"/>
        <v>3704</v>
      </c>
      <c r="F3708" s="11">
        <v>360</v>
      </c>
      <c r="G3708" s="9">
        <v>0.26631454562455098</v>
      </c>
      <c r="H3708" s="9">
        <v>0.30263016548244398</v>
      </c>
      <c r="I3708" s="9">
        <v>0.42</v>
      </c>
      <c r="J3708" s="9">
        <v>0.170897159786918</v>
      </c>
      <c r="K3708" s="9">
        <v>0.170897159786918</v>
      </c>
      <c r="L3708" s="9">
        <v>0.27</v>
      </c>
      <c r="N3708" s="32">
        <f>IF('System Design'!$F$8=1,'Hourly Demand and Generation'!G3708*'System Design'!$F$21,IF('System Design'!$F$8=2,'Hourly Demand and Generation'!H3708*'System Design'!$F$21,IF('System Design'!$F$8=3,'Hourly Demand and Generation'!I3708*'System Design'!$F$21)))</f>
        <v>210</v>
      </c>
      <c r="O3708" s="32">
        <f>IF('System Design'!$F$8=1,'Hourly Demand and Generation'!J3708*'System Design'!$F$22,IF('System Design'!$F$8=2,'Hourly Demand and Generation'!K3708*'System Design'!$F$22,IF('System Design'!$F$8=3,'Hourly Demand and Generation'!L3708*'System Design'!$F$22)))</f>
        <v>675</v>
      </c>
      <c r="Q3708" s="32">
        <f t="shared" si="816"/>
        <v>0</v>
      </c>
      <c r="R3708" s="32">
        <f t="shared" si="821"/>
        <v>5400</v>
      </c>
      <c r="S3708" s="32">
        <f t="shared" si="822"/>
        <v>0</v>
      </c>
      <c r="T3708" s="32">
        <f t="shared" si="823"/>
        <v>21600</v>
      </c>
      <c r="U3708" s="32">
        <f t="shared" si="824"/>
        <v>0</v>
      </c>
      <c r="V3708" s="32">
        <f t="shared" si="817"/>
        <v>525</v>
      </c>
      <c r="W3708" s="32">
        <f t="shared" si="825"/>
        <v>525</v>
      </c>
      <c r="X3708" s="32">
        <f t="shared" si="826"/>
        <v>525</v>
      </c>
    </row>
    <row r="3709" spans="1:24" x14ac:dyDescent="0.25">
      <c r="A3709" s="2"/>
      <c r="B3709" s="2" t="s">
        <v>7</v>
      </c>
      <c r="C3709" s="2">
        <f t="shared" si="829"/>
        <v>155</v>
      </c>
      <c r="D3709" s="2">
        <f t="shared" si="830"/>
        <v>9</v>
      </c>
      <c r="E3709" s="2">
        <f t="shared" si="820"/>
        <v>3705</v>
      </c>
      <c r="F3709" s="11">
        <v>360</v>
      </c>
      <c r="G3709" s="9">
        <v>0.40350688730992601</v>
      </c>
      <c r="H3709" s="9">
        <v>0.43578743829472</v>
      </c>
      <c r="I3709" s="9">
        <v>0.57999999999999996</v>
      </c>
      <c r="J3709" s="9">
        <v>0.15190858647725999</v>
      </c>
      <c r="K3709" s="9">
        <v>0.15190858647725999</v>
      </c>
      <c r="L3709" s="9">
        <v>0.24</v>
      </c>
      <c r="N3709" s="32">
        <f>IF('System Design'!$F$8=1,'Hourly Demand and Generation'!G3709*'System Design'!$F$21,IF('System Design'!$F$8=2,'Hourly Demand and Generation'!H3709*'System Design'!$F$21,IF('System Design'!$F$8=3,'Hourly Demand and Generation'!I3709*'System Design'!$F$21)))</f>
        <v>290</v>
      </c>
      <c r="O3709" s="32">
        <f>IF('System Design'!$F$8=1,'Hourly Demand and Generation'!J3709*'System Design'!$F$22,IF('System Design'!$F$8=2,'Hourly Demand and Generation'!K3709*'System Design'!$F$22,IF('System Design'!$F$8=3,'Hourly Demand and Generation'!L3709*'System Design'!$F$22)))</f>
        <v>600</v>
      </c>
      <c r="Q3709" s="32">
        <f t="shared" si="816"/>
        <v>0</v>
      </c>
      <c r="R3709" s="32">
        <f t="shared" si="821"/>
        <v>5400</v>
      </c>
      <c r="S3709" s="32">
        <f t="shared" si="822"/>
        <v>0</v>
      </c>
      <c r="T3709" s="32">
        <f t="shared" si="823"/>
        <v>21600</v>
      </c>
      <c r="U3709" s="32">
        <f t="shared" si="824"/>
        <v>0</v>
      </c>
      <c r="V3709" s="32">
        <f t="shared" si="817"/>
        <v>530</v>
      </c>
      <c r="W3709" s="32">
        <f t="shared" si="825"/>
        <v>530</v>
      </c>
      <c r="X3709" s="32">
        <f t="shared" si="826"/>
        <v>530</v>
      </c>
    </row>
    <row r="3710" spans="1:24" x14ac:dyDescent="0.25">
      <c r="A3710" s="2"/>
      <c r="B3710" s="2" t="s">
        <v>7</v>
      </c>
      <c r="C3710" s="2">
        <f t="shared" si="829"/>
        <v>155</v>
      </c>
      <c r="D3710" s="2">
        <f t="shared" si="830"/>
        <v>10</v>
      </c>
      <c r="E3710" s="2">
        <f t="shared" si="820"/>
        <v>3706</v>
      </c>
      <c r="F3710" s="11">
        <v>351</v>
      </c>
      <c r="G3710" s="9">
        <v>0.54069922899529999</v>
      </c>
      <c r="H3710" s="9">
        <v>0.57297977998009397</v>
      </c>
      <c r="I3710" s="9">
        <v>0.75</v>
      </c>
      <c r="J3710" s="9">
        <v>0.170897159786918</v>
      </c>
      <c r="K3710" s="9">
        <v>0.170897159786918</v>
      </c>
      <c r="L3710" s="9">
        <v>0.27</v>
      </c>
      <c r="N3710" s="32">
        <f>IF('System Design'!$F$8=1,'Hourly Demand and Generation'!G3710*'System Design'!$F$21,IF('System Design'!$F$8=2,'Hourly Demand and Generation'!H3710*'System Design'!$F$21,IF('System Design'!$F$8=3,'Hourly Demand and Generation'!I3710*'System Design'!$F$21)))</f>
        <v>375</v>
      </c>
      <c r="O3710" s="32">
        <f>IF('System Design'!$F$8=1,'Hourly Demand and Generation'!J3710*'System Design'!$F$22,IF('System Design'!$F$8=2,'Hourly Demand and Generation'!K3710*'System Design'!$F$22,IF('System Design'!$F$8=3,'Hourly Demand and Generation'!L3710*'System Design'!$F$22)))</f>
        <v>675</v>
      </c>
      <c r="Q3710" s="32">
        <f t="shared" si="816"/>
        <v>0</v>
      </c>
      <c r="R3710" s="32">
        <f t="shared" si="821"/>
        <v>5400</v>
      </c>
      <c r="S3710" s="32">
        <f t="shared" si="822"/>
        <v>0</v>
      </c>
      <c r="T3710" s="32">
        <f t="shared" si="823"/>
        <v>21600</v>
      </c>
      <c r="U3710" s="32">
        <f t="shared" si="824"/>
        <v>0</v>
      </c>
      <c r="V3710" s="32">
        <f t="shared" si="817"/>
        <v>699</v>
      </c>
      <c r="W3710" s="32">
        <f t="shared" si="825"/>
        <v>699</v>
      </c>
      <c r="X3710" s="32">
        <f t="shared" si="826"/>
        <v>699</v>
      </c>
    </row>
    <row r="3711" spans="1:24" x14ac:dyDescent="0.25">
      <c r="A3711" s="2"/>
      <c r="B3711" s="2" t="s">
        <v>7</v>
      </c>
      <c r="C3711" s="2">
        <f t="shared" si="829"/>
        <v>155</v>
      </c>
      <c r="D3711" s="2">
        <f t="shared" si="830"/>
        <v>11</v>
      </c>
      <c r="E3711" s="2">
        <f t="shared" si="820"/>
        <v>3707</v>
      </c>
      <c r="F3711" s="11">
        <v>346.5</v>
      </c>
      <c r="G3711" s="9">
        <v>0.66982143293447605</v>
      </c>
      <c r="H3711" s="9">
        <v>0.70613705279237005</v>
      </c>
      <c r="I3711" s="9">
        <v>0.92</v>
      </c>
      <c r="J3711" s="9">
        <v>0.15190858647725999</v>
      </c>
      <c r="K3711" s="9">
        <v>0.15190858647725999</v>
      </c>
      <c r="L3711" s="9">
        <v>0.24</v>
      </c>
      <c r="N3711" s="32">
        <f>IF('System Design'!$F$8=1,'Hourly Demand and Generation'!G3711*'System Design'!$F$21,IF('System Design'!$F$8=2,'Hourly Demand and Generation'!H3711*'System Design'!$F$21,IF('System Design'!$F$8=3,'Hourly Demand and Generation'!I3711*'System Design'!$F$21)))</f>
        <v>460</v>
      </c>
      <c r="O3711" s="32">
        <f>IF('System Design'!$F$8=1,'Hourly Demand and Generation'!J3711*'System Design'!$F$22,IF('System Design'!$F$8=2,'Hourly Demand and Generation'!K3711*'System Design'!$F$22,IF('System Design'!$F$8=3,'Hourly Demand and Generation'!L3711*'System Design'!$F$22)))</f>
        <v>600</v>
      </c>
      <c r="Q3711" s="32">
        <f t="shared" si="816"/>
        <v>0</v>
      </c>
      <c r="R3711" s="32">
        <f t="shared" si="821"/>
        <v>5400</v>
      </c>
      <c r="S3711" s="32">
        <f t="shared" si="822"/>
        <v>0</v>
      </c>
      <c r="T3711" s="32">
        <f t="shared" si="823"/>
        <v>21600</v>
      </c>
      <c r="U3711" s="32">
        <f t="shared" si="824"/>
        <v>0</v>
      </c>
      <c r="V3711" s="32">
        <f t="shared" si="817"/>
        <v>713.5</v>
      </c>
      <c r="W3711" s="32">
        <f t="shared" si="825"/>
        <v>713.5</v>
      </c>
      <c r="X3711" s="32">
        <f t="shared" si="826"/>
        <v>713.5</v>
      </c>
    </row>
    <row r="3712" spans="1:24" x14ac:dyDescent="0.25">
      <c r="A3712" s="2"/>
      <c r="B3712" s="2" t="s">
        <v>7</v>
      </c>
      <c r="C3712" s="2">
        <f t="shared" si="829"/>
        <v>155</v>
      </c>
      <c r="D3712" s="2">
        <f t="shared" si="830"/>
        <v>12</v>
      </c>
      <c r="E3712" s="2">
        <f t="shared" si="820"/>
        <v>3708</v>
      </c>
      <c r="F3712" s="11">
        <v>346.5</v>
      </c>
      <c r="G3712" s="9">
        <v>0.80701377461985102</v>
      </c>
      <c r="H3712" s="9">
        <v>0.80701377461985102</v>
      </c>
      <c r="I3712" s="9">
        <v>1</v>
      </c>
      <c r="J3712" s="9">
        <v>0.14241429982243201</v>
      </c>
      <c r="K3712" s="9">
        <v>0.14241429982243201</v>
      </c>
      <c r="L3712" s="9">
        <v>0.22500000000000001</v>
      </c>
      <c r="N3712" s="32">
        <f>IF('System Design'!$F$8=1,'Hourly Demand and Generation'!G3712*'System Design'!$F$21,IF('System Design'!$F$8=2,'Hourly Demand and Generation'!H3712*'System Design'!$F$21,IF('System Design'!$F$8=3,'Hourly Demand and Generation'!I3712*'System Design'!$F$21)))</f>
        <v>500</v>
      </c>
      <c r="O3712" s="32">
        <f>IF('System Design'!$F$8=1,'Hourly Demand and Generation'!J3712*'System Design'!$F$22,IF('System Design'!$F$8=2,'Hourly Demand and Generation'!K3712*'System Design'!$F$22,IF('System Design'!$F$8=3,'Hourly Demand and Generation'!L3712*'System Design'!$F$22)))</f>
        <v>562.5</v>
      </c>
      <c r="Q3712" s="32">
        <f t="shared" si="816"/>
        <v>0</v>
      </c>
      <c r="R3712" s="32">
        <f t="shared" si="821"/>
        <v>5400</v>
      </c>
      <c r="S3712" s="32">
        <f t="shared" si="822"/>
        <v>0</v>
      </c>
      <c r="T3712" s="32">
        <f t="shared" si="823"/>
        <v>21600</v>
      </c>
      <c r="U3712" s="32">
        <f t="shared" si="824"/>
        <v>0</v>
      </c>
      <c r="V3712" s="32">
        <f t="shared" si="817"/>
        <v>716</v>
      </c>
      <c r="W3712" s="32">
        <f t="shared" si="825"/>
        <v>716</v>
      </c>
      <c r="X3712" s="32">
        <f t="shared" si="826"/>
        <v>716</v>
      </c>
    </row>
    <row r="3713" spans="1:24" x14ac:dyDescent="0.25">
      <c r="A3713" s="2"/>
      <c r="B3713" s="2" t="s">
        <v>7</v>
      </c>
      <c r="C3713" s="2">
        <f t="shared" si="829"/>
        <v>155</v>
      </c>
      <c r="D3713" s="2">
        <f t="shared" si="830"/>
        <v>13</v>
      </c>
      <c r="E3713" s="2">
        <f t="shared" si="820"/>
        <v>3709</v>
      </c>
      <c r="F3713" s="11">
        <v>360</v>
      </c>
      <c r="G3713" s="9">
        <v>0.66982143293447605</v>
      </c>
      <c r="H3713" s="9">
        <v>0.70613705279237005</v>
      </c>
      <c r="I3713" s="9">
        <v>0.92</v>
      </c>
      <c r="J3713" s="9">
        <v>0.15190858647725999</v>
      </c>
      <c r="K3713" s="9">
        <v>0.15190858647725999</v>
      </c>
      <c r="L3713" s="9">
        <v>0.24</v>
      </c>
      <c r="N3713" s="32">
        <f>IF('System Design'!$F$8=1,'Hourly Demand and Generation'!G3713*'System Design'!$F$21,IF('System Design'!$F$8=2,'Hourly Demand and Generation'!H3713*'System Design'!$F$21,IF('System Design'!$F$8=3,'Hourly Demand and Generation'!I3713*'System Design'!$F$21)))</f>
        <v>460</v>
      </c>
      <c r="O3713" s="32">
        <f>IF('System Design'!$F$8=1,'Hourly Demand and Generation'!J3713*'System Design'!$F$22,IF('System Design'!$F$8=2,'Hourly Demand and Generation'!K3713*'System Design'!$F$22,IF('System Design'!$F$8=3,'Hourly Demand and Generation'!L3713*'System Design'!$F$22)))</f>
        <v>600</v>
      </c>
      <c r="Q3713" s="32">
        <f t="shared" si="816"/>
        <v>0</v>
      </c>
      <c r="R3713" s="32">
        <f t="shared" si="821"/>
        <v>5400</v>
      </c>
      <c r="S3713" s="32">
        <f t="shared" si="822"/>
        <v>0</v>
      </c>
      <c r="T3713" s="32">
        <f t="shared" si="823"/>
        <v>21600</v>
      </c>
      <c r="U3713" s="32">
        <f t="shared" si="824"/>
        <v>0</v>
      </c>
      <c r="V3713" s="32">
        <f t="shared" si="817"/>
        <v>700</v>
      </c>
      <c r="W3713" s="32">
        <f t="shared" si="825"/>
        <v>700</v>
      </c>
      <c r="X3713" s="32">
        <f t="shared" si="826"/>
        <v>700</v>
      </c>
    </row>
    <row r="3714" spans="1:24" x14ac:dyDescent="0.25">
      <c r="A3714" s="2"/>
      <c r="B3714" s="2" t="s">
        <v>7</v>
      </c>
      <c r="C3714" s="2">
        <f t="shared" si="829"/>
        <v>155</v>
      </c>
      <c r="D3714" s="2">
        <f t="shared" si="830"/>
        <v>14</v>
      </c>
      <c r="E3714" s="2">
        <f t="shared" si="820"/>
        <v>3710</v>
      </c>
      <c r="F3714" s="11">
        <v>360</v>
      </c>
      <c r="G3714" s="9">
        <v>0.54069922899529999</v>
      </c>
      <c r="H3714" s="9">
        <v>0.57297977998009397</v>
      </c>
      <c r="I3714" s="9">
        <v>0.75</v>
      </c>
      <c r="J3714" s="9">
        <v>0.16140287313208901</v>
      </c>
      <c r="K3714" s="9">
        <v>0.16140287313208901</v>
      </c>
      <c r="L3714" s="9">
        <v>0.255</v>
      </c>
      <c r="N3714" s="32">
        <f>IF('System Design'!$F$8=1,'Hourly Demand and Generation'!G3714*'System Design'!$F$21,IF('System Design'!$F$8=2,'Hourly Demand and Generation'!H3714*'System Design'!$F$21,IF('System Design'!$F$8=3,'Hourly Demand and Generation'!I3714*'System Design'!$F$21)))</f>
        <v>375</v>
      </c>
      <c r="O3714" s="32">
        <f>IF('System Design'!$F$8=1,'Hourly Demand and Generation'!J3714*'System Design'!$F$22,IF('System Design'!$F$8=2,'Hourly Demand and Generation'!K3714*'System Design'!$F$22,IF('System Design'!$F$8=3,'Hourly Demand and Generation'!L3714*'System Design'!$F$22)))</f>
        <v>637.5</v>
      </c>
      <c r="Q3714" s="32">
        <f t="shared" si="816"/>
        <v>0</v>
      </c>
      <c r="R3714" s="32">
        <f t="shared" si="821"/>
        <v>5400</v>
      </c>
      <c r="S3714" s="32">
        <f t="shared" si="822"/>
        <v>0</v>
      </c>
      <c r="T3714" s="32">
        <f t="shared" si="823"/>
        <v>21600</v>
      </c>
      <c r="U3714" s="32">
        <f t="shared" si="824"/>
        <v>0</v>
      </c>
      <c r="V3714" s="32">
        <f t="shared" si="817"/>
        <v>652.5</v>
      </c>
      <c r="W3714" s="32">
        <f t="shared" si="825"/>
        <v>652.5</v>
      </c>
      <c r="X3714" s="32">
        <f t="shared" si="826"/>
        <v>652.5</v>
      </c>
    </row>
    <row r="3715" spans="1:24" x14ac:dyDescent="0.25">
      <c r="A3715" s="2"/>
      <c r="B3715" s="2" t="s">
        <v>7</v>
      </c>
      <c r="C3715" s="2">
        <f t="shared" si="829"/>
        <v>155</v>
      </c>
      <c r="D3715" s="2">
        <f t="shared" si="830"/>
        <v>15</v>
      </c>
      <c r="E3715" s="2">
        <f t="shared" si="820"/>
        <v>3711</v>
      </c>
      <c r="F3715" s="11">
        <v>382.5</v>
      </c>
      <c r="G3715" s="9">
        <v>0.40350688730992601</v>
      </c>
      <c r="H3715" s="9">
        <v>0.43578743829472</v>
      </c>
      <c r="I3715" s="9">
        <v>0.57999999999999996</v>
      </c>
      <c r="J3715" s="9">
        <v>0.170897159786918</v>
      </c>
      <c r="K3715" s="9">
        <v>0.170897159786918</v>
      </c>
      <c r="L3715" s="9">
        <v>0.27</v>
      </c>
      <c r="N3715" s="32">
        <f>IF('System Design'!$F$8=1,'Hourly Demand and Generation'!G3715*'System Design'!$F$21,IF('System Design'!$F$8=2,'Hourly Demand and Generation'!H3715*'System Design'!$F$21,IF('System Design'!$F$8=3,'Hourly Demand and Generation'!I3715*'System Design'!$F$21)))</f>
        <v>290</v>
      </c>
      <c r="O3715" s="32">
        <f>IF('System Design'!$F$8=1,'Hourly Demand and Generation'!J3715*'System Design'!$F$22,IF('System Design'!$F$8=2,'Hourly Demand and Generation'!K3715*'System Design'!$F$22,IF('System Design'!$F$8=3,'Hourly Demand and Generation'!L3715*'System Design'!$F$22)))</f>
        <v>675</v>
      </c>
      <c r="Q3715" s="32">
        <f t="shared" si="816"/>
        <v>0</v>
      </c>
      <c r="R3715" s="32">
        <f t="shared" si="821"/>
        <v>5400</v>
      </c>
      <c r="S3715" s="32">
        <f t="shared" si="822"/>
        <v>0</v>
      </c>
      <c r="T3715" s="32">
        <f t="shared" si="823"/>
        <v>21600</v>
      </c>
      <c r="U3715" s="32">
        <f t="shared" si="824"/>
        <v>0</v>
      </c>
      <c r="V3715" s="32">
        <f t="shared" si="817"/>
        <v>582.5</v>
      </c>
      <c r="W3715" s="32">
        <f t="shared" si="825"/>
        <v>582.5</v>
      </c>
      <c r="X3715" s="32">
        <f t="shared" si="826"/>
        <v>582.5</v>
      </c>
    </row>
    <row r="3716" spans="1:24" x14ac:dyDescent="0.25">
      <c r="A3716" s="2"/>
      <c r="B3716" s="2" t="s">
        <v>7</v>
      </c>
      <c r="C3716" s="2">
        <f t="shared" si="829"/>
        <v>155</v>
      </c>
      <c r="D3716" s="2">
        <f t="shared" si="830"/>
        <v>16</v>
      </c>
      <c r="E3716" s="2">
        <f t="shared" si="820"/>
        <v>3712</v>
      </c>
      <c r="F3716" s="11">
        <v>405</v>
      </c>
      <c r="G3716" s="9">
        <v>0.26631454562455098</v>
      </c>
      <c r="H3716" s="9">
        <v>0.30263016548244398</v>
      </c>
      <c r="I3716" s="9">
        <v>0.42</v>
      </c>
      <c r="J3716" s="9">
        <v>0.170897159786918</v>
      </c>
      <c r="K3716" s="9">
        <v>0.170897159786918</v>
      </c>
      <c r="L3716" s="9">
        <v>0.27</v>
      </c>
      <c r="N3716" s="32">
        <f>IF('System Design'!$F$8=1,'Hourly Demand and Generation'!G3716*'System Design'!$F$21,IF('System Design'!$F$8=2,'Hourly Demand and Generation'!H3716*'System Design'!$F$21,IF('System Design'!$F$8=3,'Hourly Demand and Generation'!I3716*'System Design'!$F$21)))</f>
        <v>210</v>
      </c>
      <c r="O3716" s="32">
        <f>IF('System Design'!$F$8=1,'Hourly Demand and Generation'!J3716*'System Design'!$F$22,IF('System Design'!$F$8=2,'Hourly Demand and Generation'!K3716*'System Design'!$F$22,IF('System Design'!$F$8=3,'Hourly Demand and Generation'!L3716*'System Design'!$F$22)))</f>
        <v>675</v>
      </c>
      <c r="Q3716" s="32">
        <f t="shared" si="816"/>
        <v>0</v>
      </c>
      <c r="R3716" s="32">
        <f t="shared" si="821"/>
        <v>5400</v>
      </c>
      <c r="S3716" s="32">
        <f t="shared" si="822"/>
        <v>0</v>
      </c>
      <c r="T3716" s="32">
        <f t="shared" si="823"/>
        <v>21600</v>
      </c>
      <c r="U3716" s="32">
        <f t="shared" si="824"/>
        <v>0</v>
      </c>
      <c r="V3716" s="32">
        <f t="shared" si="817"/>
        <v>480</v>
      </c>
      <c r="W3716" s="32">
        <f t="shared" si="825"/>
        <v>480</v>
      </c>
      <c r="X3716" s="32">
        <f t="shared" si="826"/>
        <v>480</v>
      </c>
    </row>
    <row r="3717" spans="1:24" x14ac:dyDescent="0.25">
      <c r="A3717" s="2"/>
      <c r="B3717" s="2" t="s">
        <v>7</v>
      </c>
      <c r="C3717" s="2">
        <f t="shared" si="829"/>
        <v>155</v>
      </c>
      <c r="D3717" s="2">
        <f t="shared" si="830"/>
        <v>17</v>
      </c>
      <c r="E3717" s="2">
        <f t="shared" si="820"/>
        <v>3713</v>
      </c>
      <c r="F3717" s="11">
        <v>427.5</v>
      </c>
      <c r="G3717" s="9">
        <v>0.137192341685375</v>
      </c>
      <c r="H3717" s="9">
        <v>0.16947289267016899</v>
      </c>
      <c r="I3717" s="9">
        <v>0.25</v>
      </c>
      <c r="J3717" s="9">
        <v>0.189885733096575</v>
      </c>
      <c r="K3717" s="9">
        <v>0.189885733096575</v>
      </c>
      <c r="L3717" s="9">
        <v>0.3</v>
      </c>
      <c r="N3717" s="32">
        <f>IF('System Design'!$F$8=1,'Hourly Demand and Generation'!G3717*'System Design'!$F$21,IF('System Design'!$F$8=2,'Hourly Demand and Generation'!H3717*'System Design'!$F$21,IF('System Design'!$F$8=3,'Hourly Demand and Generation'!I3717*'System Design'!$F$21)))</f>
        <v>125</v>
      </c>
      <c r="O3717" s="32">
        <f>IF('System Design'!$F$8=1,'Hourly Demand and Generation'!J3717*'System Design'!$F$22,IF('System Design'!$F$8=2,'Hourly Demand and Generation'!K3717*'System Design'!$F$22,IF('System Design'!$F$8=3,'Hourly Demand and Generation'!L3717*'System Design'!$F$22)))</f>
        <v>750</v>
      </c>
      <c r="Q3717" s="32">
        <f t="shared" si="816"/>
        <v>0</v>
      </c>
      <c r="R3717" s="32">
        <f t="shared" si="821"/>
        <v>5400</v>
      </c>
      <c r="S3717" s="32">
        <f t="shared" si="822"/>
        <v>0</v>
      </c>
      <c r="T3717" s="32">
        <f t="shared" si="823"/>
        <v>21600</v>
      </c>
      <c r="U3717" s="32">
        <f t="shared" si="824"/>
        <v>0</v>
      </c>
      <c r="V3717" s="32">
        <f t="shared" si="817"/>
        <v>447.5</v>
      </c>
      <c r="W3717" s="32">
        <f t="shared" si="825"/>
        <v>447.5</v>
      </c>
      <c r="X3717" s="32">
        <f t="shared" si="826"/>
        <v>447.5</v>
      </c>
    </row>
    <row r="3718" spans="1:24" x14ac:dyDescent="0.25">
      <c r="A3718" s="2"/>
      <c r="B3718" s="2" t="s">
        <v>7</v>
      </c>
      <c r="C3718" s="2">
        <f t="shared" si="829"/>
        <v>155</v>
      </c>
      <c r="D3718" s="2">
        <f t="shared" si="830"/>
        <v>18</v>
      </c>
      <c r="E3718" s="2">
        <f t="shared" si="820"/>
        <v>3714</v>
      </c>
      <c r="F3718" s="11">
        <v>450</v>
      </c>
      <c r="G3718" s="9">
        <v>6.45611019695881E-2</v>
      </c>
      <c r="H3718" s="9">
        <v>0.100876721827481</v>
      </c>
      <c r="I3718" s="9">
        <v>0.17</v>
      </c>
      <c r="J3718" s="9">
        <v>0.18039144644174701</v>
      </c>
      <c r="K3718" s="9">
        <v>0.18039144644174701</v>
      </c>
      <c r="L3718" s="9">
        <v>0.28499999999999998</v>
      </c>
      <c r="N3718" s="32">
        <f>IF('System Design'!$F$8=1,'Hourly Demand and Generation'!G3718*'System Design'!$F$21,IF('System Design'!$F$8=2,'Hourly Demand and Generation'!H3718*'System Design'!$F$21,IF('System Design'!$F$8=3,'Hourly Demand and Generation'!I3718*'System Design'!$F$21)))</f>
        <v>85</v>
      </c>
      <c r="O3718" s="32">
        <f>IF('System Design'!$F$8=1,'Hourly Demand and Generation'!J3718*'System Design'!$F$22,IF('System Design'!$F$8=2,'Hourly Demand and Generation'!K3718*'System Design'!$F$22,IF('System Design'!$F$8=3,'Hourly Demand and Generation'!L3718*'System Design'!$F$22)))</f>
        <v>712.49999999999989</v>
      </c>
      <c r="Q3718" s="32">
        <f t="shared" ref="Q3718:Q3781" si="831">IF(F3718-N3718-O3718&gt;0,F3718-N3718-O3718,0)</f>
        <v>0</v>
      </c>
      <c r="R3718" s="32">
        <f t="shared" si="821"/>
        <v>5400</v>
      </c>
      <c r="S3718" s="32">
        <f t="shared" si="822"/>
        <v>0</v>
      </c>
      <c r="T3718" s="32">
        <f t="shared" si="823"/>
        <v>21600</v>
      </c>
      <c r="U3718" s="32">
        <f t="shared" si="824"/>
        <v>0</v>
      </c>
      <c r="V3718" s="32">
        <f t="shared" ref="V3718:V3781" si="832">IF(F3718-N3718-O3718&lt;0,N3718+O3718-F3718,0)</f>
        <v>347.49999999999989</v>
      </c>
      <c r="W3718" s="32">
        <f t="shared" si="825"/>
        <v>347.49999999999989</v>
      </c>
      <c r="X3718" s="32">
        <f t="shared" si="826"/>
        <v>347.49999999999989</v>
      </c>
    </row>
    <row r="3719" spans="1:24" x14ac:dyDescent="0.25">
      <c r="A3719" s="2"/>
      <c r="B3719" s="2" t="s">
        <v>7</v>
      </c>
      <c r="C3719" s="2">
        <f t="shared" si="829"/>
        <v>155</v>
      </c>
      <c r="D3719" s="2">
        <f t="shared" si="830"/>
        <v>19</v>
      </c>
      <c r="E3719" s="2">
        <f t="shared" ref="E3719:E3782" si="833">E3718+1</f>
        <v>3715</v>
      </c>
      <c r="F3719" s="11">
        <v>436.5</v>
      </c>
      <c r="G3719" s="9">
        <v>0</v>
      </c>
      <c r="H3719" s="9">
        <v>3.2280550984794001E-2</v>
      </c>
      <c r="I3719" s="9">
        <v>0.08</v>
      </c>
      <c r="J3719" s="9">
        <v>0.170897159786918</v>
      </c>
      <c r="K3719" s="9">
        <v>0.170897159786918</v>
      </c>
      <c r="L3719" s="9">
        <v>0.27</v>
      </c>
      <c r="N3719" s="32">
        <f>IF('System Design'!$F$8=1,'Hourly Demand and Generation'!G3719*'System Design'!$F$21,IF('System Design'!$F$8=2,'Hourly Demand and Generation'!H3719*'System Design'!$F$21,IF('System Design'!$F$8=3,'Hourly Demand and Generation'!I3719*'System Design'!$F$21)))</f>
        <v>40</v>
      </c>
      <c r="O3719" s="32">
        <f>IF('System Design'!$F$8=1,'Hourly Demand and Generation'!J3719*'System Design'!$F$22,IF('System Design'!$F$8=2,'Hourly Demand and Generation'!K3719*'System Design'!$F$22,IF('System Design'!$F$8=3,'Hourly Demand and Generation'!L3719*'System Design'!$F$22)))</f>
        <v>675</v>
      </c>
      <c r="Q3719" s="32">
        <f t="shared" si="831"/>
        <v>0</v>
      </c>
      <c r="R3719" s="32">
        <f t="shared" ref="R3719:R3782" si="834">IF($Q3719&lt;R3718+$V3719,IF(R3718+$V3719-$Q3719&gt;5400,5400,R3718+$V3719-$Q3719),0)</f>
        <v>5400</v>
      </c>
      <c r="S3719" s="32">
        <f t="shared" ref="S3719:S3782" si="835">IF(R3719&gt;0,0,$Q3719+$V3719-R3718)</f>
        <v>0</v>
      </c>
      <c r="T3719" s="32">
        <f t="shared" ref="T3719:T3782" si="836">IF($Q3719&lt;T3718+$V3719,IF(T3718+$V3719-$Q3719&gt;21600,21600,T3718+$V3719-$Q3719),0)</f>
        <v>21600</v>
      </c>
      <c r="U3719" s="32">
        <f t="shared" ref="U3719:U3782" si="837">IF(T3719&gt;0,0,$Q3719+$V3719-T3718)</f>
        <v>0</v>
      </c>
      <c r="V3719" s="32">
        <f t="shared" si="832"/>
        <v>278.5</v>
      </c>
      <c r="W3719" s="32">
        <f t="shared" ref="W3719:W3782" si="838">IF(R3719=5400,$V3719-(R3719-R3718),0)</f>
        <v>278.5</v>
      </c>
      <c r="X3719" s="32">
        <f t="shared" ref="X3719:X3782" si="839">IF(T3719=21600,$V3719-(T3719-T3718),0)</f>
        <v>278.5</v>
      </c>
    </row>
    <row r="3720" spans="1:24" x14ac:dyDescent="0.25">
      <c r="A3720" s="2"/>
      <c r="B3720" s="2" t="s">
        <v>7</v>
      </c>
      <c r="C3720" s="2">
        <f t="shared" si="829"/>
        <v>155</v>
      </c>
      <c r="D3720" s="2">
        <f t="shared" si="830"/>
        <v>20</v>
      </c>
      <c r="E3720" s="2">
        <f t="shared" si="833"/>
        <v>3716</v>
      </c>
      <c r="F3720" s="11">
        <v>427.5</v>
      </c>
      <c r="G3720" s="9">
        <v>0</v>
      </c>
      <c r="H3720" s="9">
        <v>0</v>
      </c>
      <c r="I3720" s="9">
        <v>0</v>
      </c>
      <c r="J3720" s="9">
        <v>0.170897159786918</v>
      </c>
      <c r="K3720" s="9">
        <v>0.170897159786918</v>
      </c>
      <c r="L3720" s="9">
        <v>0.27</v>
      </c>
      <c r="N3720" s="32">
        <f>IF('System Design'!$F$8=1,'Hourly Demand and Generation'!G3720*'System Design'!$F$21,IF('System Design'!$F$8=2,'Hourly Demand and Generation'!H3720*'System Design'!$F$21,IF('System Design'!$F$8=3,'Hourly Demand and Generation'!I3720*'System Design'!$F$21)))</f>
        <v>0</v>
      </c>
      <c r="O3720" s="32">
        <f>IF('System Design'!$F$8=1,'Hourly Demand and Generation'!J3720*'System Design'!$F$22,IF('System Design'!$F$8=2,'Hourly Demand and Generation'!K3720*'System Design'!$F$22,IF('System Design'!$F$8=3,'Hourly Demand and Generation'!L3720*'System Design'!$F$22)))</f>
        <v>675</v>
      </c>
      <c r="Q3720" s="32">
        <f t="shared" si="831"/>
        <v>0</v>
      </c>
      <c r="R3720" s="32">
        <f t="shared" si="834"/>
        <v>5400</v>
      </c>
      <c r="S3720" s="32">
        <f t="shared" si="835"/>
        <v>0</v>
      </c>
      <c r="T3720" s="32">
        <f t="shared" si="836"/>
        <v>21600</v>
      </c>
      <c r="U3720" s="32">
        <f t="shared" si="837"/>
        <v>0</v>
      </c>
      <c r="V3720" s="32">
        <f t="shared" si="832"/>
        <v>247.5</v>
      </c>
      <c r="W3720" s="32">
        <f t="shared" si="838"/>
        <v>247.5</v>
      </c>
      <c r="X3720" s="32">
        <f t="shared" si="839"/>
        <v>247.5</v>
      </c>
    </row>
    <row r="3721" spans="1:24" x14ac:dyDescent="0.25">
      <c r="A3721" s="2"/>
      <c r="B3721" s="2" t="s">
        <v>7</v>
      </c>
      <c r="C3721" s="2">
        <f t="shared" si="829"/>
        <v>155</v>
      </c>
      <c r="D3721" s="2">
        <f t="shared" si="830"/>
        <v>21</v>
      </c>
      <c r="E3721" s="2">
        <f t="shared" si="833"/>
        <v>3717</v>
      </c>
      <c r="F3721" s="11">
        <v>405</v>
      </c>
      <c r="G3721" s="9">
        <v>0</v>
      </c>
      <c r="H3721" s="9">
        <v>0</v>
      </c>
      <c r="I3721" s="9">
        <v>0</v>
      </c>
      <c r="J3721" s="9">
        <v>0.170897159786918</v>
      </c>
      <c r="K3721" s="9">
        <v>0.170897159786918</v>
      </c>
      <c r="L3721" s="9">
        <v>0.27</v>
      </c>
      <c r="N3721" s="32">
        <f>IF('System Design'!$F$8=1,'Hourly Demand and Generation'!G3721*'System Design'!$F$21,IF('System Design'!$F$8=2,'Hourly Demand and Generation'!H3721*'System Design'!$F$21,IF('System Design'!$F$8=3,'Hourly Demand and Generation'!I3721*'System Design'!$F$21)))</f>
        <v>0</v>
      </c>
      <c r="O3721" s="32">
        <f>IF('System Design'!$F$8=1,'Hourly Demand and Generation'!J3721*'System Design'!$F$22,IF('System Design'!$F$8=2,'Hourly Demand and Generation'!K3721*'System Design'!$F$22,IF('System Design'!$F$8=3,'Hourly Demand and Generation'!L3721*'System Design'!$F$22)))</f>
        <v>675</v>
      </c>
      <c r="Q3721" s="32">
        <f t="shared" si="831"/>
        <v>0</v>
      </c>
      <c r="R3721" s="32">
        <f t="shared" si="834"/>
        <v>5400</v>
      </c>
      <c r="S3721" s="32">
        <f t="shared" si="835"/>
        <v>0</v>
      </c>
      <c r="T3721" s="32">
        <f t="shared" si="836"/>
        <v>21600</v>
      </c>
      <c r="U3721" s="32">
        <f t="shared" si="837"/>
        <v>0</v>
      </c>
      <c r="V3721" s="32">
        <f t="shared" si="832"/>
        <v>270</v>
      </c>
      <c r="W3721" s="32">
        <f t="shared" si="838"/>
        <v>270</v>
      </c>
      <c r="X3721" s="32">
        <f t="shared" si="839"/>
        <v>270</v>
      </c>
    </row>
    <row r="3722" spans="1:24" x14ac:dyDescent="0.25">
      <c r="A3722" s="2"/>
      <c r="B3722" s="2" t="s">
        <v>7</v>
      </c>
      <c r="C3722" s="2">
        <f t="shared" si="829"/>
        <v>155</v>
      </c>
      <c r="D3722" s="2">
        <f t="shared" si="830"/>
        <v>22</v>
      </c>
      <c r="E3722" s="2">
        <f t="shared" si="833"/>
        <v>3718</v>
      </c>
      <c r="F3722" s="11">
        <v>382.5</v>
      </c>
      <c r="G3722" s="9">
        <v>0</v>
      </c>
      <c r="H3722" s="9">
        <v>0</v>
      </c>
      <c r="I3722" s="9">
        <v>0</v>
      </c>
      <c r="J3722" s="9">
        <v>0.18039144644174701</v>
      </c>
      <c r="K3722" s="9">
        <v>0.18039144644174701</v>
      </c>
      <c r="L3722" s="9">
        <v>0.28499999999999998</v>
      </c>
      <c r="N3722" s="32">
        <f>IF('System Design'!$F$8=1,'Hourly Demand and Generation'!G3722*'System Design'!$F$21,IF('System Design'!$F$8=2,'Hourly Demand and Generation'!H3722*'System Design'!$F$21,IF('System Design'!$F$8=3,'Hourly Demand and Generation'!I3722*'System Design'!$F$21)))</f>
        <v>0</v>
      </c>
      <c r="O3722" s="32">
        <f>IF('System Design'!$F$8=1,'Hourly Demand and Generation'!J3722*'System Design'!$F$22,IF('System Design'!$F$8=2,'Hourly Demand and Generation'!K3722*'System Design'!$F$22,IF('System Design'!$F$8=3,'Hourly Demand and Generation'!L3722*'System Design'!$F$22)))</f>
        <v>712.49999999999989</v>
      </c>
      <c r="Q3722" s="32">
        <f t="shared" si="831"/>
        <v>0</v>
      </c>
      <c r="R3722" s="32">
        <f t="shared" si="834"/>
        <v>5400</v>
      </c>
      <c r="S3722" s="32">
        <f t="shared" si="835"/>
        <v>0</v>
      </c>
      <c r="T3722" s="32">
        <f t="shared" si="836"/>
        <v>21600</v>
      </c>
      <c r="U3722" s="32">
        <f t="shared" si="837"/>
        <v>0</v>
      </c>
      <c r="V3722" s="32">
        <f t="shared" si="832"/>
        <v>329.99999999999989</v>
      </c>
      <c r="W3722" s="32">
        <f t="shared" si="838"/>
        <v>329.99999999999989</v>
      </c>
      <c r="X3722" s="32">
        <f t="shared" si="839"/>
        <v>329.99999999999989</v>
      </c>
    </row>
    <row r="3723" spans="1:24" x14ac:dyDescent="0.25">
      <c r="A3723" s="2"/>
      <c r="B3723" s="2" t="s">
        <v>7</v>
      </c>
      <c r="C3723" s="2">
        <f t="shared" si="829"/>
        <v>155</v>
      </c>
      <c r="D3723" s="2">
        <f t="shared" si="830"/>
        <v>23</v>
      </c>
      <c r="E3723" s="2">
        <f t="shared" si="833"/>
        <v>3719</v>
      </c>
      <c r="F3723" s="11">
        <v>360</v>
      </c>
      <c r="G3723" s="9">
        <v>0</v>
      </c>
      <c r="H3723" s="9">
        <v>0</v>
      </c>
      <c r="I3723" s="9">
        <v>0</v>
      </c>
      <c r="J3723" s="9">
        <v>0.15190858647725999</v>
      </c>
      <c r="K3723" s="9">
        <v>0.15190858647725999</v>
      </c>
      <c r="L3723" s="9">
        <v>0.24</v>
      </c>
      <c r="N3723" s="32">
        <f>IF('System Design'!$F$8=1,'Hourly Demand and Generation'!G3723*'System Design'!$F$21,IF('System Design'!$F$8=2,'Hourly Demand and Generation'!H3723*'System Design'!$F$21,IF('System Design'!$F$8=3,'Hourly Demand and Generation'!I3723*'System Design'!$F$21)))</f>
        <v>0</v>
      </c>
      <c r="O3723" s="32">
        <f>IF('System Design'!$F$8=1,'Hourly Demand and Generation'!J3723*'System Design'!$F$22,IF('System Design'!$F$8=2,'Hourly Demand and Generation'!K3723*'System Design'!$F$22,IF('System Design'!$F$8=3,'Hourly Demand and Generation'!L3723*'System Design'!$F$22)))</f>
        <v>600</v>
      </c>
      <c r="Q3723" s="32">
        <f t="shared" si="831"/>
        <v>0</v>
      </c>
      <c r="R3723" s="32">
        <f t="shared" si="834"/>
        <v>5400</v>
      </c>
      <c r="S3723" s="32">
        <f t="shared" si="835"/>
        <v>0</v>
      </c>
      <c r="T3723" s="32">
        <f t="shared" si="836"/>
        <v>21600</v>
      </c>
      <c r="U3723" s="32">
        <f t="shared" si="837"/>
        <v>0</v>
      </c>
      <c r="V3723" s="32">
        <f t="shared" si="832"/>
        <v>240</v>
      </c>
      <c r="W3723" s="32">
        <f t="shared" si="838"/>
        <v>240</v>
      </c>
      <c r="X3723" s="32">
        <f t="shared" si="839"/>
        <v>240</v>
      </c>
    </row>
    <row r="3724" spans="1:24" x14ac:dyDescent="0.25">
      <c r="A3724" s="2"/>
      <c r="B3724" s="2" t="s">
        <v>7</v>
      </c>
      <c r="C3724" s="2">
        <f t="shared" si="829"/>
        <v>155</v>
      </c>
      <c r="D3724" s="2">
        <f t="shared" si="830"/>
        <v>24</v>
      </c>
      <c r="E3724" s="2">
        <f t="shared" si="833"/>
        <v>3720</v>
      </c>
      <c r="F3724" s="11">
        <v>315</v>
      </c>
      <c r="G3724" s="9">
        <v>0</v>
      </c>
      <c r="H3724" s="9">
        <v>0</v>
      </c>
      <c r="I3724" s="9">
        <v>0</v>
      </c>
      <c r="J3724" s="9">
        <v>0.15190858647725999</v>
      </c>
      <c r="K3724" s="9">
        <v>0.15190858647725999</v>
      </c>
      <c r="L3724" s="9">
        <v>0.24</v>
      </c>
      <c r="N3724" s="32">
        <f>IF('System Design'!$F$8=1,'Hourly Demand and Generation'!G3724*'System Design'!$F$21,IF('System Design'!$F$8=2,'Hourly Demand and Generation'!H3724*'System Design'!$F$21,IF('System Design'!$F$8=3,'Hourly Demand and Generation'!I3724*'System Design'!$F$21)))</f>
        <v>0</v>
      </c>
      <c r="O3724" s="32">
        <f>IF('System Design'!$F$8=1,'Hourly Demand and Generation'!J3724*'System Design'!$F$22,IF('System Design'!$F$8=2,'Hourly Demand and Generation'!K3724*'System Design'!$F$22,IF('System Design'!$F$8=3,'Hourly Demand and Generation'!L3724*'System Design'!$F$22)))</f>
        <v>600</v>
      </c>
      <c r="Q3724" s="32">
        <f t="shared" si="831"/>
        <v>0</v>
      </c>
      <c r="R3724" s="32">
        <f t="shared" si="834"/>
        <v>5400</v>
      </c>
      <c r="S3724" s="32">
        <f t="shared" si="835"/>
        <v>0</v>
      </c>
      <c r="T3724" s="32">
        <f t="shared" si="836"/>
        <v>21600</v>
      </c>
      <c r="U3724" s="32">
        <f t="shared" si="837"/>
        <v>0</v>
      </c>
      <c r="V3724" s="32">
        <f t="shared" si="832"/>
        <v>285</v>
      </c>
      <c r="W3724" s="32">
        <f t="shared" si="838"/>
        <v>285</v>
      </c>
      <c r="X3724" s="32">
        <f t="shared" si="839"/>
        <v>285</v>
      </c>
    </row>
    <row r="3725" spans="1:24" x14ac:dyDescent="0.25">
      <c r="A3725" s="2"/>
      <c r="B3725" s="2" t="s">
        <v>7</v>
      </c>
      <c r="C3725" s="2">
        <f>C3724+1</f>
        <v>156</v>
      </c>
      <c r="D3725" s="2">
        <v>1</v>
      </c>
      <c r="E3725" s="2">
        <f t="shared" si="833"/>
        <v>3721</v>
      </c>
      <c r="F3725" s="11">
        <v>270</v>
      </c>
      <c r="G3725" s="9">
        <v>0</v>
      </c>
      <c r="H3725" s="9">
        <v>0</v>
      </c>
      <c r="I3725" s="9">
        <v>0</v>
      </c>
      <c r="J3725" s="9">
        <v>0.20659906173533399</v>
      </c>
      <c r="K3725" s="9">
        <v>0.20659906173533399</v>
      </c>
      <c r="L3725" s="9">
        <v>0.3</v>
      </c>
      <c r="N3725" s="32">
        <f>IF('System Design'!$F$8=1,'Hourly Demand and Generation'!G3725*'System Design'!$F$21,IF('System Design'!$F$8=2,'Hourly Demand and Generation'!H3725*'System Design'!$F$21,IF('System Design'!$F$8=3,'Hourly Demand and Generation'!I3725*'System Design'!$F$21)))</f>
        <v>0</v>
      </c>
      <c r="O3725" s="32">
        <f>IF('System Design'!$F$8=1,'Hourly Demand and Generation'!J3725*'System Design'!$F$22,IF('System Design'!$F$8=2,'Hourly Demand and Generation'!K3725*'System Design'!$F$22,IF('System Design'!$F$8=3,'Hourly Demand and Generation'!L3725*'System Design'!$F$22)))</f>
        <v>750</v>
      </c>
      <c r="Q3725" s="32">
        <f t="shared" si="831"/>
        <v>0</v>
      </c>
      <c r="R3725" s="32">
        <f t="shared" si="834"/>
        <v>5400</v>
      </c>
      <c r="S3725" s="32">
        <f t="shared" si="835"/>
        <v>0</v>
      </c>
      <c r="T3725" s="32">
        <f t="shared" si="836"/>
        <v>21600</v>
      </c>
      <c r="U3725" s="32">
        <f t="shared" si="837"/>
        <v>0</v>
      </c>
      <c r="V3725" s="32">
        <f t="shared" si="832"/>
        <v>480</v>
      </c>
      <c r="W3725" s="32">
        <f t="shared" si="838"/>
        <v>480</v>
      </c>
      <c r="X3725" s="32">
        <f t="shared" si="839"/>
        <v>480</v>
      </c>
    </row>
    <row r="3726" spans="1:24" x14ac:dyDescent="0.25">
      <c r="A3726" s="2"/>
      <c r="B3726" s="2" t="s">
        <v>7</v>
      </c>
      <c r="C3726" s="2">
        <f>C3725</f>
        <v>156</v>
      </c>
      <c r="D3726" s="2">
        <f>D3725+1</f>
        <v>2</v>
      </c>
      <c r="E3726" s="2">
        <f t="shared" si="833"/>
        <v>3722</v>
      </c>
      <c r="F3726" s="11">
        <v>247.5</v>
      </c>
      <c r="G3726" s="9">
        <v>0</v>
      </c>
      <c r="H3726" s="9">
        <v>0</v>
      </c>
      <c r="I3726" s="9">
        <v>0</v>
      </c>
      <c r="J3726" s="9">
        <v>0.18593915556180099</v>
      </c>
      <c r="K3726" s="9">
        <v>0.18593915556180099</v>
      </c>
      <c r="L3726" s="9">
        <v>0.27</v>
      </c>
      <c r="N3726" s="32">
        <f>IF('System Design'!$F$8=1,'Hourly Demand and Generation'!G3726*'System Design'!$F$21,IF('System Design'!$F$8=2,'Hourly Demand and Generation'!H3726*'System Design'!$F$21,IF('System Design'!$F$8=3,'Hourly Demand and Generation'!I3726*'System Design'!$F$21)))</f>
        <v>0</v>
      </c>
      <c r="O3726" s="32">
        <f>IF('System Design'!$F$8=1,'Hourly Demand and Generation'!J3726*'System Design'!$F$22,IF('System Design'!$F$8=2,'Hourly Demand and Generation'!K3726*'System Design'!$F$22,IF('System Design'!$F$8=3,'Hourly Demand and Generation'!L3726*'System Design'!$F$22)))</f>
        <v>675</v>
      </c>
      <c r="Q3726" s="32">
        <f t="shared" si="831"/>
        <v>0</v>
      </c>
      <c r="R3726" s="32">
        <f t="shared" si="834"/>
        <v>5400</v>
      </c>
      <c r="S3726" s="32">
        <f t="shared" si="835"/>
        <v>0</v>
      </c>
      <c r="T3726" s="32">
        <f t="shared" si="836"/>
        <v>21600</v>
      </c>
      <c r="U3726" s="32">
        <f t="shared" si="837"/>
        <v>0</v>
      </c>
      <c r="V3726" s="32">
        <f t="shared" si="832"/>
        <v>427.5</v>
      </c>
      <c r="W3726" s="32">
        <f t="shared" si="838"/>
        <v>427.5</v>
      </c>
      <c r="X3726" s="32">
        <f t="shared" si="839"/>
        <v>427.5</v>
      </c>
    </row>
    <row r="3727" spans="1:24" x14ac:dyDescent="0.25">
      <c r="A3727" s="2"/>
      <c r="B3727" s="2" t="s">
        <v>7</v>
      </c>
      <c r="C3727" s="2">
        <f t="shared" ref="C3727:C3748" si="840">C3726</f>
        <v>156</v>
      </c>
      <c r="D3727" s="2">
        <f t="shared" ref="D3727:D3748" si="841">D3726+1</f>
        <v>3</v>
      </c>
      <c r="E3727" s="2">
        <f t="shared" si="833"/>
        <v>3723</v>
      </c>
      <c r="F3727" s="11">
        <v>225</v>
      </c>
      <c r="G3727" s="9">
        <v>0</v>
      </c>
      <c r="H3727" s="9">
        <v>0</v>
      </c>
      <c r="I3727" s="9">
        <v>0</v>
      </c>
      <c r="J3727" s="9">
        <v>0.18593915556180099</v>
      </c>
      <c r="K3727" s="9">
        <v>0.18593915556180099</v>
      </c>
      <c r="L3727" s="9">
        <v>0.27</v>
      </c>
      <c r="N3727" s="32">
        <f>IF('System Design'!$F$8=1,'Hourly Demand and Generation'!G3727*'System Design'!$F$21,IF('System Design'!$F$8=2,'Hourly Demand and Generation'!H3727*'System Design'!$F$21,IF('System Design'!$F$8=3,'Hourly Demand and Generation'!I3727*'System Design'!$F$21)))</f>
        <v>0</v>
      </c>
      <c r="O3727" s="32">
        <f>IF('System Design'!$F$8=1,'Hourly Demand and Generation'!J3727*'System Design'!$F$22,IF('System Design'!$F$8=2,'Hourly Demand and Generation'!K3727*'System Design'!$F$22,IF('System Design'!$F$8=3,'Hourly Demand and Generation'!L3727*'System Design'!$F$22)))</f>
        <v>675</v>
      </c>
      <c r="Q3727" s="32">
        <f t="shared" si="831"/>
        <v>0</v>
      </c>
      <c r="R3727" s="32">
        <f t="shared" si="834"/>
        <v>5400</v>
      </c>
      <c r="S3727" s="32">
        <f t="shared" si="835"/>
        <v>0</v>
      </c>
      <c r="T3727" s="32">
        <f t="shared" si="836"/>
        <v>21600</v>
      </c>
      <c r="U3727" s="32">
        <f t="shared" si="837"/>
        <v>0</v>
      </c>
      <c r="V3727" s="32">
        <f t="shared" si="832"/>
        <v>450</v>
      </c>
      <c r="W3727" s="32">
        <f t="shared" si="838"/>
        <v>450</v>
      </c>
      <c r="X3727" s="32">
        <f t="shared" si="839"/>
        <v>450</v>
      </c>
    </row>
    <row r="3728" spans="1:24" x14ac:dyDescent="0.25">
      <c r="A3728" s="2"/>
      <c r="B3728" s="2" t="s">
        <v>7</v>
      </c>
      <c r="C3728" s="2">
        <f t="shared" si="840"/>
        <v>156</v>
      </c>
      <c r="D3728" s="2">
        <f t="shared" si="841"/>
        <v>4</v>
      </c>
      <c r="E3728" s="2">
        <f t="shared" si="833"/>
        <v>3724</v>
      </c>
      <c r="F3728" s="11">
        <v>270</v>
      </c>
      <c r="G3728" s="9">
        <v>0</v>
      </c>
      <c r="H3728" s="9">
        <v>0</v>
      </c>
      <c r="I3728" s="9">
        <v>0</v>
      </c>
      <c r="J3728" s="9">
        <v>0.20659906173533399</v>
      </c>
      <c r="K3728" s="9">
        <v>0.20659906173533399</v>
      </c>
      <c r="L3728" s="9">
        <v>0.3</v>
      </c>
      <c r="N3728" s="32">
        <f>IF('System Design'!$F$8=1,'Hourly Demand and Generation'!G3728*'System Design'!$F$21,IF('System Design'!$F$8=2,'Hourly Demand and Generation'!H3728*'System Design'!$F$21,IF('System Design'!$F$8=3,'Hourly Demand and Generation'!I3728*'System Design'!$F$21)))</f>
        <v>0</v>
      </c>
      <c r="O3728" s="32">
        <f>IF('System Design'!$F$8=1,'Hourly Demand and Generation'!J3728*'System Design'!$F$22,IF('System Design'!$F$8=2,'Hourly Demand and Generation'!K3728*'System Design'!$F$22,IF('System Design'!$F$8=3,'Hourly Demand and Generation'!L3728*'System Design'!$F$22)))</f>
        <v>750</v>
      </c>
      <c r="Q3728" s="32">
        <f t="shared" si="831"/>
        <v>0</v>
      </c>
      <c r="R3728" s="32">
        <f t="shared" si="834"/>
        <v>5400</v>
      </c>
      <c r="S3728" s="32">
        <f t="shared" si="835"/>
        <v>0</v>
      </c>
      <c r="T3728" s="32">
        <f t="shared" si="836"/>
        <v>21600</v>
      </c>
      <c r="U3728" s="32">
        <f t="shared" si="837"/>
        <v>0</v>
      </c>
      <c r="V3728" s="32">
        <f t="shared" si="832"/>
        <v>480</v>
      </c>
      <c r="W3728" s="32">
        <f t="shared" si="838"/>
        <v>480</v>
      </c>
      <c r="X3728" s="32">
        <f t="shared" si="839"/>
        <v>480</v>
      </c>
    </row>
    <row r="3729" spans="1:24" x14ac:dyDescent="0.25">
      <c r="A3729" s="2"/>
      <c r="B3729" s="2" t="s">
        <v>7</v>
      </c>
      <c r="C3729" s="2">
        <f t="shared" si="840"/>
        <v>156</v>
      </c>
      <c r="D3729" s="2">
        <f t="shared" si="841"/>
        <v>5</v>
      </c>
      <c r="E3729" s="2">
        <f t="shared" si="833"/>
        <v>3725</v>
      </c>
      <c r="F3729" s="11">
        <v>292.5</v>
      </c>
      <c r="G3729" s="9">
        <v>0</v>
      </c>
      <c r="H3729" s="9">
        <v>0.04</v>
      </c>
      <c r="I3729" s="9">
        <v>0.08</v>
      </c>
      <c r="J3729" s="9">
        <v>0.16527924938826699</v>
      </c>
      <c r="K3729" s="9">
        <v>0.16527924938826699</v>
      </c>
      <c r="L3729" s="9">
        <v>0.24</v>
      </c>
      <c r="N3729" s="32">
        <f>IF('System Design'!$F$8=1,'Hourly Demand and Generation'!G3729*'System Design'!$F$21,IF('System Design'!$F$8=2,'Hourly Demand and Generation'!H3729*'System Design'!$F$21,IF('System Design'!$F$8=3,'Hourly Demand and Generation'!I3729*'System Design'!$F$21)))</f>
        <v>40</v>
      </c>
      <c r="O3729" s="32">
        <f>IF('System Design'!$F$8=1,'Hourly Demand and Generation'!J3729*'System Design'!$F$22,IF('System Design'!$F$8=2,'Hourly Demand and Generation'!K3729*'System Design'!$F$22,IF('System Design'!$F$8=3,'Hourly Demand and Generation'!L3729*'System Design'!$F$22)))</f>
        <v>600</v>
      </c>
      <c r="Q3729" s="32">
        <f t="shared" si="831"/>
        <v>0</v>
      </c>
      <c r="R3729" s="32">
        <f t="shared" si="834"/>
        <v>5400</v>
      </c>
      <c r="S3729" s="32">
        <f t="shared" si="835"/>
        <v>0</v>
      </c>
      <c r="T3729" s="32">
        <f t="shared" si="836"/>
        <v>21600</v>
      </c>
      <c r="U3729" s="32">
        <f t="shared" si="837"/>
        <v>0</v>
      </c>
      <c r="V3729" s="32">
        <f t="shared" si="832"/>
        <v>347.5</v>
      </c>
      <c r="W3729" s="32">
        <f t="shared" si="838"/>
        <v>347.5</v>
      </c>
      <c r="X3729" s="32">
        <f t="shared" si="839"/>
        <v>347.5</v>
      </c>
    </row>
    <row r="3730" spans="1:24" x14ac:dyDescent="0.25">
      <c r="A3730" s="2"/>
      <c r="B3730" s="2" t="s">
        <v>7</v>
      </c>
      <c r="C3730" s="2">
        <f t="shared" si="840"/>
        <v>156</v>
      </c>
      <c r="D3730" s="2">
        <f t="shared" si="841"/>
        <v>6</v>
      </c>
      <c r="E3730" s="2">
        <f t="shared" si="833"/>
        <v>3726</v>
      </c>
      <c r="F3730" s="11">
        <v>315</v>
      </c>
      <c r="G3730" s="9">
        <v>5.6834184629096597E-2</v>
      </c>
      <c r="H3730" s="9">
        <v>0.125</v>
      </c>
      <c r="I3730" s="9">
        <v>0.17</v>
      </c>
      <c r="J3730" s="9">
        <v>0.16527924938826699</v>
      </c>
      <c r="K3730" s="9">
        <v>0.16527924938826699</v>
      </c>
      <c r="L3730" s="9">
        <v>0.24</v>
      </c>
      <c r="N3730" s="32">
        <f>IF('System Design'!$F$8=1,'Hourly Demand and Generation'!G3730*'System Design'!$F$21,IF('System Design'!$F$8=2,'Hourly Demand and Generation'!H3730*'System Design'!$F$21,IF('System Design'!$F$8=3,'Hourly Demand and Generation'!I3730*'System Design'!$F$21)))</f>
        <v>85</v>
      </c>
      <c r="O3730" s="32">
        <f>IF('System Design'!$F$8=1,'Hourly Demand and Generation'!J3730*'System Design'!$F$22,IF('System Design'!$F$8=2,'Hourly Demand and Generation'!K3730*'System Design'!$F$22,IF('System Design'!$F$8=3,'Hourly Demand and Generation'!L3730*'System Design'!$F$22)))</f>
        <v>600</v>
      </c>
      <c r="Q3730" s="32">
        <f t="shared" si="831"/>
        <v>0</v>
      </c>
      <c r="R3730" s="32">
        <f t="shared" si="834"/>
        <v>5400</v>
      </c>
      <c r="S3730" s="32">
        <f t="shared" si="835"/>
        <v>0</v>
      </c>
      <c r="T3730" s="32">
        <f t="shared" si="836"/>
        <v>21600</v>
      </c>
      <c r="U3730" s="32">
        <f t="shared" si="837"/>
        <v>0</v>
      </c>
      <c r="V3730" s="32">
        <f t="shared" si="832"/>
        <v>370</v>
      </c>
      <c r="W3730" s="32">
        <f t="shared" si="838"/>
        <v>370</v>
      </c>
      <c r="X3730" s="32">
        <f t="shared" si="839"/>
        <v>370</v>
      </c>
    </row>
    <row r="3731" spans="1:24" x14ac:dyDescent="0.25">
      <c r="A3731" s="2"/>
      <c r="B3731" s="2" t="s">
        <v>7</v>
      </c>
      <c r="C3731" s="2">
        <f t="shared" si="840"/>
        <v>156</v>
      </c>
      <c r="D3731" s="2">
        <f t="shared" si="841"/>
        <v>7</v>
      </c>
      <c r="E3731" s="2">
        <f t="shared" si="833"/>
        <v>3727</v>
      </c>
      <c r="F3731" s="11">
        <v>337.5</v>
      </c>
      <c r="G3731" s="9">
        <v>0.12077264233682999</v>
      </c>
      <c r="H3731" s="9">
        <v>0.21</v>
      </c>
      <c r="I3731" s="9">
        <v>0.25</v>
      </c>
      <c r="J3731" s="9">
        <v>0.18593915556180099</v>
      </c>
      <c r="K3731" s="9">
        <v>0.18593915556180099</v>
      </c>
      <c r="L3731" s="9">
        <v>0.27</v>
      </c>
      <c r="N3731" s="32">
        <f>IF('System Design'!$F$8=1,'Hourly Demand and Generation'!G3731*'System Design'!$F$21,IF('System Design'!$F$8=2,'Hourly Demand and Generation'!H3731*'System Design'!$F$21,IF('System Design'!$F$8=3,'Hourly Demand and Generation'!I3731*'System Design'!$F$21)))</f>
        <v>125</v>
      </c>
      <c r="O3731" s="32">
        <f>IF('System Design'!$F$8=1,'Hourly Demand and Generation'!J3731*'System Design'!$F$22,IF('System Design'!$F$8=2,'Hourly Demand and Generation'!K3731*'System Design'!$F$22,IF('System Design'!$F$8=3,'Hourly Demand and Generation'!L3731*'System Design'!$F$22)))</f>
        <v>675</v>
      </c>
      <c r="Q3731" s="32">
        <f t="shared" si="831"/>
        <v>0</v>
      </c>
      <c r="R3731" s="32">
        <f t="shared" si="834"/>
        <v>5400</v>
      </c>
      <c r="S3731" s="32">
        <f t="shared" si="835"/>
        <v>0</v>
      </c>
      <c r="T3731" s="32">
        <f t="shared" si="836"/>
        <v>21600</v>
      </c>
      <c r="U3731" s="32">
        <f t="shared" si="837"/>
        <v>0</v>
      </c>
      <c r="V3731" s="32">
        <f t="shared" si="832"/>
        <v>462.5</v>
      </c>
      <c r="W3731" s="32">
        <f t="shared" si="838"/>
        <v>462.5</v>
      </c>
      <c r="X3731" s="32">
        <f t="shared" si="839"/>
        <v>462.5</v>
      </c>
    </row>
    <row r="3732" spans="1:24" x14ac:dyDescent="0.25">
      <c r="A3732" s="2"/>
      <c r="B3732" s="2" t="s">
        <v>7</v>
      </c>
      <c r="C3732" s="2">
        <f t="shared" si="840"/>
        <v>156</v>
      </c>
      <c r="D3732" s="2">
        <f t="shared" si="841"/>
        <v>8</v>
      </c>
      <c r="E3732" s="2">
        <f t="shared" si="833"/>
        <v>3728</v>
      </c>
      <c r="F3732" s="11">
        <v>360</v>
      </c>
      <c r="G3732" s="9">
        <v>0.23444101159502401</v>
      </c>
      <c r="H3732" s="9">
        <v>0.375</v>
      </c>
      <c r="I3732" s="9">
        <v>0.42</v>
      </c>
      <c r="J3732" s="9">
        <v>0.18593915556180099</v>
      </c>
      <c r="K3732" s="9">
        <v>0.18593915556180099</v>
      </c>
      <c r="L3732" s="9">
        <v>0.27</v>
      </c>
      <c r="N3732" s="32">
        <f>IF('System Design'!$F$8=1,'Hourly Demand and Generation'!G3732*'System Design'!$F$21,IF('System Design'!$F$8=2,'Hourly Demand and Generation'!H3732*'System Design'!$F$21,IF('System Design'!$F$8=3,'Hourly Demand and Generation'!I3732*'System Design'!$F$21)))</f>
        <v>210</v>
      </c>
      <c r="O3732" s="32">
        <f>IF('System Design'!$F$8=1,'Hourly Demand and Generation'!J3732*'System Design'!$F$22,IF('System Design'!$F$8=2,'Hourly Demand and Generation'!K3732*'System Design'!$F$22,IF('System Design'!$F$8=3,'Hourly Demand and Generation'!L3732*'System Design'!$F$22)))</f>
        <v>675</v>
      </c>
      <c r="Q3732" s="32">
        <f t="shared" si="831"/>
        <v>0</v>
      </c>
      <c r="R3732" s="32">
        <f t="shared" si="834"/>
        <v>5400</v>
      </c>
      <c r="S3732" s="32">
        <f t="shared" si="835"/>
        <v>0</v>
      </c>
      <c r="T3732" s="32">
        <f t="shared" si="836"/>
        <v>21600</v>
      </c>
      <c r="U3732" s="32">
        <f t="shared" si="837"/>
        <v>0</v>
      </c>
      <c r="V3732" s="32">
        <f t="shared" si="832"/>
        <v>525</v>
      </c>
      <c r="W3732" s="32">
        <f t="shared" si="838"/>
        <v>525</v>
      </c>
      <c r="X3732" s="32">
        <f t="shared" si="839"/>
        <v>525</v>
      </c>
    </row>
    <row r="3733" spans="1:24" x14ac:dyDescent="0.25">
      <c r="A3733" s="2"/>
      <c r="B3733" s="2" t="s">
        <v>7</v>
      </c>
      <c r="C3733" s="2">
        <f t="shared" si="840"/>
        <v>156</v>
      </c>
      <c r="D3733" s="2">
        <f t="shared" si="841"/>
        <v>9</v>
      </c>
      <c r="E3733" s="2">
        <f t="shared" si="833"/>
        <v>3729</v>
      </c>
      <c r="F3733" s="11">
        <v>360</v>
      </c>
      <c r="G3733" s="9">
        <v>0.355213653931854</v>
      </c>
      <c r="H3733" s="9">
        <v>0.54</v>
      </c>
      <c r="I3733" s="9">
        <v>0.57999999999999996</v>
      </c>
      <c r="J3733" s="9">
        <v>0.16527924938826699</v>
      </c>
      <c r="K3733" s="9">
        <v>0.16527924938826699</v>
      </c>
      <c r="L3733" s="9">
        <v>0.24</v>
      </c>
      <c r="N3733" s="32">
        <f>IF('System Design'!$F$8=1,'Hourly Demand and Generation'!G3733*'System Design'!$F$21,IF('System Design'!$F$8=2,'Hourly Demand and Generation'!H3733*'System Design'!$F$21,IF('System Design'!$F$8=3,'Hourly Demand and Generation'!I3733*'System Design'!$F$21)))</f>
        <v>290</v>
      </c>
      <c r="O3733" s="32">
        <f>IF('System Design'!$F$8=1,'Hourly Demand and Generation'!J3733*'System Design'!$F$22,IF('System Design'!$F$8=2,'Hourly Demand and Generation'!K3733*'System Design'!$F$22,IF('System Design'!$F$8=3,'Hourly Demand and Generation'!L3733*'System Design'!$F$22)))</f>
        <v>600</v>
      </c>
      <c r="Q3733" s="32">
        <f t="shared" si="831"/>
        <v>0</v>
      </c>
      <c r="R3733" s="32">
        <f t="shared" si="834"/>
        <v>5400</v>
      </c>
      <c r="S3733" s="32">
        <f t="shared" si="835"/>
        <v>0</v>
      </c>
      <c r="T3733" s="32">
        <f t="shared" si="836"/>
        <v>21600</v>
      </c>
      <c r="U3733" s="32">
        <f t="shared" si="837"/>
        <v>0</v>
      </c>
      <c r="V3733" s="32">
        <f t="shared" si="832"/>
        <v>530</v>
      </c>
      <c r="W3733" s="32">
        <f t="shared" si="838"/>
        <v>530</v>
      </c>
      <c r="X3733" s="32">
        <f t="shared" si="839"/>
        <v>530</v>
      </c>
    </row>
    <row r="3734" spans="1:24" x14ac:dyDescent="0.25">
      <c r="A3734" s="2"/>
      <c r="B3734" s="2" t="s">
        <v>7</v>
      </c>
      <c r="C3734" s="2">
        <f t="shared" si="840"/>
        <v>156</v>
      </c>
      <c r="D3734" s="2">
        <f t="shared" si="841"/>
        <v>10</v>
      </c>
      <c r="E3734" s="2">
        <f t="shared" si="833"/>
        <v>3730</v>
      </c>
      <c r="F3734" s="11">
        <v>351</v>
      </c>
      <c r="G3734" s="9">
        <v>0.47598629626868399</v>
      </c>
      <c r="H3734" s="9">
        <v>0.71</v>
      </c>
      <c r="I3734" s="9">
        <v>0.75</v>
      </c>
      <c r="J3734" s="9">
        <v>0.18593915556180099</v>
      </c>
      <c r="K3734" s="9">
        <v>0.18593915556180099</v>
      </c>
      <c r="L3734" s="9">
        <v>0.27</v>
      </c>
      <c r="N3734" s="32">
        <f>IF('System Design'!$F$8=1,'Hourly Demand and Generation'!G3734*'System Design'!$F$21,IF('System Design'!$F$8=2,'Hourly Demand and Generation'!H3734*'System Design'!$F$21,IF('System Design'!$F$8=3,'Hourly Demand and Generation'!I3734*'System Design'!$F$21)))</f>
        <v>375</v>
      </c>
      <c r="O3734" s="32">
        <f>IF('System Design'!$F$8=1,'Hourly Demand and Generation'!J3734*'System Design'!$F$22,IF('System Design'!$F$8=2,'Hourly Demand and Generation'!K3734*'System Design'!$F$22,IF('System Design'!$F$8=3,'Hourly Demand and Generation'!L3734*'System Design'!$F$22)))</f>
        <v>675</v>
      </c>
      <c r="Q3734" s="32">
        <f t="shared" si="831"/>
        <v>0</v>
      </c>
      <c r="R3734" s="32">
        <f t="shared" si="834"/>
        <v>5400</v>
      </c>
      <c r="S3734" s="32">
        <f t="shared" si="835"/>
        <v>0</v>
      </c>
      <c r="T3734" s="32">
        <f t="shared" si="836"/>
        <v>21600</v>
      </c>
      <c r="U3734" s="32">
        <f t="shared" si="837"/>
        <v>0</v>
      </c>
      <c r="V3734" s="32">
        <f t="shared" si="832"/>
        <v>699</v>
      </c>
      <c r="W3734" s="32">
        <f t="shared" si="838"/>
        <v>699</v>
      </c>
      <c r="X3734" s="32">
        <f t="shared" si="839"/>
        <v>699</v>
      </c>
    </row>
    <row r="3735" spans="1:24" x14ac:dyDescent="0.25">
      <c r="A3735" s="2"/>
      <c r="B3735" s="2" t="s">
        <v>7</v>
      </c>
      <c r="C3735" s="2">
        <f t="shared" si="840"/>
        <v>156</v>
      </c>
      <c r="D3735" s="2">
        <f t="shared" si="841"/>
        <v>11</v>
      </c>
      <c r="E3735" s="2">
        <f t="shared" si="833"/>
        <v>3731</v>
      </c>
      <c r="F3735" s="11">
        <v>346.5</v>
      </c>
      <c r="G3735" s="9">
        <v>0.58965466552687695</v>
      </c>
      <c r="H3735" s="9">
        <v>0.875</v>
      </c>
      <c r="I3735" s="9">
        <v>0.92</v>
      </c>
      <c r="J3735" s="9">
        <v>0.16527924938826699</v>
      </c>
      <c r="K3735" s="9">
        <v>0.16527924938826699</v>
      </c>
      <c r="L3735" s="9">
        <v>0.24</v>
      </c>
      <c r="N3735" s="32">
        <f>IF('System Design'!$F$8=1,'Hourly Demand and Generation'!G3735*'System Design'!$F$21,IF('System Design'!$F$8=2,'Hourly Demand and Generation'!H3735*'System Design'!$F$21,IF('System Design'!$F$8=3,'Hourly Demand and Generation'!I3735*'System Design'!$F$21)))</f>
        <v>460</v>
      </c>
      <c r="O3735" s="32">
        <f>IF('System Design'!$F$8=1,'Hourly Demand and Generation'!J3735*'System Design'!$F$22,IF('System Design'!$F$8=2,'Hourly Demand and Generation'!K3735*'System Design'!$F$22,IF('System Design'!$F$8=3,'Hourly Demand and Generation'!L3735*'System Design'!$F$22)))</f>
        <v>600</v>
      </c>
      <c r="Q3735" s="32">
        <f t="shared" si="831"/>
        <v>0</v>
      </c>
      <c r="R3735" s="32">
        <f t="shared" si="834"/>
        <v>5400</v>
      </c>
      <c r="S3735" s="32">
        <f t="shared" si="835"/>
        <v>0</v>
      </c>
      <c r="T3735" s="32">
        <f t="shared" si="836"/>
        <v>21600</v>
      </c>
      <c r="U3735" s="32">
        <f t="shared" si="837"/>
        <v>0</v>
      </c>
      <c r="V3735" s="32">
        <f t="shared" si="832"/>
        <v>713.5</v>
      </c>
      <c r="W3735" s="32">
        <f t="shared" si="838"/>
        <v>713.5</v>
      </c>
      <c r="X3735" s="32">
        <f t="shared" si="839"/>
        <v>713.5</v>
      </c>
    </row>
    <row r="3736" spans="1:24" x14ac:dyDescent="0.25">
      <c r="A3736" s="2"/>
      <c r="B3736" s="2" t="s">
        <v>7</v>
      </c>
      <c r="C3736" s="2">
        <f t="shared" si="840"/>
        <v>156</v>
      </c>
      <c r="D3736" s="2">
        <f t="shared" si="841"/>
        <v>12</v>
      </c>
      <c r="E3736" s="2">
        <f t="shared" si="833"/>
        <v>3732</v>
      </c>
      <c r="F3736" s="11">
        <v>346.5</v>
      </c>
      <c r="G3736" s="9">
        <v>0.710427307863708</v>
      </c>
      <c r="H3736" s="9">
        <v>1</v>
      </c>
      <c r="I3736" s="9">
        <v>1</v>
      </c>
      <c r="J3736" s="9">
        <v>0.154949296301501</v>
      </c>
      <c r="K3736" s="9">
        <v>0.154949296301501</v>
      </c>
      <c r="L3736" s="9">
        <v>0.22500000000000001</v>
      </c>
      <c r="N3736" s="32">
        <f>IF('System Design'!$F$8=1,'Hourly Demand and Generation'!G3736*'System Design'!$F$21,IF('System Design'!$F$8=2,'Hourly Demand and Generation'!H3736*'System Design'!$F$21,IF('System Design'!$F$8=3,'Hourly Demand and Generation'!I3736*'System Design'!$F$21)))</f>
        <v>500</v>
      </c>
      <c r="O3736" s="32">
        <f>IF('System Design'!$F$8=1,'Hourly Demand and Generation'!J3736*'System Design'!$F$22,IF('System Design'!$F$8=2,'Hourly Demand and Generation'!K3736*'System Design'!$F$22,IF('System Design'!$F$8=3,'Hourly Demand and Generation'!L3736*'System Design'!$F$22)))</f>
        <v>562.5</v>
      </c>
      <c r="Q3736" s="32">
        <f t="shared" si="831"/>
        <v>0</v>
      </c>
      <c r="R3736" s="32">
        <f t="shared" si="834"/>
        <v>5400</v>
      </c>
      <c r="S3736" s="32">
        <f t="shared" si="835"/>
        <v>0</v>
      </c>
      <c r="T3736" s="32">
        <f t="shared" si="836"/>
        <v>21600</v>
      </c>
      <c r="U3736" s="32">
        <f t="shared" si="837"/>
        <v>0</v>
      </c>
      <c r="V3736" s="32">
        <f t="shared" si="832"/>
        <v>716</v>
      </c>
      <c r="W3736" s="32">
        <f t="shared" si="838"/>
        <v>716</v>
      </c>
      <c r="X3736" s="32">
        <f t="shared" si="839"/>
        <v>716</v>
      </c>
    </row>
    <row r="3737" spans="1:24" x14ac:dyDescent="0.25">
      <c r="A3737" s="2"/>
      <c r="B3737" s="2" t="s">
        <v>7</v>
      </c>
      <c r="C3737" s="2">
        <f t="shared" si="840"/>
        <v>156</v>
      </c>
      <c r="D3737" s="2">
        <f t="shared" si="841"/>
        <v>13</v>
      </c>
      <c r="E3737" s="2">
        <f t="shared" si="833"/>
        <v>3733</v>
      </c>
      <c r="F3737" s="11">
        <v>360</v>
      </c>
      <c r="G3737" s="9">
        <v>0.58965466552687695</v>
      </c>
      <c r="H3737" s="9">
        <v>0.875</v>
      </c>
      <c r="I3737" s="9">
        <v>0.92</v>
      </c>
      <c r="J3737" s="9">
        <v>0.16527924938826699</v>
      </c>
      <c r="K3737" s="9">
        <v>0.16527924938826699</v>
      </c>
      <c r="L3737" s="9">
        <v>0.24</v>
      </c>
      <c r="N3737" s="32">
        <f>IF('System Design'!$F$8=1,'Hourly Demand and Generation'!G3737*'System Design'!$F$21,IF('System Design'!$F$8=2,'Hourly Demand and Generation'!H3737*'System Design'!$F$21,IF('System Design'!$F$8=3,'Hourly Demand and Generation'!I3737*'System Design'!$F$21)))</f>
        <v>460</v>
      </c>
      <c r="O3737" s="32">
        <f>IF('System Design'!$F$8=1,'Hourly Demand and Generation'!J3737*'System Design'!$F$22,IF('System Design'!$F$8=2,'Hourly Demand and Generation'!K3737*'System Design'!$F$22,IF('System Design'!$F$8=3,'Hourly Demand and Generation'!L3737*'System Design'!$F$22)))</f>
        <v>600</v>
      </c>
      <c r="Q3737" s="32">
        <f t="shared" si="831"/>
        <v>0</v>
      </c>
      <c r="R3737" s="32">
        <f t="shared" si="834"/>
        <v>5400</v>
      </c>
      <c r="S3737" s="32">
        <f t="shared" si="835"/>
        <v>0</v>
      </c>
      <c r="T3737" s="32">
        <f t="shared" si="836"/>
        <v>21600</v>
      </c>
      <c r="U3737" s="32">
        <f t="shared" si="837"/>
        <v>0</v>
      </c>
      <c r="V3737" s="32">
        <f t="shared" si="832"/>
        <v>700</v>
      </c>
      <c r="W3737" s="32">
        <f t="shared" si="838"/>
        <v>700</v>
      </c>
      <c r="X3737" s="32">
        <f t="shared" si="839"/>
        <v>700</v>
      </c>
    </row>
    <row r="3738" spans="1:24" x14ac:dyDescent="0.25">
      <c r="A3738" s="2"/>
      <c r="B3738" s="2" t="s">
        <v>7</v>
      </c>
      <c r="C3738" s="2">
        <f t="shared" si="840"/>
        <v>156</v>
      </c>
      <c r="D3738" s="2">
        <f t="shared" si="841"/>
        <v>14</v>
      </c>
      <c r="E3738" s="2">
        <f t="shared" si="833"/>
        <v>3734</v>
      </c>
      <c r="F3738" s="11">
        <v>360</v>
      </c>
      <c r="G3738" s="9">
        <v>0.47598629626868399</v>
      </c>
      <c r="H3738" s="9">
        <v>0.71</v>
      </c>
      <c r="I3738" s="9">
        <v>0.75</v>
      </c>
      <c r="J3738" s="9">
        <v>0.175609202475034</v>
      </c>
      <c r="K3738" s="9">
        <v>0.175609202475034</v>
      </c>
      <c r="L3738" s="9">
        <v>0.255</v>
      </c>
      <c r="N3738" s="32">
        <f>IF('System Design'!$F$8=1,'Hourly Demand and Generation'!G3738*'System Design'!$F$21,IF('System Design'!$F$8=2,'Hourly Demand and Generation'!H3738*'System Design'!$F$21,IF('System Design'!$F$8=3,'Hourly Demand and Generation'!I3738*'System Design'!$F$21)))</f>
        <v>375</v>
      </c>
      <c r="O3738" s="32">
        <f>IF('System Design'!$F$8=1,'Hourly Demand and Generation'!J3738*'System Design'!$F$22,IF('System Design'!$F$8=2,'Hourly Demand and Generation'!K3738*'System Design'!$F$22,IF('System Design'!$F$8=3,'Hourly Demand and Generation'!L3738*'System Design'!$F$22)))</f>
        <v>637.5</v>
      </c>
      <c r="Q3738" s="32">
        <f t="shared" si="831"/>
        <v>0</v>
      </c>
      <c r="R3738" s="32">
        <f t="shared" si="834"/>
        <v>5400</v>
      </c>
      <c r="S3738" s="32">
        <f t="shared" si="835"/>
        <v>0</v>
      </c>
      <c r="T3738" s="32">
        <f t="shared" si="836"/>
        <v>21600</v>
      </c>
      <c r="U3738" s="32">
        <f t="shared" si="837"/>
        <v>0</v>
      </c>
      <c r="V3738" s="32">
        <f t="shared" si="832"/>
        <v>652.5</v>
      </c>
      <c r="W3738" s="32">
        <f t="shared" si="838"/>
        <v>652.5</v>
      </c>
      <c r="X3738" s="32">
        <f t="shared" si="839"/>
        <v>652.5</v>
      </c>
    </row>
    <row r="3739" spans="1:24" x14ac:dyDescent="0.25">
      <c r="A3739" s="2"/>
      <c r="B3739" s="2" t="s">
        <v>7</v>
      </c>
      <c r="C3739" s="2">
        <f t="shared" si="840"/>
        <v>156</v>
      </c>
      <c r="D3739" s="2">
        <f t="shared" si="841"/>
        <v>15</v>
      </c>
      <c r="E3739" s="2">
        <f t="shared" si="833"/>
        <v>3735</v>
      </c>
      <c r="F3739" s="11">
        <v>382.5</v>
      </c>
      <c r="G3739" s="9">
        <v>0.355213653931854</v>
      </c>
      <c r="H3739" s="9">
        <v>0.54</v>
      </c>
      <c r="I3739" s="9">
        <v>0.57999999999999996</v>
      </c>
      <c r="J3739" s="9">
        <v>0.18593915556180099</v>
      </c>
      <c r="K3739" s="9">
        <v>0.18593915556180099</v>
      </c>
      <c r="L3739" s="9">
        <v>0.27</v>
      </c>
      <c r="N3739" s="32">
        <f>IF('System Design'!$F$8=1,'Hourly Demand and Generation'!G3739*'System Design'!$F$21,IF('System Design'!$F$8=2,'Hourly Demand and Generation'!H3739*'System Design'!$F$21,IF('System Design'!$F$8=3,'Hourly Demand and Generation'!I3739*'System Design'!$F$21)))</f>
        <v>290</v>
      </c>
      <c r="O3739" s="32">
        <f>IF('System Design'!$F$8=1,'Hourly Demand and Generation'!J3739*'System Design'!$F$22,IF('System Design'!$F$8=2,'Hourly Demand and Generation'!K3739*'System Design'!$F$22,IF('System Design'!$F$8=3,'Hourly Demand and Generation'!L3739*'System Design'!$F$22)))</f>
        <v>675</v>
      </c>
      <c r="Q3739" s="32">
        <f t="shared" si="831"/>
        <v>0</v>
      </c>
      <c r="R3739" s="32">
        <f t="shared" si="834"/>
        <v>5400</v>
      </c>
      <c r="S3739" s="32">
        <f t="shared" si="835"/>
        <v>0</v>
      </c>
      <c r="T3739" s="32">
        <f t="shared" si="836"/>
        <v>21600</v>
      </c>
      <c r="U3739" s="32">
        <f t="shared" si="837"/>
        <v>0</v>
      </c>
      <c r="V3739" s="32">
        <f t="shared" si="832"/>
        <v>582.5</v>
      </c>
      <c r="W3739" s="32">
        <f t="shared" si="838"/>
        <v>582.5</v>
      </c>
      <c r="X3739" s="32">
        <f t="shared" si="839"/>
        <v>582.5</v>
      </c>
    </row>
    <row r="3740" spans="1:24" x14ac:dyDescent="0.25">
      <c r="A3740" s="2"/>
      <c r="B3740" s="2" t="s">
        <v>7</v>
      </c>
      <c r="C3740" s="2">
        <f t="shared" si="840"/>
        <v>156</v>
      </c>
      <c r="D3740" s="2">
        <f t="shared" si="841"/>
        <v>16</v>
      </c>
      <c r="E3740" s="2">
        <f t="shared" si="833"/>
        <v>3736</v>
      </c>
      <c r="F3740" s="11">
        <v>405</v>
      </c>
      <c r="G3740" s="9">
        <v>0.23444101159502401</v>
      </c>
      <c r="H3740" s="9">
        <v>0.375</v>
      </c>
      <c r="I3740" s="9">
        <v>0.42</v>
      </c>
      <c r="J3740" s="9">
        <v>0.18593915556180099</v>
      </c>
      <c r="K3740" s="9">
        <v>0.18593915556180099</v>
      </c>
      <c r="L3740" s="9">
        <v>0.27</v>
      </c>
      <c r="N3740" s="32">
        <f>IF('System Design'!$F$8=1,'Hourly Demand and Generation'!G3740*'System Design'!$F$21,IF('System Design'!$F$8=2,'Hourly Demand and Generation'!H3740*'System Design'!$F$21,IF('System Design'!$F$8=3,'Hourly Demand and Generation'!I3740*'System Design'!$F$21)))</f>
        <v>210</v>
      </c>
      <c r="O3740" s="32">
        <f>IF('System Design'!$F$8=1,'Hourly Demand and Generation'!J3740*'System Design'!$F$22,IF('System Design'!$F$8=2,'Hourly Demand and Generation'!K3740*'System Design'!$F$22,IF('System Design'!$F$8=3,'Hourly Demand and Generation'!L3740*'System Design'!$F$22)))</f>
        <v>675</v>
      </c>
      <c r="Q3740" s="32">
        <f t="shared" si="831"/>
        <v>0</v>
      </c>
      <c r="R3740" s="32">
        <f t="shared" si="834"/>
        <v>5400</v>
      </c>
      <c r="S3740" s="32">
        <f t="shared" si="835"/>
        <v>0</v>
      </c>
      <c r="T3740" s="32">
        <f t="shared" si="836"/>
        <v>21600</v>
      </c>
      <c r="U3740" s="32">
        <f t="shared" si="837"/>
        <v>0</v>
      </c>
      <c r="V3740" s="32">
        <f t="shared" si="832"/>
        <v>480</v>
      </c>
      <c r="W3740" s="32">
        <f t="shared" si="838"/>
        <v>480</v>
      </c>
      <c r="X3740" s="32">
        <f t="shared" si="839"/>
        <v>480</v>
      </c>
    </row>
    <row r="3741" spans="1:24" x14ac:dyDescent="0.25">
      <c r="A3741" s="2"/>
      <c r="B3741" s="2" t="s">
        <v>7</v>
      </c>
      <c r="C3741" s="2">
        <f t="shared" si="840"/>
        <v>156</v>
      </c>
      <c r="D3741" s="2">
        <f t="shared" si="841"/>
        <v>17</v>
      </c>
      <c r="E3741" s="2">
        <f t="shared" si="833"/>
        <v>3737</v>
      </c>
      <c r="F3741" s="11">
        <v>427.5</v>
      </c>
      <c r="G3741" s="9">
        <v>0.12077264233682999</v>
      </c>
      <c r="H3741" s="9">
        <v>0.21</v>
      </c>
      <c r="I3741" s="9">
        <v>0.25</v>
      </c>
      <c r="J3741" s="9">
        <v>0.20659906173533399</v>
      </c>
      <c r="K3741" s="9">
        <v>0.20659906173533399</v>
      </c>
      <c r="L3741" s="9">
        <v>0.3</v>
      </c>
      <c r="N3741" s="32">
        <f>IF('System Design'!$F$8=1,'Hourly Demand and Generation'!G3741*'System Design'!$F$21,IF('System Design'!$F$8=2,'Hourly Demand and Generation'!H3741*'System Design'!$F$21,IF('System Design'!$F$8=3,'Hourly Demand and Generation'!I3741*'System Design'!$F$21)))</f>
        <v>125</v>
      </c>
      <c r="O3741" s="32">
        <f>IF('System Design'!$F$8=1,'Hourly Demand and Generation'!J3741*'System Design'!$F$22,IF('System Design'!$F$8=2,'Hourly Demand and Generation'!K3741*'System Design'!$F$22,IF('System Design'!$F$8=3,'Hourly Demand and Generation'!L3741*'System Design'!$F$22)))</f>
        <v>750</v>
      </c>
      <c r="Q3741" s="32">
        <f t="shared" si="831"/>
        <v>0</v>
      </c>
      <c r="R3741" s="32">
        <f t="shared" si="834"/>
        <v>5400</v>
      </c>
      <c r="S3741" s="32">
        <f t="shared" si="835"/>
        <v>0</v>
      </c>
      <c r="T3741" s="32">
        <f t="shared" si="836"/>
        <v>21600</v>
      </c>
      <c r="U3741" s="32">
        <f t="shared" si="837"/>
        <v>0</v>
      </c>
      <c r="V3741" s="32">
        <f t="shared" si="832"/>
        <v>447.5</v>
      </c>
      <c r="W3741" s="32">
        <f t="shared" si="838"/>
        <v>447.5</v>
      </c>
      <c r="X3741" s="32">
        <f t="shared" si="839"/>
        <v>447.5</v>
      </c>
    </row>
    <row r="3742" spans="1:24" x14ac:dyDescent="0.25">
      <c r="A3742" s="2"/>
      <c r="B3742" s="2" t="s">
        <v>7</v>
      </c>
      <c r="C3742" s="2">
        <f t="shared" si="840"/>
        <v>156</v>
      </c>
      <c r="D3742" s="2">
        <f t="shared" si="841"/>
        <v>18</v>
      </c>
      <c r="E3742" s="2">
        <f t="shared" si="833"/>
        <v>3738</v>
      </c>
      <c r="F3742" s="11">
        <v>450</v>
      </c>
      <c r="G3742" s="9">
        <v>5.6834184629096597E-2</v>
      </c>
      <c r="H3742" s="9">
        <v>0.125</v>
      </c>
      <c r="I3742" s="9">
        <v>0.17</v>
      </c>
      <c r="J3742" s="9">
        <v>0.196269108648568</v>
      </c>
      <c r="K3742" s="9">
        <v>0.196269108648568</v>
      </c>
      <c r="L3742" s="9">
        <v>0.28499999999999998</v>
      </c>
      <c r="N3742" s="32">
        <f>IF('System Design'!$F$8=1,'Hourly Demand and Generation'!G3742*'System Design'!$F$21,IF('System Design'!$F$8=2,'Hourly Demand and Generation'!H3742*'System Design'!$F$21,IF('System Design'!$F$8=3,'Hourly Demand and Generation'!I3742*'System Design'!$F$21)))</f>
        <v>85</v>
      </c>
      <c r="O3742" s="32">
        <f>IF('System Design'!$F$8=1,'Hourly Demand and Generation'!J3742*'System Design'!$F$22,IF('System Design'!$F$8=2,'Hourly Demand and Generation'!K3742*'System Design'!$F$22,IF('System Design'!$F$8=3,'Hourly Demand and Generation'!L3742*'System Design'!$F$22)))</f>
        <v>712.49999999999989</v>
      </c>
      <c r="Q3742" s="32">
        <f t="shared" si="831"/>
        <v>0</v>
      </c>
      <c r="R3742" s="32">
        <f t="shared" si="834"/>
        <v>5400</v>
      </c>
      <c r="S3742" s="32">
        <f t="shared" si="835"/>
        <v>0</v>
      </c>
      <c r="T3742" s="32">
        <f t="shared" si="836"/>
        <v>21600</v>
      </c>
      <c r="U3742" s="32">
        <f t="shared" si="837"/>
        <v>0</v>
      </c>
      <c r="V3742" s="32">
        <f t="shared" si="832"/>
        <v>347.49999999999989</v>
      </c>
      <c r="W3742" s="32">
        <f t="shared" si="838"/>
        <v>347.49999999999989</v>
      </c>
      <c r="X3742" s="32">
        <f t="shared" si="839"/>
        <v>347.49999999999989</v>
      </c>
    </row>
    <row r="3743" spans="1:24" x14ac:dyDescent="0.25">
      <c r="A3743" s="2"/>
      <c r="B3743" s="2" t="s">
        <v>7</v>
      </c>
      <c r="C3743" s="2">
        <f t="shared" si="840"/>
        <v>156</v>
      </c>
      <c r="D3743" s="2">
        <f t="shared" si="841"/>
        <v>19</v>
      </c>
      <c r="E3743" s="2">
        <f t="shared" si="833"/>
        <v>3739</v>
      </c>
      <c r="F3743" s="11">
        <v>436.5</v>
      </c>
      <c r="G3743" s="9">
        <v>0</v>
      </c>
      <c r="H3743" s="9">
        <v>0.04</v>
      </c>
      <c r="I3743" s="9">
        <v>0.08</v>
      </c>
      <c r="J3743" s="9">
        <v>0.18593915556180099</v>
      </c>
      <c r="K3743" s="9">
        <v>0.18593915556180099</v>
      </c>
      <c r="L3743" s="9">
        <v>0.27</v>
      </c>
      <c r="N3743" s="32">
        <f>IF('System Design'!$F$8=1,'Hourly Demand and Generation'!G3743*'System Design'!$F$21,IF('System Design'!$F$8=2,'Hourly Demand and Generation'!H3743*'System Design'!$F$21,IF('System Design'!$F$8=3,'Hourly Demand and Generation'!I3743*'System Design'!$F$21)))</f>
        <v>40</v>
      </c>
      <c r="O3743" s="32">
        <f>IF('System Design'!$F$8=1,'Hourly Demand and Generation'!J3743*'System Design'!$F$22,IF('System Design'!$F$8=2,'Hourly Demand and Generation'!K3743*'System Design'!$F$22,IF('System Design'!$F$8=3,'Hourly Demand and Generation'!L3743*'System Design'!$F$22)))</f>
        <v>675</v>
      </c>
      <c r="Q3743" s="32">
        <f t="shared" si="831"/>
        <v>0</v>
      </c>
      <c r="R3743" s="32">
        <f t="shared" si="834"/>
        <v>5400</v>
      </c>
      <c r="S3743" s="32">
        <f t="shared" si="835"/>
        <v>0</v>
      </c>
      <c r="T3743" s="32">
        <f t="shared" si="836"/>
        <v>21600</v>
      </c>
      <c r="U3743" s="32">
        <f t="shared" si="837"/>
        <v>0</v>
      </c>
      <c r="V3743" s="32">
        <f t="shared" si="832"/>
        <v>278.5</v>
      </c>
      <c r="W3743" s="32">
        <f t="shared" si="838"/>
        <v>278.5</v>
      </c>
      <c r="X3743" s="32">
        <f t="shared" si="839"/>
        <v>278.5</v>
      </c>
    </row>
    <row r="3744" spans="1:24" x14ac:dyDescent="0.25">
      <c r="A3744" s="2"/>
      <c r="B3744" s="2" t="s">
        <v>7</v>
      </c>
      <c r="C3744" s="2">
        <f t="shared" si="840"/>
        <v>156</v>
      </c>
      <c r="D3744" s="2">
        <f t="shared" si="841"/>
        <v>20</v>
      </c>
      <c r="E3744" s="2">
        <f t="shared" si="833"/>
        <v>3740</v>
      </c>
      <c r="F3744" s="11">
        <v>427.5</v>
      </c>
      <c r="G3744" s="9">
        <v>0</v>
      </c>
      <c r="H3744" s="9">
        <v>0</v>
      </c>
      <c r="I3744" s="9">
        <v>0</v>
      </c>
      <c r="J3744" s="9">
        <v>0.18593915556180099</v>
      </c>
      <c r="K3744" s="9">
        <v>0.18593915556180099</v>
      </c>
      <c r="L3744" s="9">
        <v>0.27</v>
      </c>
      <c r="N3744" s="32">
        <f>IF('System Design'!$F$8=1,'Hourly Demand and Generation'!G3744*'System Design'!$F$21,IF('System Design'!$F$8=2,'Hourly Demand and Generation'!H3744*'System Design'!$F$21,IF('System Design'!$F$8=3,'Hourly Demand and Generation'!I3744*'System Design'!$F$21)))</f>
        <v>0</v>
      </c>
      <c r="O3744" s="32">
        <f>IF('System Design'!$F$8=1,'Hourly Demand and Generation'!J3744*'System Design'!$F$22,IF('System Design'!$F$8=2,'Hourly Demand and Generation'!K3744*'System Design'!$F$22,IF('System Design'!$F$8=3,'Hourly Demand and Generation'!L3744*'System Design'!$F$22)))</f>
        <v>675</v>
      </c>
      <c r="Q3744" s="32">
        <f t="shared" si="831"/>
        <v>0</v>
      </c>
      <c r="R3744" s="32">
        <f t="shared" si="834"/>
        <v>5400</v>
      </c>
      <c r="S3744" s="32">
        <f t="shared" si="835"/>
        <v>0</v>
      </c>
      <c r="T3744" s="32">
        <f t="shared" si="836"/>
        <v>21600</v>
      </c>
      <c r="U3744" s="32">
        <f t="shared" si="837"/>
        <v>0</v>
      </c>
      <c r="V3744" s="32">
        <f t="shared" si="832"/>
        <v>247.5</v>
      </c>
      <c r="W3744" s="32">
        <f t="shared" si="838"/>
        <v>247.5</v>
      </c>
      <c r="X3744" s="32">
        <f t="shared" si="839"/>
        <v>247.5</v>
      </c>
    </row>
    <row r="3745" spans="1:24" x14ac:dyDescent="0.25">
      <c r="A3745" s="2"/>
      <c r="B3745" s="2" t="s">
        <v>7</v>
      </c>
      <c r="C3745" s="2">
        <f t="shared" si="840"/>
        <v>156</v>
      </c>
      <c r="D3745" s="2">
        <f t="shared" si="841"/>
        <v>21</v>
      </c>
      <c r="E3745" s="2">
        <f t="shared" si="833"/>
        <v>3741</v>
      </c>
      <c r="F3745" s="11">
        <v>405</v>
      </c>
      <c r="G3745" s="9">
        <v>0</v>
      </c>
      <c r="H3745" s="9">
        <v>0</v>
      </c>
      <c r="I3745" s="9">
        <v>0</v>
      </c>
      <c r="J3745" s="9">
        <v>0.18593915556180099</v>
      </c>
      <c r="K3745" s="9">
        <v>0.18593915556180099</v>
      </c>
      <c r="L3745" s="9">
        <v>0.27</v>
      </c>
      <c r="N3745" s="32">
        <f>IF('System Design'!$F$8=1,'Hourly Demand and Generation'!G3745*'System Design'!$F$21,IF('System Design'!$F$8=2,'Hourly Demand and Generation'!H3745*'System Design'!$F$21,IF('System Design'!$F$8=3,'Hourly Demand and Generation'!I3745*'System Design'!$F$21)))</f>
        <v>0</v>
      </c>
      <c r="O3745" s="32">
        <f>IF('System Design'!$F$8=1,'Hourly Demand and Generation'!J3745*'System Design'!$F$22,IF('System Design'!$F$8=2,'Hourly Demand and Generation'!K3745*'System Design'!$F$22,IF('System Design'!$F$8=3,'Hourly Demand and Generation'!L3745*'System Design'!$F$22)))</f>
        <v>675</v>
      </c>
      <c r="Q3745" s="32">
        <f t="shared" si="831"/>
        <v>0</v>
      </c>
      <c r="R3745" s="32">
        <f t="shared" si="834"/>
        <v>5400</v>
      </c>
      <c r="S3745" s="32">
        <f t="shared" si="835"/>
        <v>0</v>
      </c>
      <c r="T3745" s="32">
        <f t="shared" si="836"/>
        <v>21600</v>
      </c>
      <c r="U3745" s="32">
        <f t="shared" si="837"/>
        <v>0</v>
      </c>
      <c r="V3745" s="32">
        <f t="shared" si="832"/>
        <v>270</v>
      </c>
      <c r="W3745" s="32">
        <f t="shared" si="838"/>
        <v>270</v>
      </c>
      <c r="X3745" s="32">
        <f t="shared" si="839"/>
        <v>270</v>
      </c>
    </row>
    <row r="3746" spans="1:24" x14ac:dyDescent="0.25">
      <c r="A3746" s="2"/>
      <c r="B3746" s="2" t="s">
        <v>7</v>
      </c>
      <c r="C3746" s="2">
        <f t="shared" si="840"/>
        <v>156</v>
      </c>
      <c r="D3746" s="2">
        <f t="shared" si="841"/>
        <v>22</v>
      </c>
      <c r="E3746" s="2">
        <f t="shared" si="833"/>
        <v>3742</v>
      </c>
      <c r="F3746" s="11">
        <v>382.5</v>
      </c>
      <c r="G3746" s="9">
        <v>0</v>
      </c>
      <c r="H3746" s="9">
        <v>0</v>
      </c>
      <c r="I3746" s="9">
        <v>0</v>
      </c>
      <c r="J3746" s="9">
        <v>0.196269108648568</v>
      </c>
      <c r="K3746" s="9">
        <v>0.196269108648568</v>
      </c>
      <c r="L3746" s="9">
        <v>0.28499999999999998</v>
      </c>
      <c r="N3746" s="32">
        <f>IF('System Design'!$F$8=1,'Hourly Demand and Generation'!G3746*'System Design'!$F$21,IF('System Design'!$F$8=2,'Hourly Demand and Generation'!H3746*'System Design'!$F$21,IF('System Design'!$F$8=3,'Hourly Demand and Generation'!I3746*'System Design'!$F$21)))</f>
        <v>0</v>
      </c>
      <c r="O3746" s="32">
        <f>IF('System Design'!$F$8=1,'Hourly Demand and Generation'!J3746*'System Design'!$F$22,IF('System Design'!$F$8=2,'Hourly Demand and Generation'!K3746*'System Design'!$F$22,IF('System Design'!$F$8=3,'Hourly Demand and Generation'!L3746*'System Design'!$F$22)))</f>
        <v>712.49999999999989</v>
      </c>
      <c r="Q3746" s="32">
        <f t="shared" si="831"/>
        <v>0</v>
      </c>
      <c r="R3746" s="32">
        <f t="shared" si="834"/>
        <v>5400</v>
      </c>
      <c r="S3746" s="32">
        <f t="shared" si="835"/>
        <v>0</v>
      </c>
      <c r="T3746" s="32">
        <f t="shared" si="836"/>
        <v>21600</v>
      </c>
      <c r="U3746" s="32">
        <f t="shared" si="837"/>
        <v>0</v>
      </c>
      <c r="V3746" s="32">
        <f t="shared" si="832"/>
        <v>329.99999999999989</v>
      </c>
      <c r="W3746" s="32">
        <f t="shared" si="838"/>
        <v>329.99999999999989</v>
      </c>
      <c r="X3746" s="32">
        <f t="shared" si="839"/>
        <v>329.99999999999989</v>
      </c>
    </row>
    <row r="3747" spans="1:24" x14ac:dyDescent="0.25">
      <c r="A3747" s="2"/>
      <c r="B3747" s="2" t="s">
        <v>7</v>
      </c>
      <c r="C3747" s="2">
        <f t="shared" si="840"/>
        <v>156</v>
      </c>
      <c r="D3747" s="2">
        <f t="shared" si="841"/>
        <v>23</v>
      </c>
      <c r="E3747" s="2">
        <f t="shared" si="833"/>
        <v>3743</v>
      </c>
      <c r="F3747" s="11">
        <v>360</v>
      </c>
      <c r="G3747" s="9">
        <v>0</v>
      </c>
      <c r="H3747" s="9">
        <v>0</v>
      </c>
      <c r="I3747" s="9">
        <v>0</v>
      </c>
      <c r="J3747" s="9">
        <v>0.16527924938826699</v>
      </c>
      <c r="K3747" s="9">
        <v>0.16527924938826699</v>
      </c>
      <c r="L3747" s="9">
        <v>0.24</v>
      </c>
      <c r="N3747" s="32">
        <f>IF('System Design'!$F$8=1,'Hourly Demand and Generation'!G3747*'System Design'!$F$21,IF('System Design'!$F$8=2,'Hourly Demand and Generation'!H3747*'System Design'!$F$21,IF('System Design'!$F$8=3,'Hourly Demand and Generation'!I3747*'System Design'!$F$21)))</f>
        <v>0</v>
      </c>
      <c r="O3747" s="32">
        <f>IF('System Design'!$F$8=1,'Hourly Demand and Generation'!J3747*'System Design'!$F$22,IF('System Design'!$F$8=2,'Hourly Demand and Generation'!K3747*'System Design'!$F$22,IF('System Design'!$F$8=3,'Hourly Demand and Generation'!L3747*'System Design'!$F$22)))</f>
        <v>600</v>
      </c>
      <c r="Q3747" s="32">
        <f t="shared" si="831"/>
        <v>0</v>
      </c>
      <c r="R3747" s="32">
        <f t="shared" si="834"/>
        <v>5400</v>
      </c>
      <c r="S3747" s="32">
        <f t="shared" si="835"/>
        <v>0</v>
      </c>
      <c r="T3747" s="32">
        <f t="shared" si="836"/>
        <v>21600</v>
      </c>
      <c r="U3747" s="32">
        <f t="shared" si="837"/>
        <v>0</v>
      </c>
      <c r="V3747" s="32">
        <f t="shared" si="832"/>
        <v>240</v>
      </c>
      <c r="W3747" s="32">
        <f t="shared" si="838"/>
        <v>240</v>
      </c>
      <c r="X3747" s="32">
        <f t="shared" si="839"/>
        <v>240</v>
      </c>
    </row>
    <row r="3748" spans="1:24" x14ac:dyDescent="0.25">
      <c r="A3748" s="2"/>
      <c r="B3748" s="2" t="s">
        <v>7</v>
      </c>
      <c r="C3748" s="2">
        <f t="shared" si="840"/>
        <v>156</v>
      </c>
      <c r="D3748" s="2">
        <f t="shared" si="841"/>
        <v>24</v>
      </c>
      <c r="E3748" s="2">
        <f t="shared" si="833"/>
        <v>3744</v>
      </c>
      <c r="F3748" s="11">
        <v>315</v>
      </c>
      <c r="G3748" s="9">
        <v>0</v>
      </c>
      <c r="H3748" s="9">
        <v>0</v>
      </c>
      <c r="I3748" s="9">
        <v>0</v>
      </c>
      <c r="J3748" s="9">
        <v>0.16527924938826699</v>
      </c>
      <c r="K3748" s="9">
        <v>0.16527924938826699</v>
      </c>
      <c r="L3748" s="9">
        <v>0.24</v>
      </c>
      <c r="N3748" s="32">
        <f>IF('System Design'!$F$8=1,'Hourly Demand and Generation'!G3748*'System Design'!$F$21,IF('System Design'!$F$8=2,'Hourly Demand and Generation'!H3748*'System Design'!$F$21,IF('System Design'!$F$8=3,'Hourly Demand and Generation'!I3748*'System Design'!$F$21)))</f>
        <v>0</v>
      </c>
      <c r="O3748" s="32">
        <f>IF('System Design'!$F$8=1,'Hourly Demand and Generation'!J3748*'System Design'!$F$22,IF('System Design'!$F$8=2,'Hourly Demand and Generation'!K3748*'System Design'!$F$22,IF('System Design'!$F$8=3,'Hourly Demand and Generation'!L3748*'System Design'!$F$22)))</f>
        <v>600</v>
      </c>
      <c r="Q3748" s="32">
        <f t="shared" si="831"/>
        <v>0</v>
      </c>
      <c r="R3748" s="32">
        <f t="shared" si="834"/>
        <v>5400</v>
      </c>
      <c r="S3748" s="32">
        <f t="shared" si="835"/>
        <v>0</v>
      </c>
      <c r="T3748" s="32">
        <f t="shared" si="836"/>
        <v>21600</v>
      </c>
      <c r="U3748" s="32">
        <f t="shared" si="837"/>
        <v>0</v>
      </c>
      <c r="V3748" s="32">
        <f t="shared" si="832"/>
        <v>285</v>
      </c>
      <c r="W3748" s="32">
        <f t="shared" si="838"/>
        <v>285</v>
      </c>
      <c r="X3748" s="32">
        <f t="shared" si="839"/>
        <v>285</v>
      </c>
    </row>
    <row r="3749" spans="1:24" x14ac:dyDescent="0.25">
      <c r="A3749" s="2"/>
      <c r="B3749" s="2" t="s">
        <v>7</v>
      </c>
      <c r="C3749" s="2">
        <f>C3748+1</f>
        <v>157</v>
      </c>
      <c r="D3749" s="2">
        <v>1</v>
      </c>
      <c r="E3749" s="2">
        <f t="shared" si="833"/>
        <v>3745</v>
      </c>
      <c r="F3749" s="11">
        <v>270</v>
      </c>
      <c r="G3749" s="9">
        <v>0</v>
      </c>
      <c r="H3749" s="9">
        <v>0</v>
      </c>
      <c r="I3749" s="9">
        <v>0</v>
      </c>
      <c r="J3749" s="9">
        <v>0.159494548350232</v>
      </c>
      <c r="K3749" s="9">
        <v>0.159494548350232</v>
      </c>
      <c r="L3749" s="9">
        <v>0.3</v>
      </c>
      <c r="N3749" s="32">
        <f>IF('System Design'!$F$8=1,'Hourly Demand and Generation'!G3749*'System Design'!$F$21,IF('System Design'!$F$8=2,'Hourly Demand and Generation'!H3749*'System Design'!$F$21,IF('System Design'!$F$8=3,'Hourly Demand and Generation'!I3749*'System Design'!$F$21)))</f>
        <v>0</v>
      </c>
      <c r="O3749" s="32">
        <f>IF('System Design'!$F$8=1,'Hourly Demand and Generation'!J3749*'System Design'!$F$22,IF('System Design'!$F$8=2,'Hourly Demand and Generation'!K3749*'System Design'!$F$22,IF('System Design'!$F$8=3,'Hourly Demand and Generation'!L3749*'System Design'!$F$22)))</f>
        <v>750</v>
      </c>
      <c r="Q3749" s="32">
        <f t="shared" si="831"/>
        <v>0</v>
      </c>
      <c r="R3749" s="32">
        <f t="shared" si="834"/>
        <v>5400</v>
      </c>
      <c r="S3749" s="32">
        <f t="shared" si="835"/>
        <v>0</v>
      </c>
      <c r="T3749" s="32">
        <f t="shared" si="836"/>
        <v>21600</v>
      </c>
      <c r="U3749" s="32">
        <f t="shared" si="837"/>
        <v>0</v>
      </c>
      <c r="V3749" s="32">
        <f t="shared" si="832"/>
        <v>480</v>
      </c>
      <c r="W3749" s="32">
        <f t="shared" si="838"/>
        <v>480</v>
      </c>
      <c r="X3749" s="32">
        <f t="shared" si="839"/>
        <v>480</v>
      </c>
    </row>
    <row r="3750" spans="1:24" x14ac:dyDescent="0.25">
      <c r="A3750" s="2"/>
      <c r="B3750" s="2" t="s">
        <v>7</v>
      </c>
      <c r="C3750" s="2">
        <f>C3749</f>
        <v>157</v>
      </c>
      <c r="D3750" s="2">
        <f>D3749+1</f>
        <v>2</v>
      </c>
      <c r="E3750" s="2">
        <f t="shared" si="833"/>
        <v>3746</v>
      </c>
      <c r="F3750" s="11">
        <v>247.5</v>
      </c>
      <c r="G3750" s="9">
        <v>0</v>
      </c>
      <c r="H3750" s="9">
        <v>0</v>
      </c>
      <c r="I3750" s="9">
        <v>0</v>
      </c>
      <c r="J3750" s="9">
        <v>0.143545093515209</v>
      </c>
      <c r="K3750" s="9">
        <v>0.143545093515209</v>
      </c>
      <c r="L3750" s="9">
        <v>0.27</v>
      </c>
      <c r="N3750" s="32">
        <f>IF('System Design'!$F$8=1,'Hourly Demand and Generation'!G3750*'System Design'!$F$21,IF('System Design'!$F$8=2,'Hourly Demand and Generation'!H3750*'System Design'!$F$21,IF('System Design'!$F$8=3,'Hourly Demand and Generation'!I3750*'System Design'!$F$21)))</f>
        <v>0</v>
      </c>
      <c r="O3750" s="32">
        <f>IF('System Design'!$F$8=1,'Hourly Demand and Generation'!J3750*'System Design'!$F$22,IF('System Design'!$F$8=2,'Hourly Demand and Generation'!K3750*'System Design'!$F$22,IF('System Design'!$F$8=3,'Hourly Demand and Generation'!L3750*'System Design'!$F$22)))</f>
        <v>675</v>
      </c>
      <c r="Q3750" s="32">
        <f t="shared" si="831"/>
        <v>0</v>
      </c>
      <c r="R3750" s="32">
        <f t="shared" si="834"/>
        <v>5400</v>
      </c>
      <c r="S3750" s="32">
        <f t="shared" si="835"/>
        <v>0</v>
      </c>
      <c r="T3750" s="32">
        <f t="shared" si="836"/>
        <v>21600</v>
      </c>
      <c r="U3750" s="32">
        <f t="shared" si="837"/>
        <v>0</v>
      </c>
      <c r="V3750" s="32">
        <f t="shared" si="832"/>
        <v>427.5</v>
      </c>
      <c r="W3750" s="32">
        <f t="shared" si="838"/>
        <v>427.5</v>
      </c>
      <c r="X3750" s="32">
        <f t="shared" si="839"/>
        <v>427.5</v>
      </c>
    </row>
    <row r="3751" spans="1:24" x14ac:dyDescent="0.25">
      <c r="A3751" s="2"/>
      <c r="B3751" s="2" t="s">
        <v>7</v>
      </c>
      <c r="C3751" s="2">
        <f t="shared" ref="C3751:C3772" si="842">C3750</f>
        <v>157</v>
      </c>
      <c r="D3751" s="2">
        <f t="shared" ref="D3751:D3772" si="843">D3750+1</f>
        <v>3</v>
      </c>
      <c r="E3751" s="2">
        <f t="shared" si="833"/>
        <v>3747</v>
      </c>
      <c r="F3751" s="11">
        <v>225</v>
      </c>
      <c r="G3751" s="9">
        <v>0</v>
      </c>
      <c r="H3751" s="9">
        <v>0</v>
      </c>
      <c r="I3751" s="9">
        <v>0</v>
      </c>
      <c r="J3751" s="9">
        <v>0.143545093515209</v>
      </c>
      <c r="K3751" s="9">
        <v>0.143545093515209</v>
      </c>
      <c r="L3751" s="9">
        <v>0.27</v>
      </c>
      <c r="N3751" s="32">
        <f>IF('System Design'!$F$8=1,'Hourly Demand and Generation'!G3751*'System Design'!$F$21,IF('System Design'!$F$8=2,'Hourly Demand and Generation'!H3751*'System Design'!$F$21,IF('System Design'!$F$8=3,'Hourly Demand and Generation'!I3751*'System Design'!$F$21)))</f>
        <v>0</v>
      </c>
      <c r="O3751" s="32">
        <f>IF('System Design'!$F$8=1,'Hourly Demand and Generation'!J3751*'System Design'!$F$22,IF('System Design'!$F$8=2,'Hourly Demand and Generation'!K3751*'System Design'!$F$22,IF('System Design'!$F$8=3,'Hourly Demand and Generation'!L3751*'System Design'!$F$22)))</f>
        <v>675</v>
      </c>
      <c r="Q3751" s="32">
        <f t="shared" si="831"/>
        <v>0</v>
      </c>
      <c r="R3751" s="32">
        <f t="shared" si="834"/>
        <v>5400</v>
      </c>
      <c r="S3751" s="32">
        <f t="shared" si="835"/>
        <v>0</v>
      </c>
      <c r="T3751" s="32">
        <f t="shared" si="836"/>
        <v>21600</v>
      </c>
      <c r="U3751" s="32">
        <f t="shared" si="837"/>
        <v>0</v>
      </c>
      <c r="V3751" s="32">
        <f t="shared" si="832"/>
        <v>450</v>
      </c>
      <c r="W3751" s="32">
        <f t="shared" si="838"/>
        <v>450</v>
      </c>
      <c r="X3751" s="32">
        <f t="shared" si="839"/>
        <v>450</v>
      </c>
    </row>
    <row r="3752" spans="1:24" x14ac:dyDescent="0.25">
      <c r="A3752" s="2"/>
      <c r="B3752" s="2" t="s">
        <v>7</v>
      </c>
      <c r="C3752" s="2">
        <f t="shared" si="842"/>
        <v>157</v>
      </c>
      <c r="D3752" s="2">
        <f t="shared" si="843"/>
        <v>4</v>
      </c>
      <c r="E3752" s="2">
        <f t="shared" si="833"/>
        <v>3748</v>
      </c>
      <c r="F3752" s="11">
        <v>270</v>
      </c>
      <c r="G3752" s="9">
        <v>0</v>
      </c>
      <c r="H3752" s="9">
        <v>0</v>
      </c>
      <c r="I3752" s="9">
        <v>0</v>
      </c>
      <c r="J3752" s="9">
        <v>0.159494548350232</v>
      </c>
      <c r="K3752" s="9">
        <v>0.159494548350232</v>
      </c>
      <c r="L3752" s="9">
        <v>0.3</v>
      </c>
      <c r="N3752" s="32">
        <f>IF('System Design'!$F$8=1,'Hourly Demand and Generation'!G3752*'System Design'!$F$21,IF('System Design'!$F$8=2,'Hourly Demand and Generation'!H3752*'System Design'!$F$21,IF('System Design'!$F$8=3,'Hourly Demand and Generation'!I3752*'System Design'!$F$21)))</f>
        <v>0</v>
      </c>
      <c r="O3752" s="32">
        <f>IF('System Design'!$F$8=1,'Hourly Demand and Generation'!J3752*'System Design'!$F$22,IF('System Design'!$F$8=2,'Hourly Demand and Generation'!K3752*'System Design'!$F$22,IF('System Design'!$F$8=3,'Hourly Demand and Generation'!L3752*'System Design'!$F$22)))</f>
        <v>750</v>
      </c>
      <c r="Q3752" s="32">
        <f t="shared" si="831"/>
        <v>0</v>
      </c>
      <c r="R3752" s="32">
        <f t="shared" si="834"/>
        <v>5400</v>
      </c>
      <c r="S3752" s="32">
        <f t="shared" si="835"/>
        <v>0</v>
      </c>
      <c r="T3752" s="32">
        <f t="shared" si="836"/>
        <v>21600</v>
      </c>
      <c r="U3752" s="32">
        <f t="shared" si="837"/>
        <v>0</v>
      </c>
      <c r="V3752" s="32">
        <f t="shared" si="832"/>
        <v>480</v>
      </c>
      <c r="W3752" s="32">
        <f t="shared" si="838"/>
        <v>480</v>
      </c>
      <c r="X3752" s="32">
        <f t="shared" si="839"/>
        <v>480</v>
      </c>
    </row>
    <row r="3753" spans="1:24" x14ac:dyDescent="0.25">
      <c r="A3753" s="2"/>
      <c r="B3753" s="2" t="s">
        <v>7</v>
      </c>
      <c r="C3753" s="2">
        <f t="shared" si="842"/>
        <v>157</v>
      </c>
      <c r="D3753" s="2">
        <f t="shared" si="843"/>
        <v>5</v>
      </c>
      <c r="E3753" s="2">
        <f t="shared" si="833"/>
        <v>3749</v>
      </c>
      <c r="F3753" s="11">
        <v>292.5</v>
      </c>
      <c r="G3753" s="9">
        <v>0</v>
      </c>
      <c r="H3753" s="9">
        <v>0.04</v>
      </c>
      <c r="I3753" s="9">
        <v>0.08</v>
      </c>
      <c r="J3753" s="9">
        <v>0.127595638680186</v>
      </c>
      <c r="K3753" s="9">
        <v>0.127595638680186</v>
      </c>
      <c r="L3753" s="9">
        <v>0.24</v>
      </c>
      <c r="N3753" s="32">
        <f>IF('System Design'!$F$8=1,'Hourly Demand and Generation'!G3753*'System Design'!$F$21,IF('System Design'!$F$8=2,'Hourly Demand and Generation'!H3753*'System Design'!$F$21,IF('System Design'!$F$8=3,'Hourly Demand and Generation'!I3753*'System Design'!$F$21)))</f>
        <v>40</v>
      </c>
      <c r="O3753" s="32">
        <f>IF('System Design'!$F$8=1,'Hourly Demand and Generation'!J3753*'System Design'!$F$22,IF('System Design'!$F$8=2,'Hourly Demand and Generation'!K3753*'System Design'!$F$22,IF('System Design'!$F$8=3,'Hourly Demand and Generation'!L3753*'System Design'!$F$22)))</f>
        <v>600</v>
      </c>
      <c r="Q3753" s="32">
        <f t="shared" si="831"/>
        <v>0</v>
      </c>
      <c r="R3753" s="32">
        <f t="shared" si="834"/>
        <v>5400</v>
      </c>
      <c r="S3753" s="32">
        <f t="shared" si="835"/>
        <v>0</v>
      </c>
      <c r="T3753" s="32">
        <f t="shared" si="836"/>
        <v>21600</v>
      </c>
      <c r="U3753" s="32">
        <f t="shared" si="837"/>
        <v>0</v>
      </c>
      <c r="V3753" s="32">
        <f t="shared" si="832"/>
        <v>347.5</v>
      </c>
      <c r="W3753" s="32">
        <f t="shared" si="838"/>
        <v>347.5</v>
      </c>
      <c r="X3753" s="32">
        <f t="shared" si="839"/>
        <v>347.5</v>
      </c>
    </row>
    <row r="3754" spans="1:24" x14ac:dyDescent="0.25">
      <c r="A3754" s="2"/>
      <c r="B3754" s="2" t="s">
        <v>7</v>
      </c>
      <c r="C3754" s="2">
        <f t="shared" si="842"/>
        <v>157</v>
      </c>
      <c r="D3754" s="2">
        <f t="shared" si="843"/>
        <v>6</v>
      </c>
      <c r="E3754" s="2">
        <f t="shared" si="833"/>
        <v>3750</v>
      </c>
      <c r="F3754" s="11">
        <v>315</v>
      </c>
      <c r="G3754" s="9">
        <v>0.08</v>
      </c>
      <c r="H3754" s="9">
        <v>0.125</v>
      </c>
      <c r="I3754" s="9">
        <v>0.17</v>
      </c>
      <c r="J3754" s="9">
        <v>0.127595638680186</v>
      </c>
      <c r="K3754" s="9">
        <v>0.127595638680186</v>
      </c>
      <c r="L3754" s="9">
        <v>0.24</v>
      </c>
      <c r="N3754" s="32">
        <f>IF('System Design'!$F$8=1,'Hourly Demand and Generation'!G3754*'System Design'!$F$21,IF('System Design'!$F$8=2,'Hourly Demand and Generation'!H3754*'System Design'!$F$21,IF('System Design'!$F$8=3,'Hourly Demand and Generation'!I3754*'System Design'!$F$21)))</f>
        <v>85</v>
      </c>
      <c r="O3754" s="32">
        <f>IF('System Design'!$F$8=1,'Hourly Demand and Generation'!J3754*'System Design'!$F$22,IF('System Design'!$F$8=2,'Hourly Demand and Generation'!K3754*'System Design'!$F$22,IF('System Design'!$F$8=3,'Hourly Demand and Generation'!L3754*'System Design'!$F$22)))</f>
        <v>600</v>
      </c>
      <c r="Q3754" s="32">
        <f t="shared" si="831"/>
        <v>0</v>
      </c>
      <c r="R3754" s="32">
        <f t="shared" si="834"/>
        <v>5400</v>
      </c>
      <c r="S3754" s="32">
        <f t="shared" si="835"/>
        <v>0</v>
      </c>
      <c r="T3754" s="32">
        <f t="shared" si="836"/>
        <v>21600</v>
      </c>
      <c r="U3754" s="32">
        <f t="shared" si="837"/>
        <v>0</v>
      </c>
      <c r="V3754" s="32">
        <f t="shared" si="832"/>
        <v>370</v>
      </c>
      <c r="W3754" s="32">
        <f t="shared" si="838"/>
        <v>370</v>
      </c>
      <c r="X3754" s="32">
        <f t="shared" si="839"/>
        <v>370</v>
      </c>
    </row>
    <row r="3755" spans="1:24" x14ac:dyDescent="0.25">
      <c r="A3755" s="2"/>
      <c r="B3755" s="2" t="s">
        <v>7</v>
      </c>
      <c r="C3755" s="2">
        <f t="shared" si="842"/>
        <v>157</v>
      </c>
      <c r="D3755" s="2">
        <f t="shared" si="843"/>
        <v>7</v>
      </c>
      <c r="E3755" s="2">
        <f t="shared" si="833"/>
        <v>3751</v>
      </c>
      <c r="F3755" s="11">
        <v>337.5</v>
      </c>
      <c r="G3755" s="9">
        <v>0.17</v>
      </c>
      <c r="H3755" s="9">
        <v>0.21</v>
      </c>
      <c r="I3755" s="9">
        <v>0.25</v>
      </c>
      <c r="J3755" s="9">
        <v>0.143545093515209</v>
      </c>
      <c r="K3755" s="9">
        <v>0.143545093515209</v>
      </c>
      <c r="L3755" s="9">
        <v>0.27</v>
      </c>
      <c r="N3755" s="32">
        <f>IF('System Design'!$F$8=1,'Hourly Demand and Generation'!G3755*'System Design'!$F$21,IF('System Design'!$F$8=2,'Hourly Demand and Generation'!H3755*'System Design'!$F$21,IF('System Design'!$F$8=3,'Hourly Demand and Generation'!I3755*'System Design'!$F$21)))</f>
        <v>125</v>
      </c>
      <c r="O3755" s="32">
        <f>IF('System Design'!$F$8=1,'Hourly Demand and Generation'!J3755*'System Design'!$F$22,IF('System Design'!$F$8=2,'Hourly Demand and Generation'!K3755*'System Design'!$F$22,IF('System Design'!$F$8=3,'Hourly Demand and Generation'!L3755*'System Design'!$F$22)))</f>
        <v>675</v>
      </c>
      <c r="Q3755" s="32">
        <f t="shared" si="831"/>
        <v>0</v>
      </c>
      <c r="R3755" s="32">
        <f t="shared" si="834"/>
        <v>5400</v>
      </c>
      <c r="S3755" s="32">
        <f t="shared" si="835"/>
        <v>0</v>
      </c>
      <c r="T3755" s="32">
        <f t="shared" si="836"/>
        <v>21600</v>
      </c>
      <c r="U3755" s="32">
        <f t="shared" si="837"/>
        <v>0</v>
      </c>
      <c r="V3755" s="32">
        <f t="shared" si="832"/>
        <v>462.5</v>
      </c>
      <c r="W3755" s="32">
        <f t="shared" si="838"/>
        <v>462.5</v>
      </c>
      <c r="X3755" s="32">
        <f t="shared" si="839"/>
        <v>462.5</v>
      </c>
    </row>
    <row r="3756" spans="1:24" x14ac:dyDescent="0.25">
      <c r="A3756" s="2"/>
      <c r="B3756" s="2" t="s">
        <v>7</v>
      </c>
      <c r="C3756" s="2">
        <f t="shared" si="842"/>
        <v>157</v>
      </c>
      <c r="D3756" s="2">
        <f t="shared" si="843"/>
        <v>8</v>
      </c>
      <c r="E3756" s="2">
        <f t="shared" si="833"/>
        <v>3752</v>
      </c>
      <c r="F3756" s="11">
        <v>360</v>
      </c>
      <c r="G3756" s="9">
        <v>0.33</v>
      </c>
      <c r="H3756" s="9">
        <v>0.375</v>
      </c>
      <c r="I3756" s="9">
        <v>0.42</v>
      </c>
      <c r="J3756" s="9">
        <v>0.143545093515209</v>
      </c>
      <c r="K3756" s="9">
        <v>0.143545093515209</v>
      </c>
      <c r="L3756" s="9">
        <v>0.27</v>
      </c>
      <c r="N3756" s="32">
        <f>IF('System Design'!$F$8=1,'Hourly Demand and Generation'!G3756*'System Design'!$F$21,IF('System Design'!$F$8=2,'Hourly Demand and Generation'!H3756*'System Design'!$F$21,IF('System Design'!$F$8=3,'Hourly Demand and Generation'!I3756*'System Design'!$F$21)))</f>
        <v>210</v>
      </c>
      <c r="O3756" s="32">
        <f>IF('System Design'!$F$8=1,'Hourly Demand and Generation'!J3756*'System Design'!$F$22,IF('System Design'!$F$8=2,'Hourly Demand and Generation'!K3756*'System Design'!$F$22,IF('System Design'!$F$8=3,'Hourly Demand and Generation'!L3756*'System Design'!$F$22)))</f>
        <v>675</v>
      </c>
      <c r="Q3756" s="32">
        <f t="shared" si="831"/>
        <v>0</v>
      </c>
      <c r="R3756" s="32">
        <f t="shared" si="834"/>
        <v>5400</v>
      </c>
      <c r="S3756" s="32">
        <f t="shared" si="835"/>
        <v>0</v>
      </c>
      <c r="T3756" s="32">
        <f t="shared" si="836"/>
        <v>21600</v>
      </c>
      <c r="U3756" s="32">
        <f t="shared" si="837"/>
        <v>0</v>
      </c>
      <c r="V3756" s="32">
        <f t="shared" si="832"/>
        <v>525</v>
      </c>
      <c r="W3756" s="32">
        <f t="shared" si="838"/>
        <v>525</v>
      </c>
      <c r="X3756" s="32">
        <f t="shared" si="839"/>
        <v>525</v>
      </c>
    </row>
    <row r="3757" spans="1:24" x14ac:dyDescent="0.25">
      <c r="A3757" s="2"/>
      <c r="B3757" s="2" t="s">
        <v>7</v>
      </c>
      <c r="C3757" s="2">
        <f t="shared" si="842"/>
        <v>157</v>
      </c>
      <c r="D3757" s="2">
        <f t="shared" si="843"/>
        <v>9</v>
      </c>
      <c r="E3757" s="2">
        <f t="shared" si="833"/>
        <v>3753</v>
      </c>
      <c r="F3757" s="11">
        <v>360</v>
      </c>
      <c r="G3757" s="9">
        <v>0.5</v>
      </c>
      <c r="H3757" s="9">
        <v>0.54</v>
      </c>
      <c r="I3757" s="9">
        <v>0.57999999999999996</v>
      </c>
      <c r="J3757" s="9">
        <v>0.127595638680186</v>
      </c>
      <c r="K3757" s="9">
        <v>0.127595638680186</v>
      </c>
      <c r="L3757" s="9">
        <v>0.24</v>
      </c>
      <c r="N3757" s="32">
        <f>IF('System Design'!$F$8=1,'Hourly Demand and Generation'!G3757*'System Design'!$F$21,IF('System Design'!$F$8=2,'Hourly Demand and Generation'!H3757*'System Design'!$F$21,IF('System Design'!$F$8=3,'Hourly Demand and Generation'!I3757*'System Design'!$F$21)))</f>
        <v>290</v>
      </c>
      <c r="O3757" s="32">
        <f>IF('System Design'!$F$8=1,'Hourly Demand and Generation'!J3757*'System Design'!$F$22,IF('System Design'!$F$8=2,'Hourly Demand and Generation'!K3757*'System Design'!$F$22,IF('System Design'!$F$8=3,'Hourly Demand and Generation'!L3757*'System Design'!$F$22)))</f>
        <v>600</v>
      </c>
      <c r="Q3757" s="32">
        <f t="shared" si="831"/>
        <v>0</v>
      </c>
      <c r="R3757" s="32">
        <f t="shared" si="834"/>
        <v>5400</v>
      </c>
      <c r="S3757" s="32">
        <f t="shared" si="835"/>
        <v>0</v>
      </c>
      <c r="T3757" s="32">
        <f t="shared" si="836"/>
        <v>21600</v>
      </c>
      <c r="U3757" s="32">
        <f t="shared" si="837"/>
        <v>0</v>
      </c>
      <c r="V3757" s="32">
        <f t="shared" si="832"/>
        <v>530</v>
      </c>
      <c r="W3757" s="32">
        <f t="shared" si="838"/>
        <v>530</v>
      </c>
      <c r="X3757" s="32">
        <f t="shared" si="839"/>
        <v>530</v>
      </c>
    </row>
    <row r="3758" spans="1:24" x14ac:dyDescent="0.25">
      <c r="A3758" s="2"/>
      <c r="B3758" s="2" t="s">
        <v>7</v>
      </c>
      <c r="C3758" s="2">
        <f t="shared" si="842"/>
        <v>157</v>
      </c>
      <c r="D3758" s="2">
        <f t="shared" si="843"/>
        <v>10</v>
      </c>
      <c r="E3758" s="2">
        <f t="shared" si="833"/>
        <v>3754</v>
      </c>
      <c r="F3758" s="11">
        <v>351</v>
      </c>
      <c r="G3758" s="9">
        <v>0.67</v>
      </c>
      <c r="H3758" s="9">
        <v>0.71</v>
      </c>
      <c r="I3758" s="9">
        <v>0.75</v>
      </c>
      <c r="J3758" s="9">
        <v>0.143545093515209</v>
      </c>
      <c r="K3758" s="9">
        <v>0.143545093515209</v>
      </c>
      <c r="L3758" s="9">
        <v>0.27</v>
      </c>
      <c r="N3758" s="32">
        <f>IF('System Design'!$F$8=1,'Hourly Demand and Generation'!G3758*'System Design'!$F$21,IF('System Design'!$F$8=2,'Hourly Demand and Generation'!H3758*'System Design'!$F$21,IF('System Design'!$F$8=3,'Hourly Demand and Generation'!I3758*'System Design'!$F$21)))</f>
        <v>375</v>
      </c>
      <c r="O3758" s="32">
        <f>IF('System Design'!$F$8=1,'Hourly Demand and Generation'!J3758*'System Design'!$F$22,IF('System Design'!$F$8=2,'Hourly Demand and Generation'!K3758*'System Design'!$F$22,IF('System Design'!$F$8=3,'Hourly Demand and Generation'!L3758*'System Design'!$F$22)))</f>
        <v>675</v>
      </c>
      <c r="Q3758" s="32">
        <f t="shared" si="831"/>
        <v>0</v>
      </c>
      <c r="R3758" s="32">
        <f t="shared" si="834"/>
        <v>5400</v>
      </c>
      <c r="S3758" s="32">
        <f t="shared" si="835"/>
        <v>0</v>
      </c>
      <c r="T3758" s="32">
        <f t="shared" si="836"/>
        <v>21600</v>
      </c>
      <c r="U3758" s="32">
        <f t="shared" si="837"/>
        <v>0</v>
      </c>
      <c r="V3758" s="32">
        <f t="shared" si="832"/>
        <v>699</v>
      </c>
      <c r="W3758" s="32">
        <f t="shared" si="838"/>
        <v>699</v>
      </c>
      <c r="X3758" s="32">
        <f t="shared" si="839"/>
        <v>699</v>
      </c>
    </row>
    <row r="3759" spans="1:24" x14ac:dyDescent="0.25">
      <c r="A3759" s="2"/>
      <c r="B3759" s="2" t="s">
        <v>7</v>
      </c>
      <c r="C3759" s="2">
        <f t="shared" si="842"/>
        <v>157</v>
      </c>
      <c r="D3759" s="2">
        <f t="shared" si="843"/>
        <v>11</v>
      </c>
      <c r="E3759" s="2">
        <f t="shared" si="833"/>
        <v>3755</v>
      </c>
      <c r="F3759" s="11">
        <v>346.5</v>
      </c>
      <c r="G3759" s="9">
        <v>0.83</v>
      </c>
      <c r="H3759" s="9">
        <v>0.875</v>
      </c>
      <c r="I3759" s="9">
        <v>0.92</v>
      </c>
      <c r="J3759" s="9">
        <v>0.127595638680186</v>
      </c>
      <c r="K3759" s="9">
        <v>0.127595638680186</v>
      </c>
      <c r="L3759" s="9">
        <v>0.24</v>
      </c>
      <c r="N3759" s="32">
        <f>IF('System Design'!$F$8=1,'Hourly Demand and Generation'!G3759*'System Design'!$F$21,IF('System Design'!$F$8=2,'Hourly Demand and Generation'!H3759*'System Design'!$F$21,IF('System Design'!$F$8=3,'Hourly Demand and Generation'!I3759*'System Design'!$F$21)))</f>
        <v>460</v>
      </c>
      <c r="O3759" s="32">
        <f>IF('System Design'!$F$8=1,'Hourly Demand and Generation'!J3759*'System Design'!$F$22,IF('System Design'!$F$8=2,'Hourly Demand and Generation'!K3759*'System Design'!$F$22,IF('System Design'!$F$8=3,'Hourly Demand and Generation'!L3759*'System Design'!$F$22)))</f>
        <v>600</v>
      </c>
      <c r="Q3759" s="32">
        <f t="shared" si="831"/>
        <v>0</v>
      </c>
      <c r="R3759" s="32">
        <f t="shared" si="834"/>
        <v>5400</v>
      </c>
      <c r="S3759" s="32">
        <f t="shared" si="835"/>
        <v>0</v>
      </c>
      <c r="T3759" s="32">
        <f t="shared" si="836"/>
        <v>21600</v>
      </c>
      <c r="U3759" s="32">
        <f t="shared" si="837"/>
        <v>0</v>
      </c>
      <c r="V3759" s="32">
        <f t="shared" si="832"/>
        <v>713.5</v>
      </c>
      <c r="W3759" s="32">
        <f t="shared" si="838"/>
        <v>713.5</v>
      </c>
      <c r="X3759" s="32">
        <f t="shared" si="839"/>
        <v>713.5</v>
      </c>
    </row>
    <row r="3760" spans="1:24" x14ac:dyDescent="0.25">
      <c r="A3760" s="2"/>
      <c r="B3760" s="2" t="s">
        <v>7</v>
      </c>
      <c r="C3760" s="2">
        <f t="shared" si="842"/>
        <v>157</v>
      </c>
      <c r="D3760" s="2">
        <f t="shared" si="843"/>
        <v>12</v>
      </c>
      <c r="E3760" s="2">
        <f t="shared" si="833"/>
        <v>3756</v>
      </c>
      <c r="F3760" s="11">
        <v>346.5</v>
      </c>
      <c r="G3760" s="9">
        <v>1</v>
      </c>
      <c r="H3760" s="9">
        <v>1</v>
      </c>
      <c r="I3760" s="9">
        <v>1</v>
      </c>
      <c r="J3760" s="9">
        <v>0.119620911262674</v>
      </c>
      <c r="K3760" s="9">
        <v>0.119620911262674</v>
      </c>
      <c r="L3760" s="9">
        <v>0.22500000000000001</v>
      </c>
      <c r="N3760" s="32">
        <f>IF('System Design'!$F$8=1,'Hourly Demand and Generation'!G3760*'System Design'!$F$21,IF('System Design'!$F$8=2,'Hourly Demand and Generation'!H3760*'System Design'!$F$21,IF('System Design'!$F$8=3,'Hourly Demand and Generation'!I3760*'System Design'!$F$21)))</f>
        <v>500</v>
      </c>
      <c r="O3760" s="32">
        <f>IF('System Design'!$F$8=1,'Hourly Demand and Generation'!J3760*'System Design'!$F$22,IF('System Design'!$F$8=2,'Hourly Demand and Generation'!K3760*'System Design'!$F$22,IF('System Design'!$F$8=3,'Hourly Demand and Generation'!L3760*'System Design'!$F$22)))</f>
        <v>562.5</v>
      </c>
      <c r="Q3760" s="32">
        <f t="shared" si="831"/>
        <v>0</v>
      </c>
      <c r="R3760" s="32">
        <f t="shared" si="834"/>
        <v>5400</v>
      </c>
      <c r="S3760" s="32">
        <f t="shared" si="835"/>
        <v>0</v>
      </c>
      <c r="T3760" s="32">
        <f t="shared" si="836"/>
        <v>21600</v>
      </c>
      <c r="U3760" s="32">
        <f t="shared" si="837"/>
        <v>0</v>
      </c>
      <c r="V3760" s="32">
        <f t="shared" si="832"/>
        <v>716</v>
      </c>
      <c r="W3760" s="32">
        <f t="shared" si="838"/>
        <v>716</v>
      </c>
      <c r="X3760" s="32">
        <f t="shared" si="839"/>
        <v>716</v>
      </c>
    </row>
    <row r="3761" spans="1:24" x14ac:dyDescent="0.25">
      <c r="A3761" s="2"/>
      <c r="B3761" s="2" t="s">
        <v>7</v>
      </c>
      <c r="C3761" s="2">
        <f t="shared" si="842"/>
        <v>157</v>
      </c>
      <c r="D3761" s="2">
        <f t="shared" si="843"/>
        <v>13</v>
      </c>
      <c r="E3761" s="2">
        <f t="shared" si="833"/>
        <v>3757</v>
      </c>
      <c r="F3761" s="11">
        <v>360</v>
      </c>
      <c r="G3761" s="9">
        <v>0.83</v>
      </c>
      <c r="H3761" s="9">
        <v>0.875</v>
      </c>
      <c r="I3761" s="9">
        <v>0.92</v>
      </c>
      <c r="J3761" s="9">
        <v>0.127595638680186</v>
      </c>
      <c r="K3761" s="9">
        <v>0.127595638680186</v>
      </c>
      <c r="L3761" s="9">
        <v>0.24</v>
      </c>
      <c r="N3761" s="32">
        <f>IF('System Design'!$F$8=1,'Hourly Demand and Generation'!G3761*'System Design'!$F$21,IF('System Design'!$F$8=2,'Hourly Demand and Generation'!H3761*'System Design'!$F$21,IF('System Design'!$F$8=3,'Hourly Demand and Generation'!I3761*'System Design'!$F$21)))</f>
        <v>460</v>
      </c>
      <c r="O3761" s="32">
        <f>IF('System Design'!$F$8=1,'Hourly Demand and Generation'!J3761*'System Design'!$F$22,IF('System Design'!$F$8=2,'Hourly Demand and Generation'!K3761*'System Design'!$F$22,IF('System Design'!$F$8=3,'Hourly Demand and Generation'!L3761*'System Design'!$F$22)))</f>
        <v>600</v>
      </c>
      <c r="Q3761" s="32">
        <f t="shared" si="831"/>
        <v>0</v>
      </c>
      <c r="R3761" s="32">
        <f t="shared" si="834"/>
        <v>5400</v>
      </c>
      <c r="S3761" s="32">
        <f t="shared" si="835"/>
        <v>0</v>
      </c>
      <c r="T3761" s="32">
        <f t="shared" si="836"/>
        <v>21600</v>
      </c>
      <c r="U3761" s="32">
        <f t="shared" si="837"/>
        <v>0</v>
      </c>
      <c r="V3761" s="32">
        <f t="shared" si="832"/>
        <v>700</v>
      </c>
      <c r="W3761" s="32">
        <f t="shared" si="838"/>
        <v>700</v>
      </c>
      <c r="X3761" s="32">
        <f t="shared" si="839"/>
        <v>700</v>
      </c>
    </row>
    <row r="3762" spans="1:24" x14ac:dyDescent="0.25">
      <c r="A3762" s="2"/>
      <c r="B3762" s="2" t="s">
        <v>7</v>
      </c>
      <c r="C3762" s="2">
        <f t="shared" si="842"/>
        <v>157</v>
      </c>
      <c r="D3762" s="2">
        <f t="shared" si="843"/>
        <v>14</v>
      </c>
      <c r="E3762" s="2">
        <f t="shared" si="833"/>
        <v>3758</v>
      </c>
      <c r="F3762" s="11">
        <v>360</v>
      </c>
      <c r="G3762" s="9">
        <v>0.67</v>
      </c>
      <c r="H3762" s="9">
        <v>0.71</v>
      </c>
      <c r="I3762" s="9">
        <v>0.75</v>
      </c>
      <c r="J3762" s="9">
        <v>0.13557036609769699</v>
      </c>
      <c r="K3762" s="9">
        <v>0.13557036609769699</v>
      </c>
      <c r="L3762" s="9">
        <v>0.255</v>
      </c>
      <c r="N3762" s="32">
        <f>IF('System Design'!$F$8=1,'Hourly Demand and Generation'!G3762*'System Design'!$F$21,IF('System Design'!$F$8=2,'Hourly Demand and Generation'!H3762*'System Design'!$F$21,IF('System Design'!$F$8=3,'Hourly Demand and Generation'!I3762*'System Design'!$F$21)))</f>
        <v>375</v>
      </c>
      <c r="O3762" s="32">
        <f>IF('System Design'!$F$8=1,'Hourly Demand and Generation'!J3762*'System Design'!$F$22,IF('System Design'!$F$8=2,'Hourly Demand and Generation'!K3762*'System Design'!$F$22,IF('System Design'!$F$8=3,'Hourly Demand and Generation'!L3762*'System Design'!$F$22)))</f>
        <v>637.5</v>
      </c>
      <c r="Q3762" s="32">
        <f t="shared" si="831"/>
        <v>0</v>
      </c>
      <c r="R3762" s="32">
        <f t="shared" si="834"/>
        <v>5400</v>
      </c>
      <c r="S3762" s="32">
        <f t="shared" si="835"/>
        <v>0</v>
      </c>
      <c r="T3762" s="32">
        <f t="shared" si="836"/>
        <v>21600</v>
      </c>
      <c r="U3762" s="32">
        <f t="shared" si="837"/>
        <v>0</v>
      </c>
      <c r="V3762" s="32">
        <f t="shared" si="832"/>
        <v>652.5</v>
      </c>
      <c r="W3762" s="32">
        <f t="shared" si="838"/>
        <v>652.5</v>
      </c>
      <c r="X3762" s="32">
        <f t="shared" si="839"/>
        <v>652.5</v>
      </c>
    </row>
    <row r="3763" spans="1:24" x14ac:dyDescent="0.25">
      <c r="A3763" s="2"/>
      <c r="B3763" s="2" t="s">
        <v>7</v>
      </c>
      <c r="C3763" s="2">
        <f t="shared" si="842"/>
        <v>157</v>
      </c>
      <c r="D3763" s="2">
        <f t="shared" si="843"/>
        <v>15</v>
      </c>
      <c r="E3763" s="2">
        <f t="shared" si="833"/>
        <v>3759</v>
      </c>
      <c r="F3763" s="11">
        <v>382.5</v>
      </c>
      <c r="G3763" s="9">
        <v>0.5</v>
      </c>
      <c r="H3763" s="9">
        <v>0.54</v>
      </c>
      <c r="I3763" s="9">
        <v>0.57999999999999996</v>
      </c>
      <c r="J3763" s="9">
        <v>0.143545093515209</v>
      </c>
      <c r="K3763" s="9">
        <v>0.143545093515209</v>
      </c>
      <c r="L3763" s="9">
        <v>0.27</v>
      </c>
      <c r="N3763" s="32">
        <f>IF('System Design'!$F$8=1,'Hourly Demand and Generation'!G3763*'System Design'!$F$21,IF('System Design'!$F$8=2,'Hourly Demand and Generation'!H3763*'System Design'!$F$21,IF('System Design'!$F$8=3,'Hourly Demand and Generation'!I3763*'System Design'!$F$21)))</f>
        <v>290</v>
      </c>
      <c r="O3763" s="32">
        <f>IF('System Design'!$F$8=1,'Hourly Demand and Generation'!J3763*'System Design'!$F$22,IF('System Design'!$F$8=2,'Hourly Demand and Generation'!K3763*'System Design'!$F$22,IF('System Design'!$F$8=3,'Hourly Demand and Generation'!L3763*'System Design'!$F$22)))</f>
        <v>675</v>
      </c>
      <c r="Q3763" s="32">
        <f t="shared" si="831"/>
        <v>0</v>
      </c>
      <c r="R3763" s="32">
        <f t="shared" si="834"/>
        <v>5400</v>
      </c>
      <c r="S3763" s="32">
        <f t="shared" si="835"/>
        <v>0</v>
      </c>
      <c r="T3763" s="32">
        <f t="shared" si="836"/>
        <v>21600</v>
      </c>
      <c r="U3763" s="32">
        <f t="shared" si="837"/>
        <v>0</v>
      </c>
      <c r="V3763" s="32">
        <f t="shared" si="832"/>
        <v>582.5</v>
      </c>
      <c r="W3763" s="32">
        <f t="shared" si="838"/>
        <v>582.5</v>
      </c>
      <c r="X3763" s="32">
        <f t="shared" si="839"/>
        <v>582.5</v>
      </c>
    </row>
    <row r="3764" spans="1:24" x14ac:dyDescent="0.25">
      <c r="A3764" s="2"/>
      <c r="B3764" s="2" t="s">
        <v>7</v>
      </c>
      <c r="C3764" s="2">
        <f t="shared" si="842"/>
        <v>157</v>
      </c>
      <c r="D3764" s="2">
        <f t="shared" si="843"/>
        <v>16</v>
      </c>
      <c r="E3764" s="2">
        <f t="shared" si="833"/>
        <v>3760</v>
      </c>
      <c r="F3764" s="11">
        <v>405</v>
      </c>
      <c r="G3764" s="9">
        <v>0.33</v>
      </c>
      <c r="H3764" s="9">
        <v>0.375</v>
      </c>
      <c r="I3764" s="9">
        <v>0.42</v>
      </c>
      <c r="J3764" s="9">
        <v>0.143545093515209</v>
      </c>
      <c r="K3764" s="9">
        <v>0.143545093515209</v>
      </c>
      <c r="L3764" s="9">
        <v>0.27</v>
      </c>
      <c r="N3764" s="32">
        <f>IF('System Design'!$F$8=1,'Hourly Demand and Generation'!G3764*'System Design'!$F$21,IF('System Design'!$F$8=2,'Hourly Demand and Generation'!H3764*'System Design'!$F$21,IF('System Design'!$F$8=3,'Hourly Demand and Generation'!I3764*'System Design'!$F$21)))</f>
        <v>210</v>
      </c>
      <c r="O3764" s="32">
        <f>IF('System Design'!$F$8=1,'Hourly Demand and Generation'!J3764*'System Design'!$F$22,IF('System Design'!$F$8=2,'Hourly Demand and Generation'!K3764*'System Design'!$F$22,IF('System Design'!$F$8=3,'Hourly Demand and Generation'!L3764*'System Design'!$F$22)))</f>
        <v>675</v>
      </c>
      <c r="Q3764" s="32">
        <f t="shared" si="831"/>
        <v>0</v>
      </c>
      <c r="R3764" s="32">
        <f t="shared" si="834"/>
        <v>5400</v>
      </c>
      <c r="S3764" s="32">
        <f t="shared" si="835"/>
        <v>0</v>
      </c>
      <c r="T3764" s="32">
        <f t="shared" si="836"/>
        <v>21600</v>
      </c>
      <c r="U3764" s="32">
        <f t="shared" si="837"/>
        <v>0</v>
      </c>
      <c r="V3764" s="32">
        <f t="shared" si="832"/>
        <v>480</v>
      </c>
      <c r="W3764" s="32">
        <f t="shared" si="838"/>
        <v>480</v>
      </c>
      <c r="X3764" s="32">
        <f t="shared" si="839"/>
        <v>480</v>
      </c>
    </row>
    <row r="3765" spans="1:24" x14ac:dyDescent="0.25">
      <c r="A3765" s="2"/>
      <c r="B3765" s="2" t="s">
        <v>7</v>
      </c>
      <c r="C3765" s="2">
        <f t="shared" si="842"/>
        <v>157</v>
      </c>
      <c r="D3765" s="2">
        <f t="shared" si="843"/>
        <v>17</v>
      </c>
      <c r="E3765" s="2">
        <f t="shared" si="833"/>
        <v>3761</v>
      </c>
      <c r="F3765" s="11">
        <v>427.5</v>
      </c>
      <c r="G3765" s="9">
        <v>0.17</v>
      </c>
      <c r="H3765" s="9">
        <v>0.21</v>
      </c>
      <c r="I3765" s="9">
        <v>0.25</v>
      </c>
      <c r="J3765" s="9">
        <v>0.159494548350232</v>
      </c>
      <c r="K3765" s="9">
        <v>0.159494548350232</v>
      </c>
      <c r="L3765" s="9">
        <v>0.3</v>
      </c>
      <c r="N3765" s="32">
        <f>IF('System Design'!$F$8=1,'Hourly Demand and Generation'!G3765*'System Design'!$F$21,IF('System Design'!$F$8=2,'Hourly Demand and Generation'!H3765*'System Design'!$F$21,IF('System Design'!$F$8=3,'Hourly Demand and Generation'!I3765*'System Design'!$F$21)))</f>
        <v>125</v>
      </c>
      <c r="O3765" s="32">
        <f>IF('System Design'!$F$8=1,'Hourly Demand and Generation'!J3765*'System Design'!$F$22,IF('System Design'!$F$8=2,'Hourly Demand and Generation'!K3765*'System Design'!$F$22,IF('System Design'!$F$8=3,'Hourly Demand and Generation'!L3765*'System Design'!$F$22)))</f>
        <v>750</v>
      </c>
      <c r="Q3765" s="32">
        <f t="shared" si="831"/>
        <v>0</v>
      </c>
      <c r="R3765" s="32">
        <f t="shared" si="834"/>
        <v>5400</v>
      </c>
      <c r="S3765" s="32">
        <f t="shared" si="835"/>
        <v>0</v>
      </c>
      <c r="T3765" s="32">
        <f t="shared" si="836"/>
        <v>21600</v>
      </c>
      <c r="U3765" s="32">
        <f t="shared" si="837"/>
        <v>0</v>
      </c>
      <c r="V3765" s="32">
        <f t="shared" si="832"/>
        <v>447.5</v>
      </c>
      <c r="W3765" s="32">
        <f t="shared" si="838"/>
        <v>447.5</v>
      </c>
      <c r="X3765" s="32">
        <f t="shared" si="839"/>
        <v>447.5</v>
      </c>
    </row>
    <row r="3766" spans="1:24" x14ac:dyDescent="0.25">
      <c r="A3766" s="2"/>
      <c r="B3766" s="2" t="s">
        <v>7</v>
      </c>
      <c r="C3766" s="2">
        <f t="shared" si="842"/>
        <v>157</v>
      </c>
      <c r="D3766" s="2">
        <f t="shared" si="843"/>
        <v>18</v>
      </c>
      <c r="E3766" s="2">
        <f t="shared" si="833"/>
        <v>3762</v>
      </c>
      <c r="F3766" s="11">
        <v>450</v>
      </c>
      <c r="G3766" s="9">
        <v>0.08</v>
      </c>
      <c r="H3766" s="9">
        <v>0.125</v>
      </c>
      <c r="I3766" s="9">
        <v>0.17</v>
      </c>
      <c r="J3766" s="9">
        <v>0.15151982093272101</v>
      </c>
      <c r="K3766" s="9">
        <v>0.15151982093272101</v>
      </c>
      <c r="L3766" s="9">
        <v>0.28499999999999998</v>
      </c>
      <c r="N3766" s="32">
        <f>IF('System Design'!$F$8=1,'Hourly Demand and Generation'!G3766*'System Design'!$F$21,IF('System Design'!$F$8=2,'Hourly Demand and Generation'!H3766*'System Design'!$F$21,IF('System Design'!$F$8=3,'Hourly Demand and Generation'!I3766*'System Design'!$F$21)))</f>
        <v>85</v>
      </c>
      <c r="O3766" s="32">
        <f>IF('System Design'!$F$8=1,'Hourly Demand and Generation'!J3766*'System Design'!$F$22,IF('System Design'!$F$8=2,'Hourly Demand and Generation'!K3766*'System Design'!$F$22,IF('System Design'!$F$8=3,'Hourly Demand and Generation'!L3766*'System Design'!$F$22)))</f>
        <v>712.49999999999989</v>
      </c>
      <c r="Q3766" s="32">
        <f t="shared" si="831"/>
        <v>0</v>
      </c>
      <c r="R3766" s="32">
        <f t="shared" si="834"/>
        <v>5400</v>
      </c>
      <c r="S3766" s="32">
        <f t="shared" si="835"/>
        <v>0</v>
      </c>
      <c r="T3766" s="32">
        <f t="shared" si="836"/>
        <v>21600</v>
      </c>
      <c r="U3766" s="32">
        <f t="shared" si="837"/>
        <v>0</v>
      </c>
      <c r="V3766" s="32">
        <f t="shared" si="832"/>
        <v>347.49999999999989</v>
      </c>
      <c r="W3766" s="32">
        <f t="shared" si="838"/>
        <v>347.49999999999989</v>
      </c>
      <c r="X3766" s="32">
        <f t="shared" si="839"/>
        <v>347.49999999999989</v>
      </c>
    </row>
    <row r="3767" spans="1:24" x14ac:dyDescent="0.25">
      <c r="A3767" s="2"/>
      <c r="B3767" s="2" t="s">
        <v>7</v>
      </c>
      <c r="C3767" s="2">
        <f t="shared" si="842"/>
        <v>157</v>
      </c>
      <c r="D3767" s="2">
        <f t="shared" si="843"/>
        <v>19</v>
      </c>
      <c r="E3767" s="2">
        <f t="shared" si="833"/>
        <v>3763</v>
      </c>
      <c r="F3767" s="11">
        <v>436.5</v>
      </c>
      <c r="G3767" s="9">
        <v>0</v>
      </c>
      <c r="H3767" s="9">
        <v>0.04</v>
      </c>
      <c r="I3767" s="9">
        <v>0.08</v>
      </c>
      <c r="J3767" s="9">
        <v>0.143545093515209</v>
      </c>
      <c r="K3767" s="9">
        <v>0.143545093515209</v>
      </c>
      <c r="L3767" s="9">
        <v>0.27</v>
      </c>
      <c r="N3767" s="32">
        <f>IF('System Design'!$F$8=1,'Hourly Demand and Generation'!G3767*'System Design'!$F$21,IF('System Design'!$F$8=2,'Hourly Demand and Generation'!H3767*'System Design'!$F$21,IF('System Design'!$F$8=3,'Hourly Demand and Generation'!I3767*'System Design'!$F$21)))</f>
        <v>40</v>
      </c>
      <c r="O3767" s="32">
        <f>IF('System Design'!$F$8=1,'Hourly Demand and Generation'!J3767*'System Design'!$F$22,IF('System Design'!$F$8=2,'Hourly Demand and Generation'!K3767*'System Design'!$F$22,IF('System Design'!$F$8=3,'Hourly Demand and Generation'!L3767*'System Design'!$F$22)))</f>
        <v>675</v>
      </c>
      <c r="Q3767" s="32">
        <f t="shared" si="831"/>
        <v>0</v>
      </c>
      <c r="R3767" s="32">
        <f t="shared" si="834"/>
        <v>5400</v>
      </c>
      <c r="S3767" s="32">
        <f t="shared" si="835"/>
        <v>0</v>
      </c>
      <c r="T3767" s="32">
        <f t="shared" si="836"/>
        <v>21600</v>
      </c>
      <c r="U3767" s="32">
        <f t="shared" si="837"/>
        <v>0</v>
      </c>
      <c r="V3767" s="32">
        <f t="shared" si="832"/>
        <v>278.5</v>
      </c>
      <c r="W3767" s="32">
        <f t="shared" si="838"/>
        <v>278.5</v>
      </c>
      <c r="X3767" s="32">
        <f t="shared" si="839"/>
        <v>278.5</v>
      </c>
    </row>
    <row r="3768" spans="1:24" x14ac:dyDescent="0.25">
      <c r="A3768" s="2"/>
      <c r="B3768" s="2" t="s">
        <v>7</v>
      </c>
      <c r="C3768" s="2">
        <f t="shared" si="842"/>
        <v>157</v>
      </c>
      <c r="D3768" s="2">
        <f t="shared" si="843"/>
        <v>20</v>
      </c>
      <c r="E3768" s="2">
        <f t="shared" si="833"/>
        <v>3764</v>
      </c>
      <c r="F3768" s="11">
        <v>427.5</v>
      </c>
      <c r="G3768" s="9">
        <v>0</v>
      </c>
      <c r="H3768" s="9">
        <v>0</v>
      </c>
      <c r="I3768" s="9">
        <v>0</v>
      </c>
      <c r="J3768" s="9">
        <v>0.143545093515209</v>
      </c>
      <c r="K3768" s="9">
        <v>0.143545093515209</v>
      </c>
      <c r="L3768" s="9">
        <v>0.27</v>
      </c>
      <c r="N3768" s="32">
        <f>IF('System Design'!$F$8=1,'Hourly Demand and Generation'!G3768*'System Design'!$F$21,IF('System Design'!$F$8=2,'Hourly Demand and Generation'!H3768*'System Design'!$F$21,IF('System Design'!$F$8=3,'Hourly Demand and Generation'!I3768*'System Design'!$F$21)))</f>
        <v>0</v>
      </c>
      <c r="O3768" s="32">
        <f>IF('System Design'!$F$8=1,'Hourly Demand and Generation'!J3768*'System Design'!$F$22,IF('System Design'!$F$8=2,'Hourly Demand and Generation'!K3768*'System Design'!$F$22,IF('System Design'!$F$8=3,'Hourly Demand and Generation'!L3768*'System Design'!$F$22)))</f>
        <v>675</v>
      </c>
      <c r="Q3768" s="32">
        <f t="shared" si="831"/>
        <v>0</v>
      </c>
      <c r="R3768" s="32">
        <f t="shared" si="834"/>
        <v>5400</v>
      </c>
      <c r="S3768" s="32">
        <f t="shared" si="835"/>
        <v>0</v>
      </c>
      <c r="T3768" s="32">
        <f t="shared" si="836"/>
        <v>21600</v>
      </c>
      <c r="U3768" s="32">
        <f t="shared" si="837"/>
        <v>0</v>
      </c>
      <c r="V3768" s="32">
        <f t="shared" si="832"/>
        <v>247.5</v>
      </c>
      <c r="W3768" s="32">
        <f t="shared" si="838"/>
        <v>247.5</v>
      </c>
      <c r="X3768" s="32">
        <f t="shared" si="839"/>
        <v>247.5</v>
      </c>
    </row>
    <row r="3769" spans="1:24" x14ac:dyDescent="0.25">
      <c r="A3769" s="2"/>
      <c r="B3769" s="2" t="s">
        <v>7</v>
      </c>
      <c r="C3769" s="2">
        <f t="shared" si="842"/>
        <v>157</v>
      </c>
      <c r="D3769" s="2">
        <f t="shared" si="843"/>
        <v>21</v>
      </c>
      <c r="E3769" s="2">
        <f t="shared" si="833"/>
        <v>3765</v>
      </c>
      <c r="F3769" s="11">
        <v>405</v>
      </c>
      <c r="G3769" s="9">
        <v>0</v>
      </c>
      <c r="H3769" s="9">
        <v>0</v>
      </c>
      <c r="I3769" s="9">
        <v>0</v>
      </c>
      <c r="J3769" s="9">
        <v>0.143545093515209</v>
      </c>
      <c r="K3769" s="9">
        <v>0.143545093515209</v>
      </c>
      <c r="L3769" s="9">
        <v>0.27</v>
      </c>
      <c r="N3769" s="32">
        <f>IF('System Design'!$F$8=1,'Hourly Demand and Generation'!G3769*'System Design'!$F$21,IF('System Design'!$F$8=2,'Hourly Demand and Generation'!H3769*'System Design'!$F$21,IF('System Design'!$F$8=3,'Hourly Demand and Generation'!I3769*'System Design'!$F$21)))</f>
        <v>0</v>
      </c>
      <c r="O3769" s="32">
        <f>IF('System Design'!$F$8=1,'Hourly Demand and Generation'!J3769*'System Design'!$F$22,IF('System Design'!$F$8=2,'Hourly Demand and Generation'!K3769*'System Design'!$F$22,IF('System Design'!$F$8=3,'Hourly Demand and Generation'!L3769*'System Design'!$F$22)))</f>
        <v>675</v>
      </c>
      <c r="Q3769" s="32">
        <f t="shared" si="831"/>
        <v>0</v>
      </c>
      <c r="R3769" s="32">
        <f t="shared" si="834"/>
        <v>5400</v>
      </c>
      <c r="S3769" s="32">
        <f t="shared" si="835"/>
        <v>0</v>
      </c>
      <c r="T3769" s="32">
        <f t="shared" si="836"/>
        <v>21600</v>
      </c>
      <c r="U3769" s="32">
        <f t="shared" si="837"/>
        <v>0</v>
      </c>
      <c r="V3769" s="32">
        <f t="shared" si="832"/>
        <v>270</v>
      </c>
      <c r="W3769" s="32">
        <f t="shared" si="838"/>
        <v>270</v>
      </c>
      <c r="X3769" s="32">
        <f t="shared" si="839"/>
        <v>270</v>
      </c>
    </row>
    <row r="3770" spans="1:24" x14ac:dyDescent="0.25">
      <c r="A3770" s="2"/>
      <c r="B3770" s="2" t="s">
        <v>7</v>
      </c>
      <c r="C3770" s="2">
        <f t="shared" si="842"/>
        <v>157</v>
      </c>
      <c r="D3770" s="2">
        <f t="shared" si="843"/>
        <v>22</v>
      </c>
      <c r="E3770" s="2">
        <f t="shared" si="833"/>
        <v>3766</v>
      </c>
      <c r="F3770" s="11">
        <v>382.5</v>
      </c>
      <c r="G3770" s="9">
        <v>0</v>
      </c>
      <c r="H3770" s="9">
        <v>0</v>
      </c>
      <c r="I3770" s="9">
        <v>0</v>
      </c>
      <c r="J3770" s="9">
        <v>0.15151982093272101</v>
      </c>
      <c r="K3770" s="9">
        <v>0.15151982093272101</v>
      </c>
      <c r="L3770" s="9">
        <v>0.28499999999999998</v>
      </c>
      <c r="N3770" s="32">
        <f>IF('System Design'!$F$8=1,'Hourly Demand and Generation'!G3770*'System Design'!$F$21,IF('System Design'!$F$8=2,'Hourly Demand and Generation'!H3770*'System Design'!$F$21,IF('System Design'!$F$8=3,'Hourly Demand and Generation'!I3770*'System Design'!$F$21)))</f>
        <v>0</v>
      </c>
      <c r="O3770" s="32">
        <f>IF('System Design'!$F$8=1,'Hourly Demand and Generation'!J3770*'System Design'!$F$22,IF('System Design'!$F$8=2,'Hourly Demand and Generation'!K3770*'System Design'!$F$22,IF('System Design'!$F$8=3,'Hourly Demand and Generation'!L3770*'System Design'!$F$22)))</f>
        <v>712.49999999999989</v>
      </c>
      <c r="Q3770" s="32">
        <f t="shared" si="831"/>
        <v>0</v>
      </c>
      <c r="R3770" s="32">
        <f t="shared" si="834"/>
        <v>5400</v>
      </c>
      <c r="S3770" s="32">
        <f t="shared" si="835"/>
        <v>0</v>
      </c>
      <c r="T3770" s="32">
        <f t="shared" si="836"/>
        <v>21600</v>
      </c>
      <c r="U3770" s="32">
        <f t="shared" si="837"/>
        <v>0</v>
      </c>
      <c r="V3770" s="32">
        <f t="shared" si="832"/>
        <v>329.99999999999989</v>
      </c>
      <c r="W3770" s="32">
        <f t="shared" si="838"/>
        <v>329.99999999999989</v>
      </c>
      <c r="X3770" s="32">
        <f t="shared" si="839"/>
        <v>329.99999999999989</v>
      </c>
    </row>
    <row r="3771" spans="1:24" x14ac:dyDescent="0.25">
      <c r="A3771" s="2"/>
      <c r="B3771" s="2" t="s">
        <v>7</v>
      </c>
      <c r="C3771" s="2">
        <f t="shared" si="842"/>
        <v>157</v>
      </c>
      <c r="D3771" s="2">
        <f t="shared" si="843"/>
        <v>23</v>
      </c>
      <c r="E3771" s="2">
        <f t="shared" si="833"/>
        <v>3767</v>
      </c>
      <c r="F3771" s="11">
        <v>360</v>
      </c>
      <c r="G3771" s="9">
        <v>0</v>
      </c>
      <c r="H3771" s="9">
        <v>0</v>
      </c>
      <c r="I3771" s="9">
        <v>0</v>
      </c>
      <c r="J3771" s="9">
        <v>0.127595638680186</v>
      </c>
      <c r="K3771" s="9">
        <v>0.127595638680186</v>
      </c>
      <c r="L3771" s="9">
        <v>0.24</v>
      </c>
      <c r="N3771" s="32">
        <f>IF('System Design'!$F$8=1,'Hourly Demand and Generation'!G3771*'System Design'!$F$21,IF('System Design'!$F$8=2,'Hourly Demand and Generation'!H3771*'System Design'!$F$21,IF('System Design'!$F$8=3,'Hourly Demand and Generation'!I3771*'System Design'!$F$21)))</f>
        <v>0</v>
      </c>
      <c r="O3771" s="32">
        <f>IF('System Design'!$F$8=1,'Hourly Demand and Generation'!J3771*'System Design'!$F$22,IF('System Design'!$F$8=2,'Hourly Demand and Generation'!K3771*'System Design'!$F$22,IF('System Design'!$F$8=3,'Hourly Demand and Generation'!L3771*'System Design'!$F$22)))</f>
        <v>600</v>
      </c>
      <c r="Q3771" s="32">
        <f t="shared" si="831"/>
        <v>0</v>
      </c>
      <c r="R3771" s="32">
        <f t="shared" si="834"/>
        <v>5400</v>
      </c>
      <c r="S3771" s="32">
        <f t="shared" si="835"/>
        <v>0</v>
      </c>
      <c r="T3771" s="32">
        <f t="shared" si="836"/>
        <v>21600</v>
      </c>
      <c r="U3771" s="32">
        <f t="shared" si="837"/>
        <v>0</v>
      </c>
      <c r="V3771" s="32">
        <f t="shared" si="832"/>
        <v>240</v>
      </c>
      <c r="W3771" s="32">
        <f t="shared" si="838"/>
        <v>240</v>
      </c>
      <c r="X3771" s="32">
        <f t="shared" si="839"/>
        <v>240</v>
      </c>
    </row>
    <row r="3772" spans="1:24" x14ac:dyDescent="0.25">
      <c r="A3772" s="2"/>
      <c r="B3772" s="2" t="s">
        <v>7</v>
      </c>
      <c r="C3772" s="2">
        <f t="shared" si="842"/>
        <v>157</v>
      </c>
      <c r="D3772" s="2">
        <f t="shared" si="843"/>
        <v>24</v>
      </c>
      <c r="E3772" s="2">
        <f t="shared" si="833"/>
        <v>3768</v>
      </c>
      <c r="F3772" s="11">
        <v>315</v>
      </c>
      <c r="G3772" s="9">
        <v>0</v>
      </c>
      <c r="H3772" s="9">
        <v>0</v>
      </c>
      <c r="I3772" s="9">
        <v>0</v>
      </c>
      <c r="J3772" s="9">
        <v>0.127595638680186</v>
      </c>
      <c r="K3772" s="9">
        <v>0.127595638680186</v>
      </c>
      <c r="L3772" s="9">
        <v>0.24</v>
      </c>
      <c r="N3772" s="32">
        <f>IF('System Design'!$F$8=1,'Hourly Demand and Generation'!G3772*'System Design'!$F$21,IF('System Design'!$F$8=2,'Hourly Demand and Generation'!H3772*'System Design'!$F$21,IF('System Design'!$F$8=3,'Hourly Demand and Generation'!I3772*'System Design'!$F$21)))</f>
        <v>0</v>
      </c>
      <c r="O3772" s="32">
        <f>IF('System Design'!$F$8=1,'Hourly Demand and Generation'!J3772*'System Design'!$F$22,IF('System Design'!$F$8=2,'Hourly Demand and Generation'!K3772*'System Design'!$F$22,IF('System Design'!$F$8=3,'Hourly Demand and Generation'!L3772*'System Design'!$F$22)))</f>
        <v>600</v>
      </c>
      <c r="Q3772" s="32">
        <f t="shared" si="831"/>
        <v>0</v>
      </c>
      <c r="R3772" s="32">
        <f t="shared" si="834"/>
        <v>5400</v>
      </c>
      <c r="S3772" s="32">
        <f t="shared" si="835"/>
        <v>0</v>
      </c>
      <c r="T3772" s="32">
        <f t="shared" si="836"/>
        <v>21600</v>
      </c>
      <c r="U3772" s="32">
        <f t="shared" si="837"/>
        <v>0</v>
      </c>
      <c r="V3772" s="32">
        <f t="shared" si="832"/>
        <v>285</v>
      </c>
      <c r="W3772" s="32">
        <f t="shared" si="838"/>
        <v>285</v>
      </c>
      <c r="X3772" s="32">
        <f t="shared" si="839"/>
        <v>285</v>
      </c>
    </row>
    <row r="3773" spans="1:24" x14ac:dyDescent="0.25">
      <c r="A3773" s="2"/>
      <c r="B3773" s="2" t="s">
        <v>7</v>
      </c>
      <c r="C3773" s="2">
        <f>C3772+1</f>
        <v>158</v>
      </c>
      <c r="D3773" s="2">
        <v>1</v>
      </c>
      <c r="E3773" s="2">
        <f t="shared" si="833"/>
        <v>3769</v>
      </c>
      <c r="F3773" s="11">
        <v>270</v>
      </c>
      <c r="G3773" s="9">
        <v>0</v>
      </c>
      <c r="H3773" s="9">
        <v>0</v>
      </c>
      <c r="I3773" s="9">
        <v>0</v>
      </c>
      <c r="J3773" s="9">
        <v>0.3</v>
      </c>
      <c r="K3773" s="9">
        <v>0.3</v>
      </c>
      <c r="L3773" s="9">
        <v>0.3</v>
      </c>
      <c r="N3773" s="32">
        <f>IF('System Design'!$F$8=1,'Hourly Demand and Generation'!G3773*'System Design'!$F$21,IF('System Design'!$F$8=2,'Hourly Demand and Generation'!H3773*'System Design'!$F$21,IF('System Design'!$F$8=3,'Hourly Demand and Generation'!I3773*'System Design'!$F$21)))</f>
        <v>0</v>
      </c>
      <c r="O3773" s="32">
        <f>IF('System Design'!$F$8=1,'Hourly Demand and Generation'!J3773*'System Design'!$F$22,IF('System Design'!$F$8=2,'Hourly Demand and Generation'!K3773*'System Design'!$F$22,IF('System Design'!$F$8=3,'Hourly Demand and Generation'!L3773*'System Design'!$F$22)))</f>
        <v>750</v>
      </c>
      <c r="Q3773" s="32">
        <f t="shared" si="831"/>
        <v>0</v>
      </c>
      <c r="R3773" s="32">
        <f t="shared" si="834"/>
        <v>5400</v>
      </c>
      <c r="S3773" s="32">
        <f t="shared" si="835"/>
        <v>0</v>
      </c>
      <c r="T3773" s="32">
        <f t="shared" si="836"/>
        <v>21600</v>
      </c>
      <c r="U3773" s="32">
        <f t="shared" si="837"/>
        <v>0</v>
      </c>
      <c r="V3773" s="32">
        <f t="shared" si="832"/>
        <v>480</v>
      </c>
      <c r="W3773" s="32">
        <f t="shared" si="838"/>
        <v>480</v>
      </c>
      <c r="X3773" s="32">
        <f t="shared" si="839"/>
        <v>480</v>
      </c>
    </row>
    <row r="3774" spans="1:24" x14ac:dyDescent="0.25">
      <c r="A3774" s="2"/>
      <c r="B3774" s="2" t="s">
        <v>7</v>
      </c>
      <c r="C3774" s="2">
        <f>C3773</f>
        <v>158</v>
      </c>
      <c r="D3774" s="2">
        <f>D3773+1</f>
        <v>2</v>
      </c>
      <c r="E3774" s="2">
        <f t="shared" si="833"/>
        <v>3770</v>
      </c>
      <c r="F3774" s="11">
        <v>247.5</v>
      </c>
      <c r="G3774" s="9">
        <v>0</v>
      </c>
      <c r="H3774" s="9">
        <v>0</v>
      </c>
      <c r="I3774" s="9">
        <v>0</v>
      </c>
      <c r="J3774" s="9">
        <v>0.27</v>
      </c>
      <c r="K3774" s="9">
        <v>0.27</v>
      </c>
      <c r="L3774" s="9">
        <v>0.27</v>
      </c>
      <c r="N3774" s="32">
        <f>IF('System Design'!$F$8=1,'Hourly Demand and Generation'!G3774*'System Design'!$F$21,IF('System Design'!$F$8=2,'Hourly Demand and Generation'!H3774*'System Design'!$F$21,IF('System Design'!$F$8=3,'Hourly Demand and Generation'!I3774*'System Design'!$F$21)))</f>
        <v>0</v>
      </c>
      <c r="O3774" s="32">
        <f>IF('System Design'!$F$8=1,'Hourly Demand and Generation'!J3774*'System Design'!$F$22,IF('System Design'!$F$8=2,'Hourly Demand and Generation'!K3774*'System Design'!$F$22,IF('System Design'!$F$8=3,'Hourly Demand and Generation'!L3774*'System Design'!$F$22)))</f>
        <v>675</v>
      </c>
      <c r="Q3774" s="32">
        <f t="shared" si="831"/>
        <v>0</v>
      </c>
      <c r="R3774" s="32">
        <f t="shared" si="834"/>
        <v>5400</v>
      </c>
      <c r="S3774" s="32">
        <f t="shared" si="835"/>
        <v>0</v>
      </c>
      <c r="T3774" s="32">
        <f t="shared" si="836"/>
        <v>21600</v>
      </c>
      <c r="U3774" s="32">
        <f t="shared" si="837"/>
        <v>0</v>
      </c>
      <c r="V3774" s="32">
        <f t="shared" si="832"/>
        <v>427.5</v>
      </c>
      <c r="W3774" s="32">
        <f t="shared" si="838"/>
        <v>427.5</v>
      </c>
      <c r="X3774" s="32">
        <f t="shared" si="839"/>
        <v>427.5</v>
      </c>
    </row>
    <row r="3775" spans="1:24" x14ac:dyDescent="0.25">
      <c r="A3775" s="2"/>
      <c r="B3775" s="2" t="s">
        <v>7</v>
      </c>
      <c r="C3775" s="2">
        <f t="shared" ref="C3775:C3796" si="844">C3774</f>
        <v>158</v>
      </c>
      <c r="D3775" s="2">
        <f t="shared" ref="D3775:D3796" si="845">D3774+1</f>
        <v>3</v>
      </c>
      <c r="E3775" s="2">
        <f t="shared" si="833"/>
        <v>3771</v>
      </c>
      <c r="F3775" s="11">
        <v>225</v>
      </c>
      <c r="G3775" s="9">
        <v>0</v>
      </c>
      <c r="H3775" s="9">
        <v>0</v>
      </c>
      <c r="I3775" s="9">
        <v>0</v>
      </c>
      <c r="J3775" s="9">
        <v>0.27</v>
      </c>
      <c r="K3775" s="9">
        <v>0.27</v>
      </c>
      <c r="L3775" s="9">
        <v>0.27</v>
      </c>
      <c r="N3775" s="32">
        <f>IF('System Design'!$F$8=1,'Hourly Demand and Generation'!G3775*'System Design'!$F$21,IF('System Design'!$F$8=2,'Hourly Demand and Generation'!H3775*'System Design'!$F$21,IF('System Design'!$F$8=3,'Hourly Demand and Generation'!I3775*'System Design'!$F$21)))</f>
        <v>0</v>
      </c>
      <c r="O3775" s="32">
        <f>IF('System Design'!$F$8=1,'Hourly Demand and Generation'!J3775*'System Design'!$F$22,IF('System Design'!$F$8=2,'Hourly Demand and Generation'!K3775*'System Design'!$F$22,IF('System Design'!$F$8=3,'Hourly Demand and Generation'!L3775*'System Design'!$F$22)))</f>
        <v>675</v>
      </c>
      <c r="Q3775" s="32">
        <f t="shared" si="831"/>
        <v>0</v>
      </c>
      <c r="R3775" s="32">
        <f t="shared" si="834"/>
        <v>5400</v>
      </c>
      <c r="S3775" s="32">
        <f t="shared" si="835"/>
        <v>0</v>
      </c>
      <c r="T3775" s="32">
        <f t="shared" si="836"/>
        <v>21600</v>
      </c>
      <c r="U3775" s="32">
        <f t="shared" si="837"/>
        <v>0</v>
      </c>
      <c r="V3775" s="32">
        <f t="shared" si="832"/>
        <v>450</v>
      </c>
      <c r="W3775" s="32">
        <f t="shared" si="838"/>
        <v>450</v>
      </c>
      <c r="X3775" s="32">
        <f t="shared" si="839"/>
        <v>450</v>
      </c>
    </row>
    <row r="3776" spans="1:24" x14ac:dyDescent="0.25">
      <c r="A3776" s="2"/>
      <c r="B3776" s="2" t="s">
        <v>7</v>
      </c>
      <c r="C3776" s="2">
        <f t="shared" si="844"/>
        <v>158</v>
      </c>
      <c r="D3776" s="2">
        <f t="shared" si="845"/>
        <v>4</v>
      </c>
      <c r="E3776" s="2">
        <f t="shared" si="833"/>
        <v>3772</v>
      </c>
      <c r="F3776" s="11">
        <v>270</v>
      </c>
      <c r="G3776" s="9">
        <v>0</v>
      </c>
      <c r="H3776" s="9">
        <v>0</v>
      </c>
      <c r="I3776" s="9">
        <v>0</v>
      </c>
      <c r="J3776" s="9">
        <v>0.3</v>
      </c>
      <c r="K3776" s="9">
        <v>0.3</v>
      </c>
      <c r="L3776" s="9">
        <v>0.3</v>
      </c>
      <c r="N3776" s="32">
        <f>IF('System Design'!$F$8=1,'Hourly Demand and Generation'!G3776*'System Design'!$F$21,IF('System Design'!$F$8=2,'Hourly Demand and Generation'!H3776*'System Design'!$F$21,IF('System Design'!$F$8=3,'Hourly Demand and Generation'!I3776*'System Design'!$F$21)))</f>
        <v>0</v>
      </c>
      <c r="O3776" s="32">
        <f>IF('System Design'!$F$8=1,'Hourly Demand and Generation'!J3776*'System Design'!$F$22,IF('System Design'!$F$8=2,'Hourly Demand and Generation'!K3776*'System Design'!$F$22,IF('System Design'!$F$8=3,'Hourly Demand and Generation'!L3776*'System Design'!$F$22)))</f>
        <v>750</v>
      </c>
      <c r="Q3776" s="32">
        <f t="shared" si="831"/>
        <v>0</v>
      </c>
      <c r="R3776" s="32">
        <f t="shared" si="834"/>
        <v>5400</v>
      </c>
      <c r="S3776" s="32">
        <f t="shared" si="835"/>
        <v>0</v>
      </c>
      <c r="T3776" s="32">
        <f t="shared" si="836"/>
        <v>21600</v>
      </c>
      <c r="U3776" s="32">
        <f t="shared" si="837"/>
        <v>0</v>
      </c>
      <c r="V3776" s="32">
        <f t="shared" si="832"/>
        <v>480</v>
      </c>
      <c r="W3776" s="32">
        <f t="shared" si="838"/>
        <v>480</v>
      </c>
      <c r="X3776" s="32">
        <f t="shared" si="839"/>
        <v>480</v>
      </c>
    </row>
    <row r="3777" spans="1:24" x14ac:dyDescent="0.25">
      <c r="A3777" s="2"/>
      <c r="B3777" s="2" t="s">
        <v>7</v>
      </c>
      <c r="C3777" s="2">
        <f t="shared" si="844"/>
        <v>158</v>
      </c>
      <c r="D3777" s="2">
        <f t="shared" si="845"/>
        <v>5</v>
      </c>
      <c r="E3777" s="2">
        <f t="shared" si="833"/>
        <v>3773</v>
      </c>
      <c r="F3777" s="11">
        <v>292.5</v>
      </c>
      <c r="G3777" s="9">
        <v>0</v>
      </c>
      <c r="H3777" s="9">
        <v>3.4927758304393597E-2</v>
      </c>
      <c r="I3777" s="9">
        <v>0.08</v>
      </c>
      <c r="J3777" s="9">
        <v>0.24</v>
      </c>
      <c r="K3777" s="9">
        <v>0.24</v>
      </c>
      <c r="L3777" s="9">
        <v>0.24</v>
      </c>
      <c r="N3777" s="32">
        <f>IF('System Design'!$F$8=1,'Hourly Demand and Generation'!G3777*'System Design'!$F$21,IF('System Design'!$F$8=2,'Hourly Demand and Generation'!H3777*'System Design'!$F$21,IF('System Design'!$F$8=3,'Hourly Demand and Generation'!I3777*'System Design'!$F$21)))</f>
        <v>40</v>
      </c>
      <c r="O3777" s="32">
        <f>IF('System Design'!$F$8=1,'Hourly Demand and Generation'!J3777*'System Design'!$F$22,IF('System Design'!$F$8=2,'Hourly Demand and Generation'!K3777*'System Design'!$F$22,IF('System Design'!$F$8=3,'Hourly Demand and Generation'!L3777*'System Design'!$F$22)))</f>
        <v>600</v>
      </c>
      <c r="Q3777" s="32">
        <f t="shared" si="831"/>
        <v>0</v>
      </c>
      <c r="R3777" s="32">
        <f t="shared" si="834"/>
        <v>5400</v>
      </c>
      <c r="S3777" s="32">
        <f t="shared" si="835"/>
        <v>0</v>
      </c>
      <c r="T3777" s="32">
        <f t="shared" si="836"/>
        <v>21600</v>
      </c>
      <c r="U3777" s="32">
        <f t="shared" si="837"/>
        <v>0</v>
      </c>
      <c r="V3777" s="32">
        <f t="shared" si="832"/>
        <v>347.5</v>
      </c>
      <c r="W3777" s="32">
        <f t="shared" si="838"/>
        <v>347.5</v>
      </c>
      <c r="X3777" s="32">
        <f t="shared" si="839"/>
        <v>347.5</v>
      </c>
    </row>
    <row r="3778" spans="1:24" x14ac:dyDescent="0.25">
      <c r="A3778" s="2"/>
      <c r="B3778" s="2" t="s">
        <v>7</v>
      </c>
      <c r="C3778" s="2">
        <f t="shared" si="844"/>
        <v>158</v>
      </c>
      <c r="D3778" s="2">
        <f t="shared" si="845"/>
        <v>6</v>
      </c>
      <c r="E3778" s="2">
        <f t="shared" si="833"/>
        <v>3774</v>
      </c>
      <c r="F3778" s="11">
        <v>315</v>
      </c>
      <c r="G3778" s="9">
        <v>6.9855516608787194E-2</v>
      </c>
      <c r="H3778" s="9">
        <v>0.10914924470123</v>
      </c>
      <c r="I3778" s="9">
        <v>0.17</v>
      </c>
      <c r="J3778" s="9">
        <v>0.24</v>
      </c>
      <c r="K3778" s="9">
        <v>0.24</v>
      </c>
      <c r="L3778" s="9">
        <v>0.24</v>
      </c>
      <c r="N3778" s="32">
        <f>IF('System Design'!$F$8=1,'Hourly Demand and Generation'!G3778*'System Design'!$F$21,IF('System Design'!$F$8=2,'Hourly Demand and Generation'!H3778*'System Design'!$F$21,IF('System Design'!$F$8=3,'Hourly Demand and Generation'!I3778*'System Design'!$F$21)))</f>
        <v>85</v>
      </c>
      <c r="O3778" s="32">
        <f>IF('System Design'!$F$8=1,'Hourly Demand and Generation'!J3778*'System Design'!$F$22,IF('System Design'!$F$8=2,'Hourly Demand and Generation'!K3778*'System Design'!$F$22,IF('System Design'!$F$8=3,'Hourly Demand and Generation'!L3778*'System Design'!$F$22)))</f>
        <v>600</v>
      </c>
      <c r="Q3778" s="32">
        <f t="shared" si="831"/>
        <v>0</v>
      </c>
      <c r="R3778" s="32">
        <f t="shared" si="834"/>
        <v>5400</v>
      </c>
      <c r="S3778" s="32">
        <f t="shared" si="835"/>
        <v>0</v>
      </c>
      <c r="T3778" s="32">
        <f t="shared" si="836"/>
        <v>21600</v>
      </c>
      <c r="U3778" s="32">
        <f t="shared" si="837"/>
        <v>0</v>
      </c>
      <c r="V3778" s="32">
        <f t="shared" si="832"/>
        <v>370</v>
      </c>
      <c r="W3778" s="32">
        <f t="shared" si="838"/>
        <v>370</v>
      </c>
      <c r="X3778" s="32">
        <f t="shared" si="839"/>
        <v>370</v>
      </c>
    </row>
    <row r="3779" spans="1:24" x14ac:dyDescent="0.25">
      <c r="A3779" s="2"/>
      <c r="B3779" s="2" t="s">
        <v>7</v>
      </c>
      <c r="C3779" s="2">
        <f t="shared" si="844"/>
        <v>158</v>
      </c>
      <c r="D3779" s="2">
        <f t="shared" si="845"/>
        <v>7</v>
      </c>
      <c r="E3779" s="2">
        <f t="shared" si="833"/>
        <v>3775</v>
      </c>
      <c r="F3779" s="11">
        <v>337.5</v>
      </c>
      <c r="G3779" s="9">
        <v>0.14844297279367299</v>
      </c>
      <c r="H3779" s="9">
        <v>0.18337073109806601</v>
      </c>
      <c r="I3779" s="9">
        <v>0.25</v>
      </c>
      <c r="J3779" s="9">
        <v>0.27</v>
      </c>
      <c r="K3779" s="9">
        <v>0.27</v>
      </c>
      <c r="L3779" s="9">
        <v>0.27</v>
      </c>
      <c r="N3779" s="32">
        <f>IF('System Design'!$F$8=1,'Hourly Demand and Generation'!G3779*'System Design'!$F$21,IF('System Design'!$F$8=2,'Hourly Demand and Generation'!H3779*'System Design'!$F$21,IF('System Design'!$F$8=3,'Hourly Demand and Generation'!I3779*'System Design'!$F$21)))</f>
        <v>125</v>
      </c>
      <c r="O3779" s="32">
        <f>IF('System Design'!$F$8=1,'Hourly Demand and Generation'!J3779*'System Design'!$F$22,IF('System Design'!$F$8=2,'Hourly Demand and Generation'!K3779*'System Design'!$F$22,IF('System Design'!$F$8=3,'Hourly Demand and Generation'!L3779*'System Design'!$F$22)))</f>
        <v>675</v>
      </c>
      <c r="Q3779" s="32">
        <f t="shared" si="831"/>
        <v>0</v>
      </c>
      <c r="R3779" s="32">
        <f t="shared" si="834"/>
        <v>5400</v>
      </c>
      <c r="S3779" s="32">
        <f t="shared" si="835"/>
        <v>0</v>
      </c>
      <c r="T3779" s="32">
        <f t="shared" si="836"/>
        <v>21600</v>
      </c>
      <c r="U3779" s="32">
        <f t="shared" si="837"/>
        <v>0</v>
      </c>
      <c r="V3779" s="32">
        <f t="shared" si="832"/>
        <v>462.5</v>
      </c>
      <c r="W3779" s="32">
        <f t="shared" si="838"/>
        <v>462.5</v>
      </c>
      <c r="X3779" s="32">
        <f t="shared" si="839"/>
        <v>462.5</v>
      </c>
    </row>
    <row r="3780" spans="1:24" x14ac:dyDescent="0.25">
      <c r="A3780" s="2"/>
      <c r="B3780" s="2" t="s">
        <v>7</v>
      </c>
      <c r="C3780" s="2">
        <f t="shared" si="844"/>
        <v>158</v>
      </c>
      <c r="D3780" s="2">
        <f t="shared" si="845"/>
        <v>8</v>
      </c>
      <c r="E3780" s="2">
        <f t="shared" si="833"/>
        <v>3776</v>
      </c>
      <c r="F3780" s="11">
        <v>360</v>
      </c>
      <c r="G3780" s="9">
        <v>0.28815400601124702</v>
      </c>
      <c r="H3780" s="9">
        <v>0.32744773410368999</v>
      </c>
      <c r="I3780" s="9">
        <v>0.42</v>
      </c>
      <c r="J3780" s="9">
        <v>0.27</v>
      </c>
      <c r="K3780" s="9">
        <v>0.27</v>
      </c>
      <c r="L3780" s="9">
        <v>0.27</v>
      </c>
      <c r="N3780" s="32">
        <f>IF('System Design'!$F$8=1,'Hourly Demand and Generation'!G3780*'System Design'!$F$21,IF('System Design'!$F$8=2,'Hourly Demand and Generation'!H3780*'System Design'!$F$21,IF('System Design'!$F$8=3,'Hourly Demand and Generation'!I3780*'System Design'!$F$21)))</f>
        <v>210</v>
      </c>
      <c r="O3780" s="32">
        <f>IF('System Design'!$F$8=1,'Hourly Demand and Generation'!J3780*'System Design'!$F$22,IF('System Design'!$F$8=2,'Hourly Demand and Generation'!K3780*'System Design'!$F$22,IF('System Design'!$F$8=3,'Hourly Demand and Generation'!L3780*'System Design'!$F$22)))</f>
        <v>675</v>
      </c>
      <c r="Q3780" s="32">
        <f t="shared" si="831"/>
        <v>0</v>
      </c>
      <c r="R3780" s="32">
        <f t="shared" si="834"/>
        <v>5400</v>
      </c>
      <c r="S3780" s="32">
        <f t="shared" si="835"/>
        <v>0</v>
      </c>
      <c r="T3780" s="32">
        <f t="shared" si="836"/>
        <v>21600</v>
      </c>
      <c r="U3780" s="32">
        <f t="shared" si="837"/>
        <v>0</v>
      </c>
      <c r="V3780" s="32">
        <f t="shared" si="832"/>
        <v>525</v>
      </c>
      <c r="W3780" s="32">
        <f t="shared" si="838"/>
        <v>525</v>
      </c>
      <c r="X3780" s="32">
        <f t="shared" si="839"/>
        <v>525</v>
      </c>
    </row>
    <row r="3781" spans="1:24" x14ac:dyDescent="0.25">
      <c r="A3781" s="2"/>
      <c r="B3781" s="2" t="s">
        <v>7</v>
      </c>
      <c r="C3781" s="2">
        <f t="shared" si="844"/>
        <v>158</v>
      </c>
      <c r="D3781" s="2">
        <f t="shared" si="845"/>
        <v>9</v>
      </c>
      <c r="E3781" s="2">
        <f t="shared" si="833"/>
        <v>3777</v>
      </c>
      <c r="F3781" s="11">
        <v>360</v>
      </c>
      <c r="G3781" s="9">
        <v>0.43659697880491999</v>
      </c>
      <c r="H3781" s="9">
        <v>0.47152473710931297</v>
      </c>
      <c r="I3781" s="9">
        <v>0.57999999999999996</v>
      </c>
      <c r="J3781" s="9">
        <v>0.24</v>
      </c>
      <c r="K3781" s="9">
        <v>0.24</v>
      </c>
      <c r="L3781" s="9">
        <v>0.24</v>
      </c>
      <c r="N3781" s="32">
        <f>IF('System Design'!$F$8=1,'Hourly Demand and Generation'!G3781*'System Design'!$F$21,IF('System Design'!$F$8=2,'Hourly Demand and Generation'!H3781*'System Design'!$F$21,IF('System Design'!$F$8=3,'Hourly Demand and Generation'!I3781*'System Design'!$F$21)))</f>
        <v>290</v>
      </c>
      <c r="O3781" s="32">
        <f>IF('System Design'!$F$8=1,'Hourly Demand and Generation'!J3781*'System Design'!$F$22,IF('System Design'!$F$8=2,'Hourly Demand and Generation'!K3781*'System Design'!$F$22,IF('System Design'!$F$8=3,'Hourly Demand and Generation'!L3781*'System Design'!$F$22)))</f>
        <v>600</v>
      </c>
      <c r="Q3781" s="32">
        <f t="shared" si="831"/>
        <v>0</v>
      </c>
      <c r="R3781" s="32">
        <f t="shared" si="834"/>
        <v>5400</v>
      </c>
      <c r="S3781" s="32">
        <f t="shared" si="835"/>
        <v>0</v>
      </c>
      <c r="T3781" s="32">
        <f t="shared" si="836"/>
        <v>21600</v>
      </c>
      <c r="U3781" s="32">
        <f t="shared" si="837"/>
        <v>0</v>
      </c>
      <c r="V3781" s="32">
        <f t="shared" si="832"/>
        <v>530</v>
      </c>
      <c r="W3781" s="32">
        <f t="shared" si="838"/>
        <v>530</v>
      </c>
      <c r="X3781" s="32">
        <f t="shared" si="839"/>
        <v>530</v>
      </c>
    </row>
    <row r="3782" spans="1:24" x14ac:dyDescent="0.25">
      <c r="A3782" s="2"/>
      <c r="B3782" s="2" t="s">
        <v>7</v>
      </c>
      <c r="C3782" s="2">
        <f t="shared" si="844"/>
        <v>158</v>
      </c>
      <c r="D3782" s="2">
        <f t="shared" si="845"/>
        <v>10</v>
      </c>
      <c r="E3782" s="2">
        <f t="shared" si="833"/>
        <v>3778</v>
      </c>
      <c r="F3782" s="11">
        <v>351</v>
      </c>
      <c r="G3782" s="9">
        <v>0.58503995159859201</v>
      </c>
      <c r="H3782" s="9">
        <v>0.619967709902986</v>
      </c>
      <c r="I3782" s="9">
        <v>0.75</v>
      </c>
      <c r="J3782" s="9">
        <v>0.27</v>
      </c>
      <c r="K3782" s="9">
        <v>0.27</v>
      </c>
      <c r="L3782" s="9">
        <v>0.27</v>
      </c>
      <c r="N3782" s="32">
        <f>IF('System Design'!$F$8=1,'Hourly Demand and Generation'!G3782*'System Design'!$F$21,IF('System Design'!$F$8=2,'Hourly Demand and Generation'!H3782*'System Design'!$F$21,IF('System Design'!$F$8=3,'Hourly Demand and Generation'!I3782*'System Design'!$F$21)))</f>
        <v>375</v>
      </c>
      <c r="O3782" s="32">
        <f>IF('System Design'!$F$8=1,'Hourly Demand and Generation'!J3782*'System Design'!$F$22,IF('System Design'!$F$8=2,'Hourly Demand and Generation'!K3782*'System Design'!$F$22,IF('System Design'!$F$8=3,'Hourly Demand and Generation'!L3782*'System Design'!$F$22)))</f>
        <v>675</v>
      </c>
      <c r="Q3782" s="32">
        <f t="shared" ref="Q3782:Q3845" si="846">IF(F3782-N3782-O3782&gt;0,F3782-N3782-O3782,0)</f>
        <v>0</v>
      </c>
      <c r="R3782" s="32">
        <f t="shared" si="834"/>
        <v>5400</v>
      </c>
      <c r="S3782" s="32">
        <f t="shared" si="835"/>
        <v>0</v>
      </c>
      <c r="T3782" s="32">
        <f t="shared" si="836"/>
        <v>21600</v>
      </c>
      <c r="U3782" s="32">
        <f t="shared" si="837"/>
        <v>0</v>
      </c>
      <c r="V3782" s="32">
        <f t="shared" ref="V3782:V3845" si="847">IF(F3782-N3782-O3782&lt;0,N3782+O3782-F3782,0)</f>
        <v>699</v>
      </c>
      <c r="W3782" s="32">
        <f t="shared" si="838"/>
        <v>699</v>
      </c>
      <c r="X3782" s="32">
        <f t="shared" si="839"/>
        <v>699</v>
      </c>
    </row>
    <row r="3783" spans="1:24" x14ac:dyDescent="0.25">
      <c r="A3783" s="2"/>
      <c r="B3783" s="2" t="s">
        <v>7</v>
      </c>
      <c r="C3783" s="2">
        <f t="shared" si="844"/>
        <v>158</v>
      </c>
      <c r="D3783" s="2">
        <f t="shared" si="845"/>
        <v>11</v>
      </c>
      <c r="E3783" s="2">
        <f t="shared" ref="E3783:E3846" si="848">E3782+1</f>
        <v>3779</v>
      </c>
      <c r="F3783" s="11">
        <v>346.5</v>
      </c>
      <c r="G3783" s="9">
        <v>0.72475098481616695</v>
      </c>
      <c r="H3783" s="9">
        <v>0.76404471290860898</v>
      </c>
      <c r="I3783" s="9">
        <v>0.92</v>
      </c>
      <c r="J3783" s="9">
        <v>0.24</v>
      </c>
      <c r="K3783" s="9">
        <v>0.24</v>
      </c>
      <c r="L3783" s="9">
        <v>0.24</v>
      </c>
      <c r="N3783" s="32">
        <f>IF('System Design'!$F$8=1,'Hourly Demand and Generation'!G3783*'System Design'!$F$21,IF('System Design'!$F$8=2,'Hourly Demand and Generation'!H3783*'System Design'!$F$21,IF('System Design'!$F$8=3,'Hourly Demand and Generation'!I3783*'System Design'!$F$21)))</f>
        <v>460</v>
      </c>
      <c r="O3783" s="32">
        <f>IF('System Design'!$F$8=1,'Hourly Demand and Generation'!J3783*'System Design'!$F$22,IF('System Design'!$F$8=2,'Hourly Demand and Generation'!K3783*'System Design'!$F$22,IF('System Design'!$F$8=3,'Hourly Demand and Generation'!L3783*'System Design'!$F$22)))</f>
        <v>600</v>
      </c>
      <c r="Q3783" s="32">
        <f t="shared" si="846"/>
        <v>0</v>
      </c>
      <c r="R3783" s="32">
        <f t="shared" ref="R3783:R3846" si="849">IF($Q3783&lt;R3782+$V3783,IF(R3782+$V3783-$Q3783&gt;5400,5400,R3782+$V3783-$Q3783),0)</f>
        <v>5400</v>
      </c>
      <c r="S3783" s="32">
        <f t="shared" ref="S3783:S3846" si="850">IF(R3783&gt;0,0,$Q3783+$V3783-R3782)</f>
        <v>0</v>
      </c>
      <c r="T3783" s="32">
        <f t="shared" ref="T3783:T3846" si="851">IF($Q3783&lt;T3782+$V3783,IF(T3782+$V3783-$Q3783&gt;21600,21600,T3782+$V3783-$Q3783),0)</f>
        <v>21600</v>
      </c>
      <c r="U3783" s="32">
        <f t="shared" ref="U3783:U3846" si="852">IF(T3783&gt;0,0,$Q3783+$V3783-T3782)</f>
        <v>0</v>
      </c>
      <c r="V3783" s="32">
        <f t="shared" si="847"/>
        <v>713.5</v>
      </c>
      <c r="W3783" s="32">
        <f t="shared" ref="W3783:W3846" si="853">IF(R3783=5400,$V3783-(R3783-R3782),0)</f>
        <v>713.5</v>
      </c>
      <c r="X3783" s="32">
        <f t="shared" ref="X3783:X3846" si="854">IF(T3783=21600,$V3783-(T3783-T3782),0)</f>
        <v>713.5</v>
      </c>
    </row>
    <row r="3784" spans="1:24" x14ac:dyDescent="0.25">
      <c r="A3784" s="2"/>
      <c r="B3784" s="2" t="s">
        <v>7</v>
      </c>
      <c r="C3784" s="2">
        <f t="shared" si="844"/>
        <v>158</v>
      </c>
      <c r="D3784" s="2">
        <f t="shared" si="845"/>
        <v>12</v>
      </c>
      <c r="E3784" s="2">
        <f t="shared" si="848"/>
        <v>3780</v>
      </c>
      <c r="F3784" s="11">
        <v>346.5</v>
      </c>
      <c r="G3784" s="9">
        <v>0.87319395760983898</v>
      </c>
      <c r="H3784" s="9">
        <v>0.87319395760983898</v>
      </c>
      <c r="I3784" s="9">
        <v>1</v>
      </c>
      <c r="J3784" s="9">
        <v>0.22500000000000001</v>
      </c>
      <c r="K3784" s="9">
        <v>0.22500000000000001</v>
      </c>
      <c r="L3784" s="9">
        <v>0.22500000000000001</v>
      </c>
      <c r="N3784" s="32">
        <f>IF('System Design'!$F$8=1,'Hourly Demand and Generation'!G3784*'System Design'!$F$21,IF('System Design'!$F$8=2,'Hourly Demand and Generation'!H3784*'System Design'!$F$21,IF('System Design'!$F$8=3,'Hourly Demand and Generation'!I3784*'System Design'!$F$21)))</f>
        <v>500</v>
      </c>
      <c r="O3784" s="32">
        <f>IF('System Design'!$F$8=1,'Hourly Demand and Generation'!J3784*'System Design'!$F$22,IF('System Design'!$F$8=2,'Hourly Demand and Generation'!K3784*'System Design'!$F$22,IF('System Design'!$F$8=3,'Hourly Demand and Generation'!L3784*'System Design'!$F$22)))</f>
        <v>562.5</v>
      </c>
      <c r="Q3784" s="32">
        <f t="shared" si="846"/>
        <v>0</v>
      </c>
      <c r="R3784" s="32">
        <f t="shared" si="849"/>
        <v>5400</v>
      </c>
      <c r="S3784" s="32">
        <f t="shared" si="850"/>
        <v>0</v>
      </c>
      <c r="T3784" s="32">
        <f t="shared" si="851"/>
        <v>21600</v>
      </c>
      <c r="U3784" s="32">
        <f t="shared" si="852"/>
        <v>0</v>
      </c>
      <c r="V3784" s="32">
        <f t="shared" si="847"/>
        <v>716</v>
      </c>
      <c r="W3784" s="32">
        <f t="shared" si="853"/>
        <v>716</v>
      </c>
      <c r="X3784" s="32">
        <f t="shared" si="854"/>
        <v>716</v>
      </c>
    </row>
    <row r="3785" spans="1:24" x14ac:dyDescent="0.25">
      <c r="A3785" s="2"/>
      <c r="B3785" s="2" t="s">
        <v>7</v>
      </c>
      <c r="C3785" s="2">
        <f t="shared" si="844"/>
        <v>158</v>
      </c>
      <c r="D3785" s="2">
        <f t="shared" si="845"/>
        <v>13</v>
      </c>
      <c r="E3785" s="2">
        <f t="shared" si="848"/>
        <v>3781</v>
      </c>
      <c r="F3785" s="11">
        <v>360</v>
      </c>
      <c r="G3785" s="9">
        <v>0.72475098481616695</v>
      </c>
      <c r="H3785" s="9">
        <v>0.76404471290860898</v>
      </c>
      <c r="I3785" s="9">
        <v>0.92</v>
      </c>
      <c r="J3785" s="9">
        <v>0.24</v>
      </c>
      <c r="K3785" s="9">
        <v>0.24</v>
      </c>
      <c r="L3785" s="9">
        <v>0.24</v>
      </c>
      <c r="N3785" s="32">
        <f>IF('System Design'!$F$8=1,'Hourly Demand and Generation'!G3785*'System Design'!$F$21,IF('System Design'!$F$8=2,'Hourly Demand and Generation'!H3785*'System Design'!$F$21,IF('System Design'!$F$8=3,'Hourly Demand and Generation'!I3785*'System Design'!$F$21)))</f>
        <v>460</v>
      </c>
      <c r="O3785" s="32">
        <f>IF('System Design'!$F$8=1,'Hourly Demand and Generation'!J3785*'System Design'!$F$22,IF('System Design'!$F$8=2,'Hourly Demand and Generation'!K3785*'System Design'!$F$22,IF('System Design'!$F$8=3,'Hourly Demand and Generation'!L3785*'System Design'!$F$22)))</f>
        <v>600</v>
      </c>
      <c r="Q3785" s="32">
        <f t="shared" si="846"/>
        <v>0</v>
      </c>
      <c r="R3785" s="32">
        <f t="shared" si="849"/>
        <v>5400</v>
      </c>
      <c r="S3785" s="32">
        <f t="shared" si="850"/>
        <v>0</v>
      </c>
      <c r="T3785" s="32">
        <f t="shared" si="851"/>
        <v>21600</v>
      </c>
      <c r="U3785" s="32">
        <f t="shared" si="852"/>
        <v>0</v>
      </c>
      <c r="V3785" s="32">
        <f t="shared" si="847"/>
        <v>700</v>
      </c>
      <c r="W3785" s="32">
        <f t="shared" si="853"/>
        <v>700</v>
      </c>
      <c r="X3785" s="32">
        <f t="shared" si="854"/>
        <v>700</v>
      </c>
    </row>
    <row r="3786" spans="1:24" x14ac:dyDescent="0.25">
      <c r="A3786" s="2"/>
      <c r="B3786" s="2" t="s">
        <v>7</v>
      </c>
      <c r="C3786" s="2">
        <f t="shared" si="844"/>
        <v>158</v>
      </c>
      <c r="D3786" s="2">
        <f t="shared" si="845"/>
        <v>14</v>
      </c>
      <c r="E3786" s="2">
        <f t="shared" si="848"/>
        <v>3782</v>
      </c>
      <c r="F3786" s="11">
        <v>360</v>
      </c>
      <c r="G3786" s="9">
        <v>0.58503995159859201</v>
      </c>
      <c r="H3786" s="9">
        <v>0.619967709902986</v>
      </c>
      <c r="I3786" s="9">
        <v>0.75</v>
      </c>
      <c r="J3786" s="9">
        <v>0.255</v>
      </c>
      <c r="K3786" s="9">
        <v>0.255</v>
      </c>
      <c r="L3786" s="9">
        <v>0.255</v>
      </c>
      <c r="N3786" s="32">
        <f>IF('System Design'!$F$8=1,'Hourly Demand and Generation'!G3786*'System Design'!$F$21,IF('System Design'!$F$8=2,'Hourly Demand and Generation'!H3786*'System Design'!$F$21,IF('System Design'!$F$8=3,'Hourly Demand and Generation'!I3786*'System Design'!$F$21)))</f>
        <v>375</v>
      </c>
      <c r="O3786" s="32">
        <f>IF('System Design'!$F$8=1,'Hourly Demand and Generation'!J3786*'System Design'!$F$22,IF('System Design'!$F$8=2,'Hourly Demand and Generation'!K3786*'System Design'!$F$22,IF('System Design'!$F$8=3,'Hourly Demand and Generation'!L3786*'System Design'!$F$22)))</f>
        <v>637.5</v>
      </c>
      <c r="Q3786" s="32">
        <f t="shared" si="846"/>
        <v>0</v>
      </c>
      <c r="R3786" s="32">
        <f t="shared" si="849"/>
        <v>5400</v>
      </c>
      <c r="S3786" s="32">
        <f t="shared" si="850"/>
        <v>0</v>
      </c>
      <c r="T3786" s="32">
        <f t="shared" si="851"/>
        <v>21600</v>
      </c>
      <c r="U3786" s="32">
        <f t="shared" si="852"/>
        <v>0</v>
      </c>
      <c r="V3786" s="32">
        <f t="shared" si="847"/>
        <v>652.5</v>
      </c>
      <c r="W3786" s="32">
        <f t="shared" si="853"/>
        <v>652.5</v>
      </c>
      <c r="X3786" s="32">
        <f t="shared" si="854"/>
        <v>652.5</v>
      </c>
    </row>
    <row r="3787" spans="1:24" x14ac:dyDescent="0.25">
      <c r="A3787" s="2"/>
      <c r="B3787" s="2" t="s">
        <v>7</v>
      </c>
      <c r="C3787" s="2">
        <f t="shared" si="844"/>
        <v>158</v>
      </c>
      <c r="D3787" s="2">
        <f t="shared" si="845"/>
        <v>15</v>
      </c>
      <c r="E3787" s="2">
        <f t="shared" si="848"/>
        <v>3783</v>
      </c>
      <c r="F3787" s="11">
        <v>382.5</v>
      </c>
      <c r="G3787" s="9">
        <v>0.43659697880491999</v>
      </c>
      <c r="H3787" s="9">
        <v>0.47152473710931297</v>
      </c>
      <c r="I3787" s="9">
        <v>0.57999999999999996</v>
      </c>
      <c r="J3787" s="9">
        <v>0.27</v>
      </c>
      <c r="K3787" s="9">
        <v>0.27</v>
      </c>
      <c r="L3787" s="9">
        <v>0.27</v>
      </c>
      <c r="N3787" s="32">
        <f>IF('System Design'!$F$8=1,'Hourly Demand and Generation'!G3787*'System Design'!$F$21,IF('System Design'!$F$8=2,'Hourly Demand and Generation'!H3787*'System Design'!$F$21,IF('System Design'!$F$8=3,'Hourly Demand and Generation'!I3787*'System Design'!$F$21)))</f>
        <v>290</v>
      </c>
      <c r="O3787" s="32">
        <f>IF('System Design'!$F$8=1,'Hourly Demand and Generation'!J3787*'System Design'!$F$22,IF('System Design'!$F$8=2,'Hourly Demand and Generation'!K3787*'System Design'!$F$22,IF('System Design'!$F$8=3,'Hourly Demand and Generation'!L3787*'System Design'!$F$22)))</f>
        <v>675</v>
      </c>
      <c r="Q3787" s="32">
        <f t="shared" si="846"/>
        <v>0</v>
      </c>
      <c r="R3787" s="32">
        <f t="shared" si="849"/>
        <v>5400</v>
      </c>
      <c r="S3787" s="32">
        <f t="shared" si="850"/>
        <v>0</v>
      </c>
      <c r="T3787" s="32">
        <f t="shared" si="851"/>
        <v>21600</v>
      </c>
      <c r="U3787" s="32">
        <f t="shared" si="852"/>
        <v>0</v>
      </c>
      <c r="V3787" s="32">
        <f t="shared" si="847"/>
        <v>582.5</v>
      </c>
      <c r="W3787" s="32">
        <f t="shared" si="853"/>
        <v>582.5</v>
      </c>
      <c r="X3787" s="32">
        <f t="shared" si="854"/>
        <v>582.5</v>
      </c>
    </row>
    <row r="3788" spans="1:24" x14ac:dyDescent="0.25">
      <c r="A3788" s="2"/>
      <c r="B3788" s="2" t="s">
        <v>7</v>
      </c>
      <c r="C3788" s="2">
        <f t="shared" si="844"/>
        <v>158</v>
      </c>
      <c r="D3788" s="2">
        <f t="shared" si="845"/>
        <v>16</v>
      </c>
      <c r="E3788" s="2">
        <f t="shared" si="848"/>
        <v>3784</v>
      </c>
      <c r="F3788" s="11">
        <v>405</v>
      </c>
      <c r="G3788" s="9">
        <v>0.28815400601124702</v>
      </c>
      <c r="H3788" s="9">
        <v>0.32744773410368999</v>
      </c>
      <c r="I3788" s="9">
        <v>0.42</v>
      </c>
      <c r="J3788" s="9">
        <v>0.27</v>
      </c>
      <c r="K3788" s="9">
        <v>0.27</v>
      </c>
      <c r="L3788" s="9">
        <v>0.27</v>
      </c>
      <c r="N3788" s="32">
        <f>IF('System Design'!$F$8=1,'Hourly Demand and Generation'!G3788*'System Design'!$F$21,IF('System Design'!$F$8=2,'Hourly Demand and Generation'!H3788*'System Design'!$F$21,IF('System Design'!$F$8=3,'Hourly Demand and Generation'!I3788*'System Design'!$F$21)))</f>
        <v>210</v>
      </c>
      <c r="O3788" s="32">
        <f>IF('System Design'!$F$8=1,'Hourly Demand and Generation'!J3788*'System Design'!$F$22,IF('System Design'!$F$8=2,'Hourly Demand and Generation'!K3788*'System Design'!$F$22,IF('System Design'!$F$8=3,'Hourly Demand and Generation'!L3788*'System Design'!$F$22)))</f>
        <v>675</v>
      </c>
      <c r="Q3788" s="32">
        <f t="shared" si="846"/>
        <v>0</v>
      </c>
      <c r="R3788" s="32">
        <f t="shared" si="849"/>
        <v>5400</v>
      </c>
      <c r="S3788" s="32">
        <f t="shared" si="850"/>
        <v>0</v>
      </c>
      <c r="T3788" s="32">
        <f t="shared" si="851"/>
        <v>21600</v>
      </c>
      <c r="U3788" s="32">
        <f t="shared" si="852"/>
        <v>0</v>
      </c>
      <c r="V3788" s="32">
        <f t="shared" si="847"/>
        <v>480</v>
      </c>
      <c r="W3788" s="32">
        <f t="shared" si="853"/>
        <v>480</v>
      </c>
      <c r="X3788" s="32">
        <f t="shared" si="854"/>
        <v>480</v>
      </c>
    </row>
    <row r="3789" spans="1:24" x14ac:dyDescent="0.25">
      <c r="A3789" s="2"/>
      <c r="B3789" s="2" t="s">
        <v>7</v>
      </c>
      <c r="C3789" s="2">
        <f t="shared" si="844"/>
        <v>158</v>
      </c>
      <c r="D3789" s="2">
        <f t="shared" si="845"/>
        <v>17</v>
      </c>
      <c r="E3789" s="2">
        <f t="shared" si="848"/>
        <v>3785</v>
      </c>
      <c r="F3789" s="11">
        <v>427.5</v>
      </c>
      <c r="G3789" s="9">
        <v>0.14844297279367299</v>
      </c>
      <c r="H3789" s="9">
        <v>0.18337073109806601</v>
      </c>
      <c r="I3789" s="9">
        <v>0.25</v>
      </c>
      <c r="J3789" s="9">
        <v>0.3</v>
      </c>
      <c r="K3789" s="9">
        <v>0.3</v>
      </c>
      <c r="L3789" s="9">
        <v>0.3</v>
      </c>
      <c r="N3789" s="32">
        <f>IF('System Design'!$F$8=1,'Hourly Demand and Generation'!G3789*'System Design'!$F$21,IF('System Design'!$F$8=2,'Hourly Demand and Generation'!H3789*'System Design'!$F$21,IF('System Design'!$F$8=3,'Hourly Demand and Generation'!I3789*'System Design'!$F$21)))</f>
        <v>125</v>
      </c>
      <c r="O3789" s="32">
        <f>IF('System Design'!$F$8=1,'Hourly Demand and Generation'!J3789*'System Design'!$F$22,IF('System Design'!$F$8=2,'Hourly Demand and Generation'!K3789*'System Design'!$F$22,IF('System Design'!$F$8=3,'Hourly Demand and Generation'!L3789*'System Design'!$F$22)))</f>
        <v>750</v>
      </c>
      <c r="Q3789" s="32">
        <f t="shared" si="846"/>
        <v>0</v>
      </c>
      <c r="R3789" s="32">
        <f t="shared" si="849"/>
        <v>5400</v>
      </c>
      <c r="S3789" s="32">
        <f t="shared" si="850"/>
        <v>0</v>
      </c>
      <c r="T3789" s="32">
        <f t="shared" si="851"/>
        <v>21600</v>
      </c>
      <c r="U3789" s="32">
        <f t="shared" si="852"/>
        <v>0</v>
      </c>
      <c r="V3789" s="32">
        <f t="shared" si="847"/>
        <v>447.5</v>
      </c>
      <c r="W3789" s="32">
        <f t="shared" si="853"/>
        <v>447.5</v>
      </c>
      <c r="X3789" s="32">
        <f t="shared" si="854"/>
        <v>447.5</v>
      </c>
    </row>
    <row r="3790" spans="1:24" x14ac:dyDescent="0.25">
      <c r="A3790" s="2"/>
      <c r="B3790" s="2" t="s">
        <v>7</v>
      </c>
      <c r="C3790" s="2">
        <f t="shared" si="844"/>
        <v>158</v>
      </c>
      <c r="D3790" s="2">
        <f t="shared" si="845"/>
        <v>18</v>
      </c>
      <c r="E3790" s="2">
        <f t="shared" si="848"/>
        <v>3786</v>
      </c>
      <c r="F3790" s="11">
        <v>450</v>
      </c>
      <c r="G3790" s="9">
        <v>6.9855516608787194E-2</v>
      </c>
      <c r="H3790" s="9">
        <v>0.10914924470123</v>
      </c>
      <c r="I3790" s="9">
        <v>0.17</v>
      </c>
      <c r="J3790" s="9">
        <v>0.28499999999999998</v>
      </c>
      <c r="K3790" s="9">
        <v>0.28499999999999998</v>
      </c>
      <c r="L3790" s="9">
        <v>0.28499999999999998</v>
      </c>
      <c r="N3790" s="32">
        <f>IF('System Design'!$F$8=1,'Hourly Demand and Generation'!G3790*'System Design'!$F$21,IF('System Design'!$F$8=2,'Hourly Demand and Generation'!H3790*'System Design'!$F$21,IF('System Design'!$F$8=3,'Hourly Demand and Generation'!I3790*'System Design'!$F$21)))</f>
        <v>85</v>
      </c>
      <c r="O3790" s="32">
        <f>IF('System Design'!$F$8=1,'Hourly Demand and Generation'!J3790*'System Design'!$F$22,IF('System Design'!$F$8=2,'Hourly Demand and Generation'!K3790*'System Design'!$F$22,IF('System Design'!$F$8=3,'Hourly Demand and Generation'!L3790*'System Design'!$F$22)))</f>
        <v>712.49999999999989</v>
      </c>
      <c r="Q3790" s="32">
        <f t="shared" si="846"/>
        <v>0</v>
      </c>
      <c r="R3790" s="32">
        <f t="shared" si="849"/>
        <v>5400</v>
      </c>
      <c r="S3790" s="32">
        <f t="shared" si="850"/>
        <v>0</v>
      </c>
      <c r="T3790" s="32">
        <f t="shared" si="851"/>
        <v>21600</v>
      </c>
      <c r="U3790" s="32">
        <f t="shared" si="852"/>
        <v>0</v>
      </c>
      <c r="V3790" s="32">
        <f t="shared" si="847"/>
        <v>347.49999999999989</v>
      </c>
      <c r="W3790" s="32">
        <f t="shared" si="853"/>
        <v>347.49999999999989</v>
      </c>
      <c r="X3790" s="32">
        <f t="shared" si="854"/>
        <v>347.49999999999989</v>
      </c>
    </row>
    <row r="3791" spans="1:24" x14ac:dyDescent="0.25">
      <c r="A3791" s="2"/>
      <c r="B3791" s="2" t="s">
        <v>7</v>
      </c>
      <c r="C3791" s="2">
        <f t="shared" si="844"/>
        <v>158</v>
      </c>
      <c r="D3791" s="2">
        <f t="shared" si="845"/>
        <v>19</v>
      </c>
      <c r="E3791" s="2">
        <f t="shared" si="848"/>
        <v>3787</v>
      </c>
      <c r="F3791" s="11">
        <v>436.5</v>
      </c>
      <c r="G3791" s="9">
        <v>0</v>
      </c>
      <c r="H3791" s="9">
        <v>3.4927758304393597E-2</v>
      </c>
      <c r="I3791" s="9">
        <v>0.08</v>
      </c>
      <c r="J3791" s="9">
        <v>0.27</v>
      </c>
      <c r="K3791" s="9">
        <v>0.27</v>
      </c>
      <c r="L3791" s="9">
        <v>0.27</v>
      </c>
      <c r="N3791" s="32">
        <f>IF('System Design'!$F$8=1,'Hourly Demand and Generation'!G3791*'System Design'!$F$21,IF('System Design'!$F$8=2,'Hourly Demand and Generation'!H3791*'System Design'!$F$21,IF('System Design'!$F$8=3,'Hourly Demand and Generation'!I3791*'System Design'!$F$21)))</f>
        <v>40</v>
      </c>
      <c r="O3791" s="32">
        <f>IF('System Design'!$F$8=1,'Hourly Demand and Generation'!J3791*'System Design'!$F$22,IF('System Design'!$F$8=2,'Hourly Demand and Generation'!K3791*'System Design'!$F$22,IF('System Design'!$F$8=3,'Hourly Demand and Generation'!L3791*'System Design'!$F$22)))</f>
        <v>675</v>
      </c>
      <c r="Q3791" s="32">
        <f t="shared" si="846"/>
        <v>0</v>
      </c>
      <c r="R3791" s="32">
        <f t="shared" si="849"/>
        <v>5400</v>
      </c>
      <c r="S3791" s="32">
        <f t="shared" si="850"/>
        <v>0</v>
      </c>
      <c r="T3791" s="32">
        <f t="shared" si="851"/>
        <v>21600</v>
      </c>
      <c r="U3791" s="32">
        <f t="shared" si="852"/>
        <v>0</v>
      </c>
      <c r="V3791" s="32">
        <f t="shared" si="847"/>
        <v>278.5</v>
      </c>
      <c r="W3791" s="32">
        <f t="shared" si="853"/>
        <v>278.5</v>
      </c>
      <c r="X3791" s="32">
        <f t="shared" si="854"/>
        <v>278.5</v>
      </c>
    </row>
    <row r="3792" spans="1:24" x14ac:dyDescent="0.25">
      <c r="A3792" s="2"/>
      <c r="B3792" s="2" t="s">
        <v>7</v>
      </c>
      <c r="C3792" s="2">
        <f t="shared" si="844"/>
        <v>158</v>
      </c>
      <c r="D3792" s="2">
        <f t="shared" si="845"/>
        <v>20</v>
      </c>
      <c r="E3792" s="2">
        <f t="shared" si="848"/>
        <v>3788</v>
      </c>
      <c r="F3792" s="11">
        <v>427.5</v>
      </c>
      <c r="G3792" s="9">
        <v>0</v>
      </c>
      <c r="H3792" s="9">
        <v>0</v>
      </c>
      <c r="I3792" s="9">
        <v>0</v>
      </c>
      <c r="J3792" s="9">
        <v>0.27</v>
      </c>
      <c r="K3792" s="9">
        <v>0.27</v>
      </c>
      <c r="L3792" s="9">
        <v>0.27</v>
      </c>
      <c r="N3792" s="32">
        <f>IF('System Design'!$F$8=1,'Hourly Demand and Generation'!G3792*'System Design'!$F$21,IF('System Design'!$F$8=2,'Hourly Demand and Generation'!H3792*'System Design'!$F$21,IF('System Design'!$F$8=3,'Hourly Demand and Generation'!I3792*'System Design'!$F$21)))</f>
        <v>0</v>
      </c>
      <c r="O3792" s="32">
        <f>IF('System Design'!$F$8=1,'Hourly Demand and Generation'!J3792*'System Design'!$F$22,IF('System Design'!$F$8=2,'Hourly Demand and Generation'!K3792*'System Design'!$F$22,IF('System Design'!$F$8=3,'Hourly Demand and Generation'!L3792*'System Design'!$F$22)))</f>
        <v>675</v>
      </c>
      <c r="Q3792" s="32">
        <f t="shared" si="846"/>
        <v>0</v>
      </c>
      <c r="R3792" s="32">
        <f t="shared" si="849"/>
        <v>5400</v>
      </c>
      <c r="S3792" s="32">
        <f t="shared" si="850"/>
        <v>0</v>
      </c>
      <c r="T3792" s="32">
        <f t="shared" si="851"/>
        <v>21600</v>
      </c>
      <c r="U3792" s="32">
        <f t="shared" si="852"/>
        <v>0</v>
      </c>
      <c r="V3792" s="32">
        <f t="shared" si="847"/>
        <v>247.5</v>
      </c>
      <c r="W3792" s="32">
        <f t="shared" si="853"/>
        <v>247.5</v>
      </c>
      <c r="X3792" s="32">
        <f t="shared" si="854"/>
        <v>247.5</v>
      </c>
    </row>
    <row r="3793" spans="1:24" x14ac:dyDescent="0.25">
      <c r="A3793" s="2"/>
      <c r="B3793" s="2" t="s">
        <v>7</v>
      </c>
      <c r="C3793" s="2">
        <f t="shared" si="844"/>
        <v>158</v>
      </c>
      <c r="D3793" s="2">
        <f t="shared" si="845"/>
        <v>21</v>
      </c>
      <c r="E3793" s="2">
        <f t="shared" si="848"/>
        <v>3789</v>
      </c>
      <c r="F3793" s="11">
        <v>405</v>
      </c>
      <c r="G3793" s="9">
        <v>0</v>
      </c>
      <c r="H3793" s="9">
        <v>0</v>
      </c>
      <c r="I3793" s="9">
        <v>0</v>
      </c>
      <c r="J3793" s="9">
        <v>0.27</v>
      </c>
      <c r="K3793" s="9">
        <v>0.27</v>
      </c>
      <c r="L3793" s="9">
        <v>0.27</v>
      </c>
      <c r="N3793" s="32">
        <f>IF('System Design'!$F$8=1,'Hourly Demand and Generation'!G3793*'System Design'!$F$21,IF('System Design'!$F$8=2,'Hourly Demand and Generation'!H3793*'System Design'!$F$21,IF('System Design'!$F$8=3,'Hourly Demand and Generation'!I3793*'System Design'!$F$21)))</f>
        <v>0</v>
      </c>
      <c r="O3793" s="32">
        <f>IF('System Design'!$F$8=1,'Hourly Demand and Generation'!J3793*'System Design'!$F$22,IF('System Design'!$F$8=2,'Hourly Demand and Generation'!K3793*'System Design'!$F$22,IF('System Design'!$F$8=3,'Hourly Demand and Generation'!L3793*'System Design'!$F$22)))</f>
        <v>675</v>
      </c>
      <c r="Q3793" s="32">
        <f t="shared" si="846"/>
        <v>0</v>
      </c>
      <c r="R3793" s="32">
        <f t="shared" si="849"/>
        <v>5400</v>
      </c>
      <c r="S3793" s="32">
        <f t="shared" si="850"/>
        <v>0</v>
      </c>
      <c r="T3793" s="32">
        <f t="shared" si="851"/>
        <v>21600</v>
      </c>
      <c r="U3793" s="32">
        <f t="shared" si="852"/>
        <v>0</v>
      </c>
      <c r="V3793" s="32">
        <f t="shared" si="847"/>
        <v>270</v>
      </c>
      <c r="W3793" s="32">
        <f t="shared" si="853"/>
        <v>270</v>
      </c>
      <c r="X3793" s="32">
        <f t="shared" si="854"/>
        <v>270</v>
      </c>
    </row>
    <row r="3794" spans="1:24" x14ac:dyDescent="0.25">
      <c r="A3794" s="2"/>
      <c r="B3794" s="2" t="s">
        <v>7</v>
      </c>
      <c r="C3794" s="2">
        <f t="shared" si="844"/>
        <v>158</v>
      </c>
      <c r="D3794" s="2">
        <f t="shared" si="845"/>
        <v>22</v>
      </c>
      <c r="E3794" s="2">
        <f t="shared" si="848"/>
        <v>3790</v>
      </c>
      <c r="F3794" s="11">
        <v>382.5</v>
      </c>
      <c r="G3794" s="9">
        <v>0</v>
      </c>
      <c r="H3794" s="9">
        <v>0</v>
      </c>
      <c r="I3794" s="9">
        <v>0</v>
      </c>
      <c r="J3794" s="9">
        <v>0.28499999999999998</v>
      </c>
      <c r="K3794" s="9">
        <v>0.28499999999999998</v>
      </c>
      <c r="L3794" s="9">
        <v>0.28499999999999998</v>
      </c>
      <c r="N3794" s="32">
        <f>IF('System Design'!$F$8=1,'Hourly Demand and Generation'!G3794*'System Design'!$F$21,IF('System Design'!$F$8=2,'Hourly Demand and Generation'!H3794*'System Design'!$F$21,IF('System Design'!$F$8=3,'Hourly Demand and Generation'!I3794*'System Design'!$F$21)))</f>
        <v>0</v>
      </c>
      <c r="O3794" s="32">
        <f>IF('System Design'!$F$8=1,'Hourly Demand and Generation'!J3794*'System Design'!$F$22,IF('System Design'!$F$8=2,'Hourly Demand and Generation'!K3794*'System Design'!$F$22,IF('System Design'!$F$8=3,'Hourly Demand and Generation'!L3794*'System Design'!$F$22)))</f>
        <v>712.49999999999989</v>
      </c>
      <c r="Q3794" s="32">
        <f t="shared" si="846"/>
        <v>0</v>
      </c>
      <c r="R3794" s="32">
        <f t="shared" si="849"/>
        <v>5400</v>
      </c>
      <c r="S3794" s="32">
        <f t="shared" si="850"/>
        <v>0</v>
      </c>
      <c r="T3794" s="32">
        <f t="shared" si="851"/>
        <v>21600</v>
      </c>
      <c r="U3794" s="32">
        <f t="shared" si="852"/>
        <v>0</v>
      </c>
      <c r="V3794" s="32">
        <f t="shared" si="847"/>
        <v>329.99999999999989</v>
      </c>
      <c r="W3794" s="32">
        <f t="shared" si="853"/>
        <v>329.99999999999989</v>
      </c>
      <c r="X3794" s="32">
        <f t="shared" si="854"/>
        <v>329.99999999999989</v>
      </c>
    </row>
    <row r="3795" spans="1:24" x14ac:dyDescent="0.25">
      <c r="A3795" s="2"/>
      <c r="B3795" s="2" t="s">
        <v>7</v>
      </c>
      <c r="C3795" s="2">
        <f t="shared" si="844"/>
        <v>158</v>
      </c>
      <c r="D3795" s="2">
        <f t="shared" si="845"/>
        <v>23</v>
      </c>
      <c r="E3795" s="2">
        <f t="shared" si="848"/>
        <v>3791</v>
      </c>
      <c r="F3795" s="11">
        <v>360</v>
      </c>
      <c r="G3795" s="9">
        <v>0</v>
      </c>
      <c r="H3795" s="9">
        <v>0</v>
      </c>
      <c r="I3795" s="9">
        <v>0</v>
      </c>
      <c r="J3795" s="9">
        <v>0.24</v>
      </c>
      <c r="K3795" s="9">
        <v>0.24</v>
      </c>
      <c r="L3795" s="9">
        <v>0.24</v>
      </c>
      <c r="N3795" s="32">
        <f>IF('System Design'!$F$8=1,'Hourly Demand and Generation'!G3795*'System Design'!$F$21,IF('System Design'!$F$8=2,'Hourly Demand and Generation'!H3795*'System Design'!$F$21,IF('System Design'!$F$8=3,'Hourly Demand and Generation'!I3795*'System Design'!$F$21)))</f>
        <v>0</v>
      </c>
      <c r="O3795" s="32">
        <f>IF('System Design'!$F$8=1,'Hourly Demand and Generation'!J3795*'System Design'!$F$22,IF('System Design'!$F$8=2,'Hourly Demand and Generation'!K3795*'System Design'!$F$22,IF('System Design'!$F$8=3,'Hourly Demand and Generation'!L3795*'System Design'!$F$22)))</f>
        <v>600</v>
      </c>
      <c r="Q3795" s="32">
        <f t="shared" si="846"/>
        <v>0</v>
      </c>
      <c r="R3795" s="32">
        <f t="shared" si="849"/>
        <v>5400</v>
      </c>
      <c r="S3795" s="32">
        <f t="shared" si="850"/>
        <v>0</v>
      </c>
      <c r="T3795" s="32">
        <f t="shared" si="851"/>
        <v>21600</v>
      </c>
      <c r="U3795" s="32">
        <f t="shared" si="852"/>
        <v>0</v>
      </c>
      <c r="V3795" s="32">
        <f t="shared" si="847"/>
        <v>240</v>
      </c>
      <c r="W3795" s="32">
        <f t="shared" si="853"/>
        <v>240</v>
      </c>
      <c r="X3795" s="32">
        <f t="shared" si="854"/>
        <v>240</v>
      </c>
    </row>
    <row r="3796" spans="1:24" x14ac:dyDescent="0.25">
      <c r="A3796" s="2"/>
      <c r="B3796" s="2" t="s">
        <v>7</v>
      </c>
      <c r="C3796" s="2">
        <f t="shared" si="844"/>
        <v>158</v>
      </c>
      <c r="D3796" s="2">
        <f t="shared" si="845"/>
        <v>24</v>
      </c>
      <c r="E3796" s="2">
        <f t="shared" si="848"/>
        <v>3792</v>
      </c>
      <c r="F3796" s="11">
        <v>315</v>
      </c>
      <c r="G3796" s="9">
        <v>0</v>
      </c>
      <c r="H3796" s="9">
        <v>0</v>
      </c>
      <c r="I3796" s="9">
        <v>0</v>
      </c>
      <c r="J3796" s="9">
        <v>0.24</v>
      </c>
      <c r="K3796" s="9">
        <v>0.24</v>
      </c>
      <c r="L3796" s="9">
        <v>0.24</v>
      </c>
      <c r="N3796" s="32">
        <f>IF('System Design'!$F$8=1,'Hourly Demand and Generation'!G3796*'System Design'!$F$21,IF('System Design'!$F$8=2,'Hourly Demand and Generation'!H3796*'System Design'!$F$21,IF('System Design'!$F$8=3,'Hourly Demand and Generation'!I3796*'System Design'!$F$21)))</f>
        <v>0</v>
      </c>
      <c r="O3796" s="32">
        <f>IF('System Design'!$F$8=1,'Hourly Demand and Generation'!J3796*'System Design'!$F$22,IF('System Design'!$F$8=2,'Hourly Demand and Generation'!K3796*'System Design'!$F$22,IF('System Design'!$F$8=3,'Hourly Demand and Generation'!L3796*'System Design'!$F$22)))</f>
        <v>600</v>
      </c>
      <c r="Q3796" s="32">
        <f t="shared" si="846"/>
        <v>0</v>
      </c>
      <c r="R3796" s="32">
        <f t="shared" si="849"/>
        <v>5400</v>
      </c>
      <c r="S3796" s="32">
        <f t="shared" si="850"/>
        <v>0</v>
      </c>
      <c r="T3796" s="32">
        <f t="shared" si="851"/>
        <v>21600</v>
      </c>
      <c r="U3796" s="32">
        <f t="shared" si="852"/>
        <v>0</v>
      </c>
      <c r="V3796" s="32">
        <f t="shared" si="847"/>
        <v>285</v>
      </c>
      <c r="W3796" s="32">
        <f t="shared" si="853"/>
        <v>285</v>
      </c>
      <c r="X3796" s="32">
        <f t="shared" si="854"/>
        <v>285</v>
      </c>
    </row>
    <row r="3797" spans="1:24" x14ac:dyDescent="0.25">
      <c r="A3797" s="2"/>
      <c r="B3797" s="2" t="s">
        <v>7</v>
      </c>
      <c r="C3797" s="2">
        <f>C3796+1</f>
        <v>159</v>
      </c>
      <c r="D3797" s="2">
        <v>1</v>
      </c>
      <c r="E3797" s="2">
        <f t="shared" si="848"/>
        <v>3793</v>
      </c>
      <c r="F3797" s="11">
        <v>270</v>
      </c>
      <c r="G3797" s="9">
        <v>0</v>
      </c>
      <c r="H3797" s="9">
        <v>0</v>
      </c>
      <c r="I3797" s="9">
        <v>0</v>
      </c>
      <c r="J3797" s="9">
        <v>0.12982896435850799</v>
      </c>
      <c r="K3797" s="9">
        <v>0.3</v>
      </c>
      <c r="L3797" s="9">
        <v>0.3</v>
      </c>
      <c r="N3797" s="32">
        <f>IF('System Design'!$F$8=1,'Hourly Demand and Generation'!G3797*'System Design'!$F$21,IF('System Design'!$F$8=2,'Hourly Demand and Generation'!H3797*'System Design'!$F$21,IF('System Design'!$F$8=3,'Hourly Demand and Generation'!I3797*'System Design'!$F$21)))</f>
        <v>0</v>
      </c>
      <c r="O3797" s="32">
        <f>IF('System Design'!$F$8=1,'Hourly Demand and Generation'!J3797*'System Design'!$F$22,IF('System Design'!$F$8=2,'Hourly Demand and Generation'!K3797*'System Design'!$F$22,IF('System Design'!$F$8=3,'Hourly Demand and Generation'!L3797*'System Design'!$F$22)))</f>
        <v>750</v>
      </c>
      <c r="Q3797" s="32">
        <f t="shared" si="846"/>
        <v>0</v>
      </c>
      <c r="R3797" s="32">
        <f t="shared" si="849"/>
        <v>5400</v>
      </c>
      <c r="S3797" s="32">
        <f t="shared" si="850"/>
        <v>0</v>
      </c>
      <c r="T3797" s="32">
        <f t="shared" si="851"/>
        <v>21600</v>
      </c>
      <c r="U3797" s="32">
        <f t="shared" si="852"/>
        <v>0</v>
      </c>
      <c r="V3797" s="32">
        <f t="shared" si="847"/>
        <v>480</v>
      </c>
      <c r="W3797" s="32">
        <f t="shared" si="853"/>
        <v>480</v>
      </c>
      <c r="X3797" s="32">
        <f t="shared" si="854"/>
        <v>480</v>
      </c>
    </row>
    <row r="3798" spans="1:24" x14ac:dyDescent="0.25">
      <c r="A3798" s="2"/>
      <c r="B3798" s="2" t="s">
        <v>7</v>
      </c>
      <c r="C3798" s="2">
        <f>C3797</f>
        <v>159</v>
      </c>
      <c r="D3798" s="2">
        <f>D3797+1</f>
        <v>2</v>
      </c>
      <c r="E3798" s="2">
        <f t="shared" si="848"/>
        <v>3794</v>
      </c>
      <c r="F3798" s="11">
        <v>247.5</v>
      </c>
      <c r="G3798" s="9">
        <v>0</v>
      </c>
      <c r="H3798" s="9">
        <v>0</v>
      </c>
      <c r="I3798" s="9">
        <v>0</v>
      </c>
      <c r="J3798" s="9">
        <v>0.116846067922658</v>
      </c>
      <c r="K3798" s="9">
        <v>0.27</v>
      </c>
      <c r="L3798" s="9">
        <v>0.27</v>
      </c>
      <c r="N3798" s="32">
        <f>IF('System Design'!$F$8=1,'Hourly Demand and Generation'!G3798*'System Design'!$F$21,IF('System Design'!$F$8=2,'Hourly Demand and Generation'!H3798*'System Design'!$F$21,IF('System Design'!$F$8=3,'Hourly Demand and Generation'!I3798*'System Design'!$F$21)))</f>
        <v>0</v>
      </c>
      <c r="O3798" s="32">
        <f>IF('System Design'!$F$8=1,'Hourly Demand and Generation'!J3798*'System Design'!$F$22,IF('System Design'!$F$8=2,'Hourly Demand and Generation'!K3798*'System Design'!$F$22,IF('System Design'!$F$8=3,'Hourly Demand and Generation'!L3798*'System Design'!$F$22)))</f>
        <v>675</v>
      </c>
      <c r="Q3798" s="32">
        <f t="shared" si="846"/>
        <v>0</v>
      </c>
      <c r="R3798" s="32">
        <f t="shared" si="849"/>
        <v>5400</v>
      </c>
      <c r="S3798" s="32">
        <f t="shared" si="850"/>
        <v>0</v>
      </c>
      <c r="T3798" s="32">
        <f t="shared" si="851"/>
        <v>21600</v>
      </c>
      <c r="U3798" s="32">
        <f t="shared" si="852"/>
        <v>0</v>
      </c>
      <c r="V3798" s="32">
        <f t="shared" si="847"/>
        <v>427.5</v>
      </c>
      <c r="W3798" s="32">
        <f t="shared" si="853"/>
        <v>427.5</v>
      </c>
      <c r="X3798" s="32">
        <f t="shared" si="854"/>
        <v>427.5</v>
      </c>
    </row>
    <row r="3799" spans="1:24" x14ac:dyDescent="0.25">
      <c r="A3799" s="2"/>
      <c r="B3799" s="2" t="s">
        <v>7</v>
      </c>
      <c r="C3799" s="2">
        <f t="shared" ref="C3799:C3820" si="855">C3798</f>
        <v>159</v>
      </c>
      <c r="D3799" s="2">
        <f t="shared" ref="D3799:D3820" si="856">D3798+1</f>
        <v>3</v>
      </c>
      <c r="E3799" s="2">
        <f t="shared" si="848"/>
        <v>3795</v>
      </c>
      <c r="F3799" s="11">
        <v>225</v>
      </c>
      <c r="G3799" s="9">
        <v>0</v>
      </c>
      <c r="H3799" s="9">
        <v>0</v>
      </c>
      <c r="I3799" s="9">
        <v>0</v>
      </c>
      <c r="J3799" s="9">
        <v>0.116846067922658</v>
      </c>
      <c r="K3799" s="9">
        <v>0.27</v>
      </c>
      <c r="L3799" s="9">
        <v>0.27</v>
      </c>
      <c r="N3799" s="32">
        <f>IF('System Design'!$F$8=1,'Hourly Demand and Generation'!G3799*'System Design'!$F$21,IF('System Design'!$F$8=2,'Hourly Demand and Generation'!H3799*'System Design'!$F$21,IF('System Design'!$F$8=3,'Hourly Demand and Generation'!I3799*'System Design'!$F$21)))</f>
        <v>0</v>
      </c>
      <c r="O3799" s="32">
        <f>IF('System Design'!$F$8=1,'Hourly Demand and Generation'!J3799*'System Design'!$F$22,IF('System Design'!$F$8=2,'Hourly Demand and Generation'!K3799*'System Design'!$F$22,IF('System Design'!$F$8=3,'Hourly Demand and Generation'!L3799*'System Design'!$F$22)))</f>
        <v>675</v>
      </c>
      <c r="Q3799" s="32">
        <f t="shared" si="846"/>
        <v>0</v>
      </c>
      <c r="R3799" s="32">
        <f t="shared" si="849"/>
        <v>5400</v>
      </c>
      <c r="S3799" s="32">
        <f t="shared" si="850"/>
        <v>0</v>
      </c>
      <c r="T3799" s="32">
        <f t="shared" si="851"/>
        <v>21600</v>
      </c>
      <c r="U3799" s="32">
        <f t="shared" si="852"/>
        <v>0</v>
      </c>
      <c r="V3799" s="32">
        <f t="shared" si="847"/>
        <v>450</v>
      </c>
      <c r="W3799" s="32">
        <f t="shared" si="853"/>
        <v>450</v>
      </c>
      <c r="X3799" s="32">
        <f t="shared" si="854"/>
        <v>450</v>
      </c>
    </row>
    <row r="3800" spans="1:24" x14ac:dyDescent="0.25">
      <c r="A3800" s="2"/>
      <c r="B3800" s="2" t="s">
        <v>7</v>
      </c>
      <c r="C3800" s="2">
        <f t="shared" si="855"/>
        <v>159</v>
      </c>
      <c r="D3800" s="2">
        <f t="shared" si="856"/>
        <v>4</v>
      </c>
      <c r="E3800" s="2">
        <f t="shared" si="848"/>
        <v>3796</v>
      </c>
      <c r="F3800" s="11">
        <v>270</v>
      </c>
      <c r="G3800" s="9">
        <v>0</v>
      </c>
      <c r="H3800" s="9">
        <v>0</v>
      </c>
      <c r="I3800" s="9">
        <v>0</v>
      </c>
      <c r="J3800" s="9">
        <v>0.12982896435850799</v>
      </c>
      <c r="K3800" s="9">
        <v>0.3</v>
      </c>
      <c r="L3800" s="9">
        <v>0.3</v>
      </c>
      <c r="N3800" s="32">
        <f>IF('System Design'!$F$8=1,'Hourly Demand and Generation'!G3800*'System Design'!$F$21,IF('System Design'!$F$8=2,'Hourly Demand and Generation'!H3800*'System Design'!$F$21,IF('System Design'!$F$8=3,'Hourly Demand and Generation'!I3800*'System Design'!$F$21)))</f>
        <v>0</v>
      </c>
      <c r="O3800" s="32">
        <f>IF('System Design'!$F$8=1,'Hourly Demand and Generation'!J3800*'System Design'!$F$22,IF('System Design'!$F$8=2,'Hourly Demand and Generation'!K3800*'System Design'!$F$22,IF('System Design'!$F$8=3,'Hourly Demand and Generation'!L3800*'System Design'!$F$22)))</f>
        <v>750</v>
      </c>
      <c r="Q3800" s="32">
        <f t="shared" si="846"/>
        <v>0</v>
      </c>
      <c r="R3800" s="32">
        <f t="shared" si="849"/>
        <v>5400</v>
      </c>
      <c r="S3800" s="32">
        <f t="shared" si="850"/>
        <v>0</v>
      </c>
      <c r="T3800" s="32">
        <f t="shared" si="851"/>
        <v>21600</v>
      </c>
      <c r="U3800" s="32">
        <f t="shared" si="852"/>
        <v>0</v>
      </c>
      <c r="V3800" s="32">
        <f t="shared" si="847"/>
        <v>480</v>
      </c>
      <c r="W3800" s="32">
        <f t="shared" si="853"/>
        <v>480</v>
      </c>
      <c r="X3800" s="32">
        <f t="shared" si="854"/>
        <v>480</v>
      </c>
    </row>
    <row r="3801" spans="1:24" x14ac:dyDescent="0.25">
      <c r="A3801" s="2"/>
      <c r="B3801" s="2" t="s">
        <v>7</v>
      </c>
      <c r="C3801" s="2">
        <f t="shared" si="855"/>
        <v>159</v>
      </c>
      <c r="D3801" s="2">
        <f t="shared" si="856"/>
        <v>5</v>
      </c>
      <c r="E3801" s="2">
        <f t="shared" si="848"/>
        <v>3797</v>
      </c>
      <c r="F3801" s="11">
        <v>292.5</v>
      </c>
      <c r="G3801" s="9">
        <v>0</v>
      </c>
      <c r="H3801" s="9">
        <v>0.04</v>
      </c>
      <c r="I3801" s="9">
        <v>0.08</v>
      </c>
      <c r="J3801" s="9">
        <v>0.103863171486807</v>
      </c>
      <c r="K3801" s="9">
        <v>0.24</v>
      </c>
      <c r="L3801" s="9">
        <v>0.24</v>
      </c>
      <c r="N3801" s="32">
        <f>IF('System Design'!$F$8=1,'Hourly Demand and Generation'!G3801*'System Design'!$F$21,IF('System Design'!$F$8=2,'Hourly Demand and Generation'!H3801*'System Design'!$F$21,IF('System Design'!$F$8=3,'Hourly Demand and Generation'!I3801*'System Design'!$F$21)))</f>
        <v>40</v>
      </c>
      <c r="O3801" s="32">
        <f>IF('System Design'!$F$8=1,'Hourly Demand and Generation'!J3801*'System Design'!$F$22,IF('System Design'!$F$8=2,'Hourly Demand and Generation'!K3801*'System Design'!$F$22,IF('System Design'!$F$8=3,'Hourly Demand and Generation'!L3801*'System Design'!$F$22)))</f>
        <v>600</v>
      </c>
      <c r="Q3801" s="32">
        <f t="shared" si="846"/>
        <v>0</v>
      </c>
      <c r="R3801" s="32">
        <f t="shared" si="849"/>
        <v>5400</v>
      </c>
      <c r="S3801" s="32">
        <f t="shared" si="850"/>
        <v>0</v>
      </c>
      <c r="T3801" s="32">
        <f t="shared" si="851"/>
        <v>21600</v>
      </c>
      <c r="U3801" s="32">
        <f t="shared" si="852"/>
        <v>0</v>
      </c>
      <c r="V3801" s="32">
        <f t="shared" si="847"/>
        <v>347.5</v>
      </c>
      <c r="W3801" s="32">
        <f t="shared" si="853"/>
        <v>347.5</v>
      </c>
      <c r="X3801" s="32">
        <f t="shared" si="854"/>
        <v>347.5</v>
      </c>
    </row>
    <row r="3802" spans="1:24" x14ac:dyDescent="0.25">
      <c r="A3802" s="2"/>
      <c r="B3802" s="2" t="s">
        <v>7</v>
      </c>
      <c r="C3802" s="2">
        <f t="shared" si="855"/>
        <v>159</v>
      </c>
      <c r="D3802" s="2">
        <f t="shared" si="856"/>
        <v>6</v>
      </c>
      <c r="E3802" s="2">
        <f t="shared" si="848"/>
        <v>3798</v>
      </c>
      <c r="F3802" s="11">
        <v>315</v>
      </c>
      <c r="G3802" s="9">
        <v>0.08</v>
      </c>
      <c r="H3802" s="9">
        <v>0.125</v>
      </c>
      <c r="I3802" s="9">
        <v>0.17</v>
      </c>
      <c r="J3802" s="9">
        <v>0.103863171486807</v>
      </c>
      <c r="K3802" s="9">
        <v>0.24</v>
      </c>
      <c r="L3802" s="9">
        <v>0.24</v>
      </c>
      <c r="N3802" s="32">
        <f>IF('System Design'!$F$8=1,'Hourly Demand and Generation'!G3802*'System Design'!$F$21,IF('System Design'!$F$8=2,'Hourly Demand and Generation'!H3802*'System Design'!$F$21,IF('System Design'!$F$8=3,'Hourly Demand and Generation'!I3802*'System Design'!$F$21)))</f>
        <v>85</v>
      </c>
      <c r="O3802" s="32">
        <f>IF('System Design'!$F$8=1,'Hourly Demand and Generation'!J3802*'System Design'!$F$22,IF('System Design'!$F$8=2,'Hourly Demand and Generation'!K3802*'System Design'!$F$22,IF('System Design'!$F$8=3,'Hourly Demand and Generation'!L3802*'System Design'!$F$22)))</f>
        <v>600</v>
      </c>
      <c r="Q3802" s="32">
        <f t="shared" si="846"/>
        <v>0</v>
      </c>
      <c r="R3802" s="32">
        <f t="shared" si="849"/>
        <v>5400</v>
      </c>
      <c r="S3802" s="32">
        <f t="shared" si="850"/>
        <v>0</v>
      </c>
      <c r="T3802" s="32">
        <f t="shared" si="851"/>
        <v>21600</v>
      </c>
      <c r="U3802" s="32">
        <f t="shared" si="852"/>
        <v>0</v>
      </c>
      <c r="V3802" s="32">
        <f t="shared" si="847"/>
        <v>370</v>
      </c>
      <c r="W3802" s="32">
        <f t="shared" si="853"/>
        <v>370</v>
      </c>
      <c r="X3802" s="32">
        <f t="shared" si="854"/>
        <v>370</v>
      </c>
    </row>
    <row r="3803" spans="1:24" x14ac:dyDescent="0.25">
      <c r="A3803" s="2"/>
      <c r="B3803" s="2" t="s">
        <v>7</v>
      </c>
      <c r="C3803" s="2">
        <f t="shared" si="855"/>
        <v>159</v>
      </c>
      <c r="D3803" s="2">
        <f t="shared" si="856"/>
        <v>7</v>
      </c>
      <c r="E3803" s="2">
        <f t="shared" si="848"/>
        <v>3799</v>
      </c>
      <c r="F3803" s="11">
        <v>337.5</v>
      </c>
      <c r="G3803" s="9">
        <v>0.17</v>
      </c>
      <c r="H3803" s="9">
        <v>0.21</v>
      </c>
      <c r="I3803" s="9">
        <v>0.25</v>
      </c>
      <c r="J3803" s="9">
        <v>0.116846067922658</v>
      </c>
      <c r="K3803" s="9">
        <v>0.27</v>
      </c>
      <c r="L3803" s="9">
        <v>0.27</v>
      </c>
      <c r="N3803" s="32">
        <f>IF('System Design'!$F$8=1,'Hourly Demand and Generation'!G3803*'System Design'!$F$21,IF('System Design'!$F$8=2,'Hourly Demand and Generation'!H3803*'System Design'!$F$21,IF('System Design'!$F$8=3,'Hourly Demand and Generation'!I3803*'System Design'!$F$21)))</f>
        <v>125</v>
      </c>
      <c r="O3803" s="32">
        <f>IF('System Design'!$F$8=1,'Hourly Demand and Generation'!J3803*'System Design'!$F$22,IF('System Design'!$F$8=2,'Hourly Demand and Generation'!K3803*'System Design'!$F$22,IF('System Design'!$F$8=3,'Hourly Demand and Generation'!L3803*'System Design'!$F$22)))</f>
        <v>675</v>
      </c>
      <c r="Q3803" s="32">
        <f t="shared" si="846"/>
        <v>0</v>
      </c>
      <c r="R3803" s="32">
        <f t="shared" si="849"/>
        <v>5400</v>
      </c>
      <c r="S3803" s="32">
        <f t="shared" si="850"/>
        <v>0</v>
      </c>
      <c r="T3803" s="32">
        <f t="shared" si="851"/>
        <v>21600</v>
      </c>
      <c r="U3803" s="32">
        <f t="shared" si="852"/>
        <v>0</v>
      </c>
      <c r="V3803" s="32">
        <f t="shared" si="847"/>
        <v>462.5</v>
      </c>
      <c r="W3803" s="32">
        <f t="shared" si="853"/>
        <v>462.5</v>
      </c>
      <c r="X3803" s="32">
        <f t="shared" si="854"/>
        <v>462.5</v>
      </c>
    </row>
    <row r="3804" spans="1:24" x14ac:dyDescent="0.25">
      <c r="A3804" s="2"/>
      <c r="B3804" s="2" t="s">
        <v>7</v>
      </c>
      <c r="C3804" s="2">
        <f t="shared" si="855"/>
        <v>159</v>
      </c>
      <c r="D3804" s="2">
        <f t="shared" si="856"/>
        <v>8</v>
      </c>
      <c r="E3804" s="2">
        <f t="shared" si="848"/>
        <v>3800</v>
      </c>
      <c r="F3804" s="11">
        <v>360</v>
      </c>
      <c r="G3804" s="9">
        <v>0.33</v>
      </c>
      <c r="H3804" s="9">
        <v>0.375</v>
      </c>
      <c r="I3804" s="9">
        <v>0.42</v>
      </c>
      <c r="J3804" s="9">
        <v>0.116846067922658</v>
      </c>
      <c r="K3804" s="9">
        <v>0.27</v>
      </c>
      <c r="L3804" s="9">
        <v>0.27</v>
      </c>
      <c r="N3804" s="32">
        <f>IF('System Design'!$F$8=1,'Hourly Demand and Generation'!G3804*'System Design'!$F$21,IF('System Design'!$F$8=2,'Hourly Demand and Generation'!H3804*'System Design'!$F$21,IF('System Design'!$F$8=3,'Hourly Demand and Generation'!I3804*'System Design'!$F$21)))</f>
        <v>210</v>
      </c>
      <c r="O3804" s="32">
        <f>IF('System Design'!$F$8=1,'Hourly Demand and Generation'!J3804*'System Design'!$F$22,IF('System Design'!$F$8=2,'Hourly Demand and Generation'!K3804*'System Design'!$F$22,IF('System Design'!$F$8=3,'Hourly Demand and Generation'!L3804*'System Design'!$F$22)))</f>
        <v>675</v>
      </c>
      <c r="Q3804" s="32">
        <f t="shared" si="846"/>
        <v>0</v>
      </c>
      <c r="R3804" s="32">
        <f t="shared" si="849"/>
        <v>5400</v>
      </c>
      <c r="S3804" s="32">
        <f t="shared" si="850"/>
        <v>0</v>
      </c>
      <c r="T3804" s="32">
        <f t="shared" si="851"/>
        <v>21600</v>
      </c>
      <c r="U3804" s="32">
        <f t="shared" si="852"/>
        <v>0</v>
      </c>
      <c r="V3804" s="32">
        <f t="shared" si="847"/>
        <v>525</v>
      </c>
      <c r="W3804" s="32">
        <f t="shared" si="853"/>
        <v>525</v>
      </c>
      <c r="X3804" s="32">
        <f t="shared" si="854"/>
        <v>525</v>
      </c>
    </row>
    <row r="3805" spans="1:24" x14ac:dyDescent="0.25">
      <c r="A3805" s="2"/>
      <c r="B3805" s="2" t="s">
        <v>7</v>
      </c>
      <c r="C3805" s="2">
        <f t="shared" si="855"/>
        <v>159</v>
      </c>
      <c r="D3805" s="2">
        <f t="shared" si="856"/>
        <v>9</v>
      </c>
      <c r="E3805" s="2">
        <f t="shared" si="848"/>
        <v>3801</v>
      </c>
      <c r="F3805" s="11">
        <v>360</v>
      </c>
      <c r="G3805" s="9">
        <v>0.5</v>
      </c>
      <c r="H3805" s="9">
        <v>0.54</v>
      </c>
      <c r="I3805" s="9">
        <v>0.57999999999999996</v>
      </c>
      <c r="J3805" s="9">
        <v>0.103863171486807</v>
      </c>
      <c r="K3805" s="9">
        <v>0.24</v>
      </c>
      <c r="L3805" s="9">
        <v>0.24</v>
      </c>
      <c r="N3805" s="32">
        <f>IF('System Design'!$F$8=1,'Hourly Demand and Generation'!G3805*'System Design'!$F$21,IF('System Design'!$F$8=2,'Hourly Demand and Generation'!H3805*'System Design'!$F$21,IF('System Design'!$F$8=3,'Hourly Demand and Generation'!I3805*'System Design'!$F$21)))</f>
        <v>290</v>
      </c>
      <c r="O3805" s="32">
        <f>IF('System Design'!$F$8=1,'Hourly Demand and Generation'!J3805*'System Design'!$F$22,IF('System Design'!$F$8=2,'Hourly Demand and Generation'!K3805*'System Design'!$F$22,IF('System Design'!$F$8=3,'Hourly Demand and Generation'!L3805*'System Design'!$F$22)))</f>
        <v>600</v>
      </c>
      <c r="Q3805" s="32">
        <f t="shared" si="846"/>
        <v>0</v>
      </c>
      <c r="R3805" s="32">
        <f t="shared" si="849"/>
        <v>5400</v>
      </c>
      <c r="S3805" s="32">
        <f t="shared" si="850"/>
        <v>0</v>
      </c>
      <c r="T3805" s="32">
        <f t="shared" si="851"/>
        <v>21600</v>
      </c>
      <c r="U3805" s="32">
        <f t="shared" si="852"/>
        <v>0</v>
      </c>
      <c r="V3805" s="32">
        <f t="shared" si="847"/>
        <v>530</v>
      </c>
      <c r="W3805" s="32">
        <f t="shared" si="853"/>
        <v>530</v>
      </c>
      <c r="X3805" s="32">
        <f t="shared" si="854"/>
        <v>530</v>
      </c>
    </row>
    <row r="3806" spans="1:24" x14ac:dyDescent="0.25">
      <c r="A3806" s="2"/>
      <c r="B3806" s="2" t="s">
        <v>7</v>
      </c>
      <c r="C3806" s="2">
        <f t="shared" si="855"/>
        <v>159</v>
      </c>
      <c r="D3806" s="2">
        <f t="shared" si="856"/>
        <v>10</v>
      </c>
      <c r="E3806" s="2">
        <f t="shared" si="848"/>
        <v>3802</v>
      </c>
      <c r="F3806" s="11">
        <v>351</v>
      </c>
      <c r="G3806" s="9">
        <v>0.67</v>
      </c>
      <c r="H3806" s="9">
        <v>0.71</v>
      </c>
      <c r="I3806" s="9">
        <v>0.75</v>
      </c>
      <c r="J3806" s="9">
        <v>0.116846067922658</v>
      </c>
      <c r="K3806" s="9">
        <v>0.27</v>
      </c>
      <c r="L3806" s="9">
        <v>0.27</v>
      </c>
      <c r="N3806" s="32">
        <f>IF('System Design'!$F$8=1,'Hourly Demand and Generation'!G3806*'System Design'!$F$21,IF('System Design'!$F$8=2,'Hourly Demand and Generation'!H3806*'System Design'!$F$21,IF('System Design'!$F$8=3,'Hourly Demand and Generation'!I3806*'System Design'!$F$21)))</f>
        <v>375</v>
      </c>
      <c r="O3806" s="32">
        <f>IF('System Design'!$F$8=1,'Hourly Demand and Generation'!J3806*'System Design'!$F$22,IF('System Design'!$F$8=2,'Hourly Demand and Generation'!K3806*'System Design'!$F$22,IF('System Design'!$F$8=3,'Hourly Demand and Generation'!L3806*'System Design'!$F$22)))</f>
        <v>675</v>
      </c>
      <c r="Q3806" s="32">
        <f t="shared" si="846"/>
        <v>0</v>
      </c>
      <c r="R3806" s="32">
        <f t="shared" si="849"/>
        <v>5400</v>
      </c>
      <c r="S3806" s="32">
        <f t="shared" si="850"/>
        <v>0</v>
      </c>
      <c r="T3806" s="32">
        <f t="shared" si="851"/>
        <v>21600</v>
      </c>
      <c r="U3806" s="32">
        <f t="shared" si="852"/>
        <v>0</v>
      </c>
      <c r="V3806" s="32">
        <f t="shared" si="847"/>
        <v>699</v>
      </c>
      <c r="W3806" s="32">
        <f t="shared" si="853"/>
        <v>699</v>
      </c>
      <c r="X3806" s="32">
        <f t="shared" si="854"/>
        <v>699</v>
      </c>
    </row>
    <row r="3807" spans="1:24" x14ac:dyDescent="0.25">
      <c r="A3807" s="2"/>
      <c r="B3807" s="2" t="s">
        <v>7</v>
      </c>
      <c r="C3807" s="2">
        <f t="shared" si="855"/>
        <v>159</v>
      </c>
      <c r="D3807" s="2">
        <f t="shared" si="856"/>
        <v>11</v>
      </c>
      <c r="E3807" s="2">
        <f t="shared" si="848"/>
        <v>3803</v>
      </c>
      <c r="F3807" s="11">
        <v>346.5</v>
      </c>
      <c r="G3807" s="9">
        <v>0.83</v>
      </c>
      <c r="H3807" s="9">
        <v>0.875</v>
      </c>
      <c r="I3807" s="9">
        <v>0.92</v>
      </c>
      <c r="J3807" s="9">
        <v>0.103863171486807</v>
      </c>
      <c r="K3807" s="9">
        <v>0.24</v>
      </c>
      <c r="L3807" s="9">
        <v>0.24</v>
      </c>
      <c r="N3807" s="32">
        <f>IF('System Design'!$F$8=1,'Hourly Demand and Generation'!G3807*'System Design'!$F$21,IF('System Design'!$F$8=2,'Hourly Demand and Generation'!H3807*'System Design'!$F$21,IF('System Design'!$F$8=3,'Hourly Demand and Generation'!I3807*'System Design'!$F$21)))</f>
        <v>460</v>
      </c>
      <c r="O3807" s="32">
        <f>IF('System Design'!$F$8=1,'Hourly Demand and Generation'!J3807*'System Design'!$F$22,IF('System Design'!$F$8=2,'Hourly Demand and Generation'!K3807*'System Design'!$F$22,IF('System Design'!$F$8=3,'Hourly Demand and Generation'!L3807*'System Design'!$F$22)))</f>
        <v>600</v>
      </c>
      <c r="Q3807" s="32">
        <f t="shared" si="846"/>
        <v>0</v>
      </c>
      <c r="R3807" s="32">
        <f t="shared" si="849"/>
        <v>5400</v>
      </c>
      <c r="S3807" s="32">
        <f t="shared" si="850"/>
        <v>0</v>
      </c>
      <c r="T3807" s="32">
        <f t="shared" si="851"/>
        <v>21600</v>
      </c>
      <c r="U3807" s="32">
        <f t="shared" si="852"/>
        <v>0</v>
      </c>
      <c r="V3807" s="32">
        <f t="shared" si="847"/>
        <v>713.5</v>
      </c>
      <c r="W3807" s="32">
        <f t="shared" si="853"/>
        <v>713.5</v>
      </c>
      <c r="X3807" s="32">
        <f t="shared" si="854"/>
        <v>713.5</v>
      </c>
    </row>
    <row r="3808" spans="1:24" x14ac:dyDescent="0.25">
      <c r="A3808" s="2"/>
      <c r="B3808" s="2" t="s">
        <v>7</v>
      </c>
      <c r="C3808" s="2">
        <f t="shared" si="855"/>
        <v>159</v>
      </c>
      <c r="D3808" s="2">
        <f t="shared" si="856"/>
        <v>12</v>
      </c>
      <c r="E3808" s="2">
        <f t="shared" si="848"/>
        <v>3804</v>
      </c>
      <c r="F3808" s="11">
        <v>346.5</v>
      </c>
      <c r="G3808" s="9">
        <v>1</v>
      </c>
      <c r="H3808" s="9">
        <v>1</v>
      </c>
      <c r="I3808" s="9">
        <v>1</v>
      </c>
      <c r="J3808" s="9">
        <v>9.7371723268881202E-2</v>
      </c>
      <c r="K3808" s="9">
        <v>0.22500000000000001</v>
      </c>
      <c r="L3808" s="9">
        <v>0.22500000000000001</v>
      </c>
      <c r="N3808" s="32">
        <f>IF('System Design'!$F$8=1,'Hourly Demand and Generation'!G3808*'System Design'!$F$21,IF('System Design'!$F$8=2,'Hourly Demand and Generation'!H3808*'System Design'!$F$21,IF('System Design'!$F$8=3,'Hourly Demand and Generation'!I3808*'System Design'!$F$21)))</f>
        <v>500</v>
      </c>
      <c r="O3808" s="32">
        <f>IF('System Design'!$F$8=1,'Hourly Demand and Generation'!J3808*'System Design'!$F$22,IF('System Design'!$F$8=2,'Hourly Demand and Generation'!K3808*'System Design'!$F$22,IF('System Design'!$F$8=3,'Hourly Demand and Generation'!L3808*'System Design'!$F$22)))</f>
        <v>562.5</v>
      </c>
      <c r="Q3808" s="32">
        <f t="shared" si="846"/>
        <v>0</v>
      </c>
      <c r="R3808" s="32">
        <f t="shared" si="849"/>
        <v>5400</v>
      </c>
      <c r="S3808" s="32">
        <f t="shared" si="850"/>
        <v>0</v>
      </c>
      <c r="T3808" s="32">
        <f t="shared" si="851"/>
        <v>21600</v>
      </c>
      <c r="U3808" s="32">
        <f t="shared" si="852"/>
        <v>0</v>
      </c>
      <c r="V3808" s="32">
        <f t="shared" si="847"/>
        <v>716</v>
      </c>
      <c r="W3808" s="32">
        <f t="shared" si="853"/>
        <v>716</v>
      </c>
      <c r="X3808" s="32">
        <f t="shared" si="854"/>
        <v>716</v>
      </c>
    </row>
    <row r="3809" spans="1:24" x14ac:dyDescent="0.25">
      <c r="A3809" s="2"/>
      <c r="B3809" s="2" t="s">
        <v>7</v>
      </c>
      <c r="C3809" s="2">
        <f t="shared" si="855"/>
        <v>159</v>
      </c>
      <c r="D3809" s="2">
        <f t="shared" si="856"/>
        <v>13</v>
      </c>
      <c r="E3809" s="2">
        <f t="shared" si="848"/>
        <v>3805</v>
      </c>
      <c r="F3809" s="11">
        <v>360</v>
      </c>
      <c r="G3809" s="9">
        <v>0.83</v>
      </c>
      <c r="H3809" s="9">
        <v>0.875</v>
      </c>
      <c r="I3809" s="9">
        <v>0.92</v>
      </c>
      <c r="J3809" s="9">
        <v>0.103863171486807</v>
      </c>
      <c r="K3809" s="9">
        <v>0.24</v>
      </c>
      <c r="L3809" s="9">
        <v>0.24</v>
      </c>
      <c r="N3809" s="32">
        <f>IF('System Design'!$F$8=1,'Hourly Demand and Generation'!G3809*'System Design'!$F$21,IF('System Design'!$F$8=2,'Hourly Demand and Generation'!H3809*'System Design'!$F$21,IF('System Design'!$F$8=3,'Hourly Demand and Generation'!I3809*'System Design'!$F$21)))</f>
        <v>460</v>
      </c>
      <c r="O3809" s="32">
        <f>IF('System Design'!$F$8=1,'Hourly Demand and Generation'!J3809*'System Design'!$F$22,IF('System Design'!$F$8=2,'Hourly Demand and Generation'!K3809*'System Design'!$F$22,IF('System Design'!$F$8=3,'Hourly Demand and Generation'!L3809*'System Design'!$F$22)))</f>
        <v>600</v>
      </c>
      <c r="Q3809" s="32">
        <f t="shared" si="846"/>
        <v>0</v>
      </c>
      <c r="R3809" s="32">
        <f t="shared" si="849"/>
        <v>5400</v>
      </c>
      <c r="S3809" s="32">
        <f t="shared" si="850"/>
        <v>0</v>
      </c>
      <c r="T3809" s="32">
        <f t="shared" si="851"/>
        <v>21600</v>
      </c>
      <c r="U3809" s="32">
        <f t="shared" si="852"/>
        <v>0</v>
      </c>
      <c r="V3809" s="32">
        <f t="shared" si="847"/>
        <v>700</v>
      </c>
      <c r="W3809" s="32">
        <f t="shared" si="853"/>
        <v>700</v>
      </c>
      <c r="X3809" s="32">
        <f t="shared" si="854"/>
        <v>700</v>
      </c>
    </row>
    <row r="3810" spans="1:24" x14ac:dyDescent="0.25">
      <c r="A3810" s="2"/>
      <c r="B3810" s="2" t="s">
        <v>7</v>
      </c>
      <c r="C3810" s="2">
        <f t="shared" si="855"/>
        <v>159</v>
      </c>
      <c r="D3810" s="2">
        <f t="shared" si="856"/>
        <v>14</v>
      </c>
      <c r="E3810" s="2">
        <f t="shared" si="848"/>
        <v>3806</v>
      </c>
      <c r="F3810" s="11">
        <v>360</v>
      </c>
      <c r="G3810" s="9">
        <v>0.67</v>
      </c>
      <c r="H3810" s="9">
        <v>0.71</v>
      </c>
      <c r="I3810" s="9">
        <v>0.75</v>
      </c>
      <c r="J3810" s="9">
        <v>0.110354619704732</v>
      </c>
      <c r="K3810" s="9">
        <v>0.255</v>
      </c>
      <c r="L3810" s="9">
        <v>0.255</v>
      </c>
      <c r="N3810" s="32">
        <f>IF('System Design'!$F$8=1,'Hourly Demand and Generation'!G3810*'System Design'!$F$21,IF('System Design'!$F$8=2,'Hourly Demand and Generation'!H3810*'System Design'!$F$21,IF('System Design'!$F$8=3,'Hourly Demand and Generation'!I3810*'System Design'!$F$21)))</f>
        <v>375</v>
      </c>
      <c r="O3810" s="32">
        <f>IF('System Design'!$F$8=1,'Hourly Demand and Generation'!J3810*'System Design'!$F$22,IF('System Design'!$F$8=2,'Hourly Demand and Generation'!K3810*'System Design'!$F$22,IF('System Design'!$F$8=3,'Hourly Demand and Generation'!L3810*'System Design'!$F$22)))</f>
        <v>637.5</v>
      </c>
      <c r="Q3810" s="32">
        <f t="shared" si="846"/>
        <v>0</v>
      </c>
      <c r="R3810" s="32">
        <f t="shared" si="849"/>
        <v>5400</v>
      </c>
      <c r="S3810" s="32">
        <f t="shared" si="850"/>
        <v>0</v>
      </c>
      <c r="T3810" s="32">
        <f t="shared" si="851"/>
        <v>21600</v>
      </c>
      <c r="U3810" s="32">
        <f t="shared" si="852"/>
        <v>0</v>
      </c>
      <c r="V3810" s="32">
        <f t="shared" si="847"/>
        <v>652.5</v>
      </c>
      <c r="W3810" s="32">
        <f t="shared" si="853"/>
        <v>652.5</v>
      </c>
      <c r="X3810" s="32">
        <f t="shared" si="854"/>
        <v>652.5</v>
      </c>
    </row>
    <row r="3811" spans="1:24" x14ac:dyDescent="0.25">
      <c r="A3811" s="2"/>
      <c r="B3811" s="2" t="s">
        <v>7</v>
      </c>
      <c r="C3811" s="2">
        <f t="shared" si="855"/>
        <v>159</v>
      </c>
      <c r="D3811" s="2">
        <f t="shared" si="856"/>
        <v>15</v>
      </c>
      <c r="E3811" s="2">
        <f t="shared" si="848"/>
        <v>3807</v>
      </c>
      <c r="F3811" s="11">
        <v>382.5</v>
      </c>
      <c r="G3811" s="9">
        <v>0.5</v>
      </c>
      <c r="H3811" s="9">
        <v>0.54</v>
      </c>
      <c r="I3811" s="9">
        <v>0.57999999999999996</v>
      </c>
      <c r="J3811" s="9">
        <v>0.116846067922658</v>
      </c>
      <c r="K3811" s="9">
        <v>0.27</v>
      </c>
      <c r="L3811" s="9">
        <v>0.27</v>
      </c>
      <c r="N3811" s="32">
        <f>IF('System Design'!$F$8=1,'Hourly Demand and Generation'!G3811*'System Design'!$F$21,IF('System Design'!$F$8=2,'Hourly Demand and Generation'!H3811*'System Design'!$F$21,IF('System Design'!$F$8=3,'Hourly Demand and Generation'!I3811*'System Design'!$F$21)))</f>
        <v>290</v>
      </c>
      <c r="O3811" s="32">
        <f>IF('System Design'!$F$8=1,'Hourly Demand and Generation'!J3811*'System Design'!$F$22,IF('System Design'!$F$8=2,'Hourly Demand and Generation'!K3811*'System Design'!$F$22,IF('System Design'!$F$8=3,'Hourly Demand and Generation'!L3811*'System Design'!$F$22)))</f>
        <v>675</v>
      </c>
      <c r="Q3811" s="32">
        <f t="shared" si="846"/>
        <v>0</v>
      </c>
      <c r="R3811" s="32">
        <f t="shared" si="849"/>
        <v>5400</v>
      </c>
      <c r="S3811" s="32">
        <f t="shared" si="850"/>
        <v>0</v>
      </c>
      <c r="T3811" s="32">
        <f t="shared" si="851"/>
        <v>21600</v>
      </c>
      <c r="U3811" s="32">
        <f t="shared" si="852"/>
        <v>0</v>
      </c>
      <c r="V3811" s="32">
        <f t="shared" si="847"/>
        <v>582.5</v>
      </c>
      <c r="W3811" s="32">
        <f t="shared" si="853"/>
        <v>582.5</v>
      </c>
      <c r="X3811" s="32">
        <f t="shared" si="854"/>
        <v>582.5</v>
      </c>
    </row>
    <row r="3812" spans="1:24" x14ac:dyDescent="0.25">
      <c r="A3812" s="2"/>
      <c r="B3812" s="2" t="s">
        <v>7</v>
      </c>
      <c r="C3812" s="2">
        <f t="shared" si="855"/>
        <v>159</v>
      </c>
      <c r="D3812" s="2">
        <f t="shared" si="856"/>
        <v>16</v>
      </c>
      <c r="E3812" s="2">
        <f t="shared" si="848"/>
        <v>3808</v>
      </c>
      <c r="F3812" s="11">
        <v>405</v>
      </c>
      <c r="G3812" s="9">
        <v>0.33</v>
      </c>
      <c r="H3812" s="9">
        <v>0.375</v>
      </c>
      <c r="I3812" s="9">
        <v>0.42</v>
      </c>
      <c r="J3812" s="9">
        <v>0.116846067922658</v>
      </c>
      <c r="K3812" s="9">
        <v>0.27</v>
      </c>
      <c r="L3812" s="9">
        <v>0.27</v>
      </c>
      <c r="N3812" s="32">
        <f>IF('System Design'!$F$8=1,'Hourly Demand and Generation'!G3812*'System Design'!$F$21,IF('System Design'!$F$8=2,'Hourly Demand and Generation'!H3812*'System Design'!$F$21,IF('System Design'!$F$8=3,'Hourly Demand and Generation'!I3812*'System Design'!$F$21)))</f>
        <v>210</v>
      </c>
      <c r="O3812" s="32">
        <f>IF('System Design'!$F$8=1,'Hourly Demand and Generation'!J3812*'System Design'!$F$22,IF('System Design'!$F$8=2,'Hourly Demand and Generation'!K3812*'System Design'!$F$22,IF('System Design'!$F$8=3,'Hourly Demand and Generation'!L3812*'System Design'!$F$22)))</f>
        <v>675</v>
      </c>
      <c r="Q3812" s="32">
        <f t="shared" si="846"/>
        <v>0</v>
      </c>
      <c r="R3812" s="32">
        <f t="shared" si="849"/>
        <v>5400</v>
      </c>
      <c r="S3812" s="32">
        <f t="shared" si="850"/>
        <v>0</v>
      </c>
      <c r="T3812" s="32">
        <f t="shared" si="851"/>
        <v>21600</v>
      </c>
      <c r="U3812" s="32">
        <f t="shared" si="852"/>
        <v>0</v>
      </c>
      <c r="V3812" s="32">
        <f t="shared" si="847"/>
        <v>480</v>
      </c>
      <c r="W3812" s="32">
        <f t="shared" si="853"/>
        <v>480</v>
      </c>
      <c r="X3812" s="32">
        <f t="shared" si="854"/>
        <v>480</v>
      </c>
    </row>
    <row r="3813" spans="1:24" x14ac:dyDescent="0.25">
      <c r="A3813" s="2"/>
      <c r="B3813" s="2" t="s">
        <v>7</v>
      </c>
      <c r="C3813" s="2">
        <f t="shared" si="855"/>
        <v>159</v>
      </c>
      <c r="D3813" s="2">
        <f t="shared" si="856"/>
        <v>17</v>
      </c>
      <c r="E3813" s="2">
        <f t="shared" si="848"/>
        <v>3809</v>
      </c>
      <c r="F3813" s="11">
        <v>427.5</v>
      </c>
      <c r="G3813" s="9">
        <v>0.17</v>
      </c>
      <c r="H3813" s="9">
        <v>0.21</v>
      </c>
      <c r="I3813" s="9">
        <v>0.25</v>
      </c>
      <c r="J3813" s="9">
        <v>0.12982896435850799</v>
      </c>
      <c r="K3813" s="9">
        <v>0.3</v>
      </c>
      <c r="L3813" s="9">
        <v>0.3</v>
      </c>
      <c r="N3813" s="32">
        <f>IF('System Design'!$F$8=1,'Hourly Demand and Generation'!G3813*'System Design'!$F$21,IF('System Design'!$F$8=2,'Hourly Demand and Generation'!H3813*'System Design'!$F$21,IF('System Design'!$F$8=3,'Hourly Demand and Generation'!I3813*'System Design'!$F$21)))</f>
        <v>125</v>
      </c>
      <c r="O3813" s="32">
        <f>IF('System Design'!$F$8=1,'Hourly Demand and Generation'!J3813*'System Design'!$F$22,IF('System Design'!$F$8=2,'Hourly Demand and Generation'!K3813*'System Design'!$F$22,IF('System Design'!$F$8=3,'Hourly Demand and Generation'!L3813*'System Design'!$F$22)))</f>
        <v>750</v>
      </c>
      <c r="Q3813" s="32">
        <f t="shared" si="846"/>
        <v>0</v>
      </c>
      <c r="R3813" s="32">
        <f t="shared" si="849"/>
        <v>5400</v>
      </c>
      <c r="S3813" s="32">
        <f t="shared" si="850"/>
        <v>0</v>
      </c>
      <c r="T3813" s="32">
        <f t="shared" si="851"/>
        <v>21600</v>
      </c>
      <c r="U3813" s="32">
        <f t="shared" si="852"/>
        <v>0</v>
      </c>
      <c r="V3813" s="32">
        <f t="shared" si="847"/>
        <v>447.5</v>
      </c>
      <c r="W3813" s="32">
        <f t="shared" si="853"/>
        <v>447.5</v>
      </c>
      <c r="X3813" s="32">
        <f t="shared" si="854"/>
        <v>447.5</v>
      </c>
    </row>
    <row r="3814" spans="1:24" x14ac:dyDescent="0.25">
      <c r="A3814" s="2"/>
      <c r="B3814" s="2" t="s">
        <v>7</v>
      </c>
      <c r="C3814" s="2">
        <f t="shared" si="855"/>
        <v>159</v>
      </c>
      <c r="D3814" s="2">
        <f t="shared" si="856"/>
        <v>18</v>
      </c>
      <c r="E3814" s="2">
        <f t="shared" si="848"/>
        <v>3810</v>
      </c>
      <c r="F3814" s="11">
        <v>450</v>
      </c>
      <c r="G3814" s="9">
        <v>0.08</v>
      </c>
      <c r="H3814" s="9">
        <v>0.125</v>
      </c>
      <c r="I3814" s="9">
        <v>0.17</v>
      </c>
      <c r="J3814" s="9">
        <v>0.123337516140583</v>
      </c>
      <c r="K3814" s="9">
        <v>0.28499999999999998</v>
      </c>
      <c r="L3814" s="9">
        <v>0.28499999999999998</v>
      </c>
      <c r="N3814" s="32">
        <f>IF('System Design'!$F$8=1,'Hourly Demand and Generation'!G3814*'System Design'!$F$21,IF('System Design'!$F$8=2,'Hourly Demand and Generation'!H3814*'System Design'!$F$21,IF('System Design'!$F$8=3,'Hourly Demand and Generation'!I3814*'System Design'!$F$21)))</f>
        <v>85</v>
      </c>
      <c r="O3814" s="32">
        <f>IF('System Design'!$F$8=1,'Hourly Demand and Generation'!J3814*'System Design'!$F$22,IF('System Design'!$F$8=2,'Hourly Demand and Generation'!K3814*'System Design'!$F$22,IF('System Design'!$F$8=3,'Hourly Demand and Generation'!L3814*'System Design'!$F$22)))</f>
        <v>712.49999999999989</v>
      </c>
      <c r="Q3814" s="32">
        <f t="shared" si="846"/>
        <v>0</v>
      </c>
      <c r="R3814" s="32">
        <f t="shared" si="849"/>
        <v>5400</v>
      </c>
      <c r="S3814" s="32">
        <f t="shared" si="850"/>
        <v>0</v>
      </c>
      <c r="T3814" s="32">
        <f t="shared" si="851"/>
        <v>21600</v>
      </c>
      <c r="U3814" s="32">
        <f t="shared" si="852"/>
        <v>0</v>
      </c>
      <c r="V3814" s="32">
        <f t="shared" si="847"/>
        <v>347.49999999999989</v>
      </c>
      <c r="W3814" s="32">
        <f t="shared" si="853"/>
        <v>347.49999999999989</v>
      </c>
      <c r="X3814" s="32">
        <f t="shared" si="854"/>
        <v>347.49999999999989</v>
      </c>
    </row>
    <row r="3815" spans="1:24" x14ac:dyDescent="0.25">
      <c r="A3815" s="2"/>
      <c r="B3815" s="2" t="s">
        <v>7</v>
      </c>
      <c r="C3815" s="2">
        <f t="shared" si="855"/>
        <v>159</v>
      </c>
      <c r="D3815" s="2">
        <f t="shared" si="856"/>
        <v>19</v>
      </c>
      <c r="E3815" s="2">
        <f t="shared" si="848"/>
        <v>3811</v>
      </c>
      <c r="F3815" s="11">
        <v>436.5</v>
      </c>
      <c r="G3815" s="9">
        <v>0</v>
      </c>
      <c r="H3815" s="9">
        <v>0.04</v>
      </c>
      <c r="I3815" s="9">
        <v>0.08</v>
      </c>
      <c r="J3815" s="9">
        <v>0.116846067922658</v>
      </c>
      <c r="K3815" s="9">
        <v>0.27</v>
      </c>
      <c r="L3815" s="9">
        <v>0.27</v>
      </c>
      <c r="N3815" s="32">
        <f>IF('System Design'!$F$8=1,'Hourly Demand and Generation'!G3815*'System Design'!$F$21,IF('System Design'!$F$8=2,'Hourly Demand and Generation'!H3815*'System Design'!$F$21,IF('System Design'!$F$8=3,'Hourly Demand and Generation'!I3815*'System Design'!$F$21)))</f>
        <v>40</v>
      </c>
      <c r="O3815" s="32">
        <f>IF('System Design'!$F$8=1,'Hourly Demand and Generation'!J3815*'System Design'!$F$22,IF('System Design'!$F$8=2,'Hourly Demand and Generation'!K3815*'System Design'!$F$22,IF('System Design'!$F$8=3,'Hourly Demand and Generation'!L3815*'System Design'!$F$22)))</f>
        <v>675</v>
      </c>
      <c r="Q3815" s="32">
        <f t="shared" si="846"/>
        <v>0</v>
      </c>
      <c r="R3815" s="32">
        <f t="shared" si="849"/>
        <v>5400</v>
      </c>
      <c r="S3815" s="32">
        <f t="shared" si="850"/>
        <v>0</v>
      </c>
      <c r="T3815" s="32">
        <f t="shared" si="851"/>
        <v>21600</v>
      </c>
      <c r="U3815" s="32">
        <f t="shared" si="852"/>
        <v>0</v>
      </c>
      <c r="V3815" s="32">
        <f t="shared" si="847"/>
        <v>278.5</v>
      </c>
      <c r="W3815" s="32">
        <f t="shared" si="853"/>
        <v>278.5</v>
      </c>
      <c r="X3815" s="32">
        <f t="shared" si="854"/>
        <v>278.5</v>
      </c>
    </row>
    <row r="3816" spans="1:24" x14ac:dyDescent="0.25">
      <c r="A3816" s="2"/>
      <c r="B3816" s="2" t="s">
        <v>7</v>
      </c>
      <c r="C3816" s="2">
        <f t="shared" si="855"/>
        <v>159</v>
      </c>
      <c r="D3816" s="2">
        <f t="shared" si="856"/>
        <v>20</v>
      </c>
      <c r="E3816" s="2">
        <f t="shared" si="848"/>
        <v>3812</v>
      </c>
      <c r="F3816" s="11">
        <v>427.5</v>
      </c>
      <c r="G3816" s="9">
        <v>0</v>
      </c>
      <c r="H3816" s="9">
        <v>0</v>
      </c>
      <c r="I3816" s="9">
        <v>0</v>
      </c>
      <c r="J3816" s="9">
        <v>0.116846067922658</v>
      </c>
      <c r="K3816" s="9">
        <v>0.27</v>
      </c>
      <c r="L3816" s="9">
        <v>0.27</v>
      </c>
      <c r="N3816" s="32">
        <f>IF('System Design'!$F$8=1,'Hourly Demand and Generation'!G3816*'System Design'!$F$21,IF('System Design'!$F$8=2,'Hourly Demand and Generation'!H3816*'System Design'!$F$21,IF('System Design'!$F$8=3,'Hourly Demand and Generation'!I3816*'System Design'!$F$21)))</f>
        <v>0</v>
      </c>
      <c r="O3816" s="32">
        <f>IF('System Design'!$F$8=1,'Hourly Demand and Generation'!J3816*'System Design'!$F$22,IF('System Design'!$F$8=2,'Hourly Demand and Generation'!K3816*'System Design'!$F$22,IF('System Design'!$F$8=3,'Hourly Demand and Generation'!L3816*'System Design'!$F$22)))</f>
        <v>675</v>
      </c>
      <c r="Q3816" s="32">
        <f t="shared" si="846"/>
        <v>0</v>
      </c>
      <c r="R3816" s="32">
        <f t="shared" si="849"/>
        <v>5400</v>
      </c>
      <c r="S3816" s="32">
        <f t="shared" si="850"/>
        <v>0</v>
      </c>
      <c r="T3816" s="32">
        <f t="shared" si="851"/>
        <v>21600</v>
      </c>
      <c r="U3816" s="32">
        <f t="shared" si="852"/>
        <v>0</v>
      </c>
      <c r="V3816" s="32">
        <f t="shared" si="847"/>
        <v>247.5</v>
      </c>
      <c r="W3816" s="32">
        <f t="shared" si="853"/>
        <v>247.5</v>
      </c>
      <c r="X3816" s="32">
        <f t="shared" si="854"/>
        <v>247.5</v>
      </c>
    </row>
    <row r="3817" spans="1:24" x14ac:dyDescent="0.25">
      <c r="A3817" s="2"/>
      <c r="B3817" s="2" t="s">
        <v>7</v>
      </c>
      <c r="C3817" s="2">
        <f t="shared" si="855"/>
        <v>159</v>
      </c>
      <c r="D3817" s="2">
        <f t="shared" si="856"/>
        <v>21</v>
      </c>
      <c r="E3817" s="2">
        <f t="shared" si="848"/>
        <v>3813</v>
      </c>
      <c r="F3817" s="11">
        <v>405</v>
      </c>
      <c r="G3817" s="9">
        <v>0</v>
      </c>
      <c r="H3817" s="9">
        <v>0</v>
      </c>
      <c r="I3817" s="9">
        <v>0</v>
      </c>
      <c r="J3817" s="9">
        <v>0.116846067922658</v>
      </c>
      <c r="K3817" s="9">
        <v>0.27</v>
      </c>
      <c r="L3817" s="9">
        <v>0.27</v>
      </c>
      <c r="N3817" s="32">
        <f>IF('System Design'!$F$8=1,'Hourly Demand and Generation'!G3817*'System Design'!$F$21,IF('System Design'!$F$8=2,'Hourly Demand and Generation'!H3817*'System Design'!$F$21,IF('System Design'!$F$8=3,'Hourly Demand and Generation'!I3817*'System Design'!$F$21)))</f>
        <v>0</v>
      </c>
      <c r="O3817" s="32">
        <f>IF('System Design'!$F$8=1,'Hourly Demand and Generation'!J3817*'System Design'!$F$22,IF('System Design'!$F$8=2,'Hourly Demand and Generation'!K3817*'System Design'!$F$22,IF('System Design'!$F$8=3,'Hourly Demand and Generation'!L3817*'System Design'!$F$22)))</f>
        <v>675</v>
      </c>
      <c r="Q3817" s="32">
        <f t="shared" si="846"/>
        <v>0</v>
      </c>
      <c r="R3817" s="32">
        <f t="shared" si="849"/>
        <v>5400</v>
      </c>
      <c r="S3817" s="32">
        <f t="shared" si="850"/>
        <v>0</v>
      </c>
      <c r="T3817" s="32">
        <f t="shared" si="851"/>
        <v>21600</v>
      </c>
      <c r="U3817" s="32">
        <f t="shared" si="852"/>
        <v>0</v>
      </c>
      <c r="V3817" s="32">
        <f t="shared" si="847"/>
        <v>270</v>
      </c>
      <c r="W3817" s="32">
        <f t="shared" si="853"/>
        <v>270</v>
      </c>
      <c r="X3817" s="32">
        <f t="shared" si="854"/>
        <v>270</v>
      </c>
    </row>
    <row r="3818" spans="1:24" x14ac:dyDescent="0.25">
      <c r="A3818" s="2"/>
      <c r="B3818" s="2" t="s">
        <v>7</v>
      </c>
      <c r="C3818" s="2">
        <f t="shared" si="855"/>
        <v>159</v>
      </c>
      <c r="D3818" s="2">
        <f t="shared" si="856"/>
        <v>22</v>
      </c>
      <c r="E3818" s="2">
        <f t="shared" si="848"/>
        <v>3814</v>
      </c>
      <c r="F3818" s="11">
        <v>382.5</v>
      </c>
      <c r="G3818" s="9">
        <v>0</v>
      </c>
      <c r="H3818" s="9">
        <v>0</v>
      </c>
      <c r="I3818" s="9">
        <v>0</v>
      </c>
      <c r="J3818" s="9">
        <v>0.123337516140583</v>
      </c>
      <c r="K3818" s="9">
        <v>0.28499999999999998</v>
      </c>
      <c r="L3818" s="9">
        <v>0.28499999999999998</v>
      </c>
      <c r="N3818" s="32">
        <f>IF('System Design'!$F$8=1,'Hourly Demand and Generation'!G3818*'System Design'!$F$21,IF('System Design'!$F$8=2,'Hourly Demand and Generation'!H3818*'System Design'!$F$21,IF('System Design'!$F$8=3,'Hourly Demand and Generation'!I3818*'System Design'!$F$21)))</f>
        <v>0</v>
      </c>
      <c r="O3818" s="32">
        <f>IF('System Design'!$F$8=1,'Hourly Demand and Generation'!J3818*'System Design'!$F$22,IF('System Design'!$F$8=2,'Hourly Demand and Generation'!K3818*'System Design'!$F$22,IF('System Design'!$F$8=3,'Hourly Demand and Generation'!L3818*'System Design'!$F$22)))</f>
        <v>712.49999999999989</v>
      </c>
      <c r="Q3818" s="32">
        <f t="shared" si="846"/>
        <v>0</v>
      </c>
      <c r="R3818" s="32">
        <f t="shared" si="849"/>
        <v>5400</v>
      </c>
      <c r="S3818" s="32">
        <f t="shared" si="850"/>
        <v>0</v>
      </c>
      <c r="T3818" s="32">
        <f t="shared" si="851"/>
        <v>21600</v>
      </c>
      <c r="U3818" s="32">
        <f t="shared" si="852"/>
        <v>0</v>
      </c>
      <c r="V3818" s="32">
        <f t="shared" si="847"/>
        <v>329.99999999999989</v>
      </c>
      <c r="W3818" s="32">
        <f t="shared" si="853"/>
        <v>329.99999999999989</v>
      </c>
      <c r="X3818" s="32">
        <f t="shared" si="854"/>
        <v>329.99999999999989</v>
      </c>
    </row>
    <row r="3819" spans="1:24" x14ac:dyDescent="0.25">
      <c r="A3819" s="2"/>
      <c r="B3819" s="2" t="s">
        <v>7</v>
      </c>
      <c r="C3819" s="2">
        <f t="shared" si="855"/>
        <v>159</v>
      </c>
      <c r="D3819" s="2">
        <f t="shared" si="856"/>
        <v>23</v>
      </c>
      <c r="E3819" s="2">
        <f t="shared" si="848"/>
        <v>3815</v>
      </c>
      <c r="F3819" s="11">
        <v>360</v>
      </c>
      <c r="G3819" s="9">
        <v>0</v>
      </c>
      <c r="H3819" s="9">
        <v>0</v>
      </c>
      <c r="I3819" s="9">
        <v>0</v>
      </c>
      <c r="J3819" s="9">
        <v>0.103863171486807</v>
      </c>
      <c r="K3819" s="9">
        <v>0.24</v>
      </c>
      <c r="L3819" s="9">
        <v>0.24</v>
      </c>
      <c r="N3819" s="32">
        <f>IF('System Design'!$F$8=1,'Hourly Demand and Generation'!G3819*'System Design'!$F$21,IF('System Design'!$F$8=2,'Hourly Demand and Generation'!H3819*'System Design'!$F$21,IF('System Design'!$F$8=3,'Hourly Demand and Generation'!I3819*'System Design'!$F$21)))</f>
        <v>0</v>
      </c>
      <c r="O3819" s="32">
        <f>IF('System Design'!$F$8=1,'Hourly Demand and Generation'!J3819*'System Design'!$F$22,IF('System Design'!$F$8=2,'Hourly Demand and Generation'!K3819*'System Design'!$F$22,IF('System Design'!$F$8=3,'Hourly Demand and Generation'!L3819*'System Design'!$F$22)))</f>
        <v>600</v>
      </c>
      <c r="Q3819" s="32">
        <f t="shared" si="846"/>
        <v>0</v>
      </c>
      <c r="R3819" s="32">
        <f t="shared" si="849"/>
        <v>5400</v>
      </c>
      <c r="S3819" s="32">
        <f t="shared" si="850"/>
        <v>0</v>
      </c>
      <c r="T3819" s="32">
        <f t="shared" si="851"/>
        <v>21600</v>
      </c>
      <c r="U3819" s="32">
        <f t="shared" si="852"/>
        <v>0</v>
      </c>
      <c r="V3819" s="32">
        <f t="shared" si="847"/>
        <v>240</v>
      </c>
      <c r="W3819" s="32">
        <f t="shared" si="853"/>
        <v>240</v>
      </c>
      <c r="X3819" s="32">
        <f t="shared" si="854"/>
        <v>240</v>
      </c>
    </row>
    <row r="3820" spans="1:24" x14ac:dyDescent="0.25">
      <c r="A3820" s="2"/>
      <c r="B3820" s="2" t="s">
        <v>7</v>
      </c>
      <c r="C3820" s="2">
        <f t="shared" si="855"/>
        <v>159</v>
      </c>
      <c r="D3820" s="2">
        <f t="shared" si="856"/>
        <v>24</v>
      </c>
      <c r="E3820" s="2">
        <f t="shared" si="848"/>
        <v>3816</v>
      </c>
      <c r="F3820" s="11">
        <v>315</v>
      </c>
      <c r="G3820" s="9">
        <v>0</v>
      </c>
      <c r="H3820" s="9">
        <v>0</v>
      </c>
      <c r="I3820" s="9">
        <v>0</v>
      </c>
      <c r="J3820" s="9">
        <v>0.103863171486807</v>
      </c>
      <c r="K3820" s="9">
        <v>0.24</v>
      </c>
      <c r="L3820" s="9">
        <v>0.24</v>
      </c>
      <c r="N3820" s="32">
        <f>IF('System Design'!$F$8=1,'Hourly Demand and Generation'!G3820*'System Design'!$F$21,IF('System Design'!$F$8=2,'Hourly Demand and Generation'!H3820*'System Design'!$F$21,IF('System Design'!$F$8=3,'Hourly Demand and Generation'!I3820*'System Design'!$F$21)))</f>
        <v>0</v>
      </c>
      <c r="O3820" s="32">
        <f>IF('System Design'!$F$8=1,'Hourly Demand and Generation'!J3820*'System Design'!$F$22,IF('System Design'!$F$8=2,'Hourly Demand and Generation'!K3820*'System Design'!$F$22,IF('System Design'!$F$8=3,'Hourly Demand and Generation'!L3820*'System Design'!$F$22)))</f>
        <v>600</v>
      </c>
      <c r="Q3820" s="32">
        <f t="shared" si="846"/>
        <v>0</v>
      </c>
      <c r="R3820" s="32">
        <f t="shared" si="849"/>
        <v>5400</v>
      </c>
      <c r="S3820" s="32">
        <f t="shared" si="850"/>
        <v>0</v>
      </c>
      <c r="T3820" s="32">
        <f t="shared" si="851"/>
        <v>21600</v>
      </c>
      <c r="U3820" s="32">
        <f t="shared" si="852"/>
        <v>0</v>
      </c>
      <c r="V3820" s="32">
        <f t="shared" si="847"/>
        <v>285</v>
      </c>
      <c r="W3820" s="32">
        <f t="shared" si="853"/>
        <v>285</v>
      </c>
      <c r="X3820" s="32">
        <f t="shared" si="854"/>
        <v>285</v>
      </c>
    </row>
    <row r="3821" spans="1:24" x14ac:dyDescent="0.25">
      <c r="A3821" s="2"/>
      <c r="B3821" s="2" t="s">
        <v>7</v>
      </c>
      <c r="C3821" s="2">
        <f>C3820+1</f>
        <v>160</v>
      </c>
      <c r="D3821" s="2">
        <v>1</v>
      </c>
      <c r="E3821" s="2">
        <f t="shared" si="848"/>
        <v>3817</v>
      </c>
      <c r="F3821" s="11">
        <v>270</v>
      </c>
      <c r="G3821" s="9">
        <v>0</v>
      </c>
      <c r="H3821" s="9">
        <v>0</v>
      </c>
      <c r="I3821" s="9">
        <v>0</v>
      </c>
      <c r="J3821" s="9">
        <v>0.18905500542800299</v>
      </c>
      <c r="K3821" s="9">
        <v>0.18905500542800299</v>
      </c>
      <c r="L3821" s="9">
        <v>0.3</v>
      </c>
      <c r="N3821" s="32">
        <f>IF('System Design'!$F$8=1,'Hourly Demand and Generation'!G3821*'System Design'!$F$21,IF('System Design'!$F$8=2,'Hourly Demand and Generation'!H3821*'System Design'!$F$21,IF('System Design'!$F$8=3,'Hourly Demand and Generation'!I3821*'System Design'!$F$21)))</f>
        <v>0</v>
      </c>
      <c r="O3821" s="32">
        <f>IF('System Design'!$F$8=1,'Hourly Demand and Generation'!J3821*'System Design'!$F$22,IF('System Design'!$F$8=2,'Hourly Demand and Generation'!K3821*'System Design'!$F$22,IF('System Design'!$F$8=3,'Hourly Demand and Generation'!L3821*'System Design'!$F$22)))</f>
        <v>750</v>
      </c>
      <c r="Q3821" s="32">
        <f t="shared" si="846"/>
        <v>0</v>
      </c>
      <c r="R3821" s="32">
        <f t="shared" si="849"/>
        <v>5400</v>
      </c>
      <c r="S3821" s="32">
        <f t="shared" si="850"/>
        <v>0</v>
      </c>
      <c r="T3821" s="32">
        <f t="shared" si="851"/>
        <v>21600</v>
      </c>
      <c r="U3821" s="32">
        <f t="shared" si="852"/>
        <v>0</v>
      </c>
      <c r="V3821" s="32">
        <f t="shared" si="847"/>
        <v>480</v>
      </c>
      <c r="W3821" s="32">
        <f t="shared" si="853"/>
        <v>480</v>
      </c>
      <c r="X3821" s="32">
        <f t="shared" si="854"/>
        <v>480</v>
      </c>
    </row>
    <row r="3822" spans="1:24" x14ac:dyDescent="0.25">
      <c r="A3822" s="2"/>
      <c r="B3822" s="2" t="s">
        <v>7</v>
      </c>
      <c r="C3822" s="2">
        <f>C3821</f>
        <v>160</v>
      </c>
      <c r="D3822" s="2">
        <f>D3821+1</f>
        <v>2</v>
      </c>
      <c r="E3822" s="2">
        <f t="shared" si="848"/>
        <v>3818</v>
      </c>
      <c r="F3822" s="11">
        <v>247.5</v>
      </c>
      <c r="G3822" s="9">
        <v>0</v>
      </c>
      <c r="H3822" s="9">
        <v>0</v>
      </c>
      <c r="I3822" s="9">
        <v>0</v>
      </c>
      <c r="J3822" s="9">
        <v>0.170149504885203</v>
      </c>
      <c r="K3822" s="9">
        <v>0.170149504885203</v>
      </c>
      <c r="L3822" s="9">
        <v>0.27</v>
      </c>
      <c r="N3822" s="32">
        <f>IF('System Design'!$F$8=1,'Hourly Demand and Generation'!G3822*'System Design'!$F$21,IF('System Design'!$F$8=2,'Hourly Demand and Generation'!H3822*'System Design'!$F$21,IF('System Design'!$F$8=3,'Hourly Demand and Generation'!I3822*'System Design'!$F$21)))</f>
        <v>0</v>
      </c>
      <c r="O3822" s="32">
        <f>IF('System Design'!$F$8=1,'Hourly Demand and Generation'!J3822*'System Design'!$F$22,IF('System Design'!$F$8=2,'Hourly Demand and Generation'!K3822*'System Design'!$F$22,IF('System Design'!$F$8=3,'Hourly Demand and Generation'!L3822*'System Design'!$F$22)))</f>
        <v>675</v>
      </c>
      <c r="Q3822" s="32">
        <f t="shared" si="846"/>
        <v>0</v>
      </c>
      <c r="R3822" s="32">
        <f t="shared" si="849"/>
        <v>5400</v>
      </c>
      <c r="S3822" s="32">
        <f t="shared" si="850"/>
        <v>0</v>
      </c>
      <c r="T3822" s="32">
        <f t="shared" si="851"/>
        <v>21600</v>
      </c>
      <c r="U3822" s="32">
        <f t="shared" si="852"/>
        <v>0</v>
      </c>
      <c r="V3822" s="32">
        <f t="shared" si="847"/>
        <v>427.5</v>
      </c>
      <c r="W3822" s="32">
        <f t="shared" si="853"/>
        <v>427.5</v>
      </c>
      <c r="X3822" s="32">
        <f t="shared" si="854"/>
        <v>427.5</v>
      </c>
    </row>
    <row r="3823" spans="1:24" x14ac:dyDescent="0.25">
      <c r="A3823" s="2"/>
      <c r="B3823" s="2" t="s">
        <v>7</v>
      </c>
      <c r="C3823" s="2">
        <f t="shared" ref="C3823:C3844" si="857">C3822</f>
        <v>160</v>
      </c>
      <c r="D3823" s="2">
        <f t="shared" ref="D3823:D3844" si="858">D3822+1</f>
        <v>3</v>
      </c>
      <c r="E3823" s="2">
        <f t="shared" si="848"/>
        <v>3819</v>
      </c>
      <c r="F3823" s="11">
        <v>225</v>
      </c>
      <c r="G3823" s="9">
        <v>0</v>
      </c>
      <c r="H3823" s="9">
        <v>0</v>
      </c>
      <c r="I3823" s="9">
        <v>0</v>
      </c>
      <c r="J3823" s="9">
        <v>0.170149504885203</v>
      </c>
      <c r="K3823" s="9">
        <v>0.170149504885203</v>
      </c>
      <c r="L3823" s="9">
        <v>0.27</v>
      </c>
      <c r="N3823" s="32">
        <f>IF('System Design'!$F$8=1,'Hourly Demand and Generation'!G3823*'System Design'!$F$21,IF('System Design'!$F$8=2,'Hourly Demand and Generation'!H3823*'System Design'!$F$21,IF('System Design'!$F$8=3,'Hourly Demand and Generation'!I3823*'System Design'!$F$21)))</f>
        <v>0</v>
      </c>
      <c r="O3823" s="32">
        <f>IF('System Design'!$F$8=1,'Hourly Demand and Generation'!J3823*'System Design'!$F$22,IF('System Design'!$F$8=2,'Hourly Demand and Generation'!K3823*'System Design'!$F$22,IF('System Design'!$F$8=3,'Hourly Demand and Generation'!L3823*'System Design'!$F$22)))</f>
        <v>675</v>
      </c>
      <c r="Q3823" s="32">
        <f t="shared" si="846"/>
        <v>0</v>
      </c>
      <c r="R3823" s="32">
        <f t="shared" si="849"/>
        <v>5400</v>
      </c>
      <c r="S3823" s="32">
        <f t="shared" si="850"/>
        <v>0</v>
      </c>
      <c r="T3823" s="32">
        <f t="shared" si="851"/>
        <v>21600</v>
      </c>
      <c r="U3823" s="32">
        <f t="shared" si="852"/>
        <v>0</v>
      </c>
      <c r="V3823" s="32">
        <f t="shared" si="847"/>
        <v>450</v>
      </c>
      <c r="W3823" s="32">
        <f t="shared" si="853"/>
        <v>450</v>
      </c>
      <c r="X3823" s="32">
        <f t="shared" si="854"/>
        <v>450</v>
      </c>
    </row>
    <row r="3824" spans="1:24" x14ac:dyDescent="0.25">
      <c r="A3824" s="2"/>
      <c r="B3824" s="2" t="s">
        <v>7</v>
      </c>
      <c r="C3824" s="2">
        <f t="shared" si="857"/>
        <v>160</v>
      </c>
      <c r="D3824" s="2">
        <f t="shared" si="858"/>
        <v>4</v>
      </c>
      <c r="E3824" s="2">
        <f t="shared" si="848"/>
        <v>3820</v>
      </c>
      <c r="F3824" s="11">
        <v>270</v>
      </c>
      <c r="G3824" s="9">
        <v>0</v>
      </c>
      <c r="H3824" s="9">
        <v>0</v>
      </c>
      <c r="I3824" s="9">
        <v>0</v>
      </c>
      <c r="J3824" s="9">
        <v>0.18905500542800299</v>
      </c>
      <c r="K3824" s="9">
        <v>0.18905500542800299</v>
      </c>
      <c r="L3824" s="9">
        <v>0.3</v>
      </c>
      <c r="N3824" s="32">
        <f>IF('System Design'!$F$8=1,'Hourly Demand and Generation'!G3824*'System Design'!$F$21,IF('System Design'!$F$8=2,'Hourly Demand and Generation'!H3824*'System Design'!$F$21,IF('System Design'!$F$8=3,'Hourly Demand and Generation'!I3824*'System Design'!$F$21)))</f>
        <v>0</v>
      </c>
      <c r="O3824" s="32">
        <f>IF('System Design'!$F$8=1,'Hourly Demand and Generation'!J3824*'System Design'!$F$22,IF('System Design'!$F$8=2,'Hourly Demand and Generation'!K3824*'System Design'!$F$22,IF('System Design'!$F$8=3,'Hourly Demand and Generation'!L3824*'System Design'!$F$22)))</f>
        <v>750</v>
      </c>
      <c r="Q3824" s="32">
        <f t="shared" si="846"/>
        <v>0</v>
      </c>
      <c r="R3824" s="32">
        <f t="shared" si="849"/>
        <v>5400</v>
      </c>
      <c r="S3824" s="32">
        <f t="shared" si="850"/>
        <v>0</v>
      </c>
      <c r="T3824" s="32">
        <f t="shared" si="851"/>
        <v>21600</v>
      </c>
      <c r="U3824" s="32">
        <f t="shared" si="852"/>
        <v>0</v>
      </c>
      <c r="V3824" s="32">
        <f t="shared" si="847"/>
        <v>480</v>
      </c>
      <c r="W3824" s="32">
        <f t="shared" si="853"/>
        <v>480</v>
      </c>
      <c r="X3824" s="32">
        <f t="shared" si="854"/>
        <v>480</v>
      </c>
    </row>
    <row r="3825" spans="1:24" x14ac:dyDescent="0.25">
      <c r="A3825" s="2"/>
      <c r="B3825" s="2" t="s">
        <v>7</v>
      </c>
      <c r="C3825" s="2">
        <f t="shared" si="857"/>
        <v>160</v>
      </c>
      <c r="D3825" s="2">
        <f t="shared" si="858"/>
        <v>5</v>
      </c>
      <c r="E3825" s="2">
        <f t="shared" si="848"/>
        <v>3821</v>
      </c>
      <c r="F3825" s="11">
        <v>292.5</v>
      </c>
      <c r="G3825" s="9">
        <v>0</v>
      </c>
      <c r="H3825" s="9">
        <v>3.6171299665328498E-2</v>
      </c>
      <c r="I3825" s="9">
        <v>7.2342599330656995E-2</v>
      </c>
      <c r="J3825" s="9">
        <v>0.15124400434240301</v>
      </c>
      <c r="K3825" s="9">
        <v>0.15124400434240301</v>
      </c>
      <c r="L3825" s="9">
        <v>0.24</v>
      </c>
      <c r="N3825" s="32">
        <f>IF('System Design'!$F$8=1,'Hourly Demand and Generation'!G3825*'System Design'!$F$21,IF('System Design'!$F$8=2,'Hourly Demand and Generation'!H3825*'System Design'!$F$21,IF('System Design'!$F$8=3,'Hourly Demand and Generation'!I3825*'System Design'!$F$21)))</f>
        <v>36.171299665328497</v>
      </c>
      <c r="O3825" s="32">
        <f>IF('System Design'!$F$8=1,'Hourly Demand and Generation'!J3825*'System Design'!$F$22,IF('System Design'!$F$8=2,'Hourly Demand and Generation'!K3825*'System Design'!$F$22,IF('System Design'!$F$8=3,'Hourly Demand and Generation'!L3825*'System Design'!$F$22)))</f>
        <v>600</v>
      </c>
      <c r="Q3825" s="32">
        <f t="shared" si="846"/>
        <v>0</v>
      </c>
      <c r="R3825" s="32">
        <f t="shared" si="849"/>
        <v>5400</v>
      </c>
      <c r="S3825" s="32">
        <f t="shared" si="850"/>
        <v>0</v>
      </c>
      <c r="T3825" s="32">
        <f t="shared" si="851"/>
        <v>21600</v>
      </c>
      <c r="U3825" s="32">
        <f t="shared" si="852"/>
        <v>0</v>
      </c>
      <c r="V3825" s="32">
        <f t="shared" si="847"/>
        <v>343.67129966532855</v>
      </c>
      <c r="W3825" s="32">
        <f t="shared" si="853"/>
        <v>343.67129966532855</v>
      </c>
      <c r="X3825" s="32">
        <f t="shared" si="854"/>
        <v>343.67129966532855</v>
      </c>
    </row>
    <row r="3826" spans="1:24" x14ac:dyDescent="0.25">
      <c r="A3826" s="2"/>
      <c r="B3826" s="2" t="s">
        <v>7</v>
      </c>
      <c r="C3826" s="2">
        <f t="shared" si="857"/>
        <v>160</v>
      </c>
      <c r="D3826" s="2">
        <f t="shared" si="858"/>
        <v>6</v>
      </c>
      <c r="E3826" s="2">
        <f t="shared" si="848"/>
        <v>3822</v>
      </c>
      <c r="F3826" s="11">
        <v>315</v>
      </c>
      <c r="G3826" s="9">
        <v>7.2342599330656995E-2</v>
      </c>
      <c r="H3826" s="9">
        <v>0.11303531145415199</v>
      </c>
      <c r="I3826" s="9">
        <v>0.15372802357764601</v>
      </c>
      <c r="J3826" s="9">
        <v>0.15124400434240301</v>
      </c>
      <c r="K3826" s="9">
        <v>0.15124400434240301</v>
      </c>
      <c r="L3826" s="9">
        <v>0.24</v>
      </c>
      <c r="N3826" s="32">
        <f>IF('System Design'!$F$8=1,'Hourly Demand and Generation'!G3826*'System Design'!$F$21,IF('System Design'!$F$8=2,'Hourly Demand and Generation'!H3826*'System Design'!$F$21,IF('System Design'!$F$8=3,'Hourly Demand and Generation'!I3826*'System Design'!$F$21)))</f>
        <v>76.864011788823007</v>
      </c>
      <c r="O3826" s="32">
        <f>IF('System Design'!$F$8=1,'Hourly Demand and Generation'!J3826*'System Design'!$F$22,IF('System Design'!$F$8=2,'Hourly Demand and Generation'!K3826*'System Design'!$F$22,IF('System Design'!$F$8=3,'Hourly Demand and Generation'!L3826*'System Design'!$F$22)))</f>
        <v>600</v>
      </c>
      <c r="Q3826" s="32">
        <f t="shared" si="846"/>
        <v>0</v>
      </c>
      <c r="R3826" s="32">
        <f t="shared" si="849"/>
        <v>5400</v>
      </c>
      <c r="S3826" s="32">
        <f t="shared" si="850"/>
        <v>0</v>
      </c>
      <c r="T3826" s="32">
        <f t="shared" si="851"/>
        <v>21600</v>
      </c>
      <c r="U3826" s="32">
        <f t="shared" si="852"/>
        <v>0</v>
      </c>
      <c r="V3826" s="32">
        <f t="shared" si="847"/>
        <v>361.86401178882306</v>
      </c>
      <c r="W3826" s="32">
        <f t="shared" si="853"/>
        <v>361.86401178882306</v>
      </c>
      <c r="X3826" s="32">
        <f t="shared" si="854"/>
        <v>361.86401178882306</v>
      </c>
    </row>
    <row r="3827" spans="1:24" x14ac:dyDescent="0.25">
      <c r="A3827" s="2"/>
      <c r="B3827" s="2" t="s">
        <v>7</v>
      </c>
      <c r="C3827" s="2">
        <f t="shared" si="857"/>
        <v>160</v>
      </c>
      <c r="D3827" s="2">
        <f t="shared" si="858"/>
        <v>7</v>
      </c>
      <c r="E3827" s="2">
        <f t="shared" si="848"/>
        <v>3823</v>
      </c>
      <c r="F3827" s="11">
        <v>337.5</v>
      </c>
      <c r="G3827" s="9">
        <v>0.15372802357764601</v>
      </c>
      <c r="H3827" s="9">
        <v>0.18989932324297501</v>
      </c>
      <c r="I3827" s="9">
        <v>0.22607062290830299</v>
      </c>
      <c r="J3827" s="9">
        <v>0.170149504885203</v>
      </c>
      <c r="K3827" s="9">
        <v>0.170149504885203</v>
      </c>
      <c r="L3827" s="9">
        <v>0.27</v>
      </c>
      <c r="N3827" s="32">
        <f>IF('System Design'!$F$8=1,'Hourly Demand and Generation'!G3827*'System Design'!$F$21,IF('System Design'!$F$8=2,'Hourly Demand and Generation'!H3827*'System Design'!$F$21,IF('System Design'!$F$8=3,'Hourly Demand and Generation'!I3827*'System Design'!$F$21)))</f>
        <v>113.0353114541515</v>
      </c>
      <c r="O3827" s="32">
        <f>IF('System Design'!$F$8=1,'Hourly Demand and Generation'!J3827*'System Design'!$F$22,IF('System Design'!$F$8=2,'Hourly Demand and Generation'!K3827*'System Design'!$F$22,IF('System Design'!$F$8=3,'Hourly Demand and Generation'!L3827*'System Design'!$F$22)))</f>
        <v>675</v>
      </c>
      <c r="Q3827" s="32">
        <f t="shared" si="846"/>
        <v>0</v>
      </c>
      <c r="R3827" s="32">
        <f t="shared" si="849"/>
        <v>5400</v>
      </c>
      <c r="S3827" s="32">
        <f t="shared" si="850"/>
        <v>0</v>
      </c>
      <c r="T3827" s="32">
        <f t="shared" si="851"/>
        <v>21600</v>
      </c>
      <c r="U3827" s="32">
        <f t="shared" si="852"/>
        <v>0</v>
      </c>
      <c r="V3827" s="32">
        <f t="shared" si="847"/>
        <v>450.5353114541515</v>
      </c>
      <c r="W3827" s="32">
        <f t="shared" si="853"/>
        <v>450.5353114541515</v>
      </c>
      <c r="X3827" s="32">
        <f t="shared" si="854"/>
        <v>450.5353114541515</v>
      </c>
    </row>
    <row r="3828" spans="1:24" x14ac:dyDescent="0.25">
      <c r="A3828" s="2"/>
      <c r="B3828" s="2" t="s">
        <v>7</v>
      </c>
      <c r="C3828" s="2">
        <f t="shared" si="857"/>
        <v>160</v>
      </c>
      <c r="D3828" s="2">
        <f t="shared" si="858"/>
        <v>8</v>
      </c>
      <c r="E3828" s="2">
        <f t="shared" si="848"/>
        <v>3824</v>
      </c>
      <c r="F3828" s="11">
        <v>360</v>
      </c>
      <c r="G3828" s="9">
        <v>0.29841322223896</v>
      </c>
      <c r="H3828" s="9">
        <v>0.33910593436245501</v>
      </c>
      <c r="I3828" s="9">
        <v>0.37979864648594902</v>
      </c>
      <c r="J3828" s="9">
        <v>0.170149504885203</v>
      </c>
      <c r="K3828" s="9">
        <v>0.170149504885203</v>
      </c>
      <c r="L3828" s="9">
        <v>0.27</v>
      </c>
      <c r="N3828" s="32">
        <f>IF('System Design'!$F$8=1,'Hourly Demand and Generation'!G3828*'System Design'!$F$21,IF('System Design'!$F$8=2,'Hourly Demand and Generation'!H3828*'System Design'!$F$21,IF('System Design'!$F$8=3,'Hourly Demand and Generation'!I3828*'System Design'!$F$21)))</f>
        <v>189.8993232429745</v>
      </c>
      <c r="O3828" s="32">
        <f>IF('System Design'!$F$8=1,'Hourly Demand and Generation'!J3828*'System Design'!$F$22,IF('System Design'!$F$8=2,'Hourly Demand and Generation'!K3828*'System Design'!$F$22,IF('System Design'!$F$8=3,'Hourly Demand and Generation'!L3828*'System Design'!$F$22)))</f>
        <v>675</v>
      </c>
      <c r="Q3828" s="32">
        <f t="shared" si="846"/>
        <v>0</v>
      </c>
      <c r="R3828" s="32">
        <f t="shared" si="849"/>
        <v>5400</v>
      </c>
      <c r="S3828" s="32">
        <f t="shared" si="850"/>
        <v>0</v>
      </c>
      <c r="T3828" s="32">
        <f t="shared" si="851"/>
        <v>21600</v>
      </c>
      <c r="U3828" s="32">
        <f t="shared" si="852"/>
        <v>0</v>
      </c>
      <c r="V3828" s="32">
        <f t="shared" si="847"/>
        <v>504.89932324297456</v>
      </c>
      <c r="W3828" s="32">
        <f t="shared" si="853"/>
        <v>504.89932324297456</v>
      </c>
      <c r="X3828" s="32">
        <f t="shared" si="854"/>
        <v>504.89932324297456</v>
      </c>
    </row>
    <row r="3829" spans="1:24" x14ac:dyDescent="0.25">
      <c r="A3829" s="2"/>
      <c r="B3829" s="2" t="s">
        <v>7</v>
      </c>
      <c r="C3829" s="2">
        <f t="shared" si="857"/>
        <v>160</v>
      </c>
      <c r="D3829" s="2">
        <f t="shared" si="858"/>
        <v>9</v>
      </c>
      <c r="E3829" s="2">
        <f t="shared" si="848"/>
        <v>3825</v>
      </c>
      <c r="F3829" s="11">
        <v>360</v>
      </c>
      <c r="G3829" s="9">
        <v>0.45214124581660597</v>
      </c>
      <c r="H3829" s="9">
        <v>0.48831254548193498</v>
      </c>
      <c r="I3829" s="9">
        <v>0.52448384514726298</v>
      </c>
      <c r="J3829" s="9">
        <v>0.15124400434240301</v>
      </c>
      <c r="K3829" s="9">
        <v>0.15124400434240301</v>
      </c>
      <c r="L3829" s="9">
        <v>0.24</v>
      </c>
      <c r="N3829" s="32">
        <f>IF('System Design'!$F$8=1,'Hourly Demand and Generation'!G3829*'System Design'!$F$21,IF('System Design'!$F$8=2,'Hourly Demand and Generation'!H3829*'System Design'!$F$21,IF('System Design'!$F$8=3,'Hourly Demand and Generation'!I3829*'System Design'!$F$21)))</f>
        <v>262.24192257363148</v>
      </c>
      <c r="O3829" s="32">
        <f>IF('System Design'!$F$8=1,'Hourly Demand and Generation'!J3829*'System Design'!$F$22,IF('System Design'!$F$8=2,'Hourly Demand and Generation'!K3829*'System Design'!$F$22,IF('System Design'!$F$8=3,'Hourly Demand and Generation'!L3829*'System Design'!$F$22)))</f>
        <v>600</v>
      </c>
      <c r="Q3829" s="32">
        <f t="shared" si="846"/>
        <v>0</v>
      </c>
      <c r="R3829" s="32">
        <f t="shared" si="849"/>
        <v>5400</v>
      </c>
      <c r="S3829" s="32">
        <f t="shared" si="850"/>
        <v>0</v>
      </c>
      <c r="T3829" s="32">
        <f t="shared" si="851"/>
        <v>21600</v>
      </c>
      <c r="U3829" s="32">
        <f t="shared" si="852"/>
        <v>0</v>
      </c>
      <c r="V3829" s="32">
        <f t="shared" si="847"/>
        <v>502.24192257363143</v>
      </c>
      <c r="W3829" s="32">
        <f t="shared" si="853"/>
        <v>502.24192257363143</v>
      </c>
      <c r="X3829" s="32">
        <f t="shared" si="854"/>
        <v>502.24192257363143</v>
      </c>
    </row>
    <row r="3830" spans="1:24" x14ac:dyDescent="0.25">
      <c r="A3830" s="2"/>
      <c r="B3830" s="2" t="s">
        <v>7</v>
      </c>
      <c r="C3830" s="2">
        <f t="shared" si="857"/>
        <v>160</v>
      </c>
      <c r="D3830" s="2">
        <f t="shared" si="858"/>
        <v>10</v>
      </c>
      <c r="E3830" s="2">
        <f t="shared" si="848"/>
        <v>3826</v>
      </c>
      <c r="F3830" s="11">
        <v>351</v>
      </c>
      <c r="G3830" s="9">
        <v>0.60586926939425201</v>
      </c>
      <c r="H3830" s="9">
        <v>0.64204056905958096</v>
      </c>
      <c r="I3830" s="9">
        <v>0.67821186872490902</v>
      </c>
      <c r="J3830" s="9">
        <v>0.170149504885203</v>
      </c>
      <c r="K3830" s="9">
        <v>0.170149504885203</v>
      </c>
      <c r="L3830" s="9">
        <v>0.27</v>
      </c>
      <c r="N3830" s="32">
        <f>IF('System Design'!$F$8=1,'Hourly Demand and Generation'!G3830*'System Design'!$F$21,IF('System Design'!$F$8=2,'Hourly Demand and Generation'!H3830*'System Design'!$F$21,IF('System Design'!$F$8=3,'Hourly Demand and Generation'!I3830*'System Design'!$F$21)))</f>
        <v>339.10593436245449</v>
      </c>
      <c r="O3830" s="32">
        <f>IF('System Design'!$F$8=1,'Hourly Demand and Generation'!J3830*'System Design'!$F$22,IF('System Design'!$F$8=2,'Hourly Demand and Generation'!K3830*'System Design'!$F$22,IF('System Design'!$F$8=3,'Hourly Demand and Generation'!L3830*'System Design'!$F$22)))</f>
        <v>675</v>
      </c>
      <c r="Q3830" s="32">
        <f t="shared" si="846"/>
        <v>0</v>
      </c>
      <c r="R3830" s="32">
        <f t="shared" si="849"/>
        <v>5400</v>
      </c>
      <c r="S3830" s="32">
        <f t="shared" si="850"/>
        <v>0</v>
      </c>
      <c r="T3830" s="32">
        <f t="shared" si="851"/>
        <v>21600</v>
      </c>
      <c r="U3830" s="32">
        <f t="shared" si="852"/>
        <v>0</v>
      </c>
      <c r="V3830" s="32">
        <f t="shared" si="847"/>
        <v>663.10593436245449</v>
      </c>
      <c r="W3830" s="32">
        <f t="shared" si="853"/>
        <v>663.10593436245449</v>
      </c>
      <c r="X3830" s="32">
        <f t="shared" si="854"/>
        <v>663.10593436245449</v>
      </c>
    </row>
    <row r="3831" spans="1:24" x14ac:dyDescent="0.25">
      <c r="A3831" s="2"/>
      <c r="B3831" s="2" t="s">
        <v>7</v>
      </c>
      <c r="C3831" s="2">
        <f t="shared" si="857"/>
        <v>160</v>
      </c>
      <c r="D3831" s="2">
        <f t="shared" si="858"/>
        <v>11</v>
      </c>
      <c r="E3831" s="2">
        <f t="shared" si="848"/>
        <v>3827</v>
      </c>
      <c r="F3831" s="11">
        <v>346.5</v>
      </c>
      <c r="G3831" s="9">
        <v>0.75055446805556603</v>
      </c>
      <c r="H3831" s="9">
        <v>0.79124718017906104</v>
      </c>
      <c r="I3831" s="9">
        <v>0.83193989230255505</v>
      </c>
      <c r="J3831" s="9">
        <v>0.15124400434240301</v>
      </c>
      <c r="K3831" s="9">
        <v>0.15124400434240301</v>
      </c>
      <c r="L3831" s="9">
        <v>0.24</v>
      </c>
      <c r="N3831" s="32">
        <f>IF('System Design'!$F$8=1,'Hourly Demand and Generation'!G3831*'System Design'!$F$21,IF('System Design'!$F$8=2,'Hourly Demand and Generation'!H3831*'System Design'!$F$21,IF('System Design'!$F$8=3,'Hourly Demand and Generation'!I3831*'System Design'!$F$21)))</f>
        <v>415.9699461512775</v>
      </c>
      <c r="O3831" s="32">
        <f>IF('System Design'!$F$8=1,'Hourly Demand and Generation'!J3831*'System Design'!$F$22,IF('System Design'!$F$8=2,'Hourly Demand and Generation'!K3831*'System Design'!$F$22,IF('System Design'!$F$8=3,'Hourly Demand and Generation'!L3831*'System Design'!$F$22)))</f>
        <v>600</v>
      </c>
      <c r="Q3831" s="32">
        <f t="shared" si="846"/>
        <v>0</v>
      </c>
      <c r="R3831" s="32">
        <f t="shared" si="849"/>
        <v>5400</v>
      </c>
      <c r="S3831" s="32">
        <f t="shared" si="850"/>
        <v>0</v>
      </c>
      <c r="T3831" s="32">
        <f t="shared" si="851"/>
        <v>21600</v>
      </c>
      <c r="U3831" s="32">
        <f t="shared" si="852"/>
        <v>0</v>
      </c>
      <c r="V3831" s="32">
        <f t="shared" si="847"/>
        <v>669.46994615127755</v>
      </c>
      <c r="W3831" s="32">
        <f t="shared" si="853"/>
        <v>669.46994615127755</v>
      </c>
      <c r="X3831" s="32">
        <f t="shared" si="854"/>
        <v>669.46994615127755</v>
      </c>
    </row>
    <row r="3832" spans="1:24" x14ac:dyDescent="0.25">
      <c r="A3832" s="2"/>
      <c r="B3832" s="2" t="s">
        <v>7</v>
      </c>
      <c r="C3832" s="2">
        <f t="shared" si="857"/>
        <v>160</v>
      </c>
      <c r="D3832" s="2">
        <f t="shared" si="858"/>
        <v>12</v>
      </c>
      <c r="E3832" s="2">
        <f t="shared" si="848"/>
        <v>3828</v>
      </c>
      <c r="F3832" s="11">
        <v>346.5</v>
      </c>
      <c r="G3832" s="9">
        <v>0.90428249163321195</v>
      </c>
      <c r="H3832" s="9">
        <v>0.90428249163321195</v>
      </c>
      <c r="I3832" s="9">
        <v>0.90428249163321195</v>
      </c>
      <c r="J3832" s="9">
        <v>0.14179125407100199</v>
      </c>
      <c r="K3832" s="9">
        <v>0.14179125407100199</v>
      </c>
      <c r="L3832" s="9">
        <v>0.22500000000000001</v>
      </c>
      <c r="N3832" s="32">
        <f>IF('System Design'!$F$8=1,'Hourly Demand and Generation'!G3832*'System Design'!$F$21,IF('System Design'!$F$8=2,'Hourly Demand and Generation'!H3832*'System Design'!$F$21,IF('System Design'!$F$8=3,'Hourly Demand and Generation'!I3832*'System Design'!$F$21)))</f>
        <v>452.14124581660599</v>
      </c>
      <c r="O3832" s="32">
        <f>IF('System Design'!$F$8=1,'Hourly Demand and Generation'!J3832*'System Design'!$F$22,IF('System Design'!$F$8=2,'Hourly Demand and Generation'!K3832*'System Design'!$F$22,IF('System Design'!$F$8=3,'Hourly Demand and Generation'!L3832*'System Design'!$F$22)))</f>
        <v>562.5</v>
      </c>
      <c r="Q3832" s="32">
        <f t="shared" si="846"/>
        <v>0</v>
      </c>
      <c r="R3832" s="32">
        <f t="shared" si="849"/>
        <v>5400</v>
      </c>
      <c r="S3832" s="32">
        <f t="shared" si="850"/>
        <v>0</v>
      </c>
      <c r="T3832" s="32">
        <f t="shared" si="851"/>
        <v>21600</v>
      </c>
      <c r="U3832" s="32">
        <f t="shared" si="852"/>
        <v>0</v>
      </c>
      <c r="V3832" s="32">
        <f t="shared" si="847"/>
        <v>668.14124581660599</v>
      </c>
      <c r="W3832" s="32">
        <f t="shared" si="853"/>
        <v>668.14124581660599</v>
      </c>
      <c r="X3832" s="32">
        <f t="shared" si="854"/>
        <v>668.14124581660599</v>
      </c>
    </row>
    <row r="3833" spans="1:24" x14ac:dyDescent="0.25">
      <c r="A3833" s="2"/>
      <c r="B3833" s="2" t="s">
        <v>7</v>
      </c>
      <c r="C3833" s="2">
        <f t="shared" si="857"/>
        <v>160</v>
      </c>
      <c r="D3833" s="2">
        <f t="shared" si="858"/>
        <v>13</v>
      </c>
      <c r="E3833" s="2">
        <f t="shared" si="848"/>
        <v>3829</v>
      </c>
      <c r="F3833" s="11">
        <v>360</v>
      </c>
      <c r="G3833" s="9">
        <v>0.75055446805556603</v>
      </c>
      <c r="H3833" s="9">
        <v>0.79124718017906104</v>
      </c>
      <c r="I3833" s="9">
        <v>0.83193989230255505</v>
      </c>
      <c r="J3833" s="9">
        <v>0.15124400434240301</v>
      </c>
      <c r="K3833" s="9">
        <v>0.15124400434240301</v>
      </c>
      <c r="L3833" s="9">
        <v>0.24</v>
      </c>
      <c r="N3833" s="32">
        <f>IF('System Design'!$F$8=1,'Hourly Demand and Generation'!G3833*'System Design'!$F$21,IF('System Design'!$F$8=2,'Hourly Demand and Generation'!H3833*'System Design'!$F$21,IF('System Design'!$F$8=3,'Hourly Demand and Generation'!I3833*'System Design'!$F$21)))</f>
        <v>415.9699461512775</v>
      </c>
      <c r="O3833" s="32">
        <f>IF('System Design'!$F$8=1,'Hourly Demand and Generation'!J3833*'System Design'!$F$22,IF('System Design'!$F$8=2,'Hourly Demand and Generation'!K3833*'System Design'!$F$22,IF('System Design'!$F$8=3,'Hourly Demand and Generation'!L3833*'System Design'!$F$22)))</f>
        <v>600</v>
      </c>
      <c r="Q3833" s="32">
        <f t="shared" si="846"/>
        <v>0</v>
      </c>
      <c r="R3833" s="32">
        <f t="shared" si="849"/>
        <v>5400</v>
      </c>
      <c r="S3833" s="32">
        <f t="shared" si="850"/>
        <v>0</v>
      </c>
      <c r="T3833" s="32">
        <f t="shared" si="851"/>
        <v>21600</v>
      </c>
      <c r="U3833" s="32">
        <f t="shared" si="852"/>
        <v>0</v>
      </c>
      <c r="V3833" s="32">
        <f t="shared" si="847"/>
        <v>655.96994615127755</v>
      </c>
      <c r="W3833" s="32">
        <f t="shared" si="853"/>
        <v>655.96994615127755</v>
      </c>
      <c r="X3833" s="32">
        <f t="shared" si="854"/>
        <v>655.96994615127755</v>
      </c>
    </row>
    <row r="3834" spans="1:24" x14ac:dyDescent="0.25">
      <c r="A3834" s="2"/>
      <c r="B3834" s="2" t="s">
        <v>7</v>
      </c>
      <c r="C3834" s="2">
        <f t="shared" si="857"/>
        <v>160</v>
      </c>
      <c r="D3834" s="2">
        <f t="shared" si="858"/>
        <v>14</v>
      </c>
      <c r="E3834" s="2">
        <f t="shared" si="848"/>
        <v>3830</v>
      </c>
      <c r="F3834" s="11">
        <v>360</v>
      </c>
      <c r="G3834" s="9">
        <v>0.60586926939425201</v>
      </c>
      <c r="H3834" s="9">
        <v>0.64204056905958096</v>
      </c>
      <c r="I3834" s="9">
        <v>0.67821186872490902</v>
      </c>
      <c r="J3834" s="9">
        <v>0.16069675461380301</v>
      </c>
      <c r="K3834" s="9">
        <v>0.16069675461380301</v>
      </c>
      <c r="L3834" s="9">
        <v>0.255</v>
      </c>
      <c r="N3834" s="32">
        <f>IF('System Design'!$F$8=1,'Hourly Demand and Generation'!G3834*'System Design'!$F$21,IF('System Design'!$F$8=2,'Hourly Demand and Generation'!H3834*'System Design'!$F$21,IF('System Design'!$F$8=3,'Hourly Demand and Generation'!I3834*'System Design'!$F$21)))</f>
        <v>339.10593436245449</v>
      </c>
      <c r="O3834" s="32">
        <f>IF('System Design'!$F$8=1,'Hourly Demand and Generation'!J3834*'System Design'!$F$22,IF('System Design'!$F$8=2,'Hourly Demand and Generation'!K3834*'System Design'!$F$22,IF('System Design'!$F$8=3,'Hourly Demand and Generation'!L3834*'System Design'!$F$22)))</f>
        <v>637.5</v>
      </c>
      <c r="Q3834" s="32">
        <f t="shared" si="846"/>
        <v>0</v>
      </c>
      <c r="R3834" s="32">
        <f t="shared" si="849"/>
        <v>5400</v>
      </c>
      <c r="S3834" s="32">
        <f t="shared" si="850"/>
        <v>0</v>
      </c>
      <c r="T3834" s="32">
        <f t="shared" si="851"/>
        <v>21600</v>
      </c>
      <c r="U3834" s="32">
        <f t="shared" si="852"/>
        <v>0</v>
      </c>
      <c r="V3834" s="32">
        <f t="shared" si="847"/>
        <v>616.60593436245449</v>
      </c>
      <c r="W3834" s="32">
        <f t="shared" si="853"/>
        <v>616.60593436245449</v>
      </c>
      <c r="X3834" s="32">
        <f t="shared" si="854"/>
        <v>616.60593436245449</v>
      </c>
    </row>
    <row r="3835" spans="1:24" x14ac:dyDescent="0.25">
      <c r="A3835" s="2"/>
      <c r="B3835" s="2" t="s">
        <v>7</v>
      </c>
      <c r="C3835" s="2">
        <f t="shared" si="857"/>
        <v>160</v>
      </c>
      <c r="D3835" s="2">
        <f t="shared" si="858"/>
        <v>15</v>
      </c>
      <c r="E3835" s="2">
        <f t="shared" si="848"/>
        <v>3831</v>
      </c>
      <c r="F3835" s="11">
        <v>382.5</v>
      </c>
      <c r="G3835" s="9">
        <v>0.45214124581660597</v>
      </c>
      <c r="H3835" s="9">
        <v>0.48831254548193498</v>
      </c>
      <c r="I3835" s="9">
        <v>0.52448384514726298</v>
      </c>
      <c r="J3835" s="9">
        <v>0.170149504885203</v>
      </c>
      <c r="K3835" s="9">
        <v>0.170149504885203</v>
      </c>
      <c r="L3835" s="9">
        <v>0.27</v>
      </c>
      <c r="N3835" s="32">
        <f>IF('System Design'!$F$8=1,'Hourly Demand and Generation'!G3835*'System Design'!$F$21,IF('System Design'!$F$8=2,'Hourly Demand and Generation'!H3835*'System Design'!$F$21,IF('System Design'!$F$8=3,'Hourly Demand and Generation'!I3835*'System Design'!$F$21)))</f>
        <v>262.24192257363148</v>
      </c>
      <c r="O3835" s="32">
        <f>IF('System Design'!$F$8=1,'Hourly Demand and Generation'!J3835*'System Design'!$F$22,IF('System Design'!$F$8=2,'Hourly Demand and Generation'!K3835*'System Design'!$F$22,IF('System Design'!$F$8=3,'Hourly Demand and Generation'!L3835*'System Design'!$F$22)))</f>
        <v>675</v>
      </c>
      <c r="Q3835" s="32">
        <f t="shared" si="846"/>
        <v>0</v>
      </c>
      <c r="R3835" s="32">
        <f t="shared" si="849"/>
        <v>5400</v>
      </c>
      <c r="S3835" s="32">
        <f t="shared" si="850"/>
        <v>0</v>
      </c>
      <c r="T3835" s="32">
        <f t="shared" si="851"/>
        <v>21600</v>
      </c>
      <c r="U3835" s="32">
        <f t="shared" si="852"/>
        <v>0</v>
      </c>
      <c r="V3835" s="32">
        <f t="shared" si="847"/>
        <v>554.74192257363143</v>
      </c>
      <c r="W3835" s="32">
        <f t="shared" si="853"/>
        <v>554.74192257363143</v>
      </c>
      <c r="X3835" s="32">
        <f t="shared" si="854"/>
        <v>554.74192257363143</v>
      </c>
    </row>
    <row r="3836" spans="1:24" x14ac:dyDescent="0.25">
      <c r="A3836" s="2"/>
      <c r="B3836" s="2" t="s">
        <v>7</v>
      </c>
      <c r="C3836" s="2">
        <f t="shared" si="857"/>
        <v>160</v>
      </c>
      <c r="D3836" s="2">
        <f t="shared" si="858"/>
        <v>16</v>
      </c>
      <c r="E3836" s="2">
        <f t="shared" si="848"/>
        <v>3832</v>
      </c>
      <c r="F3836" s="11">
        <v>405</v>
      </c>
      <c r="G3836" s="9">
        <v>0.29841322223896</v>
      </c>
      <c r="H3836" s="9">
        <v>0.33910593436245501</v>
      </c>
      <c r="I3836" s="9">
        <v>0.37979864648594902</v>
      </c>
      <c r="J3836" s="9">
        <v>0.170149504885203</v>
      </c>
      <c r="K3836" s="9">
        <v>0.170149504885203</v>
      </c>
      <c r="L3836" s="9">
        <v>0.27</v>
      </c>
      <c r="N3836" s="32">
        <f>IF('System Design'!$F$8=1,'Hourly Demand and Generation'!G3836*'System Design'!$F$21,IF('System Design'!$F$8=2,'Hourly Demand and Generation'!H3836*'System Design'!$F$21,IF('System Design'!$F$8=3,'Hourly Demand and Generation'!I3836*'System Design'!$F$21)))</f>
        <v>189.8993232429745</v>
      </c>
      <c r="O3836" s="32">
        <f>IF('System Design'!$F$8=1,'Hourly Demand and Generation'!J3836*'System Design'!$F$22,IF('System Design'!$F$8=2,'Hourly Demand and Generation'!K3836*'System Design'!$F$22,IF('System Design'!$F$8=3,'Hourly Demand and Generation'!L3836*'System Design'!$F$22)))</f>
        <v>675</v>
      </c>
      <c r="Q3836" s="32">
        <f t="shared" si="846"/>
        <v>0</v>
      </c>
      <c r="R3836" s="32">
        <f t="shared" si="849"/>
        <v>5400</v>
      </c>
      <c r="S3836" s="32">
        <f t="shared" si="850"/>
        <v>0</v>
      </c>
      <c r="T3836" s="32">
        <f t="shared" si="851"/>
        <v>21600</v>
      </c>
      <c r="U3836" s="32">
        <f t="shared" si="852"/>
        <v>0</v>
      </c>
      <c r="V3836" s="32">
        <f t="shared" si="847"/>
        <v>459.89932324297456</v>
      </c>
      <c r="W3836" s="32">
        <f t="shared" si="853"/>
        <v>459.89932324297456</v>
      </c>
      <c r="X3836" s="32">
        <f t="shared" si="854"/>
        <v>459.89932324297456</v>
      </c>
    </row>
    <row r="3837" spans="1:24" x14ac:dyDescent="0.25">
      <c r="A3837" s="2"/>
      <c r="B3837" s="2" t="s">
        <v>7</v>
      </c>
      <c r="C3837" s="2">
        <f t="shared" si="857"/>
        <v>160</v>
      </c>
      <c r="D3837" s="2">
        <f t="shared" si="858"/>
        <v>17</v>
      </c>
      <c r="E3837" s="2">
        <f t="shared" si="848"/>
        <v>3833</v>
      </c>
      <c r="F3837" s="11">
        <v>427.5</v>
      </c>
      <c r="G3837" s="9">
        <v>0.15372802357764601</v>
      </c>
      <c r="H3837" s="9">
        <v>0.18989932324297501</v>
      </c>
      <c r="I3837" s="9">
        <v>0.22607062290830299</v>
      </c>
      <c r="J3837" s="9">
        <v>0.18905500542800299</v>
      </c>
      <c r="K3837" s="9">
        <v>0.18905500542800299</v>
      </c>
      <c r="L3837" s="9">
        <v>0.3</v>
      </c>
      <c r="N3837" s="32">
        <f>IF('System Design'!$F$8=1,'Hourly Demand and Generation'!G3837*'System Design'!$F$21,IF('System Design'!$F$8=2,'Hourly Demand and Generation'!H3837*'System Design'!$F$21,IF('System Design'!$F$8=3,'Hourly Demand and Generation'!I3837*'System Design'!$F$21)))</f>
        <v>113.0353114541515</v>
      </c>
      <c r="O3837" s="32">
        <f>IF('System Design'!$F$8=1,'Hourly Demand and Generation'!J3837*'System Design'!$F$22,IF('System Design'!$F$8=2,'Hourly Demand and Generation'!K3837*'System Design'!$F$22,IF('System Design'!$F$8=3,'Hourly Demand and Generation'!L3837*'System Design'!$F$22)))</f>
        <v>750</v>
      </c>
      <c r="Q3837" s="32">
        <f t="shared" si="846"/>
        <v>0</v>
      </c>
      <c r="R3837" s="32">
        <f t="shared" si="849"/>
        <v>5400</v>
      </c>
      <c r="S3837" s="32">
        <f t="shared" si="850"/>
        <v>0</v>
      </c>
      <c r="T3837" s="32">
        <f t="shared" si="851"/>
        <v>21600</v>
      </c>
      <c r="U3837" s="32">
        <f t="shared" si="852"/>
        <v>0</v>
      </c>
      <c r="V3837" s="32">
        <f t="shared" si="847"/>
        <v>435.5353114541515</v>
      </c>
      <c r="W3837" s="32">
        <f t="shared" si="853"/>
        <v>435.5353114541515</v>
      </c>
      <c r="X3837" s="32">
        <f t="shared" si="854"/>
        <v>435.5353114541515</v>
      </c>
    </row>
    <row r="3838" spans="1:24" x14ac:dyDescent="0.25">
      <c r="A3838" s="2"/>
      <c r="B3838" s="2" t="s">
        <v>7</v>
      </c>
      <c r="C3838" s="2">
        <f t="shared" si="857"/>
        <v>160</v>
      </c>
      <c r="D3838" s="2">
        <f t="shared" si="858"/>
        <v>18</v>
      </c>
      <c r="E3838" s="2">
        <f t="shared" si="848"/>
        <v>3834</v>
      </c>
      <c r="F3838" s="11">
        <v>450</v>
      </c>
      <c r="G3838" s="9">
        <v>7.2342599330656995E-2</v>
      </c>
      <c r="H3838" s="9">
        <v>0.11303531145415199</v>
      </c>
      <c r="I3838" s="9">
        <v>0.15372802357764601</v>
      </c>
      <c r="J3838" s="9">
        <v>0.179602255156603</v>
      </c>
      <c r="K3838" s="9">
        <v>0.179602255156603</v>
      </c>
      <c r="L3838" s="9">
        <v>0.28499999999999998</v>
      </c>
      <c r="N3838" s="32">
        <f>IF('System Design'!$F$8=1,'Hourly Demand and Generation'!G3838*'System Design'!$F$21,IF('System Design'!$F$8=2,'Hourly Demand and Generation'!H3838*'System Design'!$F$21,IF('System Design'!$F$8=3,'Hourly Demand and Generation'!I3838*'System Design'!$F$21)))</f>
        <v>76.864011788823007</v>
      </c>
      <c r="O3838" s="32">
        <f>IF('System Design'!$F$8=1,'Hourly Demand and Generation'!J3838*'System Design'!$F$22,IF('System Design'!$F$8=2,'Hourly Demand and Generation'!K3838*'System Design'!$F$22,IF('System Design'!$F$8=3,'Hourly Demand and Generation'!L3838*'System Design'!$F$22)))</f>
        <v>712.49999999999989</v>
      </c>
      <c r="Q3838" s="32">
        <f t="shared" si="846"/>
        <v>0</v>
      </c>
      <c r="R3838" s="32">
        <f t="shared" si="849"/>
        <v>5400</v>
      </c>
      <c r="S3838" s="32">
        <f t="shared" si="850"/>
        <v>0</v>
      </c>
      <c r="T3838" s="32">
        <f t="shared" si="851"/>
        <v>21600</v>
      </c>
      <c r="U3838" s="32">
        <f t="shared" si="852"/>
        <v>0</v>
      </c>
      <c r="V3838" s="32">
        <f t="shared" si="847"/>
        <v>339.36401178882284</v>
      </c>
      <c r="W3838" s="32">
        <f t="shared" si="853"/>
        <v>339.36401178882284</v>
      </c>
      <c r="X3838" s="32">
        <f t="shared" si="854"/>
        <v>339.36401178882284</v>
      </c>
    </row>
    <row r="3839" spans="1:24" x14ac:dyDescent="0.25">
      <c r="A3839" s="2"/>
      <c r="B3839" s="2" t="s">
        <v>7</v>
      </c>
      <c r="C3839" s="2">
        <f t="shared" si="857"/>
        <v>160</v>
      </c>
      <c r="D3839" s="2">
        <f t="shared" si="858"/>
        <v>19</v>
      </c>
      <c r="E3839" s="2">
        <f t="shared" si="848"/>
        <v>3835</v>
      </c>
      <c r="F3839" s="11">
        <v>436.5</v>
      </c>
      <c r="G3839" s="9">
        <v>0</v>
      </c>
      <c r="H3839" s="9">
        <v>3.6171299665328498E-2</v>
      </c>
      <c r="I3839" s="9">
        <v>7.2342599330656995E-2</v>
      </c>
      <c r="J3839" s="9">
        <v>0.170149504885203</v>
      </c>
      <c r="K3839" s="9">
        <v>0.170149504885203</v>
      </c>
      <c r="L3839" s="9">
        <v>0.27</v>
      </c>
      <c r="N3839" s="32">
        <f>IF('System Design'!$F$8=1,'Hourly Demand and Generation'!G3839*'System Design'!$F$21,IF('System Design'!$F$8=2,'Hourly Demand and Generation'!H3839*'System Design'!$F$21,IF('System Design'!$F$8=3,'Hourly Demand and Generation'!I3839*'System Design'!$F$21)))</f>
        <v>36.171299665328497</v>
      </c>
      <c r="O3839" s="32">
        <f>IF('System Design'!$F$8=1,'Hourly Demand and Generation'!J3839*'System Design'!$F$22,IF('System Design'!$F$8=2,'Hourly Demand and Generation'!K3839*'System Design'!$F$22,IF('System Design'!$F$8=3,'Hourly Demand and Generation'!L3839*'System Design'!$F$22)))</f>
        <v>675</v>
      </c>
      <c r="Q3839" s="32">
        <f t="shared" si="846"/>
        <v>0</v>
      </c>
      <c r="R3839" s="32">
        <f t="shared" si="849"/>
        <v>5400</v>
      </c>
      <c r="S3839" s="32">
        <f t="shared" si="850"/>
        <v>0</v>
      </c>
      <c r="T3839" s="32">
        <f t="shared" si="851"/>
        <v>21600</v>
      </c>
      <c r="U3839" s="32">
        <f t="shared" si="852"/>
        <v>0</v>
      </c>
      <c r="V3839" s="32">
        <f t="shared" si="847"/>
        <v>274.67129966532855</v>
      </c>
      <c r="W3839" s="32">
        <f t="shared" si="853"/>
        <v>274.67129966532855</v>
      </c>
      <c r="X3839" s="32">
        <f t="shared" si="854"/>
        <v>274.67129966532855</v>
      </c>
    </row>
    <row r="3840" spans="1:24" x14ac:dyDescent="0.25">
      <c r="A3840" s="2"/>
      <c r="B3840" s="2" t="s">
        <v>7</v>
      </c>
      <c r="C3840" s="2">
        <f t="shared" si="857"/>
        <v>160</v>
      </c>
      <c r="D3840" s="2">
        <f t="shared" si="858"/>
        <v>20</v>
      </c>
      <c r="E3840" s="2">
        <f t="shared" si="848"/>
        <v>3836</v>
      </c>
      <c r="F3840" s="11">
        <v>427.5</v>
      </c>
      <c r="G3840" s="9">
        <v>0</v>
      </c>
      <c r="H3840" s="9">
        <v>0</v>
      </c>
      <c r="I3840" s="9">
        <v>0</v>
      </c>
      <c r="J3840" s="9">
        <v>0.170149504885203</v>
      </c>
      <c r="K3840" s="9">
        <v>0.170149504885203</v>
      </c>
      <c r="L3840" s="9">
        <v>0.27</v>
      </c>
      <c r="N3840" s="32">
        <f>IF('System Design'!$F$8=1,'Hourly Demand and Generation'!G3840*'System Design'!$F$21,IF('System Design'!$F$8=2,'Hourly Demand and Generation'!H3840*'System Design'!$F$21,IF('System Design'!$F$8=3,'Hourly Demand and Generation'!I3840*'System Design'!$F$21)))</f>
        <v>0</v>
      </c>
      <c r="O3840" s="32">
        <f>IF('System Design'!$F$8=1,'Hourly Demand and Generation'!J3840*'System Design'!$F$22,IF('System Design'!$F$8=2,'Hourly Demand and Generation'!K3840*'System Design'!$F$22,IF('System Design'!$F$8=3,'Hourly Demand and Generation'!L3840*'System Design'!$F$22)))</f>
        <v>675</v>
      </c>
      <c r="Q3840" s="32">
        <f t="shared" si="846"/>
        <v>0</v>
      </c>
      <c r="R3840" s="32">
        <f t="shared" si="849"/>
        <v>5400</v>
      </c>
      <c r="S3840" s="32">
        <f t="shared" si="850"/>
        <v>0</v>
      </c>
      <c r="T3840" s="32">
        <f t="shared" si="851"/>
        <v>21600</v>
      </c>
      <c r="U3840" s="32">
        <f t="shared" si="852"/>
        <v>0</v>
      </c>
      <c r="V3840" s="32">
        <f t="shared" si="847"/>
        <v>247.5</v>
      </c>
      <c r="W3840" s="32">
        <f t="shared" si="853"/>
        <v>247.5</v>
      </c>
      <c r="X3840" s="32">
        <f t="shared" si="854"/>
        <v>247.5</v>
      </c>
    </row>
    <row r="3841" spans="1:24" x14ac:dyDescent="0.25">
      <c r="A3841" s="2"/>
      <c r="B3841" s="2" t="s">
        <v>7</v>
      </c>
      <c r="C3841" s="2">
        <f t="shared" si="857"/>
        <v>160</v>
      </c>
      <c r="D3841" s="2">
        <f t="shared" si="858"/>
        <v>21</v>
      </c>
      <c r="E3841" s="2">
        <f t="shared" si="848"/>
        <v>3837</v>
      </c>
      <c r="F3841" s="11">
        <v>405</v>
      </c>
      <c r="G3841" s="9">
        <v>0</v>
      </c>
      <c r="H3841" s="9">
        <v>0</v>
      </c>
      <c r="I3841" s="9">
        <v>0</v>
      </c>
      <c r="J3841" s="9">
        <v>0.170149504885203</v>
      </c>
      <c r="K3841" s="9">
        <v>0.170149504885203</v>
      </c>
      <c r="L3841" s="9">
        <v>0.27</v>
      </c>
      <c r="N3841" s="32">
        <f>IF('System Design'!$F$8=1,'Hourly Demand and Generation'!G3841*'System Design'!$F$21,IF('System Design'!$F$8=2,'Hourly Demand and Generation'!H3841*'System Design'!$F$21,IF('System Design'!$F$8=3,'Hourly Demand and Generation'!I3841*'System Design'!$F$21)))</f>
        <v>0</v>
      </c>
      <c r="O3841" s="32">
        <f>IF('System Design'!$F$8=1,'Hourly Demand and Generation'!J3841*'System Design'!$F$22,IF('System Design'!$F$8=2,'Hourly Demand and Generation'!K3841*'System Design'!$F$22,IF('System Design'!$F$8=3,'Hourly Demand and Generation'!L3841*'System Design'!$F$22)))</f>
        <v>675</v>
      </c>
      <c r="Q3841" s="32">
        <f t="shared" si="846"/>
        <v>0</v>
      </c>
      <c r="R3841" s="32">
        <f t="shared" si="849"/>
        <v>5400</v>
      </c>
      <c r="S3841" s="32">
        <f t="shared" si="850"/>
        <v>0</v>
      </c>
      <c r="T3841" s="32">
        <f t="shared" si="851"/>
        <v>21600</v>
      </c>
      <c r="U3841" s="32">
        <f t="shared" si="852"/>
        <v>0</v>
      </c>
      <c r="V3841" s="32">
        <f t="shared" si="847"/>
        <v>270</v>
      </c>
      <c r="W3841" s="32">
        <f t="shared" si="853"/>
        <v>270</v>
      </c>
      <c r="X3841" s="32">
        <f t="shared" si="854"/>
        <v>270</v>
      </c>
    </row>
    <row r="3842" spans="1:24" x14ac:dyDescent="0.25">
      <c r="A3842" s="2"/>
      <c r="B3842" s="2" t="s">
        <v>7</v>
      </c>
      <c r="C3842" s="2">
        <f t="shared" si="857"/>
        <v>160</v>
      </c>
      <c r="D3842" s="2">
        <f t="shared" si="858"/>
        <v>22</v>
      </c>
      <c r="E3842" s="2">
        <f t="shared" si="848"/>
        <v>3838</v>
      </c>
      <c r="F3842" s="11">
        <v>382.5</v>
      </c>
      <c r="G3842" s="9">
        <v>0</v>
      </c>
      <c r="H3842" s="9">
        <v>0</v>
      </c>
      <c r="I3842" s="9">
        <v>0</v>
      </c>
      <c r="J3842" s="9">
        <v>0.179602255156603</v>
      </c>
      <c r="K3842" s="9">
        <v>0.179602255156603</v>
      </c>
      <c r="L3842" s="9">
        <v>0.28499999999999998</v>
      </c>
      <c r="N3842" s="32">
        <f>IF('System Design'!$F$8=1,'Hourly Demand and Generation'!G3842*'System Design'!$F$21,IF('System Design'!$F$8=2,'Hourly Demand and Generation'!H3842*'System Design'!$F$21,IF('System Design'!$F$8=3,'Hourly Demand and Generation'!I3842*'System Design'!$F$21)))</f>
        <v>0</v>
      </c>
      <c r="O3842" s="32">
        <f>IF('System Design'!$F$8=1,'Hourly Demand and Generation'!J3842*'System Design'!$F$22,IF('System Design'!$F$8=2,'Hourly Demand and Generation'!K3842*'System Design'!$F$22,IF('System Design'!$F$8=3,'Hourly Demand and Generation'!L3842*'System Design'!$F$22)))</f>
        <v>712.49999999999989</v>
      </c>
      <c r="Q3842" s="32">
        <f t="shared" si="846"/>
        <v>0</v>
      </c>
      <c r="R3842" s="32">
        <f t="shared" si="849"/>
        <v>5400</v>
      </c>
      <c r="S3842" s="32">
        <f t="shared" si="850"/>
        <v>0</v>
      </c>
      <c r="T3842" s="32">
        <f t="shared" si="851"/>
        <v>21600</v>
      </c>
      <c r="U3842" s="32">
        <f t="shared" si="852"/>
        <v>0</v>
      </c>
      <c r="V3842" s="32">
        <f t="shared" si="847"/>
        <v>329.99999999999989</v>
      </c>
      <c r="W3842" s="32">
        <f t="shared" si="853"/>
        <v>329.99999999999989</v>
      </c>
      <c r="X3842" s="32">
        <f t="shared" si="854"/>
        <v>329.99999999999989</v>
      </c>
    </row>
    <row r="3843" spans="1:24" x14ac:dyDescent="0.25">
      <c r="A3843" s="2"/>
      <c r="B3843" s="2" t="s">
        <v>7</v>
      </c>
      <c r="C3843" s="2">
        <f t="shared" si="857"/>
        <v>160</v>
      </c>
      <c r="D3843" s="2">
        <f t="shared" si="858"/>
        <v>23</v>
      </c>
      <c r="E3843" s="2">
        <f t="shared" si="848"/>
        <v>3839</v>
      </c>
      <c r="F3843" s="11">
        <v>360</v>
      </c>
      <c r="G3843" s="9">
        <v>0</v>
      </c>
      <c r="H3843" s="9">
        <v>0</v>
      </c>
      <c r="I3843" s="9">
        <v>0</v>
      </c>
      <c r="J3843" s="9">
        <v>0.15124400434240301</v>
      </c>
      <c r="K3843" s="9">
        <v>0.15124400434240301</v>
      </c>
      <c r="L3843" s="9">
        <v>0.24</v>
      </c>
      <c r="N3843" s="32">
        <f>IF('System Design'!$F$8=1,'Hourly Demand and Generation'!G3843*'System Design'!$F$21,IF('System Design'!$F$8=2,'Hourly Demand and Generation'!H3843*'System Design'!$F$21,IF('System Design'!$F$8=3,'Hourly Demand and Generation'!I3843*'System Design'!$F$21)))</f>
        <v>0</v>
      </c>
      <c r="O3843" s="32">
        <f>IF('System Design'!$F$8=1,'Hourly Demand and Generation'!J3843*'System Design'!$F$22,IF('System Design'!$F$8=2,'Hourly Demand and Generation'!K3843*'System Design'!$F$22,IF('System Design'!$F$8=3,'Hourly Demand and Generation'!L3843*'System Design'!$F$22)))</f>
        <v>600</v>
      </c>
      <c r="Q3843" s="32">
        <f t="shared" si="846"/>
        <v>0</v>
      </c>
      <c r="R3843" s="32">
        <f t="shared" si="849"/>
        <v>5400</v>
      </c>
      <c r="S3843" s="32">
        <f t="shared" si="850"/>
        <v>0</v>
      </c>
      <c r="T3843" s="32">
        <f t="shared" si="851"/>
        <v>21600</v>
      </c>
      <c r="U3843" s="32">
        <f t="shared" si="852"/>
        <v>0</v>
      </c>
      <c r="V3843" s="32">
        <f t="shared" si="847"/>
        <v>240</v>
      </c>
      <c r="W3843" s="32">
        <f t="shared" si="853"/>
        <v>240</v>
      </c>
      <c r="X3843" s="32">
        <f t="shared" si="854"/>
        <v>240</v>
      </c>
    </row>
    <row r="3844" spans="1:24" x14ac:dyDescent="0.25">
      <c r="A3844" s="2"/>
      <c r="B3844" s="2" t="s">
        <v>7</v>
      </c>
      <c r="C3844" s="2">
        <f t="shared" si="857"/>
        <v>160</v>
      </c>
      <c r="D3844" s="2">
        <f t="shared" si="858"/>
        <v>24</v>
      </c>
      <c r="E3844" s="2">
        <f t="shared" si="848"/>
        <v>3840</v>
      </c>
      <c r="F3844" s="11">
        <v>315</v>
      </c>
      <c r="G3844" s="9">
        <v>0</v>
      </c>
      <c r="H3844" s="9">
        <v>0</v>
      </c>
      <c r="I3844" s="9">
        <v>0</v>
      </c>
      <c r="J3844" s="9">
        <v>0.15124400434240301</v>
      </c>
      <c r="K3844" s="9">
        <v>0.15124400434240301</v>
      </c>
      <c r="L3844" s="9">
        <v>0.24</v>
      </c>
      <c r="N3844" s="32">
        <f>IF('System Design'!$F$8=1,'Hourly Demand and Generation'!G3844*'System Design'!$F$21,IF('System Design'!$F$8=2,'Hourly Demand and Generation'!H3844*'System Design'!$F$21,IF('System Design'!$F$8=3,'Hourly Demand and Generation'!I3844*'System Design'!$F$21)))</f>
        <v>0</v>
      </c>
      <c r="O3844" s="32">
        <f>IF('System Design'!$F$8=1,'Hourly Demand and Generation'!J3844*'System Design'!$F$22,IF('System Design'!$F$8=2,'Hourly Demand and Generation'!K3844*'System Design'!$F$22,IF('System Design'!$F$8=3,'Hourly Demand and Generation'!L3844*'System Design'!$F$22)))</f>
        <v>600</v>
      </c>
      <c r="Q3844" s="32">
        <f t="shared" si="846"/>
        <v>0</v>
      </c>
      <c r="R3844" s="32">
        <f t="shared" si="849"/>
        <v>5400</v>
      </c>
      <c r="S3844" s="32">
        <f t="shared" si="850"/>
        <v>0</v>
      </c>
      <c r="T3844" s="32">
        <f t="shared" si="851"/>
        <v>21600</v>
      </c>
      <c r="U3844" s="32">
        <f t="shared" si="852"/>
        <v>0</v>
      </c>
      <c r="V3844" s="32">
        <f t="shared" si="847"/>
        <v>285</v>
      </c>
      <c r="W3844" s="32">
        <f t="shared" si="853"/>
        <v>285</v>
      </c>
      <c r="X3844" s="32">
        <f t="shared" si="854"/>
        <v>285</v>
      </c>
    </row>
    <row r="3845" spans="1:24" x14ac:dyDescent="0.25">
      <c r="A3845" s="2"/>
      <c r="B3845" s="2" t="s">
        <v>7</v>
      </c>
      <c r="C3845" s="2">
        <f>C3844+1</f>
        <v>161</v>
      </c>
      <c r="D3845" s="2">
        <v>1</v>
      </c>
      <c r="E3845" s="2">
        <f t="shared" si="848"/>
        <v>3841</v>
      </c>
      <c r="F3845" s="11">
        <v>270</v>
      </c>
      <c r="G3845" s="9">
        <v>0</v>
      </c>
      <c r="H3845" s="9">
        <v>0</v>
      </c>
      <c r="I3845" s="9">
        <v>0</v>
      </c>
      <c r="J3845" s="9">
        <v>0.17556010185676399</v>
      </c>
      <c r="K3845" s="9">
        <v>0.17556010185676399</v>
      </c>
      <c r="L3845" s="9">
        <v>0.3</v>
      </c>
      <c r="N3845" s="32">
        <f>IF('System Design'!$F$8=1,'Hourly Demand and Generation'!G3845*'System Design'!$F$21,IF('System Design'!$F$8=2,'Hourly Demand and Generation'!H3845*'System Design'!$F$21,IF('System Design'!$F$8=3,'Hourly Demand and Generation'!I3845*'System Design'!$F$21)))</f>
        <v>0</v>
      </c>
      <c r="O3845" s="32">
        <f>IF('System Design'!$F$8=1,'Hourly Demand and Generation'!J3845*'System Design'!$F$22,IF('System Design'!$F$8=2,'Hourly Demand and Generation'!K3845*'System Design'!$F$22,IF('System Design'!$F$8=3,'Hourly Demand and Generation'!L3845*'System Design'!$F$22)))</f>
        <v>750</v>
      </c>
      <c r="Q3845" s="32">
        <f t="shared" si="846"/>
        <v>0</v>
      </c>
      <c r="R3845" s="32">
        <f t="shared" si="849"/>
        <v>5400</v>
      </c>
      <c r="S3845" s="32">
        <f t="shared" si="850"/>
        <v>0</v>
      </c>
      <c r="T3845" s="32">
        <f t="shared" si="851"/>
        <v>21600</v>
      </c>
      <c r="U3845" s="32">
        <f t="shared" si="852"/>
        <v>0</v>
      </c>
      <c r="V3845" s="32">
        <f t="shared" si="847"/>
        <v>480</v>
      </c>
      <c r="W3845" s="32">
        <f t="shared" si="853"/>
        <v>480</v>
      </c>
      <c r="X3845" s="32">
        <f t="shared" si="854"/>
        <v>480</v>
      </c>
    </row>
    <row r="3846" spans="1:24" x14ac:dyDescent="0.25">
      <c r="A3846" s="2"/>
      <c r="B3846" s="2" t="s">
        <v>7</v>
      </c>
      <c r="C3846" s="2">
        <f>C3845</f>
        <v>161</v>
      </c>
      <c r="D3846" s="2">
        <f>D3845+1</f>
        <v>2</v>
      </c>
      <c r="E3846" s="2">
        <f t="shared" si="848"/>
        <v>3842</v>
      </c>
      <c r="F3846" s="11">
        <v>247.5</v>
      </c>
      <c r="G3846" s="9">
        <v>0</v>
      </c>
      <c r="H3846" s="9">
        <v>0</v>
      </c>
      <c r="I3846" s="9">
        <v>0</v>
      </c>
      <c r="J3846" s="9">
        <v>0.158004091671088</v>
      </c>
      <c r="K3846" s="9">
        <v>0.158004091671088</v>
      </c>
      <c r="L3846" s="9">
        <v>0.27</v>
      </c>
      <c r="N3846" s="32">
        <f>IF('System Design'!$F$8=1,'Hourly Demand and Generation'!G3846*'System Design'!$F$21,IF('System Design'!$F$8=2,'Hourly Demand and Generation'!H3846*'System Design'!$F$21,IF('System Design'!$F$8=3,'Hourly Demand and Generation'!I3846*'System Design'!$F$21)))</f>
        <v>0</v>
      </c>
      <c r="O3846" s="32">
        <f>IF('System Design'!$F$8=1,'Hourly Demand and Generation'!J3846*'System Design'!$F$22,IF('System Design'!$F$8=2,'Hourly Demand and Generation'!K3846*'System Design'!$F$22,IF('System Design'!$F$8=3,'Hourly Demand and Generation'!L3846*'System Design'!$F$22)))</f>
        <v>675</v>
      </c>
      <c r="Q3846" s="32">
        <f t="shared" ref="Q3846:Q3909" si="859">IF(F3846-N3846-O3846&gt;0,F3846-N3846-O3846,0)</f>
        <v>0</v>
      </c>
      <c r="R3846" s="32">
        <f t="shared" si="849"/>
        <v>5400</v>
      </c>
      <c r="S3846" s="32">
        <f t="shared" si="850"/>
        <v>0</v>
      </c>
      <c r="T3846" s="32">
        <f t="shared" si="851"/>
        <v>21600</v>
      </c>
      <c r="U3846" s="32">
        <f t="shared" si="852"/>
        <v>0</v>
      </c>
      <c r="V3846" s="32">
        <f t="shared" ref="V3846:V3909" si="860">IF(F3846-N3846-O3846&lt;0,N3846+O3846-F3846,0)</f>
        <v>427.5</v>
      </c>
      <c r="W3846" s="32">
        <f t="shared" si="853"/>
        <v>427.5</v>
      </c>
      <c r="X3846" s="32">
        <f t="shared" si="854"/>
        <v>427.5</v>
      </c>
    </row>
    <row r="3847" spans="1:24" x14ac:dyDescent="0.25">
      <c r="A3847" s="2"/>
      <c r="B3847" s="2" t="s">
        <v>7</v>
      </c>
      <c r="C3847" s="2">
        <f t="shared" ref="C3847:C3868" si="861">C3846</f>
        <v>161</v>
      </c>
      <c r="D3847" s="2">
        <f t="shared" ref="D3847:D3868" si="862">D3846+1</f>
        <v>3</v>
      </c>
      <c r="E3847" s="2">
        <f t="shared" ref="E3847:E3910" si="863">E3846+1</f>
        <v>3843</v>
      </c>
      <c r="F3847" s="11">
        <v>225</v>
      </c>
      <c r="G3847" s="9">
        <v>0</v>
      </c>
      <c r="H3847" s="9">
        <v>0</v>
      </c>
      <c r="I3847" s="9">
        <v>0</v>
      </c>
      <c r="J3847" s="9">
        <v>0.158004091671088</v>
      </c>
      <c r="K3847" s="9">
        <v>0.158004091671088</v>
      </c>
      <c r="L3847" s="9">
        <v>0.27</v>
      </c>
      <c r="N3847" s="32">
        <f>IF('System Design'!$F$8=1,'Hourly Demand and Generation'!G3847*'System Design'!$F$21,IF('System Design'!$F$8=2,'Hourly Demand and Generation'!H3847*'System Design'!$F$21,IF('System Design'!$F$8=3,'Hourly Demand and Generation'!I3847*'System Design'!$F$21)))</f>
        <v>0</v>
      </c>
      <c r="O3847" s="32">
        <f>IF('System Design'!$F$8=1,'Hourly Demand and Generation'!J3847*'System Design'!$F$22,IF('System Design'!$F$8=2,'Hourly Demand and Generation'!K3847*'System Design'!$F$22,IF('System Design'!$F$8=3,'Hourly Demand and Generation'!L3847*'System Design'!$F$22)))</f>
        <v>675</v>
      </c>
      <c r="Q3847" s="32">
        <f t="shared" si="859"/>
        <v>0</v>
      </c>
      <c r="R3847" s="32">
        <f t="shared" ref="R3847:R3910" si="864">IF($Q3847&lt;R3846+$V3847,IF(R3846+$V3847-$Q3847&gt;5400,5400,R3846+$V3847-$Q3847),0)</f>
        <v>5400</v>
      </c>
      <c r="S3847" s="32">
        <f t="shared" ref="S3847:S3910" si="865">IF(R3847&gt;0,0,$Q3847+$V3847-R3846)</f>
        <v>0</v>
      </c>
      <c r="T3847" s="32">
        <f t="shared" ref="T3847:T3910" si="866">IF($Q3847&lt;T3846+$V3847,IF(T3846+$V3847-$Q3847&gt;21600,21600,T3846+$V3847-$Q3847),0)</f>
        <v>21600</v>
      </c>
      <c r="U3847" s="32">
        <f t="shared" ref="U3847:U3910" si="867">IF(T3847&gt;0,0,$Q3847+$V3847-T3846)</f>
        <v>0</v>
      </c>
      <c r="V3847" s="32">
        <f t="shared" si="860"/>
        <v>450</v>
      </c>
      <c r="W3847" s="32">
        <f t="shared" ref="W3847:W3910" si="868">IF(R3847=5400,$V3847-(R3847-R3846),0)</f>
        <v>450</v>
      </c>
      <c r="X3847" s="32">
        <f t="shared" ref="X3847:X3910" si="869">IF(T3847=21600,$V3847-(T3847-T3846),0)</f>
        <v>450</v>
      </c>
    </row>
    <row r="3848" spans="1:24" x14ac:dyDescent="0.25">
      <c r="A3848" s="2"/>
      <c r="B3848" s="2" t="s">
        <v>7</v>
      </c>
      <c r="C3848" s="2">
        <f t="shared" si="861"/>
        <v>161</v>
      </c>
      <c r="D3848" s="2">
        <f t="shared" si="862"/>
        <v>4</v>
      </c>
      <c r="E3848" s="2">
        <f t="shared" si="863"/>
        <v>3844</v>
      </c>
      <c r="F3848" s="11">
        <v>270</v>
      </c>
      <c r="G3848" s="9">
        <v>0</v>
      </c>
      <c r="H3848" s="9">
        <v>0</v>
      </c>
      <c r="I3848" s="9">
        <v>0</v>
      </c>
      <c r="J3848" s="9">
        <v>0.17556010185676399</v>
      </c>
      <c r="K3848" s="9">
        <v>0.17556010185676399</v>
      </c>
      <c r="L3848" s="9">
        <v>0.3</v>
      </c>
      <c r="N3848" s="32">
        <f>IF('System Design'!$F$8=1,'Hourly Demand and Generation'!G3848*'System Design'!$F$21,IF('System Design'!$F$8=2,'Hourly Demand and Generation'!H3848*'System Design'!$F$21,IF('System Design'!$F$8=3,'Hourly Demand and Generation'!I3848*'System Design'!$F$21)))</f>
        <v>0</v>
      </c>
      <c r="O3848" s="32">
        <f>IF('System Design'!$F$8=1,'Hourly Demand and Generation'!J3848*'System Design'!$F$22,IF('System Design'!$F$8=2,'Hourly Demand and Generation'!K3848*'System Design'!$F$22,IF('System Design'!$F$8=3,'Hourly Demand and Generation'!L3848*'System Design'!$F$22)))</f>
        <v>750</v>
      </c>
      <c r="Q3848" s="32">
        <f t="shared" si="859"/>
        <v>0</v>
      </c>
      <c r="R3848" s="32">
        <f t="shared" si="864"/>
        <v>5400</v>
      </c>
      <c r="S3848" s="32">
        <f t="shared" si="865"/>
        <v>0</v>
      </c>
      <c r="T3848" s="32">
        <f t="shared" si="866"/>
        <v>21600</v>
      </c>
      <c r="U3848" s="32">
        <f t="shared" si="867"/>
        <v>0</v>
      </c>
      <c r="V3848" s="32">
        <f t="shared" si="860"/>
        <v>480</v>
      </c>
      <c r="W3848" s="32">
        <f t="shared" si="868"/>
        <v>480</v>
      </c>
      <c r="X3848" s="32">
        <f t="shared" si="869"/>
        <v>480</v>
      </c>
    </row>
    <row r="3849" spans="1:24" x14ac:dyDescent="0.25">
      <c r="A3849" s="2"/>
      <c r="B3849" s="2" t="s">
        <v>7</v>
      </c>
      <c r="C3849" s="2">
        <f t="shared" si="861"/>
        <v>161</v>
      </c>
      <c r="D3849" s="2">
        <f t="shared" si="862"/>
        <v>5</v>
      </c>
      <c r="E3849" s="2">
        <f t="shared" si="863"/>
        <v>3845</v>
      </c>
      <c r="F3849" s="11">
        <v>292.5</v>
      </c>
      <c r="G3849" s="9">
        <v>0</v>
      </c>
      <c r="H3849" s="9">
        <v>3.9321448883078203E-2</v>
      </c>
      <c r="I3849" s="9">
        <v>7.8642897766156503E-2</v>
      </c>
      <c r="J3849" s="9">
        <v>0.14044808148541099</v>
      </c>
      <c r="K3849" s="9">
        <v>0.14044808148541099</v>
      </c>
      <c r="L3849" s="9">
        <v>0.24</v>
      </c>
      <c r="N3849" s="32">
        <f>IF('System Design'!$F$8=1,'Hourly Demand and Generation'!G3849*'System Design'!$F$21,IF('System Design'!$F$8=2,'Hourly Demand and Generation'!H3849*'System Design'!$F$21,IF('System Design'!$F$8=3,'Hourly Demand and Generation'!I3849*'System Design'!$F$21)))</f>
        <v>39.321448883078254</v>
      </c>
      <c r="O3849" s="32">
        <f>IF('System Design'!$F$8=1,'Hourly Demand and Generation'!J3849*'System Design'!$F$22,IF('System Design'!$F$8=2,'Hourly Demand and Generation'!K3849*'System Design'!$F$22,IF('System Design'!$F$8=3,'Hourly Demand and Generation'!L3849*'System Design'!$F$22)))</f>
        <v>600</v>
      </c>
      <c r="Q3849" s="32">
        <f t="shared" si="859"/>
        <v>0</v>
      </c>
      <c r="R3849" s="32">
        <f t="shared" si="864"/>
        <v>5400</v>
      </c>
      <c r="S3849" s="32">
        <f t="shared" si="865"/>
        <v>0</v>
      </c>
      <c r="T3849" s="32">
        <f t="shared" si="866"/>
        <v>21600</v>
      </c>
      <c r="U3849" s="32">
        <f t="shared" si="867"/>
        <v>0</v>
      </c>
      <c r="V3849" s="32">
        <f t="shared" si="860"/>
        <v>346.82144888307823</v>
      </c>
      <c r="W3849" s="32">
        <f t="shared" si="868"/>
        <v>346.82144888307823</v>
      </c>
      <c r="X3849" s="32">
        <f t="shared" si="869"/>
        <v>346.82144888307823</v>
      </c>
    </row>
    <row r="3850" spans="1:24" x14ac:dyDescent="0.25">
      <c r="A3850" s="2"/>
      <c r="B3850" s="2" t="s">
        <v>7</v>
      </c>
      <c r="C3850" s="2">
        <f t="shared" si="861"/>
        <v>161</v>
      </c>
      <c r="D3850" s="2">
        <f t="shared" si="862"/>
        <v>6</v>
      </c>
      <c r="E3850" s="2">
        <f t="shared" si="863"/>
        <v>3846</v>
      </c>
      <c r="F3850" s="11">
        <v>315</v>
      </c>
      <c r="G3850" s="9">
        <v>7.8642897766156503E-2</v>
      </c>
      <c r="H3850" s="9">
        <v>0.12287952775961999</v>
      </c>
      <c r="I3850" s="9">
        <v>0.167116157753083</v>
      </c>
      <c r="J3850" s="9">
        <v>0.14044808148541099</v>
      </c>
      <c r="K3850" s="9">
        <v>0.14044808148541099</v>
      </c>
      <c r="L3850" s="9">
        <v>0.24</v>
      </c>
      <c r="N3850" s="32">
        <f>IF('System Design'!$F$8=1,'Hourly Demand and Generation'!G3850*'System Design'!$F$21,IF('System Design'!$F$8=2,'Hourly Demand and Generation'!H3850*'System Design'!$F$21,IF('System Design'!$F$8=3,'Hourly Demand and Generation'!I3850*'System Design'!$F$21)))</f>
        <v>83.558078876541501</v>
      </c>
      <c r="O3850" s="32">
        <f>IF('System Design'!$F$8=1,'Hourly Demand and Generation'!J3850*'System Design'!$F$22,IF('System Design'!$F$8=2,'Hourly Demand and Generation'!K3850*'System Design'!$F$22,IF('System Design'!$F$8=3,'Hourly Demand and Generation'!L3850*'System Design'!$F$22)))</f>
        <v>600</v>
      </c>
      <c r="Q3850" s="32">
        <f t="shared" si="859"/>
        <v>0</v>
      </c>
      <c r="R3850" s="32">
        <f t="shared" si="864"/>
        <v>5400</v>
      </c>
      <c r="S3850" s="32">
        <f t="shared" si="865"/>
        <v>0</v>
      </c>
      <c r="T3850" s="32">
        <f t="shared" si="866"/>
        <v>21600</v>
      </c>
      <c r="U3850" s="32">
        <f t="shared" si="867"/>
        <v>0</v>
      </c>
      <c r="V3850" s="32">
        <f t="shared" si="860"/>
        <v>368.55807887654146</v>
      </c>
      <c r="W3850" s="32">
        <f t="shared" si="868"/>
        <v>368.55807887654146</v>
      </c>
      <c r="X3850" s="32">
        <f t="shared" si="869"/>
        <v>368.55807887654146</v>
      </c>
    </row>
    <row r="3851" spans="1:24" x14ac:dyDescent="0.25">
      <c r="A3851" s="2"/>
      <c r="B3851" s="2" t="s">
        <v>7</v>
      </c>
      <c r="C3851" s="2">
        <f t="shared" si="861"/>
        <v>161</v>
      </c>
      <c r="D3851" s="2">
        <f t="shared" si="862"/>
        <v>7</v>
      </c>
      <c r="E3851" s="2">
        <f t="shared" si="863"/>
        <v>3847</v>
      </c>
      <c r="F3851" s="11">
        <v>337.5</v>
      </c>
      <c r="G3851" s="9">
        <v>0.167116157753083</v>
      </c>
      <c r="H3851" s="9">
        <v>0.20643760663616101</v>
      </c>
      <c r="I3851" s="9">
        <v>0.24575905551923899</v>
      </c>
      <c r="J3851" s="9">
        <v>0.158004091671088</v>
      </c>
      <c r="K3851" s="9">
        <v>0.158004091671088</v>
      </c>
      <c r="L3851" s="9">
        <v>0.27</v>
      </c>
      <c r="N3851" s="32">
        <f>IF('System Design'!$F$8=1,'Hourly Demand and Generation'!G3851*'System Design'!$F$21,IF('System Design'!$F$8=2,'Hourly Demand and Generation'!H3851*'System Design'!$F$21,IF('System Design'!$F$8=3,'Hourly Demand and Generation'!I3851*'System Design'!$F$21)))</f>
        <v>122.87952775961949</v>
      </c>
      <c r="O3851" s="32">
        <f>IF('System Design'!$F$8=1,'Hourly Demand and Generation'!J3851*'System Design'!$F$22,IF('System Design'!$F$8=2,'Hourly Demand and Generation'!K3851*'System Design'!$F$22,IF('System Design'!$F$8=3,'Hourly Demand and Generation'!L3851*'System Design'!$F$22)))</f>
        <v>675</v>
      </c>
      <c r="Q3851" s="32">
        <f t="shared" si="859"/>
        <v>0</v>
      </c>
      <c r="R3851" s="32">
        <f t="shared" si="864"/>
        <v>5400</v>
      </c>
      <c r="S3851" s="32">
        <f t="shared" si="865"/>
        <v>0</v>
      </c>
      <c r="T3851" s="32">
        <f t="shared" si="866"/>
        <v>21600</v>
      </c>
      <c r="U3851" s="32">
        <f t="shared" si="867"/>
        <v>0</v>
      </c>
      <c r="V3851" s="32">
        <f t="shared" si="860"/>
        <v>460.37952775961946</v>
      </c>
      <c r="W3851" s="32">
        <f t="shared" si="868"/>
        <v>460.37952775961946</v>
      </c>
      <c r="X3851" s="32">
        <f t="shared" si="869"/>
        <v>460.37952775961946</v>
      </c>
    </row>
    <row r="3852" spans="1:24" x14ac:dyDescent="0.25">
      <c r="A3852" s="2"/>
      <c r="B3852" s="2" t="s">
        <v>7</v>
      </c>
      <c r="C3852" s="2">
        <f t="shared" si="861"/>
        <v>161</v>
      </c>
      <c r="D3852" s="2">
        <f t="shared" si="862"/>
        <v>8</v>
      </c>
      <c r="E3852" s="2">
        <f t="shared" si="863"/>
        <v>3848</v>
      </c>
      <c r="F3852" s="11">
        <v>360</v>
      </c>
      <c r="G3852" s="9">
        <v>0.32440195328539601</v>
      </c>
      <c r="H3852" s="9">
        <v>0.36863858327885801</v>
      </c>
      <c r="I3852" s="9">
        <v>0.41287521327232102</v>
      </c>
      <c r="J3852" s="9">
        <v>0.158004091671088</v>
      </c>
      <c r="K3852" s="9">
        <v>0.158004091671088</v>
      </c>
      <c r="L3852" s="9">
        <v>0.27</v>
      </c>
      <c r="N3852" s="32">
        <f>IF('System Design'!$F$8=1,'Hourly Demand and Generation'!G3852*'System Design'!$F$21,IF('System Design'!$F$8=2,'Hourly Demand and Generation'!H3852*'System Design'!$F$21,IF('System Design'!$F$8=3,'Hourly Demand and Generation'!I3852*'System Design'!$F$21)))</f>
        <v>206.4376066361605</v>
      </c>
      <c r="O3852" s="32">
        <f>IF('System Design'!$F$8=1,'Hourly Demand and Generation'!J3852*'System Design'!$F$22,IF('System Design'!$F$8=2,'Hourly Demand and Generation'!K3852*'System Design'!$F$22,IF('System Design'!$F$8=3,'Hourly Demand and Generation'!L3852*'System Design'!$F$22)))</f>
        <v>675</v>
      </c>
      <c r="Q3852" s="32">
        <f t="shared" si="859"/>
        <v>0</v>
      </c>
      <c r="R3852" s="32">
        <f t="shared" si="864"/>
        <v>5400</v>
      </c>
      <c r="S3852" s="32">
        <f t="shared" si="865"/>
        <v>0</v>
      </c>
      <c r="T3852" s="32">
        <f t="shared" si="866"/>
        <v>21600</v>
      </c>
      <c r="U3852" s="32">
        <f t="shared" si="867"/>
        <v>0</v>
      </c>
      <c r="V3852" s="32">
        <f t="shared" si="860"/>
        <v>521.43760663616047</v>
      </c>
      <c r="W3852" s="32">
        <f t="shared" si="868"/>
        <v>521.43760663616047</v>
      </c>
      <c r="X3852" s="32">
        <f t="shared" si="869"/>
        <v>521.43760663616047</v>
      </c>
    </row>
    <row r="3853" spans="1:24" x14ac:dyDescent="0.25">
      <c r="A3853" s="2"/>
      <c r="B3853" s="2" t="s">
        <v>7</v>
      </c>
      <c r="C3853" s="2">
        <f t="shared" si="861"/>
        <v>161</v>
      </c>
      <c r="D3853" s="2">
        <f t="shared" si="862"/>
        <v>9</v>
      </c>
      <c r="E3853" s="2">
        <f t="shared" si="863"/>
        <v>3849</v>
      </c>
      <c r="F3853" s="11">
        <v>360</v>
      </c>
      <c r="G3853" s="9">
        <v>0.49151811103847798</v>
      </c>
      <c r="H3853" s="9">
        <v>0.53083955992155596</v>
      </c>
      <c r="I3853" s="9">
        <v>0.57016100880463405</v>
      </c>
      <c r="J3853" s="9">
        <v>0.14044808148541099</v>
      </c>
      <c r="K3853" s="9">
        <v>0.14044808148541099</v>
      </c>
      <c r="L3853" s="9">
        <v>0.24</v>
      </c>
      <c r="N3853" s="32">
        <f>IF('System Design'!$F$8=1,'Hourly Demand and Generation'!G3853*'System Design'!$F$21,IF('System Design'!$F$8=2,'Hourly Demand and Generation'!H3853*'System Design'!$F$21,IF('System Design'!$F$8=3,'Hourly Demand and Generation'!I3853*'System Design'!$F$21)))</f>
        <v>285.08050440231705</v>
      </c>
      <c r="O3853" s="32">
        <f>IF('System Design'!$F$8=1,'Hourly Demand and Generation'!J3853*'System Design'!$F$22,IF('System Design'!$F$8=2,'Hourly Demand and Generation'!K3853*'System Design'!$F$22,IF('System Design'!$F$8=3,'Hourly Demand and Generation'!L3853*'System Design'!$F$22)))</f>
        <v>600</v>
      </c>
      <c r="Q3853" s="32">
        <f t="shared" si="859"/>
        <v>0</v>
      </c>
      <c r="R3853" s="32">
        <f t="shared" si="864"/>
        <v>5400</v>
      </c>
      <c r="S3853" s="32">
        <f t="shared" si="865"/>
        <v>0</v>
      </c>
      <c r="T3853" s="32">
        <f t="shared" si="866"/>
        <v>21600</v>
      </c>
      <c r="U3853" s="32">
        <f t="shared" si="867"/>
        <v>0</v>
      </c>
      <c r="V3853" s="32">
        <f t="shared" si="860"/>
        <v>525.08050440231705</v>
      </c>
      <c r="W3853" s="32">
        <f t="shared" si="868"/>
        <v>525.08050440231705</v>
      </c>
      <c r="X3853" s="32">
        <f t="shared" si="869"/>
        <v>525.08050440231705</v>
      </c>
    </row>
    <row r="3854" spans="1:24" x14ac:dyDescent="0.25">
      <c r="A3854" s="2"/>
      <c r="B3854" s="2" t="s">
        <v>7</v>
      </c>
      <c r="C3854" s="2">
        <f t="shared" si="861"/>
        <v>161</v>
      </c>
      <c r="D3854" s="2">
        <f t="shared" si="862"/>
        <v>10</v>
      </c>
      <c r="E3854" s="2">
        <f t="shared" si="863"/>
        <v>3850</v>
      </c>
      <c r="F3854" s="11">
        <v>351</v>
      </c>
      <c r="G3854" s="9">
        <v>0.65863426879156095</v>
      </c>
      <c r="H3854" s="9">
        <v>0.69795571767463904</v>
      </c>
      <c r="I3854" s="9">
        <v>0.73727716655771702</v>
      </c>
      <c r="J3854" s="9">
        <v>0.158004091671088</v>
      </c>
      <c r="K3854" s="9">
        <v>0.158004091671088</v>
      </c>
      <c r="L3854" s="9">
        <v>0.27</v>
      </c>
      <c r="N3854" s="32">
        <f>IF('System Design'!$F$8=1,'Hourly Demand and Generation'!G3854*'System Design'!$F$21,IF('System Design'!$F$8=2,'Hourly Demand and Generation'!H3854*'System Design'!$F$21,IF('System Design'!$F$8=3,'Hourly Demand and Generation'!I3854*'System Design'!$F$21)))</f>
        <v>368.6385832788585</v>
      </c>
      <c r="O3854" s="32">
        <f>IF('System Design'!$F$8=1,'Hourly Demand and Generation'!J3854*'System Design'!$F$22,IF('System Design'!$F$8=2,'Hourly Demand and Generation'!K3854*'System Design'!$F$22,IF('System Design'!$F$8=3,'Hourly Demand and Generation'!L3854*'System Design'!$F$22)))</f>
        <v>675</v>
      </c>
      <c r="Q3854" s="32">
        <f t="shared" si="859"/>
        <v>0</v>
      </c>
      <c r="R3854" s="32">
        <f t="shared" si="864"/>
        <v>5400</v>
      </c>
      <c r="S3854" s="32">
        <f t="shared" si="865"/>
        <v>0</v>
      </c>
      <c r="T3854" s="32">
        <f t="shared" si="866"/>
        <v>21600</v>
      </c>
      <c r="U3854" s="32">
        <f t="shared" si="867"/>
        <v>0</v>
      </c>
      <c r="V3854" s="32">
        <f t="shared" si="860"/>
        <v>692.6385832788585</v>
      </c>
      <c r="W3854" s="32">
        <f t="shared" si="868"/>
        <v>692.6385832788585</v>
      </c>
      <c r="X3854" s="32">
        <f t="shared" si="869"/>
        <v>692.6385832788585</v>
      </c>
    </row>
    <row r="3855" spans="1:24" x14ac:dyDescent="0.25">
      <c r="A3855" s="2"/>
      <c r="B3855" s="2" t="s">
        <v>7</v>
      </c>
      <c r="C3855" s="2">
        <f t="shared" si="861"/>
        <v>161</v>
      </c>
      <c r="D3855" s="2">
        <f t="shared" si="862"/>
        <v>11</v>
      </c>
      <c r="E3855" s="2">
        <f t="shared" si="863"/>
        <v>3851</v>
      </c>
      <c r="F3855" s="11">
        <v>346.5</v>
      </c>
      <c r="G3855" s="9">
        <v>0.81592006432387298</v>
      </c>
      <c r="H3855" s="9">
        <v>0.86015669431733599</v>
      </c>
      <c r="I3855" s="9">
        <v>0.9043933243108</v>
      </c>
      <c r="J3855" s="9">
        <v>0.14044808148541099</v>
      </c>
      <c r="K3855" s="9">
        <v>0.14044808148541099</v>
      </c>
      <c r="L3855" s="9">
        <v>0.24</v>
      </c>
      <c r="N3855" s="32">
        <f>IF('System Design'!$F$8=1,'Hourly Demand and Generation'!G3855*'System Design'!$F$21,IF('System Design'!$F$8=2,'Hourly Demand and Generation'!H3855*'System Design'!$F$21,IF('System Design'!$F$8=3,'Hourly Demand and Generation'!I3855*'System Design'!$F$21)))</f>
        <v>452.19666215540002</v>
      </c>
      <c r="O3855" s="32">
        <f>IF('System Design'!$F$8=1,'Hourly Demand and Generation'!J3855*'System Design'!$F$22,IF('System Design'!$F$8=2,'Hourly Demand and Generation'!K3855*'System Design'!$F$22,IF('System Design'!$F$8=3,'Hourly Demand and Generation'!L3855*'System Design'!$F$22)))</f>
        <v>600</v>
      </c>
      <c r="Q3855" s="32">
        <f t="shared" si="859"/>
        <v>0</v>
      </c>
      <c r="R3855" s="32">
        <f t="shared" si="864"/>
        <v>5400</v>
      </c>
      <c r="S3855" s="32">
        <f t="shared" si="865"/>
        <v>0</v>
      </c>
      <c r="T3855" s="32">
        <f t="shared" si="866"/>
        <v>21600</v>
      </c>
      <c r="U3855" s="32">
        <f t="shared" si="867"/>
        <v>0</v>
      </c>
      <c r="V3855" s="32">
        <f t="shared" si="860"/>
        <v>705.69666215539996</v>
      </c>
      <c r="W3855" s="32">
        <f t="shared" si="868"/>
        <v>705.69666215539996</v>
      </c>
      <c r="X3855" s="32">
        <f t="shared" si="869"/>
        <v>705.69666215539996</v>
      </c>
    </row>
    <row r="3856" spans="1:24" x14ac:dyDescent="0.25">
      <c r="A3856" s="2"/>
      <c r="B3856" s="2" t="s">
        <v>7</v>
      </c>
      <c r="C3856" s="2">
        <f t="shared" si="861"/>
        <v>161</v>
      </c>
      <c r="D3856" s="2">
        <f t="shared" si="862"/>
        <v>12</v>
      </c>
      <c r="E3856" s="2">
        <f t="shared" si="863"/>
        <v>3852</v>
      </c>
      <c r="F3856" s="11">
        <v>346.5</v>
      </c>
      <c r="G3856" s="9">
        <v>0.98303622207695596</v>
      </c>
      <c r="H3856" s="9">
        <v>0.98303622207695596</v>
      </c>
      <c r="I3856" s="9">
        <v>0.98303622207695596</v>
      </c>
      <c r="J3856" s="9">
        <v>0.131670076392573</v>
      </c>
      <c r="K3856" s="9">
        <v>0.131670076392573</v>
      </c>
      <c r="L3856" s="9">
        <v>0.22500000000000001</v>
      </c>
      <c r="N3856" s="32">
        <f>IF('System Design'!$F$8=1,'Hourly Demand and Generation'!G3856*'System Design'!$F$21,IF('System Design'!$F$8=2,'Hourly Demand and Generation'!H3856*'System Design'!$F$21,IF('System Design'!$F$8=3,'Hourly Demand and Generation'!I3856*'System Design'!$F$21)))</f>
        <v>491.51811103847797</v>
      </c>
      <c r="O3856" s="32">
        <f>IF('System Design'!$F$8=1,'Hourly Demand and Generation'!J3856*'System Design'!$F$22,IF('System Design'!$F$8=2,'Hourly Demand and Generation'!K3856*'System Design'!$F$22,IF('System Design'!$F$8=3,'Hourly Demand and Generation'!L3856*'System Design'!$F$22)))</f>
        <v>562.5</v>
      </c>
      <c r="Q3856" s="32">
        <f t="shared" si="859"/>
        <v>0</v>
      </c>
      <c r="R3856" s="32">
        <f t="shared" si="864"/>
        <v>5400</v>
      </c>
      <c r="S3856" s="32">
        <f t="shared" si="865"/>
        <v>0</v>
      </c>
      <c r="T3856" s="32">
        <f t="shared" si="866"/>
        <v>21600</v>
      </c>
      <c r="U3856" s="32">
        <f t="shared" si="867"/>
        <v>0</v>
      </c>
      <c r="V3856" s="32">
        <f t="shared" si="860"/>
        <v>707.51811103847785</v>
      </c>
      <c r="W3856" s="32">
        <f t="shared" si="868"/>
        <v>707.51811103847785</v>
      </c>
      <c r="X3856" s="32">
        <f t="shared" si="869"/>
        <v>707.51811103847785</v>
      </c>
    </row>
    <row r="3857" spans="1:24" x14ac:dyDescent="0.25">
      <c r="A3857" s="2"/>
      <c r="B3857" s="2" t="s">
        <v>7</v>
      </c>
      <c r="C3857" s="2">
        <f t="shared" si="861"/>
        <v>161</v>
      </c>
      <c r="D3857" s="2">
        <f t="shared" si="862"/>
        <v>13</v>
      </c>
      <c r="E3857" s="2">
        <f t="shared" si="863"/>
        <v>3853</v>
      </c>
      <c r="F3857" s="11">
        <v>360</v>
      </c>
      <c r="G3857" s="9">
        <v>0.81592006432387298</v>
      </c>
      <c r="H3857" s="9">
        <v>0.86015669431733599</v>
      </c>
      <c r="I3857" s="9">
        <v>0.9043933243108</v>
      </c>
      <c r="J3857" s="9">
        <v>0.14044808148541099</v>
      </c>
      <c r="K3857" s="9">
        <v>0.14044808148541099</v>
      </c>
      <c r="L3857" s="9">
        <v>0.24</v>
      </c>
      <c r="N3857" s="32">
        <f>IF('System Design'!$F$8=1,'Hourly Demand and Generation'!G3857*'System Design'!$F$21,IF('System Design'!$F$8=2,'Hourly Demand and Generation'!H3857*'System Design'!$F$21,IF('System Design'!$F$8=3,'Hourly Demand and Generation'!I3857*'System Design'!$F$21)))</f>
        <v>452.19666215540002</v>
      </c>
      <c r="O3857" s="32">
        <f>IF('System Design'!$F$8=1,'Hourly Demand and Generation'!J3857*'System Design'!$F$22,IF('System Design'!$F$8=2,'Hourly Demand and Generation'!K3857*'System Design'!$F$22,IF('System Design'!$F$8=3,'Hourly Demand and Generation'!L3857*'System Design'!$F$22)))</f>
        <v>600</v>
      </c>
      <c r="Q3857" s="32">
        <f t="shared" si="859"/>
        <v>0</v>
      </c>
      <c r="R3857" s="32">
        <f t="shared" si="864"/>
        <v>5400</v>
      </c>
      <c r="S3857" s="32">
        <f t="shared" si="865"/>
        <v>0</v>
      </c>
      <c r="T3857" s="32">
        <f t="shared" si="866"/>
        <v>21600</v>
      </c>
      <c r="U3857" s="32">
        <f t="shared" si="867"/>
        <v>0</v>
      </c>
      <c r="V3857" s="32">
        <f t="shared" si="860"/>
        <v>692.19666215539996</v>
      </c>
      <c r="W3857" s="32">
        <f t="shared" si="868"/>
        <v>692.19666215539996</v>
      </c>
      <c r="X3857" s="32">
        <f t="shared" si="869"/>
        <v>692.19666215539996</v>
      </c>
    </row>
    <row r="3858" spans="1:24" x14ac:dyDescent="0.25">
      <c r="A3858" s="2"/>
      <c r="B3858" s="2" t="s">
        <v>7</v>
      </c>
      <c r="C3858" s="2">
        <f t="shared" si="861"/>
        <v>161</v>
      </c>
      <c r="D3858" s="2">
        <f t="shared" si="862"/>
        <v>14</v>
      </c>
      <c r="E3858" s="2">
        <f t="shared" si="863"/>
        <v>3854</v>
      </c>
      <c r="F3858" s="11">
        <v>360</v>
      </c>
      <c r="G3858" s="9">
        <v>0.65863426879156095</v>
      </c>
      <c r="H3858" s="9">
        <v>0.69795571767463904</v>
      </c>
      <c r="I3858" s="9">
        <v>0.73727716655771702</v>
      </c>
      <c r="J3858" s="9">
        <v>0.14922608657824901</v>
      </c>
      <c r="K3858" s="9">
        <v>0.14922608657824901</v>
      </c>
      <c r="L3858" s="9">
        <v>0.255</v>
      </c>
      <c r="N3858" s="32">
        <f>IF('System Design'!$F$8=1,'Hourly Demand and Generation'!G3858*'System Design'!$F$21,IF('System Design'!$F$8=2,'Hourly Demand and Generation'!H3858*'System Design'!$F$21,IF('System Design'!$F$8=3,'Hourly Demand and Generation'!I3858*'System Design'!$F$21)))</f>
        <v>368.6385832788585</v>
      </c>
      <c r="O3858" s="32">
        <f>IF('System Design'!$F$8=1,'Hourly Demand and Generation'!J3858*'System Design'!$F$22,IF('System Design'!$F$8=2,'Hourly Demand and Generation'!K3858*'System Design'!$F$22,IF('System Design'!$F$8=3,'Hourly Demand and Generation'!L3858*'System Design'!$F$22)))</f>
        <v>637.5</v>
      </c>
      <c r="Q3858" s="32">
        <f t="shared" si="859"/>
        <v>0</v>
      </c>
      <c r="R3858" s="32">
        <f t="shared" si="864"/>
        <v>5400</v>
      </c>
      <c r="S3858" s="32">
        <f t="shared" si="865"/>
        <v>0</v>
      </c>
      <c r="T3858" s="32">
        <f t="shared" si="866"/>
        <v>21600</v>
      </c>
      <c r="U3858" s="32">
        <f t="shared" si="867"/>
        <v>0</v>
      </c>
      <c r="V3858" s="32">
        <f t="shared" si="860"/>
        <v>646.1385832788585</v>
      </c>
      <c r="W3858" s="32">
        <f t="shared" si="868"/>
        <v>646.1385832788585</v>
      </c>
      <c r="X3858" s="32">
        <f t="shared" si="869"/>
        <v>646.1385832788585</v>
      </c>
    </row>
    <row r="3859" spans="1:24" x14ac:dyDescent="0.25">
      <c r="A3859" s="2"/>
      <c r="B3859" s="2" t="s">
        <v>7</v>
      </c>
      <c r="C3859" s="2">
        <f t="shared" si="861"/>
        <v>161</v>
      </c>
      <c r="D3859" s="2">
        <f t="shared" si="862"/>
        <v>15</v>
      </c>
      <c r="E3859" s="2">
        <f t="shared" si="863"/>
        <v>3855</v>
      </c>
      <c r="F3859" s="11">
        <v>382.5</v>
      </c>
      <c r="G3859" s="9">
        <v>0.49151811103847798</v>
      </c>
      <c r="H3859" s="9">
        <v>0.53083955992155596</v>
      </c>
      <c r="I3859" s="9">
        <v>0.57016100880463405</v>
      </c>
      <c r="J3859" s="9">
        <v>0.158004091671088</v>
      </c>
      <c r="K3859" s="9">
        <v>0.158004091671088</v>
      </c>
      <c r="L3859" s="9">
        <v>0.27</v>
      </c>
      <c r="N3859" s="32">
        <f>IF('System Design'!$F$8=1,'Hourly Demand and Generation'!G3859*'System Design'!$F$21,IF('System Design'!$F$8=2,'Hourly Demand and Generation'!H3859*'System Design'!$F$21,IF('System Design'!$F$8=3,'Hourly Demand and Generation'!I3859*'System Design'!$F$21)))</f>
        <v>285.08050440231705</v>
      </c>
      <c r="O3859" s="32">
        <f>IF('System Design'!$F$8=1,'Hourly Demand and Generation'!J3859*'System Design'!$F$22,IF('System Design'!$F$8=2,'Hourly Demand and Generation'!K3859*'System Design'!$F$22,IF('System Design'!$F$8=3,'Hourly Demand and Generation'!L3859*'System Design'!$F$22)))</f>
        <v>675</v>
      </c>
      <c r="Q3859" s="32">
        <f t="shared" si="859"/>
        <v>0</v>
      </c>
      <c r="R3859" s="32">
        <f t="shared" si="864"/>
        <v>5400</v>
      </c>
      <c r="S3859" s="32">
        <f t="shared" si="865"/>
        <v>0</v>
      </c>
      <c r="T3859" s="32">
        <f t="shared" si="866"/>
        <v>21600</v>
      </c>
      <c r="U3859" s="32">
        <f t="shared" si="867"/>
        <v>0</v>
      </c>
      <c r="V3859" s="32">
        <f t="shared" si="860"/>
        <v>577.58050440231705</v>
      </c>
      <c r="W3859" s="32">
        <f t="shared" si="868"/>
        <v>577.58050440231705</v>
      </c>
      <c r="X3859" s="32">
        <f t="shared" si="869"/>
        <v>577.58050440231705</v>
      </c>
    </row>
    <row r="3860" spans="1:24" x14ac:dyDescent="0.25">
      <c r="A3860" s="2"/>
      <c r="B3860" s="2" t="s">
        <v>7</v>
      </c>
      <c r="C3860" s="2">
        <f t="shared" si="861"/>
        <v>161</v>
      </c>
      <c r="D3860" s="2">
        <f t="shared" si="862"/>
        <v>16</v>
      </c>
      <c r="E3860" s="2">
        <f t="shared" si="863"/>
        <v>3856</v>
      </c>
      <c r="F3860" s="11">
        <v>405</v>
      </c>
      <c r="G3860" s="9">
        <v>0.32440195328539601</v>
      </c>
      <c r="H3860" s="9">
        <v>0.36863858327885801</v>
      </c>
      <c r="I3860" s="9">
        <v>0.41287521327232102</v>
      </c>
      <c r="J3860" s="9">
        <v>0.158004091671088</v>
      </c>
      <c r="K3860" s="9">
        <v>0.158004091671088</v>
      </c>
      <c r="L3860" s="9">
        <v>0.27</v>
      </c>
      <c r="N3860" s="32">
        <f>IF('System Design'!$F$8=1,'Hourly Demand and Generation'!G3860*'System Design'!$F$21,IF('System Design'!$F$8=2,'Hourly Demand and Generation'!H3860*'System Design'!$F$21,IF('System Design'!$F$8=3,'Hourly Demand and Generation'!I3860*'System Design'!$F$21)))</f>
        <v>206.4376066361605</v>
      </c>
      <c r="O3860" s="32">
        <f>IF('System Design'!$F$8=1,'Hourly Demand and Generation'!J3860*'System Design'!$F$22,IF('System Design'!$F$8=2,'Hourly Demand and Generation'!K3860*'System Design'!$F$22,IF('System Design'!$F$8=3,'Hourly Demand and Generation'!L3860*'System Design'!$F$22)))</f>
        <v>675</v>
      </c>
      <c r="Q3860" s="32">
        <f t="shared" si="859"/>
        <v>0</v>
      </c>
      <c r="R3860" s="32">
        <f t="shared" si="864"/>
        <v>5400</v>
      </c>
      <c r="S3860" s="32">
        <f t="shared" si="865"/>
        <v>0</v>
      </c>
      <c r="T3860" s="32">
        <f t="shared" si="866"/>
        <v>21600</v>
      </c>
      <c r="U3860" s="32">
        <f t="shared" si="867"/>
        <v>0</v>
      </c>
      <c r="V3860" s="32">
        <f t="shared" si="860"/>
        <v>476.43760663616047</v>
      </c>
      <c r="W3860" s="32">
        <f t="shared" si="868"/>
        <v>476.43760663616047</v>
      </c>
      <c r="X3860" s="32">
        <f t="shared" si="869"/>
        <v>476.43760663616047</v>
      </c>
    </row>
    <row r="3861" spans="1:24" x14ac:dyDescent="0.25">
      <c r="A3861" s="2"/>
      <c r="B3861" s="2" t="s">
        <v>7</v>
      </c>
      <c r="C3861" s="2">
        <f t="shared" si="861"/>
        <v>161</v>
      </c>
      <c r="D3861" s="2">
        <f t="shared" si="862"/>
        <v>17</v>
      </c>
      <c r="E3861" s="2">
        <f t="shared" si="863"/>
        <v>3857</v>
      </c>
      <c r="F3861" s="11">
        <v>427.5</v>
      </c>
      <c r="G3861" s="9">
        <v>0.167116157753083</v>
      </c>
      <c r="H3861" s="9">
        <v>0.20643760663616101</v>
      </c>
      <c r="I3861" s="9">
        <v>0.24575905551923899</v>
      </c>
      <c r="J3861" s="9">
        <v>0.17556010185676399</v>
      </c>
      <c r="K3861" s="9">
        <v>0.17556010185676399</v>
      </c>
      <c r="L3861" s="9">
        <v>0.3</v>
      </c>
      <c r="N3861" s="32">
        <f>IF('System Design'!$F$8=1,'Hourly Demand and Generation'!G3861*'System Design'!$F$21,IF('System Design'!$F$8=2,'Hourly Demand and Generation'!H3861*'System Design'!$F$21,IF('System Design'!$F$8=3,'Hourly Demand and Generation'!I3861*'System Design'!$F$21)))</f>
        <v>122.87952775961949</v>
      </c>
      <c r="O3861" s="32">
        <f>IF('System Design'!$F$8=1,'Hourly Demand and Generation'!J3861*'System Design'!$F$22,IF('System Design'!$F$8=2,'Hourly Demand and Generation'!K3861*'System Design'!$F$22,IF('System Design'!$F$8=3,'Hourly Demand and Generation'!L3861*'System Design'!$F$22)))</f>
        <v>750</v>
      </c>
      <c r="Q3861" s="32">
        <f t="shared" si="859"/>
        <v>0</v>
      </c>
      <c r="R3861" s="32">
        <f t="shared" si="864"/>
        <v>5400</v>
      </c>
      <c r="S3861" s="32">
        <f t="shared" si="865"/>
        <v>0</v>
      </c>
      <c r="T3861" s="32">
        <f t="shared" si="866"/>
        <v>21600</v>
      </c>
      <c r="U3861" s="32">
        <f t="shared" si="867"/>
        <v>0</v>
      </c>
      <c r="V3861" s="32">
        <f t="shared" si="860"/>
        <v>445.37952775961946</v>
      </c>
      <c r="W3861" s="32">
        <f t="shared" si="868"/>
        <v>445.37952775961946</v>
      </c>
      <c r="X3861" s="32">
        <f t="shared" si="869"/>
        <v>445.37952775961946</v>
      </c>
    </row>
    <row r="3862" spans="1:24" x14ac:dyDescent="0.25">
      <c r="A3862" s="2"/>
      <c r="B3862" s="2" t="s">
        <v>7</v>
      </c>
      <c r="C3862" s="2">
        <f t="shared" si="861"/>
        <v>161</v>
      </c>
      <c r="D3862" s="2">
        <f t="shared" si="862"/>
        <v>18</v>
      </c>
      <c r="E3862" s="2">
        <f t="shared" si="863"/>
        <v>3858</v>
      </c>
      <c r="F3862" s="11">
        <v>450</v>
      </c>
      <c r="G3862" s="9">
        <v>7.8642897766156503E-2</v>
      </c>
      <c r="H3862" s="9">
        <v>0.12287952775961999</v>
      </c>
      <c r="I3862" s="9">
        <v>0.167116157753083</v>
      </c>
      <c r="J3862" s="9">
        <v>0.166782096763926</v>
      </c>
      <c r="K3862" s="9">
        <v>0.166782096763926</v>
      </c>
      <c r="L3862" s="9">
        <v>0.28499999999999998</v>
      </c>
      <c r="N3862" s="32">
        <f>IF('System Design'!$F$8=1,'Hourly Demand and Generation'!G3862*'System Design'!$F$21,IF('System Design'!$F$8=2,'Hourly Demand and Generation'!H3862*'System Design'!$F$21,IF('System Design'!$F$8=3,'Hourly Demand and Generation'!I3862*'System Design'!$F$21)))</f>
        <v>83.558078876541501</v>
      </c>
      <c r="O3862" s="32">
        <f>IF('System Design'!$F$8=1,'Hourly Demand and Generation'!J3862*'System Design'!$F$22,IF('System Design'!$F$8=2,'Hourly Demand and Generation'!K3862*'System Design'!$F$22,IF('System Design'!$F$8=3,'Hourly Demand and Generation'!L3862*'System Design'!$F$22)))</f>
        <v>712.49999999999989</v>
      </c>
      <c r="Q3862" s="32">
        <f t="shared" si="859"/>
        <v>0</v>
      </c>
      <c r="R3862" s="32">
        <f t="shared" si="864"/>
        <v>5400</v>
      </c>
      <c r="S3862" s="32">
        <f t="shared" si="865"/>
        <v>0</v>
      </c>
      <c r="T3862" s="32">
        <f t="shared" si="866"/>
        <v>21600</v>
      </c>
      <c r="U3862" s="32">
        <f t="shared" si="867"/>
        <v>0</v>
      </c>
      <c r="V3862" s="32">
        <f t="shared" si="860"/>
        <v>346.05807887654134</v>
      </c>
      <c r="W3862" s="32">
        <f t="shared" si="868"/>
        <v>346.05807887654134</v>
      </c>
      <c r="X3862" s="32">
        <f t="shared" si="869"/>
        <v>346.05807887654134</v>
      </c>
    </row>
    <row r="3863" spans="1:24" x14ac:dyDescent="0.25">
      <c r="A3863" s="2"/>
      <c r="B3863" s="2" t="s">
        <v>7</v>
      </c>
      <c r="C3863" s="2">
        <f t="shared" si="861"/>
        <v>161</v>
      </c>
      <c r="D3863" s="2">
        <f t="shared" si="862"/>
        <v>19</v>
      </c>
      <c r="E3863" s="2">
        <f t="shared" si="863"/>
        <v>3859</v>
      </c>
      <c r="F3863" s="11">
        <v>436.5</v>
      </c>
      <c r="G3863" s="9">
        <v>0</v>
      </c>
      <c r="H3863" s="9">
        <v>3.9321448883078203E-2</v>
      </c>
      <c r="I3863" s="9">
        <v>7.8642897766156503E-2</v>
      </c>
      <c r="J3863" s="9">
        <v>0.158004091671088</v>
      </c>
      <c r="K3863" s="9">
        <v>0.158004091671088</v>
      </c>
      <c r="L3863" s="9">
        <v>0.27</v>
      </c>
      <c r="N3863" s="32">
        <f>IF('System Design'!$F$8=1,'Hourly Demand and Generation'!G3863*'System Design'!$F$21,IF('System Design'!$F$8=2,'Hourly Demand and Generation'!H3863*'System Design'!$F$21,IF('System Design'!$F$8=3,'Hourly Demand and Generation'!I3863*'System Design'!$F$21)))</f>
        <v>39.321448883078254</v>
      </c>
      <c r="O3863" s="32">
        <f>IF('System Design'!$F$8=1,'Hourly Demand and Generation'!J3863*'System Design'!$F$22,IF('System Design'!$F$8=2,'Hourly Demand and Generation'!K3863*'System Design'!$F$22,IF('System Design'!$F$8=3,'Hourly Demand and Generation'!L3863*'System Design'!$F$22)))</f>
        <v>675</v>
      </c>
      <c r="Q3863" s="32">
        <f t="shared" si="859"/>
        <v>0</v>
      </c>
      <c r="R3863" s="32">
        <f t="shared" si="864"/>
        <v>5400</v>
      </c>
      <c r="S3863" s="32">
        <f t="shared" si="865"/>
        <v>0</v>
      </c>
      <c r="T3863" s="32">
        <f t="shared" si="866"/>
        <v>21600</v>
      </c>
      <c r="U3863" s="32">
        <f t="shared" si="867"/>
        <v>0</v>
      </c>
      <c r="V3863" s="32">
        <f t="shared" si="860"/>
        <v>277.82144888307823</v>
      </c>
      <c r="W3863" s="32">
        <f t="shared" si="868"/>
        <v>277.82144888307823</v>
      </c>
      <c r="X3863" s="32">
        <f t="shared" si="869"/>
        <v>277.82144888307823</v>
      </c>
    </row>
    <row r="3864" spans="1:24" x14ac:dyDescent="0.25">
      <c r="A3864" s="2"/>
      <c r="B3864" s="2" t="s">
        <v>7</v>
      </c>
      <c r="C3864" s="2">
        <f t="shared" si="861"/>
        <v>161</v>
      </c>
      <c r="D3864" s="2">
        <f t="shared" si="862"/>
        <v>20</v>
      </c>
      <c r="E3864" s="2">
        <f t="shared" si="863"/>
        <v>3860</v>
      </c>
      <c r="F3864" s="11">
        <v>427.5</v>
      </c>
      <c r="G3864" s="9">
        <v>0</v>
      </c>
      <c r="H3864" s="9">
        <v>0</v>
      </c>
      <c r="I3864" s="9">
        <v>0</v>
      </c>
      <c r="J3864" s="9">
        <v>0.158004091671088</v>
      </c>
      <c r="K3864" s="9">
        <v>0.158004091671088</v>
      </c>
      <c r="L3864" s="9">
        <v>0.27</v>
      </c>
      <c r="N3864" s="32">
        <f>IF('System Design'!$F$8=1,'Hourly Demand and Generation'!G3864*'System Design'!$F$21,IF('System Design'!$F$8=2,'Hourly Demand and Generation'!H3864*'System Design'!$F$21,IF('System Design'!$F$8=3,'Hourly Demand and Generation'!I3864*'System Design'!$F$21)))</f>
        <v>0</v>
      </c>
      <c r="O3864" s="32">
        <f>IF('System Design'!$F$8=1,'Hourly Demand and Generation'!J3864*'System Design'!$F$22,IF('System Design'!$F$8=2,'Hourly Demand and Generation'!K3864*'System Design'!$F$22,IF('System Design'!$F$8=3,'Hourly Demand and Generation'!L3864*'System Design'!$F$22)))</f>
        <v>675</v>
      </c>
      <c r="Q3864" s="32">
        <f t="shared" si="859"/>
        <v>0</v>
      </c>
      <c r="R3864" s="32">
        <f t="shared" si="864"/>
        <v>5400</v>
      </c>
      <c r="S3864" s="32">
        <f t="shared" si="865"/>
        <v>0</v>
      </c>
      <c r="T3864" s="32">
        <f t="shared" si="866"/>
        <v>21600</v>
      </c>
      <c r="U3864" s="32">
        <f t="shared" si="867"/>
        <v>0</v>
      </c>
      <c r="V3864" s="32">
        <f t="shared" si="860"/>
        <v>247.5</v>
      </c>
      <c r="W3864" s="32">
        <f t="shared" si="868"/>
        <v>247.5</v>
      </c>
      <c r="X3864" s="32">
        <f t="shared" si="869"/>
        <v>247.5</v>
      </c>
    </row>
    <row r="3865" spans="1:24" x14ac:dyDescent="0.25">
      <c r="A3865" s="2"/>
      <c r="B3865" s="2" t="s">
        <v>7</v>
      </c>
      <c r="C3865" s="2">
        <f t="shared" si="861"/>
        <v>161</v>
      </c>
      <c r="D3865" s="2">
        <f t="shared" si="862"/>
        <v>21</v>
      </c>
      <c r="E3865" s="2">
        <f t="shared" si="863"/>
        <v>3861</v>
      </c>
      <c r="F3865" s="11">
        <v>405</v>
      </c>
      <c r="G3865" s="9">
        <v>0</v>
      </c>
      <c r="H3865" s="9">
        <v>0</v>
      </c>
      <c r="I3865" s="9">
        <v>0</v>
      </c>
      <c r="J3865" s="9">
        <v>0.158004091671088</v>
      </c>
      <c r="K3865" s="9">
        <v>0.158004091671088</v>
      </c>
      <c r="L3865" s="9">
        <v>0.27</v>
      </c>
      <c r="N3865" s="32">
        <f>IF('System Design'!$F$8=1,'Hourly Demand and Generation'!G3865*'System Design'!$F$21,IF('System Design'!$F$8=2,'Hourly Demand and Generation'!H3865*'System Design'!$F$21,IF('System Design'!$F$8=3,'Hourly Demand and Generation'!I3865*'System Design'!$F$21)))</f>
        <v>0</v>
      </c>
      <c r="O3865" s="32">
        <f>IF('System Design'!$F$8=1,'Hourly Demand and Generation'!J3865*'System Design'!$F$22,IF('System Design'!$F$8=2,'Hourly Demand and Generation'!K3865*'System Design'!$F$22,IF('System Design'!$F$8=3,'Hourly Demand and Generation'!L3865*'System Design'!$F$22)))</f>
        <v>675</v>
      </c>
      <c r="Q3865" s="32">
        <f t="shared" si="859"/>
        <v>0</v>
      </c>
      <c r="R3865" s="32">
        <f t="shared" si="864"/>
        <v>5400</v>
      </c>
      <c r="S3865" s="32">
        <f t="shared" si="865"/>
        <v>0</v>
      </c>
      <c r="T3865" s="32">
        <f t="shared" si="866"/>
        <v>21600</v>
      </c>
      <c r="U3865" s="32">
        <f t="shared" si="867"/>
        <v>0</v>
      </c>
      <c r="V3865" s="32">
        <f t="shared" si="860"/>
        <v>270</v>
      </c>
      <c r="W3865" s="32">
        <f t="shared" si="868"/>
        <v>270</v>
      </c>
      <c r="X3865" s="32">
        <f t="shared" si="869"/>
        <v>270</v>
      </c>
    </row>
    <row r="3866" spans="1:24" x14ac:dyDescent="0.25">
      <c r="A3866" s="2"/>
      <c r="B3866" s="2" t="s">
        <v>7</v>
      </c>
      <c r="C3866" s="2">
        <f t="shared" si="861"/>
        <v>161</v>
      </c>
      <c r="D3866" s="2">
        <f t="shared" si="862"/>
        <v>22</v>
      </c>
      <c r="E3866" s="2">
        <f t="shared" si="863"/>
        <v>3862</v>
      </c>
      <c r="F3866" s="11">
        <v>382.5</v>
      </c>
      <c r="G3866" s="9">
        <v>0</v>
      </c>
      <c r="H3866" s="9">
        <v>0</v>
      </c>
      <c r="I3866" s="9">
        <v>0</v>
      </c>
      <c r="J3866" s="9">
        <v>0.166782096763926</v>
      </c>
      <c r="K3866" s="9">
        <v>0.166782096763926</v>
      </c>
      <c r="L3866" s="9">
        <v>0.28499999999999998</v>
      </c>
      <c r="N3866" s="32">
        <f>IF('System Design'!$F$8=1,'Hourly Demand and Generation'!G3866*'System Design'!$F$21,IF('System Design'!$F$8=2,'Hourly Demand and Generation'!H3866*'System Design'!$F$21,IF('System Design'!$F$8=3,'Hourly Demand and Generation'!I3866*'System Design'!$F$21)))</f>
        <v>0</v>
      </c>
      <c r="O3866" s="32">
        <f>IF('System Design'!$F$8=1,'Hourly Demand and Generation'!J3866*'System Design'!$F$22,IF('System Design'!$F$8=2,'Hourly Demand and Generation'!K3866*'System Design'!$F$22,IF('System Design'!$F$8=3,'Hourly Demand and Generation'!L3866*'System Design'!$F$22)))</f>
        <v>712.49999999999989</v>
      </c>
      <c r="Q3866" s="32">
        <f t="shared" si="859"/>
        <v>0</v>
      </c>
      <c r="R3866" s="32">
        <f t="shared" si="864"/>
        <v>5400</v>
      </c>
      <c r="S3866" s="32">
        <f t="shared" si="865"/>
        <v>0</v>
      </c>
      <c r="T3866" s="32">
        <f t="shared" si="866"/>
        <v>21600</v>
      </c>
      <c r="U3866" s="32">
        <f t="shared" si="867"/>
        <v>0</v>
      </c>
      <c r="V3866" s="32">
        <f t="shared" si="860"/>
        <v>329.99999999999989</v>
      </c>
      <c r="W3866" s="32">
        <f t="shared" si="868"/>
        <v>329.99999999999989</v>
      </c>
      <c r="X3866" s="32">
        <f t="shared" si="869"/>
        <v>329.99999999999989</v>
      </c>
    </row>
    <row r="3867" spans="1:24" x14ac:dyDescent="0.25">
      <c r="A3867" s="2"/>
      <c r="B3867" s="2" t="s">
        <v>7</v>
      </c>
      <c r="C3867" s="2">
        <f t="shared" si="861"/>
        <v>161</v>
      </c>
      <c r="D3867" s="2">
        <f t="shared" si="862"/>
        <v>23</v>
      </c>
      <c r="E3867" s="2">
        <f t="shared" si="863"/>
        <v>3863</v>
      </c>
      <c r="F3867" s="11">
        <v>360</v>
      </c>
      <c r="G3867" s="9">
        <v>0</v>
      </c>
      <c r="H3867" s="9">
        <v>0</v>
      </c>
      <c r="I3867" s="9">
        <v>0</v>
      </c>
      <c r="J3867" s="9">
        <v>0.14044808148541099</v>
      </c>
      <c r="K3867" s="9">
        <v>0.14044808148541099</v>
      </c>
      <c r="L3867" s="9">
        <v>0.24</v>
      </c>
      <c r="N3867" s="32">
        <f>IF('System Design'!$F$8=1,'Hourly Demand and Generation'!G3867*'System Design'!$F$21,IF('System Design'!$F$8=2,'Hourly Demand and Generation'!H3867*'System Design'!$F$21,IF('System Design'!$F$8=3,'Hourly Demand and Generation'!I3867*'System Design'!$F$21)))</f>
        <v>0</v>
      </c>
      <c r="O3867" s="32">
        <f>IF('System Design'!$F$8=1,'Hourly Demand and Generation'!J3867*'System Design'!$F$22,IF('System Design'!$F$8=2,'Hourly Demand and Generation'!K3867*'System Design'!$F$22,IF('System Design'!$F$8=3,'Hourly Demand and Generation'!L3867*'System Design'!$F$22)))</f>
        <v>600</v>
      </c>
      <c r="Q3867" s="32">
        <f t="shared" si="859"/>
        <v>0</v>
      </c>
      <c r="R3867" s="32">
        <f t="shared" si="864"/>
        <v>5400</v>
      </c>
      <c r="S3867" s="32">
        <f t="shared" si="865"/>
        <v>0</v>
      </c>
      <c r="T3867" s="32">
        <f t="shared" si="866"/>
        <v>21600</v>
      </c>
      <c r="U3867" s="32">
        <f t="shared" si="867"/>
        <v>0</v>
      </c>
      <c r="V3867" s="32">
        <f t="shared" si="860"/>
        <v>240</v>
      </c>
      <c r="W3867" s="32">
        <f t="shared" si="868"/>
        <v>240</v>
      </c>
      <c r="X3867" s="32">
        <f t="shared" si="869"/>
        <v>240</v>
      </c>
    </row>
    <row r="3868" spans="1:24" x14ac:dyDescent="0.25">
      <c r="A3868" s="2"/>
      <c r="B3868" s="2" t="s">
        <v>7</v>
      </c>
      <c r="C3868" s="2">
        <f t="shared" si="861"/>
        <v>161</v>
      </c>
      <c r="D3868" s="2">
        <f t="shared" si="862"/>
        <v>24</v>
      </c>
      <c r="E3868" s="2">
        <f t="shared" si="863"/>
        <v>3864</v>
      </c>
      <c r="F3868" s="11">
        <v>315</v>
      </c>
      <c r="G3868" s="9">
        <v>0</v>
      </c>
      <c r="H3868" s="9">
        <v>0</v>
      </c>
      <c r="I3868" s="9">
        <v>0</v>
      </c>
      <c r="J3868" s="9">
        <v>0.14044808148541099</v>
      </c>
      <c r="K3868" s="9">
        <v>0.14044808148541099</v>
      </c>
      <c r="L3868" s="9">
        <v>0.24</v>
      </c>
      <c r="N3868" s="32">
        <f>IF('System Design'!$F$8=1,'Hourly Demand and Generation'!G3868*'System Design'!$F$21,IF('System Design'!$F$8=2,'Hourly Demand and Generation'!H3868*'System Design'!$F$21,IF('System Design'!$F$8=3,'Hourly Demand and Generation'!I3868*'System Design'!$F$21)))</f>
        <v>0</v>
      </c>
      <c r="O3868" s="32">
        <f>IF('System Design'!$F$8=1,'Hourly Demand and Generation'!J3868*'System Design'!$F$22,IF('System Design'!$F$8=2,'Hourly Demand and Generation'!K3868*'System Design'!$F$22,IF('System Design'!$F$8=3,'Hourly Demand and Generation'!L3868*'System Design'!$F$22)))</f>
        <v>600</v>
      </c>
      <c r="Q3868" s="32">
        <f t="shared" si="859"/>
        <v>0</v>
      </c>
      <c r="R3868" s="32">
        <f t="shared" si="864"/>
        <v>5400</v>
      </c>
      <c r="S3868" s="32">
        <f t="shared" si="865"/>
        <v>0</v>
      </c>
      <c r="T3868" s="32">
        <f t="shared" si="866"/>
        <v>21600</v>
      </c>
      <c r="U3868" s="32">
        <f t="shared" si="867"/>
        <v>0</v>
      </c>
      <c r="V3868" s="32">
        <f t="shared" si="860"/>
        <v>285</v>
      </c>
      <c r="W3868" s="32">
        <f t="shared" si="868"/>
        <v>285</v>
      </c>
      <c r="X3868" s="32">
        <f t="shared" si="869"/>
        <v>285</v>
      </c>
    </row>
    <row r="3869" spans="1:24" x14ac:dyDescent="0.25">
      <c r="A3869" s="2"/>
      <c r="B3869" s="2" t="s">
        <v>7</v>
      </c>
      <c r="C3869" s="2">
        <f>C3868+1</f>
        <v>162</v>
      </c>
      <c r="D3869" s="2">
        <v>1</v>
      </c>
      <c r="E3869" s="2">
        <f t="shared" si="863"/>
        <v>3865</v>
      </c>
      <c r="F3869" s="11">
        <v>270</v>
      </c>
      <c r="G3869" s="9">
        <v>0</v>
      </c>
      <c r="H3869" s="9">
        <v>0</v>
      </c>
      <c r="I3869" s="9">
        <v>0</v>
      </c>
      <c r="J3869" s="9">
        <v>0.14064413417389901</v>
      </c>
      <c r="K3869" s="9">
        <v>0.3</v>
      </c>
      <c r="L3869" s="9">
        <v>0.3</v>
      </c>
      <c r="N3869" s="32">
        <f>IF('System Design'!$F$8=1,'Hourly Demand and Generation'!G3869*'System Design'!$F$21,IF('System Design'!$F$8=2,'Hourly Demand and Generation'!H3869*'System Design'!$F$21,IF('System Design'!$F$8=3,'Hourly Demand and Generation'!I3869*'System Design'!$F$21)))</f>
        <v>0</v>
      </c>
      <c r="O3869" s="32">
        <f>IF('System Design'!$F$8=1,'Hourly Demand and Generation'!J3869*'System Design'!$F$22,IF('System Design'!$F$8=2,'Hourly Demand and Generation'!K3869*'System Design'!$F$22,IF('System Design'!$F$8=3,'Hourly Demand and Generation'!L3869*'System Design'!$F$22)))</f>
        <v>750</v>
      </c>
      <c r="Q3869" s="32">
        <f t="shared" si="859"/>
        <v>0</v>
      </c>
      <c r="R3869" s="32">
        <f t="shared" si="864"/>
        <v>5400</v>
      </c>
      <c r="S3869" s="32">
        <f t="shared" si="865"/>
        <v>0</v>
      </c>
      <c r="T3869" s="32">
        <f t="shared" si="866"/>
        <v>21600</v>
      </c>
      <c r="U3869" s="32">
        <f t="shared" si="867"/>
        <v>0</v>
      </c>
      <c r="V3869" s="32">
        <f t="shared" si="860"/>
        <v>480</v>
      </c>
      <c r="W3869" s="32">
        <f t="shared" si="868"/>
        <v>480</v>
      </c>
      <c r="X3869" s="32">
        <f t="shared" si="869"/>
        <v>480</v>
      </c>
    </row>
    <row r="3870" spans="1:24" x14ac:dyDescent="0.25">
      <c r="A3870" s="2"/>
      <c r="B3870" s="2" t="s">
        <v>7</v>
      </c>
      <c r="C3870" s="2">
        <f>C3869</f>
        <v>162</v>
      </c>
      <c r="D3870" s="2">
        <f>D3869+1</f>
        <v>2</v>
      </c>
      <c r="E3870" s="2">
        <f t="shared" si="863"/>
        <v>3866</v>
      </c>
      <c r="F3870" s="11">
        <v>247.5</v>
      </c>
      <c r="G3870" s="9">
        <v>0</v>
      </c>
      <c r="H3870" s="9">
        <v>0</v>
      </c>
      <c r="I3870" s="9">
        <v>0</v>
      </c>
      <c r="J3870" s="9">
        <v>0.126579720756509</v>
      </c>
      <c r="K3870" s="9">
        <v>0.27</v>
      </c>
      <c r="L3870" s="9">
        <v>0.27</v>
      </c>
      <c r="N3870" s="32">
        <f>IF('System Design'!$F$8=1,'Hourly Demand and Generation'!G3870*'System Design'!$F$21,IF('System Design'!$F$8=2,'Hourly Demand and Generation'!H3870*'System Design'!$F$21,IF('System Design'!$F$8=3,'Hourly Demand and Generation'!I3870*'System Design'!$F$21)))</f>
        <v>0</v>
      </c>
      <c r="O3870" s="32">
        <f>IF('System Design'!$F$8=1,'Hourly Demand and Generation'!J3870*'System Design'!$F$22,IF('System Design'!$F$8=2,'Hourly Demand and Generation'!K3870*'System Design'!$F$22,IF('System Design'!$F$8=3,'Hourly Demand and Generation'!L3870*'System Design'!$F$22)))</f>
        <v>675</v>
      </c>
      <c r="Q3870" s="32">
        <f t="shared" si="859"/>
        <v>0</v>
      </c>
      <c r="R3870" s="32">
        <f t="shared" si="864"/>
        <v>5400</v>
      </c>
      <c r="S3870" s="32">
        <f t="shared" si="865"/>
        <v>0</v>
      </c>
      <c r="T3870" s="32">
        <f t="shared" si="866"/>
        <v>21600</v>
      </c>
      <c r="U3870" s="32">
        <f t="shared" si="867"/>
        <v>0</v>
      </c>
      <c r="V3870" s="32">
        <f t="shared" si="860"/>
        <v>427.5</v>
      </c>
      <c r="W3870" s="32">
        <f t="shared" si="868"/>
        <v>427.5</v>
      </c>
      <c r="X3870" s="32">
        <f t="shared" si="869"/>
        <v>427.5</v>
      </c>
    </row>
    <row r="3871" spans="1:24" x14ac:dyDescent="0.25">
      <c r="A3871" s="2"/>
      <c r="B3871" s="2" t="s">
        <v>7</v>
      </c>
      <c r="C3871" s="2">
        <f t="shared" ref="C3871:C3892" si="870">C3870</f>
        <v>162</v>
      </c>
      <c r="D3871" s="2">
        <f t="shared" ref="D3871:D3892" si="871">D3870+1</f>
        <v>3</v>
      </c>
      <c r="E3871" s="2">
        <f t="shared" si="863"/>
        <v>3867</v>
      </c>
      <c r="F3871" s="11">
        <v>225</v>
      </c>
      <c r="G3871" s="9">
        <v>0</v>
      </c>
      <c r="H3871" s="9">
        <v>0</v>
      </c>
      <c r="I3871" s="9">
        <v>0</v>
      </c>
      <c r="J3871" s="9">
        <v>0.126579720756509</v>
      </c>
      <c r="K3871" s="9">
        <v>0.27</v>
      </c>
      <c r="L3871" s="9">
        <v>0.27</v>
      </c>
      <c r="N3871" s="32">
        <f>IF('System Design'!$F$8=1,'Hourly Demand and Generation'!G3871*'System Design'!$F$21,IF('System Design'!$F$8=2,'Hourly Demand and Generation'!H3871*'System Design'!$F$21,IF('System Design'!$F$8=3,'Hourly Demand and Generation'!I3871*'System Design'!$F$21)))</f>
        <v>0</v>
      </c>
      <c r="O3871" s="32">
        <f>IF('System Design'!$F$8=1,'Hourly Demand and Generation'!J3871*'System Design'!$F$22,IF('System Design'!$F$8=2,'Hourly Demand and Generation'!K3871*'System Design'!$F$22,IF('System Design'!$F$8=3,'Hourly Demand and Generation'!L3871*'System Design'!$F$22)))</f>
        <v>675</v>
      </c>
      <c r="Q3871" s="32">
        <f t="shared" si="859"/>
        <v>0</v>
      </c>
      <c r="R3871" s="32">
        <f t="shared" si="864"/>
        <v>5400</v>
      </c>
      <c r="S3871" s="32">
        <f t="shared" si="865"/>
        <v>0</v>
      </c>
      <c r="T3871" s="32">
        <f t="shared" si="866"/>
        <v>21600</v>
      </c>
      <c r="U3871" s="32">
        <f t="shared" si="867"/>
        <v>0</v>
      </c>
      <c r="V3871" s="32">
        <f t="shared" si="860"/>
        <v>450</v>
      </c>
      <c r="W3871" s="32">
        <f t="shared" si="868"/>
        <v>450</v>
      </c>
      <c r="X3871" s="32">
        <f t="shared" si="869"/>
        <v>450</v>
      </c>
    </row>
    <row r="3872" spans="1:24" x14ac:dyDescent="0.25">
      <c r="A3872" s="2"/>
      <c r="B3872" s="2" t="s">
        <v>7</v>
      </c>
      <c r="C3872" s="2">
        <f t="shared" si="870"/>
        <v>162</v>
      </c>
      <c r="D3872" s="2">
        <f t="shared" si="871"/>
        <v>4</v>
      </c>
      <c r="E3872" s="2">
        <f t="shared" si="863"/>
        <v>3868</v>
      </c>
      <c r="F3872" s="11">
        <v>270</v>
      </c>
      <c r="G3872" s="9">
        <v>0</v>
      </c>
      <c r="H3872" s="9">
        <v>0</v>
      </c>
      <c r="I3872" s="9">
        <v>0</v>
      </c>
      <c r="J3872" s="9">
        <v>0.14064413417389901</v>
      </c>
      <c r="K3872" s="9">
        <v>0.3</v>
      </c>
      <c r="L3872" s="9">
        <v>0.3</v>
      </c>
      <c r="N3872" s="32">
        <f>IF('System Design'!$F$8=1,'Hourly Demand and Generation'!G3872*'System Design'!$F$21,IF('System Design'!$F$8=2,'Hourly Demand and Generation'!H3872*'System Design'!$F$21,IF('System Design'!$F$8=3,'Hourly Demand and Generation'!I3872*'System Design'!$F$21)))</f>
        <v>0</v>
      </c>
      <c r="O3872" s="32">
        <f>IF('System Design'!$F$8=1,'Hourly Demand and Generation'!J3872*'System Design'!$F$22,IF('System Design'!$F$8=2,'Hourly Demand and Generation'!K3872*'System Design'!$F$22,IF('System Design'!$F$8=3,'Hourly Demand and Generation'!L3872*'System Design'!$F$22)))</f>
        <v>750</v>
      </c>
      <c r="Q3872" s="32">
        <f t="shared" si="859"/>
        <v>0</v>
      </c>
      <c r="R3872" s="32">
        <f t="shared" si="864"/>
        <v>5400</v>
      </c>
      <c r="S3872" s="32">
        <f t="shared" si="865"/>
        <v>0</v>
      </c>
      <c r="T3872" s="32">
        <f t="shared" si="866"/>
        <v>21600</v>
      </c>
      <c r="U3872" s="32">
        <f t="shared" si="867"/>
        <v>0</v>
      </c>
      <c r="V3872" s="32">
        <f t="shared" si="860"/>
        <v>480</v>
      </c>
      <c r="W3872" s="32">
        <f t="shared" si="868"/>
        <v>480</v>
      </c>
      <c r="X3872" s="32">
        <f t="shared" si="869"/>
        <v>480</v>
      </c>
    </row>
    <row r="3873" spans="1:24" x14ac:dyDescent="0.25">
      <c r="A3873" s="2"/>
      <c r="B3873" s="2" t="s">
        <v>7</v>
      </c>
      <c r="C3873" s="2">
        <f t="shared" si="870"/>
        <v>162</v>
      </c>
      <c r="D3873" s="2">
        <f t="shared" si="871"/>
        <v>5</v>
      </c>
      <c r="E3873" s="2">
        <f t="shared" si="863"/>
        <v>3869</v>
      </c>
      <c r="F3873" s="11">
        <v>292.5</v>
      </c>
      <c r="G3873" s="9">
        <v>0</v>
      </c>
      <c r="H3873" s="9">
        <v>3.3625460703809999E-2</v>
      </c>
      <c r="I3873" s="9">
        <v>0.08</v>
      </c>
      <c r="J3873" s="9">
        <v>0.11251530733911901</v>
      </c>
      <c r="K3873" s="9">
        <v>0.24</v>
      </c>
      <c r="L3873" s="9">
        <v>0.24</v>
      </c>
      <c r="N3873" s="32">
        <f>IF('System Design'!$F$8=1,'Hourly Demand and Generation'!G3873*'System Design'!$F$21,IF('System Design'!$F$8=2,'Hourly Demand and Generation'!H3873*'System Design'!$F$21,IF('System Design'!$F$8=3,'Hourly Demand and Generation'!I3873*'System Design'!$F$21)))</f>
        <v>40</v>
      </c>
      <c r="O3873" s="32">
        <f>IF('System Design'!$F$8=1,'Hourly Demand and Generation'!J3873*'System Design'!$F$22,IF('System Design'!$F$8=2,'Hourly Demand and Generation'!K3873*'System Design'!$F$22,IF('System Design'!$F$8=3,'Hourly Demand and Generation'!L3873*'System Design'!$F$22)))</f>
        <v>600</v>
      </c>
      <c r="Q3873" s="32">
        <f t="shared" si="859"/>
        <v>0</v>
      </c>
      <c r="R3873" s="32">
        <f t="shared" si="864"/>
        <v>5400</v>
      </c>
      <c r="S3873" s="32">
        <f t="shared" si="865"/>
        <v>0</v>
      </c>
      <c r="T3873" s="32">
        <f t="shared" si="866"/>
        <v>21600</v>
      </c>
      <c r="U3873" s="32">
        <f t="shared" si="867"/>
        <v>0</v>
      </c>
      <c r="V3873" s="32">
        <f t="shared" si="860"/>
        <v>347.5</v>
      </c>
      <c r="W3873" s="32">
        <f t="shared" si="868"/>
        <v>347.5</v>
      </c>
      <c r="X3873" s="32">
        <f t="shared" si="869"/>
        <v>347.5</v>
      </c>
    </row>
    <row r="3874" spans="1:24" x14ac:dyDescent="0.25">
      <c r="A3874" s="2"/>
      <c r="B3874" s="2" t="s">
        <v>7</v>
      </c>
      <c r="C3874" s="2">
        <f t="shared" si="870"/>
        <v>162</v>
      </c>
      <c r="D3874" s="2">
        <f t="shared" si="871"/>
        <v>6</v>
      </c>
      <c r="E3874" s="2">
        <f t="shared" si="863"/>
        <v>3870</v>
      </c>
      <c r="F3874" s="11">
        <v>315</v>
      </c>
      <c r="G3874" s="9">
        <v>6.7250921407619901E-2</v>
      </c>
      <c r="H3874" s="9">
        <v>0.10507956469940601</v>
      </c>
      <c r="I3874" s="9">
        <v>0.17</v>
      </c>
      <c r="J3874" s="9">
        <v>0.11251530733911901</v>
      </c>
      <c r="K3874" s="9">
        <v>0.24</v>
      </c>
      <c r="L3874" s="9">
        <v>0.24</v>
      </c>
      <c r="N3874" s="32">
        <f>IF('System Design'!$F$8=1,'Hourly Demand and Generation'!G3874*'System Design'!$F$21,IF('System Design'!$F$8=2,'Hourly Demand and Generation'!H3874*'System Design'!$F$21,IF('System Design'!$F$8=3,'Hourly Demand and Generation'!I3874*'System Design'!$F$21)))</f>
        <v>85</v>
      </c>
      <c r="O3874" s="32">
        <f>IF('System Design'!$F$8=1,'Hourly Demand and Generation'!J3874*'System Design'!$F$22,IF('System Design'!$F$8=2,'Hourly Demand and Generation'!K3874*'System Design'!$F$22,IF('System Design'!$F$8=3,'Hourly Demand and Generation'!L3874*'System Design'!$F$22)))</f>
        <v>600</v>
      </c>
      <c r="Q3874" s="32">
        <f t="shared" si="859"/>
        <v>0</v>
      </c>
      <c r="R3874" s="32">
        <f t="shared" si="864"/>
        <v>5400</v>
      </c>
      <c r="S3874" s="32">
        <f t="shared" si="865"/>
        <v>0</v>
      </c>
      <c r="T3874" s="32">
        <f t="shared" si="866"/>
        <v>21600</v>
      </c>
      <c r="U3874" s="32">
        <f t="shared" si="867"/>
        <v>0</v>
      </c>
      <c r="V3874" s="32">
        <f t="shared" si="860"/>
        <v>370</v>
      </c>
      <c r="W3874" s="32">
        <f t="shared" si="868"/>
        <v>370</v>
      </c>
      <c r="X3874" s="32">
        <f t="shared" si="869"/>
        <v>370</v>
      </c>
    </row>
    <row r="3875" spans="1:24" x14ac:dyDescent="0.25">
      <c r="A3875" s="2"/>
      <c r="B3875" s="2" t="s">
        <v>7</v>
      </c>
      <c r="C3875" s="2">
        <f t="shared" si="870"/>
        <v>162</v>
      </c>
      <c r="D3875" s="2">
        <f t="shared" si="871"/>
        <v>7</v>
      </c>
      <c r="E3875" s="2">
        <f t="shared" si="863"/>
        <v>3871</v>
      </c>
      <c r="F3875" s="11">
        <v>337.5</v>
      </c>
      <c r="G3875" s="9">
        <v>0.142908207991192</v>
      </c>
      <c r="H3875" s="9">
        <v>0.17653366869500201</v>
      </c>
      <c r="I3875" s="9">
        <v>0.25</v>
      </c>
      <c r="J3875" s="9">
        <v>0.126579720756509</v>
      </c>
      <c r="K3875" s="9">
        <v>0.27</v>
      </c>
      <c r="L3875" s="9">
        <v>0.27</v>
      </c>
      <c r="N3875" s="32">
        <f>IF('System Design'!$F$8=1,'Hourly Demand and Generation'!G3875*'System Design'!$F$21,IF('System Design'!$F$8=2,'Hourly Demand and Generation'!H3875*'System Design'!$F$21,IF('System Design'!$F$8=3,'Hourly Demand and Generation'!I3875*'System Design'!$F$21)))</f>
        <v>125</v>
      </c>
      <c r="O3875" s="32">
        <f>IF('System Design'!$F$8=1,'Hourly Demand and Generation'!J3875*'System Design'!$F$22,IF('System Design'!$F$8=2,'Hourly Demand and Generation'!K3875*'System Design'!$F$22,IF('System Design'!$F$8=3,'Hourly Demand and Generation'!L3875*'System Design'!$F$22)))</f>
        <v>675</v>
      </c>
      <c r="Q3875" s="32">
        <f t="shared" si="859"/>
        <v>0</v>
      </c>
      <c r="R3875" s="32">
        <f t="shared" si="864"/>
        <v>5400</v>
      </c>
      <c r="S3875" s="32">
        <f t="shared" si="865"/>
        <v>0</v>
      </c>
      <c r="T3875" s="32">
        <f t="shared" si="866"/>
        <v>21600</v>
      </c>
      <c r="U3875" s="32">
        <f t="shared" si="867"/>
        <v>0</v>
      </c>
      <c r="V3875" s="32">
        <f t="shared" si="860"/>
        <v>462.5</v>
      </c>
      <c r="W3875" s="32">
        <f t="shared" si="868"/>
        <v>462.5</v>
      </c>
      <c r="X3875" s="32">
        <f t="shared" si="869"/>
        <v>462.5</v>
      </c>
    </row>
    <row r="3876" spans="1:24" x14ac:dyDescent="0.25">
      <c r="A3876" s="2"/>
      <c r="B3876" s="2" t="s">
        <v>7</v>
      </c>
      <c r="C3876" s="2">
        <f t="shared" si="870"/>
        <v>162</v>
      </c>
      <c r="D3876" s="2">
        <f t="shared" si="871"/>
        <v>8</v>
      </c>
      <c r="E3876" s="2">
        <f t="shared" si="863"/>
        <v>3872</v>
      </c>
      <c r="F3876" s="11">
        <v>360</v>
      </c>
      <c r="G3876" s="9">
        <v>0.277410050806432</v>
      </c>
      <c r="H3876" s="9">
        <v>0.31523869409821798</v>
      </c>
      <c r="I3876" s="9">
        <v>0.42</v>
      </c>
      <c r="J3876" s="9">
        <v>0.126579720756509</v>
      </c>
      <c r="K3876" s="9">
        <v>0.27</v>
      </c>
      <c r="L3876" s="9">
        <v>0.27</v>
      </c>
      <c r="N3876" s="32">
        <f>IF('System Design'!$F$8=1,'Hourly Demand and Generation'!G3876*'System Design'!$F$21,IF('System Design'!$F$8=2,'Hourly Demand and Generation'!H3876*'System Design'!$F$21,IF('System Design'!$F$8=3,'Hourly Demand and Generation'!I3876*'System Design'!$F$21)))</f>
        <v>210</v>
      </c>
      <c r="O3876" s="32">
        <f>IF('System Design'!$F$8=1,'Hourly Demand and Generation'!J3876*'System Design'!$F$22,IF('System Design'!$F$8=2,'Hourly Demand and Generation'!K3876*'System Design'!$F$22,IF('System Design'!$F$8=3,'Hourly Demand and Generation'!L3876*'System Design'!$F$22)))</f>
        <v>675</v>
      </c>
      <c r="Q3876" s="32">
        <f t="shared" si="859"/>
        <v>0</v>
      </c>
      <c r="R3876" s="32">
        <f t="shared" si="864"/>
        <v>5400</v>
      </c>
      <c r="S3876" s="32">
        <f t="shared" si="865"/>
        <v>0</v>
      </c>
      <c r="T3876" s="32">
        <f t="shared" si="866"/>
        <v>21600</v>
      </c>
      <c r="U3876" s="32">
        <f t="shared" si="867"/>
        <v>0</v>
      </c>
      <c r="V3876" s="32">
        <f t="shared" si="860"/>
        <v>525</v>
      </c>
      <c r="W3876" s="32">
        <f t="shared" si="868"/>
        <v>525</v>
      </c>
      <c r="X3876" s="32">
        <f t="shared" si="869"/>
        <v>525</v>
      </c>
    </row>
    <row r="3877" spans="1:24" x14ac:dyDescent="0.25">
      <c r="A3877" s="2"/>
      <c r="B3877" s="2" t="s">
        <v>7</v>
      </c>
      <c r="C3877" s="2">
        <f t="shared" si="870"/>
        <v>162</v>
      </c>
      <c r="D3877" s="2">
        <f t="shared" si="871"/>
        <v>9</v>
      </c>
      <c r="E3877" s="2">
        <f t="shared" si="863"/>
        <v>3873</v>
      </c>
      <c r="F3877" s="11">
        <v>360</v>
      </c>
      <c r="G3877" s="9">
        <v>0.42031825879762402</v>
      </c>
      <c r="H3877" s="9">
        <v>0.45394371950143497</v>
      </c>
      <c r="I3877" s="9">
        <v>0.57999999999999996</v>
      </c>
      <c r="J3877" s="9">
        <v>0.11251530733911901</v>
      </c>
      <c r="K3877" s="9">
        <v>0.24</v>
      </c>
      <c r="L3877" s="9">
        <v>0.24</v>
      </c>
      <c r="N3877" s="32">
        <f>IF('System Design'!$F$8=1,'Hourly Demand and Generation'!G3877*'System Design'!$F$21,IF('System Design'!$F$8=2,'Hourly Demand and Generation'!H3877*'System Design'!$F$21,IF('System Design'!$F$8=3,'Hourly Demand and Generation'!I3877*'System Design'!$F$21)))</f>
        <v>290</v>
      </c>
      <c r="O3877" s="32">
        <f>IF('System Design'!$F$8=1,'Hourly Demand and Generation'!J3877*'System Design'!$F$22,IF('System Design'!$F$8=2,'Hourly Demand and Generation'!K3877*'System Design'!$F$22,IF('System Design'!$F$8=3,'Hourly Demand and Generation'!L3877*'System Design'!$F$22)))</f>
        <v>600</v>
      </c>
      <c r="Q3877" s="32">
        <f t="shared" si="859"/>
        <v>0</v>
      </c>
      <c r="R3877" s="32">
        <f t="shared" si="864"/>
        <v>5400</v>
      </c>
      <c r="S3877" s="32">
        <f t="shared" si="865"/>
        <v>0</v>
      </c>
      <c r="T3877" s="32">
        <f t="shared" si="866"/>
        <v>21600</v>
      </c>
      <c r="U3877" s="32">
        <f t="shared" si="867"/>
        <v>0</v>
      </c>
      <c r="V3877" s="32">
        <f t="shared" si="860"/>
        <v>530</v>
      </c>
      <c r="W3877" s="32">
        <f t="shared" si="868"/>
        <v>530</v>
      </c>
      <c r="X3877" s="32">
        <f t="shared" si="869"/>
        <v>530</v>
      </c>
    </row>
    <row r="3878" spans="1:24" x14ac:dyDescent="0.25">
      <c r="A3878" s="2"/>
      <c r="B3878" s="2" t="s">
        <v>7</v>
      </c>
      <c r="C3878" s="2">
        <f t="shared" si="870"/>
        <v>162</v>
      </c>
      <c r="D3878" s="2">
        <f t="shared" si="871"/>
        <v>10</v>
      </c>
      <c r="E3878" s="2">
        <f t="shared" si="863"/>
        <v>3874</v>
      </c>
      <c r="F3878" s="11">
        <v>351</v>
      </c>
      <c r="G3878" s="9">
        <v>0.56322646678881705</v>
      </c>
      <c r="H3878" s="9">
        <v>0.59685192749262705</v>
      </c>
      <c r="I3878" s="9">
        <v>0.75</v>
      </c>
      <c r="J3878" s="9">
        <v>0.126579720756509</v>
      </c>
      <c r="K3878" s="9">
        <v>0.27</v>
      </c>
      <c r="L3878" s="9">
        <v>0.27</v>
      </c>
      <c r="N3878" s="32">
        <f>IF('System Design'!$F$8=1,'Hourly Demand and Generation'!G3878*'System Design'!$F$21,IF('System Design'!$F$8=2,'Hourly Demand and Generation'!H3878*'System Design'!$F$21,IF('System Design'!$F$8=3,'Hourly Demand and Generation'!I3878*'System Design'!$F$21)))</f>
        <v>375</v>
      </c>
      <c r="O3878" s="32">
        <f>IF('System Design'!$F$8=1,'Hourly Demand and Generation'!J3878*'System Design'!$F$22,IF('System Design'!$F$8=2,'Hourly Demand and Generation'!K3878*'System Design'!$F$22,IF('System Design'!$F$8=3,'Hourly Demand and Generation'!L3878*'System Design'!$F$22)))</f>
        <v>675</v>
      </c>
      <c r="Q3878" s="32">
        <f t="shared" si="859"/>
        <v>0</v>
      </c>
      <c r="R3878" s="32">
        <f t="shared" si="864"/>
        <v>5400</v>
      </c>
      <c r="S3878" s="32">
        <f t="shared" si="865"/>
        <v>0</v>
      </c>
      <c r="T3878" s="32">
        <f t="shared" si="866"/>
        <v>21600</v>
      </c>
      <c r="U3878" s="32">
        <f t="shared" si="867"/>
        <v>0</v>
      </c>
      <c r="V3878" s="32">
        <f t="shared" si="860"/>
        <v>699</v>
      </c>
      <c r="W3878" s="32">
        <f t="shared" si="868"/>
        <v>699</v>
      </c>
      <c r="X3878" s="32">
        <f t="shared" si="869"/>
        <v>699</v>
      </c>
    </row>
    <row r="3879" spans="1:24" x14ac:dyDescent="0.25">
      <c r="A3879" s="2"/>
      <c r="B3879" s="2" t="s">
        <v>7</v>
      </c>
      <c r="C3879" s="2">
        <f t="shared" si="870"/>
        <v>162</v>
      </c>
      <c r="D3879" s="2">
        <f t="shared" si="871"/>
        <v>11</v>
      </c>
      <c r="E3879" s="2">
        <f t="shared" si="863"/>
        <v>3875</v>
      </c>
      <c r="F3879" s="11">
        <v>346.5</v>
      </c>
      <c r="G3879" s="9">
        <v>0.69772830960405696</v>
      </c>
      <c r="H3879" s="9">
        <v>0.735556952895843</v>
      </c>
      <c r="I3879" s="9">
        <v>0.92</v>
      </c>
      <c r="J3879" s="9">
        <v>0.11251530733911901</v>
      </c>
      <c r="K3879" s="9">
        <v>0.24</v>
      </c>
      <c r="L3879" s="9">
        <v>0.24</v>
      </c>
      <c r="N3879" s="32">
        <f>IF('System Design'!$F$8=1,'Hourly Demand and Generation'!G3879*'System Design'!$F$21,IF('System Design'!$F$8=2,'Hourly Demand and Generation'!H3879*'System Design'!$F$21,IF('System Design'!$F$8=3,'Hourly Demand and Generation'!I3879*'System Design'!$F$21)))</f>
        <v>460</v>
      </c>
      <c r="O3879" s="32">
        <f>IF('System Design'!$F$8=1,'Hourly Demand and Generation'!J3879*'System Design'!$F$22,IF('System Design'!$F$8=2,'Hourly Demand and Generation'!K3879*'System Design'!$F$22,IF('System Design'!$F$8=3,'Hourly Demand and Generation'!L3879*'System Design'!$F$22)))</f>
        <v>600</v>
      </c>
      <c r="Q3879" s="32">
        <f t="shared" si="859"/>
        <v>0</v>
      </c>
      <c r="R3879" s="32">
        <f t="shared" si="864"/>
        <v>5400</v>
      </c>
      <c r="S3879" s="32">
        <f t="shared" si="865"/>
        <v>0</v>
      </c>
      <c r="T3879" s="32">
        <f t="shared" si="866"/>
        <v>21600</v>
      </c>
      <c r="U3879" s="32">
        <f t="shared" si="867"/>
        <v>0</v>
      </c>
      <c r="V3879" s="32">
        <f t="shared" si="860"/>
        <v>713.5</v>
      </c>
      <c r="W3879" s="32">
        <f t="shared" si="868"/>
        <v>713.5</v>
      </c>
      <c r="X3879" s="32">
        <f t="shared" si="869"/>
        <v>713.5</v>
      </c>
    </row>
    <row r="3880" spans="1:24" x14ac:dyDescent="0.25">
      <c r="A3880" s="2"/>
      <c r="B3880" s="2" t="s">
        <v>7</v>
      </c>
      <c r="C3880" s="2">
        <f t="shared" si="870"/>
        <v>162</v>
      </c>
      <c r="D3880" s="2">
        <f t="shared" si="871"/>
        <v>12</v>
      </c>
      <c r="E3880" s="2">
        <f t="shared" si="863"/>
        <v>3876</v>
      </c>
      <c r="F3880" s="11">
        <v>346.5</v>
      </c>
      <c r="G3880" s="9">
        <v>0.84063651759524904</v>
      </c>
      <c r="H3880" s="9">
        <v>0.84063651759524904</v>
      </c>
      <c r="I3880" s="9">
        <v>1</v>
      </c>
      <c r="J3880" s="9">
        <v>0.105483100630424</v>
      </c>
      <c r="K3880" s="9">
        <v>0.22500000000000001</v>
      </c>
      <c r="L3880" s="9">
        <v>0.22500000000000001</v>
      </c>
      <c r="N3880" s="32">
        <f>IF('System Design'!$F$8=1,'Hourly Demand and Generation'!G3880*'System Design'!$F$21,IF('System Design'!$F$8=2,'Hourly Demand and Generation'!H3880*'System Design'!$F$21,IF('System Design'!$F$8=3,'Hourly Demand and Generation'!I3880*'System Design'!$F$21)))</f>
        <v>500</v>
      </c>
      <c r="O3880" s="32">
        <f>IF('System Design'!$F$8=1,'Hourly Demand and Generation'!J3880*'System Design'!$F$22,IF('System Design'!$F$8=2,'Hourly Demand and Generation'!K3880*'System Design'!$F$22,IF('System Design'!$F$8=3,'Hourly Demand and Generation'!L3880*'System Design'!$F$22)))</f>
        <v>562.5</v>
      </c>
      <c r="Q3880" s="32">
        <f t="shared" si="859"/>
        <v>0</v>
      </c>
      <c r="R3880" s="32">
        <f t="shared" si="864"/>
        <v>5400</v>
      </c>
      <c r="S3880" s="32">
        <f t="shared" si="865"/>
        <v>0</v>
      </c>
      <c r="T3880" s="32">
        <f t="shared" si="866"/>
        <v>21600</v>
      </c>
      <c r="U3880" s="32">
        <f t="shared" si="867"/>
        <v>0</v>
      </c>
      <c r="V3880" s="32">
        <f t="shared" si="860"/>
        <v>716</v>
      </c>
      <c r="W3880" s="32">
        <f t="shared" si="868"/>
        <v>716</v>
      </c>
      <c r="X3880" s="32">
        <f t="shared" si="869"/>
        <v>716</v>
      </c>
    </row>
    <row r="3881" spans="1:24" x14ac:dyDescent="0.25">
      <c r="A3881" s="2"/>
      <c r="B3881" s="2" t="s">
        <v>7</v>
      </c>
      <c r="C3881" s="2">
        <f t="shared" si="870"/>
        <v>162</v>
      </c>
      <c r="D3881" s="2">
        <f t="shared" si="871"/>
        <v>13</v>
      </c>
      <c r="E3881" s="2">
        <f t="shared" si="863"/>
        <v>3877</v>
      </c>
      <c r="F3881" s="11">
        <v>360</v>
      </c>
      <c r="G3881" s="9">
        <v>0.69772830960405696</v>
      </c>
      <c r="H3881" s="9">
        <v>0.735556952895843</v>
      </c>
      <c r="I3881" s="9">
        <v>0.92</v>
      </c>
      <c r="J3881" s="9">
        <v>0.11251530733911901</v>
      </c>
      <c r="K3881" s="9">
        <v>0.24</v>
      </c>
      <c r="L3881" s="9">
        <v>0.24</v>
      </c>
      <c r="N3881" s="32">
        <f>IF('System Design'!$F$8=1,'Hourly Demand and Generation'!G3881*'System Design'!$F$21,IF('System Design'!$F$8=2,'Hourly Demand and Generation'!H3881*'System Design'!$F$21,IF('System Design'!$F$8=3,'Hourly Demand and Generation'!I3881*'System Design'!$F$21)))</f>
        <v>460</v>
      </c>
      <c r="O3881" s="32">
        <f>IF('System Design'!$F$8=1,'Hourly Demand and Generation'!J3881*'System Design'!$F$22,IF('System Design'!$F$8=2,'Hourly Demand and Generation'!K3881*'System Design'!$F$22,IF('System Design'!$F$8=3,'Hourly Demand and Generation'!L3881*'System Design'!$F$22)))</f>
        <v>600</v>
      </c>
      <c r="Q3881" s="32">
        <f t="shared" si="859"/>
        <v>0</v>
      </c>
      <c r="R3881" s="32">
        <f t="shared" si="864"/>
        <v>5400</v>
      </c>
      <c r="S3881" s="32">
        <f t="shared" si="865"/>
        <v>0</v>
      </c>
      <c r="T3881" s="32">
        <f t="shared" si="866"/>
        <v>21600</v>
      </c>
      <c r="U3881" s="32">
        <f t="shared" si="867"/>
        <v>0</v>
      </c>
      <c r="V3881" s="32">
        <f t="shared" si="860"/>
        <v>700</v>
      </c>
      <c r="W3881" s="32">
        <f t="shared" si="868"/>
        <v>700</v>
      </c>
      <c r="X3881" s="32">
        <f t="shared" si="869"/>
        <v>700</v>
      </c>
    </row>
    <row r="3882" spans="1:24" x14ac:dyDescent="0.25">
      <c r="A3882" s="2"/>
      <c r="B3882" s="2" t="s">
        <v>7</v>
      </c>
      <c r="C3882" s="2">
        <f t="shared" si="870"/>
        <v>162</v>
      </c>
      <c r="D3882" s="2">
        <f t="shared" si="871"/>
        <v>14</v>
      </c>
      <c r="E3882" s="2">
        <f t="shared" si="863"/>
        <v>3878</v>
      </c>
      <c r="F3882" s="11">
        <v>360</v>
      </c>
      <c r="G3882" s="9">
        <v>0.56322646678881705</v>
      </c>
      <c r="H3882" s="9">
        <v>0.59685192749262705</v>
      </c>
      <c r="I3882" s="9">
        <v>0.75</v>
      </c>
      <c r="J3882" s="9">
        <v>0.119547514047814</v>
      </c>
      <c r="K3882" s="9">
        <v>0.255</v>
      </c>
      <c r="L3882" s="9">
        <v>0.255</v>
      </c>
      <c r="N3882" s="32">
        <f>IF('System Design'!$F$8=1,'Hourly Demand and Generation'!G3882*'System Design'!$F$21,IF('System Design'!$F$8=2,'Hourly Demand and Generation'!H3882*'System Design'!$F$21,IF('System Design'!$F$8=3,'Hourly Demand and Generation'!I3882*'System Design'!$F$21)))</f>
        <v>375</v>
      </c>
      <c r="O3882" s="32">
        <f>IF('System Design'!$F$8=1,'Hourly Demand and Generation'!J3882*'System Design'!$F$22,IF('System Design'!$F$8=2,'Hourly Demand and Generation'!K3882*'System Design'!$F$22,IF('System Design'!$F$8=3,'Hourly Demand and Generation'!L3882*'System Design'!$F$22)))</f>
        <v>637.5</v>
      </c>
      <c r="Q3882" s="32">
        <f t="shared" si="859"/>
        <v>0</v>
      </c>
      <c r="R3882" s="32">
        <f t="shared" si="864"/>
        <v>5400</v>
      </c>
      <c r="S3882" s="32">
        <f t="shared" si="865"/>
        <v>0</v>
      </c>
      <c r="T3882" s="32">
        <f t="shared" si="866"/>
        <v>21600</v>
      </c>
      <c r="U3882" s="32">
        <f t="shared" si="867"/>
        <v>0</v>
      </c>
      <c r="V3882" s="32">
        <f t="shared" si="860"/>
        <v>652.5</v>
      </c>
      <c r="W3882" s="32">
        <f t="shared" si="868"/>
        <v>652.5</v>
      </c>
      <c r="X3882" s="32">
        <f t="shared" si="869"/>
        <v>652.5</v>
      </c>
    </row>
    <row r="3883" spans="1:24" x14ac:dyDescent="0.25">
      <c r="A3883" s="2"/>
      <c r="B3883" s="2" t="s">
        <v>7</v>
      </c>
      <c r="C3883" s="2">
        <f t="shared" si="870"/>
        <v>162</v>
      </c>
      <c r="D3883" s="2">
        <f t="shared" si="871"/>
        <v>15</v>
      </c>
      <c r="E3883" s="2">
        <f t="shared" si="863"/>
        <v>3879</v>
      </c>
      <c r="F3883" s="11">
        <v>382.5</v>
      </c>
      <c r="G3883" s="9">
        <v>0.42031825879762402</v>
      </c>
      <c r="H3883" s="9">
        <v>0.45394371950143497</v>
      </c>
      <c r="I3883" s="9">
        <v>0.57999999999999996</v>
      </c>
      <c r="J3883" s="9">
        <v>0.126579720756509</v>
      </c>
      <c r="K3883" s="9">
        <v>0.27</v>
      </c>
      <c r="L3883" s="9">
        <v>0.27</v>
      </c>
      <c r="N3883" s="32">
        <f>IF('System Design'!$F$8=1,'Hourly Demand and Generation'!G3883*'System Design'!$F$21,IF('System Design'!$F$8=2,'Hourly Demand and Generation'!H3883*'System Design'!$F$21,IF('System Design'!$F$8=3,'Hourly Demand and Generation'!I3883*'System Design'!$F$21)))</f>
        <v>290</v>
      </c>
      <c r="O3883" s="32">
        <f>IF('System Design'!$F$8=1,'Hourly Demand and Generation'!J3883*'System Design'!$F$22,IF('System Design'!$F$8=2,'Hourly Demand and Generation'!K3883*'System Design'!$F$22,IF('System Design'!$F$8=3,'Hourly Demand and Generation'!L3883*'System Design'!$F$22)))</f>
        <v>675</v>
      </c>
      <c r="Q3883" s="32">
        <f t="shared" si="859"/>
        <v>0</v>
      </c>
      <c r="R3883" s="32">
        <f t="shared" si="864"/>
        <v>5400</v>
      </c>
      <c r="S3883" s="32">
        <f t="shared" si="865"/>
        <v>0</v>
      </c>
      <c r="T3883" s="32">
        <f t="shared" si="866"/>
        <v>21600</v>
      </c>
      <c r="U3883" s="32">
        <f t="shared" si="867"/>
        <v>0</v>
      </c>
      <c r="V3883" s="32">
        <f t="shared" si="860"/>
        <v>582.5</v>
      </c>
      <c r="W3883" s="32">
        <f t="shared" si="868"/>
        <v>582.5</v>
      </c>
      <c r="X3883" s="32">
        <f t="shared" si="869"/>
        <v>582.5</v>
      </c>
    </row>
    <row r="3884" spans="1:24" x14ac:dyDescent="0.25">
      <c r="A3884" s="2"/>
      <c r="B3884" s="2" t="s">
        <v>7</v>
      </c>
      <c r="C3884" s="2">
        <f t="shared" si="870"/>
        <v>162</v>
      </c>
      <c r="D3884" s="2">
        <f t="shared" si="871"/>
        <v>16</v>
      </c>
      <c r="E3884" s="2">
        <f t="shared" si="863"/>
        <v>3880</v>
      </c>
      <c r="F3884" s="11">
        <v>405</v>
      </c>
      <c r="G3884" s="9">
        <v>0.277410050806432</v>
      </c>
      <c r="H3884" s="9">
        <v>0.31523869409821798</v>
      </c>
      <c r="I3884" s="9">
        <v>0.42</v>
      </c>
      <c r="J3884" s="9">
        <v>0.126579720756509</v>
      </c>
      <c r="K3884" s="9">
        <v>0.27</v>
      </c>
      <c r="L3884" s="9">
        <v>0.27</v>
      </c>
      <c r="N3884" s="32">
        <f>IF('System Design'!$F$8=1,'Hourly Demand and Generation'!G3884*'System Design'!$F$21,IF('System Design'!$F$8=2,'Hourly Demand and Generation'!H3884*'System Design'!$F$21,IF('System Design'!$F$8=3,'Hourly Demand and Generation'!I3884*'System Design'!$F$21)))</f>
        <v>210</v>
      </c>
      <c r="O3884" s="32">
        <f>IF('System Design'!$F$8=1,'Hourly Demand and Generation'!J3884*'System Design'!$F$22,IF('System Design'!$F$8=2,'Hourly Demand and Generation'!K3884*'System Design'!$F$22,IF('System Design'!$F$8=3,'Hourly Demand and Generation'!L3884*'System Design'!$F$22)))</f>
        <v>675</v>
      </c>
      <c r="Q3884" s="32">
        <f t="shared" si="859"/>
        <v>0</v>
      </c>
      <c r="R3884" s="32">
        <f t="shared" si="864"/>
        <v>5400</v>
      </c>
      <c r="S3884" s="32">
        <f t="shared" si="865"/>
        <v>0</v>
      </c>
      <c r="T3884" s="32">
        <f t="shared" si="866"/>
        <v>21600</v>
      </c>
      <c r="U3884" s="32">
        <f t="shared" si="867"/>
        <v>0</v>
      </c>
      <c r="V3884" s="32">
        <f t="shared" si="860"/>
        <v>480</v>
      </c>
      <c r="W3884" s="32">
        <f t="shared" si="868"/>
        <v>480</v>
      </c>
      <c r="X3884" s="32">
        <f t="shared" si="869"/>
        <v>480</v>
      </c>
    </row>
    <row r="3885" spans="1:24" x14ac:dyDescent="0.25">
      <c r="A3885" s="2"/>
      <c r="B3885" s="2" t="s">
        <v>7</v>
      </c>
      <c r="C3885" s="2">
        <f t="shared" si="870"/>
        <v>162</v>
      </c>
      <c r="D3885" s="2">
        <f t="shared" si="871"/>
        <v>17</v>
      </c>
      <c r="E3885" s="2">
        <f t="shared" si="863"/>
        <v>3881</v>
      </c>
      <c r="F3885" s="11">
        <v>427.5</v>
      </c>
      <c r="G3885" s="9">
        <v>0.142908207991192</v>
      </c>
      <c r="H3885" s="9">
        <v>0.17653366869500201</v>
      </c>
      <c r="I3885" s="9">
        <v>0.25</v>
      </c>
      <c r="J3885" s="9">
        <v>0.14064413417389901</v>
      </c>
      <c r="K3885" s="9">
        <v>0.3</v>
      </c>
      <c r="L3885" s="9">
        <v>0.3</v>
      </c>
      <c r="N3885" s="32">
        <f>IF('System Design'!$F$8=1,'Hourly Demand and Generation'!G3885*'System Design'!$F$21,IF('System Design'!$F$8=2,'Hourly Demand and Generation'!H3885*'System Design'!$F$21,IF('System Design'!$F$8=3,'Hourly Demand and Generation'!I3885*'System Design'!$F$21)))</f>
        <v>125</v>
      </c>
      <c r="O3885" s="32">
        <f>IF('System Design'!$F$8=1,'Hourly Demand and Generation'!J3885*'System Design'!$F$22,IF('System Design'!$F$8=2,'Hourly Demand and Generation'!K3885*'System Design'!$F$22,IF('System Design'!$F$8=3,'Hourly Demand and Generation'!L3885*'System Design'!$F$22)))</f>
        <v>750</v>
      </c>
      <c r="Q3885" s="32">
        <f t="shared" si="859"/>
        <v>0</v>
      </c>
      <c r="R3885" s="32">
        <f t="shared" si="864"/>
        <v>5400</v>
      </c>
      <c r="S3885" s="32">
        <f t="shared" si="865"/>
        <v>0</v>
      </c>
      <c r="T3885" s="32">
        <f t="shared" si="866"/>
        <v>21600</v>
      </c>
      <c r="U3885" s="32">
        <f t="shared" si="867"/>
        <v>0</v>
      </c>
      <c r="V3885" s="32">
        <f t="shared" si="860"/>
        <v>447.5</v>
      </c>
      <c r="W3885" s="32">
        <f t="shared" si="868"/>
        <v>447.5</v>
      </c>
      <c r="X3885" s="32">
        <f t="shared" si="869"/>
        <v>447.5</v>
      </c>
    </row>
    <row r="3886" spans="1:24" x14ac:dyDescent="0.25">
      <c r="A3886" s="2"/>
      <c r="B3886" s="2" t="s">
        <v>7</v>
      </c>
      <c r="C3886" s="2">
        <f t="shared" si="870"/>
        <v>162</v>
      </c>
      <c r="D3886" s="2">
        <f t="shared" si="871"/>
        <v>18</v>
      </c>
      <c r="E3886" s="2">
        <f t="shared" si="863"/>
        <v>3882</v>
      </c>
      <c r="F3886" s="11">
        <v>450</v>
      </c>
      <c r="G3886" s="9">
        <v>6.7250921407619901E-2</v>
      </c>
      <c r="H3886" s="9">
        <v>0.10507956469940601</v>
      </c>
      <c r="I3886" s="9">
        <v>0.17</v>
      </c>
      <c r="J3886" s="9">
        <v>0.13361192746520401</v>
      </c>
      <c r="K3886" s="9">
        <v>0.28499999999999998</v>
      </c>
      <c r="L3886" s="9">
        <v>0.28499999999999998</v>
      </c>
      <c r="N3886" s="32">
        <f>IF('System Design'!$F$8=1,'Hourly Demand and Generation'!G3886*'System Design'!$F$21,IF('System Design'!$F$8=2,'Hourly Demand and Generation'!H3886*'System Design'!$F$21,IF('System Design'!$F$8=3,'Hourly Demand and Generation'!I3886*'System Design'!$F$21)))</f>
        <v>85</v>
      </c>
      <c r="O3886" s="32">
        <f>IF('System Design'!$F$8=1,'Hourly Demand and Generation'!J3886*'System Design'!$F$22,IF('System Design'!$F$8=2,'Hourly Demand and Generation'!K3886*'System Design'!$F$22,IF('System Design'!$F$8=3,'Hourly Demand and Generation'!L3886*'System Design'!$F$22)))</f>
        <v>712.49999999999989</v>
      </c>
      <c r="Q3886" s="32">
        <f t="shared" si="859"/>
        <v>0</v>
      </c>
      <c r="R3886" s="32">
        <f t="shared" si="864"/>
        <v>5400</v>
      </c>
      <c r="S3886" s="32">
        <f t="shared" si="865"/>
        <v>0</v>
      </c>
      <c r="T3886" s="32">
        <f t="shared" si="866"/>
        <v>21600</v>
      </c>
      <c r="U3886" s="32">
        <f t="shared" si="867"/>
        <v>0</v>
      </c>
      <c r="V3886" s="32">
        <f t="shared" si="860"/>
        <v>347.49999999999989</v>
      </c>
      <c r="W3886" s="32">
        <f t="shared" si="868"/>
        <v>347.49999999999989</v>
      </c>
      <c r="X3886" s="32">
        <f t="shared" si="869"/>
        <v>347.49999999999989</v>
      </c>
    </row>
    <row r="3887" spans="1:24" x14ac:dyDescent="0.25">
      <c r="A3887" s="2"/>
      <c r="B3887" s="2" t="s">
        <v>7</v>
      </c>
      <c r="C3887" s="2">
        <f t="shared" si="870"/>
        <v>162</v>
      </c>
      <c r="D3887" s="2">
        <f t="shared" si="871"/>
        <v>19</v>
      </c>
      <c r="E3887" s="2">
        <f t="shared" si="863"/>
        <v>3883</v>
      </c>
      <c r="F3887" s="11">
        <v>436.5</v>
      </c>
      <c r="G3887" s="9">
        <v>0</v>
      </c>
      <c r="H3887" s="9">
        <v>3.3625460703809999E-2</v>
      </c>
      <c r="I3887" s="9">
        <v>0.08</v>
      </c>
      <c r="J3887" s="9">
        <v>0.126579720756509</v>
      </c>
      <c r="K3887" s="9">
        <v>0.27</v>
      </c>
      <c r="L3887" s="9">
        <v>0.27</v>
      </c>
      <c r="N3887" s="32">
        <f>IF('System Design'!$F$8=1,'Hourly Demand and Generation'!G3887*'System Design'!$F$21,IF('System Design'!$F$8=2,'Hourly Demand and Generation'!H3887*'System Design'!$F$21,IF('System Design'!$F$8=3,'Hourly Demand and Generation'!I3887*'System Design'!$F$21)))</f>
        <v>40</v>
      </c>
      <c r="O3887" s="32">
        <f>IF('System Design'!$F$8=1,'Hourly Demand and Generation'!J3887*'System Design'!$F$22,IF('System Design'!$F$8=2,'Hourly Demand and Generation'!K3887*'System Design'!$F$22,IF('System Design'!$F$8=3,'Hourly Demand and Generation'!L3887*'System Design'!$F$22)))</f>
        <v>675</v>
      </c>
      <c r="Q3887" s="32">
        <f t="shared" si="859"/>
        <v>0</v>
      </c>
      <c r="R3887" s="32">
        <f t="shared" si="864"/>
        <v>5400</v>
      </c>
      <c r="S3887" s="32">
        <f t="shared" si="865"/>
        <v>0</v>
      </c>
      <c r="T3887" s="32">
        <f t="shared" si="866"/>
        <v>21600</v>
      </c>
      <c r="U3887" s="32">
        <f t="shared" si="867"/>
        <v>0</v>
      </c>
      <c r="V3887" s="32">
        <f t="shared" si="860"/>
        <v>278.5</v>
      </c>
      <c r="W3887" s="32">
        <f t="shared" si="868"/>
        <v>278.5</v>
      </c>
      <c r="X3887" s="32">
        <f t="shared" si="869"/>
        <v>278.5</v>
      </c>
    </row>
    <row r="3888" spans="1:24" x14ac:dyDescent="0.25">
      <c r="A3888" s="2"/>
      <c r="B3888" s="2" t="s">
        <v>7</v>
      </c>
      <c r="C3888" s="2">
        <f t="shared" si="870"/>
        <v>162</v>
      </c>
      <c r="D3888" s="2">
        <f t="shared" si="871"/>
        <v>20</v>
      </c>
      <c r="E3888" s="2">
        <f t="shared" si="863"/>
        <v>3884</v>
      </c>
      <c r="F3888" s="11">
        <v>427.5</v>
      </c>
      <c r="G3888" s="9">
        <v>0</v>
      </c>
      <c r="H3888" s="9">
        <v>0</v>
      </c>
      <c r="I3888" s="9">
        <v>0</v>
      </c>
      <c r="J3888" s="9">
        <v>0.126579720756509</v>
      </c>
      <c r="K3888" s="9">
        <v>0.27</v>
      </c>
      <c r="L3888" s="9">
        <v>0.27</v>
      </c>
      <c r="N3888" s="32">
        <f>IF('System Design'!$F$8=1,'Hourly Demand and Generation'!G3888*'System Design'!$F$21,IF('System Design'!$F$8=2,'Hourly Demand and Generation'!H3888*'System Design'!$F$21,IF('System Design'!$F$8=3,'Hourly Demand and Generation'!I3888*'System Design'!$F$21)))</f>
        <v>0</v>
      </c>
      <c r="O3888" s="32">
        <f>IF('System Design'!$F$8=1,'Hourly Demand and Generation'!J3888*'System Design'!$F$22,IF('System Design'!$F$8=2,'Hourly Demand and Generation'!K3888*'System Design'!$F$22,IF('System Design'!$F$8=3,'Hourly Demand and Generation'!L3888*'System Design'!$F$22)))</f>
        <v>675</v>
      </c>
      <c r="Q3888" s="32">
        <f t="shared" si="859"/>
        <v>0</v>
      </c>
      <c r="R3888" s="32">
        <f t="shared" si="864"/>
        <v>5400</v>
      </c>
      <c r="S3888" s="32">
        <f t="shared" si="865"/>
        <v>0</v>
      </c>
      <c r="T3888" s="32">
        <f t="shared" si="866"/>
        <v>21600</v>
      </c>
      <c r="U3888" s="32">
        <f t="shared" si="867"/>
        <v>0</v>
      </c>
      <c r="V3888" s="32">
        <f t="shared" si="860"/>
        <v>247.5</v>
      </c>
      <c r="W3888" s="32">
        <f t="shared" si="868"/>
        <v>247.5</v>
      </c>
      <c r="X3888" s="32">
        <f t="shared" si="869"/>
        <v>247.5</v>
      </c>
    </row>
    <row r="3889" spans="1:24" x14ac:dyDescent="0.25">
      <c r="A3889" s="2"/>
      <c r="B3889" s="2" t="s">
        <v>7</v>
      </c>
      <c r="C3889" s="2">
        <f t="shared" si="870"/>
        <v>162</v>
      </c>
      <c r="D3889" s="2">
        <f t="shared" si="871"/>
        <v>21</v>
      </c>
      <c r="E3889" s="2">
        <f t="shared" si="863"/>
        <v>3885</v>
      </c>
      <c r="F3889" s="11">
        <v>405</v>
      </c>
      <c r="G3889" s="9">
        <v>0</v>
      </c>
      <c r="H3889" s="9">
        <v>0</v>
      </c>
      <c r="I3889" s="9">
        <v>0</v>
      </c>
      <c r="J3889" s="9">
        <v>0.126579720756509</v>
      </c>
      <c r="K3889" s="9">
        <v>0.27</v>
      </c>
      <c r="L3889" s="9">
        <v>0.27</v>
      </c>
      <c r="N3889" s="32">
        <f>IF('System Design'!$F$8=1,'Hourly Demand and Generation'!G3889*'System Design'!$F$21,IF('System Design'!$F$8=2,'Hourly Demand and Generation'!H3889*'System Design'!$F$21,IF('System Design'!$F$8=3,'Hourly Demand and Generation'!I3889*'System Design'!$F$21)))</f>
        <v>0</v>
      </c>
      <c r="O3889" s="32">
        <f>IF('System Design'!$F$8=1,'Hourly Demand and Generation'!J3889*'System Design'!$F$22,IF('System Design'!$F$8=2,'Hourly Demand and Generation'!K3889*'System Design'!$F$22,IF('System Design'!$F$8=3,'Hourly Demand and Generation'!L3889*'System Design'!$F$22)))</f>
        <v>675</v>
      </c>
      <c r="Q3889" s="32">
        <f t="shared" si="859"/>
        <v>0</v>
      </c>
      <c r="R3889" s="32">
        <f t="shared" si="864"/>
        <v>5400</v>
      </c>
      <c r="S3889" s="32">
        <f t="shared" si="865"/>
        <v>0</v>
      </c>
      <c r="T3889" s="32">
        <f t="shared" si="866"/>
        <v>21600</v>
      </c>
      <c r="U3889" s="32">
        <f t="shared" si="867"/>
        <v>0</v>
      </c>
      <c r="V3889" s="32">
        <f t="shared" si="860"/>
        <v>270</v>
      </c>
      <c r="W3889" s="32">
        <f t="shared" si="868"/>
        <v>270</v>
      </c>
      <c r="X3889" s="32">
        <f t="shared" si="869"/>
        <v>270</v>
      </c>
    </row>
    <row r="3890" spans="1:24" x14ac:dyDescent="0.25">
      <c r="A3890" s="2"/>
      <c r="B3890" s="2" t="s">
        <v>7</v>
      </c>
      <c r="C3890" s="2">
        <f t="shared" si="870"/>
        <v>162</v>
      </c>
      <c r="D3890" s="2">
        <f t="shared" si="871"/>
        <v>22</v>
      </c>
      <c r="E3890" s="2">
        <f t="shared" si="863"/>
        <v>3886</v>
      </c>
      <c r="F3890" s="11">
        <v>382.5</v>
      </c>
      <c r="G3890" s="9">
        <v>0</v>
      </c>
      <c r="H3890" s="9">
        <v>0</v>
      </c>
      <c r="I3890" s="9">
        <v>0</v>
      </c>
      <c r="J3890" s="9">
        <v>0.13361192746520401</v>
      </c>
      <c r="K3890" s="9">
        <v>0.28499999999999998</v>
      </c>
      <c r="L3890" s="9">
        <v>0.28499999999999998</v>
      </c>
      <c r="N3890" s="32">
        <f>IF('System Design'!$F$8=1,'Hourly Demand and Generation'!G3890*'System Design'!$F$21,IF('System Design'!$F$8=2,'Hourly Demand and Generation'!H3890*'System Design'!$F$21,IF('System Design'!$F$8=3,'Hourly Demand and Generation'!I3890*'System Design'!$F$21)))</f>
        <v>0</v>
      </c>
      <c r="O3890" s="32">
        <f>IF('System Design'!$F$8=1,'Hourly Demand and Generation'!J3890*'System Design'!$F$22,IF('System Design'!$F$8=2,'Hourly Demand and Generation'!K3890*'System Design'!$F$22,IF('System Design'!$F$8=3,'Hourly Demand and Generation'!L3890*'System Design'!$F$22)))</f>
        <v>712.49999999999989</v>
      </c>
      <c r="Q3890" s="32">
        <f t="shared" si="859"/>
        <v>0</v>
      </c>
      <c r="R3890" s="32">
        <f t="shared" si="864"/>
        <v>5400</v>
      </c>
      <c r="S3890" s="32">
        <f t="shared" si="865"/>
        <v>0</v>
      </c>
      <c r="T3890" s="32">
        <f t="shared" si="866"/>
        <v>21600</v>
      </c>
      <c r="U3890" s="32">
        <f t="shared" si="867"/>
        <v>0</v>
      </c>
      <c r="V3890" s="32">
        <f t="shared" si="860"/>
        <v>329.99999999999989</v>
      </c>
      <c r="W3890" s="32">
        <f t="shared" si="868"/>
        <v>329.99999999999989</v>
      </c>
      <c r="X3890" s="32">
        <f t="shared" si="869"/>
        <v>329.99999999999989</v>
      </c>
    </row>
    <row r="3891" spans="1:24" x14ac:dyDescent="0.25">
      <c r="A3891" s="2"/>
      <c r="B3891" s="2" t="s">
        <v>7</v>
      </c>
      <c r="C3891" s="2">
        <f t="shared" si="870"/>
        <v>162</v>
      </c>
      <c r="D3891" s="2">
        <f t="shared" si="871"/>
        <v>23</v>
      </c>
      <c r="E3891" s="2">
        <f t="shared" si="863"/>
        <v>3887</v>
      </c>
      <c r="F3891" s="11">
        <v>360</v>
      </c>
      <c r="G3891" s="9">
        <v>0</v>
      </c>
      <c r="H3891" s="9">
        <v>0</v>
      </c>
      <c r="I3891" s="9">
        <v>0</v>
      </c>
      <c r="J3891" s="9">
        <v>0.11251530733911901</v>
      </c>
      <c r="K3891" s="9">
        <v>0.24</v>
      </c>
      <c r="L3891" s="9">
        <v>0.24</v>
      </c>
      <c r="N3891" s="32">
        <f>IF('System Design'!$F$8=1,'Hourly Demand and Generation'!G3891*'System Design'!$F$21,IF('System Design'!$F$8=2,'Hourly Demand and Generation'!H3891*'System Design'!$F$21,IF('System Design'!$F$8=3,'Hourly Demand and Generation'!I3891*'System Design'!$F$21)))</f>
        <v>0</v>
      </c>
      <c r="O3891" s="32">
        <f>IF('System Design'!$F$8=1,'Hourly Demand and Generation'!J3891*'System Design'!$F$22,IF('System Design'!$F$8=2,'Hourly Demand and Generation'!K3891*'System Design'!$F$22,IF('System Design'!$F$8=3,'Hourly Demand and Generation'!L3891*'System Design'!$F$22)))</f>
        <v>600</v>
      </c>
      <c r="Q3891" s="32">
        <f t="shared" si="859"/>
        <v>0</v>
      </c>
      <c r="R3891" s="32">
        <f t="shared" si="864"/>
        <v>5400</v>
      </c>
      <c r="S3891" s="32">
        <f t="shared" si="865"/>
        <v>0</v>
      </c>
      <c r="T3891" s="32">
        <f t="shared" si="866"/>
        <v>21600</v>
      </c>
      <c r="U3891" s="32">
        <f t="shared" si="867"/>
        <v>0</v>
      </c>
      <c r="V3891" s="32">
        <f t="shared" si="860"/>
        <v>240</v>
      </c>
      <c r="W3891" s="32">
        <f t="shared" si="868"/>
        <v>240</v>
      </c>
      <c r="X3891" s="32">
        <f t="shared" si="869"/>
        <v>240</v>
      </c>
    </row>
    <row r="3892" spans="1:24" x14ac:dyDescent="0.25">
      <c r="A3892" s="2"/>
      <c r="B3892" s="2" t="s">
        <v>7</v>
      </c>
      <c r="C3892" s="2">
        <f t="shared" si="870"/>
        <v>162</v>
      </c>
      <c r="D3892" s="2">
        <f t="shared" si="871"/>
        <v>24</v>
      </c>
      <c r="E3892" s="2">
        <f t="shared" si="863"/>
        <v>3888</v>
      </c>
      <c r="F3892" s="11">
        <v>315</v>
      </c>
      <c r="G3892" s="9">
        <v>0</v>
      </c>
      <c r="H3892" s="9">
        <v>0</v>
      </c>
      <c r="I3892" s="9">
        <v>0</v>
      </c>
      <c r="J3892" s="9">
        <v>0.11251530733911901</v>
      </c>
      <c r="K3892" s="9">
        <v>0.24</v>
      </c>
      <c r="L3892" s="9">
        <v>0.24</v>
      </c>
      <c r="N3892" s="32">
        <f>IF('System Design'!$F$8=1,'Hourly Demand and Generation'!G3892*'System Design'!$F$21,IF('System Design'!$F$8=2,'Hourly Demand and Generation'!H3892*'System Design'!$F$21,IF('System Design'!$F$8=3,'Hourly Demand and Generation'!I3892*'System Design'!$F$21)))</f>
        <v>0</v>
      </c>
      <c r="O3892" s="32">
        <f>IF('System Design'!$F$8=1,'Hourly Demand and Generation'!J3892*'System Design'!$F$22,IF('System Design'!$F$8=2,'Hourly Demand and Generation'!K3892*'System Design'!$F$22,IF('System Design'!$F$8=3,'Hourly Demand and Generation'!L3892*'System Design'!$F$22)))</f>
        <v>600</v>
      </c>
      <c r="Q3892" s="32">
        <f t="shared" si="859"/>
        <v>0</v>
      </c>
      <c r="R3892" s="32">
        <f t="shared" si="864"/>
        <v>5400</v>
      </c>
      <c r="S3892" s="32">
        <f t="shared" si="865"/>
        <v>0</v>
      </c>
      <c r="T3892" s="32">
        <f t="shared" si="866"/>
        <v>21600</v>
      </c>
      <c r="U3892" s="32">
        <f t="shared" si="867"/>
        <v>0</v>
      </c>
      <c r="V3892" s="32">
        <f t="shared" si="860"/>
        <v>285</v>
      </c>
      <c r="W3892" s="32">
        <f t="shared" si="868"/>
        <v>285</v>
      </c>
      <c r="X3892" s="32">
        <f t="shared" si="869"/>
        <v>285</v>
      </c>
    </row>
    <row r="3893" spans="1:24" x14ac:dyDescent="0.25">
      <c r="A3893" s="2"/>
      <c r="B3893" s="2" t="s">
        <v>7</v>
      </c>
      <c r="C3893" s="2">
        <f>C3892+1</f>
        <v>163</v>
      </c>
      <c r="D3893" s="2">
        <v>1</v>
      </c>
      <c r="E3893" s="2">
        <f t="shared" si="863"/>
        <v>3889</v>
      </c>
      <c r="F3893" s="11">
        <v>270</v>
      </c>
      <c r="G3893" s="9">
        <v>0</v>
      </c>
      <c r="H3893" s="9">
        <v>0</v>
      </c>
      <c r="I3893" s="9">
        <v>0</v>
      </c>
      <c r="J3893" s="9">
        <v>0.3</v>
      </c>
      <c r="K3893" s="9">
        <v>0.3</v>
      </c>
      <c r="L3893" s="9">
        <v>0.3</v>
      </c>
      <c r="N3893" s="32">
        <f>IF('System Design'!$F$8=1,'Hourly Demand and Generation'!G3893*'System Design'!$F$21,IF('System Design'!$F$8=2,'Hourly Demand and Generation'!H3893*'System Design'!$F$21,IF('System Design'!$F$8=3,'Hourly Demand and Generation'!I3893*'System Design'!$F$21)))</f>
        <v>0</v>
      </c>
      <c r="O3893" s="32">
        <f>IF('System Design'!$F$8=1,'Hourly Demand and Generation'!J3893*'System Design'!$F$22,IF('System Design'!$F$8=2,'Hourly Demand and Generation'!K3893*'System Design'!$F$22,IF('System Design'!$F$8=3,'Hourly Demand and Generation'!L3893*'System Design'!$F$22)))</f>
        <v>750</v>
      </c>
      <c r="Q3893" s="32">
        <f t="shared" si="859"/>
        <v>0</v>
      </c>
      <c r="R3893" s="32">
        <f t="shared" si="864"/>
        <v>5400</v>
      </c>
      <c r="S3893" s="32">
        <f t="shared" si="865"/>
        <v>0</v>
      </c>
      <c r="T3893" s="32">
        <f t="shared" si="866"/>
        <v>21600</v>
      </c>
      <c r="U3893" s="32">
        <f t="shared" si="867"/>
        <v>0</v>
      </c>
      <c r="V3893" s="32">
        <f t="shared" si="860"/>
        <v>480</v>
      </c>
      <c r="W3893" s="32">
        <f t="shared" si="868"/>
        <v>480</v>
      </c>
      <c r="X3893" s="32">
        <f t="shared" si="869"/>
        <v>480</v>
      </c>
    </row>
    <row r="3894" spans="1:24" x14ac:dyDescent="0.25">
      <c r="A3894" s="2"/>
      <c r="B3894" s="2" t="s">
        <v>7</v>
      </c>
      <c r="C3894" s="2">
        <f>C3893</f>
        <v>163</v>
      </c>
      <c r="D3894" s="2">
        <f>D3893+1</f>
        <v>2</v>
      </c>
      <c r="E3894" s="2">
        <f t="shared" si="863"/>
        <v>3890</v>
      </c>
      <c r="F3894" s="11">
        <v>247.5</v>
      </c>
      <c r="G3894" s="9">
        <v>0</v>
      </c>
      <c r="H3894" s="9">
        <v>0</v>
      </c>
      <c r="I3894" s="9">
        <v>0</v>
      </c>
      <c r="J3894" s="9">
        <v>0.27</v>
      </c>
      <c r="K3894" s="9">
        <v>0.27</v>
      </c>
      <c r="L3894" s="9">
        <v>0.27</v>
      </c>
      <c r="N3894" s="32">
        <f>IF('System Design'!$F$8=1,'Hourly Demand and Generation'!G3894*'System Design'!$F$21,IF('System Design'!$F$8=2,'Hourly Demand and Generation'!H3894*'System Design'!$F$21,IF('System Design'!$F$8=3,'Hourly Demand and Generation'!I3894*'System Design'!$F$21)))</f>
        <v>0</v>
      </c>
      <c r="O3894" s="32">
        <f>IF('System Design'!$F$8=1,'Hourly Demand and Generation'!J3894*'System Design'!$F$22,IF('System Design'!$F$8=2,'Hourly Demand and Generation'!K3894*'System Design'!$F$22,IF('System Design'!$F$8=3,'Hourly Demand and Generation'!L3894*'System Design'!$F$22)))</f>
        <v>675</v>
      </c>
      <c r="Q3894" s="32">
        <f t="shared" si="859"/>
        <v>0</v>
      </c>
      <c r="R3894" s="32">
        <f t="shared" si="864"/>
        <v>5400</v>
      </c>
      <c r="S3894" s="32">
        <f t="shared" si="865"/>
        <v>0</v>
      </c>
      <c r="T3894" s="32">
        <f t="shared" si="866"/>
        <v>21600</v>
      </c>
      <c r="U3894" s="32">
        <f t="shared" si="867"/>
        <v>0</v>
      </c>
      <c r="V3894" s="32">
        <f t="shared" si="860"/>
        <v>427.5</v>
      </c>
      <c r="W3894" s="32">
        <f t="shared" si="868"/>
        <v>427.5</v>
      </c>
      <c r="X3894" s="32">
        <f t="shared" si="869"/>
        <v>427.5</v>
      </c>
    </row>
    <row r="3895" spans="1:24" x14ac:dyDescent="0.25">
      <c r="A3895" s="2"/>
      <c r="B3895" s="2" t="s">
        <v>7</v>
      </c>
      <c r="C3895" s="2">
        <f t="shared" ref="C3895:C3916" si="872">C3894</f>
        <v>163</v>
      </c>
      <c r="D3895" s="2">
        <f t="shared" ref="D3895:D3916" si="873">D3894+1</f>
        <v>3</v>
      </c>
      <c r="E3895" s="2">
        <f t="shared" si="863"/>
        <v>3891</v>
      </c>
      <c r="F3895" s="11">
        <v>225</v>
      </c>
      <c r="G3895" s="9">
        <v>0</v>
      </c>
      <c r="H3895" s="9">
        <v>0</v>
      </c>
      <c r="I3895" s="9">
        <v>0</v>
      </c>
      <c r="J3895" s="9">
        <v>0.27</v>
      </c>
      <c r="K3895" s="9">
        <v>0.27</v>
      </c>
      <c r="L3895" s="9">
        <v>0.27</v>
      </c>
      <c r="N3895" s="32">
        <f>IF('System Design'!$F$8=1,'Hourly Demand and Generation'!G3895*'System Design'!$F$21,IF('System Design'!$F$8=2,'Hourly Demand and Generation'!H3895*'System Design'!$F$21,IF('System Design'!$F$8=3,'Hourly Demand and Generation'!I3895*'System Design'!$F$21)))</f>
        <v>0</v>
      </c>
      <c r="O3895" s="32">
        <f>IF('System Design'!$F$8=1,'Hourly Demand and Generation'!J3895*'System Design'!$F$22,IF('System Design'!$F$8=2,'Hourly Demand and Generation'!K3895*'System Design'!$F$22,IF('System Design'!$F$8=3,'Hourly Demand and Generation'!L3895*'System Design'!$F$22)))</f>
        <v>675</v>
      </c>
      <c r="Q3895" s="32">
        <f t="shared" si="859"/>
        <v>0</v>
      </c>
      <c r="R3895" s="32">
        <f t="shared" si="864"/>
        <v>5400</v>
      </c>
      <c r="S3895" s="32">
        <f t="shared" si="865"/>
        <v>0</v>
      </c>
      <c r="T3895" s="32">
        <f t="shared" si="866"/>
        <v>21600</v>
      </c>
      <c r="U3895" s="32">
        <f t="shared" si="867"/>
        <v>0</v>
      </c>
      <c r="V3895" s="32">
        <f t="shared" si="860"/>
        <v>450</v>
      </c>
      <c r="W3895" s="32">
        <f t="shared" si="868"/>
        <v>450</v>
      </c>
      <c r="X3895" s="32">
        <f t="shared" si="869"/>
        <v>450</v>
      </c>
    </row>
    <row r="3896" spans="1:24" x14ac:dyDescent="0.25">
      <c r="A3896" s="2"/>
      <c r="B3896" s="2" t="s">
        <v>7</v>
      </c>
      <c r="C3896" s="2">
        <f t="shared" si="872"/>
        <v>163</v>
      </c>
      <c r="D3896" s="2">
        <f t="shared" si="873"/>
        <v>4</v>
      </c>
      <c r="E3896" s="2">
        <f t="shared" si="863"/>
        <v>3892</v>
      </c>
      <c r="F3896" s="11">
        <v>270</v>
      </c>
      <c r="G3896" s="9">
        <v>0</v>
      </c>
      <c r="H3896" s="9">
        <v>0</v>
      </c>
      <c r="I3896" s="9">
        <v>0</v>
      </c>
      <c r="J3896" s="9">
        <v>0.3</v>
      </c>
      <c r="K3896" s="9">
        <v>0.3</v>
      </c>
      <c r="L3896" s="9">
        <v>0.3</v>
      </c>
      <c r="N3896" s="32">
        <f>IF('System Design'!$F$8=1,'Hourly Demand and Generation'!G3896*'System Design'!$F$21,IF('System Design'!$F$8=2,'Hourly Demand and Generation'!H3896*'System Design'!$F$21,IF('System Design'!$F$8=3,'Hourly Demand and Generation'!I3896*'System Design'!$F$21)))</f>
        <v>0</v>
      </c>
      <c r="O3896" s="32">
        <f>IF('System Design'!$F$8=1,'Hourly Demand and Generation'!J3896*'System Design'!$F$22,IF('System Design'!$F$8=2,'Hourly Demand and Generation'!K3896*'System Design'!$F$22,IF('System Design'!$F$8=3,'Hourly Demand and Generation'!L3896*'System Design'!$F$22)))</f>
        <v>750</v>
      </c>
      <c r="Q3896" s="32">
        <f t="shared" si="859"/>
        <v>0</v>
      </c>
      <c r="R3896" s="32">
        <f t="shared" si="864"/>
        <v>5400</v>
      </c>
      <c r="S3896" s="32">
        <f t="shared" si="865"/>
        <v>0</v>
      </c>
      <c r="T3896" s="32">
        <f t="shared" si="866"/>
        <v>21600</v>
      </c>
      <c r="U3896" s="32">
        <f t="shared" si="867"/>
        <v>0</v>
      </c>
      <c r="V3896" s="32">
        <f t="shared" si="860"/>
        <v>480</v>
      </c>
      <c r="W3896" s="32">
        <f t="shared" si="868"/>
        <v>480</v>
      </c>
      <c r="X3896" s="32">
        <f t="shared" si="869"/>
        <v>480</v>
      </c>
    </row>
    <row r="3897" spans="1:24" x14ac:dyDescent="0.25">
      <c r="A3897" s="2"/>
      <c r="B3897" s="2" t="s">
        <v>7</v>
      </c>
      <c r="C3897" s="2">
        <f t="shared" si="872"/>
        <v>163</v>
      </c>
      <c r="D3897" s="2">
        <f t="shared" si="873"/>
        <v>5</v>
      </c>
      <c r="E3897" s="2">
        <f t="shared" si="863"/>
        <v>3893</v>
      </c>
      <c r="F3897" s="11">
        <v>292.5</v>
      </c>
      <c r="G3897" s="9">
        <v>0</v>
      </c>
      <c r="H3897" s="9">
        <v>0.04</v>
      </c>
      <c r="I3897" s="9">
        <v>0.08</v>
      </c>
      <c r="J3897" s="9">
        <v>0.24</v>
      </c>
      <c r="K3897" s="9">
        <v>0.24</v>
      </c>
      <c r="L3897" s="9">
        <v>0.24</v>
      </c>
      <c r="N3897" s="32">
        <f>IF('System Design'!$F$8=1,'Hourly Demand and Generation'!G3897*'System Design'!$F$21,IF('System Design'!$F$8=2,'Hourly Demand and Generation'!H3897*'System Design'!$F$21,IF('System Design'!$F$8=3,'Hourly Demand and Generation'!I3897*'System Design'!$F$21)))</f>
        <v>40</v>
      </c>
      <c r="O3897" s="32">
        <f>IF('System Design'!$F$8=1,'Hourly Demand and Generation'!J3897*'System Design'!$F$22,IF('System Design'!$F$8=2,'Hourly Demand and Generation'!K3897*'System Design'!$F$22,IF('System Design'!$F$8=3,'Hourly Demand and Generation'!L3897*'System Design'!$F$22)))</f>
        <v>600</v>
      </c>
      <c r="Q3897" s="32">
        <f t="shared" si="859"/>
        <v>0</v>
      </c>
      <c r="R3897" s="32">
        <f t="shared" si="864"/>
        <v>5400</v>
      </c>
      <c r="S3897" s="32">
        <f t="shared" si="865"/>
        <v>0</v>
      </c>
      <c r="T3897" s="32">
        <f t="shared" si="866"/>
        <v>21600</v>
      </c>
      <c r="U3897" s="32">
        <f t="shared" si="867"/>
        <v>0</v>
      </c>
      <c r="V3897" s="32">
        <f t="shared" si="860"/>
        <v>347.5</v>
      </c>
      <c r="W3897" s="32">
        <f t="shared" si="868"/>
        <v>347.5</v>
      </c>
      <c r="X3897" s="32">
        <f t="shared" si="869"/>
        <v>347.5</v>
      </c>
    </row>
    <row r="3898" spans="1:24" x14ac:dyDescent="0.25">
      <c r="A3898" s="2"/>
      <c r="B3898" s="2" t="s">
        <v>7</v>
      </c>
      <c r="C3898" s="2">
        <f t="shared" si="872"/>
        <v>163</v>
      </c>
      <c r="D3898" s="2">
        <f t="shared" si="873"/>
        <v>6</v>
      </c>
      <c r="E3898" s="2">
        <f t="shared" si="863"/>
        <v>3894</v>
      </c>
      <c r="F3898" s="11">
        <v>315</v>
      </c>
      <c r="G3898" s="9">
        <v>0.08</v>
      </c>
      <c r="H3898" s="9">
        <v>0.125</v>
      </c>
      <c r="I3898" s="9">
        <v>0.17</v>
      </c>
      <c r="J3898" s="9">
        <v>0.24</v>
      </c>
      <c r="K3898" s="9">
        <v>0.24</v>
      </c>
      <c r="L3898" s="9">
        <v>0.24</v>
      </c>
      <c r="N3898" s="32">
        <f>IF('System Design'!$F$8=1,'Hourly Demand and Generation'!G3898*'System Design'!$F$21,IF('System Design'!$F$8=2,'Hourly Demand and Generation'!H3898*'System Design'!$F$21,IF('System Design'!$F$8=3,'Hourly Demand and Generation'!I3898*'System Design'!$F$21)))</f>
        <v>85</v>
      </c>
      <c r="O3898" s="32">
        <f>IF('System Design'!$F$8=1,'Hourly Demand and Generation'!J3898*'System Design'!$F$22,IF('System Design'!$F$8=2,'Hourly Demand and Generation'!K3898*'System Design'!$F$22,IF('System Design'!$F$8=3,'Hourly Demand and Generation'!L3898*'System Design'!$F$22)))</f>
        <v>600</v>
      </c>
      <c r="Q3898" s="32">
        <f t="shared" si="859"/>
        <v>0</v>
      </c>
      <c r="R3898" s="32">
        <f t="shared" si="864"/>
        <v>5400</v>
      </c>
      <c r="S3898" s="32">
        <f t="shared" si="865"/>
        <v>0</v>
      </c>
      <c r="T3898" s="32">
        <f t="shared" si="866"/>
        <v>21600</v>
      </c>
      <c r="U3898" s="32">
        <f t="shared" si="867"/>
        <v>0</v>
      </c>
      <c r="V3898" s="32">
        <f t="shared" si="860"/>
        <v>370</v>
      </c>
      <c r="W3898" s="32">
        <f t="shared" si="868"/>
        <v>370</v>
      </c>
      <c r="X3898" s="32">
        <f t="shared" si="869"/>
        <v>370</v>
      </c>
    </row>
    <row r="3899" spans="1:24" x14ac:dyDescent="0.25">
      <c r="A3899" s="2"/>
      <c r="B3899" s="2" t="s">
        <v>7</v>
      </c>
      <c r="C3899" s="2">
        <f t="shared" si="872"/>
        <v>163</v>
      </c>
      <c r="D3899" s="2">
        <f t="shared" si="873"/>
        <v>7</v>
      </c>
      <c r="E3899" s="2">
        <f t="shared" si="863"/>
        <v>3895</v>
      </c>
      <c r="F3899" s="11">
        <v>337.5</v>
      </c>
      <c r="G3899" s="9">
        <v>0.17</v>
      </c>
      <c r="H3899" s="9">
        <v>0.21</v>
      </c>
      <c r="I3899" s="9">
        <v>0.25</v>
      </c>
      <c r="J3899" s="9">
        <v>0.27</v>
      </c>
      <c r="K3899" s="9">
        <v>0.27</v>
      </c>
      <c r="L3899" s="9">
        <v>0.27</v>
      </c>
      <c r="N3899" s="32">
        <f>IF('System Design'!$F$8=1,'Hourly Demand and Generation'!G3899*'System Design'!$F$21,IF('System Design'!$F$8=2,'Hourly Demand and Generation'!H3899*'System Design'!$F$21,IF('System Design'!$F$8=3,'Hourly Demand and Generation'!I3899*'System Design'!$F$21)))</f>
        <v>125</v>
      </c>
      <c r="O3899" s="32">
        <f>IF('System Design'!$F$8=1,'Hourly Demand and Generation'!J3899*'System Design'!$F$22,IF('System Design'!$F$8=2,'Hourly Demand and Generation'!K3899*'System Design'!$F$22,IF('System Design'!$F$8=3,'Hourly Demand and Generation'!L3899*'System Design'!$F$22)))</f>
        <v>675</v>
      </c>
      <c r="Q3899" s="32">
        <f t="shared" si="859"/>
        <v>0</v>
      </c>
      <c r="R3899" s="32">
        <f t="shared" si="864"/>
        <v>5400</v>
      </c>
      <c r="S3899" s="32">
        <f t="shared" si="865"/>
        <v>0</v>
      </c>
      <c r="T3899" s="32">
        <f t="shared" si="866"/>
        <v>21600</v>
      </c>
      <c r="U3899" s="32">
        <f t="shared" si="867"/>
        <v>0</v>
      </c>
      <c r="V3899" s="32">
        <f t="shared" si="860"/>
        <v>462.5</v>
      </c>
      <c r="W3899" s="32">
        <f t="shared" si="868"/>
        <v>462.5</v>
      </c>
      <c r="X3899" s="32">
        <f t="shared" si="869"/>
        <v>462.5</v>
      </c>
    </row>
    <row r="3900" spans="1:24" x14ac:dyDescent="0.25">
      <c r="A3900" s="2"/>
      <c r="B3900" s="2" t="s">
        <v>7</v>
      </c>
      <c r="C3900" s="2">
        <f t="shared" si="872"/>
        <v>163</v>
      </c>
      <c r="D3900" s="2">
        <f t="shared" si="873"/>
        <v>8</v>
      </c>
      <c r="E3900" s="2">
        <f t="shared" si="863"/>
        <v>3896</v>
      </c>
      <c r="F3900" s="11">
        <v>360</v>
      </c>
      <c r="G3900" s="9">
        <v>0.33</v>
      </c>
      <c r="H3900" s="9">
        <v>0.375</v>
      </c>
      <c r="I3900" s="9">
        <v>0.42</v>
      </c>
      <c r="J3900" s="9">
        <v>0.27</v>
      </c>
      <c r="K3900" s="9">
        <v>0.27</v>
      </c>
      <c r="L3900" s="9">
        <v>0.27</v>
      </c>
      <c r="N3900" s="32">
        <f>IF('System Design'!$F$8=1,'Hourly Demand and Generation'!G3900*'System Design'!$F$21,IF('System Design'!$F$8=2,'Hourly Demand and Generation'!H3900*'System Design'!$F$21,IF('System Design'!$F$8=3,'Hourly Demand and Generation'!I3900*'System Design'!$F$21)))</f>
        <v>210</v>
      </c>
      <c r="O3900" s="32">
        <f>IF('System Design'!$F$8=1,'Hourly Demand and Generation'!J3900*'System Design'!$F$22,IF('System Design'!$F$8=2,'Hourly Demand and Generation'!K3900*'System Design'!$F$22,IF('System Design'!$F$8=3,'Hourly Demand and Generation'!L3900*'System Design'!$F$22)))</f>
        <v>675</v>
      </c>
      <c r="Q3900" s="32">
        <f t="shared" si="859"/>
        <v>0</v>
      </c>
      <c r="R3900" s="32">
        <f t="shared" si="864"/>
        <v>5400</v>
      </c>
      <c r="S3900" s="32">
        <f t="shared" si="865"/>
        <v>0</v>
      </c>
      <c r="T3900" s="32">
        <f t="shared" si="866"/>
        <v>21600</v>
      </c>
      <c r="U3900" s="32">
        <f t="shared" si="867"/>
        <v>0</v>
      </c>
      <c r="V3900" s="32">
        <f t="shared" si="860"/>
        <v>525</v>
      </c>
      <c r="W3900" s="32">
        <f t="shared" si="868"/>
        <v>525</v>
      </c>
      <c r="X3900" s="32">
        <f t="shared" si="869"/>
        <v>525</v>
      </c>
    </row>
    <row r="3901" spans="1:24" x14ac:dyDescent="0.25">
      <c r="A3901" s="2"/>
      <c r="B3901" s="2" t="s">
        <v>7</v>
      </c>
      <c r="C3901" s="2">
        <f t="shared" si="872"/>
        <v>163</v>
      </c>
      <c r="D3901" s="2">
        <f t="shared" si="873"/>
        <v>9</v>
      </c>
      <c r="E3901" s="2">
        <f t="shared" si="863"/>
        <v>3897</v>
      </c>
      <c r="F3901" s="11">
        <v>360</v>
      </c>
      <c r="G3901" s="9">
        <v>0.5</v>
      </c>
      <c r="H3901" s="9">
        <v>0.54</v>
      </c>
      <c r="I3901" s="9">
        <v>0.57999999999999996</v>
      </c>
      <c r="J3901" s="9">
        <v>0.24</v>
      </c>
      <c r="K3901" s="9">
        <v>0.24</v>
      </c>
      <c r="L3901" s="9">
        <v>0.24</v>
      </c>
      <c r="N3901" s="32">
        <f>IF('System Design'!$F$8=1,'Hourly Demand and Generation'!G3901*'System Design'!$F$21,IF('System Design'!$F$8=2,'Hourly Demand and Generation'!H3901*'System Design'!$F$21,IF('System Design'!$F$8=3,'Hourly Demand and Generation'!I3901*'System Design'!$F$21)))</f>
        <v>290</v>
      </c>
      <c r="O3901" s="32">
        <f>IF('System Design'!$F$8=1,'Hourly Demand and Generation'!J3901*'System Design'!$F$22,IF('System Design'!$F$8=2,'Hourly Demand and Generation'!K3901*'System Design'!$F$22,IF('System Design'!$F$8=3,'Hourly Demand and Generation'!L3901*'System Design'!$F$22)))</f>
        <v>600</v>
      </c>
      <c r="Q3901" s="32">
        <f t="shared" si="859"/>
        <v>0</v>
      </c>
      <c r="R3901" s="32">
        <f t="shared" si="864"/>
        <v>5400</v>
      </c>
      <c r="S3901" s="32">
        <f t="shared" si="865"/>
        <v>0</v>
      </c>
      <c r="T3901" s="32">
        <f t="shared" si="866"/>
        <v>21600</v>
      </c>
      <c r="U3901" s="32">
        <f t="shared" si="867"/>
        <v>0</v>
      </c>
      <c r="V3901" s="32">
        <f t="shared" si="860"/>
        <v>530</v>
      </c>
      <c r="W3901" s="32">
        <f t="shared" si="868"/>
        <v>530</v>
      </c>
      <c r="X3901" s="32">
        <f t="shared" si="869"/>
        <v>530</v>
      </c>
    </row>
    <row r="3902" spans="1:24" x14ac:dyDescent="0.25">
      <c r="A3902" s="2"/>
      <c r="B3902" s="2" t="s">
        <v>7</v>
      </c>
      <c r="C3902" s="2">
        <f t="shared" si="872"/>
        <v>163</v>
      </c>
      <c r="D3902" s="2">
        <f t="shared" si="873"/>
        <v>10</v>
      </c>
      <c r="E3902" s="2">
        <f t="shared" si="863"/>
        <v>3898</v>
      </c>
      <c r="F3902" s="11">
        <v>351</v>
      </c>
      <c r="G3902" s="9">
        <v>0.67</v>
      </c>
      <c r="H3902" s="9">
        <v>0.71</v>
      </c>
      <c r="I3902" s="9">
        <v>0.75</v>
      </c>
      <c r="J3902" s="9">
        <v>0.27</v>
      </c>
      <c r="K3902" s="9">
        <v>0.27</v>
      </c>
      <c r="L3902" s="9">
        <v>0.27</v>
      </c>
      <c r="N3902" s="32">
        <f>IF('System Design'!$F$8=1,'Hourly Demand and Generation'!G3902*'System Design'!$F$21,IF('System Design'!$F$8=2,'Hourly Demand and Generation'!H3902*'System Design'!$F$21,IF('System Design'!$F$8=3,'Hourly Demand and Generation'!I3902*'System Design'!$F$21)))</f>
        <v>375</v>
      </c>
      <c r="O3902" s="32">
        <f>IF('System Design'!$F$8=1,'Hourly Demand and Generation'!J3902*'System Design'!$F$22,IF('System Design'!$F$8=2,'Hourly Demand and Generation'!K3902*'System Design'!$F$22,IF('System Design'!$F$8=3,'Hourly Demand and Generation'!L3902*'System Design'!$F$22)))</f>
        <v>675</v>
      </c>
      <c r="Q3902" s="32">
        <f t="shared" si="859"/>
        <v>0</v>
      </c>
      <c r="R3902" s="32">
        <f t="shared" si="864"/>
        <v>5400</v>
      </c>
      <c r="S3902" s="32">
        <f t="shared" si="865"/>
        <v>0</v>
      </c>
      <c r="T3902" s="32">
        <f t="shared" si="866"/>
        <v>21600</v>
      </c>
      <c r="U3902" s="32">
        <f t="shared" si="867"/>
        <v>0</v>
      </c>
      <c r="V3902" s="32">
        <f t="shared" si="860"/>
        <v>699</v>
      </c>
      <c r="W3902" s="32">
        <f t="shared" si="868"/>
        <v>699</v>
      </c>
      <c r="X3902" s="32">
        <f t="shared" si="869"/>
        <v>699</v>
      </c>
    </row>
    <row r="3903" spans="1:24" x14ac:dyDescent="0.25">
      <c r="A3903" s="2"/>
      <c r="B3903" s="2" t="s">
        <v>7</v>
      </c>
      <c r="C3903" s="2">
        <f t="shared" si="872"/>
        <v>163</v>
      </c>
      <c r="D3903" s="2">
        <f t="shared" si="873"/>
        <v>11</v>
      </c>
      <c r="E3903" s="2">
        <f t="shared" si="863"/>
        <v>3899</v>
      </c>
      <c r="F3903" s="11">
        <v>346.5</v>
      </c>
      <c r="G3903" s="9">
        <v>0.83</v>
      </c>
      <c r="H3903" s="9">
        <v>0.875</v>
      </c>
      <c r="I3903" s="9">
        <v>0.92</v>
      </c>
      <c r="J3903" s="9">
        <v>0.24</v>
      </c>
      <c r="K3903" s="9">
        <v>0.24</v>
      </c>
      <c r="L3903" s="9">
        <v>0.24</v>
      </c>
      <c r="N3903" s="32">
        <f>IF('System Design'!$F$8=1,'Hourly Demand and Generation'!G3903*'System Design'!$F$21,IF('System Design'!$F$8=2,'Hourly Demand and Generation'!H3903*'System Design'!$F$21,IF('System Design'!$F$8=3,'Hourly Demand and Generation'!I3903*'System Design'!$F$21)))</f>
        <v>460</v>
      </c>
      <c r="O3903" s="32">
        <f>IF('System Design'!$F$8=1,'Hourly Demand and Generation'!J3903*'System Design'!$F$22,IF('System Design'!$F$8=2,'Hourly Demand and Generation'!K3903*'System Design'!$F$22,IF('System Design'!$F$8=3,'Hourly Demand and Generation'!L3903*'System Design'!$F$22)))</f>
        <v>600</v>
      </c>
      <c r="Q3903" s="32">
        <f t="shared" si="859"/>
        <v>0</v>
      </c>
      <c r="R3903" s="32">
        <f t="shared" si="864"/>
        <v>5400</v>
      </c>
      <c r="S3903" s="32">
        <f t="shared" si="865"/>
        <v>0</v>
      </c>
      <c r="T3903" s="32">
        <f t="shared" si="866"/>
        <v>21600</v>
      </c>
      <c r="U3903" s="32">
        <f t="shared" si="867"/>
        <v>0</v>
      </c>
      <c r="V3903" s="32">
        <f t="shared" si="860"/>
        <v>713.5</v>
      </c>
      <c r="W3903" s="32">
        <f t="shared" si="868"/>
        <v>713.5</v>
      </c>
      <c r="X3903" s="32">
        <f t="shared" si="869"/>
        <v>713.5</v>
      </c>
    </row>
    <row r="3904" spans="1:24" x14ac:dyDescent="0.25">
      <c r="A3904" s="2"/>
      <c r="B3904" s="2" t="s">
        <v>7</v>
      </c>
      <c r="C3904" s="2">
        <f t="shared" si="872"/>
        <v>163</v>
      </c>
      <c r="D3904" s="2">
        <f t="shared" si="873"/>
        <v>12</v>
      </c>
      <c r="E3904" s="2">
        <f t="shared" si="863"/>
        <v>3900</v>
      </c>
      <c r="F3904" s="11">
        <v>346.5</v>
      </c>
      <c r="G3904" s="9">
        <v>1</v>
      </c>
      <c r="H3904" s="9">
        <v>1</v>
      </c>
      <c r="I3904" s="9">
        <v>1</v>
      </c>
      <c r="J3904" s="9">
        <v>0.22500000000000001</v>
      </c>
      <c r="K3904" s="9">
        <v>0.22500000000000001</v>
      </c>
      <c r="L3904" s="9">
        <v>0.22500000000000001</v>
      </c>
      <c r="N3904" s="32">
        <f>IF('System Design'!$F$8=1,'Hourly Demand and Generation'!G3904*'System Design'!$F$21,IF('System Design'!$F$8=2,'Hourly Demand and Generation'!H3904*'System Design'!$F$21,IF('System Design'!$F$8=3,'Hourly Demand and Generation'!I3904*'System Design'!$F$21)))</f>
        <v>500</v>
      </c>
      <c r="O3904" s="32">
        <f>IF('System Design'!$F$8=1,'Hourly Demand and Generation'!J3904*'System Design'!$F$22,IF('System Design'!$F$8=2,'Hourly Demand and Generation'!K3904*'System Design'!$F$22,IF('System Design'!$F$8=3,'Hourly Demand and Generation'!L3904*'System Design'!$F$22)))</f>
        <v>562.5</v>
      </c>
      <c r="Q3904" s="32">
        <f t="shared" si="859"/>
        <v>0</v>
      </c>
      <c r="R3904" s="32">
        <f t="shared" si="864"/>
        <v>5400</v>
      </c>
      <c r="S3904" s="32">
        <f t="shared" si="865"/>
        <v>0</v>
      </c>
      <c r="T3904" s="32">
        <f t="shared" si="866"/>
        <v>21600</v>
      </c>
      <c r="U3904" s="32">
        <f t="shared" si="867"/>
        <v>0</v>
      </c>
      <c r="V3904" s="32">
        <f t="shared" si="860"/>
        <v>716</v>
      </c>
      <c r="W3904" s="32">
        <f t="shared" si="868"/>
        <v>716</v>
      </c>
      <c r="X3904" s="32">
        <f t="shared" si="869"/>
        <v>716</v>
      </c>
    </row>
    <row r="3905" spans="1:24" x14ac:dyDescent="0.25">
      <c r="A3905" s="2"/>
      <c r="B3905" s="2" t="s">
        <v>7</v>
      </c>
      <c r="C3905" s="2">
        <f t="shared" si="872"/>
        <v>163</v>
      </c>
      <c r="D3905" s="2">
        <f t="shared" si="873"/>
        <v>13</v>
      </c>
      <c r="E3905" s="2">
        <f t="shared" si="863"/>
        <v>3901</v>
      </c>
      <c r="F3905" s="11">
        <v>360</v>
      </c>
      <c r="G3905" s="9">
        <v>0.83</v>
      </c>
      <c r="H3905" s="9">
        <v>0.875</v>
      </c>
      <c r="I3905" s="9">
        <v>0.92</v>
      </c>
      <c r="J3905" s="9">
        <v>0.24</v>
      </c>
      <c r="K3905" s="9">
        <v>0.24</v>
      </c>
      <c r="L3905" s="9">
        <v>0.24</v>
      </c>
      <c r="N3905" s="32">
        <f>IF('System Design'!$F$8=1,'Hourly Demand and Generation'!G3905*'System Design'!$F$21,IF('System Design'!$F$8=2,'Hourly Demand and Generation'!H3905*'System Design'!$F$21,IF('System Design'!$F$8=3,'Hourly Demand and Generation'!I3905*'System Design'!$F$21)))</f>
        <v>460</v>
      </c>
      <c r="O3905" s="32">
        <f>IF('System Design'!$F$8=1,'Hourly Demand and Generation'!J3905*'System Design'!$F$22,IF('System Design'!$F$8=2,'Hourly Demand and Generation'!K3905*'System Design'!$F$22,IF('System Design'!$F$8=3,'Hourly Demand and Generation'!L3905*'System Design'!$F$22)))</f>
        <v>600</v>
      </c>
      <c r="Q3905" s="32">
        <f t="shared" si="859"/>
        <v>0</v>
      </c>
      <c r="R3905" s="32">
        <f t="shared" si="864"/>
        <v>5400</v>
      </c>
      <c r="S3905" s="32">
        <f t="shared" si="865"/>
        <v>0</v>
      </c>
      <c r="T3905" s="32">
        <f t="shared" si="866"/>
        <v>21600</v>
      </c>
      <c r="U3905" s="32">
        <f t="shared" si="867"/>
        <v>0</v>
      </c>
      <c r="V3905" s="32">
        <f t="shared" si="860"/>
        <v>700</v>
      </c>
      <c r="W3905" s="32">
        <f t="shared" si="868"/>
        <v>700</v>
      </c>
      <c r="X3905" s="32">
        <f t="shared" si="869"/>
        <v>700</v>
      </c>
    </row>
    <row r="3906" spans="1:24" x14ac:dyDescent="0.25">
      <c r="A3906" s="2"/>
      <c r="B3906" s="2" t="s">
        <v>7</v>
      </c>
      <c r="C3906" s="2">
        <f t="shared" si="872"/>
        <v>163</v>
      </c>
      <c r="D3906" s="2">
        <f t="shared" si="873"/>
        <v>14</v>
      </c>
      <c r="E3906" s="2">
        <f t="shared" si="863"/>
        <v>3902</v>
      </c>
      <c r="F3906" s="11">
        <v>360</v>
      </c>
      <c r="G3906" s="9">
        <v>0.67</v>
      </c>
      <c r="H3906" s="9">
        <v>0.71</v>
      </c>
      <c r="I3906" s="9">
        <v>0.75</v>
      </c>
      <c r="J3906" s="9">
        <v>0.255</v>
      </c>
      <c r="K3906" s="9">
        <v>0.255</v>
      </c>
      <c r="L3906" s="9">
        <v>0.255</v>
      </c>
      <c r="N3906" s="32">
        <f>IF('System Design'!$F$8=1,'Hourly Demand and Generation'!G3906*'System Design'!$F$21,IF('System Design'!$F$8=2,'Hourly Demand and Generation'!H3906*'System Design'!$F$21,IF('System Design'!$F$8=3,'Hourly Demand and Generation'!I3906*'System Design'!$F$21)))</f>
        <v>375</v>
      </c>
      <c r="O3906" s="32">
        <f>IF('System Design'!$F$8=1,'Hourly Demand and Generation'!J3906*'System Design'!$F$22,IF('System Design'!$F$8=2,'Hourly Demand and Generation'!K3906*'System Design'!$F$22,IF('System Design'!$F$8=3,'Hourly Demand and Generation'!L3906*'System Design'!$F$22)))</f>
        <v>637.5</v>
      </c>
      <c r="Q3906" s="32">
        <f t="shared" si="859"/>
        <v>0</v>
      </c>
      <c r="R3906" s="32">
        <f t="shared" si="864"/>
        <v>5400</v>
      </c>
      <c r="S3906" s="32">
        <f t="shared" si="865"/>
        <v>0</v>
      </c>
      <c r="T3906" s="32">
        <f t="shared" si="866"/>
        <v>21600</v>
      </c>
      <c r="U3906" s="32">
        <f t="shared" si="867"/>
        <v>0</v>
      </c>
      <c r="V3906" s="32">
        <f t="shared" si="860"/>
        <v>652.5</v>
      </c>
      <c r="W3906" s="32">
        <f t="shared" si="868"/>
        <v>652.5</v>
      </c>
      <c r="X3906" s="32">
        <f t="shared" si="869"/>
        <v>652.5</v>
      </c>
    </row>
    <row r="3907" spans="1:24" x14ac:dyDescent="0.25">
      <c r="A3907" s="2"/>
      <c r="B3907" s="2" t="s">
        <v>7</v>
      </c>
      <c r="C3907" s="2">
        <f t="shared" si="872"/>
        <v>163</v>
      </c>
      <c r="D3907" s="2">
        <f t="shared" si="873"/>
        <v>15</v>
      </c>
      <c r="E3907" s="2">
        <f t="shared" si="863"/>
        <v>3903</v>
      </c>
      <c r="F3907" s="11">
        <v>382.5</v>
      </c>
      <c r="G3907" s="9">
        <v>0.5</v>
      </c>
      <c r="H3907" s="9">
        <v>0.54</v>
      </c>
      <c r="I3907" s="9">
        <v>0.57999999999999996</v>
      </c>
      <c r="J3907" s="9">
        <v>0.27</v>
      </c>
      <c r="K3907" s="9">
        <v>0.27</v>
      </c>
      <c r="L3907" s="9">
        <v>0.27</v>
      </c>
      <c r="N3907" s="32">
        <f>IF('System Design'!$F$8=1,'Hourly Demand and Generation'!G3907*'System Design'!$F$21,IF('System Design'!$F$8=2,'Hourly Demand and Generation'!H3907*'System Design'!$F$21,IF('System Design'!$F$8=3,'Hourly Demand and Generation'!I3907*'System Design'!$F$21)))</f>
        <v>290</v>
      </c>
      <c r="O3907" s="32">
        <f>IF('System Design'!$F$8=1,'Hourly Demand and Generation'!J3907*'System Design'!$F$22,IF('System Design'!$F$8=2,'Hourly Demand and Generation'!K3907*'System Design'!$F$22,IF('System Design'!$F$8=3,'Hourly Demand and Generation'!L3907*'System Design'!$F$22)))</f>
        <v>675</v>
      </c>
      <c r="Q3907" s="32">
        <f t="shared" si="859"/>
        <v>0</v>
      </c>
      <c r="R3907" s="32">
        <f t="shared" si="864"/>
        <v>5400</v>
      </c>
      <c r="S3907" s="32">
        <f t="shared" si="865"/>
        <v>0</v>
      </c>
      <c r="T3907" s="32">
        <f t="shared" si="866"/>
        <v>21600</v>
      </c>
      <c r="U3907" s="32">
        <f t="shared" si="867"/>
        <v>0</v>
      </c>
      <c r="V3907" s="32">
        <f t="shared" si="860"/>
        <v>582.5</v>
      </c>
      <c r="W3907" s="32">
        <f t="shared" si="868"/>
        <v>582.5</v>
      </c>
      <c r="X3907" s="32">
        <f t="shared" si="869"/>
        <v>582.5</v>
      </c>
    </row>
    <row r="3908" spans="1:24" x14ac:dyDescent="0.25">
      <c r="A3908" s="2"/>
      <c r="B3908" s="2" t="s">
        <v>7</v>
      </c>
      <c r="C3908" s="2">
        <f t="shared" si="872"/>
        <v>163</v>
      </c>
      <c r="D3908" s="2">
        <f t="shared" si="873"/>
        <v>16</v>
      </c>
      <c r="E3908" s="2">
        <f t="shared" si="863"/>
        <v>3904</v>
      </c>
      <c r="F3908" s="11">
        <v>405</v>
      </c>
      <c r="G3908" s="9">
        <v>0.33</v>
      </c>
      <c r="H3908" s="9">
        <v>0.375</v>
      </c>
      <c r="I3908" s="9">
        <v>0.42</v>
      </c>
      <c r="J3908" s="9">
        <v>0.27</v>
      </c>
      <c r="K3908" s="9">
        <v>0.27</v>
      </c>
      <c r="L3908" s="9">
        <v>0.27</v>
      </c>
      <c r="N3908" s="32">
        <f>IF('System Design'!$F$8=1,'Hourly Demand and Generation'!G3908*'System Design'!$F$21,IF('System Design'!$F$8=2,'Hourly Demand and Generation'!H3908*'System Design'!$F$21,IF('System Design'!$F$8=3,'Hourly Demand and Generation'!I3908*'System Design'!$F$21)))</f>
        <v>210</v>
      </c>
      <c r="O3908" s="32">
        <f>IF('System Design'!$F$8=1,'Hourly Demand and Generation'!J3908*'System Design'!$F$22,IF('System Design'!$F$8=2,'Hourly Demand and Generation'!K3908*'System Design'!$F$22,IF('System Design'!$F$8=3,'Hourly Demand and Generation'!L3908*'System Design'!$F$22)))</f>
        <v>675</v>
      </c>
      <c r="Q3908" s="32">
        <f t="shared" si="859"/>
        <v>0</v>
      </c>
      <c r="R3908" s="32">
        <f t="shared" si="864"/>
        <v>5400</v>
      </c>
      <c r="S3908" s="32">
        <f t="shared" si="865"/>
        <v>0</v>
      </c>
      <c r="T3908" s="32">
        <f t="shared" si="866"/>
        <v>21600</v>
      </c>
      <c r="U3908" s="32">
        <f t="shared" si="867"/>
        <v>0</v>
      </c>
      <c r="V3908" s="32">
        <f t="shared" si="860"/>
        <v>480</v>
      </c>
      <c r="W3908" s="32">
        <f t="shared" si="868"/>
        <v>480</v>
      </c>
      <c r="X3908" s="32">
        <f t="shared" si="869"/>
        <v>480</v>
      </c>
    </row>
    <row r="3909" spans="1:24" x14ac:dyDescent="0.25">
      <c r="A3909" s="2"/>
      <c r="B3909" s="2" t="s">
        <v>7</v>
      </c>
      <c r="C3909" s="2">
        <f t="shared" si="872"/>
        <v>163</v>
      </c>
      <c r="D3909" s="2">
        <f t="shared" si="873"/>
        <v>17</v>
      </c>
      <c r="E3909" s="2">
        <f t="shared" si="863"/>
        <v>3905</v>
      </c>
      <c r="F3909" s="11">
        <v>427.5</v>
      </c>
      <c r="G3909" s="9">
        <v>0.17</v>
      </c>
      <c r="H3909" s="9">
        <v>0.21</v>
      </c>
      <c r="I3909" s="9">
        <v>0.25</v>
      </c>
      <c r="J3909" s="9">
        <v>0.3</v>
      </c>
      <c r="K3909" s="9">
        <v>0.3</v>
      </c>
      <c r="L3909" s="9">
        <v>0.3</v>
      </c>
      <c r="N3909" s="32">
        <f>IF('System Design'!$F$8=1,'Hourly Demand and Generation'!G3909*'System Design'!$F$21,IF('System Design'!$F$8=2,'Hourly Demand and Generation'!H3909*'System Design'!$F$21,IF('System Design'!$F$8=3,'Hourly Demand and Generation'!I3909*'System Design'!$F$21)))</f>
        <v>125</v>
      </c>
      <c r="O3909" s="32">
        <f>IF('System Design'!$F$8=1,'Hourly Demand and Generation'!J3909*'System Design'!$F$22,IF('System Design'!$F$8=2,'Hourly Demand and Generation'!K3909*'System Design'!$F$22,IF('System Design'!$F$8=3,'Hourly Demand and Generation'!L3909*'System Design'!$F$22)))</f>
        <v>750</v>
      </c>
      <c r="Q3909" s="32">
        <f t="shared" si="859"/>
        <v>0</v>
      </c>
      <c r="R3909" s="32">
        <f t="shared" si="864"/>
        <v>5400</v>
      </c>
      <c r="S3909" s="32">
        <f t="shared" si="865"/>
        <v>0</v>
      </c>
      <c r="T3909" s="32">
        <f t="shared" si="866"/>
        <v>21600</v>
      </c>
      <c r="U3909" s="32">
        <f t="shared" si="867"/>
        <v>0</v>
      </c>
      <c r="V3909" s="32">
        <f t="shared" si="860"/>
        <v>447.5</v>
      </c>
      <c r="W3909" s="32">
        <f t="shared" si="868"/>
        <v>447.5</v>
      </c>
      <c r="X3909" s="32">
        <f t="shared" si="869"/>
        <v>447.5</v>
      </c>
    </row>
    <row r="3910" spans="1:24" x14ac:dyDescent="0.25">
      <c r="A3910" s="2"/>
      <c r="B3910" s="2" t="s">
        <v>7</v>
      </c>
      <c r="C3910" s="2">
        <f t="shared" si="872"/>
        <v>163</v>
      </c>
      <c r="D3910" s="2">
        <f t="shared" si="873"/>
        <v>18</v>
      </c>
      <c r="E3910" s="2">
        <f t="shared" si="863"/>
        <v>3906</v>
      </c>
      <c r="F3910" s="11">
        <v>450</v>
      </c>
      <c r="G3910" s="9">
        <v>0.08</v>
      </c>
      <c r="H3910" s="9">
        <v>0.125</v>
      </c>
      <c r="I3910" s="9">
        <v>0.17</v>
      </c>
      <c r="J3910" s="9">
        <v>0.28499999999999998</v>
      </c>
      <c r="K3910" s="9">
        <v>0.28499999999999998</v>
      </c>
      <c r="L3910" s="9">
        <v>0.28499999999999998</v>
      </c>
      <c r="N3910" s="32">
        <f>IF('System Design'!$F$8=1,'Hourly Demand and Generation'!G3910*'System Design'!$F$21,IF('System Design'!$F$8=2,'Hourly Demand and Generation'!H3910*'System Design'!$F$21,IF('System Design'!$F$8=3,'Hourly Demand and Generation'!I3910*'System Design'!$F$21)))</f>
        <v>85</v>
      </c>
      <c r="O3910" s="32">
        <f>IF('System Design'!$F$8=1,'Hourly Demand and Generation'!J3910*'System Design'!$F$22,IF('System Design'!$F$8=2,'Hourly Demand and Generation'!K3910*'System Design'!$F$22,IF('System Design'!$F$8=3,'Hourly Demand and Generation'!L3910*'System Design'!$F$22)))</f>
        <v>712.49999999999989</v>
      </c>
      <c r="Q3910" s="32">
        <f t="shared" ref="Q3910:Q3973" si="874">IF(F3910-N3910-O3910&gt;0,F3910-N3910-O3910,0)</f>
        <v>0</v>
      </c>
      <c r="R3910" s="32">
        <f t="shared" si="864"/>
        <v>5400</v>
      </c>
      <c r="S3910" s="32">
        <f t="shared" si="865"/>
        <v>0</v>
      </c>
      <c r="T3910" s="32">
        <f t="shared" si="866"/>
        <v>21600</v>
      </c>
      <c r="U3910" s="32">
        <f t="shared" si="867"/>
        <v>0</v>
      </c>
      <c r="V3910" s="32">
        <f t="shared" ref="V3910:V3973" si="875">IF(F3910-N3910-O3910&lt;0,N3910+O3910-F3910,0)</f>
        <v>347.49999999999989</v>
      </c>
      <c r="W3910" s="32">
        <f t="shared" si="868"/>
        <v>347.49999999999989</v>
      </c>
      <c r="X3910" s="32">
        <f t="shared" si="869"/>
        <v>347.49999999999989</v>
      </c>
    </row>
    <row r="3911" spans="1:24" x14ac:dyDescent="0.25">
      <c r="A3911" s="2"/>
      <c r="B3911" s="2" t="s">
        <v>7</v>
      </c>
      <c r="C3911" s="2">
        <f t="shared" si="872"/>
        <v>163</v>
      </c>
      <c r="D3911" s="2">
        <f t="shared" si="873"/>
        <v>19</v>
      </c>
      <c r="E3911" s="2">
        <f t="shared" ref="E3911:E3974" si="876">E3910+1</f>
        <v>3907</v>
      </c>
      <c r="F3911" s="11">
        <v>436.5</v>
      </c>
      <c r="G3911" s="9">
        <v>0</v>
      </c>
      <c r="H3911" s="9">
        <v>0.04</v>
      </c>
      <c r="I3911" s="9">
        <v>0.08</v>
      </c>
      <c r="J3911" s="9">
        <v>0.27</v>
      </c>
      <c r="K3911" s="9">
        <v>0.27</v>
      </c>
      <c r="L3911" s="9">
        <v>0.27</v>
      </c>
      <c r="N3911" s="32">
        <f>IF('System Design'!$F$8=1,'Hourly Demand and Generation'!G3911*'System Design'!$F$21,IF('System Design'!$F$8=2,'Hourly Demand and Generation'!H3911*'System Design'!$F$21,IF('System Design'!$F$8=3,'Hourly Demand and Generation'!I3911*'System Design'!$F$21)))</f>
        <v>40</v>
      </c>
      <c r="O3911" s="32">
        <f>IF('System Design'!$F$8=1,'Hourly Demand and Generation'!J3911*'System Design'!$F$22,IF('System Design'!$F$8=2,'Hourly Demand and Generation'!K3911*'System Design'!$F$22,IF('System Design'!$F$8=3,'Hourly Demand and Generation'!L3911*'System Design'!$F$22)))</f>
        <v>675</v>
      </c>
      <c r="Q3911" s="32">
        <f t="shared" si="874"/>
        <v>0</v>
      </c>
      <c r="R3911" s="32">
        <f t="shared" ref="R3911:R3974" si="877">IF($Q3911&lt;R3910+$V3911,IF(R3910+$V3911-$Q3911&gt;5400,5400,R3910+$V3911-$Q3911),0)</f>
        <v>5400</v>
      </c>
      <c r="S3911" s="32">
        <f t="shared" ref="S3911:S3974" si="878">IF(R3911&gt;0,0,$Q3911+$V3911-R3910)</f>
        <v>0</v>
      </c>
      <c r="T3911" s="32">
        <f t="shared" ref="T3911:T3974" si="879">IF($Q3911&lt;T3910+$V3911,IF(T3910+$V3911-$Q3911&gt;21600,21600,T3910+$V3911-$Q3911),0)</f>
        <v>21600</v>
      </c>
      <c r="U3911" s="32">
        <f t="shared" ref="U3911:U3974" si="880">IF(T3911&gt;0,0,$Q3911+$V3911-T3910)</f>
        <v>0</v>
      </c>
      <c r="V3911" s="32">
        <f t="shared" si="875"/>
        <v>278.5</v>
      </c>
      <c r="W3911" s="32">
        <f t="shared" ref="W3911:W3974" si="881">IF(R3911=5400,$V3911-(R3911-R3910),0)</f>
        <v>278.5</v>
      </c>
      <c r="X3911" s="32">
        <f t="shared" ref="X3911:X3974" si="882">IF(T3911=21600,$V3911-(T3911-T3910),0)</f>
        <v>278.5</v>
      </c>
    </row>
    <row r="3912" spans="1:24" x14ac:dyDescent="0.25">
      <c r="A3912" s="2"/>
      <c r="B3912" s="2" t="s">
        <v>7</v>
      </c>
      <c r="C3912" s="2">
        <f t="shared" si="872"/>
        <v>163</v>
      </c>
      <c r="D3912" s="2">
        <f t="shared" si="873"/>
        <v>20</v>
      </c>
      <c r="E3912" s="2">
        <f t="shared" si="876"/>
        <v>3908</v>
      </c>
      <c r="F3912" s="11">
        <v>427.5</v>
      </c>
      <c r="G3912" s="9">
        <v>0</v>
      </c>
      <c r="H3912" s="9">
        <v>0</v>
      </c>
      <c r="I3912" s="9">
        <v>0</v>
      </c>
      <c r="J3912" s="9">
        <v>0.27</v>
      </c>
      <c r="K3912" s="9">
        <v>0.27</v>
      </c>
      <c r="L3912" s="9">
        <v>0.27</v>
      </c>
      <c r="N3912" s="32">
        <f>IF('System Design'!$F$8=1,'Hourly Demand and Generation'!G3912*'System Design'!$F$21,IF('System Design'!$F$8=2,'Hourly Demand and Generation'!H3912*'System Design'!$F$21,IF('System Design'!$F$8=3,'Hourly Demand and Generation'!I3912*'System Design'!$F$21)))</f>
        <v>0</v>
      </c>
      <c r="O3912" s="32">
        <f>IF('System Design'!$F$8=1,'Hourly Demand and Generation'!J3912*'System Design'!$F$22,IF('System Design'!$F$8=2,'Hourly Demand and Generation'!K3912*'System Design'!$F$22,IF('System Design'!$F$8=3,'Hourly Demand and Generation'!L3912*'System Design'!$F$22)))</f>
        <v>675</v>
      </c>
      <c r="Q3912" s="32">
        <f t="shared" si="874"/>
        <v>0</v>
      </c>
      <c r="R3912" s="32">
        <f t="shared" si="877"/>
        <v>5400</v>
      </c>
      <c r="S3912" s="32">
        <f t="shared" si="878"/>
        <v>0</v>
      </c>
      <c r="T3912" s="32">
        <f t="shared" si="879"/>
        <v>21600</v>
      </c>
      <c r="U3912" s="32">
        <f t="shared" si="880"/>
        <v>0</v>
      </c>
      <c r="V3912" s="32">
        <f t="shared" si="875"/>
        <v>247.5</v>
      </c>
      <c r="W3912" s="32">
        <f t="shared" si="881"/>
        <v>247.5</v>
      </c>
      <c r="X3912" s="32">
        <f t="shared" si="882"/>
        <v>247.5</v>
      </c>
    </row>
    <row r="3913" spans="1:24" x14ac:dyDescent="0.25">
      <c r="A3913" s="2"/>
      <c r="B3913" s="2" t="s">
        <v>7</v>
      </c>
      <c r="C3913" s="2">
        <f t="shared" si="872"/>
        <v>163</v>
      </c>
      <c r="D3913" s="2">
        <f t="shared" si="873"/>
        <v>21</v>
      </c>
      <c r="E3913" s="2">
        <f t="shared" si="876"/>
        <v>3909</v>
      </c>
      <c r="F3913" s="11">
        <v>405</v>
      </c>
      <c r="G3913" s="9">
        <v>0</v>
      </c>
      <c r="H3913" s="9">
        <v>0</v>
      </c>
      <c r="I3913" s="9">
        <v>0</v>
      </c>
      <c r="J3913" s="9">
        <v>0.27</v>
      </c>
      <c r="K3913" s="9">
        <v>0.27</v>
      </c>
      <c r="L3913" s="9">
        <v>0.27</v>
      </c>
      <c r="N3913" s="32">
        <f>IF('System Design'!$F$8=1,'Hourly Demand and Generation'!G3913*'System Design'!$F$21,IF('System Design'!$F$8=2,'Hourly Demand and Generation'!H3913*'System Design'!$F$21,IF('System Design'!$F$8=3,'Hourly Demand and Generation'!I3913*'System Design'!$F$21)))</f>
        <v>0</v>
      </c>
      <c r="O3913" s="32">
        <f>IF('System Design'!$F$8=1,'Hourly Demand and Generation'!J3913*'System Design'!$F$22,IF('System Design'!$F$8=2,'Hourly Demand and Generation'!K3913*'System Design'!$F$22,IF('System Design'!$F$8=3,'Hourly Demand and Generation'!L3913*'System Design'!$F$22)))</f>
        <v>675</v>
      </c>
      <c r="Q3913" s="32">
        <f t="shared" si="874"/>
        <v>0</v>
      </c>
      <c r="R3913" s="32">
        <f t="shared" si="877"/>
        <v>5400</v>
      </c>
      <c r="S3913" s="32">
        <f t="shared" si="878"/>
        <v>0</v>
      </c>
      <c r="T3913" s="32">
        <f t="shared" si="879"/>
        <v>21600</v>
      </c>
      <c r="U3913" s="32">
        <f t="shared" si="880"/>
        <v>0</v>
      </c>
      <c r="V3913" s="32">
        <f t="shared" si="875"/>
        <v>270</v>
      </c>
      <c r="W3913" s="32">
        <f t="shared" si="881"/>
        <v>270</v>
      </c>
      <c r="X3913" s="32">
        <f t="shared" si="882"/>
        <v>270</v>
      </c>
    </row>
    <row r="3914" spans="1:24" x14ac:dyDescent="0.25">
      <c r="A3914" s="2"/>
      <c r="B3914" s="2" t="s">
        <v>7</v>
      </c>
      <c r="C3914" s="2">
        <f t="shared" si="872"/>
        <v>163</v>
      </c>
      <c r="D3914" s="2">
        <f t="shared" si="873"/>
        <v>22</v>
      </c>
      <c r="E3914" s="2">
        <f t="shared" si="876"/>
        <v>3910</v>
      </c>
      <c r="F3914" s="11">
        <v>382.5</v>
      </c>
      <c r="G3914" s="9">
        <v>0</v>
      </c>
      <c r="H3914" s="9">
        <v>0</v>
      </c>
      <c r="I3914" s="9">
        <v>0</v>
      </c>
      <c r="J3914" s="9">
        <v>0.28499999999999998</v>
      </c>
      <c r="K3914" s="9">
        <v>0.28499999999999998</v>
      </c>
      <c r="L3914" s="9">
        <v>0.28499999999999998</v>
      </c>
      <c r="N3914" s="32">
        <f>IF('System Design'!$F$8=1,'Hourly Demand and Generation'!G3914*'System Design'!$F$21,IF('System Design'!$F$8=2,'Hourly Demand and Generation'!H3914*'System Design'!$F$21,IF('System Design'!$F$8=3,'Hourly Demand and Generation'!I3914*'System Design'!$F$21)))</f>
        <v>0</v>
      </c>
      <c r="O3914" s="32">
        <f>IF('System Design'!$F$8=1,'Hourly Demand and Generation'!J3914*'System Design'!$F$22,IF('System Design'!$F$8=2,'Hourly Demand and Generation'!K3914*'System Design'!$F$22,IF('System Design'!$F$8=3,'Hourly Demand and Generation'!L3914*'System Design'!$F$22)))</f>
        <v>712.49999999999989</v>
      </c>
      <c r="Q3914" s="32">
        <f t="shared" si="874"/>
        <v>0</v>
      </c>
      <c r="R3914" s="32">
        <f t="shared" si="877"/>
        <v>5400</v>
      </c>
      <c r="S3914" s="32">
        <f t="shared" si="878"/>
        <v>0</v>
      </c>
      <c r="T3914" s="32">
        <f t="shared" si="879"/>
        <v>21600</v>
      </c>
      <c r="U3914" s="32">
        <f t="shared" si="880"/>
        <v>0</v>
      </c>
      <c r="V3914" s="32">
        <f t="shared" si="875"/>
        <v>329.99999999999989</v>
      </c>
      <c r="W3914" s="32">
        <f t="shared" si="881"/>
        <v>329.99999999999989</v>
      </c>
      <c r="X3914" s="32">
        <f t="shared" si="882"/>
        <v>329.99999999999989</v>
      </c>
    </row>
    <row r="3915" spans="1:24" x14ac:dyDescent="0.25">
      <c r="A3915" s="2"/>
      <c r="B3915" s="2" t="s">
        <v>7</v>
      </c>
      <c r="C3915" s="2">
        <f t="shared" si="872"/>
        <v>163</v>
      </c>
      <c r="D3915" s="2">
        <f t="shared" si="873"/>
        <v>23</v>
      </c>
      <c r="E3915" s="2">
        <f t="shared" si="876"/>
        <v>3911</v>
      </c>
      <c r="F3915" s="11">
        <v>360</v>
      </c>
      <c r="G3915" s="9">
        <v>0</v>
      </c>
      <c r="H3915" s="9">
        <v>0</v>
      </c>
      <c r="I3915" s="9">
        <v>0</v>
      </c>
      <c r="J3915" s="9">
        <v>0.24</v>
      </c>
      <c r="K3915" s="9">
        <v>0.24</v>
      </c>
      <c r="L3915" s="9">
        <v>0.24</v>
      </c>
      <c r="N3915" s="32">
        <f>IF('System Design'!$F$8=1,'Hourly Demand and Generation'!G3915*'System Design'!$F$21,IF('System Design'!$F$8=2,'Hourly Demand and Generation'!H3915*'System Design'!$F$21,IF('System Design'!$F$8=3,'Hourly Demand and Generation'!I3915*'System Design'!$F$21)))</f>
        <v>0</v>
      </c>
      <c r="O3915" s="32">
        <f>IF('System Design'!$F$8=1,'Hourly Demand and Generation'!J3915*'System Design'!$F$22,IF('System Design'!$F$8=2,'Hourly Demand and Generation'!K3915*'System Design'!$F$22,IF('System Design'!$F$8=3,'Hourly Demand and Generation'!L3915*'System Design'!$F$22)))</f>
        <v>600</v>
      </c>
      <c r="Q3915" s="32">
        <f t="shared" si="874"/>
        <v>0</v>
      </c>
      <c r="R3915" s="32">
        <f t="shared" si="877"/>
        <v>5400</v>
      </c>
      <c r="S3915" s="32">
        <f t="shared" si="878"/>
        <v>0</v>
      </c>
      <c r="T3915" s="32">
        <f t="shared" si="879"/>
        <v>21600</v>
      </c>
      <c r="U3915" s="32">
        <f t="shared" si="880"/>
        <v>0</v>
      </c>
      <c r="V3915" s="32">
        <f t="shared" si="875"/>
        <v>240</v>
      </c>
      <c r="W3915" s="32">
        <f t="shared" si="881"/>
        <v>240</v>
      </c>
      <c r="X3915" s="32">
        <f t="shared" si="882"/>
        <v>240</v>
      </c>
    </row>
    <row r="3916" spans="1:24" x14ac:dyDescent="0.25">
      <c r="A3916" s="2"/>
      <c r="B3916" s="2" t="s">
        <v>7</v>
      </c>
      <c r="C3916" s="2">
        <f t="shared" si="872"/>
        <v>163</v>
      </c>
      <c r="D3916" s="2">
        <f t="shared" si="873"/>
        <v>24</v>
      </c>
      <c r="E3916" s="2">
        <f t="shared" si="876"/>
        <v>3912</v>
      </c>
      <c r="F3916" s="11">
        <v>315</v>
      </c>
      <c r="G3916" s="9">
        <v>0</v>
      </c>
      <c r="H3916" s="9">
        <v>0</v>
      </c>
      <c r="I3916" s="9">
        <v>0</v>
      </c>
      <c r="J3916" s="9">
        <v>0.24</v>
      </c>
      <c r="K3916" s="9">
        <v>0.24</v>
      </c>
      <c r="L3916" s="9">
        <v>0.24</v>
      </c>
      <c r="N3916" s="32">
        <f>IF('System Design'!$F$8=1,'Hourly Demand and Generation'!G3916*'System Design'!$F$21,IF('System Design'!$F$8=2,'Hourly Demand and Generation'!H3916*'System Design'!$F$21,IF('System Design'!$F$8=3,'Hourly Demand and Generation'!I3916*'System Design'!$F$21)))</f>
        <v>0</v>
      </c>
      <c r="O3916" s="32">
        <f>IF('System Design'!$F$8=1,'Hourly Demand and Generation'!J3916*'System Design'!$F$22,IF('System Design'!$F$8=2,'Hourly Demand and Generation'!K3916*'System Design'!$F$22,IF('System Design'!$F$8=3,'Hourly Demand and Generation'!L3916*'System Design'!$F$22)))</f>
        <v>600</v>
      </c>
      <c r="Q3916" s="32">
        <f t="shared" si="874"/>
        <v>0</v>
      </c>
      <c r="R3916" s="32">
        <f t="shared" si="877"/>
        <v>5400</v>
      </c>
      <c r="S3916" s="32">
        <f t="shared" si="878"/>
        <v>0</v>
      </c>
      <c r="T3916" s="32">
        <f t="shared" si="879"/>
        <v>21600</v>
      </c>
      <c r="U3916" s="32">
        <f t="shared" si="880"/>
        <v>0</v>
      </c>
      <c r="V3916" s="32">
        <f t="shared" si="875"/>
        <v>285</v>
      </c>
      <c r="W3916" s="32">
        <f t="shared" si="881"/>
        <v>285</v>
      </c>
      <c r="X3916" s="32">
        <f t="shared" si="882"/>
        <v>285</v>
      </c>
    </row>
    <row r="3917" spans="1:24" x14ac:dyDescent="0.25">
      <c r="A3917" s="2"/>
      <c r="B3917" s="2" t="s">
        <v>7</v>
      </c>
      <c r="C3917" s="2">
        <f>C3916+1</f>
        <v>164</v>
      </c>
      <c r="D3917" s="2">
        <v>1</v>
      </c>
      <c r="E3917" s="2">
        <f t="shared" si="876"/>
        <v>3913</v>
      </c>
      <c r="F3917" s="11">
        <v>270</v>
      </c>
      <c r="G3917" s="9">
        <v>0</v>
      </c>
      <c r="H3917" s="9">
        <v>0</v>
      </c>
      <c r="I3917" s="9">
        <v>0</v>
      </c>
      <c r="J3917" s="9">
        <v>0.28888763261051398</v>
      </c>
      <c r="K3917" s="9">
        <v>0.28888763261051398</v>
      </c>
      <c r="L3917" s="9">
        <v>0.28888763261051398</v>
      </c>
      <c r="N3917" s="32">
        <f>IF('System Design'!$F$8=1,'Hourly Demand and Generation'!G3917*'System Design'!$F$21,IF('System Design'!$F$8=2,'Hourly Demand and Generation'!H3917*'System Design'!$F$21,IF('System Design'!$F$8=3,'Hourly Demand and Generation'!I3917*'System Design'!$F$21)))</f>
        <v>0</v>
      </c>
      <c r="O3917" s="32">
        <f>IF('System Design'!$F$8=1,'Hourly Demand and Generation'!J3917*'System Design'!$F$22,IF('System Design'!$F$8=2,'Hourly Demand and Generation'!K3917*'System Design'!$F$22,IF('System Design'!$F$8=3,'Hourly Demand and Generation'!L3917*'System Design'!$F$22)))</f>
        <v>722.21908152628498</v>
      </c>
      <c r="Q3917" s="32">
        <f t="shared" si="874"/>
        <v>0</v>
      </c>
      <c r="R3917" s="32">
        <f t="shared" si="877"/>
        <v>5400</v>
      </c>
      <c r="S3917" s="32">
        <f t="shared" si="878"/>
        <v>0</v>
      </c>
      <c r="T3917" s="32">
        <f t="shared" si="879"/>
        <v>21600</v>
      </c>
      <c r="U3917" s="32">
        <f t="shared" si="880"/>
        <v>0</v>
      </c>
      <c r="V3917" s="32">
        <f t="shared" si="875"/>
        <v>452.21908152628498</v>
      </c>
      <c r="W3917" s="32">
        <f t="shared" si="881"/>
        <v>452.21908152628498</v>
      </c>
      <c r="X3917" s="32">
        <f t="shared" si="882"/>
        <v>452.21908152628498</v>
      </c>
    </row>
    <row r="3918" spans="1:24" x14ac:dyDescent="0.25">
      <c r="A3918" s="2"/>
      <c r="B3918" s="2" t="s">
        <v>7</v>
      </c>
      <c r="C3918" s="2">
        <f>C3917</f>
        <v>164</v>
      </c>
      <c r="D3918" s="2">
        <f>D3917+1</f>
        <v>2</v>
      </c>
      <c r="E3918" s="2">
        <f t="shared" si="876"/>
        <v>3914</v>
      </c>
      <c r="F3918" s="11">
        <v>247.5</v>
      </c>
      <c r="G3918" s="9">
        <v>0</v>
      </c>
      <c r="H3918" s="9">
        <v>0</v>
      </c>
      <c r="I3918" s="9">
        <v>0</v>
      </c>
      <c r="J3918" s="9">
        <v>0.25999886934946298</v>
      </c>
      <c r="K3918" s="9">
        <v>0.25999886934946298</v>
      </c>
      <c r="L3918" s="9">
        <v>0.25999886934946298</v>
      </c>
      <c r="N3918" s="32">
        <f>IF('System Design'!$F$8=1,'Hourly Demand and Generation'!G3918*'System Design'!$F$21,IF('System Design'!$F$8=2,'Hourly Demand and Generation'!H3918*'System Design'!$F$21,IF('System Design'!$F$8=3,'Hourly Demand and Generation'!I3918*'System Design'!$F$21)))</f>
        <v>0</v>
      </c>
      <c r="O3918" s="32">
        <f>IF('System Design'!$F$8=1,'Hourly Demand and Generation'!J3918*'System Design'!$F$22,IF('System Design'!$F$8=2,'Hourly Demand and Generation'!K3918*'System Design'!$F$22,IF('System Design'!$F$8=3,'Hourly Demand and Generation'!L3918*'System Design'!$F$22)))</f>
        <v>649.99717337365746</v>
      </c>
      <c r="Q3918" s="32">
        <f t="shared" si="874"/>
        <v>0</v>
      </c>
      <c r="R3918" s="32">
        <f t="shared" si="877"/>
        <v>5400</v>
      </c>
      <c r="S3918" s="32">
        <f t="shared" si="878"/>
        <v>0</v>
      </c>
      <c r="T3918" s="32">
        <f t="shared" si="879"/>
        <v>21600</v>
      </c>
      <c r="U3918" s="32">
        <f t="shared" si="880"/>
        <v>0</v>
      </c>
      <c r="V3918" s="32">
        <f t="shared" si="875"/>
        <v>402.49717337365746</v>
      </c>
      <c r="W3918" s="32">
        <f t="shared" si="881"/>
        <v>402.49717337365746</v>
      </c>
      <c r="X3918" s="32">
        <f t="shared" si="882"/>
        <v>402.49717337365746</v>
      </c>
    </row>
    <row r="3919" spans="1:24" x14ac:dyDescent="0.25">
      <c r="A3919" s="2"/>
      <c r="B3919" s="2" t="s">
        <v>7</v>
      </c>
      <c r="C3919" s="2">
        <f t="shared" ref="C3919:C3940" si="883">C3918</f>
        <v>164</v>
      </c>
      <c r="D3919" s="2">
        <f t="shared" ref="D3919:D3940" si="884">D3918+1</f>
        <v>3</v>
      </c>
      <c r="E3919" s="2">
        <f t="shared" si="876"/>
        <v>3915</v>
      </c>
      <c r="F3919" s="11">
        <v>225</v>
      </c>
      <c r="G3919" s="9">
        <v>0</v>
      </c>
      <c r="H3919" s="9">
        <v>0</v>
      </c>
      <c r="I3919" s="9">
        <v>0</v>
      </c>
      <c r="J3919" s="9">
        <v>0.25999886934946298</v>
      </c>
      <c r="K3919" s="9">
        <v>0.25999886934946298</v>
      </c>
      <c r="L3919" s="9">
        <v>0.25999886934946298</v>
      </c>
      <c r="N3919" s="32">
        <f>IF('System Design'!$F$8=1,'Hourly Demand and Generation'!G3919*'System Design'!$F$21,IF('System Design'!$F$8=2,'Hourly Demand and Generation'!H3919*'System Design'!$F$21,IF('System Design'!$F$8=3,'Hourly Demand and Generation'!I3919*'System Design'!$F$21)))</f>
        <v>0</v>
      </c>
      <c r="O3919" s="32">
        <f>IF('System Design'!$F$8=1,'Hourly Demand and Generation'!J3919*'System Design'!$F$22,IF('System Design'!$F$8=2,'Hourly Demand and Generation'!K3919*'System Design'!$F$22,IF('System Design'!$F$8=3,'Hourly Demand and Generation'!L3919*'System Design'!$F$22)))</f>
        <v>649.99717337365746</v>
      </c>
      <c r="Q3919" s="32">
        <f t="shared" si="874"/>
        <v>0</v>
      </c>
      <c r="R3919" s="32">
        <f t="shared" si="877"/>
        <v>5400</v>
      </c>
      <c r="S3919" s="32">
        <f t="shared" si="878"/>
        <v>0</v>
      </c>
      <c r="T3919" s="32">
        <f t="shared" si="879"/>
        <v>21600</v>
      </c>
      <c r="U3919" s="32">
        <f t="shared" si="880"/>
        <v>0</v>
      </c>
      <c r="V3919" s="32">
        <f t="shared" si="875"/>
        <v>424.99717337365746</v>
      </c>
      <c r="W3919" s="32">
        <f t="shared" si="881"/>
        <v>424.99717337365746</v>
      </c>
      <c r="X3919" s="32">
        <f t="shared" si="882"/>
        <v>424.99717337365746</v>
      </c>
    </row>
    <row r="3920" spans="1:24" x14ac:dyDescent="0.25">
      <c r="A3920" s="2"/>
      <c r="B3920" s="2" t="s">
        <v>7</v>
      </c>
      <c r="C3920" s="2">
        <f t="shared" si="883"/>
        <v>164</v>
      </c>
      <c r="D3920" s="2">
        <f t="shared" si="884"/>
        <v>4</v>
      </c>
      <c r="E3920" s="2">
        <f t="shared" si="876"/>
        <v>3916</v>
      </c>
      <c r="F3920" s="11">
        <v>270</v>
      </c>
      <c r="G3920" s="9">
        <v>0</v>
      </c>
      <c r="H3920" s="9">
        <v>0</v>
      </c>
      <c r="I3920" s="9">
        <v>0</v>
      </c>
      <c r="J3920" s="9">
        <v>0.28888763261051398</v>
      </c>
      <c r="K3920" s="9">
        <v>0.28888763261051398</v>
      </c>
      <c r="L3920" s="9">
        <v>0.28888763261051398</v>
      </c>
      <c r="N3920" s="32">
        <f>IF('System Design'!$F$8=1,'Hourly Demand and Generation'!G3920*'System Design'!$F$21,IF('System Design'!$F$8=2,'Hourly Demand and Generation'!H3920*'System Design'!$F$21,IF('System Design'!$F$8=3,'Hourly Demand and Generation'!I3920*'System Design'!$F$21)))</f>
        <v>0</v>
      </c>
      <c r="O3920" s="32">
        <f>IF('System Design'!$F$8=1,'Hourly Demand and Generation'!J3920*'System Design'!$F$22,IF('System Design'!$F$8=2,'Hourly Demand and Generation'!K3920*'System Design'!$F$22,IF('System Design'!$F$8=3,'Hourly Demand and Generation'!L3920*'System Design'!$F$22)))</f>
        <v>722.21908152628498</v>
      </c>
      <c r="Q3920" s="32">
        <f t="shared" si="874"/>
        <v>0</v>
      </c>
      <c r="R3920" s="32">
        <f t="shared" si="877"/>
        <v>5400</v>
      </c>
      <c r="S3920" s="32">
        <f t="shared" si="878"/>
        <v>0</v>
      </c>
      <c r="T3920" s="32">
        <f t="shared" si="879"/>
        <v>21600</v>
      </c>
      <c r="U3920" s="32">
        <f t="shared" si="880"/>
        <v>0</v>
      </c>
      <c r="V3920" s="32">
        <f t="shared" si="875"/>
        <v>452.21908152628498</v>
      </c>
      <c r="W3920" s="32">
        <f t="shared" si="881"/>
        <v>452.21908152628498</v>
      </c>
      <c r="X3920" s="32">
        <f t="shared" si="882"/>
        <v>452.21908152628498</v>
      </c>
    </row>
    <row r="3921" spans="1:24" x14ac:dyDescent="0.25">
      <c r="A3921" s="2"/>
      <c r="B3921" s="2" t="s">
        <v>7</v>
      </c>
      <c r="C3921" s="2">
        <f t="shared" si="883"/>
        <v>164</v>
      </c>
      <c r="D3921" s="2">
        <f t="shared" si="884"/>
        <v>5</v>
      </c>
      <c r="E3921" s="2">
        <f t="shared" si="876"/>
        <v>3917</v>
      </c>
      <c r="F3921" s="11">
        <v>292.5</v>
      </c>
      <c r="G3921" s="9">
        <v>0</v>
      </c>
      <c r="H3921" s="9">
        <v>0.04</v>
      </c>
      <c r="I3921" s="9">
        <v>0.08</v>
      </c>
      <c r="J3921" s="9">
        <v>0.23111010608841101</v>
      </c>
      <c r="K3921" s="9">
        <v>0.23111010608841101</v>
      </c>
      <c r="L3921" s="9">
        <v>0.23111010608841101</v>
      </c>
      <c r="N3921" s="32">
        <f>IF('System Design'!$F$8=1,'Hourly Demand and Generation'!G3921*'System Design'!$F$21,IF('System Design'!$F$8=2,'Hourly Demand and Generation'!H3921*'System Design'!$F$21,IF('System Design'!$F$8=3,'Hourly Demand and Generation'!I3921*'System Design'!$F$21)))</f>
        <v>40</v>
      </c>
      <c r="O3921" s="32">
        <f>IF('System Design'!$F$8=1,'Hourly Demand and Generation'!J3921*'System Design'!$F$22,IF('System Design'!$F$8=2,'Hourly Demand and Generation'!K3921*'System Design'!$F$22,IF('System Design'!$F$8=3,'Hourly Demand and Generation'!L3921*'System Design'!$F$22)))</f>
        <v>577.77526522102755</v>
      </c>
      <c r="Q3921" s="32">
        <f t="shared" si="874"/>
        <v>0</v>
      </c>
      <c r="R3921" s="32">
        <f t="shared" si="877"/>
        <v>5400</v>
      </c>
      <c r="S3921" s="32">
        <f t="shared" si="878"/>
        <v>0</v>
      </c>
      <c r="T3921" s="32">
        <f t="shared" si="879"/>
        <v>21600</v>
      </c>
      <c r="U3921" s="32">
        <f t="shared" si="880"/>
        <v>0</v>
      </c>
      <c r="V3921" s="32">
        <f t="shared" si="875"/>
        <v>325.27526522102755</v>
      </c>
      <c r="W3921" s="32">
        <f t="shared" si="881"/>
        <v>325.27526522102755</v>
      </c>
      <c r="X3921" s="32">
        <f t="shared" si="882"/>
        <v>325.27526522102755</v>
      </c>
    </row>
    <row r="3922" spans="1:24" x14ac:dyDescent="0.25">
      <c r="A3922" s="2"/>
      <c r="B3922" s="2" t="s">
        <v>7</v>
      </c>
      <c r="C3922" s="2">
        <f t="shared" si="883"/>
        <v>164</v>
      </c>
      <c r="D3922" s="2">
        <f t="shared" si="884"/>
        <v>6</v>
      </c>
      <c r="E3922" s="2">
        <f t="shared" si="876"/>
        <v>3918</v>
      </c>
      <c r="F3922" s="11">
        <v>315</v>
      </c>
      <c r="G3922" s="9">
        <v>0.08</v>
      </c>
      <c r="H3922" s="9">
        <v>0.125</v>
      </c>
      <c r="I3922" s="9">
        <v>0.17</v>
      </c>
      <c r="J3922" s="9">
        <v>0.23111010608841101</v>
      </c>
      <c r="K3922" s="9">
        <v>0.23111010608841101</v>
      </c>
      <c r="L3922" s="9">
        <v>0.23111010608841101</v>
      </c>
      <c r="N3922" s="32">
        <f>IF('System Design'!$F$8=1,'Hourly Demand and Generation'!G3922*'System Design'!$F$21,IF('System Design'!$F$8=2,'Hourly Demand and Generation'!H3922*'System Design'!$F$21,IF('System Design'!$F$8=3,'Hourly Demand and Generation'!I3922*'System Design'!$F$21)))</f>
        <v>85</v>
      </c>
      <c r="O3922" s="32">
        <f>IF('System Design'!$F$8=1,'Hourly Demand and Generation'!J3922*'System Design'!$F$22,IF('System Design'!$F$8=2,'Hourly Demand and Generation'!K3922*'System Design'!$F$22,IF('System Design'!$F$8=3,'Hourly Demand and Generation'!L3922*'System Design'!$F$22)))</f>
        <v>577.77526522102755</v>
      </c>
      <c r="Q3922" s="32">
        <f t="shared" si="874"/>
        <v>0</v>
      </c>
      <c r="R3922" s="32">
        <f t="shared" si="877"/>
        <v>5400</v>
      </c>
      <c r="S3922" s="32">
        <f t="shared" si="878"/>
        <v>0</v>
      </c>
      <c r="T3922" s="32">
        <f t="shared" si="879"/>
        <v>21600</v>
      </c>
      <c r="U3922" s="32">
        <f t="shared" si="880"/>
        <v>0</v>
      </c>
      <c r="V3922" s="32">
        <f t="shared" si="875"/>
        <v>347.77526522102755</v>
      </c>
      <c r="W3922" s="32">
        <f t="shared" si="881"/>
        <v>347.77526522102755</v>
      </c>
      <c r="X3922" s="32">
        <f t="shared" si="882"/>
        <v>347.77526522102755</v>
      </c>
    </row>
    <row r="3923" spans="1:24" x14ac:dyDescent="0.25">
      <c r="A3923" s="2"/>
      <c r="B3923" s="2" t="s">
        <v>7</v>
      </c>
      <c r="C3923" s="2">
        <f t="shared" si="883"/>
        <v>164</v>
      </c>
      <c r="D3923" s="2">
        <f t="shared" si="884"/>
        <v>7</v>
      </c>
      <c r="E3923" s="2">
        <f t="shared" si="876"/>
        <v>3919</v>
      </c>
      <c r="F3923" s="11">
        <v>337.5</v>
      </c>
      <c r="G3923" s="9">
        <v>0.17</v>
      </c>
      <c r="H3923" s="9">
        <v>0.21</v>
      </c>
      <c r="I3923" s="9">
        <v>0.25</v>
      </c>
      <c r="J3923" s="9">
        <v>0.25999886934946298</v>
      </c>
      <c r="K3923" s="9">
        <v>0.25999886934946298</v>
      </c>
      <c r="L3923" s="9">
        <v>0.25999886934946298</v>
      </c>
      <c r="N3923" s="32">
        <f>IF('System Design'!$F$8=1,'Hourly Demand and Generation'!G3923*'System Design'!$F$21,IF('System Design'!$F$8=2,'Hourly Demand and Generation'!H3923*'System Design'!$F$21,IF('System Design'!$F$8=3,'Hourly Demand and Generation'!I3923*'System Design'!$F$21)))</f>
        <v>125</v>
      </c>
      <c r="O3923" s="32">
        <f>IF('System Design'!$F$8=1,'Hourly Demand and Generation'!J3923*'System Design'!$F$22,IF('System Design'!$F$8=2,'Hourly Demand and Generation'!K3923*'System Design'!$F$22,IF('System Design'!$F$8=3,'Hourly Demand and Generation'!L3923*'System Design'!$F$22)))</f>
        <v>649.99717337365746</v>
      </c>
      <c r="Q3923" s="32">
        <f t="shared" si="874"/>
        <v>0</v>
      </c>
      <c r="R3923" s="32">
        <f t="shared" si="877"/>
        <v>5400</v>
      </c>
      <c r="S3923" s="32">
        <f t="shared" si="878"/>
        <v>0</v>
      </c>
      <c r="T3923" s="32">
        <f t="shared" si="879"/>
        <v>21600</v>
      </c>
      <c r="U3923" s="32">
        <f t="shared" si="880"/>
        <v>0</v>
      </c>
      <c r="V3923" s="32">
        <f t="shared" si="875"/>
        <v>437.49717337365746</v>
      </c>
      <c r="W3923" s="32">
        <f t="shared" si="881"/>
        <v>437.49717337365746</v>
      </c>
      <c r="X3923" s="32">
        <f t="shared" si="882"/>
        <v>437.49717337365746</v>
      </c>
    </row>
    <row r="3924" spans="1:24" x14ac:dyDescent="0.25">
      <c r="A3924" s="2"/>
      <c r="B3924" s="2" t="s">
        <v>7</v>
      </c>
      <c r="C3924" s="2">
        <f t="shared" si="883"/>
        <v>164</v>
      </c>
      <c r="D3924" s="2">
        <f t="shared" si="884"/>
        <v>8</v>
      </c>
      <c r="E3924" s="2">
        <f t="shared" si="876"/>
        <v>3920</v>
      </c>
      <c r="F3924" s="11">
        <v>360</v>
      </c>
      <c r="G3924" s="9">
        <v>0.33</v>
      </c>
      <c r="H3924" s="9">
        <v>0.375</v>
      </c>
      <c r="I3924" s="9">
        <v>0.42</v>
      </c>
      <c r="J3924" s="9">
        <v>0.25999886934946298</v>
      </c>
      <c r="K3924" s="9">
        <v>0.25999886934946298</v>
      </c>
      <c r="L3924" s="9">
        <v>0.25999886934946298</v>
      </c>
      <c r="N3924" s="32">
        <f>IF('System Design'!$F$8=1,'Hourly Demand and Generation'!G3924*'System Design'!$F$21,IF('System Design'!$F$8=2,'Hourly Demand and Generation'!H3924*'System Design'!$F$21,IF('System Design'!$F$8=3,'Hourly Demand and Generation'!I3924*'System Design'!$F$21)))</f>
        <v>210</v>
      </c>
      <c r="O3924" s="32">
        <f>IF('System Design'!$F$8=1,'Hourly Demand and Generation'!J3924*'System Design'!$F$22,IF('System Design'!$F$8=2,'Hourly Demand and Generation'!K3924*'System Design'!$F$22,IF('System Design'!$F$8=3,'Hourly Demand and Generation'!L3924*'System Design'!$F$22)))</f>
        <v>649.99717337365746</v>
      </c>
      <c r="Q3924" s="32">
        <f t="shared" si="874"/>
        <v>0</v>
      </c>
      <c r="R3924" s="32">
        <f t="shared" si="877"/>
        <v>5400</v>
      </c>
      <c r="S3924" s="32">
        <f t="shared" si="878"/>
        <v>0</v>
      </c>
      <c r="T3924" s="32">
        <f t="shared" si="879"/>
        <v>21600</v>
      </c>
      <c r="U3924" s="32">
        <f t="shared" si="880"/>
        <v>0</v>
      </c>
      <c r="V3924" s="32">
        <f t="shared" si="875"/>
        <v>499.99717337365746</v>
      </c>
      <c r="W3924" s="32">
        <f t="shared" si="881"/>
        <v>499.99717337365746</v>
      </c>
      <c r="X3924" s="32">
        <f t="shared" si="882"/>
        <v>499.99717337365746</v>
      </c>
    </row>
    <row r="3925" spans="1:24" x14ac:dyDescent="0.25">
      <c r="A3925" s="2"/>
      <c r="B3925" s="2" t="s">
        <v>7</v>
      </c>
      <c r="C3925" s="2">
        <f t="shared" si="883"/>
        <v>164</v>
      </c>
      <c r="D3925" s="2">
        <f t="shared" si="884"/>
        <v>9</v>
      </c>
      <c r="E3925" s="2">
        <f t="shared" si="876"/>
        <v>3921</v>
      </c>
      <c r="F3925" s="11">
        <v>360</v>
      </c>
      <c r="G3925" s="9">
        <v>0.5</v>
      </c>
      <c r="H3925" s="9">
        <v>0.54</v>
      </c>
      <c r="I3925" s="9">
        <v>0.57999999999999996</v>
      </c>
      <c r="J3925" s="9">
        <v>0.23111010608841101</v>
      </c>
      <c r="K3925" s="9">
        <v>0.23111010608841101</v>
      </c>
      <c r="L3925" s="9">
        <v>0.23111010608841101</v>
      </c>
      <c r="N3925" s="32">
        <f>IF('System Design'!$F$8=1,'Hourly Demand and Generation'!G3925*'System Design'!$F$21,IF('System Design'!$F$8=2,'Hourly Demand and Generation'!H3925*'System Design'!$F$21,IF('System Design'!$F$8=3,'Hourly Demand and Generation'!I3925*'System Design'!$F$21)))</f>
        <v>290</v>
      </c>
      <c r="O3925" s="32">
        <f>IF('System Design'!$F$8=1,'Hourly Demand and Generation'!J3925*'System Design'!$F$22,IF('System Design'!$F$8=2,'Hourly Demand and Generation'!K3925*'System Design'!$F$22,IF('System Design'!$F$8=3,'Hourly Demand and Generation'!L3925*'System Design'!$F$22)))</f>
        <v>577.77526522102755</v>
      </c>
      <c r="Q3925" s="32">
        <f t="shared" si="874"/>
        <v>0</v>
      </c>
      <c r="R3925" s="32">
        <f t="shared" si="877"/>
        <v>5400</v>
      </c>
      <c r="S3925" s="32">
        <f t="shared" si="878"/>
        <v>0</v>
      </c>
      <c r="T3925" s="32">
        <f t="shared" si="879"/>
        <v>21600</v>
      </c>
      <c r="U3925" s="32">
        <f t="shared" si="880"/>
        <v>0</v>
      </c>
      <c r="V3925" s="32">
        <f t="shared" si="875"/>
        <v>507.77526522102755</v>
      </c>
      <c r="W3925" s="32">
        <f t="shared" si="881"/>
        <v>507.77526522102755</v>
      </c>
      <c r="X3925" s="32">
        <f t="shared" si="882"/>
        <v>507.77526522102755</v>
      </c>
    </row>
    <row r="3926" spans="1:24" x14ac:dyDescent="0.25">
      <c r="A3926" s="2"/>
      <c r="B3926" s="2" t="s">
        <v>7</v>
      </c>
      <c r="C3926" s="2">
        <f t="shared" si="883"/>
        <v>164</v>
      </c>
      <c r="D3926" s="2">
        <f t="shared" si="884"/>
        <v>10</v>
      </c>
      <c r="E3926" s="2">
        <f t="shared" si="876"/>
        <v>3922</v>
      </c>
      <c r="F3926" s="11">
        <v>351</v>
      </c>
      <c r="G3926" s="9">
        <v>0.67</v>
      </c>
      <c r="H3926" s="9">
        <v>0.71</v>
      </c>
      <c r="I3926" s="9">
        <v>0.75</v>
      </c>
      <c r="J3926" s="9">
        <v>0.25999886934946298</v>
      </c>
      <c r="K3926" s="9">
        <v>0.25999886934946298</v>
      </c>
      <c r="L3926" s="9">
        <v>0.25999886934946298</v>
      </c>
      <c r="N3926" s="32">
        <f>IF('System Design'!$F$8=1,'Hourly Demand and Generation'!G3926*'System Design'!$F$21,IF('System Design'!$F$8=2,'Hourly Demand and Generation'!H3926*'System Design'!$F$21,IF('System Design'!$F$8=3,'Hourly Demand and Generation'!I3926*'System Design'!$F$21)))</f>
        <v>375</v>
      </c>
      <c r="O3926" s="32">
        <f>IF('System Design'!$F$8=1,'Hourly Demand and Generation'!J3926*'System Design'!$F$22,IF('System Design'!$F$8=2,'Hourly Demand and Generation'!K3926*'System Design'!$F$22,IF('System Design'!$F$8=3,'Hourly Demand and Generation'!L3926*'System Design'!$F$22)))</f>
        <v>649.99717337365746</v>
      </c>
      <c r="Q3926" s="32">
        <f t="shared" si="874"/>
        <v>0</v>
      </c>
      <c r="R3926" s="32">
        <f t="shared" si="877"/>
        <v>5400</v>
      </c>
      <c r="S3926" s="32">
        <f t="shared" si="878"/>
        <v>0</v>
      </c>
      <c r="T3926" s="32">
        <f t="shared" si="879"/>
        <v>21600</v>
      </c>
      <c r="U3926" s="32">
        <f t="shared" si="880"/>
        <v>0</v>
      </c>
      <c r="V3926" s="32">
        <f t="shared" si="875"/>
        <v>673.99717337365746</v>
      </c>
      <c r="W3926" s="32">
        <f t="shared" si="881"/>
        <v>673.99717337365746</v>
      </c>
      <c r="X3926" s="32">
        <f t="shared" si="882"/>
        <v>673.99717337365746</v>
      </c>
    </row>
    <row r="3927" spans="1:24" x14ac:dyDescent="0.25">
      <c r="A3927" s="2"/>
      <c r="B3927" s="2" t="s">
        <v>7</v>
      </c>
      <c r="C3927" s="2">
        <f t="shared" si="883"/>
        <v>164</v>
      </c>
      <c r="D3927" s="2">
        <f t="shared" si="884"/>
        <v>11</v>
      </c>
      <c r="E3927" s="2">
        <f t="shared" si="876"/>
        <v>3923</v>
      </c>
      <c r="F3927" s="11">
        <v>346.5</v>
      </c>
      <c r="G3927" s="9">
        <v>0.83</v>
      </c>
      <c r="H3927" s="9">
        <v>0.875</v>
      </c>
      <c r="I3927" s="9">
        <v>0.92</v>
      </c>
      <c r="J3927" s="9">
        <v>0.23111010608841101</v>
      </c>
      <c r="K3927" s="9">
        <v>0.23111010608841101</v>
      </c>
      <c r="L3927" s="9">
        <v>0.23111010608841101</v>
      </c>
      <c r="N3927" s="32">
        <f>IF('System Design'!$F$8=1,'Hourly Demand and Generation'!G3927*'System Design'!$F$21,IF('System Design'!$F$8=2,'Hourly Demand and Generation'!H3927*'System Design'!$F$21,IF('System Design'!$F$8=3,'Hourly Demand and Generation'!I3927*'System Design'!$F$21)))</f>
        <v>460</v>
      </c>
      <c r="O3927" s="32">
        <f>IF('System Design'!$F$8=1,'Hourly Demand and Generation'!J3927*'System Design'!$F$22,IF('System Design'!$F$8=2,'Hourly Demand and Generation'!K3927*'System Design'!$F$22,IF('System Design'!$F$8=3,'Hourly Demand and Generation'!L3927*'System Design'!$F$22)))</f>
        <v>577.77526522102755</v>
      </c>
      <c r="Q3927" s="32">
        <f t="shared" si="874"/>
        <v>0</v>
      </c>
      <c r="R3927" s="32">
        <f t="shared" si="877"/>
        <v>5400</v>
      </c>
      <c r="S3927" s="32">
        <f t="shared" si="878"/>
        <v>0</v>
      </c>
      <c r="T3927" s="32">
        <f t="shared" si="879"/>
        <v>21600</v>
      </c>
      <c r="U3927" s="32">
        <f t="shared" si="880"/>
        <v>0</v>
      </c>
      <c r="V3927" s="32">
        <f t="shared" si="875"/>
        <v>691.27526522102744</v>
      </c>
      <c r="W3927" s="32">
        <f t="shared" si="881"/>
        <v>691.27526522102744</v>
      </c>
      <c r="X3927" s="32">
        <f t="shared" si="882"/>
        <v>691.27526522102744</v>
      </c>
    </row>
    <row r="3928" spans="1:24" x14ac:dyDescent="0.25">
      <c r="A3928" s="2"/>
      <c r="B3928" s="2" t="s">
        <v>7</v>
      </c>
      <c r="C3928" s="2">
        <f t="shared" si="883"/>
        <v>164</v>
      </c>
      <c r="D3928" s="2">
        <f t="shared" si="884"/>
        <v>12</v>
      </c>
      <c r="E3928" s="2">
        <f t="shared" si="876"/>
        <v>3924</v>
      </c>
      <c r="F3928" s="11">
        <v>346.5</v>
      </c>
      <c r="G3928" s="9">
        <v>1</v>
      </c>
      <c r="H3928" s="9">
        <v>1</v>
      </c>
      <c r="I3928" s="9">
        <v>1</v>
      </c>
      <c r="J3928" s="9">
        <v>0.21666572445788601</v>
      </c>
      <c r="K3928" s="9">
        <v>0.21666572445788601</v>
      </c>
      <c r="L3928" s="9">
        <v>0.21666572445788601</v>
      </c>
      <c r="N3928" s="32">
        <f>IF('System Design'!$F$8=1,'Hourly Demand and Generation'!G3928*'System Design'!$F$21,IF('System Design'!$F$8=2,'Hourly Demand and Generation'!H3928*'System Design'!$F$21,IF('System Design'!$F$8=3,'Hourly Demand and Generation'!I3928*'System Design'!$F$21)))</f>
        <v>500</v>
      </c>
      <c r="O3928" s="32">
        <f>IF('System Design'!$F$8=1,'Hourly Demand and Generation'!J3928*'System Design'!$F$22,IF('System Design'!$F$8=2,'Hourly Demand and Generation'!K3928*'System Design'!$F$22,IF('System Design'!$F$8=3,'Hourly Demand and Generation'!L3928*'System Design'!$F$22)))</f>
        <v>541.66431114471504</v>
      </c>
      <c r="Q3928" s="32">
        <f t="shared" si="874"/>
        <v>0</v>
      </c>
      <c r="R3928" s="32">
        <f t="shared" si="877"/>
        <v>5400</v>
      </c>
      <c r="S3928" s="32">
        <f t="shared" si="878"/>
        <v>0</v>
      </c>
      <c r="T3928" s="32">
        <f t="shared" si="879"/>
        <v>21600</v>
      </c>
      <c r="U3928" s="32">
        <f t="shared" si="880"/>
        <v>0</v>
      </c>
      <c r="V3928" s="32">
        <f t="shared" si="875"/>
        <v>695.16431114471516</v>
      </c>
      <c r="W3928" s="32">
        <f t="shared" si="881"/>
        <v>695.16431114471516</v>
      </c>
      <c r="X3928" s="32">
        <f t="shared" si="882"/>
        <v>695.16431114471516</v>
      </c>
    </row>
    <row r="3929" spans="1:24" x14ac:dyDescent="0.25">
      <c r="A3929" s="2"/>
      <c r="B3929" s="2" t="s">
        <v>7</v>
      </c>
      <c r="C3929" s="2">
        <f t="shared" si="883"/>
        <v>164</v>
      </c>
      <c r="D3929" s="2">
        <f t="shared" si="884"/>
        <v>13</v>
      </c>
      <c r="E3929" s="2">
        <f t="shared" si="876"/>
        <v>3925</v>
      </c>
      <c r="F3929" s="11">
        <v>360</v>
      </c>
      <c r="G3929" s="9">
        <v>0.83</v>
      </c>
      <c r="H3929" s="9">
        <v>0.875</v>
      </c>
      <c r="I3929" s="9">
        <v>0.92</v>
      </c>
      <c r="J3929" s="9">
        <v>0.23111010608841101</v>
      </c>
      <c r="K3929" s="9">
        <v>0.23111010608841101</v>
      </c>
      <c r="L3929" s="9">
        <v>0.23111010608841101</v>
      </c>
      <c r="N3929" s="32">
        <f>IF('System Design'!$F$8=1,'Hourly Demand and Generation'!G3929*'System Design'!$F$21,IF('System Design'!$F$8=2,'Hourly Demand and Generation'!H3929*'System Design'!$F$21,IF('System Design'!$F$8=3,'Hourly Demand and Generation'!I3929*'System Design'!$F$21)))</f>
        <v>460</v>
      </c>
      <c r="O3929" s="32">
        <f>IF('System Design'!$F$8=1,'Hourly Demand and Generation'!J3929*'System Design'!$F$22,IF('System Design'!$F$8=2,'Hourly Demand and Generation'!K3929*'System Design'!$F$22,IF('System Design'!$F$8=3,'Hourly Demand and Generation'!L3929*'System Design'!$F$22)))</f>
        <v>577.77526522102755</v>
      </c>
      <c r="Q3929" s="32">
        <f t="shared" si="874"/>
        <v>0</v>
      </c>
      <c r="R3929" s="32">
        <f t="shared" si="877"/>
        <v>5400</v>
      </c>
      <c r="S3929" s="32">
        <f t="shared" si="878"/>
        <v>0</v>
      </c>
      <c r="T3929" s="32">
        <f t="shared" si="879"/>
        <v>21600</v>
      </c>
      <c r="U3929" s="32">
        <f t="shared" si="880"/>
        <v>0</v>
      </c>
      <c r="V3929" s="32">
        <f t="shared" si="875"/>
        <v>677.77526522102744</v>
      </c>
      <c r="W3929" s="32">
        <f t="shared" si="881"/>
        <v>677.77526522102744</v>
      </c>
      <c r="X3929" s="32">
        <f t="shared" si="882"/>
        <v>677.77526522102744</v>
      </c>
    </row>
    <row r="3930" spans="1:24" x14ac:dyDescent="0.25">
      <c r="A3930" s="2"/>
      <c r="B3930" s="2" t="s">
        <v>7</v>
      </c>
      <c r="C3930" s="2">
        <f t="shared" si="883"/>
        <v>164</v>
      </c>
      <c r="D3930" s="2">
        <f t="shared" si="884"/>
        <v>14</v>
      </c>
      <c r="E3930" s="2">
        <f t="shared" si="876"/>
        <v>3926</v>
      </c>
      <c r="F3930" s="11">
        <v>360</v>
      </c>
      <c r="G3930" s="9">
        <v>0.67</v>
      </c>
      <c r="H3930" s="9">
        <v>0.71</v>
      </c>
      <c r="I3930" s="9">
        <v>0.75</v>
      </c>
      <c r="J3930" s="9">
        <v>0.24555448771893701</v>
      </c>
      <c r="K3930" s="9">
        <v>0.24555448771893701</v>
      </c>
      <c r="L3930" s="9">
        <v>0.24555448771893701</v>
      </c>
      <c r="N3930" s="32">
        <f>IF('System Design'!$F$8=1,'Hourly Demand and Generation'!G3930*'System Design'!$F$21,IF('System Design'!$F$8=2,'Hourly Demand and Generation'!H3930*'System Design'!$F$21,IF('System Design'!$F$8=3,'Hourly Demand and Generation'!I3930*'System Design'!$F$21)))</f>
        <v>375</v>
      </c>
      <c r="O3930" s="32">
        <f>IF('System Design'!$F$8=1,'Hourly Demand and Generation'!J3930*'System Design'!$F$22,IF('System Design'!$F$8=2,'Hourly Demand and Generation'!K3930*'System Design'!$F$22,IF('System Design'!$F$8=3,'Hourly Demand and Generation'!L3930*'System Design'!$F$22)))</f>
        <v>613.88621929734256</v>
      </c>
      <c r="Q3930" s="32">
        <f t="shared" si="874"/>
        <v>0</v>
      </c>
      <c r="R3930" s="32">
        <f t="shared" si="877"/>
        <v>5400</v>
      </c>
      <c r="S3930" s="32">
        <f t="shared" si="878"/>
        <v>0</v>
      </c>
      <c r="T3930" s="32">
        <f t="shared" si="879"/>
        <v>21600</v>
      </c>
      <c r="U3930" s="32">
        <f t="shared" si="880"/>
        <v>0</v>
      </c>
      <c r="V3930" s="32">
        <f t="shared" si="875"/>
        <v>628.88621929734256</v>
      </c>
      <c r="W3930" s="32">
        <f t="shared" si="881"/>
        <v>628.88621929734256</v>
      </c>
      <c r="X3930" s="32">
        <f t="shared" si="882"/>
        <v>628.88621929734256</v>
      </c>
    </row>
    <row r="3931" spans="1:24" x14ac:dyDescent="0.25">
      <c r="A3931" s="2"/>
      <c r="B3931" s="2" t="s">
        <v>7</v>
      </c>
      <c r="C3931" s="2">
        <f t="shared" si="883"/>
        <v>164</v>
      </c>
      <c r="D3931" s="2">
        <f t="shared" si="884"/>
        <v>15</v>
      </c>
      <c r="E3931" s="2">
        <f t="shared" si="876"/>
        <v>3927</v>
      </c>
      <c r="F3931" s="11">
        <v>382.5</v>
      </c>
      <c r="G3931" s="9">
        <v>0.5</v>
      </c>
      <c r="H3931" s="9">
        <v>0.54</v>
      </c>
      <c r="I3931" s="9">
        <v>0.57999999999999996</v>
      </c>
      <c r="J3931" s="9">
        <v>0.25999886934946298</v>
      </c>
      <c r="K3931" s="9">
        <v>0.25999886934946298</v>
      </c>
      <c r="L3931" s="9">
        <v>0.25999886934946298</v>
      </c>
      <c r="N3931" s="32">
        <f>IF('System Design'!$F$8=1,'Hourly Demand and Generation'!G3931*'System Design'!$F$21,IF('System Design'!$F$8=2,'Hourly Demand and Generation'!H3931*'System Design'!$F$21,IF('System Design'!$F$8=3,'Hourly Demand and Generation'!I3931*'System Design'!$F$21)))</f>
        <v>290</v>
      </c>
      <c r="O3931" s="32">
        <f>IF('System Design'!$F$8=1,'Hourly Demand and Generation'!J3931*'System Design'!$F$22,IF('System Design'!$F$8=2,'Hourly Demand and Generation'!K3931*'System Design'!$F$22,IF('System Design'!$F$8=3,'Hourly Demand and Generation'!L3931*'System Design'!$F$22)))</f>
        <v>649.99717337365746</v>
      </c>
      <c r="Q3931" s="32">
        <f t="shared" si="874"/>
        <v>0</v>
      </c>
      <c r="R3931" s="32">
        <f t="shared" si="877"/>
        <v>5400</v>
      </c>
      <c r="S3931" s="32">
        <f t="shared" si="878"/>
        <v>0</v>
      </c>
      <c r="T3931" s="32">
        <f t="shared" si="879"/>
        <v>21600</v>
      </c>
      <c r="U3931" s="32">
        <f t="shared" si="880"/>
        <v>0</v>
      </c>
      <c r="V3931" s="32">
        <f t="shared" si="875"/>
        <v>557.49717337365746</v>
      </c>
      <c r="W3931" s="32">
        <f t="shared" si="881"/>
        <v>557.49717337365746</v>
      </c>
      <c r="X3931" s="32">
        <f t="shared" si="882"/>
        <v>557.49717337365746</v>
      </c>
    </row>
    <row r="3932" spans="1:24" x14ac:dyDescent="0.25">
      <c r="A3932" s="2"/>
      <c r="B3932" s="2" t="s">
        <v>7</v>
      </c>
      <c r="C3932" s="2">
        <f t="shared" si="883"/>
        <v>164</v>
      </c>
      <c r="D3932" s="2">
        <f t="shared" si="884"/>
        <v>16</v>
      </c>
      <c r="E3932" s="2">
        <f t="shared" si="876"/>
        <v>3928</v>
      </c>
      <c r="F3932" s="11">
        <v>405</v>
      </c>
      <c r="G3932" s="9">
        <v>0.33</v>
      </c>
      <c r="H3932" s="9">
        <v>0.375</v>
      </c>
      <c r="I3932" s="9">
        <v>0.42</v>
      </c>
      <c r="J3932" s="9">
        <v>0.25999886934946298</v>
      </c>
      <c r="K3932" s="9">
        <v>0.25999886934946298</v>
      </c>
      <c r="L3932" s="9">
        <v>0.25999886934946298</v>
      </c>
      <c r="N3932" s="32">
        <f>IF('System Design'!$F$8=1,'Hourly Demand and Generation'!G3932*'System Design'!$F$21,IF('System Design'!$F$8=2,'Hourly Demand and Generation'!H3932*'System Design'!$F$21,IF('System Design'!$F$8=3,'Hourly Demand and Generation'!I3932*'System Design'!$F$21)))</f>
        <v>210</v>
      </c>
      <c r="O3932" s="32">
        <f>IF('System Design'!$F$8=1,'Hourly Demand and Generation'!J3932*'System Design'!$F$22,IF('System Design'!$F$8=2,'Hourly Demand and Generation'!K3932*'System Design'!$F$22,IF('System Design'!$F$8=3,'Hourly Demand and Generation'!L3932*'System Design'!$F$22)))</f>
        <v>649.99717337365746</v>
      </c>
      <c r="Q3932" s="32">
        <f t="shared" si="874"/>
        <v>0</v>
      </c>
      <c r="R3932" s="32">
        <f t="shared" si="877"/>
        <v>5400</v>
      </c>
      <c r="S3932" s="32">
        <f t="shared" si="878"/>
        <v>0</v>
      </c>
      <c r="T3932" s="32">
        <f t="shared" si="879"/>
        <v>21600</v>
      </c>
      <c r="U3932" s="32">
        <f t="shared" si="880"/>
        <v>0</v>
      </c>
      <c r="V3932" s="32">
        <f t="shared" si="875"/>
        <v>454.99717337365746</v>
      </c>
      <c r="W3932" s="32">
        <f t="shared" si="881"/>
        <v>454.99717337365746</v>
      </c>
      <c r="X3932" s="32">
        <f t="shared" si="882"/>
        <v>454.99717337365746</v>
      </c>
    </row>
    <row r="3933" spans="1:24" x14ac:dyDescent="0.25">
      <c r="A3933" s="2"/>
      <c r="B3933" s="2" t="s">
        <v>7</v>
      </c>
      <c r="C3933" s="2">
        <f t="shared" si="883"/>
        <v>164</v>
      </c>
      <c r="D3933" s="2">
        <f t="shared" si="884"/>
        <v>17</v>
      </c>
      <c r="E3933" s="2">
        <f t="shared" si="876"/>
        <v>3929</v>
      </c>
      <c r="F3933" s="11">
        <v>427.5</v>
      </c>
      <c r="G3933" s="9">
        <v>0.17</v>
      </c>
      <c r="H3933" s="9">
        <v>0.21</v>
      </c>
      <c r="I3933" s="9">
        <v>0.25</v>
      </c>
      <c r="J3933" s="9">
        <v>0.28888763261051398</v>
      </c>
      <c r="K3933" s="9">
        <v>0.28888763261051398</v>
      </c>
      <c r="L3933" s="9">
        <v>0.28888763261051398</v>
      </c>
      <c r="N3933" s="32">
        <f>IF('System Design'!$F$8=1,'Hourly Demand and Generation'!G3933*'System Design'!$F$21,IF('System Design'!$F$8=2,'Hourly Demand and Generation'!H3933*'System Design'!$F$21,IF('System Design'!$F$8=3,'Hourly Demand and Generation'!I3933*'System Design'!$F$21)))</f>
        <v>125</v>
      </c>
      <c r="O3933" s="32">
        <f>IF('System Design'!$F$8=1,'Hourly Demand and Generation'!J3933*'System Design'!$F$22,IF('System Design'!$F$8=2,'Hourly Demand and Generation'!K3933*'System Design'!$F$22,IF('System Design'!$F$8=3,'Hourly Demand and Generation'!L3933*'System Design'!$F$22)))</f>
        <v>722.21908152628498</v>
      </c>
      <c r="Q3933" s="32">
        <f t="shared" si="874"/>
        <v>0</v>
      </c>
      <c r="R3933" s="32">
        <f t="shared" si="877"/>
        <v>5400</v>
      </c>
      <c r="S3933" s="32">
        <f t="shared" si="878"/>
        <v>0</v>
      </c>
      <c r="T3933" s="32">
        <f t="shared" si="879"/>
        <v>21600</v>
      </c>
      <c r="U3933" s="32">
        <f t="shared" si="880"/>
        <v>0</v>
      </c>
      <c r="V3933" s="32">
        <f t="shared" si="875"/>
        <v>419.71908152628498</v>
      </c>
      <c r="W3933" s="32">
        <f t="shared" si="881"/>
        <v>419.71908152628498</v>
      </c>
      <c r="X3933" s="32">
        <f t="shared" si="882"/>
        <v>419.71908152628498</v>
      </c>
    </row>
    <row r="3934" spans="1:24" x14ac:dyDescent="0.25">
      <c r="A3934" s="2"/>
      <c r="B3934" s="2" t="s">
        <v>7</v>
      </c>
      <c r="C3934" s="2">
        <f t="shared" si="883"/>
        <v>164</v>
      </c>
      <c r="D3934" s="2">
        <f t="shared" si="884"/>
        <v>18</v>
      </c>
      <c r="E3934" s="2">
        <f t="shared" si="876"/>
        <v>3930</v>
      </c>
      <c r="F3934" s="11">
        <v>450</v>
      </c>
      <c r="G3934" s="9">
        <v>0.08</v>
      </c>
      <c r="H3934" s="9">
        <v>0.125</v>
      </c>
      <c r="I3934" s="9">
        <v>0.17</v>
      </c>
      <c r="J3934" s="9">
        <v>0.27444325097998801</v>
      </c>
      <c r="K3934" s="9">
        <v>0.27444325097998801</v>
      </c>
      <c r="L3934" s="9">
        <v>0.27444325097998801</v>
      </c>
      <c r="N3934" s="32">
        <f>IF('System Design'!$F$8=1,'Hourly Demand and Generation'!G3934*'System Design'!$F$21,IF('System Design'!$F$8=2,'Hourly Demand and Generation'!H3934*'System Design'!$F$21,IF('System Design'!$F$8=3,'Hourly Demand and Generation'!I3934*'System Design'!$F$21)))</f>
        <v>85</v>
      </c>
      <c r="O3934" s="32">
        <f>IF('System Design'!$F$8=1,'Hourly Demand and Generation'!J3934*'System Design'!$F$22,IF('System Design'!$F$8=2,'Hourly Demand and Generation'!K3934*'System Design'!$F$22,IF('System Design'!$F$8=3,'Hourly Demand and Generation'!L3934*'System Design'!$F$22)))</f>
        <v>686.10812744996997</v>
      </c>
      <c r="Q3934" s="32">
        <f t="shared" si="874"/>
        <v>0</v>
      </c>
      <c r="R3934" s="32">
        <f t="shared" si="877"/>
        <v>5400</v>
      </c>
      <c r="S3934" s="32">
        <f t="shared" si="878"/>
        <v>0</v>
      </c>
      <c r="T3934" s="32">
        <f t="shared" si="879"/>
        <v>21600</v>
      </c>
      <c r="U3934" s="32">
        <f t="shared" si="880"/>
        <v>0</v>
      </c>
      <c r="V3934" s="32">
        <f t="shared" si="875"/>
        <v>321.10812744996997</v>
      </c>
      <c r="W3934" s="32">
        <f t="shared" si="881"/>
        <v>321.10812744996997</v>
      </c>
      <c r="X3934" s="32">
        <f t="shared" si="882"/>
        <v>321.10812744996997</v>
      </c>
    </row>
    <row r="3935" spans="1:24" x14ac:dyDescent="0.25">
      <c r="A3935" s="2"/>
      <c r="B3935" s="2" t="s">
        <v>7</v>
      </c>
      <c r="C3935" s="2">
        <f t="shared" si="883"/>
        <v>164</v>
      </c>
      <c r="D3935" s="2">
        <f t="shared" si="884"/>
        <v>19</v>
      </c>
      <c r="E3935" s="2">
        <f t="shared" si="876"/>
        <v>3931</v>
      </c>
      <c r="F3935" s="11">
        <v>436.5</v>
      </c>
      <c r="G3935" s="9">
        <v>0</v>
      </c>
      <c r="H3935" s="9">
        <v>0.04</v>
      </c>
      <c r="I3935" s="9">
        <v>0.08</v>
      </c>
      <c r="J3935" s="9">
        <v>0.25999886934946298</v>
      </c>
      <c r="K3935" s="9">
        <v>0.25999886934946298</v>
      </c>
      <c r="L3935" s="9">
        <v>0.25999886934946298</v>
      </c>
      <c r="N3935" s="32">
        <f>IF('System Design'!$F$8=1,'Hourly Demand and Generation'!G3935*'System Design'!$F$21,IF('System Design'!$F$8=2,'Hourly Demand and Generation'!H3935*'System Design'!$F$21,IF('System Design'!$F$8=3,'Hourly Demand and Generation'!I3935*'System Design'!$F$21)))</f>
        <v>40</v>
      </c>
      <c r="O3935" s="32">
        <f>IF('System Design'!$F$8=1,'Hourly Demand and Generation'!J3935*'System Design'!$F$22,IF('System Design'!$F$8=2,'Hourly Demand and Generation'!K3935*'System Design'!$F$22,IF('System Design'!$F$8=3,'Hourly Demand and Generation'!L3935*'System Design'!$F$22)))</f>
        <v>649.99717337365746</v>
      </c>
      <c r="Q3935" s="32">
        <f t="shared" si="874"/>
        <v>0</v>
      </c>
      <c r="R3935" s="32">
        <f t="shared" si="877"/>
        <v>5400</v>
      </c>
      <c r="S3935" s="32">
        <f t="shared" si="878"/>
        <v>0</v>
      </c>
      <c r="T3935" s="32">
        <f t="shared" si="879"/>
        <v>21600</v>
      </c>
      <c r="U3935" s="32">
        <f t="shared" si="880"/>
        <v>0</v>
      </c>
      <c r="V3935" s="32">
        <f t="shared" si="875"/>
        <v>253.49717337365746</v>
      </c>
      <c r="W3935" s="32">
        <f t="shared" si="881"/>
        <v>253.49717337365746</v>
      </c>
      <c r="X3935" s="32">
        <f t="shared" si="882"/>
        <v>253.49717337365746</v>
      </c>
    </row>
    <row r="3936" spans="1:24" x14ac:dyDescent="0.25">
      <c r="A3936" s="2"/>
      <c r="B3936" s="2" t="s">
        <v>7</v>
      </c>
      <c r="C3936" s="2">
        <f t="shared" si="883"/>
        <v>164</v>
      </c>
      <c r="D3936" s="2">
        <f t="shared" si="884"/>
        <v>20</v>
      </c>
      <c r="E3936" s="2">
        <f t="shared" si="876"/>
        <v>3932</v>
      </c>
      <c r="F3936" s="11">
        <v>427.5</v>
      </c>
      <c r="G3936" s="9">
        <v>0</v>
      </c>
      <c r="H3936" s="9">
        <v>0</v>
      </c>
      <c r="I3936" s="9">
        <v>0</v>
      </c>
      <c r="J3936" s="9">
        <v>0.25999886934946298</v>
      </c>
      <c r="K3936" s="9">
        <v>0.25999886934946298</v>
      </c>
      <c r="L3936" s="9">
        <v>0.25999886934946298</v>
      </c>
      <c r="N3936" s="32">
        <f>IF('System Design'!$F$8=1,'Hourly Demand and Generation'!G3936*'System Design'!$F$21,IF('System Design'!$F$8=2,'Hourly Demand and Generation'!H3936*'System Design'!$F$21,IF('System Design'!$F$8=3,'Hourly Demand and Generation'!I3936*'System Design'!$F$21)))</f>
        <v>0</v>
      </c>
      <c r="O3936" s="32">
        <f>IF('System Design'!$F$8=1,'Hourly Demand and Generation'!J3936*'System Design'!$F$22,IF('System Design'!$F$8=2,'Hourly Demand and Generation'!K3936*'System Design'!$F$22,IF('System Design'!$F$8=3,'Hourly Demand and Generation'!L3936*'System Design'!$F$22)))</f>
        <v>649.99717337365746</v>
      </c>
      <c r="Q3936" s="32">
        <f t="shared" si="874"/>
        <v>0</v>
      </c>
      <c r="R3936" s="32">
        <f t="shared" si="877"/>
        <v>5400</v>
      </c>
      <c r="S3936" s="32">
        <f t="shared" si="878"/>
        <v>0</v>
      </c>
      <c r="T3936" s="32">
        <f t="shared" si="879"/>
        <v>21600</v>
      </c>
      <c r="U3936" s="32">
        <f t="shared" si="880"/>
        <v>0</v>
      </c>
      <c r="V3936" s="32">
        <f t="shared" si="875"/>
        <v>222.49717337365746</v>
      </c>
      <c r="W3936" s="32">
        <f t="shared" si="881"/>
        <v>222.49717337365746</v>
      </c>
      <c r="X3936" s="32">
        <f t="shared" si="882"/>
        <v>222.49717337365746</v>
      </c>
    </row>
    <row r="3937" spans="1:24" x14ac:dyDescent="0.25">
      <c r="A3937" s="2"/>
      <c r="B3937" s="2" t="s">
        <v>7</v>
      </c>
      <c r="C3937" s="2">
        <f t="shared" si="883"/>
        <v>164</v>
      </c>
      <c r="D3937" s="2">
        <f t="shared" si="884"/>
        <v>21</v>
      </c>
      <c r="E3937" s="2">
        <f t="shared" si="876"/>
        <v>3933</v>
      </c>
      <c r="F3937" s="11">
        <v>405</v>
      </c>
      <c r="G3937" s="9">
        <v>0</v>
      </c>
      <c r="H3937" s="9">
        <v>0</v>
      </c>
      <c r="I3937" s="9">
        <v>0</v>
      </c>
      <c r="J3937" s="9">
        <v>0.25999886934946298</v>
      </c>
      <c r="K3937" s="9">
        <v>0.25999886934946298</v>
      </c>
      <c r="L3937" s="9">
        <v>0.25999886934946298</v>
      </c>
      <c r="N3937" s="32">
        <f>IF('System Design'!$F$8=1,'Hourly Demand and Generation'!G3937*'System Design'!$F$21,IF('System Design'!$F$8=2,'Hourly Demand and Generation'!H3937*'System Design'!$F$21,IF('System Design'!$F$8=3,'Hourly Demand and Generation'!I3937*'System Design'!$F$21)))</f>
        <v>0</v>
      </c>
      <c r="O3937" s="32">
        <f>IF('System Design'!$F$8=1,'Hourly Demand and Generation'!J3937*'System Design'!$F$22,IF('System Design'!$F$8=2,'Hourly Demand and Generation'!K3937*'System Design'!$F$22,IF('System Design'!$F$8=3,'Hourly Demand and Generation'!L3937*'System Design'!$F$22)))</f>
        <v>649.99717337365746</v>
      </c>
      <c r="Q3937" s="32">
        <f t="shared" si="874"/>
        <v>0</v>
      </c>
      <c r="R3937" s="32">
        <f t="shared" si="877"/>
        <v>5400</v>
      </c>
      <c r="S3937" s="32">
        <f t="shared" si="878"/>
        <v>0</v>
      </c>
      <c r="T3937" s="32">
        <f t="shared" si="879"/>
        <v>21600</v>
      </c>
      <c r="U3937" s="32">
        <f t="shared" si="880"/>
        <v>0</v>
      </c>
      <c r="V3937" s="32">
        <f t="shared" si="875"/>
        <v>244.99717337365746</v>
      </c>
      <c r="W3937" s="32">
        <f t="shared" si="881"/>
        <v>244.99717337365746</v>
      </c>
      <c r="X3937" s="32">
        <f t="shared" si="882"/>
        <v>244.99717337365746</v>
      </c>
    </row>
    <row r="3938" spans="1:24" x14ac:dyDescent="0.25">
      <c r="A3938" s="2"/>
      <c r="B3938" s="2" t="s">
        <v>7</v>
      </c>
      <c r="C3938" s="2">
        <f t="shared" si="883"/>
        <v>164</v>
      </c>
      <c r="D3938" s="2">
        <f t="shared" si="884"/>
        <v>22</v>
      </c>
      <c r="E3938" s="2">
        <f t="shared" si="876"/>
        <v>3934</v>
      </c>
      <c r="F3938" s="11">
        <v>382.5</v>
      </c>
      <c r="G3938" s="9">
        <v>0</v>
      </c>
      <c r="H3938" s="9">
        <v>0</v>
      </c>
      <c r="I3938" s="9">
        <v>0</v>
      </c>
      <c r="J3938" s="9">
        <v>0.27444325097998801</v>
      </c>
      <c r="K3938" s="9">
        <v>0.27444325097998801</v>
      </c>
      <c r="L3938" s="9">
        <v>0.27444325097998801</v>
      </c>
      <c r="N3938" s="32">
        <f>IF('System Design'!$F$8=1,'Hourly Demand and Generation'!G3938*'System Design'!$F$21,IF('System Design'!$F$8=2,'Hourly Demand and Generation'!H3938*'System Design'!$F$21,IF('System Design'!$F$8=3,'Hourly Demand and Generation'!I3938*'System Design'!$F$21)))</f>
        <v>0</v>
      </c>
      <c r="O3938" s="32">
        <f>IF('System Design'!$F$8=1,'Hourly Demand and Generation'!J3938*'System Design'!$F$22,IF('System Design'!$F$8=2,'Hourly Demand and Generation'!K3938*'System Design'!$F$22,IF('System Design'!$F$8=3,'Hourly Demand and Generation'!L3938*'System Design'!$F$22)))</f>
        <v>686.10812744996997</v>
      </c>
      <c r="Q3938" s="32">
        <f t="shared" si="874"/>
        <v>0</v>
      </c>
      <c r="R3938" s="32">
        <f t="shared" si="877"/>
        <v>5400</v>
      </c>
      <c r="S3938" s="32">
        <f t="shared" si="878"/>
        <v>0</v>
      </c>
      <c r="T3938" s="32">
        <f t="shared" si="879"/>
        <v>21600</v>
      </c>
      <c r="U3938" s="32">
        <f t="shared" si="880"/>
        <v>0</v>
      </c>
      <c r="V3938" s="32">
        <f t="shared" si="875"/>
        <v>303.60812744996997</v>
      </c>
      <c r="W3938" s="32">
        <f t="shared" si="881"/>
        <v>303.60812744996997</v>
      </c>
      <c r="X3938" s="32">
        <f t="shared" si="882"/>
        <v>303.60812744996997</v>
      </c>
    </row>
    <row r="3939" spans="1:24" x14ac:dyDescent="0.25">
      <c r="A3939" s="2"/>
      <c r="B3939" s="2" t="s">
        <v>7</v>
      </c>
      <c r="C3939" s="2">
        <f t="shared" si="883"/>
        <v>164</v>
      </c>
      <c r="D3939" s="2">
        <f t="shared" si="884"/>
        <v>23</v>
      </c>
      <c r="E3939" s="2">
        <f t="shared" si="876"/>
        <v>3935</v>
      </c>
      <c r="F3939" s="11">
        <v>360</v>
      </c>
      <c r="G3939" s="9">
        <v>0</v>
      </c>
      <c r="H3939" s="9">
        <v>0</v>
      </c>
      <c r="I3939" s="9">
        <v>0</v>
      </c>
      <c r="J3939" s="9">
        <v>0.23111010608841101</v>
      </c>
      <c r="K3939" s="9">
        <v>0.23111010608841101</v>
      </c>
      <c r="L3939" s="9">
        <v>0.23111010608841101</v>
      </c>
      <c r="N3939" s="32">
        <f>IF('System Design'!$F$8=1,'Hourly Demand and Generation'!G3939*'System Design'!$F$21,IF('System Design'!$F$8=2,'Hourly Demand and Generation'!H3939*'System Design'!$F$21,IF('System Design'!$F$8=3,'Hourly Demand and Generation'!I3939*'System Design'!$F$21)))</f>
        <v>0</v>
      </c>
      <c r="O3939" s="32">
        <f>IF('System Design'!$F$8=1,'Hourly Demand and Generation'!J3939*'System Design'!$F$22,IF('System Design'!$F$8=2,'Hourly Demand and Generation'!K3939*'System Design'!$F$22,IF('System Design'!$F$8=3,'Hourly Demand and Generation'!L3939*'System Design'!$F$22)))</f>
        <v>577.77526522102755</v>
      </c>
      <c r="Q3939" s="32">
        <f t="shared" si="874"/>
        <v>0</v>
      </c>
      <c r="R3939" s="32">
        <f t="shared" si="877"/>
        <v>5400</v>
      </c>
      <c r="S3939" s="32">
        <f t="shared" si="878"/>
        <v>0</v>
      </c>
      <c r="T3939" s="32">
        <f t="shared" si="879"/>
        <v>21600</v>
      </c>
      <c r="U3939" s="32">
        <f t="shared" si="880"/>
        <v>0</v>
      </c>
      <c r="V3939" s="32">
        <f t="shared" si="875"/>
        <v>217.77526522102755</v>
      </c>
      <c r="W3939" s="32">
        <f t="shared" si="881"/>
        <v>217.77526522102755</v>
      </c>
      <c r="X3939" s="32">
        <f t="shared" si="882"/>
        <v>217.77526522102755</v>
      </c>
    </row>
    <row r="3940" spans="1:24" x14ac:dyDescent="0.25">
      <c r="A3940" s="2"/>
      <c r="B3940" s="2" t="s">
        <v>7</v>
      </c>
      <c r="C3940" s="2">
        <f t="shared" si="883"/>
        <v>164</v>
      </c>
      <c r="D3940" s="2">
        <f t="shared" si="884"/>
        <v>24</v>
      </c>
      <c r="E3940" s="2">
        <f t="shared" si="876"/>
        <v>3936</v>
      </c>
      <c r="F3940" s="11">
        <v>315</v>
      </c>
      <c r="G3940" s="9">
        <v>0</v>
      </c>
      <c r="H3940" s="9">
        <v>0</v>
      </c>
      <c r="I3940" s="9">
        <v>0</v>
      </c>
      <c r="J3940" s="9">
        <v>0.23111010608841101</v>
      </c>
      <c r="K3940" s="9">
        <v>0.23111010608841101</v>
      </c>
      <c r="L3940" s="9">
        <v>0.23111010608841101</v>
      </c>
      <c r="N3940" s="32">
        <f>IF('System Design'!$F$8=1,'Hourly Demand and Generation'!G3940*'System Design'!$F$21,IF('System Design'!$F$8=2,'Hourly Demand and Generation'!H3940*'System Design'!$F$21,IF('System Design'!$F$8=3,'Hourly Demand and Generation'!I3940*'System Design'!$F$21)))</f>
        <v>0</v>
      </c>
      <c r="O3940" s="32">
        <f>IF('System Design'!$F$8=1,'Hourly Demand and Generation'!J3940*'System Design'!$F$22,IF('System Design'!$F$8=2,'Hourly Demand and Generation'!K3940*'System Design'!$F$22,IF('System Design'!$F$8=3,'Hourly Demand and Generation'!L3940*'System Design'!$F$22)))</f>
        <v>577.77526522102755</v>
      </c>
      <c r="Q3940" s="32">
        <f t="shared" si="874"/>
        <v>0</v>
      </c>
      <c r="R3940" s="32">
        <f t="shared" si="877"/>
        <v>5400</v>
      </c>
      <c r="S3940" s="32">
        <f t="shared" si="878"/>
        <v>0</v>
      </c>
      <c r="T3940" s="32">
        <f t="shared" si="879"/>
        <v>21600</v>
      </c>
      <c r="U3940" s="32">
        <f t="shared" si="880"/>
        <v>0</v>
      </c>
      <c r="V3940" s="32">
        <f t="shared" si="875"/>
        <v>262.77526522102755</v>
      </c>
      <c r="W3940" s="32">
        <f t="shared" si="881"/>
        <v>262.77526522102755</v>
      </c>
      <c r="X3940" s="32">
        <f t="shared" si="882"/>
        <v>262.77526522102755</v>
      </c>
    </row>
    <row r="3941" spans="1:24" x14ac:dyDescent="0.25">
      <c r="A3941" s="2"/>
      <c r="B3941" s="2" t="s">
        <v>7</v>
      </c>
      <c r="C3941" s="2">
        <f>C3940+1</f>
        <v>165</v>
      </c>
      <c r="D3941" s="2">
        <v>1</v>
      </c>
      <c r="E3941" s="2">
        <f t="shared" si="876"/>
        <v>3937</v>
      </c>
      <c r="F3941" s="11">
        <v>270</v>
      </c>
      <c r="G3941" s="9">
        <v>0</v>
      </c>
      <c r="H3941" s="9">
        <v>0</v>
      </c>
      <c r="I3941" s="9">
        <v>0</v>
      </c>
      <c r="J3941" s="9">
        <v>0.14388427568651899</v>
      </c>
      <c r="K3941" s="9">
        <v>0.3</v>
      </c>
      <c r="L3941" s="9">
        <v>0.3</v>
      </c>
      <c r="N3941" s="32">
        <f>IF('System Design'!$F$8=1,'Hourly Demand and Generation'!G3941*'System Design'!$F$21,IF('System Design'!$F$8=2,'Hourly Demand and Generation'!H3941*'System Design'!$F$21,IF('System Design'!$F$8=3,'Hourly Demand and Generation'!I3941*'System Design'!$F$21)))</f>
        <v>0</v>
      </c>
      <c r="O3941" s="32">
        <f>IF('System Design'!$F$8=1,'Hourly Demand and Generation'!J3941*'System Design'!$F$22,IF('System Design'!$F$8=2,'Hourly Demand and Generation'!K3941*'System Design'!$F$22,IF('System Design'!$F$8=3,'Hourly Demand and Generation'!L3941*'System Design'!$F$22)))</f>
        <v>750</v>
      </c>
      <c r="Q3941" s="32">
        <f t="shared" si="874"/>
        <v>0</v>
      </c>
      <c r="R3941" s="32">
        <f t="shared" si="877"/>
        <v>5400</v>
      </c>
      <c r="S3941" s="32">
        <f t="shared" si="878"/>
        <v>0</v>
      </c>
      <c r="T3941" s="32">
        <f t="shared" si="879"/>
        <v>21600</v>
      </c>
      <c r="U3941" s="32">
        <f t="shared" si="880"/>
        <v>0</v>
      </c>
      <c r="V3941" s="32">
        <f t="shared" si="875"/>
        <v>480</v>
      </c>
      <c r="W3941" s="32">
        <f t="shared" si="881"/>
        <v>480</v>
      </c>
      <c r="X3941" s="32">
        <f t="shared" si="882"/>
        <v>480</v>
      </c>
    </row>
    <row r="3942" spans="1:24" x14ac:dyDescent="0.25">
      <c r="A3942" s="2"/>
      <c r="B3942" s="2" t="s">
        <v>7</v>
      </c>
      <c r="C3942" s="2">
        <f>C3941</f>
        <v>165</v>
      </c>
      <c r="D3942" s="2">
        <f>D3941+1</f>
        <v>2</v>
      </c>
      <c r="E3942" s="2">
        <f t="shared" si="876"/>
        <v>3938</v>
      </c>
      <c r="F3942" s="11">
        <v>247.5</v>
      </c>
      <c r="G3942" s="9">
        <v>0</v>
      </c>
      <c r="H3942" s="9">
        <v>0</v>
      </c>
      <c r="I3942" s="9">
        <v>0</v>
      </c>
      <c r="J3942" s="9">
        <v>0.12949584811786799</v>
      </c>
      <c r="K3942" s="9">
        <v>0.27</v>
      </c>
      <c r="L3942" s="9">
        <v>0.27</v>
      </c>
      <c r="N3942" s="32">
        <f>IF('System Design'!$F$8=1,'Hourly Demand and Generation'!G3942*'System Design'!$F$21,IF('System Design'!$F$8=2,'Hourly Demand and Generation'!H3942*'System Design'!$F$21,IF('System Design'!$F$8=3,'Hourly Demand and Generation'!I3942*'System Design'!$F$21)))</f>
        <v>0</v>
      </c>
      <c r="O3942" s="32">
        <f>IF('System Design'!$F$8=1,'Hourly Demand and Generation'!J3942*'System Design'!$F$22,IF('System Design'!$F$8=2,'Hourly Demand and Generation'!K3942*'System Design'!$F$22,IF('System Design'!$F$8=3,'Hourly Demand and Generation'!L3942*'System Design'!$F$22)))</f>
        <v>675</v>
      </c>
      <c r="Q3942" s="32">
        <f t="shared" si="874"/>
        <v>0</v>
      </c>
      <c r="R3942" s="32">
        <f t="shared" si="877"/>
        <v>5400</v>
      </c>
      <c r="S3942" s="32">
        <f t="shared" si="878"/>
        <v>0</v>
      </c>
      <c r="T3942" s="32">
        <f t="shared" si="879"/>
        <v>21600</v>
      </c>
      <c r="U3942" s="32">
        <f t="shared" si="880"/>
        <v>0</v>
      </c>
      <c r="V3942" s="32">
        <f t="shared" si="875"/>
        <v>427.5</v>
      </c>
      <c r="W3942" s="32">
        <f t="shared" si="881"/>
        <v>427.5</v>
      </c>
      <c r="X3942" s="32">
        <f t="shared" si="882"/>
        <v>427.5</v>
      </c>
    </row>
    <row r="3943" spans="1:24" x14ac:dyDescent="0.25">
      <c r="A3943" s="2"/>
      <c r="B3943" s="2" t="s">
        <v>7</v>
      </c>
      <c r="C3943" s="2">
        <f t="shared" ref="C3943:C3964" si="885">C3942</f>
        <v>165</v>
      </c>
      <c r="D3943" s="2">
        <f t="shared" ref="D3943:D3964" si="886">D3942+1</f>
        <v>3</v>
      </c>
      <c r="E3943" s="2">
        <f t="shared" si="876"/>
        <v>3939</v>
      </c>
      <c r="F3943" s="11">
        <v>225</v>
      </c>
      <c r="G3943" s="9">
        <v>0</v>
      </c>
      <c r="H3943" s="9">
        <v>0</v>
      </c>
      <c r="I3943" s="9">
        <v>0</v>
      </c>
      <c r="J3943" s="9">
        <v>0.12949584811786799</v>
      </c>
      <c r="K3943" s="9">
        <v>0.27</v>
      </c>
      <c r="L3943" s="9">
        <v>0.27</v>
      </c>
      <c r="N3943" s="32">
        <f>IF('System Design'!$F$8=1,'Hourly Demand and Generation'!G3943*'System Design'!$F$21,IF('System Design'!$F$8=2,'Hourly Demand and Generation'!H3943*'System Design'!$F$21,IF('System Design'!$F$8=3,'Hourly Demand and Generation'!I3943*'System Design'!$F$21)))</f>
        <v>0</v>
      </c>
      <c r="O3943" s="32">
        <f>IF('System Design'!$F$8=1,'Hourly Demand and Generation'!J3943*'System Design'!$F$22,IF('System Design'!$F$8=2,'Hourly Demand and Generation'!K3943*'System Design'!$F$22,IF('System Design'!$F$8=3,'Hourly Demand and Generation'!L3943*'System Design'!$F$22)))</f>
        <v>675</v>
      </c>
      <c r="Q3943" s="32">
        <f t="shared" si="874"/>
        <v>0</v>
      </c>
      <c r="R3943" s="32">
        <f t="shared" si="877"/>
        <v>5400</v>
      </c>
      <c r="S3943" s="32">
        <f t="shared" si="878"/>
        <v>0</v>
      </c>
      <c r="T3943" s="32">
        <f t="shared" si="879"/>
        <v>21600</v>
      </c>
      <c r="U3943" s="32">
        <f t="shared" si="880"/>
        <v>0</v>
      </c>
      <c r="V3943" s="32">
        <f t="shared" si="875"/>
        <v>450</v>
      </c>
      <c r="W3943" s="32">
        <f t="shared" si="881"/>
        <v>450</v>
      </c>
      <c r="X3943" s="32">
        <f t="shared" si="882"/>
        <v>450</v>
      </c>
    </row>
    <row r="3944" spans="1:24" x14ac:dyDescent="0.25">
      <c r="A3944" s="2"/>
      <c r="B3944" s="2" t="s">
        <v>7</v>
      </c>
      <c r="C3944" s="2">
        <f t="shared" si="885"/>
        <v>165</v>
      </c>
      <c r="D3944" s="2">
        <f t="shared" si="886"/>
        <v>4</v>
      </c>
      <c r="E3944" s="2">
        <f t="shared" si="876"/>
        <v>3940</v>
      </c>
      <c r="F3944" s="11">
        <v>270</v>
      </c>
      <c r="G3944" s="9">
        <v>0</v>
      </c>
      <c r="H3944" s="9">
        <v>0</v>
      </c>
      <c r="I3944" s="9">
        <v>0</v>
      </c>
      <c r="J3944" s="9">
        <v>0.14388427568651899</v>
      </c>
      <c r="K3944" s="9">
        <v>0.3</v>
      </c>
      <c r="L3944" s="9">
        <v>0.3</v>
      </c>
      <c r="N3944" s="32">
        <f>IF('System Design'!$F$8=1,'Hourly Demand and Generation'!G3944*'System Design'!$F$21,IF('System Design'!$F$8=2,'Hourly Demand and Generation'!H3944*'System Design'!$F$21,IF('System Design'!$F$8=3,'Hourly Demand and Generation'!I3944*'System Design'!$F$21)))</f>
        <v>0</v>
      </c>
      <c r="O3944" s="32">
        <f>IF('System Design'!$F$8=1,'Hourly Demand and Generation'!J3944*'System Design'!$F$22,IF('System Design'!$F$8=2,'Hourly Demand and Generation'!K3944*'System Design'!$F$22,IF('System Design'!$F$8=3,'Hourly Demand and Generation'!L3944*'System Design'!$F$22)))</f>
        <v>750</v>
      </c>
      <c r="Q3944" s="32">
        <f t="shared" si="874"/>
        <v>0</v>
      </c>
      <c r="R3944" s="32">
        <f t="shared" si="877"/>
        <v>5400</v>
      </c>
      <c r="S3944" s="32">
        <f t="shared" si="878"/>
        <v>0</v>
      </c>
      <c r="T3944" s="32">
        <f t="shared" si="879"/>
        <v>21600</v>
      </c>
      <c r="U3944" s="32">
        <f t="shared" si="880"/>
        <v>0</v>
      </c>
      <c r="V3944" s="32">
        <f t="shared" si="875"/>
        <v>480</v>
      </c>
      <c r="W3944" s="32">
        <f t="shared" si="881"/>
        <v>480</v>
      </c>
      <c r="X3944" s="32">
        <f t="shared" si="882"/>
        <v>480</v>
      </c>
    </row>
    <row r="3945" spans="1:24" x14ac:dyDescent="0.25">
      <c r="A3945" s="2"/>
      <c r="B3945" s="2" t="s">
        <v>7</v>
      </c>
      <c r="C3945" s="2">
        <f t="shared" si="885"/>
        <v>165</v>
      </c>
      <c r="D3945" s="2">
        <f t="shared" si="886"/>
        <v>5</v>
      </c>
      <c r="E3945" s="2">
        <f t="shared" si="876"/>
        <v>3941</v>
      </c>
      <c r="F3945" s="11">
        <v>292.5</v>
      </c>
      <c r="G3945" s="9">
        <v>0</v>
      </c>
      <c r="H3945" s="9">
        <v>0.04</v>
      </c>
      <c r="I3945" s="9">
        <v>0.08</v>
      </c>
      <c r="J3945" s="9">
        <v>0.11510742054921599</v>
      </c>
      <c r="K3945" s="9">
        <v>0.24</v>
      </c>
      <c r="L3945" s="9">
        <v>0.24</v>
      </c>
      <c r="N3945" s="32">
        <f>IF('System Design'!$F$8=1,'Hourly Demand and Generation'!G3945*'System Design'!$F$21,IF('System Design'!$F$8=2,'Hourly Demand and Generation'!H3945*'System Design'!$F$21,IF('System Design'!$F$8=3,'Hourly Demand and Generation'!I3945*'System Design'!$F$21)))</f>
        <v>40</v>
      </c>
      <c r="O3945" s="32">
        <f>IF('System Design'!$F$8=1,'Hourly Demand and Generation'!J3945*'System Design'!$F$22,IF('System Design'!$F$8=2,'Hourly Demand and Generation'!K3945*'System Design'!$F$22,IF('System Design'!$F$8=3,'Hourly Demand and Generation'!L3945*'System Design'!$F$22)))</f>
        <v>600</v>
      </c>
      <c r="Q3945" s="32">
        <f t="shared" si="874"/>
        <v>0</v>
      </c>
      <c r="R3945" s="32">
        <f t="shared" si="877"/>
        <v>5400</v>
      </c>
      <c r="S3945" s="32">
        <f t="shared" si="878"/>
        <v>0</v>
      </c>
      <c r="T3945" s="32">
        <f t="shared" si="879"/>
        <v>21600</v>
      </c>
      <c r="U3945" s="32">
        <f t="shared" si="880"/>
        <v>0</v>
      </c>
      <c r="V3945" s="32">
        <f t="shared" si="875"/>
        <v>347.5</v>
      </c>
      <c r="W3945" s="32">
        <f t="shared" si="881"/>
        <v>347.5</v>
      </c>
      <c r="X3945" s="32">
        <f t="shared" si="882"/>
        <v>347.5</v>
      </c>
    </row>
    <row r="3946" spans="1:24" x14ac:dyDescent="0.25">
      <c r="A3946" s="2"/>
      <c r="B3946" s="2" t="s">
        <v>7</v>
      </c>
      <c r="C3946" s="2">
        <f t="shared" si="885"/>
        <v>165</v>
      </c>
      <c r="D3946" s="2">
        <f t="shared" si="886"/>
        <v>6</v>
      </c>
      <c r="E3946" s="2">
        <f t="shared" si="876"/>
        <v>3942</v>
      </c>
      <c r="F3946" s="11">
        <v>315</v>
      </c>
      <c r="G3946" s="9">
        <v>0.08</v>
      </c>
      <c r="H3946" s="9">
        <v>0.125</v>
      </c>
      <c r="I3946" s="9">
        <v>0.17</v>
      </c>
      <c r="J3946" s="9">
        <v>0.11510742054921599</v>
      </c>
      <c r="K3946" s="9">
        <v>0.24</v>
      </c>
      <c r="L3946" s="9">
        <v>0.24</v>
      </c>
      <c r="N3946" s="32">
        <f>IF('System Design'!$F$8=1,'Hourly Demand and Generation'!G3946*'System Design'!$F$21,IF('System Design'!$F$8=2,'Hourly Demand and Generation'!H3946*'System Design'!$F$21,IF('System Design'!$F$8=3,'Hourly Demand and Generation'!I3946*'System Design'!$F$21)))</f>
        <v>85</v>
      </c>
      <c r="O3946" s="32">
        <f>IF('System Design'!$F$8=1,'Hourly Demand and Generation'!J3946*'System Design'!$F$22,IF('System Design'!$F$8=2,'Hourly Demand and Generation'!K3946*'System Design'!$F$22,IF('System Design'!$F$8=3,'Hourly Demand and Generation'!L3946*'System Design'!$F$22)))</f>
        <v>600</v>
      </c>
      <c r="Q3946" s="32">
        <f t="shared" si="874"/>
        <v>0</v>
      </c>
      <c r="R3946" s="32">
        <f t="shared" si="877"/>
        <v>5400</v>
      </c>
      <c r="S3946" s="32">
        <f t="shared" si="878"/>
        <v>0</v>
      </c>
      <c r="T3946" s="32">
        <f t="shared" si="879"/>
        <v>21600</v>
      </c>
      <c r="U3946" s="32">
        <f t="shared" si="880"/>
        <v>0</v>
      </c>
      <c r="V3946" s="32">
        <f t="shared" si="875"/>
        <v>370</v>
      </c>
      <c r="W3946" s="32">
        <f t="shared" si="881"/>
        <v>370</v>
      </c>
      <c r="X3946" s="32">
        <f t="shared" si="882"/>
        <v>370</v>
      </c>
    </row>
    <row r="3947" spans="1:24" x14ac:dyDescent="0.25">
      <c r="A3947" s="2"/>
      <c r="B3947" s="2" t="s">
        <v>7</v>
      </c>
      <c r="C3947" s="2">
        <f t="shared" si="885"/>
        <v>165</v>
      </c>
      <c r="D3947" s="2">
        <f t="shared" si="886"/>
        <v>7</v>
      </c>
      <c r="E3947" s="2">
        <f t="shared" si="876"/>
        <v>3943</v>
      </c>
      <c r="F3947" s="11">
        <v>337.5</v>
      </c>
      <c r="G3947" s="9">
        <v>0.17</v>
      </c>
      <c r="H3947" s="9">
        <v>0.21</v>
      </c>
      <c r="I3947" s="9">
        <v>0.25</v>
      </c>
      <c r="J3947" s="9">
        <v>0.12949584811786799</v>
      </c>
      <c r="K3947" s="9">
        <v>0.27</v>
      </c>
      <c r="L3947" s="9">
        <v>0.27</v>
      </c>
      <c r="N3947" s="32">
        <f>IF('System Design'!$F$8=1,'Hourly Demand and Generation'!G3947*'System Design'!$F$21,IF('System Design'!$F$8=2,'Hourly Demand and Generation'!H3947*'System Design'!$F$21,IF('System Design'!$F$8=3,'Hourly Demand and Generation'!I3947*'System Design'!$F$21)))</f>
        <v>125</v>
      </c>
      <c r="O3947" s="32">
        <f>IF('System Design'!$F$8=1,'Hourly Demand and Generation'!J3947*'System Design'!$F$22,IF('System Design'!$F$8=2,'Hourly Demand and Generation'!K3947*'System Design'!$F$22,IF('System Design'!$F$8=3,'Hourly Demand and Generation'!L3947*'System Design'!$F$22)))</f>
        <v>675</v>
      </c>
      <c r="Q3947" s="32">
        <f t="shared" si="874"/>
        <v>0</v>
      </c>
      <c r="R3947" s="32">
        <f t="shared" si="877"/>
        <v>5400</v>
      </c>
      <c r="S3947" s="32">
        <f t="shared" si="878"/>
        <v>0</v>
      </c>
      <c r="T3947" s="32">
        <f t="shared" si="879"/>
        <v>21600</v>
      </c>
      <c r="U3947" s="32">
        <f t="shared" si="880"/>
        <v>0</v>
      </c>
      <c r="V3947" s="32">
        <f t="shared" si="875"/>
        <v>462.5</v>
      </c>
      <c r="W3947" s="32">
        <f t="shared" si="881"/>
        <v>462.5</v>
      </c>
      <c r="X3947" s="32">
        <f t="shared" si="882"/>
        <v>462.5</v>
      </c>
    </row>
    <row r="3948" spans="1:24" x14ac:dyDescent="0.25">
      <c r="A3948" s="2"/>
      <c r="B3948" s="2" t="s">
        <v>7</v>
      </c>
      <c r="C3948" s="2">
        <f t="shared" si="885"/>
        <v>165</v>
      </c>
      <c r="D3948" s="2">
        <f t="shared" si="886"/>
        <v>8</v>
      </c>
      <c r="E3948" s="2">
        <f t="shared" si="876"/>
        <v>3944</v>
      </c>
      <c r="F3948" s="11">
        <v>360</v>
      </c>
      <c r="G3948" s="9">
        <v>0.33</v>
      </c>
      <c r="H3948" s="9">
        <v>0.375</v>
      </c>
      <c r="I3948" s="9">
        <v>0.42</v>
      </c>
      <c r="J3948" s="9">
        <v>0.12949584811786799</v>
      </c>
      <c r="K3948" s="9">
        <v>0.27</v>
      </c>
      <c r="L3948" s="9">
        <v>0.27</v>
      </c>
      <c r="N3948" s="32">
        <f>IF('System Design'!$F$8=1,'Hourly Demand and Generation'!G3948*'System Design'!$F$21,IF('System Design'!$F$8=2,'Hourly Demand and Generation'!H3948*'System Design'!$F$21,IF('System Design'!$F$8=3,'Hourly Demand and Generation'!I3948*'System Design'!$F$21)))</f>
        <v>210</v>
      </c>
      <c r="O3948" s="32">
        <f>IF('System Design'!$F$8=1,'Hourly Demand and Generation'!J3948*'System Design'!$F$22,IF('System Design'!$F$8=2,'Hourly Demand and Generation'!K3948*'System Design'!$F$22,IF('System Design'!$F$8=3,'Hourly Demand and Generation'!L3948*'System Design'!$F$22)))</f>
        <v>675</v>
      </c>
      <c r="Q3948" s="32">
        <f t="shared" si="874"/>
        <v>0</v>
      </c>
      <c r="R3948" s="32">
        <f t="shared" si="877"/>
        <v>5400</v>
      </c>
      <c r="S3948" s="32">
        <f t="shared" si="878"/>
        <v>0</v>
      </c>
      <c r="T3948" s="32">
        <f t="shared" si="879"/>
        <v>21600</v>
      </c>
      <c r="U3948" s="32">
        <f t="shared" si="880"/>
        <v>0</v>
      </c>
      <c r="V3948" s="32">
        <f t="shared" si="875"/>
        <v>525</v>
      </c>
      <c r="W3948" s="32">
        <f t="shared" si="881"/>
        <v>525</v>
      </c>
      <c r="X3948" s="32">
        <f t="shared" si="882"/>
        <v>525</v>
      </c>
    </row>
    <row r="3949" spans="1:24" x14ac:dyDescent="0.25">
      <c r="A3949" s="2"/>
      <c r="B3949" s="2" t="s">
        <v>7</v>
      </c>
      <c r="C3949" s="2">
        <f t="shared" si="885"/>
        <v>165</v>
      </c>
      <c r="D3949" s="2">
        <f t="shared" si="886"/>
        <v>9</v>
      </c>
      <c r="E3949" s="2">
        <f t="shared" si="876"/>
        <v>3945</v>
      </c>
      <c r="F3949" s="11">
        <v>360</v>
      </c>
      <c r="G3949" s="9">
        <v>0.5</v>
      </c>
      <c r="H3949" s="9">
        <v>0.54</v>
      </c>
      <c r="I3949" s="9">
        <v>0.57999999999999996</v>
      </c>
      <c r="J3949" s="9">
        <v>0.11510742054921599</v>
      </c>
      <c r="K3949" s="9">
        <v>0.24</v>
      </c>
      <c r="L3949" s="9">
        <v>0.24</v>
      </c>
      <c r="N3949" s="32">
        <f>IF('System Design'!$F$8=1,'Hourly Demand and Generation'!G3949*'System Design'!$F$21,IF('System Design'!$F$8=2,'Hourly Demand and Generation'!H3949*'System Design'!$F$21,IF('System Design'!$F$8=3,'Hourly Demand and Generation'!I3949*'System Design'!$F$21)))</f>
        <v>290</v>
      </c>
      <c r="O3949" s="32">
        <f>IF('System Design'!$F$8=1,'Hourly Demand and Generation'!J3949*'System Design'!$F$22,IF('System Design'!$F$8=2,'Hourly Demand and Generation'!K3949*'System Design'!$F$22,IF('System Design'!$F$8=3,'Hourly Demand and Generation'!L3949*'System Design'!$F$22)))</f>
        <v>600</v>
      </c>
      <c r="Q3949" s="32">
        <f t="shared" si="874"/>
        <v>0</v>
      </c>
      <c r="R3949" s="32">
        <f t="shared" si="877"/>
        <v>5400</v>
      </c>
      <c r="S3949" s="32">
        <f t="shared" si="878"/>
        <v>0</v>
      </c>
      <c r="T3949" s="32">
        <f t="shared" si="879"/>
        <v>21600</v>
      </c>
      <c r="U3949" s="32">
        <f t="shared" si="880"/>
        <v>0</v>
      </c>
      <c r="V3949" s="32">
        <f t="shared" si="875"/>
        <v>530</v>
      </c>
      <c r="W3949" s="32">
        <f t="shared" si="881"/>
        <v>530</v>
      </c>
      <c r="X3949" s="32">
        <f t="shared" si="882"/>
        <v>530</v>
      </c>
    </row>
    <row r="3950" spans="1:24" x14ac:dyDescent="0.25">
      <c r="A3950" s="2"/>
      <c r="B3950" s="2" t="s">
        <v>7</v>
      </c>
      <c r="C3950" s="2">
        <f t="shared" si="885"/>
        <v>165</v>
      </c>
      <c r="D3950" s="2">
        <f t="shared" si="886"/>
        <v>10</v>
      </c>
      <c r="E3950" s="2">
        <f t="shared" si="876"/>
        <v>3946</v>
      </c>
      <c r="F3950" s="11">
        <v>351</v>
      </c>
      <c r="G3950" s="9">
        <v>0.67</v>
      </c>
      <c r="H3950" s="9">
        <v>0.71</v>
      </c>
      <c r="I3950" s="9">
        <v>0.75</v>
      </c>
      <c r="J3950" s="9">
        <v>0.12949584811786799</v>
      </c>
      <c r="K3950" s="9">
        <v>0.27</v>
      </c>
      <c r="L3950" s="9">
        <v>0.27</v>
      </c>
      <c r="N3950" s="32">
        <f>IF('System Design'!$F$8=1,'Hourly Demand and Generation'!G3950*'System Design'!$F$21,IF('System Design'!$F$8=2,'Hourly Demand and Generation'!H3950*'System Design'!$F$21,IF('System Design'!$F$8=3,'Hourly Demand and Generation'!I3950*'System Design'!$F$21)))</f>
        <v>375</v>
      </c>
      <c r="O3950" s="32">
        <f>IF('System Design'!$F$8=1,'Hourly Demand and Generation'!J3950*'System Design'!$F$22,IF('System Design'!$F$8=2,'Hourly Demand and Generation'!K3950*'System Design'!$F$22,IF('System Design'!$F$8=3,'Hourly Demand and Generation'!L3950*'System Design'!$F$22)))</f>
        <v>675</v>
      </c>
      <c r="Q3950" s="32">
        <f t="shared" si="874"/>
        <v>0</v>
      </c>
      <c r="R3950" s="32">
        <f t="shared" si="877"/>
        <v>5400</v>
      </c>
      <c r="S3950" s="32">
        <f t="shared" si="878"/>
        <v>0</v>
      </c>
      <c r="T3950" s="32">
        <f t="shared" si="879"/>
        <v>21600</v>
      </c>
      <c r="U3950" s="32">
        <f t="shared" si="880"/>
        <v>0</v>
      </c>
      <c r="V3950" s="32">
        <f t="shared" si="875"/>
        <v>699</v>
      </c>
      <c r="W3950" s="32">
        <f t="shared" si="881"/>
        <v>699</v>
      </c>
      <c r="X3950" s="32">
        <f t="shared" si="882"/>
        <v>699</v>
      </c>
    </row>
    <row r="3951" spans="1:24" x14ac:dyDescent="0.25">
      <c r="A3951" s="2"/>
      <c r="B3951" s="2" t="s">
        <v>7</v>
      </c>
      <c r="C3951" s="2">
        <f t="shared" si="885"/>
        <v>165</v>
      </c>
      <c r="D3951" s="2">
        <f t="shared" si="886"/>
        <v>11</v>
      </c>
      <c r="E3951" s="2">
        <f t="shared" si="876"/>
        <v>3947</v>
      </c>
      <c r="F3951" s="11">
        <v>346.5</v>
      </c>
      <c r="G3951" s="9">
        <v>0.83</v>
      </c>
      <c r="H3951" s="9">
        <v>0.875</v>
      </c>
      <c r="I3951" s="9">
        <v>0.92</v>
      </c>
      <c r="J3951" s="9">
        <v>0.11510742054921599</v>
      </c>
      <c r="K3951" s="9">
        <v>0.24</v>
      </c>
      <c r="L3951" s="9">
        <v>0.24</v>
      </c>
      <c r="N3951" s="32">
        <f>IF('System Design'!$F$8=1,'Hourly Demand and Generation'!G3951*'System Design'!$F$21,IF('System Design'!$F$8=2,'Hourly Demand and Generation'!H3951*'System Design'!$F$21,IF('System Design'!$F$8=3,'Hourly Demand and Generation'!I3951*'System Design'!$F$21)))</f>
        <v>460</v>
      </c>
      <c r="O3951" s="32">
        <f>IF('System Design'!$F$8=1,'Hourly Demand and Generation'!J3951*'System Design'!$F$22,IF('System Design'!$F$8=2,'Hourly Demand and Generation'!K3951*'System Design'!$F$22,IF('System Design'!$F$8=3,'Hourly Demand and Generation'!L3951*'System Design'!$F$22)))</f>
        <v>600</v>
      </c>
      <c r="Q3951" s="32">
        <f t="shared" si="874"/>
        <v>0</v>
      </c>
      <c r="R3951" s="32">
        <f t="shared" si="877"/>
        <v>5400</v>
      </c>
      <c r="S3951" s="32">
        <f t="shared" si="878"/>
        <v>0</v>
      </c>
      <c r="T3951" s="32">
        <f t="shared" si="879"/>
        <v>21600</v>
      </c>
      <c r="U3951" s="32">
        <f t="shared" si="880"/>
        <v>0</v>
      </c>
      <c r="V3951" s="32">
        <f t="shared" si="875"/>
        <v>713.5</v>
      </c>
      <c r="W3951" s="32">
        <f t="shared" si="881"/>
        <v>713.5</v>
      </c>
      <c r="X3951" s="32">
        <f t="shared" si="882"/>
        <v>713.5</v>
      </c>
    </row>
    <row r="3952" spans="1:24" x14ac:dyDescent="0.25">
      <c r="A3952" s="2"/>
      <c r="B3952" s="2" t="s">
        <v>7</v>
      </c>
      <c r="C3952" s="2">
        <f t="shared" si="885"/>
        <v>165</v>
      </c>
      <c r="D3952" s="2">
        <f t="shared" si="886"/>
        <v>12</v>
      </c>
      <c r="E3952" s="2">
        <f t="shared" si="876"/>
        <v>3948</v>
      </c>
      <c r="F3952" s="11">
        <v>346.5</v>
      </c>
      <c r="G3952" s="9">
        <v>1</v>
      </c>
      <c r="H3952" s="9">
        <v>1</v>
      </c>
      <c r="I3952" s="9">
        <v>1</v>
      </c>
      <c r="J3952" s="9">
        <v>0.10791320676489</v>
      </c>
      <c r="K3952" s="9">
        <v>0.22500000000000001</v>
      </c>
      <c r="L3952" s="9">
        <v>0.22500000000000001</v>
      </c>
      <c r="N3952" s="32">
        <f>IF('System Design'!$F$8=1,'Hourly Demand and Generation'!G3952*'System Design'!$F$21,IF('System Design'!$F$8=2,'Hourly Demand and Generation'!H3952*'System Design'!$F$21,IF('System Design'!$F$8=3,'Hourly Demand and Generation'!I3952*'System Design'!$F$21)))</f>
        <v>500</v>
      </c>
      <c r="O3952" s="32">
        <f>IF('System Design'!$F$8=1,'Hourly Demand and Generation'!J3952*'System Design'!$F$22,IF('System Design'!$F$8=2,'Hourly Demand and Generation'!K3952*'System Design'!$F$22,IF('System Design'!$F$8=3,'Hourly Demand and Generation'!L3952*'System Design'!$F$22)))</f>
        <v>562.5</v>
      </c>
      <c r="Q3952" s="32">
        <f t="shared" si="874"/>
        <v>0</v>
      </c>
      <c r="R3952" s="32">
        <f t="shared" si="877"/>
        <v>5400</v>
      </c>
      <c r="S3952" s="32">
        <f t="shared" si="878"/>
        <v>0</v>
      </c>
      <c r="T3952" s="32">
        <f t="shared" si="879"/>
        <v>21600</v>
      </c>
      <c r="U3952" s="32">
        <f t="shared" si="880"/>
        <v>0</v>
      </c>
      <c r="V3952" s="32">
        <f t="shared" si="875"/>
        <v>716</v>
      </c>
      <c r="W3952" s="32">
        <f t="shared" si="881"/>
        <v>716</v>
      </c>
      <c r="X3952" s="32">
        <f t="shared" si="882"/>
        <v>716</v>
      </c>
    </row>
    <row r="3953" spans="1:24" x14ac:dyDescent="0.25">
      <c r="A3953" s="2"/>
      <c r="B3953" s="2" t="s">
        <v>7</v>
      </c>
      <c r="C3953" s="2">
        <f t="shared" si="885"/>
        <v>165</v>
      </c>
      <c r="D3953" s="2">
        <f t="shared" si="886"/>
        <v>13</v>
      </c>
      <c r="E3953" s="2">
        <f t="shared" si="876"/>
        <v>3949</v>
      </c>
      <c r="F3953" s="11">
        <v>360</v>
      </c>
      <c r="G3953" s="9">
        <v>0.83</v>
      </c>
      <c r="H3953" s="9">
        <v>0.875</v>
      </c>
      <c r="I3953" s="9">
        <v>0.92</v>
      </c>
      <c r="J3953" s="9">
        <v>0.11510742054921599</v>
      </c>
      <c r="K3953" s="9">
        <v>0.24</v>
      </c>
      <c r="L3953" s="9">
        <v>0.24</v>
      </c>
      <c r="N3953" s="32">
        <f>IF('System Design'!$F$8=1,'Hourly Demand and Generation'!G3953*'System Design'!$F$21,IF('System Design'!$F$8=2,'Hourly Demand and Generation'!H3953*'System Design'!$F$21,IF('System Design'!$F$8=3,'Hourly Demand and Generation'!I3953*'System Design'!$F$21)))</f>
        <v>460</v>
      </c>
      <c r="O3953" s="32">
        <f>IF('System Design'!$F$8=1,'Hourly Demand and Generation'!J3953*'System Design'!$F$22,IF('System Design'!$F$8=2,'Hourly Demand and Generation'!K3953*'System Design'!$F$22,IF('System Design'!$F$8=3,'Hourly Demand and Generation'!L3953*'System Design'!$F$22)))</f>
        <v>600</v>
      </c>
      <c r="Q3953" s="32">
        <f t="shared" si="874"/>
        <v>0</v>
      </c>
      <c r="R3953" s="32">
        <f t="shared" si="877"/>
        <v>5400</v>
      </c>
      <c r="S3953" s="32">
        <f t="shared" si="878"/>
        <v>0</v>
      </c>
      <c r="T3953" s="32">
        <f t="shared" si="879"/>
        <v>21600</v>
      </c>
      <c r="U3953" s="32">
        <f t="shared" si="880"/>
        <v>0</v>
      </c>
      <c r="V3953" s="32">
        <f t="shared" si="875"/>
        <v>700</v>
      </c>
      <c r="W3953" s="32">
        <f t="shared" si="881"/>
        <v>700</v>
      </c>
      <c r="X3953" s="32">
        <f t="shared" si="882"/>
        <v>700</v>
      </c>
    </row>
    <row r="3954" spans="1:24" x14ac:dyDescent="0.25">
      <c r="A3954" s="2"/>
      <c r="B3954" s="2" t="s">
        <v>7</v>
      </c>
      <c r="C3954" s="2">
        <f t="shared" si="885"/>
        <v>165</v>
      </c>
      <c r="D3954" s="2">
        <f t="shared" si="886"/>
        <v>14</v>
      </c>
      <c r="E3954" s="2">
        <f t="shared" si="876"/>
        <v>3950</v>
      </c>
      <c r="F3954" s="11">
        <v>360</v>
      </c>
      <c r="G3954" s="9">
        <v>0.67</v>
      </c>
      <c r="H3954" s="9">
        <v>0.71</v>
      </c>
      <c r="I3954" s="9">
        <v>0.75</v>
      </c>
      <c r="J3954" s="9">
        <v>0.12230163433354201</v>
      </c>
      <c r="K3954" s="9">
        <v>0.255</v>
      </c>
      <c r="L3954" s="9">
        <v>0.255</v>
      </c>
      <c r="N3954" s="32">
        <f>IF('System Design'!$F$8=1,'Hourly Demand and Generation'!G3954*'System Design'!$F$21,IF('System Design'!$F$8=2,'Hourly Demand and Generation'!H3954*'System Design'!$F$21,IF('System Design'!$F$8=3,'Hourly Demand and Generation'!I3954*'System Design'!$F$21)))</f>
        <v>375</v>
      </c>
      <c r="O3954" s="32">
        <f>IF('System Design'!$F$8=1,'Hourly Demand and Generation'!J3954*'System Design'!$F$22,IF('System Design'!$F$8=2,'Hourly Demand and Generation'!K3954*'System Design'!$F$22,IF('System Design'!$F$8=3,'Hourly Demand and Generation'!L3954*'System Design'!$F$22)))</f>
        <v>637.5</v>
      </c>
      <c r="Q3954" s="32">
        <f t="shared" si="874"/>
        <v>0</v>
      </c>
      <c r="R3954" s="32">
        <f t="shared" si="877"/>
        <v>5400</v>
      </c>
      <c r="S3954" s="32">
        <f t="shared" si="878"/>
        <v>0</v>
      </c>
      <c r="T3954" s="32">
        <f t="shared" si="879"/>
        <v>21600</v>
      </c>
      <c r="U3954" s="32">
        <f t="shared" si="880"/>
        <v>0</v>
      </c>
      <c r="V3954" s="32">
        <f t="shared" si="875"/>
        <v>652.5</v>
      </c>
      <c r="W3954" s="32">
        <f t="shared" si="881"/>
        <v>652.5</v>
      </c>
      <c r="X3954" s="32">
        <f t="shared" si="882"/>
        <v>652.5</v>
      </c>
    </row>
    <row r="3955" spans="1:24" x14ac:dyDescent="0.25">
      <c r="A3955" s="2"/>
      <c r="B3955" s="2" t="s">
        <v>7</v>
      </c>
      <c r="C3955" s="2">
        <f t="shared" si="885"/>
        <v>165</v>
      </c>
      <c r="D3955" s="2">
        <f t="shared" si="886"/>
        <v>15</v>
      </c>
      <c r="E3955" s="2">
        <f t="shared" si="876"/>
        <v>3951</v>
      </c>
      <c r="F3955" s="11">
        <v>382.5</v>
      </c>
      <c r="G3955" s="9">
        <v>0.5</v>
      </c>
      <c r="H3955" s="9">
        <v>0.54</v>
      </c>
      <c r="I3955" s="9">
        <v>0.57999999999999996</v>
      </c>
      <c r="J3955" s="9">
        <v>0.12949584811786799</v>
      </c>
      <c r="K3955" s="9">
        <v>0.27</v>
      </c>
      <c r="L3955" s="9">
        <v>0.27</v>
      </c>
      <c r="N3955" s="32">
        <f>IF('System Design'!$F$8=1,'Hourly Demand and Generation'!G3955*'System Design'!$F$21,IF('System Design'!$F$8=2,'Hourly Demand and Generation'!H3955*'System Design'!$F$21,IF('System Design'!$F$8=3,'Hourly Demand and Generation'!I3955*'System Design'!$F$21)))</f>
        <v>290</v>
      </c>
      <c r="O3955" s="32">
        <f>IF('System Design'!$F$8=1,'Hourly Demand and Generation'!J3955*'System Design'!$F$22,IF('System Design'!$F$8=2,'Hourly Demand and Generation'!K3955*'System Design'!$F$22,IF('System Design'!$F$8=3,'Hourly Demand and Generation'!L3955*'System Design'!$F$22)))</f>
        <v>675</v>
      </c>
      <c r="Q3955" s="32">
        <f t="shared" si="874"/>
        <v>0</v>
      </c>
      <c r="R3955" s="32">
        <f t="shared" si="877"/>
        <v>5400</v>
      </c>
      <c r="S3955" s="32">
        <f t="shared" si="878"/>
        <v>0</v>
      </c>
      <c r="T3955" s="32">
        <f t="shared" si="879"/>
        <v>21600</v>
      </c>
      <c r="U3955" s="32">
        <f t="shared" si="880"/>
        <v>0</v>
      </c>
      <c r="V3955" s="32">
        <f t="shared" si="875"/>
        <v>582.5</v>
      </c>
      <c r="W3955" s="32">
        <f t="shared" si="881"/>
        <v>582.5</v>
      </c>
      <c r="X3955" s="32">
        <f t="shared" si="882"/>
        <v>582.5</v>
      </c>
    </row>
    <row r="3956" spans="1:24" x14ac:dyDescent="0.25">
      <c r="A3956" s="2"/>
      <c r="B3956" s="2" t="s">
        <v>7</v>
      </c>
      <c r="C3956" s="2">
        <f t="shared" si="885"/>
        <v>165</v>
      </c>
      <c r="D3956" s="2">
        <f t="shared" si="886"/>
        <v>16</v>
      </c>
      <c r="E3956" s="2">
        <f t="shared" si="876"/>
        <v>3952</v>
      </c>
      <c r="F3956" s="11">
        <v>405</v>
      </c>
      <c r="G3956" s="9">
        <v>0.33</v>
      </c>
      <c r="H3956" s="9">
        <v>0.375</v>
      </c>
      <c r="I3956" s="9">
        <v>0.42</v>
      </c>
      <c r="J3956" s="9">
        <v>0.12949584811786799</v>
      </c>
      <c r="K3956" s="9">
        <v>0.27</v>
      </c>
      <c r="L3956" s="9">
        <v>0.27</v>
      </c>
      <c r="N3956" s="32">
        <f>IF('System Design'!$F$8=1,'Hourly Demand and Generation'!G3956*'System Design'!$F$21,IF('System Design'!$F$8=2,'Hourly Demand and Generation'!H3956*'System Design'!$F$21,IF('System Design'!$F$8=3,'Hourly Demand and Generation'!I3956*'System Design'!$F$21)))</f>
        <v>210</v>
      </c>
      <c r="O3956" s="32">
        <f>IF('System Design'!$F$8=1,'Hourly Demand and Generation'!J3956*'System Design'!$F$22,IF('System Design'!$F$8=2,'Hourly Demand and Generation'!K3956*'System Design'!$F$22,IF('System Design'!$F$8=3,'Hourly Demand and Generation'!L3956*'System Design'!$F$22)))</f>
        <v>675</v>
      </c>
      <c r="Q3956" s="32">
        <f t="shared" si="874"/>
        <v>0</v>
      </c>
      <c r="R3956" s="32">
        <f t="shared" si="877"/>
        <v>5400</v>
      </c>
      <c r="S3956" s="32">
        <f t="shared" si="878"/>
        <v>0</v>
      </c>
      <c r="T3956" s="32">
        <f t="shared" si="879"/>
        <v>21600</v>
      </c>
      <c r="U3956" s="32">
        <f t="shared" si="880"/>
        <v>0</v>
      </c>
      <c r="V3956" s="32">
        <f t="shared" si="875"/>
        <v>480</v>
      </c>
      <c r="W3956" s="32">
        <f t="shared" si="881"/>
        <v>480</v>
      </c>
      <c r="X3956" s="32">
        <f t="shared" si="882"/>
        <v>480</v>
      </c>
    </row>
    <row r="3957" spans="1:24" x14ac:dyDescent="0.25">
      <c r="A3957" s="2"/>
      <c r="B3957" s="2" t="s">
        <v>7</v>
      </c>
      <c r="C3957" s="2">
        <f t="shared" si="885"/>
        <v>165</v>
      </c>
      <c r="D3957" s="2">
        <f t="shared" si="886"/>
        <v>17</v>
      </c>
      <c r="E3957" s="2">
        <f t="shared" si="876"/>
        <v>3953</v>
      </c>
      <c r="F3957" s="11">
        <v>427.5</v>
      </c>
      <c r="G3957" s="9">
        <v>0.17</v>
      </c>
      <c r="H3957" s="9">
        <v>0.21</v>
      </c>
      <c r="I3957" s="9">
        <v>0.25</v>
      </c>
      <c r="J3957" s="9">
        <v>0.14388427568651899</v>
      </c>
      <c r="K3957" s="9">
        <v>0.3</v>
      </c>
      <c r="L3957" s="9">
        <v>0.3</v>
      </c>
      <c r="N3957" s="32">
        <f>IF('System Design'!$F$8=1,'Hourly Demand and Generation'!G3957*'System Design'!$F$21,IF('System Design'!$F$8=2,'Hourly Demand and Generation'!H3957*'System Design'!$F$21,IF('System Design'!$F$8=3,'Hourly Demand and Generation'!I3957*'System Design'!$F$21)))</f>
        <v>125</v>
      </c>
      <c r="O3957" s="32">
        <f>IF('System Design'!$F$8=1,'Hourly Demand and Generation'!J3957*'System Design'!$F$22,IF('System Design'!$F$8=2,'Hourly Demand and Generation'!K3957*'System Design'!$F$22,IF('System Design'!$F$8=3,'Hourly Demand and Generation'!L3957*'System Design'!$F$22)))</f>
        <v>750</v>
      </c>
      <c r="Q3957" s="32">
        <f t="shared" si="874"/>
        <v>0</v>
      </c>
      <c r="R3957" s="32">
        <f t="shared" si="877"/>
        <v>5400</v>
      </c>
      <c r="S3957" s="32">
        <f t="shared" si="878"/>
        <v>0</v>
      </c>
      <c r="T3957" s="32">
        <f t="shared" si="879"/>
        <v>21600</v>
      </c>
      <c r="U3957" s="32">
        <f t="shared" si="880"/>
        <v>0</v>
      </c>
      <c r="V3957" s="32">
        <f t="shared" si="875"/>
        <v>447.5</v>
      </c>
      <c r="W3957" s="32">
        <f t="shared" si="881"/>
        <v>447.5</v>
      </c>
      <c r="X3957" s="32">
        <f t="shared" si="882"/>
        <v>447.5</v>
      </c>
    </row>
    <row r="3958" spans="1:24" x14ac:dyDescent="0.25">
      <c r="A3958" s="2"/>
      <c r="B3958" s="2" t="s">
        <v>7</v>
      </c>
      <c r="C3958" s="2">
        <f t="shared" si="885"/>
        <v>165</v>
      </c>
      <c r="D3958" s="2">
        <f t="shared" si="886"/>
        <v>18</v>
      </c>
      <c r="E3958" s="2">
        <f t="shared" si="876"/>
        <v>3954</v>
      </c>
      <c r="F3958" s="11">
        <v>450</v>
      </c>
      <c r="G3958" s="9">
        <v>0.08</v>
      </c>
      <c r="H3958" s="9">
        <v>0.125</v>
      </c>
      <c r="I3958" s="9">
        <v>0.17</v>
      </c>
      <c r="J3958" s="9">
        <v>0.13669006190219299</v>
      </c>
      <c r="K3958" s="9">
        <v>0.28499999999999998</v>
      </c>
      <c r="L3958" s="9">
        <v>0.28499999999999998</v>
      </c>
      <c r="N3958" s="32">
        <f>IF('System Design'!$F$8=1,'Hourly Demand and Generation'!G3958*'System Design'!$F$21,IF('System Design'!$F$8=2,'Hourly Demand and Generation'!H3958*'System Design'!$F$21,IF('System Design'!$F$8=3,'Hourly Demand and Generation'!I3958*'System Design'!$F$21)))</f>
        <v>85</v>
      </c>
      <c r="O3958" s="32">
        <f>IF('System Design'!$F$8=1,'Hourly Demand and Generation'!J3958*'System Design'!$F$22,IF('System Design'!$F$8=2,'Hourly Demand and Generation'!K3958*'System Design'!$F$22,IF('System Design'!$F$8=3,'Hourly Demand and Generation'!L3958*'System Design'!$F$22)))</f>
        <v>712.49999999999989</v>
      </c>
      <c r="Q3958" s="32">
        <f t="shared" si="874"/>
        <v>0</v>
      </c>
      <c r="R3958" s="32">
        <f t="shared" si="877"/>
        <v>5400</v>
      </c>
      <c r="S3958" s="32">
        <f t="shared" si="878"/>
        <v>0</v>
      </c>
      <c r="T3958" s="32">
        <f t="shared" si="879"/>
        <v>21600</v>
      </c>
      <c r="U3958" s="32">
        <f t="shared" si="880"/>
        <v>0</v>
      </c>
      <c r="V3958" s="32">
        <f t="shared" si="875"/>
        <v>347.49999999999989</v>
      </c>
      <c r="W3958" s="32">
        <f t="shared" si="881"/>
        <v>347.49999999999989</v>
      </c>
      <c r="X3958" s="32">
        <f t="shared" si="882"/>
        <v>347.49999999999989</v>
      </c>
    </row>
    <row r="3959" spans="1:24" x14ac:dyDescent="0.25">
      <c r="A3959" s="2"/>
      <c r="B3959" s="2" t="s">
        <v>7</v>
      </c>
      <c r="C3959" s="2">
        <f t="shared" si="885"/>
        <v>165</v>
      </c>
      <c r="D3959" s="2">
        <f t="shared" si="886"/>
        <v>19</v>
      </c>
      <c r="E3959" s="2">
        <f t="shared" si="876"/>
        <v>3955</v>
      </c>
      <c r="F3959" s="11">
        <v>436.5</v>
      </c>
      <c r="G3959" s="9">
        <v>0</v>
      </c>
      <c r="H3959" s="9">
        <v>0.04</v>
      </c>
      <c r="I3959" s="9">
        <v>0.08</v>
      </c>
      <c r="J3959" s="9">
        <v>0.12949584811786799</v>
      </c>
      <c r="K3959" s="9">
        <v>0.27</v>
      </c>
      <c r="L3959" s="9">
        <v>0.27</v>
      </c>
      <c r="N3959" s="32">
        <f>IF('System Design'!$F$8=1,'Hourly Demand and Generation'!G3959*'System Design'!$F$21,IF('System Design'!$F$8=2,'Hourly Demand and Generation'!H3959*'System Design'!$F$21,IF('System Design'!$F$8=3,'Hourly Demand and Generation'!I3959*'System Design'!$F$21)))</f>
        <v>40</v>
      </c>
      <c r="O3959" s="32">
        <f>IF('System Design'!$F$8=1,'Hourly Demand and Generation'!J3959*'System Design'!$F$22,IF('System Design'!$F$8=2,'Hourly Demand and Generation'!K3959*'System Design'!$F$22,IF('System Design'!$F$8=3,'Hourly Demand and Generation'!L3959*'System Design'!$F$22)))</f>
        <v>675</v>
      </c>
      <c r="Q3959" s="32">
        <f t="shared" si="874"/>
        <v>0</v>
      </c>
      <c r="R3959" s="32">
        <f t="shared" si="877"/>
        <v>5400</v>
      </c>
      <c r="S3959" s="32">
        <f t="shared" si="878"/>
        <v>0</v>
      </c>
      <c r="T3959" s="32">
        <f t="shared" si="879"/>
        <v>21600</v>
      </c>
      <c r="U3959" s="32">
        <f t="shared" si="880"/>
        <v>0</v>
      </c>
      <c r="V3959" s="32">
        <f t="shared" si="875"/>
        <v>278.5</v>
      </c>
      <c r="W3959" s="32">
        <f t="shared" si="881"/>
        <v>278.5</v>
      </c>
      <c r="X3959" s="32">
        <f t="shared" si="882"/>
        <v>278.5</v>
      </c>
    </row>
    <row r="3960" spans="1:24" x14ac:dyDescent="0.25">
      <c r="A3960" s="2"/>
      <c r="B3960" s="2" t="s">
        <v>7</v>
      </c>
      <c r="C3960" s="2">
        <f t="shared" si="885"/>
        <v>165</v>
      </c>
      <c r="D3960" s="2">
        <f t="shared" si="886"/>
        <v>20</v>
      </c>
      <c r="E3960" s="2">
        <f t="shared" si="876"/>
        <v>3956</v>
      </c>
      <c r="F3960" s="11">
        <v>427.5</v>
      </c>
      <c r="G3960" s="9">
        <v>0</v>
      </c>
      <c r="H3960" s="9">
        <v>0</v>
      </c>
      <c r="I3960" s="9">
        <v>0</v>
      </c>
      <c r="J3960" s="9">
        <v>0.12949584811786799</v>
      </c>
      <c r="K3960" s="9">
        <v>0.27</v>
      </c>
      <c r="L3960" s="9">
        <v>0.27</v>
      </c>
      <c r="N3960" s="32">
        <f>IF('System Design'!$F$8=1,'Hourly Demand and Generation'!G3960*'System Design'!$F$21,IF('System Design'!$F$8=2,'Hourly Demand and Generation'!H3960*'System Design'!$F$21,IF('System Design'!$F$8=3,'Hourly Demand and Generation'!I3960*'System Design'!$F$21)))</f>
        <v>0</v>
      </c>
      <c r="O3960" s="32">
        <f>IF('System Design'!$F$8=1,'Hourly Demand and Generation'!J3960*'System Design'!$F$22,IF('System Design'!$F$8=2,'Hourly Demand and Generation'!K3960*'System Design'!$F$22,IF('System Design'!$F$8=3,'Hourly Demand and Generation'!L3960*'System Design'!$F$22)))</f>
        <v>675</v>
      </c>
      <c r="Q3960" s="32">
        <f t="shared" si="874"/>
        <v>0</v>
      </c>
      <c r="R3960" s="32">
        <f t="shared" si="877"/>
        <v>5400</v>
      </c>
      <c r="S3960" s="32">
        <f t="shared" si="878"/>
        <v>0</v>
      </c>
      <c r="T3960" s="32">
        <f t="shared" si="879"/>
        <v>21600</v>
      </c>
      <c r="U3960" s="32">
        <f t="shared" si="880"/>
        <v>0</v>
      </c>
      <c r="V3960" s="32">
        <f t="shared" si="875"/>
        <v>247.5</v>
      </c>
      <c r="W3960" s="32">
        <f t="shared" si="881"/>
        <v>247.5</v>
      </c>
      <c r="X3960" s="32">
        <f t="shared" si="882"/>
        <v>247.5</v>
      </c>
    </row>
    <row r="3961" spans="1:24" x14ac:dyDescent="0.25">
      <c r="A3961" s="2"/>
      <c r="B3961" s="2" t="s">
        <v>7</v>
      </c>
      <c r="C3961" s="2">
        <f t="shared" si="885"/>
        <v>165</v>
      </c>
      <c r="D3961" s="2">
        <f t="shared" si="886"/>
        <v>21</v>
      </c>
      <c r="E3961" s="2">
        <f t="shared" si="876"/>
        <v>3957</v>
      </c>
      <c r="F3961" s="11">
        <v>405</v>
      </c>
      <c r="G3961" s="9">
        <v>0</v>
      </c>
      <c r="H3961" s="9">
        <v>0</v>
      </c>
      <c r="I3961" s="9">
        <v>0</v>
      </c>
      <c r="J3961" s="9">
        <v>0.12949584811786799</v>
      </c>
      <c r="K3961" s="9">
        <v>0.27</v>
      </c>
      <c r="L3961" s="9">
        <v>0.27</v>
      </c>
      <c r="N3961" s="32">
        <f>IF('System Design'!$F$8=1,'Hourly Demand and Generation'!G3961*'System Design'!$F$21,IF('System Design'!$F$8=2,'Hourly Demand and Generation'!H3961*'System Design'!$F$21,IF('System Design'!$F$8=3,'Hourly Demand and Generation'!I3961*'System Design'!$F$21)))</f>
        <v>0</v>
      </c>
      <c r="O3961" s="32">
        <f>IF('System Design'!$F$8=1,'Hourly Demand and Generation'!J3961*'System Design'!$F$22,IF('System Design'!$F$8=2,'Hourly Demand and Generation'!K3961*'System Design'!$F$22,IF('System Design'!$F$8=3,'Hourly Demand and Generation'!L3961*'System Design'!$F$22)))</f>
        <v>675</v>
      </c>
      <c r="Q3961" s="32">
        <f t="shared" si="874"/>
        <v>0</v>
      </c>
      <c r="R3961" s="32">
        <f t="shared" si="877"/>
        <v>5400</v>
      </c>
      <c r="S3961" s="32">
        <f t="shared" si="878"/>
        <v>0</v>
      </c>
      <c r="T3961" s="32">
        <f t="shared" si="879"/>
        <v>21600</v>
      </c>
      <c r="U3961" s="32">
        <f t="shared" si="880"/>
        <v>0</v>
      </c>
      <c r="V3961" s="32">
        <f t="shared" si="875"/>
        <v>270</v>
      </c>
      <c r="W3961" s="32">
        <f t="shared" si="881"/>
        <v>270</v>
      </c>
      <c r="X3961" s="32">
        <f t="shared" si="882"/>
        <v>270</v>
      </c>
    </row>
    <row r="3962" spans="1:24" x14ac:dyDescent="0.25">
      <c r="A3962" s="2"/>
      <c r="B3962" s="2" t="s">
        <v>7</v>
      </c>
      <c r="C3962" s="2">
        <f t="shared" si="885"/>
        <v>165</v>
      </c>
      <c r="D3962" s="2">
        <f t="shared" si="886"/>
        <v>22</v>
      </c>
      <c r="E3962" s="2">
        <f t="shared" si="876"/>
        <v>3958</v>
      </c>
      <c r="F3962" s="11">
        <v>382.5</v>
      </c>
      <c r="G3962" s="9">
        <v>0</v>
      </c>
      <c r="H3962" s="9">
        <v>0</v>
      </c>
      <c r="I3962" s="9">
        <v>0</v>
      </c>
      <c r="J3962" s="9">
        <v>0.13669006190219299</v>
      </c>
      <c r="K3962" s="9">
        <v>0.28499999999999998</v>
      </c>
      <c r="L3962" s="9">
        <v>0.28499999999999998</v>
      </c>
      <c r="N3962" s="32">
        <f>IF('System Design'!$F$8=1,'Hourly Demand and Generation'!G3962*'System Design'!$F$21,IF('System Design'!$F$8=2,'Hourly Demand and Generation'!H3962*'System Design'!$F$21,IF('System Design'!$F$8=3,'Hourly Demand and Generation'!I3962*'System Design'!$F$21)))</f>
        <v>0</v>
      </c>
      <c r="O3962" s="32">
        <f>IF('System Design'!$F$8=1,'Hourly Demand and Generation'!J3962*'System Design'!$F$22,IF('System Design'!$F$8=2,'Hourly Demand and Generation'!K3962*'System Design'!$F$22,IF('System Design'!$F$8=3,'Hourly Demand and Generation'!L3962*'System Design'!$F$22)))</f>
        <v>712.49999999999989</v>
      </c>
      <c r="Q3962" s="32">
        <f t="shared" si="874"/>
        <v>0</v>
      </c>
      <c r="R3962" s="32">
        <f t="shared" si="877"/>
        <v>5400</v>
      </c>
      <c r="S3962" s="32">
        <f t="shared" si="878"/>
        <v>0</v>
      </c>
      <c r="T3962" s="32">
        <f t="shared" si="879"/>
        <v>21600</v>
      </c>
      <c r="U3962" s="32">
        <f t="shared" si="880"/>
        <v>0</v>
      </c>
      <c r="V3962" s="32">
        <f t="shared" si="875"/>
        <v>329.99999999999989</v>
      </c>
      <c r="W3962" s="32">
        <f t="shared" si="881"/>
        <v>329.99999999999989</v>
      </c>
      <c r="X3962" s="32">
        <f t="shared" si="882"/>
        <v>329.99999999999989</v>
      </c>
    </row>
    <row r="3963" spans="1:24" x14ac:dyDescent="0.25">
      <c r="A3963" s="2"/>
      <c r="B3963" s="2" t="s">
        <v>7</v>
      </c>
      <c r="C3963" s="2">
        <f t="shared" si="885"/>
        <v>165</v>
      </c>
      <c r="D3963" s="2">
        <f t="shared" si="886"/>
        <v>23</v>
      </c>
      <c r="E3963" s="2">
        <f t="shared" si="876"/>
        <v>3959</v>
      </c>
      <c r="F3963" s="11">
        <v>360</v>
      </c>
      <c r="G3963" s="9">
        <v>0</v>
      </c>
      <c r="H3963" s="9">
        <v>0</v>
      </c>
      <c r="I3963" s="9">
        <v>0</v>
      </c>
      <c r="J3963" s="9">
        <v>0.11510742054921599</v>
      </c>
      <c r="K3963" s="9">
        <v>0.24</v>
      </c>
      <c r="L3963" s="9">
        <v>0.24</v>
      </c>
      <c r="N3963" s="32">
        <f>IF('System Design'!$F$8=1,'Hourly Demand and Generation'!G3963*'System Design'!$F$21,IF('System Design'!$F$8=2,'Hourly Demand and Generation'!H3963*'System Design'!$F$21,IF('System Design'!$F$8=3,'Hourly Demand and Generation'!I3963*'System Design'!$F$21)))</f>
        <v>0</v>
      </c>
      <c r="O3963" s="32">
        <f>IF('System Design'!$F$8=1,'Hourly Demand and Generation'!J3963*'System Design'!$F$22,IF('System Design'!$F$8=2,'Hourly Demand and Generation'!K3963*'System Design'!$F$22,IF('System Design'!$F$8=3,'Hourly Demand and Generation'!L3963*'System Design'!$F$22)))</f>
        <v>600</v>
      </c>
      <c r="Q3963" s="32">
        <f t="shared" si="874"/>
        <v>0</v>
      </c>
      <c r="R3963" s="32">
        <f t="shared" si="877"/>
        <v>5400</v>
      </c>
      <c r="S3963" s="32">
        <f t="shared" si="878"/>
        <v>0</v>
      </c>
      <c r="T3963" s="32">
        <f t="shared" si="879"/>
        <v>21600</v>
      </c>
      <c r="U3963" s="32">
        <f t="shared" si="880"/>
        <v>0</v>
      </c>
      <c r="V3963" s="32">
        <f t="shared" si="875"/>
        <v>240</v>
      </c>
      <c r="W3963" s="32">
        <f t="shared" si="881"/>
        <v>240</v>
      </c>
      <c r="X3963" s="32">
        <f t="shared" si="882"/>
        <v>240</v>
      </c>
    </row>
    <row r="3964" spans="1:24" x14ac:dyDescent="0.25">
      <c r="A3964" s="2"/>
      <c r="B3964" s="2" t="s">
        <v>7</v>
      </c>
      <c r="C3964" s="2">
        <f t="shared" si="885"/>
        <v>165</v>
      </c>
      <c r="D3964" s="2">
        <f t="shared" si="886"/>
        <v>24</v>
      </c>
      <c r="E3964" s="2">
        <f t="shared" si="876"/>
        <v>3960</v>
      </c>
      <c r="F3964" s="11">
        <v>315</v>
      </c>
      <c r="G3964" s="9">
        <v>0</v>
      </c>
      <c r="H3964" s="9">
        <v>0</v>
      </c>
      <c r="I3964" s="9">
        <v>0</v>
      </c>
      <c r="J3964" s="9">
        <v>0.11510742054921599</v>
      </c>
      <c r="K3964" s="9">
        <v>0.24</v>
      </c>
      <c r="L3964" s="9">
        <v>0.24</v>
      </c>
      <c r="N3964" s="32">
        <f>IF('System Design'!$F$8=1,'Hourly Demand and Generation'!G3964*'System Design'!$F$21,IF('System Design'!$F$8=2,'Hourly Demand and Generation'!H3964*'System Design'!$F$21,IF('System Design'!$F$8=3,'Hourly Demand and Generation'!I3964*'System Design'!$F$21)))</f>
        <v>0</v>
      </c>
      <c r="O3964" s="32">
        <f>IF('System Design'!$F$8=1,'Hourly Demand and Generation'!J3964*'System Design'!$F$22,IF('System Design'!$F$8=2,'Hourly Demand and Generation'!K3964*'System Design'!$F$22,IF('System Design'!$F$8=3,'Hourly Demand and Generation'!L3964*'System Design'!$F$22)))</f>
        <v>600</v>
      </c>
      <c r="Q3964" s="32">
        <f t="shared" si="874"/>
        <v>0</v>
      </c>
      <c r="R3964" s="32">
        <f t="shared" si="877"/>
        <v>5400</v>
      </c>
      <c r="S3964" s="32">
        <f t="shared" si="878"/>
        <v>0</v>
      </c>
      <c r="T3964" s="32">
        <f t="shared" si="879"/>
        <v>21600</v>
      </c>
      <c r="U3964" s="32">
        <f t="shared" si="880"/>
        <v>0</v>
      </c>
      <c r="V3964" s="32">
        <f t="shared" si="875"/>
        <v>285</v>
      </c>
      <c r="W3964" s="32">
        <f t="shared" si="881"/>
        <v>285</v>
      </c>
      <c r="X3964" s="32">
        <f t="shared" si="882"/>
        <v>285</v>
      </c>
    </row>
    <row r="3965" spans="1:24" x14ac:dyDescent="0.25">
      <c r="A3965" s="2"/>
      <c r="B3965" s="2" t="s">
        <v>7</v>
      </c>
      <c r="C3965" s="2">
        <f>C3964+1</f>
        <v>166</v>
      </c>
      <c r="D3965" s="2">
        <v>1</v>
      </c>
      <c r="E3965" s="2">
        <f t="shared" si="876"/>
        <v>3961</v>
      </c>
      <c r="F3965" s="11">
        <v>270</v>
      </c>
      <c r="G3965" s="9">
        <v>0</v>
      </c>
      <c r="H3965" s="9">
        <v>0</v>
      </c>
      <c r="I3965" s="9">
        <v>0</v>
      </c>
      <c r="J3965" s="9">
        <v>0.3</v>
      </c>
      <c r="K3965" s="9">
        <v>0.3</v>
      </c>
      <c r="L3965" s="9">
        <v>0.3</v>
      </c>
      <c r="N3965" s="32">
        <f>IF('System Design'!$F$8=1,'Hourly Demand and Generation'!G3965*'System Design'!$F$21,IF('System Design'!$F$8=2,'Hourly Demand and Generation'!H3965*'System Design'!$F$21,IF('System Design'!$F$8=3,'Hourly Demand and Generation'!I3965*'System Design'!$F$21)))</f>
        <v>0</v>
      </c>
      <c r="O3965" s="32">
        <f>IF('System Design'!$F$8=1,'Hourly Demand and Generation'!J3965*'System Design'!$F$22,IF('System Design'!$F$8=2,'Hourly Demand and Generation'!K3965*'System Design'!$F$22,IF('System Design'!$F$8=3,'Hourly Demand and Generation'!L3965*'System Design'!$F$22)))</f>
        <v>750</v>
      </c>
      <c r="Q3965" s="32">
        <f t="shared" si="874"/>
        <v>0</v>
      </c>
      <c r="R3965" s="32">
        <f t="shared" si="877"/>
        <v>5400</v>
      </c>
      <c r="S3965" s="32">
        <f t="shared" si="878"/>
        <v>0</v>
      </c>
      <c r="T3965" s="32">
        <f t="shared" si="879"/>
        <v>21600</v>
      </c>
      <c r="U3965" s="32">
        <f t="shared" si="880"/>
        <v>0</v>
      </c>
      <c r="V3965" s="32">
        <f t="shared" si="875"/>
        <v>480</v>
      </c>
      <c r="W3965" s="32">
        <f t="shared" si="881"/>
        <v>480</v>
      </c>
      <c r="X3965" s="32">
        <f t="shared" si="882"/>
        <v>480</v>
      </c>
    </row>
    <row r="3966" spans="1:24" x14ac:dyDescent="0.25">
      <c r="A3966" s="2"/>
      <c r="B3966" s="2" t="s">
        <v>7</v>
      </c>
      <c r="C3966" s="2">
        <f>C3965</f>
        <v>166</v>
      </c>
      <c r="D3966" s="2">
        <f>D3965+1</f>
        <v>2</v>
      </c>
      <c r="E3966" s="2">
        <f t="shared" si="876"/>
        <v>3962</v>
      </c>
      <c r="F3966" s="11">
        <v>247.5</v>
      </c>
      <c r="G3966" s="9">
        <v>0</v>
      </c>
      <c r="H3966" s="9">
        <v>0</v>
      </c>
      <c r="I3966" s="9">
        <v>0</v>
      </c>
      <c r="J3966" s="9">
        <v>0.27</v>
      </c>
      <c r="K3966" s="9">
        <v>0.27</v>
      </c>
      <c r="L3966" s="9">
        <v>0.27</v>
      </c>
      <c r="N3966" s="32">
        <f>IF('System Design'!$F$8=1,'Hourly Demand and Generation'!G3966*'System Design'!$F$21,IF('System Design'!$F$8=2,'Hourly Demand and Generation'!H3966*'System Design'!$F$21,IF('System Design'!$F$8=3,'Hourly Demand and Generation'!I3966*'System Design'!$F$21)))</f>
        <v>0</v>
      </c>
      <c r="O3966" s="32">
        <f>IF('System Design'!$F$8=1,'Hourly Demand and Generation'!J3966*'System Design'!$F$22,IF('System Design'!$F$8=2,'Hourly Demand and Generation'!K3966*'System Design'!$F$22,IF('System Design'!$F$8=3,'Hourly Demand and Generation'!L3966*'System Design'!$F$22)))</f>
        <v>675</v>
      </c>
      <c r="Q3966" s="32">
        <f t="shared" si="874"/>
        <v>0</v>
      </c>
      <c r="R3966" s="32">
        <f t="shared" si="877"/>
        <v>5400</v>
      </c>
      <c r="S3966" s="32">
        <f t="shared" si="878"/>
        <v>0</v>
      </c>
      <c r="T3966" s="32">
        <f t="shared" si="879"/>
        <v>21600</v>
      </c>
      <c r="U3966" s="32">
        <f t="shared" si="880"/>
        <v>0</v>
      </c>
      <c r="V3966" s="32">
        <f t="shared" si="875"/>
        <v>427.5</v>
      </c>
      <c r="W3966" s="32">
        <f t="shared" si="881"/>
        <v>427.5</v>
      </c>
      <c r="X3966" s="32">
        <f t="shared" si="882"/>
        <v>427.5</v>
      </c>
    </row>
    <row r="3967" spans="1:24" x14ac:dyDescent="0.25">
      <c r="A3967" s="2"/>
      <c r="B3967" s="2" t="s">
        <v>7</v>
      </c>
      <c r="C3967" s="2">
        <f t="shared" ref="C3967:C3988" si="887">C3966</f>
        <v>166</v>
      </c>
      <c r="D3967" s="2">
        <f t="shared" ref="D3967:D3988" si="888">D3966+1</f>
        <v>3</v>
      </c>
      <c r="E3967" s="2">
        <f t="shared" si="876"/>
        <v>3963</v>
      </c>
      <c r="F3967" s="11">
        <v>225</v>
      </c>
      <c r="G3967" s="9">
        <v>0</v>
      </c>
      <c r="H3967" s="9">
        <v>0</v>
      </c>
      <c r="I3967" s="9">
        <v>0</v>
      </c>
      <c r="J3967" s="9">
        <v>0.27</v>
      </c>
      <c r="K3967" s="9">
        <v>0.27</v>
      </c>
      <c r="L3967" s="9">
        <v>0.27</v>
      </c>
      <c r="N3967" s="32">
        <f>IF('System Design'!$F$8=1,'Hourly Demand and Generation'!G3967*'System Design'!$F$21,IF('System Design'!$F$8=2,'Hourly Demand and Generation'!H3967*'System Design'!$F$21,IF('System Design'!$F$8=3,'Hourly Demand and Generation'!I3967*'System Design'!$F$21)))</f>
        <v>0</v>
      </c>
      <c r="O3967" s="32">
        <f>IF('System Design'!$F$8=1,'Hourly Demand and Generation'!J3967*'System Design'!$F$22,IF('System Design'!$F$8=2,'Hourly Demand and Generation'!K3967*'System Design'!$F$22,IF('System Design'!$F$8=3,'Hourly Demand and Generation'!L3967*'System Design'!$F$22)))</f>
        <v>675</v>
      </c>
      <c r="Q3967" s="32">
        <f t="shared" si="874"/>
        <v>0</v>
      </c>
      <c r="R3967" s="32">
        <f t="shared" si="877"/>
        <v>5400</v>
      </c>
      <c r="S3967" s="32">
        <f t="shared" si="878"/>
        <v>0</v>
      </c>
      <c r="T3967" s="32">
        <f t="shared" si="879"/>
        <v>21600</v>
      </c>
      <c r="U3967" s="32">
        <f t="shared" si="880"/>
        <v>0</v>
      </c>
      <c r="V3967" s="32">
        <f t="shared" si="875"/>
        <v>450</v>
      </c>
      <c r="W3967" s="32">
        <f t="shared" si="881"/>
        <v>450</v>
      </c>
      <c r="X3967" s="32">
        <f t="shared" si="882"/>
        <v>450</v>
      </c>
    </row>
    <row r="3968" spans="1:24" x14ac:dyDescent="0.25">
      <c r="A3968" s="2"/>
      <c r="B3968" s="2" t="s">
        <v>7</v>
      </c>
      <c r="C3968" s="2">
        <f t="shared" si="887"/>
        <v>166</v>
      </c>
      <c r="D3968" s="2">
        <f t="shared" si="888"/>
        <v>4</v>
      </c>
      <c r="E3968" s="2">
        <f t="shared" si="876"/>
        <v>3964</v>
      </c>
      <c r="F3968" s="11">
        <v>270</v>
      </c>
      <c r="G3968" s="9">
        <v>0</v>
      </c>
      <c r="H3968" s="9">
        <v>0</v>
      </c>
      <c r="I3968" s="9">
        <v>0</v>
      </c>
      <c r="J3968" s="9">
        <v>0.3</v>
      </c>
      <c r="K3968" s="9">
        <v>0.3</v>
      </c>
      <c r="L3968" s="9">
        <v>0.3</v>
      </c>
      <c r="N3968" s="32">
        <f>IF('System Design'!$F$8=1,'Hourly Demand and Generation'!G3968*'System Design'!$F$21,IF('System Design'!$F$8=2,'Hourly Demand and Generation'!H3968*'System Design'!$F$21,IF('System Design'!$F$8=3,'Hourly Demand and Generation'!I3968*'System Design'!$F$21)))</f>
        <v>0</v>
      </c>
      <c r="O3968" s="32">
        <f>IF('System Design'!$F$8=1,'Hourly Demand and Generation'!J3968*'System Design'!$F$22,IF('System Design'!$F$8=2,'Hourly Demand and Generation'!K3968*'System Design'!$F$22,IF('System Design'!$F$8=3,'Hourly Demand and Generation'!L3968*'System Design'!$F$22)))</f>
        <v>750</v>
      </c>
      <c r="Q3968" s="32">
        <f t="shared" si="874"/>
        <v>0</v>
      </c>
      <c r="R3968" s="32">
        <f t="shared" si="877"/>
        <v>5400</v>
      </c>
      <c r="S3968" s="32">
        <f t="shared" si="878"/>
        <v>0</v>
      </c>
      <c r="T3968" s="32">
        <f t="shared" si="879"/>
        <v>21600</v>
      </c>
      <c r="U3968" s="32">
        <f t="shared" si="880"/>
        <v>0</v>
      </c>
      <c r="V3968" s="32">
        <f t="shared" si="875"/>
        <v>480</v>
      </c>
      <c r="W3968" s="32">
        <f t="shared" si="881"/>
        <v>480</v>
      </c>
      <c r="X3968" s="32">
        <f t="shared" si="882"/>
        <v>480</v>
      </c>
    </row>
    <row r="3969" spans="1:24" x14ac:dyDescent="0.25">
      <c r="A3969" s="2"/>
      <c r="B3969" s="2" t="s">
        <v>7</v>
      </c>
      <c r="C3969" s="2">
        <f t="shared" si="887"/>
        <v>166</v>
      </c>
      <c r="D3969" s="2">
        <f t="shared" si="888"/>
        <v>5</v>
      </c>
      <c r="E3969" s="2">
        <f t="shared" si="876"/>
        <v>3965</v>
      </c>
      <c r="F3969" s="11">
        <v>292.5</v>
      </c>
      <c r="G3969" s="9">
        <v>0</v>
      </c>
      <c r="H3969" s="9">
        <v>0.04</v>
      </c>
      <c r="I3969" s="9">
        <v>0.08</v>
      </c>
      <c r="J3969" s="9">
        <v>0.24</v>
      </c>
      <c r="K3969" s="9">
        <v>0.24</v>
      </c>
      <c r="L3969" s="9">
        <v>0.24</v>
      </c>
      <c r="N3969" s="32">
        <f>IF('System Design'!$F$8=1,'Hourly Demand and Generation'!G3969*'System Design'!$F$21,IF('System Design'!$F$8=2,'Hourly Demand and Generation'!H3969*'System Design'!$F$21,IF('System Design'!$F$8=3,'Hourly Demand and Generation'!I3969*'System Design'!$F$21)))</f>
        <v>40</v>
      </c>
      <c r="O3969" s="32">
        <f>IF('System Design'!$F$8=1,'Hourly Demand and Generation'!J3969*'System Design'!$F$22,IF('System Design'!$F$8=2,'Hourly Demand and Generation'!K3969*'System Design'!$F$22,IF('System Design'!$F$8=3,'Hourly Demand and Generation'!L3969*'System Design'!$F$22)))</f>
        <v>600</v>
      </c>
      <c r="Q3969" s="32">
        <f t="shared" si="874"/>
        <v>0</v>
      </c>
      <c r="R3969" s="32">
        <f t="shared" si="877"/>
        <v>5400</v>
      </c>
      <c r="S3969" s="32">
        <f t="shared" si="878"/>
        <v>0</v>
      </c>
      <c r="T3969" s="32">
        <f t="shared" si="879"/>
        <v>21600</v>
      </c>
      <c r="U3969" s="32">
        <f t="shared" si="880"/>
        <v>0</v>
      </c>
      <c r="V3969" s="32">
        <f t="shared" si="875"/>
        <v>347.5</v>
      </c>
      <c r="W3969" s="32">
        <f t="shared" si="881"/>
        <v>347.5</v>
      </c>
      <c r="X3969" s="32">
        <f t="shared" si="882"/>
        <v>347.5</v>
      </c>
    </row>
    <row r="3970" spans="1:24" x14ac:dyDescent="0.25">
      <c r="A3970" s="2"/>
      <c r="B3970" s="2" t="s">
        <v>7</v>
      </c>
      <c r="C3970" s="2">
        <f t="shared" si="887"/>
        <v>166</v>
      </c>
      <c r="D3970" s="2">
        <f t="shared" si="888"/>
        <v>6</v>
      </c>
      <c r="E3970" s="2">
        <f t="shared" si="876"/>
        <v>3966</v>
      </c>
      <c r="F3970" s="11">
        <v>315</v>
      </c>
      <c r="G3970" s="9">
        <v>6.3493286642074903E-2</v>
      </c>
      <c r="H3970" s="9">
        <v>0.125</v>
      </c>
      <c r="I3970" s="9">
        <v>0.17</v>
      </c>
      <c r="J3970" s="9">
        <v>0.24</v>
      </c>
      <c r="K3970" s="9">
        <v>0.24</v>
      </c>
      <c r="L3970" s="9">
        <v>0.24</v>
      </c>
      <c r="N3970" s="32">
        <f>IF('System Design'!$F$8=1,'Hourly Demand and Generation'!G3970*'System Design'!$F$21,IF('System Design'!$F$8=2,'Hourly Demand and Generation'!H3970*'System Design'!$F$21,IF('System Design'!$F$8=3,'Hourly Demand and Generation'!I3970*'System Design'!$F$21)))</f>
        <v>85</v>
      </c>
      <c r="O3970" s="32">
        <f>IF('System Design'!$F$8=1,'Hourly Demand and Generation'!J3970*'System Design'!$F$22,IF('System Design'!$F$8=2,'Hourly Demand and Generation'!K3970*'System Design'!$F$22,IF('System Design'!$F$8=3,'Hourly Demand and Generation'!L3970*'System Design'!$F$22)))</f>
        <v>600</v>
      </c>
      <c r="Q3970" s="32">
        <f t="shared" si="874"/>
        <v>0</v>
      </c>
      <c r="R3970" s="32">
        <f t="shared" si="877"/>
        <v>5400</v>
      </c>
      <c r="S3970" s="32">
        <f t="shared" si="878"/>
        <v>0</v>
      </c>
      <c r="T3970" s="32">
        <f t="shared" si="879"/>
        <v>21600</v>
      </c>
      <c r="U3970" s="32">
        <f t="shared" si="880"/>
        <v>0</v>
      </c>
      <c r="V3970" s="32">
        <f t="shared" si="875"/>
        <v>370</v>
      </c>
      <c r="W3970" s="32">
        <f t="shared" si="881"/>
        <v>370</v>
      </c>
      <c r="X3970" s="32">
        <f t="shared" si="882"/>
        <v>370</v>
      </c>
    </row>
    <row r="3971" spans="1:24" x14ac:dyDescent="0.25">
      <c r="A3971" s="2"/>
      <c r="B3971" s="2" t="s">
        <v>7</v>
      </c>
      <c r="C3971" s="2">
        <f t="shared" si="887"/>
        <v>166</v>
      </c>
      <c r="D3971" s="2">
        <f t="shared" si="888"/>
        <v>7</v>
      </c>
      <c r="E3971" s="2">
        <f t="shared" si="876"/>
        <v>3967</v>
      </c>
      <c r="F3971" s="11">
        <v>337.5</v>
      </c>
      <c r="G3971" s="9">
        <v>0.13492323411440901</v>
      </c>
      <c r="H3971" s="9">
        <v>0.21</v>
      </c>
      <c r="I3971" s="9">
        <v>0.25</v>
      </c>
      <c r="J3971" s="9">
        <v>0.27</v>
      </c>
      <c r="K3971" s="9">
        <v>0.27</v>
      </c>
      <c r="L3971" s="9">
        <v>0.27</v>
      </c>
      <c r="N3971" s="32">
        <f>IF('System Design'!$F$8=1,'Hourly Demand and Generation'!G3971*'System Design'!$F$21,IF('System Design'!$F$8=2,'Hourly Demand and Generation'!H3971*'System Design'!$F$21,IF('System Design'!$F$8=3,'Hourly Demand and Generation'!I3971*'System Design'!$F$21)))</f>
        <v>125</v>
      </c>
      <c r="O3971" s="32">
        <f>IF('System Design'!$F$8=1,'Hourly Demand and Generation'!J3971*'System Design'!$F$22,IF('System Design'!$F$8=2,'Hourly Demand and Generation'!K3971*'System Design'!$F$22,IF('System Design'!$F$8=3,'Hourly Demand and Generation'!L3971*'System Design'!$F$22)))</f>
        <v>675</v>
      </c>
      <c r="Q3971" s="32">
        <f t="shared" si="874"/>
        <v>0</v>
      </c>
      <c r="R3971" s="32">
        <f t="shared" si="877"/>
        <v>5400</v>
      </c>
      <c r="S3971" s="32">
        <f t="shared" si="878"/>
        <v>0</v>
      </c>
      <c r="T3971" s="32">
        <f t="shared" si="879"/>
        <v>21600</v>
      </c>
      <c r="U3971" s="32">
        <f t="shared" si="880"/>
        <v>0</v>
      </c>
      <c r="V3971" s="32">
        <f t="shared" si="875"/>
        <v>462.5</v>
      </c>
      <c r="W3971" s="32">
        <f t="shared" si="881"/>
        <v>462.5</v>
      </c>
      <c r="X3971" s="32">
        <f t="shared" si="882"/>
        <v>462.5</v>
      </c>
    </row>
    <row r="3972" spans="1:24" x14ac:dyDescent="0.25">
      <c r="A3972" s="2"/>
      <c r="B3972" s="2" t="s">
        <v>7</v>
      </c>
      <c r="C3972" s="2">
        <f t="shared" si="887"/>
        <v>166</v>
      </c>
      <c r="D3972" s="2">
        <f t="shared" si="888"/>
        <v>8</v>
      </c>
      <c r="E3972" s="2">
        <f t="shared" si="876"/>
        <v>3968</v>
      </c>
      <c r="F3972" s="11">
        <v>360</v>
      </c>
      <c r="G3972" s="9">
        <v>0.26190980739855901</v>
      </c>
      <c r="H3972" s="9">
        <v>0.375</v>
      </c>
      <c r="I3972" s="9">
        <v>0.42</v>
      </c>
      <c r="J3972" s="9">
        <v>0.27</v>
      </c>
      <c r="K3972" s="9">
        <v>0.27</v>
      </c>
      <c r="L3972" s="9">
        <v>0.27</v>
      </c>
      <c r="N3972" s="32">
        <f>IF('System Design'!$F$8=1,'Hourly Demand and Generation'!G3972*'System Design'!$F$21,IF('System Design'!$F$8=2,'Hourly Demand and Generation'!H3972*'System Design'!$F$21,IF('System Design'!$F$8=3,'Hourly Demand and Generation'!I3972*'System Design'!$F$21)))</f>
        <v>210</v>
      </c>
      <c r="O3972" s="32">
        <f>IF('System Design'!$F$8=1,'Hourly Demand and Generation'!J3972*'System Design'!$F$22,IF('System Design'!$F$8=2,'Hourly Demand and Generation'!K3972*'System Design'!$F$22,IF('System Design'!$F$8=3,'Hourly Demand and Generation'!L3972*'System Design'!$F$22)))</f>
        <v>675</v>
      </c>
      <c r="Q3972" s="32">
        <f t="shared" si="874"/>
        <v>0</v>
      </c>
      <c r="R3972" s="32">
        <f t="shared" si="877"/>
        <v>5400</v>
      </c>
      <c r="S3972" s="32">
        <f t="shared" si="878"/>
        <v>0</v>
      </c>
      <c r="T3972" s="32">
        <f t="shared" si="879"/>
        <v>21600</v>
      </c>
      <c r="U3972" s="32">
        <f t="shared" si="880"/>
        <v>0</v>
      </c>
      <c r="V3972" s="32">
        <f t="shared" si="875"/>
        <v>525</v>
      </c>
      <c r="W3972" s="32">
        <f t="shared" si="881"/>
        <v>525</v>
      </c>
      <c r="X3972" s="32">
        <f t="shared" si="882"/>
        <v>525</v>
      </c>
    </row>
    <row r="3973" spans="1:24" x14ac:dyDescent="0.25">
      <c r="A3973" s="2"/>
      <c r="B3973" s="2" t="s">
        <v>7</v>
      </c>
      <c r="C3973" s="2">
        <f t="shared" si="887"/>
        <v>166</v>
      </c>
      <c r="D3973" s="2">
        <f t="shared" si="888"/>
        <v>9</v>
      </c>
      <c r="E3973" s="2">
        <f t="shared" si="876"/>
        <v>3969</v>
      </c>
      <c r="F3973" s="11">
        <v>360</v>
      </c>
      <c r="G3973" s="9">
        <v>0.396833041512968</v>
      </c>
      <c r="H3973" s="9">
        <v>0.54</v>
      </c>
      <c r="I3973" s="9">
        <v>0.57999999999999996</v>
      </c>
      <c r="J3973" s="9">
        <v>0.24</v>
      </c>
      <c r="K3973" s="9">
        <v>0.24</v>
      </c>
      <c r="L3973" s="9">
        <v>0.24</v>
      </c>
      <c r="N3973" s="32">
        <f>IF('System Design'!$F$8=1,'Hourly Demand and Generation'!G3973*'System Design'!$F$21,IF('System Design'!$F$8=2,'Hourly Demand and Generation'!H3973*'System Design'!$F$21,IF('System Design'!$F$8=3,'Hourly Demand and Generation'!I3973*'System Design'!$F$21)))</f>
        <v>290</v>
      </c>
      <c r="O3973" s="32">
        <f>IF('System Design'!$F$8=1,'Hourly Demand and Generation'!J3973*'System Design'!$F$22,IF('System Design'!$F$8=2,'Hourly Demand and Generation'!K3973*'System Design'!$F$22,IF('System Design'!$F$8=3,'Hourly Demand and Generation'!L3973*'System Design'!$F$22)))</f>
        <v>600</v>
      </c>
      <c r="Q3973" s="32">
        <f t="shared" si="874"/>
        <v>0</v>
      </c>
      <c r="R3973" s="32">
        <f t="shared" si="877"/>
        <v>5400</v>
      </c>
      <c r="S3973" s="32">
        <f t="shared" si="878"/>
        <v>0</v>
      </c>
      <c r="T3973" s="32">
        <f t="shared" si="879"/>
        <v>21600</v>
      </c>
      <c r="U3973" s="32">
        <f t="shared" si="880"/>
        <v>0</v>
      </c>
      <c r="V3973" s="32">
        <f t="shared" si="875"/>
        <v>530</v>
      </c>
      <c r="W3973" s="32">
        <f t="shared" si="881"/>
        <v>530</v>
      </c>
      <c r="X3973" s="32">
        <f t="shared" si="882"/>
        <v>530</v>
      </c>
    </row>
    <row r="3974" spans="1:24" x14ac:dyDescent="0.25">
      <c r="A3974" s="2"/>
      <c r="B3974" s="2" t="s">
        <v>7</v>
      </c>
      <c r="C3974" s="2">
        <f t="shared" si="887"/>
        <v>166</v>
      </c>
      <c r="D3974" s="2">
        <f t="shared" si="888"/>
        <v>10</v>
      </c>
      <c r="E3974" s="2">
        <f t="shared" si="876"/>
        <v>3970</v>
      </c>
      <c r="F3974" s="11">
        <v>351</v>
      </c>
      <c r="G3974" s="9">
        <v>0.53175627562737704</v>
      </c>
      <c r="H3974" s="9">
        <v>0.71</v>
      </c>
      <c r="I3974" s="9">
        <v>0.75</v>
      </c>
      <c r="J3974" s="9">
        <v>0.27</v>
      </c>
      <c r="K3974" s="9">
        <v>0.27</v>
      </c>
      <c r="L3974" s="9">
        <v>0.27</v>
      </c>
      <c r="N3974" s="32">
        <f>IF('System Design'!$F$8=1,'Hourly Demand and Generation'!G3974*'System Design'!$F$21,IF('System Design'!$F$8=2,'Hourly Demand and Generation'!H3974*'System Design'!$F$21,IF('System Design'!$F$8=3,'Hourly Demand and Generation'!I3974*'System Design'!$F$21)))</f>
        <v>375</v>
      </c>
      <c r="O3974" s="32">
        <f>IF('System Design'!$F$8=1,'Hourly Demand and Generation'!J3974*'System Design'!$F$22,IF('System Design'!$F$8=2,'Hourly Demand and Generation'!K3974*'System Design'!$F$22,IF('System Design'!$F$8=3,'Hourly Demand and Generation'!L3974*'System Design'!$F$22)))</f>
        <v>675</v>
      </c>
      <c r="Q3974" s="32">
        <f t="shared" ref="Q3974:Q4037" si="889">IF(F3974-N3974-O3974&gt;0,F3974-N3974-O3974,0)</f>
        <v>0</v>
      </c>
      <c r="R3974" s="32">
        <f t="shared" si="877"/>
        <v>5400</v>
      </c>
      <c r="S3974" s="32">
        <f t="shared" si="878"/>
        <v>0</v>
      </c>
      <c r="T3974" s="32">
        <f t="shared" si="879"/>
        <v>21600</v>
      </c>
      <c r="U3974" s="32">
        <f t="shared" si="880"/>
        <v>0</v>
      </c>
      <c r="V3974" s="32">
        <f t="shared" ref="V3974:V4037" si="890">IF(F3974-N3974-O3974&lt;0,N3974+O3974-F3974,0)</f>
        <v>699</v>
      </c>
      <c r="W3974" s="32">
        <f t="shared" si="881"/>
        <v>699</v>
      </c>
      <c r="X3974" s="32">
        <f t="shared" si="882"/>
        <v>699</v>
      </c>
    </row>
    <row r="3975" spans="1:24" x14ac:dyDescent="0.25">
      <c r="A3975" s="2"/>
      <c r="B3975" s="2" t="s">
        <v>7</v>
      </c>
      <c r="C3975" s="2">
        <f t="shared" si="887"/>
        <v>166</v>
      </c>
      <c r="D3975" s="2">
        <f t="shared" si="888"/>
        <v>11</v>
      </c>
      <c r="E3975" s="2">
        <f t="shared" ref="E3975:E4038" si="891">E3974+1</f>
        <v>3971</v>
      </c>
      <c r="F3975" s="11">
        <v>346.5</v>
      </c>
      <c r="G3975" s="9">
        <v>0.65874284891152701</v>
      </c>
      <c r="H3975" s="9">
        <v>0.875</v>
      </c>
      <c r="I3975" s="9">
        <v>0.92</v>
      </c>
      <c r="J3975" s="9">
        <v>0.24</v>
      </c>
      <c r="K3975" s="9">
        <v>0.24</v>
      </c>
      <c r="L3975" s="9">
        <v>0.24</v>
      </c>
      <c r="N3975" s="32">
        <f>IF('System Design'!$F$8=1,'Hourly Demand and Generation'!G3975*'System Design'!$F$21,IF('System Design'!$F$8=2,'Hourly Demand and Generation'!H3975*'System Design'!$F$21,IF('System Design'!$F$8=3,'Hourly Demand and Generation'!I3975*'System Design'!$F$21)))</f>
        <v>460</v>
      </c>
      <c r="O3975" s="32">
        <f>IF('System Design'!$F$8=1,'Hourly Demand and Generation'!J3975*'System Design'!$F$22,IF('System Design'!$F$8=2,'Hourly Demand and Generation'!K3975*'System Design'!$F$22,IF('System Design'!$F$8=3,'Hourly Demand and Generation'!L3975*'System Design'!$F$22)))</f>
        <v>600</v>
      </c>
      <c r="Q3975" s="32">
        <f t="shared" si="889"/>
        <v>0</v>
      </c>
      <c r="R3975" s="32">
        <f t="shared" ref="R3975:R4038" si="892">IF($Q3975&lt;R3974+$V3975,IF(R3974+$V3975-$Q3975&gt;5400,5400,R3974+$V3975-$Q3975),0)</f>
        <v>5400</v>
      </c>
      <c r="S3975" s="32">
        <f t="shared" ref="S3975:S4038" si="893">IF(R3975&gt;0,0,$Q3975+$V3975-R3974)</f>
        <v>0</v>
      </c>
      <c r="T3975" s="32">
        <f t="shared" ref="T3975:T4038" si="894">IF($Q3975&lt;T3974+$V3975,IF(T3974+$V3975-$Q3975&gt;21600,21600,T3974+$V3975-$Q3975),0)</f>
        <v>21600</v>
      </c>
      <c r="U3975" s="32">
        <f t="shared" ref="U3975:U4038" si="895">IF(T3975&gt;0,0,$Q3975+$V3975-T3974)</f>
        <v>0</v>
      </c>
      <c r="V3975" s="32">
        <f t="shared" si="890"/>
        <v>713.5</v>
      </c>
      <c r="W3975" s="32">
        <f t="shared" ref="W3975:W4038" si="896">IF(R3975=5400,$V3975-(R3975-R3974),0)</f>
        <v>713.5</v>
      </c>
      <c r="X3975" s="32">
        <f t="shared" ref="X3975:X4038" si="897">IF(T3975=21600,$V3975-(T3975-T3974),0)</f>
        <v>713.5</v>
      </c>
    </row>
    <row r="3976" spans="1:24" x14ac:dyDescent="0.25">
      <c r="A3976" s="2"/>
      <c r="B3976" s="2" t="s">
        <v>7</v>
      </c>
      <c r="C3976" s="2">
        <f t="shared" si="887"/>
        <v>166</v>
      </c>
      <c r="D3976" s="2">
        <f t="shared" si="888"/>
        <v>12</v>
      </c>
      <c r="E3976" s="2">
        <f t="shared" si="891"/>
        <v>3972</v>
      </c>
      <c r="F3976" s="11">
        <v>346.5</v>
      </c>
      <c r="G3976" s="9">
        <v>0.793666083025936</v>
      </c>
      <c r="H3976" s="9">
        <v>1</v>
      </c>
      <c r="I3976" s="9">
        <v>1</v>
      </c>
      <c r="J3976" s="9">
        <v>0.22500000000000001</v>
      </c>
      <c r="K3976" s="9">
        <v>0.22500000000000001</v>
      </c>
      <c r="L3976" s="9">
        <v>0.22500000000000001</v>
      </c>
      <c r="N3976" s="32">
        <f>IF('System Design'!$F$8=1,'Hourly Demand and Generation'!G3976*'System Design'!$F$21,IF('System Design'!$F$8=2,'Hourly Demand and Generation'!H3976*'System Design'!$F$21,IF('System Design'!$F$8=3,'Hourly Demand and Generation'!I3976*'System Design'!$F$21)))</f>
        <v>500</v>
      </c>
      <c r="O3976" s="32">
        <f>IF('System Design'!$F$8=1,'Hourly Demand and Generation'!J3976*'System Design'!$F$22,IF('System Design'!$F$8=2,'Hourly Demand and Generation'!K3976*'System Design'!$F$22,IF('System Design'!$F$8=3,'Hourly Demand and Generation'!L3976*'System Design'!$F$22)))</f>
        <v>562.5</v>
      </c>
      <c r="Q3976" s="32">
        <f t="shared" si="889"/>
        <v>0</v>
      </c>
      <c r="R3976" s="32">
        <f t="shared" si="892"/>
        <v>5400</v>
      </c>
      <c r="S3976" s="32">
        <f t="shared" si="893"/>
        <v>0</v>
      </c>
      <c r="T3976" s="32">
        <f t="shared" si="894"/>
        <v>21600</v>
      </c>
      <c r="U3976" s="32">
        <f t="shared" si="895"/>
        <v>0</v>
      </c>
      <c r="V3976" s="32">
        <f t="shared" si="890"/>
        <v>716</v>
      </c>
      <c r="W3976" s="32">
        <f t="shared" si="896"/>
        <v>716</v>
      </c>
      <c r="X3976" s="32">
        <f t="shared" si="897"/>
        <v>716</v>
      </c>
    </row>
    <row r="3977" spans="1:24" x14ac:dyDescent="0.25">
      <c r="A3977" s="2"/>
      <c r="B3977" s="2" t="s">
        <v>7</v>
      </c>
      <c r="C3977" s="2">
        <f t="shared" si="887"/>
        <v>166</v>
      </c>
      <c r="D3977" s="2">
        <f t="shared" si="888"/>
        <v>13</v>
      </c>
      <c r="E3977" s="2">
        <f t="shared" si="891"/>
        <v>3973</v>
      </c>
      <c r="F3977" s="11">
        <v>360</v>
      </c>
      <c r="G3977" s="9">
        <v>0.65874284891152701</v>
      </c>
      <c r="H3977" s="9">
        <v>0.875</v>
      </c>
      <c r="I3977" s="9">
        <v>0.92</v>
      </c>
      <c r="J3977" s="9">
        <v>0.24</v>
      </c>
      <c r="K3977" s="9">
        <v>0.24</v>
      </c>
      <c r="L3977" s="9">
        <v>0.24</v>
      </c>
      <c r="N3977" s="32">
        <f>IF('System Design'!$F$8=1,'Hourly Demand and Generation'!G3977*'System Design'!$F$21,IF('System Design'!$F$8=2,'Hourly Demand and Generation'!H3977*'System Design'!$F$21,IF('System Design'!$F$8=3,'Hourly Demand and Generation'!I3977*'System Design'!$F$21)))</f>
        <v>460</v>
      </c>
      <c r="O3977" s="32">
        <f>IF('System Design'!$F$8=1,'Hourly Demand and Generation'!J3977*'System Design'!$F$22,IF('System Design'!$F$8=2,'Hourly Demand and Generation'!K3977*'System Design'!$F$22,IF('System Design'!$F$8=3,'Hourly Demand and Generation'!L3977*'System Design'!$F$22)))</f>
        <v>600</v>
      </c>
      <c r="Q3977" s="32">
        <f t="shared" si="889"/>
        <v>0</v>
      </c>
      <c r="R3977" s="32">
        <f t="shared" si="892"/>
        <v>5400</v>
      </c>
      <c r="S3977" s="32">
        <f t="shared" si="893"/>
        <v>0</v>
      </c>
      <c r="T3977" s="32">
        <f t="shared" si="894"/>
        <v>21600</v>
      </c>
      <c r="U3977" s="32">
        <f t="shared" si="895"/>
        <v>0</v>
      </c>
      <c r="V3977" s="32">
        <f t="shared" si="890"/>
        <v>700</v>
      </c>
      <c r="W3977" s="32">
        <f t="shared" si="896"/>
        <v>700</v>
      </c>
      <c r="X3977" s="32">
        <f t="shared" si="897"/>
        <v>700</v>
      </c>
    </row>
    <row r="3978" spans="1:24" x14ac:dyDescent="0.25">
      <c r="A3978" s="2"/>
      <c r="B3978" s="2" t="s">
        <v>7</v>
      </c>
      <c r="C3978" s="2">
        <f t="shared" si="887"/>
        <v>166</v>
      </c>
      <c r="D3978" s="2">
        <f t="shared" si="888"/>
        <v>14</v>
      </c>
      <c r="E3978" s="2">
        <f t="shared" si="891"/>
        <v>3974</v>
      </c>
      <c r="F3978" s="11">
        <v>360</v>
      </c>
      <c r="G3978" s="9">
        <v>0.53175627562737704</v>
      </c>
      <c r="H3978" s="9">
        <v>0.71</v>
      </c>
      <c r="I3978" s="9">
        <v>0.75</v>
      </c>
      <c r="J3978" s="9">
        <v>0.255</v>
      </c>
      <c r="K3978" s="9">
        <v>0.255</v>
      </c>
      <c r="L3978" s="9">
        <v>0.255</v>
      </c>
      <c r="N3978" s="32">
        <f>IF('System Design'!$F$8=1,'Hourly Demand and Generation'!G3978*'System Design'!$F$21,IF('System Design'!$F$8=2,'Hourly Demand and Generation'!H3978*'System Design'!$F$21,IF('System Design'!$F$8=3,'Hourly Demand and Generation'!I3978*'System Design'!$F$21)))</f>
        <v>375</v>
      </c>
      <c r="O3978" s="32">
        <f>IF('System Design'!$F$8=1,'Hourly Demand and Generation'!J3978*'System Design'!$F$22,IF('System Design'!$F$8=2,'Hourly Demand and Generation'!K3978*'System Design'!$F$22,IF('System Design'!$F$8=3,'Hourly Demand and Generation'!L3978*'System Design'!$F$22)))</f>
        <v>637.5</v>
      </c>
      <c r="Q3978" s="32">
        <f t="shared" si="889"/>
        <v>0</v>
      </c>
      <c r="R3978" s="32">
        <f t="shared" si="892"/>
        <v>5400</v>
      </c>
      <c r="S3978" s="32">
        <f t="shared" si="893"/>
        <v>0</v>
      </c>
      <c r="T3978" s="32">
        <f t="shared" si="894"/>
        <v>21600</v>
      </c>
      <c r="U3978" s="32">
        <f t="shared" si="895"/>
        <v>0</v>
      </c>
      <c r="V3978" s="32">
        <f t="shared" si="890"/>
        <v>652.5</v>
      </c>
      <c r="W3978" s="32">
        <f t="shared" si="896"/>
        <v>652.5</v>
      </c>
      <c r="X3978" s="32">
        <f t="shared" si="897"/>
        <v>652.5</v>
      </c>
    </row>
    <row r="3979" spans="1:24" x14ac:dyDescent="0.25">
      <c r="A3979" s="2"/>
      <c r="B3979" s="2" t="s">
        <v>7</v>
      </c>
      <c r="C3979" s="2">
        <f t="shared" si="887"/>
        <v>166</v>
      </c>
      <c r="D3979" s="2">
        <f t="shared" si="888"/>
        <v>15</v>
      </c>
      <c r="E3979" s="2">
        <f t="shared" si="891"/>
        <v>3975</v>
      </c>
      <c r="F3979" s="11">
        <v>382.5</v>
      </c>
      <c r="G3979" s="9">
        <v>0.396833041512968</v>
      </c>
      <c r="H3979" s="9">
        <v>0.54</v>
      </c>
      <c r="I3979" s="9">
        <v>0.57999999999999996</v>
      </c>
      <c r="J3979" s="9">
        <v>0.27</v>
      </c>
      <c r="K3979" s="9">
        <v>0.27</v>
      </c>
      <c r="L3979" s="9">
        <v>0.27</v>
      </c>
      <c r="N3979" s="32">
        <f>IF('System Design'!$F$8=1,'Hourly Demand and Generation'!G3979*'System Design'!$F$21,IF('System Design'!$F$8=2,'Hourly Demand and Generation'!H3979*'System Design'!$F$21,IF('System Design'!$F$8=3,'Hourly Demand and Generation'!I3979*'System Design'!$F$21)))</f>
        <v>290</v>
      </c>
      <c r="O3979" s="32">
        <f>IF('System Design'!$F$8=1,'Hourly Demand and Generation'!J3979*'System Design'!$F$22,IF('System Design'!$F$8=2,'Hourly Demand and Generation'!K3979*'System Design'!$F$22,IF('System Design'!$F$8=3,'Hourly Demand and Generation'!L3979*'System Design'!$F$22)))</f>
        <v>675</v>
      </c>
      <c r="Q3979" s="32">
        <f t="shared" si="889"/>
        <v>0</v>
      </c>
      <c r="R3979" s="32">
        <f t="shared" si="892"/>
        <v>5400</v>
      </c>
      <c r="S3979" s="32">
        <f t="shared" si="893"/>
        <v>0</v>
      </c>
      <c r="T3979" s="32">
        <f t="shared" si="894"/>
        <v>21600</v>
      </c>
      <c r="U3979" s="32">
        <f t="shared" si="895"/>
        <v>0</v>
      </c>
      <c r="V3979" s="32">
        <f t="shared" si="890"/>
        <v>582.5</v>
      </c>
      <c r="W3979" s="32">
        <f t="shared" si="896"/>
        <v>582.5</v>
      </c>
      <c r="X3979" s="32">
        <f t="shared" si="897"/>
        <v>582.5</v>
      </c>
    </row>
    <row r="3980" spans="1:24" x14ac:dyDescent="0.25">
      <c r="A3980" s="2"/>
      <c r="B3980" s="2" t="s">
        <v>7</v>
      </c>
      <c r="C3980" s="2">
        <f t="shared" si="887"/>
        <v>166</v>
      </c>
      <c r="D3980" s="2">
        <f t="shared" si="888"/>
        <v>16</v>
      </c>
      <c r="E3980" s="2">
        <f t="shared" si="891"/>
        <v>3976</v>
      </c>
      <c r="F3980" s="11">
        <v>405</v>
      </c>
      <c r="G3980" s="9">
        <v>0.26190980739855901</v>
      </c>
      <c r="H3980" s="9">
        <v>0.375</v>
      </c>
      <c r="I3980" s="9">
        <v>0.42</v>
      </c>
      <c r="J3980" s="9">
        <v>0.27</v>
      </c>
      <c r="K3980" s="9">
        <v>0.27</v>
      </c>
      <c r="L3980" s="9">
        <v>0.27</v>
      </c>
      <c r="N3980" s="32">
        <f>IF('System Design'!$F$8=1,'Hourly Demand and Generation'!G3980*'System Design'!$F$21,IF('System Design'!$F$8=2,'Hourly Demand and Generation'!H3980*'System Design'!$F$21,IF('System Design'!$F$8=3,'Hourly Demand and Generation'!I3980*'System Design'!$F$21)))</f>
        <v>210</v>
      </c>
      <c r="O3980" s="32">
        <f>IF('System Design'!$F$8=1,'Hourly Demand and Generation'!J3980*'System Design'!$F$22,IF('System Design'!$F$8=2,'Hourly Demand and Generation'!K3980*'System Design'!$F$22,IF('System Design'!$F$8=3,'Hourly Demand and Generation'!L3980*'System Design'!$F$22)))</f>
        <v>675</v>
      </c>
      <c r="Q3980" s="32">
        <f t="shared" si="889"/>
        <v>0</v>
      </c>
      <c r="R3980" s="32">
        <f t="shared" si="892"/>
        <v>5400</v>
      </c>
      <c r="S3980" s="32">
        <f t="shared" si="893"/>
        <v>0</v>
      </c>
      <c r="T3980" s="32">
        <f t="shared" si="894"/>
        <v>21600</v>
      </c>
      <c r="U3980" s="32">
        <f t="shared" si="895"/>
        <v>0</v>
      </c>
      <c r="V3980" s="32">
        <f t="shared" si="890"/>
        <v>480</v>
      </c>
      <c r="W3980" s="32">
        <f t="shared" si="896"/>
        <v>480</v>
      </c>
      <c r="X3980" s="32">
        <f t="shared" si="897"/>
        <v>480</v>
      </c>
    </row>
    <row r="3981" spans="1:24" x14ac:dyDescent="0.25">
      <c r="A3981" s="2"/>
      <c r="B3981" s="2" t="s">
        <v>7</v>
      </c>
      <c r="C3981" s="2">
        <f t="shared" si="887"/>
        <v>166</v>
      </c>
      <c r="D3981" s="2">
        <f t="shared" si="888"/>
        <v>17</v>
      </c>
      <c r="E3981" s="2">
        <f t="shared" si="891"/>
        <v>3977</v>
      </c>
      <c r="F3981" s="11">
        <v>427.5</v>
      </c>
      <c r="G3981" s="9">
        <v>0.13492323411440901</v>
      </c>
      <c r="H3981" s="9">
        <v>0.21</v>
      </c>
      <c r="I3981" s="9">
        <v>0.25</v>
      </c>
      <c r="J3981" s="9">
        <v>0.3</v>
      </c>
      <c r="K3981" s="9">
        <v>0.3</v>
      </c>
      <c r="L3981" s="9">
        <v>0.3</v>
      </c>
      <c r="N3981" s="32">
        <f>IF('System Design'!$F$8=1,'Hourly Demand and Generation'!G3981*'System Design'!$F$21,IF('System Design'!$F$8=2,'Hourly Demand and Generation'!H3981*'System Design'!$F$21,IF('System Design'!$F$8=3,'Hourly Demand and Generation'!I3981*'System Design'!$F$21)))</f>
        <v>125</v>
      </c>
      <c r="O3981" s="32">
        <f>IF('System Design'!$F$8=1,'Hourly Demand and Generation'!J3981*'System Design'!$F$22,IF('System Design'!$F$8=2,'Hourly Demand and Generation'!K3981*'System Design'!$F$22,IF('System Design'!$F$8=3,'Hourly Demand and Generation'!L3981*'System Design'!$F$22)))</f>
        <v>750</v>
      </c>
      <c r="Q3981" s="32">
        <f t="shared" si="889"/>
        <v>0</v>
      </c>
      <c r="R3981" s="32">
        <f t="shared" si="892"/>
        <v>5400</v>
      </c>
      <c r="S3981" s="32">
        <f t="shared" si="893"/>
        <v>0</v>
      </c>
      <c r="T3981" s="32">
        <f t="shared" si="894"/>
        <v>21600</v>
      </c>
      <c r="U3981" s="32">
        <f t="shared" si="895"/>
        <v>0</v>
      </c>
      <c r="V3981" s="32">
        <f t="shared" si="890"/>
        <v>447.5</v>
      </c>
      <c r="W3981" s="32">
        <f t="shared" si="896"/>
        <v>447.5</v>
      </c>
      <c r="X3981" s="32">
        <f t="shared" si="897"/>
        <v>447.5</v>
      </c>
    </row>
    <row r="3982" spans="1:24" x14ac:dyDescent="0.25">
      <c r="A3982" s="2"/>
      <c r="B3982" s="2" t="s">
        <v>7</v>
      </c>
      <c r="C3982" s="2">
        <f t="shared" si="887"/>
        <v>166</v>
      </c>
      <c r="D3982" s="2">
        <f t="shared" si="888"/>
        <v>18</v>
      </c>
      <c r="E3982" s="2">
        <f t="shared" si="891"/>
        <v>3978</v>
      </c>
      <c r="F3982" s="11">
        <v>450</v>
      </c>
      <c r="G3982" s="9">
        <v>6.3493286642074903E-2</v>
      </c>
      <c r="H3982" s="9">
        <v>0.125</v>
      </c>
      <c r="I3982" s="9">
        <v>0.17</v>
      </c>
      <c r="J3982" s="9">
        <v>0.28499999999999998</v>
      </c>
      <c r="K3982" s="9">
        <v>0.28499999999999998</v>
      </c>
      <c r="L3982" s="9">
        <v>0.28499999999999998</v>
      </c>
      <c r="N3982" s="32">
        <f>IF('System Design'!$F$8=1,'Hourly Demand and Generation'!G3982*'System Design'!$F$21,IF('System Design'!$F$8=2,'Hourly Demand and Generation'!H3982*'System Design'!$F$21,IF('System Design'!$F$8=3,'Hourly Demand and Generation'!I3982*'System Design'!$F$21)))</f>
        <v>85</v>
      </c>
      <c r="O3982" s="32">
        <f>IF('System Design'!$F$8=1,'Hourly Demand and Generation'!J3982*'System Design'!$F$22,IF('System Design'!$F$8=2,'Hourly Demand and Generation'!K3982*'System Design'!$F$22,IF('System Design'!$F$8=3,'Hourly Demand and Generation'!L3982*'System Design'!$F$22)))</f>
        <v>712.49999999999989</v>
      </c>
      <c r="Q3982" s="32">
        <f t="shared" si="889"/>
        <v>0</v>
      </c>
      <c r="R3982" s="32">
        <f t="shared" si="892"/>
        <v>5400</v>
      </c>
      <c r="S3982" s="32">
        <f t="shared" si="893"/>
        <v>0</v>
      </c>
      <c r="T3982" s="32">
        <f t="shared" si="894"/>
        <v>21600</v>
      </c>
      <c r="U3982" s="32">
        <f t="shared" si="895"/>
        <v>0</v>
      </c>
      <c r="V3982" s="32">
        <f t="shared" si="890"/>
        <v>347.49999999999989</v>
      </c>
      <c r="W3982" s="32">
        <f t="shared" si="896"/>
        <v>347.49999999999989</v>
      </c>
      <c r="X3982" s="32">
        <f t="shared" si="897"/>
        <v>347.49999999999989</v>
      </c>
    </row>
    <row r="3983" spans="1:24" x14ac:dyDescent="0.25">
      <c r="A3983" s="2"/>
      <c r="B3983" s="2" t="s">
        <v>7</v>
      </c>
      <c r="C3983" s="2">
        <f t="shared" si="887"/>
        <v>166</v>
      </c>
      <c r="D3983" s="2">
        <f t="shared" si="888"/>
        <v>19</v>
      </c>
      <c r="E3983" s="2">
        <f t="shared" si="891"/>
        <v>3979</v>
      </c>
      <c r="F3983" s="11">
        <v>436.5</v>
      </c>
      <c r="G3983" s="9">
        <v>0</v>
      </c>
      <c r="H3983" s="9">
        <v>0.04</v>
      </c>
      <c r="I3983" s="9">
        <v>0.08</v>
      </c>
      <c r="J3983" s="9">
        <v>0.27</v>
      </c>
      <c r="K3983" s="9">
        <v>0.27</v>
      </c>
      <c r="L3983" s="9">
        <v>0.27</v>
      </c>
      <c r="N3983" s="32">
        <f>IF('System Design'!$F$8=1,'Hourly Demand and Generation'!G3983*'System Design'!$F$21,IF('System Design'!$F$8=2,'Hourly Demand and Generation'!H3983*'System Design'!$F$21,IF('System Design'!$F$8=3,'Hourly Demand and Generation'!I3983*'System Design'!$F$21)))</f>
        <v>40</v>
      </c>
      <c r="O3983" s="32">
        <f>IF('System Design'!$F$8=1,'Hourly Demand and Generation'!J3983*'System Design'!$F$22,IF('System Design'!$F$8=2,'Hourly Demand and Generation'!K3983*'System Design'!$F$22,IF('System Design'!$F$8=3,'Hourly Demand and Generation'!L3983*'System Design'!$F$22)))</f>
        <v>675</v>
      </c>
      <c r="Q3983" s="32">
        <f t="shared" si="889"/>
        <v>0</v>
      </c>
      <c r="R3983" s="32">
        <f t="shared" si="892"/>
        <v>5400</v>
      </c>
      <c r="S3983" s="32">
        <f t="shared" si="893"/>
        <v>0</v>
      </c>
      <c r="T3983" s="32">
        <f t="shared" si="894"/>
        <v>21600</v>
      </c>
      <c r="U3983" s="32">
        <f t="shared" si="895"/>
        <v>0</v>
      </c>
      <c r="V3983" s="32">
        <f t="shared" si="890"/>
        <v>278.5</v>
      </c>
      <c r="W3983" s="32">
        <f t="shared" si="896"/>
        <v>278.5</v>
      </c>
      <c r="X3983" s="32">
        <f t="shared" si="897"/>
        <v>278.5</v>
      </c>
    </row>
    <row r="3984" spans="1:24" x14ac:dyDescent="0.25">
      <c r="A3984" s="2"/>
      <c r="B3984" s="2" t="s">
        <v>7</v>
      </c>
      <c r="C3984" s="2">
        <f t="shared" si="887"/>
        <v>166</v>
      </c>
      <c r="D3984" s="2">
        <f t="shared" si="888"/>
        <v>20</v>
      </c>
      <c r="E3984" s="2">
        <f t="shared" si="891"/>
        <v>3980</v>
      </c>
      <c r="F3984" s="11">
        <v>427.5</v>
      </c>
      <c r="G3984" s="9">
        <v>0</v>
      </c>
      <c r="H3984" s="9">
        <v>0</v>
      </c>
      <c r="I3984" s="9">
        <v>0</v>
      </c>
      <c r="J3984" s="9">
        <v>0.27</v>
      </c>
      <c r="K3984" s="9">
        <v>0.27</v>
      </c>
      <c r="L3984" s="9">
        <v>0.27</v>
      </c>
      <c r="N3984" s="32">
        <f>IF('System Design'!$F$8=1,'Hourly Demand and Generation'!G3984*'System Design'!$F$21,IF('System Design'!$F$8=2,'Hourly Demand and Generation'!H3984*'System Design'!$F$21,IF('System Design'!$F$8=3,'Hourly Demand and Generation'!I3984*'System Design'!$F$21)))</f>
        <v>0</v>
      </c>
      <c r="O3984" s="32">
        <f>IF('System Design'!$F$8=1,'Hourly Demand and Generation'!J3984*'System Design'!$F$22,IF('System Design'!$F$8=2,'Hourly Demand and Generation'!K3984*'System Design'!$F$22,IF('System Design'!$F$8=3,'Hourly Demand and Generation'!L3984*'System Design'!$F$22)))</f>
        <v>675</v>
      </c>
      <c r="Q3984" s="32">
        <f t="shared" si="889"/>
        <v>0</v>
      </c>
      <c r="R3984" s="32">
        <f t="shared" si="892"/>
        <v>5400</v>
      </c>
      <c r="S3984" s="32">
        <f t="shared" si="893"/>
        <v>0</v>
      </c>
      <c r="T3984" s="32">
        <f t="shared" si="894"/>
        <v>21600</v>
      </c>
      <c r="U3984" s="32">
        <f t="shared" si="895"/>
        <v>0</v>
      </c>
      <c r="V3984" s="32">
        <f t="shared" si="890"/>
        <v>247.5</v>
      </c>
      <c r="W3984" s="32">
        <f t="shared" si="896"/>
        <v>247.5</v>
      </c>
      <c r="X3984" s="32">
        <f t="shared" si="897"/>
        <v>247.5</v>
      </c>
    </row>
    <row r="3985" spans="1:24" x14ac:dyDescent="0.25">
      <c r="A3985" s="2"/>
      <c r="B3985" s="2" t="s">
        <v>7</v>
      </c>
      <c r="C3985" s="2">
        <f t="shared" si="887"/>
        <v>166</v>
      </c>
      <c r="D3985" s="2">
        <f t="shared" si="888"/>
        <v>21</v>
      </c>
      <c r="E3985" s="2">
        <f t="shared" si="891"/>
        <v>3981</v>
      </c>
      <c r="F3985" s="11">
        <v>405</v>
      </c>
      <c r="G3985" s="9">
        <v>0</v>
      </c>
      <c r="H3985" s="9">
        <v>0</v>
      </c>
      <c r="I3985" s="9">
        <v>0</v>
      </c>
      <c r="J3985" s="9">
        <v>0.27</v>
      </c>
      <c r="K3985" s="9">
        <v>0.27</v>
      </c>
      <c r="L3985" s="9">
        <v>0.27</v>
      </c>
      <c r="N3985" s="32">
        <f>IF('System Design'!$F$8=1,'Hourly Demand and Generation'!G3985*'System Design'!$F$21,IF('System Design'!$F$8=2,'Hourly Demand and Generation'!H3985*'System Design'!$F$21,IF('System Design'!$F$8=3,'Hourly Demand and Generation'!I3985*'System Design'!$F$21)))</f>
        <v>0</v>
      </c>
      <c r="O3985" s="32">
        <f>IF('System Design'!$F$8=1,'Hourly Demand and Generation'!J3985*'System Design'!$F$22,IF('System Design'!$F$8=2,'Hourly Demand and Generation'!K3985*'System Design'!$F$22,IF('System Design'!$F$8=3,'Hourly Demand and Generation'!L3985*'System Design'!$F$22)))</f>
        <v>675</v>
      </c>
      <c r="Q3985" s="32">
        <f t="shared" si="889"/>
        <v>0</v>
      </c>
      <c r="R3985" s="32">
        <f t="shared" si="892"/>
        <v>5400</v>
      </c>
      <c r="S3985" s="32">
        <f t="shared" si="893"/>
        <v>0</v>
      </c>
      <c r="T3985" s="32">
        <f t="shared" si="894"/>
        <v>21600</v>
      </c>
      <c r="U3985" s="32">
        <f t="shared" si="895"/>
        <v>0</v>
      </c>
      <c r="V3985" s="32">
        <f t="shared" si="890"/>
        <v>270</v>
      </c>
      <c r="W3985" s="32">
        <f t="shared" si="896"/>
        <v>270</v>
      </c>
      <c r="X3985" s="32">
        <f t="shared" si="897"/>
        <v>270</v>
      </c>
    </row>
    <row r="3986" spans="1:24" x14ac:dyDescent="0.25">
      <c r="A3986" s="2"/>
      <c r="B3986" s="2" t="s">
        <v>7</v>
      </c>
      <c r="C3986" s="2">
        <f t="shared" si="887"/>
        <v>166</v>
      </c>
      <c r="D3986" s="2">
        <f t="shared" si="888"/>
        <v>22</v>
      </c>
      <c r="E3986" s="2">
        <f t="shared" si="891"/>
        <v>3982</v>
      </c>
      <c r="F3986" s="11">
        <v>382.5</v>
      </c>
      <c r="G3986" s="9">
        <v>0</v>
      </c>
      <c r="H3986" s="9">
        <v>0</v>
      </c>
      <c r="I3986" s="9">
        <v>0</v>
      </c>
      <c r="J3986" s="9">
        <v>0.28499999999999998</v>
      </c>
      <c r="K3986" s="9">
        <v>0.28499999999999998</v>
      </c>
      <c r="L3986" s="9">
        <v>0.28499999999999998</v>
      </c>
      <c r="N3986" s="32">
        <f>IF('System Design'!$F$8=1,'Hourly Demand and Generation'!G3986*'System Design'!$F$21,IF('System Design'!$F$8=2,'Hourly Demand and Generation'!H3986*'System Design'!$F$21,IF('System Design'!$F$8=3,'Hourly Demand and Generation'!I3986*'System Design'!$F$21)))</f>
        <v>0</v>
      </c>
      <c r="O3986" s="32">
        <f>IF('System Design'!$F$8=1,'Hourly Demand and Generation'!J3986*'System Design'!$F$22,IF('System Design'!$F$8=2,'Hourly Demand and Generation'!K3986*'System Design'!$F$22,IF('System Design'!$F$8=3,'Hourly Demand and Generation'!L3986*'System Design'!$F$22)))</f>
        <v>712.49999999999989</v>
      </c>
      <c r="Q3986" s="32">
        <f t="shared" si="889"/>
        <v>0</v>
      </c>
      <c r="R3986" s="32">
        <f t="shared" si="892"/>
        <v>5400</v>
      </c>
      <c r="S3986" s="32">
        <f t="shared" si="893"/>
        <v>0</v>
      </c>
      <c r="T3986" s="32">
        <f t="shared" si="894"/>
        <v>21600</v>
      </c>
      <c r="U3986" s="32">
        <f t="shared" si="895"/>
        <v>0</v>
      </c>
      <c r="V3986" s="32">
        <f t="shared" si="890"/>
        <v>329.99999999999989</v>
      </c>
      <c r="W3986" s="32">
        <f t="shared" si="896"/>
        <v>329.99999999999989</v>
      </c>
      <c r="X3986" s="32">
        <f t="shared" si="897"/>
        <v>329.99999999999989</v>
      </c>
    </row>
    <row r="3987" spans="1:24" x14ac:dyDescent="0.25">
      <c r="A3987" s="2"/>
      <c r="B3987" s="2" t="s">
        <v>7</v>
      </c>
      <c r="C3987" s="2">
        <f t="shared" si="887"/>
        <v>166</v>
      </c>
      <c r="D3987" s="2">
        <f t="shared" si="888"/>
        <v>23</v>
      </c>
      <c r="E3987" s="2">
        <f t="shared" si="891"/>
        <v>3983</v>
      </c>
      <c r="F3987" s="11">
        <v>360</v>
      </c>
      <c r="G3987" s="9">
        <v>0</v>
      </c>
      <c r="H3987" s="9">
        <v>0</v>
      </c>
      <c r="I3987" s="9">
        <v>0</v>
      </c>
      <c r="J3987" s="9">
        <v>0.24</v>
      </c>
      <c r="K3987" s="9">
        <v>0.24</v>
      </c>
      <c r="L3987" s="9">
        <v>0.24</v>
      </c>
      <c r="N3987" s="32">
        <f>IF('System Design'!$F$8=1,'Hourly Demand and Generation'!G3987*'System Design'!$F$21,IF('System Design'!$F$8=2,'Hourly Demand and Generation'!H3987*'System Design'!$F$21,IF('System Design'!$F$8=3,'Hourly Demand and Generation'!I3987*'System Design'!$F$21)))</f>
        <v>0</v>
      </c>
      <c r="O3987" s="32">
        <f>IF('System Design'!$F$8=1,'Hourly Demand and Generation'!J3987*'System Design'!$F$22,IF('System Design'!$F$8=2,'Hourly Demand and Generation'!K3987*'System Design'!$F$22,IF('System Design'!$F$8=3,'Hourly Demand and Generation'!L3987*'System Design'!$F$22)))</f>
        <v>600</v>
      </c>
      <c r="Q3987" s="32">
        <f t="shared" si="889"/>
        <v>0</v>
      </c>
      <c r="R3987" s="32">
        <f t="shared" si="892"/>
        <v>5400</v>
      </c>
      <c r="S3987" s="32">
        <f t="shared" si="893"/>
        <v>0</v>
      </c>
      <c r="T3987" s="32">
        <f t="shared" si="894"/>
        <v>21600</v>
      </c>
      <c r="U3987" s="32">
        <f t="shared" si="895"/>
        <v>0</v>
      </c>
      <c r="V3987" s="32">
        <f t="shared" si="890"/>
        <v>240</v>
      </c>
      <c r="W3987" s="32">
        <f t="shared" si="896"/>
        <v>240</v>
      </c>
      <c r="X3987" s="32">
        <f t="shared" si="897"/>
        <v>240</v>
      </c>
    </row>
    <row r="3988" spans="1:24" x14ac:dyDescent="0.25">
      <c r="A3988" s="2"/>
      <c r="B3988" s="2" t="s">
        <v>7</v>
      </c>
      <c r="C3988" s="2">
        <f t="shared" si="887"/>
        <v>166</v>
      </c>
      <c r="D3988" s="2">
        <f t="shared" si="888"/>
        <v>24</v>
      </c>
      <c r="E3988" s="2">
        <f t="shared" si="891"/>
        <v>3984</v>
      </c>
      <c r="F3988" s="11">
        <v>315</v>
      </c>
      <c r="G3988" s="9">
        <v>0</v>
      </c>
      <c r="H3988" s="9">
        <v>0</v>
      </c>
      <c r="I3988" s="9">
        <v>0</v>
      </c>
      <c r="J3988" s="9">
        <v>0.24</v>
      </c>
      <c r="K3988" s="9">
        <v>0.24</v>
      </c>
      <c r="L3988" s="9">
        <v>0.24</v>
      </c>
      <c r="N3988" s="32">
        <f>IF('System Design'!$F$8=1,'Hourly Demand and Generation'!G3988*'System Design'!$F$21,IF('System Design'!$F$8=2,'Hourly Demand and Generation'!H3988*'System Design'!$F$21,IF('System Design'!$F$8=3,'Hourly Demand and Generation'!I3988*'System Design'!$F$21)))</f>
        <v>0</v>
      </c>
      <c r="O3988" s="32">
        <f>IF('System Design'!$F$8=1,'Hourly Demand and Generation'!J3988*'System Design'!$F$22,IF('System Design'!$F$8=2,'Hourly Demand and Generation'!K3988*'System Design'!$F$22,IF('System Design'!$F$8=3,'Hourly Demand and Generation'!L3988*'System Design'!$F$22)))</f>
        <v>600</v>
      </c>
      <c r="Q3988" s="32">
        <f t="shared" si="889"/>
        <v>0</v>
      </c>
      <c r="R3988" s="32">
        <f t="shared" si="892"/>
        <v>5400</v>
      </c>
      <c r="S3988" s="32">
        <f t="shared" si="893"/>
        <v>0</v>
      </c>
      <c r="T3988" s="32">
        <f t="shared" si="894"/>
        <v>21600</v>
      </c>
      <c r="U3988" s="32">
        <f t="shared" si="895"/>
        <v>0</v>
      </c>
      <c r="V3988" s="32">
        <f t="shared" si="890"/>
        <v>285</v>
      </c>
      <c r="W3988" s="32">
        <f t="shared" si="896"/>
        <v>285</v>
      </c>
      <c r="X3988" s="32">
        <f t="shared" si="897"/>
        <v>285</v>
      </c>
    </row>
    <row r="3989" spans="1:24" x14ac:dyDescent="0.25">
      <c r="A3989" s="2"/>
      <c r="B3989" s="2" t="s">
        <v>7</v>
      </c>
      <c r="C3989" s="2">
        <f>C3988+1</f>
        <v>167</v>
      </c>
      <c r="D3989" s="2">
        <v>1</v>
      </c>
      <c r="E3989" s="2">
        <f t="shared" si="891"/>
        <v>3985</v>
      </c>
      <c r="F3989" s="11">
        <v>270</v>
      </c>
      <c r="G3989" s="9">
        <v>0</v>
      </c>
      <c r="H3989" s="9">
        <v>0</v>
      </c>
      <c r="I3989" s="9">
        <v>0</v>
      </c>
      <c r="J3989" s="9">
        <v>0.3</v>
      </c>
      <c r="K3989" s="9">
        <v>0.3</v>
      </c>
      <c r="L3989" s="9">
        <v>0.3</v>
      </c>
      <c r="N3989" s="32">
        <f>IF('System Design'!$F$8=1,'Hourly Demand and Generation'!G3989*'System Design'!$F$21,IF('System Design'!$F$8=2,'Hourly Demand and Generation'!H3989*'System Design'!$F$21,IF('System Design'!$F$8=3,'Hourly Demand and Generation'!I3989*'System Design'!$F$21)))</f>
        <v>0</v>
      </c>
      <c r="O3989" s="32">
        <f>IF('System Design'!$F$8=1,'Hourly Demand and Generation'!J3989*'System Design'!$F$22,IF('System Design'!$F$8=2,'Hourly Demand and Generation'!K3989*'System Design'!$F$22,IF('System Design'!$F$8=3,'Hourly Demand and Generation'!L3989*'System Design'!$F$22)))</f>
        <v>750</v>
      </c>
      <c r="Q3989" s="32">
        <f t="shared" si="889"/>
        <v>0</v>
      </c>
      <c r="R3989" s="32">
        <f t="shared" si="892"/>
        <v>5400</v>
      </c>
      <c r="S3989" s="32">
        <f t="shared" si="893"/>
        <v>0</v>
      </c>
      <c r="T3989" s="32">
        <f t="shared" si="894"/>
        <v>21600</v>
      </c>
      <c r="U3989" s="32">
        <f t="shared" si="895"/>
        <v>0</v>
      </c>
      <c r="V3989" s="32">
        <f t="shared" si="890"/>
        <v>480</v>
      </c>
      <c r="W3989" s="32">
        <f t="shared" si="896"/>
        <v>480</v>
      </c>
      <c r="X3989" s="32">
        <f t="shared" si="897"/>
        <v>480</v>
      </c>
    </row>
    <row r="3990" spans="1:24" x14ac:dyDescent="0.25">
      <c r="A3990" s="2"/>
      <c r="B3990" s="2" t="s">
        <v>7</v>
      </c>
      <c r="C3990" s="2">
        <f>C3989</f>
        <v>167</v>
      </c>
      <c r="D3990" s="2">
        <f>D3989+1</f>
        <v>2</v>
      </c>
      <c r="E3990" s="2">
        <f t="shared" si="891"/>
        <v>3986</v>
      </c>
      <c r="F3990" s="11">
        <v>247.5</v>
      </c>
      <c r="G3990" s="9">
        <v>0</v>
      </c>
      <c r="H3990" s="9">
        <v>0</v>
      </c>
      <c r="I3990" s="9">
        <v>0</v>
      </c>
      <c r="J3990" s="9">
        <v>0.27</v>
      </c>
      <c r="K3990" s="9">
        <v>0.27</v>
      </c>
      <c r="L3990" s="9">
        <v>0.27</v>
      </c>
      <c r="N3990" s="32">
        <f>IF('System Design'!$F$8=1,'Hourly Demand and Generation'!G3990*'System Design'!$F$21,IF('System Design'!$F$8=2,'Hourly Demand and Generation'!H3990*'System Design'!$F$21,IF('System Design'!$F$8=3,'Hourly Demand and Generation'!I3990*'System Design'!$F$21)))</f>
        <v>0</v>
      </c>
      <c r="O3990" s="32">
        <f>IF('System Design'!$F$8=1,'Hourly Demand and Generation'!J3990*'System Design'!$F$22,IF('System Design'!$F$8=2,'Hourly Demand and Generation'!K3990*'System Design'!$F$22,IF('System Design'!$F$8=3,'Hourly Demand and Generation'!L3990*'System Design'!$F$22)))</f>
        <v>675</v>
      </c>
      <c r="Q3990" s="32">
        <f t="shared" si="889"/>
        <v>0</v>
      </c>
      <c r="R3990" s="32">
        <f t="shared" si="892"/>
        <v>5400</v>
      </c>
      <c r="S3990" s="32">
        <f t="shared" si="893"/>
        <v>0</v>
      </c>
      <c r="T3990" s="32">
        <f t="shared" si="894"/>
        <v>21600</v>
      </c>
      <c r="U3990" s="32">
        <f t="shared" si="895"/>
        <v>0</v>
      </c>
      <c r="V3990" s="32">
        <f t="shared" si="890"/>
        <v>427.5</v>
      </c>
      <c r="W3990" s="32">
        <f t="shared" si="896"/>
        <v>427.5</v>
      </c>
      <c r="X3990" s="32">
        <f t="shared" si="897"/>
        <v>427.5</v>
      </c>
    </row>
    <row r="3991" spans="1:24" x14ac:dyDescent="0.25">
      <c r="A3991" s="2"/>
      <c r="B3991" s="2" t="s">
        <v>7</v>
      </c>
      <c r="C3991" s="2">
        <f t="shared" ref="C3991:C4012" si="898">C3990</f>
        <v>167</v>
      </c>
      <c r="D3991" s="2">
        <f t="shared" ref="D3991:D4012" si="899">D3990+1</f>
        <v>3</v>
      </c>
      <c r="E3991" s="2">
        <f t="shared" si="891"/>
        <v>3987</v>
      </c>
      <c r="F3991" s="11">
        <v>225</v>
      </c>
      <c r="G3991" s="9">
        <v>0</v>
      </c>
      <c r="H3991" s="9">
        <v>0</v>
      </c>
      <c r="I3991" s="9">
        <v>0</v>
      </c>
      <c r="J3991" s="9">
        <v>0.27</v>
      </c>
      <c r="K3991" s="9">
        <v>0.27</v>
      </c>
      <c r="L3991" s="9">
        <v>0.27</v>
      </c>
      <c r="N3991" s="32">
        <f>IF('System Design'!$F$8=1,'Hourly Demand and Generation'!G3991*'System Design'!$F$21,IF('System Design'!$F$8=2,'Hourly Demand and Generation'!H3991*'System Design'!$F$21,IF('System Design'!$F$8=3,'Hourly Demand and Generation'!I3991*'System Design'!$F$21)))</f>
        <v>0</v>
      </c>
      <c r="O3991" s="32">
        <f>IF('System Design'!$F$8=1,'Hourly Demand and Generation'!J3991*'System Design'!$F$22,IF('System Design'!$F$8=2,'Hourly Demand and Generation'!K3991*'System Design'!$F$22,IF('System Design'!$F$8=3,'Hourly Demand and Generation'!L3991*'System Design'!$F$22)))</f>
        <v>675</v>
      </c>
      <c r="Q3991" s="32">
        <f t="shared" si="889"/>
        <v>0</v>
      </c>
      <c r="R3991" s="32">
        <f t="shared" si="892"/>
        <v>5400</v>
      </c>
      <c r="S3991" s="32">
        <f t="shared" si="893"/>
        <v>0</v>
      </c>
      <c r="T3991" s="32">
        <f t="shared" si="894"/>
        <v>21600</v>
      </c>
      <c r="U3991" s="32">
        <f t="shared" si="895"/>
        <v>0</v>
      </c>
      <c r="V3991" s="32">
        <f t="shared" si="890"/>
        <v>450</v>
      </c>
      <c r="W3991" s="32">
        <f t="shared" si="896"/>
        <v>450</v>
      </c>
      <c r="X3991" s="32">
        <f t="shared" si="897"/>
        <v>450</v>
      </c>
    </row>
    <row r="3992" spans="1:24" x14ac:dyDescent="0.25">
      <c r="A3992" s="2"/>
      <c r="B3992" s="2" t="s">
        <v>7</v>
      </c>
      <c r="C3992" s="2">
        <f t="shared" si="898"/>
        <v>167</v>
      </c>
      <c r="D3992" s="2">
        <f t="shared" si="899"/>
        <v>4</v>
      </c>
      <c r="E3992" s="2">
        <f t="shared" si="891"/>
        <v>3988</v>
      </c>
      <c r="F3992" s="11">
        <v>270</v>
      </c>
      <c r="G3992" s="9">
        <v>0</v>
      </c>
      <c r="H3992" s="9">
        <v>0</v>
      </c>
      <c r="I3992" s="9">
        <v>0</v>
      </c>
      <c r="J3992" s="9">
        <v>0.3</v>
      </c>
      <c r="K3992" s="9">
        <v>0.3</v>
      </c>
      <c r="L3992" s="9">
        <v>0.3</v>
      </c>
      <c r="N3992" s="32">
        <f>IF('System Design'!$F$8=1,'Hourly Demand and Generation'!G3992*'System Design'!$F$21,IF('System Design'!$F$8=2,'Hourly Demand and Generation'!H3992*'System Design'!$F$21,IF('System Design'!$F$8=3,'Hourly Demand and Generation'!I3992*'System Design'!$F$21)))</f>
        <v>0</v>
      </c>
      <c r="O3992" s="32">
        <f>IF('System Design'!$F$8=1,'Hourly Demand and Generation'!J3992*'System Design'!$F$22,IF('System Design'!$F$8=2,'Hourly Demand and Generation'!K3992*'System Design'!$F$22,IF('System Design'!$F$8=3,'Hourly Demand and Generation'!L3992*'System Design'!$F$22)))</f>
        <v>750</v>
      </c>
      <c r="Q3992" s="32">
        <f t="shared" si="889"/>
        <v>0</v>
      </c>
      <c r="R3992" s="32">
        <f t="shared" si="892"/>
        <v>5400</v>
      </c>
      <c r="S3992" s="32">
        <f t="shared" si="893"/>
        <v>0</v>
      </c>
      <c r="T3992" s="32">
        <f t="shared" si="894"/>
        <v>21600</v>
      </c>
      <c r="U3992" s="32">
        <f t="shared" si="895"/>
        <v>0</v>
      </c>
      <c r="V3992" s="32">
        <f t="shared" si="890"/>
        <v>480</v>
      </c>
      <c r="W3992" s="32">
        <f t="shared" si="896"/>
        <v>480</v>
      </c>
      <c r="X3992" s="32">
        <f t="shared" si="897"/>
        <v>480</v>
      </c>
    </row>
    <row r="3993" spans="1:24" x14ac:dyDescent="0.25">
      <c r="A3993" s="2"/>
      <c r="B3993" s="2" t="s">
        <v>7</v>
      </c>
      <c r="C3993" s="2">
        <f t="shared" si="898"/>
        <v>167</v>
      </c>
      <c r="D3993" s="2">
        <f t="shared" si="899"/>
        <v>5</v>
      </c>
      <c r="E3993" s="2">
        <f t="shared" si="891"/>
        <v>3989</v>
      </c>
      <c r="F3993" s="11">
        <v>292.5</v>
      </c>
      <c r="G3993" s="9">
        <v>0</v>
      </c>
      <c r="H3993" s="9">
        <v>3.52319817144537E-2</v>
      </c>
      <c r="I3993" s="9">
        <v>0.08</v>
      </c>
      <c r="J3993" s="9">
        <v>0.24</v>
      </c>
      <c r="K3993" s="9">
        <v>0.24</v>
      </c>
      <c r="L3993" s="9">
        <v>0.24</v>
      </c>
      <c r="N3993" s="32">
        <f>IF('System Design'!$F$8=1,'Hourly Demand and Generation'!G3993*'System Design'!$F$21,IF('System Design'!$F$8=2,'Hourly Demand and Generation'!H3993*'System Design'!$F$21,IF('System Design'!$F$8=3,'Hourly Demand and Generation'!I3993*'System Design'!$F$21)))</f>
        <v>40</v>
      </c>
      <c r="O3993" s="32">
        <f>IF('System Design'!$F$8=1,'Hourly Demand and Generation'!J3993*'System Design'!$F$22,IF('System Design'!$F$8=2,'Hourly Demand and Generation'!K3993*'System Design'!$F$22,IF('System Design'!$F$8=3,'Hourly Demand and Generation'!L3993*'System Design'!$F$22)))</f>
        <v>600</v>
      </c>
      <c r="Q3993" s="32">
        <f t="shared" si="889"/>
        <v>0</v>
      </c>
      <c r="R3993" s="32">
        <f t="shared" si="892"/>
        <v>5400</v>
      </c>
      <c r="S3993" s="32">
        <f t="shared" si="893"/>
        <v>0</v>
      </c>
      <c r="T3993" s="32">
        <f t="shared" si="894"/>
        <v>21600</v>
      </c>
      <c r="U3993" s="32">
        <f t="shared" si="895"/>
        <v>0</v>
      </c>
      <c r="V3993" s="32">
        <f t="shared" si="890"/>
        <v>347.5</v>
      </c>
      <c r="W3993" s="32">
        <f t="shared" si="896"/>
        <v>347.5</v>
      </c>
      <c r="X3993" s="32">
        <f t="shared" si="897"/>
        <v>347.5</v>
      </c>
    </row>
    <row r="3994" spans="1:24" x14ac:dyDescent="0.25">
      <c r="A3994" s="2"/>
      <c r="B3994" s="2" t="s">
        <v>7</v>
      </c>
      <c r="C3994" s="2">
        <f t="shared" si="898"/>
        <v>167</v>
      </c>
      <c r="D3994" s="2">
        <f t="shared" si="899"/>
        <v>6</v>
      </c>
      <c r="E3994" s="2">
        <f t="shared" si="891"/>
        <v>3990</v>
      </c>
      <c r="F3994" s="11">
        <v>315</v>
      </c>
      <c r="G3994" s="9">
        <v>7.04639634289074E-2</v>
      </c>
      <c r="H3994" s="9">
        <v>0.110099942857668</v>
      </c>
      <c r="I3994" s="9">
        <v>0.17</v>
      </c>
      <c r="J3994" s="9">
        <v>0.24</v>
      </c>
      <c r="K3994" s="9">
        <v>0.24</v>
      </c>
      <c r="L3994" s="9">
        <v>0.24</v>
      </c>
      <c r="N3994" s="32">
        <f>IF('System Design'!$F$8=1,'Hourly Demand and Generation'!G3994*'System Design'!$F$21,IF('System Design'!$F$8=2,'Hourly Demand and Generation'!H3994*'System Design'!$F$21,IF('System Design'!$F$8=3,'Hourly Demand and Generation'!I3994*'System Design'!$F$21)))</f>
        <v>85</v>
      </c>
      <c r="O3994" s="32">
        <f>IF('System Design'!$F$8=1,'Hourly Demand and Generation'!J3994*'System Design'!$F$22,IF('System Design'!$F$8=2,'Hourly Demand and Generation'!K3994*'System Design'!$F$22,IF('System Design'!$F$8=3,'Hourly Demand and Generation'!L3994*'System Design'!$F$22)))</f>
        <v>600</v>
      </c>
      <c r="Q3994" s="32">
        <f t="shared" si="889"/>
        <v>0</v>
      </c>
      <c r="R3994" s="32">
        <f t="shared" si="892"/>
        <v>5400</v>
      </c>
      <c r="S3994" s="32">
        <f t="shared" si="893"/>
        <v>0</v>
      </c>
      <c r="T3994" s="32">
        <f t="shared" si="894"/>
        <v>21600</v>
      </c>
      <c r="U3994" s="32">
        <f t="shared" si="895"/>
        <v>0</v>
      </c>
      <c r="V3994" s="32">
        <f t="shared" si="890"/>
        <v>370</v>
      </c>
      <c r="W3994" s="32">
        <f t="shared" si="896"/>
        <v>370</v>
      </c>
      <c r="X3994" s="32">
        <f t="shared" si="897"/>
        <v>370</v>
      </c>
    </row>
    <row r="3995" spans="1:24" x14ac:dyDescent="0.25">
      <c r="A3995" s="2"/>
      <c r="B3995" s="2" t="s">
        <v>7</v>
      </c>
      <c r="C3995" s="2">
        <f t="shared" si="898"/>
        <v>167</v>
      </c>
      <c r="D3995" s="2">
        <f t="shared" si="899"/>
        <v>7</v>
      </c>
      <c r="E3995" s="2">
        <f t="shared" si="891"/>
        <v>3991</v>
      </c>
      <c r="F3995" s="11">
        <v>337.5</v>
      </c>
      <c r="G3995" s="9">
        <v>0.14973592228642801</v>
      </c>
      <c r="H3995" s="9">
        <v>0.18496790400088201</v>
      </c>
      <c r="I3995" s="9">
        <v>0.25</v>
      </c>
      <c r="J3995" s="9">
        <v>0.27</v>
      </c>
      <c r="K3995" s="9">
        <v>0.27</v>
      </c>
      <c r="L3995" s="9">
        <v>0.27</v>
      </c>
      <c r="N3995" s="32">
        <f>IF('System Design'!$F$8=1,'Hourly Demand and Generation'!G3995*'System Design'!$F$21,IF('System Design'!$F$8=2,'Hourly Demand and Generation'!H3995*'System Design'!$F$21,IF('System Design'!$F$8=3,'Hourly Demand and Generation'!I3995*'System Design'!$F$21)))</f>
        <v>125</v>
      </c>
      <c r="O3995" s="32">
        <f>IF('System Design'!$F$8=1,'Hourly Demand and Generation'!J3995*'System Design'!$F$22,IF('System Design'!$F$8=2,'Hourly Demand and Generation'!K3995*'System Design'!$F$22,IF('System Design'!$F$8=3,'Hourly Demand and Generation'!L3995*'System Design'!$F$22)))</f>
        <v>675</v>
      </c>
      <c r="Q3995" s="32">
        <f t="shared" si="889"/>
        <v>0</v>
      </c>
      <c r="R3995" s="32">
        <f t="shared" si="892"/>
        <v>5400</v>
      </c>
      <c r="S3995" s="32">
        <f t="shared" si="893"/>
        <v>0</v>
      </c>
      <c r="T3995" s="32">
        <f t="shared" si="894"/>
        <v>21600</v>
      </c>
      <c r="U3995" s="32">
        <f t="shared" si="895"/>
        <v>0</v>
      </c>
      <c r="V3995" s="32">
        <f t="shared" si="890"/>
        <v>462.5</v>
      </c>
      <c r="W3995" s="32">
        <f t="shared" si="896"/>
        <v>462.5</v>
      </c>
      <c r="X3995" s="32">
        <f t="shared" si="897"/>
        <v>462.5</v>
      </c>
    </row>
    <row r="3996" spans="1:24" x14ac:dyDescent="0.25">
      <c r="A3996" s="2"/>
      <c r="B3996" s="2" t="s">
        <v>7</v>
      </c>
      <c r="C3996" s="2">
        <f t="shared" si="898"/>
        <v>167</v>
      </c>
      <c r="D3996" s="2">
        <f t="shared" si="899"/>
        <v>8</v>
      </c>
      <c r="E3996" s="2">
        <f t="shared" si="891"/>
        <v>3992</v>
      </c>
      <c r="F3996" s="11">
        <v>360</v>
      </c>
      <c r="G3996" s="9">
        <v>0.29066384914424298</v>
      </c>
      <c r="H3996" s="9">
        <v>0.330299828573003</v>
      </c>
      <c r="I3996" s="9">
        <v>0.42</v>
      </c>
      <c r="J3996" s="9">
        <v>0.27</v>
      </c>
      <c r="K3996" s="9">
        <v>0.27</v>
      </c>
      <c r="L3996" s="9">
        <v>0.27</v>
      </c>
      <c r="N3996" s="32">
        <f>IF('System Design'!$F$8=1,'Hourly Demand and Generation'!G3996*'System Design'!$F$21,IF('System Design'!$F$8=2,'Hourly Demand and Generation'!H3996*'System Design'!$F$21,IF('System Design'!$F$8=3,'Hourly Demand and Generation'!I3996*'System Design'!$F$21)))</f>
        <v>210</v>
      </c>
      <c r="O3996" s="32">
        <f>IF('System Design'!$F$8=1,'Hourly Demand and Generation'!J3996*'System Design'!$F$22,IF('System Design'!$F$8=2,'Hourly Demand and Generation'!K3996*'System Design'!$F$22,IF('System Design'!$F$8=3,'Hourly Demand and Generation'!L3996*'System Design'!$F$22)))</f>
        <v>675</v>
      </c>
      <c r="Q3996" s="32">
        <f t="shared" si="889"/>
        <v>0</v>
      </c>
      <c r="R3996" s="32">
        <f t="shared" si="892"/>
        <v>5400</v>
      </c>
      <c r="S3996" s="32">
        <f t="shared" si="893"/>
        <v>0</v>
      </c>
      <c r="T3996" s="32">
        <f t="shared" si="894"/>
        <v>21600</v>
      </c>
      <c r="U3996" s="32">
        <f t="shared" si="895"/>
        <v>0</v>
      </c>
      <c r="V3996" s="32">
        <f t="shared" si="890"/>
        <v>525</v>
      </c>
      <c r="W3996" s="32">
        <f t="shared" si="896"/>
        <v>525</v>
      </c>
      <c r="X3996" s="32">
        <f t="shared" si="897"/>
        <v>525</v>
      </c>
    </row>
    <row r="3997" spans="1:24" x14ac:dyDescent="0.25">
      <c r="A3997" s="2"/>
      <c r="B3997" s="2" t="s">
        <v>7</v>
      </c>
      <c r="C3997" s="2">
        <f t="shared" si="898"/>
        <v>167</v>
      </c>
      <c r="D3997" s="2">
        <f t="shared" si="899"/>
        <v>9</v>
      </c>
      <c r="E3997" s="2">
        <f t="shared" si="891"/>
        <v>3993</v>
      </c>
      <c r="F3997" s="11">
        <v>360</v>
      </c>
      <c r="G3997" s="9">
        <v>0.44039977143067099</v>
      </c>
      <c r="H3997" s="9">
        <v>0.47563175314512501</v>
      </c>
      <c r="I3997" s="9">
        <v>0.57999999999999996</v>
      </c>
      <c r="J3997" s="9">
        <v>0.24</v>
      </c>
      <c r="K3997" s="9">
        <v>0.24</v>
      </c>
      <c r="L3997" s="9">
        <v>0.24</v>
      </c>
      <c r="N3997" s="32">
        <f>IF('System Design'!$F$8=1,'Hourly Demand and Generation'!G3997*'System Design'!$F$21,IF('System Design'!$F$8=2,'Hourly Demand and Generation'!H3997*'System Design'!$F$21,IF('System Design'!$F$8=3,'Hourly Demand and Generation'!I3997*'System Design'!$F$21)))</f>
        <v>290</v>
      </c>
      <c r="O3997" s="32">
        <f>IF('System Design'!$F$8=1,'Hourly Demand and Generation'!J3997*'System Design'!$F$22,IF('System Design'!$F$8=2,'Hourly Demand and Generation'!K3997*'System Design'!$F$22,IF('System Design'!$F$8=3,'Hourly Demand and Generation'!L3997*'System Design'!$F$22)))</f>
        <v>600</v>
      </c>
      <c r="Q3997" s="32">
        <f t="shared" si="889"/>
        <v>0</v>
      </c>
      <c r="R3997" s="32">
        <f t="shared" si="892"/>
        <v>5400</v>
      </c>
      <c r="S3997" s="32">
        <f t="shared" si="893"/>
        <v>0</v>
      </c>
      <c r="T3997" s="32">
        <f t="shared" si="894"/>
        <v>21600</v>
      </c>
      <c r="U3997" s="32">
        <f t="shared" si="895"/>
        <v>0</v>
      </c>
      <c r="V3997" s="32">
        <f t="shared" si="890"/>
        <v>530</v>
      </c>
      <c r="W3997" s="32">
        <f t="shared" si="896"/>
        <v>530</v>
      </c>
      <c r="X3997" s="32">
        <f t="shared" si="897"/>
        <v>530</v>
      </c>
    </row>
    <row r="3998" spans="1:24" x14ac:dyDescent="0.25">
      <c r="A3998" s="2"/>
      <c r="B3998" s="2" t="s">
        <v>7</v>
      </c>
      <c r="C3998" s="2">
        <f t="shared" si="898"/>
        <v>167</v>
      </c>
      <c r="D3998" s="2">
        <f t="shared" si="899"/>
        <v>10</v>
      </c>
      <c r="E3998" s="2">
        <f t="shared" si="891"/>
        <v>3994</v>
      </c>
      <c r="F3998" s="11">
        <v>351</v>
      </c>
      <c r="G3998" s="9">
        <v>0.59013569371709895</v>
      </c>
      <c r="H3998" s="9">
        <v>0.62536767543155303</v>
      </c>
      <c r="I3998" s="9">
        <v>0.75</v>
      </c>
      <c r="J3998" s="9">
        <v>0.27</v>
      </c>
      <c r="K3998" s="9">
        <v>0.27</v>
      </c>
      <c r="L3998" s="9">
        <v>0.27</v>
      </c>
      <c r="N3998" s="32">
        <f>IF('System Design'!$F$8=1,'Hourly Demand and Generation'!G3998*'System Design'!$F$21,IF('System Design'!$F$8=2,'Hourly Demand and Generation'!H3998*'System Design'!$F$21,IF('System Design'!$F$8=3,'Hourly Demand and Generation'!I3998*'System Design'!$F$21)))</f>
        <v>375</v>
      </c>
      <c r="O3998" s="32">
        <f>IF('System Design'!$F$8=1,'Hourly Demand and Generation'!J3998*'System Design'!$F$22,IF('System Design'!$F$8=2,'Hourly Demand and Generation'!K3998*'System Design'!$F$22,IF('System Design'!$F$8=3,'Hourly Demand and Generation'!L3998*'System Design'!$F$22)))</f>
        <v>675</v>
      </c>
      <c r="Q3998" s="32">
        <f t="shared" si="889"/>
        <v>0</v>
      </c>
      <c r="R3998" s="32">
        <f t="shared" si="892"/>
        <v>5400</v>
      </c>
      <c r="S3998" s="32">
        <f t="shared" si="893"/>
        <v>0</v>
      </c>
      <c r="T3998" s="32">
        <f t="shared" si="894"/>
        <v>21600</v>
      </c>
      <c r="U3998" s="32">
        <f t="shared" si="895"/>
        <v>0</v>
      </c>
      <c r="V3998" s="32">
        <f t="shared" si="890"/>
        <v>699</v>
      </c>
      <c r="W3998" s="32">
        <f t="shared" si="896"/>
        <v>699</v>
      </c>
      <c r="X3998" s="32">
        <f t="shared" si="897"/>
        <v>699</v>
      </c>
    </row>
    <row r="3999" spans="1:24" x14ac:dyDescent="0.25">
      <c r="A3999" s="2"/>
      <c r="B3999" s="2" t="s">
        <v>7</v>
      </c>
      <c r="C3999" s="2">
        <f t="shared" si="898"/>
        <v>167</v>
      </c>
      <c r="D3999" s="2">
        <f t="shared" si="899"/>
        <v>11</v>
      </c>
      <c r="E3999" s="2">
        <f t="shared" si="891"/>
        <v>3995</v>
      </c>
      <c r="F3999" s="11">
        <v>346.5</v>
      </c>
      <c r="G3999" s="9">
        <v>0.73106362057491403</v>
      </c>
      <c r="H3999" s="9">
        <v>0.77069960000367399</v>
      </c>
      <c r="I3999" s="9">
        <v>0.92</v>
      </c>
      <c r="J3999" s="9">
        <v>0.24</v>
      </c>
      <c r="K3999" s="9">
        <v>0.24</v>
      </c>
      <c r="L3999" s="9">
        <v>0.24</v>
      </c>
      <c r="N3999" s="32">
        <f>IF('System Design'!$F$8=1,'Hourly Demand and Generation'!G3999*'System Design'!$F$21,IF('System Design'!$F$8=2,'Hourly Demand and Generation'!H3999*'System Design'!$F$21,IF('System Design'!$F$8=3,'Hourly Demand and Generation'!I3999*'System Design'!$F$21)))</f>
        <v>460</v>
      </c>
      <c r="O3999" s="32">
        <f>IF('System Design'!$F$8=1,'Hourly Demand and Generation'!J3999*'System Design'!$F$22,IF('System Design'!$F$8=2,'Hourly Demand and Generation'!K3999*'System Design'!$F$22,IF('System Design'!$F$8=3,'Hourly Demand and Generation'!L3999*'System Design'!$F$22)))</f>
        <v>600</v>
      </c>
      <c r="Q3999" s="32">
        <f t="shared" si="889"/>
        <v>0</v>
      </c>
      <c r="R3999" s="32">
        <f t="shared" si="892"/>
        <v>5400</v>
      </c>
      <c r="S3999" s="32">
        <f t="shared" si="893"/>
        <v>0</v>
      </c>
      <c r="T3999" s="32">
        <f t="shared" si="894"/>
        <v>21600</v>
      </c>
      <c r="U3999" s="32">
        <f t="shared" si="895"/>
        <v>0</v>
      </c>
      <c r="V3999" s="32">
        <f t="shared" si="890"/>
        <v>713.5</v>
      </c>
      <c r="W3999" s="32">
        <f t="shared" si="896"/>
        <v>713.5</v>
      </c>
      <c r="X3999" s="32">
        <f t="shared" si="897"/>
        <v>713.5</v>
      </c>
    </row>
    <row r="4000" spans="1:24" x14ac:dyDescent="0.25">
      <c r="A4000" s="2"/>
      <c r="B4000" s="2" t="s">
        <v>7</v>
      </c>
      <c r="C4000" s="2">
        <f t="shared" si="898"/>
        <v>167</v>
      </c>
      <c r="D4000" s="2">
        <f t="shared" si="899"/>
        <v>12</v>
      </c>
      <c r="E4000" s="2">
        <f t="shared" si="891"/>
        <v>3996</v>
      </c>
      <c r="F4000" s="11">
        <v>346.5</v>
      </c>
      <c r="G4000" s="9">
        <v>0.88079954286134199</v>
      </c>
      <c r="H4000" s="9">
        <v>0.88079954286134199</v>
      </c>
      <c r="I4000" s="9">
        <v>1</v>
      </c>
      <c r="J4000" s="9">
        <v>0.22500000000000001</v>
      </c>
      <c r="K4000" s="9">
        <v>0.22500000000000001</v>
      </c>
      <c r="L4000" s="9">
        <v>0.22500000000000001</v>
      </c>
      <c r="N4000" s="32">
        <f>IF('System Design'!$F$8=1,'Hourly Demand and Generation'!G4000*'System Design'!$F$21,IF('System Design'!$F$8=2,'Hourly Demand and Generation'!H4000*'System Design'!$F$21,IF('System Design'!$F$8=3,'Hourly Demand and Generation'!I4000*'System Design'!$F$21)))</f>
        <v>500</v>
      </c>
      <c r="O4000" s="32">
        <f>IF('System Design'!$F$8=1,'Hourly Demand and Generation'!J4000*'System Design'!$F$22,IF('System Design'!$F$8=2,'Hourly Demand and Generation'!K4000*'System Design'!$F$22,IF('System Design'!$F$8=3,'Hourly Demand and Generation'!L4000*'System Design'!$F$22)))</f>
        <v>562.5</v>
      </c>
      <c r="Q4000" s="32">
        <f t="shared" si="889"/>
        <v>0</v>
      </c>
      <c r="R4000" s="32">
        <f t="shared" si="892"/>
        <v>5400</v>
      </c>
      <c r="S4000" s="32">
        <f t="shared" si="893"/>
        <v>0</v>
      </c>
      <c r="T4000" s="32">
        <f t="shared" si="894"/>
        <v>21600</v>
      </c>
      <c r="U4000" s="32">
        <f t="shared" si="895"/>
        <v>0</v>
      </c>
      <c r="V4000" s="32">
        <f t="shared" si="890"/>
        <v>716</v>
      </c>
      <c r="W4000" s="32">
        <f t="shared" si="896"/>
        <v>716</v>
      </c>
      <c r="X4000" s="32">
        <f t="shared" si="897"/>
        <v>716</v>
      </c>
    </row>
    <row r="4001" spans="1:24" x14ac:dyDescent="0.25">
      <c r="A4001" s="2"/>
      <c r="B4001" s="2" t="s">
        <v>7</v>
      </c>
      <c r="C4001" s="2">
        <f t="shared" si="898"/>
        <v>167</v>
      </c>
      <c r="D4001" s="2">
        <f t="shared" si="899"/>
        <v>13</v>
      </c>
      <c r="E4001" s="2">
        <f t="shared" si="891"/>
        <v>3997</v>
      </c>
      <c r="F4001" s="11">
        <v>360</v>
      </c>
      <c r="G4001" s="9">
        <v>0.73106362057491403</v>
      </c>
      <c r="H4001" s="9">
        <v>0.77069960000367399</v>
      </c>
      <c r="I4001" s="9">
        <v>0.92</v>
      </c>
      <c r="J4001" s="9">
        <v>0.24</v>
      </c>
      <c r="K4001" s="9">
        <v>0.24</v>
      </c>
      <c r="L4001" s="9">
        <v>0.24</v>
      </c>
      <c r="N4001" s="32">
        <f>IF('System Design'!$F$8=1,'Hourly Demand and Generation'!G4001*'System Design'!$F$21,IF('System Design'!$F$8=2,'Hourly Demand and Generation'!H4001*'System Design'!$F$21,IF('System Design'!$F$8=3,'Hourly Demand and Generation'!I4001*'System Design'!$F$21)))</f>
        <v>460</v>
      </c>
      <c r="O4001" s="32">
        <f>IF('System Design'!$F$8=1,'Hourly Demand and Generation'!J4001*'System Design'!$F$22,IF('System Design'!$F$8=2,'Hourly Demand and Generation'!K4001*'System Design'!$F$22,IF('System Design'!$F$8=3,'Hourly Demand and Generation'!L4001*'System Design'!$F$22)))</f>
        <v>600</v>
      </c>
      <c r="Q4001" s="32">
        <f t="shared" si="889"/>
        <v>0</v>
      </c>
      <c r="R4001" s="32">
        <f t="shared" si="892"/>
        <v>5400</v>
      </c>
      <c r="S4001" s="32">
        <f t="shared" si="893"/>
        <v>0</v>
      </c>
      <c r="T4001" s="32">
        <f t="shared" si="894"/>
        <v>21600</v>
      </c>
      <c r="U4001" s="32">
        <f t="shared" si="895"/>
        <v>0</v>
      </c>
      <c r="V4001" s="32">
        <f t="shared" si="890"/>
        <v>700</v>
      </c>
      <c r="W4001" s="32">
        <f t="shared" si="896"/>
        <v>700</v>
      </c>
      <c r="X4001" s="32">
        <f t="shared" si="897"/>
        <v>700</v>
      </c>
    </row>
    <row r="4002" spans="1:24" x14ac:dyDescent="0.25">
      <c r="A4002" s="2"/>
      <c r="B4002" s="2" t="s">
        <v>7</v>
      </c>
      <c r="C4002" s="2">
        <f t="shared" si="898"/>
        <v>167</v>
      </c>
      <c r="D4002" s="2">
        <f t="shared" si="899"/>
        <v>14</v>
      </c>
      <c r="E4002" s="2">
        <f t="shared" si="891"/>
        <v>3998</v>
      </c>
      <c r="F4002" s="11">
        <v>360</v>
      </c>
      <c r="G4002" s="9">
        <v>0.59013569371709895</v>
      </c>
      <c r="H4002" s="9">
        <v>0.62536767543155303</v>
      </c>
      <c r="I4002" s="9">
        <v>0.75</v>
      </c>
      <c r="J4002" s="9">
        <v>0.255</v>
      </c>
      <c r="K4002" s="9">
        <v>0.255</v>
      </c>
      <c r="L4002" s="9">
        <v>0.255</v>
      </c>
      <c r="N4002" s="32">
        <f>IF('System Design'!$F$8=1,'Hourly Demand and Generation'!G4002*'System Design'!$F$21,IF('System Design'!$F$8=2,'Hourly Demand and Generation'!H4002*'System Design'!$F$21,IF('System Design'!$F$8=3,'Hourly Demand and Generation'!I4002*'System Design'!$F$21)))</f>
        <v>375</v>
      </c>
      <c r="O4002" s="32">
        <f>IF('System Design'!$F$8=1,'Hourly Demand and Generation'!J4002*'System Design'!$F$22,IF('System Design'!$F$8=2,'Hourly Demand and Generation'!K4002*'System Design'!$F$22,IF('System Design'!$F$8=3,'Hourly Demand and Generation'!L4002*'System Design'!$F$22)))</f>
        <v>637.5</v>
      </c>
      <c r="Q4002" s="32">
        <f t="shared" si="889"/>
        <v>0</v>
      </c>
      <c r="R4002" s="32">
        <f t="shared" si="892"/>
        <v>5400</v>
      </c>
      <c r="S4002" s="32">
        <f t="shared" si="893"/>
        <v>0</v>
      </c>
      <c r="T4002" s="32">
        <f t="shared" si="894"/>
        <v>21600</v>
      </c>
      <c r="U4002" s="32">
        <f t="shared" si="895"/>
        <v>0</v>
      </c>
      <c r="V4002" s="32">
        <f t="shared" si="890"/>
        <v>652.5</v>
      </c>
      <c r="W4002" s="32">
        <f t="shared" si="896"/>
        <v>652.5</v>
      </c>
      <c r="X4002" s="32">
        <f t="shared" si="897"/>
        <v>652.5</v>
      </c>
    </row>
    <row r="4003" spans="1:24" x14ac:dyDescent="0.25">
      <c r="A4003" s="2"/>
      <c r="B4003" s="2" t="s">
        <v>7</v>
      </c>
      <c r="C4003" s="2">
        <f t="shared" si="898"/>
        <v>167</v>
      </c>
      <c r="D4003" s="2">
        <f t="shared" si="899"/>
        <v>15</v>
      </c>
      <c r="E4003" s="2">
        <f t="shared" si="891"/>
        <v>3999</v>
      </c>
      <c r="F4003" s="11">
        <v>382.5</v>
      </c>
      <c r="G4003" s="9">
        <v>0.44039977143067099</v>
      </c>
      <c r="H4003" s="9">
        <v>0.47563175314512501</v>
      </c>
      <c r="I4003" s="9">
        <v>0.57999999999999996</v>
      </c>
      <c r="J4003" s="9">
        <v>0.27</v>
      </c>
      <c r="K4003" s="9">
        <v>0.27</v>
      </c>
      <c r="L4003" s="9">
        <v>0.27</v>
      </c>
      <c r="N4003" s="32">
        <f>IF('System Design'!$F$8=1,'Hourly Demand and Generation'!G4003*'System Design'!$F$21,IF('System Design'!$F$8=2,'Hourly Demand and Generation'!H4003*'System Design'!$F$21,IF('System Design'!$F$8=3,'Hourly Demand and Generation'!I4003*'System Design'!$F$21)))</f>
        <v>290</v>
      </c>
      <c r="O4003" s="32">
        <f>IF('System Design'!$F$8=1,'Hourly Demand and Generation'!J4003*'System Design'!$F$22,IF('System Design'!$F$8=2,'Hourly Demand and Generation'!K4003*'System Design'!$F$22,IF('System Design'!$F$8=3,'Hourly Demand and Generation'!L4003*'System Design'!$F$22)))</f>
        <v>675</v>
      </c>
      <c r="Q4003" s="32">
        <f t="shared" si="889"/>
        <v>0</v>
      </c>
      <c r="R4003" s="32">
        <f t="shared" si="892"/>
        <v>5400</v>
      </c>
      <c r="S4003" s="32">
        <f t="shared" si="893"/>
        <v>0</v>
      </c>
      <c r="T4003" s="32">
        <f t="shared" si="894"/>
        <v>21600</v>
      </c>
      <c r="U4003" s="32">
        <f t="shared" si="895"/>
        <v>0</v>
      </c>
      <c r="V4003" s="32">
        <f t="shared" si="890"/>
        <v>582.5</v>
      </c>
      <c r="W4003" s="32">
        <f t="shared" si="896"/>
        <v>582.5</v>
      </c>
      <c r="X4003" s="32">
        <f t="shared" si="897"/>
        <v>582.5</v>
      </c>
    </row>
    <row r="4004" spans="1:24" x14ac:dyDescent="0.25">
      <c r="A4004" s="2"/>
      <c r="B4004" s="2" t="s">
        <v>7</v>
      </c>
      <c r="C4004" s="2">
        <f t="shared" si="898"/>
        <v>167</v>
      </c>
      <c r="D4004" s="2">
        <f t="shared" si="899"/>
        <v>16</v>
      </c>
      <c r="E4004" s="2">
        <f t="shared" si="891"/>
        <v>4000</v>
      </c>
      <c r="F4004" s="11">
        <v>405</v>
      </c>
      <c r="G4004" s="9">
        <v>0.29066384914424298</v>
      </c>
      <c r="H4004" s="9">
        <v>0.330299828573003</v>
      </c>
      <c r="I4004" s="9">
        <v>0.42</v>
      </c>
      <c r="J4004" s="9">
        <v>0.27</v>
      </c>
      <c r="K4004" s="9">
        <v>0.27</v>
      </c>
      <c r="L4004" s="9">
        <v>0.27</v>
      </c>
      <c r="N4004" s="32">
        <f>IF('System Design'!$F$8=1,'Hourly Demand and Generation'!G4004*'System Design'!$F$21,IF('System Design'!$F$8=2,'Hourly Demand and Generation'!H4004*'System Design'!$F$21,IF('System Design'!$F$8=3,'Hourly Demand and Generation'!I4004*'System Design'!$F$21)))</f>
        <v>210</v>
      </c>
      <c r="O4004" s="32">
        <f>IF('System Design'!$F$8=1,'Hourly Demand and Generation'!J4004*'System Design'!$F$22,IF('System Design'!$F$8=2,'Hourly Demand and Generation'!K4004*'System Design'!$F$22,IF('System Design'!$F$8=3,'Hourly Demand and Generation'!L4004*'System Design'!$F$22)))</f>
        <v>675</v>
      </c>
      <c r="Q4004" s="32">
        <f t="shared" si="889"/>
        <v>0</v>
      </c>
      <c r="R4004" s="32">
        <f t="shared" si="892"/>
        <v>5400</v>
      </c>
      <c r="S4004" s="32">
        <f t="shared" si="893"/>
        <v>0</v>
      </c>
      <c r="T4004" s="32">
        <f t="shared" si="894"/>
        <v>21600</v>
      </c>
      <c r="U4004" s="32">
        <f t="shared" si="895"/>
        <v>0</v>
      </c>
      <c r="V4004" s="32">
        <f t="shared" si="890"/>
        <v>480</v>
      </c>
      <c r="W4004" s="32">
        <f t="shared" si="896"/>
        <v>480</v>
      </c>
      <c r="X4004" s="32">
        <f t="shared" si="897"/>
        <v>480</v>
      </c>
    </row>
    <row r="4005" spans="1:24" x14ac:dyDescent="0.25">
      <c r="A4005" s="2"/>
      <c r="B4005" s="2" t="s">
        <v>7</v>
      </c>
      <c r="C4005" s="2">
        <f t="shared" si="898"/>
        <v>167</v>
      </c>
      <c r="D4005" s="2">
        <f t="shared" si="899"/>
        <v>17</v>
      </c>
      <c r="E4005" s="2">
        <f t="shared" si="891"/>
        <v>4001</v>
      </c>
      <c r="F4005" s="11">
        <v>427.5</v>
      </c>
      <c r="G4005" s="9">
        <v>0.14973592228642801</v>
      </c>
      <c r="H4005" s="9">
        <v>0.18496790400088201</v>
      </c>
      <c r="I4005" s="9">
        <v>0.25</v>
      </c>
      <c r="J4005" s="9">
        <v>0.3</v>
      </c>
      <c r="K4005" s="9">
        <v>0.3</v>
      </c>
      <c r="L4005" s="9">
        <v>0.3</v>
      </c>
      <c r="N4005" s="32">
        <f>IF('System Design'!$F$8=1,'Hourly Demand and Generation'!G4005*'System Design'!$F$21,IF('System Design'!$F$8=2,'Hourly Demand and Generation'!H4005*'System Design'!$F$21,IF('System Design'!$F$8=3,'Hourly Demand and Generation'!I4005*'System Design'!$F$21)))</f>
        <v>125</v>
      </c>
      <c r="O4005" s="32">
        <f>IF('System Design'!$F$8=1,'Hourly Demand and Generation'!J4005*'System Design'!$F$22,IF('System Design'!$F$8=2,'Hourly Demand and Generation'!K4005*'System Design'!$F$22,IF('System Design'!$F$8=3,'Hourly Demand and Generation'!L4005*'System Design'!$F$22)))</f>
        <v>750</v>
      </c>
      <c r="Q4005" s="32">
        <f t="shared" si="889"/>
        <v>0</v>
      </c>
      <c r="R4005" s="32">
        <f t="shared" si="892"/>
        <v>5400</v>
      </c>
      <c r="S4005" s="32">
        <f t="shared" si="893"/>
        <v>0</v>
      </c>
      <c r="T4005" s="32">
        <f t="shared" si="894"/>
        <v>21600</v>
      </c>
      <c r="U4005" s="32">
        <f t="shared" si="895"/>
        <v>0</v>
      </c>
      <c r="V4005" s="32">
        <f t="shared" si="890"/>
        <v>447.5</v>
      </c>
      <c r="W4005" s="32">
        <f t="shared" si="896"/>
        <v>447.5</v>
      </c>
      <c r="X4005" s="32">
        <f t="shared" si="897"/>
        <v>447.5</v>
      </c>
    </row>
    <row r="4006" spans="1:24" x14ac:dyDescent="0.25">
      <c r="A4006" s="2"/>
      <c r="B4006" s="2" t="s">
        <v>7</v>
      </c>
      <c r="C4006" s="2">
        <f t="shared" si="898"/>
        <v>167</v>
      </c>
      <c r="D4006" s="2">
        <f t="shared" si="899"/>
        <v>18</v>
      </c>
      <c r="E4006" s="2">
        <f t="shared" si="891"/>
        <v>4002</v>
      </c>
      <c r="F4006" s="11">
        <v>450</v>
      </c>
      <c r="G4006" s="9">
        <v>7.04639634289074E-2</v>
      </c>
      <c r="H4006" s="9">
        <v>0.110099942857668</v>
      </c>
      <c r="I4006" s="9">
        <v>0.17</v>
      </c>
      <c r="J4006" s="9">
        <v>0.28499999999999998</v>
      </c>
      <c r="K4006" s="9">
        <v>0.28499999999999998</v>
      </c>
      <c r="L4006" s="9">
        <v>0.28499999999999998</v>
      </c>
      <c r="N4006" s="32">
        <f>IF('System Design'!$F$8=1,'Hourly Demand and Generation'!G4006*'System Design'!$F$21,IF('System Design'!$F$8=2,'Hourly Demand and Generation'!H4006*'System Design'!$F$21,IF('System Design'!$F$8=3,'Hourly Demand and Generation'!I4006*'System Design'!$F$21)))</f>
        <v>85</v>
      </c>
      <c r="O4006" s="32">
        <f>IF('System Design'!$F$8=1,'Hourly Demand and Generation'!J4006*'System Design'!$F$22,IF('System Design'!$F$8=2,'Hourly Demand and Generation'!K4006*'System Design'!$F$22,IF('System Design'!$F$8=3,'Hourly Demand and Generation'!L4006*'System Design'!$F$22)))</f>
        <v>712.49999999999989</v>
      </c>
      <c r="Q4006" s="32">
        <f t="shared" si="889"/>
        <v>0</v>
      </c>
      <c r="R4006" s="32">
        <f t="shared" si="892"/>
        <v>5400</v>
      </c>
      <c r="S4006" s="32">
        <f t="shared" si="893"/>
        <v>0</v>
      </c>
      <c r="T4006" s="32">
        <f t="shared" si="894"/>
        <v>21600</v>
      </c>
      <c r="U4006" s="32">
        <f t="shared" si="895"/>
        <v>0</v>
      </c>
      <c r="V4006" s="32">
        <f t="shared" si="890"/>
        <v>347.49999999999989</v>
      </c>
      <c r="W4006" s="32">
        <f t="shared" si="896"/>
        <v>347.49999999999989</v>
      </c>
      <c r="X4006" s="32">
        <f t="shared" si="897"/>
        <v>347.49999999999989</v>
      </c>
    </row>
    <row r="4007" spans="1:24" x14ac:dyDescent="0.25">
      <c r="A4007" s="2"/>
      <c r="B4007" s="2" t="s">
        <v>7</v>
      </c>
      <c r="C4007" s="2">
        <f t="shared" si="898"/>
        <v>167</v>
      </c>
      <c r="D4007" s="2">
        <f t="shared" si="899"/>
        <v>19</v>
      </c>
      <c r="E4007" s="2">
        <f t="shared" si="891"/>
        <v>4003</v>
      </c>
      <c r="F4007" s="11">
        <v>436.5</v>
      </c>
      <c r="G4007" s="9">
        <v>0</v>
      </c>
      <c r="H4007" s="9">
        <v>3.52319817144537E-2</v>
      </c>
      <c r="I4007" s="9">
        <v>0.08</v>
      </c>
      <c r="J4007" s="9">
        <v>0.27</v>
      </c>
      <c r="K4007" s="9">
        <v>0.27</v>
      </c>
      <c r="L4007" s="9">
        <v>0.27</v>
      </c>
      <c r="N4007" s="32">
        <f>IF('System Design'!$F$8=1,'Hourly Demand and Generation'!G4007*'System Design'!$F$21,IF('System Design'!$F$8=2,'Hourly Demand and Generation'!H4007*'System Design'!$F$21,IF('System Design'!$F$8=3,'Hourly Demand and Generation'!I4007*'System Design'!$F$21)))</f>
        <v>40</v>
      </c>
      <c r="O4007" s="32">
        <f>IF('System Design'!$F$8=1,'Hourly Demand and Generation'!J4007*'System Design'!$F$22,IF('System Design'!$F$8=2,'Hourly Demand and Generation'!K4007*'System Design'!$F$22,IF('System Design'!$F$8=3,'Hourly Demand and Generation'!L4007*'System Design'!$F$22)))</f>
        <v>675</v>
      </c>
      <c r="Q4007" s="32">
        <f t="shared" si="889"/>
        <v>0</v>
      </c>
      <c r="R4007" s="32">
        <f t="shared" si="892"/>
        <v>5400</v>
      </c>
      <c r="S4007" s="32">
        <f t="shared" si="893"/>
        <v>0</v>
      </c>
      <c r="T4007" s="32">
        <f t="shared" si="894"/>
        <v>21600</v>
      </c>
      <c r="U4007" s="32">
        <f t="shared" si="895"/>
        <v>0</v>
      </c>
      <c r="V4007" s="32">
        <f t="shared" si="890"/>
        <v>278.5</v>
      </c>
      <c r="W4007" s="32">
        <f t="shared" si="896"/>
        <v>278.5</v>
      </c>
      <c r="X4007" s="32">
        <f t="shared" si="897"/>
        <v>278.5</v>
      </c>
    </row>
    <row r="4008" spans="1:24" x14ac:dyDescent="0.25">
      <c r="A4008" s="2"/>
      <c r="B4008" s="2" t="s">
        <v>7</v>
      </c>
      <c r="C4008" s="2">
        <f t="shared" si="898"/>
        <v>167</v>
      </c>
      <c r="D4008" s="2">
        <f t="shared" si="899"/>
        <v>20</v>
      </c>
      <c r="E4008" s="2">
        <f t="shared" si="891"/>
        <v>4004</v>
      </c>
      <c r="F4008" s="11">
        <v>427.5</v>
      </c>
      <c r="G4008" s="9">
        <v>0</v>
      </c>
      <c r="H4008" s="9">
        <v>0</v>
      </c>
      <c r="I4008" s="9">
        <v>0</v>
      </c>
      <c r="J4008" s="9">
        <v>0.27</v>
      </c>
      <c r="K4008" s="9">
        <v>0.27</v>
      </c>
      <c r="L4008" s="9">
        <v>0.27</v>
      </c>
      <c r="N4008" s="32">
        <f>IF('System Design'!$F$8=1,'Hourly Demand and Generation'!G4008*'System Design'!$F$21,IF('System Design'!$F$8=2,'Hourly Demand and Generation'!H4008*'System Design'!$F$21,IF('System Design'!$F$8=3,'Hourly Demand and Generation'!I4008*'System Design'!$F$21)))</f>
        <v>0</v>
      </c>
      <c r="O4008" s="32">
        <f>IF('System Design'!$F$8=1,'Hourly Demand and Generation'!J4008*'System Design'!$F$22,IF('System Design'!$F$8=2,'Hourly Demand and Generation'!K4008*'System Design'!$F$22,IF('System Design'!$F$8=3,'Hourly Demand and Generation'!L4008*'System Design'!$F$22)))</f>
        <v>675</v>
      </c>
      <c r="Q4008" s="32">
        <f t="shared" si="889"/>
        <v>0</v>
      </c>
      <c r="R4008" s="32">
        <f t="shared" si="892"/>
        <v>5400</v>
      </c>
      <c r="S4008" s="32">
        <f t="shared" si="893"/>
        <v>0</v>
      </c>
      <c r="T4008" s="32">
        <f t="shared" si="894"/>
        <v>21600</v>
      </c>
      <c r="U4008" s="32">
        <f t="shared" si="895"/>
        <v>0</v>
      </c>
      <c r="V4008" s="32">
        <f t="shared" si="890"/>
        <v>247.5</v>
      </c>
      <c r="W4008" s="32">
        <f t="shared" si="896"/>
        <v>247.5</v>
      </c>
      <c r="X4008" s="32">
        <f t="shared" si="897"/>
        <v>247.5</v>
      </c>
    </row>
    <row r="4009" spans="1:24" x14ac:dyDescent="0.25">
      <c r="A4009" s="2"/>
      <c r="B4009" s="2" t="s">
        <v>7</v>
      </c>
      <c r="C4009" s="2">
        <f t="shared" si="898"/>
        <v>167</v>
      </c>
      <c r="D4009" s="2">
        <f t="shared" si="899"/>
        <v>21</v>
      </c>
      <c r="E4009" s="2">
        <f t="shared" si="891"/>
        <v>4005</v>
      </c>
      <c r="F4009" s="11">
        <v>405</v>
      </c>
      <c r="G4009" s="9">
        <v>0</v>
      </c>
      <c r="H4009" s="9">
        <v>0</v>
      </c>
      <c r="I4009" s="9">
        <v>0</v>
      </c>
      <c r="J4009" s="9">
        <v>0.27</v>
      </c>
      <c r="K4009" s="9">
        <v>0.27</v>
      </c>
      <c r="L4009" s="9">
        <v>0.27</v>
      </c>
      <c r="N4009" s="32">
        <f>IF('System Design'!$F$8=1,'Hourly Demand and Generation'!G4009*'System Design'!$F$21,IF('System Design'!$F$8=2,'Hourly Demand and Generation'!H4009*'System Design'!$F$21,IF('System Design'!$F$8=3,'Hourly Demand and Generation'!I4009*'System Design'!$F$21)))</f>
        <v>0</v>
      </c>
      <c r="O4009" s="32">
        <f>IF('System Design'!$F$8=1,'Hourly Demand and Generation'!J4009*'System Design'!$F$22,IF('System Design'!$F$8=2,'Hourly Demand and Generation'!K4009*'System Design'!$F$22,IF('System Design'!$F$8=3,'Hourly Demand and Generation'!L4009*'System Design'!$F$22)))</f>
        <v>675</v>
      </c>
      <c r="Q4009" s="32">
        <f t="shared" si="889"/>
        <v>0</v>
      </c>
      <c r="R4009" s="32">
        <f t="shared" si="892"/>
        <v>5400</v>
      </c>
      <c r="S4009" s="32">
        <f t="shared" si="893"/>
        <v>0</v>
      </c>
      <c r="T4009" s="32">
        <f t="shared" si="894"/>
        <v>21600</v>
      </c>
      <c r="U4009" s="32">
        <f t="shared" si="895"/>
        <v>0</v>
      </c>
      <c r="V4009" s="32">
        <f t="shared" si="890"/>
        <v>270</v>
      </c>
      <c r="W4009" s="32">
        <f t="shared" si="896"/>
        <v>270</v>
      </c>
      <c r="X4009" s="32">
        <f t="shared" si="897"/>
        <v>270</v>
      </c>
    </row>
    <row r="4010" spans="1:24" x14ac:dyDescent="0.25">
      <c r="A4010" s="2"/>
      <c r="B4010" s="2" t="s">
        <v>7</v>
      </c>
      <c r="C4010" s="2">
        <f t="shared" si="898"/>
        <v>167</v>
      </c>
      <c r="D4010" s="2">
        <f t="shared" si="899"/>
        <v>22</v>
      </c>
      <c r="E4010" s="2">
        <f t="shared" si="891"/>
        <v>4006</v>
      </c>
      <c r="F4010" s="11">
        <v>382.5</v>
      </c>
      <c r="G4010" s="9">
        <v>0</v>
      </c>
      <c r="H4010" s="9">
        <v>0</v>
      </c>
      <c r="I4010" s="9">
        <v>0</v>
      </c>
      <c r="J4010" s="9">
        <v>0.28499999999999998</v>
      </c>
      <c r="K4010" s="9">
        <v>0.28499999999999998</v>
      </c>
      <c r="L4010" s="9">
        <v>0.28499999999999998</v>
      </c>
      <c r="N4010" s="32">
        <f>IF('System Design'!$F$8=1,'Hourly Demand and Generation'!G4010*'System Design'!$F$21,IF('System Design'!$F$8=2,'Hourly Demand and Generation'!H4010*'System Design'!$F$21,IF('System Design'!$F$8=3,'Hourly Demand and Generation'!I4010*'System Design'!$F$21)))</f>
        <v>0</v>
      </c>
      <c r="O4010" s="32">
        <f>IF('System Design'!$F$8=1,'Hourly Demand and Generation'!J4010*'System Design'!$F$22,IF('System Design'!$F$8=2,'Hourly Demand and Generation'!K4010*'System Design'!$F$22,IF('System Design'!$F$8=3,'Hourly Demand and Generation'!L4010*'System Design'!$F$22)))</f>
        <v>712.49999999999989</v>
      </c>
      <c r="Q4010" s="32">
        <f t="shared" si="889"/>
        <v>0</v>
      </c>
      <c r="R4010" s="32">
        <f t="shared" si="892"/>
        <v>5400</v>
      </c>
      <c r="S4010" s="32">
        <f t="shared" si="893"/>
        <v>0</v>
      </c>
      <c r="T4010" s="32">
        <f t="shared" si="894"/>
        <v>21600</v>
      </c>
      <c r="U4010" s="32">
        <f t="shared" si="895"/>
        <v>0</v>
      </c>
      <c r="V4010" s="32">
        <f t="shared" si="890"/>
        <v>329.99999999999989</v>
      </c>
      <c r="W4010" s="32">
        <f t="shared" si="896"/>
        <v>329.99999999999989</v>
      </c>
      <c r="X4010" s="32">
        <f t="shared" si="897"/>
        <v>329.99999999999989</v>
      </c>
    </row>
    <row r="4011" spans="1:24" x14ac:dyDescent="0.25">
      <c r="A4011" s="2"/>
      <c r="B4011" s="2" t="s">
        <v>7</v>
      </c>
      <c r="C4011" s="2">
        <f t="shared" si="898"/>
        <v>167</v>
      </c>
      <c r="D4011" s="2">
        <f t="shared" si="899"/>
        <v>23</v>
      </c>
      <c r="E4011" s="2">
        <f t="shared" si="891"/>
        <v>4007</v>
      </c>
      <c r="F4011" s="11">
        <v>360</v>
      </c>
      <c r="G4011" s="9">
        <v>0</v>
      </c>
      <c r="H4011" s="9">
        <v>0</v>
      </c>
      <c r="I4011" s="9">
        <v>0</v>
      </c>
      <c r="J4011" s="9">
        <v>0.24</v>
      </c>
      <c r="K4011" s="9">
        <v>0.24</v>
      </c>
      <c r="L4011" s="9">
        <v>0.24</v>
      </c>
      <c r="N4011" s="32">
        <f>IF('System Design'!$F$8=1,'Hourly Demand and Generation'!G4011*'System Design'!$F$21,IF('System Design'!$F$8=2,'Hourly Demand and Generation'!H4011*'System Design'!$F$21,IF('System Design'!$F$8=3,'Hourly Demand and Generation'!I4011*'System Design'!$F$21)))</f>
        <v>0</v>
      </c>
      <c r="O4011" s="32">
        <f>IF('System Design'!$F$8=1,'Hourly Demand and Generation'!J4011*'System Design'!$F$22,IF('System Design'!$F$8=2,'Hourly Demand and Generation'!K4011*'System Design'!$F$22,IF('System Design'!$F$8=3,'Hourly Demand and Generation'!L4011*'System Design'!$F$22)))</f>
        <v>600</v>
      </c>
      <c r="Q4011" s="32">
        <f t="shared" si="889"/>
        <v>0</v>
      </c>
      <c r="R4011" s="32">
        <f t="shared" si="892"/>
        <v>5400</v>
      </c>
      <c r="S4011" s="32">
        <f t="shared" si="893"/>
        <v>0</v>
      </c>
      <c r="T4011" s="32">
        <f t="shared" si="894"/>
        <v>21600</v>
      </c>
      <c r="U4011" s="32">
        <f t="shared" si="895"/>
        <v>0</v>
      </c>
      <c r="V4011" s="32">
        <f t="shared" si="890"/>
        <v>240</v>
      </c>
      <c r="W4011" s="32">
        <f t="shared" si="896"/>
        <v>240</v>
      </c>
      <c r="X4011" s="32">
        <f t="shared" si="897"/>
        <v>240</v>
      </c>
    </row>
    <row r="4012" spans="1:24" x14ac:dyDescent="0.25">
      <c r="A4012" s="2"/>
      <c r="B4012" s="2" t="s">
        <v>7</v>
      </c>
      <c r="C4012" s="2">
        <f t="shared" si="898"/>
        <v>167</v>
      </c>
      <c r="D4012" s="2">
        <f t="shared" si="899"/>
        <v>24</v>
      </c>
      <c r="E4012" s="2">
        <f t="shared" si="891"/>
        <v>4008</v>
      </c>
      <c r="F4012" s="11">
        <v>315</v>
      </c>
      <c r="G4012" s="9">
        <v>0</v>
      </c>
      <c r="H4012" s="9">
        <v>0</v>
      </c>
      <c r="I4012" s="9">
        <v>0</v>
      </c>
      <c r="J4012" s="9">
        <v>0.24</v>
      </c>
      <c r="K4012" s="9">
        <v>0.24</v>
      </c>
      <c r="L4012" s="9">
        <v>0.24</v>
      </c>
      <c r="N4012" s="32">
        <f>IF('System Design'!$F$8=1,'Hourly Demand and Generation'!G4012*'System Design'!$F$21,IF('System Design'!$F$8=2,'Hourly Demand and Generation'!H4012*'System Design'!$F$21,IF('System Design'!$F$8=3,'Hourly Demand and Generation'!I4012*'System Design'!$F$21)))</f>
        <v>0</v>
      </c>
      <c r="O4012" s="32">
        <f>IF('System Design'!$F$8=1,'Hourly Demand and Generation'!J4012*'System Design'!$F$22,IF('System Design'!$F$8=2,'Hourly Demand and Generation'!K4012*'System Design'!$F$22,IF('System Design'!$F$8=3,'Hourly Demand and Generation'!L4012*'System Design'!$F$22)))</f>
        <v>600</v>
      </c>
      <c r="Q4012" s="32">
        <f t="shared" si="889"/>
        <v>0</v>
      </c>
      <c r="R4012" s="32">
        <f t="shared" si="892"/>
        <v>5400</v>
      </c>
      <c r="S4012" s="32">
        <f t="shared" si="893"/>
        <v>0</v>
      </c>
      <c r="T4012" s="32">
        <f t="shared" si="894"/>
        <v>21600</v>
      </c>
      <c r="U4012" s="32">
        <f t="shared" si="895"/>
        <v>0</v>
      </c>
      <c r="V4012" s="32">
        <f t="shared" si="890"/>
        <v>285</v>
      </c>
      <c r="W4012" s="32">
        <f t="shared" si="896"/>
        <v>285</v>
      </c>
      <c r="X4012" s="32">
        <f t="shared" si="897"/>
        <v>285</v>
      </c>
    </row>
    <row r="4013" spans="1:24" x14ac:dyDescent="0.25">
      <c r="A4013" s="2"/>
      <c r="B4013" s="2" t="s">
        <v>7</v>
      </c>
      <c r="C4013" s="2">
        <f>C4012+1</f>
        <v>168</v>
      </c>
      <c r="D4013" s="2">
        <v>1</v>
      </c>
      <c r="E4013" s="2">
        <f t="shared" si="891"/>
        <v>4009</v>
      </c>
      <c r="F4013" s="11">
        <v>270</v>
      </c>
      <c r="G4013" s="9">
        <v>0</v>
      </c>
      <c r="H4013" s="9">
        <v>0</v>
      </c>
      <c r="I4013" s="9">
        <v>0</v>
      </c>
      <c r="J4013" s="9">
        <v>0.20353909029623901</v>
      </c>
      <c r="K4013" s="9">
        <v>0.20353909029623901</v>
      </c>
      <c r="L4013" s="9">
        <v>0.3</v>
      </c>
      <c r="N4013" s="32">
        <f>IF('System Design'!$F$8=1,'Hourly Demand and Generation'!G4013*'System Design'!$F$21,IF('System Design'!$F$8=2,'Hourly Demand and Generation'!H4013*'System Design'!$F$21,IF('System Design'!$F$8=3,'Hourly Demand and Generation'!I4013*'System Design'!$F$21)))</f>
        <v>0</v>
      </c>
      <c r="O4013" s="32">
        <f>IF('System Design'!$F$8=1,'Hourly Demand and Generation'!J4013*'System Design'!$F$22,IF('System Design'!$F$8=2,'Hourly Demand and Generation'!K4013*'System Design'!$F$22,IF('System Design'!$F$8=3,'Hourly Demand and Generation'!L4013*'System Design'!$F$22)))</f>
        <v>750</v>
      </c>
      <c r="Q4013" s="32">
        <f t="shared" si="889"/>
        <v>0</v>
      </c>
      <c r="R4013" s="32">
        <f t="shared" si="892"/>
        <v>5400</v>
      </c>
      <c r="S4013" s="32">
        <f t="shared" si="893"/>
        <v>0</v>
      </c>
      <c r="T4013" s="32">
        <f t="shared" si="894"/>
        <v>21600</v>
      </c>
      <c r="U4013" s="32">
        <f t="shared" si="895"/>
        <v>0</v>
      </c>
      <c r="V4013" s="32">
        <f t="shared" si="890"/>
        <v>480</v>
      </c>
      <c r="W4013" s="32">
        <f t="shared" si="896"/>
        <v>480</v>
      </c>
      <c r="X4013" s="32">
        <f t="shared" si="897"/>
        <v>480</v>
      </c>
    </row>
    <row r="4014" spans="1:24" x14ac:dyDescent="0.25">
      <c r="A4014" s="2"/>
      <c r="B4014" s="2" t="s">
        <v>7</v>
      </c>
      <c r="C4014" s="2">
        <f>C4013</f>
        <v>168</v>
      </c>
      <c r="D4014" s="2">
        <f>D4013+1</f>
        <v>2</v>
      </c>
      <c r="E4014" s="2">
        <f t="shared" si="891"/>
        <v>4010</v>
      </c>
      <c r="F4014" s="11">
        <v>247.5</v>
      </c>
      <c r="G4014" s="9">
        <v>0</v>
      </c>
      <c r="H4014" s="9">
        <v>0</v>
      </c>
      <c r="I4014" s="9">
        <v>0</v>
      </c>
      <c r="J4014" s="9">
        <v>0.18318518126661501</v>
      </c>
      <c r="K4014" s="9">
        <v>0.18318518126661501</v>
      </c>
      <c r="L4014" s="9">
        <v>0.27</v>
      </c>
      <c r="N4014" s="32">
        <f>IF('System Design'!$F$8=1,'Hourly Demand and Generation'!G4014*'System Design'!$F$21,IF('System Design'!$F$8=2,'Hourly Demand and Generation'!H4014*'System Design'!$F$21,IF('System Design'!$F$8=3,'Hourly Demand and Generation'!I4014*'System Design'!$F$21)))</f>
        <v>0</v>
      </c>
      <c r="O4014" s="32">
        <f>IF('System Design'!$F$8=1,'Hourly Demand and Generation'!J4014*'System Design'!$F$22,IF('System Design'!$F$8=2,'Hourly Demand and Generation'!K4014*'System Design'!$F$22,IF('System Design'!$F$8=3,'Hourly Demand and Generation'!L4014*'System Design'!$F$22)))</f>
        <v>675</v>
      </c>
      <c r="Q4014" s="32">
        <f t="shared" si="889"/>
        <v>0</v>
      </c>
      <c r="R4014" s="32">
        <f t="shared" si="892"/>
        <v>5400</v>
      </c>
      <c r="S4014" s="32">
        <f t="shared" si="893"/>
        <v>0</v>
      </c>
      <c r="T4014" s="32">
        <f t="shared" si="894"/>
        <v>21600</v>
      </c>
      <c r="U4014" s="32">
        <f t="shared" si="895"/>
        <v>0</v>
      </c>
      <c r="V4014" s="32">
        <f t="shared" si="890"/>
        <v>427.5</v>
      </c>
      <c r="W4014" s="32">
        <f t="shared" si="896"/>
        <v>427.5</v>
      </c>
      <c r="X4014" s="32">
        <f t="shared" si="897"/>
        <v>427.5</v>
      </c>
    </row>
    <row r="4015" spans="1:24" x14ac:dyDescent="0.25">
      <c r="A4015" s="2"/>
      <c r="B4015" s="2" t="s">
        <v>7</v>
      </c>
      <c r="C4015" s="2">
        <f t="shared" ref="C4015:C4036" si="900">C4014</f>
        <v>168</v>
      </c>
      <c r="D4015" s="2">
        <f t="shared" ref="D4015:D4036" si="901">D4014+1</f>
        <v>3</v>
      </c>
      <c r="E4015" s="2">
        <f t="shared" si="891"/>
        <v>4011</v>
      </c>
      <c r="F4015" s="11">
        <v>225</v>
      </c>
      <c r="G4015" s="9">
        <v>0</v>
      </c>
      <c r="H4015" s="9">
        <v>0</v>
      </c>
      <c r="I4015" s="9">
        <v>0</v>
      </c>
      <c r="J4015" s="9">
        <v>0.18318518126661501</v>
      </c>
      <c r="K4015" s="9">
        <v>0.18318518126661501</v>
      </c>
      <c r="L4015" s="9">
        <v>0.27</v>
      </c>
      <c r="N4015" s="32">
        <f>IF('System Design'!$F$8=1,'Hourly Demand and Generation'!G4015*'System Design'!$F$21,IF('System Design'!$F$8=2,'Hourly Demand and Generation'!H4015*'System Design'!$F$21,IF('System Design'!$F$8=3,'Hourly Demand and Generation'!I4015*'System Design'!$F$21)))</f>
        <v>0</v>
      </c>
      <c r="O4015" s="32">
        <f>IF('System Design'!$F$8=1,'Hourly Demand and Generation'!J4015*'System Design'!$F$22,IF('System Design'!$F$8=2,'Hourly Demand and Generation'!K4015*'System Design'!$F$22,IF('System Design'!$F$8=3,'Hourly Demand and Generation'!L4015*'System Design'!$F$22)))</f>
        <v>675</v>
      </c>
      <c r="Q4015" s="32">
        <f t="shared" si="889"/>
        <v>0</v>
      </c>
      <c r="R4015" s="32">
        <f t="shared" si="892"/>
        <v>5400</v>
      </c>
      <c r="S4015" s="32">
        <f t="shared" si="893"/>
        <v>0</v>
      </c>
      <c r="T4015" s="32">
        <f t="shared" si="894"/>
        <v>21600</v>
      </c>
      <c r="U4015" s="32">
        <f t="shared" si="895"/>
        <v>0</v>
      </c>
      <c r="V4015" s="32">
        <f t="shared" si="890"/>
        <v>450</v>
      </c>
      <c r="W4015" s="32">
        <f t="shared" si="896"/>
        <v>450</v>
      </c>
      <c r="X4015" s="32">
        <f t="shared" si="897"/>
        <v>450</v>
      </c>
    </row>
    <row r="4016" spans="1:24" x14ac:dyDescent="0.25">
      <c r="A4016" s="2"/>
      <c r="B4016" s="2" t="s">
        <v>7</v>
      </c>
      <c r="C4016" s="2">
        <f t="shared" si="900"/>
        <v>168</v>
      </c>
      <c r="D4016" s="2">
        <f t="shared" si="901"/>
        <v>4</v>
      </c>
      <c r="E4016" s="2">
        <f t="shared" si="891"/>
        <v>4012</v>
      </c>
      <c r="F4016" s="11">
        <v>270</v>
      </c>
      <c r="G4016" s="9">
        <v>0</v>
      </c>
      <c r="H4016" s="9">
        <v>0</v>
      </c>
      <c r="I4016" s="9">
        <v>0</v>
      </c>
      <c r="J4016" s="9">
        <v>0.20353909029623901</v>
      </c>
      <c r="K4016" s="9">
        <v>0.20353909029623901</v>
      </c>
      <c r="L4016" s="9">
        <v>0.3</v>
      </c>
      <c r="N4016" s="32">
        <f>IF('System Design'!$F$8=1,'Hourly Demand and Generation'!G4016*'System Design'!$F$21,IF('System Design'!$F$8=2,'Hourly Demand and Generation'!H4016*'System Design'!$F$21,IF('System Design'!$F$8=3,'Hourly Demand and Generation'!I4016*'System Design'!$F$21)))</f>
        <v>0</v>
      </c>
      <c r="O4016" s="32">
        <f>IF('System Design'!$F$8=1,'Hourly Demand and Generation'!J4016*'System Design'!$F$22,IF('System Design'!$F$8=2,'Hourly Demand and Generation'!K4016*'System Design'!$F$22,IF('System Design'!$F$8=3,'Hourly Demand and Generation'!L4016*'System Design'!$F$22)))</f>
        <v>750</v>
      </c>
      <c r="Q4016" s="32">
        <f t="shared" si="889"/>
        <v>0</v>
      </c>
      <c r="R4016" s="32">
        <f t="shared" si="892"/>
        <v>5400</v>
      </c>
      <c r="S4016" s="32">
        <f t="shared" si="893"/>
        <v>0</v>
      </c>
      <c r="T4016" s="32">
        <f t="shared" si="894"/>
        <v>21600</v>
      </c>
      <c r="U4016" s="32">
        <f t="shared" si="895"/>
        <v>0</v>
      </c>
      <c r="V4016" s="32">
        <f t="shared" si="890"/>
        <v>480</v>
      </c>
      <c r="W4016" s="32">
        <f t="shared" si="896"/>
        <v>480</v>
      </c>
      <c r="X4016" s="32">
        <f t="shared" si="897"/>
        <v>480</v>
      </c>
    </row>
    <row r="4017" spans="1:24" x14ac:dyDescent="0.25">
      <c r="A4017" s="2"/>
      <c r="B4017" s="2" t="s">
        <v>7</v>
      </c>
      <c r="C4017" s="2">
        <f t="shared" si="900"/>
        <v>168</v>
      </c>
      <c r="D4017" s="2">
        <f t="shared" si="901"/>
        <v>5</v>
      </c>
      <c r="E4017" s="2">
        <f t="shared" si="891"/>
        <v>4013</v>
      </c>
      <c r="F4017" s="11">
        <v>292.5</v>
      </c>
      <c r="G4017" s="9">
        <v>0</v>
      </c>
      <c r="H4017" s="9">
        <v>0.04</v>
      </c>
      <c r="I4017" s="9">
        <v>0.08</v>
      </c>
      <c r="J4017" s="9">
        <v>0.16283127223699101</v>
      </c>
      <c r="K4017" s="9">
        <v>0.16283127223699101</v>
      </c>
      <c r="L4017" s="9">
        <v>0.24</v>
      </c>
      <c r="N4017" s="32">
        <f>IF('System Design'!$F$8=1,'Hourly Demand and Generation'!G4017*'System Design'!$F$21,IF('System Design'!$F$8=2,'Hourly Demand and Generation'!H4017*'System Design'!$F$21,IF('System Design'!$F$8=3,'Hourly Demand and Generation'!I4017*'System Design'!$F$21)))</f>
        <v>40</v>
      </c>
      <c r="O4017" s="32">
        <f>IF('System Design'!$F$8=1,'Hourly Demand and Generation'!J4017*'System Design'!$F$22,IF('System Design'!$F$8=2,'Hourly Demand and Generation'!K4017*'System Design'!$F$22,IF('System Design'!$F$8=3,'Hourly Demand and Generation'!L4017*'System Design'!$F$22)))</f>
        <v>600</v>
      </c>
      <c r="Q4017" s="32">
        <f t="shared" si="889"/>
        <v>0</v>
      </c>
      <c r="R4017" s="32">
        <f t="shared" si="892"/>
        <v>5400</v>
      </c>
      <c r="S4017" s="32">
        <f t="shared" si="893"/>
        <v>0</v>
      </c>
      <c r="T4017" s="32">
        <f t="shared" si="894"/>
        <v>21600</v>
      </c>
      <c r="U4017" s="32">
        <f t="shared" si="895"/>
        <v>0</v>
      </c>
      <c r="V4017" s="32">
        <f t="shared" si="890"/>
        <v>347.5</v>
      </c>
      <c r="W4017" s="32">
        <f t="shared" si="896"/>
        <v>347.5</v>
      </c>
      <c r="X4017" s="32">
        <f t="shared" si="897"/>
        <v>347.5</v>
      </c>
    </row>
    <row r="4018" spans="1:24" x14ac:dyDescent="0.25">
      <c r="A4018" s="2"/>
      <c r="B4018" s="2" t="s">
        <v>7</v>
      </c>
      <c r="C4018" s="2">
        <f t="shared" si="900"/>
        <v>168</v>
      </c>
      <c r="D4018" s="2">
        <f t="shared" si="901"/>
        <v>6</v>
      </c>
      <c r="E4018" s="2">
        <f t="shared" si="891"/>
        <v>4014</v>
      </c>
      <c r="F4018" s="11">
        <v>315</v>
      </c>
      <c r="G4018" s="9">
        <v>0.08</v>
      </c>
      <c r="H4018" s="9">
        <v>0.125</v>
      </c>
      <c r="I4018" s="9">
        <v>0.17</v>
      </c>
      <c r="J4018" s="9">
        <v>0.16283127223699101</v>
      </c>
      <c r="K4018" s="9">
        <v>0.16283127223699101</v>
      </c>
      <c r="L4018" s="9">
        <v>0.24</v>
      </c>
      <c r="N4018" s="32">
        <f>IF('System Design'!$F$8=1,'Hourly Demand and Generation'!G4018*'System Design'!$F$21,IF('System Design'!$F$8=2,'Hourly Demand and Generation'!H4018*'System Design'!$F$21,IF('System Design'!$F$8=3,'Hourly Demand and Generation'!I4018*'System Design'!$F$21)))</f>
        <v>85</v>
      </c>
      <c r="O4018" s="32">
        <f>IF('System Design'!$F$8=1,'Hourly Demand and Generation'!J4018*'System Design'!$F$22,IF('System Design'!$F$8=2,'Hourly Demand and Generation'!K4018*'System Design'!$F$22,IF('System Design'!$F$8=3,'Hourly Demand and Generation'!L4018*'System Design'!$F$22)))</f>
        <v>600</v>
      </c>
      <c r="Q4018" s="32">
        <f t="shared" si="889"/>
        <v>0</v>
      </c>
      <c r="R4018" s="32">
        <f t="shared" si="892"/>
        <v>5400</v>
      </c>
      <c r="S4018" s="32">
        <f t="shared" si="893"/>
        <v>0</v>
      </c>
      <c r="T4018" s="32">
        <f t="shared" si="894"/>
        <v>21600</v>
      </c>
      <c r="U4018" s="32">
        <f t="shared" si="895"/>
        <v>0</v>
      </c>
      <c r="V4018" s="32">
        <f t="shared" si="890"/>
        <v>370</v>
      </c>
      <c r="W4018" s="32">
        <f t="shared" si="896"/>
        <v>370</v>
      </c>
      <c r="X4018" s="32">
        <f t="shared" si="897"/>
        <v>370</v>
      </c>
    </row>
    <row r="4019" spans="1:24" x14ac:dyDescent="0.25">
      <c r="A4019" s="2"/>
      <c r="B4019" s="2" t="s">
        <v>7</v>
      </c>
      <c r="C4019" s="2">
        <f t="shared" si="900"/>
        <v>168</v>
      </c>
      <c r="D4019" s="2">
        <f t="shared" si="901"/>
        <v>7</v>
      </c>
      <c r="E4019" s="2">
        <f t="shared" si="891"/>
        <v>4015</v>
      </c>
      <c r="F4019" s="11">
        <v>337.5</v>
      </c>
      <c r="G4019" s="9">
        <v>0.17</v>
      </c>
      <c r="H4019" s="9">
        <v>0.21</v>
      </c>
      <c r="I4019" s="9">
        <v>0.25</v>
      </c>
      <c r="J4019" s="9">
        <v>0.18318518126661501</v>
      </c>
      <c r="K4019" s="9">
        <v>0.18318518126661501</v>
      </c>
      <c r="L4019" s="9">
        <v>0.27</v>
      </c>
      <c r="N4019" s="32">
        <f>IF('System Design'!$F$8=1,'Hourly Demand and Generation'!G4019*'System Design'!$F$21,IF('System Design'!$F$8=2,'Hourly Demand and Generation'!H4019*'System Design'!$F$21,IF('System Design'!$F$8=3,'Hourly Demand and Generation'!I4019*'System Design'!$F$21)))</f>
        <v>125</v>
      </c>
      <c r="O4019" s="32">
        <f>IF('System Design'!$F$8=1,'Hourly Demand and Generation'!J4019*'System Design'!$F$22,IF('System Design'!$F$8=2,'Hourly Demand and Generation'!K4019*'System Design'!$F$22,IF('System Design'!$F$8=3,'Hourly Demand and Generation'!L4019*'System Design'!$F$22)))</f>
        <v>675</v>
      </c>
      <c r="Q4019" s="32">
        <f t="shared" si="889"/>
        <v>0</v>
      </c>
      <c r="R4019" s="32">
        <f t="shared" si="892"/>
        <v>5400</v>
      </c>
      <c r="S4019" s="32">
        <f t="shared" si="893"/>
        <v>0</v>
      </c>
      <c r="T4019" s="32">
        <f t="shared" si="894"/>
        <v>21600</v>
      </c>
      <c r="U4019" s="32">
        <f t="shared" si="895"/>
        <v>0</v>
      </c>
      <c r="V4019" s="32">
        <f t="shared" si="890"/>
        <v>462.5</v>
      </c>
      <c r="W4019" s="32">
        <f t="shared" si="896"/>
        <v>462.5</v>
      </c>
      <c r="X4019" s="32">
        <f t="shared" si="897"/>
        <v>462.5</v>
      </c>
    </row>
    <row r="4020" spans="1:24" x14ac:dyDescent="0.25">
      <c r="A4020" s="2"/>
      <c r="B4020" s="2" t="s">
        <v>7</v>
      </c>
      <c r="C4020" s="2">
        <f t="shared" si="900"/>
        <v>168</v>
      </c>
      <c r="D4020" s="2">
        <f t="shared" si="901"/>
        <v>8</v>
      </c>
      <c r="E4020" s="2">
        <f t="shared" si="891"/>
        <v>4016</v>
      </c>
      <c r="F4020" s="11">
        <v>360</v>
      </c>
      <c r="G4020" s="9">
        <v>0.33</v>
      </c>
      <c r="H4020" s="9">
        <v>0.375</v>
      </c>
      <c r="I4020" s="9">
        <v>0.42</v>
      </c>
      <c r="J4020" s="9">
        <v>0.18318518126661501</v>
      </c>
      <c r="K4020" s="9">
        <v>0.18318518126661501</v>
      </c>
      <c r="L4020" s="9">
        <v>0.27</v>
      </c>
      <c r="N4020" s="32">
        <f>IF('System Design'!$F$8=1,'Hourly Demand and Generation'!G4020*'System Design'!$F$21,IF('System Design'!$F$8=2,'Hourly Demand and Generation'!H4020*'System Design'!$F$21,IF('System Design'!$F$8=3,'Hourly Demand and Generation'!I4020*'System Design'!$F$21)))</f>
        <v>210</v>
      </c>
      <c r="O4020" s="32">
        <f>IF('System Design'!$F$8=1,'Hourly Demand and Generation'!J4020*'System Design'!$F$22,IF('System Design'!$F$8=2,'Hourly Demand and Generation'!K4020*'System Design'!$F$22,IF('System Design'!$F$8=3,'Hourly Demand and Generation'!L4020*'System Design'!$F$22)))</f>
        <v>675</v>
      </c>
      <c r="Q4020" s="32">
        <f t="shared" si="889"/>
        <v>0</v>
      </c>
      <c r="R4020" s="32">
        <f t="shared" si="892"/>
        <v>5400</v>
      </c>
      <c r="S4020" s="32">
        <f t="shared" si="893"/>
        <v>0</v>
      </c>
      <c r="T4020" s="32">
        <f t="shared" si="894"/>
        <v>21600</v>
      </c>
      <c r="U4020" s="32">
        <f t="shared" si="895"/>
        <v>0</v>
      </c>
      <c r="V4020" s="32">
        <f t="shared" si="890"/>
        <v>525</v>
      </c>
      <c r="W4020" s="32">
        <f t="shared" si="896"/>
        <v>525</v>
      </c>
      <c r="X4020" s="32">
        <f t="shared" si="897"/>
        <v>525</v>
      </c>
    </row>
    <row r="4021" spans="1:24" x14ac:dyDescent="0.25">
      <c r="A4021" s="2"/>
      <c r="B4021" s="2" t="s">
        <v>7</v>
      </c>
      <c r="C4021" s="2">
        <f t="shared" si="900"/>
        <v>168</v>
      </c>
      <c r="D4021" s="2">
        <f t="shared" si="901"/>
        <v>9</v>
      </c>
      <c r="E4021" s="2">
        <f t="shared" si="891"/>
        <v>4017</v>
      </c>
      <c r="F4021" s="11">
        <v>360</v>
      </c>
      <c r="G4021" s="9">
        <v>0.5</v>
      </c>
      <c r="H4021" s="9">
        <v>0.54</v>
      </c>
      <c r="I4021" s="9">
        <v>0.57999999999999996</v>
      </c>
      <c r="J4021" s="9">
        <v>0.16283127223699101</v>
      </c>
      <c r="K4021" s="9">
        <v>0.16283127223699101</v>
      </c>
      <c r="L4021" s="9">
        <v>0.24</v>
      </c>
      <c r="N4021" s="32">
        <f>IF('System Design'!$F$8=1,'Hourly Demand and Generation'!G4021*'System Design'!$F$21,IF('System Design'!$F$8=2,'Hourly Demand and Generation'!H4021*'System Design'!$F$21,IF('System Design'!$F$8=3,'Hourly Demand and Generation'!I4021*'System Design'!$F$21)))</f>
        <v>290</v>
      </c>
      <c r="O4021" s="32">
        <f>IF('System Design'!$F$8=1,'Hourly Demand and Generation'!J4021*'System Design'!$F$22,IF('System Design'!$F$8=2,'Hourly Demand and Generation'!K4021*'System Design'!$F$22,IF('System Design'!$F$8=3,'Hourly Demand and Generation'!L4021*'System Design'!$F$22)))</f>
        <v>600</v>
      </c>
      <c r="Q4021" s="32">
        <f t="shared" si="889"/>
        <v>0</v>
      </c>
      <c r="R4021" s="32">
        <f t="shared" si="892"/>
        <v>5400</v>
      </c>
      <c r="S4021" s="32">
        <f t="shared" si="893"/>
        <v>0</v>
      </c>
      <c r="T4021" s="32">
        <f t="shared" si="894"/>
        <v>21600</v>
      </c>
      <c r="U4021" s="32">
        <f t="shared" si="895"/>
        <v>0</v>
      </c>
      <c r="V4021" s="32">
        <f t="shared" si="890"/>
        <v>530</v>
      </c>
      <c r="W4021" s="32">
        <f t="shared" si="896"/>
        <v>530</v>
      </c>
      <c r="X4021" s="32">
        <f t="shared" si="897"/>
        <v>530</v>
      </c>
    </row>
    <row r="4022" spans="1:24" x14ac:dyDescent="0.25">
      <c r="A4022" s="2"/>
      <c r="B4022" s="2" t="s">
        <v>7</v>
      </c>
      <c r="C4022" s="2">
        <f t="shared" si="900"/>
        <v>168</v>
      </c>
      <c r="D4022" s="2">
        <f t="shared" si="901"/>
        <v>10</v>
      </c>
      <c r="E4022" s="2">
        <f t="shared" si="891"/>
        <v>4018</v>
      </c>
      <c r="F4022" s="11">
        <v>351</v>
      </c>
      <c r="G4022" s="9">
        <v>0.67</v>
      </c>
      <c r="H4022" s="9">
        <v>0.71</v>
      </c>
      <c r="I4022" s="9">
        <v>0.75</v>
      </c>
      <c r="J4022" s="9">
        <v>0.18318518126661501</v>
      </c>
      <c r="K4022" s="9">
        <v>0.18318518126661501</v>
      </c>
      <c r="L4022" s="9">
        <v>0.27</v>
      </c>
      <c r="N4022" s="32">
        <f>IF('System Design'!$F$8=1,'Hourly Demand and Generation'!G4022*'System Design'!$F$21,IF('System Design'!$F$8=2,'Hourly Demand and Generation'!H4022*'System Design'!$F$21,IF('System Design'!$F$8=3,'Hourly Demand and Generation'!I4022*'System Design'!$F$21)))</f>
        <v>375</v>
      </c>
      <c r="O4022" s="32">
        <f>IF('System Design'!$F$8=1,'Hourly Demand and Generation'!J4022*'System Design'!$F$22,IF('System Design'!$F$8=2,'Hourly Demand and Generation'!K4022*'System Design'!$F$22,IF('System Design'!$F$8=3,'Hourly Demand and Generation'!L4022*'System Design'!$F$22)))</f>
        <v>675</v>
      </c>
      <c r="Q4022" s="32">
        <f t="shared" si="889"/>
        <v>0</v>
      </c>
      <c r="R4022" s="32">
        <f t="shared" si="892"/>
        <v>5400</v>
      </c>
      <c r="S4022" s="32">
        <f t="shared" si="893"/>
        <v>0</v>
      </c>
      <c r="T4022" s="32">
        <f t="shared" si="894"/>
        <v>21600</v>
      </c>
      <c r="U4022" s="32">
        <f t="shared" si="895"/>
        <v>0</v>
      </c>
      <c r="V4022" s="32">
        <f t="shared" si="890"/>
        <v>699</v>
      </c>
      <c r="W4022" s="32">
        <f t="shared" si="896"/>
        <v>699</v>
      </c>
      <c r="X4022" s="32">
        <f t="shared" si="897"/>
        <v>699</v>
      </c>
    </row>
    <row r="4023" spans="1:24" x14ac:dyDescent="0.25">
      <c r="A4023" s="2"/>
      <c r="B4023" s="2" t="s">
        <v>7</v>
      </c>
      <c r="C4023" s="2">
        <f t="shared" si="900"/>
        <v>168</v>
      </c>
      <c r="D4023" s="2">
        <f t="shared" si="901"/>
        <v>11</v>
      </c>
      <c r="E4023" s="2">
        <f t="shared" si="891"/>
        <v>4019</v>
      </c>
      <c r="F4023" s="11">
        <v>346.5</v>
      </c>
      <c r="G4023" s="9">
        <v>0.83</v>
      </c>
      <c r="H4023" s="9">
        <v>0.875</v>
      </c>
      <c r="I4023" s="9">
        <v>0.92</v>
      </c>
      <c r="J4023" s="9">
        <v>0.16283127223699101</v>
      </c>
      <c r="K4023" s="9">
        <v>0.16283127223699101</v>
      </c>
      <c r="L4023" s="9">
        <v>0.24</v>
      </c>
      <c r="N4023" s="32">
        <f>IF('System Design'!$F$8=1,'Hourly Demand and Generation'!G4023*'System Design'!$F$21,IF('System Design'!$F$8=2,'Hourly Demand and Generation'!H4023*'System Design'!$F$21,IF('System Design'!$F$8=3,'Hourly Demand and Generation'!I4023*'System Design'!$F$21)))</f>
        <v>460</v>
      </c>
      <c r="O4023" s="32">
        <f>IF('System Design'!$F$8=1,'Hourly Demand and Generation'!J4023*'System Design'!$F$22,IF('System Design'!$F$8=2,'Hourly Demand and Generation'!K4023*'System Design'!$F$22,IF('System Design'!$F$8=3,'Hourly Demand and Generation'!L4023*'System Design'!$F$22)))</f>
        <v>600</v>
      </c>
      <c r="Q4023" s="32">
        <f t="shared" si="889"/>
        <v>0</v>
      </c>
      <c r="R4023" s="32">
        <f t="shared" si="892"/>
        <v>5400</v>
      </c>
      <c r="S4023" s="32">
        <f t="shared" si="893"/>
        <v>0</v>
      </c>
      <c r="T4023" s="32">
        <f t="shared" si="894"/>
        <v>21600</v>
      </c>
      <c r="U4023" s="32">
        <f t="shared" si="895"/>
        <v>0</v>
      </c>
      <c r="V4023" s="32">
        <f t="shared" si="890"/>
        <v>713.5</v>
      </c>
      <c r="W4023" s="32">
        <f t="shared" si="896"/>
        <v>713.5</v>
      </c>
      <c r="X4023" s="32">
        <f t="shared" si="897"/>
        <v>713.5</v>
      </c>
    </row>
    <row r="4024" spans="1:24" x14ac:dyDescent="0.25">
      <c r="A4024" s="2"/>
      <c r="B4024" s="2" t="s">
        <v>7</v>
      </c>
      <c r="C4024" s="2">
        <f t="shared" si="900"/>
        <v>168</v>
      </c>
      <c r="D4024" s="2">
        <f t="shared" si="901"/>
        <v>12</v>
      </c>
      <c r="E4024" s="2">
        <f t="shared" si="891"/>
        <v>4020</v>
      </c>
      <c r="F4024" s="11">
        <v>346.5</v>
      </c>
      <c r="G4024" s="9">
        <v>1</v>
      </c>
      <c r="H4024" s="9">
        <v>1</v>
      </c>
      <c r="I4024" s="9">
        <v>1</v>
      </c>
      <c r="J4024" s="9">
        <v>0.15265431772217899</v>
      </c>
      <c r="K4024" s="9">
        <v>0.15265431772217899</v>
      </c>
      <c r="L4024" s="9">
        <v>0.22500000000000001</v>
      </c>
      <c r="N4024" s="32">
        <f>IF('System Design'!$F$8=1,'Hourly Demand and Generation'!G4024*'System Design'!$F$21,IF('System Design'!$F$8=2,'Hourly Demand and Generation'!H4024*'System Design'!$F$21,IF('System Design'!$F$8=3,'Hourly Demand and Generation'!I4024*'System Design'!$F$21)))</f>
        <v>500</v>
      </c>
      <c r="O4024" s="32">
        <f>IF('System Design'!$F$8=1,'Hourly Demand and Generation'!J4024*'System Design'!$F$22,IF('System Design'!$F$8=2,'Hourly Demand and Generation'!K4024*'System Design'!$F$22,IF('System Design'!$F$8=3,'Hourly Demand and Generation'!L4024*'System Design'!$F$22)))</f>
        <v>562.5</v>
      </c>
      <c r="Q4024" s="32">
        <f t="shared" si="889"/>
        <v>0</v>
      </c>
      <c r="R4024" s="32">
        <f t="shared" si="892"/>
        <v>5400</v>
      </c>
      <c r="S4024" s="32">
        <f t="shared" si="893"/>
        <v>0</v>
      </c>
      <c r="T4024" s="32">
        <f t="shared" si="894"/>
        <v>21600</v>
      </c>
      <c r="U4024" s="32">
        <f t="shared" si="895"/>
        <v>0</v>
      </c>
      <c r="V4024" s="32">
        <f t="shared" si="890"/>
        <v>716</v>
      </c>
      <c r="W4024" s="32">
        <f t="shared" si="896"/>
        <v>716</v>
      </c>
      <c r="X4024" s="32">
        <f t="shared" si="897"/>
        <v>716</v>
      </c>
    </row>
    <row r="4025" spans="1:24" x14ac:dyDescent="0.25">
      <c r="A4025" s="2"/>
      <c r="B4025" s="2" t="s">
        <v>7</v>
      </c>
      <c r="C4025" s="2">
        <f t="shared" si="900"/>
        <v>168</v>
      </c>
      <c r="D4025" s="2">
        <f t="shared" si="901"/>
        <v>13</v>
      </c>
      <c r="E4025" s="2">
        <f t="shared" si="891"/>
        <v>4021</v>
      </c>
      <c r="F4025" s="11">
        <v>360</v>
      </c>
      <c r="G4025" s="9">
        <v>0.83</v>
      </c>
      <c r="H4025" s="9">
        <v>0.875</v>
      </c>
      <c r="I4025" s="9">
        <v>0.92</v>
      </c>
      <c r="J4025" s="9">
        <v>0.16283127223699101</v>
      </c>
      <c r="K4025" s="9">
        <v>0.16283127223699101</v>
      </c>
      <c r="L4025" s="9">
        <v>0.24</v>
      </c>
      <c r="N4025" s="32">
        <f>IF('System Design'!$F$8=1,'Hourly Demand and Generation'!G4025*'System Design'!$F$21,IF('System Design'!$F$8=2,'Hourly Demand and Generation'!H4025*'System Design'!$F$21,IF('System Design'!$F$8=3,'Hourly Demand and Generation'!I4025*'System Design'!$F$21)))</f>
        <v>460</v>
      </c>
      <c r="O4025" s="32">
        <f>IF('System Design'!$F$8=1,'Hourly Demand and Generation'!J4025*'System Design'!$F$22,IF('System Design'!$F$8=2,'Hourly Demand and Generation'!K4025*'System Design'!$F$22,IF('System Design'!$F$8=3,'Hourly Demand and Generation'!L4025*'System Design'!$F$22)))</f>
        <v>600</v>
      </c>
      <c r="Q4025" s="32">
        <f t="shared" si="889"/>
        <v>0</v>
      </c>
      <c r="R4025" s="32">
        <f t="shared" si="892"/>
        <v>5400</v>
      </c>
      <c r="S4025" s="32">
        <f t="shared" si="893"/>
        <v>0</v>
      </c>
      <c r="T4025" s="32">
        <f t="shared" si="894"/>
        <v>21600</v>
      </c>
      <c r="U4025" s="32">
        <f t="shared" si="895"/>
        <v>0</v>
      </c>
      <c r="V4025" s="32">
        <f t="shared" si="890"/>
        <v>700</v>
      </c>
      <c r="W4025" s="32">
        <f t="shared" si="896"/>
        <v>700</v>
      </c>
      <c r="X4025" s="32">
        <f t="shared" si="897"/>
        <v>700</v>
      </c>
    </row>
    <row r="4026" spans="1:24" x14ac:dyDescent="0.25">
      <c r="A4026" s="2"/>
      <c r="B4026" s="2" t="s">
        <v>7</v>
      </c>
      <c r="C4026" s="2">
        <f t="shared" si="900"/>
        <v>168</v>
      </c>
      <c r="D4026" s="2">
        <f t="shared" si="901"/>
        <v>14</v>
      </c>
      <c r="E4026" s="2">
        <f t="shared" si="891"/>
        <v>4022</v>
      </c>
      <c r="F4026" s="11">
        <v>360</v>
      </c>
      <c r="G4026" s="9">
        <v>0.67</v>
      </c>
      <c r="H4026" s="9">
        <v>0.71</v>
      </c>
      <c r="I4026" s="9">
        <v>0.75</v>
      </c>
      <c r="J4026" s="9">
        <v>0.173008226751803</v>
      </c>
      <c r="K4026" s="9">
        <v>0.173008226751803</v>
      </c>
      <c r="L4026" s="9">
        <v>0.255</v>
      </c>
      <c r="N4026" s="32">
        <f>IF('System Design'!$F$8=1,'Hourly Demand and Generation'!G4026*'System Design'!$F$21,IF('System Design'!$F$8=2,'Hourly Demand and Generation'!H4026*'System Design'!$F$21,IF('System Design'!$F$8=3,'Hourly Demand and Generation'!I4026*'System Design'!$F$21)))</f>
        <v>375</v>
      </c>
      <c r="O4026" s="32">
        <f>IF('System Design'!$F$8=1,'Hourly Demand and Generation'!J4026*'System Design'!$F$22,IF('System Design'!$F$8=2,'Hourly Demand and Generation'!K4026*'System Design'!$F$22,IF('System Design'!$F$8=3,'Hourly Demand and Generation'!L4026*'System Design'!$F$22)))</f>
        <v>637.5</v>
      </c>
      <c r="Q4026" s="32">
        <f t="shared" si="889"/>
        <v>0</v>
      </c>
      <c r="R4026" s="32">
        <f t="shared" si="892"/>
        <v>5400</v>
      </c>
      <c r="S4026" s="32">
        <f t="shared" si="893"/>
        <v>0</v>
      </c>
      <c r="T4026" s="32">
        <f t="shared" si="894"/>
        <v>21600</v>
      </c>
      <c r="U4026" s="32">
        <f t="shared" si="895"/>
        <v>0</v>
      </c>
      <c r="V4026" s="32">
        <f t="shared" si="890"/>
        <v>652.5</v>
      </c>
      <c r="W4026" s="32">
        <f t="shared" si="896"/>
        <v>652.5</v>
      </c>
      <c r="X4026" s="32">
        <f t="shared" si="897"/>
        <v>652.5</v>
      </c>
    </row>
    <row r="4027" spans="1:24" x14ac:dyDescent="0.25">
      <c r="A4027" s="2"/>
      <c r="B4027" s="2" t="s">
        <v>7</v>
      </c>
      <c r="C4027" s="2">
        <f t="shared" si="900"/>
        <v>168</v>
      </c>
      <c r="D4027" s="2">
        <f t="shared" si="901"/>
        <v>15</v>
      </c>
      <c r="E4027" s="2">
        <f t="shared" si="891"/>
        <v>4023</v>
      </c>
      <c r="F4027" s="11">
        <v>382.5</v>
      </c>
      <c r="G4027" s="9">
        <v>0.5</v>
      </c>
      <c r="H4027" s="9">
        <v>0.54</v>
      </c>
      <c r="I4027" s="9">
        <v>0.57999999999999996</v>
      </c>
      <c r="J4027" s="9">
        <v>0.18318518126661501</v>
      </c>
      <c r="K4027" s="9">
        <v>0.18318518126661501</v>
      </c>
      <c r="L4027" s="9">
        <v>0.27</v>
      </c>
      <c r="N4027" s="32">
        <f>IF('System Design'!$F$8=1,'Hourly Demand and Generation'!G4027*'System Design'!$F$21,IF('System Design'!$F$8=2,'Hourly Demand and Generation'!H4027*'System Design'!$F$21,IF('System Design'!$F$8=3,'Hourly Demand and Generation'!I4027*'System Design'!$F$21)))</f>
        <v>290</v>
      </c>
      <c r="O4027" s="32">
        <f>IF('System Design'!$F$8=1,'Hourly Demand and Generation'!J4027*'System Design'!$F$22,IF('System Design'!$F$8=2,'Hourly Demand and Generation'!K4027*'System Design'!$F$22,IF('System Design'!$F$8=3,'Hourly Demand and Generation'!L4027*'System Design'!$F$22)))</f>
        <v>675</v>
      </c>
      <c r="Q4027" s="32">
        <f t="shared" si="889"/>
        <v>0</v>
      </c>
      <c r="R4027" s="32">
        <f t="shared" si="892"/>
        <v>5400</v>
      </c>
      <c r="S4027" s="32">
        <f t="shared" si="893"/>
        <v>0</v>
      </c>
      <c r="T4027" s="32">
        <f t="shared" si="894"/>
        <v>21600</v>
      </c>
      <c r="U4027" s="32">
        <f t="shared" si="895"/>
        <v>0</v>
      </c>
      <c r="V4027" s="32">
        <f t="shared" si="890"/>
        <v>582.5</v>
      </c>
      <c r="W4027" s="32">
        <f t="shared" si="896"/>
        <v>582.5</v>
      </c>
      <c r="X4027" s="32">
        <f t="shared" si="897"/>
        <v>582.5</v>
      </c>
    </row>
    <row r="4028" spans="1:24" x14ac:dyDescent="0.25">
      <c r="A4028" s="2"/>
      <c r="B4028" s="2" t="s">
        <v>7</v>
      </c>
      <c r="C4028" s="2">
        <f t="shared" si="900"/>
        <v>168</v>
      </c>
      <c r="D4028" s="2">
        <f t="shared" si="901"/>
        <v>16</v>
      </c>
      <c r="E4028" s="2">
        <f t="shared" si="891"/>
        <v>4024</v>
      </c>
      <c r="F4028" s="11">
        <v>405</v>
      </c>
      <c r="G4028" s="9">
        <v>0.33</v>
      </c>
      <c r="H4028" s="9">
        <v>0.375</v>
      </c>
      <c r="I4028" s="9">
        <v>0.42</v>
      </c>
      <c r="J4028" s="9">
        <v>0.18318518126661501</v>
      </c>
      <c r="K4028" s="9">
        <v>0.18318518126661501</v>
      </c>
      <c r="L4028" s="9">
        <v>0.27</v>
      </c>
      <c r="N4028" s="32">
        <f>IF('System Design'!$F$8=1,'Hourly Demand and Generation'!G4028*'System Design'!$F$21,IF('System Design'!$F$8=2,'Hourly Demand and Generation'!H4028*'System Design'!$F$21,IF('System Design'!$F$8=3,'Hourly Demand and Generation'!I4028*'System Design'!$F$21)))</f>
        <v>210</v>
      </c>
      <c r="O4028" s="32">
        <f>IF('System Design'!$F$8=1,'Hourly Demand and Generation'!J4028*'System Design'!$F$22,IF('System Design'!$F$8=2,'Hourly Demand and Generation'!K4028*'System Design'!$F$22,IF('System Design'!$F$8=3,'Hourly Demand and Generation'!L4028*'System Design'!$F$22)))</f>
        <v>675</v>
      </c>
      <c r="Q4028" s="32">
        <f t="shared" si="889"/>
        <v>0</v>
      </c>
      <c r="R4028" s="32">
        <f t="shared" si="892"/>
        <v>5400</v>
      </c>
      <c r="S4028" s="32">
        <f t="shared" si="893"/>
        <v>0</v>
      </c>
      <c r="T4028" s="32">
        <f t="shared" si="894"/>
        <v>21600</v>
      </c>
      <c r="U4028" s="32">
        <f t="shared" si="895"/>
        <v>0</v>
      </c>
      <c r="V4028" s="32">
        <f t="shared" si="890"/>
        <v>480</v>
      </c>
      <c r="W4028" s="32">
        <f t="shared" si="896"/>
        <v>480</v>
      </c>
      <c r="X4028" s="32">
        <f t="shared" si="897"/>
        <v>480</v>
      </c>
    </row>
    <row r="4029" spans="1:24" x14ac:dyDescent="0.25">
      <c r="A4029" s="2"/>
      <c r="B4029" s="2" t="s">
        <v>7</v>
      </c>
      <c r="C4029" s="2">
        <f t="shared" si="900"/>
        <v>168</v>
      </c>
      <c r="D4029" s="2">
        <f t="shared" si="901"/>
        <v>17</v>
      </c>
      <c r="E4029" s="2">
        <f t="shared" si="891"/>
        <v>4025</v>
      </c>
      <c r="F4029" s="11">
        <v>427.5</v>
      </c>
      <c r="G4029" s="9">
        <v>0.17</v>
      </c>
      <c r="H4029" s="9">
        <v>0.21</v>
      </c>
      <c r="I4029" s="9">
        <v>0.25</v>
      </c>
      <c r="J4029" s="9">
        <v>0.20353909029623901</v>
      </c>
      <c r="K4029" s="9">
        <v>0.20353909029623901</v>
      </c>
      <c r="L4029" s="9">
        <v>0.3</v>
      </c>
      <c r="N4029" s="32">
        <f>IF('System Design'!$F$8=1,'Hourly Demand and Generation'!G4029*'System Design'!$F$21,IF('System Design'!$F$8=2,'Hourly Demand and Generation'!H4029*'System Design'!$F$21,IF('System Design'!$F$8=3,'Hourly Demand and Generation'!I4029*'System Design'!$F$21)))</f>
        <v>125</v>
      </c>
      <c r="O4029" s="32">
        <f>IF('System Design'!$F$8=1,'Hourly Demand and Generation'!J4029*'System Design'!$F$22,IF('System Design'!$F$8=2,'Hourly Demand and Generation'!K4029*'System Design'!$F$22,IF('System Design'!$F$8=3,'Hourly Demand and Generation'!L4029*'System Design'!$F$22)))</f>
        <v>750</v>
      </c>
      <c r="Q4029" s="32">
        <f t="shared" si="889"/>
        <v>0</v>
      </c>
      <c r="R4029" s="32">
        <f t="shared" si="892"/>
        <v>5400</v>
      </c>
      <c r="S4029" s="32">
        <f t="shared" si="893"/>
        <v>0</v>
      </c>
      <c r="T4029" s="32">
        <f t="shared" si="894"/>
        <v>21600</v>
      </c>
      <c r="U4029" s="32">
        <f t="shared" si="895"/>
        <v>0</v>
      </c>
      <c r="V4029" s="32">
        <f t="shared" si="890"/>
        <v>447.5</v>
      </c>
      <c r="W4029" s="32">
        <f t="shared" si="896"/>
        <v>447.5</v>
      </c>
      <c r="X4029" s="32">
        <f t="shared" si="897"/>
        <v>447.5</v>
      </c>
    </row>
    <row r="4030" spans="1:24" x14ac:dyDescent="0.25">
      <c r="A4030" s="2"/>
      <c r="B4030" s="2" t="s">
        <v>7</v>
      </c>
      <c r="C4030" s="2">
        <f t="shared" si="900"/>
        <v>168</v>
      </c>
      <c r="D4030" s="2">
        <f t="shared" si="901"/>
        <v>18</v>
      </c>
      <c r="E4030" s="2">
        <f t="shared" si="891"/>
        <v>4026</v>
      </c>
      <c r="F4030" s="11">
        <v>450</v>
      </c>
      <c r="G4030" s="9">
        <v>0.08</v>
      </c>
      <c r="H4030" s="9">
        <v>0.125</v>
      </c>
      <c r="I4030" s="9">
        <v>0.17</v>
      </c>
      <c r="J4030" s="9">
        <v>0.193362135781427</v>
      </c>
      <c r="K4030" s="9">
        <v>0.193362135781427</v>
      </c>
      <c r="L4030" s="9">
        <v>0.28499999999999998</v>
      </c>
      <c r="N4030" s="32">
        <f>IF('System Design'!$F$8=1,'Hourly Demand and Generation'!G4030*'System Design'!$F$21,IF('System Design'!$F$8=2,'Hourly Demand and Generation'!H4030*'System Design'!$F$21,IF('System Design'!$F$8=3,'Hourly Demand and Generation'!I4030*'System Design'!$F$21)))</f>
        <v>85</v>
      </c>
      <c r="O4030" s="32">
        <f>IF('System Design'!$F$8=1,'Hourly Demand and Generation'!J4030*'System Design'!$F$22,IF('System Design'!$F$8=2,'Hourly Demand and Generation'!K4030*'System Design'!$F$22,IF('System Design'!$F$8=3,'Hourly Demand and Generation'!L4030*'System Design'!$F$22)))</f>
        <v>712.49999999999989</v>
      </c>
      <c r="Q4030" s="32">
        <f t="shared" si="889"/>
        <v>0</v>
      </c>
      <c r="R4030" s="32">
        <f t="shared" si="892"/>
        <v>5400</v>
      </c>
      <c r="S4030" s="32">
        <f t="shared" si="893"/>
        <v>0</v>
      </c>
      <c r="T4030" s="32">
        <f t="shared" si="894"/>
        <v>21600</v>
      </c>
      <c r="U4030" s="32">
        <f t="shared" si="895"/>
        <v>0</v>
      </c>
      <c r="V4030" s="32">
        <f t="shared" si="890"/>
        <v>347.49999999999989</v>
      </c>
      <c r="W4030" s="32">
        <f t="shared" si="896"/>
        <v>347.49999999999989</v>
      </c>
      <c r="X4030" s="32">
        <f t="shared" si="897"/>
        <v>347.49999999999989</v>
      </c>
    </row>
    <row r="4031" spans="1:24" x14ac:dyDescent="0.25">
      <c r="A4031" s="2"/>
      <c r="B4031" s="2" t="s">
        <v>7</v>
      </c>
      <c r="C4031" s="2">
        <f t="shared" si="900"/>
        <v>168</v>
      </c>
      <c r="D4031" s="2">
        <f t="shared" si="901"/>
        <v>19</v>
      </c>
      <c r="E4031" s="2">
        <f t="shared" si="891"/>
        <v>4027</v>
      </c>
      <c r="F4031" s="11">
        <v>436.5</v>
      </c>
      <c r="G4031" s="9">
        <v>0</v>
      </c>
      <c r="H4031" s="9">
        <v>0.04</v>
      </c>
      <c r="I4031" s="9">
        <v>0.08</v>
      </c>
      <c r="J4031" s="9">
        <v>0.18318518126661501</v>
      </c>
      <c r="K4031" s="9">
        <v>0.18318518126661501</v>
      </c>
      <c r="L4031" s="9">
        <v>0.27</v>
      </c>
      <c r="N4031" s="32">
        <f>IF('System Design'!$F$8=1,'Hourly Demand and Generation'!G4031*'System Design'!$F$21,IF('System Design'!$F$8=2,'Hourly Demand and Generation'!H4031*'System Design'!$F$21,IF('System Design'!$F$8=3,'Hourly Demand and Generation'!I4031*'System Design'!$F$21)))</f>
        <v>40</v>
      </c>
      <c r="O4031" s="32">
        <f>IF('System Design'!$F$8=1,'Hourly Demand and Generation'!J4031*'System Design'!$F$22,IF('System Design'!$F$8=2,'Hourly Demand and Generation'!K4031*'System Design'!$F$22,IF('System Design'!$F$8=3,'Hourly Demand and Generation'!L4031*'System Design'!$F$22)))</f>
        <v>675</v>
      </c>
      <c r="Q4031" s="32">
        <f t="shared" si="889"/>
        <v>0</v>
      </c>
      <c r="R4031" s="32">
        <f t="shared" si="892"/>
        <v>5400</v>
      </c>
      <c r="S4031" s="32">
        <f t="shared" si="893"/>
        <v>0</v>
      </c>
      <c r="T4031" s="32">
        <f t="shared" si="894"/>
        <v>21600</v>
      </c>
      <c r="U4031" s="32">
        <f t="shared" si="895"/>
        <v>0</v>
      </c>
      <c r="V4031" s="32">
        <f t="shared" si="890"/>
        <v>278.5</v>
      </c>
      <c r="W4031" s="32">
        <f t="shared" si="896"/>
        <v>278.5</v>
      </c>
      <c r="X4031" s="32">
        <f t="shared" si="897"/>
        <v>278.5</v>
      </c>
    </row>
    <row r="4032" spans="1:24" x14ac:dyDescent="0.25">
      <c r="A4032" s="2"/>
      <c r="B4032" s="2" t="s">
        <v>7</v>
      </c>
      <c r="C4032" s="2">
        <f t="shared" si="900"/>
        <v>168</v>
      </c>
      <c r="D4032" s="2">
        <f t="shared" si="901"/>
        <v>20</v>
      </c>
      <c r="E4032" s="2">
        <f t="shared" si="891"/>
        <v>4028</v>
      </c>
      <c r="F4032" s="11">
        <v>427.5</v>
      </c>
      <c r="G4032" s="9">
        <v>0</v>
      </c>
      <c r="H4032" s="9">
        <v>0</v>
      </c>
      <c r="I4032" s="9">
        <v>0</v>
      </c>
      <c r="J4032" s="9">
        <v>0.18318518126661501</v>
      </c>
      <c r="K4032" s="9">
        <v>0.18318518126661501</v>
      </c>
      <c r="L4032" s="9">
        <v>0.27</v>
      </c>
      <c r="N4032" s="32">
        <f>IF('System Design'!$F$8=1,'Hourly Demand and Generation'!G4032*'System Design'!$F$21,IF('System Design'!$F$8=2,'Hourly Demand and Generation'!H4032*'System Design'!$F$21,IF('System Design'!$F$8=3,'Hourly Demand and Generation'!I4032*'System Design'!$F$21)))</f>
        <v>0</v>
      </c>
      <c r="O4032" s="32">
        <f>IF('System Design'!$F$8=1,'Hourly Demand and Generation'!J4032*'System Design'!$F$22,IF('System Design'!$F$8=2,'Hourly Demand and Generation'!K4032*'System Design'!$F$22,IF('System Design'!$F$8=3,'Hourly Demand and Generation'!L4032*'System Design'!$F$22)))</f>
        <v>675</v>
      </c>
      <c r="Q4032" s="32">
        <f t="shared" si="889"/>
        <v>0</v>
      </c>
      <c r="R4032" s="32">
        <f t="shared" si="892"/>
        <v>5400</v>
      </c>
      <c r="S4032" s="32">
        <f t="shared" si="893"/>
        <v>0</v>
      </c>
      <c r="T4032" s="32">
        <f t="shared" si="894"/>
        <v>21600</v>
      </c>
      <c r="U4032" s="32">
        <f t="shared" si="895"/>
        <v>0</v>
      </c>
      <c r="V4032" s="32">
        <f t="shared" si="890"/>
        <v>247.5</v>
      </c>
      <c r="W4032" s="32">
        <f t="shared" si="896"/>
        <v>247.5</v>
      </c>
      <c r="X4032" s="32">
        <f t="shared" si="897"/>
        <v>247.5</v>
      </c>
    </row>
    <row r="4033" spans="1:24" x14ac:dyDescent="0.25">
      <c r="A4033" s="2"/>
      <c r="B4033" s="2" t="s">
        <v>7</v>
      </c>
      <c r="C4033" s="2">
        <f t="shared" si="900"/>
        <v>168</v>
      </c>
      <c r="D4033" s="2">
        <f t="shared" si="901"/>
        <v>21</v>
      </c>
      <c r="E4033" s="2">
        <f t="shared" si="891"/>
        <v>4029</v>
      </c>
      <c r="F4033" s="11">
        <v>405</v>
      </c>
      <c r="G4033" s="9">
        <v>0</v>
      </c>
      <c r="H4033" s="9">
        <v>0</v>
      </c>
      <c r="I4033" s="9">
        <v>0</v>
      </c>
      <c r="J4033" s="9">
        <v>0.18318518126661501</v>
      </c>
      <c r="K4033" s="9">
        <v>0.18318518126661501</v>
      </c>
      <c r="L4033" s="9">
        <v>0.27</v>
      </c>
      <c r="N4033" s="32">
        <f>IF('System Design'!$F$8=1,'Hourly Demand and Generation'!G4033*'System Design'!$F$21,IF('System Design'!$F$8=2,'Hourly Demand and Generation'!H4033*'System Design'!$F$21,IF('System Design'!$F$8=3,'Hourly Demand and Generation'!I4033*'System Design'!$F$21)))</f>
        <v>0</v>
      </c>
      <c r="O4033" s="32">
        <f>IF('System Design'!$F$8=1,'Hourly Demand and Generation'!J4033*'System Design'!$F$22,IF('System Design'!$F$8=2,'Hourly Demand and Generation'!K4033*'System Design'!$F$22,IF('System Design'!$F$8=3,'Hourly Demand and Generation'!L4033*'System Design'!$F$22)))</f>
        <v>675</v>
      </c>
      <c r="Q4033" s="32">
        <f t="shared" si="889"/>
        <v>0</v>
      </c>
      <c r="R4033" s="32">
        <f t="shared" si="892"/>
        <v>5400</v>
      </c>
      <c r="S4033" s="32">
        <f t="shared" si="893"/>
        <v>0</v>
      </c>
      <c r="T4033" s="32">
        <f t="shared" si="894"/>
        <v>21600</v>
      </c>
      <c r="U4033" s="32">
        <f t="shared" si="895"/>
        <v>0</v>
      </c>
      <c r="V4033" s="32">
        <f t="shared" si="890"/>
        <v>270</v>
      </c>
      <c r="W4033" s="32">
        <f t="shared" si="896"/>
        <v>270</v>
      </c>
      <c r="X4033" s="32">
        <f t="shared" si="897"/>
        <v>270</v>
      </c>
    </row>
    <row r="4034" spans="1:24" x14ac:dyDescent="0.25">
      <c r="A4034" s="2"/>
      <c r="B4034" s="2" t="s">
        <v>7</v>
      </c>
      <c r="C4034" s="2">
        <f t="shared" si="900"/>
        <v>168</v>
      </c>
      <c r="D4034" s="2">
        <f t="shared" si="901"/>
        <v>22</v>
      </c>
      <c r="E4034" s="2">
        <f t="shared" si="891"/>
        <v>4030</v>
      </c>
      <c r="F4034" s="11">
        <v>382.5</v>
      </c>
      <c r="G4034" s="9">
        <v>0</v>
      </c>
      <c r="H4034" s="9">
        <v>0</v>
      </c>
      <c r="I4034" s="9">
        <v>0</v>
      </c>
      <c r="J4034" s="9">
        <v>0.193362135781427</v>
      </c>
      <c r="K4034" s="9">
        <v>0.193362135781427</v>
      </c>
      <c r="L4034" s="9">
        <v>0.28499999999999998</v>
      </c>
      <c r="N4034" s="32">
        <f>IF('System Design'!$F$8=1,'Hourly Demand and Generation'!G4034*'System Design'!$F$21,IF('System Design'!$F$8=2,'Hourly Demand and Generation'!H4034*'System Design'!$F$21,IF('System Design'!$F$8=3,'Hourly Demand and Generation'!I4034*'System Design'!$F$21)))</f>
        <v>0</v>
      </c>
      <c r="O4034" s="32">
        <f>IF('System Design'!$F$8=1,'Hourly Demand and Generation'!J4034*'System Design'!$F$22,IF('System Design'!$F$8=2,'Hourly Demand and Generation'!K4034*'System Design'!$F$22,IF('System Design'!$F$8=3,'Hourly Demand and Generation'!L4034*'System Design'!$F$22)))</f>
        <v>712.49999999999989</v>
      </c>
      <c r="Q4034" s="32">
        <f t="shared" si="889"/>
        <v>0</v>
      </c>
      <c r="R4034" s="32">
        <f t="shared" si="892"/>
        <v>5400</v>
      </c>
      <c r="S4034" s="32">
        <f t="shared" si="893"/>
        <v>0</v>
      </c>
      <c r="T4034" s="32">
        <f t="shared" si="894"/>
        <v>21600</v>
      </c>
      <c r="U4034" s="32">
        <f t="shared" si="895"/>
        <v>0</v>
      </c>
      <c r="V4034" s="32">
        <f t="shared" si="890"/>
        <v>329.99999999999989</v>
      </c>
      <c r="W4034" s="32">
        <f t="shared" si="896"/>
        <v>329.99999999999989</v>
      </c>
      <c r="X4034" s="32">
        <f t="shared" si="897"/>
        <v>329.99999999999989</v>
      </c>
    </row>
    <row r="4035" spans="1:24" x14ac:dyDescent="0.25">
      <c r="A4035" s="2"/>
      <c r="B4035" s="2" t="s">
        <v>7</v>
      </c>
      <c r="C4035" s="2">
        <f t="shared" si="900"/>
        <v>168</v>
      </c>
      <c r="D4035" s="2">
        <f t="shared" si="901"/>
        <v>23</v>
      </c>
      <c r="E4035" s="2">
        <f t="shared" si="891"/>
        <v>4031</v>
      </c>
      <c r="F4035" s="11">
        <v>360</v>
      </c>
      <c r="G4035" s="9">
        <v>0</v>
      </c>
      <c r="H4035" s="9">
        <v>0</v>
      </c>
      <c r="I4035" s="9">
        <v>0</v>
      </c>
      <c r="J4035" s="9">
        <v>0.16283127223699101</v>
      </c>
      <c r="K4035" s="9">
        <v>0.16283127223699101</v>
      </c>
      <c r="L4035" s="9">
        <v>0.24</v>
      </c>
      <c r="N4035" s="32">
        <f>IF('System Design'!$F$8=1,'Hourly Demand and Generation'!G4035*'System Design'!$F$21,IF('System Design'!$F$8=2,'Hourly Demand and Generation'!H4035*'System Design'!$F$21,IF('System Design'!$F$8=3,'Hourly Demand and Generation'!I4035*'System Design'!$F$21)))</f>
        <v>0</v>
      </c>
      <c r="O4035" s="32">
        <f>IF('System Design'!$F$8=1,'Hourly Demand and Generation'!J4035*'System Design'!$F$22,IF('System Design'!$F$8=2,'Hourly Demand and Generation'!K4035*'System Design'!$F$22,IF('System Design'!$F$8=3,'Hourly Demand and Generation'!L4035*'System Design'!$F$22)))</f>
        <v>600</v>
      </c>
      <c r="Q4035" s="32">
        <f t="shared" si="889"/>
        <v>0</v>
      </c>
      <c r="R4035" s="32">
        <f t="shared" si="892"/>
        <v>5400</v>
      </c>
      <c r="S4035" s="32">
        <f t="shared" si="893"/>
        <v>0</v>
      </c>
      <c r="T4035" s="32">
        <f t="shared" si="894"/>
        <v>21600</v>
      </c>
      <c r="U4035" s="32">
        <f t="shared" si="895"/>
        <v>0</v>
      </c>
      <c r="V4035" s="32">
        <f t="shared" si="890"/>
        <v>240</v>
      </c>
      <c r="W4035" s="32">
        <f t="shared" si="896"/>
        <v>240</v>
      </c>
      <c r="X4035" s="32">
        <f t="shared" si="897"/>
        <v>240</v>
      </c>
    </row>
    <row r="4036" spans="1:24" x14ac:dyDescent="0.25">
      <c r="A4036" s="2"/>
      <c r="B4036" s="2" t="s">
        <v>7</v>
      </c>
      <c r="C4036" s="2">
        <f t="shared" si="900"/>
        <v>168</v>
      </c>
      <c r="D4036" s="2">
        <f t="shared" si="901"/>
        <v>24</v>
      </c>
      <c r="E4036" s="2">
        <f t="shared" si="891"/>
        <v>4032</v>
      </c>
      <c r="F4036" s="11">
        <v>315</v>
      </c>
      <c r="G4036" s="9">
        <v>0</v>
      </c>
      <c r="H4036" s="9">
        <v>0</v>
      </c>
      <c r="I4036" s="9">
        <v>0</v>
      </c>
      <c r="J4036" s="9">
        <v>0.16283127223699101</v>
      </c>
      <c r="K4036" s="9">
        <v>0.16283127223699101</v>
      </c>
      <c r="L4036" s="9">
        <v>0.24</v>
      </c>
      <c r="N4036" s="32">
        <f>IF('System Design'!$F$8=1,'Hourly Demand and Generation'!G4036*'System Design'!$F$21,IF('System Design'!$F$8=2,'Hourly Demand and Generation'!H4036*'System Design'!$F$21,IF('System Design'!$F$8=3,'Hourly Demand and Generation'!I4036*'System Design'!$F$21)))</f>
        <v>0</v>
      </c>
      <c r="O4036" s="32">
        <f>IF('System Design'!$F$8=1,'Hourly Demand and Generation'!J4036*'System Design'!$F$22,IF('System Design'!$F$8=2,'Hourly Demand and Generation'!K4036*'System Design'!$F$22,IF('System Design'!$F$8=3,'Hourly Demand and Generation'!L4036*'System Design'!$F$22)))</f>
        <v>600</v>
      </c>
      <c r="Q4036" s="32">
        <f t="shared" si="889"/>
        <v>0</v>
      </c>
      <c r="R4036" s="32">
        <f t="shared" si="892"/>
        <v>5400</v>
      </c>
      <c r="S4036" s="32">
        <f t="shared" si="893"/>
        <v>0</v>
      </c>
      <c r="T4036" s="32">
        <f t="shared" si="894"/>
        <v>21600</v>
      </c>
      <c r="U4036" s="32">
        <f t="shared" si="895"/>
        <v>0</v>
      </c>
      <c r="V4036" s="32">
        <f t="shared" si="890"/>
        <v>285</v>
      </c>
      <c r="W4036" s="32">
        <f t="shared" si="896"/>
        <v>285</v>
      </c>
      <c r="X4036" s="32">
        <f t="shared" si="897"/>
        <v>285</v>
      </c>
    </row>
    <row r="4037" spans="1:24" x14ac:dyDescent="0.25">
      <c r="A4037" s="2"/>
      <c r="B4037" s="2" t="s">
        <v>7</v>
      </c>
      <c r="C4037" s="2">
        <f>C4036+1</f>
        <v>169</v>
      </c>
      <c r="D4037" s="2">
        <v>1</v>
      </c>
      <c r="E4037" s="2">
        <f t="shared" si="891"/>
        <v>4033</v>
      </c>
      <c r="F4037" s="11">
        <v>270</v>
      </c>
      <c r="G4037" s="9">
        <v>0</v>
      </c>
      <c r="H4037" s="9">
        <v>0</v>
      </c>
      <c r="I4037" s="9">
        <v>0</v>
      </c>
      <c r="J4037" s="9">
        <v>0.14353759402355901</v>
      </c>
      <c r="K4037" s="9">
        <v>0.3</v>
      </c>
      <c r="L4037" s="9">
        <v>0.3</v>
      </c>
      <c r="N4037" s="32">
        <f>IF('System Design'!$F$8=1,'Hourly Demand and Generation'!G4037*'System Design'!$F$21,IF('System Design'!$F$8=2,'Hourly Demand and Generation'!H4037*'System Design'!$F$21,IF('System Design'!$F$8=3,'Hourly Demand and Generation'!I4037*'System Design'!$F$21)))</f>
        <v>0</v>
      </c>
      <c r="O4037" s="32">
        <f>IF('System Design'!$F$8=1,'Hourly Demand and Generation'!J4037*'System Design'!$F$22,IF('System Design'!$F$8=2,'Hourly Demand and Generation'!K4037*'System Design'!$F$22,IF('System Design'!$F$8=3,'Hourly Demand and Generation'!L4037*'System Design'!$F$22)))</f>
        <v>750</v>
      </c>
      <c r="Q4037" s="32">
        <f t="shared" si="889"/>
        <v>0</v>
      </c>
      <c r="R4037" s="32">
        <f t="shared" si="892"/>
        <v>5400</v>
      </c>
      <c r="S4037" s="32">
        <f t="shared" si="893"/>
        <v>0</v>
      </c>
      <c r="T4037" s="32">
        <f t="shared" si="894"/>
        <v>21600</v>
      </c>
      <c r="U4037" s="32">
        <f t="shared" si="895"/>
        <v>0</v>
      </c>
      <c r="V4037" s="32">
        <f t="shared" si="890"/>
        <v>480</v>
      </c>
      <c r="W4037" s="32">
        <f t="shared" si="896"/>
        <v>480</v>
      </c>
      <c r="X4037" s="32">
        <f t="shared" si="897"/>
        <v>480</v>
      </c>
    </row>
    <row r="4038" spans="1:24" x14ac:dyDescent="0.25">
      <c r="A4038" s="2"/>
      <c r="B4038" s="2" t="s">
        <v>7</v>
      </c>
      <c r="C4038" s="2">
        <f>C4037</f>
        <v>169</v>
      </c>
      <c r="D4038" s="2">
        <f>D4037+1</f>
        <v>2</v>
      </c>
      <c r="E4038" s="2">
        <f t="shared" si="891"/>
        <v>4034</v>
      </c>
      <c r="F4038" s="11">
        <v>247.5</v>
      </c>
      <c r="G4038" s="9">
        <v>0</v>
      </c>
      <c r="H4038" s="9">
        <v>0</v>
      </c>
      <c r="I4038" s="9">
        <v>0</v>
      </c>
      <c r="J4038" s="9">
        <v>0.129183834621203</v>
      </c>
      <c r="K4038" s="9">
        <v>0.27</v>
      </c>
      <c r="L4038" s="9">
        <v>0.27</v>
      </c>
      <c r="N4038" s="32">
        <f>IF('System Design'!$F$8=1,'Hourly Demand and Generation'!G4038*'System Design'!$F$21,IF('System Design'!$F$8=2,'Hourly Demand and Generation'!H4038*'System Design'!$F$21,IF('System Design'!$F$8=3,'Hourly Demand and Generation'!I4038*'System Design'!$F$21)))</f>
        <v>0</v>
      </c>
      <c r="O4038" s="32">
        <f>IF('System Design'!$F$8=1,'Hourly Demand and Generation'!J4038*'System Design'!$F$22,IF('System Design'!$F$8=2,'Hourly Demand and Generation'!K4038*'System Design'!$F$22,IF('System Design'!$F$8=3,'Hourly Demand and Generation'!L4038*'System Design'!$F$22)))</f>
        <v>675</v>
      </c>
      <c r="Q4038" s="32">
        <f t="shared" ref="Q4038:Q4101" si="902">IF(F4038-N4038-O4038&gt;0,F4038-N4038-O4038,0)</f>
        <v>0</v>
      </c>
      <c r="R4038" s="32">
        <f t="shared" si="892"/>
        <v>5400</v>
      </c>
      <c r="S4038" s="32">
        <f t="shared" si="893"/>
        <v>0</v>
      </c>
      <c r="T4038" s="32">
        <f t="shared" si="894"/>
        <v>21600</v>
      </c>
      <c r="U4038" s="32">
        <f t="shared" si="895"/>
        <v>0</v>
      </c>
      <c r="V4038" s="32">
        <f t="shared" ref="V4038:V4101" si="903">IF(F4038-N4038-O4038&lt;0,N4038+O4038-F4038,0)</f>
        <v>427.5</v>
      </c>
      <c r="W4038" s="32">
        <f t="shared" si="896"/>
        <v>427.5</v>
      </c>
      <c r="X4038" s="32">
        <f t="shared" si="897"/>
        <v>427.5</v>
      </c>
    </row>
    <row r="4039" spans="1:24" x14ac:dyDescent="0.25">
      <c r="A4039" s="2"/>
      <c r="B4039" s="2" t="s">
        <v>7</v>
      </c>
      <c r="C4039" s="2">
        <f t="shared" ref="C4039:C4060" si="904">C4038</f>
        <v>169</v>
      </c>
      <c r="D4039" s="2">
        <f t="shared" ref="D4039:D4060" si="905">D4038+1</f>
        <v>3</v>
      </c>
      <c r="E4039" s="2">
        <f t="shared" ref="E4039:E4102" si="906">E4038+1</f>
        <v>4035</v>
      </c>
      <c r="F4039" s="11">
        <v>225</v>
      </c>
      <c r="G4039" s="9">
        <v>0</v>
      </c>
      <c r="H4039" s="9">
        <v>0</v>
      </c>
      <c r="I4039" s="9">
        <v>0</v>
      </c>
      <c r="J4039" s="9">
        <v>0.129183834621203</v>
      </c>
      <c r="K4039" s="9">
        <v>0.27</v>
      </c>
      <c r="L4039" s="9">
        <v>0.27</v>
      </c>
      <c r="N4039" s="32">
        <f>IF('System Design'!$F$8=1,'Hourly Demand and Generation'!G4039*'System Design'!$F$21,IF('System Design'!$F$8=2,'Hourly Demand and Generation'!H4039*'System Design'!$F$21,IF('System Design'!$F$8=3,'Hourly Demand and Generation'!I4039*'System Design'!$F$21)))</f>
        <v>0</v>
      </c>
      <c r="O4039" s="32">
        <f>IF('System Design'!$F$8=1,'Hourly Demand and Generation'!J4039*'System Design'!$F$22,IF('System Design'!$F$8=2,'Hourly Demand and Generation'!K4039*'System Design'!$F$22,IF('System Design'!$F$8=3,'Hourly Demand and Generation'!L4039*'System Design'!$F$22)))</f>
        <v>675</v>
      </c>
      <c r="Q4039" s="32">
        <f t="shared" si="902"/>
        <v>0</v>
      </c>
      <c r="R4039" s="32">
        <f t="shared" ref="R4039:R4102" si="907">IF($Q4039&lt;R4038+$V4039,IF(R4038+$V4039-$Q4039&gt;5400,5400,R4038+$V4039-$Q4039),0)</f>
        <v>5400</v>
      </c>
      <c r="S4039" s="32">
        <f t="shared" ref="S4039:S4102" si="908">IF(R4039&gt;0,0,$Q4039+$V4039-R4038)</f>
        <v>0</v>
      </c>
      <c r="T4039" s="32">
        <f t="shared" ref="T4039:T4102" si="909">IF($Q4039&lt;T4038+$V4039,IF(T4038+$V4039-$Q4039&gt;21600,21600,T4038+$V4039-$Q4039),0)</f>
        <v>21600</v>
      </c>
      <c r="U4039" s="32">
        <f t="shared" ref="U4039:U4102" si="910">IF(T4039&gt;0,0,$Q4039+$V4039-T4038)</f>
        <v>0</v>
      </c>
      <c r="V4039" s="32">
        <f t="shared" si="903"/>
        <v>450</v>
      </c>
      <c r="W4039" s="32">
        <f t="shared" ref="W4039:W4102" si="911">IF(R4039=5400,$V4039-(R4039-R4038),0)</f>
        <v>450</v>
      </c>
      <c r="X4039" s="32">
        <f t="shared" ref="X4039:X4102" si="912">IF(T4039=21600,$V4039-(T4039-T4038),0)</f>
        <v>450</v>
      </c>
    </row>
    <row r="4040" spans="1:24" x14ac:dyDescent="0.25">
      <c r="A4040" s="2"/>
      <c r="B4040" s="2" t="s">
        <v>7</v>
      </c>
      <c r="C4040" s="2">
        <f t="shared" si="904"/>
        <v>169</v>
      </c>
      <c r="D4040" s="2">
        <f t="shared" si="905"/>
        <v>4</v>
      </c>
      <c r="E4040" s="2">
        <f t="shared" si="906"/>
        <v>4036</v>
      </c>
      <c r="F4040" s="11">
        <v>270</v>
      </c>
      <c r="G4040" s="9">
        <v>0</v>
      </c>
      <c r="H4040" s="9">
        <v>0</v>
      </c>
      <c r="I4040" s="9">
        <v>0</v>
      </c>
      <c r="J4040" s="9">
        <v>0.14353759402355901</v>
      </c>
      <c r="K4040" s="9">
        <v>0.3</v>
      </c>
      <c r="L4040" s="9">
        <v>0.3</v>
      </c>
      <c r="N4040" s="32">
        <f>IF('System Design'!$F$8=1,'Hourly Demand and Generation'!G4040*'System Design'!$F$21,IF('System Design'!$F$8=2,'Hourly Demand and Generation'!H4040*'System Design'!$F$21,IF('System Design'!$F$8=3,'Hourly Demand and Generation'!I4040*'System Design'!$F$21)))</f>
        <v>0</v>
      </c>
      <c r="O4040" s="32">
        <f>IF('System Design'!$F$8=1,'Hourly Demand and Generation'!J4040*'System Design'!$F$22,IF('System Design'!$F$8=2,'Hourly Demand and Generation'!K4040*'System Design'!$F$22,IF('System Design'!$F$8=3,'Hourly Demand and Generation'!L4040*'System Design'!$F$22)))</f>
        <v>750</v>
      </c>
      <c r="Q4040" s="32">
        <f t="shared" si="902"/>
        <v>0</v>
      </c>
      <c r="R4040" s="32">
        <f t="shared" si="907"/>
        <v>5400</v>
      </c>
      <c r="S4040" s="32">
        <f t="shared" si="908"/>
        <v>0</v>
      </c>
      <c r="T4040" s="32">
        <f t="shared" si="909"/>
        <v>21600</v>
      </c>
      <c r="U4040" s="32">
        <f t="shared" si="910"/>
        <v>0</v>
      </c>
      <c r="V4040" s="32">
        <f t="shared" si="903"/>
        <v>480</v>
      </c>
      <c r="W4040" s="32">
        <f t="shared" si="911"/>
        <v>480</v>
      </c>
      <c r="X4040" s="32">
        <f t="shared" si="912"/>
        <v>480</v>
      </c>
    </row>
    <row r="4041" spans="1:24" x14ac:dyDescent="0.25">
      <c r="A4041" s="2"/>
      <c r="B4041" s="2" t="s">
        <v>7</v>
      </c>
      <c r="C4041" s="2">
        <f t="shared" si="904"/>
        <v>169</v>
      </c>
      <c r="D4041" s="2">
        <f t="shared" si="905"/>
        <v>5</v>
      </c>
      <c r="E4041" s="2">
        <f t="shared" si="906"/>
        <v>4037</v>
      </c>
      <c r="F4041" s="11">
        <v>292.5</v>
      </c>
      <c r="G4041" s="9">
        <v>0</v>
      </c>
      <c r="H4041" s="9">
        <v>0.04</v>
      </c>
      <c r="I4041" s="9">
        <v>0.08</v>
      </c>
      <c r="J4041" s="9">
        <v>0.114830075218847</v>
      </c>
      <c r="K4041" s="9">
        <v>0.24</v>
      </c>
      <c r="L4041" s="9">
        <v>0.24</v>
      </c>
      <c r="N4041" s="32">
        <f>IF('System Design'!$F$8=1,'Hourly Demand and Generation'!G4041*'System Design'!$F$21,IF('System Design'!$F$8=2,'Hourly Demand and Generation'!H4041*'System Design'!$F$21,IF('System Design'!$F$8=3,'Hourly Demand and Generation'!I4041*'System Design'!$F$21)))</f>
        <v>40</v>
      </c>
      <c r="O4041" s="32">
        <f>IF('System Design'!$F$8=1,'Hourly Demand and Generation'!J4041*'System Design'!$F$22,IF('System Design'!$F$8=2,'Hourly Demand and Generation'!K4041*'System Design'!$F$22,IF('System Design'!$F$8=3,'Hourly Demand and Generation'!L4041*'System Design'!$F$22)))</f>
        <v>600</v>
      </c>
      <c r="Q4041" s="32">
        <f t="shared" si="902"/>
        <v>0</v>
      </c>
      <c r="R4041" s="32">
        <f t="shared" si="907"/>
        <v>5400</v>
      </c>
      <c r="S4041" s="32">
        <f t="shared" si="908"/>
        <v>0</v>
      </c>
      <c r="T4041" s="32">
        <f t="shared" si="909"/>
        <v>21600</v>
      </c>
      <c r="U4041" s="32">
        <f t="shared" si="910"/>
        <v>0</v>
      </c>
      <c r="V4041" s="32">
        <f t="shared" si="903"/>
        <v>347.5</v>
      </c>
      <c r="W4041" s="32">
        <f t="shared" si="911"/>
        <v>347.5</v>
      </c>
      <c r="X4041" s="32">
        <f t="shared" si="912"/>
        <v>347.5</v>
      </c>
    </row>
    <row r="4042" spans="1:24" x14ac:dyDescent="0.25">
      <c r="A4042" s="2"/>
      <c r="B4042" s="2" t="s">
        <v>7</v>
      </c>
      <c r="C4042" s="2">
        <f t="shared" si="904"/>
        <v>169</v>
      </c>
      <c r="D4042" s="2">
        <f t="shared" si="905"/>
        <v>6</v>
      </c>
      <c r="E4042" s="2">
        <f t="shared" si="906"/>
        <v>4038</v>
      </c>
      <c r="F4042" s="11">
        <v>315</v>
      </c>
      <c r="G4042" s="9">
        <v>0.08</v>
      </c>
      <c r="H4042" s="9">
        <v>0.125</v>
      </c>
      <c r="I4042" s="9">
        <v>0.17</v>
      </c>
      <c r="J4042" s="9">
        <v>0.114830075218847</v>
      </c>
      <c r="K4042" s="9">
        <v>0.24</v>
      </c>
      <c r="L4042" s="9">
        <v>0.24</v>
      </c>
      <c r="N4042" s="32">
        <f>IF('System Design'!$F$8=1,'Hourly Demand and Generation'!G4042*'System Design'!$F$21,IF('System Design'!$F$8=2,'Hourly Demand and Generation'!H4042*'System Design'!$F$21,IF('System Design'!$F$8=3,'Hourly Demand and Generation'!I4042*'System Design'!$F$21)))</f>
        <v>85</v>
      </c>
      <c r="O4042" s="32">
        <f>IF('System Design'!$F$8=1,'Hourly Demand and Generation'!J4042*'System Design'!$F$22,IF('System Design'!$F$8=2,'Hourly Demand and Generation'!K4042*'System Design'!$F$22,IF('System Design'!$F$8=3,'Hourly Demand and Generation'!L4042*'System Design'!$F$22)))</f>
        <v>600</v>
      </c>
      <c r="Q4042" s="32">
        <f t="shared" si="902"/>
        <v>0</v>
      </c>
      <c r="R4042" s="32">
        <f t="shared" si="907"/>
        <v>5400</v>
      </c>
      <c r="S4042" s="32">
        <f t="shared" si="908"/>
        <v>0</v>
      </c>
      <c r="T4042" s="32">
        <f t="shared" si="909"/>
        <v>21600</v>
      </c>
      <c r="U4042" s="32">
        <f t="shared" si="910"/>
        <v>0</v>
      </c>
      <c r="V4042" s="32">
        <f t="shared" si="903"/>
        <v>370</v>
      </c>
      <c r="W4042" s="32">
        <f t="shared" si="911"/>
        <v>370</v>
      </c>
      <c r="X4042" s="32">
        <f t="shared" si="912"/>
        <v>370</v>
      </c>
    </row>
    <row r="4043" spans="1:24" x14ac:dyDescent="0.25">
      <c r="A4043" s="2"/>
      <c r="B4043" s="2" t="s">
        <v>7</v>
      </c>
      <c r="C4043" s="2">
        <f t="shared" si="904"/>
        <v>169</v>
      </c>
      <c r="D4043" s="2">
        <f t="shared" si="905"/>
        <v>7</v>
      </c>
      <c r="E4043" s="2">
        <f t="shared" si="906"/>
        <v>4039</v>
      </c>
      <c r="F4043" s="11">
        <v>337.5</v>
      </c>
      <c r="G4043" s="9">
        <v>0.17</v>
      </c>
      <c r="H4043" s="9">
        <v>0.21</v>
      </c>
      <c r="I4043" s="9">
        <v>0.25</v>
      </c>
      <c r="J4043" s="9">
        <v>0.129183834621203</v>
      </c>
      <c r="K4043" s="9">
        <v>0.27</v>
      </c>
      <c r="L4043" s="9">
        <v>0.27</v>
      </c>
      <c r="N4043" s="32">
        <f>IF('System Design'!$F$8=1,'Hourly Demand and Generation'!G4043*'System Design'!$F$21,IF('System Design'!$F$8=2,'Hourly Demand and Generation'!H4043*'System Design'!$F$21,IF('System Design'!$F$8=3,'Hourly Demand and Generation'!I4043*'System Design'!$F$21)))</f>
        <v>125</v>
      </c>
      <c r="O4043" s="32">
        <f>IF('System Design'!$F$8=1,'Hourly Demand and Generation'!J4043*'System Design'!$F$22,IF('System Design'!$F$8=2,'Hourly Demand and Generation'!K4043*'System Design'!$F$22,IF('System Design'!$F$8=3,'Hourly Demand and Generation'!L4043*'System Design'!$F$22)))</f>
        <v>675</v>
      </c>
      <c r="Q4043" s="32">
        <f t="shared" si="902"/>
        <v>0</v>
      </c>
      <c r="R4043" s="32">
        <f t="shared" si="907"/>
        <v>5400</v>
      </c>
      <c r="S4043" s="32">
        <f t="shared" si="908"/>
        <v>0</v>
      </c>
      <c r="T4043" s="32">
        <f t="shared" si="909"/>
        <v>21600</v>
      </c>
      <c r="U4043" s="32">
        <f t="shared" si="910"/>
        <v>0</v>
      </c>
      <c r="V4043" s="32">
        <f t="shared" si="903"/>
        <v>462.5</v>
      </c>
      <c r="W4043" s="32">
        <f t="shared" si="911"/>
        <v>462.5</v>
      </c>
      <c r="X4043" s="32">
        <f t="shared" si="912"/>
        <v>462.5</v>
      </c>
    </row>
    <row r="4044" spans="1:24" x14ac:dyDescent="0.25">
      <c r="A4044" s="2"/>
      <c r="B4044" s="2" t="s">
        <v>7</v>
      </c>
      <c r="C4044" s="2">
        <f t="shared" si="904"/>
        <v>169</v>
      </c>
      <c r="D4044" s="2">
        <f t="shared" si="905"/>
        <v>8</v>
      </c>
      <c r="E4044" s="2">
        <f t="shared" si="906"/>
        <v>4040</v>
      </c>
      <c r="F4044" s="11">
        <v>360</v>
      </c>
      <c r="G4044" s="9">
        <v>0.33</v>
      </c>
      <c r="H4044" s="9">
        <v>0.375</v>
      </c>
      <c r="I4044" s="9">
        <v>0.42</v>
      </c>
      <c r="J4044" s="9">
        <v>0.129183834621203</v>
      </c>
      <c r="K4044" s="9">
        <v>0.27</v>
      </c>
      <c r="L4044" s="9">
        <v>0.27</v>
      </c>
      <c r="N4044" s="32">
        <f>IF('System Design'!$F$8=1,'Hourly Demand and Generation'!G4044*'System Design'!$F$21,IF('System Design'!$F$8=2,'Hourly Demand and Generation'!H4044*'System Design'!$F$21,IF('System Design'!$F$8=3,'Hourly Demand and Generation'!I4044*'System Design'!$F$21)))</f>
        <v>210</v>
      </c>
      <c r="O4044" s="32">
        <f>IF('System Design'!$F$8=1,'Hourly Demand and Generation'!J4044*'System Design'!$F$22,IF('System Design'!$F$8=2,'Hourly Demand and Generation'!K4044*'System Design'!$F$22,IF('System Design'!$F$8=3,'Hourly Demand and Generation'!L4044*'System Design'!$F$22)))</f>
        <v>675</v>
      </c>
      <c r="Q4044" s="32">
        <f t="shared" si="902"/>
        <v>0</v>
      </c>
      <c r="R4044" s="32">
        <f t="shared" si="907"/>
        <v>5400</v>
      </c>
      <c r="S4044" s="32">
        <f t="shared" si="908"/>
        <v>0</v>
      </c>
      <c r="T4044" s="32">
        <f t="shared" si="909"/>
        <v>21600</v>
      </c>
      <c r="U4044" s="32">
        <f t="shared" si="910"/>
        <v>0</v>
      </c>
      <c r="V4044" s="32">
        <f t="shared" si="903"/>
        <v>525</v>
      </c>
      <c r="W4044" s="32">
        <f t="shared" si="911"/>
        <v>525</v>
      </c>
      <c r="X4044" s="32">
        <f t="shared" si="912"/>
        <v>525</v>
      </c>
    </row>
    <row r="4045" spans="1:24" x14ac:dyDescent="0.25">
      <c r="A4045" s="2"/>
      <c r="B4045" s="2" t="s">
        <v>7</v>
      </c>
      <c r="C4045" s="2">
        <f t="shared" si="904"/>
        <v>169</v>
      </c>
      <c r="D4045" s="2">
        <f t="shared" si="905"/>
        <v>9</v>
      </c>
      <c r="E4045" s="2">
        <f t="shared" si="906"/>
        <v>4041</v>
      </c>
      <c r="F4045" s="11">
        <v>360</v>
      </c>
      <c r="G4045" s="9">
        <v>0.5</v>
      </c>
      <c r="H4045" s="9">
        <v>0.54</v>
      </c>
      <c r="I4045" s="9">
        <v>0.57999999999999996</v>
      </c>
      <c r="J4045" s="9">
        <v>0.114830075218847</v>
      </c>
      <c r="K4045" s="9">
        <v>0.24</v>
      </c>
      <c r="L4045" s="9">
        <v>0.24</v>
      </c>
      <c r="N4045" s="32">
        <f>IF('System Design'!$F$8=1,'Hourly Demand and Generation'!G4045*'System Design'!$F$21,IF('System Design'!$F$8=2,'Hourly Demand and Generation'!H4045*'System Design'!$F$21,IF('System Design'!$F$8=3,'Hourly Demand and Generation'!I4045*'System Design'!$F$21)))</f>
        <v>290</v>
      </c>
      <c r="O4045" s="32">
        <f>IF('System Design'!$F$8=1,'Hourly Demand and Generation'!J4045*'System Design'!$F$22,IF('System Design'!$F$8=2,'Hourly Demand and Generation'!K4045*'System Design'!$F$22,IF('System Design'!$F$8=3,'Hourly Demand and Generation'!L4045*'System Design'!$F$22)))</f>
        <v>600</v>
      </c>
      <c r="Q4045" s="32">
        <f t="shared" si="902"/>
        <v>0</v>
      </c>
      <c r="R4045" s="32">
        <f t="shared" si="907"/>
        <v>5400</v>
      </c>
      <c r="S4045" s="32">
        <f t="shared" si="908"/>
        <v>0</v>
      </c>
      <c r="T4045" s="32">
        <f t="shared" si="909"/>
        <v>21600</v>
      </c>
      <c r="U4045" s="32">
        <f t="shared" si="910"/>
        <v>0</v>
      </c>
      <c r="V4045" s="32">
        <f t="shared" si="903"/>
        <v>530</v>
      </c>
      <c r="W4045" s="32">
        <f t="shared" si="911"/>
        <v>530</v>
      </c>
      <c r="X4045" s="32">
        <f t="shared" si="912"/>
        <v>530</v>
      </c>
    </row>
    <row r="4046" spans="1:24" x14ac:dyDescent="0.25">
      <c r="A4046" s="2"/>
      <c r="B4046" s="2" t="s">
        <v>7</v>
      </c>
      <c r="C4046" s="2">
        <f t="shared" si="904"/>
        <v>169</v>
      </c>
      <c r="D4046" s="2">
        <f t="shared" si="905"/>
        <v>10</v>
      </c>
      <c r="E4046" s="2">
        <f t="shared" si="906"/>
        <v>4042</v>
      </c>
      <c r="F4046" s="11">
        <v>351</v>
      </c>
      <c r="G4046" s="9">
        <v>0.67</v>
      </c>
      <c r="H4046" s="9">
        <v>0.71</v>
      </c>
      <c r="I4046" s="9">
        <v>0.75</v>
      </c>
      <c r="J4046" s="9">
        <v>0.129183834621203</v>
      </c>
      <c r="K4046" s="9">
        <v>0.27</v>
      </c>
      <c r="L4046" s="9">
        <v>0.27</v>
      </c>
      <c r="N4046" s="32">
        <f>IF('System Design'!$F$8=1,'Hourly Demand and Generation'!G4046*'System Design'!$F$21,IF('System Design'!$F$8=2,'Hourly Demand and Generation'!H4046*'System Design'!$F$21,IF('System Design'!$F$8=3,'Hourly Demand and Generation'!I4046*'System Design'!$F$21)))</f>
        <v>375</v>
      </c>
      <c r="O4046" s="32">
        <f>IF('System Design'!$F$8=1,'Hourly Demand and Generation'!J4046*'System Design'!$F$22,IF('System Design'!$F$8=2,'Hourly Demand and Generation'!K4046*'System Design'!$F$22,IF('System Design'!$F$8=3,'Hourly Demand and Generation'!L4046*'System Design'!$F$22)))</f>
        <v>675</v>
      </c>
      <c r="Q4046" s="32">
        <f t="shared" si="902"/>
        <v>0</v>
      </c>
      <c r="R4046" s="32">
        <f t="shared" si="907"/>
        <v>5400</v>
      </c>
      <c r="S4046" s="32">
        <f t="shared" si="908"/>
        <v>0</v>
      </c>
      <c r="T4046" s="32">
        <f t="shared" si="909"/>
        <v>21600</v>
      </c>
      <c r="U4046" s="32">
        <f t="shared" si="910"/>
        <v>0</v>
      </c>
      <c r="V4046" s="32">
        <f t="shared" si="903"/>
        <v>699</v>
      </c>
      <c r="W4046" s="32">
        <f t="shared" si="911"/>
        <v>699</v>
      </c>
      <c r="X4046" s="32">
        <f t="shared" si="912"/>
        <v>699</v>
      </c>
    </row>
    <row r="4047" spans="1:24" x14ac:dyDescent="0.25">
      <c r="A4047" s="2"/>
      <c r="B4047" s="2" t="s">
        <v>7</v>
      </c>
      <c r="C4047" s="2">
        <f t="shared" si="904"/>
        <v>169</v>
      </c>
      <c r="D4047" s="2">
        <f t="shared" si="905"/>
        <v>11</v>
      </c>
      <c r="E4047" s="2">
        <f t="shared" si="906"/>
        <v>4043</v>
      </c>
      <c r="F4047" s="11">
        <v>346.5</v>
      </c>
      <c r="G4047" s="9">
        <v>0.83</v>
      </c>
      <c r="H4047" s="9">
        <v>0.875</v>
      </c>
      <c r="I4047" s="9">
        <v>0.92</v>
      </c>
      <c r="J4047" s="9">
        <v>0.114830075218847</v>
      </c>
      <c r="K4047" s="9">
        <v>0.24</v>
      </c>
      <c r="L4047" s="9">
        <v>0.24</v>
      </c>
      <c r="N4047" s="32">
        <f>IF('System Design'!$F$8=1,'Hourly Demand and Generation'!G4047*'System Design'!$F$21,IF('System Design'!$F$8=2,'Hourly Demand and Generation'!H4047*'System Design'!$F$21,IF('System Design'!$F$8=3,'Hourly Demand and Generation'!I4047*'System Design'!$F$21)))</f>
        <v>460</v>
      </c>
      <c r="O4047" s="32">
        <f>IF('System Design'!$F$8=1,'Hourly Demand and Generation'!J4047*'System Design'!$F$22,IF('System Design'!$F$8=2,'Hourly Demand and Generation'!K4047*'System Design'!$F$22,IF('System Design'!$F$8=3,'Hourly Demand and Generation'!L4047*'System Design'!$F$22)))</f>
        <v>600</v>
      </c>
      <c r="Q4047" s="32">
        <f t="shared" si="902"/>
        <v>0</v>
      </c>
      <c r="R4047" s="32">
        <f t="shared" si="907"/>
        <v>5400</v>
      </c>
      <c r="S4047" s="32">
        <f t="shared" si="908"/>
        <v>0</v>
      </c>
      <c r="T4047" s="32">
        <f t="shared" si="909"/>
        <v>21600</v>
      </c>
      <c r="U4047" s="32">
        <f t="shared" si="910"/>
        <v>0</v>
      </c>
      <c r="V4047" s="32">
        <f t="shared" si="903"/>
        <v>713.5</v>
      </c>
      <c r="W4047" s="32">
        <f t="shared" si="911"/>
        <v>713.5</v>
      </c>
      <c r="X4047" s="32">
        <f t="shared" si="912"/>
        <v>713.5</v>
      </c>
    </row>
    <row r="4048" spans="1:24" x14ac:dyDescent="0.25">
      <c r="A4048" s="2"/>
      <c r="B4048" s="2" t="s">
        <v>7</v>
      </c>
      <c r="C4048" s="2">
        <f t="shared" si="904"/>
        <v>169</v>
      </c>
      <c r="D4048" s="2">
        <f t="shared" si="905"/>
        <v>12</v>
      </c>
      <c r="E4048" s="2">
        <f t="shared" si="906"/>
        <v>4044</v>
      </c>
      <c r="F4048" s="11">
        <v>346.5</v>
      </c>
      <c r="G4048" s="9">
        <v>1</v>
      </c>
      <c r="H4048" s="9">
        <v>1</v>
      </c>
      <c r="I4048" s="9">
        <v>1</v>
      </c>
      <c r="J4048" s="9">
        <v>0.107653195517669</v>
      </c>
      <c r="K4048" s="9">
        <v>0.22500000000000001</v>
      </c>
      <c r="L4048" s="9">
        <v>0.22500000000000001</v>
      </c>
      <c r="N4048" s="32">
        <f>IF('System Design'!$F$8=1,'Hourly Demand and Generation'!G4048*'System Design'!$F$21,IF('System Design'!$F$8=2,'Hourly Demand and Generation'!H4048*'System Design'!$F$21,IF('System Design'!$F$8=3,'Hourly Demand and Generation'!I4048*'System Design'!$F$21)))</f>
        <v>500</v>
      </c>
      <c r="O4048" s="32">
        <f>IF('System Design'!$F$8=1,'Hourly Demand and Generation'!J4048*'System Design'!$F$22,IF('System Design'!$F$8=2,'Hourly Demand and Generation'!K4048*'System Design'!$F$22,IF('System Design'!$F$8=3,'Hourly Demand and Generation'!L4048*'System Design'!$F$22)))</f>
        <v>562.5</v>
      </c>
      <c r="Q4048" s="32">
        <f t="shared" si="902"/>
        <v>0</v>
      </c>
      <c r="R4048" s="32">
        <f t="shared" si="907"/>
        <v>5400</v>
      </c>
      <c r="S4048" s="32">
        <f t="shared" si="908"/>
        <v>0</v>
      </c>
      <c r="T4048" s="32">
        <f t="shared" si="909"/>
        <v>21600</v>
      </c>
      <c r="U4048" s="32">
        <f t="shared" si="910"/>
        <v>0</v>
      </c>
      <c r="V4048" s="32">
        <f t="shared" si="903"/>
        <v>716</v>
      </c>
      <c r="W4048" s="32">
        <f t="shared" si="911"/>
        <v>716</v>
      </c>
      <c r="X4048" s="32">
        <f t="shared" si="912"/>
        <v>716</v>
      </c>
    </row>
    <row r="4049" spans="1:24" x14ac:dyDescent="0.25">
      <c r="A4049" s="2"/>
      <c r="B4049" s="2" t="s">
        <v>7</v>
      </c>
      <c r="C4049" s="2">
        <f t="shared" si="904"/>
        <v>169</v>
      </c>
      <c r="D4049" s="2">
        <f t="shared" si="905"/>
        <v>13</v>
      </c>
      <c r="E4049" s="2">
        <f t="shared" si="906"/>
        <v>4045</v>
      </c>
      <c r="F4049" s="11">
        <v>360</v>
      </c>
      <c r="G4049" s="9">
        <v>0.83</v>
      </c>
      <c r="H4049" s="9">
        <v>0.875</v>
      </c>
      <c r="I4049" s="9">
        <v>0.92</v>
      </c>
      <c r="J4049" s="9">
        <v>0.114830075218847</v>
      </c>
      <c r="K4049" s="9">
        <v>0.24</v>
      </c>
      <c r="L4049" s="9">
        <v>0.24</v>
      </c>
      <c r="N4049" s="32">
        <f>IF('System Design'!$F$8=1,'Hourly Demand and Generation'!G4049*'System Design'!$F$21,IF('System Design'!$F$8=2,'Hourly Demand and Generation'!H4049*'System Design'!$F$21,IF('System Design'!$F$8=3,'Hourly Demand and Generation'!I4049*'System Design'!$F$21)))</f>
        <v>460</v>
      </c>
      <c r="O4049" s="32">
        <f>IF('System Design'!$F$8=1,'Hourly Demand and Generation'!J4049*'System Design'!$F$22,IF('System Design'!$F$8=2,'Hourly Demand and Generation'!K4049*'System Design'!$F$22,IF('System Design'!$F$8=3,'Hourly Demand and Generation'!L4049*'System Design'!$F$22)))</f>
        <v>600</v>
      </c>
      <c r="Q4049" s="32">
        <f t="shared" si="902"/>
        <v>0</v>
      </c>
      <c r="R4049" s="32">
        <f t="shared" si="907"/>
        <v>5400</v>
      </c>
      <c r="S4049" s="32">
        <f t="shared" si="908"/>
        <v>0</v>
      </c>
      <c r="T4049" s="32">
        <f t="shared" si="909"/>
        <v>21600</v>
      </c>
      <c r="U4049" s="32">
        <f t="shared" si="910"/>
        <v>0</v>
      </c>
      <c r="V4049" s="32">
        <f t="shared" si="903"/>
        <v>700</v>
      </c>
      <c r="W4049" s="32">
        <f t="shared" si="911"/>
        <v>700</v>
      </c>
      <c r="X4049" s="32">
        <f t="shared" si="912"/>
        <v>700</v>
      </c>
    </row>
    <row r="4050" spans="1:24" x14ac:dyDescent="0.25">
      <c r="A4050" s="2"/>
      <c r="B4050" s="2" t="s">
        <v>7</v>
      </c>
      <c r="C4050" s="2">
        <f t="shared" si="904"/>
        <v>169</v>
      </c>
      <c r="D4050" s="2">
        <f t="shared" si="905"/>
        <v>14</v>
      </c>
      <c r="E4050" s="2">
        <f t="shared" si="906"/>
        <v>4046</v>
      </c>
      <c r="F4050" s="11">
        <v>360</v>
      </c>
      <c r="G4050" s="9">
        <v>0.67</v>
      </c>
      <c r="H4050" s="9">
        <v>0.71</v>
      </c>
      <c r="I4050" s="9">
        <v>0.75</v>
      </c>
      <c r="J4050" s="9">
        <v>0.122006954920025</v>
      </c>
      <c r="K4050" s="9">
        <v>0.255</v>
      </c>
      <c r="L4050" s="9">
        <v>0.255</v>
      </c>
      <c r="N4050" s="32">
        <f>IF('System Design'!$F$8=1,'Hourly Demand and Generation'!G4050*'System Design'!$F$21,IF('System Design'!$F$8=2,'Hourly Demand and Generation'!H4050*'System Design'!$F$21,IF('System Design'!$F$8=3,'Hourly Demand and Generation'!I4050*'System Design'!$F$21)))</f>
        <v>375</v>
      </c>
      <c r="O4050" s="32">
        <f>IF('System Design'!$F$8=1,'Hourly Demand and Generation'!J4050*'System Design'!$F$22,IF('System Design'!$F$8=2,'Hourly Demand and Generation'!K4050*'System Design'!$F$22,IF('System Design'!$F$8=3,'Hourly Demand and Generation'!L4050*'System Design'!$F$22)))</f>
        <v>637.5</v>
      </c>
      <c r="Q4050" s="32">
        <f t="shared" si="902"/>
        <v>0</v>
      </c>
      <c r="R4050" s="32">
        <f t="shared" si="907"/>
        <v>5400</v>
      </c>
      <c r="S4050" s="32">
        <f t="shared" si="908"/>
        <v>0</v>
      </c>
      <c r="T4050" s="32">
        <f t="shared" si="909"/>
        <v>21600</v>
      </c>
      <c r="U4050" s="32">
        <f t="shared" si="910"/>
        <v>0</v>
      </c>
      <c r="V4050" s="32">
        <f t="shared" si="903"/>
        <v>652.5</v>
      </c>
      <c r="W4050" s="32">
        <f t="shared" si="911"/>
        <v>652.5</v>
      </c>
      <c r="X4050" s="32">
        <f t="shared" si="912"/>
        <v>652.5</v>
      </c>
    </row>
    <row r="4051" spans="1:24" x14ac:dyDescent="0.25">
      <c r="A4051" s="2"/>
      <c r="B4051" s="2" t="s">
        <v>7</v>
      </c>
      <c r="C4051" s="2">
        <f t="shared" si="904"/>
        <v>169</v>
      </c>
      <c r="D4051" s="2">
        <f t="shared" si="905"/>
        <v>15</v>
      </c>
      <c r="E4051" s="2">
        <f t="shared" si="906"/>
        <v>4047</v>
      </c>
      <c r="F4051" s="11">
        <v>382.5</v>
      </c>
      <c r="G4051" s="9">
        <v>0.5</v>
      </c>
      <c r="H4051" s="9">
        <v>0.54</v>
      </c>
      <c r="I4051" s="9">
        <v>0.57999999999999996</v>
      </c>
      <c r="J4051" s="9">
        <v>0.129183834621203</v>
      </c>
      <c r="K4051" s="9">
        <v>0.27</v>
      </c>
      <c r="L4051" s="9">
        <v>0.27</v>
      </c>
      <c r="N4051" s="32">
        <f>IF('System Design'!$F$8=1,'Hourly Demand and Generation'!G4051*'System Design'!$F$21,IF('System Design'!$F$8=2,'Hourly Demand and Generation'!H4051*'System Design'!$F$21,IF('System Design'!$F$8=3,'Hourly Demand and Generation'!I4051*'System Design'!$F$21)))</f>
        <v>290</v>
      </c>
      <c r="O4051" s="32">
        <f>IF('System Design'!$F$8=1,'Hourly Demand and Generation'!J4051*'System Design'!$F$22,IF('System Design'!$F$8=2,'Hourly Demand and Generation'!K4051*'System Design'!$F$22,IF('System Design'!$F$8=3,'Hourly Demand and Generation'!L4051*'System Design'!$F$22)))</f>
        <v>675</v>
      </c>
      <c r="Q4051" s="32">
        <f t="shared" si="902"/>
        <v>0</v>
      </c>
      <c r="R4051" s="32">
        <f t="shared" si="907"/>
        <v>5400</v>
      </c>
      <c r="S4051" s="32">
        <f t="shared" si="908"/>
        <v>0</v>
      </c>
      <c r="T4051" s="32">
        <f t="shared" si="909"/>
        <v>21600</v>
      </c>
      <c r="U4051" s="32">
        <f t="shared" si="910"/>
        <v>0</v>
      </c>
      <c r="V4051" s="32">
        <f t="shared" si="903"/>
        <v>582.5</v>
      </c>
      <c r="W4051" s="32">
        <f t="shared" si="911"/>
        <v>582.5</v>
      </c>
      <c r="X4051" s="32">
        <f t="shared" si="912"/>
        <v>582.5</v>
      </c>
    </row>
    <row r="4052" spans="1:24" x14ac:dyDescent="0.25">
      <c r="A4052" s="2"/>
      <c r="B4052" s="2" t="s">
        <v>7</v>
      </c>
      <c r="C4052" s="2">
        <f t="shared" si="904"/>
        <v>169</v>
      </c>
      <c r="D4052" s="2">
        <f t="shared" si="905"/>
        <v>16</v>
      </c>
      <c r="E4052" s="2">
        <f t="shared" si="906"/>
        <v>4048</v>
      </c>
      <c r="F4052" s="11">
        <v>405</v>
      </c>
      <c r="G4052" s="9">
        <v>0.33</v>
      </c>
      <c r="H4052" s="9">
        <v>0.375</v>
      </c>
      <c r="I4052" s="9">
        <v>0.42</v>
      </c>
      <c r="J4052" s="9">
        <v>0.129183834621203</v>
      </c>
      <c r="K4052" s="9">
        <v>0.27</v>
      </c>
      <c r="L4052" s="9">
        <v>0.27</v>
      </c>
      <c r="N4052" s="32">
        <f>IF('System Design'!$F$8=1,'Hourly Demand and Generation'!G4052*'System Design'!$F$21,IF('System Design'!$F$8=2,'Hourly Demand and Generation'!H4052*'System Design'!$F$21,IF('System Design'!$F$8=3,'Hourly Demand and Generation'!I4052*'System Design'!$F$21)))</f>
        <v>210</v>
      </c>
      <c r="O4052" s="32">
        <f>IF('System Design'!$F$8=1,'Hourly Demand and Generation'!J4052*'System Design'!$F$22,IF('System Design'!$F$8=2,'Hourly Demand and Generation'!K4052*'System Design'!$F$22,IF('System Design'!$F$8=3,'Hourly Demand and Generation'!L4052*'System Design'!$F$22)))</f>
        <v>675</v>
      </c>
      <c r="Q4052" s="32">
        <f t="shared" si="902"/>
        <v>0</v>
      </c>
      <c r="R4052" s="32">
        <f t="shared" si="907"/>
        <v>5400</v>
      </c>
      <c r="S4052" s="32">
        <f t="shared" si="908"/>
        <v>0</v>
      </c>
      <c r="T4052" s="32">
        <f t="shared" si="909"/>
        <v>21600</v>
      </c>
      <c r="U4052" s="32">
        <f t="shared" si="910"/>
        <v>0</v>
      </c>
      <c r="V4052" s="32">
        <f t="shared" si="903"/>
        <v>480</v>
      </c>
      <c r="W4052" s="32">
        <f t="shared" si="911"/>
        <v>480</v>
      </c>
      <c r="X4052" s="32">
        <f t="shared" si="912"/>
        <v>480</v>
      </c>
    </row>
    <row r="4053" spans="1:24" x14ac:dyDescent="0.25">
      <c r="A4053" s="2"/>
      <c r="B4053" s="2" t="s">
        <v>7</v>
      </c>
      <c r="C4053" s="2">
        <f t="shared" si="904"/>
        <v>169</v>
      </c>
      <c r="D4053" s="2">
        <f t="shared" si="905"/>
        <v>17</v>
      </c>
      <c r="E4053" s="2">
        <f t="shared" si="906"/>
        <v>4049</v>
      </c>
      <c r="F4053" s="11">
        <v>427.5</v>
      </c>
      <c r="G4053" s="9">
        <v>0.17</v>
      </c>
      <c r="H4053" s="9">
        <v>0.21</v>
      </c>
      <c r="I4053" s="9">
        <v>0.25</v>
      </c>
      <c r="J4053" s="9">
        <v>0.14353759402355901</v>
      </c>
      <c r="K4053" s="9">
        <v>0.3</v>
      </c>
      <c r="L4053" s="9">
        <v>0.3</v>
      </c>
      <c r="N4053" s="32">
        <f>IF('System Design'!$F$8=1,'Hourly Demand and Generation'!G4053*'System Design'!$F$21,IF('System Design'!$F$8=2,'Hourly Demand and Generation'!H4053*'System Design'!$F$21,IF('System Design'!$F$8=3,'Hourly Demand and Generation'!I4053*'System Design'!$F$21)))</f>
        <v>125</v>
      </c>
      <c r="O4053" s="32">
        <f>IF('System Design'!$F$8=1,'Hourly Demand and Generation'!J4053*'System Design'!$F$22,IF('System Design'!$F$8=2,'Hourly Demand and Generation'!K4053*'System Design'!$F$22,IF('System Design'!$F$8=3,'Hourly Demand and Generation'!L4053*'System Design'!$F$22)))</f>
        <v>750</v>
      </c>
      <c r="Q4053" s="32">
        <f t="shared" si="902"/>
        <v>0</v>
      </c>
      <c r="R4053" s="32">
        <f t="shared" si="907"/>
        <v>5400</v>
      </c>
      <c r="S4053" s="32">
        <f t="shared" si="908"/>
        <v>0</v>
      </c>
      <c r="T4053" s="32">
        <f t="shared" si="909"/>
        <v>21600</v>
      </c>
      <c r="U4053" s="32">
        <f t="shared" si="910"/>
        <v>0</v>
      </c>
      <c r="V4053" s="32">
        <f t="shared" si="903"/>
        <v>447.5</v>
      </c>
      <c r="W4053" s="32">
        <f t="shared" si="911"/>
        <v>447.5</v>
      </c>
      <c r="X4053" s="32">
        <f t="shared" si="912"/>
        <v>447.5</v>
      </c>
    </row>
    <row r="4054" spans="1:24" x14ac:dyDescent="0.25">
      <c r="A4054" s="2"/>
      <c r="B4054" s="2" t="s">
        <v>7</v>
      </c>
      <c r="C4054" s="2">
        <f t="shared" si="904"/>
        <v>169</v>
      </c>
      <c r="D4054" s="2">
        <f t="shared" si="905"/>
        <v>18</v>
      </c>
      <c r="E4054" s="2">
        <f t="shared" si="906"/>
        <v>4050</v>
      </c>
      <c r="F4054" s="11">
        <v>450</v>
      </c>
      <c r="G4054" s="9">
        <v>0.08</v>
      </c>
      <c r="H4054" s="9">
        <v>0.125</v>
      </c>
      <c r="I4054" s="9">
        <v>0.17</v>
      </c>
      <c r="J4054" s="9">
        <v>0.136360714322381</v>
      </c>
      <c r="K4054" s="9">
        <v>0.28499999999999998</v>
      </c>
      <c r="L4054" s="9">
        <v>0.28499999999999998</v>
      </c>
      <c r="N4054" s="32">
        <f>IF('System Design'!$F$8=1,'Hourly Demand and Generation'!G4054*'System Design'!$F$21,IF('System Design'!$F$8=2,'Hourly Demand and Generation'!H4054*'System Design'!$F$21,IF('System Design'!$F$8=3,'Hourly Demand and Generation'!I4054*'System Design'!$F$21)))</f>
        <v>85</v>
      </c>
      <c r="O4054" s="32">
        <f>IF('System Design'!$F$8=1,'Hourly Demand and Generation'!J4054*'System Design'!$F$22,IF('System Design'!$F$8=2,'Hourly Demand and Generation'!K4054*'System Design'!$F$22,IF('System Design'!$F$8=3,'Hourly Demand and Generation'!L4054*'System Design'!$F$22)))</f>
        <v>712.49999999999989</v>
      </c>
      <c r="Q4054" s="32">
        <f t="shared" si="902"/>
        <v>0</v>
      </c>
      <c r="R4054" s="32">
        <f t="shared" si="907"/>
        <v>5400</v>
      </c>
      <c r="S4054" s="32">
        <f t="shared" si="908"/>
        <v>0</v>
      </c>
      <c r="T4054" s="32">
        <f t="shared" si="909"/>
        <v>21600</v>
      </c>
      <c r="U4054" s="32">
        <f t="shared" si="910"/>
        <v>0</v>
      </c>
      <c r="V4054" s="32">
        <f t="shared" si="903"/>
        <v>347.49999999999989</v>
      </c>
      <c r="W4054" s="32">
        <f t="shared" si="911"/>
        <v>347.49999999999989</v>
      </c>
      <c r="X4054" s="32">
        <f t="shared" si="912"/>
        <v>347.49999999999989</v>
      </c>
    </row>
    <row r="4055" spans="1:24" x14ac:dyDescent="0.25">
      <c r="A4055" s="2"/>
      <c r="B4055" s="2" t="s">
        <v>7</v>
      </c>
      <c r="C4055" s="2">
        <f t="shared" si="904"/>
        <v>169</v>
      </c>
      <c r="D4055" s="2">
        <f t="shared" si="905"/>
        <v>19</v>
      </c>
      <c r="E4055" s="2">
        <f t="shared" si="906"/>
        <v>4051</v>
      </c>
      <c r="F4055" s="11">
        <v>436.5</v>
      </c>
      <c r="G4055" s="9">
        <v>0</v>
      </c>
      <c r="H4055" s="9">
        <v>0.04</v>
      </c>
      <c r="I4055" s="9">
        <v>0.08</v>
      </c>
      <c r="J4055" s="9">
        <v>0.129183834621203</v>
      </c>
      <c r="K4055" s="9">
        <v>0.27</v>
      </c>
      <c r="L4055" s="9">
        <v>0.27</v>
      </c>
      <c r="N4055" s="32">
        <f>IF('System Design'!$F$8=1,'Hourly Demand and Generation'!G4055*'System Design'!$F$21,IF('System Design'!$F$8=2,'Hourly Demand and Generation'!H4055*'System Design'!$F$21,IF('System Design'!$F$8=3,'Hourly Demand and Generation'!I4055*'System Design'!$F$21)))</f>
        <v>40</v>
      </c>
      <c r="O4055" s="32">
        <f>IF('System Design'!$F$8=1,'Hourly Demand and Generation'!J4055*'System Design'!$F$22,IF('System Design'!$F$8=2,'Hourly Demand and Generation'!K4055*'System Design'!$F$22,IF('System Design'!$F$8=3,'Hourly Demand and Generation'!L4055*'System Design'!$F$22)))</f>
        <v>675</v>
      </c>
      <c r="Q4055" s="32">
        <f t="shared" si="902"/>
        <v>0</v>
      </c>
      <c r="R4055" s="32">
        <f t="shared" si="907"/>
        <v>5400</v>
      </c>
      <c r="S4055" s="32">
        <f t="shared" si="908"/>
        <v>0</v>
      </c>
      <c r="T4055" s="32">
        <f t="shared" si="909"/>
        <v>21600</v>
      </c>
      <c r="U4055" s="32">
        <f t="shared" si="910"/>
        <v>0</v>
      </c>
      <c r="V4055" s="32">
        <f t="shared" si="903"/>
        <v>278.5</v>
      </c>
      <c r="W4055" s="32">
        <f t="shared" si="911"/>
        <v>278.5</v>
      </c>
      <c r="X4055" s="32">
        <f t="shared" si="912"/>
        <v>278.5</v>
      </c>
    </row>
    <row r="4056" spans="1:24" x14ac:dyDescent="0.25">
      <c r="A4056" s="2"/>
      <c r="B4056" s="2" t="s">
        <v>7</v>
      </c>
      <c r="C4056" s="2">
        <f t="shared" si="904"/>
        <v>169</v>
      </c>
      <c r="D4056" s="2">
        <f t="shared" si="905"/>
        <v>20</v>
      </c>
      <c r="E4056" s="2">
        <f t="shared" si="906"/>
        <v>4052</v>
      </c>
      <c r="F4056" s="11">
        <v>427.5</v>
      </c>
      <c r="G4056" s="9">
        <v>0</v>
      </c>
      <c r="H4056" s="9">
        <v>0</v>
      </c>
      <c r="I4056" s="9">
        <v>0</v>
      </c>
      <c r="J4056" s="9">
        <v>0.129183834621203</v>
      </c>
      <c r="K4056" s="9">
        <v>0.27</v>
      </c>
      <c r="L4056" s="9">
        <v>0.27</v>
      </c>
      <c r="N4056" s="32">
        <f>IF('System Design'!$F$8=1,'Hourly Demand and Generation'!G4056*'System Design'!$F$21,IF('System Design'!$F$8=2,'Hourly Demand and Generation'!H4056*'System Design'!$F$21,IF('System Design'!$F$8=3,'Hourly Demand and Generation'!I4056*'System Design'!$F$21)))</f>
        <v>0</v>
      </c>
      <c r="O4056" s="32">
        <f>IF('System Design'!$F$8=1,'Hourly Demand and Generation'!J4056*'System Design'!$F$22,IF('System Design'!$F$8=2,'Hourly Demand and Generation'!K4056*'System Design'!$F$22,IF('System Design'!$F$8=3,'Hourly Demand and Generation'!L4056*'System Design'!$F$22)))</f>
        <v>675</v>
      </c>
      <c r="Q4056" s="32">
        <f t="shared" si="902"/>
        <v>0</v>
      </c>
      <c r="R4056" s="32">
        <f t="shared" si="907"/>
        <v>5400</v>
      </c>
      <c r="S4056" s="32">
        <f t="shared" si="908"/>
        <v>0</v>
      </c>
      <c r="T4056" s="32">
        <f t="shared" si="909"/>
        <v>21600</v>
      </c>
      <c r="U4056" s="32">
        <f t="shared" si="910"/>
        <v>0</v>
      </c>
      <c r="V4056" s="32">
        <f t="shared" si="903"/>
        <v>247.5</v>
      </c>
      <c r="W4056" s="32">
        <f t="shared" si="911"/>
        <v>247.5</v>
      </c>
      <c r="X4056" s="32">
        <f t="shared" si="912"/>
        <v>247.5</v>
      </c>
    </row>
    <row r="4057" spans="1:24" x14ac:dyDescent="0.25">
      <c r="A4057" s="2"/>
      <c r="B4057" s="2" t="s">
        <v>7</v>
      </c>
      <c r="C4057" s="2">
        <f t="shared" si="904"/>
        <v>169</v>
      </c>
      <c r="D4057" s="2">
        <f t="shared" si="905"/>
        <v>21</v>
      </c>
      <c r="E4057" s="2">
        <f t="shared" si="906"/>
        <v>4053</v>
      </c>
      <c r="F4057" s="11">
        <v>405</v>
      </c>
      <c r="G4057" s="9">
        <v>0</v>
      </c>
      <c r="H4057" s="9">
        <v>0</v>
      </c>
      <c r="I4057" s="9">
        <v>0</v>
      </c>
      <c r="J4057" s="9">
        <v>0.129183834621203</v>
      </c>
      <c r="K4057" s="9">
        <v>0.27</v>
      </c>
      <c r="L4057" s="9">
        <v>0.27</v>
      </c>
      <c r="N4057" s="32">
        <f>IF('System Design'!$F$8=1,'Hourly Demand and Generation'!G4057*'System Design'!$F$21,IF('System Design'!$F$8=2,'Hourly Demand and Generation'!H4057*'System Design'!$F$21,IF('System Design'!$F$8=3,'Hourly Demand and Generation'!I4057*'System Design'!$F$21)))</f>
        <v>0</v>
      </c>
      <c r="O4057" s="32">
        <f>IF('System Design'!$F$8=1,'Hourly Demand and Generation'!J4057*'System Design'!$F$22,IF('System Design'!$F$8=2,'Hourly Demand and Generation'!K4057*'System Design'!$F$22,IF('System Design'!$F$8=3,'Hourly Demand and Generation'!L4057*'System Design'!$F$22)))</f>
        <v>675</v>
      </c>
      <c r="Q4057" s="32">
        <f t="shared" si="902"/>
        <v>0</v>
      </c>
      <c r="R4057" s="32">
        <f t="shared" si="907"/>
        <v>5400</v>
      </c>
      <c r="S4057" s="32">
        <f t="shared" si="908"/>
        <v>0</v>
      </c>
      <c r="T4057" s="32">
        <f t="shared" si="909"/>
        <v>21600</v>
      </c>
      <c r="U4057" s="32">
        <f t="shared" si="910"/>
        <v>0</v>
      </c>
      <c r="V4057" s="32">
        <f t="shared" si="903"/>
        <v>270</v>
      </c>
      <c r="W4057" s="32">
        <f t="shared" si="911"/>
        <v>270</v>
      </c>
      <c r="X4057" s="32">
        <f t="shared" si="912"/>
        <v>270</v>
      </c>
    </row>
    <row r="4058" spans="1:24" x14ac:dyDescent="0.25">
      <c r="A4058" s="2"/>
      <c r="B4058" s="2" t="s">
        <v>7</v>
      </c>
      <c r="C4058" s="2">
        <f t="shared" si="904"/>
        <v>169</v>
      </c>
      <c r="D4058" s="2">
        <f t="shared" si="905"/>
        <v>22</v>
      </c>
      <c r="E4058" s="2">
        <f t="shared" si="906"/>
        <v>4054</v>
      </c>
      <c r="F4058" s="11">
        <v>382.5</v>
      </c>
      <c r="G4058" s="9">
        <v>0</v>
      </c>
      <c r="H4058" s="9">
        <v>0</v>
      </c>
      <c r="I4058" s="9">
        <v>0</v>
      </c>
      <c r="J4058" s="9">
        <v>0.136360714322381</v>
      </c>
      <c r="K4058" s="9">
        <v>0.28499999999999998</v>
      </c>
      <c r="L4058" s="9">
        <v>0.28499999999999998</v>
      </c>
      <c r="N4058" s="32">
        <f>IF('System Design'!$F$8=1,'Hourly Demand and Generation'!G4058*'System Design'!$F$21,IF('System Design'!$F$8=2,'Hourly Demand and Generation'!H4058*'System Design'!$F$21,IF('System Design'!$F$8=3,'Hourly Demand and Generation'!I4058*'System Design'!$F$21)))</f>
        <v>0</v>
      </c>
      <c r="O4058" s="32">
        <f>IF('System Design'!$F$8=1,'Hourly Demand and Generation'!J4058*'System Design'!$F$22,IF('System Design'!$F$8=2,'Hourly Demand and Generation'!K4058*'System Design'!$F$22,IF('System Design'!$F$8=3,'Hourly Demand and Generation'!L4058*'System Design'!$F$22)))</f>
        <v>712.49999999999989</v>
      </c>
      <c r="Q4058" s="32">
        <f t="shared" si="902"/>
        <v>0</v>
      </c>
      <c r="R4058" s="32">
        <f t="shared" si="907"/>
        <v>5400</v>
      </c>
      <c r="S4058" s="32">
        <f t="shared" si="908"/>
        <v>0</v>
      </c>
      <c r="T4058" s="32">
        <f t="shared" si="909"/>
        <v>21600</v>
      </c>
      <c r="U4058" s="32">
        <f t="shared" si="910"/>
        <v>0</v>
      </c>
      <c r="V4058" s="32">
        <f t="shared" si="903"/>
        <v>329.99999999999989</v>
      </c>
      <c r="W4058" s="32">
        <f t="shared" si="911"/>
        <v>329.99999999999989</v>
      </c>
      <c r="X4058" s="32">
        <f t="shared" si="912"/>
        <v>329.99999999999989</v>
      </c>
    </row>
    <row r="4059" spans="1:24" x14ac:dyDescent="0.25">
      <c r="A4059" s="2"/>
      <c r="B4059" s="2" t="s">
        <v>7</v>
      </c>
      <c r="C4059" s="2">
        <f t="shared" si="904"/>
        <v>169</v>
      </c>
      <c r="D4059" s="2">
        <f t="shared" si="905"/>
        <v>23</v>
      </c>
      <c r="E4059" s="2">
        <f t="shared" si="906"/>
        <v>4055</v>
      </c>
      <c r="F4059" s="11">
        <v>360</v>
      </c>
      <c r="G4059" s="9">
        <v>0</v>
      </c>
      <c r="H4059" s="9">
        <v>0</v>
      </c>
      <c r="I4059" s="9">
        <v>0</v>
      </c>
      <c r="J4059" s="9">
        <v>0.114830075218847</v>
      </c>
      <c r="K4059" s="9">
        <v>0.24</v>
      </c>
      <c r="L4059" s="9">
        <v>0.24</v>
      </c>
      <c r="N4059" s="32">
        <f>IF('System Design'!$F$8=1,'Hourly Demand and Generation'!G4059*'System Design'!$F$21,IF('System Design'!$F$8=2,'Hourly Demand and Generation'!H4059*'System Design'!$F$21,IF('System Design'!$F$8=3,'Hourly Demand and Generation'!I4059*'System Design'!$F$21)))</f>
        <v>0</v>
      </c>
      <c r="O4059" s="32">
        <f>IF('System Design'!$F$8=1,'Hourly Demand and Generation'!J4059*'System Design'!$F$22,IF('System Design'!$F$8=2,'Hourly Demand and Generation'!K4059*'System Design'!$F$22,IF('System Design'!$F$8=3,'Hourly Demand and Generation'!L4059*'System Design'!$F$22)))</f>
        <v>600</v>
      </c>
      <c r="Q4059" s="32">
        <f t="shared" si="902"/>
        <v>0</v>
      </c>
      <c r="R4059" s="32">
        <f t="shared" si="907"/>
        <v>5400</v>
      </c>
      <c r="S4059" s="32">
        <f t="shared" si="908"/>
        <v>0</v>
      </c>
      <c r="T4059" s="32">
        <f t="shared" si="909"/>
        <v>21600</v>
      </c>
      <c r="U4059" s="32">
        <f t="shared" si="910"/>
        <v>0</v>
      </c>
      <c r="V4059" s="32">
        <f t="shared" si="903"/>
        <v>240</v>
      </c>
      <c r="W4059" s="32">
        <f t="shared" si="911"/>
        <v>240</v>
      </c>
      <c r="X4059" s="32">
        <f t="shared" si="912"/>
        <v>240</v>
      </c>
    </row>
    <row r="4060" spans="1:24" x14ac:dyDescent="0.25">
      <c r="A4060" s="2"/>
      <c r="B4060" s="2" t="s">
        <v>7</v>
      </c>
      <c r="C4060" s="2">
        <f t="shared" si="904"/>
        <v>169</v>
      </c>
      <c r="D4060" s="2">
        <f t="shared" si="905"/>
        <v>24</v>
      </c>
      <c r="E4060" s="2">
        <f t="shared" si="906"/>
        <v>4056</v>
      </c>
      <c r="F4060" s="11">
        <v>315</v>
      </c>
      <c r="G4060" s="9">
        <v>0</v>
      </c>
      <c r="H4060" s="9">
        <v>0</v>
      </c>
      <c r="I4060" s="9">
        <v>0</v>
      </c>
      <c r="J4060" s="9">
        <v>0.114830075218847</v>
      </c>
      <c r="K4060" s="9">
        <v>0.24</v>
      </c>
      <c r="L4060" s="9">
        <v>0.24</v>
      </c>
      <c r="N4060" s="32">
        <f>IF('System Design'!$F$8=1,'Hourly Demand and Generation'!G4060*'System Design'!$F$21,IF('System Design'!$F$8=2,'Hourly Demand and Generation'!H4060*'System Design'!$F$21,IF('System Design'!$F$8=3,'Hourly Demand and Generation'!I4060*'System Design'!$F$21)))</f>
        <v>0</v>
      </c>
      <c r="O4060" s="32">
        <f>IF('System Design'!$F$8=1,'Hourly Demand and Generation'!J4060*'System Design'!$F$22,IF('System Design'!$F$8=2,'Hourly Demand and Generation'!K4060*'System Design'!$F$22,IF('System Design'!$F$8=3,'Hourly Demand and Generation'!L4060*'System Design'!$F$22)))</f>
        <v>600</v>
      </c>
      <c r="Q4060" s="32">
        <f t="shared" si="902"/>
        <v>0</v>
      </c>
      <c r="R4060" s="32">
        <f t="shared" si="907"/>
        <v>5400</v>
      </c>
      <c r="S4060" s="32">
        <f t="shared" si="908"/>
        <v>0</v>
      </c>
      <c r="T4060" s="32">
        <f t="shared" si="909"/>
        <v>21600</v>
      </c>
      <c r="U4060" s="32">
        <f t="shared" si="910"/>
        <v>0</v>
      </c>
      <c r="V4060" s="32">
        <f t="shared" si="903"/>
        <v>285</v>
      </c>
      <c r="W4060" s="32">
        <f t="shared" si="911"/>
        <v>285</v>
      </c>
      <c r="X4060" s="32">
        <f t="shared" si="912"/>
        <v>285</v>
      </c>
    </row>
    <row r="4061" spans="1:24" x14ac:dyDescent="0.25">
      <c r="A4061" s="2"/>
      <c r="B4061" s="2" t="s">
        <v>7</v>
      </c>
      <c r="C4061" s="2">
        <f>C4060+1</f>
        <v>170</v>
      </c>
      <c r="D4061" s="2">
        <v>1</v>
      </c>
      <c r="E4061" s="2">
        <f t="shared" si="906"/>
        <v>4057</v>
      </c>
      <c r="F4061" s="11">
        <v>270</v>
      </c>
      <c r="G4061" s="9">
        <v>0</v>
      </c>
      <c r="H4061" s="9">
        <v>0</v>
      </c>
      <c r="I4061" s="9">
        <v>0</v>
      </c>
      <c r="J4061" s="9">
        <v>0.18047393953747001</v>
      </c>
      <c r="K4061" s="9">
        <v>0.18047393953747001</v>
      </c>
      <c r="L4061" s="9">
        <v>0.3</v>
      </c>
      <c r="N4061" s="32">
        <f>IF('System Design'!$F$8=1,'Hourly Demand and Generation'!G4061*'System Design'!$F$21,IF('System Design'!$F$8=2,'Hourly Demand and Generation'!H4061*'System Design'!$F$21,IF('System Design'!$F$8=3,'Hourly Demand and Generation'!I4061*'System Design'!$F$21)))</f>
        <v>0</v>
      </c>
      <c r="O4061" s="32">
        <f>IF('System Design'!$F$8=1,'Hourly Demand and Generation'!J4061*'System Design'!$F$22,IF('System Design'!$F$8=2,'Hourly Demand and Generation'!K4061*'System Design'!$F$22,IF('System Design'!$F$8=3,'Hourly Demand and Generation'!L4061*'System Design'!$F$22)))</f>
        <v>750</v>
      </c>
      <c r="Q4061" s="32">
        <f t="shared" si="902"/>
        <v>0</v>
      </c>
      <c r="R4061" s="32">
        <f t="shared" si="907"/>
        <v>5400</v>
      </c>
      <c r="S4061" s="32">
        <f t="shared" si="908"/>
        <v>0</v>
      </c>
      <c r="T4061" s="32">
        <f t="shared" si="909"/>
        <v>21600</v>
      </c>
      <c r="U4061" s="32">
        <f t="shared" si="910"/>
        <v>0</v>
      </c>
      <c r="V4061" s="32">
        <f t="shared" si="903"/>
        <v>480</v>
      </c>
      <c r="W4061" s="32">
        <f t="shared" si="911"/>
        <v>480</v>
      </c>
      <c r="X4061" s="32">
        <f t="shared" si="912"/>
        <v>480</v>
      </c>
    </row>
    <row r="4062" spans="1:24" x14ac:dyDescent="0.25">
      <c r="A4062" s="2"/>
      <c r="B4062" s="2" t="s">
        <v>7</v>
      </c>
      <c r="C4062" s="2">
        <f>C4061</f>
        <v>170</v>
      </c>
      <c r="D4062" s="2">
        <f>D4061+1</f>
        <v>2</v>
      </c>
      <c r="E4062" s="2">
        <f t="shared" si="906"/>
        <v>4058</v>
      </c>
      <c r="F4062" s="11">
        <v>247.5</v>
      </c>
      <c r="G4062" s="9">
        <v>0</v>
      </c>
      <c r="H4062" s="9">
        <v>0</v>
      </c>
      <c r="I4062" s="9">
        <v>0</v>
      </c>
      <c r="J4062" s="9">
        <v>0.16242654558372299</v>
      </c>
      <c r="K4062" s="9">
        <v>0.16242654558372299</v>
      </c>
      <c r="L4062" s="9">
        <v>0.27</v>
      </c>
      <c r="N4062" s="32">
        <f>IF('System Design'!$F$8=1,'Hourly Demand and Generation'!G4062*'System Design'!$F$21,IF('System Design'!$F$8=2,'Hourly Demand and Generation'!H4062*'System Design'!$F$21,IF('System Design'!$F$8=3,'Hourly Demand and Generation'!I4062*'System Design'!$F$21)))</f>
        <v>0</v>
      </c>
      <c r="O4062" s="32">
        <f>IF('System Design'!$F$8=1,'Hourly Demand and Generation'!J4062*'System Design'!$F$22,IF('System Design'!$F$8=2,'Hourly Demand and Generation'!K4062*'System Design'!$F$22,IF('System Design'!$F$8=3,'Hourly Demand and Generation'!L4062*'System Design'!$F$22)))</f>
        <v>675</v>
      </c>
      <c r="Q4062" s="32">
        <f t="shared" si="902"/>
        <v>0</v>
      </c>
      <c r="R4062" s="32">
        <f t="shared" si="907"/>
        <v>5400</v>
      </c>
      <c r="S4062" s="32">
        <f t="shared" si="908"/>
        <v>0</v>
      </c>
      <c r="T4062" s="32">
        <f t="shared" si="909"/>
        <v>21600</v>
      </c>
      <c r="U4062" s="32">
        <f t="shared" si="910"/>
        <v>0</v>
      </c>
      <c r="V4062" s="32">
        <f t="shared" si="903"/>
        <v>427.5</v>
      </c>
      <c r="W4062" s="32">
        <f t="shared" si="911"/>
        <v>427.5</v>
      </c>
      <c r="X4062" s="32">
        <f t="shared" si="912"/>
        <v>427.5</v>
      </c>
    </row>
    <row r="4063" spans="1:24" x14ac:dyDescent="0.25">
      <c r="A4063" s="2"/>
      <c r="B4063" s="2" t="s">
        <v>7</v>
      </c>
      <c r="C4063" s="2">
        <f t="shared" ref="C4063:C4084" si="913">C4062</f>
        <v>170</v>
      </c>
      <c r="D4063" s="2">
        <f t="shared" ref="D4063:D4084" si="914">D4062+1</f>
        <v>3</v>
      </c>
      <c r="E4063" s="2">
        <f t="shared" si="906"/>
        <v>4059</v>
      </c>
      <c r="F4063" s="11">
        <v>225</v>
      </c>
      <c r="G4063" s="9">
        <v>0</v>
      </c>
      <c r="H4063" s="9">
        <v>0</v>
      </c>
      <c r="I4063" s="9">
        <v>0</v>
      </c>
      <c r="J4063" s="9">
        <v>0.16242654558372299</v>
      </c>
      <c r="K4063" s="9">
        <v>0.16242654558372299</v>
      </c>
      <c r="L4063" s="9">
        <v>0.27</v>
      </c>
      <c r="N4063" s="32">
        <f>IF('System Design'!$F$8=1,'Hourly Demand and Generation'!G4063*'System Design'!$F$21,IF('System Design'!$F$8=2,'Hourly Demand and Generation'!H4063*'System Design'!$F$21,IF('System Design'!$F$8=3,'Hourly Demand and Generation'!I4063*'System Design'!$F$21)))</f>
        <v>0</v>
      </c>
      <c r="O4063" s="32">
        <f>IF('System Design'!$F$8=1,'Hourly Demand and Generation'!J4063*'System Design'!$F$22,IF('System Design'!$F$8=2,'Hourly Demand and Generation'!K4063*'System Design'!$F$22,IF('System Design'!$F$8=3,'Hourly Demand and Generation'!L4063*'System Design'!$F$22)))</f>
        <v>675</v>
      </c>
      <c r="Q4063" s="32">
        <f t="shared" si="902"/>
        <v>0</v>
      </c>
      <c r="R4063" s="32">
        <f t="shared" si="907"/>
        <v>5400</v>
      </c>
      <c r="S4063" s="32">
        <f t="shared" si="908"/>
        <v>0</v>
      </c>
      <c r="T4063" s="32">
        <f t="shared" si="909"/>
        <v>21600</v>
      </c>
      <c r="U4063" s="32">
        <f t="shared" si="910"/>
        <v>0</v>
      </c>
      <c r="V4063" s="32">
        <f t="shared" si="903"/>
        <v>450</v>
      </c>
      <c r="W4063" s="32">
        <f t="shared" si="911"/>
        <v>450</v>
      </c>
      <c r="X4063" s="32">
        <f t="shared" si="912"/>
        <v>450</v>
      </c>
    </row>
    <row r="4064" spans="1:24" x14ac:dyDescent="0.25">
      <c r="A4064" s="2"/>
      <c r="B4064" s="2" t="s">
        <v>7</v>
      </c>
      <c r="C4064" s="2">
        <f t="shared" si="913"/>
        <v>170</v>
      </c>
      <c r="D4064" s="2">
        <f t="shared" si="914"/>
        <v>4</v>
      </c>
      <c r="E4064" s="2">
        <f t="shared" si="906"/>
        <v>4060</v>
      </c>
      <c r="F4064" s="11">
        <v>270</v>
      </c>
      <c r="G4064" s="9">
        <v>0</v>
      </c>
      <c r="H4064" s="9">
        <v>0</v>
      </c>
      <c r="I4064" s="9">
        <v>0</v>
      </c>
      <c r="J4064" s="9">
        <v>0.18047393953747001</v>
      </c>
      <c r="K4064" s="9">
        <v>0.18047393953747001</v>
      </c>
      <c r="L4064" s="9">
        <v>0.3</v>
      </c>
      <c r="N4064" s="32">
        <f>IF('System Design'!$F$8=1,'Hourly Demand and Generation'!G4064*'System Design'!$F$21,IF('System Design'!$F$8=2,'Hourly Demand and Generation'!H4064*'System Design'!$F$21,IF('System Design'!$F$8=3,'Hourly Demand and Generation'!I4064*'System Design'!$F$21)))</f>
        <v>0</v>
      </c>
      <c r="O4064" s="32">
        <f>IF('System Design'!$F$8=1,'Hourly Demand and Generation'!J4064*'System Design'!$F$22,IF('System Design'!$F$8=2,'Hourly Demand and Generation'!K4064*'System Design'!$F$22,IF('System Design'!$F$8=3,'Hourly Demand and Generation'!L4064*'System Design'!$F$22)))</f>
        <v>750</v>
      </c>
      <c r="Q4064" s="32">
        <f t="shared" si="902"/>
        <v>0</v>
      </c>
      <c r="R4064" s="32">
        <f t="shared" si="907"/>
        <v>5400</v>
      </c>
      <c r="S4064" s="32">
        <f t="shared" si="908"/>
        <v>0</v>
      </c>
      <c r="T4064" s="32">
        <f t="shared" si="909"/>
        <v>21600</v>
      </c>
      <c r="U4064" s="32">
        <f t="shared" si="910"/>
        <v>0</v>
      </c>
      <c r="V4064" s="32">
        <f t="shared" si="903"/>
        <v>480</v>
      </c>
      <c r="W4064" s="32">
        <f t="shared" si="911"/>
        <v>480</v>
      </c>
      <c r="X4064" s="32">
        <f t="shared" si="912"/>
        <v>480</v>
      </c>
    </row>
    <row r="4065" spans="1:24" x14ac:dyDescent="0.25">
      <c r="A4065" s="2"/>
      <c r="B4065" s="2" t="s">
        <v>7</v>
      </c>
      <c r="C4065" s="2">
        <f t="shared" si="913"/>
        <v>170</v>
      </c>
      <c r="D4065" s="2">
        <f t="shared" si="914"/>
        <v>5</v>
      </c>
      <c r="E4065" s="2">
        <f t="shared" si="906"/>
        <v>4061</v>
      </c>
      <c r="F4065" s="11">
        <v>292.5</v>
      </c>
      <c r="G4065" s="9">
        <v>0</v>
      </c>
      <c r="H4065" s="9">
        <v>0.04</v>
      </c>
      <c r="I4065" s="9">
        <v>0.08</v>
      </c>
      <c r="J4065" s="9">
        <v>0.144379151629976</v>
      </c>
      <c r="K4065" s="9">
        <v>0.144379151629976</v>
      </c>
      <c r="L4065" s="9">
        <v>0.24</v>
      </c>
      <c r="N4065" s="32">
        <f>IF('System Design'!$F$8=1,'Hourly Demand and Generation'!G4065*'System Design'!$F$21,IF('System Design'!$F$8=2,'Hourly Demand and Generation'!H4065*'System Design'!$F$21,IF('System Design'!$F$8=3,'Hourly Demand and Generation'!I4065*'System Design'!$F$21)))</f>
        <v>40</v>
      </c>
      <c r="O4065" s="32">
        <f>IF('System Design'!$F$8=1,'Hourly Demand and Generation'!J4065*'System Design'!$F$22,IF('System Design'!$F$8=2,'Hourly Demand and Generation'!K4065*'System Design'!$F$22,IF('System Design'!$F$8=3,'Hourly Demand and Generation'!L4065*'System Design'!$F$22)))</f>
        <v>600</v>
      </c>
      <c r="Q4065" s="32">
        <f t="shared" si="902"/>
        <v>0</v>
      </c>
      <c r="R4065" s="32">
        <f t="shared" si="907"/>
        <v>5400</v>
      </c>
      <c r="S4065" s="32">
        <f t="shared" si="908"/>
        <v>0</v>
      </c>
      <c r="T4065" s="32">
        <f t="shared" si="909"/>
        <v>21600</v>
      </c>
      <c r="U4065" s="32">
        <f t="shared" si="910"/>
        <v>0</v>
      </c>
      <c r="V4065" s="32">
        <f t="shared" si="903"/>
        <v>347.5</v>
      </c>
      <c r="W4065" s="32">
        <f t="shared" si="911"/>
        <v>347.5</v>
      </c>
      <c r="X4065" s="32">
        <f t="shared" si="912"/>
        <v>347.5</v>
      </c>
    </row>
    <row r="4066" spans="1:24" x14ac:dyDescent="0.25">
      <c r="A4066" s="2"/>
      <c r="B4066" s="2" t="s">
        <v>7</v>
      </c>
      <c r="C4066" s="2">
        <f t="shared" si="913"/>
        <v>170</v>
      </c>
      <c r="D4066" s="2">
        <f t="shared" si="914"/>
        <v>6</v>
      </c>
      <c r="E4066" s="2">
        <f t="shared" si="906"/>
        <v>4062</v>
      </c>
      <c r="F4066" s="11">
        <v>315</v>
      </c>
      <c r="G4066" s="9">
        <v>0.08</v>
      </c>
      <c r="H4066" s="9">
        <v>0.125</v>
      </c>
      <c r="I4066" s="9">
        <v>0.17</v>
      </c>
      <c r="J4066" s="9">
        <v>0.144379151629976</v>
      </c>
      <c r="K4066" s="9">
        <v>0.144379151629976</v>
      </c>
      <c r="L4066" s="9">
        <v>0.24</v>
      </c>
      <c r="N4066" s="32">
        <f>IF('System Design'!$F$8=1,'Hourly Demand and Generation'!G4066*'System Design'!$F$21,IF('System Design'!$F$8=2,'Hourly Demand and Generation'!H4066*'System Design'!$F$21,IF('System Design'!$F$8=3,'Hourly Demand and Generation'!I4066*'System Design'!$F$21)))</f>
        <v>85</v>
      </c>
      <c r="O4066" s="32">
        <f>IF('System Design'!$F$8=1,'Hourly Demand and Generation'!J4066*'System Design'!$F$22,IF('System Design'!$F$8=2,'Hourly Demand and Generation'!K4066*'System Design'!$F$22,IF('System Design'!$F$8=3,'Hourly Demand and Generation'!L4066*'System Design'!$F$22)))</f>
        <v>600</v>
      </c>
      <c r="Q4066" s="32">
        <f t="shared" si="902"/>
        <v>0</v>
      </c>
      <c r="R4066" s="32">
        <f t="shared" si="907"/>
        <v>5400</v>
      </c>
      <c r="S4066" s="32">
        <f t="shared" si="908"/>
        <v>0</v>
      </c>
      <c r="T4066" s="32">
        <f t="shared" si="909"/>
        <v>21600</v>
      </c>
      <c r="U4066" s="32">
        <f t="shared" si="910"/>
        <v>0</v>
      </c>
      <c r="V4066" s="32">
        <f t="shared" si="903"/>
        <v>370</v>
      </c>
      <c r="W4066" s="32">
        <f t="shared" si="911"/>
        <v>370</v>
      </c>
      <c r="X4066" s="32">
        <f t="shared" si="912"/>
        <v>370</v>
      </c>
    </row>
    <row r="4067" spans="1:24" x14ac:dyDescent="0.25">
      <c r="A4067" s="2"/>
      <c r="B4067" s="2" t="s">
        <v>7</v>
      </c>
      <c r="C4067" s="2">
        <f t="shared" si="913"/>
        <v>170</v>
      </c>
      <c r="D4067" s="2">
        <f t="shared" si="914"/>
        <v>7</v>
      </c>
      <c r="E4067" s="2">
        <f t="shared" si="906"/>
        <v>4063</v>
      </c>
      <c r="F4067" s="11">
        <v>337.5</v>
      </c>
      <c r="G4067" s="9">
        <v>0.17</v>
      </c>
      <c r="H4067" s="9">
        <v>0.21</v>
      </c>
      <c r="I4067" s="9">
        <v>0.25</v>
      </c>
      <c r="J4067" s="9">
        <v>0.16242654558372299</v>
      </c>
      <c r="K4067" s="9">
        <v>0.16242654558372299</v>
      </c>
      <c r="L4067" s="9">
        <v>0.27</v>
      </c>
      <c r="N4067" s="32">
        <f>IF('System Design'!$F$8=1,'Hourly Demand and Generation'!G4067*'System Design'!$F$21,IF('System Design'!$F$8=2,'Hourly Demand and Generation'!H4067*'System Design'!$F$21,IF('System Design'!$F$8=3,'Hourly Demand and Generation'!I4067*'System Design'!$F$21)))</f>
        <v>125</v>
      </c>
      <c r="O4067" s="32">
        <f>IF('System Design'!$F$8=1,'Hourly Demand and Generation'!J4067*'System Design'!$F$22,IF('System Design'!$F$8=2,'Hourly Demand and Generation'!K4067*'System Design'!$F$22,IF('System Design'!$F$8=3,'Hourly Demand and Generation'!L4067*'System Design'!$F$22)))</f>
        <v>675</v>
      </c>
      <c r="Q4067" s="32">
        <f t="shared" si="902"/>
        <v>0</v>
      </c>
      <c r="R4067" s="32">
        <f t="shared" si="907"/>
        <v>5400</v>
      </c>
      <c r="S4067" s="32">
        <f t="shared" si="908"/>
        <v>0</v>
      </c>
      <c r="T4067" s="32">
        <f t="shared" si="909"/>
        <v>21600</v>
      </c>
      <c r="U4067" s="32">
        <f t="shared" si="910"/>
        <v>0</v>
      </c>
      <c r="V4067" s="32">
        <f t="shared" si="903"/>
        <v>462.5</v>
      </c>
      <c r="W4067" s="32">
        <f t="shared" si="911"/>
        <v>462.5</v>
      </c>
      <c r="X4067" s="32">
        <f t="shared" si="912"/>
        <v>462.5</v>
      </c>
    </row>
    <row r="4068" spans="1:24" x14ac:dyDescent="0.25">
      <c r="A4068" s="2"/>
      <c r="B4068" s="2" t="s">
        <v>7</v>
      </c>
      <c r="C4068" s="2">
        <f t="shared" si="913"/>
        <v>170</v>
      </c>
      <c r="D4068" s="2">
        <f t="shared" si="914"/>
        <v>8</v>
      </c>
      <c r="E4068" s="2">
        <f t="shared" si="906"/>
        <v>4064</v>
      </c>
      <c r="F4068" s="11">
        <v>360</v>
      </c>
      <c r="G4068" s="9">
        <v>0.33</v>
      </c>
      <c r="H4068" s="9">
        <v>0.375</v>
      </c>
      <c r="I4068" s="9">
        <v>0.42</v>
      </c>
      <c r="J4068" s="9">
        <v>0.16242654558372299</v>
      </c>
      <c r="K4068" s="9">
        <v>0.16242654558372299</v>
      </c>
      <c r="L4068" s="9">
        <v>0.27</v>
      </c>
      <c r="N4068" s="32">
        <f>IF('System Design'!$F$8=1,'Hourly Demand and Generation'!G4068*'System Design'!$F$21,IF('System Design'!$F$8=2,'Hourly Demand and Generation'!H4068*'System Design'!$F$21,IF('System Design'!$F$8=3,'Hourly Demand and Generation'!I4068*'System Design'!$F$21)))</f>
        <v>210</v>
      </c>
      <c r="O4068" s="32">
        <f>IF('System Design'!$F$8=1,'Hourly Demand and Generation'!J4068*'System Design'!$F$22,IF('System Design'!$F$8=2,'Hourly Demand and Generation'!K4068*'System Design'!$F$22,IF('System Design'!$F$8=3,'Hourly Demand and Generation'!L4068*'System Design'!$F$22)))</f>
        <v>675</v>
      </c>
      <c r="Q4068" s="32">
        <f t="shared" si="902"/>
        <v>0</v>
      </c>
      <c r="R4068" s="32">
        <f t="shared" si="907"/>
        <v>5400</v>
      </c>
      <c r="S4068" s="32">
        <f t="shared" si="908"/>
        <v>0</v>
      </c>
      <c r="T4068" s="32">
        <f t="shared" si="909"/>
        <v>21600</v>
      </c>
      <c r="U4068" s="32">
        <f t="shared" si="910"/>
        <v>0</v>
      </c>
      <c r="V4068" s="32">
        <f t="shared" si="903"/>
        <v>525</v>
      </c>
      <c r="W4068" s="32">
        <f t="shared" si="911"/>
        <v>525</v>
      </c>
      <c r="X4068" s="32">
        <f t="shared" si="912"/>
        <v>525</v>
      </c>
    </row>
    <row r="4069" spans="1:24" x14ac:dyDescent="0.25">
      <c r="A4069" s="2"/>
      <c r="B4069" s="2" t="s">
        <v>7</v>
      </c>
      <c r="C4069" s="2">
        <f t="shared" si="913"/>
        <v>170</v>
      </c>
      <c r="D4069" s="2">
        <f t="shared" si="914"/>
        <v>9</v>
      </c>
      <c r="E4069" s="2">
        <f t="shared" si="906"/>
        <v>4065</v>
      </c>
      <c r="F4069" s="11">
        <v>360</v>
      </c>
      <c r="G4069" s="9">
        <v>0.5</v>
      </c>
      <c r="H4069" s="9">
        <v>0.54</v>
      </c>
      <c r="I4069" s="9">
        <v>0.57999999999999996</v>
      </c>
      <c r="J4069" s="9">
        <v>0.144379151629976</v>
      </c>
      <c r="K4069" s="9">
        <v>0.144379151629976</v>
      </c>
      <c r="L4069" s="9">
        <v>0.24</v>
      </c>
      <c r="N4069" s="32">
        <f>IF('System Design'!$F$8=1,'Hourly Demand and Generation'!G4069*'System Design'!$F$21,IF('System Design'!$F$8=2,'Hourly Demand and Generation'!H4069*'System Design'!$F$21,IF('System Design'!$F$8=3,'Hourly Demand and Generation'!I4069*'System Design'!$F$21)))</f>
        <v>290</v>
      </c>
      <c r="O4069" s="32">
        <f>IF('System Design'!$F$8=1,'Hourly Demand and Generation'!J4069*'System Design'!$F$22,IF('System Design'!$F$8=2,'Hourly Demand and Generation'!K4069*'System Design'!$F$22,IF('System Design'!$F$8=3,'Hourly Demand and Generation'!L4069*'System Design'!$F$22)))</f>
        <v>600</v>
      </c>
      <c r="Q4069" s="32">
        <f t="shared" si="902"/>
        <v>0</v>
      </c>
      <c r="R4069" s="32">
        <f t="shared" si="907"/>
        <v>5400</v>
      </c>
      <c r="S4069" s="32">
        <f t="shared" si="908"/>
        <v>0</v>
      </c>
      <c r="T4069" s="32">
        <f t="shared" si="909"/>
        <v>21600</v>
      </c>
      <c r="U4069" s="32">
        <f t="shared" si="910"/>
        <v>0</v>
      </c>
      <c r="V4069" s="32">
        <f t="shared" si="903"/>
        <v>530</v>
      </c>
      <c r="W4069" s="32">
        <f t="shared" si="911"/>
        <v>530</v>
      </c>
      <c r="X4069" s="32">
        <f t="shared" si="912"/>
        <v>530</v>
      </c>
    </row>
    <row r="4070" spans="1:24" x14ac:dyDescent="0.25">
      <c r="A4070" s="2"/>
      <c r="B4070" s="2" t="s">
        <v>7</v>
      </c>
      <c r="C4070" s="2">
        <f t="shared" si="913"/>
        <v>170</v>
      </c>
      <c r="D4070" s="2">
        <f t="shared" si="914"/>
        <v>10</v>
      </c>
      <c r="E4070" s="2">
        <f t="shared" si="906"/>
        <v>4066</v>
      </c>
      <c r="F4070" s="11">
        <v>351</v>
      </c>
      <c r="G4070" s="9">
        <v>0.67</v>
      </c>
      <c r="H4070" s="9">
        <v>0.71</v>
      </c>
      <c r="I4070" s="9">
        <v>0.75</v>
      </c>
      <c r="J4070" s="9">
        <v>0.16242654558372299</v>
      </c>
      <c r="K4070" s="9">
        <v>0.16242654558372299</v>
      </c>
      <c r="L4070" s="9">
        <v>0.27</v>
      </c>
      <c r="N4070" s="32">
        <f>IF('System Design'!$F$8=1,'Hourly Demand and Generation'!G4070*'System Design'!$F$21,IF('System Design'!$F$8=2,'Hourly Demand and Generation'!H4070*'System Design'!$F$21,IF('System Design'!$F$8=3,'Hourly Demand and Generation'!I4070*'System Design'!$F$21)))</f>
        <v>375</v>
      </c>
      <c r="O4070" s="32">
        <f>IF('System Design'!$F$8=1,'Hourly Demand and Generation'!J4070*'System Design'!$F$22,IF('System Design'!$F$8=2,'Hourly Demand and Generation'!K4070*'System Design'!$F$22,IF('System Design'!$F$8=3,'Hourly Demand and Generation'!L4070*'System Design'!$F$22)))</f>
        <v>675</v>
      </c>
      <c r="Q4070" s="32">
        <f t="shared" si="902"/>
        <v>0</v>
      </c>
      <c r="R4070" s="32">
        <f t="shared" si="907"/>
        <v>5400</v>
      </c>
      <c r="S4070" s="32">
        <f t="shared" si="908"/>
        <v>0</v>
      </c>
      <c r="T4070" s="32">
        <f t="shared" si="909"/>
        <v>21600</v>
      </c>
      <c r="U4070" s="32">
        <f t="shared" si="910"/>
        <v>0</v>
      </c>
      <c r="V4070" s="32">
        <f t="shared" si="903"/>
        <v>699</v>
      </c>
      <c r="W4070" s="32">
        <f t="shared" si="911"/>
        <v>699</v>
      </c>
      <c r="X4070" s="32">
        <f t="shared" si="912"/>
        <v>699</v>
      </c>
    </row>
    <row r="4071" spans="1:24" x14ac:dyDescent="0.25">
      <c r="A4071" s="2"/>
      <c r="B4071" s="2" t="s">
        <v>7</v>
      </c>
      <c r="C4071" s="2">
        <f t="shared" si="913"/>
        <v>170</v>
      </c>
      <c r="D4071" s="2">
        <f t="shared" si="914"/>
        <v>11</v>
      </c>
      <c r="E4071" s="2">
        <f t="shared" si="906"/>
        <v>4067</v>
      </c>
      <c r="F4071" s="11">
        <v>346.5</v>
      </c>
      <c r="G4071" s="9">
        <v>0.83</v>
      </c>
      <c r="H4071" s="9">
        <v>0.875</v>
      </c>
      <c r="I4071" s="9">
        <v>0.92</v>
      </c>
      <c r="J4071" s="9">
        <v>0.144379151629976</v>
      </c>
      <c r="K4071" s="9">
        <v>0.144379151629976</v>
      </c>
      <c r="L4071" s="9">
        <v>0.24</v>
      </c>
      <c r="N4071" s="32">
        <f>IF('System Design'!$F$8=1,'Hourly Demand and Generation'!G4071*'System Design'!$F$21,IF('System Design'!$F$8=2,'Hourly Demand and Generation'!H4071*'System Design'!$F$21,IF('System Design'!$F$8=3,'Hourly Demand and Generation'!I4071*'System Design'!$F$21)))</f>
        <v>460</v>
      </c>
      <c r="O4071" s="32">
        <f>IF('System Design'!$F$8=1,'Hourly Demand and Generation'!J4071*'System Design'!$F$22,IF('System Design'!$F$8=2,'Hourly Demand and Generation'!K4071*'System Design'!$F$22,IF('System Design'!$F$8=3,'Hourly Demand and Generation'!L4071*'System Design'!$F$22)))</f>
        <v>600</v>
      </c>
      <c r="Q4071" s="32">
        <f t="shared" si="902"/>
        <v>0</v>
      </c>
      <c r="R4071" s="32">
        <f t="shared" si="907"/>
        <v>5400</v>
      </c>
      <c r="S4071" s="32">
        <f t="shared" si="908"/>
        <v>0</v>
      </c>
      <c r="T4071" s="32">
        <f t="shared" si="909"/>
        <v>21600</v>
      </c>
      <c r="U4071" s="32">
        <f t="shared" si="910"/>
        <v>0</v>
      </c>
      <c r="V4071" s="32">
        <f t="shared" si="903"/>
        <v>713.5</v>
      </c>
      <c r="W4071" s="32">
        <f t="shared" si="911"/>
        <v>713.5</v>
      </c>
      <c r="X4071" s="32">
        <f t="shared" si="912"/>
        <v>713.5</v>
      </c>
    </row>
    <row r="4072" spans="1:24" x14ac:dyDescent="0.25">
      <c r="A4072" s="2"/>
      <c r="B4072" s="2" t="s">
        <v>7</v>
      </c>
      <c r="C4072" s="2">
        <f t="shared" si="913"/>
        <v>170</v>
      </c>
      <c r="D4072" s="2">
        <f t="shared" si="914"/>
        <v>12</v>
      </c>
      <c r="E4072" s="2">
        <f t="shared" si="906"/>
        <v>4068</v>
      </c>
      <c r="F4072" s="11">
        <v>346.5</v>
      </c>
      <c r="G4072" s="9">
        <v>1</v>
      </c>
      <c r="H4072" s="9">
        <v>1</v>
      </c>
      <c r="I4072" s="9">
        <v>1</v>
      </c>
      <c r="J4072" s="9">
        <v>0.135355454653103</v>
      </c>
      <c r="K4072" s="9">
        <v>0.135355454653103</v>
      </c>
      <c r="L4072" s="9">
        <v>0.22500000000000001</v>
      </c>
      <c r="N4072" s="32">
        <f>IF('System Design'!$F$8=1,'Hourly Demand and Generation'!G4072*'System Design'!$F$21,IF('System Design'!$F$8=2,'Hourly Demand and Generation'!H4072*'System Design'!$F$21,IF('System Design'!$F$8=3,'Hourly Demand and Generation'!I4072*'System Design'!$F$21)))</f>
        <v>500</v>
      </c>
      <c r="O4072" s="32">
        <f>IF('System Design'!$F$8=1,'Hourly Demand and Generation'!J4072*'System Design'!$F$22,IF('System Design'!$F$8=2,'Hourly Demand and Generation'!K4072*'System Design'!$F$22,IF('System Design'!$F$8=3,'Hourly Demand and Generation'!L4072*'System Design'!$F$22)))</f>
        <v>562.5</v>
      </c>
      <c r="Q4072" s="32">
        <f t="shared" si="902"/>
        <v>0</v>
      </c>
      <c r="R4072" s="32">
        <f t="shared" si="907"/>
        <v>5400</v>
      </c>
      <c r="S4072" s="32">
        <f t="shared" si="908"/>
        <v>0</v>
      </c>
      <c r="T4072" s="32">
        <f t="shared" si="909"/>
        <v>21600</v>
      </c>
      <c r="U4072" s="32">
        <f t="shared" si="910"/>
        <v>0</v>
      </c>
      <c r="V4072" s="32">
        <f t="shared" si="903"/>
        <v>716</v>
      </c>
      <c r="W4072" s="32">
        <f t="shared" si="911"/>
        <v>716</v>
      </c>
      <c r="X4072" s="32">
        <f t="shared" si="912"/>
        <v>716</v>
      </c>
    </row>
    <row r="4073" spans="1:24" x14ac:dyDescent="0.25">
      <c r="A4073" s="2"/>
      <c r="B4073" s="2" t="s">
        <v>7</v>
      </c>
      <c r="C4073" s="2">
        <f t="shared" si="913"/>
        <v>170</v>
      </c>
      <c r="D4073" s="2">
        <f t="shared" si="914"/>
        <v>13</v>
      </c>
      <c r="E4073" s="2">
        <f t="shared" si="906"/>
        <v>4069</v>
      </c>
      <c r="F4073" s="11">
        <v>360</v>
      </c>
      <c r="G4073" s="9">
        <v>0.83</v>
      </c>
      <c r="H4073" s="9">
        <v>0.875</v>
      </c>
      <c r="I4073" s="9">
        <v>0.92</v>
      </c>
      <c r="J4073" s="9">
        <v>0.144379151629976</v>
      </c>
      <c r="K4073" s="9">
        <v>0.144379151629976</v>
      </c>
      <c r="L4073" s="9">
        <v>0.24</v>
      </c>
      <c r="N4073" s="32">
        <f>IF('System Design'!$F$8=1,'Hourly Demand and Generation'!G4073*'System Design'!$F$21,IF('System Design'!$F$8=2,'Hourly Demand and Generation'!H4073*'System Design'!$F$21,IF('System Design'!$F$8=3,'Hourly Demand and Generation'!I4073*'System Design'!$F$21)))</f>
        <v>460</v>
      </c>
      <c r="O4073" s="32">
        <f>IF('System Design'!$F$8=1,'Hourly Demand and Generation'!J4073*'System Design'!$F$22,IF('System Design'!$F$8=2,'Hourly Demand and Generation'!K4073*'System Design'!$F$22,IF('System Design'!$F$8=3,'Hourly Demand and Generation'!L4073*'System Design'!$F$22)))</f>
        <v>600</v>
      </c>
      <c r="Q4073" s="32">
        <f t="shared" si="902"/>
        <v>0</v>
      </c>
      <c r="R4073" s="32">
        <f t="shared" si="907"/>
        <v>5400</v>
      </c>
      <c r="S4073" s="32">
        <f t="shared" si="908"/>
        <v>0</v>
      </c>
      <c r="T4073" s="32">
        <f t="shared" si="909"/>
        <v>21600</v>
      </c>
      <c r="U4073" s="32">
        <f t="shared" si="910"/>
        <v>0</v>
      </c>
      <c r="V4073" s="32">
        <f t="shared" si="903"/>
        <v>700</v>
      </c>
      <c r="W4073" s="32">
        <f t="shared" si="911"/>
        <v>700</v>
      </c>
      <c r="X4073" s="32">
        <f t="shared" si="912"/>
        <v>700</v>
      </c>
    </row>
    <row r="4074" spans="1:24" x14ac:dyDescent="0.25">
      <c r="A4074" s="2"/>
      <c r="B4074" s="2" t="s">
        <v>7</v>
      </c>
      <c r="C4074" s="2">
        <f t="shared" si="913"/>
        <v>170</v>
      </c>
      <c r="D4074" s="2">
        <f t="shared" si="914"/>
        <v>14</v>
      </c>
      <c r="E4074" s="2">
        <f t="shared" si="906"/>
        <v>4070</v>
      </c>
      <c r="F4074" s="11">
        <v>360</v>
      </c>
      <c r="G4074" s="9">
        <v>0.67</v>
      </c>
      <c r="H4074" s="9">
        <v>0.71</v>
      </c>
      <c r="I4074" s="9">
        <v>0.75</v>
      </c>
      <c r="J4074" s="9">
        <v>0.15340284860685</v>
      </c>
      <c r="K4074" s="9">
        <v>0.15340284860685</v>
      </c>
      <c r="L4074" s="9">
        <v>0.255</v>
      </c>
      <c r="N4074" s="32">
        <f>IF('System Design'!$F$8=1,'Hourly Demand and Generation'!G4074*'System Design'!$F$21,IF('System Design'!$F$8=2,'Hourly Demand and Generation'!H4074*'System Design'!$F$21,IF('System Design'!$F$8=3,'Hourly Demand and Generation'!I4074*'System Design'!$F$21)))</f>
        <v>375</v>
      </c>
      <c r="O4074" s="32">
        <f>IF('System Design'!$F$8=1,'Hourly Demand and Generation'!J4074*'System Design'!$F$22,IF('System Design'!$F$8=2,'Hourly Demand and Generation'!K4074*'System Design'!$F$22,IF('System Design'!$F$8=3,'Hourly Demand and Generation'!L4074*'System Design'!$F$22)))</f>
        <v>637.5</v>
      </c>
      <c r="Q4074" s="32">
        <f t="shared" si="902"/>
        <v>0</v>
      </c>
      <c r="R4074" s="32">
        <f t="shared" si="907"/>
        <v>5400</v>
      </c>
      <c r="S4074" s="32">
        <f t="shared" si="908"/>
        <v>0</v>
      </c>
      <c r="T4074" s="32">
        <f t="shared" si="909"/>
        <v>21600</v>
      </c>
      <c r="U4074" s="32">
        <f t="shared" si="910"/>
        <v>0</v>
      </c>
      <c r="V4074" s="32">
        <f t="shared" si="903"/>
        <v>652.5</v>
      </c>
      <c r="W4074" s="32">
        <f t="shared" si="911"/>
        <v>652.5</v>
      </c>
      <c r="X4074" s="32">
        <f t="shared" si="912"/>
        <v>652.5</v>
      </c>
    </row>
    <row r="4075" spans="1:24" x14ac:dyDescent="0.25">
      <c r="A4075" s="2"/>
      <c r="B4075" s="2" t="s">
        <v>7</v>
      </c>
      <c r="C4075" s="2">
        <f t="shared" si="913"/>
        <v>170</v>
      </c>
      <c r="D4075" s="2">
        <f t="shared" si="914"/>
        <v>15</v>
      </c>
      <c r="E4075" s="2">
        <f t="shared" si="906"/>
        <v>4071</v>
      </c>
      <c r="F4075" s="11">
        <v>382.5</v>
      </c>
      <c r="G4075" s="9">
        <v>0.5</v>
      </c>
      <c r="H4075" s="9">
        <v>0.54</v>
      </c>
      <c r="I4075" s="9">
        <v>0.57999999999999996</v>
      </c>
      <c r="J4075" s="9">
        <v>0.16242654558372299</v>
      </c>
      <c r="K4075" s="9">
        <v>0.16242654558372299</v>
      </c>
      <c r="L4075" s="9">
        <v>0.27</v>
      </c>
      <c r="N4075" s="32">
        <f>IF('System Design'!$F$8=1,'Hourly Demand and Generation'!G4075*'System Design'!$F$21,IF('System Design'!$F$8=2,'Hourly Demand and Generation'!H4075*'System Design'!$F$21,IF('System Design'!$F$8=3,'Hourly Demand and Generation'!I4075*'System Design'!$F$21)))</f>
        <v>290</v>
      </c>
      <c r="O4075" s="32">
        <f>IF('System Design'!$F$8=1,'Hourly Demand and Generation'!J4075*'System Design'!$F$22,IF('System Design'!$F$8=2,'Hourly Demand and Generation'!K4075*'System Design'!$F$22,IF('System Design'!$F$8=3,'Hourly Demand and Generation'!L4075*'System Design'!$F$22)))</f>
        <v>675</v>
      </c>
      <c r="Q4075" s="32">
        <f t="shared" si="902"/>
        <v>0</v>
      </c>
      <c r="R4075" s="32">
        <f t="shared" si="907"/>
        <v>5400</v>
      </c>
      <c r="S4075" s="32">
        <f t="shared" si="908"/>
        <v>0</v>
      </c>
      <c r="T4075" s="32">
        <f t="shared" si="909"/>
        <v>21600</v>
      </c>
      <c r="U4075" s="32">
        <f t="shared" si="910"/>
        <v>0</v>
      </c>
      <c r="V4075" s="32">
        <f t="shared" si="903"/>
        <v>582.5</v>
      </c>
      <c r="W4075" s="32">
        <f t="shared" si="911"/>
        <v>582.5</v>
      </c>
      <c r="X4075" s="32">
        <f t="shared" si="912"/>
        <v>582.5</v>
      </c>
    </row>
    <row r="4076" spans="1:24" x14ac:dyDescent="0.25">
      <c r="A4076" s="2"/>
      <c r="B4076" s="2" t="s">
        <v>7</v>
      </c>
      <c r="C4076" s="2">
        <f t="shared" si="913"/>
        <v>170</v>
      </c>
      <c r="D4076" s="2">
        <f t="shared" si="914"/>
        <v>16</v>
      </c>
      <c r="E4076" s="2">
        <f t="shared" si="906"/>
        <v>4072</v>
      </c>
      <c r="F4076" s="11">
        <v>405</v>
      </c>
      <c r="G4076" s="9">
        <v>0.33</v>
      </c>
      <c r="H4076" s="9">
        <v>0.375</v>
      </c>
      <c r="I4076" s="9">
        <v>0.42</v>
      </c>
      <c r="J4076" s="9">
        <v>0.16242654558372299</v>
      </c>
      <c r="K4076" s="9">
        <v>0.16242654558372299</v>
      </c>
      <c r="L4076" s="9">
        <v>0.27</v>
      </c>
      <c r="N4076" s="32">
        <f>IF('System Design'!$F$8=1,'Hourly Demand and Generation'!G4076*'System Design'!$F$21,IF('System Design'!$F$8=2,'Hourly Demand and Generation'!H4076*'System Design'!$F$21,IF('System Design'!$F$8=3,'Hourly Demand and Generation'!I4076*'System Design'!$F$21)))</f>
        <v>210</v>
      </c>
      <c r="O4076" s="32">
        <f>IF('System Design'!$F$8=1,'Hourly Demand and Generation'!J4076*'System Design'!$F$22,IF('System Design'!$F$8=2,'Hourly Demand and Generation'!K4076*'System Design'!$F$22,IF('System Design'!$F$8=3,'Hourly Demand and Generation'!L4076*'System Design'!$F$22)))</f>
        <v>675</v>
      </c>
      <c r="Q4076" s="32">
        <f t="shared" si="902"/>
        <v>0</v>
      </c>
      <c r="R4076" s="32">
        <f t="shared" si="907"/>
        <v>5400</v>
      </c>
      <c r="S4076" s="32">
        <f t="shared" si="908"/>
        <v>0</v>
      </c>
      <c r="T4076" s="32">
        <f t="shared" si="909"/>
        <v>21600</v>
      </c>
      <c r="U4076" s="32">
        <f t="shared" si="910"/>
        <v>0</v>
      </c>
      <c r="V4076" s="32">
        <f t="shared" si="903"/>
        <v>480</v>
      </c>
      <c r="W4076" s="32">
        <f t="shared" si="911"/>
        <v>480</v>
      </c>
      <c r="X4076" s="32">
        <f t="shared" si="912"/>
        <v>480</v>
      </c>
    </row>
    <row r="4077" spans="1:24" x14ac:dyDescent="0.25">
      <c r="A4077" s="2"/>
      <c r="B4077" s="2" t="s">
        <v>7</v>
      </c>
      <c r="C4077" s="2">
        <f t="shared" si="913"/>
        <v>170</v>
      </c>
      <c r="D4077" s="2">
        <f t="shared" si="914"/>
        <v>17</v>
      </c>
      <c r="E4077" s="2">
        <f t="shared" si="906"/>
        <v>4073</v>
      </c>
      <c r="F4077" s="11">
        <v>427.5</v>
      </c>
      <c r="G4077" s="9">
        <v>0.17</v>
      </c>
      <c r="H4077" s="9">
        <v>0.21</v>
      </c>
      <c r="I4077" s="9">
        <v>0.25</v>
      </c>
      <c r="J4077" s="9">
        <v>0.18047393953747001</v>
      </c>
      <c r="K4077" s="9">
        <v>0.18047393953747001</v>
      </c>
      <c r="L4077" s="9">
        <v>0.3</v>
      </c>
      <c r="N4077" s="32">
        <f>IF('System Design'!$F$8=1,'Hourly Demand and Generation'!G4077*'System Design'!$F$21,IF('System Design'!$F$8=2,'Hourly Demand and Generation'!H4077*'System Design'!$F$21,IF('System Design'!$F$8=3,'Hourly Demand and Generation'!I4077*'System Design'!$F$21)))</f>
        <v>125</v>
      </c>
      <c r="O4077" s="32">
        <f>IF('System Design'!$F$8=1,'Hourly Demand and Generation'!J4077*'System Design'!$F$22,IF('System Design'!$F$8=2,'Hourly Demand and Generation'!K4077*'System Design'!$F$22,IF('System Design'!$F$8=3,'Hourly Demand and Generation'!L4077*'System Design'!$F$22)))</f>
        <v>750</v>
      </c>
      <c r="Q4077" s="32">
        <f t="shared" si="902"/>
        <v>0</v>
      </c>
      <c r="R4077" s="32">
        <f t="shared" si="907"/>
        <v>5400</v>
      </c>
      <c r="S4077" s="32">
        <f t="shared" si="908"/>
        <v>0</v>
      </c>
      <c r="T4077" s="32">
        <f t="shared" si="909"/>
        <v>21600</v>
      </c>
      <c r="U4077" s="32">
        <f t="shared" si="910"/>
        <v>0</v>
      </c>
      <c r="V4077" s="32">
        <f t="shared" si="903"/>
        <v>447.5</v>
      </c>
      <c r="W4077" s="32">
        <f t="shared" si="911"/>
        <v>447.5</v>
      </c>
      <c r="X4077" s="32">
        <f t="shared" si="912"/>
        <v>447.5</v>
      </c>
    </row>
    <row r="4078" spans="1:24" x14ac:dyDescent="0.25">
      <c r="A4078" s="2"/>
      <c r="B4078" s="2" t="s">
        <v>7</v>
      </c>
      <c r="C4078" s="2">
        <f t="shared" si="913"/>
        <v>170</v>
      </c>
      <c r="D4078" s="2">
        <f t="shared" si="914"/>
        <v>18</v>
      </c>
      <c r="E4078" s="2">
        <f t="shared" si="906"/>
        <v>4074</v>
      </c>
      <c r="F4078" s="11">
        <v>450</v>
      </c>
      <c r="G4078" s="9">
        <v>0.08</v>
      </c>
      <c r="H4078" s="9">
        <v>0.125</v>
      </c>
      <c r="I4078" s="9">
        <v>0.17</v>
      </c>
      <c r="J4078" s="9">
        <v>0.17145024256059699</v>
      </c>
      <c r="K4078" s="9">
        <v>0.17145024256059699</v>
      </c>
      <c r="L4078" s="9">
        <v>0.28499999999999998</v>
      </c>
      <c r="N4078" s="32">
        <f>IF('System Design'!$F$8=1,'Hourly Demand and Generation'!G4078*'System Design'!$F$21,IF('System Design'!$F$8=2,'Hourly Demand and Generation'!H4078*'System Design'!$F$21,IF('System Design'!$F$8=3,'Hourly Demand and Generation'!I4078*'System Design'!$F$21)))</f>
        <v>85</v>
      </c>
      <c r="O4078" s="32">
        <f>IF('System Design'!$F$8=1,'Hourly Demand and Generation'!J4078*'System Design'!$F$22,IF('System Design'!$F$8=2,'Hourly Demand and Generation'!K4078*'System Design'!$F$22,IF('System Design'!$F$8=3,'Hourly Demand and Generation'!L4078*'System Design'!$F$22)))</f>
        <v>712.49999999999989</v>
      </c>
      <c r="Q4078" s="32">
        <f t="shared" si="902"/>
        <v>0</v>
      </c>
      <c r="R4078" s="32">
        <f t="shared" si="907"/>
        <v>5400</v>
      </c>
      <c r="S4078" s="32">
        <f t="shared" si="908"/>
        <v>0</v>
      </c>
      <c r="T4078" s="32">
        <f t="shared" si="909"/>
        <v>21600</v>
      </c>
      <c r="U4078" s="32">
        <f t="shared" si="910"/>
        <v>0</v>
      </c>
      <c r="V4078" s="32">
        <f t="shared" si="903"/>
        <v>347.49999999999989</v>
      </c>
      <c r="W4078" s="32">
        <f t="shared" si="911"/>
        <v>347.49999999999989</v>
      </c>
      <c r="X4078" s="32">
        <f t="shared" si="912"/>
        <v>347.49999999999989</v>
      </c>
    </row>
    <row r="4079" spans="1:24" x14ac:dyDescent="0.25">
      <c r="A4079" s="2"/>
      <c r="B4079" s="2" t="s">
        <v>7</v>
      </c>
      <c r="C4079" s="2">
        <f t="shared" si="913"/>
        <v>170</v>
      </c>
      <c r="D4079" s="2">
        <f t="shared" si="914"/>
        <v>19</v>
      </c>
      <c r="E4079" s="2">
        <f t="shared" si="906"/>
        <v>4075</v>
      </c>
      <c r="F4079" s="11">
        <v>436.5</v>
      </c>
      <c r="G4079" s="9">
        <v>0</v>
      </c>
      <c r="H4079" s="9">
        <v>0.04</v>
      </c>
      <c r="I4079" s="9">
        <v>0.08</v>
      </c>
      <c r="J4079" s="9">
        <v>0.16242654558372299</v>
      </c>
      <c r="K4079" s="9">
        <v>0.16242654558372299</v>
      </c>
      <c r="L4079" s="9">
        <v>0.27</v>
      </c>
      <c r="N4079" s="32">
        <f>IF('System Design'!$F$8=1,'Hourly Demand and Generation'!G4079*'System Design'!$F$21,IF('System Design'!$F$8=2,'Hourly Demand and Generation'!H4079*'System Design'!$F$21,IF('System Design'!$F$8=3,'Hourly Demand and Generation'!I4079*'System Design'!$F$21)))</f>
        <v>40</v>
      </c>
      <c r="O4079" s="32">
        <f>IF('System Design'!$F$8=1,'Hourly Demand and Generation'!J4079*'System Design'!$F$22,IF('System Design'!$F$8=2,'Hourly Demand and Generation'!K4079*'System Design'!$F$22,IF('System Design'!$F$8=3,'Hourly Demand and Generation'!L4079*'System Design'!$F$22)))</f>
        <v>675</v>
      </c>
      <c r="Q4079" s="32">
        <f t="shared" si="902"/>
        <v>0</v>
      </c>
      <c r="R4079" s="32">
        <f t="shared" si="907"/>
        <v>5400</v>
      </c>
      <c r="S4079" s="32">
        <f t="shared" si="908"/>
        <v>0</v>
      </c>
      <c r="T4079" s="32">
        <f t="shared" si="909"/>
        <v>21600</v>
      </c>
      <c r="U4079" s="32">
        <f t="shared" si="910"/>
        <v>0</v>
      </c>
      <c r="V4079" s="32">
        <f t="shared" si="903"/>
        <v>278.5</v>
      </c>
      <c r="W4079" s="32">
        <f t="shared" si="911"/>
        <v>278.5</v>
      </c>
      <c r="X4079" s="32">
        <f t="shared" si="912"/>
        <v>278.5</v>
      </c>
    </row>
    <row r="4080" spans="1:24" x14ac:dyDescent="0.25">
      <c r="A4080" s="2"/>
      <c r="B4080" s="2" t="s">
        <v>7</v>
      </c>
      <c r="C4080" s="2">
        <f t="shared" si="913"/>
        <v>170</v>
      </c>
      <c r="D4080" s="2">
        <f t="shared" si="914"/>
        <v>20</v>
      </c>
      <c r="E4080" s="2">
        <f t="shared" si="906"/>
        <v>4076</v>
      </c>
      <c r="F4080" s="11">
        <v>427.5</v>
      </c>
      <c r="G4080" s="9">
        <v>0</v>
      </c>
      <c r="H4080" s="9">
        <v>0</v>
      </c>
      <c r="I4080" s="9">
        <v>0</v>
      </c>
      <c r="J4080" s="9">
        <v>0.16242654558372299</v>
      </c>
      <c r="K4080" s="9">
        <v>0.16242654558372299</v>
      </c>
      <c r="L4080" s="9">
        <v>0.27</v>
      </c>
      <c r="N4080" s="32">
        <f>IF('System Design'!$F$8=1,'Hourly Demand and Generation'!G4080*'System Design'!$F$21,IF('System Design'!$F$8=2,'Hourly Demand and Generation'!H4080*'System Design'!$F$21,IF('System Design'!$F$8=3,'Hourly Demand and Generation'!I4080*'System Design'!$F$21)))</f>
        <v>0</v>
      </c>
      <c r="O4080" s="32">
        <f>IF('System Design'!$F$8=1,'Hourly Demand and Generation'!J4080*'System Design'!$F$22,IF('System Design'!$F$8=2,'Hourly Demand and Generation'!K4080*'System Design'!$F$22,IF('System Design'!$F$8=3,'Hourly Demand and Generation'!L4080*'System Design'!$F$22)))</f>
        <v>675</v>
      </c>
      <c r="Q4080" s="32">
        <f t="shared" si="902"/>
        <v>0</v>
      </c>
      <c r="R4080" s="32">
        <f t="shared" si="907"/>
        <v>5400</v>
      </c>
      <c r="S4080" s="32">
        <f t="shared" si="908"/>
        <v>0</v>
      </c>
      <c r="T4080" s="32">
        <f t="shared" si="909"/>
        <v>21600</v>
      </c>
      <c r="U4080" s="32">
        <f t="shared" si="910"/>
        <v>0</v>
      </c>
      <c r="V4080" s="32">
        <f t="shared" si="903"/>
        <v>247.5</v>
      </c>
      <c r="W4080" s="32">
        <f t="shared" si="911"/>
        <v>247.5</v>
      </c>
      <c r="X4080" s="32">
        <f t="shared" si="912"/>
        <v>247.5</v>
      </c>
    </row>
    <row r="4081" spans="1:24" x14ac:dyDescent="0.25">
      <c r="A4081" s="2"/>
      <c r="B4081" s="2" t="s">
        <v>7</v>
      </c>
      <c r="C4081" s="2">
        <f t="shared" si="913"/>
        <v>170</v>
      </c>
      <c r="D4081" s="2">
        <f t="shared" si="914"/>
        <v>21</v>
      </c>
      <c r="E4081" s="2">
        <f t="shared" si="906"/>
        <v>4077</v>
      </c>
      <c r="F4081" s="11">
        <v>405</v>
      </c>
      <c r="G4081" s="9">
        <v>0</v>
      </c>
      <c r="H4081" s="9">
        <v>0</v>
      </c>
      <c r="I4081" s="9">
        <v>0</v>
      </c>
      <c r="J4081" s="9">
        <v>0.16242654558372299</v>
      </c>
      <c r="K4081" s="9">
        <v>0.16242654558372299</v>
      </c>
      <c r="L4081" s="9">
        <v>0.27</v>
      </c>
      <c r="N4081" s="32">
        <f>IF('System Design'!$F$8=1,'Hourly Demand and Generation'!G4081*'System Design'!$F$21,IF('System Design'!$F$8=2,'Hourly Demand and Generation'!H4081*'System Design'!$F$21,IF('System Design'!$F$8=3,'Hourly Demand and Generation'!I4081*'System Design'!$F$21)))</f>
        <v>0</v>
      </c>
      <c r="O4081" s="32">
        <f>IF('System Design'!$F$8=1,'Hourly Demand and Generation'!J4081*'System Design'!$F$22,IF('System Design'!$F$8=2,'Hourly Demand and Generation'!K4081*'System Design'!$F$22,IF('System Design'!$F$8=3,'Hourly Demand and Generation'!L4081*'System Design'!$F$22)))</f>
        <v>675</v>
      </c>
      <c r="Q4081" s="32">
        <f t="shared" si="902"/>
        <v>0</v>
      </c>
      <c r="R4081" s="32">
        <f t="shared" si="907"/>
        <v>5400</v>
      </c>
      <c r="S4081" s="32">
        <f t="shared" si="908"/>
        <v>0</v>
      </c>
      <c r="T4081" s="32">
        <f t="shared" si="909"/>
        <v>21600</v>
      </c>
      <c r="U4081" s="32">
        <f t="shared" si="910"/>
        <v>0</v>
      </c>
      <c r="V4081" s="32">
        <f t="shared" si="903"/>
        <v>270</v>
      </c>
      <c r="W4081" s="32">
        <f t="shared" si="911"/>
        <v>270</v>
      </c>
      <c r="X4081" s="32">
        <f t="shared" si="912"/>
        <v>270</v>
      </c>
    </row>
    <row r="4082" spans="1:24" x14ac:dyDescent="0.25">
      <c r="A4082" s="2"/>
      <c r="B4082" s="2" t="s">
        <v>7</v>
      </c>
      <c r="C4082" s="2">
        <f t="shared" si="913"/>
        <v>170</v>
      </c>
      <c r="D4082" s="2">
        <f t="shared" si="914"/>
        <v>22</v>
      </c>
      <c r="E4082" s="2">
        <f t="shared" si="906"/>
        <v>4078</v>
      </c>
      <c r="F4082" s="11">
        <v>382.5</v>
      </c>
      <c r="G4082" s="9">
        <v>0</v>
      </c>
      <c r="H4082" s="9">
        <v>0</v>
      </c>
      <c r="I4082" s="9">
        <v>0</v>
      </c>
      <c r="J4082" s="9">
        <v>0.17145024256059699</v>
      </c>
      <c r="K4082" s="9">
        <v>0.17145024256059699</v>
      </c>
      <c r="L4082" s="9">
        <v>0.28499999999999998</v>
      </c>
      <c r="N4082" s="32">
        <f>IF('System Design'!$F$8=1,'Hourly Demand and Generation'!G4082*'System Design'!$F$21,IF('System Design'!$F$8=2,'Hourly Demand and Generation'!H4082*'System Design'!$F$21,IF('System Design'!$F$8=3,'Hourly Demand and Generation'!I4082*'System Design'!$F$21)))</f>
        <v>0</v>
      </c>
      <c r="O4082" s="32">
        <f>IF('System Design'!$F$8=1,'Hourly Demand and Generation'!J4082*'System Design'!$F$22,IF('System Design'!$F$8=2,'Hourly Demand and Generation'!K4082*'System Design'!$F$22,IF('System Design'!$F$8=3,'Hourly Demand and Generation'!L4082*'System Design'!$F$22)))</f>
        <v>712.49999999999989</v>
      </c>
      <c r="Q4082" s="32">
        <f t="shared" si="902"/>
        <v>0</v>
      </c>
      <c r="R4082" s="32">
        <f t="shared" si="907"/>
        <v>5400</v>
      </c>
      <c r="S4082" s="32">
        <f t="shared" si="908"/>
        <v>0</v>
      </c>
      <c r="T4082" s="32">
        <f t="shared" si="909"/>
        <v>21600</v>
      </c>
      <c r="U4082" s="32">
        <f t="shared" si="910"/>
        <v>0</v>
      </c>
      <c r="V4082" s="32">
        <f t="shared" si="903"/>
        <v>329.99999999999989</v>
      </c>
      <c r="W4082" s="32">
        <f t="shared" si="911"/>
        <v>329.99999999999989</v>
      </c>
      <c r="X4082" s="32">
        <f t="shared" si="912"/>
        <v>329.99999999999989</v>
      </c>
    </row>
    <row r="4083" spans="1:24" x14ac:dyDescent="0.25">
      <c r="A4083" s="2"/>
      <c r="B4083" s="2" t="s">
        <v>7</v>
      </c>
      <c r="C4083" s="2">
        <f t="shared" si="913"/>
        <v>170</v>
      </c>
      <c r="D4083" s="2">
        <f t="shared" si="914"/>
        <v>23</v>
      </c>
      <c r="E4083" s="2">
        <f t="shared" si="906"/>
        <v>4079</v>
      </c>
      <c r="F4083" s="11">
        <v>360</v>
      </c>
      <c r="G4083" s="9">
        <v>0</v>
      </c>
      <c r="H4083" s="9">
        <v>0</v>
      </c>
      <c r="I4083" s="9">
        <v>0</v>
      </c>
      <c r="J4083" s="9">
        <v>0.144379151629976</v>
      </c>
      <c r="K4083" s="9">
        <v>0.144379151629976</v>
      </c>
      <c r="L4083" s="9">
        <v>0.24</v>
      </c>
      <c r="N4083" s="32">
        <f>IF('System Design'!$F$8=1,'Hourly Demand and Generation'!G4083*'System Design'!$F$21,IF('System Design'!$F$8=2,'Hourly Demand and Generation'!H4083*'System Design'!$F$21,IF('System Design'!$F$8=3,'Hourly Demand and Generation'!I4083*'System Design'!$F$21)))</f>
        <v>0</v>
      </c>
      <c r="O4083" s="32">
        <f>IF('System Design'!$F$8=1,'Hourly Demand and Generation'!J4083*'System Design'!$F$22,IF('System Design'!$F$8=2,'Hourly Demand and Generation'!K4083*'System Design'!$F$22,IF('System Design'!$F$8=3,'Hourly Demand and Generation'!L4083*'System Design'!$F$22)))</f>
        <v>600</v>
      </c>
      <c r="Q4083" s="32">
        <f t="shared" si="902"/>
        <v>0</v>
      </c>
      <c r="R4083" s="32">
        <f t="shared" si="907"/>
        <v>5400</v>
      </c>
      <c r="S4083" s="32">
        <f t="shared" si="908"/>
        <v>0</v>
      </c>
      <c r="T4083" s="32">
        <f t="shared" si="909"/>
        <v>21600</v>
      </c>
      <c r="U4083" s="32">
        <f t="shared" si="910"/>
        <v>0</v>
      </c>
      <c r="V4083" s="32">
        <f t="shared" si="903"/>
        <v>240</v>
      </c>
      <c r="W4083" s="32">
        <f t="shared" si="911"/>
        <v>240</v>
      </c>
      <c r="X4083" s="32">
        <f t="shared" si="912"/>
        <v>240</v>
      </c>
    </row>
    <row r="4084" spans="1:24" x14ac:dyDescent="0.25">
      <c r="A4084" s="2"/>
      <c r="B4084" s="2" t="s">
        <v>7</v>
      </c>
      <c r="C4084" s="2">
        <f t="shared" si="913"/>
        <v>170</v>
      </c>
      <c r="D4084" s="2">
        <f t="shared" si="914"/>
        <v>24</v>
      </c>
      <c r="E4084" s="2">
        <f t="shared" si="906"/>
        <v>4080</v>
      </c>
      <c r="F4084" s="11">
        <v>315</v>
      </c>
      <c r="G4084" s="9">
        <v>0</v>
      </c>
      <c r="H4084" s="9">
        <v>0</v>
      </c>
      <c r="I4084" s="9">
        <v>0</v>
      </c>
      <c r="J4084" s="9">
        <v>0.144379151629976</v>
      </c>
      <c r="K4084" s="9">
        <v>0.144379151629976</v>
      </c>
      <c r="L4084" s="9">
        <v>0.24</v>
      </c>
      <c r="N4084" s="32">
        <f>IF('System Design'!$F$8=1,'Hourly Demand and Generation'!G4084*'System Design'!$F$21,IF('System Design'!$F$8=2,'Hourly Demand and Generation'!H4084*'System Design'!$F$21,IF('System Design'!$F$8=3,'Hourly Demand and Generation'!I4084*'System Design'!$F$21)))</f>
        <v>0</v>
      </c>
      <c r="O4084" s="32">
        <f>IF('System Design'!$F$8=1,'Hourly Demand and Generation'!J4084*'System Design'!$F$22,IF('System Design'!$F$8=2,'Hourly Demand and Generation'!K4084*'System Design'!$F$22,IF('System Design'!$F$8=3,'Hourly Demand and Generation'!L4084*'System Design'!$F$22)))</f>
        <v>600</v>
      </c>
      <c r="Q4084" s="32">
        <f t="shared" si="902"/>
        <v>0</v>
      </c>
      <c r="R4084" s="32">
        <f t="shared" si="907"/>
        <v>5400</v>
      </c>
      <c r="S4084" s="32">
        <f t="shared" si="908"/>
        <v>0</v>
      </c>
      <c r="T4084" s="32">
        <f t="shared" si="909"/>
        <v>21600</v>
      </c>
      <c r="U4084" s="32">
        <f t="shared" si="910"/>
        <v>0</v>
      </c>
      <c r="V4084" s="32">
        <f t="shared" si="903"/>
        <v>285</v>
      </c>
      <c r="W4084" s="32">
        <f t="shared" si="911"/>
        <v>285</v>
      </c>
      <c r="X4084" s="32">
        <f t="shared" si="912"/>
        <v>285</v>
      </c>
    </row>
    <row r="4085" spans="1:24" x14ac:dyDescent="0.25">
      <c r="A4085" s="2"/>
      <c r="B4085" s="2" t="s">
        <v>7</v>
      </c>
      <c r="C4085" s="2">
        <f>C4084+1</f>
        <v>171</v>
      </c>
      <c r="D4085" s="2">
        <v>1</v>
      </c>
      <c r="E4085" s="2">
        <f t="shared" si="906"/>
        <v>4081</v>
      </c>
      <c r="F4085" s="11">
        <v>270</v>
      </c>
      <c r="G4085" s="9">
        <v>0</v>
      </c>
      <c r="H4085" s="9">
        <v>0</v>
      </c>
      <c r="I4085" s="9">
        <v>0</v>
      </c>
      <c r="J4085" s="9">
        <v>0.20475534501513301</v>
      </c>
      <c r="K4085" s="9">
        <v>0.20475534501513301</v>
      </c>
      <c r="L4085" s="9">
        <v>0.3</v>
      </c>
      <c r="N4085" s="32">
        <f>IF('System Design'!$F$8=1,'Hourly Demand and Generation'!G4085*'System Design'!$F$21,IF('System Design'!$F$8=2,'Hourly Demand and Generation'!H4085*'System Design'!$F$21,IF('System Design'!$F$8=3,'Hourly Demand and Generation'!I4085*'System Design'!$F$21)))</f>
        <v>0</v>
      </c>
      <c r="O4085" s="32">
        <f>IF('System Design'!$F$8=1,'Hourly Demand and Generation'!J4085*'System Design'!$F$22,IF('System Design'!$F$8=2,'Hourly Demand and Generation'!K4085*'System Design'!$F$22,IF('System Design'!$F$8=3,'Hourly Demand and Generation'!L4085*'System Design'!$F$22)))</f>
        <v>750</v>
      </c>
      <c r="Q4085" s="32">
        <f t="shared" si="902"/>
        <v>0</v>
      </c>
      <c r="R4085" s="32">
        <f t="shared" si="907"/>
        <v>5400</v>
      </c>
      <c r="S4085" s="32">
        <f t="shared" si="908"/>
        <v>0</v>
      </c>
      <c r="T4085" s="32">
        <f t="shared" si="909"/>
        <v>21600</v>
      </c>
      <c r="U4085" s="32">
        <f t="shared" si="910"/>
        <v>0</v>
      </c>
      <c r="V4085" s="32">
        <f t="shared" si="903"/>
        <v>480</v>
      </c>
      <c r="W4085" s="32">
        <f t="shared" si="911"/>
        <v>480</v>
      </c>
      <c r="X4085" s="32">
        <f t="shared" si="912"/>
        <v>480</v>
      </c>
    </row>
    <row r="4086" spans="1:24" x14ac:dyDescent="0.25">
      <c r="A4086" s="2"/>
      <c r="B4086" s="2" t="s">
        <v>7</v>
      </c>
      <c r="C4086" s="2">
        <f>C4085</f>
        <v>171</v>
      </c>
      <c r="D4086" s="2">
        <f>D4085+1</f>
        <v>2</v>
      </c>
      <c r="E4086" s="2">
        <f t="shared" si="906"/>
        <v>4082</v>
      </c>
      <c r="F4086" s="11">
        <v>247.5</v>
      </c>
      <c r="G4086" s="9">
        <v>0</v>
      </c>
      <c r="H4086" s="9">
        <v>0</v>
      </c>
      <c r="I4086" s="9">
        <v>0</v>
      </c>
      <c r="J4086" s="9">
        <v>0.18427981051362</v>
      </c>
      <c r="K4086" s="9">
        <v>0.18427981051362</v>
      </c>
      <c r="L4086" s="9">
        <v>0.27</v>
      </c>
      <c r="N4086" s="32">
        <f>IF('System Design'!$F$8=1,'Hourly Demand and Generation'!G4086*'System Design'!$F$21,IF('System Design'!$F$8=2,'Hourly Demand and Generation'!H4086*'System Design'!$F$21,IF('System Design'!$F$8=3,'Hourly Demand and Generation'!I4086*'System Design'!$F$21)))</f>
        <v>0</v>
      </c>
      <c r="O4086" s="32">
        <f>IF('System Design'!$F$8=1,'Hourly Demand and Generation'!J4086*'System Design'!$F$22,IF('System Design'!$F$8=2,'Hourly Demand and Generation'!K4086*'System Design'!$F$22,IF('System Design'!$F$8=3,'Hourly Demand and Generation'!L4086*'System Design'!$F$22)))</f>
        <v>675</v>
      </c>
      <c r="Q4086" s="32">
        <f t="shared" si="902"/>
        <v>0</v>
      </c>
      <c r="R4086" s="32">
        <f t="shared" si="907"/>
        <v>5400</v>
      </c>
      <c r="S4086" s="32">
        <f t="shared" si="908"/>
        <v>0</v>
      </c>
      <c r="T4086" s="32">
        <f t="shared" si="909"/>
        <v>21600</v>
      </c>
      <c r="U4086" s="32">
        <f t="shared" si="910"/>
        <v>0</v>
      </c>
      <c r="V4086" s="32">
        <f t="shared" si="903"/>
        <v>427.5</v>
      </c>
      <c r="W4086" s="32">
        <f t="shared" si="911"/>
        <v>427.5</v>
      </c>
      <c r="X4086" s="32">
        <f t="shared" si="912"/>
        <v>427.5</v>
      </c>
    </row>
    <row r="4087" spans="1:24" x14ac:dyDescent="0.25">
      <c r="A4087" s="2"/>
      <c r="B4087" s="2" t="s">
        <v>7</v>
      </c>
      <c r="C4087" s="2">
        <f t="shared" ref="C4087:C4108" si="915">C4086</f>
        <v>171</v>
      </c>
      <c r="D4087" s="2">
        <f t="shared" ref="D4087:D4108" si="916">D4086+1</f>
        <v>3</v>
      </c>
      <c r="E4087" s="2">
        <f t="shared" si="906"/>
        <v>4083</v>
      </c>
      <c r="F4087" s="11">
        <v>225</v>
      </c>
      <c r="G4087" s="9">
        <v>0</v>
      </c>
      <c r="H4087" s="9">
        <v>0</v>
      </c>
      <c r="I4087" s="9">
        <v>0</v>
      </c>
      <c r="J4087" s="9">
        <v>0.18427981051362</v>
      </c>
      <c r="K4087" s="9">
        <v>0.18427981051362</v>
      </c>
      <c r="L4087" s="9">
        <v>0.27</v>
      </c>
      <c r="N4087" s="32">
        <f>IF('System Design'!$F$8=1,'Hourly Demand and Generation'!G4087*'System Design'!$F$21,IF('System Design'!$F$8=2,'Hourly Demand and Generation'!H4087*'System Design'!$F$21,IF('System Design'!$F$8=3,'Hourly Demand and Generation'!I4087*'System Design'!$F$21)))</f>
        <v>0</v>
      </c>
      <c r="O4087" s="32">
        <f>IF('System Design'!$F$8=1,'Hourly Demand and Generation'!J4087*'System Design'!$F$22,IF('System Design'!$F$8=2,'Hourly Demand and Generation'!K4087*'System Design'!$F$22,IF('System Design'!$F$8=3,'Hourly Demand and Generation'!L4087*'System Design'!$F$22)))</f>
        <v>675</v>
      </c>
      <c r="Q4087" s="32">
        <f t="shared" si="902"/>
        <v>0</v>
      </c>
      <c r="R4087" s="32">
        <f t="shared" si="907"/>
        <v>5400</v>
      </c>
      <c r="S4087" s="32">
        <f t="shared" si="908"/>
        <v>0</v>
      </c>
      <c r="T4087" s="32">
        <f t="shared" si="909"/>
        <v>21600</v>
      </c>
      <c r="U4087" s="32">
        <f t="shared" si="910"/>
        <v>0</v>
      </c>
      <c r="V4087" s="32">
        <f t="shared" si="903"/>
        <v>450</v>
      </c>
      <c r="W4087" s="32">
        <f t="shared" si="911"/>
        <v>450</v>
      </c>
      <c r="X4087" s="32">
        <f t="shared" si="912"/>
        <v>450</v>
      </c>
    </row>
    <row r="4088" spans="1:24" x14ac:dyDescent="0.25">
      <c r="A4088" s="2"/>
      <c r="B4088" s="2" t="s">
        <v>7</v>
      </c>
      <c r="C4088" s="2">
        <f t="shared" si="915"/>
        <v>171</v>
      </c>
      <c r="D4088" s="2">
        <f t="shared" si="916"/>
        <v>4</v>
      </c>
      <c r="E4088" s="2">
        <f t="shared" si="906"/>
        <v>4084</v>
      </c>
      <c r="F4088" s="11">
        <v>270</v>
      </c>
      <c r="G4088" s="9">
        <v>0</v>
      </c>
      <c r="H4088" s="9">
        <v>0</v>
      </c>
      <c r="I4088" s="9">
        <v>0</v>
      </c>
      <c r="J4088" s="9">
        <v>0.20475534501513301</v>
      </c>
      <c r="K4088" s="9">
        <v>0.20475534501513301</v>
      </c>
      <c r="L4088" s="9">
        <v>0.3</v>
      </c>
      <c r="N4088" s="32">
        <f>IF('System Design'!$F$8=1,'Hourly Demand and Generation'!G4088*'System Design'!$F$21,IF('System Design'!$F$8=2,'Hourly Demand and Generation'!H4088*'System Design'!$F$21,IF('System Design'!$F$8=3,'Hourly Demand and Generation'!I4088*'System Design'!$F$21)))</f>
        <v>0</v>
      </c>
      <c r="O4088" s="32">
        <f>IF('System Design'!$F$8=1,'Hourly Demand and Generation'!J4088*'System Design'!$F$22,IF('System Design'!$F$8=2,'Hourly Demand and Generation'!K4088*'System Design'!$F$22,IF('System Design'!$F$8=3,'Hourly Demand and Generation'!L4088*'System Design'!$F$22)))</f>
        <v>750</v>
      </c>
      <c r="Q4088" s="32">
        <f t="shared" si="902"/>
        <v>0</v>
      </c>
      <c r="R4088" s="32">
        <f t="shared" si="907"/>
        <v>5400</v>
      </c>
      <c r="S4088" s="32">
        <f t="shared" si="908"/>
        <v>0</v>
      </c>
      <c r="T4088" s="32">
        <f t="shared" si="909"/>
        <v>21600</v>
      </c>
      <c r="U4088" s="32">
        <f t="shared" si="910"/>
        <v>0</v>
      </c>
      <c r="V4088" s="32">
        <f t="shared" si="903"/>
        <v>480</v>
      </c>
      <c r="W4088" s="32">
        <f t="shared" si="911"/>
        <v>480</v>
      </c>
      <c r="X4088" s="32">
        <f t="shared" si="912"/>
        <v>480</v>
      </c>
    </row>
    <row r="4089" spans="1:24" x14ac:dyDescent="0.25">
      <c r="A4089" s="2"/>
      <c r="B4089" s="2" t="s">
        <v>7</v>
      </c>
      <c r="C4089" s="2">
        <f t="shared" si="915"/>
        <v>171</v>
      </c>
      <c r="D4089" s="2">
        <f t="shared" si="916"/>
        <v>5</v>
      </c>
      <c r="E4089" s="2">
        <f t="shared" si="906"/>
        <v>4085</v>
      </c>
      <c r="F4089" s="11">
        <v>292.5</v>
      </c>
      <c r="G4089" s="9">
        <v>0</v>
      </c>
      <c r="H4089" s="9">
        <v>3.6526109694900097E-2</v>
      </c>
      <c r="I4089" s="9">
        <v>7.3052219389800194E-2</v>
      </c>
      <c r="J4089" s="9">
        <v>0.16380427601210601</v>
      </c>
      <c r="K4089" s="9">
        <v>0.16380427601210601</v>
      </c>
      <c r="L4089" s="9">
        <v>0.24</v>
      </c>
      <c r="N4089" s="32">
        <f>IF('System Design'!$F$8=1,'Hourly Demand and Generation'!G4089*'System Design'!$F$21,IF('System Design'!$F$8=2,'Hourly Demand and Generation'!H4089*'System Design'!$F$21,IF('System Design'!$F$8=3,'Hourly Demand and Generation'!I4089*'System Design'!$F$21)))</f>
        <v>36.5261096949001</v>
      </c>
      <c r="O4089" s="32">
        <f>IF('System Design'!$F$8=1,'Hourly Demand and Generation'!J4089*'System Design'!$F$22,IF('System Design'!$F$8=2,'Hourly Demand and Generation'!K4089*'System Design'!$F$22,IF('System Design'!$F$8=3,'Hourly Demand and Generation'!L4089*'System Design'!$F$22)))</f>
        <v>600</v>
      </c>
      <c r="Q4089" s="32">
        <f t="shared" si="902"/>
        <v>0</v>
      </c>
      <c r="R4089" s="32">
        <f t="shared" si="907"/>
        <v>5400</v>
      </c>
      <c r="S4089" s="32">
        <f t="shared" si="908"/>
        <v>0</v>
      </c>
      <c r="T4089" s="32">
        <f t="shared" si="909"/>
        <v>21600</v>
      </c>
      <c r="U4089" s="32">
        <f t="shared" si="910"/>
        <v>0</v>
      </c>
      <c r="V4089" s="32">
        <f t="shared" si="903"/>
        <v>344.02610969490013</v>
      </c>
      <c r="W4089" s="32">
        <f t="shared" si="911"/>
        <v>344.02610969490013</v>
      </c>
      <c r="X4089" s="32">
        <f t="shared" si="912"/>
        <v>344.02610969490013</v>
      </c>
    </row>
    <row r="4090" spans="1:24" x14ac:dyDescent="0.25">
      <c r="A4090" s="2"/>
      <c r="B4090" s="2" t="s">
        <v>7</v>
      </c>
      <c r="C4090" s="2">
        <f t="shared" si="915"/>
        <v>171</v>
      </c>
      <c r="D4090" s="2">
        <f t="shared" si="916"/>
        <v>6</v>
      </c>
      <c r="E4090" s="2">
        <f t="shared" si="906"/>
        <v>4086</v>
      </c>
      <c r="F4090" s="11">
        <v>315</v>
      </c>
      <c r="G4090" s="9">
        <v>7.3052219389800194E-2</v>
      </c>
      <c r="H4090" s="9">
        <v>0.114144092796563</v>
      </c>
      <c r="I4090" s="9">
        <v>0.155235966203325</v>
      </c>
      <c r="J4090" s="9">
        <v>0.16380427601210601</v>
      </c>
      <c r="K4090" s="9">
        <v>0.16380427601210601</v>
      </c>
      <c r="L4090" s="9">
        <v>0.24</v>
      </c>
      <c r="N4090" s="32">
        <f>IF('System Design'!$F$8=1,'Hourly Demand and Generation'!G4090*'System Design'!$F$21,IF('System Design'!$F$8=2,'Hourly Demand and Generation'!H4090*'System Design'!$F$21,IF('System Design'!$F$8=3,'Hourly Demand and Generation'!I4090*'System Design'!$F$21)))</f>
        <v>77.617983101662503</v>
      </c>
      <c r="O4090" s="32">
        <f>IF('System Design'!$F$8=1,'Hourly Demand and Generation'!J4090*'System Design'!$F$22,IF('System Design'!$F$8=2,'Hourly Demand and Generation'!K4090*'System Design'!$F$22,IF('System Design'!$F$8=3,'Hourly Demand and Generation'!L4090*'System Design'!$F$22)))</f>
        <v>600</v>
      </c>
      <c r="Q4090" s="32">
        <f t="shared" si="902"/>
        <v>0</v>
      </c>
      <c r="R4090" s="32">
        <f t="shared" si="907"/>
        <v>5400</v>
      </c>
      <c r="S4090" s="32">
        <f t="shared" si="908"/>
        <v>0</v>
      </c>
      <c r="T4090" s="32">
        <f t="shared" si="909"/>
        <v>21600</v>
      </c>
      <c r="U4090" s="32">
        <f t="shared" si="910"/>
        <v>0</v>
      </c>
      <c r="V4090" s="32">
        <f t="shared" si="903"/>
        <v>362.6179831016625</v>
      </c>
      <c r="W4090" s="32">
        <f t="shared" si="911"/>
        <v>362.6179831016625</v>
      </c>
      <c r="X4090" s="32">
        <f t="shared" si="912"/>
        <v>362.6179831016625</v>
      </c>
    </row>
    <row r="4091" spans="1:24" x14ac:dyDescent="0.25">
      <c r="A4091" s="2"/>
      <c r="B4091" s="2" t="s">
        <v>7</v>
      </c>
      <c r="C4091" s="2">
        <f t="shared" si="915"/>
        <v>171</v>
      </c>
      <c r="D4091" s="2">
        <f t="shared" si="916"/>
        <v>7</v>
      </c>
      <c r="E4091" s="2">
        <f t="shared" si="906"/>
        <v>4087</v>
      </c>
      <c r="F4091" s="11">
        <v>337.5</v>
      </c>
      <c r="G4091" s="9">
        <v>0.155235966203325</v>
      </c>
      <c r="H4091" s="9">
        <v>0.191762075898225</v>
      </c>
      <c r="I4091" s="9">
        <v>0.228288185593125</v>
      </c>
      <c r="J4091" s="9">
        <v>0.18427981051362</v>
      </c>
      <c r="K4091" s="9">
        <v>0.18427981051362</v>
      </c>
      <c r="L4091" s="9">
        <v>0.27</v>
      </c>
      <c r="N4091" s="32">
        <f>IF('System Design'!$F$8=1,'Hourly Demand and Generation'!G4091*'System Design'!$F$21,IF('System Design'!$F$8=2,'Hourly Demand and Generation'!H4091*'System Design'!$F$21,IF('System Design'!$F$8=3,'Hourly Demand and Generation'!I4091*'System Design'!$F$21)))</f>
        <v>114.1440927965625</v>
      </c>
      <c r="O4091" s="32">
        <f>IF('System Design'!$F$8=1,'Hourly Demand and Generation'!J4091*'System Design'!$F$22,IF('System Design'!$F$8=2,'Hourly Demand and Generation'!K4091*'System Design'!$F$22,IF('System Design'!$F$8=3,'Hourly Demand and Generation'!L4091*'System Design'!$F$22)))</f>
        <v>675</v>
      </c>
      <c r="Q4091" s="32">
        <f t="shared" si="902"/>
        <v>0</v>
      </c>
      <c r="R4091" s="32">
        <f t="shared" si="907"/>
        <v>5400</v>
      </c>
      <c r="S4091" s="32">
        <f t="shared" si="908"/>
        <v>0</v>
      </c>
      <c r="T4091" s="32">
        <f t="shared" si="909"/>
        <v>21600</v>
      </c>
      <c r="U4091" s="32">
        <f t="shared" si="910"/>
        <v>0</v>
      </c>
      <c r="V4091" s="32">
        <f t="shared" si="903"/>
        <v>451.64409279656252</v>
      </c>
      <c r="W4091" s="32">
        <f t="shared" si="911"/>
        <v>451.64409279656252</v>
      </c>
      <c r="X4091" s="32">
        <f t="shared" si="912"/>
        <v>451.64409279656252</v>
      </c>
    </row>
    <row r="4092" spans="1:24" x14ac:dyDescent="0.25">
      <c r="A4092" s="2"/>
      <c r="B4092" s="2" t="s">
        <v>7</v>
      </c>
      <c r="C4092" s="2">
        <f t="shared" si="915"/>
        <v>171</v>
      </c>
      <c r="D4092" s="2">
        <f t="shared" si="916"/>
        <v>8</v>
      </c>
      <c r="E4092" s="2">
        <f t="shared" si="906"/>
        <v>4088</v>
      </c>
      <c r="F4092" s="11">
        <v>360</v>
      </c>
      <c r="G4092" s="9">
        <v>0.30134040498292602</v>
      </c>
      <c r="H4092" s="9">
        <v>0.34243227838968798</v>
      </c>
      <c r="I4092" s="9">
        <v>0.383524151796451</v>
      </c>
      <c r="J4092" s="9">
        <v>0.18427981051362</v>
      </c>
      <c r="K4092" s="9">
        <v>0.18427981051362</v>
      </c>
      <c r="L4092" s="9">
        <v>0.27</v>
      </c>
      <c r="N4092" s="32">
        <f>IF('System Design'!$F$8=1,'Hourly Demand and Generation'!G4092*'System Design'!$F$21,IF('System Design'!$F$8=2,'Hourly Demand and Generation'!H4092*'System Design'!$F$21,IF('System Design'!$F$8=3,'Hourly Demand and Generation'!I4092*'System Design'!$F$21)))</f>
        <v>191.7620758982255</v>
      </c>
      <c r="O4092" s="32">
        <f>IF('System Design'!$F$8=1,'Hourly Demand and Generation'!J4092*'System Design'!$F$22,IF('System Design'!$F$8=2,'Hourly Demand and Generation'!K4092*'System Design'!$F$22,IF('System Design'!$F$8=3,'Hourly Demand and Generation'!L4092*'System Design'!$F$22)))</f>
        <v>675</v>
      </c>
      <c r="Q4092" s="32">
        <f t="shared" si="902"/>
        <v>0</v>
      </c>
      <c r="R4092" s="32">
        <f t="shared" si="907"/>
        <v>5400</v>
      </c>
      <c r="S4092" s="32">
        <f t="shared" si="908"/>
        <v>0</v>
      </c>
      <c r="T4092" s="32">
        <f t="shared" si="909"/>
        <v>21600</v>
      </c>
      <c r="U4092" s="32">
        <f t="shared" si="910"/>
        <v>0</v>
      </c>
      <c r="V4092" s="32">
        <f t="shared" si="903"/>
        <v>506.76207589822548</v>
      </c>
      <c r="W4092" s="32">
        <f t="shared" si="911"/>
        <v>506.76207589822548</v>
      </c>
      <c r="X4092" s="32">
        <f t="shared" si="912"/>
        <v>506.76207589822548</v>
      </c>
    </row>
    <row r="4093" spans="1:24" x14ac:dyDescent="0.25">
      <c r="A4093" s="2"/>
      <c r="B4093" s="2" t="s">
        <v>7</v>
      </c>
      <c r="C4093" s="2">
        <f t="shared" si="915"/>
        <v>171</v>
      </c>
      <c r="D4093" s="2">
        <f t="shared" si="916"/>
        <v>9</v>
      </c>
      <c r="E4093" s="2">
        <f t="shared" si="906"/>
        <v>4089</v>
      </c>
      <c r="F4093" s="11">
        <v>360</v>
      </c>
      <c r="G4093" s="9">
        <v>0.456576371186251</v>
      </c>
      <c r="H4093" s="9">
        <v>0.493102480881151</v>
      </c>
      <c r="I4093" s="9">
        <v>0.52962859057605105</v>
      </c>
      <c r="J4093" s="9">
        <v>0.16380427601210601</v>
      </c>
      <c r="K4093" s="9">
        <v>0.16380427601210601</v>
      </c>
      <c r="L4093" s="9">
        <v>0.24</v>
      </c>
      <c r="N4093" s="32">
        <f>IF('System Design'!$F$8=1,'Hourly Demand and Generation'!G4093*'System Design'!$F$21,IF('System Design'!$F$8=2,'Hourly Demand and Generation'!H4093*'System Design'!$F$21,IF('System Design'!$F$8=3,'Hourly Demand and Generation'!I4093*'System Design'!$F$21)))</f>
        <v>264.81429528802551</v>
      </c>
      <c r="O4093" s="32">
        <f>IF('System Design'!$F$8=1,'Hourly Demand and Generation'!J4093*'System Design'!$F$22,IF('System Design'!$F$8=2,'Hourly Demand and Generation'!K4093*'System Design'!$F$22,IF('System Design'!$F$8=3,'Hourly Demand and Generation'!L4093*'System Design'!$F$22)))</f>
        <v>600</v>
      </c>
      <c r="Q4093" s="32">
        <f t="shared" si="902"/>
        <v>0</v>
      </c>
      <c r="R4093" s="32">
        <f t="shared" si="907"/>
        <v>5400</v>
      </c>
      <c r="S4093" s="32">
        <f t="shared" si="908"/>
        <v>0</v>
      </c>
      <c r="T4093" s="32">
        <f t="shared" si="909"/>
        <v>21600</v>
      </c>
      <c r="U4093" s="32">
        <f t="shared" si="910"/>
        <v>0</v>
      </c>
      <c r="V4093" s="32">
        <f t="shared" si="903"/>
        <v>504.81429528802551</v>
      </c>
      <c r="W4093" s="32">
        <f t="shared" si="911"/>
        <v>504.81429528802551</v>
      </c>
      <c r="X4093" s="32">
        <f t="shared" si="912"/>
        <v>504.81429528802551</v>
      </c>
    </row>
    <row r="4094" spans="1:24" x14ac:dyDescent="0.25">
      <c r="A4094" s="2"/>
      <c r="B4094" s="2" t="s">
        <v>7</v>
      </c>
      <c r="C4094" s="2">
        <f t="shared" si="915"/>
        <v>171</v>
      </c>
      <c r="D4094" s="2">
        <f t="shared" si="916"/>
        <v>10</v>
      </c>
      <c r="E4094" s="2">
        <f t="shared" si="906"/>
        <v>4090</v>
      </c>
      <c r="F4094" s="11">
        <v>351</v>
      </c>
      <c r="G4094" s="9">
        <v>0.61181233738957597</v>
      </c>
      <c r="H4094" s="9">
        <v>0.64833844708447597</v>
      </c>
      <c r="I4094" s="9">
        <v>0.68486455677937597</v>
      </c>
      <c r="J4094" s="9">
        <v>0.18427981051362</v>
      </c>
      <c r="K4094" s="9">
        <v>0.18427981051362</v>
      </c>
      <c r="L4094" s="9">
        <v>0.27</v>
      </c>
      <c r="N4094" s="32">
        <f>IF('System Design'!$F$8=1,'Hourly Demand and Generation'!G4094*'System Design'!$F$21,IF('System Design'!$F$8=2,'Hourly Demand and Generation'!H4094*'System Design'!$F$21,IF('System Design'!$F$8=3,'Hourly Demand and Generation'!I4094*'System Design'!$F$21)))</f>
        <v>342.43227838968801</v>
      </c>
      <c r="O4094" s="32">
        <f>IF('System Design'!$F$8=1,'Hourly Demand and Generation'!J4094*'System Design'!$F$22,IF('System Design'!$F$8=2,'Hourly Demand and Generation'!K4094*'System Design'!$F$22,IF('System Design'!$F$8=3,'Hourly Demand and Generation'!L4094*'System Design'!$F$22)))</f>
        <v>675</v>
      </c>
      <c r="Q4094" s="32">
        <f t="shared" si="902"/>
        <v>0</v>
      </c>
      <c r="R4094" s="32">
        <f t="shared" si="907"/>
        <v>5400</v>
      </c>
      <c r="S4094" s="32">
        <f t="shared" si="908"/>
        <v>0</v>
      </c>
      <c r="T4094" s="32">
        <f t="shared" si="909"/>
        <v>21600</v>
      </c>
      <c r="U4094" s="32">
        <f t="shared" si="910"/>
        <v>0</v>
      </c>
      <c r="V4094" s="32">
        <f t="shared" si="903"/>
        <v>666.43227838968801</v>
      </c>
      <c r="W4094" s="32">
        <f t="shared" si="911"/>
        <v>666.43227838968801</v>
      </c>
      <c r="X4094" s="32">
        <f t="shared" si="912"/>
        <v>666.43227838968801</v>
      </c>
    </row>
    <row r="4095" spans="1:24" x14ac:dyDescent="0.25">
      <c r="A4095" s="2"/>
      <c r="B4095" s="2" t="s">
        <v>7</v>
      </c>
      <c r="C4095" s="2">
        <f t="shared" si="915"/>
        <v>171</v>
      </c>
      <c r="D4095" s="2">
        <f t="shared" si="916"/>
        <v>11</v>
      </c>
      <c r="E4095" s="2">
        <f t="shared" si="906"/>
        <v>4091</v>
      </c>
      <c r="F4095" s="11">
        <v>346.5</v>
      </c>
      <c r="G4095" s="9">
        <v>0.75791677616917696</v>
      </c>
      <c r="H4095" s="9">
        <v>0.79900864957593898</v>
      </c>
      <c r="I4095" s="9">
        <v>0.84010052298270199</v>
      </c>
      <c r="J4095" s="9">
        <v>0.16380427601210601</v>
      </c>
      <c r="K4095" s="9">
        <v>0.16380427601210601</v>
      </c>
      <c r="L4095" s="9">
        <v>0.24</v>
      </c>
      <c r="N4095" s="32">
        <f>IF('System Design'!$F$8=1,'Hourly Demand and Generation'!G4095*'System Design'!$F$21,IF('System Design'!$F$8=2,'Hourly Demand and Generation'!H4095*'System Design'!$F$21,IF('System Design'!$F$8=3,'Hourly Demand and Generation'!I4095*'System Design'!$F$21)))</f>
        <v>420.05026149135102</v>
      </c>
      <c r="O4095" s="32">
        <f>IF('System Design'!$F$8=1,'Hourly Demand and Generation'!J4095*'System Design'!$F$22,IF('System Design'!$F$8=2,'Hourly Demand and Generation'!K4095*'System Design'!$F$22,IF('System Design'!$F$8=3,'Hourly Demand and Generation'!L4095*'System Design'!$F$22)))</f>
        <v>600</v>
      </c>
      <c r="Q4095" s="32">
        <f t="shared" si="902"/>
        <v>0</v>
      </c>
      <c r="R4095" s="32">
        <f t="shared" si="907"/>
        <v>5400</v>
      </c>
      <c r="S4095" s="32">
        <f t="shared" si="908"/>
        <v>0</v>
      </c>
      <c r="T4095" s="32">
        <f t="shared" si="909"/>
        <v>21600</v>
      </c>
      <c r="U4095" s="32">
        <f t="shared" si="910"/>
        <v>0</v>
      </c>
      <c r="V4095" s="32">
        <f t="shared" si="903"/>
        <v>673.55026149135097</v>
      </c>
      <c r="W4095" s="32">
        <f t="shared" si="911"/>
        <v>673.55026149135097</v>
      </c>
      <c r="X4095" s="32">
        <f t="shared" si="912"/>
        <v>673.55026149135097</v>
      </c>
    </row>
    <row r="4096" spans="1:24" x14ac:dyDescent="0.25">
      <c r="A4096" s="2"/>
      <c r="B4096" s="2" t="s">
        <v>7</v>
      </c>
      <c r="C4096" s="2">
        <f t="shared" si="915"/>
        <v>171</v>
      </c>
      <c r="D4096" s="2">
        <f t="shared" si="916"/>
        <v>12</v>
      </c>
      <c r="E4096" s="2">
        <f t="shared" si="906"/>
        <v>4092</v>
      </c>
      <c r="F4096" s="11">
        <v>346.5</v>
      </c>
      <c r="G4096" s="9">
        <v>0.91315274237250199</v>
      </c>
      <c r="H4096" s="9">
        <v>0.91315274237250199</v>
      </c>
      <c r="I4096" s="9">
        <v>0.91315274237250199</v>
      </c>
      <c r="J4096" s="9">
        <v>0.15356650876135</v>
      </c>
      <c r="K4096" s="9">
        <v>0.15356650876135</v>
      </c>
      <c r="L4096" s="9">
        <v>0.22500000000000001</v>
      </c>
      <c r="N4096" s="32">
        <f>IF('System Design'!$F$8=1,'Hourly Demand and Generation'!G4096*'System Design'!$F$21,IF('System Design'!$F$8=2,'Hourly Demand and Generation'!H4096*'System Design'!$F$21,IF('System Design'!$F$8=3,'Hourly Demand and Generation'!I4096*'System Design'!$F$21)))</f>
        <v>456.57637118625098</v>
      </c>
      <c r="O4096" s="32">
        <f>IF('System Design'!$F$8=1,'Hourly Demand and Generation'!J4096*'System Design'!$F$22,IF('System Design'!$F$8=2,'Hourly Demand and Generation'!K4096*'System Design'!$F$22,IF('System Design'!$F$8=3,'Hourly Demand and Generation'!L4096*'System Design'!$F$22)))</f>
        <v>562.5</v>
      </c>
      <c r="Q4096" s="32">
        <f t="shared" si="902"/>
        <v>0</v>
      </c>
      <c r="R4096" s="32">
        <f t="shared" si="907"/>
        <v>5400</v>
      </c>
      <c r="S4096" s="32">
        <f t="shared" si="908"/>
        <v>0</v>
      </c>
      <c r="T4096" s="32">
        <f t="shared" si="909"/>
        <v>21600</v>
      </c>
      <c r="U4096" s="32">
        <f t="shared" si="910"/>
        <v>0</v>
      </c>
      <c r="V4096" s="32">
        <f t="shared" si="903"/>
        <v>672.57637118625098</v>
      </c>
      <c r="W4096" s="32">
        <f t="shared" si="911"/>
        <v>672.57637118625098</v>
      </c>
      <c r="X4096" s="32">
        <f t="shared" si="912"/>
        <v>672.57637118625098</v>
      </c>
    </row>
    <row r="4097" spans="1:24" x14ac:dyDescent="0.25">
      <c r="A4097" s="2"/>
      <c r="B4097" s="2" t="s">
        <v>7</v>
      </c>
      <c r="C4097" s="2">
        <f t="shared" si="915"/>
        <v>171</v>
      </c>
      <c r="D4097" s="2">
        <f t="shared" si="916"/>
        <v>13</v>
      </c>
      <c r="E4097" s="2">
        <f t="shared" si="906"/>
        <v>4093</v>
      </c>
      <c r="F4097" s="11">
        <v>360</v>
      </c>
      <c r="G4097" s="9">
        <v>0.75791677616917696</v>
      </c>
      <c r="H4097" s="9">
        <v>0.79900864957593898</v>
      </c>
      <c r="I4097" s="9">
        <v>0.84010052298270199</v>
      </c>
      <c r="J4097" s="9">
        <v>0.16380427601210601</v>
      </c>
      <c r="K4097" s="9">
        <v>0.16380427601210601</v>
      </c>
      <c r="L4097" s="9">
        <v>0.24</v>
      </c>
      <c r="N4097" s="32">
        <f>IF('System Design'!$F$8=1,'Hourly Demand and Generation'!G4097*'System Design'!$F$21,IF('System Design'!$F$8=2,'Hourly Demand and Generation'!H4097*'System Design'!$F$21,IF('System Design'!$F$8=3,'Hourly Demand and Generation'!I4097*'System Design'!$F$21)))</f>
        <v>420.05026149135102</v>
      </c>
      <c r="O4097" s="32">
        <f>IF('System Design'!$F$8=1,'Hourly Demand and Generation'!J4097*'System Design'!$F$22,IF('System Design'!$F$8=2,'Hourly Demand and Generation'!K4097*'System Design'!$F$22,IF('System Design'!$F$8=3,'Hourly Demand and Generation'!L4097*'System Design'!$F$22)))</f>
        <v>600</v>
      </c>
      <c r="Q4097" s="32">
        <f t="shared" si="902"/>
        <v>0</v>
      </c>
      <c r="R4097" s="32">
        <f t="shared" si="907"/>
        <v>5400</v>
      </c>
      <c r="S4097" s="32">
        <f t="shared" si="908"/>
        <v>0</v>
      </c>
      <c r="T4097" s="32">
        <f t="shared" si="909"/>
        <v>21600</v>
      </c>
      <c r="U4097" s="32">
        <f t="shared" si="910"/>
        <v>0</v>
      </c>
      <c r="V4097" s="32">
        <f t="shared" si="903"/>
        <v>660.05026149135097</v>
      </c>
      <c r="W4097" s="32">
        <f t="shared" si="911"/>
        <v>660.05026149135097</v>
      </c>
      <c r="X4097" s="32">
        <f t="shared" si="912"/>
        <v>660.05026149135097</v>
      </c>
    </row>
    <row r="4098" spans="1:24" x14ac:dyDescent="0.25">
      <c r="A4098" s="2"/>
      <c r="B4098" s="2" t="s">
        <v>7</v>
      </c>
      <c r="C4098" s="2">
        <f t="shared" si="915"/>
        <v>171</v>
      </c>
      <c r="D4098" s="2">
        <f t="shared" si="916"/>
        <v>14</v>
      </c>
      <c r="E4098" s="2">
        <f t="shared" si="906"/>
        <v>4094</v>
      </c>
      <c r="F4098" s="11">
        <v>360</v>
      </c>
      <c r="G4098" s="9">
        <v>0.61181233738957597</v>
      </c>
      <c r="H4098" s="9">
        <v>0.64833844708447597</v>
      </c>
      <c r="I4098" s="9">
        <v>0.68486455677937597</v>
      </c>
      <c r="J4098" s="9">
        <v>0.17404204326286299</v>
      </c>
      <c r="K4098" s="9">
        <v>0.17404204326286299</v>
      </c>
      <c r="L4098" s="9">
        <v>0.255</v>
      </c>
      <c r="N4098" s="32">
        <f>IF('System Design'!$F$8=1,'Hourly Demand and Generation'!G4098*'System Design'!$F$21,IF('System Design'!$F$8=2,'Hourly Demand and Generation'!H4098*'System Design'!$F$21,IF('System Design'!$F$8=3,'Hourly Demand and Generation'!I4098*'System Design'!$F$21)))</f>
        <v>342.43227838968801</v>
      </c>
      <c r="O4098" s="32">
        <f>IF('System Design'!$F$8=1,'Hourly Demand and Generation'!J4098*'System Design'!$F$22,IF('System Design'!$F$8=2,'Hourly Demand and Generation'!K4098*'System Design'!$F$22,IF('System Design'!$F$8=3,'Hourly Demand and Generation'!L4098*'System Design'!$F$22)))</f>
        <v>637.5</v>
      </c>
      <c r="Q4098" s="32">
        <f t="shared" si="902"/>
        <v>0</v>
      </c>
      <c r="R4098" s="32">
        <f t="shared" si="907"/>
        <v>5400</v>
      </c>
      <c r="S4098" s="32">
        <f t="shared" si="908"/>
        <v>0</v>
      </c>
      <c r="T4098" s="32">
        <f t="shared" si="909"/>
        <v>21600</v>
      </c>
      <c r="U4098" s="32">
        <f t="shared" si="910"/>
        <v>0</v>
      </c>
      <c r="V4098" s="32">
        <f t="shared" si="903"/>
        <v>619.93227838968801</v>
      </c>
      <c r="W4098" s="32">
        <f t="shared" si="911"/>
        <v>619.93227838968801</v>
      </c>
      <c r="X4098" s="32">
        <f t="shared" si="912"/>
        <v>619.93227838968801</v>
      </c>
    </row>
    <row r="4099" spans="1:24" x14ac:dyDescent="0.25">
      <c r="A4099" s="2"/>
      <c r="B4099" s="2" t="s">
        <v>7</v>
      </c>
      <c r="C4099" s="2">
        <f t="shared" si="915"/>
        <v>171</v>
      </c>
      <c r="D4099" s="2">
        <f t="shared" si="916"/>
        <v>15</v>
      </c>
      <c r="E4099" s="2">
        <f t="shared" si="906"/>
        <v>4095</v>
      </c>
      <c r="F4099" s="11">
        <v>382.5</v>
      </c>
      <c r="G4099" s="9">
        <v>0.456576371186251</v>
      </c>
      <c r="H4099" s="9">
        <v>0.493102480881151</v>
      </c>
      <c r="I4099" s="9">
        <v>0.52962859057605105</v>
      </c>
      <c r="J4099" s="9">
        <v>0.18427981051362</v>
      </c>
      <c r="K4099" s="9">
        <v>0.18427981051362</v>
      </c>
      <c r="L4099" s="9">
        <v>0.27</v>
      </c>
      <c r="N4099" s="32">
        <f>IF('System Design'!$F$8=1,'Hourly Demand and Generation'!G4099*'System Design'!$F$21,IF('System Design'!$F$8=2,'Hourly Demand and Generation'!H4099*'System Design'!$F$21,IF('System Design'!$F$8=3,'Hourly Demand and Generation'!I4099*'System Design'!$F$21)))</f>
        <v>264.81429528802551</v>
      </c>
      <c r="O4099" s="32">
        <f>IF('System Design'!$F$8=1,'Hourly Demand and Generation'!J4099*'System Design'!$F$22,IF('System Design'!$F$8=2,'Hourly Demand and Generation'!K4099*'System Design'!$F$22,IF('System Design'!$F$8=3,'Hourly Demand and Generation'!L4099*'System Design'!$F$22)))</f>
        <v>675</v>
      </c>
      <c r="Q4099" s="32">
        <f t="shared" si="902"/>
        <v>0</v>
      </c>
      <c r="R4099" s="32">
        <f t="shared" si="907"/>
        <v>5400</v>
      </c>
      <c r="S4099" s="32">
        <f t="shared" si="908"/>
        <v>0</v>
      </c>
      <c r="T4099" s="32">
        <f t="shared" si="909"/>
        <v>21600</v>
      </c>
      <c r="U4099" s="32">
        <f t="shared" si="910"/>
        <v>0</v>
      </c>
      <c r="V4099" s="32">
        <f t="shared" si="903"/>
        <v>557.31429528802551</v>
      </c>
      <c r="W4099" s="32">
        <f t="shared" si="911"/>
        <v>557.31429528802551</v>
      </c>
      <c r="X4099" s="32">
        <f t="shared" si="912"/>
        <v>557.31429528802551</v>
      </c>
    </row>
    <row r="4100" spans="1:24" x14ac:dyDescent="0.25">
      <c r="A4100" s="2"/>
      <c r="B4100" s="2" t="s">
        <v>7</v>
      </c>
      <c r="C4100" s="2">
        <f t="shared" si="915"/>
        <v>171</v>
      </c>
      <c r="D4100" s="2">
        <f t="shared" si="916"/>
        <v>16</v>
      </c>
      <c r="E4100" s="2">
        <f t="shared" si="906"/>
        <v>4096</v>
      </c>
      <c r="F4100" s="11">
        <v>405</v>
      </c>
      <c r="G4100" s="9">
        <v>0.30134040498292602</v>
      </c>
      <c r="H4100" s="9">
        <v>0.34243227838968798</v>
      </c>
      <c r="I4100" s="9">
        <v>0.383524151796451</v>
      </c>
      <c r="J4100" s="9">
        <v>0.18427981051362</v>
      </c>
      <c r="K4100" s="9">
        <v>0.18427981051362</v>
      </c>
      <c r="L4100" s="9">
        <v>0.27</v>
      </c>
      <c r="N4100" s="32">
        <f>IF('System Design'!$F$8=1,'Hourly Demand and Generation'!G4100*'System Design'!$F$21,IF('System Design'!$F$8=2,'Hourly Demand and Generation'!H4100*'System Design'!$F$21,IF('System Design'!$F$8=3,'Hourly Demand and Generation'!I4100*'System Design'!$F$21)))</f>
        <v>191.7620758982255</v>
      </c>
      <c r="O4100" s="32">
        <f>IF('System Design'!$F$8=1,'Hourly Demand and Generation'!J4100*'System Design'!$F$22,IF('System Design'!$F$8=2,'Hourly Demand and Generation'!K4100*'System Design'!$F$22,IF('System Design'!$F$8=3,'Hourly Demand and Generation'!L4100*'System Design'!$F$22)))</f>
        <v>675</v>
      </c>
      <c r="Q4100" s="32">
        <f t="shared" si="902"/>
        <v>0</v>
      </c>
      <c r="R4100" s="32">
        <f t="shared" si="907"/>
        <v>5400</v>
      </c>
      <c r="S4100" s="32">
        <f t="shared" si="908"/>
        <v>0</v>
      </c>
      <c r="T4100" s="32">
        <f t="shared" si="909"/>
        <v>21600</v>
      </c>
      <c r="U4100" s="32">
        <f t="shared" si="910"/>
        <v>0</v>
      </c>
      <c r="V4100" s="32">
        <f t="shared" si="903"/>
        <v>461.76207589822548</v>
      </c>
      <c r="W4100" s="32">
        <f t="shared" si="911"/>
        <v>461.76207589822548</v>
      </c>
      <c r="X4100" s="32">
        <f t="shared" si="912"/>
        <v>461.76207589822548</v>
      </c>
    </row>
    <row r="4101" spans="1:24" x14ac:dyDescent="0.25">
      <c r="A4101" s="2"/>
      <c r="B4101" s="2" t="s">
        <v>7</v>
      </c>
      <c r="C4101" s="2">
        <f t="shared" si="915"/>
        <v>171</v>
      </c>
      <c r="D4101" s="2">
        <f t="shared" si="916"/>
        <v>17</v>
      </c>
      <c r="E4101" s="2">
        <f t="shared" si="906"/>
        <v>4097</v>
      </c>
      <c r="F4101" s="11">
        <v>427.5</v>
      </c>
      <c r="G4101" s="9">
        <v>0.155235966203325</v>
      </c>
      <c r="H4101" s="9">
        <v>0.191762075898225</v>
      </c>
      <c r="I4101" s="9">
        <v>0.228288185593125</v>
      </c>
      <c r="J4101" s="9">
        <v>0.20475534501513301</v>
      </c>
      <c r="K4101" s="9">
        <v>0.20475534501513301</v>
      </c>
      <c r="L4101" s="9">
        <v>0.3</v>
      </c>
      <c r="N4101" s="32">
        <f>IF('System Design'!$F$8=1,'Hourly Demand and Generation'!G4101*'System Design'!$F$21,IF('System Design'!$F$8=2,'Hourly Demand and Generation'!H4101*'System Design'!$F$21,IF('System Design'!$F$8=3,'Hourly Demand and Generation'!I4101*'System Design'!$F$21)))</f>
        <v>114.1440927965625</v>
      </c>
      <c r="O4101" s="32">
        <f>IF('System Design'!$F$8=1,'Hourly Demand and Generation'!J4101*'System Design'!$F$22,IF('System Design'!$F$8=2,'Hourly Demand and Generation'!K4101*'System Design'!$F$22,IF('System Design'!$F$8=3,'Hourly Demand and Generation'!L4101*'System Design'!$F$22)))</f>
        <v>750</v>
      </c>
      <c r="Q4101" s="32">
        <f t="shared" si="902"/>
        <v>0</v>
      </c>
      <c r="R4101" s="32">
        <f t="shared" si="907"/>
        <v>5400</v>
      </c>
      <c r="S4101" s="32">
        <f t="shared" si="908"/>
        <v>0</v>
      </c>
      <c r="T4101" s="32">
        <f t="shared" si="909"/>
        <v>21600</v>
      </c>
      <c r="U4101" s="32">
        <f t="shared" si="910"/>
        <v>0</v>
      </c>
      <c r="V4101" s="32">
        <f t="shared" si="903"/>
        <v>436.64409279656252</v>
      </c>
      <c r="W4101" s="32">
        <f t="shared" si="911"/>
        <v>436.64409279656252</v>
      </c>
      <c r="X4101" s="32">
        <f t="shared" si="912"/>
        <v>436.64409279656252</v>
      </c>
    </row>
    <row r="4102" spans="1:24" x14ac:dyDescent="0.25">
      <c r="A4102" s="2"/>
      <c r="B4102" s="2" t="s">
        <v>7</v>
      </c>
      <c r="C4102" s="2">
        <f t="shared" si="915"/>
        <v>171</v>
      </c>
      <c r="D4102" s="2">
        <f t="shared" si="916"/>
        <v>18</v>
      </c>
      <c r="E4102" s="2">
        <f t="shared" si="906"/>
        <v>4098</v>
      </c>
      <c r="F4102" s="11">
        <v>450</v>
      </c>
      <c r="G4102" s="9">
        <v>7.3052219389800194E-2</v>
      </c>
      <c r="H4102" s="9">
        <v>0.114144092796563</v>
      </c>
      <c r="I4102" s="9">
        <v>0.155235966203325</v>
      </c>
      <c r="J4102" s="9">
        <v>0.194517577764376</v>
      </c>
      <c r="K4102" s="9">
        <v>0.194517577764376</v>
      </c>
      <c r="L4102" s="9">
        <v>0.28499999999999998</v>
      </c>
      <c r="N4102" s="32">
        <f>IF('System Design'!$F$8=1,'Hourly Demand and Generation'!G4102*'System Design'!$F$21,IF('System Design'!$F$8=2,'Hourly Demand and Generation'!H4102*'System Design'!$F$21,IF('System Design'!$F$8=3,'Hourly Demand and Generation'!I4102*'System Design'!$F$21)))</f>
        <v>77.617983101662503</v>
      </c>
      <c r="O4102" s="32">
        <f>IF('System Design'!$F$8=1,'Hourly Demand and Generation'!J4102*'System Design'!$F$22,IF('System Design'!$F$8=2,'Hourly Demand and Generation'!K4102*'System Design'!$F$22,IF('System Design'!$F$8=3,'Hourly Demand and Generation'!L4102*'System Design'!$F$22)))</f>
        <v>712.49999999999989</v>
      </c>
      <c r="Q4102" s="32">
        <f t="shared" ref="Q4102:Q4165" si="917">IF(F4102-N4102-O4102&gt;0,F4102-N4102-O4102,0)</f>
        <v>0</v>
      </c>
      <c r="R4102" s="32">
        <f t="shared" si="907"/>
        <v>5400</v>
      </c>
      <c r="S4102" s="32">
        <f t="shared" si="908"/>
        <v>0</v>
      </c>
      <c r="T4102" s="32">
        <f t="shared" si="909"/>
        <v>21600</v>
      </c>
      <c r="U4102" s="32">
        <f t="shared" si="910"/>
        <v>0</v>
      </c>
      <c r="V4102" s="32">
        <f t="shared" ref="V4102:V4165" si="918">IF(F4102-N4102-O4102&lt;0,N4102+O4102-F4102,0)</f>
        <v>340.11798310166239</v>
      </c>
      <c r="W4102" s="32">
        <f t="shared" si="911"/>
        <v>340.11798310166239</v>
      </c>
      <c r="X4102" s="32">
        <f t="shared" si="912"/>
        <v>340.11798310166239</v>
      </c>
    </row>
    <row r="4103" spans="1:24" x14ac:dyDescent="0.25">
      <c r="A4103" s="2"/>
      <c r="B4103" s="2" t="s">
        <v>7</v>
      </c>
      <c r="C4103" s="2">
        <f t="shared" si="915"/>
        <v>171</v>
      </c>
      <c r="D4103" s="2">
        <f t="shared" si="916"/>
        <v>19</v>
      </c>
      <c r="E4103" s="2">
        <f t="shared" ref="E4103:E4166" si="919">E4102+1</f>
        <v>4099</v>
      </c>
      <c r="F4103" s="11">
        <v>436.5</v>
      </c>
      <c r="G4103" s="9">
        <v>0</v>
      </c>
      <c r="H4103" s="9">
        <v>3.6526109694900097E-2</v>
      </c>
      <c r="I4103" s="9">
        <v>7.3052219389800194E-2</v>
      </c>
      <c r="J4103" s="9">
        <v>0.18427981051362</v>
      </c>
      <c r="K4103" s="9">
        <v>0.18427981051362</v>
      </c>
      <c r="L4103" s="9">
        <v>0.27</v>
      </c>
      <c r="N4103" s="32">
        <f>IF('System Design'!$F$8=1,'Hourly Demand and Generation'!G4103*'System Design'!$F$21,IF('System Design'!$F$8=2,'Hourly Demand and Generation'!H4103*'System Design'!$F$21,IF('System Design'!$F$8=3,'Hourly Demand and Generation'!I4103*'System Design'!$F$21)))</f>
        <v>36.5261096949001</v>
      </c>
      <c r="O4103" s="32">
        <f>IF('System Design'!$F$8=1,'Hourly Demand and Generation'!J4103*'System Design'!$F$22,IF('System Design'!$F$8=2,'Hourly Demand and Generation'!K4103*'System Design'!$F$22,IF('System Design'!$F$8=3,'Hourly Demand and Generation'!L4103*'System Design'!$F$22)))</f>
        <v>675</v>
      </c>
      <c r="Q4103" s="32">
        <f t="shared" si="917"/>
        <v>0</v>
      </c>
      <c r="R4103" s="32">
        <f t="shared" ref="R4103:R4166" si="920">IF($Q4103&lt;R4102+$V4103,IF(R4102+$V4103-$Q4103&gt;5400,5400,R4102+$V4103-$Q4103),0)</f>
        <v>5400</v>
      </c>
      <c r="S4103" s="32">
        <f t="shared" ref="S4103:S4166" si="921">IF(R4103&gt;0,0,$Q4103+$V4103-R4102)</f>
        <v>0</v>
      </c>
      <c r="T4103" s="32">
        <f t="shared" ref="T4103:T4166" si="922">IF($Q4103&lt;T4102+$V4103,IF(T4102+$V4103-$Q4103&gt;21600,21600,T4102+$V4103-$Q4103),0)</f>
        <v>21600</v>
      </c>
      <c r="U4103" s="32">
        <f t="shared" ref="U4103:U4166" si="923">IF(T4103&gt;0,0,$Q4103+$V4103-T4102)</f>
        <v>0</v>
      </c>
      <c r="V4103" s="32">
        <f t="shared" si="918"/>
        <v>275.02610969490013</v>
      </c>
      <c r="W4103" s="32">
        <f t="shared" ref="W4103:W4166" si="924">IF(R4103=5400,$V4103-(R4103-R4102),0)</f>
        <v>275.02610969490013</v>
      </c>
      <c r="X4103" s="32">
        <f t="shared" ref="X4103:X4166" si="925">IF(T4103=21600,$V4103-(T4103-T4102),0)</f>
        <v>275.02610969490013</v>
      </c>
    </row>
    <row r="4104" spans="1:24" x14ac:dyDescent="0.25">
      <c r="A4104" s="2"/>
      <c r="B4104" s="2" t="s">
        <v>7</v>
      </c>
      <c r="C4104" s="2">
        <f t="shared" si="915"/>
        <v>171</v>
      </c>
      <c r="D4104" s="2">
        <f t="shared" si="916"/>
        <v>20</v>
      </c>
      <c r="E4104" s="2">
        <f t="shared" si="919"/>
        <v>4100</v>
      </c>
      <c r="F4104" s="11">
        <v>427.5</v>
      </c>
      <c r="G4104" s="9">
        <v>0</v>
      </c>
      <c r="H4104" s="9">
        <v>0</v>
      </c>
      <c r="I4104" s="9">
        <v>0</v>
      </c>
      <c r="J4104" s="9">
        <v>0.18427981051362</v>
      </c>
      <c r="K4104" s="9">
        <v>0.18427981051362</v>
      </c>
      <c r="L4104" s="9">
        <v>0.27</v>
      </c>
      <c r="N4104" s="32">
        <f>IF('System Design'!$F$8=1,'Hourly Demand and Generation'!G4104*'System Design'!$F$21,IF('System Design'!$F$8=2,'Hourly Demand and Generation'!H4104*'System Design'!$F$21,IF('System Design'!$F$8=3,'Hourly Demand and Generation'!I4104*'System Design'!$F$21)))</f>
        <v>0</v>
      </c>
      <c r="O4104" s="32">
        <f>IF('System Design'!$F$8=1,'Hourly Demand and Generation'!J4104*'System Design'!$F$22,IF('System Design'!$F$8=2,'Hourly Demand and Generation'!K4104*'System Design'!$F$22,IF('System Design'!$F$8=3,'Hourly Demand and Generation'!L4104*'System Design'!$F$22)))</f>
        <v>675</v>
      </c>
      <c r="Q4104" s="32">
        <f t="shared" si="917"/>
        <v>0</v>
      </c>
      <c r="R4104" s="32">
        <f t="shared" si="920"/>
        <v>5400</v>
      </c>
      <c r="S4104" s="32">
        <f t="shared" si="921"/>
        <v>0</v>
      </c>
      <c r="T4104" s="32">
        <f t="shared" si="922"/>
        <v>21600</v>
      </c>
      <c r="U4104" s="32">
        <f t="shared" si="923"/>
        <v>0</v>
      </c>
      <c r="V4104" s="32">
        <f t="shared" si="918"/>
        <v>247.5</v>
      </c>
      <c r="W4104" s="32">
        <f t="shared" si="924"/>
        <v>247.5</v>
      </c>
      <c r="X4104" s="32">
        <f t="shared" si="925"/>
        <v>247.5</v>
      </c>
    </row>
    <row r="4105" spans="1:24" x14ac:dyDescent="0.25">
      <c r="A4105" s="2"/>
      <c r="B4105" s="2" t="s">
        <v>7</v>
      </c>
      <c r="C4105" s="2">
        <f t="shared" si="915"/>
        <v>171</v>
      </c>
      <c r="D4105" s="2">
        <f t="shared" si="916"/>
        <v>21</v>
      </c>
      <c r="E4105" s="2">
        <f t="shared" si="919"/>
        <v>4101</v>
      </c>
      <c r="F4105" s="11">
        <v>405</v>
      </c>
      <c r="G4105" s="9">
        <v>0</v>
      </c>
      <c r="H4105" s="9">
        <v>0</v>
      </c>
      <c r="I4105" s="9">
        <v>0</v>
      </c>
      <c r="J4105" s="9">
        <v>0.18427981051362</v>
      </c>
      <c r="K4105" s="9">
        <v>0.18427981051362</v>
      </c>
      <c r="L4105" s="9">
        <v>0.27</v>
      </c>
      <c r="N4105" s="32">
        <f>IF('System Design'!$F$8=1,'Hourly Demand and Generation'!G4105*'System Design'!$F$21,IF('System Design'!$F$8=2,'Hourly Demand and Generation'!H4105*'System Design'!$F$21,IF('System Design'!$F$8=3,'Hourly Demand and Generation'!I4105*'System Design'!$F$21)))</f>
        <v>0</v>
      </c>
      <c r="O4105" s="32">
        <f>IF('System Design'!$F$8=1,'Hourly Demand and Generation'!J4105*'System Design'!$F$22,IF('System Design'!$F$8=2,'Hourly Demand and Generation'!K4105*'System Design'!$F$22,IF('System Design'!$F$8=3,'Hourly Demand and Generation'!L4105*'System Design'!$F$22)))</f>
        <v>675</v>
      </c>
      <c r="Q4105" s="32">
        <f t="shared" si="917"/>
        <v>0</v>
      </c>
      <c r="R4105" s="32">
        <f t="shared" si="920"/>
        <v>5400</v>
      </c>
      <c r="S4105" s="32">
        <f t="shared" si="921"/>
        <v>0</v>
      </c>
      <c r="T4105" s="32">
        <f t="shared" si="922"/>
        <v>21600</v>
      </c>
      <c r="U4105" s="32">
        <f t="shared" si="923"/>
        <v>0</v>
      </c>
      <c r="V4105" s="32">
        <f t="shared" si="918"/>
        <v>270</v>
      </c>
      <c r="W4105" s="32">
        <f t="shared" si="924"/>
        <v>270</v>
      </c>
      <c r="X4105" s="32">
        <f t="shared" si="925"/>
        <v>270</v>
      </c>
    </row>
    <row r="4106" spans="1:24" x14ac:dyDescent="0.25">
      <c r="A4106" s="2"/>
      <c r="B4106" s="2" t="s">
        <v>7</v>
      </c>
      <c r="C4106" s="2">
        <f t="shared" si="915"/>
        <v>171</v>
      </c>
      <c r="D4106" s="2">
        <f t="shared" si="916"/>
        <v>22</v>
      </c>
      <c r="E4106" s="2">
        <f t="shared" si="919"/>
        <v>4102</v>
      </c>
      <c r="F4106" s="11">
        <v>382.5</v>
      </c>
      <c r="G4106" s="9">
        <v>0</v>
      </c>
      <c r="H4106" s="9">
        <v>0</v>
      </c>
      <c r="I4106" s="9">
        <v>0</v>
      </c>
      <c r="J4106" s="9">
        <v>0.194517577764376</v>
      </c>
      <c r="K4106" s="9">
        <v>0.194517577764376</v>
      </c>
      <c r="L4106" s="9">
        <v>0.28499999999999998</v>
      </c>
      <c r="N4106" s="32">
        <f>IF('System Design'!$F$8=1,'Hourly Demand and Generation'!G4106*'System Design'!$F$21,IF('System Design'!$F$8=2,'Hourly Demand and Generation'!H4106*'System Design'!$F$21,IF('System Design'!$F$8=3,'Hourly Demand and Generation'!I4106*'System Design'!$F$21)))</f>
        <v>0</v>
      </c>
      <c r="O4106" s="32">
        <f>IF('System Design'!$F$8=1,'Hourly Demand and Generation'!J4106*'System Design'!$F$22,IF('System Design'!$F$8=2,'Hourly Demand and Generation'!K4106*'System Design'!$F$22,IF('System Design'!$F$8=3,'Hourly Demand and Generation'!L4106*'System Design'!$F$22)))</f>
        <v>712.49999999999989</v>
      </c>
      <c r="Q4106" s="32">
        <f t="shared" si="917"/>
        <v>0</v>
      </c>
      <c r="R4106" s="32">
        <f t="shared" si="920"/>
        <v>5400</v>
      </c>
      <c r="S4106" s="32">
        <f t="shared" si="921"/>
        <v>0</v>
      </c>
      <c r="T4106" s="32">
        <f t="shared" si="922"/>
        <v>21600</v>
      </c>
      <c r="U4106" s="32">
        <f t="shared" si="923"/>
        <v>0</v>
      </c>
      <c r="V4106" s="32">
        <f t="shared" si="918"/>
        <v>329.99999999999989</v>
      </c>
      <c r="W4106" s="32">
        <f t="shared" si="924"/>
        <v>329.99999999999989</v>
      </c>
      <c r="X4106" s="32">
        <f t="shared" si="925"/>
        <v>329.99999999999989</v>
      </c>
    </row>
    <row r="4107" spans="1:24" x14ac:dyDescent="0.25">
      <c r="A4107" s="2"/>
      <c r="B4107" s="2" t="s">
        <v>7</v>
      </c>
      <c r="C4107" s="2">
        <f t="shared" si="915"/>
        <v>171</v>
      </c>
      <c r="D4107" s="2">
        <f t="shared" si="916"/>
        <v>23</v>
      </c>
      <c r="E4107" s="2">
        <f t="shared" si="919"/>
        <v>4103</v>
      </c>
      <c r="F4107" s="11">
        <v>360</v>
      </c>
      <c r="G4107" s="9">
        <v>0</v>
      </c>
      <c r="H4107" s="9">
        <v>0</v>
      </c>
      <c r="I4107" s="9">
        <v>0</v>
      </c>
      <c r="J4107" s="9">
        <v>0.16380427601210601</v>
      </c>
      <c r="K4107" s="9">
        <v>0.16380427601210601</v>
      </c>
      <c r="L4107" s="9">
        <v>0.24</v>
      </c>
      <c r="N4107" s="32">
        <f>IF('System Design'!$F$8=1,'Hourly Demand and Generation'!G4107*'System Design'!$F$21,IF('System Design'!$F$8=2,'Hourly Demand and Generation'!H4107*'System Design'!$F$21,IF('System Design'!$F$8=3,'Hourly Demand and Generation'!I4107*'System Design'!$F$21)))</f>
        <v>0</v>
      </c>
      <c r="O4107" s="32">
        <f>IF('System Design'!$F$8=1,'Hourly Demand and Generation'!J4107*'System Design'!$F$22,IF('System Design'!$F$8=2,'Hourly Demand and Generation'!K4107*'System Design'!$F$22,IF('System Design'!$F$8=3,'Hourly Demand and Generation'!L4107*'System Design'!$F$22)))</f>
        <v>600</v>
      </c>
      <c r="Q4107" s="32">
        <f t="shared" si="917"/>
        <v>0</v>
      </c>
      <c r="R4107" s="32">
        <f t="shared" si="920"/>
        <v>5400</v>
      </c>
      <c r="S4107" s="32">
        <f t="shared" si="921"/>
        <v>0</v>
      </c>
      <c r="T4107" s="32">
        <f t="shared" si="922"/>
        <v>21600</v>
      </c>
      <c r="U4107" s="32">
        <f t="shared" si="923"/>
        <v>0</v>
      </c>
      <c r="V4107" s="32">
        <f t="shared" si="918"/>
        <v>240</v>
      </c>
      <c r="W4107" s="32">
        <f t="shared" si="924"/>
        <v>240</v>
      </c>
      <c r="X4107" s="32">
        <f t="shared" si="925"/>
        <v>240</v>
      </c>
    </row>
    <row r="4108" spans="1:24" x14ac:dyDescent="0.25">
      <c r="A4108" s="2"/>
      <c r="B4108" s="2" t="s">
        <v>7</v>
      </c>
      <c r="C4108" s="2">
        <f t="shared" si="915"/>
        <v>171</v>
      </c>
      <c r="D4108" s="2">
        <f t="shared" si="916"/>
        <v>24</v>
      </c>
      <c r="E4108" s="2">
        <f t="shared" si="919"/>
        <v>4104</v>
      </c>
      <c r="F4108" s="11">
        <v>315</v>
      </c>
      <c r="G4108" s="9">
        <v>0</v>
      </c>
      <c r="H4108" s="9">
        <v>0</v>
      </c>
      <c r="I4108" s="9">
        <v>0</v>
      </c>
      <c r="J4108" s="9">
        <v>0.16380427601210601</v>
      </c>
      <c r="K4108" s="9">
        <v>0.16380427601210601</v>
      </c>
      <c r="L4108" s="9">
        <v>0.24</v>
      </c>
      <c r="N4108" s="32">
        <f>IF('System Design'!$F$8=1,'Hourly Demand and Generation'!G4108*'System Design'!$F$21,IF('System Design'!$F$8=2,'Hourly Demand and Generation'!H4108*'System Design'!$F$21,IF('System Design'!$F$8=3,'Hourly Demand and Generation'!I4108*'System Design'!$F$21)))</f>
        <v>0</v>
      </c>
      <c r="O4108" s="32">
        <f>IF('System Design'!$F$8=1,'Hourly Demand and Generation'!J4108*'System Design'!$F$22,IF('System Design'!$F$8=2,'Hourly Demand and Generation'!K4108*'System Design'!$F$22,IF('System Design'!$F$8=3,'Hourly Demand and Generation'!L4108*'System Design'!$F$22)))</f>
        <v>600</v>
      </c>
      <c r="Q4108" s="32">
        <f t="shared" si="917"/>
        <v>0</v>
      </c>
      <c r="R4108" s="32">
        <f t="shared" si="920"/>
        <v>5400</v>
      </c>
      <c r="S4108" s="32">
        <f t="shared" si="921"/>
        <v>0</v>
      </c>
      <c r="T4108" s="32">
        <f t="shared" si="922"/>
        <v>21600</v>
      </c>
      <c r="U4108" s="32">
        <f t="shared" si="923"/>
        <v>0</v>
      </c>
      <c r="V4108" s="32">
        <f t="shared" si="918"/>
        <v>285</v>
      </c>
      <c r="W4108" s="32">
        <f t="shared" si="924"/>
        <v>285</v>
      </c>
      <c r="X4108" s="32">
        <f t="shared" si="925"/>
        <v>285</v>
      </c>
    </row>
    <row r="4109" spans="1:24" x14ac:dyDescent="0.25">
      <c r="A4109" s="2"/>
      <c r="B4109" s="2" t="s">
        <v>7</v>
      </c>
      <c r="C4109" s="2">
        <f>C4108+1</f>
        <v>172</v>
      </c>
      <c r="D4109" s="2">
        <v>1</v>
      </c>
      <c r="E4109" s="2">
        <f t="shared" si="919"/>
        <v>4105</v>
      </c>
      <c r="F4109" s="11">
        <v>270</v>
      </c>
      <c r="G4109" s="9">
        <v>0</v>
      </c>
      <c r="H4109" s="9">
        <v>0</v>
      </c>
      <c r="I4109" s="9">
        <v>0</v>
      </c>
      <c r="J4109" s="9">
        <v>0.3</v>
      </c>
      <c r="K4109" s="9">
        <v>0.3</v>
      </c>
      <c r="L4109" s="9">
        <v>0.3</v>
      </c>
      <c r="N4109" s="32">
        <f>IF('System Design'!$F$8=1,'Hourly Demand and Generation'!G4109*'System Design'!$F$21,IF('System Design'!$F$8=2,'Hourly Demand and Generation'!H4109*'System Design'!$F$21,IF('System Design'!$F$8=3,'Hourly Demand and Generation'!I4109*'System Design'!$F$21)))</f>
        <v>0</v>
      </c>
      <c r="O4109" s="32">
        <f>IF('System Design'!$F$8=1,'Hourly Demand and Generation'!J4109*'System Design'!$F$22,IF('System Design'!$F$8=2,'Hourly Demand and Generation'!K4109*'System Design'!$F$22,IF('System Design'!$F$8=3,'Hourly Demand and Generation'!L4109*'System Design'!$F$22)))</f>
        <v>750</v>
      </c>
      <c r="Q4109" s="32">
        <f t="shared" si="917"/>
        <v>0</v>
      </c>
      <c r="R4109" s="32">
        <f t="shared" si="920"/>
        <v>5400</v>
      </c>
      <c r="S4109" s="32">
        <f t="shared" si="921"/>
        <v>0</v>
      </c>
      <c r="T4109" s="32">
        <f t="shared" si="922"/>
        <v>21600</v>
      </c>
      <c r="U4109" s="32">
        <f t="shared" si="923"/>
        <v>0</v>
      </c>
      <c r="V4109" s="32">
        <f t="shared" si="918"/>
        <v>480</v>
      </c>
      <c r="W4109" s="32">
        <f t="shared" si="924"/>
        <v>480</v>
      </c>
      <c r="X4109" s="32">
        <f t="shared" si="925"/>
        <v>480</v>
      </c>
    </row>
    <row r="4110" spans="1:24" x14ac:dyDescent="0.25">
      <c r="A4110" s="2"/>
      <c r="B4110" s="2" t="s">
        <v>7</v>
      </c>
      <c r="C4110" s="2">
        <f>C4109</f>
        <v>172</v>
      </c>
      <c r="D4110" s="2">
        <f>D4109+1</f>
        <v>2</v>
      </c>
      <c r="E4110" s="2">
        <f t="shared" si="919"/>
        <v>4106</v>
      </c>
      <c r="F4110" s="11">
        <v>247.5</v>
      </c>
      <c r="G4110" s="9">
        <v>0</v>
      </c>
      <c r="H4110" s="9">
        <v>0</v>
      </c>
      <c r="I4110" s="9">
        <v>0</v>
      </c>
      <c r="J4110" s="9">
        <v>0.27</v>
      </c>
      <c r="K4110" s="9">
        <v>0.27</v>
      </c>
      <c r="L4110" s="9">
        <v>0.27</v>
      </c>
      <c r="N4110" s="32">
        <f>IF('System Design'!$F$8=1,'Hourly Demand and Generation'!G4110*'System Design'!$F$21,IF('System Design'!$F$8=2,'Hourly Demand and Generation'!H4110*'System Design'!$F$21,IF('System Design'!$F$8=3,'Hourly Demand and Generation'!I4110*'System Design'!$F$21)))</f>
        <v>0</v>
      </c>
      <c r="O4110" s="32">
        <f>IF('System Design'!$F$8=1,'Hourly Demand and Generation'!J4110*'System Design'!$F$22,IF('System Design'!$F$8=2,'Hourly Demand and Generation'!K4110*'System Design'!$F$22,IF('System Design'!$F$8=3,'Hourly Demand and Generation'!L4110*'System Design'!$F$22)))</f>
        <v>675</v>
      </c>
      <c r="Q4110" s="32">
        <f t="shared" si="917"/>
        <v>0</v>
      </c>
      <c r="R4110" s="32">
        <f t="shared" si="920"/>
        <v>5400</v>
      </c>
      <c r="S4110" s="32">
        <f t="shared" si="921"/>
        <v>0</v>
      </c>
      <c r="T4110" s="32">
        <f t="shared" si="922"/>
        <v>21600</v>
      </c>
      <c r="U4110" s="32">
        <f t="shared" si="923"/>
        <v>0</v>
      </c>
      <c r="V4110" s="32">
        <f t="shared" si="918"/>
        <v>427.5</v>
      </c>
      <c r="W4110" s="32">
        <f t="shared" si="924"/>
        <v>427.5</v>
      </c>
      <c r="X4110" s="32">
        <f t="shared" si="925"/>
        <v>427.5</v>
      </c>
    </row>
    <row r="4111" spans="1:24" x14ac:dyDescent="0.25">
      <c r="A4111" s="2"/>
      <c r="B4111" s="2" t="s">
        <v>7</v>
      </c>
      <c r="C4111" s="2">
        <f t="shared" ref="C4111:C4132" si="926">C4110</f>
        <v>172</v>
      </c>
      <c r="D4111" s="2">
        <f t="shared" ref="D4111:D4132" si="927">D4110+1</f>
        <v>3</v>
      </c>
      <c r="E4111" s="2">
        <f t="shared" si="919"/>
        <v>4107</v>
      </c>
      <c r="F4111" s="11">
        <v>225</v>
      </c>
      <c r="G4111" s="9">
        <v>0</v>
      </c>
      <c r="H4111" s="9">
        <v>0</v>
      </c>
      <c r="I4111" s="9">
        <v>0</v>
      </c>
      <c r="J4111" s="9">
        <v>0.27</v>
      </c>
      <c r="K4111" s="9">
        <v>0.27</v>
      </c>
      <c r="L4111" s="9">
        <v>0.27</v>
      </c>
      <c r="N4111" s="32">
        <f>IF('System Design'!$F$8=1,'Hourly Demand and Generation'!G4111*'System Design'!$F$21,IF('System Design'!$F$8=2,'Hourly Demand and Generation'!H4111*'System Design'!$F$21,IF('System Design'!$F$8=3,'Hourly Demand and Generation'!I4111*'System Design'!$F$21)))</f>
        <v>0</v>
      </c>
      <c r="O4111" s="32">
        <f>IF('System Design'!$F$8=1,'Hourly Demand and Generation'!J4111*'System Design'!$F$22,IF('System Design'!$F$8=2,'Hourly Demand and Generation'!K4111*'System Design'!$F$22,IF('System Design'!$F$8=3,'Hourly Demand and Generation'!L4111*'System Design'!$F$22)))</f>
        <v>675</v>
      </c>
      <c r="Q4111" s="32">
        <f t="shared" si="917"/>
        <v>0</v>
      </c>
      <c r="R4111" s="32">
        <f t="shared" si="920"/>
        <v>5400</v>
      </c>
      <c r="S4111" s="32">
        <f t="shared" si="921"/>
        <v>0</v>
      </c>
      <c r="T4111" s="32">
        <f t="shared" si="922"/>
        <v>21600</v>
      </c>
      <c r="U4111" s="32">
        <f t="shared" si="923"/>
        <v>0</v>
      </c>
      <c r="V4111" s="32">
        <f t="shared" si="918"/>
        <v>450</v>
      </c>
      <c r="W4111" s="32">
        <f t="shared" si="924"/>
        <v>450</v>
      </c>
      <c r="X4111" s="32">
        <f t="shared" si="925"/>
        <v>450</v>
      </c>
    </row>
    <row r="4112" spans="1:24" x14ac:dyDescent="0.25">
      <c r="A4112" s="2"/>
      <c r="B4112" s="2" t="s">
        <v>7</v>
      </c>
      <c r="C4112" s="2">
        <f t="shared" si="926"/>
        <v>172</v>
      </c>
      <c r="D4112" s="2">
        <f t="shared" si="927"/>
        <v>4</v>
      </c>
      <c r="E4112" s="2">
        <f t="shared" si="919"/>
        <v>4108</v>
      </c>
      <c r="F4112" s="11">
        <v>270</v>
      </c>
      <c r="G4112" s="9">
        <v>0</v>
      </c>
      <c r="H4112" s="9">
        <v>0</v>
      </c>
      <c r="I4112" s="9">
        <v>0</v>
      </c>
      <c r="J4112" s="9">
        <v>0.3</v>
      </c>
      <c r="K4112" s="9">
        <v>0.3</v>
      </c>
      <c r="L4112" s="9">
        <v>0.3</v>
      </c>
      <c r="N4112" s="32">
        <f>IF('System Design'!$F$8=1,'Hourly Demand and Generation'!G4112*'System Design'!$F$21,IF('System Design'!$F$8=2,'Hourly Demand and Generation'!H4112*'System Design'!$F$21,IF('System Design'!$F$8=3,'Hourly Demand and Generation'!I4112*'System Design'!$F$21)))</f>
        <v>0</v>
      </c>
      <c r="O4112" s="32">
        <f>IF('System Design'!$F$8=1,'Hourly Demand and Generation'!J4112*'System Design'!$F$22,IF('System Design'!$F$8=2,'Hourly Demand and Generation'!K4112*'System Design'!$F$22,IF('System Design'!$F$8=3,'Hourly Demand and Generation'!L4112*'System Design'!$F$22)))</f>
        <v>750</v>
      </c>
      <c r="Q4112" s="32">
        <f t="shared" si="917"/>
        <v>0</v>
      </c>
      <c r="R4112" s="32">
        <f t="shared" si="920"/>
        <v>5400</v>
      </c>
      <c r="S4112" s="32">
        <f t="shared" si="921"/>
        <v>0</v>
      </c>
      <c r="T4112" s="32">
        <f t="shared" si="922"/>
        <v>21600</v>
      </c>
      <c r="U4112" s="32">
        <f t="shared" si="923"/>
        <v>0</v>
      </c>
      <c r="V4112" s="32">
        <f t="shared" si="918"/>
        <v>480</v>
      </c>
      <c r="W4112" s="32">
        <f t="shared" si="924"/>
        <v>480</v>
      </c>
      <c r="X4112" s="32">
        <f t="shared" si="925"/>
        <v>480</v>
      </c>
    </row>
    <row r="4113" spans="1:24" x14ac:dyDescent="0.25">
      <c r="A4113" s="2"/>
      <c r="B4113" s="2" t="s">
        <v>7</v>
      </c>
      <c r="C4113" s="2">
        <f t="shared" si="926"/>
        <v>172</v>
      </c>
      <c r="D4113" s="2">
        <f t="shared" si="927"/>
        <v>5</v>
      </c>
      <c r="E4113" s="2">
        <f t="shared" si="919"/>
        <v>4109</v>
      </c>
      <c r="F4113" s="11">
        <v>292.5</v>
      </c>
      <c r="G4113" s="9">
        <v>0</v>
      </c>
      <c r="H4113" s="9">
        <v>3.7869338844614998E-2</v>
      </c>
      <c r="I4113" s="9">
        <v>7.5738677689229997E-2</v>
      </c>
      <c r="J4113" s="9">
        <v>0.24</v>
      </c>
      <c r="K4113" s="9">
        <v>0.24</v>
      </c>
      <c r="L4113" s="9">
        <v>0.24</v>
      </c>
      <c r="N4113" s="32">
        <f>IF('System Design'!$F$8=1,'Hourly Demand and Generation'!G4113*'System Design'!$F$21,IF('System Design'!$F$8=2,'Hourly Demand and Generation'!H4113*'System Design'!$F$21,IF('System Design'!$F$8=3,'Hourly Demand and Generation'!I4113*'System Design'!$F$21)))</f>
        <v>37.869338844615001</v>
      </c>
      <c r="O4113" s="32">
        <f>IF('System Design'!$F$8=1,'Hourly Demand and Generation'!J4113*'System Design'!$F$22,IF('System Design'!$F$8=2,'Hourly Demand and Generation'!K4113*'System Design'!$F$22,IF('System Design'!$F$8=3,'Hourly Demand and Generation'!L4113*'System Design'!$F$22)))</f>
        <v>600</v>
      </c>
      <c r="Q4113" s="32">
        <f t="shared" si="917"/>
        <v>0</v>
      </c>
      <c r="R4113" s="32">
        <f t="shared" si="920"/>
        <v>5400</v>
      </c>
      <c r="S4113" s="32">
        <f t="shared" si="921"/>
        <v>0</v>
      </c>
      <c r="T4113" s="32">
        <f t="shared" si="922"/>
        <v>21600</v>
      </c>
      <c r="U4113" s="32">
        <f t="shared" si="923"/>
        <v>0</v>
      </c>
      <c r="V4113" s="32">
        <f t="shared" si="918"/>
        <v>345.36933884461496</v>
      </c>
      <c r="W4113" s="32">
        <f t="shared" si="924"/>
        <v>345.36933884461496</v>
      </c>
      <c r="X4113" s="32">
        <f t="shared" si="925"/>
        <v>345.36933884461496</v>
      </c>
    </row>
    <row r="4114" spans="1:24" x14ac:dyDescent="0.25">
      <c r="A4114" s="2"/>
      <c r="B4114" s="2" t="s">
        <v>7</v>
      </c>
      <c r="C4114" s="2">
        <f t="shared" si="926"/>
        <v>172</v>
      </c>
      <c r="D4114" s="2">
        <f t="shared" si="927"/>
        <v>6</v>
      </c>
      <c r="E4114" s="2">
        <f t="shared" si="919"/>
        <v>4110</v>
      </c>
      <c r="F4114" s="11">
        <v>315</v>
      </c>
      <c r="G4114" s="9">
        <v>7.5738677689229997E-2</v>
      </c>
      <c r="H4114" s="9">
        <v>0.118341683889422</v>
      </c>
      <c r="I4114" s="9">
        <v>0.16094469008961401</v>
      </c>
      <c r="J4114" s="9">
        <v>0.24</v>
      </c>
      <c r="K4114" s="9">
        <v>0.24</v>
      </c>
      <c r="L4114" s="9">
        <v>0.24</v>
      </c>
      <c r="N4114" s="32">
        <f>IF('System Design'!$F$8=1,'Hourly Demand and Generation'!G4114*'System Design'!$F$21,IF('System Design'!$F$8=2,'Hourly Demand and Generation'!H4114*'System Design'!$F$21,IF('System Design'!$F$8=3,'Hourly Demand and Generation'!I4114*'System Design'!$F$21)))</f>
        <v>80.472345044807</v>
      </c>
      <c r="O4114" s="32">
        <f>IF('System Design'!$F$8=1,'Hourly Demand and Generation'!J4114*'System Design'!$F$22,IF('System Design'!$F$8=2,'Hourly Demand and Generation'!K4114*'System Design'!$F$22,IF('System Design'!$F$8=3,'Hourly Demand and Generation'!L4114*'System Design'!$F$22)))</f>
        <v>600</v>
      </c>
      <c r="Q4114" s="32">
        <f t="shared" si="917"/>
        <v>0</v>
      </c>
      <c r="R4114" s="32">
        <f t="shared" si="920"/>
        <v>5400</v>
      </c>
      <c r="S4114" s="32">
        <f t="shared" si="921"/>
        <v>0</v>
      </c>
      <c r="T4114" s="32">
        <f t="shared" si="922"/>
        <v>21600</v>
      </c>
      <c r="U4114" s="32">
        <f t="shared" si="923"/>
        <v>0</v>
      </c>
      <c r="V4114" s="32">
        <f t="shared" si="918"/>
        <v>365.47234504480696</v>
      </c>
      <c r="W4114" s="32">
        <f t="shared" si="924"/>
        <v>365.47234504480696</v>
      </c>
      <c r="X4114" s="32">
        <f t="shared" si="925"/>
        <v>365.47234504480696</v>
      </c>
    </row>
    <row r="4115" spans="1:24" x14ac:dyDescent="0.25">
      <c r="A4115" s="2"/>
      <c r="B4115" s="2" t="s">
        <v>7</v>
      </c>
      <c r="C4115" s="2">
        <f t="shared" si="926"/>
        <v>172</v>
      </c>
      <c r="D4115" s="2">
        <f t="shared" si="927"/>
        <v>7</v>
      </c>
      <c r="E4115" s="2">
        <f t="shared" si="919"/>
        <v>4111</v>
      </c>
      <c r="F4115" s="11">
        <v>337.5</v>
      </c>
      <c r="G4115" s="9">
        <v>0.16094469008961401</v>
      </c>
      <c r="H4115" s="9">
        <v>0.198814028934229</v>
      </c>
      <c r="I4115" s="9">
        <v>0.23668336777884399</v>
      </c>
      <c r="J4115" s="9">
        <v>0.27</v>
      </c>
      <c r="K4115" s="9">
        <v>0.27</v>
      </c>
      <c r="L4115" s="9">
        <v>0.27</v>
      </c>
      <c r="N4115" s="32">
        <f>IF('System Design'!$F$8=1,'Hourly Demand and Generation'!G4115*'System Design'!$F$21,IF('System Design'!$F$8=2,'Hourly Demand and Generation'!H4115*'System Design'!$F$21,IF('System Design'!$F$8=3,'Hourly Demand and Generation'!I4115*'System Design'!$F$21)))</f>
        <v>118.341683889422</v>
      </c>
      <c r="O4115" s="32">
        <f>IF('System Design'!$F$8=1,'Hourly Demand and Generation'!J4115*'System Design'!$F$22,IF('System Design'!$F$8=2,'Hourly Demand and Generation'!K4115*'System Design'!$F$22,IF('System Design'!$F$8=3,'Hourly Demand and Generation'!L4115*'System Design'!$F$22)))</f>
        <v>675</v>
      </c>
      <c r="Q4115" s="32">
        <f t="shared" si="917"/>
        <v>0</v>
      </c>
      <c r="R4115" s="32">
        <f t="shared" si="920"/>
        <v>5400</v>
      </c>
      <c r="S4115" s="32">
        <f t="shared" si="921"/>
        <v>0</v>
      </c>
      <c r="T4115" s="32">
        <f t="shared" si="922"/>
        <v>21600</v>
      </c>
      <c r="U4115" s="32">
        <f t="shared" si="923"/>
        <v>0</v>
      </c>
      <c r="V4115" s="32">
        <f t="shared" si="918"/>
        <v>455.84168388942203</v>
      </c>
      <c r="W4115" s="32">
        <f t="shared" si="924"/>
        <v>455.84168388942203</v>
      </c>
      <c r="X4115" s="32">
        <f t="shared" si="925"/>
        <v>455.84168388942203</v>
      </c>
    </row>
    <row r="4116" spans="1:24" x14ac:dyDescent="0.25">
      <c r="A4116" s="2"/>
      <c r="B4116" s="2" t="s">
        <v>7</v>
      </c>
      <c r="C4116" s="2">
        <f t="shared" si="926"/>
        <v>172</v>
      </c>
      <c r="D4116" s="2">
        <f t="shared" si="927"/>
        <v>8</v>
      </c>
      <c r="E4116" s="2">
        <f t="shared" si="919"/>
        <v>4112</v>
      </c>
      <c r="F4116" s="11">
        <v>360</v>
      </c>
      <c r="G4116" s="9">
        <v>0.31242204546807401</v>
      </c>
      <c r="H4116" s="9">
        <v>0.35502505166826598</v>
      </c>
      <c r="I4116" s="9">
        <v>0.39762805786845801</v>
      </c>
      <c r="J4116" s="9">
        <v>0.27</v>
      </c>
      <c r="K4116" s="9">
        <v>0.27</v>
      </c>
      <c r="L4116" s="9">
        <v>0.27</v>
      </c>
      <c r="N4116" s="32">
        <f>IF('System Design'!$F$8=1,'Hourly Demand and Generation'!G4116*'System Design'!$F$21,IF('System Design'!$F$8=2,'Hourly Demand and Generation'!H4116*'System Design'!$F$21,IF('System Design'!$F$8=3,'Hourly Demand and Generation'!I4116*'System Design'!$F$21)))</f>
        <v>198.81402893422901</v>
      </c>
      <c r="O4116" s="32">
        <f>IF('System Design'!$F$8=1,'Hourly Demand and Generation'!J4116*'System Design'!$F$22,IF('System Design'!$F$8=2,'Hourly Demand and Generation'!K4116*'System Design'!$F$22,IF('System Design'!$F$8=3,'Hourly Demand and Generation'!L4116*'System Design'!$F$22)))</f>
        <v>675</v>
      </c>
      <c r="Q4116" s="32">
        <f t="shared" si="917"/>
        <v>0</v>
      </c>
      <c r="R4116" s="32">
        <f t="shared" si="920"/>
        <v>5400</v>
      </c>
      <c r="S4116" s="32">
        <f t="shared" si="921"/>
        <v>0</v>
      </c>
      <c r="T4116" s="32">
        <f t="shared" si="922"/>
        <v>21600</v>
      </c>
      <c r="U4116" s="32">
        <f t="shared" si="923"/>
        <v>0</v>
      </c>
      <c r="V4116" s="32">
        <f t="shared" si="918"/>
        <v>513.81402893422899</v>
      </c>
      <c r="W4116" s="32">
        <f t="shared" si="924"/>
        <v>513.81402893422899</v>
      </c>
      <c r="X4116" s="32">
        <f t="shared" si="925"/>
        <v>513.81402893422899</v>
      </c>
    </row>
    <row r="4117" spans="1:24" x14ac:dyDescent="0.25">
      <c r="A4117" s="2"/>
      <c r="B4117" s="2" t="s">
        <v>7</v>
      </c>
      <c r="C4117" s="2">
        <f t="shared" si="926"/>
        <v>172</v>
      </c>
      <c r="D4117" s="2">
        <f t="shared" si="927"/>
        <v>9</v>
      </c>
      <c r="E4117" s="2">
        <f t="shared" si="919"/>
        <v>4113</v>
      </c>
      <c r="F4117" s="11">
        <v>360</v>
      </c>
      <c r="G4117" s="9">
        <v>0.47336673555768799</v>
      </c>
      <c r="H4117" s="9">
        <v>0.51123607440230301</v>
      </c>
      <c r="I4117" s="9">
        <v>0.54910541324691797</v>
      </c>
      <c r="J4117" s="9">
        <v>0.24</v>
      </c>
      <c r="K4117" s="9">
        <v>0.24</v>
      </c>
      <c r="L4117" s="9">
        <v>0.24</v>
      </c>
      <c r="N4117" s="32">
        <f>IF('System Design'!$F$8=1,'Hourly Demand and Generation'!G4117*'System Design'!$F$21,IF('System Design'!$F$8=2,'Hourly Demand and Generation'!H4117*'System Design'!$F$21,IF('System Design'!$F$8=3,'Hourly Demand and Generation'!I4117*'System Design'!$F$21)))</f>
        <v>274.55270662345896</v>
      </c>
      <c r="O4117" s="32">
        <f>IF('System Design'!$F$8=1,'Hourly Demand and Generation'!J4117*'System Design'!$F$22,IF('System Design'!$F$8=2,'Hourly Demand and Generation'!K4117*'System Design'!$F$22,IF('System Design'!$F$8=3,'Hourly Demand and Generation'!L4117*'System Design'!$F$22)))</f>
        <v>600</v>
      </c>
      <c r="Q4117" s="32">
        <f t="shared" si="917"/>
        <v>0</v>
      </c>
      <c r="R4117" s="32">
        <f t="shared" si="920"/>
        <v>5400</v>
      </c>
      <c r="S4117" s="32">
        <f t="shared" si="921"/>
        <v>0</v>
      </c>
      <c r="T4117" s="32">
        <f t="shared" si="922"/>
        <v>21600</v>
      </c>
      <c r="U4117" s="32">
        <f t="shared" si="923"/>
        <v>0</v>
      </c>
      <c r="V4117" s="32">
        <f t="shared" si="918"/>
        <v>514.55270662345902</v>
      </c>
      <c r="W4117" s="32">
        <f t="shared" si="924"/>
        <v>514.55270662345902</v>
      </c>
      <c r="X4117" s="32">
        <f t="shared" si="925"/>
        <v>514.55270662345902</v>
      </c>
    </row>
    <row r="4118" spans="1:24" x14ac:dyDescent="0.25">
      <c r="A4118" s="2"/>
      <c r="B4118" s="2" t="s">
        <v>7</v>
      </c>
      <c r="C4118" s="2">
        <f t="shared" si="926"/>
        <v>172</v>
      </c>
      <c r="D4118" s="2">
        <f t="shared" si="927"/>
        <v>10</v>
      </c>
      <c r="E4118" s="2">
        <f t="shared" si="919"/>
        <v>4114</v>
      </c>
      <c r="F4118" s="11">
        <v>351</v>
      </c>
      <c r="G4118" s="9">
        <v>0.63431142564730203</v>
      </c>
      <c r="H4118" s="9">
        <v>0.67218076449191699</v>
      </c>
      <c r="I4118" s="9">
        <v>0.71005010333653196</v>
      </c>
      <c r="J4118" s="9">
        <v>0.27</v>
      </c>
      <c r="K4118" s="9">
        <v>0.27</v>
      </c>
      <c r="L4118" s="9">
        <v>0.27</v>
      </c>
      <c r="N4118" s="32">
        <f>IF('System Design'!$F$8=1,'Hourly Demand and Generation'!G4118*'System Design'!$F$21,IF('System Design'!$F$8=2,'Hourly Demand and Generation'!H4118*'System Design'!$F$21,IF('System Design'!$F$8=3,'Hourly Demand and Generation'!I4118*'System Design'!$F$21)))</f>
        <v>355.02505166826597</v>
      </c>
      <c r="O4118" s="32">
        <f>IF('System Design'!$F$8=1,'Hourly Demand and Generation'!J4118*'System Design'!$F$22,IF('System Design'!$F$8=2,'Hourly Demand and Generation'!K4118*'System Design'!$F$22,IF('System Design'!$F$8=3,'Hourly Demand and Generation'!L4118*'System Design'!$F$22)))</f>
        <v>675</v>
      </c>
      <c r="Q4118" s="32">
        <f t="shared" si="917"/>
        <v>0</v>
      </c>
      <c r="R4118" s="32">
        <f t="shared" si="920"/>
        <v>5400</v>
      </c>
      <c r="S4118" s="32">
        <f t="shared" si="921"/>
        <v>0</v>
      </c>
      <c r="T4118" s="32">
        <f t="shared" si="922"/>
        <v>21600</v>
      </c>
      <c r="U4118" s="32">
        <f t="shared" si="923"/>
        <v>0</v>
      </c>
      <c r="V4118" s="32">
        <f t="shared" si="918"/>
        <v>679.02505166826586</v>
      </c>
      <c r="W4118" s="32">
        <f t="shared" si="924"/>
        <v>679.02505166826586</v>
      </c>
      <c r="X4118" s="32">
        <f t="shared" si="925"/>
        <v>679.02505166826586</v>
      </c>
    </row>
    <row r="4119" spans="1:24" x14ac:dyDescent="0.25">
      <c r="A4119" s="2"/>
      <c r="B4119" s="2" t="s">
        <v>7</v>
      </c>
      <c r="C4119" s="2">
        <f t="shared" si="926"/>
        <v>172</v>
      </c>
      <c r="D4119" s="2">
        <f t="shared" si="927"/>
        <v>11</v>
      </c>
      <c r="E4119" s="2">
        <f t="shared" si="919"/>
        <v>4115</v>
      </c>
      <c r="F4119" s="11">
        <v>346.5</v>
      </c>
      <c r="G4119" s="9">
        <v>0.785788781025762</v>
      </c>
      <c r="H4119" s="9">
        <v>0.82839178722595397</v>
      </c>
      <c r="I4119" s="9">
        <v>0.87099479342614605</v>
      </c>
      <c r="J4119" s="9">
        <v>0.24</v>
      </c>
      <c r="K4119" s="9">
        <v>0.24</v>
      </c>
      <c r="L4119" s="9">
        <v>0.24</v>
      </c>
      <c r="N4119" s="32">
        <f>IF('System Design'!$F$8=1,'Hourly Demand and Generation'!G4119*'System Design'!$F$21,IF('System Design'!$F$8=2,'Hourly Demand and Generation'!H4119*'System Design'!$F$21,IF('System Design'!$F$8=3,'Hourly Demand and Generation'!I4119*'System Design'!$F$21)))</f>
        <v>435.49739671307304</v>
      </c>
      <c r="O4119" s="32">
        <f>IF('System Design'!$F$8=1,'Hourly Demand and Generation'!J4119*'System Design'!$F$22,IF('System Design'!$F$8=2,'Hourly Demand and Generation'!K4119*'System Design'!$F$22,IF('System Design'!$F$8=3,'Hourly Demand and Generation'!L4119*'System Design'!$F$22)))</f>
        <v>600</v>
      </c>
      <c r="Q4119" s="32">
        <f t="shared" si="917"/>
        <v>0</v>
      </c>
      <c r="R4119" s="32">
        <f t="shared" si="920"/>
        <v>5400</v>
      </c>
      <c r="S4119" s="32">
        <f t="shared" si="921"/>
        <v>0</v>
      </c>
      <c r="T4119" s="32">
        <f t="shared" si="922"/>
        <v>21600</v>
      </c>
      <c r="U4119" s="32">
        <f t="shared" si="923"/>
        <v>0</v>
      </c>
      <c r="V4119" s="32">
        <f t="shared" si="918"/>
        <v>688.99739671307316</v>
      </c>
      <c r="W4119" s="32">
        <f t="shared" si="924"/>
        <v>688.99739671307316</v>
      </c>
      <c r="X4119" s="32">
        <f t="shared" si="925"/>
        <v>688.99739671307316</v>
      </c>
    </row>
    <row r="4120" spans="1:24" x14ac:dyDescent="0.25">
      <c r="A4120" s="2"/>
      <c r="B4120" s="2" t="s">
        <v>7</v>
      </c>
      <c r="C4120" s="2">
        <f t="shared" si="926"/>
        <v>172</v>
      </c>
      <c r="D4120" s="2">
        <f t="shared" si="927"/>
        <v>12</v>
      </c>
      <c r="E4120" s="2">
        <f t="shared" si="919"/>
        <v>4116</v>
      </c>
      <c r="F4120" s="11">
        <v>346.5</v>
      </c>
      <c r="G4120" s="9">
        <v>0.94673347111537598</v>
      </c>
      <c r="H4120" s="9">
        <v>0.94673347111537598</v>
      </c>
      <c r="I4120" s="9">
        <v>0.94673347111537598</v>
      </c>
      <c r="J4120" s="9">
        <v>0.22500000000000001</v>
      </c>
      <c r="K4120" s="9">
        <v>0.22500000000000001</v>
      </c>
      <c r="L4120" s="9">
        <v>0.22500000000000001</v>
      </c>
      <c r="N4120" s="32">
        <f>IF('System Design'!$F$8=1,'Hourly Demand and Generation'!G4120*'System Design'!$F$21,IF('System Design'!$F$8=2,'Hourly Demand and Generation'!H4120*'System Design'!$F$21,IF('System Design'!$F$8=3,'Hourly Demand and Generation'!I4120*'System Design'!$F$21)))</f>
        <v>473.366735557688</v>
      </c>
      <c r="O4120" s="32">
        <f>IF('System Design'!$F$8=1,'Hourly Demand and Generation'!J4120*'System Design'!$F$22,IF('System Design'!$F$8=2,'Hourly Demand and Generation'!K4120*'System Design'!$F$22,IF('System Design'!$F$8=3,'Hourly Demand and Generation'!L4120*'System Design'!$F$22)))</f>
        <v>562.5</v>
      </c>
      <c r="Q4120" s="32">
        <f t="shared" si="917"/>
        <v>0</v>
      </c>
      <c r="R4120" s="32">
        <f t="shared" si="920"/>
        <v>5400</v>
      </c>
      <c r="S4120" s="32">
        <f t="shared" si="921"/>
        <v>0</v>
      </c>
      <c r="T4120" s="32">
        <f t="shared" si="922"/>
        <v>21600</v>
      </c>
      <c r="U4120" s="32">
        <f t="shared" si="923"/>
        <v>0</v>
      </c>
      <c r="V4120" s="32">
        <f t="shared" si="918"/>
        <v>689.36673555768812</v>
      </c>
      <c r="W4120" s="32">
        <f t="shared" si="924"/>
        <v>689.36673555768812</v>
      </c>
      <c r="X4120" s="32">
        <f t="shared" si="925"/>
        <v>689.36673555768812</v>
      </c>
    </row>
    <row r="4121" spans="1:24" x14ac:dyDescent="0.25">
      <c r="A4121" s="2"/>
      <c r="B4121" s="2" t="s">
        <v>7</v>
      </c>
      <c r="C4121" s="2">
        <f t="shared" si="926"/>
        <v>172</v>
      </c>
      <c r="D4121" s="2">
        <f t="shared" si="927"/>
        <v>13</v>
      </c>
      <c r="E4121" s="2">
        <f t="shared" si="919"/>
        <v>4117</v>
      </c>
      <c r="F4121" s="11">
        <v>360</v>
      </c>
      <c r="G4121" s="9">
        <v>0.785788781025762</v>
      </c>
      <c r="H4121" s="9">
        <v>0.82839178722595397</v>
      </c>
      <c r="I4121" s="9">
        <v>0.87099479342614605</v>
      </c>
      <c r="J4121" s="9">
        <v>0.24</v>
      </c>
      <c r="K4121" s="9">
        <v>0.24</v>
      </c>
      <c r="L4121" s="9">
        <v>0.24</v>
      </c>
      <c r="N4121" s="32">
        <f>IF('System Design'!$F$8=1,'Hourly Demand and Generation'!G4121*'System Design'!$F$21,IF('System Design'!$F$8=2,'Hourly Demand and Generation'!H4121*'System Design'!$F$21,IF('System Design'!$F$8=3,'Hourly Demand and Generation'!I4121*'System Design'!$F$21)))</f>
        <v>435.49739671307304</v>
      </c>
      <c r="O4121" s="32">
        <f>IF('System Design'!$F$8=1,'Hourly Demand and Generation'!J4121*'System Design'!$F$22,IF('System Design'!$F$8=2,'Hourly Demand and Generation'!K4121*'System Design'!$F$22,IF('System Design'!$F$8=3,'Hourly Demand and Generation'!L4121*'System Design'!$F$22)))</f>
        <v>600</v>
      </c>
      <c r="Q4121" s="32">
        <f t="shared" si="917"/>
        <v>0</v>
      </c>
      <c r="R4121" s="32">
        <f t="shared" si="920"/>
        <v>5400</v>
      </c>
      <c r="S4121" s="32">
        <f t="shared" si="921"/>
        <v>0</v>
      </c>
      <c r="T4121" s="32">
        <f t="shared" si="922"/>
        <v>21600</v>
      </c>
      <c r="U4121" s="32">
        <f t="shared" si="923"/>
        <v>0</v>
      </c>
      <c r="V4121" s="32">
        <f t="shared" si="918"/>
        <v>675.49739671307316</v>
      </c>
      <c r="W4121" s="32">
        <f t="shared" si="924"/>
        <v>675.49739671307316</v>
      </c>
      <c r="X4121" s="32">
        <f t="shared" si="925"/>
        <v>675.49739671307316</v>
      </c>
    </row>
    <row r="4122" spans="1:24" x14ac:dyDescent="0.25">
      <c r="A4122" s="2"/>
      <c r="B4122" s="2" t="s">
        <v>7</v>
      </c>
      <c r="C4122" s="2">
        <f t="shared" si="926"/>
        <v>172</v>
      </c>
      <c r="D4122" s="2">
        <f t="shared" si="927"/>
        <v>14</v>
      </c>
      <c r="E4122" s="2">
        <f t="shared" si="919"/>
        <v>4118</v>
      </c>
      <c r="F4122" s="11">
        <v>360</v>
      </c>
      <c r="G4122" s="9">
        <v>0.63431142564730203</v>
      </c>
      <c r="H4122" s="9">
        <v>0.67218076449191699</v>
      </c>
      <c r="I4122" s="9">
        <v>0.71005010333653196</v>
      </c>
      <c r="J4122" s="9">
        <v>0.255</v>
      </c>
      <c r="K4122" s="9">
        <v>0.255</v>
      </c>
      <c r="L4122" s="9">
        <v>0.255</v>
      </c>
      <c r="N4122" s="32">
        <f>IF('System Design'!$F$8=1,'Hourly Demand and Generation'!G4122*'System Design'!$F$21,IF('System Design'!$F$8=2,'Hourly Demand and Generation'!H4122*'System Design'!$F$21,IF('System Design'!$F$8=3,'Hourly Demand and Generation'!I4122*'System Design'!$F$21)))</f>
        <v>355.02505166826597</v>
      </c>
      <c r="O4122" s="32">
        <f>IF('System Design'!$F$8=1,'Hourly Demand and Generation'!J4122*'System Design'!$F$22,IF('System Design'!$F$8=2,'Hourly Demand and Generation'!K4122*'System Design'!$F$22,IF('System Design'!$F$8=3,'Hourly Demand and Generation'!L4122*'System Design'!$F$22)))</f>
        <v>637.5</v>
      </c>
      <c r="Q4122" s="32">
        <f t="shared" si="917"/>
        <v>0</v>
      </c>
      <c r="R4122" s="32">
        <f t="shared" si="920"/>
        <v>5400</v>
      </c>
      <c r="S4122" s="32">
        <f t="shared" si="921"/>
        <v>0</v>
      </c>
      <c r="T4122" s="32">
        <f t="shared" si="922"/>
        <v>21600</v>
      </c>
      <c r="U4122" s="32">
        <f t="shared" si="923"/>
        <v>0</v>
      </c>
      <c r="V4122" s="32">
        <f t="shared" si="918"/>
        <v>632.52505166826597</v>
      </c>
      <c r="W4122" s="32">
        <f t="shared" si="924"/>
        <v>632.52505166826597</v>
      </c>
      <c r="X4122" s="32">
        <f t="shared" si="925"/>
        <v>632.52505166826597</v>
      </c>
    </row>
    <row r="4123" spans="1:24" x14ac:dyDescent="0.25">
      <c r="A4123" s="2"/>
      <c r="B4123" s="2" t="s">
        <v>7</v>
      </c>
      <c r="C4123" s="2">
        <f t="shared" si="926"/>
        <v>172</v>
      </c>
      <c r="D4123" s="2">
        <f t="shared" si="927"/>
        <v>15</v>
      </c>
      <c r="E4123" s="2">
        <f t="shared" si="919"/>
        <v>4119</v>
      </c>
      <c r="F4123" s="11">
        <v>382.5</v>
      </c>
      <c r="G4123" s="9">
        <v>0.47336673555768799</v>
      </c>
      <c r="H4123" s="9">
        <v>0.51123607440230301</v>
      </c>
      <c r="I4123" s="9">
        <v>0.54910541324691797</v>
      </c>
      <c r="J4123" s="9">
        <v>0.27</v>
      </c>
      <c r="K4123" s="9">
        <v>0.27</v>
      </c>
      <c r="L4123" s="9">
        <v>0.27</v>
      </c>
      <c r="N4123" s="32">
        <f>IF('System Design'!$F$8=1,'Hourly Demand and Generation'!G4123*'System Design'!$F$21,IF('System Design'!$F$8=2,'Hourly Demand and Generation'!H4123*'System Design'!$F$21,IF('System Design'!$F$8=3,'Hourly Demand and Generation'!I4123*'System Design'!$F$21)))</f>
        <v>274.55270662345896</v>
      </c>
      <c r="O4123" s="32">
        <f>IF('System Design'!$F$8=1,'Hourly Demand and Generation'!J4123*'System Design'!$F$22,IF('System Design'!$F$8=2,'Hourly Demand and Generation'!K4123*'System Design'!$F$22,IF('System Design'!$F$8=3,'Hourly Demand and Generation'!L4123*'System Design'!$F$22)))</f>
        <v>675</v>
      </c>
      <c r="Q4123" s="32">
        <f t="shared" si="917"/>
        <v>0</v>
      </c>
      <c r="R4123" s="32">
        <f t="shared" si="920"/>
        <v>5400</v>
      </c>
      <c r="S4123" s="32">
        <f t="shared" si="921"/>
        <v>0</v>
      </c>
      <c r="T4123" s="32">
        <f t="shared" si="922"/>
        <v>21600</v>
      </c>
      <c r="U4123" s="32">
        <f t="shared" si="923"/>
        <v>0</v>
      </c>
      <c r="V4123" s="32">
        <f t="shared" si="918"/>
        <v>567.05270662345902</v>
      </c>
      <c r="W4123" s="32">
        <f t="shared" si="924"/>
        <v>567.05270662345902</v>
      </c>
      <c r="X4123" s="32">
        <f t="shared" si="925"/>
        <v>567.05270662345902</v>
      </c>
    </row>
    <row r="4124" spans="1:24" x14ac:dyDescent="0.25">
      <c r="A4124" s="2"/>
      <c r="B4124" s="2" t="s">
        <v>7</v>
      </c>
      <c r="C4124" s="2">
        <f t="shared" si="926"/>
        <v>172</v>
      </c>
      <c r="D4124" s="2">
        <f t="shared" si="927"/>
        <v>16</v>
      </c>
      <c r="E4124" s="2">
        <f t="shared" si="919"/>
        <v>4120</v>
      </c>
      <c r="F4124" s="11">
        <v>405</v>
      </c>
      <c r="G4124" s="9">
        <v>0.31242204546807401</v>
      </c>
      <c r="H4124" s="9">
        <v>0.35502505166826598</v>
      </c>
      <c r="I4124" s="9">
        <v>0.39762805786845801</v>
      </c>
      <c r="J4124" s="9">
        <v>0.27</v>
      </c>
      <c r="K4124" s="9">
        <v>0.27</v>
      </c>
      <c r="L4124" s="9">
        <v>0.27</v>
      </c>
      <c r="N4124" s="32">
        <f>IF('System Design'!$F$8=1,'Hourly Demand and Generation'!G4124*'System Design'!$F$21,IF('System Design'!$F$8=2,'Hourly Demand and Generation'!H4124*'System Design'!$F$21,IF('System Design'!$F$8=3,'Hourly Demand and Generation'!I4124*'System Design'!$F$21)))</f>
        <v>198.81402893422901</v>
      </c>
      <c r="O4124" s="32">
        <f>IF('System Design'!$F$8=1,'Hourly Demand and Generation'!J4124*'System Design'!$F$22,IF('System Design'!$F$8=2,'Hourly Demand and Generation'!K4124*'System Design'!$F$22,IF('System Design'!$F$8=3,'Hourly Demand and Generation'!L4124*'System Design'!$F$22)))</f>
        <v>675</v>
      </c>
      <c r="Q4124" s="32">
        <f t="shared" si="917"/>
        <v>0</v>
      </c>
      <c r="R4124" s="32">
        <f t="shared" si="920"/>
        <v>5400</v>
      </c>
      <c r="S4124" s="32">
        <f t="shared" si="921"/>
        <v>0</v>
      </c>
      <c r="T4124" s="32">
        <f t="shared" si="922"/>
        <v>21600</v>
      </c>
      <c r="U4124" s="32">
        <f t="shared" si="923"/>
        <v>0</v>
      </c>
      <c r="V4124" s="32">
        <f t="shared" si="918"/>
        <v>468.81402893422899</v>
      </c>
      <c r="W4124" s="32">
        <f t="shared" si="924"/>
        <v>468.81402893422899</v>
      </c>
      <c r="X4124" s="32">
        <f t="shared" si="925"/>
        <v>468.81402893422899</v>
      </c>
    </row>
    <row r="4125" spans="1:24" x14ac:dyDescent="0.25">
      <c r="A4125" s="2"/>
      <c r="B4125" s="2" t="s">
        <v>7</v>
      </c>
      <c r="C4125" s="2">
        <f t="shared" si="926"/>
        <v>172</v>
      </c>
      <c r="D4125" s="2">
        <f t="shared" si="927"/>
        <v>17</v>
      </c>
      <c r="E4125" s="2">
        <f t="shared" si="919"/>
        <v>4121</v>
      </c>
      <c r="F4125" s="11">
        <v>427.5</v>
      </c>
      <c r="G4125" s="9">
        <v>0.16094469008961401</v>
      </c>
      <c r="H4125" s="9">
        <v>0.198814028934229</v>
      </c>
      <c r="I4125" s="9">
        <v>0.23668336777884399</v>
      </c>
      <c r="J4125" s="9">
        <v>0.3</v>
      </c>
      <c r="K4125" s="9">
        <v>0.3</v>
      </c>
      <c r="L4125" s="9">
        <v>0.3</v>
      </c>
      <c r="N4125" s="32">
        <f>IF('System Design'!$F$8=1,'Hourly Demand and Generation'!G4125*'System Design'!$F$21,IF('System Design'!$F$8=2,'Hourly Demand and Generation'!H4125*'System Design'!$F$21,IF('System Design'!$F$8=3,'Hourly Demand and Generation'!I4125*'System Design'!$F$21)))</f>
        <v>118.341683889422</v>
      </c>
      <c r="O4125" s="32">
        <f>IF('System Design'!$F$8=1,'Hourly Demand and Generation'!J4125*'System Design'!$F$22,IF('System Design'!$F$8=2,'Hourly Demand and Generation'!K4125*'System Design'!$F$22,IF('System Design'!$F$8=3,'Hourly Demand and Generation'!L4125*'System Design'!$F$22)))</f>
        <v>750</v>
      </c>
      <c r="Q4125" s="32">
        <f t="shared" si="917"/>
        <v>0</v>
      </c>
      <c r="R4125" s="32">
        <f t="shared" si="920"/>
        <v>5400</v>
      </c>
      <c r="S4125" s="32">
        <f t="shared" si="921"/>
        <v>0</v>
      </c>
      <c r="T4125" s="32">
        <f t="shared" si="922"/>
        <v>21600</v>
      </c>
      <c r="U4125" s="32">
        <f t="shared" si="923"/>
        <v>0</v>
      </c>
      <c r="V4125" s="32">
        <f t="shared" si="918"/>
        <v>440.84168388942203</v>
      </c>
      <c r="W4125" s="32">
        <f t="shared" si="924"/>
        <v>440.84168388942203</v>
      </c>
      <c r="X4125" s="32">
        <f t="shared" si="925"/>
        <v>440.84168388942203</v>
      </c>
    </row>
    <row r="4126" spans="1:24" x14ac:dyDescent="0.25">
      <c r="A4126" s="2"/>
      <c r="B4126" s="2" t="s">
        <v>7</v>
      </c>
      <c r="C4126" s="2">
        <f t="shared" si="926"/>
        <v>172</v>
      </c>
      <c r="D4126" s="2">
        <f t="shared" si="927"/>
        <v>18</v>
      </c>
      <c r="E4126" s="2">
        <f t="shared" si="919"/>
        <v>4122</v>
      </c>
      <c r="F4126" s="11">
        <v>450</v>
      </c>
      <c r="G4126" s="9">
        <v>7.5738677689229997E-2</v>
      </c>
      <c r="H4126" s="9">
        <v>0.118341683889422</v>
      </c>
      <c r="I4126" s="9">
        <v>0.16094469008961401</v>
      </c>
      <c r="J4126" s="9">
        <v>0.28499999999999998</v>
      </c>
      <c r="K4126" s="9">
        <v>0.28499999999999998</v>
      </c>
      <c r="L4126" s="9">
        <v>0.28499999999999998</v>
      </c>
      <c r="N4126" s="32">
        <f>IF('System Design'!$F$8=1,'Hourly Demand and Generation'!G4126*'System Design'!$F$21,IF('System Design'!$F$8=2,'Hourly Demand and Generation'!H4126*'System Design'!$F$21,IF('System Design'!$F$8=3,'Hourly Demand and Generation'!I4126*'System Design'!$F$21)))</f>
        <v>80.472345044807</v>
      </c>
      <c r="O4126" s="32">
        <f>IF('System Design'!$F$8=1,'Hourly Demand and Generation'!J4126*'System Design'!$F$22,IF('System Design'!$F$8=2,'Hourly Demand and Generation'!K4126*'System Design'!$F$22,IF('System Design'!$F$8=3,'Hourly Demand and Generation'!L4126*'System Design'!$F$22)))</f>
        <v>712.49999999999989</v>
      </c>
      <c r="Q4126" s="32">
        <f t="shared" si="917"/>
        <v>0</v>
      </c>
      <c r="R4126" s="32">
        <f t="shared" si="920"/>
        <v>5400</v>
      </c>
      <c r="S4126" s="32">
        <f t="shared" si="921"/>
        <v>0</v>
      </c>
      <c r="T4126" s="32">
        <f t="shared" si="922"/>
        <v>21600</v>
      </c>
      <c r="U4126" s="32">
        <f t="shared" si="923"/>
        <v>0</v>
      </c>
      <c r="V4126" s="32">
        <f t="shared" si="918"/>
        <v>342.97234504480684</v>
      </c>
      <c r="W4126" s="32">
        <f t="shared" si="924"/>
        <v>342.97234504480684</v>
      </c>
      <c r="X4126" s="32">
        <f t="shared" si="925"/>
        <v>342.97234504480684</v>
      </c>
    </row>
    <row r="4127" spans="1:24" x14ac:dyDescent="0.25">
      <c r="A4127" s="2"/>
      <c r="B4127" s="2" t="s">
        <v>7</v>
      </c>
      <c r="C4127" s="2">
        <f t="shared" si="926"/>
        <v>172</v>
      </c>
      <c r="D4127" s="2">
        <f t="shared" si="927"/>
        <v>19</v>
      </c>
      <c r="E4127" s="2">
        <f t="shared" si="919"/>
        <v>4123</v>
      </c>
      <c r="F4127" s="11">
        <v>436.5</v>
      </c>
      <c r="G4127" s="9">
        <v>0</v>
      </c>
      <c r="H4127" s="9">
        <v>3.7869338844614998E-2</v>
      </c>
      <c r="I4127" s="9">
        <v>7.5738677689229997E-2</v>
      </c>
      <c r="J4127" s="9">
        <v>0.27</v>
      </c>
      <c r="K4127" s="9">
        <v>0.27</v>
      </c>
      <c r="L4127" s="9">
        <v>0.27</v>
      </c>
      <c r="N4127" s="32">
        <f>IF('System Design'!$F$8=1,'Hourly Demand and Generation'!G4127*'System Design'!$F$21,IF('System Design'!$F$8=2,'Hourly Demand and Generation'!H4127*'System Design'!$F$21,IF('System Design'!$F$8=3,'Hourly Demand and Generation'!I4127*'System Design'!$F$21)))</f>
        <v>37.869338844615001</v>
      </c>
      <c r="O4127" s="32">
        <f>IF('System Design'!$F$8=1,'Hourly Demand and Generation'!J4127*'System Design'!$F$22,IF('System Design'!$F$8=2,'Hourly Demand and Generation'!K4127*'System Design'!$F$22,IF('System Design'!$F$8=3,'Hourly Demand and Generation'!L4127*'System Design'!$F$22)))</f>
        <v>675</v>
      </c>
      <c r="Q4127" s="32">
        <f t="shared" si="917"/>
        <v>0</v>
      </c>
      <c r="R4127" s="32">
        <f t="shared" si="920"/>
        <v>5400</v>
      </c>
      <c r="S4127" s="32">
        <f t="shared" si="921"/>
        <v>0</v>
      </c>
      <c r="T4127" s="32">
        <f t="shared" si="922"/>
        <v>21600</v>
      </c>
      <c r="U4127" s="32">
        <f t="shared" si="923"/>
        <v>0</v>
      </c>
      <c r="V4127" s="32">
        <f t="shared" si="918"/>
        <v>276.36933884461496</v>
      </c>
      <c r="W4127" s="32">
        <f t="shared" si="924"/>
        <v>276.36933884461496</v>
      </c>
      <c r="X4127" s="32">
        <f t="shared" si="925"/>
        <v>276.36933884461496</v>
      </c>
    </row>
    <row r="4128" spans="1:24" x14ac:dyDescent="0.25">
      <c r="A4128" s="2"/>
      <c r="B4128" s="2" t="s">
        <v>7</v>
      </c>
      <c r="C4128" s="2">
        <f t="shared" si="926"/>
        <v>172</v>
      </c>
      <c r="D4128" s="2">
        <f t="shared" si="927"/>
        <v>20</v>
      </c>
      <c r="E4128" s="2">
        <f t="shared" si="919"/>
        <v>4124</v>
      </c>
      <c r="F4128" s="11">
        <v>427.5</v>
      </c>
      <c r="G4128" s="9">
        <v>0</v>
      </c>
      <c r="H4128" s="9">
        <v>0</v>
      </c>
      <c r="I4128" s="9">
        <v>0</v>
      </c>
      <c r="J4128" s="9">
        <v>0.27</v>
      </c>
      <c r="K4128" s="9">
        <v>0.27</v>
      </c>
      <c r="L4128" s="9">
        <v>0.27</v>
      </c>
      <c r="N4128" s="32">
        <f>IF('System Design'!$F$8=1,'Hourly Demand and Generation'!G4128*'System Design'!$F$21,IF('System Design'!$F$8=2,'Hourly Demand and Generation'!H4128*'System Design'!$F$21,IF('System Design'!$F$8=3,'Hourly Demand and Generation'!I4128*'System Design'!$F$21)))</f>
        <v>0</v>
      </c>
      <c r="O4128" s="32">
        <f>IF('System Design'!$F$8=1,'Hourly Demand and Generation'!J4128*'System Design'!$F$22,IF('System Design'!$F$8=2,'Hourly Demand and Generation'!K4128*'System Design'!$F$22,IF('System Design'!$F$8=3,'Hourly Demand and Generation'!L4128*'System Design'!$F$22)))</f>
        <v>675</v>
      </c>
      <c r="Q4128" s="32">
        <f t="shared" si="917"/>
        <v>0</v>
      </c>
      <c r="R4128" s="32">
        <f t="shared" si="920"/>
        <v>5400</v>
      </c>
      <c r="S4128" s="32">
        <f t="shared" si="921"/>
        <v>0</v>
      </c>
      <c r="T4128" s="32">
        <f t="shared" si="922"/>
        <v>21600</v>
      </c>
      <c r="U4128" s="32">
        <f t="shared" si="923"/>
        <v>0</v>
      </c>
      <c r="V4128" s="32">
        <f t="shared" si="918"/>
        <v>247.5</v>
      </c>
      <c r="W4128" s="32">
        <f t="shared" si="924"/>
        <v>247.5</v>
      </c>
      <c r="X4128" s="32">
        <f t="shared" si="925"/>
        <v>247.5</v>
      </c>
    </row>
    <row r="4129" spans="1:24" x14ac:dyDescent="0.25">
      <c r="A4129" s="2"/>
      <c r="B4129" s="2" t="s">
        <v>7</v>
      </c>
      <c r="C4129" s="2">
        <f t="shared" si="926"/>
        <v>172</v>
      </c>
      <c r="D4129" s="2">
        <f t="shared" si="927"/>
        <v>21</v>
      </c>
      <c r="E4129" s="2">
        <f t="shared" si="919"/>
        <v>4125</v>
      </c>
      <c r="F4129" s="11">
        <v>405</v>
      </c>
      <c r="G4129" s="9">
        <v>0</v>
      </c>
      <c r="H4129" s="9">
        <v>0</v>
      </c>
      <c r="I4129" s="9">
        <v>0</v>
      </c>
      <c r="J4129" s="9">
        <v>0.27</v>
      </c>
      <c r="K4129" s="9">
        <v>0.27</v>
      </c>
      <c r="L4129" s="9">
        <v>0.27</v>
      </c>
      <c r="N4129" s="32">
        <f>IF('System Design'!$F$8=1,'Hourly Demand and Generation'!G4129*'System Design'!$F$21,IF('System Design'!$F$8=2,'Hourly Demand and Generation'!H4129*'System Design'!$F$21,IF('System Design'!$F$8=3,'Hourly Demand and Generation'!I4129*'System Design'!$F$21)))</f>
        <v>0</v>
      </c>
      <c r="O4129" s="32">
        <f>IF('System Design'!$F$8=1,'Hourly Demand and Generation'!J4129*'System Design'!$F$22,IF('System Design'!$F$8=2,'Hourly Demand and Generation'!K4129*'System Design'!$F$22,IF('System Design'!$F$8=3,'Hourly Demand and Generation'!L4129*'System Design'!$F$22)))</f>
        <v>675</v>
      </c>
      <c r="Q4129" s="32">
        <f t="shared" si="917"/>
        <v>0</v>
      </c>
      <c r="R4129" s="32">
        <f t="shared" si="920"/>
        <v>5400</v>
      </c>
      <c r="S4129" s="32">
        <f t="shared" si="921"/>
        <v>0</v>
      </c>
      <c r="T4129" s="32">
        <f t="shared" si="922"/>
        <v>21600</v>
      </c>
      <c r="U4129" s="32">
        <f t="shared" si="923"/>
        <v>0</v>
      </c>
      <c r="V4129" s="32">
        <f t="shared" si="918"/>
        <v>270</v>
      </c>
      <c r="W4129" s="32">
        <f t="shared" si="924"/>
        <v>270</v>
      </c>
      <c r="X4129" s="32">
        <f t="shared" si="925"/>
        <v>270</v>
      </c>
    </row>
    <row r="4130" spans="1:24" x14ac:dyDescent="0.25">
      <c r="A4130" s="2"/>
      <c r="B4130" s="2" t="s">
        <v>7</v>
      </c>
      <c r="C4130" s="2">
        <f t="shared" si="926"/>
        <v>172</v>
      </c>
      <c r="D4130" s="2">
        <f t="shared" si="927"/>
        <v>22</v>
      </c>
      <c r="E4130" s="2">
        <f t="shared" si="919"/>
        <v>4126</v>
      </c>
      <c r="F4130" s="11">
        <v>382.5</v>
      </c>
      <c r="G4130" s="9">
        <v>0</v>
      </c>
      <c r="H4130" s="9">
        <v>0</v>
      </c>
      <c r="I4130" s="9">
        <v>0</v>
      </c>
      <c r="J4130" s="9">
        <v>0.28499999999999998</v>
      </c>
      <c r="K4130" s="9">
        <v>0.28499999999999998</v>
      </c>
      <c r="L4130" s="9">
        <v>0.28499999999999998</v>
      </c>
      <c r="N4130" s="32">
        <f>IF('System Design'!$F$8=1,'Hourly Demand and Generation'!G4130*'System Design'!$F$21,IF('System Design'!$F$8=2,'Hourly Demand and Generation'!H4130*'System Design'!$F$21,IF('System Design'!$F$8=3,'Hourly Demand and Generation'!I4130*'System Design'!$F$21)))</f>
        <v>0</v>
      </c>
      <c r="O4130" s="32">
        <f>IF('System Design'!$F$8=1,'Hourly Demand and Generation'!J4130*'System Design'!$F$22,IF('System Design'!$F$8=2,'Hourly Demand and Generation'!K4130*'System Design'!$F$22,IF('System Design'!$F$8=3,'Hourly Demand and Generation'!L4130*'System Design'!$F$22)))</f>
        <v>712.49999999999989</v>
      </c>
      <c r="Q4130" s="32">
        <f t="shared" si="917"/>
        <v>0</v>
      </c>
      <c r="R4130" s="32">
        <f t="shared" si="920"/>
        <v>5400</v>
      </c>
      <c r="S4130" s="32">
        <f t="shared" si="921"/>
        <v>0</v>
      </c>
      <c r="T4130" s="32">
        <f t="shared" si="922"/>
        <v>21600</v>
      </c>
      <c r="U4130" s="32">
        <f t="shared" si="923"/>
        <v>0</v>
      </c>
      <c r="V4130" s="32">
        <f t="shared" si="918"/>
        <v>329.99999999999989</v>
      </c>
      <c r="W4130" s="32">
        <f t="shared" si="924"/>
        <v>329.99999999999989</v>
      </c>
      <c r="X4130" s="32">
        <f t="shared" si="925"/>
        <v>329.99999999999989</v>
      </c>
    </row>
    <row r="4131" spans="1:24" x14ac:dyDescent="0.25">
      <c r="A4131" s="2"/>
      <c r="B4131" s="2" t="s">
        <v>7</v>
      </c>
      <c r="C4131" s="2">
        <f t="shared" si="926"/>
        <v>172</v>
      </c>
      <c r="D4131" s="2">
        <f t="shared" si="927"/>
        <v>23</v>
      </c>
      <c r="E4131" s="2">
        <f t="shared" si="919"/>
        <v>4127</v>
      </c>
      <c r="F4131" s="11">
        <v>360</v>
      </c>
      <c r="G4131" s="9">
        <v>0</v>
      </c>
      <c r="H4131" s="9">
        <v>0</v>
      </c>
      <c r="I4131" s="9">
        <v>0</v>
      </c>
      <c r="J4131" s="9">
        <v>0.24</v>
      </c>
      <c r="K4131" s="9">
        <v>0.24</v>
      </c>
      <c r="L4131" s="9">
        <v>0.24</v>
      </c>
      <c r="N4131" s="32">
        <f>IF('System Design'!$F$8=1,'Hourly Demand and Generation'!G4131*'System Design'!$F$21,IF('System Design'!$F$8=2,'Hourly Demand and Generation'!H4131*'System Design'!$F$21,IF('System Design'!$F$8=3,'Hourly Demand and Generation'!I4131*'System Design'!$F$21)))</f>
        <v>0</v>
      </c>
      <c r="O4131" s="32">
        <f>IF('System Design'!$F$8=1,'Hourly Demand and Generation'!J4131*'System Design'!$F$22,IF('System Design'!$F$8=2,'Hourly Demand and Generation'!K4131*'System Design'!$F$22,IF('System Design'!$F$8=3,'Hourly Demand and Generation'!L4131*'System Design'!$F$22)))</f>
        <v>600</v>
      </c>
      <c r="Q4131" s="32">
        <f t="shared" si="917"/>
        <v>0</v>
      </c>
      <c r="R4131" s="32">
        <f t="shared" si="920"/>
        <v>5400</v>
      </c>
      <c r="S4131" s="32">
        <f t="shared" si="921"/>
        <v>0</v>
      </c>
      <c r="T4131" s="32">
        <f t="shared" si="922"/>
        <v>21600</v>
      </c>
      <c r="U4131" s="32">
        <f t="shared" si="923"/>
        <v>0</v>
      </c>
      <c r="V4131" s="32">
        <f t="shared" si="918"/>
        <v>240</v>
      </c>
      <c r="W4131" s="32">
        <f t="shared" si="924"/>
        <v>240</v>
      </c>
      <c r="X4131" s="32">
        <f t="shared" si="925"/>
        <v>240</v>
      </c>
    </row>
    <row r="4132" spans="1:24" x14ac:dyDescent="0.25">
      <c r="A4132" s="2"/>
      <c r="B4132" s="2" t="s">
        <v>7</v>
      </c>
      <c r="C4132" s="2">
        <f t="shared" si="926"/>
        <v>172</v>
      </c>
      <c r="D4132" s="2">
        <f t="shared" si="927"/>
        <v>24</v>
      </c>
      <c r="E4132" s="2">
        <f t="shared" si="919"/>
        <v>4128</v>
      </c>
      <c r="F4132" s="11">
        <v>315</v>
      </c>
      <c r="G4132" s="9">
        <v>0</v>
      </c>
      <c r="H4132" s="9">
        <v>0</v>
      </c>
      <c r="I4132" s="9">
        <v>0</v>
      </c>
      <c r="J4132" s="9">
        <v>0.24</v>
      </c>
      <c r="K4132" s="9">
        <v>0.24</v>
      </c>
      <c r="L4132" s="9">
        <v>0.24</v>
      </c>
      <c r="N4132" s="32">
        <f>IF('System Design'!$F$8=1,'Hourly Demand and Generation'!G4132*'System Design'!$F$21,IF('System Design'!$F$8=2,'Hourly Demand and Generation'!H4132*'System Design'!$F$21,IF('System Design'!$F$8=3,'Hourly Demand and Generation'!I4132*'System Design'!$F$21)))</f>
        <v>0</v>
      </c>
      <c r="O4132" s="32">
        <f>IF('System Design'!$F$8=1,'Hourly Demand and Generation'!J4132*'System Design'!$F$22,IF('System Design'!$F$8=2,'Hourly Demand and Generation'!K4132*'System Design'!$F$22,IF('System Design'!$F$8=3,'Hourly Demand and Generation'!L4132*'System Design'!$F$22)))</f>
        <v>600</v>
      </c>
      <c r="Q4132" s="32">
        <f t="shared" si="917"/>
        <v>0</v>
      </c>
      <c r="R4132" s="32">
        <f t="shared" si="920"/>
        <v>5400</v>
      </c>
      <c r="S4132" s="32">
        <f t="shared" si="921"/>
        <v>0</v>
      </c>
      <c r="T4132" s="32">
        <f t="shared" si="922"/>
        <v>21600</v>
      </c>
      <c r="U4132" s="32">
        <f t="shared" si="923"/>
        <v>0</v>
      </c>
      <c r="V4132" s="32">
        <f t="shared" si="918"/>
        <v>285</v>
      </c>
      <c r="W4132" s="32">
        <f t="shared" si="924"/>
        <v>285</v>
      </c>
      <c r="X4132" s="32">
        <f t="shared" si="925"/>
        <v>285</v>
      </c>
    </row>
    <row r="4133" spans="1:24" x14ac:dyDescent="0.25">
      <c r="A4133" s="2"/>
      <c r="B4133" s="2" t="s">
        <v>7</v>
      </c>
      <c r="C4133" s="2">
        <f>C4132+1</f>
        <v>173</v>
      </c>
      <c r="D4133" s="2">
        <v>1</v>
      </c>
      <c r="E4133" s="2">
        <f t="shared" si="919"/>
        <v>4129</v>
      </c>
      <c r="F4133" s="11">
        <v>270</v>
      </c>
      <c r="G4133" s="9">
        <v>0</v>
      </c>
      <c r="H4133" s="9">
        <v>0</v>
      </c>
      <c r="I4133" s="9">
        <v>0</v>
      </c>
      <c r="J4133" s="9">
        <v>0.3</v>
      </c>
      <c r="K4133" s="9">
        <v>0.3</v>
      </c>
      <c r="L4133" s="9">
        <v>0.3</v>
      </c>
      <c r="N4133" s="32">
        <f>IF('System Design'!$F$8=1,'Hourly Demand and Generation'!G4133*'System Design'!$F$21,IF('System Design'!$F$8=2,'Hourly Demand and Generation'!H4133*'System Design'!$F$21,IF('System Design'!$F$8=3,'Hourly Demand and Generation'!I4133*'System Design'!$F$21)))</f>
        <v>0</v>
      </c>
      <c r="O4133" s="32">
        <f>IF('System Design'!$F$8=1,'Hourly Demand and Generation'!J4133*'System Design'!$F$22,IF('System Design'!$F$8=2,'Hourly Demand and Generation'!K4133*'System Design'!$F$22,IF('System Design'!$F$8=3,'Hourly Demand and Generation'!L4133*'System Design'!$F$22)))</f>
        <v>750</v>
      </c>
      <c r="Q4133" s="32">
        <f t="shared" si="917"/>
        <v>0</v>
      </c>
      <c r="R4133" s="32">
        <f t="shared" si="920"/>
        <v>5400</v>
      </c>
      <c r="S4133" s="32">
        <f t="shared" si="921"/>
        <v>0</v>
      </c>
      <c r="T4133" s="32">
        <f t="shared" si="922"/>
        <v>21600</v>
      </c>
      <c r="U4133" s="32">
        <f t="shared" si="923"/>
        <v>0</v>
      </c>
      <c r="V4133" s="32">
        <f t="shared" si="918"/>
        <v>480</v>
      </c>
      <c r="W4133" s="32">
        <f t="shared" si="924"/>
        <v>480</v>
      </c>
      <c r="X4133" s="32">
        <f t="shared" si="925"/>
        <v>480</v>
      </c>
    </row>
    <row r="4134" spans="1:24" x14ac:dyDescent="0.25">
      <c r="A4134" s="2"/>
      <c r="B4134" s="2" t="s">
        <v>7</v>
      </c>
      <c r="C4134" s="2">
        <f>C4133</f>
        <v>173</v>
      </c>
      <c r="D4134" s="2">
        <f>D4133+1</f>
        <v>2</v>
      </c>
      <c r="E4134" s="2">
        <f t="shared" si="919"/>
        <v>4130</v>
      </c>
      <c r="F4134" s="11">
        <v>247.5</v>
      </c>
      <c r="G4134" s="9">
        <v>0</v>
      </c>
      <c r="H4134" s="9">
        <v>0</v>
      </c>
      <c r="I4134" s="9">
        <v>0</v>
      </c>
      <c r="J4134" s="9">
        <v>0.27</v>
      </c>
      <c r="K4134" s="9">
        <v>0.27</v>
      </c>
      <c r="L4134" s="9">
        <v>0.27</v>
      </c>
      <c r="N4134" s="32">
        <f>IF('System Design'!$F$8=1,'Hourly Demand and Generation'!G4134*'System Design'!$F$21,IF('System Design'!$F$8=2,'Hourly Demand and Generation'!H4134*'System Design'!$F$21,IF('System Design'!$F$8=3,'Hourly Demand and Generation'!I4134*'System Design'!$F$21)))</f>
        <v>0</v>
      </c>
      <c r="O4134" s="32">
        <f>IF('System Design'!$F$8=1,'Hourly Demand and Generation'!J4134*'System Design'!$F$22,IF('System Design'!$F$8=2,'Hourly Demand and Generation'!K4134*'System Design'!$F$22,IF('System Design'!$F$8=3,'Hourly Demand and Generation'!L4134*'System Design'!$F$22)))</f>
        <v>675</v>
      </c>
      <c r="Q4134" s="32">
        <f t="shared" si="917"/>
        <v>0</v>
      </c>
      <c r="R4134" s="32">
        <f t="shared" si="920"/>
        <v>5400</v>
      </c>
      <c r="S4134" s="32">
        <f t="shared" si="921"/>
        <v>0</v>
      </c>
      <c r="T4134" s="32">
        <f t="shared" si="922"/>
        <v>21600</v>
      </c>
      <c r="U4134" s="32">
        <f t="shared" si="923"/>
        <v>0</v>
      </c>
      <c r="V4134" s="32">
        <f t="shared" si="918"/>
        <v>427.5</v>
      </c>
      <c r="W4134" s="32">
        <f t="shared" si="924"/>
        <v>427.5</v>
      </c>
      <c r="X4134" s="32">
        <f t="shared" si="925"/>
        <v>427.5</v>
      </c>
    </row>
    <row r="4135" spans="1:24" x14ac:dyDescent="0.25">
      <c r="A4135" s="2"/>
      <c r="B4135" s="2" t="s">
        <v>7</v>
      </c>
      <c r="C4135" s="2">
        <f t="shared" ref="C4135:C4156" si="928">C4134</f>
        <v>173</v>
      </c>
      <c r="D4135" s="2">
        <f t="shared" ref="D4135:D4156" si="929">D4134+1</f>
        <v>3</v>
      </c>
      <c r="E4135" s="2">
        <f t="shared" si="919"/>
        <v>4131</v>
      </c>
      <c r="F4135" s="11">
        <v>225</v>
      </c>
      <c r="G4135" s="9">
        <v>0</v>
      </c>
      <c r="H4135" s="9">
        <v>0</v>
      </c>
      <c r="I4135" s="9">
        <v>0</v>
      </c>
      <c r="J4135" s="9">
        <v>0.27</v>
      </c>
      <c r="K4135" s="9">
        <v>0.27</v>
      </c>
      <c r="L4135" s="9">
        <v>0.27</v>
      </c>
      <c r="N4135" s="32">
        <f>IF('System Design'!$F$8=1,'Hourly Demand and Generation'!G4135*'System Design'!$F$21,IF('System Design'!$F$8=2,'Hourly Demand and Generation'!H4135*'System Design'!$F$21,IF('System Design'!$F$8=3,'Hourly Demand and Generation'!I4135*'System Design'!$F$21)))</f>
        <v>0</v>
      </c>
      <c r="O4135" s="32">
        <f>IF('System Design'!$F$8=1,'Hourly Demand and Generation'!J4135*'System Design'!$F$22,IF('System Design'!$F$8=2,'Hourly Demand and Generation'!K4135*'System Design'!$F$22,IF('System Design'!$F$8=3,'Hourly Demand and Generation'!L4135*'System Design'!$F$22)))</f>
        <v>675</v>
      </c>
      <c r="Q4135" s="32">
        <f t="shared" si="917"/>
        <v>0</v>
      </c>
      <c r="R4135" s="32">
        <f t="shared" si="920"/>
        <v>5400</v>
      </c>
      <c r="S4135" s="32">
        <f t="shared" si="921"/>
        <v>0</v>
      </c>
      <c r="T4135" s="32">
        <f t="shared" si="922"/>
        <v>21600</v>
      </c>
      <c r="U4135" s="32">
        <f t="shared" si="923"/>
        <v>0</v>
      </c>
      <c r="V4135" s="32">
        <f t="shared" si="918"/>
        <v>450</v>
      </c>
      <c r="W4135" s="32">
        <f t="shared" si="924"/>
        <v>450</v>
      </c>
      <c r="X4135" s="32">
        <f t="shared" si="925"/>
        <v>450</v>
      </c>
    </row>
    <row r="4136" spans="1:24" x14ac:dyDescent="0.25">
      <c r="A4136" s="2"/>
      <c r="B4136" s="2" t="s">
        <v>7</v>
      </c>
      <c r="C4136" s="2">
        <f t="shared" si="928"/>
        <v>173</v>
      </c>
      <c r="D4136" s="2">
        <f t="shared" si="929"/>
        <v>4</v>
      </c>
      <c r="E4136" s="2">
        <f t="shared" si="919"/>
        <v>4132</v>
      </c>
      <c r="F4136" s="11">
        <v>270</v>
      </c>
      <c r="G4136" s="9">
        <v>0</v>
      </c>
      <c r="H4136" s="9">
        <v>0</v>
      </c>
      <c r="I4136" s="9">
        <v>0</v>
      </c>
      <c r="J4136" s="9">
        <v>0.3</v>
      </c>
      <c r="K4136" s="9">
        <v>0.3</v>
      </c>
      <c r="L4136" s="9">
        <v>0.3</v>
      </c>
      <c r="N4136" s="32">
        <f>IF('System Design'!$F$8=1,'Hourly Demand and Generation'!G4136*'System Design'!$F$21,IF('System Design'!$F$8=2,'Hourly Demand and Generation'!H4136*'System Design'!$F$21,IF('System Design'!$F$8=3,'Hourly Demand and Generation'!I4136*'System Design'!$F$21)))</f>
        <v>0</v>
      </c>
      <c r="O4136" s="32">
        <f>IF('System Design'!$F$8=1,'Hourly Demand and Generation'!J4136*'System Design'!$F$22,IF('System Design'!$F$8=2,'Hourly Demand and Generation'!K4136*'System Design'!$F$22,IF('System Design'!$F$8=3,'Hourly Demand and Generation'!L4136*'System Design'!$F$22)))</f>
        <v>750</v>
      </c>
      <c r="Q4136" s="32">
        <f t="shared" si="917"/>
        <v>0</v>
      </c>
      <c r="R4136" s="32">
        <f t="shared" si="920"/>
        <v>5400</v>
      </c>
      <c r="S4136" s="32">
        <f t="shared" si="921"/>
        <v>0</v>
      </c>
      <c r="T4136" s="32">
        <f t="shared" si="922"/>
        <v>21600</v>
      </c>
      <c r="U4136" s="32">
        <f t="shared" si="923"/>
        <v>0</v>
      </c>
      <c r="V4136" s="32">
        <f t="shared" si="918"/>
        <v>480</v>
      </c>
      <c r="W4136" s="32">
        <f t="shared" si="924"/>
        <v>480</v>
      </c>
      <c r="X4136" s="32">
        <f t="shared" si="925"/>
        <v>480</v>
      </c>
    </row>
    <row r="4137" spans="1:24" x14ac:dyDescent="0.25">
      <c r="A4137" s="2"/>
      <c r="B4137" s="2" t="s">
        <v>7</v>
      </c>
      <c r="C4137" s="2">
        <f t="shared" si="928"/>
        <v>173</v>
      </c>
      <c r="D4137" s="2">
        <f t="shared" si="929"/>
        <v>5</v>
      </c>
      <c r="E4137" s="2">
        <f t="shared" si="919"/>
        <v>4133</v>
      </c>
      <c r="F4137" s="11">
        <v>292.5</v>
      </c>
      <c r="G4137" s="9">
        <v>0</v>
      </c>
      <c r="H4137" s="9">
        <v>0.04</v>
      </c>
      <c r="I4137" s="9">
        <v>0.08</v>
      </c>
      <c r="J4137" s="9">
        <v>0.24</v>
      </c>
      <c r="K4137" s="9">
        <v>0.24</v>
      </c>
      <c r="L4137" s="9">
        <v>0.24</v>
      </c>
      <c r="N4137" s="32">
        <f>IF('System Design'!$F$8=1,'Hourly Demand and Generation'!G4137*'System Design'!$F$21,IF('System Design'!$F$8=2,'Hourly Demand and Generation'!H4137*'System Design'!$F$21,IF('System Design'!$F$8=3,'Hourly Demand and Generation'!I4137*'System Design'!$F$21)))</f>
        <v>40</v>
      </c>
      <c r="O4137" s="32">
        <f>IF('System Design'!$F$8=1,'Hourly Demand and Generation'!J4137*'System Design'!$F$22,IF('System Design'!$F$8=2,'Hourly Demand and Generation'!K4137*'System Design'!$F$22,IF('System Design'!$F$8=3,'Hourly Demand and Generation'!L4137*'System Design'!$F$22)))</f>
        <v>600</v>
      </c>
      <c r="Q4137" s="32">
        <f t="shared" si="917"/>
        <v>0</v>
      </c>
      <c r="R4137" s="32">
        <f t="shared" si="920"/>
        <v>5400</v>
      </c>
      <c r="S4137" s="32">
        <f t="shared" si="921"/>
        <v>0</v>
      </c>
      <c r="T4137" s="32">
        <f t="shared" si="922"/>
        <v>21600</v>
      </c>
      <c r="U4137" s="32">
        <f t="shared" si="923"/>
        <v>0</v>
      </c>
      <c r="V4137" s="32">
        <f t="shared" si="918"/>
        <v>347.5</v>
      </c>
      <c r="W4137" s="32">
        <f t="shared" si="924"/>
        <v>347.5</v>
      </c>
      <c r="X4137" s="32">
        <f t="shared" si="925"/>
        <v>347.5</v>
      </c>
    </row>
    <row r="4138" spans="1:24" x14ac:dyDescent="0.25">
      <c r="A4138" s="2"/>
      <c r="B4138" s="2" t="s">
        <v>7</v>
      </c>
      <c r="C4138" s="2">
        <f t="shared" si="928"/>
        <v>173</v>
      </c>
      <c r="D4138" s="2">
        <f t="shared" si="929"/>
        <v>6</v>
      </c>
      <c r="E4138" s="2">
        <f t="shared" si="919"/>
        <v>4134</v>
      </c>
      <c r="F4138" s="11">
        <v>315</v>
      </c>
      <c r="G4138" s="9">
        <v>0.08</v>
      </c>
      <c r="H4138" s="9">
        <v>0.125</v>
      </c>
      <c r="I4138" s="9">
        <v>0.17</v>
      </c>
      <c r="J4138" s="9">
        <v>0.24</v>
      </c>
      <c r="K4138" s="9">
        <v>0.24</v>
      </c>
      <c r="L4138" s="9">
        <v>0.24</v>
      </c>
      <c r="N4138" s="32">
        <f>IF('System Design'!$F$8=1,'Hourly Demand and Generation'!G4138*'System Design'!$F$21,IF('System Design'!$F$8=2,'Hourly Demand and Generation'!H4138*'System Design'!$F$21,IF('System Design'!$F$8=3,'Hourly Demand and Generation'!I4138*'System Design'!$F$21)))</f>
        <v>85</v>
      </c>
      <c r="O4138" s="32">
        <f>IF('System Design'!$F$8=1,'Hourly Demand and Generation'!J4138*'System Design'!$F$22,IF('System Design'!$F$8=2,'Hourly Demand and Generation'!K4138*'System Design'!$F$22,IF('System Design'!$F$8=3,'Hourly Demand and Generation'!L4138*'System Design'!$F$22)))</f>
        <v>600</v>
      </c>
      <c r="Q4138" s="32">
        <f t="shared" si="917"/>
        <v>0</v>
      </c>
      <c r="R4138" s="32">
        <f t="shared" si="920"/>
        <v>5400</v>
      </c>
      <c r="S4138" s="32">
        <f t="shared" si="921"/>
        <v>0</v>
      </c>
      <c r="T4138" s="32">
        <f t="shared" si="922"/>
        <v>21600</v>
      </c>
      <c r="U4138" s="32">
        <f t="shared" si="923"/>
        <v>0</v>
      </c>
      <c r="V4138" s="32">
        <f t="shared" si="918"/>
        <v>370</v>
      </c>
      <c r="W4138" s="32">
        <f t="shared" si="924"/>
        <v>370</v>
      </c>
      <c r="X4138" s="32">
        <f t="shared" si="925"/>
        <v>370</v>
      </c>
    </row>
    <row r="4139" spans="1:24" x14ac:dyDescent="0.25">
      <c r="A4139" s="2"/>
      <c r="B4139" s="2" t="s">
        <v>7</v>
      </c>
      <c r="C4139" s="2">
        <f t="shared" si="928"/>
        <v>173</v>
      </c>
      <c r="D4139" s="2">
        <f t="shared" si="929"/>
        <v>7</v>
      </c>
      <c r="E4139" s="2">
        <f t="shared" si="919"/>
        <v>4135</v>
      </c>
      <c r="F4139" s="11">
        <v>337.5</v>
      </c>
      <c r="G4139" s="9">
        <v>0.17</v>
      </c>
      <c r="H4139" s="9">
        <v>0.21</v>
      </c>
      <c r="I4139" s="9">
        <v>0.25</v>
      </c>
      <c r="J4139" s="9">
        <v>0.27</v>
      </c>
      <c r="K4139" s="9">
        <v>0.27</v>
      </c>
      <c r="L4139" s="9">
        <v>0.27</v>
      </c>
      <c r="N4139" s="32">
        <f>IF('System Design'!$F$8=1,'Hourly Demand and Generation'!G4139*'System Design'!$F$21,IF('System Design'!$F$8=2,'Hourly Demand and Generation'!H4139*'System Design'!$F$21,IF('System Design'!$F$8=3,'Hourly Demand and Generation'!I4139*'System Design'!$F$21)))</f>
        <v>125</v>
      </c>
      <c r="O4139" s="32">
        <f>IF('System Design'!$F$8=1,'Hourly Demand and Generation'!J4139*'System Design'!$F$22,IF('System Design'!$F$8=2,'Hourly Demand and Generation'!K4139*'System Design'!$F$22,IF('System Design'!$F$8=3,'Hourly Demand and Generation'!L4139*'System Design'!$F$22)))</f>
        <v>675</v>
      </c>
      <c r="Q4139" s="32">
        <f t="shared" si="917"/>
        <v>0</v>
      </c>
      <c r="R4139" s="32">
        <f t="shared" si="920"/>
        <v>5400</v>
      </c>
      <c r="S4139" s="32">
        <f t="shared" si="921"/>
        <v>0</v>
      </c>
      <c r="T4139" s="32">
        <f t="shared" si="922"/>
        <v>21600</v>
      </c>
      <c r="U4139" s="32">
        <f t="shared" si="923"/>
        <v>0</v>
      </c>
      <c r="V4139" s="32">
        <f t="shared" si="918"/>
        <v>462.5</v>
      </c>
      <c r="W4139" s="32">
        <f t="shared" si="924"/>
        <v>462.5</v>
      </c>
      <c r="X4139" s="32">
        <f t="shared" si="925"/>
        <v>462.5</v>
      </c>
    </row>
    <row r="4140" spans="1:24" x14ac:dyDescent="0.25">
      <c r="A4140" s="2"/>
      <c r="B4140" s="2" t="s">
        <v>7</v>
      </c>
      <c r="C4140" s="2">
        <f t="shared" si="928"/>
        <v>173</v>
      </c>
      <c r="D4140" s="2">
        <f t="shared" si="929"/>
        <v>8</v>
      </c>
      <c r="E4140" s="2">
        <f t="shared" si="919"/>
        <v>4136</v>
      </c>
      <c r="F4140" s="11">
        <v>360</v>
      </c>
      <c r="G4140" s="9">
        <v>0.33</v>
      </c>
      <c r="H4140" s="9">
        <v>0.375</v>
      </c>
      <c r="I4140" s="9">
        <v>0.42</v>
      </c>
      <c r="J4140" s="9">
        <v>0.27</v>
      </c>
      <c r="K4140" s="9">
        <v>0.27</v>
      </c>
      <c r="L4140" s="9">
        <v>0.27</v>
      </c>
      <c r="N4140" s="32">
        <f>IF('System Design'!$F$8=1,'Hourly Demand and Generation'!G4140*'System Design'!$F$21,IF('System Design'!$F$8=2,'Hourly Demand and Generation'!H4140*'System Design'!$F$21,IF('System Design'!$F$8=3,'Hourly Demand and Generation'!I4140*'System Design'!$F$21)))</f>
        <v>210</v>
      </c>
      <c r="O4140" s="32">
        <f>IF('System Design'!$F$8=1,'Hourly Demand and Generation'!J4140*'System Design'!$F$22,IF('System Design'!$F$8=2,'Hourly Demand and Generation'!K4140*'System Design'!$F$22,IF('System Design'!$F$8=3,'Hourly Demand and Generation'!L4140*'System Design'!$F$22)))</f>
        <v>675</v>
      </c>
      <c r="Q4140" s="32">
        <f t="shared" si="917"/>
        <v>0</v>
      </c>
      <c r="R4140" s="32">
        <f t="shared" si="920"/>
        <v>5400</v>
      </c>
      <c r="S4140" s="32">
        <f t="shared" si="921"/>
        <v>0</v>
      </c>
      <c r="T4140" s="32">
        <f t="shared" si="922"/>
        <v>21600</v>
      </c>
      <c r="U4140" s="32">
        <f t="shared" si="923"/>
        <v>0</v>
      </c>
      <c r="V4140" s="32">
        <f t="shared" si="918"/>
        <v>525</v>
      </c>
      <c r="W4140" s="32">
        <f t="shared" si="924"/>
        <v>525</v>
      </c>
      <c r="X4140" s="32">
        <f t="shared" si="925"/>
        <v>525</v>
      </c>
    </row>
    <row r="4141" spans="1:24" x14ac:dyDescent="0.25">
      <c r="A4141" s="2"/>
      <c r="B4141" s="2" t="s">
        <v>7</v>
      </c>
      <c r="C4141" s="2">
        <f t="shared" si="928"/>
        <v>173</v>
      </c>
      <c r="D4141" s="2">
        <f t="shared" si="929"/>
        <v>9</v>
      </c>
      <c r="E4141" s="2">
        <f t="shared" si="919"/>
        <v>4137</v>
      </c>
      <c r="F4141" s="11">
        <v>360</v>
      </c>
      <c r="G4141" s="9">
        <v>0.5</v>
      </c>
      <c r="H4141" s="9">
        <v>0.54</v>
      </c>
      <c r="I4141" s="9">
        <v>0.57999999999999996</v>
      </c>
      <c r="J4141" s="9">
        <v>0.24</v>
      </c>
      <c r="K4141" s="9">
        <v>0.24</v>
      </c>
      <c r="L4141" s="9">
        <v>0.24</v>
      </c>
      <c r="N4141" s="32">
        <f>IF('System Design'!$F$8=1,'Hourly Demand and Generation'!G4141*'System Design'!$F$21,IF('System Design'!$F$8=2,'Hourly Demand and Generation'!H4141*'System Design'!$F$21,IF('System Design'!$F$8=3,'Hourly Demand and Generation'!I4141*'System Design'!$F$21)))</f>
        <v>290</v>
      </c>
      <c r="O4141" s="32">
        <f>IF('System Design'!$F$8=1,'Hourly Demand and Generation'!J4141*'System Design'!$F$22,IF('System Design'!$F$8=2,'Hourly Demand and Generation'!K4141*'System Design'!$F$22,IF('System Design'!$F$8=3,'Hourly Demand and Generation'!L4141*'System Design'!$F$22)))</f>
        <v>600</v>
      </c>
      <c r="Q4141" s="32">
        <f t="shared" si="917"/>
        <v>0</v>
      </c>
      <c r="R4141" s="32">
        <f t="shared" si="920"/>
        <v>5400</v>
      </c>
      <c r="S4141" s="32">
        <f t="shared" si="921"/>
        <v>0</v>
      </c>
      <c r="T4141" s="32">
        <f t="shared" si="922"/>
        <v>21600</v>
      </c>
      <c r="U4141" s="32">
        <f t="shared" si="923"/>
        <v>0</v>
      </c>
      <c r="V4141" s="32">
        <f t="shared" si="918"/>
        <v>530</v>
      </c>
      <c r="W4141" s="32">
        <f t="shared" si="924"/>
        <v>530</v>
      </c>
      <c r="X4141" s="32">
        <f t="shared" si="925"/>
        <v>530</v>
      </c>
    </row>
    <row r="4142" spans="1:24" x14ac:dyDescent="0.25">
      <c r="A4142" s="2"/>
      <c r="B4142" s="2" t="s">
        <v>7</v>
      </c>
      <c r="C4142" s="2">
        <f t="shared" si="928"/>
        <v>173</v>
      </c>
      <c r="D4142" s="2">
        <f t="shared" si="929"/>
        <v>10</v>
      </c>
      <c r="E4142" s="2">
        <f t="shared" si="919"/>
        <v>4138</v>
      </c>
      <c r="F4142" s="11">
        <v>351</v>
      </c>
      <c r="G4142" s="9">
        <v>0.67</v>
      </c>
      <c r="H4142" s="9">
        <v>0.71</v>
      </c>
      <c r="I4142" s="9">
        <v>0.75</v>
      </c>
      <c r="J4142" s="9">
        <v>0.27</v>
      </c>
      <c r="K4142" s="9">
        <v>0.27</v>
      </c>
      <c r="L4142" s="9">
        <v>0.27</v>
      </c>
      <c r="N4142" s="32">
        <f>IF('System Design'!$F$8=1,'Hourly Demand and Generation'!G4142*'System Design'!$F$21,IF('System Design'!$F$8=2,'Hourly Demand and Generation'!H4142*'System Design'!$F$21,IF('System Design'!$F$8=3,'Hourly Demand and Generation'!I4142*'System Design'!$F$21)))</f>
        <v>375</v>
      </c>
      <c r="O4142" s="32">
        <f>IF('System Design'!$F$8=1,'Hourly Demand and Generation'!J4142*'System Design'!$F$22,IF('System Design'!$F$8=2,'Hourly Demand and Generation'!K4142*'System Design'!$F$22,IF('System Design'!$F$8=3,'Hourly Demand and Generation'!L4142*'System Design'!$F$22)))</f>
        <v>675</v>
      </c>
      <c r="Q4142" s="32">
        <f t="shared" si="917"/>
        <v>0</v>
      </c>
      <c r="R4142" s="32">
        <f t="shared" si="920"/>
        <v>5400</v>
      </c>
      <c r="S4142" s="32">
        <f t="shared" si="921"/>
        <v>0</v>
      </c>
      <c r="T4142" s="32">
        <f t="shared" si="922"/>
        <v>21600</v>
      </c>
      <c r="U4142" s="32">
        <f t="shared" si="923"/>
        <v>0</v>
      </c>
      <c r="V4142" s="32">
        <f t="shared" si="918"/>
        <v>699</v>
      </c>
      <c r="W4142" s="32">
        <f t="shared" si="924"/>
        <v>699</v>
      </c>
      <c r="X4142" s="32">
        <f t="shared" si="925"/>
        <v>699</v>
      </c>
    </row>
    <row r="4143" spans="1:24" x14ac:dyDescent="0.25">
      <c r="A4143" s="2"/>
      <c r="B4143" s="2" t="s">
        <v>7</v>
      </c>
      <c r="C4143" s="2">
        <f t="shared" si="928"/>
        <v>173</v>
      </c>
      <c r="D4143" s="2">
        <f t="shared" si="929"/>
        <v>11</v>
      </c>
      <c r="E4143" s="2">
        <f t="shared" si="919"/>
        <v>4139</v>
      </c>
      <c r="F4143" s="11">
        <v>346.5</v>
      </c>
      <c r="G4143" s="9">
        <v>0.83</v>
      </c>
      <c r="H4143" s="9">
        <v>0.875</v>
      </c>
      <c r="I4143" s="9">
        <v>0.92</v>
      </c>
      <c r="J4143" s="9">
        <v>0.24</v>
      </c>
      <c r="K4143" s="9">
        <v>0.24</v>
      </c>
      <c r="L4143" s="9">
        <v>0.24</v>
      </c>
      <c r="N4143" s="32">
        <f>IF('System Design'!$F$8=1,'Hourly Demand and Generation'!G4143*'System Design'!$F$21,IF('System Design'!$F$8=2,'Hourly Demand and Generation'!H4143*'System Design'!$F$21,IF('System Design'!$F$8=3,'Hourly Demand and Generation'!I4143*'System Design'!$F$21)))</f>
        <v>460</v>
      </c>
      <c r="O4143" s="32">
        <f>IF('System Design'!$F$8=1,'Hourly Demand and Generation'!J4143*'System Design'!$F$22,IF('System Design'!$F$8=2,'Hourly Demand and Generation'!K4143*'System Design'!$F$22,IF('System Design'!$F$8=3,'Hourly Demand and Generation'!L4143*'System Design'!$F$22)))</f>
        <v>600</v>
      </c>
      <c r="Q4143" s="32">
        <f t="shared" si="917"/>
        <v>0</v>
      </c>
      <c r="R4143" s="32">
        <f t="shared" si="920"/>
        <v>5400</v>
      </c>
      <c r="S4143" s="32">
        <f t="shared" si="921"/>
        <v>0</v>
      </c>
      <c r="T4143" s="32">
        <f t="shared" si="922"/>
        <v>21600</v>
      </c>
      <c r="U4143" s="32">
        <f t="shared" si="923"/>
        <v>0</v>
      </c>
      <c r="V4143" s="32">
        <f t="shared" si="918"/>
        <v>713.5</v>
      </c>
      <c r="W4143" s="32">
        <f t="shared" si="924"/>
        <v>713.5</v>
      </c>
      <c r="X4143" s="32">
        <f t="shared" si="925"/>
        <v>713.5</v>
      </c>
    </row>
    <row r="4144" spans="1:24" x14ac:dyDescent="0.25">
      <c r="A4144" s="2"/>
      <c r="B4144" s="2" t="s">
        <v>7</v>
      </c>
      <c r="C4144" s="2">
        <f t="shared" si="928"/>
        <v>173</v>
      </c>
      <c r="D4144" s="2">
        <f t="shared" si="929"/>
        <v>12</v>
      </c>
      <c r="E4144" s="2">
        <f t="shared" si="919"/>
        <v>4140</v>
      </c>
      <c r="F4144" s="11">
        <v>346.5</v>
      </c>
      <c r="G4144" s="9">
        <v>1</v>
      </c>
      <c r="H4144" s="9">
        <v>1</v>
      </c>
      <c r="I4144" s="9">
        <v>1</v>
      </c>
      <c r="J4144" s="9">
        <v>0.22500000000000001</v>
      </c>
      <c r="K4144" s="9">
        <v>0.22500000000000001</v>
      </c>
      <c r="L4144" s="9">
        <v>0.22500000000000001</v>
      </c>
      <c r="N4144" s="32">
        <f>IF('System Design'!$F$8=1,'Hourly Demand and Generation'!G4144*'System Design'!$F$21,IF('System Design'!$F$8=2,'Hourly Demand and Generation'!H4144*'System Design'!$F$21,IF('System Design'!$F$8=3,'Hourly Demand and Generation'!I4144*'System Design'!$F$21)))</f>
        <v>500</v>
      </c>
      <c r="O4144" s="32">
        <f>IF('System Design'!$F$8=1,'Hourly Demand and Generation'!J4144*'System Design'!$F$22,IF('System Design'!$F$8=2,'Hourly Demand and Generation'!K4144*'System Design'!$F$22,IF('System Design'!$F$8=3,'Hourly Demand and Generation'!L4144*'System Design'!$F$22)))</f>
        <v>562.5</v>
      </c>
      <c r="Q4144" s="32">
        <f t="shared" si="917"/>
        <v>0</v>
      </c>
      <c r="R4144" s="32">
        <f t="shared" si="920"/>
        <v>5400</v>
      </c>
      <c r="S4144" s="32">
        <f t="shared" si="921"/>
        <v>0</v>
      </c>
      <c r="T4144" s="32">
        <f t="shared" si="922"/>
        <v>21600</v>
      </c>
      <c r="U4144" s="32">
        <f t="shared" si="923"/>
        <v>0</v>
      </c>
      <c r="V4144" s="32">
        <f t="shared" si="918"/>
        <v>716</v>
      </c>
      <c r="W4144" s="32">
        <f t="shared" si="924"/>
        <v>716</v>
      </c>
      <c r="X4144" s="32">
        <f t="shared" si="925"/>
        <v>716</v>
      </c>
    </row>
    <row r="4145" spans="1:24" x14ac:dyDescent="0.25">
      <c r="A4145" s="2"/>
      <c r="B4145" s="2" t="s">
        <v>7</v>
      </c>
      <c r="C4145" s="2">
        <f t="shared" si="928"/>
        <v>173</v>
      </c>
      <c r="D4145" s="2">
        <f t="shared" si="929"/>
        <v>13</v>
      </c>
      <c r="E4145" s="2">
        <f t="shared" si="919"/>
        <v>4141</v>
      </c>
      <c r="F4145" s="11">
        <v>360</v>
      </c>
      <c r="G4145" s="9">
        <v>0.83</v>
      </c>
      <c r="H4145" s="9">
        <v>0.875</v>
      </c>
      <c r="I4145" s="9">
        <v>0.92</v>
      </c>
      <c r="J4145" s="9">
        <v>0.24</v>
      </c>
      <c r="K4145" s="9">
        <v>0.24</v>
      </c>
      <c r="L4145" s="9">
        <v>0.24</v>
      </c>
      <c r="N4145" s="32">
        <f>IF('System Design'!$F$8=1,'Hourly Demand and Generation'!G4145*'System Design'!$F$21,IF('System Design'!$F$8=2,'Hourly Demand and Generation'!H4145*'System Design'!$F$21,IF('System Design'!$F$8=3,'Hourly Demand and Generation'!I4145*'System Design'!$F$21)))</f>
        <v>460</v>
      </c>
      <c r="O4145" s="32">
        <f>IF('System Design'!$F$8=1,'Hourly Demand and Generation'!J4145*'System Design'!$F$22,IF('System Design'!$F$8=2,'Hourly Demand and Generation'!K4145*'System Design'!$F$22,IF('System Design'!$F$8=3,'Hourly Demand and Generation'!L4145*'System Design'!$F$22)))</f>
        <v>600</v>
      </c>
      <c r="Q4145" s="32">
        <f t="shared" si="917"/>
        <v>0</v>
      </c>
      <c r="R4145" s="32">
        <f t="shared" si="920"/>
        <v>5400</v>
      </c>
      <c r="S4145" s="32">
        <f t="shared" si="921"/>
        <v>0</v>
      </c>
      <c r="T4145" s="32">
        <f t="shared" si="922"/>
        <v>21600</v>
      </c>
      <c r="U4145" s="32">
        <f t="shared" si="923"/>
        <v>0</v>
      </c>
      <c r="V4145" s="32">
        <f t="shared" si="918"/>
        <v>700</v>
      </c>
      <c r="W4145" s="32">
        <f t="shared" si="924"/>
        <v>700</v>
      </c>
      <c r="X4145" s="32">
        <f t="shared" si="925"/>
        <v>700</v>
      </c>
    </row>
    <row r="4146" spans="1:24" x14ac:dyDescent="0.25">
      <c r="A4146" s="2"/>
      <c r="B4146" s="2" t="s">
        <v>7</v>
      </c>
      <c r="C4146" s="2">
        <f t="shared" si="928"/>
        <v>173</v>
      </c>
      <c r="D4146" s="2">
        <f t="shared" si="929"/>
        <v>14</v>
      </c>
      <c r="E4146" s="2">
        <f t="shared" si="919"/>
        <v>4142</v>
      </c>
      <c r="F4146" s="11">
        <v>360</v>
      </c>
      <c r="G4146" s="9">
        <v>0.67</v>
      </c>
      <c r="H4146" s="9">
        <v>0.71</v>
      </c>
      <c r="I4146" s="9">
        <v>0.75</v>
      </c>
      <c r="J4146" s="9">
        <v>0.255</v>
      </c>
      <c r="K4146" s="9">
        <v>0.255</v>
      </c>
      <c r="L4146" s="9">
        <v>0.255</v>
      </c>
      <c r="N4146" s="32">
        <f>IF('System Design'!$F$8=1,'Hourly Demand and Generation'!G4146*'System Design'!$F$21,IF('System Design'!$F$8=2,'Hourly Demand and Generation'!H4146*'System Design'!$F$21,IF('System Design'!$F$8=3,'Hourly Demand and Generation'!I4146*'System Design'!$F$21)))</f>
        <v>375</v>
      </c>
      <c r="O4146" s="32">
        <f>IF('System Design'!$F$8=1,'Hourly Demand and Generation'!J4146*'System Design'!$F$22,IF('System Design'!$F$8=2,'Hourly Demand and Generation'!K4146*'System Design'!$F$22,IF('System Design'!$F$8=3,'Hourly Demand and Generation'!L4146*'System Design'!$F$22)))</f>
        <v>637.5</v>
      </c>
      <c r="Q4146" s="32">
        <f t="shared" si="917"/>
        <v>0</v>
      </c>
      <c r="R4146" s="32">
        <f t="shared" si="920"/>
        <v>5400</v>
      </c>
      <c r="S4146" s="32">
        <f t="shared" si="921"/>
        <v>0</v>
      </c>
      <c r="T4146" s="32">
        <f t="shared" si="922"/>
        <v>21600</v>
      </c>
      <c r="U4146" s="32">
        <f t="shared" si="923"/>
        <v>0</v>
      </c>
      <c r="V4146" s="32">
        <f t="shared" si="918"/>
        <v>652.5</v>
      </c>
      <c r="W4146" s="32">
        <f t="shared" si="924"/>
        <v>652.5</v>
      </c>
      <c r="X4146" s="32">
        <f t="shared" si="925"/>
        <v>652.5</v>
      </c>
    </row>
    <row r="4147" spans="1:24" x14ac:dyDescent="0.25">
      <c r="A4147" s="2"/>
      <c r="B4147" s="2" t="s">
        <v>7</v>
      </c>
      <c r="C4147" s="2">
        <f t="shared" si="928"/>
        <v>173</v>
      </c>
      <c r="D4147" s="2">
        <f t="shared" si="929"/>
        <v>15</v>
      </c>
      <c r="E4147" s="2">
        <f t="shared" si="919"/>
        <v>4143</v>
      </c>
      <c r="F4147" s="11">
        <v>382.5</v>
      </c>
      <c r="G4147" s="9">
        <v>0.5</v>
      </c>
      <c r="H4147" s="9">
        <v>0.54</v>
      </c>
      <c r="I4147" s="9">
        <v>0.57999999999999996</v>
      </c>
      <c r="J4147" s="9">
        <v>0.27</v>
      </c>
      <c r="K4147" s="9">
        <v>0.27</v>
      </c>
      <c r="L4147" s="9">
        <v>0.27</v>
      </c>
      <c r="N4147" s="32">
        <f>IF('System Design'!$F$8=1,'Hourly Demand and Generation'!G4147*'System Design'!$F$21,IF('System Design'!$F$8=2,'Hourly Demand and Generation'!H4147*'System Design'!$F$21,IF('System Design'!$F$8=3,'Hourly Demand and Generation'!I4147*'System Design'!$F$21)))</f>
        <v>290</v>
      </c>
      <c r="O4147" s="32">
        <f>IF('System Design'!$F$8=1,'Hourly Demand and Generation'!J4147*'System Design'!$F$22,IF('System Design'!$F$8=2,'Hourly Demand and Generation'!K4147*'System Design'!$F$22,IF('System Design'!$F$8=3,'Hourly Demand and Generation'!L4147*'System Design'!$F$22)))</f>
        <v>675</v>
      </c>
      <c r="Q4147" s="32">
        <f t="shared" si="917"/>
        <v>0</v>
      </c>
      <c r="R4147" s="32">
        <f t="shared" si="920"/>
        <v>5400</v>
      </c>
      <c r="S4147" s="32">
        <f t="shared" si="921"/>
        <v>0</v>
      </c>
      <c r="T4147" s="32">
        <f t="shared" si="922"/>
        <v>21600</v>
      </c>
      <c r="U4147" s="32">
        <f t="shared" si="923"/>
        <v>0</v>
      </c>
      <c r="V4147" s="32">
        <f t="shared" si="918"/>
        <v>582.5</v>
      </c>
      <c r="W4147" s="32">
        <f t="shared" si="924"/>
        <v>582.5</v>
      </c>
      <c r="X4147" s="32">
        <f t="shared" si="925"/>
        <v>582.5</v>
      </c>
    </row>
    <row r="4148" spans="1:24" x14ac:dyDescent="0.25">
      <c r="A4148" s="2"/>
      <c r="B4148" s="2" t="s">
        <v>7</v>
      </c>
      <c r="C4148" s="2">
        <f t="shared" si="928"/>
        <v>173</v>
      </c>
      <c r="D4148" s="2">
        <f t="shared" si="929"/>
        <v>16</v>
      </c>
      <c r="E4148" s="2">
        <f t="shared" si="919"/>
        <v>4144</v>
      </c>
      <c r="F4148" s="11">
        <v>405</v>
      </c>
      <c r="G4148" s="9">
        <v>0.33</v>
      </c>
      <c r="H4148" s="9">
        <v>0.375</v>
      </c>
      <c r="I4148" s="9">
        <v>0.42</v>
      </c>
      <c r="J4148" s="9">
        <v>0.27</v>
      </c>
      <c r="K4148" s="9">
        <v>0.27</v>
      </c>
      <c r="L4148" s="9">
        <v>0.27</v>
      </c>
      <c r="N4148" s="32">
        <f>IF('System Design'!$F$8=1,'Hourly Demand and Generation'!G4148*'System Design'!$F$21,IF('System Design'!$F$8=2,'Hourly Demand and Generation'!H4148*'System Design'!$F$21,IF('System Design'!$F$8=3,'Hourly Demand and Generation'!I4148*'System Design'!$F$21)))</f>
        <v>210</v>
      </c>
      <c r="O4148" s="32">
        <f>IF('System Design'!$F$8=1,'Hourly Demand and Generation'!J4148*'System Design'!$F$22,IF('System Design'!$F$8=2,'Hourly Demand and Generation'!K4148*'System Design'!$F$22,IF('System Design'!$F$8=3,'Hourly Demand and Generation'!L4148*'System Design'!$F$22)))</f>
        <v>675</v>
      </c>
      <c r="Q4148" s="32">
        <f t="shared" si="917"/>
        <v>0</v>
      </c>
      <c r="R4148" s="32">
        <f t="shared" si="920"/>
        <v>5400</v>
      </c>
      <c r="S4148" s="32">
        <f t="shared" si="921"/>
        <v>0</v>
      </c>
      <c r="T4148" s="32">
        <f t="shared" si="922"/>
        <v>21600</v>
      </c>
      <c r="U4148" s="32">
        <f t="shared" si="923"/>
        <v>0</v>
      </c>
      <c r="V4148" s="32">
        <f t="shared" si="918"/>
        <v>480</v>
      </c>
      <c r="W4148" s="32">
        <f t="shared" si="924"/>
        <v>480</v>
      </c>
      <c r="X4148" s="32">
        <f t="shared" si="925"/>
        <v>480</v>
      </c>
    </row>
    <row r="4149" spans="1:24" x14ac:dyDescent="0.25">
      <c r="A4149" s="2"/>
      <c r="B4149" s="2" t="s">
        <v>7</v>
      </c>
      <c r="C4149" s="2">
        <f t="shared" si="928"/>
        <v>173</v>
      </c>
      <c r="D4149" s="2">
        <f t="shared" si="929"/>
        <v>17</v>
      </c>
      <c r="E4149" s="2">
        <f t="shared" si="919"/>
        <v>4145</v>
      </c>
      <c r="F4149" s="11">
        <v>427.5</v>
      </c>
      <c r="G4149" s="9">
        <v>0.17</v>
      </c>
      <c r="H4149" s="9">
        <v>0.21</v>
      </c>
      <c r="I4149" s="9">
        <v>0.25</v>
      </c>
      <c r="J4149" s="9">
        <v>0.3</v>
      </c>
      <c r="K4149" s="9">
        <v>0.3</v>
      </c>
      <c r="L4149" s="9">
        <v>0.3</v>
      </c>
      <c r="N4149" s="32">
        <f>IF('System Design'!$F$8=1,'Hourly Demand and Generation'!G4149*'System Design'!$F$21,IF('System Design'!$F$8=2,'Hourly Demand and Generation'!H4149*'System Design'!$F$21,IF('System Design'!$F$8=3,'Hourly Demand and Generation'!I4149*'System Design'!$F$21)))</f>
        <v>125</v>
      </c>
      <c r="O4149" s="32">
        <f>IF('System Design'!$F$8=1,'Hourly Demand and Generation'!J4149*'System Design'!$F$22,IF('System Design'!$F$8=2,'Hourly Demand and Generation'!K4149*'System Design'!$F$22,IF('System Design'!$F$8=3,'Hourly Demand and Generation'!L4149*'System Design'!$F$22)))</f>
        <v>750</v>
      </c>
      <c r="Q4149" s="32">
        <f t="shared" si="917"/>
        <v>0</v>
      </c>
      <c r="R4149" s="32">
        <f t="shared" si="920"/>
        <v>5400</v>
      </c>
      <c r="S4149" s="32">
        <f t="shared" si="921"/>
        <v>0</v>
      </c>
      <c r="T4149" s="32">
        <f t="shared" si="922"/>
        <v>21600</v>
      </c>
      <c r="U4149" s="32">
        <f t="shared" si="923"/>
        <v>0</v>
      </c>
      <c r="V4149" s="32">
        <f t="shared" si="918"/>
        <v>447.5</v>
      </c>
      <c r="W4149" s="32">
        <f t="shared" si="924"/>
        <v>447.5</v>
      </c>
      <c r="X4149" s="32">
        <f t="shared" si="925"/>
        <v>447.5</v>
      </c>
    </row>
    <row r="4150" spans="1:24" x14ac:dyDescent="0.25">
      <c r="A4150" s="2"/>
      <c r="B4150" s="2" t="s">
        <v>7</v>
      </c>
      <c r="C4150" s="2">
        <f t="shared" si="928"/>
        <v>173</v>
      </c>
      <c r="D4150" s="2">
        <f t="shared" si="929"/>
        <v>18</v>
      </c>
      <c r="E4150" s="2">
        <f t="shared" si="919"/>
        <v>4146</v>
      </c>
      <c r="F4150" s="11">
        <v>450</v>
      </c>
      <c r="G4150" s="9">
        <v>0.08</v>
      </c>
      <c r="H4150" s="9">
        <v>0.125</v>
      </c>
      <c r="I4150" s="9">
        <v>0.17</v>
      </c>
      <c r="J4150" s="9">
        <v>0.28499999999999998</v>
      </c>
      <c r="K4150" s="9">
        <v>0.28499999999999998</v>
      </c>
      <c r="L4150" s="9">
        <v>0.28499999999999998</v>
      </c>
      <c r="N4150" s="32">
        <f>IF('System Design'!$F$8=1,'Hourly Demand and Generation'!G4150*'System Design'!$F$21,IF('System Design'!$F$8=2,'Hourly Demand and Generation'!H4150*'System Design'!$F$21,IF('System Design'!$F$8=3,'Hourly Demand and Generation'!I4150*'System Design'!$F$21)))</f>
        <v>85</v>
      </c>
      <c r="O4150" s="32">
        <f>IF('System Design'!$F$8=1,'Hourly Demand and Generation'!J4150*'System Design'!$F$22,IF('System Design'!$F$8=2,'Hourly Demand and Generation'!K4150*'System Design'!$F$22,IF('System Design'!$F$8=3,'Hourly Demand and Generation'!L4150*'System Design'!$F$22)))</f>
        <v>712.49999999999989</v>
      </c>
      <c r="Q4150" s="32">
        <f t="shared" si="917"/>
        <v>0</v>
      </c>
      <c r="R4150" s="32">
        <f t="shared" si="920"/>
        <v>5400</v>
      </c>
      <c r="S4150" s="32">
        <f t="shared" si="921"/>
        <v>0</v>
      </c>
      <c r="T4150" s="32">
        <f t="shared" si="922"/>
        <v>21600</v>
      </c>
      <c r="U4150" s="32">
        <f t="shared" si="923"/>
        <v>0</v>
      </c>
      <c r="V4150" s="32">
        <f t="shared" si="918"/>
        <v>347.49999999999989</v>
      </c>
      <c r="W4150" s="32">
        <f t="shared" si="924"/>
        <v>347.49999999999989</v>
      </c>
      <c r="X4150" s="32">
        <f t="shared" si="925"/>
        <v>347.49999999999989</v>
      </c>
    </row>
    <row r="4151" spans="1:24" x14ac:dyDescent="0.25">
      <c r="A4151" s="2"/>
      <c r="B4151" s="2" t="s">
        <v>7</v>
      </c>
      <c r="C4151" s="2">
        <f t="shared" si="928"/>
        <v>173</v>
      </c>
      <c r="D4151" s="2">
        <f t="shared" si="929"/>
        <v>19</v>
      </c>
      <c r="E4151" s="2">
        <f t="shared" si="919"/>
        <v>4147</v>
      </c>
      <c r="F4151" s="11">
        <v>436.5</v>
      </c>
      <c r="G4151" s="9">
        <v>0</v>
      </c>
      <c r="H4151" s="9">
        <v>0.04</v>
      </c>
      <c r="I4151" s="9">
        <v>0.08</v>
      </c>
      <c r="J4151" s="9">
        <v>0.27</v>
      </c>
      <c r="K4151" s="9">
        <v>0.27</v>
      </c>
      <c r="L4151" s="9">
        <v>0.27</v>
      </c>
      <c r="N4151" s="32">
        <f>IF('System Design'!$F$8=1,'Hourly Demand and Generation'!G4151*'System Design'!$F$21,IF('System Design'!$F$8=2,'Hourly Demand and Generation'!H4151*'System Design'!$F$21,IF('System Design'!$F$8=3,'Hourly Demand and Generation'!I4151*'System Design'!$F$21)))</f>
        <v>40</v>
      </c>
      <c r="O4151" s="32">
        <f>IF('System Design'!$F$8=1,'Hourly Demand and Generation'!J4151*'System Design'!$F$22,IF('System Design'!$F$8=2,'Hourly Demand and Generation'!K4151*'System Design'!$F$22,IF('System Design'!$F$8=3,'Hourly Demand and Generation'!L4151*'System Design'!$F$22)))</f>
        <v>675</v>
      </c>
      <c r="Q4151" s="32">
        <f t="shared" si="917"/>
        <v>0</v>
      </c>
      <c r="R4151" s="32">
        <f t="shared" si="920"/>
        <v>5400</v>
      </c>
      <c r="S4151" s="32">
        <f t="shared" si="921"/>
        <v>0</v>
      </c>
      <c r="T4151" s="32">
        <f t="shared" si="922"/>
        <v>21600</v>
      </c>
      <c r="U4151" s="32">
        <f t="shared" si="923"/>
        <v>0</v>
      </c>
      <c r="V4151" s="32">
        <f t="shared" si="918"/>
        <v>278.5</v>
      </c>
      <c r="W4151" s="32">
        <f t="shared" si="924"/>
        <v>278.5</v>
      </c>
      <c r="X4151" s="32">
        <f t="shared" si="925"/>
        <v>278.5</v>
      </c>
    </row>
    <row r="4152" spans="1:24" x14ac:dyDescent="0.25">
      <c r="A4152" s="2"/>
      <c r="B4152" s="2" t="s">
        <v>7</v>
      </c>
      <c r="C4152" s="2">
        <f t="shared" si="928"/>
        <v>173</v>
      </c>
      <c r="D4152" s="2">
        <f t="shared" si="929"/>
        <v>20</v>
      </c>
      <c r="E4152" s="2">
        <f t="shared" si="919"/>
        <v>4148</v>
      </c>
      <c r="F4152" s="11">
        <v>427.5</v>
      </c>
      <c r="G4152" s="9">
        <v>0</v>
      </c>
      <c r="H4152" s="9">
        <v>0</v>
      </c>
      <c r="I4152" s="9">
        <v>0</v>
      </c>
      <c r="J4152" s="9">
        <v>0.27</v>
      </c>
      <c r="K4152" s="9">
        <v>0.27</v>
      </c>
      <c r="L4152" s="9">
        <v>0.27</v>
      </c>
      <c r="N4152" s="32">
        <f>IF('System Design'!$F$8=1,'Hourly Demand and Generation'!G4152*'System Design'!$F$21,IF('System Design'!$F$8=2,'Hourly Demand and Generation'!H4152*'System Design'!$F$21,IF('System Design'!$F$8=3,'Hourly Demand and Generation'!I4152*'System Design'!$F$21)))</f>
        <v>0</v>
      </c>
      <c r="O4152" s="32">
        <f>IF('System Design'!$F$8=1,'Hourly Demand and Generation'!J4152*'System Design'!$F$22,IF('System Design'!$F$8=2,'Hourly Demand and Generation'!K4152*'System Design'!$F$22,IF('System Design'!$F$8=3,'Hourly Demand and Generation'!L4152*'System Design'!$F$22)))</f>
        <v>675</v>
      </c>
      <c r="Q4152" s="32">
        <f t="shared" si="917"/>
        <v>0</v>
      </c>
      <c r="R4152" s="32">
        <f t="shared" si="920"/>
        <v>5400</v>
      </c>
      <c r="S4152" s="32">
        <f t="shared" si="921"/>
        <v>0</v>
      </c>
      <c r="T4152" s="32">
        <f t="shared" si="922"/>
        <v>21600</v>
      </c>
      <c r="U4152" s="32">
        <f t="shared" si="923"/>
        <v>0</v>
      </c>
      <c r="V4152" s="32">
        <f t="shared" si="918"/>
        <v>247.5</v>
      </c>
      <c r="W4152" s="32">
        <f t="shared" si="924"/>
        <v>247.5</v>
      </c>
      <c r="X4152" s="32">
        <f t="shared" si="925"/>
        <v>247.5</v>
      </c>
    </row>
    <row r="4153" spans="1:24" x14ac:dyDescent="0.25">
      <c r="A4153" s="2"/>
      <c r="B4153" s="2" t="s">
        <v>7</v>
      </c>
      <c r="C4153" s="2">
        <f t="shared" si="928"/>
        <v>173</v>
      </c>
      <c r="D4153" s="2">
        <f t="shared" si="929"/>
        <v>21</v>
      </c>
      <c r="E4153" s="2">
        <f t="shared" si="919"/>
        <v>4149</v>
      </c>
      <c r="F4153" s="11">
        <v>405</v>
      </c>
      <c r="G4153" s="9">
        <v>0</v>
      </c>
      <c r="H4153" s="9">
        <v>0</v>
      </c>
      <c r="I4153" s="9">
        <v>0</v>
      </c>
      <c r="J4153" s="9">
        <v>0.27</v>
      </c>
      <c r="K4153" s="9">
        <v>0.27</v>
      </c>
      <c r="L4153" s="9">
        <v>0.27</v>
      </c>
      <c r="N4153" s="32">
        <f>IF('System Design'!$F$8=1,'Hourly Demand and Generation'!G4153*'System Design'!$F$21,IF('System Design'!$F$8=2,'Hourly Demand and Generation'!H4153*'System Design'!$F$21,IF('System Design'!$F$8=3,'Hourly Demand and Generation'!I4153*'System Design'!$F$21)))</f>
        <v>0</v>
      </c>
      <c r="O4153" s="32">
        <f>IF('System Design'!$F$8=1,'Hourly Demand and Generation'!J4153*'System Design'!$F$22,IF('System Design'!$F$8=2,'Hourly Demand and Generation'!K4153*'System Design'!$F$22,IF('System Design'!$F$8=3,'Hourly Demand and Generation'!L4153*'System Design'!$F$22)))</f>
        <v>675</v>
      </c>
      <c r="Q4153" s="32">
        <f t="shared" si="917"/>
        <v>0</v>
      </c>
      <c r="R4153" s="32">
        <f t="shared" si="920"/>
        <v>5400</v>
      </c>
      <c r="S4153" s="32">
        <f t="shared" si="921"/>
        <v>0</v>
      </c>
      <c r="T4153" s="32">
        <f t="shared" si="922"/>
        <v>21600</v>
      </c>
      <c r="U4153" s="32">
        <f t="shared" si="923"/>
        <v>0</v>
      </c>
      <c r="V4153" s="32">
        <f t="shared" si="918"/>
        <v>270</v>
      </c>
      <c r="W4153" s="32">
        <f t="shared" si="924"/>
        <v>270</v>
      </c>
      <c r="X4153" s="32">
        <f t="shared" si="925"/>
        <v>270</v>
      </c>
    </row>
    <row r="4154" spans="1:24" x14ac:dyDescent="0.25">
      <c r="A4154" s="2"/>
      <c r="B4154" s="2" t="s">
        <v>7</v>
      </c>
      <c r="C4154" s="2">
        <f t="shared" si="928"/>
        <v>173</v>
      </c>
      <c r="D4154" s="2">
        <f t="shared" si="929"/>
        <v>22</v>
      </c>
      <c r="E4154" s="2">
        <f t="shared" si="919"/>
        <v>4150</v>
      </c>
      <c r="F4154" s="11">
        <v>382.5</v>
      </c>
      <c r="G4154" s="9">
        <v>0</v>
      </c>
      <c r="H4154" s="9">
        <v>0</v>
      </c>
      <c r="I4154" s="9">
        <v>0</v>
      </c>
      <c r="J4154" s="9">
        <v>0.28499999999999998</v>
      </c>
      <c r="K4154" s="9">
        <v>0.28499999999999998</v>
      </c>
      <c r="L4154" s="9">
        <v>0.28499999999999998</v>
      </c>
      <c r="N4154" s="32">
        <f>IF('System Design'!$F$8=1,'Hourly Demand and Generation'!G4154*'System Design'!$F$21,IF('System Design'!$F$8=2,'Hourly Demand and Generation'!H4154*'System Design'!$F$21,IF('System Design'!$F$8=3,'Hourly Demand and Generation'!I4154*'System Design'!$F$21)))</f>
        <v>0</v>
      </c>
      <c r="O4154" s="32">
        <f>IF('System Design'!$F$8=1,'Hourly Demand and Generation'!J4154*'System Design'!$F$22,IF('System Design'!$F$8=2,'Hourly Demand and Generation'!K4154*'System Design'!$F$22,IF('System Design'!$F$8=3,'Hourly Demand and Generation'!L4154*'System Design'!$F$22)))</f>
        <v>712.49999999999989</v>
      </c>
      <c r="Q4154" s="32">
        <f t="shared" si="917"/>
        <v>0</v>
      </c>
      <c r="R4154" s="32">
        <f t="shared" si="920"/>
        <v>5400</v>
      </c>
      <c r="S4154" s="32">
        <f t="shared" si="921"/>
        <v>0</v>
      </c>
      <c r="T4154" s="32">
        <f t="shared" si="922"/>
        <v>21600</v>
      </c>
      <c r="U4154" s="32">
        <f t="shared" si="923"/>
        <v>0</v>
      </c>
      <c r="V4154" s="32">
        <f t="shared" si="918"/>
        <v>329.99999999999989</v>
      </c>
      <c r="W4154" s="32">
        <f t="shared" si="924"/>
        <v>329.99999999999989</v>
      </c>
      <c r="X4154" s="32">
        <f t="shared" si="925"/>
        <v>329.99999999999989</v>
      </c>
    </row>
    <row r="4155" spans="1:24" x14ac:dyDescent="0.25">
      <c r="A4155" s="2"/>
      <c r="B4155" s="2" t="s">
        <v>7</v>
      </c>
      <c r="C4155" s="2">
        <f t="shared" si="928"/>
        <v>173</v>
      </c>
      <c r="D4155" s="2">
        <f t="shared" si="929"/>
        <v>23</v>
      </c>
      <c r="E4155" s="2">
        <f t="shared" si="919"/>
        <v>4151</v>
      </c>
      <c r="F4155" s="11">
        <v>360</v>
      </c>
      <c r="G4155" s="9">
        <v>0</v>
      </c>
      <c r="H4155" s="9">
        <v>0</v>
      </c>
      <c r="I4155" s="9">
        <v>0</v>
      </c>
      <c r="J4155" s="9">
        <v>0.24</v>
      </c>
      <c r="K4155" s="9">
        <v>0.24</v>
      </c>
      <c r="L4155" s="9">
        <v>0.24</v>
      </c>
      <c r="N4155" s="32">
        <f>IF('System Design'!$F$8=1,'Hourly Demand and Generation'!G4155*'System Design'!$F$21,IF('System Design'!$F$8=2,'Hourly Demand and Generation'!H4155*'System Design'!$F$21,IF('System Design'!$F$8=3,'Hourly Demand and Generation'!I4155*'System Design'!$F$21)))</f>
        <v>0</v>
      </c>
      <c r="O4155" s="32">
        <f>IF('System Design'!$F$8=1,'Hourly Demand and Generation'!J4155*'System Design'!$F$22,IF('System Design'!$F$8=2,'Hourly Demand and Generation'!K4155*'System Design'!$F$22,IF('System Design'!$F$8=3,'Hourly Demand and Generation'!L4155*'System Design'!$F$22)))</f>
        <v>600</v>
      </c>
      <c r="Q4155" s="32">
        <f t="shared" si="917"/>
        <v>0</v>
      </c>
      <c r="R4155" s="32">
        <f t="shared" si="920"/>
        <v>5400</v>
      </c>
      <c r="S4155" s="32">
        <f t="shared" si="921"/>
        <v>0</v>
      </c>
      <c r="T4155" s="32">
        <f t="shared" si="922"/>
        <v>21600</v>
      </c>
      <c r="U4155" s="32">
        <f t="shared" si="923"/>
        <v>0</v>
      </c>
      <c r="V4155" s="32">
        <f t="shared" si="918"/>
        <v>240</v>
      </c>
      <c r="W4155" s="32">
        <f t="shared" si="924"/>
        <v>240</v>
      </c>
      <c r="X4155" s="32">
        <f t="shared" si="925"/>
        <v>240</v>
      </c>
    </row>
    <row r="4156" spans="1:24" x14ac:dyDescent="0.25">
      <c r="A4156" s="2"/>
      <c r="B4156" s="2" t="s">
        <v>7</v>
      </c>
      <c r="C4156" s="2">
        <f t="shared" si="928"/>
        <v>173</v>
      </c>
      <c r="D4156" s="2">
        <f t="shared" si="929"/>
        <v>24</v>
      </c>
      <c r="E4156" s="2">
        <f t="shared" si="919"/>
        <v>4152</v>
      </c>
      <c r="F4156" s="11">
        <v>315</v>
      </c>
      <c r="G4156" s="9">
        <v>0</v>
      </c>
      <c r="H4156" s="9">
        <v>0</v>
      </c>
      <c r="I4156" s="9">
        <v>0</v>
      </c>
      <c r="J4156" s="9">
        <v>0.24</v>
      </c>
      <c r="K4156" s="9">
        <v>0.24</v>
      </c>
      <c r="L4156" s="9">
        <v>0.24</v>
      </c>
      <c r="N4156" s="32">
        <f>IF('System Design'!$F$8=1,'Hourly Demand and Generation'!G4156*'System Design'!$F$21,IF('System Design'!$F$8=2,'Hourly Demand and Generation'!H4156*'System Design'!$F$21,IF('System Design'!$F$8=3,'Hourly Demand and Generation'!I4156*'System Design'!$F$21)))</f>
        <v>0</v>
      </c>
      <c r="O4156" s="32">
        <f>IF('System Design'!$F$8=1,'Hourly Demand and Generation'!J4156*'System Design'!$F$22,IF('System Design'!$F$8=2,'Hourly Demand and Generation'!K4156*'System Design'!$F$22,IF('System Design'!$F$8=3,'Hourly Demand and Generation'!L4156*'System Design'!$F$22)))</f>
        <v>600</v>
      </c>
      <c r="Q4156" s="32">
        <f t="shared" si="917"/>
        <v>0</v>
      </c>
      <c r="R4156" s="32">
        <f t="shared" si="920"/>
        <v>5400</v>
      </c>
      <c r="S4156" s="32">
        <f t="shared" si="921"/>
        <v>0</v>
      </c>
      <c r="T4156" s="32">
        <f t="shared" si="922"/>
        <v>21600</v>
      </c>
      <c r="U4156" s="32">
        <f t="shared" si="923"/>
        <v>0</v>
      </c>
      <c r="V4156" s="32">
        <f t="shared" si="918"/>
        <v>285</v>
      </c>
      <c r="W4156" s="32">
        <f t="shared" si="924"/>
        <v>285</v>
      </c>
      <c r="X4156" s="32">
        <f t="shared" si="925"/>
        <v>285</v>
      </c>
    </row>
    <row r="4157" spans="1:24" x14ac:dyDescent="0.25">
      <c r="A4157" s="2"/>
      <c r="B4157" s="2" t="s">
        <v>7</v>
      </c>
      <c r="C4157" s="2">
        <f>C4156+1</f>
        <v>174</v>
      </c>
      <c r="D4157" s="2">
        <v>1</v>
      </c>
      <c r="E4157" s="2">
        <f t="shared" si="919"/>
        <v>4153</v>
      </c>
      <c r="F4157" s="11">
        <v>270</v>
      </c>
      <c r="G4157" s="9">
        <v>0</v>
      </c>
      <c r="H4157" s="9">
        <v>0</v>
      </c>
      <c r="I4157" s="9">
        <v>0</v>
      </c>
      <c r="J4157" s="9">
        <v>0.20663576969184999</v>
      </c>
      <c r="K4157" s="9">
        <v>0.20663576969184999</v>
      </c>
      <c r="L4157" s="9">
        <v>0.3</v>
      </c>
      <c r="N4157" s="32">
        <f>IF('System Design'!$F$8=1,'Hourly Demand and Generation'!G4157*'System Design'!$F$21,IF('System Design'!$F$8=2,'Hourly Demand and Generation'!H4157*'System Design'!$F$21,IF('System Design'!$F$8=3,'Hourly Demand and Generation'!I4157*'System Design'!$F$21)))</f>
        <v>0</v>
      </c>
      <c r="O4157" s="32">
        <f>IF('System Design'!$F$8=1,'Hourly Demand and Generation'!J4157*'System Design'!$F$22,IF('System Design'!$F$8=2,'Hourly Demand and Generation'!K4157*'System Design'!$F$22,IF('System Design'!$F$8=3,'Hourly Demand and Generation'!L4157*'System Design'!$F$22)))</f>
        <v>750</v>
      </c>
      <c r="Q4157" s="32">
        <f t="shared" si="917"/>
        <v>0</v>
      </c>
      <c r="R4157" s="32">
        <f t="shared" si="920"/>
        <v>5400</v>
      </c>
      <c r="S4157" s="32">
        <f t="shared" si="921"/>
        <v>0</v>
      </c>
      <c r="T4157" s="32">
        <f t="shared" si="922"/>
        <v>21600</v>
      </c>
      <c r="U4157" s="32">
        <f t="shared" si="923"/>
        <v>0</v>
      </c>
      <c r="V4157" s="32">
        <f t="shared" si="918"/>
        <v>480</v>
      </c>
      <c r="W4157" s="32">
        <f t="shared" si="924"/>
        <v>480</v>
      </c>
      <c r="X4157" s="32">
        <f t="shared" si="925"/>
        <v>480</v>
      </c>
    </row>
    <row r="4158" spans="1:24" x14ac:dyDescent="0.25">
      <c r="A4158" s="2"/>
      <c r="B4158" s="2" t="s">
        <v>7</v>
      </c>
      <c r="C4158" s="2">
        <f>C4157</f>
        <v>174</v>
      </c>
      <c r="D4158" s="2">
        <f>D4157+1</f>
        <v>2</v>
      </c>
      <c r="E4158" s="2">
        <f t="shared" si="919"/>
        <v>4154</v>
      </c>
      <c r="F4158" s="11">
        <v>247.5</v>
      </c>
      <c r="G4158" s="9">
        <v>0</v>
      </c>
      <c r="H4158" s="9">
        <v>0</v>
      </c>
      <c r="I4158" s="9">
        <v>0</v>
      </c>
      <c r="J4158" s="9">
        <v>0.18597219272266499</v>
      </c>
      <c r="K4158" s="9">
        <v>0.18597219272266499</v>
      </c>
      <c r="L4158" s="9">
        <v>0.27</v>
      </c>
      <c r="N4158" s="32">
        <f>IF('System Design'!$F$8=1,'Hourly Demand and Generation'!G4158*'System Design'!$F$21,IF('System Design'!$F$8=2,'Hourly Demand and Generation'!H4158*'System Design'!$F$21,IF('System Design'!$F$8=3,'Hourly Demand and Generation'!I4158*'System Design'!$F$21)))</f>
        <v>0</v>
      </c>
      <c r="O4158" s="32">
        <f>IF('System Design'!$F$8=1,'Hourly Demand and Generation'!J4158*'System Design'!$F$22,IF('System Design'!$F$8=2,'Hourly Demand and Generation'!K4158*'System Design'!$F$22,IF('System Design'!$F$8=3,'Hourly Demand and Generation'!L4158*'System Design'!$F$22)))</f>
        <v>675</v>
      </c>
      <c r="Q4158" s="32">
        <f t="shared" si="917"/>
        <v>0</v>
      </c>
      <c r="R4158" s="32">
        <f t="shared" si="920"/>
        <v>5400</v>
      </c>
      <c r="S4158" s="32">
        <f t="shared" si="921"/>
        <v>0</v>
      </c>
      <c r="T4158" s="32">
        <f t="shared" si="922"/>
        <v>21600</v>
      </c>
      <c r="U4158" s="32">
        <f t="shared" si="923"/>
        <v>0</v>
      </c>
      <c r="V4158" s="32">
        <f t="shared" si="918"/>
        <v>427.5</v>
      </c>
      <c r="W4158" s="32">
        <f t="shared" si="924"/>
        <v>427.5</v>
      </c>
      <c r="X4158" s="32">
        <f t="shared" si="925"/>
        <v>427.5</v>
      </c>
    </row>
    <row r="4159" spans="1:24" x14ac:dyDescent="0.25">
      <c r="A4159" s="2"/>
      <c r="B4159" s="2" t="s">
        <v>7</v>
      </c>
      <c r="C4159" s="2">
        <f t="shared" ref="C4159:C4180" si="930">C4158</f>
        <v>174</v>
      </c>
      <c r="D4159" s="2">
        <f t="shared" ref="D4159:D4180" si="931">D4158+1</f>
        <v>3</v>
      </c>
      <c r="E4159" s="2">
        <f t="shared" si="919"/>
        <v>4155</v>
      </c>
      <c r="F4159" s="11">
        <v>225</v>
      </c>
      <c r="G4159" s="9">
        <v>0</v>
      </c>
      <c r="H4159" s="9">
        <v>0</v>
      </c>
      <c r="I4159" s="9">
        <v>0</v>
      </c>
      <c r="J4159" s="9">
        <v>0.18597219272266499</v>
      </c>
      <c r="K4159" s="9">
        <v>0.18597219272266499</v>
      </c>
      <c r="L4159" s="9">
        <v>0.27</v>
      </c>
      <c r="N4159" s="32">
        <f>IF('System Design'!$F$8=1,'Hourly Demand and Generation'!G4159*'System Design'!$F$21,IF('System Design'!$F$8=2,'Hourly Demand and Generation'!H4159*'System Design'!$F$21,IF('System Design'!$F$8=3,'Hourly Demand and Generation'!I4159*'System Design'!$F$21)))</f>
        <v>0</v>
      </c>
      <c r="O4159" s="32">
        <f>IF('System Design'!$F$8=1,'Hourly Demand and Generation'!J4159*'System Design'!$F$22,IF('System Design'!$F$8=2,'Hourly Demand and Generation'!K4159*'System Design'!$F$22,IF('System Design'!$F$8=3,'Hourly Demand and Generation'!L4159*'System Design'!$F$22)))</f>
        <v>675</v>
      </c>
      <c r="Q4159" s="32">
        <f t="shared" si="917"/>
        <v>0</v>
      </c>
      <c r="R4159" s="32">
        <f t="shared" si="920"/>
        <v>5400</v>
      </c>
      <c r="S4159" s="32">
        <f t="shared" si="921"/>
        <v>0</v>
      </c>
      <c r="T4159" s="32">
        <f t="shared" si="922"/>
        <v>21600</v>
      </c>
      <c r="U4159" s="32">
        <f t="shared" si="923"/>
        <v>0</v>
      </c>
      <c r="V4159" s="32">
        <f t="shared" si="918"/>
        <v>450</v>
      </c>
      <c r="W4159" s="32">
        <f t="shared" si="924"/>
        <v>450</v>
      </c>
      <c r="X4159" s="32">
        <f t="shared" si="925"/>
        <v>450</v>
      </c>
    </row>
    <row r="4160" spans="1:24" x14ac:dyDescent="0.25">
      <c r="A4160" s="2"/>
      <c r="B4160" s="2" t="s">
        <v>7</v>
      </c>
      <c r="C4160" s="2">
        <f t="shared" si="930"/>
        <v>174</v>
      </c>
      <c r="D4160" s="2">
        <f t="shared" si="931"/>
        <v>4</v>
      </c>
      <c r="E4160" s="2">
        <f t="shared" si="919"/>
        <v>4156</v>
      </c>
      <c r="F4160" s="11">
        <v>270</v>
      </c>
      <c r="G4160" s="9">
        <v>0</v>
      </c>
      <c r="H4160" s="9">
        <v>0</v>
      </c>
      <c r="I4160" s="9">
        <v>0</v>
      </c>
      <c r="J4160" s="9">
        <v>0.20663576969184999</v>
      </c>
      <c r="K4160" s="9">
        <v>0.20663576969184999</v>
      </c>
      <c r="L4160" s="9">
        <v>0.3</v>
      </c>
      <c r="N4160" s="32">
        <f>IF('System Design'!$F$8=1,'Hourly Demand and Generation'!G4160*'System Design'!$F$21,IF('System Design'!$F$8=2,'Hourly Demand and Generation'!H4160*'System Design'!$F$21,IF('System Design'!$F$8=3,'Hourly Demand and Generation'!I4160*'System Design'!$F$21)))</f>
        <v>0</v>
      </c>
      <c r="O4160" s="32">
        <f>IF('System Design'!$F$8=1,'Hourly Demand and Generation'!J4160*'System Design'!$F$22,IF('System Design'!$F$8=2,'Hourly Demand and Generation'!K4160*'System Design'!$F$22,IF('System Design'!$F$8=3,'Hourly Demand and Generation'!L4160*'System Design'!$F$22)))</f>
        <v>750</v>
      </c>
      <c r="Q4160" s="32">
        <f t="shared" si="917"/>
        <v>0</v>
      </c>
      <c r="R4160" s="32">
        <f t="shared" si="920"/>
        <v>5400</v>
      </c>
      <c r="S4160" s="32">
        <f t="shared" si="921"/>
        <v>0</v>
      </c>
      <c r="T4160" s="32">
        <f t="shared" si="922"/>
        <v>21600</v>
      </c>
      <c r="U4160" s="32">
        <f t="shared" si="923"/>
        <v>0</v>
      </c>
      <c r="V4160" s="32">
        <f t="shared" si="918"/>
        <v>480</v>
      </c>
      <c r="W4160" s="32">
        <f t="shared" si="924"/>
        <v>480</v>
      </c>
      <c r="X4160" s="32">
        <f t="shared" si="925"/>
        <v>480</v>
      </c>
    </row>
    <row r="4161" spans="1:24" x14ac:dyDescent="0.25">
      <c r="A4161" s="2"/>
      <c r="B4161" s="2" t="s">
        <v>7</v>
      </c>
      <c r="C4161" s="2">
        <f t="shared" si="930"/>
        <v>174</v>
      </c>
      <c r="D4161" s="2">
        <f t="shared" si="931"/>
        <v>5</v>
      </c>
      <c r="E4161" s="2">
        <f t="shared" si="919"/>
        <v>4157</v>
      </c>
      <c r="F4161" s="11">
        <v>292.5</v>
      </c>
      <c r="G4161" s="9">
        <v>0</v>
      </c>
      <c r="H4161" s="9">
        <v>0.04</v>
      </c>
      <c r="I4161" s="9">
        <v>0.08</v>
      </c>
      <c r="J4161" s="9">
        <v>0.16530861575347999</v>
      </c>
      <c r="K4161" s="9">
        <v>0.16530861575347999</v>
      </c>
      <c r="L4161" s="9">
        <v>0.24</v>
      </c>
      <c r="N4161" s="32">
        <f>IF('System Design'!$F$8=1,'Hourly Demand and Generation'!G4161*'System Design'!$F$21,IF('System Design'!$F$8=2,'Hourly Demand and Generation'!H4161*'System Design'!$F$21,IF('System Design'!$F$8=3,'Hourly Demand and Generation'!I4161*'System Design'!$F$21)))</f>
        <v>40</v>
      </c>
      <c r="O4161" s="32">
        <f>IF('System Design'!$F$8=1,'Hourly Demand and Generation'!J4161*'System Design'!$F$22,IF('System Design'!$F$8=2,'Hourly Demand and Generation'!K4161*'System Design'!$F$22,IF('System Design'!$F$8=3,'Hourly Demand and Generation'!L4161*'System Design'!$F$22)))</f>
        <v>600</v>
      </c>
      <c r="Q4161" s="32">
        <f t="shared" si="917"/>
        <v>0</v>
      </c>
      <c r="R4161" s="32">
        <f t="shared" si="920"/>
        <v>5400</v>
      </c>
      <c r="S4161" s="32">
        <f t="shared" si="921"/>
        <v>0</v>
      </c>
      <c r="T4161" s="32">
        <f t="shared" si="922"/>
        <v>21600</v>
      </c>
      <c r="U4161" s="32">
        <f t="shared" si="923"/>
        <v>0</v>
      </c>
      <c r="V4161" s="32">
        <f t="shared" si="918"/>
        <v>347.5</v>
      </c>
      <c r="W4161" s="32">
        <f t="shared" si="924"/>
        <v>347.5</v>
      </c>
      <c r="X4161" s="32">
        <f t="shared" si="925"/>
        <v>347.5</v>
      </c>
    </row>
    <row r="4162" spans="1:24" x14ac:dyDescent="0.25">
      <c r="A4162" s="2"/>
      <c r="B4162" s="2" t="s">
        <v>7</v>
      </c>
      <c r="C4162" s="2">
        <f t="shared" si="930"/>
        <v>174</v>
      </c>
      <c r="D4162" s="2">
        <f t="shared" si="931"/>
        <v>6</v>
      </c>
      <c r="E4162" s="2">
        <f t="shared" si="919"/>
        <v>4158</v>
      </c>
      <c r="F4162" s="11">
        <v>315</v>
      </c>
      <c r="G4162" s="9">
        <v>0.08</v>
      </c>
      <c r="H4162" s="9">
        <v>0.125</v>
      </c>
      <c r="I4162" s="9">
        <v>0.17</v>
      </c>
      <c r="J4162" s="9">
        <v>0.16530861575347999</v>
      </c>
      <c r="K4162" s="9">
        <v>0.16530861575347999</v>
      </c>
      <c r="L4162" s="9">
        <v>0.24</v>
      </c>
      <c r="N4162" s="32">
        <f>IF('System Design'!$F$8=1,'Hourly Demand and Generation'!G4162*'System Design'!$F$21,IF('System Design'!$F$8=2,'Hourly Demand and Generation'!H4162*'System Design'!$F$21,IF('System Design'!$F$8=3,'Hourly Demand and Generation'!I4162*'System Design'!$F$21)))</f>
        <v>85</v>
      </c>
      <c r="O4162" s="32">
        <f>IF('System Design'!$F$8=1,'Hourly Demand and Generation'!J4162*'System Design'!$F$22,IF('System Design'!$F$8=2,'Hourly Demand and Generation'!K4162*'System Design'!$F$22,IF('System Design'!$F$8=3,'Hourly Demand and Generation'!L4162*'System Design'!$F$22)))</f>
        <v>600</v>
      </c>
      <c r="Q4162" s="32">
        <f t="shared" si="917"/>
        <v>0</v>
      </c>
      <c r="R4162" s="32">
        <f t="shared" si="920"/>
        <v>5400</v>
      </c>
      <c r="S4162" s="32">
        <f t="shared" si="921"/>
        <v>0</v>
      </c>
      <c r="T4162" s="32">
        <f t="shared" si="922"/>
        <v>21600</v>
      </c>
      <c r="U4162" s="32">
        <f t="shared" si="923"/>
        <v>0</v>
      </c>
      <c r="V4162" s="32">
        <f t="shared" si="918"/>
        <v>370</v>
      </c>
      <c r="W4162" s="32">
        <f t="shared" si="924"/>
        <v>370</v>
      </c>
      <c r="X4162" s="32">
        <f t="shared" si="925"/>
        <v>370</v>
      </c>
    </row>
    <row r="4163" spans="1:24" x14ac:dyDescent="0.25">
      <c r="A4163" s="2"/>
      <c r="B4163" s="2" t="s">
        <v>7</v>
      </c>
      <c r="C4163" s="2">
        <f t="shared" si="930"/>
        <v>174</v>
      </c>
      <c r="D4163" s="2">
        <f t="shared" si="931"/>
        <v>7</v>
      </c>
      <c r="E4163" s="2">
        <f t="shared" si="919"/>
        <v>4159</v>
      </c>
      <c r="F4163" s="11">
        <v>337.5</v>
      </c>
      <c r="G4163" s="9">
        <v>0.17</v>
      </c>
      <c r="H4163" s="9">
        <v>0.21</v>
      </c>
      <c r="I4163" s="9">
        <v>0.25</v>
      </c>
      <c r="J4163" s="9">
        <v>0.18597219272266499</v>
      </c>
      <c r="K4163" s="9">
        <v>0.18597219272266499</v>
      </c>
      <c r="L4163" s="9">
        <v>0.27</v>
      </c>
      <c r="N4163" s="32">
        <f>IF('System Design'!$F$8=1,'Hourly Demand and Generation'!G4163*'System Design'!$F$21,IF('System Design'!$F$8=2,'Hourly Demand and Generation'!H4163*'System Design'!$F$21,IF('System Design'!$F$8=3,'Hourly Demand and Generation'!I4163*'System Design'!$F$21)))</f>
        <v>125</v>
      </c>
      <c r="O4163" s="32">
        <f>IF('System Design'!$F$8=1,'Hourly Demand and Generation'!J4163*'System Design'!$F$22,IF('System Design'!$F$8=2,'Hourly Demand and Generation'!K4163*'System Design'!$F$22,IF('System Design'!$F$8=3,'Hourly Demand and Generation'!L4163*'System Design'!$F$22)))</f>
        <v>675</v>
      </c>
      <c r="Q4163" s="32">
        <f t="shared" si="917"/>
        <v>0</v>
      </c>
      <c r="R4163" s="32">
        <f t="shared" si="920"/>
        <v>5400</v>
      </c>
      <c r="S4163" s="32">
        <f t="shared" si="921"/>
        <v>0</v>
      </c>
      <c r="T4163" s="32">
        <f t="shared" si="922"/>
        <v>21600</v>
      </c>
      <c r="U4163" s="32">
        <f t="shared" si="923"/>
        <v>0</v>
      </c>
      <c r="V4163" s="32">
        <f t="shared" si="918"/>
        <v>462.5</v>
      </c>
      <c r="W4163" s="32">
        <f t="shared" si="924"/>
        <v>462.5</v>
      </c>
      <c r="X4163" s="32">
        <f t="shared" si="925"/>
        <v>462.5</v>
      </c>
    </row>
    <row r="4164" spans="1:24" x14ac:dyDescent="0.25">
      <c r="A4164" s="2"/>
      <c r="B4164" s="2" t="s">
        <v>7</v>
      </c>
      <c r="C4164" s="2">
        <f t="shared" si="930"/>
        <v>174</v>
      </c>
      <c r="D4164" s="2">
        <f t="shared" si="931"/>
        <v>8</v>
      </c>
      <c r="E4164" s="2">
        <f t="shared" si="919"/>
        <v>4160</v>
      </c>
      <c r="F4164" s="11">
        <v>360</v>
      </c>
      <c r="G4164" s="9">
        <v>0.33</v>
      </c>
      <c r="H4164" s="9">
        <v>0.375</v>
      </c>
      <c r="I4164" s="9">
        <v>0.42</v>
      </c>
      <c r="J4164" s="9">
        <v>0.18597219272266499</v>
      </c>
      <c r="K4164" s="9">
        <v>0.18597219272266499</v>
      </c>
      <c r="L4164" s="9">
        <v>0.27</v>
      </c>
      <c r="N4164" s="32">
        <f>IF('System Design'!$F$8=1,'Hourly Demand and Generation'!G4164*'System Design'!$F$21,IF('System Design'!$F$8=2,'Hourly Demand and Generation'!H4164*'System Design'!$F$21,IF('System Design'!$F$8=3,'Hourly Demand and Generation'!I4164*'System Design'!$F$21)))</f>
        <v>210</v>
      </c>
      <c r="O4164" s="32">
        <f>IF('System Design'!$F$8=1,'Hourly Demand and Generation'!J4164*'System Design'!$F$22,IF('System Design'!$F$8=2,'Hourly Demand and Generation'!K4164*'System Design'!$F$22,IF('System Design'!$F$8=3,'Hourly Demand and Generation'!L4164*'System Design'!$F$22)))</f>
        <v>675</v>
      </c>
      <c r="Q4164" s="32">
        <f t="shared" si="917"/>
        <v>0</v>
      </c>
      <c r="R4164" s="32">
        <f t="shared" si="920"/>
        <v>5400</v>
      </c>
      <c r="S4164" s="32">
        <f t="shared" si="921"/>
        <v>0</v>
      </c>
      <c r="T4164" s="32">
        <f t="shared" si="922"/>
        <v>21600</v>
      </c>
      <c r="U4164" s="32">
        <f t="shared" si="923"/>
        <v>0</v>
      </c>
      <c r="V4164" s="32">
        <f t="shared" si="918"/>
        <v>525</v>
      </c>
      <c r="W4164" s="32">
        <f t="shared" si="924"/>
        <v>525</v>
      </c>
      <c r="X4164" s="32">
        <f t="shared" si="925"/>
        <v>525</v>
      </c>
    </row>
    <row r="4165" spans="1:24" x14ac:dyDescent="0.25">
      <c r="A4165" s="2"/>
      <c r="B4165" s="2" t="s">
        <v>7</v>
      </c>
      <c r="C4165" s="2">
        <f t="shared" si="930"/>
        <v>174</v>
      </c>
      <c r="D4165" s="2">
        <f t="shared" si="931"/>
        <v>9</v>
      </c>
      <c r="E4165" s="2">
        <f t="shared" si="919"/>
        <v>4161</v>
      </c>
      <c r="F4165" s="11">
        <v>360</v>
      </c>
      <c r="G4165" s="9">
        <v>0.5</v>
      </c>
      <c r="H4165" s="9">
        <v>0.54</v>
      </c>
      <c r="I4165" s="9">
        <v>0.57999999999999996</v>
      </c>
      <c r="J4165" s="9">
        <v>0.16530861575347999</v>
      </c>
      <c r="K4165" s="9">
        <v>0.16530861575347999</v>
      </c>
      <c r="L4165" s="9">
        <v>0.24</v>
      </c>
      <c r="N4165" s="32">
        <f>IF('System Design'!$F$8=1,'Hourly Demand and Generation'!G4165*'System Design'!$F$21,IF('System Design'!$F$8=2,'Hourly Demand and Generation'!H4165*'System Design'!$F$21,IF('System Design'!$F$8=3,'Hourly Demand and Generation'!I4165*'System Design'!$F$21)))</f>
        <v>290</v>
      </c>
      <c r="O4165" s="32">
        <f>IF('System Design'!$F$8=1,'Hourly Demand and Generation'!J4165*'System Design'!$F$22,IF('System Design'!$F$8=2,'Hourly Demand and Generation'!K4165*'System Design'!$F$22,IF('System Design'!$F$8=3,'Hourly Demand and Generation'!L4165*'System Design'!$F$22)))</f>
        <v>600</v>
      </c>
      <c r="Q4165" s="32">
        <f t="shared" si="917"/>
        <v>0</v>
      </c>
      <c r="R4165" s="32">
        <f t="shared" si="920"/>
        <v>5400</v>
      </c>
      <c r="S4165" s="32">
        <f t="shared" si="921"/>
        <v>0</v>
      </c>
      <c r="T4165" s="32">
        <f t="shared" si="922"/>
        <v>21600</v>
      </c>
      <c r="U4165" s="32">
        <f t="shared" si="923"/>
        <v>0</v>
      </c>
      <c r="V4165" s="32">
        <f t="shared" si="918"/>
        <v>530</v>
      </c>
      <c r="W4165" s="32">
        <f t="shared" si="924"/>
        <v>530</v>
      </c>
      <c r="X4165" s="32">
        <f t="shared" si="925"/>
        <v>530</v>
      </c>
    </row>
    <row r="4166" spans="1:24" x14ac:dyDescent="0.25">
      <c r="A4166" s="2"/>
      <c r="B4166" s="2" t="s">
        <v>7</v>
      </c>
      <c r="C4166" s="2">
        <f t="shared" si="930"/>
        <v>174</v>
      </c>
      <c r="D4166" s="2">
        <f t="shared" si="931"/>
        <v>10</v>
      </c>
      <c r="E4166" s="2">
        <f t="shared" si="919"/>
        <v>4162</v>
      </c>
      <c r="F4166" s="11">
        <v>351</v>
      </c>
      <c r="G4166" s="9">
        <v>0.67</v>
      </c>
      <c r="H4166" s="9">
        <v>0.71</v>
      </c>
      <c r="I4166" s="9">
        <v>0.75</v>
      </c>
      <c r="J4166" s="9">
        <v>0.18597219272266499</v>
      </c>
      <c r="K4166" s="9">
        <v>0.18597219272266499</v>
      </c>
      <c r="L4166" s="9">
        <v>0.27</v>
      </c>
      <c r="N4166" s="32">
        <f>IF('System Design'!$F$8=1,'Hourly Demand and Generation'!G4166*'System Design'!$F$21,IF('System Design'!$F$8=2,'Hourly Demand and Generation'!H4166*'System Design'!$F$21,IF('System Design'!$F$8=3,'Hourly Demand and Generation'!I4166*'System Design'!$F$21)))</f>
        <v>375</v>
      </c>
      <c r="O4166" s="32">
        <f>IF('System Design'!$F$8=1,'Hourly Demand and Generation'!J4166*'System Design'!$F$22,IF('System Design'!$F$8=2,'Hourly Demand and Generation'!K4166*'System Design'!$F$22,IF('System Design'!$F$8=3,'Hourly Demand and Generation'!L4166*'System Design'!$F$22)))</f>
        <v>675</v>
      </c>
      <c r="Q4166" s="32">
        <f t="shared" ref="Q4166:Q4229" si="932">IF(F4166-N4166-O4166&gt;0,F4166-N4166-O4166,0)</f>
        <v>0</v>
      </c>
      <c r="R4166" s="32">
        <f t="shared" si="920"/>
        <v>5400</v>
      </c>
      <c r="S4166" s="32">
        <f t="shared" si="921"/>
        <v>0</v>
      </c>
      <c r="T4166" s="32">
        <f t="shared" si="922"/>
        <v>21600</v>
      </c>
      <c r="U4166" s="32">
        <f t="shared" si="923"/>
        <v>0</v>
      </c>
      <c r="V4166" s="32">
        <f t="shared" ref="V4166:V4229" si="933">IF(F4166-N4166-O4166&lt;0,N4166+O4166-F4166,0)</f>
        <v>699</v>
      </c>
      <c r="W4166" s="32">
        <f t="shared" si="924"/>
        <v>699</v>
      </c>
      <c r="X4166" s="32">
        <f t="shared" si="925"/>
        <v>699</v>
      </c>
    </row>
    <row r="4167" spans="1:24" x14ac:dyDescent="0.25">
      <c r="A4167" s="2"/>
      <c r="B4167" s="2" t="s">
        <v>7</v>
      </c>
      <c r="C4167" s="2">
        <f t="shared" si="930"/>
        <v>174</v>
      </c>
      <c r="D4167" s="2">
        <f t="shared" si="931"/>
        <v>11</v>
      </c>
      <c r="E4167" s="2">
        <f t="shared" ref="E4167:E4230" si="934">E4166+1</f>
        <v>4163</v>
      </c>
      <c r="F4167" s="11">
        <v>346.5</v>
      </c>
      <c r="G4167" s="9">
        <v>0.83</v>
      </c>
      <c r="H4167" s="9">
        <v>0.875</v>
      </c>
      <c r="I4167" s="9">
        <v>0.92</v>
      </c>
      <c r="J4167" s="9">
        <v>0.16530861575347999</v>
      </c>
      <c r="K4167" s="9">
        <v>0.16530861575347999</v>
      </c>
      <c r="L4167" s="9">
        <v>0.24</v>
      </c>
      <c r="N4167" s="32">
        <f>IF('System Design'!$F$8=1,'Hourly Demand and Generation'!G4167*'System Design'!$F$21,IF('System Design'!$F$8=2,'Hourly Demand and Generation'!H4167*'System Design'!$F$21,IF('System Design'!$F$8=3,'Hourly Demand and Generation'!I4167*'System Design'!$F$21)))</f>
        <v>460</v>
      </c>
      <c r="O4167" s="32">
        <f>IF('System Design'!$F$8=1,'Hourly Demand and Generation'!J4167*'System Design'!$F$22,IF('System Design'!$F$8=2,'Hourly Demand and Generation'!K4167*'System Design'!$F$22,IF('System Design'!$F$8=3,'Hourly Demand and Generation'!L4167*'System Design'!$F$22)))</f>
        <v>600</v>
      </c>
      <c r="Q4167" s="32">
        <f t="shared" si="932"/>
        <v>0</v>
      </c>
      <c r="R4167" s="32">
        <f t="shared" ref="R4167:R4230" si="935">IF($Q4167&lt;R4166+$V4167,IF(R4166+$V4167-$Q4167&gt;5400,5400,R4166+$V4167-$Q4167),0)</f>
        <v>5400</v>
      </c>
      <c r="S4167" s="32">
        <f t="shared" ref="S4167:S4230" si="936">IF(R4167&gt;0,0,$Q4167+$V4167-R4166)</f>
        <v>0</v>
      </c>
      <c r="T4167" s="32">
        <f t="shared" ref="T4167:T4230" si="937">IF($Q4167&lt;T4166+$V4167,IF(T4166+$V4167-$Q4167&gt;21600,21600,T4166+$V4167-$Q4167),0)</f>
        <v>21600</v>
      </c>
      <c r="U4167" s="32">
        <f t="shared" ref="U4167:U4230" si="938">IF(T4167&gt;0,0,$Q4167+$V4167-T4166)</f>
        <v>0</v>
      </c>
      <c r="V4167" s="32">
        <f t="shared" si="933"/>
        <v>713.5</v>
      </c>
      <c r="W4167" s="32">
        <f t="shared" ref="W4167:W4230" si="939">IF(R4167=5400,$V4167-(R4167-R4166),0)</f>
        <v>713.5</v>
      </c>
      <c r="X4167" s="32">
        <f t="shared" ref="X4167:X4230" si="940">IF(T4167=21600,$V4167-(T4167-T4166),0)</f>
        <v>713.5</v>
      </c>
    </row>
    <row r="4168" spans="1:24" x14ac:dyDescent="0.25">
      <c r="A4168" s="2"/>
      <c r="B4168" s="2" t="s">
        <v>7</v>
      </c>
      <c r="C4168" s="2">
        <f t="shared" si="930"/>
        <v>174</v>
      </c>
      <c r="D4168" s="2">
        <f t="shared" si="931"/>
        <v>12</v>
      </c>
      <c r="E4168" s="2">
        <f t="shared" si="934"/>
        <v>4164</v>
      </c>
      <c r="F4168" s="11">
        <v>346.5</v>
      </c>
      <c r="G4168" s="9">
        <v>1</v>
      </c>
      <c r="H4168" s="9">
        <v>1</v>
      </c>
      <c r="I4168" s="9">
        <v>1</v>
      </c>
      <c r="J4168" s="9">
        <v>0.15497682726888801</v>
      </c>
      <c r="K4168" s="9">
        <v>0.15497682726888801</v>
      </c>
      <c r="L4168" s="9">
        <v>0.22500000000000001</v>
      </c>
      <c r="N4168" s="32">
        <f>IF('System Design'!$F$8=1,'Hourly Demand and Generation'!G4168*'System Design'!$F$21,IF('System Design'!$F$8=2,'Hourly Demand and Generation'!H4168*'System Design'!$F$21,IF('System Design'!$F$8=3,'Hourly Demand and Generation'!I4168*'System Design'!$F$21)))</f>
        <v>500</v>
      </c>
      <c r="O4168" s="32">
        <f>IF('System Design'!$F$8=1,'Hourly Demand and Generation'!J4168*'System Design'!$F$22,IF('System Design'!$F$8=2,'Hourly Demand and Generation'!K4168*'System Design'!$F$22,IF('System Design'!$F$8=3,'Hourly Demand and Generation'!L4168*'System Design'!$F$22)))</f>
        <v>562.5</v>
      </c>
      <c r="Q4168" s="32">
        <f t="shared" si="932"/>
        <v>0</v>
      </c>
      <c r="R4168" s="32">
        <f t="shared" si="935"/>
        <v>5400</v>
      </c>
      <c r="S4168" s="32">
        <f t="shared" si="936"/>
        <v>0</v>
      </c>
      <c r="T4168" s="32">
        <f t="shared" si="937"/>
        <v>21600</v>
      </c>
      <c r="U4168" s="32">
        <f t="shared" si="938"/>
        <v>0</v>
      </c>
      <c r="V4168" s="32">
        <f t="shared" si="933"/>
        <v>716</v>
      </c>
      <c r="W4168" s="32">
        <f t="shared" si="939"/>
        <v>716</v>
      </c>
      <c r="X4168" s="32">
        <f t="shared" si="940"/>
        <v>716</v>
      </c>
    </row>
    <row r="4169" spans="1:24" x14ac:dyDescent="0.25">
      <c r="A4169" s="2"/>
      <c r="B4169" s="2" t="s">
        <v>7</v>
      </c>
      <c r="C4169" s="2">
        <f t="shared" si="930"/>
        <v>174</v>
      </c>
      <c r="D4169" s="2">
        <f t="shared" si="931"/>
        <v>13</v>
      </c>
      <c r="E4169" s="2">
        <f t="shared" si="934"/>
        <v>4165</v>
      </c>
      <c r="F4169" s="11">
        <v>360</v>
      </c>
      <c r="G4169" s="9">
        <v>0.83</v>
      </c>
      <c r="H4169" s="9">
        <v>0.875</v>
      </c>
      <c r="I4169" s="9">
        <v>0.92</v>
      </c>
      <c r="J4169" s="9">
        <v>0.16530861575347999</v>
      </c>
      <c r="K4169" s="9">
        <v>0.16530861575347999</v>
      </c>
      <c r="L4169" s="9">
        <v>0.24</v>
      </c>
      <c r="N4169" s="32">
        <f>IF('System Design'!$F$8=1,'Hourly Demand and Generation'!G4169*'System Design'!$F$21,IF('System Design'!$F$8=2,'Hourly Demand and Generation'!H4169*'System Design'!$F$21,IF('System Design'!$F$8=3,'Hourly Demand and Generation'!I4169*'System Design'!$F$21)))</f>
        <v>460</v>
      </c>
      <c r="O4169" s="32">
        <f>IF('System Design'!$F$8=1,'Hourly Demand and Generation'!J4169*'System Design'!$F$22,IF('System Design'!$F$8=2,'Hourly Demand and Generation'!K4169*'System Design'!$F$22,IF('System Design'!$F$8=3,'Hourly Demand and Generation'!L4169*'System Design'!$F$22)))</f>
        <v>600</v>
      </c>
      <c r="Q4169" s="32">
        <f t="shared" si="932"/>
        <v>0</v>
      </c>
      <c r="R4169" s="32">
        <f t="shared" si="935"/>
        <v>5400</v>
      </c>
      <c r="S4169" s="32">
        <f t="shared" si="936"/>
        <v>0</v>
      </c>
      <c r="T4169" s="32">
        <f t="shared" si="937"/>
        <v>21600</v>
      </c>
      <c r="U4169" s="32">
        <f t="shared" si="938"/>
        <v>0</v>
      </c>
      <c r="V4169" s="32">
        <f t="shared" si="933"/>
        <v>700</v>
      </c>
      <c r="W4169" s="32">
        <f t="shared" si="939"/>
        <v>700</v>
      </c>
      <c r="X4169" s="32">
        <f t="shared" si="940"/>
        <v>700</v>
      </c>
    </row>
    <row r="4170" spans="1:24" x14ac:dyDescent="0.25">
      <c r="A4170" s="2"/>
      <c r="B4170" s="2" t="s">
        <v>7</v>
      </c>
      <c r="C4170" s="2">
        <f t="shared" si="930"/>
        <v>174</v>
      </c>
      <c r="D4170" s="2">
        <f t="shared" si="931"/>
        <v>14</v>
      </c>
      <c r="E4170" s="2">
        <f t="shared" si="934"/>
        <v>4166</v>
      </c>
      <c r="F4170" s="11">
        <v>360</v>
      </c>
      <c r="G4170" s="9">
        <v>0.67</v>
      </c>
      <c r="H4170" s="9">
        <v>0.71</v>
      </c>
      <c r="I4170" s="9">
        <v>0.75</v>
      </c>
      <c r="J4170" s="9">
        <v>0.17564040423807301</v>
      </c>
      <c r="K4170" s="9">
        <v>0.17564040423807301</v>
      </c>
      <c r="L4170" s="9">
        <v>0.255</v>
      </c>
      <c r="N4170" s="32">
        <f>IF('System Design'!$F$8=1,'Hourly Demand and Generation'!G4170*'System Design'!$F$21,IF('System Design'!$F$8=2,'Hourly Demand and Generation'!H4170*'System Design'!$F$21,IF('System Design'!$F$8=3,'Hourly Demand and Generation'!I4170*'System Design'!$F$21)))</f>
        <v>375</v>
      </c>
      <c r="O4170" s="32">
        <f>IF('System Design'!$F$8=1,'Hourly Demand and Generation'!J4170*'System Design'!$F$22,IF('System Design'!$F$8=2,'Hourly Demand and Generation'!K4170*'System Design'!$F$22,IF('System Design'!$F$8=3,'Hourly Demand and Generation'!L4170*'System Design'!$F$22)))</f>
        <v>637.5</v>
      </c>
      <c r="Q4170" s="32">
        <f t="shared" si="932"/>
        <v>0</v>
      </c>
      <c r="R4170" s="32">
        <f t="shared" si="935"/>
        <v>5400</v>
      </c>
      <c r="S4170" s="32">
        <f t="shared" si="936"/>
        <v>0</v>
      </c>
      <c r="T4170" s="32">
        <f t="shared" si="937"/>
        <v>21600</v>
      </c>
      <c r="U4170" s="32">
        <f t="shared" si="938"/>
        <v>0</v>
      </c>
      <c r="V4170" s="32">
        <f t="shared" si="933"/>
        <v>652.5</v>
      </c>
      <c r="W4170" s="32">
        <f t="shared" si="939"/>
        <v>652.5</v>
      </c>
      <c r="X4170" s="32">
        <f t="shared" si="940"/>
        <v>652.5</v>
      </c>
    </row>
    <row r="4171" spans="1:24" x14ac:dyDescent="0.25">
      <c r="A4171" s="2"/>
      <c r="B4171" s="2" t="s">
        <v>7</v>
      </c>
      <c r="C4171" s="2">
        <f t="shared" si="930"/>
        <v>174</v>
      </c>
      <c r="D4171" s="2">
        <f t="shared" si="931"/>
        <v>15</v>
      </c>
      <c r="E4171" s="2">
        <f t="shared" si="934"/>
        <v>4167</v>
      </c>
      <c r="F4171" s="11">
        <v>382.5</v>
      </c>
      <c r="G4171" s="9">
        <v>0.5</v>
      </c>
      <c r="H4171" s="9">
        <v>0.54</v>
      </c>
      <c r="I4171" s="9">
        <v>0.57999999999999996</v>
      </c>
      <c r="J4171" s="9">
        <v>0.18597219272266499</v>
      </c>
      <c r="K4171" s="9">
        <v>0.18597219272266499</v>
      </c>
      <c r="L4171" s="9">
        <v>0.27</v>
      </c>
      <c r="N4171" s="32">
        <f>IF('System Design'!$F$8=1,'Hourly Demand and Generation'!G4171*'System Design'!$F$21,IF('System Design'!$F$8=2,'Hourly Demand and Generation'!H4171*'System Design'!$F$21,IF('System Design'!$F$8=3,'Hourly Demand and Generation'!I4171*'System Design'!$F$21)))</f>
        <v>290</v>
      </c>
      <c r="O4171" s="32">
        <f>IF('System Design'!$F$8=1,'Hourly Demand and Generation'!J4171*'System Design'!$F$22,IF('System Design'!$F$8=2,'Hourly Demand and Generation'!K4171*'System Design'!$F$22,IF('System Design'!$F$8=3,'Hourly Demand and Generation'!L4171*'System Design'!$F$22)))</f>
        <v>675</v>
      </c>
      <c r="Q4171" s="32">
        <f t="shared" si="932"/>
        <v>0</v>
      </c>
      <c r="R4171" s="32">
        <f t="shared" si="935"/>
        <v>5400</v>
      </c>
      <c r="S4171" s="32">
        <f t="shared" si="936"/>
        <v>0</v>
      </c>
      <c r="T4171" s="32">
        <f t="shared" si="937"/>
        <v>21600</v>
      </c>
      <c r="U4171" s="32">
        <f t="shared" si="938"/>
        <v>0</v>
      </c>
      <c r="V4171" s="32">
        <f t="shared" si="933"/>
        <v>582.5</v>
      </c>
      <c r="W4171" s="32">
        <f t="shared" si="939"/>
        <v>582.5</v>
      </c>
      <c r="X4171" s="32">
        <f t="shared" si="940"/>
        <v>582.5</v>
      </c>
    </row>
    <row r="4172" spans="1:24" x14ac:dyDescent="0.25">
      <c r="A4172" s="2"/>
      <c r="B4172" s="2" t="s">
        <v>7</v>
      </c>
      <c r="C4172" s="2">
        <f t="shared" si="930"/>
        <v>174</v>
      </c>
      <c r="D4172" s="2">
        <f t="shared" si="931"/>
        <v>16</v>
      </c>
      <c r="E4172" s="2">
        <f t="shared" si="934"/>
        <v>4168</v>
      </c>
      <c r="F4172" s="11">
        <v>405</v>
      </c>
      <c r="G4172" s="9">
        <v>0.33</v>
      </c>
      <c r="H4172" s="9">
        <v>0.375</v>
      </c>
      <c r="I4172" s="9">
        <v>0.42</v>
      </c>
      <c r="J4172" s="9">
        <v>0.18597219272266499</v>
      </c>
      <c r="K4172" s="9">
        <v>0.18597219272266499</v>
      </c>
      <c r="L4172" s="9">
        <v>0.27</v>
      </c>
      <c r="N4172" s="32">
        <f>IF('System Design'!$F$8=1,'Hourly Demand and Generation'!G4172*'System Design'!$F$21,IF('System Design'!$F$8=2,'Hourly Demand and Generation'!H4172*'System Design'!$F$21,IF('System Design'!$F$8=3,'Hourly Demand and Generation'!I4172*'System Design'!$F$21)))</f>
        <v>210</v>
      </c>
      <c r="O4172" s="32">
        <f>IF('System Design'!$F$8=1,'Hourly Demand and Generation'!J4172*'System Design'!$F$22,IF('System Design'!$F$8=2,'Hourly Demand and Generation'!K4172*'System Design'!$F$22,IF('System Design'!$F$8=3,'Hourly Demand and Generation'!L4172*'System Design'!$F$22)))</f>
        <v>675</v>
      </c>
      <c r="Q4172" s="32">
        <f t="shared" si="932"/>
        <v>0</v>
      </c>
      <c r="R4172" s="32">
        <f t="shared" si="935"/>
        <v>5400</v>
      </c>
      <c r="S4172" s="32">
        <f t="shared" si="936"/>
        <v>0</v>
      </c>
      <c r="T4172" s="32">
        <f t="shared" si="937"/>
        <v>21600</v>
      </c>
      <c r="U4172" s="32">
        <f t="shared" si="938"/>
        <v>0</v>
      </c>
      <c r="V4172" s="32">
        <f t="shared" si="933"/>
        <v>480</v>
      </c>
      <c r="W4172" s="32">
        <f t="shared" si="939"/>
        <v>480</v>
      </c>
      <c r="X4172" s="32">
        <f t="shared" si="940"/>
        <v>480</v>
      </c>
    </row>
    <row r="4173" spans="1:24" x14ac:dyDescent="0.25">
      <c r="A4173" s="2"/>
      <c r="B4173" s="2" t="s">
        <v>7</v>
      </c>
      <c r="C4173" s="2">
        <f t="shared" si="930"/>
        <v>174</v>
      </c>
      <c r="D4173" s="2">
        <f t="shared" si="931"/>
        <v>17</v>
      </c>
      <c r="E4173" s="2">
        <f t="shared" si="934"/>
        <v>4169</v>
      </c>
      <c r="F4173" s="11">
        <v>427.5</v>
      </c>
      <c r="G4173" s="9">
        <v>0.17</v>
      </c>
      <c r="H4173" s="9">
        <v>0.21</v>
      </c>
      <c r="I4173" s="9">
        <v>0.25</v>
      </c>
      <c r="J4173" s="9">
        <v>0.20663576969184999</v>
      </c>
      <c r="K4173" s="9">
        <v>0.20663576969184999</v>
      </c>
      <c r="L4173" s="9">
        <v>0.3</v>
      </c>
      <c r="N4173" s="32">
        <f>IF('System Design'!$F$8=1,'Hourly Demand and Generation'!G4173*'System Design'!$F$21,IF('System Design'!$F$8=2,'Hourly Demand and Generation'!H4173*'System Design'!$F$21,IF('System Design'!$F$8=3,'Hourly Demand and Generation'!I4173*'System Design'!$F$21)))</f>
        <v>125</v>
      </c>
      <c r="O4173" s="32">
        <f>IF('System Design'!$F$8=1,'Hourly Demand and Generation'!J4173*'System Design'!$F$22,IF('System Design'!$F$8=2,'Hourly Demand and Generation'!K4173*'System Design'!$F$22,IF('System Design'!$F$8=3,'Hourly Demand and Generation'!L4173*'System Design'!$F$22)))</f>
        <v>750</v>
      </c>
      <c r="Q4173" s="32">
        <f t="shared" si="932"/>
        <v>0</v>
      </c>
      <c r="R4173" s="32">
        <f t="shared" si="935"/>
        <v>5400</v>
      </c>
      <c r="S4173" s="32">
        <f t="shared" si="936"/>
        <v>0</v>
      </c>
      <c r="T4173" s="32">
        <f t="shared" si="937"/>
        <v>21600</v>
      </c>
      <c r="U4173" s="32">
        <f t="shared" si="938"/>
        <v>0</v>
      </c>
      <c r="V4173" s="32">
        <f t="shared" si="933"/>
        <v>447.5</v>
      </c>
      <c r="W4173" s="32">
        <f t="shared" si="939"/>
        <v>447.5</v>
      </c>
      <c r="X4173" s="32">
        <f t="shared" si="940"/>
        <v>447.5</v>
      </c>
    </row>
    <row r="4174" spans="1:24" x14ac:dyDescent="0.25">
      <c r="A4174" s="2"/>
      <c r="B4174" s="2" t="s">
        <v>7</v>
      </c>
      <c r="C4174" s="2">
        <f t="shared" si="930"/>
        <v>174</v>
      </c>
      <c r="D4174" s="2">
        <f t="shared" si="931"/>
        <v>18</v>
      </c>
      <c r="E4174" s="2">
        <f t="shared" si="934"/>
        <v>4170</v>
      </c>
      <c r="F4174" s="11">
        <v>450</v>
      </c>
      <c r="G4174" s="9">
        <v>0.08</v>
      </c>
      <c r="H4174" s="9">
        <v>0.125</v>
      </c>
      <c r="I4174" s="9">
        <v>0.17</v>
      </c>
      <c r="J4174" s="9">
        <v>0.196303981207258</v>
      </c>
      <c r="K4174" s="9">
        <v>0.196303981207258</v>
      </c>
      <c r="L4174" s="9">
        <v>0.28499999999999998</v>
      </c>
      <c r="N4174" s="32">
        <f>IF('System Design'!$F$8=1,'Hourly Demand and Generation'!G4174*'System Design'!$F$21,IF('System Design'!$F$8=2,'Hourly Demand and Generation'!H4174*'System Design'!$F$21,IF('System Design'!$F$8=3,'Hourly Demand and Generation'!I4174*'System Design'!$F$21)))</f>
        <v>85</v>
      </c>
      <c r="O4174" s="32">
        <f>IF('System Design'!$F$8=1,'Hourly Demand and Generation'!J4174*'System Design'!$F$22,IF('System Design'!$F$8=2,'Hourly Demand and Generation'!K4174*'System Design'!$F$22,IF('System Design'!$F$8=3,'Hourly Demand and Generation'!L4174*'System Design'!$F$22)))</f>
        <v>712.49999999999989</v>
      </c>
      <c r="Q4174" s="32">
        <f t="shared" si="932"/>
        <v>0</v>
      </c>
      <c r="R4174" s="32">
        <f t="shared" si="935"/>
        <v>5400</v>
      </c>
      <c r="S4174" s="32">
        <f t="shared" si="936"/>
        <v>0</v>
      </c>
      <c r="T4174" s="32">
        <f t="shared" si="937"/>
        <v>21600</v>
      </c>
      <c r="U4174" s="32">
        <f t="shared" si="938"/>
        <v>0</v>
      </c>
      <c r="V4174" s="32">
        <f t="shared" si="933"/>
        <v>347.49999999999989</v>
      </c>
      <c r="W4174" s="32">
        <f t="shared" si="939"/>
        <v>347.49999999999989</v>
      </c>
      <c r="X4174" s="32">
        <f t="shared" si="940"/>
        <v>347.49999999999989</v>
      </c>
    </row>
    <row r="4175" spans="1:24" x14ac:dyDescent="0.25">
      <c r="A4175" s="2"/>
      <c r="B4175" s="2" t="s">
        <v>7</v>
      </c>
      <c r="C4175" s="2">
        <f t="shared" si="930"/>
        <v>174</v>
      </c>
      <c r="D4175" s="2">
        <f t="shared" si="931"/>
        <v>19</v>
      </c>
      <c r="E4175" s="2">
        <f t="shared" si="934"/>
        <v>4171</v>
      </c>
      <c r="F4175" s="11">
        <v>436.5</v>
      </c>
      <c r="G4175" s="9">
        <v>0</v>
      </c>
      <c r="H4175" s="9">
        <v>0.04</v>
      </c>
      <c r="I4175" s="9">
        <v>0.08</v>
      </c>
      <c r="J4175" s="9">
        <v>0.18597219272266499</v>
      </c>
      <c r="K4175" s="9">
        <v>0.18597219272266499</v>
      </c>
      <c r="L4175" s="9">
        <v>0.27</v>
      </c>
      <c r="N4175" s="32">
        <f>IF('System Design'!$F$8=1,'Hourly Demand and Generation'!G4175*'System Design'!$F$21,IF('System Design'!$F$8=2,'Hourly Demand and Generation'!H4175*'System Design'!$F$21,IF('System Design'!$F$8=3,'Hourly Demand and Generation'!I4175*'System Design'!$F$21)))</f>
        <v>40</v>
      </c>
      <c r="O4175" s="32">
        <f>IF('System Design'!$F$8=1,'Hourly Demand and Generation'!J4175*'System Design'!$F$22,IF('System Design'!$F$8=2,'Hourly Demand and Generation'!K4175*'System Design'!$F$22,IF('System Design'!$F$8=3,'Hourly Demand and Generation'!L4175*'System Design'!$F$22)))</f>
        <v>675</v>
      </c>
      <c r="Q4175" s="32">
        <f t="shared" si="932"/>
        <v>0</v>
      </c>
      <c r="R4175" s="32">
        <f t="shared" si="935"/>
        <v>5400</v>
      </c>
      <c r="S4175" s="32">
        <f t="shared" si="936"/>
        <v>0</v>
      </c>
      <c r="T4175" s="32">
        <f t="shared" si="937"/>
        <v>21600</v>
      </c>
      <c r="U4175" s="32">
        <f t="shared" si="938"/>
        <v>0</v>
      </c>
      <c r="V4175" s="32">
        <f t="shared" si="933"/>
        <v>278.5</v>
      </c>
      <c r="W4175" s="32">
        <f t="shared" si="939"/>
        <v>278.5</v>
      </c>
      <c r="X4175" s="32">
        <f t="shared" si="940"/>
        <v>278.5</v>
      </c>
    </row>
    <row r="4176" spans="1:24" x14ac:dyDescent="0.25">
      <c r="A4176" s="2"/>
      <c r="B4176" s="2" t="s">
        <v>7</v>
      </c>
      <c r="C4176" s="2">
        <f t="shared" si="930"/>
        <v>174</v>
      </c>
      <c r="D4176" s="2">
        <f t="shared" si="931"/>
        <v>20</v>
      </c>
      <c r="E4176" s="2">
        <f t="shared" si="934"/>
        <v>4172</v>
      </c>
      <c r="F4176" s="11">
        <v>427.5</v>
      </c>
      <c r="G4176" s="9">
        <v>0</v>
      </c>
      <c r="H4176" s="9">
        <v>0</v>
      </c>
      <c r="I4176" s="9">
        <v>0</v>
      </c>
      <c r="J4176" s="9">
        <v>0.18597219272266499</v>
      </c>
      <c r="K4176" s="9">
        <v>0.18597219272266499</v>
      </c>
      <c r="L4176" s="9">
        <v>0.27</v>
      </c>
      <c r="N4176" s="32">
        <f>IF('System Design'!$F$8=1,'Hourly Demand and Generation'!G4176*'System Design'!$F$21,IF('System Design'!$F$8=2,'Hourly Demand and Generation'!H4176*'System Design'!$F$21,IF('System Design'!$F$8=3,'Hourly Demand and Generation'!I4176*'System Design'!$F$21)))</f>
        <v>0</v>
      </c>
      <c r="O4176" s="32">
        <f>IF('System Design'!$F$8=1,'Hourly Demand and Generation'!J4176*'System Design'!$F$22,IF('System Design'!$F$8=2,'Hourly Demand and Generation'!K4176*'System Design'!$F$22,IF('System Design'!$F$8=3,'Hourly Demand and Generation'!L4176*'System Design'!$F$22)))</f>
        <v>675</v>
      </c>
      <c r="Q4176" s="32">
        <f t="shared" si="932"/>
        <v>0</v>
      </c>
      <c r="R4176" s="32">
        <f t="shared" si="935"/>
        <v>5400</v>
      </c>
      <c r="S4176" s="32">
        <f t="shared" si="936"/>
        <v>0</v>
      </c>
      <c r="T4176" s="32">
        <f t="shared" si="937"/>
        <v>21600</v>
      </c>
      <c r="U4176" s="32">
        <f t="shared" si="938"/>
        <v>0</v>
      </c>
      <c r="V4176" s="32">
        <f t="shared" si="933"/>
        <v>247.5</v>
      </c>
      <c r="W4176" s="32">
        <f t="shared" si="939"/>
        <v>247.5</v>
      </c>
      <c r="X4176" s="32">
        <f t="shared" si="940"/>
        <v>247.5</v>
      </c>
    </row>
    <row r="4177" spans="1:24" x14ac:dyDescent="0.25">
      <c r="A4177" s="2"/>
      <c r="B4177" s="2" t="s">
        <v>7</v>
      </c>
      <c r="C4177" s="2">
        <f t="shared" si="930"/>
        <v>174</v>
      </c>
      <c r="D4177" s="2">
        <f t="shared" si="931"/>
        <v>21</v>
      </c>
      <c r="E4177" s="2">
        <f t="shared" si="934"/>
        <v>4173</v>
      </c>
      <c r="F4177" s="11">
        <v>405</v>
      </c>
      <c r="G4177" s="9">
        <v>0</v>
      </c>
      <c r="H4177" s="9">
        <v>0</v>
      </c>
      <c r="I4177" s="9">
        <v>0</v>
      </c>
      <c r="J4177" s="9">
        <v>0.18597219272266499</v>
      </c>
      <c r="K4177" s="9">
        <v>0.18597219272266499</v>
      </c>
      <c r="L4177" s="9">
        <v>0.27</v>
      </c>
      <c r="N4177" s="32">
        <f>IF('System Design'!$F$8=1,'Hourly Demand and Generation'!G4177*'System Design'!$F$21,IF('System Design'!$F$8=2,'Hourly Demand and Generation'!H4177*'System Design'!$F$21,IF('System Design'!$F$8=3,'Hourly Demand and Generation'!I4177*'System Design'!$F$21)))</f>
        <v>0</v>
      </c>
      <c r="O4177" s="32">
        <f>IF('System Design'!$F$8=1,'Hourly Demand and Generation'!J4177*'System Design'!$F$22,IF('System Design'!$F$8=2,'Hourly Demand and Generation'!K4177*'System Design'!$F$22,IF('System Design'!$F$8=3,'Hourly Demand and Generation'!L4177*'System Design'!$F$22)))</f>
        <v>675</v>
      </c>
      <c r="Q4177" s="32">
        <f t="shared" si="932"/>
        <v>0</v>
      </c>
      <c r="R4177" s="32">
        <f t="shared" si="935"/>
        <v>5400</v>
      </c>
      <c r="S4177" s="32">
        <f t="shared" si="936"/>
        <v>0</v>
      </c>
      <c r="T4177" s="32">
        <f t="shared" si="937"/>
        <v>21600</v>
      </c>
      <c r="U4177" s="32">
        <f t="shared" si="938"/>
        <v>0</v>
      </c>
      <c r="V4177" s="32">
        <f t="shared" si="933"/>
        <v>270</v>
      </c>
      <c r="W4177" s="32">
        <f t="shared" si="939"/>
        <v>270</v>
      </c>
      <c r="X4177" s="32">
        <f t="shared" si="940"/>
        <v>270</v>
      </c>
    </row>
    <row r="4178" spans="1:24" x14ac:dyDescent="0.25">
      <c r="A4178" s="2"/>
      <c r="B4178" s="2" t="s">
        <v>7</v>
      </c>
      <c r="C4178" s="2">
        <f t="shared" si="930"/>
        <v>174</v>
      </c>
      <c r="D4178" s="2">
        <f t="shared" si="931"/>
        <v>22</v>
      </c>
      <c r="E4178" s="2">
        <f t="shared" si="934"/>
        <v>4174</v>
      </c>
      <c r="F4178" s="11">
        <v>382.5</v>
      </c>
      <c r="G4178" s="9">
        <v>0</v>
      </c>
      <c r="H4178" s="9">
        <v>0</v>
      </c>
      <c r="I4178" s="9">
        <v>0</v>
      </c>
      <c r="J4178" s="9">
        <v>0.196303981207258</v>
      </c>
      <c r="K4178" s="9">
        <v>0.196303981207258</v>
      </c>
      <c r="L4178" s="9">
        <v>0.28499999999999998</v>
      </c>
      <c r="N4178" s="32">
        <f>IF('System Design'!$F$8=1,'Hourly Demand and Generation'!G4178*'System Design'!$F$21,IF('System Design'!$F$8=2,'Hourly Demand and Generation'!H4178*'System Design'!$F$21,IF('System Design'!$F$8=3,'Hourly Demand and Generation'!I4178*'System Design'!$F$21)))</f>
        <v>0</v>
      </c>
      <c r="O4178" s="32">
        <f>IF('System Design'!$F$8=1,'Hourly Demand and Generation'!J4178*'System Design'!$F$22,IF('System Design'!$F$8=2,'Hourly Demand and Generation'!K4178*'System Design'!$F$22,IF('System Design'!$F$8=3,'Hourly Demand and Generation'!L4178*'System Design'!$F$22)))</f>
        <v>712.49999999999989</v>
      </c>
      <c r="Q4178" s="32">
        <f t="shared" si="932"/>
        <v>0</v>
      </c>
      <c r="R4178" s="32">
        <f t="shared" si="935"/>
        <v>5400</v>
      </c>
      <c r="S4178" s="32">
        <f t="shared" si="936"/>
        <v>0</v>
      </c>
      <c r="T4178" s="32">
        <f t="shared" si="937"/>
        <v>21600</v>
      </c>
      <c r="U4178" s="32">
        <f t="shared" si="938"/>
        <v>0</v>
      </c>
      <c r="V4178" s="32">
        <f t="shared" si="933"/>
        <v>329.99999999999989</v>
      </c>
      <c r="W4178" s="32">
        <f t="shared" si="939"/>
        <v>329.99999999999989</v>
      </c>
      <c r="X4178" s="32">
        <f t="shared" si="940"/>
        <v>329.99999999999989</v>
      </c>
    </row>
    <row r="4179" spans="1:24" x14ac:dyDescent="0.25">
      <c r="A4179" s="2"/>
      <c r="B4179" s="2" t="s">
        <v>7</v>
      </c>
      <c r="C4179" s="2">
        <f t="shared" si="930"/>
        <v>174</v>
      </c>
      <c r="D4179" s="2">
        <f t="shared" si="931"/>
        <v>23</v>
      </c>
      <c r="E4179" s="2">
        <f t="shared" si="934"/>
        <v>4175</v>
      </c>
      <c r="F4179" s="11">
        <v>360</v>
      </c>
      <c r="G4179" s="9">
        <v>0</v>
      </c>
      <c r="H4179" s="9">
        <v>0</v>
      </c>
      <c r="I4179" s="9">
        <v>0</v>
      </c>
      <c r="J4179" s="9">
        <v>0.16530861575347999</v>
      </c>
      <c r="K4179" s="9">
        <v>0.16530861575347999</v>
      </c>
      <c r="L4179" s="9">
        <v>0.24</v>
      </c>
      <c r="N4179" s="32">
        <f>IF('System Design'!$F$8=1,'Hourly Demand and Generation'!G4179*'System Design'!$F$21,IF('System Design'!$F$8=2,'Hourly Demand and Generation'!H4179*'System Design'!$F$21,IF('System Design'!$F$8=3,'Hourly Demand and Generation'!I4179*'System Design'!$F$21)))</f>
        <v>0</v>
      </c>
      <c r="O4179" s="32">
        <f>IF('System Design'!$F$8=1,'Hourly Demand and Generation'!J4179*'System Design'!$F$22,IF('System Design'!$F$8=2,'Hourly Demand and Generation'!K4179*'System Design'!$F$22,IF('System Design'!$F$8=3,'Hourly Demand and Generation'!L4179*'System Design'!$F$22)))</f>
        <v>600</v>
      </c>
      <c r="Q4179" s="32">
        <f t="shared" si="932"/>
        <v>0</v>
      </c>
      <c r="R4179" s="32">
        <f t="shared" si="935"/>
        <v>5400</v>
      </c>
      <c r="S4179" s="32">
        <f t="shared" si="936"/>
        <v>0</v>
      </c>
      <c r="T4179" s="32">
        <f t="shared" si="937"/>
        <v>21600</v>
      </c>
      <c r="U4179" s="32">
        <f t="shared" si="938"/>
        <v>0</v>
      </c>
      <c r="V4179" s="32">
        <f t="shared" si="933"/>
        <v>240</v>
      </c>
      <c r="W4179" s="32">
        <f t="shared" si="939"/>
        <v>240</v>
      </c>
      <c r="X4179" s="32">
        <f t="shared" si="940"/>
        <v>240</v>
      </c>
    </row>
    <row r="4180" spans="1:24" x14ac:dyDescent="0.25">
      <c r="A4180" s="2"/>
      <c r="B4180" s="2" t="s">
        <v>7</v>
      </c>
      <c r="C4180" s="2">
        <f t="shared" si="930"/>
        <v>174</v>
      </c>
      <c r="D4180" s="2">
        <f t="shared" si="931"/>
        <v>24</v>
      </c>
      <c r="E4180" s="2">
        <f t="shared" si="934"/>
        <v>4176</v>
      </c>
      <c r="F4180" s="11">
        <v>315</v>
      </c>
      <c r="G4180" s="9">
        <v>0</v>
      </c>
      <c r="H4180" s="9">
        <v>0</v>
      </c>
      <c r="I4180" s="9">
        <v>0</v>
      </c>
      <c r="J4180" s="9">
        <v>0.16530861575347999</v>
      </c>
      <c r="K4180" s="9">
        <v>0.16530861575347999</v>
      </c>
      <c r="L4180" s="9">
        <v>0.24</v>
      </c>
      <c r="N4180" s="32">
        <f>IF('System Design'!$F$8=1,'Hourly Demand and Generation'!G4180*'System Design'!$F$21,IF('System Design'!$F$8=2,'Hourly Demand and Generation'!H4180*'System Design'!$F$21,IF('System Design'!$F$8=3,'Hourly Demand and Generation'!I4180*'System Design'!$F$21)))</f>
        <v>0</v>
      </c>
      <c r="O4180" s="32">
        <f>IF('System Design'!$F$8=1,'Hourly Demand and Generation'!J4180*'System Design'!$F$22,IF('System Design'!$F$8=2,'Hourly Demand and Generation'!K4180*'System Design'!$F$22,IF('System Design'!$F$8=3,'Hourly Demand and Generation'!L4180*'System Design'!$F$22)))</f>
        <v>600</v>
      </c>
      <c r="Q4180" s="32">
        <f t="shared" si="932"/>
        <v>0</v>
      </c>
      <c r="R4180" s="32">
        <f t="shared" si="935"/>
        <v>5400</v>
      </c>
      <c r="S4180" s="32">
        <f t="shared" si="936"/>
        <v>0</v>
      </c>
      <c r="T4180" s="32">
        <f t="shared" si="937"/>
        <v>21600</v>
      </c>
      <c r="U4180" s="32">
        <f t="shared" si="938"/>
        <v>0</v>
      </c>
      <c r="V4180" s="32">
        <f t="shared" si="933"/>
        <v>285</v>
      </c>
      <c r="W4180" s="32">
        <f t="shared" si="939"/>
        <v>285</v>
      </c>
      <c r="X4180" s="32">
        <f t="shared" si="940"/>
        <v>285</v>
      </c>
    </row>
    <row r="4181" spans="1:24" x14ac:dyDescent="0.25">
      <c r="A4181" s="2"/>
      <c r="B4181" s="2" t="s">
        <v>7</v>
      </c>
      <c r="C4181" s="2">
        <f>C4180+1</f>
        <v>175</v>
      </c>
      <c r="D4181" s="2">
        <v>1</v>
      </c>
      <c r="E4181" s="2">
        <f t="shared" si="934"/>
        <v>4177</v>
      </c>
      <c r="F4181" s="11">
        <v>270</v>
      </c>
      <c r="G4181" s="9">
        <v>0</v>
      </c>
      <c r="H4181" s="9">
        <v>0</v>
      </c>
      <c r="I4181" s="9">
        <v>0</v>
      </c>
      <c r="J4181" s="9">
        <v>0.23326831128240599</v>
      </c>
      <c r="K4181" s="9">
        <v>0.23326831128240599</v>
      </c>
      <c r="L4181" s="9">
        <v>0.23326831128240599</v>
      </c>
      <c r="N4181" s="32">
        <f>IF('System Design'!$F$8=1,'Hourly Demand and Generation'!G4181*'System Design'!$F$21,IF('System Design'!$F$8=2,'Hourly Demand and Generation'!H4181*'System Design'!$F$21,IF('System Design'!$F$8=3,'Hourly Demand and Generation'!I4181*'System Design'!$F$21)))</f>
        <v>0</v>
      </c>
      <c r="O4181" s="32">
        <f>IF('System Design'!$F$8=1,'Hourly Demand and Generation'!J4181*'System Design'!$F$22,IF('System Design'!$F$8=2,'Hourly Demand and Generation'!K4181*'System Design'!$F$22,IF('System Design'!$F$8=3,'Hourly Demand and Generation'!L4181*'System Design'!$F$22)))</f>
        <v>583.17077820601503</v>
      </c>
      <c r="Q4181" s="32">
        <f t="shared" si="932"/>
        <v>0</v>
      </c>
      <c r="R4181" s="32">
        <f t="shared" si="935"/>
        <v>5400</v>
      </c>
      <c r="S4181" s="32">
        <f t="shared" si="936"/>
        <v>0</v>
      </c>
      <c r="T4181" s="32">
        <f t="shared" si="937"/>
        <v>21600</v>
      </c>
      <c r="U4181" s="32">
        <f t="shared" si="938"/>
        <v>0</v>
      </c>
      <c r="V4181" s="32">
        <f t="shared" si="933"/>
        <v>313.17077820601503</v>
      </c>
      <c r="W4181" s="32">
        <f t="shared" si="939"/>
        <v>313.17077820601503</v>
      </c>
      <c r="X4181" s="32">
        <f t="shared" si="940"/>
        <v>313.17077820601503</v>
      </c>
    </row>
    <row r="4182" spans="1:24" x14ac:dyDescent="0.25">
      <c r="A4182" s="2"/>
      <c r="B4182" s="2" t="s">
        <v>7</v>
      </c>
      <c r="C4182" s="2">
        <f>C4181</f>
        <v>175</v>
      </c>
      <c r="D4182" s="2">
        <f>D4181+1</f>
        <v>2</v>
      </c>
      <c r="E4182" s="2">
        <f t="shared" si="934"/>
        <v>4178</v>
      </c>
      <c r="F4182" s="11">
        <v>247.5</v>
      </c>
      <c r="G4182" s="9">
        <v>0</v>
      </c>
      <c r="H4182" s="9">
        <v>0</v>
      </c>
      <c r="I4182" s="9">
        <v>0</v>
      </c>
      <c r="J4182" s="9">
        <v>0.209941480154165</v>
      </c>
      <c r="K4182" s="9">
        <v>0.209941480154165</v>
      </c>
      <c r="L4182" s="9">
        <v>0.209941480154165</v>
      </c>
      <c r="N4182" s="32">
        <f>IF('System Design'!$F$8=1,'Hourly Demand and Generation'!G4182*'System Design'!$F$21,IF('System Design'!$F$8=2,'Hourly Demand and Generation'!H4182*'System Design'!$F$21,IF('System Design'!$F$8=3,'Hourly Demand and Generation'!I4182*'System Design'!$F$21)))</f>
        <v>0</v>
      </c>
      <c r="O4182" s="32">
        <f>IF('System Design'!$F$8=1,'Hourly Demand and Generation'!J4182*'System Design'!$F$22,IF('System Design'!$F$8=2,'Hourly Demand and Generation'!K4182*'System Design'!$F$22,IF('System Design'!$F$8=3,'Hourly Demand and Generation'!L4182*'System Design'!$F$22)))</f>
        <v>524.85370038541248</v>
      </c>
      <c r="Q4182" s="32">
        <f t="shared" si="932"/>
        <v>0</v>
      </c>
      <c r="R4182" s="32">
        <f t="shared" si="935"/>
        <v>5400</v>
      </c>
      <c r="S4182" s="32">
        <f t="shared" si="936"/>
        <v>0</v>
      </c>
      <c r="T4182" s="32">
        <f t="shared" si="937"/>
        <v>21600</v>
      </c>
      <c r="U4182" s="32">
        <f t="shared" si="938"/>
        <v>0</v>
      </c>
      <c r="V4182" s="32">
        <f t="shared" si="933"/>
        <v>277.35370038541248</v>
      </c>
      <c r="W4182" s="32">
        <f t="shared" si="939"/>
        <v>277.35370038541248</v>
      </c>
      <c r="X4182" s="32">
        <f t="shared" si="940"/>
        <v>277.35370038541248</v>
      </c>
    </row>
    <row r="4183" spans="1:24" x14ac:dyDescent="0.25">
      <c r="A4183" s="2"/>
      <c r="B4183" s="2" t="s">
        <v>7</v>
      </c>
      <c r="C4183" s="2">
        <f t="shared" ref="C4183:C4204" si="941">C4182</f>
        <v>175</v>
      </c>
      <c r="D4183" s="2">
        <f t="shared" ref="D4183:D4204" si="942">D4182+1</f>
        <v>3</v>
      </c>
      <c r="E4183" s="2">
        <f t="shared" si="934"/>
        <v>4179</v>
      </c>
      <c r="F4183" s="11">
        <v>225</v>
      </c>
      <c r="G4183" s="9">
        <v>0</v>
      </c>
      <c r="H4183" s="9">
        <v>0</v>
      </c>
      <c r="I4183" s="9">
        <v>0</v>
      </c>
      <c r="J4183" s="9">
        <v>0.209941480154165</v>
      </c>
      <c r="K4183" s="9">
        <v>0.209941480154165</v>
      </c>
      <c r="L4183" s="9">
        <v>0.209941480154165</v>
      </c>
      <c r="N4183" s="32">
        <f>IF('System Design'!$F$8=1,'Hourly Demand and Generation'!G4183*'System Design'!$F$21,IF('System Design'!$F$8=2,'Hourly Demand and Generation'!H4183*'System Design'!$F$21,IF('System Design'!$F$8=3,'Hourly Demand and Generation'!I4183*'System Design'!$F$21)))</f>
        <v>0</v>
      </c>
      <c r="O4183" s="32">
        <f>IF('System Design'!$F$8=1,'Hourly Demand and Generation'!J4183*'System Design'!$F$22,IF('System Design'!$F$8=2,'Hourly Demand and Generation'!K4183*'System Design'!$F$22,IF('System Design'!$F$8=3,'Hourly Demand and Generation'!L4183*'System Design'!$F$22)))</f>
        <v>524.85370038541248</v>
      </c>
      <c r="Q4183" s="32">
        <f t="shared" si="932"/>
        <v>0</v>
      </c>
      <c r="R4183" s="32">
        <f t="shared" si="935"/>
        <v>5400</v>
      </c>
      <c r="S4183" s="32">
        <f t="shared" si="936"/>
        <v>0</v>
      </c>
      <c r="T4183" s="32">
        <f t="shared" si="937"/>
        <v>21600</v>
      </c>
      <c r="U4183" s="32">
        <f t="shared" si="938"/>
        <v>0</v>
      </c>
      <c r="V4183" s="32">
        <f t="shared" si="933"/>
        <v>299.85370038541248</v>
      </c>
      <c r="W4183" s="32">
        <f t="shared" si="939"/>
        <v>299.85370038541248</v>
      </c>
      <c r="X4183" s="32">
        <f t="shared" si="940"/>
        <v>299.85370038541248</v>
      </c>
    </row>
    <row r="4184" spans="1:24" x14ac:dyDescent="0.25">
      <c r="A4184" s="2"/>
      <c r="B4184" s="2" t="s">
        <v>7</v>
      </c>
      <c r="C4184" s="2">
        <f t="shared" si="941"/>
        <v>175</v>
      </c>
      <c r="D4184" s="2">
        <f t="shared" si="942"/>
        <v>4</v>
      </c>
      <c r="E4184" s="2">
        <f t="shared" si="934"/>
        <v>4180</v>
      </c>
      <c r="F4184" s="11">
        <v>270</v>
      </c>
      <c r="G4184" s="9">
        <v>0</v>
      </c>
      <c r="H4184" s="9">
        <v>0</v>
      </c>
      <c r="I4184" s="9">
        <v>0</v>
      </c>
      <c r="J4184" s="9">
        <v>0.23326831128240599</v>
      </c>
      <c r="K4184" s="9">
        <v>0.23326831128240599</v>
      </c>
      <c r="L4184" s="9">
        <v>0.23326831128240599</v>
      </c>
      <c r="N4184" s="32">
        <f>IF('System Design'!$F$8=1,'Hourly Demand and Generation'!G4184*'System Design'!$F$21,IF('System Design'!$F$8=2,'Hourly Demand and Generation'!H4184*'System Design'!$F$21,IF('System Design'!$F$8=3,'Hourly Demand and Generation'!I4184*'System Design'!$F$21)))</f>
        <v>0</v>
      </c>
      <c r="O4184" s="32">
        <f>IF('System Design'!$F$8=1,'Hourly Demand and Generation'!J4184*'System Design'!$F$22,IF('System Design'!$F$8=2,'Hourly Demand and Generation'!K4184*'System Design'!$F$22,IF('System Design'!$F$8=3,'Hourly Demand and Generation'!L4184*'System Design'!$F$22)))</f>
        <v>583.17077820601503</v>
      </c>
      <c r="Q4184" s="32">
        <f t="shared" si="932"/>
        <v>0</v>
      </c>
      <c r="R4184" s="32">
        <f t="shared" si="935"/>
        <v>5400</v>
      </c>
      <c r="S4184" s="32">
        <f t="shared" si="936"/>
        <v>0</v>
      </c>
      <c r="T4184" s="32">
        <f t="shared" si="937"/>
        <v>21600</v>
      </c>
      <c r="U4184" s="32">
        <f t="shared" si="938"/>
        <v>0</v>
      </c>
      <c r="V4184" s="32">
        <f t="shared" si="933"/>
        <v>313.17077820601503</v>
      </c>
      <c r="W4184" s="32">
        <f t="shared" si="939"/>
        <v>313.17077820601503</v>
      </c>
      <c r="X4184" s="32">
        <f t="shared" si="940"/>
        <v>313.17077820601503</v>
      </c>
    </row>
    <row r="4185" spans="1:24" x14ac:dyDescent="0.25">
      <c r="A4185" s="2"/>
      <c r="B4185" s="2" t="s">
        <v>7</v>
      </c>
      <c r="C4185" s="2">
        <f t="shared" si="941"/>
        <v>175</v>
      </c>
      <c r="D4185" s="2">
        <f t="shared" si="942"/>
        <v>5</v>
      </c>
      <c r="E4185" s="2">
        <f t="shared" si="934"/>
        <v>4181</v>
      </c>
      <c r="F4185" s="11">
        <v>292.5</v>
      </c>
      <c r="G4185" s="9">
        <v>0</v>
      </c>
      <c r="H4185" s="9">
        <v>0.04</v>
      </c>
      <c r="I4185" s="9">
        <v>0.08</v>
      </c>
      <c r="J4185" s="9">
        <v>0.18661464902592501</v>
      </c>
      <c r="K4185" s="9">
        <v>0.18661464902592501</v>
      </c>
      <c r="L4185" s="9">
        <v>0.18661464902592501</v>
      </c>
      <c r="N4185" s="32">
        <f>IF('System Design'!$F$8=1,'Hourly Demand and Generation'!G4185*'System Design'!$F$21,IF('System Design'!$F$8=2,'Hourly Demand and Generation'!H4185*'System Design'!$F$21,IF('System Design'!$F$8=3,'Hourly Demand and Generation'!I4185*'System Design'!$F$21)))</f>
        <v>40</v>
      </c>
      <c r="O4185" s="32">
        <f>IF('System Design'!$F$8=1,'Hourly Demand and Generation'!J4185*'System Design'!$F$22,IF('System Design'!$F$8=2,'Hourly Demand and Generation'!K4185*'System Design'!$F$22,IF('System Design'!$F$8=3,'Hourly Demand and Generation'!L4185*'System Design'!$F$22)))</f>
        <v>466.53662256481249</v>
      </c>
      <c r="Q4185" s="32">
        <f t="shared" si="932"/>
        <v>0</v>
      </c>
      <c r="R4185" s="32">
        <f t="shared" si="935"/>
        <v>5400</v>
      </c>
      <c r="S4185" s="32">
        <f t="shared" si="936"/>
        <v>0</v>
      </c>
      <c r="T4185" s="32">
        <f t="shared" si="937"/>
        <v>21600</v>
      </c>
      <c r="U4185" s="32">
        <f t="shared" si="938"/>
        <v>0</v>
      </c>
      <c r="V4185" s="32">
        <f t="shared" si="933"/>
        <v>214.03662256481249</v>
      </c>
      <c r="W4185" s="32">
        <f t="shared" si="939"/>
        <v>214.03662256481249</v>
      </c>
      <c r="X4185" s="32">
        <f t="shared" si="940"/>
        <v>214.03662256481249</v>
      </c>
    </row>
    <row r="4186" spans="1:24" x14ac:dyDescent="0.25">
      <c r="A4186" s="2"/>
      <c r="B4186" s="2" t="s">
        <v>7</v>
      </c>
      <c r="C4186" s="2">
        <f t="shared" si="941"/>
        <v>175</v>
      </c>
      <c r="D4186" s="2">
        <f t="shared" si="942"/>
        <v>6</v>
      </c>
      <c r="E4186" s="2">
        <f t="shared" si="934"/>
        <v>4182</v>
      </c>
      <c r="F4186" s="11">
        <v>315</v>
      </c>
      <c r="G4186" s="9">
        <v>0.08</v>
      </c>
      <c r="H4186" s="9">
        <v>0.125</v>
      </c>
      <c r="I4186" s="9">
        <v>0.17</v>
      </c>
      <c r="J4186" s="9">
        <v>0.18661464902592501</v>
      </c>
      <c r="K4186" s="9">
        <v>0.18661464902592501</v>
      </c>
      <c r="L4186" s="9">
        <v>0.18661464902592501</v>
      </c>
      <c r="N4186" s="32">
        <f>IF('System Design'!$F$8=1,'Hourly Demand and Generation'!G4186*'System Design'!$F$21,IF('System Design'!$F$8=2,'Hourly Demand and Generation'!H4186*'System Design'!$F$21,IF('System Design'!$F$8=3,'Hourly Demand and Generation'!I4186*'System Design'!$F$21)))</f>
        <v>85</v>
      </c>
      <c r="O4186" s="32">
        <f>IF('System Design'!$F$8=1,'Hourly Demand and Generation'!J4186*'System Design'!$F$22,IF('System Design'!$F$8=2,'Hourly Demand and Generation'!K4186*'System Design'!$F$22,IF('System Design'!$F$8=3,'Hourly Demand and Generation'!L4186*'System Design'!$F$22)))</f>
        <v>466.53662256481249</v>
      </c>
      <c r="Q4186" s="32">
        <f t="shared" si="932"/>
        <v>0</v>
      </c>
      <c r="R4186" s="32">
        <f t="shared" si="935"/>
        <v>5400</v>
      </c>
      <c r="S4186" s="32">
        <f t="shared" si="936"/>
        <v>0</v>
      </c>
      <c r="T4186" s="32">
        <f t="shared" si="937"/>
        <v>21600</v>
      </c>
      <c r="U4186" s="32">
        <f t="shared" si="938"/>
        <v>0</v>
      </c>
      <c r="V4186" s="32">
        <f t="shared" si="933"/>
        <v>236.53662256481243</v>
      </c>
      <c r="W4186" s="32">
        <f t="shared" si="939"/>
        <v>236.53662256481243</v>
      </c>
      <c r="X4186" s="32">
        <f t="shared" si="940"/>
        <v>236.53662256481243</v>
      </c>
    </row>
    <row r="4187" spans="1:24" x14ac:dyDescent="0.25">
      <c r="A4187" s="2"/>
      <c r="B4187" s="2" t="s">
        <v>7</v>
      </c>
      <c r="C4187" s="2">
        <f t="shared" si="941"/>
        <v>175</v>
      </c>
      <c r="D4187" s="2">
        <f t="shared" si="942"/>
        <v>7</v>
      </c>
      <c r="E4187" s="2">
        <f t="shared" si="934"/>
        <v>4183</v>
      </c>
      <c r="F4187" s="11">
        <v>337.5</v>
      </c>
      <c r="G4187" s="9">
        <v>0.17</v>
      </c>
      <c r="H4187" s="9">
        <v>0.21</v>
      </c>
      <c r="I4187" s="9">
        <v>0.25</v>
      </c>
      <c r="J4187" s="9">
        <v>0.209941480154165</v>
      </c>
      <c r="K4187" s="9">
        <v>0.209941480154165</v>
      </c>
      <c r="L4187" s="9">
        <v>0.209941480154165</v>
      </c>
      <c r="N4187" s="32">
        <f>IF('System Design'!$F$8=1,'Hourly Demand and Generation'!G4187*'System Design'!$F$21,IF('System Design'!$F$8=2,'Hourly Demand and Generation'!H4187*'System Design'!$F$21,IF('System Design'!$F$8=3,'Hourly Demand and Generation'!I4187*'System Design'!$F$21)))</f>
        <v>125</v>
      </c>
      <c r="O4187" s="32">
        <f>IF('System Design'!$F$8=1,'Hourly Demand and Generation'!J4187*'System Design'!$F$22,IF('System Design'!$F$8=2,'Hourly Demand and Generation'!K4187*'System Design'!$F$22,IF('System Design'!$F$8=3,'Hourly Demand and Generation'!L4187*'System Design'!$F$22)))</f>
        <v>524.85370038541248</v>
      </c>
      <c r="Q4187" s="32">
        <f t="shared" si="932"/>
        <v>0</v>
      </c>
      <c r="R4187" s="32">
        <f t="shared" si="935"/>
        <v>5400</v>
      </c>
      <c r="S4187" s="32">
        <f t="shared" si="936"/>
        <v>0</v>
      </c>
      <c r="T4187" s="32">
        <f t="shared" si="937"/>
        <v>21600</v>
      </c>
      <c r="U4187" s="32">
        <f t="shared" si="938"/>
        <v>0</v>
      </c>
      <c r="V4187" s="32">
        <f t="shared" si="933"/>
        <v>312.35370038541248</v>
      </c>
      <c r="W4187" s="32">
        <f t="shared" si="939"/>
        <v>312.35370038541248</v>
      </c>
      <c r="X4187" s="32">
        <f t="shared" si="940"/>
        <v>312.35370038541248</v>
      </c>
    </row>
    <row r="4188" spans="1:24" x14ac:dyDescent="0.25">
      <c r="A4188" s="2"/>
      <c r="B4188" s="2" t="s">
        <v>7</v>
      </c>
      <c r="C4188" s="2">
        <f t="shared" si="941"/>
        <v>175</v>
      </c>
      <c r="D4188" s="2">
        <f t="shared" si="942"/>
        <v>8</v>
      </c>
      <c r="E4188" s="2">
        <f t="shared" si="934"/>
        <v>4184</v>
      </c>
      <c r="F4188" s="11">
        <v>360</v>
      </c>
      <c r="G4188" s="9">
        <v>0.33</v>
      </c>
      <c r="H4188" s="9">
        <v>0.375</v>
      </c>
      <c r="I4188" s="9">
        <v>0.42</v>
      </c>
      <c r="J4188" s="9">
        <v>0.209941480154165</v>
      </c>
      <c r="K4188" s="9">
        <v>0.209941480154165</v>
      </c>
      <c r="L4188" s="9">
        <v>0.209941480154165</v>
      </c>
      <c r="N4188" s="32">
        <f>IF('System Design'!$F$8=1,'Hourly Demand and Generation'!G4188*'System Design'!$F$21,IF('System Design'!$F$8=2,'Hourly Demand and Generation'!H4188*'System Design'!$F$21,IF('System Design'!$F$8=3,'Hourly Demand and Generation'!I4188*'System Design'!$F$21)))</f>
        <v>210</v>
      </c>
      <c r="O4188" s="32">
        <f>IF('System Design'!$F$8=1,'Hourly Demand and Generation'!J4188*'System Design'!$F$22,IF('System Design'!$F$8=2,'Hourly Demand and Generation'!K4188*'System Design'!$F$22,IF('System Design'!$F$8=3,'Hourly Demand and Generation'!L4188*'System Design'!$F$22)))</f>
        <v>524.85370038541248</v>
      </c>
      <c r="Q4188" s="32">
        <f t="shared" si="932"/>
        <v>0</v>
      </c>
      <c r="R4188" s="32">
        <f t="shared" si="935"/>
        <v>5400</v>
      </c>
      <c r="S4188" s="32">
        <f t="shared" si="936"/>
        <v>0</v>
      </c>
      <c r="T4188" s="32">
        <f t="shared" si="937"/>
        <v>21600</v>
      </c>
      <c r="U4188" s="32">
        <f t="shared" si="938"/>
        <v>0</v>
      </c>
      <c r="V4188" s="32">
        <f t="shared" si="933"/>
        <v>374.85370038541248</v>
      </c>
      <c r="W4188" s="32">
        <f t="shared" si="939"/>
        <v>374.85370038541248</v>
      </c>
      <c r="X4188" s="32">
        <f t="shared" si="940"/>
        <v>374.85370038541248</v>
      </c>
    </row>
    <row r="4189" spans="1:24" x14ac:dyDescent="0.25">
      <c r="A4189" s="2"/>
      <c r="B4189" s="2" t="s">
        <v>7</v>
      </c>
      <c r="C4189" s="2">
        <f t="shared" si="941"/>
        <v>175</v>
      </c>
      <c r="D4189" s="2">
        <f t="shared" si="942"/>
        <v>9</v>
      </c>
      <c r="E4189" s="2">
        <f t="shared" si="934"/>
        <v>4185</v>
      </c>
      <c r="F4189" s="11">
        <v>360</v>
      </c>
      <c r="G4189" s="9">
        <v>0.5</v>
      </c>
      <c r="H4189" s="9">
        <v>0.54</v>
      </c>
      <c r="I4189" s="9">
        <v>0.57999999999999996</v>
      </c>
      <c r="J4189" s="9">
        <v>0.18661464902592501</v>
      </c>
      <c r="K4189" s="9">
        <v>0.18661464902592501</v>
      </c>
      <c r="L4189" s="9">
        <v>0.18661464902592501</v>
      </c>
      <c r="N4189" s="32">
        <f>IF('System Design'!$F$8=1,'Hourly Demand and Generation'!G4189*'System Design'!$F$21,IF('System Design'!$F$8=2,'Hourly Demand and Generation'!H4189*'System Design'!$F$21,IF('System Design'!$F$8=3,'Hourly Demand and Generation'!I4189*'System Design'!$F$21)))</f>
        <v>290</v>
      </c>
      <c r="O4189" s="32">
        <f>IF('System Design'!$F$8=1,'Hourly Demand and Generation'!J4189*'System Design'!$F$22,IF('System Design'!$F$8=2,'Hourly Demand and Generation'!K4189*'System Design'!$F$22,IF('System Design'!$F$8=3,'Hourly Demand and Generation'!L4189*'System Design'!$F$22)))</f>
        <v>466.53662256481249</v>
      </c>
      <c r="Q4189" s="32">
        <f t="shared" si="932"/>
        <v>0</v>
      </c>
      <c r="R4189" s="32">
        <f t="shared" si="935"/>
        <v>5400</v>
      </c>
      <c r="S4189" s="32">
        <f t="shared" si="936"/>
        <v>0</v>
      </c>
      <c r="T4189" s="32">
        <f t="shared" si="937"/>
        <v>21600</v>
      </c>
      <c r="U4189" s="32">
        <f t="shared" si="938"/>
        <v>0</v>
      </c>
      <c r="V4189" s="32">
        <f t="shared" si="933"/>
        <v>396.53662256481243</v>
      </c>
      <c r="W4189" s="32">
        <f t="shared" si="939"/>
        <v>396.53662256481243</v>
      </c>
      <c r="X4189" s="32">
        <f t="shared" si="940"/>
        <v>396.53662256481243</v>
      </c>
    </row>
    <row r="4190" spans="1:24" x14ac:dyDescent="0.25">
      <c r="A4190" s="2"/>
      <c r="B4190" s="2" t="s">
        <v>7</v>
      </c>
      <c r="C4190" s="2">
        <f t="shared" si="941"/>
        <v>175</v>
      </c>
      <c r="D4190" s="2">
        <f t="shared" si="942"/>
        <v>10</v>
      </c>
      <c r="E4190" s="2">
        <f t="shared" si="934"/>
        <v>4186</v>
      </c>
      <c r="F4190" s="11">
        <v>351</v>
      </c>
      <c r="G4190" s="9">
        <v>0.67</v>
      </c>
      <c r="H4190" s="9">
        <v>0.71</v>
      </c>
      <c r="I4190" s="9">
        <v>0.75</v>
      </c>
      <c r="J4190" s="9">
        <v>0.209941480154165</v>
      </c>
      <c r="K4190" s="9">
        <v>0.209941480154165</v>
      </c>
      <c r="L4190" s="9">
        <v>0.209941480154165</v>
      </c>
      <c r="N4190" s="32">
        <f>IF('System Design'!$F$8=1,'Hourly Demand and Generation'!G4190*'System Design'!$F$21,IF('System Design'!$F$8=2,'Hourly Demand and Generation'!H4190*'System Design'!$F$21,IF('System Design'!$F$8=3,'Hourly Demand and Generation'!I4190*'System Design'!$F$21)))</f>
        <v>375</v>
      </c>
      <c r="O4190" s="32">
        <f>IF('System Design'!$F$8=1,'Hourly Demand and Generation'!J4190*'System Design'!$F$22,IF('System Design'!$F$8=2,'Hourly Demand and Generation'!K4190*'System Design'!$F$22,IF('System Design'!$F$8=3,'Hourly Demand and Generation'!L4190*'System Design'!$F$22)))</f>
        <v>524.85370038541248</v>
      </c>
      <c r="Q4190" s="32">
        <f t="shared" si="932"/>
        <v>0</v>
      </c>
      <c r="R4190" s="32">
        <f t="shared" si="935"/>
        <v>5400</v>
      </c>
      <c r="S4190" s="32">
        <f t="shared" si="936"/>
        <v>0</v>
      </c>
      <c r="T4190" s="32">
        <f t="shared" si="937"/>
        <v>21600</v>
      </c>
      <c r="U4190" s="32">
        <f t="shared" si="938"/>
        <v>0</v>
      </c>
      <c r="V4190" s="32">
        <f t="shared" si="933"/>
        <v>548.85370038541248</v>
      </c>
      <c r="W4190" s="32">
        <f t="shared" si="939"/>
        <v>548.85370038541248</v>
      </c>
      <c r="X4190" s="32">
        <f t="shared" si="940"/>
        <v>548.85370038541248</v>
      </c>
    </row>
    <row r="4191" spans="1:24" x14ac:dyDescent="0.25">
      <c r="A4191" s="2"/>
      <c r="B4191" s="2" t="s">
        <v>7</v>
      </c>
      <c r="C4191" s="2">
        <f t="shared" si="941"/>
        <v>175</v>
      </c>
      <c r="D4191" s="2">
        <f t="shared" si="942"/>
        <v>11</v>
      </c>
      <c r="E4191" s="2">
        <f t="shared" si="934"/>
        <v>4187</v>
      </c>
      <c r="F4191" s="11">
        <v>346.5</v>
      </c>
      <c r="G4191" s="9">
        <v>0.83</v>
      </c>
      <c r="H4191" s="9">
        <v>0.875</v>
      </c>
      <c r="I4191" s="9">
        <v>0.92</v>
      </c>
      <c r="J4191" s="9">
        <v>0.18661464902592501</v>
      </c>
      <c r="K4191" s="9">
        <v>0.18661464902592501</v>
      </c>
      <c r="L4191" s="9">
        <v>0.18661464902592501</v>
      </c>
      <c r="N4191" s="32">
        <f>IF('System Design'!$F$8=1,'Hourly Demand and Generation'!G4191*'System Design'!$F$21,IF('System Design'!$F$8=2,'Hourly Demand and Generation'!H4191*'System Design'!$F$21,IF('System Design'!$F$8=3,'Hourly Demand and Generation'!I4191*'System Design'!$F$21)))</f>
        <v>460</v>
      </c>
      <c r="O4191" s="32">
        <f>IF('System Design'!$F$8=1,'Hourly Demand and Generation'!J4191*'System Design'!$F$22,IF('System Design'!$F$8=2,'Hourly Demand and Generation'!K4191*'System Design'!$F$22,IF('System Design'!$F$8=3,'Hourly Demand and Generation'!L4191*'System Design'!$F$22)))</f>
        <v>466.53662256481249</v>
      </c>
      <c r="Q4191" s="32">
        <f t="shared" si="932"/>
        <v>0</v>
      </c>
      <c r="R4191" s="32">
        <f t="shared" si="935"/>
        <v>5400</v>
      </c>
      <c r="S4191" s="32">
        <f t="shared" si="936"/>
        <v>0</v>
      </c>
      <c r="T4191" s="32">
        <f t="shared" si="937"/>
        <v>21600</v>
      </c>
      <c r="U4191" s="32">
        <f t="shared" si="938"/>
        <v>0</v>
      </c>
      <c r="V4191" s="32">
        <f t="shared" si="933"/>
        <v>580.03662256481243</v>
      </c>
      <c r="W4191" s="32">
        <f t="shared" si="939"/>
        <v>580.03662256481243</v>
      </c>
      <c r="X4191" s="32">
        <f t="shared" si="940"/>
        <v>580.03662256481243</v>
      </c>
    </row>
    <row r="4192" spans="1:24" x14ac:dyDescent="0.25">
      <c r="A4192" s="2"/>
      <c r="B4192" s="2" t="s">
        <v>7</v>
      </c>
      <c r="C4192" s="2">
        <f t="shared" si="941"/>
        <v>175</v>
      </c>
      <c r="D4192" s="2">
        <f t="shared" si="942"/>
        <v>12</v>
      </c>
      <c r="E4192" s="2">
        <f t="shared" si="934"/>
        <v>4188</v>
      </c>
      <c r="F4192" s="11">
        <v>346.5</v>
      </c>
      <c r="G4192" s="9">
        <v>1</v>
      </c>
      <c r="H4192" s="9">
        <v>1</v>
      </c>
      <c r="I4192" s="9">
        <v>1</v>
      </c>
      <c r="J4192" s="9">
        <v>0.174951233461804</v>
      </c>
      <c r="K4192" s="9">
        <v>0.174951233461804</v>
      </c>
      <c r="L4192" s="9">
        <v>0.174951233461804</v>
      </c>
      <c r="N4192" s="32">
        <f>IF('System Design'!$F$8=1,'Hourly Demand and Generation'!G4192*'System Design'!$F$21,IF('System Design'!$F$8=2,'Hourly Demand and Generation'!H4192*'System Design'!$F$21,IF('System Design'!$F$8=3,'Hourly Demand and Generation'!I4192*'System Design'!$F$21)))</f>
        <v>500</v>
      </c>
      <c r="O4192" s="32">
        <f>IF('System Design'!$F$8=1,'Hourly Demand and Generation'!J4192*'System Design'!$F$22,IF('System Design'!$F$8=2,'Hourly Demand and Generation'!K4192*'System Design'!$F$22,IF('System Design'!$F$8=3,'Hourly Demand and Generation'!L4192*'System Design'!$F$22)))</f>
        <v>437.37808365450996</v>
      </c>
      <c r="Q4192" s="32">
        <f t="shared" si="932"/>
        <v>0</v>
      </c>
      <c r="R4192" s="32">
        <f t="shared" si="935"/>
        <v>5400</v>
      </c>
      <c r="S4192" s="32">
        <f t="shared" si="936"/>
        <v>0</v>
      </c>
      <c r="T4192" s="32">
        <f t="shared" si="937"/>
        <v>21600</v>
      </c>
      <c r="U4192" s="32">
        <f t="shared" si="938"/>
        <v>0</v>
      </c>
      <c r="V4192" s="32">
        <f t="shared" si="933"/>
        <v>590.87808365450996</v>
      </c>
      <c r="W4192" s="32">
        <f t="shared" si="939"/>
        <v>590.87808365450996</v>
      </c>
      <c r="X4192" s="32">
        <f t="shared" si="940"/>
        <v>590.87808365450996</v>
      </c>
    </row>
    <row r="4193" spans="1:24" x14ac:dyDescent="0.25">
      <c r="A4193" s="2"/>
      <c r="B4193" s="2" t="s">
        <v>7</v>
      </c>
      <c r="C4193" s="2">
        <f t="shared" si="941"/>
        <v>175</v>
      </c>
      <c r="D4193" s="2">
        <f t="shared" si="942"/>
        <v>13</v>
      </c>
      <c r="E4193" s="2">
        <f t="shared" si="934"/>
        <v>4189</v>
      </c>
      <c r="F4193" s="11">
        <v>360</v>
      </c>
      <c r="G4193" s="9">
        <v>0.83</v>
      </c>
      <c r="H4193" s="9">
        <v>0.875</v>
      </c>
      <c r="I4193" s="9">
        <v>0.92</v>
      </c>
      <c r="J4193" s="9">
        <v>0.18661464902592501</v>
      </c>
      <c r="K4193" s="9">
        <v>0.18661464902592501</v>
      </c>
      <c r="L4193" s="9">
        <v>0.18661464902592501</v>
      </c>
      <c r="N4193" s="32">
        <f>IF('System Design'!$F$8=1,'Hourly Demand and Generation'!G4193*'System Design'!$F$21,IF('System Design'!$F$8=2,'Hourly Demand and Generation'!H4193*'System Design'!$F$21,IF('System Design'!$F$8=3,'Hourly Demand and Generation'!I4193*'System Design'!$F$21)))</f>
        <v>460</v>
      </c>
      <c r="O4193" s="32">
        <f>IF('System Design'!$F$8=1,'Hourly Demand and Generation'!J4193*'System Design'!$F$22,IF('System Design'!$F$8=2,'Hourly Demand and Generation'!K4193*'System Design'!$F$22,IF('System Design'!$F$8=3,'Hourly Demand and Generation'!L4193*'System Design'!$F$22)))</f>
        <v>466.53662256481249</v>
      </c>
      <c r="Q4193" s="32">
        <f t="shared" si="932"/>
        <v>0</v>
      </c>
      <c r="R4193" s="32">
        <f t="shared" si="935"/>
        <v>5400</v>
      </c>
      <c r="S4193" s="32">
        <f t="shared" si="936"/>
        <v>0</v>
      </c>
      <c r="T4193" s="32">
        <f t="shared" si="937"/>
        <v>21600</v>
      </c>
      <c r="U4193" s="32">
        <f t="shared" si="938"/>
        <v>0</v>
      </c>
      <c r="V4193" s="32">
        <f t="shared" si="933"/>
        <v>566.53662256481243</v>
      </c>
      <c r="W4193" s="32">
        <f t="shared" si="939"/>
        <v>566.53662256481243</v>
      </c>
      <c r="X4193" s="32">
        <f t="shared" si="940"/>
        <v>566.53662256481243</v>
      </c>
    </row>
    <row r="4194" spans="1:24" x14ac:dyDescent="0.25">
      <c r="A4194" s="2"/>
      <c r="B4194" s="2" t="s">
        <v>7</v>
      </c>
      <c r="C4194" s="2">
        <f t="shared" si="941"/>
        <v>175</v>
      </c>
      <c r="D4194" s="2">
        <f t="shared" si="942"/>
        <v>14</v>
      </c>
      <c r="E4194" s="2">
        <f t="shared" si="934"/>
        <v>4190</v>
      </c>
      <c r="F4194" s="11">
        <v>360</v>
      </c>
      <c r="G4194" s="9">
        <v>0.67</v>
      </c>
      <c r="H4194" s="9">
        <v>0.71</v>
      </c>
      <c r="I4194" s="9">
        <v>0.75</v>
      </c>
      <c r="J4194" s="9">
        <v>0.19827806459004499</v>
      </c>
      <c r="K4194" s="9">
        <v>0.19827806459004499</v>
      </c>
      <c r="L4194" s="9">
        <v>0.19827806459004499</v>
      </c>
      <c r="N4194" s="32">
        <f>IF('System Design'!$F$8=1,'Hourly Demand and Generation'!G4194*'System Design'!$F$21,IF('System Design'!$F$8=2,'Hourly Demand and Generation'!H4194*'System Design'!$F$21,IF('System Design'!$F$8=3,'Hourly Demand and Generation'!I4194*'System Design'!$F$21)))</f>
        <v>375</v>
      </c>
      <c r="O4194" s="32">
        <f>IF('System Design'!$F$8=1,'Hourly Demand and Generation'!J4194*'System Design'!$F$22,IF('System Design'!$F$8=2,'Hourly Demand and Generation'!K4194*'System Design'!$F$22,IF('System Design'!$F$8=3,'Hourly Demand and Generation'!L4194*'System Design'!$F$22)))</f>
        <v>495.69516147511246</v>
      </c>
      <c r="Q4194" s="32">
        <f t="shared" si="932"/>
        <v>0</v>
      </c>
      <c r="R4194" s="32">
        <f t="shared" si="935"/>
        <v>5400</v>
      </c>
      <c r="S4194" s="32">
        <f t="shared" si="936"/>
        <v>0</v>
      </c>
      <c r="T4194" s="32">
        <f t="shared" si="937"/>
        <v>21600</v>
      </c>
      <c r="U4194" s="32">
        <f t="shared" si="938"/>
        <v>0</v>
      </c>
      <c r="V4194" s="32">
        <f t="shared" si="933"/>
        <v>510.6951614751124</v>
      </c>
      <c r="W4194" s="32">
        <f t="shared" si="939"/>
        <v>510.6951614751124</v>
      </c>
      <c r="X4194" s="32">
        <f t="shared" si="940"/>
        <v>510.6951614751124</v>
      </c>
    </row>
    <row r="4195" spans="1:24" x14ac:dyDescent="0.25">
      <c r="A4195" s="2"/>
      <c r="B4195" s="2" t="s">
        <v>7</v>
      </c>
      <c r="C4195" s="2">
        <f t="shared" si="941"/>
        <v>175</v>
      </c>
      <c r="D4195" s="2">
        <f t="shared" si="942"/>
        <v>15</v>
      </c>
      <c r="E4195" s="2">
        <f t="shared" si="934"/>
        <v>4191</v>
      </c>
      <c r="F4195" s="11">
        <v>382.5</v>
      </c>
      <c r="G4195" s="9">
        <v>0.5</v>
      </c>
      <c r="H4195" s="9">
        <v>0.54</v>
      </c>
      <c r="I4195" s="9">
        <v>0.57999999999999996</v>
      </c>
      <c r="J4195" s="9">
        <v>0.209941480154165</v>
      </c>
      <c r="K4195" s="9">
        <v>0.209941480154165</v>
      </c>
      <c r="L4195" s="9">
        <v>0.209941480154165</v>
      </c>
      <c r="N4195" s="32">
        <f>IF('System Design'!$F$8=1,'Hourly Demand and Generation'!G4195*'System Design'!$F$21,IF('System Design'!$F$8=2,'Hourly Demand and Generation'!H4195*'System Design'!$F$21,IF('System Design'!$F$8=3,'Hourly Demand and Generation'!I4195*'System Design'!$F$21)))</f>
        <v>290</v>
      </c>
      <c r="O4195" s="32">
        <f>IF('System Design'!$F$8=1,'Hourly Demand and Generation'!J4195*'System Design'!$F$22,IF('System Design'!$F$8=2,'Hourly Demand and Generation'!K4195*'System Design'!$F$22,IF('System Design'!$F$8=3,'Hourly Demand and Generation'!L4195*'System Design'!$F$22)))</f>
        <v>524.85370038541248</v>
      </c>
      <c r="Q4195" s="32">
        <f t="shared" si="932"/>
        <v>0</v>
      </c>
      <c r="R4195" s="32">
        <f t="shared" si="935"/>
        <v>5400</v>
      </c>
      <c r="S4195" s="32">
        <f t="shared" si="936"/>
        <v>0</v>
      </c>
      <c r="T4195" s="32">
        <f t="shared" si="937"/>
        <v>21600</v>
      </c>
      <c r="U4195" s="32">
        <f t="shared" si="938"/>
        <v>0</v>
      </c>
      <c r="V4195" s="32">
        <f t="shared" si="933"/>
        <v>432.35370038541248</v>
      </c>
      <c r="W4195" s="32">
        <f t="shared" si="939"/>
        <v>432.35370038541248</v>
      </c>
      <c r="X4195" s="32">
        <f t="shared" si="940"/>
        <v>432.35370038541248</v>
      </c>
    </row>
    <row r="4196" spans="1:24" x14ac:dyDescent="0.25">
      <c r="A4196" s="2"/>
      <c r="B4196" s="2" t="s">
        <v>7</v>
      </c>
      <c r="C4196" s="2">
        <f t="shared" si="941"/>
        <v>175</v>
      </c>
      <c r="D4196" s="2">
        <f t="shared" si="942"/>
        <v>16</v>
      </c>
      <c r="E4196" s="2">
        <f t="shared" si="934"/>
        <v>4192</v>
      </c>
      <c r="F4196" s="11">
        <v>405</v>
      </c>
      <c r="G4196" s="9">
        <v>0.33</v>
      </c>
      <c r="H4196" s="9">
        <v>0.375</v>
      </c>
      <c r="I4196" s="9">
        <v>0.42</v>
      </c>
      <c r="J4196" s="9">
        <v>0.209941480154165</v>
      </c>
      <c r="K4196" s="9">
        <v>0.209941480154165</v>
      </c>
      <c r="L4196" s="9">
        <v>0.209941480154165</v>
      </c>
      <c r="N4196" s="32">
        <f>IF('System Design'!$F$8=1,'Hourly Demand and Generation'!G4196*'System Design'!$F$21,IF('System Design'!$F$8=2,'Hourly Demand and Generation'!H4196*'System Design'!$F$21,IF('System Design'!$F$8=3,'Hourly Demand and Generation'!I4196*'System Design'!$F$21)))</f>
        <v>210</v>
      </c>
      <c r="O4196" s="32">
        <f>IF('System Design'!$F$8=1,'Hourly Demand and Generation'!J4196*'System Design'!$F$22,IF('System Design'!$F$8=2,'Hourly Demand and Generation'!K4196*'System Design'!$F$22,IF('System Design'!$F$8=3,'Hourly Demand and Generation'!L4196*'System Design'!$F$22)))</f>
        <v>524.85370038541248</v>
      </c>
      <c r="Q4196" s="32">
        <f t="shared" si="932"/>
        <v>0</v>
      </c>
      <c r="R4196" s="32">
        <f t="shared" si="935"/>
        <v>5400</v>
      </c>
      <c r="S4196" s="32">
        <f t="shared" si="936"/>
        <v>0</v>
      </c>
      <c r="T4196" s="32">
        <f t="shared" si="937"/>
        <v>21600</v>
      </c>
      <c r="U4196" s="32">
        <f t="shared" si="938"/>
        <v>0</v>
      </c>
      <c r="V4196" s="32">
        <f t="shared" si="933"/>
        <v>329.85370038541248</v>
      </c>
      <c r="W4196" s="32">
        <f t="shared" si="939"/>
        <v>329.85370038541248</v>
      </c>
      <c r="X4196" s="32">
        <f t="shared" si="940"/>
        <v>329.85370038541248</v>
      </c>
    </row>
    <row r="4197" spans="1:24" x14ac:dyDescent="0.25">
      <c r="A4197" s="2"/>
      <c r="B4197" s="2" t="s">
        <v>7</v>
      </c>
      <c r="C4197" s="2">
        <f t="shared" si="941"/>
        <v>175</v>
      </c>
      <c r="D4197" s="2">
        <f t="shared" si="942"/>
        <v>17</v>
      </c>
      <c r="E4197" s="2">
        <f t="shared" si="934"/>
        <v>4193</v>
      </c>
      <c r="F4197" s="11">
        <v>427.5</v>
      </c>
      <c r="G4197" s="9">
        <v>0.17</v>
      </c>
      <c r="H4197" s="9">
        <v>0.21</v>
      </c>
      <c r="I4197" s="9">
        <v>0.25</v>
      </c>
      <c r="J4197" s="9">
        <v>0.23326831128240599</v>
      </c>
      <c r="K4197" s="9">
        <v>0.23326831128240599</v>
      </c>
      <c r="L4197" s="9">
        <v>0.23326831128240599</v>
      </c>
      <c r="N4197" s="32">
        <f>IF('System Design'!$F$8=1,'Hourly Demand and Generation'!G4197*'System Design'!$F$21,IF('System Design'!$F$8=2,'Hourly Demand and Generation'!H4197*'System Design'!$F$21,IF('System Design'!$F$8=3,'Hourly Demand and Generation'!I4197*'System Design'!$F$21)))</f>
        <v>125</v>
      </c>
      <c r="O4197" s="32">
        <f>IF('System Design'!$F$8=1,'Hourly Demand and Generation'!J4197*'System Design'!$F$22,IF('System Design'!$F$8=2,'Hourly Demand and Generation'!K4197*'System Design'!$F$22,IF('System Design'!$F$8=3,'Hourly Demand and Generation'!L4197*'System Design'!$F$22)))</f>
        <v>583.17077820601503</v>
      </c>
      <c r="Q4197" s="32">
        <f t="shared" si="932"/>
        <v>0</v>
      </c>
      <c r="R4197" s="32">
        <f t="shared" si="935"/>
        <v>5400</v>
      </c>
      <c r="S4197" s="32">
        <f t="shared" si="936"/>
        <v>0</v>
      </c>
      <c r="T4197" s="32">
        <f t="shared" si="937"/>
        <v>21600</v>
      </c>
      <c r="U4197" s="32">
        <f t="shared" si="938"/>
        <v>0</v>
      </c>
      <c r="V4197" s="32">
        <f t="shared" si="933"/>
        <v>280.67077820601503</v>
      </c>
      <c r="W4197" s="32">
        <f t="shared" si="939"/>
        <v>280.67077820601503</v>
      </c>
      <c r="X4197" s="32">
        <f t="shared" si="940"/>
        <v>280.67077820601503</v>
      </c>
    </row>
    <row r="4198" spans="1:24" x14ac:dyDescent="0.25">
      <c r="A4198" s="2"/>
      <c r="B4198" s="2" t="s">
        <v>7</v>
      </c>
      <c r="C4198" s="2">
        <f t="shared" si="941"/>
        <v>175</v>
      </c>
      <c r="D4198" s="2">
        <f t="shared" si="942"/>
        <v>18</v>
      </c>
      <c r="E4198" s="2">
        <f t="shared" si="934"/>
        <v>4194</v>
      </c>
      <c r="F4198" s="11">
        <v>450</v>
      </c>
      <c r="G4198" s="9">
        <v>0.08</v>
      </c>
      <c r="H4198" s="9">
        <v>0.125</v>
      </c>
      <c r="I4198" s="9">
        <v>0.17</v>
      </c>
      <c r="J4198" s="9">
        <v>0.22160489571828601</v>
      </c>
      <c r="K4198" s="9">
        <v>0.22160489571828601</v>
      </c>
      <c r="L4198" s="9">
        <v>0.22160489571828601</v>
      </c>
      <c r="N4198" s="32">
        <f>IF('System Design'!$F$8=1,'Hourly Demand and Generation'!G4198*'System Design'!$F$21,IF('System Design'!$F$8=2,'Hourly Demand and Generation'!H4198*'System Design'!$F$21,IF('System Design'!$F$8=3,'Hourly Demand and Generation'!I4198*'System Design'!$F$21)))</f>
        <v>85</v>
      </c>
      <c r="O4198" s="32">
        <f>IF('System Design'!$F$8=1,'Hourly Demand and Generation'!J4198*'System Design'!$F$22,IF('System Design'!$F$8=2,'Hourly Demand and Generation'!K4198*'System Design'!$F$22,IF('System Design'!$F$8=3,'Hourly Demand and Generation'!L4198*'System Design'!$F$22)))</f>
        <v>554.01223929571506</v>
      </c>
      <c r="Q4198" s="32">
        <f t="shared" si="932"/>
        <v>0</v>
      </c>
      <c r="R4198" s="32">
        <f t="shared" si="935"/>
        <v>5400</v>
      </c>
      <c r="S4198" s="32">
        <f t="shared" si="936"/>
        <v>0</v>
      </c>
      <c r="T4198" s="32">
        <f t="shared" si="937"/>
        <v>21600</v>
      </c>
      <c r="U4198" s="32">
        <f t="shared" si="938"/>
        <v>0</v>
      </c>
      <c r="V4198" s="32">
        <f t="shared" si="933"/>
        <v>189.01223929571506</v>
      </c>
      <c r="W4198" s="32">
        <f t="shared" si="939"/>
        <v>189.01223929571506</v>
      </c>
      <c r="X4198" s="32">
        <f t="shared" si="940"/>
        <v>189.01223929571506</v>
      </c>
    </row>
    <row r="4199" spans="1:24" x14ac:dyDescent="0.25">
      <c r="A4199" s="2"/>
      <c r="B4199" s="2" t="s">
        <v>7</v>
      </c>
      <c r="C4199" s="2">
        <f t="shared" si="941"/>
        <v>175</v>
      </c>
      <c r="D4199" s="2">
        <f t="shared" si="942"/>
        <v>19</v>
      </c>
      <c r="E4199" s="2">
        <f t="shared" si="934"/>
        <v>4195</v>
      </c>
      <c r="F4199" s="11">
        <v>436.5</v>
      </c>
      <c r="G4199" s="9">
        <v>0</v>
      </c>
      <c r="H4199" s="9">
        <v>0.04</v>
      </c>
      <c r="I4199" s="9">
        <v>0.08</v>
      </c>
      <c r="J4199" s="9">
        <v>0.209941480154165</v>
      </c>
      <c r="K4199" s="9">
        <v>0.209941480154165</v>
      </c>
      <c r="L4199" s="9">
        <v>0.209941480154165</v>
      </c>
      <c r="N4199" s="32">
        <f>IF('System Design'!$F$8=1,'Hourly Demand and Generation'!G4199*'System Design'!$F$21,IF('System Design'!$F$8=2,'Hourly Demand and Generation'!H4199*'System Design'!$F$21,IF('System Design'!$F$8=3,'Hourly Demand and Generation'!I4199*'System Design'!$F$21)))</f>
        <v>40</v>
      </c>
      <c r="O4199" s="32">
        <f>IF('System Design'!$F$8=1,'Hourly Demand and Generation'!J4199*'System Design'!$F$22,IF('System Design'!$F$8=2,'Hourly Demand and Generation'!K4199*'System Design'!$F$22,IF('System Design'!$F$8=3,'Hourly Demand and Generation'!L4199*'System Design'!$F$22)))</f>
        <v>524.85370038541248</v>
      </c>
      <c r="Q4199" s="32">
        <f t="shared" si="932"/>
        <v>0</v>
      </c>
      <c r="R4199" s="32">
        <f t="shared" si="935"/>
        <v>5400</v>
      </c>
      <c r="S4199" s="32">
        <f t="shared" si="936"/>
        <v>0</v>
      </c>
      <c r="T4199" s="32">
        <f t="shared" si="937"/>
        <v>21600</v>
      </c>
      <c r="U4199" s="32">
        <f t="shared" si="938"/>
        <v>0</v>
      </c>
      <c r="V4199" s="32">
        <f t="shared" si="933"/>
        <v>128.35370038541248</v>
      </c>
      <c r="W4199" s="32">
        <f t="shared" si="939"/>
        <v>128.35370038541248</v>
      </c>
      <c r="X4199" s="32">
        <f t="shared" si="940"/>
        <v>128.35370038541248</v>
      </c>
    </row>
    <row r="4200" spans="1:24" x14ac:dyDescent="0.25">
      <c r="A4200" s="2"/>
      <c r="B4200" s="2" t="s">
        <v>7</v>
      </c>
      <c r="C4200" s="2">
        <f t="shared" si="941"/>
        <v>175</v>
      </c>
      <c r="D4200" s="2">
        <f t="shared" si="942"/>
        <v>20</v>
      </c>
      <c r="E4200" s="2">
        <f t="shared" si="934"/>
        <v>4196</v>
      </c>
      <c r="F4200" s="11">
        <v>427.5</v>
      </c>
      <c r="G4200" s="9">
        <v>0</v>
      </c>
      <c r="H4200" s="9">
        <v>0</v>
      </c>
      <c r="I4200" s="9">
        <v>0</v>
      </c>
      <c r="J4200" s="9">
        <v>0.209941480154165</v>
      </c>
      <c r="K4200" s="9">
        <v>0.209941480154165</v>
      </c>
      <c r="L4200" s="9">
        <v>0.209941480154165</v>
      </c>
      <c r="N4200" s="32">
        <f>IF('System Design'!$F$8=1,'Hourly Demand and Generation'!G4200*'System Design'!$F$21,IF('System Design'!$F$8=2,'Hourly Demand and Generation'!H4200*'System Design'!$F$21,IF('System Design'!$F$8=3,'Hourly Demand and Generation'!I4200*'System Design'!$F$21)))</f>
        <v>0</v>
      </c>
      <c r="O4200" s="32">
        <f>IF('System Design'!$F$8=1,'Hourly Demand and Generation'!J4200*'System Design'!$F$22,IF('System Design'!$F$8=2,'Hourly Demand and Generation'!K4200*'System Design'!$F$22,IF('System Design'!$F$8=3,'Hourly Demand and Generation'!L4200*'System Design'!$F$22)))</f>
        <v>524.85370038541248</v>
      </c>
      <c r="Q4200" s="32">
        <f t="shared" si="932"/>
        <v>0</v>
      </c>
      <c r="R4200" s="32">
        <f t="shared" si="935"/>
        <v>5400</v>
      </c>
      <c r="S4200" s="32">
        <f t="shared" si="936"/>
        <v>0</v>
      </c>
      <c r="T4200" s="32">
        <f t="shared" si="937"/>
        <v>21600</v>
      </c>
      <c r="U4200" s="32">
        <f t="shared" si="938"/>
        <v>0</v>
      </c>
      <c r="V4200" s="32">
        <f t="shared" si="933"/>
        <v>97.353700385412481</v>
      </c>
      <c r="W4200" s="32">
        <f t="shared" si="939"/>
        <v>97.353700385412481</v>
      </c>
      <c r="X4200" s="32">
        <f t="shared" si="940"/>
        <v>97.353700385412481</v>
      </c>
    </row>
    <row r="4201" spans="1:24" x14ac:dyDescent="0.25">
      <c r="A4201" s="2"/>
      <c r="B4201" s="2" t="s">
        <v>7</v>
      </c>
      <c r="C4201" s="2">
        <f t="shared" si="941"/>
        <v>175</v>
      </c>
      <c r="D4201" s="2">
        <f t="shared" si="942"/>
        <v>21</v>
      </c>
      <c r="E4201" s="2">
        <f t="shared" si="934"/>
        <v>4197</v>
      </c>
      <c r="F4201" s="11">
        <v>405</v>
      </c>
      <c r="G4201" s="9">
        <v>0</v>
      </c>
      <c r="H4201" s="9">
        <v>0</v>
      </c>
      <c r="I4201" s="9">
        <v>0</v>
      </c>
      <c r="J4201" s="9">
        <v>0.209941480154165</v>
      </c>
      <c r="K4201" s="9">
        <v>0.209941480154165</v>
      </c>
      <c r="L4201" s="9">
        <v>0.209941480154165</v>
      </c>
      <c r="N4201" s="32">
        <f>IF('System Design'!$F$8=1,'Hourly Demand and Generation'!G4201*'System Design'!$F$21,IF('System Design'!$F$8=2,'Hourly Demand and Generation'!H4201*'System Design'!$F$21,IF('System Design'!$F$8=3,'Hourly Demand and Generation'!I4201*'System Design'!$F$21)))</f>
        <v>0</v>
      </c>
      <c r="O4201" s="32">
        <f>IF('System Design'!$F$8=1,'Hourly Demand and Generation'!J4201*'System Design'!$F$22,IF('System Design'!$F$8=2,'Hourly Demand and Generation'!K4201*'System Design'!$F$22,IF('System Design'!$F$8=3,'Hourly Demand and Generation'!L4201*'System Design'!$F$22)))</f>
        <v>524.85370038541248</v>
      </c>
      <c r="Q4201" s="32">
        <f t="shared" si="932"/>
        <v>0</v>
      </c>
      <c r="R4201" s="32">
        <f t="shared" si="935"/>
        <v>5400</v>
      </c>
      <c r="S4201" s="32">
        <f t="shared" si="936"/>
        <v>0</v>
      </c>
      <c r="T4201" s="32">
        <f t="shared" si="937"/>
        <v>21600</v>
      </c>
      <c r="U4201" s="32">
        <f t="shared" si="938"/>
        <v>0</v>
      </c>
      <c r="V4201" s="32">
        <f t="shared" si="933"/>
        <v>119.85370038541248</v>
      </c>
      <c r="W4201" s="32">
        <f t="shared" si="939"/>
        <v>119.85370038541248</v>
      </c>
      <c r="X4201" s="32">
        <f t="shared" si="940"/>
        <v>119.85370038541248</v>
      </c>
    </row>
    <row r="4202" spans="1:24" x14ac:dyDescent="0.25">
      <c r="A4202" s="2"/>
      <c r="B4202" s="2" t="s">
        <v>7</v>
      </c>
      <c r="C4202" s="2">
        <f t="shared" si="941"/>
        <v>175</v>
      </c>
      <c r="D4202" s="2">
        <f t="shared" si="942"/>
        <v>22</v>
      </c>
      <c r="E4202" s="2">
        <f t="shared" si="934"/>
        <v>4198</v>
      </c>
      <c r="F4202" s="11">
        <v>382.5</v>
      </c>
      <c r="G4202" s="9">
        <v>0</v>
      </c>
      <c r="H4202" s="9">
        <v>0</v>
      </c>
      <c r="I4202" s="9">
        <v>0</v>
      </c>
      <c r="J4202" s="9">
        <v>0.22160489571828601</v>
      </c>
      <c r="K4202" s="9">
        <v>0.22160489571828601</v>
      </c>
      <c r="L4202" s="9">
        <v>0.22160489571828601</v>
      </c>
      <c r="N4202" s="32">
        <f>IF('System Design'!$F$8=1,'Hourly Demand and Generation'!G4202*'System Design'!$F$21,IF('System Design'!$F$8=2,'Hourly Demand and Generation'!H4202*'System Design'!$F$21,IF('System Design'!$F$8=3,'Hourly Demand and Generation'!I4202*'System Design'!$F$21)))</f>
        <v>0</v>
      </c>
      <c r="O4202" s="32">
        <f>IF('System Design'!$F$8=1,'Hourly Demand and Generation'!J4202*'System Design'!$F$22,IF('System Design'!$F$8=2,'Hourly Demand and Generation'!K4202*'System Design'!$F$22,IF('System Design'!$F$8=3,'Hourly Demand and Generation'!L4202*'System Design'!$F$22)))</f>
        <v>554.01223929571506</v>
      </c>
      <c r="Q4202" s="32">
        <f t="shared" si="932"/>
        <v>0</v>
      </c>
      <c r="R4202" s="32">
        <f t="shared" si="935"/>
        <v>5400</v>
      </c>
      <c r="S4202" s="32">
        <f t="shared" si="936"/>
        <v>0</v>
      </c>
      <c r="T4202" s="32">
        <f t="shared" si="937"/>
        <v>21600</v>
      </c>
      <c r="U4202" s="32">
        <f t="shared" si="938"/>
        <v>0</v>
      </c>
      <c r="V4202" s="32">
        <f t="shared" si="933"/>
        <v>171.51223929571506</v>
      </c>
      <c r="W4202" s="32">
        <f t="shared" si="939"/>
        <v>171.51223929571506</v>
      </c>
      <c r="X4202" s="32">
        <f t="shared" si="940"/>
        <v>171.51223929571506</v>
      </c>
    </row>
    <row r="4203" spans="1:24" x14ac:dyDescent="0.25">
      <c r="A4203" s="2"/>
      <c r="B4203" s="2" t="s">
        <v>7</v>
      </c>
      <c r="C4203" s="2">
        <f t="shared" si="941"/>
        <v>175</v>
      </c>
      <c r="D4203" s="2">
        <f t="shared" si="942"/>
        <v>23</v>
      </c>
      <c r="E4203" s="2">
        <f t="shared" si="934"/>
        <v>4199</v>
      </c>
      <c r="F4203" s="11">
        <v>360</v>
      </c>
      <c r="G4203" s="9">
        <v>0</v>
      </c>
      <c r="H4203" s="9">
        <v>0</v>
      </c>
      <c r="I4203" s="9">
        <v>0</v>
      </c>
      <c r="J4203" s="9">
        <v>0.18661464902592501</v>
      </c>
      <c r="K4203" s="9">
        <v>0.18661464902592501</v>
      </c>
      <c r="L4203" s="9">
        <v>0.18661464902592501</v>
      </c>
      <c r="N4203" s="32">
        <f>IF('System Design'!$F$8=1,'Hourly Demand and Generation'!G4203*'System Design'!$F$21,IF('System Design'!$F$8=2,'Hourly Demand and Generation'!H4203*'System Design'!$F$21,IF('System Design'!$F$8=3,'Hourly Demand and Generation'!I4203*'System Design'!$F$21)))</f>
        <v>0</v>
      </c>
      <c r="O4203" s="32">
        <f>IF('System Design'!$F$8=1,'Hourly Demand and Generation'!J4203*'System Design'!$F$22,IF('System Design'!$F$8=2,'Hourly Demand and Generation'!K4203*'System Design'!$F$22,IF('System Design'!$F$8=3,'Hourly Demand and Generation'!L4203*'System Design'!$F$22)))</f>
        <v>466.53662256481249</v>
      </c>
      <c r="Q4203" s="32">
        <f t="shared" si="932"/>
        <v>0</v>
      </c>
      <c r="R4203" s="32">
        <f t="shared" si="935"/>
        <v>5400</v>
      </c>
      <c r="S4203" s="32">
        <f t="shared" si="936"/>
        <v>0</v>
      </c>
      <c r="T4203" s="32">
        <f t="shared" si="937"/>
        <v>21600</v>
      </c>
      <c r="U4203" s="32">
        <f t="shared" si="938"/>
        <v>0</v>
      </c>
      <c r="V4203" s="32">
        <f t="shared" si="933"/>
        <v>106.53662256481249</v>
      </c>
      <c r="W4203" s="32">
        <f t="shared" si="939"/>
        <v>106.53662256481249</v>
      </c>
      <c r="X4203" s="32">
        <f t="shared" si="940"/>
        <v>106.53662256481249</v>
      </c>
    </row>
    <row r="4204" spans="1:24" x14ac:dyDescent="0.25">
      <c r="A4204" s="2"/>
      <c r="B4204" s="2" t="s">
        <v>7</v>
      </c>
      <c r="C4204" s="2">
        <f t="shared" si="941"/>
        <v>175</v>
      </c>
      <c r="D4204" s="2">
        <f t="shared" si="942"/>
        <v>24</v>
      </c>
      <c r="E4204" s="2">
        <f t="shared" si="934"/>
        <v>4200</v>
      </c>
      <c r="F4204" s="11">
        <v>315</v>
      </c>
      <c r="G4204" s="9">
        <v>0</v>
      </c>
      <c r="H4204" s="9">
        <v>0</v>
      </c>
      <c r="I4204" s="9">
        <v>0</v>
      </c>
      <c r="J4204" s="9">
        <v>0.18661464902592501</v>
      </c>
      <c r="K4204" s="9">
        <v>0.18661464902592501</v>
      </c>
      <c r="L4204" s="9">
        <v>0.18661464902592501</v>
      </c>
      <c r="N4204" s="32">
        <f>IF('System Design'!$F$8=1,'Hourly Demand and Generation'!G4204*'System Design'!$F$21,IF('System Design'!$F$8=2,'Hourly Demand and Generation'!H4204*'System Design'!$F$21,IF('System Design'!$F$8=3,'Hourly Demand and Generation'!I4204*'System Design'!$F$21)))</f>
        <v>0</v>
      </c>
      <c r="O4204" s="32">
        <f>IF('System Design'!$F$8=1,'Hourly Demand and Generation'!J4204*'System Design'!$F$22,IF('System Design'!$F$8=2,'Hourly Demand and Generation'!K4204*'System Design'!$F$22,IF('System Design'!$F$8=3,'Hourly Demand and Generation'!L4204*'System Design'!$F$22)))</f>
        <v>466.53662256481249</v>
      </c>
      <c r="Q4204" s="32">
        <f t="shared" si="932"/>
        <v>0</v>
      </c>
      <c r="R4204" s="32">
        <f t="shared" si="935"/>
        <v>5400</v>
      </c>
      <c r="S4204" s="32">
        <f t="shared" si="936"/>
        <v>0</v>
      </c>
      <c r="T4204" s="32">
        <f t="shared" si="937"/>
        <v>21600</v>
      </c>
      <c r="U4204" s="32">
        <f t="shared" si="938"/>
        <v>0</v>
      </c>
      <c r="V4204" s="32">
        <f t="shared" si="933"/>
        <v>151.53662256481249</v>
      </c>
      <c r="W4204" s="32">
        <f t="shared" si="939"/>
        <v>151.53662256481249</v>
      </c>
      <c r="X4204" s="32">
        <f t="shared" si="940"/>
        <v>151.53662256481249</v>
      </c>
    </row>
    <row r="4205" spans="1:24" x14ac:dyDescent="0.25">
      <c r="A4205" s="2"/>
      <c r="B4205" s="2" t="s">
        <v>7</v>
      </c>
      <c r="C4205" s="2">
        <f>C4204+1</f>
        <v>176</v>
      </c>
      <c r="D4205" s="2">
        <v>1</v>
      </c>
      <c r="E4205" s="2">
        <f t="shared" si="934"/>
        <v>4201</v>
      </c>
      <c r="F4205" s="11">
        <v>270</v>
      </c>
      <c r="G4205" s="9">
        <v>0</v>
      </c>
      <c r="H4205" s="9">
        <v>0</v>
      </c>
      <c r="I4205" s="9">
        <v>0</v>
      </c>
      <c r="J4205" s="9">
        <v>0.269489984453603</v>
      </c>
      <c r="K4205" s="9">
        <v>0.269489984453603</v>
      </c>
      <c r="L4205" s="9">
        <v>0.269489984453603</v>
      </c>
      <c r="N4205" s="32">
        <f>IF('System Design'!$F$8=1,'Hourly Demand and Generation'!G4205*'System Design'!$F$21,IF('System Design'!$F$8=2,'Hourly Demand and Generation'!H4205*'System Design'!$F$21,IF('System Design'!$F$8=3,'Hourly Demand and Generation'!I4205*'System Design'!$F$21)))</f>
        <v>0</v>
      </c>
      <c r="O4205" s="32">
        <f>IF('System Design'!$F$8=1,'Hourly Demand and Generation'!J4205*'System Design'!$F$22,IF('System Design'!$F$8=2,'Hourly Demand and Generation'!K4205*'System Design'!$F$22,IF('System Design'!$F$8=3,'Hourly Demand and Generation'!L4205*'System Design'!$F$22)))</f>
        <v>673.72496113400746</v>
      </c>
      <c r="Q4205" s="32">
        <f t="shared" si="932"/>
        <v>0</v>
      </c>
      <c r="R4205" s="32">
        <f t="shared" si="935"/>
        <v>5400</v>
      </c>
      <c r="S4205" s="32">
        <f t="shared" si="936"/>
        <v>0</v>
      </c>
      <c r="T4205" s="32">
        <f t="shared" si="937"/>
        <v>21600</v>
      </c>
      <c r="U4205" s="32">
        <f t="shared" si="938"/>
        <v>0</v>
      </c>
      <c r="V4205" s="32">
        <f t="shared" si="933"/>
        <v>403.72496113400746</v>
      </c>
      <c r="W4205" s="32">
        <f t="shared" si="939"/>
        <v>403.72496113400746</v>
      </c>
      <c r="X4205" s="32">
        <f t="shared" si="940"/>
        <v>403.72496113400746</v>
      </c>
    </row>
    <row r="4206" spans="1:24" x14ac:dyDescent="0.25">
      <c r="A4206" s="2"/>
      <c r="B4206" s="2" t="s">
        <v>7</v>
      </c>
      <c r="C4206" s="2">
        <f>C4205</f>
        <v>176</v>
      </c>
      <c r="D4206" s="2">
        <f>D4205+1</f>
        <v>2</v>
      </c>
      <c r="E4206" s="2">
        <f t="shared" si="934"/>
        <v>4202</v>
      </c>
      <c r="F4206" s="11">
        <v>247.5</v>
      </c>
      <c r="G4206" s="9">
        <v>0</v>
      </c>
      <c r="H4206" s="9">
        <v>0</v>
      </c>
      <c r="I4206" s="9">
        <v>0</v>
      </c>
      <c r="J4206" s="9">
        <v>0.242540986008243</v>
      </c>
      <c r="K4206" s="9">
        <v>0.242540986008243</v>
      </c>
      <c r="L4206" s="9">
        <v>0.242540986008243</v>
      </c>
      <c r="N4206" s="32">
        <f>IF('System Design'!$F$8=1,'Hourly Demand and Generation'!G4206*'System Design'!$F$21,IF('System Design'!$F$8=2,'Hourly Demand and Generation'!H4206*'System Design'!$F$21,IF('System Design'!$F$8=3,'Hourly Demand and Generation'!I4206*'System Design'!$F$21)))</f>
        <v>0</v>
      </c>
      <c r="O4206" s="32">
        <f>IF('System Design'!$F$8=1,'Hourly Demand and Generation'!J4206*'System Design'!$F$22,IF('System Design'!$F$8=2,'Hourly Demand and Generation'!K4206*'System Design'!$F$22,IF('System Design'!$F$8=3,'Hourly Demand and Generation'!L4206*'System Design'!$F$22)))</f>
        <v>606.3524650206075</v>
      </c>
      <c r="Q4206" s="32">
        <f t="shared" si="932"/>
        <v>0</v>
      </c>
      <c r="R4206" s="32">
        <f t="shared" si="935"/>
        <v>5400</v>
      </c>
      <c r="S4206" s="32">
        <f t="shared" si="936"/>
        <v>0</v>
      </c>
      <c r="T4206" s="32">
        <f t="shared" si="937"/>
        <v>21600</v>
      </c>
      <c r="U4206" s="32">
        <f t="shared" si="938"/>
        <v>0</v>
      </c>
      <c r="V4206" s="32">
        <f t="shared" si="933"/>
        <v>358.8524650206075</v>
      </c>
      <c r="W4206" s="32">
        <f t="shared" si="939"/>
        <v>358.8524650206075</v>
      </c>
      <c r="X4206" s="32">
        <f t="shared" si="940"/>
        <v>358.8524650206075</v>
      </c>
    </row>
    <row r="4207" spans="1:24" x14ac:dyDescent="0.25">
      <c r="A4207" s="2"/>
      <c r="B4207" s="2" t="s">
        <v>7</v>
      </c>
      <c r="C4207" s="2">
        <f t="shared" ref="C4207:C4228" si="943">C4206</f>
        <v>176</v>
      </c>
      <c r="D4207" s="2">
        <f t="shared" ref="D4207:D4228" si="944">D4206+1</f>
        <v>3</v>
      </c>
      <c r="E4207" s="2">
        <f t="shared" si="934"/>
        <v>4203</v>
      </c>
      <c r="F4207" s="11">
        <v>225</v>
      </c>
      <c r="G4207" s="9">
        <v>0</v>
      </c>
      <c r="H4207" s="9">
        <v>0</v>
      </c>
      <c r="I4207" s="9">
        <v>0</v>
      </c>
      <c r="J4207" s="9">
        <v>0.242540986008243</v>
      </c>
      <c r="K4207" s="9">
        <v>0.242540986008243</v>
      </c>
      <c r="L4207" s="9">
        <v>0.242540986008243</v>
      </c>
      <c r="N4207" s="32">
        <f>IF('System Design'!$F$8=1,'Hourly Demand and Generation'!G4207*'System Design'!$F$21,IF('System Design'!$F$8=2,'Hourly Demand and Generation'!H4207*'System Design'!$F$21,IF('System Design'!$F$8=3,'Hourly Demand and Generation'!I4207*'System Design'!$F$21)))</f>
        <v>0</v>
      </c>
      <c r="O4207" s="32">
        <f>IF('System Design'!$F$8=1,'Hourly Demand and Generation'!J4207*'System Design'!$F$22,IF('System Design'!$F$8=2,'Hourly Demand and Generation'!K4207*'System Design'!$F$22,IF('System Design'!$F$8=3,'Hourly Demand and Generation'!L4207*'System Design'!$F$22)))</f>
        <v>606.3524650206075</v>
      </c>
      <c r="Q4207" s="32">
        <f t="shared" si="932"/>
        <v>0</v>
      </c>
      <c r="R4207" s="32">
        <f t="shared" si="935"/>
        <v>5400</v>
      </c>
      <c r="S4207" s="32">
        <f t="shared" si="936"/>
        <v>0</v>
      </c>
      <c r="T4207" s="32">
        <f t="shared" si="937"/>
        <v>21600</v>
      </c>
      <c r="U4207" s="32">
        <f t="shared" si="938"/>
        <v>0</v>
      </c>
      <c r="V4207" s="32">
        <f t="shared" si="933"/>
        <v>381.3524650206075</v>
      </c>
      <c r="W4207" s="32">
        <f t="shared" si="939"/>
        <v>381.3524650206075</v>
      </c>
      <c r="X4207" s="32">
        <f t="shared" si="940"/>
        <v>381.3524650206075</v>
      </c>
    </row>
    <row r="4208" spans="1:24" x14ac:dyDescent="0.25">
      <c r="A4208" s="2"/>
      <c r="B4208" s="2" t="s">
        <v>7</v>
      </c>
      <c r="C4208" s="2">
        <f t="shared" si="943"/>
        <v>176</v>
      </c>
      <c r="D4208" s="2">
        <f t="shared" si="944"/>
        <v>4</v>
      </c>
      <c r="E4208" s="2">
        <f t="shared" si="934"/>
        <v>4204</v>
      </c>
      <c r="F4208" s="11">
        <v>270</v>
      </c>
      <c r="G4208" s="9">
        <v>0</v>
      </c>
      <c r="H4208" s="9">
        <v>0</v>
      </c>
      <c r="I4208" s="9">
        <v>0</v>
      </c>
      <c r="J4208" s="9">
        <v>0.269489984453603</v>
      </c>
      <c r="K4208" s="9">
        <v>0.269489984453603</v>
      </c>
      <c r="L4208" s="9">
        <v>0.269489984453603</v>
      </c>
      <c r="N4208" s="32">
        <f>IF('System Design'!$F$8=1,'Hourly Demand and Generation'!G4208*'System Design'!$F$21,IF('System Design'!$F$8=2,'Hourly Demand and Generation'!H4208*'System Design'!$F$21,IF('System Design'!$F$8=3,'Hourly Demand and Generation'!I4208*'System Design'!$F$21)))</f>
        <v>0</v>
      </c>
      <c r="O4208" s="32">
        <f>IF('System Design'!$F$8=1,'Hourly Demand and Generation'!J4208*'System Design'!$F$22,IF('System Design'!$F$8=2,'Hourly Demand and Generation'!K4208*'System Design'!$F$22,IF('System Design'!$F$8=3,'Hourly Demand and Generation'!L4208*'System Design'!$F$22)))</f>
        <v>673.72496113400746</v>
      </c>
      <c r="Q4208" s="32">
        <f t="shared" si="932"/>
        <v>0</v>
      </c>
      <c r="R4208" s="32">
        <f t="shared" si="935"/>
        <v>5400</v>
      </c>
      <c r="S4208" s="32">
        <f t="shared" si="936"/>
        <v>0</v>
      </c>
      <c r="T4208" s="32">
        <f t="shared" si="937"/>
        <v>21600</v>
      </c>
      <c r="U4208" s="32">
        <f t="shared" si="938"/>
        <v>0</v>
      </c>
      <c r="V4208" s="32">
        <f t="shared" si="933"/>
        <v>403.72496113400746</v>
      </c>
      <c r="W4208" s="32">
        <f t="shared" si="939"/>
        <v>403.72496113400746</v>
      </c>
      <c r="X4208" s="32">
        <f t="shared" si="940"/>
        <v>403.72496113400746</v>
      </c>
    </row>
    <row r="4209" spans="1:24" x14ac:dyDescent="0.25">
      <c r="A4209" s="2"/>
      <c r="B4209" s="2" t="s">
        <v>7</v>
      </c>
      <c r="C4209" s="2">
        <f t="shared" si="943"/>
        <v>176</v>
      </c>
      <c r="D4209" s="2">
        <f t="shared" si="944"/>
        <v>5</v>
      </c>
      <c r="E4209" s="2">
        <f t="shared" si="934"/>
        <v>4205</v>
      </c>
      <c r="F4209" s="11">
        <v>292.5</v>
      </c>
      <c r="G4209" s="9">
        <v>0</v>
      </c>
      <c r="H4209" s="9">
        <v>0.04</v>
      </c>
      <c r="I4209" s="9">
        <v>0.08</v>
      </c>
      <c r="J4209" s="9">
        <v>0.215591987562882</v>
      </c>
      <c r="K4209" s="9">
        <v>0.215591987562882</v>
      </c>
      <c r="L4209" s="9">
        <v>0.215591987562882</v>
      </c>
      <c r="N4209" s="32">
        <f>IF('System Design'!$F$8=1,'Hourly Demand and Generation'!G4209*'System Design'!$F$21,IF('System Design'!$F$8=2,'Hourly Demand and Generation'!H4209*'System Design'!$F$21,IF('System Design'!$F$8=3,'Hourly Demand and Generation'!I4209*'System Design'!$F$21)))</f>
        <v>40</v>
      </c>
      <c r="O4209" s="32">
        <f>IF('System Design'!$F$8=1,'Hourly Demand and Generation'!J4209*'System Design'!$F$22,IF('System Design'!$F$8=2,'Hourly Demand and Generation'!K4209*'System Design'!$F$22,IF('System Design'!$F$8=3,'Hourly Demand and Generation'!L4209*'System Design'!$F$22)))</f>
        <v>538.97996890720503</v>
      </c>
      <c r="Q4209" s="32">
        <f t="shared" si="932"/>
        <v>0</v>
      </c>
      <c r="R4209" s="32">
        <f t="shared" si="935"/>
        <v>5400</v>
      </c>
      <c r="S4209" s="32">
        <f t="shared" si="936"/>
        <v>0</v>
      </c>
      <c r="T4209" s="32">
        <f t="shared" si="937"/>
        <v>21600</v>
      </c>
      <c r="U4209" s="32">
        <f t="shared" si="938"/>
        <v>0</v>
      </c>
      <c r="V4209" s="32">
        <f t="shared" si="933"/>
        <v>286.47996890720503</v>
      </c>
      <c r="W4209" s="32">
        <f t="shared" si="939"/>
        <v>286.47996890720503</v>
      </c>
      <c r="X4209" s="32">
        <f t="shared" si="940"/>
        <v>286.47996890720503</v>
      </c>
    </row>
    <row r="4210" spans="1:24" x14ac:dyDescent="0.25">
      <c r="A4210" s="2"/>
      <c r="B4210" s="2" t="s">
        <v>7</v>
      </c>
      <c r="C4210" s="2">
        <f t="shared" si="943"/>
        <v>176</v>
      </c>
      <c r="D4210" s="2">
        <f t="shared" si="944"/>
        <v>6</v>
      </c>
      <c r="E4210" s="2">
        <f t="shared" si="934"/>
        <v>4206</v>
      </c>
      <c r="F4210" s="11">
        <v>315</v>
      </c>
      <c r="G4210" s="9">
        <v>0.08</v>
      </c>
      <c r="H4210" s="9">
        <v>0.125</v>
      </c>
      <c r="I4210" s="9">
        <v>0.17</v>
      </c>
      <c r="J4210" s="9">
        <v>0.215591987562882</v>
      </c>
      <c r="K4210" s="9">
        <v>0.215591987562882</v>
      </c>
      <c r="L4210" s="9">
        <v>0.215591987562882</v>
      </c>
      <c r="N4210" s="32">
        <f>IF('System Design'!$F$8=1,'Hourly Demand and Generation'!G4210*'System Design'!$F$21,IF('System Design'!$F$8=2,'Hourly Demand and Generation'!H4210*'System Design'!$F$21,IF('System Design'!$F$8=3,'Hourly Demand and Generation'!I4210*'System Design'!$F$21)))</f>
        <v>85</v>
      </c>
      <c r="O4210" s="32">
        <f>IF('System Design'!$F$8=1,'Hourly Demand and Generation'!J4210*'System Design'!$F$22,IF('System Design'!$F$8=2,'Hourly Demand and Generation'!K4210*'System Design'!$F$22,IF('System Design'!$F$8=3,'Hourly Demand and Generation'!L4210*'System Design'!$F$22)))</f>
        <v>538.97996890720503</v>
      </c>
      <c r="Q4210" s="32">
        <f t="shared" si="932"/>
        <v>0</v>
      </c>
      <c r="R4210" s="32">
        <f t="shared" si="935"/>
        <v>5400</v>
      </c>
      <c r="S4210" s="32">
        <f t="shared" si="936"/>
        <v>0</v>
      </c>
      <c r="T4210" s="32">
        <f t="shared" si="937"/>
        <v>21600</v>
      </c>
      <c r="U4210" s="32">
        <f t="shared" si="938"/>
        <v>0</v>
      </c>
      <c r="V4210" s="32">
        <f t="shared" si="933"/>
        <v>308.97996890720503</v>
      </c>
      <c r="W4210" s="32">
        <f t="shared" si="939"/>
        <v>308.97996890720503</v>
      </c>
      <c r="X4210" s="32">
        <f t="shared" si="940"/>
        <v>308.97996890720503</v>
      </c>
    </row>
    <row r="4211" spans="1:24" x14ac:dyDescent="0.25">
      <c r="A4211" s="2"/>
      <c r="B4211" s="2" t="s">
        <v>7</v>
      </c>
      <c r="C4211" s="2">
        <f t="shared" si="943"/>
        <v>176</v>
      </c>
      <c r="D4211" s="2">
        <f t="shared" si="944"/>
        <v>7</v>
      </c>
      <c r="E4211" s="2">
        <f t="shared" si="934"/>
        <v>4207</v>
      </c>
      <c r="F4211" s="11">
        <v>337.5</v>
      </c>
      <c r="G4211" s="9">
        <v>0.17</v>
      </c>
      <c r="H4211" s="9">
        <v>0.21</v>
      </c>
      <c r="I4211" s="9">
        <v>0.25</v>
      </c>
      <c r="J4211" s="9">
        <v>0.242540986008243</v>
      </c>
      <c r="K4211" s="9">
        <v>0.242540986008243</v>
      </c>
      <c r="L4211" s="9">
        <v>0.242540986008243</v>
      </c>
      <c r="N4211" s="32">
        <f>IF('System Design'!$F$8=1,'Hourly Demand and Generation'!G4211*'System Design'!$F$21,IF('System Design'!$F$8=2,'Hourly Demand and Generation'!H4211*'System Design'!$F$21,IF('System Design'!$F$8=3,'Hourly Demand and Generation'!I4211*'System Design'!$F$21)))</f>
        <v>125</v>
      </c>
      <c r="O4211" s="32">
        <f>IF('System Design'!$F$8=1,'Hourly Demand and Generation'!J4211*'System Design'!$F$22,IF('System Design'!$F$8=2,'Hourly Demand and Generation'!K4211*'System Design'!$F$22,IF('System Design'!$F$8=3,'Hourly Demand and Generation'!L4211*'System Design'!$F$22)))</f>
        <v>606.3524650206075</v>
      </c>
      <c r="Q4211" s="32">
        <f t="shared" si="932"/>
        <v>0</v>
      </c>
      <c r="R4211" s="32">
        <f t="shared" si="935"/>
        <v>5400</v>
      </c>
      <c r="S4211" s="32">
        <f t="shared" si="936"/>
        <v>0</v>
      </c>
      <c r="T4211" s="32">
        <f t="shared" si="937"/>
        <v>21600</v>
      </c>
      <c r="U4211" s="32">
        <f t="shared" si="938"/>
        <v>0</v>
      </c>
      <c r="V4211" s="32">
        <f t="shared" si="933"/>
        <v>393.8524650206075</v>
      </c>
      <c r="W4211" s="32">
        <f t="shared" si="939"/>
        <v>393.8524650206075</v>
      </c>
      <c r="X4211" s="32">
        <f t="shared" si="940"/>
        <v>393.8524650206075</v>
      </c>
    </row>
    <row r="4212" spans="1:24" x14ac:dyDescent="0.25">
      <c r="A4212" s="2"/>
      <c r="B4212" s="2" t="s">
        <v>7</v>
      </c>
      <c r="C4212" s="2">
        <f t="shared" si="943"/>
        <v>176</v>
      </c>
      <c r="D4212" s="2">
        <f t="shared" si="944"/>
        <v>8</v>
      </c>
      <c r="E4212" s="2">
        <f t="shared" si="934"/>
        <v>4208</v>
      </c>
      <c r="F4212" s="11">
        <v>360</v>
      </c>
      <c r="G4212" s="9">
        <v>0.33</v>
      </c>
      <c r="H4212" s="9">
        <v>0.375</v>
      </c>
      <c r="I4212" s="9">
        <v>0.42</v>
      </c>
      <c r="J4212" s="9">
        <v>0.242540986008243</v>
      </c>
      <c r="K4212" s="9">
        <v>0.242540986008243</v>
      </c>
      <c r="L4212" s="9">
        <v>0.242540986008243</v>
      </c>
      <c r="N4212" s="32">
        <f>IF('System Design'!$F$8=1,'Hourly Demand and Generation'!G4212*'System Design'!$F$21,IF('System Design'!$F$8=2,'Hourly Demand and Generation'!H4212*'System Design'!$F$21,IF('System Design'!$F$8=3,'Hourly Demand and Generation'!I4212*'System Design'!$F$21)))</f>
        <v>210</v>
      </c>
      <c r="O4212" s="32">
        <f>IF('System Design'!$F$8=1,'Hourly Demand and Generation'!J4212*'System Design'!$F$22,IF('System Design'!$F$8=2,'Hourly Demand and Generation'!K4212*'System Design'!$F$22,IF('System Design'!$F$8=3,'Hourly Demand and Generation'!L4212*'System Design'!$F$22)))</f>
        <v>606.3524650206075</v>
      </c>
      <c r="Q4212" s="32">
        <f t="shared" si="932"/>
        <v>0</v>
      </c>
      <c r="R4212" s="32">
        <f t="shared" si="935"/>
        <v>5400</v>
      </c>
      <c r="S4212" s="32">
        <f t="shared" si="936"/>
        <v>0</v>
      </c>
      <c r="T4212" s="32">
        <f t="shared" si="937"/>
        <v>21600</v>
      </c>
      <c r="U4212" s="32">
        <f t="shared" si="938"/>
        <v>0</v>
      </c>
      <c r="V4212" s="32">
        <f t="shared" si="933"/>
        <v>456.3524650206075</v>
      </c>
      <c r="W4212" s="32">
        <f t="shared" si="939"/>
        <v>456.3524650206075</v>
      </c>
      <c r="X4212" s="32">
        <f t="shared" si="940"/>
        <v>456.3524650206075</v>
      </c>
    </row>
    <row r="4213" spans="1:24" x14ac:dyDescent="0.25">
      <c r="A4213" s="2"/>
      <c r="B4213" s="2" t="s">
        <v>7</v>
      </c>
      <c r="C4213" s="2">
        <f t="shared" si="943"/>
        <v>176</v>
      </c>
      <c r="D4213" s="2">
        <f t="shared" si="944"/>
        <v>9</v>
      </c>
      <c r="E4213" s="2">
        <f t="shared" si="934"/>
        <v>4209</v>
      </c>
      <c r="F4213" s="11">
        <v>360</v>
      </c>
      <c r="G4213" s="9">
        <v>0.5</v>
      </c>
      <c r="H4213" s="9">
        <v>0.54</v>
      </c>
      <c r="I4213" s="9">
        <v>0.57999999999999996</v>
      </c>
      <c r="J4213" s="9">
        <v>0.215591987562882</v>
      </c>
      <c r="K4213" s="9">
        <v>0.215591987562882</v>
      </c>
      <c r="L4213" s="9">
        <v>0.215591987562882</v>
      </c>
      <c r="N4213" s="32">
        <f>IF('System Design'!$F$8=1,'Hourly Demand and Generation'!G4213*'System Design'!$F$21,IF('System Design'!$F$8=2,'Hourly Demand and Generation'!H4213*'System Design'!$F$21,IF('System Design'!$F$8=3,'Hourly Demand and Generation'!I4213*'System Design'!$F$21)))</f>
        <v>290</v>
      </c>
      <c r="O4213" s="32">
        <f>IF('System Design'!$F$8=1,'Hourly Demand and Generation'!J4213*'System Design'!$F$22,IF('System Design'!$F$8=2,'Hourly Demand and Generation'!K4213*'System Design'!$F$22,IF('System Design'!$F$8=3,'Hourly Demand and Generation'!L4213*'System Design'!$F$22)))</f>
        <v>538.97996890720503</v>
      </c>
      <c r="Q4213" s="32">
        <f t="shared" si="932"/>
        <v>0</v>
      </c>
      <c r="R4213" s="32">
        <f t="shared" si="935"/>
        <v>5400</v>
      </c>
      <c r="S4213" s="32">
        <f t="shared" si="936"/>
        <v>0</v>
      </c>
      <c r="T4213" s="32">
        <f t="shared" si="937"/>
        <v>21600</v>
      </c>
      <c r="U4213" s="32">
        <f t="shared" si="938"/>
        <v>0</v>
      </c>
      <c r="V4213" s="32">
        <f t="shared" si="933"/>
        <v>468.97996890720503</v>
      </c>
      <c r="W4213" s="32">
        <f t="shared" si="939"/>
        <v>468.97996890720503</v>
      </c>
      <c r="X4213" s="32">
        <f t="shared" si="940"/>
        <v>468.97996890720503</v>
      </c>
    </row>
    <row r="4214" spans="1:24" x14ac:dyDescent="0.25">
      <c r="A4214" s="2"/>
      <c r="B4214" s="2" t="s">
        <v>7</v>
      </c>
      <c r="C4214" s="2">
        <f t="shared" si="943"/>
        <v>176</v>
      </c>
      <c r="D4214" s="2">
        <f t="shared" si="944"/>
        <v>10</v>
      </c>
      <c r="E4214" s="2">
        <f t="shared" si="934"/>
        <v>4210</v>
      </c>
      <c r="F4214" s="11">
        <v>351</v>
      </c>
      <c r="G4214" s="9">
        <v>0.67</v>
      </c>
      <c r="H4214" s="9">
        <v>0.71</v>
      </c>
      <c r="I4214" s="9">
        <v>0.75</v>
      </c>
      <c r="J4214" s="9">
        <v>0.242540986008243</v>
      </c>
      <c r="K4214" s="9">
        <v>0.242540986008243</v>
      </c>
      <c r="L4214" s="9">
        <v>0.242540986008243</v>
      </c>
      <c r="N4214" s="32">
        <f>IF('System Design'!$F$8=1,'Hourly Demand and Generation'!G4214*'System Design'!$F$21,IF('System Design'!$F$8=2,'Hourly Demand and Generation'!H4214*'System Design'!$F$21,IF('System Design'!$F$8=3,'Hourly Demand and Generation'!I4214*'System Design'!$F$21)))</f>
        <v>375</v>
      </c>
      <c r="O4214" s="32">
        <f>IF('System Design'!$F$8=1,'Hourly Demand and Generation'!J4214*'System Design'!$F$22,IF('System Design'!$F$8=2,'Hourly Demand and Generation'!K4214*'System Design'!$F$22,IF('System Design'!$F$8=3,'Hourly Demand and Generation'!L4214*'System Design'!$F$22)))</f>
        <v>606.3524650206075</v>
      </c>
      <c r="Q4214" s="32">
        <f t="shared" si="932"/>
        <v>0</v>
      </c>
      <c r="R4214" s="32">
        <f t="shared" si="935"/>
        <v>5400</v>
      </c>
      <c r="S4214" s="32">
        <f t="shared" si="936"/>
        <v>0</v>
      </c>
      <c r="T4214" s="32">
        <f t="shared" si="937"/>
        <v>21600</v>
      </c>
      <c r="U4214" s="32">
        <f t="shared" si="938"/>
        <v>0</v>
      </c>
      <c r="V4214" s="32">
        <f t="shared" si="933"/>
        <v>630.3524650206075</v>
      </c>
      <c r="W4214" s="32">
        <f t="shared" si="939"/>
        <v>630.3524650206075</v>
      </c>
      <c r="X4214" s="32">
        <f t="shared" si="940"/>
        <v>630.3524650206075</v>
      </c>
    </row>
    <row r="4215" spans="1:24" x14ac:dyDescent="0.25">
      <c r="A4215" s="2"/>
      <c r="B4215" s="2" t="s">
        <v>7</v>
      </c>
      <c r="C4215" s="2">
        <f t="shared" si="943"/>
        <v>176</v>
      </c>
      <c r="D4215" s="2">
        <f t="shared" si="944"/>
        <v>11</v>
      </c>
      <c r="E4215" s="2">
        <f t="shared" si="934"/>
        <v>4211</v>
      </c>
      <c r="F4215" s="11">
        <v>346.5</v>
      </c>
      <c r="G4215" s="9">
        <v>0.83</v>
      </c>
      <c r="H4215" s="9">
        <v>0.875</v>
      </c>
      <c r="I4215" s="9">
        <v>0.92</v>
      </c>
      <c r="J4215" s="9">
        <v>0.215591987562882</v>
      </c>
      <c r="K4215" s="9">
        <v>0.215591987562882</v>
      </c>
      <c r="L4215" s="9">
        <v>0.215591987562882</v>
      </c>
      <c r="N4215" s="32">
        <f>IF('System Design'!$F$8=1,'Hourly Demand and Generation'!G4215*'System Design'!$F$21,IF('System Design'!$F$8=2,'Hourly Demand and Generation'!H4215*'System Design'!$F$21,IF('System Design'!$F$8=3,'Hourly Demand and Generation'!I4215*'System Design'!$F$21)))</f>
        <v>460</v>
      </c>
      <c r="O4215" s="32">
        <f>IF('System Design'!$F$8=1,'Hourly Demand and Generation'!J4215*'System Design'!$F$22,IF('System Design'!$F$8=2,'Hourly Demand and Generation'!K4215*'System Design'!$F$22,IF('System Design'!$F$8=3,'Hourly Demand and Generation'!L4215*'System Design'!$F$22)))</f>
        <v>538.97996890720503</v>
      </c>
      <c r="Q4215" s="32">
        <f t="shared" si="932"/>
        <v>0</v>
      </c>
      <c r="R4215" s="32">
        <f t="shared" si="935"/>
        <v>5400</v>
      </c>
      <c r="S4215" s="32">
        <f t="shared" si="936"/>
        <v>0</v>
      </c>
      <c r="T4215" s="32">
        <f t="shared" si="937"/>
        <v>21600</v>
      </c>
      <c r="U4215" s="32">
        <f t="shared" si="938"/>
        <v>0</v>
      </c>
      <c r="V4215" s="32">
        <f t="shared" si="933"/>
        <v>652.47996890720503</v>
      </c>
      <c r="W4215" s="32">
        <f t="shared" si="939"/>
        <v>652.47996890720503</v>
      </c>
      <c r="X4215" s="32">
        <f t="shared" si="940"/>
        <v>652.47996890720503</v>
      </c>
    </row>
    <row r="4216" spans="1:24" x14ac:dyDescent="0.25">
      <c r="A4216" s="2"/>
      <c r="B4216" s="2" t="s">
        <v>7</v>
      </c>
      <c r="C4216" s="2">
        <f t="shared" si="943"/>
        <v>176</v>
      </c>
      <c r="D4216" s="2">
        <f t="shared" si="944"/>
        <v>12</v>
      </c>
      <c r="E4216" s="2">
        <f t="shared" si="934"/>
        <v>4212</v>
      </c>
      <c r="F4216" s="11">
        <v>346.5</v>
      </c>
      <c r="G4216" s="9">
        <v>1</v>
      </c>
      <c r="H4216" s="9">
        <v>1</v>
      </c>
      <c r="I4216" s="9">
        <v>1</v>
      </c>
      <c r="J4216" s="9">
        <v>0.20211748834020199</v>
      </c>
      <c r="K4216" s="9">
        <v>0.20211748834020199</v>
      </c>
      <c r="L4216" s="9">
        <v>0.20211748834020199</v>
      </c>
      <c r="N4216" s="32">
        <f>IF('System Design'!$F$8=1,'Hourly Demand and Generation'!G4216*'System Design'!$F$21,IF('System Design'!$F$8=2,'Hourly Demand and Generation'!H4216*'System Design'!$F$21,IF('System Design'!$F$8=3,'Hourly Demand and Generation'!I4216*'System Design'!$F$21)))</f>
        <v>500</v>
      </c>
      <c r="O4216" s="32">
        <f>IF('System Design'!$F$8=1,'Hourly Demand and Generation'!J4216*'System Design'!$F$22,IF('System Design'!$F$8=2,'Hourly Demand and Generation'!K4216*'System Design'!$F$22,IF('System Design'!$F$8=3,'Hourly Demand and Generation'!L4216*'System Design'!$F$22)))</f>
        <v>505.293720850505</v>
      </c>
      <c r="Q4216" s="32">
        <f t="shared" si="932"/>
        <v>0</v>
      </c>
      <c r="R4216" s="32">
        <f t="shared" si="935"/>
        <v>5400</v>
      </c>
      <c r="S4216" s="32">
        <f t="shared" si="936"/>
        <v>0</v>
      </c>
      <c r="T4216" s="32">
        <f t="shared" si="937"/>
        <v>21600</v>
      </c>
      <c r="U4216" s="32">
        <f t="shared" si="938"/>
        <v>0</v>
      </c>
      <c r="V4216" s="32">
        <f t="shared" si="933"/>
        <v>658.793720850505</v>
      </c>
      <c r="W4216" s="32">
        <f t="shared" si="939"/>
        <v>658.793720850505</v>
      </c>
      <c r="X4216" s="32">
        <f t="shared" si="940"/>
        <v>658.793720850505</v>
      </c>
    </row>
    <row r="4217" spans="1:24" x14ac:dyDescent="0.25">
      <c r="A4217" s="2"/>
      <c r="B4217" s="2" t="s">
        <v>7</v>
      </c>
      <c r="C4217" s="2">
        <f t="shared" si="943"/>
        <v>176</v>
      </c>
      <c r="D4217" s="2">
        <f t="shared" si="944"/>
        <v>13</v>
      </c>
      <c r="E4217" s="2">
        <f t="shared" si="934"/>
        <v>4213</v>
      </c>
      <c r="F4217" s="11">
        <v>360</v>
      </c>
      <c r="G4217" s="9">
        <v>0.83</v>
      </c>
      <c r="H4217" s="9">
        <v>0.875</v>
      </c>
      <c r="I4217" s="9">
        <v>0.92</v>
      </c>
      <c r="J4217" s="9">
        <v>0.215591987562882</v>
      </c>
      <c r="K4217" s="9">
        <v>0.215591987562882</v>
      </c>
      <c r="L4217" s="9">
        <v>0.215591987562882</v>
      </c>
      <c r="N4217" s="32">
        <f>IF('System Design'!$F$8=1,'Hourly Demand and Generation'!G4217*'System Design'!$F$21,IF('System Design'!$F$8=2,'Hourly Demand and Generation'!H4217*'System Design'!$F$21,IF('System Design'!$F$8=3,'Hourly Demand and Generation'!I4217*'System Design'!$F$21)))</f>
        <v>460</v>
      </c>
      <c r="O4217" s="32">
        <f>IF('System Design'!$F$8=1,'Hourly Demand and Generation'!J4217*'System Design'!$F$22,IF('System Design'!$F$8=2,'Hourly Demand and Generation'!K4217*'System Design'!$F$22,IF('System Design'!$F$8=3,'Hourly Demand and Generation'!L4217*'System Design'!$F$22)))</f>
        <v>538.97996890720503</v>
      </c>
      <c r="Q4217" s="32">
        <f t="shared" si="932"/>
        <v>0</v>
      </c>
      <c r="R4217" s="32">
        <f t="shared" si="935"/>
        <v>5400</v>
      </c>
      <c r="S4217" s="32">
        <f t="shared" si="936"/>
        <v>0</v>
      </c>
      <c r="T4217" s="32">
        <f t="shared" si="937"/>
        <v>21600</v>
      </c>
      <c r="U4217" s="32">
        <f t="shared" si="938"/>
        <v>0</v>
      </c>
      <c r="V4217" s="32">
        <f t="shared" si="933"/>
        <v>638.97996890720503</v>
      </c>
      <c r="W4217" s="32">
        <f t="shared" si="939"/>
        <v>638.97996890720503</v>
      </c>
      <c r="X4217" s="32">
        <f t="shared" si="940"/>
        <v>638.97996890720503</v>
      </c>
    </row>
    <row r="4218" spans="1:24" x14ac:dyDescent="0.25">
      <c r="A4218" s="2"/>
      <c r="B4218" s="2" t="s">
        <v>7</v>
      </c>
      <c r="C4218" s="2">
        <f t="shared" si="943"/>
        <v>176</v>
      </c>
      <c r="D4218" s="2">
        <f t="shared" si="944"/>
        <v>14</v>
      </c>
      <c r="E4218" s="2">
        <f t="shared" si="934"/>
        <v>4214</v>
      </c>
      <c r="F4218" s="11">
        <v>360</v>
      </c>
      <c r="G4218" s="9">
        <v>0.67</v>
      </c>
      <c r="H4218" s="9">
        <v>0.71</v>
      </c>
      <c r="I4218" s="9">
        <v>0.75</v>
      </c>
      <c r="J4218" s="9">
        <v>0.22906648678556299</v>
      </c>
      <c r="K4218" s="9">
        <v>0.22906648678556299</v>
      </c>
      <c r="L4218" s="9">
        <v>0.22906648678556299</v>
      </c>
      <c r="N4218" s="32">
        <f>IF('System Design'!$F$8=1,'Hourly Demand and Generation'!G4218*'System Design'!$F$21,IF('System Design'!$F$8=2,'Hourly Demand and Generation'!H4218*'System Design'!$F$21,IF('System Design'!$F$8=3,'Hourly Demand and Generation'!I4218*'System Design'!$F$21)))</f>
        <v>375</v>
      </c>
      <c r="O4218" s="32">
        <f>IF('System Design'!$F$8=1,'Hourly Demand and Generation'!J4218*'System Design'!$F$22,IF('System Design'!$F$8=2,'Hourly Demand and Generation'!K4218*'System Design'!$F$22,IF('System Design'!$F$8=3,'Hourly Demand and Generation'!L4218*'System Design'!$F$22)))</f>
        <v>572.66621696390746</v>
      </c>
      <c r="Q4218" s="32">
        <f t="shared" si="932"/>
        <v>0</v>
      </c>
      <c r="R4218" s="32">
        <f t="shared" si="935"/>
        <v>5400</v>
      </c>
      <c r="S4218" s="32">
        <f t="shared" si="936"/>
        <v>0</v>
      </c>
      <c r="T4218" s="32">
        <f t="shared" si="937"/>
        <v>21600</v>
      </c>
      <c r="U4218" s="32">
        <f t="shared" si="938"/>
        <v>0</v>
      </c>
      <c r="V4218" s="32">
        <f t="shared" si="933"/>
        <v>587.66621696390746</v>
      </c>
      <c r="W4218" s="32">
        <f t="shared" si="939"/>
        <v>587.66621696390746</v>
      </c>
      <c r="X4218" s="32">
        <f t="shared" si="940"/>
        <v>587.66621696390746</v>
      </c>
    </row>
    <row r="4219" spans="1:24" x14ac:dyDescent="0.25">
      <c r="A4219" s="2"/>
      <c r="B4219" s="2" t="s">
        <v>7</v>
      </c>
      <c r="C4219" s="2">
        <f t="shared" si="943"/>
        <v>176</v>
      </c>
      <c r="D4219" s="2">
        <f t="shared" si="944"/>
        <v>15</v>
      </c>
      <c r="E4219" s="2">
        <f t="shared" si="934"/>
        <v>4215</v>
      </c>
      <c r="F4219" s="11">
        <v>382.5</v>
      </c>
      <c r="G4219" s="9">
        <v>0.5</v>
      </c>
      <c r="H4219" s="9">
        <v>0.54</v>
      </c>
      <c r="I4219" s="9">
        <v>0.57999999999999996</v>
      </c>
      <c r="J4219" s="9">
        <v>0.242540986008243</v>
      </c>
      <c r="K4219" s="9">
        <v>0.242540986008243</v>
      </c>
      <c r="L4219" s="9">
        <v>0.242540986008243</v>
      </c>
      <c r="N4219" s="32">
        <f>IF('System Design'!$F$8=1,'Hourly Demand and Generation'!G4219*'System Design'!$F$21,IF('System Design'!$F$8=2,'Hourly Demand and Generation'!H4219*'System Design'!$F$21,IF('System Design'!$F$8=3,'Hourly Demand and Generation'!I4219*'System Design'!$F$21)))</f>
        <v>290</v>
      </c>
      <c r="O4219" s="32">
        <f>IF('System Design'!$F$8=1,'Hourly Demand and Generation'!J4219*'System Design'!$F$22,IF('System Design'!$F$8=2,'Hourly Demand and Generation'!K4219*'System Design'!$F$22,IF('System Design'!$F$8=3,'Hourly Demand and Generation'!L4219*'System Design'!$F$22)))</f>
        <v>606.3524650206075</v>
      </c>
      <c r="Q4219" s="32">
        <f t="shared" si="932"/>
        <v>0</v>
      </c>
      <c r="R4219" s="32">
        <f t="shared" si="935"/>
        <v>5400</v>
      </c>
      <c r="S4219" s="32">
        <f t="shared" si="936"/>
        <v>0</v>
      </c>
      <c r="T4219" s="32">
        <f t="shared" si="937"/>
        <v>21600</v>
      </c>
      <c r="U4219" s="32">
        <f t="shared" si="938"/>
        <v>0</v>
      </c>
      <c r="V4219" s="32">
        <f t="shared" si="933"/>
        <v>513.8524650206075</v>
      </c>
      <c r="W4219" s="32">
        <f t="shared" si="939"/>
        <v>513.8524650206075</v>
      </c>
      <c r="X4219" s="32">
        <f t="shared" si="940"/>
        <v>513.8524650206075</v>
      </c>
    </row>
    <row r="4220" spans="1:24" x14ac:dyDescent="0.25">
      <c r="A4220" s="2"/>
      <c r="B4220" s="2" t="s">
        <v>7</v>
      </c>
      <c r="C4220" s="2">
        <f t="shared" si="943"/>
        <v>176</v>
      </c>
      <c r="D4220" s="2">
        <f t="shared" si="944"/>
        <v>16</v>
      </c>
      <c r="E4220" s="2">
        <f t="shared" si="934"/>
        <v>4216</v>
      </c>
      <c r="F4220" s="11">
        <v>405</v>
      </c>
      <c r="G4220" s="9">
        <v>0.33</v>
      </c>
      <c r="H4220" s="9">
        <v>0.375</v>
      </c>
      <c r="I4220" s="9">
        <v>0.42</v>
      </c>
      <c r="J4220" s="9">
        <v>0.242540986008243</v>
      </c>
      <c r="K4220" s="9">
        <v>0.242540986008243</v>
      </c>
      <c r="L4220" s="9">
        <v>0.242540986008243</v>
      </c>
      <c r="N4220" s="32">
        <f>IF('System Design'!$F$8=1,'Hourly Demand and Generation'!G4220*'System Design'!$F$21,IF('System Design'!$F$8=2,'Hourly Demand and Generation'!H4220*'System Design'!$F$21,IF('System Design'!$F$8=3,'Hourly Demand and Generation'!I4220*'System Design'!$F$21)))</f>
        <v>210</v>
      </c>
      <c r="O4220" s="32">
        <f>IF('System Design'!$F$8=1,'Hourly Demand and Generation'!J4220*'System Design'!$F$22,IF('System Design'!$F$8=2,'Hourly Demand and Generation'!K4220*'System Design'!$F$22,IF('System Design'!$F$8=3,'Hourly Demand and Generation'!L4220*'System Design'!$F$22)))</f>
        <v>606.3524650206075</v>
      </c>
      <c r="Q4220" s="32">
        <f t="shared" si="932"/>
        <v>0</v>
      </c>
      <c r="R4220" s="32">
        <f t="shared" si="935"/>
        <v>5400</v>
      </c>
      <c r="S4220" s="32">
        <f t="shared" si="936"/>
        <v>0</v>
      </c>
      <c r="T4220" s="32">
        <f t="shared" si="937"/>
        <v>21600</v>
      </c>
      <c r="U4220" s="32">
        <f t="shared" si="938"/>
        <v>0</v>
      </c>
      <c r="V4220" s="32">
        <f t="shared" si="933"/>
        <v>411.3524650206075</v>
      </c>
      <c r="W4220" s="32">
        <f t="shared" si="939"/>
        <v>411.3524650206075</v>
      </c>
      <c r="X4220" s="32">
        <f t="shared" si="940"/>
        <v>411.3524650206075</v>
      </c>
    </row>
    <row r="4221" spans="1:24" x14ac:dyDescent="0.25">
      <c r="A4221" s="2"/>
      <c r="B4221" s="2" t="s">
        <v>7</v>
      </c>
      <c r="C4221" s="2">
        <f t="shared" si="943"/>
        <v>176</v>
      </c>
      <c r="D4221" s="2">
        <f t="shared" si="944"/>
        <v>17</v>
      </c>
      <c r="E4221" s="2">
        <f t="shared" si="934"/>
        <v>4217</v>
      </c>
      <c r="F4221" s="11">
        <v>427.5</v>
      </c>
      <c r="G4221" s="9">
        <v>0.17</v>
      </c>
      <c r="H4221" s="9">
        <v>0.21</v>
      </c>
      <c r="I4221" s="9">
        <v>0.25</v>
      </c>
      <c r="J4221" s="9">
        <v>0.269489984453603</v>
      </c>
      <c r="K4221" s="9">
        <v>0.269489984453603</v>
      </c>
      <c r="L4221" s="9">
        <v>0.269489984453603</v>
      </c>
      <c r="N4221" s="32">
        <f>IF('System Design'!$F$8=1,'Hourly Demand and Generation'!G4221*'System Design'!$F$21,IF('System Design'!$F$8=2,'Hourly Demand and Generation'!H4221*'System Design'!$F$21,IF('System Design'!$F$8=3,'Hourly Demand and Generation'!I4221*'System Design'!$F$21)))</f>
        <v>125</v>
      </c>
      <c r="O4221" s="32">
        <f>IF('System Design'!$F$8=1,'Hourly Demand and Generation'!J4221*'System Design'!$F$22,IF('System Design'!$F$8=2,'Hourly Demand and Generation'!K4221*'System Design'!$F$22,IF('System Design'!$F$8=3,'Hourly Demand and Generation'!L4221*'System Design'!$F$22)))</f>
        <v>673.72496113400746</v>
      </c>
      <c r="Q4221" s="32">
        <f t="shared" si="932"/>
        <v>0</v>
      </c>
      <c r="R4221" s="32">
        <f t="shared" si="935"/>
        <v>5400</v>
      </c>
      <c r="S4221" s="32">
        <f t="shared" si="936"/>
        <v>0</v>
      </c>
      <c r="T4221" s="32">
        <f t="shared" si="937"/>
        <v>21600</v>
      </c>
      <c r="U4221" s="32">
        <f t="shared" si="938"/>
        <v>0</v>
      </c>
      <c r="V4221" s="32">
        <f t="shared" si="933"/>
        <v>371.22496113400746</v>
      </c>
      <c r="W4221" s="32">
        <f t="shared" si="939"/>
        <v>371.22496113400746</v>
      </c>
      <c r="X4221" s="32">
        <f t="shared" si="940"/>
        <v>371.22496113400746</v>
      </c>
    </row>
    <row r="4222" spans="1:24" x14ac:dyDescent="0.25">
      <c r="A4222" s="2"/>
      <c r="B4222" s="2" t="s">
        <v>7</v>
      </c>
      <c r="C4222" s="2">
        <f t="shared" si="943"/>
        <v>176</v>
      </c>
      <c r="D4222" s="2">
        <f t="shared" si="944"/>
        <v>18</v>
      </c>
      <c r="E4222" s="2">
        <f t="shared" si="934"/>
        <v>4218</v>
      </c>
      <c r="F4222" s="11">
        <v>450</v>
      </c>
      <c r="G4222" s="9">
        <v>0.08</v>
      </c>
      <c r="H4222" s="9">
        <v>0.125</v>
      </c>
      <c r="I4222" s="9">
        <v>0.17</v>
      </c>
      <c r="J4222" s="9">
        <v>0.25601548523092299</v>
      </c>
      <c r="K4222" s="9">
        <v>0.25601548523092299</v>
      </c>
      <c r="L4222" s="9">
        <v>0.25601548523092299</v>
      </c>
      <c r="N4222" s="32">
        <f>IF('System Design'!$F$8=1,'Hourly Demand and Generation'!G4222*'System Design'!$F$21,IF('System Design'!$F$8=2,'Hourly Demand and Generation'!H4222*'System Design'!$F$21,IF('System Design'!$F$8=3,'Hourly Demand and Generation'!I4222*'System Design'!$F$21)))</f>
        <v>85</v>
      </c>
      <c r="O4222" s="32">
        <f>IF('System Design'!$F$8=1,'Hourly Demand and Generation'!J4222*'System Design'!$F$22,IF('System Design'!$F$8=2,'Hourly Demand and Generation'!K4222*'System Design'!$F$22,IF('System Design'!$F$8=3,'Hourly Demand and Generation'!L4222*'System Design'!$F$22)))</f>
        <v>640.03871307730742</v>
      </c>
      <c r="Q4222" s="32">
        <f t="shared" si="932"/>
        <v>0</v>
      </c>
      <c r="R4222" s="32">
        <f t="shared" si="935"/>
        <v>5400</v>
      </c>
      <c r="S4222" s="32">
        <f t="shared" si="936"/>
        <v>0</v>
      </c>
      <c r="T4222" s="32">
        <f t="shared" si="937"/>
        <v>21600</v>
      </c>
      <c r="U4222" s="32">
        <f t="shared" si="938"/>
        <v>0</v>
      </c>
      <c r="V4222" s="32">
        <f t="shared" si="933"/>
        <v>275.03871307730742</v>
      </c>
      <c r="W4222" s="32">
        <f t="shared" si="939"/>
        <v>275.03871307730742</v>
      </c>
      <c r="X4222" s="32">
        <f t="shared" si="940"/>
        <v>275.03871307730742</v>
      </c>
    </row>
    <row r="4223" spans="1:24" x14ac:dyDescent="0.25">
      <c r="A4223" s="2"/>
      <c r="B4223" s="2" t="s">
        <v>7</v>
      </c>
      <c r="C4223" s="2">
        <f t="shared" si="943"/>
        <v>176</v>
      </c>
      <c r="D4223" s="2">
        <f t="shared" si="944"/>
        <v>19</v>
      </c>
      <c r="E4223" s="2">
        <f t="shared" si="934"/>
        <v>4219</v>
      </c>
      <c r="F4223" s="11">
        <v>436.5</v>
      </c>
      <c r="G4223" s="9">
        <v>0</v>
      </c>
      <c r="H4223" s="9">
        <v>0.04</v>
      </c>
      <c r="I4223" s="9">
        <v>0.08</v>
      </c>
      <c r="J4223" s="9">
        <v>0.242540986008243</v>
      </c>
      <c r="K4223" s="9">
        <v>0.242540986008243</v>
      </c>
      <c r="L4223" s="9">
        <v>0.242540986008243</v>
      </c>
      <c r="N4223" s="32">
        <f>IF('System Design'!$F$8=1,'Hourly Demand and Generation'!G4223*'System Design'!$F$21,IF('System Design'!$F$8=2,'Hourly Demand and Generation'!H4223*'System Design'!$F$21,IF('System Design'!$F$8=3,'Hourly Demand and Generation'!I4223*'System Design'!$F$21)))</f>
        <v>40</v>
      </c>
      <c r="O4223" s="32">
        <f>IF('System Design'!$F$8=1,'Hourly Demand and Generation'!J4223*'System Design'!$F$22,IF('System Design'!$F$8=2,'Hourly Demand and Generation'!K4223*'System Design'!$F$22,IF('System Design'!$F$8=3,'Hourly Demand and Generation'!L4223*'System Design'!$F$22)))</f>
        <v>606.3524650206075</v>
      </c>
      <c r="Q4223" s="32">
        <f t="shared" si="932"/>
        <v>0</v>
      </c>
      <c r="R4223" s="32">
        <f t="shared" si="935"/>
        <v>5400</v>
      </c>
      <c r="S4223" s="32">
        <f t="shared" si="936"/>
        <v>0</v>
      </c>
      <c r="T4223" s="32">
        <f t="shared" si="937"/>
        <v>21600</v>
      </c>
      <c r="U4223" s="32">
        <f t="shared" si="938"/>
        <v>0</v>
      </c>
      <c r="V4223" s="32">
        <f t="shared" si="933"/>
        <v>209.8524650206075</v>
      </c>
      <c r="W4223" s="32">
        <f t="shared" si="939"/>
        <v>209.8524650206075</v>
      </c>
      <c r="X4223" s="32">
        <f t="shared" si="940"/>
        <v>209.8524650206075</v>
      </c>
    </row>
    <row r="4224" spans="1:24" x14ac:dyDescent="0.25">
      <c r="A4224" s="2"/>
      <c r="B4224" s="2" t="s">
        <v>7</v>
      </c>
      <c r="C4224" s="2">
        <f t="shared" si="943"/>
        <v>176</v>
      </c>
      <c r="D4224" s="2">
        <f t="shared" si="944"/>
        <v>20</v>
      </c>
      <c r="E4224" s="2">
        <f t="shared" si="934"/>
        <v>4220</v>
      </c>
      <c r="F4224" s="11">
        <v>427.5</v>
      </c>
      <c r="G4224" s="9">
        <v>0</v>
      </c>
      <c r="H4224" s="9">
        <v>0</v>
      </c>
      <c r="I4224" s="9">
        <v>0</v>
      </c>
      <c r="J4224" s="9">
        <v>0.242540986008243</v>
      </c>
      <c r="K4224" s="9">
        <v>0.242540986008243</v>
      </c>
      <c r="L4224" s="9">
        <v>0.242540986008243</v>
      </c>
      <c r="N4224" s="32">
        <f>IF('System Design'!$F$8=1,'Hourly Demand and Generation'!G4224*'System Design'!$F$21,IF('System Design'!$F$8=2,'Hourly Demand and Generation'!H4224*'System Design'!$F$21,IF('System Design'!$F$8=3,'Hourly Demand and Generation'!I4224*'System Design'!$F$21)))</f>
        <v>0</v>
      </c>
      <c r="O4224" s="32">
        <f>IF('System Design'!$F$8=1,'Hourly Demand and Generation'!J4224*'System Design'!$F$22,IF('System Design'!$F$8=2,'Hourly Demand and Generation'!K4224*'System Design'!$F$22,IF('System Design'!$F$8=3,'Hourly Demand and Generation'!L4224*'System Design'!$F$22)))</f>
        <v>606.3524650206075</v>
      </c>
      <c r="Q4224" s="32">
        <f t="shared" si="932"/>
        <v>0</v>
      </c>
      <c r="R4224" s="32">
        <f t="shared" si="935"/>
        <v>5400</v>
      </c>
      <c r="S4224" s="32">
        <f t="shared" si="936"/>
        <v>0</v>
      </c>
      <c r="T4224" s="32">
        <f t="shared" si="937"/>
        <v>21600</v>
      </c>
      <c r="U4224" s="32">
        <f t="shared" si="938"/>
        <v>0</v>
      </c>
      <c r="V4224" s="32">
        <f t="shared" si="933"/>
        <v>178.8524650206075</v>
      </c>
      <c r="W4224" s="32">
        <f t="shared" si="939"/>
        <v>178.8524650206075</v>
      </c>
      <c r="X4224" s="32">
        <f t="shared" si="940"/>
        <v>178.8524650206075</v>
      </c>
    </row>
    <row r="4225" spans="1:24" x14ac:dyDescent="0.25">
      <c r="A4225" s="2"/>
      <c r="B4225" s="2" t="s">
        <v>7</v>
      </c>
      <c r="C4225" s="2">
        <f t="shared" si="943"/>
        <v>176</v>
      </c>
      <c r="D4225" s="2">
        <f t="shared" si="944"/>
        <v>21</v>
      </c>
      <c r="E4225" s="2">
        <f t="shared" si="934"/>
        <v>4221</v>
      </c>
      <c r="F4225" s="11">
        <v>405</v>
      </c>
      <c r="G4225" s="9">
        <v>0</v>
      </c>
      <c r="H4225" s="9">
        <v>0</v>
      </c>
      <c r="I4225" s="9">
        <v>0</v>
      </c>
      <c r="J4225" s="9">
        <v>0.242540986008243</v>
      </c>
      <c r="K4225" s="9">
        <v>0.242540986008243</v>
      </c>
      <c r="L4225" s="9">
        <v>0.242540986008243</v>
      </c>
      <c r="N4225" s="32">
        <f>IF('System Design'!$F$8=1,'Hourly Demand and Generation'!G4225*'System Design'!$F$21,IF('System Design'!$F$8=2,'Hourly Demand and Generation'!H4225*'System Design'!$F$21,IF('System Design'!$F$8=3,'Hourly Demand and Generation'!I4225*'System Design'!$F$21)))</f>
        <v>0</v>
      </c>
      <c r="O4225" s="32">
        <f>IF('System Design'!$F$8=1,'Hourly Demand and Generation'!J4225*'System Design'!$F$22,IF('System Design'!$F$8=2,'Hourly Demand and Generation'!K4225*'System Design'!$F$22,IF('System Design'!$F$8=3,'Hourly Demand and Generation'!L4225*'System Design'!$F$22)))</f>
        <v>606.3524650206075</v>
      </c>
      <c r="Q4225" s="32">
        <f t="shared" si="932"/>
        <v>0</v>
      </c>
      <c r="R4225" s="32">
        <f t="shared" si="935"/>
        <v>5400</v>
      </c>
      <c r="S4225" s="32">
        <f t="shared" si="936"/>
        <v>0</v>
      </c>
      <c r="T4225" s="32">
        <f t="shared" si="937"/>
        <v>21600</v>
      </c>
      <c r="U4225" s="32">
        <f t="shared" si="938"/>
        <v>0</v>
      </c>
      <c r="V4225" s="32">
        <f t="shared" si="933"/>
        <v>201.3524650206075</v>
      </c>
      <c r="W4225" s="32">
        <f t="shared" si="939"/>
        <v>201.3524650206075</v>
      </c>
      <c r="X4225" s="32">
        <f t="shared" si="940"/>
        <v>201.3524650206075</v>
      </c>
    </row>
    <row r="4226" spans="1:24" x14ac:dyDescent="0.25">
      <c r="A4226" s="2"/>
      <c r="B4226" s="2" t="s">
        <v>7</v>
      </c>
      <c r="C4226" s="2">
        <f t="shared" si="943"/>
        <v>176</v>
      </c>
      <c r="D4226" s="2">
        <f t="shared" si="944"/>
        <v>22</v>
      </c>
      <c r="E4226" s="2">
        <f t="shared" si="934"/>
        <v>4222</v>
      </c>
      <c r="F4226" s="11">
        <v>382.5</v>
      </c>
      <c r="G4226" s="9">
        <v>0</v>
      </c>
      <c r="H4226" s="9">
        <v>0</v>
      </c>
      <c r="I4226" s="9">
        <v>0</v>
      </c>
      <c r="J4226" s="9">
        <v>0.25601548523092299</v>
      </c>
      <c r="K4226" s="9">
        <v>0.25601548523092299</v>
      </c>
      <c r="L4226" s="9">
        <v>0.25601548523092299</v>
      </c>
      <c r="N4226" s="32">
        <f>IF('System Design'!$F$8=1,'Hourly Demand and Generation'!G4226*'System Design'!$F$21,IF('System Design'!$F$8=2,'Hourly Demand and Generation'!H4226*'System Design'!$F$21,IF('System Design'!$F$8=3,'Hourly Demand and Generation'!I4226*'System Design'!$F$21)))</f>
        <v>0</v>
      </c>
      <c r="O4226" s="32">
        <f>IF('System Design'!$F$8=1,'Hourly Demand and Generation'!J4226*'System Design'!$F$22,IF('System Design'!$F$8=2,'Hourly Demand and Generation'!K4226*'System Design'!$F$22,IF('System Design'!$F$8=3,'Hourly Demand and Generation'!L4226*'System Design'!$F$22)))</f>
        <v>640.03871307730742</v>
      </c>
      <c r="Q4226" s="32">
        <f t="shared" si="932"/>
        <v>0</v>
      </c>
      <c r="R4226" s="32">
        <f t="shared" si="935"/>
        <v>5400</v>
      </c>
      <c r="S4226" s="32">
        <f t="shared" si="936"/>
        <v>0</v>
      </c>
      <c r="T4226" s="32">
        <f t="shared" si="937"/>
        <v>21600</v>
      </c>
      <c r="U4226" s="32">
        <f t="shared" si="938"/>
        <v>0</v>
      </c>
      <c r="V4226" s="32">
        <f t="shared" si="933"/>
        <v>257.53871307730742</v>
      </c>
      <c r="W4226" s="32">
        <f t="shared" si="939"/>
        <v>257.53871307730742</v>
      </c>
      <c r="X4226" s="32">
        <f t="shared" si="940"/>
        <v>257.53871307730742</v>
      </c>
    </row>
    <row r="4227" spans="1:24" x14ac:dyDescent="0.25">
      <c r="A4227" s="2"/>
      <c r="B4227" s="2" t="s">
        <v>7</v>
      </c>
      <c r="C4227" s="2">
        <f t="shared" si="943"/>
        <v>176</v>
      </c>
      <c r="D4227" s="2">
        <f t="shared" si="944"/>
        <v>23</v>
      </c>
      <c r="E4227" s="2">
        <f t="shared" si="934"/>
        <v>4223</v>
      </c>
      <c r="F4227" s="11">
        <v>360</v>
      </c>
      <c r="G4227" s="9">
        <v>0</v>
      </c>
      <c r="H4227" s="9">
        <v>0</v>
      </c>
      <c r="I4227" s="9">
        <v>0</v>
      </c>
      <c r="J4227" s="9">
        <v>0.215591987562882</v>
      </c>
      <c r="K4227" s="9">
        <v>0.215591987562882</v>
      </c>
      <c r="L4227" s="9">
        <v>0.215591987562882</v>
      </c>
      <c r="N4227" s="32">
        <f>IF('System Design'!$F$8=1,'Hourly Demand and Generation'!G4227*'System Design'!$F$21,IF('System Design'!$F$8=2,'Hourly Demand and Generation'!H4227*'System Design'!$F$21,IF('System Design'!$F$8=3,'Hourly Demand and Generation'!I4227*'System Design'!$F$21)))</f>
        <v>0</v>
      </c>
      <c r="O4227" s="32">
        <f>IF('System Design'!$F$8=1,'Hourly Demand and Generation'!J4227*'System Design'!$F$22,IF('System Design'!$F$8=2,'Hourly Demand and Generation'!K4227*'System Design'!$F$22,IF('System Design'!$F$8=3,'Hourly Demand and Generation'!L4227*'System Design'!$F$22)))</f>
        <v>538.97996890720503</v>
      </c>
      <c r="Q4227" s="32">
        <f t="shared" si="932"/>
        <v>0</v>
      </c>
      <c r="R4227" s="32">
        <f t="shared" si="935"/>
        <v>5400</v>
      </c>
      <c r="S4227" s="32">
        <f t="shared" si="936"/>
        <v>0</v>
      </c>
      <c r="T4227" s="32">
        <f t="shared" si="937"/>
        <v>21600</v>
      </c>
      <c r="U4227" s="32">
        <f t="shared" si="938"/>
        <v>0</v>
      </c>
      <c r="V4227" s="32">
        <f t="shared" si="933"/>
        <v>178.97996890720503</v>
      </c>
      <c r="W4227" s="32">
        <f t="shared" si="939"/>
        <v>178.97996890720503</v>
      </c>
      <c r="X4227" s="32">
        <f t="shared" si="940"/>
        <v>178.97996890720503</v>
      </c>
    </row>
    <row r="4228" spans="1:24" x14ac:dyDescent="0.25">
      <c r="A4228" s="2"/>
      <c r="B4228" s="2" t="s">
        <v>7</v>
      </c>
      <c r="C4228" s="2">
        <f t="shared" si="943"/>
        <v>176</v>
      </c>
      <c r="D4228" s="2">
        <f t="shared" si="944"/>
        <v>24</v>
      </c>
      <c r="E4228" s="2">
        <f t="shared" si="934"/>
        <v>4224</v>
      </c>
      <c r="F4228" s="11">
        <v>315</v>
      </c>
      <c r="G4228" s="9">
        <v>0</v>
      </c>
      <c r="H4228" s="9">
        <v>0</v>
      </c>
      <c r="I4228" s="9">
        <v>0</v>
      </c>
      <c r="J4228" s="9">
        <v>0.215591987562882</v>
      </c>
      <c r="K4228" s="9">
        <v>0.215591987562882</v>
      </c>
      <c r="L4228" s="9">
        <v>0.215591987562882</v>
      </c>
      <c r="N4228" s="32">
        <f>IF('System Design'!$F$8=1,'Hourly Demand and Generation'!G4228*'System Design'!$F$21,IF('System Design'!$F$8=2,'Hourly Demand and Generation'!H4228*'System Design'!$F$21,IF('System Design'!$F$8=3,'Hourly Demand and Generation'!I4228*'System Design'!$F$21)))</f>
        <v>0</v>
      </c>
      <c r="O4228" s="32">
        <f>IF('System Design'!$F$8=1,'Hourly Demand and Generation'!J4228*'System Design'!$F$22,IF('System Design'!$F$8=2,'Hourly Demand and Generation'!K4228*'System Design'!$F$22,IF('System Design'!$F$8=3,'Hourly Demand and Generation'!L4228*'System Design'!$F$22)))</f>
        <v>538.97996890720503</v>
      </c>
      <c r="Q4228" s="32">
        <f t="shared" si="932"/>
        <v>0</v>
      </c>
      <c r="R4228" s="32">
        <f t="shared" si="935"/>
        <v>5400</v>
      </c>
      <c r="S4228" s="32">
        <f t="shared" si="936"/>
        <v>0</v>
      </c>
      <c r="T4228" s="32">
        <f t="shared" si="937"/>
        <v>21600</v>
      </c>
      <c r="U4228" s="32">
        <f t="shared" si="938"/>
        <v>0</v>
      </c>
      <c r="V4228" s="32">
        <f t="shared" si="933"/>
        <v>223.97996890720503</v>
      </c>
      <c r="W4228" s="32">
        <f t="shared" si="939"/>
        <v>223.97996890720503</v>
      </c>
      <c r="X4228" s="32">
        <f t="shared" si="940"/>
        <v>223.97996890720503</v>
      </c>
    </row>
    <row r="4229" spans="1:24" x14ac:dyDescent="0.25">
      <c r="A4229" s="2"/>
      <c r="B4229" s="2" t="s">
        <v>7</v>
      </c>
      <c r="C4229" s="2">
        <f>C4228+1</f>
        <v>177</v>
      </c>
      <c r="D4229" s="2">
        <v>1</v>
      </c>
      <c r="E4229" s="2">
        <f t="shared" si="934"/>
        <v>4225</v>
      </c>
      <c r="F4229" s="11">
        <v>270</v>
      </c>
      <c r="G4229" s="9">
        <v>0</v>
      </c>
      <c r="H4229" s="9">
        <v>0</v>
      </c>
      <c r="I4229" s="9">
        <v>0</v>
      </c>
      <c r="J4229" s="9">
        <v>0.3</v>
      </c>
      <c r="K4229" s="9">
        <v>0.3</v>
      </c>
      <c r="L4229" s="9">
        <v>0.3</v>
      </c>
      <c r="N4229" s="32">
        <f>IF('System Design'!$F$8=1,'Hourly Demand and Generation'!G4229*'System Design'!$F$21,IF('System Design'!$F$8=2,'Hourly Demand and Generation'!H4229*'System Design'!$F$21,IF('System Design'!$F$8=3,'Hourly Demand and Generation'!I4229*'System Design'!$F$21)))</f>
        <v>0</v>
      </c>
      <c r="O4229" s="32">
        <f>IF('System Design'!$F$8=1,'Hourly Demand and Generation'!J4229*'System Design'!$F$22,IF('System Design'!$F$8=2,'Hourly Demand and Generation'!K4229*'System Design'!$F$22,IF('System Design'!$F$8=3,'Hourly Demand and Generation'!L4229*'System Design'!$F$22)))</f>
        <v>750</v>
      </c>
      <c r="Q4229" s="32">
        <f t="shared" si="932"/>
        <v>0</v>
      </c>
      <c r="R4229" s="32">
        <f t="shared" si="935"/>
        <v>5400</v>
      </c>
      <c r="S4229" s="32">
        <f t="shared" si="936"/>
        <v>0</v>
      </c>
      <c r="T4229" s="32">
        <f t="shared" si="937"/>
        <v>21600</v>
      </c>
      <c r="U4229" s="32">
        <f t="shared" si="938"/>
        <v>0</v>
      </c>
      <c r="V4229" s="32">
        <f t="shared" si="933"/>
        <v>480</v>
      </c>
      <c r="W4229" s="32">
        <f t="shared" si="939"/>
        <v>480</v>
      </c>
      <c r="X4229" s="32">
        <f t="shared" si="940"/>
        <v>480</v>
      </c>
    </row>
    <row r="4230" spans="1:24" x14ac:dyDescent="0.25">
      <c r="A4230" s="2"/>
      <c r="B4230" s="2" t="s">
        <v>7</v>
      </c>
      <c r="C4230" s="2">
        <f>C4229</f>
        <v>177</v>
      </c>
      <c r="D4230" s="2">
        <f>D4229+1</f>
        <v>2</v>
      </c>
      <c r="E4230" s="2">
        <f t="shared" si="934"/>
        <v>4226</v>
      </c>
      <c r="F4230" s="11">
        <v>247.5</v>
      </c>
      <c r="G4230" s="9">
        <v>0</v>
      </c>
      <c r="H4230" s="9">
        <v>0</v>
      </c>
      <c r="I4230" s="9">
        <v>0</v>
      </c>
      <c r="J4230" s="9">
        <v>0.27</v>
      </c>
      <c r="K4230" s="9">
        <v>0.27</v>
      </c>
      <c r="L4230" s="9">
        <v>0.27</v>
      </c>
      <c r="N4230" s="32">
        <f>IF('System Design'!$F$8=1,'Hourly Demand and Generation'!G4230*'System Design'!$F$21,IF('System Design'!$F$8=2,'Hourly Demand and Generation'!H4230*'System Design'!$F$21,IF('System Design'!$F$8=3,'Hourly Demand and Generation'!I4230*'System Design'!$F$21)))</f>
        <v>0</v>
      </c>
      <c r="O4230" s="32">
        <f>IF('System Design'!$F$8=1,'Hourly Demand and Generation'!J4230*'System Design'!$F$22,IF('System Design'!$F$8=2,'Hourly Demand and Generation'!K4230*'System Design'!$F$22,IF('System Design'!$F$8=3,'Hourly Demand and Generation'!L4230*'System Design'!$F$22)))</f>
        <v>675</v>
      </c>
      <c r="Q4230" s="32">
        <f t="shared" ref="Q4230:Q4293" si="945">IF(F4230-N4230-O4230&gt;0,F4230-N4230-O4230,0)</f>
        <v>0</v>
      </c>
      <c r="R4230" s="32">
        <f t="shared" si="935"/>
        <v>5400</v>
      </c>
      <c r="S4230" s="32">
        <f t="shared" si="936"/>
        <v>0</v>
      </c>
      <c r="T4230" s="32">
        <f t="shared" si="937"/>
        <v>21600</v>
      </c>
      <c r="U4230" s="32">
        <f t="shared" si="938"/>
        <v>0</v>
      </c>
      <c r="V4230" s="32">
        <f t="shared" ref="V4230:V4293" si="946">IF(F4230-N4230-O4230&lt;0,N4230+O4230-F4230,0)</f>
        <v>427.5</v>
      </c>
      <c r="W4230" s="32">
        <f t="shared" si="939"/>
        <v>427.5</v>
      </c>
      <c r="X4230" s="32">
        <f t="shared" si="940"/>
        <v>427.5</v>
      </c>
    </row>
    <row r="4231" spans="1:24" x14ac:dyDescent="0.25">
      <c r="A4231" s="2"/>
      <c r="B4231" s="2" t="s">
        <v>7</v>
      </c>
      <c r="C4231" s="2">
        <f t="shared" ref="C4231:C4252" si="947">C4230</f>
        <v>177</v>
      </c>
      <c r="D4231" s="2">
        <f t="shared" ref="D4231:D4252" si="948">D4230+1</f>
        <v>3</v>
      </c>
      <c r="E4231" s="2">
        <f t="shared" ref="E4231:E4294" si="949">E4230+1</f>
        <v>4227</v>
      </c>
      <c r="F4231" s="11">
        <v>225</v>
      </c>
      <c r="G4231" s="9">
        <v>0</v>
      </c>
      <c r="H4231" s="9">
        <v>0</v>
      </c>
      <c r="I4231" s="9">
        <v>0</v>
      </c>
      <c r="J4231" s="9">
        <v>0.27</v>
      </c>
      <c r="K4231" s="9">
        <v>0.27</v>
      </c>
      <c r="L4231" s="9">
        <v>0.27</v>
      </c>
      <c r="N4231" s="32">
        <f>IF('System Design'!$F$8=1,'Hourly Demand and Generation'!G4231*'System Design'!$F$21,IF('System Design'!$F$8=2,'Hourly Demand and Generation'!H4231*'System Design'!$F$21,IF('System Design'!$F$8=3,'Hourly Demand and Generation'!I4231*'System Design'!$F$21)))</f>
        <v>0</v>
      </c>
      <c r="O4231" s="32">
        <f>IF('System Design'!$F$8=1,'Hourly Demand and Generation'!J4231*'System Design'!$F$22,IF('System Design'!$F$8=2,'Hourly Demand and Generation'!K4231*'System Design'!$F$22,IF('System Design'!$F$8=3,'Hourly Demand and Generation'!L4231*'System Design'!$F$22)))</f>
        <v>675</v>
      </c>
      <c r="Q4231" s="32">
        <f t="shared" si="945"/>
        <v>0</v>
      </c>
      <c r="R4231" s="32">
        <f t="shared" ref="R4231:R4294" si="950">IF($Q4231&lt;R4230+$V4231,IF(R4230+$V4231-$Q4231&gt;5400,5400,R4230+$V4231-$Q4231),0)</f>
        <v>5400</v>
      </c>
      <c r="S4231" s="32">
        <f t="shared" ref="S4231:S4294" si="951">IF(R4231&gt;0,0,$Q4231+$V4231-R4230)</f>
        <v>0</v>
      </c>
      <c r="T4231" s="32">
        <f t="shared" ref="T4231:T4294" si="952">IF($Q4231&lt;T4230+$V4231,IF(T4230+$V4231-$Q4231&gt;21600,21600,T4230+$V4231-$Q4231),0)</f>
        <v>21600</v>
      </c>
      <c r="U4231" s="32">
        <f t="shared" ref="U4231:U4294" si="953">IF(T4231&gt;0,0,$Q4231+$V4231-T4230)</f>
        <v>0</v>
      </c>
      <c r="V4231" s="32">
        <f t="shared" si="946"/>
        <v>450</v>
      </c>
      <c r="W4231" s="32">
        <f t="shared" ref="W4231:W4294" si="954">IF(R4231=5400,$V4231-(R4231-R4230),0)</f>
        <v>450</v>
      </c>
      <c r="X4231" s="32">
        <f t="shared" ref="X4231:X4294" si="955">IF(T4231=21600,$V4231-(T4231-T4230),0)</f>
        <v>450</v>
      </c>
    </row>
    <row r="4232" spans="1:24" x14ac:dyDescent="0.25">
      <c r="A4232" s="2"/>
      <c r="B4232" s="2" t="s">
        <v>7</v>
      </c>
      <c r="C4232" s="2">
        <f t="shared" si="947"/>
        <v>177</v>
      </c>
      <c r="D4232" s="2">
        <f t="shared" si="948"/>
        <v>4</v>
      </c>
      <c r="E4232" s="2">
        <f t="shared" si="949"/>
        <v>4228</v>
      </c>
      <c r="F4232" s="11">
        <v>270</v>
      </c>
      <c r="G4232" s="9">
        <v>0</v>
      </c>
      <c r="H4232" s="9">
        <v>0</v>
      </c>
      <c r="I4232" s="9">
        <v>0</v>
      </c>
      <c r="J4232" s="9">
        <v>0.3</v>
      </c>
      <c r="K4232" s="9">
        <v>0.3</v>
      </c>
      <c r="L4232" s="9">
        <v>0.3</v>
      </c>
      <c r="N4232" s="32">
        <f>IF('System Design'!$F$8=1,'Hourly Demand and Generation'!G4232*'System Design'!$F$21,IF('System Design'!$F$8=2,'Hourly Demand and Generation'!H4232*'System Design'!$F$21,IF('System Design'!$F$8=3,'Hourly Demand and Generation'!I4232*'System Design'!$F$21)))</f>
        <v>0</v>
      </c>
      <c r="O4232" s="32">
        <f>IF('System Design'!$F$8=1,'Hourly Demand and Generation'!J4232*'System Design'!$F$22,IF('System Design'!$F$8=2,'Hourly Demand and Generation'!K4232*'System Design'!$F$22,IF('System Design'!$F$8=3,'Hourly Demand and Generation'!L4232*'System Design'!$F$22)))</f>
        <v>750</v>
      </c>
      <c r="Q4232" s="32">
        <f t="shared" si="945"/>
        <v>0</v>
      </c>
      <c r="R4232" s="32">
        <f t="shared" si="950"/>
        <v>5400</v>
      </c>
      <c r="S4232" s="32">
        <f t="shared" si="951"/>
        <v>0</v>
      </c>
      <c r="T4232" s="32">
        <f t="shared" si="952"/>
        <v>21600</v>
      </c>
      <c r="U4232" s="32">
        <f t="shared" si="953"/>
        <v>0</v>
      </c>
      <c r="V4232" s="32">
        <f t="shared" si="946"/>
        <v>480</v>
      </c>
      <c r="W4232" s="32">
        <f t="shared" si="954"/>
        <v>480</v>
      </c>
      <c r="X4232" s="32">
        <f t="shared" si="955"/>
        <v>480</v>
      </c>
    </row>
    <row r="4233" spans="1:24" x14ac:dyDescent="0.25">
      <c r="A4233" s="2"/>
      <c r="B4233" s="2" t="s">
        <v>7</v>
      </c>
      <c r="C4233" s="2">
        <f t="shared" si="947"/>
        <v>177</v>
      </c>
      <c r="D4233" s="2">
        <f t="shared" si="948"/>
        <v>5</v>
      </c>
      <c r="E4233" s="2">
        <f t="shared" si="949"/>
        <v>4229</v>
      </c>
      <c r="F4233" s="11">
        <v>292.5</v>
      </c>
      <c r="G4233" s="9">
        <v>0</v>
      </c>
      <c r="H4233" s="9">
        <v>0.04</v>
      </c>
      <c r="I4233" s="9">
        <v>0.08</v>
      </c>
      <c r="J4233" s="9">
        <v>0.24</v>
      </c>
      <c r="K4233" s="9">
        <v>0.24</v>
      </c>
      <c r="L4233" s="9">
        <v>0.24</v>
      </c>
      <c r="N4233" s="32">
        <f>IF('System Design'!$F$8=1,'Hourly Demand and Generation'!G4233*'System Design'!$F$21,IF('System Design'!$F$8=2,'Hourly Demand and Generation'!H4233*'System Design'!$F$21,IF('System Design'!$F$8=3,'Hourly Demand and Generation'!I4233*'System Design'!$F$21)))</f>
        <v>40</v>
      </c>
      <c r="O4233" s="32">
        <f>IF('System Design'!$F$8=1,'Hourly Demand and Generation'!J4233*'System Design'!$F$22,IF('System Design'!$F$8=2,'Hourly Demand and Generation'!K4233*'System Design'!$F$22,IF('System Design'!$F$8=3,'Hourly Demand and Generation'!L4233*'System Design'!$F$22)))</f>
        <v>600</v>
      </c>
      <c r="Q4233" s="32">
        <f t="shared" si="945"/>
        <v>0</v>
      </c>
      <c r="R4233" s="32">
        <f t="shared" si="950"/>
        <v>5400</v>
      </c>
      <c r="S4233" s="32">
        <f t="shared" si="951"/>
        <v>0</v>
      </c>
      <c r="T4233" s="32">
        <f t="shared" si="952"/>
        <v>21600</v>
      </c>
      <c r="U4233" s="32">
        <f t="shared" si="953"/>
        <v>0</v>
      </c>
      <c r="V4233" s="32">
        <f t="shared" si="946"/>
        <v>347.5</v>
      </c>
      <c r="W4233" s="32">
        <f t="shared" si="954"/>
        <v>347.5</v>
      </c>
      <c r="X4233" s="32">
        <f t="shared" si="955"/>
        <v>347.5</v>
      </c>
    </row>
    <row r="4234" spans="1:24" x14ac:dyDescent="0.25">
      <c r="A4234" s="2"/>
      <c r="B4234" s="2" t="s">
        <v>7</v>
      </c>
      <c r="C4234" s="2">
        <f t="shared" si="947"/>
        <v>177</v>
      </c>
      <c r="D4234" s="2">
        <f t="shared" si="948"/>
        <v>6</v>
      </c>
      <c r="E4234" s="2">
        <f t="shared" si="949"/>
        <v>4230</v>
      </c>
      <c r="F4234" s="11">
        <v>315</v>
      </c>
      <c r="G4234" s="9">
        <v>0.08</v>
      </c>
      <c r="H4234" s="9">
        <v>0.125</v>
      </c>
      <c r="I4234" s="9">
        <v>0.17</v>
      </c>
      <c r="J4234" s="9">
        <v>0.24</v>
      </c>
      <c r="K4234" s="9">
        <v>0.24</v>
      </c>
      <c r="L4234" s="9">
        <v>0.24</v>
      </c>
      <c r="N4234" s="32">
        <f>IF('System Design'!$F$8=1,'Hourly Demand and Generation'!G4234*'System Design'!$F$21,IF('System Design'!$F$8=2,'Hourly Demand and Generation'!H4234*'System Design'!$F$21,IF('System Design'!$F$8=3,'Hourly Demand and Generation'!I4234*'System Design'!$F$21)))</f>
        <v>85</v>
      </c>
      <c r="O4234" s="32">
        <f>IF('System Design'!$F$8=1,'Hourly Demand and Generation'!J4234*'System Design'!$F$22,IF('System Design'!$F$8=2,'Hourly Demand and Generation'!K4234*'System Design'!$F$22,IF('System Design'!$F$8=3,'Hourly Demand and Generation'!L4234*'System Design'!$F$22)))</f>
        <v>600</v>
      </c>
      <c r="Q4234" s="32">
        <f t="shared" si="945"/>
        <v>0</v>
      </c>
      <c r="R4234" s="32">
        <f t="shared" si="950"/>
        <v>5400</v>
      </c>
      <c r="S4234" s="32">
        <f t="shared" si="951"/>
        <v>0</v>
      </c>
      <c r="T4234" s="32">
        <f t="shared" si="952"/>
        <v>21600</v>
      </c>
      <c r="U4234" s="32">
        <f t="shared" si="953"/>
        <v>0</v>
      </c>
      <c r="V4234" s="32">
        <f t="shared" si="946"/>
        <v>370</v>
      </c>
      <c r="W4234" s="32">
        <f t="shared" si="954"/>
        <v>370</v>
      </c>
      <c r="X4234" s="32">
        <f t="shared" si="955"/>
        <v>370</v>
      </c>
    </row>
    <row r="4235" spans="1:24" x14ac:dyDescent="0.25">
      <c r="A4235" s="2"/>
      <c r="B4235" s="2" t="s">
        <v>7</v>
      </c>
      <c r="C4235" s="2">
        <f t="shared" si="947"/>
        <v>177</v>
      </c>
      <c r="D4235" s="2">
        <f t="shared" si="948"/>
        <v>7</v>
      </c>
      <c r="E4235" s="2">
        <f t="shared" si="949"/>
        <v>4231</v>
      </c>
      <c r="F4235" s="11">
        <v>337.5</v>
      </c>
      <c r="G4235" s="9">
        <v>0.17</v>
      </c>
      <c r="H4235" s="9">
        <v>0.21</v>
      </c>
      <c r="I4235" s="9">
        <v>0.25</v>
      </c>
      <c r="J4235" s="9">
        <v>0.27</v>
      </c>
      <c r="K4235" s="9">
        <v>0.27</v>
      </c>
      <c r="L4235" s="9">
        <v>0.27</v>
      </c>
      <c r="N4235" s="32">
        <f>IF('System Design'!$F$8=1,'Hourly Demand and Generation'!G4235*'System Design'!$F$21,IF('System Design'!$F$8=2,'Hourly Demand and Generation'!H4235*'System Design'!$F$21,IF('System Design'!$F$8=3,'Hourly Demand and Generation'!I4235*'System Design'!$F$21)))</f>
        <v>125</v>
      </c>
      <c r="O4235" s="32">
        <f>IF('System Design'!$F$8=1,'Hourly Demand and Generation'!J4235*'System Design'!$F$22,IF('System Design'!$F$8=2,'Hourly Demand and Generation'!K4235*'System Design'!$F$22,IF('System Design'!$F$8=3,'Hourly Demand and Generation'!L4235*'System Design'!$F$22)))</f>
        <v>675</v>
      </c>
      <c r="Q4235" s="32">
        <f t="shared" si="945"/>
        <v>0</v>
      </c>
      <c r="R4235" s="32">
        <f t="shared" si="950"/>
        <v>5400</v>
      </c>
      <c r="S4235" s="32">
        <f t="shared" si="951"/>
        <v>0</v>
      </c>
      <c r="T4235" s="32">
        <f t="shared" si="952"/>
        <v>21600</v>
      </c>
      <c r="U4235" s="32">
        <f t="shared" si="953"/>
        <v>0</v>
      </c>
      <c r="V4235" s="32">
        <f t="shared" si="946"/>
        <v>462.5</v>
      </c>
      <c r="W4235" s="32">
        <f t="shared" si="954"/>
        <v>462.5</v>
      </c>
      <c r="X4235" s="32">
        <f t="shared" si="955"/>
        <v>462.5</v>
      </c>
    </row>
    <row r="4236" spans="1:24" x14ac:dyDescent="0.25">
      <c r="A4236" s="2"/>
      <c r="B4236" s="2" t="s">
        <v>7</v>
      </c>
      <c r="C4236" s="2">
        <f t="shared" si="947"/>
        <v>177</v>
      </c>
      <c r="D4236" s="2">
        <f t="shared" si="948"/>
        <v>8</v>
      </c>
      <c r="E4236" s="2">
        <f t="shared" si="949"/>
        <v>4232</v>
      </c>
      <c r="F4236" s="11">
        <v>360</v>
      </c>
      <c r="G4236" s="9">
        <v>0.33</v>
      </c>
      <c r="H4236" s="9">
        <v>0.375</v>
      </c>
      <c r="I4236" s="9">
        <v>0.42</v>
      </c>
      <c r="J4236" s="9">
        <v>0.27</v>
      </c>
      <c r="K4236" s="9">
        <v>0.27</v>
      </c>
      <c r="L4236" s="9">
        <v>0.27</v>
      </c>
      <c r="N4236" s="32">
        <f>IF('System Design'!$F$8=1,'Hourly Demand and Generation'!G4236*'System Design'!$F$21,IF('System Design'!$F$8=2,'Hourly Demand and Generation'!H4236*'System Design'!$F$21,IF('System Design'!$F$8=3,'Hourly Demand and Generation'!I4236*'System Design'!$F$21)))</f>
        <v>210</v>
      </c>
      <c r="O4236" s="32">
        <f>IF('System Design'!$F$8=1,'Hourly Demand and Generation'!J4236*'System Design'!$F$22,IF('System Design'!$F$8=2,'Hourly Demand and Generation'!K4236*'System Design'!$F$22,IF('System Design'!$F$8=3,'Hourly Demand and Generation'!L4236*'System Design'!$F$22)))</f>
        <v>675</v>
      </c>
      <c r="Q4236" s="32">
        <f t="shared" si="945"/>
        <v>0</v>
      </c>
      <c r="R4236" s="32">
        <f t="shared" si="950"/>
        <v>5400</v>
      </c>
      <c r="S4236" s="32">
        <f t="shared" si="951"/>
        <v>0</v>
      </c>
      <c r="T4236" s="32">
        <f t="shared" si="952"/>
        <v>21600</v>
      </c>
      <c r="U4236" s="32">
        <f t="shared" si="953"/>
        <v>0</v>
      </c>
      <c r="V4236" s="32">
        <f t="shared" si="946"/>
        <v>525</v>
      </c>
      <c r="W4236" s="32">
        <f t="shared" si="954"/>
        <v>525</v>
      </c>
      <c r="X4236" s="32">
        <f t="shared" si="955"/>
        <v>525</v>
      </c>
    </row>
    <row r="4237" spans="1:24" x14ac:dyDescent="0.25">
      <c r="A4237" s="2"/>
      <c r="B4237" s="2" t="s">
        <v>7</v>
      </c>
      <c r="C4237" s="2">
        <f t="shared" si="947"/>
        <v>177</v>
      </c>
      <c r="D4237" s="2">
        <f t="shared" si="948"/>
        <v>9</v>
      </c>
      <c r="E4237" s="2">
        <f t="shared" si="949"/>
        <v>4233</v>
      </c>
      <c r="F4237" s="11">
        <v>360</v>
      </c>
      <c r="G4237" s="9">
        <v>0.5</v>
      </c>
      <c r="H4237" s="9">
        <v>0.54</v>
      </c>
      <c r="I4237" s="9">
        <v>0.57999999999999996</v>
      </c>
      <c r="J4237" s="9">
        <v>0.24</v>
      </c>
      <c r="K4237" s="9">
        <v>0.24</v>
      </c>
      <c r="L4237" s="9">
        <v>0.24</v>
      </c>
      <c r="N4237" s="32">
        <f>IF('System Design'!$F$8=1,'Hourly Demand and Generation'!G4237*'System Design'!$F$21,IF('System Design'!$F$8=2,'Hourly Demand and Generation'!H4237*'System Design'!$F$21,IF('System Design'!$F$8=3,'Hourly Demand and Generation'!I4237*'System Design'!$F$21)))</f>
        <v>290</v>
      </c>
      <c r="O4237" s="32">
        <f>IF('System Design'!$F$8=1,'Hourly Demand and Generation'!J4237*'System Design'!$F$22,IF('System Design'!$F$8=2,'Hourly Demand and Generation'!K4237*'System Design'!$F$22,IF('System Design'!$F$8=3,'Hourly Demand and Generation'!L4237*'System Design'!$F$22)))</f>
        <v>600</v>
      </c>
      <c r="Q4237" s="32">
        <f t="shared" si="945"/>
        <v>0</v>
      </c>
      <c r="R4237" s="32">
        <f t="shared" si="950"/>
        <v>5400</v>
      </c>
      <c r="S4237" s="32">
        <f t="shared" si="951"/>
        <v>0</v>
      </c>
      <c r="T4237" s="32">
        <f t="shared" si="952"/>
        <v>21600</v>
      </c>
      <c r="U4237" s="32">
        <f t="shared" si="953"/>
        <v>0</v>
      </c>
      <c r="V4237" s="32">
        <f t="shared" si="946"/>
        <v>530</v>
      </c>
      <c r="W4237" s="32">
        <f t="shared" si="954"/>
        <v>530</v>
      </c>
      <c r="X4237" s="32">
        <f t="shared" si="955"/>
        <v>530</v>
      </c>
    </row>
    <row r="4238" spans="1:24" x14ac:dyDescent="0.25">
      <c r="A4238" s="2"/>
      <c r="B4238" s="2" t="s">
        <v>7</v>
      </c>
      <c r="C4238" s="2">
        <f t="shared" si="947"/>
        <v>177</v>
      </c>
      <c r="D4238" s="2">
        <f t="shared" si="948"/>
        <v>10</v>
      </c>
      <c r="E4238" s="2">
        <f t="shared" si="949"/>
        <v>4234</v>
      </c>
      <c r="F4238" s="11">
        <v>351</v>
      </c>
      <c r="G4238" s="9">
        <v>0.67</v>
      </c>
      <c r="H4238" s="9">
        <v>0.71</v>
      </c>
      <c r="I4238" s="9">
        <v>0.75</v>
      </c>
      <c r="J4238" s="9">
        <v>0.27</v>
      </c>
      <c r="K4238" s="9">
        <v>0.27</v>
      </c>
      <c r="L4238" s="9">
        <v>0.27</v>
      </c>
      <c r="N4238" s="32">
        <f>IF('System Design'!$F$8=1,'Hourly Demand and Generation'!G4238*'System Design'!$F$21,IF('System Design'!$F$8=2,'Hourly Demand and Generation'!H4238*'System Design'!$F$21,IF('System Design'!$F$8=3,'Hourly Demand and Generation'!I4238*'System Design'!$F$21)))</f>
        <v>375</v>
      </c>
      <c r="O4238" s="32">
        <f>IF('System Design'!$F$8=1,'Hourly Demand and Generation'!J4238*'System Design'!$F$22,IF('System Design'!$F$8=2,'Hourly Demand and Generation'!K4238*'System Design'!$F$22,IF('System Design'!$F$8=3,'Hourly Demand and Generation'!L4238*'System Design'!$F$22)))</f>
        <v>675</v>
      </c>
      <c r="Q4238" s="32">
        <f t="shared" si="945"/>
        <v>0</v>
      </c>
      <c r="R4238" s="32">
        <f t="shared" si="950"/>
        <v>5400</v>
      </c>
      <c r="S4238" s="32">
        <f t="shared" si="951"/>
        <v>0</v>
      </c>
      <c r="T4238" s="32">
        <f t="shared" si="952"/>
        <v>21600</v>
      </c>
      <c r="U4238" s="32">
        <f t="shared" si="953"/>
        <v>0</v>
      </c>
      <c r="V4238" s="32">
        <f t="shared" si="946"/>
        <v>699</v>
      </c>
      <c r="W4238" s="32">
        <f t="shared" si="954"/>
        <v>699</v>
      </c>
      <c r="X4238" s="32">
        <f t="shared" si="955"/>
        <v>699</v>
      </c>
    </row>
    <row r="4239" spans="1:24" x14ac:dyDescent="0.25">
      <c r="A4239" s="2"/>
      <c r="B4239" s="2" t="s">
        <v>7</v>
      </c>
      <c r="C4239" s="2">
        <f t="shared" si="947"/>
        <v>177</v>
      </c>
      <c r="D4239" s="2">
        <f t="shared" si="948"/>
        <v>11</v>
      </c>
      <c r="E4239" s="2">
        <f t="shared" si="949"/>
        <v>4235</v>
      </c>
      <c r="F4239" s="11">
        <v>346.5</v>
      </c>
      <c r="G4239" s="9">
        <v>0.83</v>
      </c>
      <c r="H4239" s="9">
        <v>0.875</v>
      </c>
      <c r="I4239" s="9">
        <v>0.92</v>
      </c>
      <c r="J4239" s="9">
        <v>0.24</v>
      </c>
      <c r="K4239" s="9">
        <v>0.24</v>
      </c>
      <c r="L4239" s="9">
        <v>0.24</v>
      </c>
      <c r="N4239" s="32">
        <f>IF('System Design'!$F$8=1,'Hourly Demand and Generation'!G4239*'System Design'!$F$21,IF('System Design'!$F$8=2,'Hourly Demand and Generation'!H4239*'System Design'!$F$21,IF('System Design'!$F$8=3,'Hourly Demand and Generation'!I4239*'System Design'!$F$21)))</f>
        <v>460</v>
      </c>
      <c r="O4239" s="32">
        <f>IF('System Design'!$F$8=1,'Hourly Demand and Generation'!J4239*'System Design'!$F$22,IF('System Design'!$F$8=2,'Hourly Demand and Generation'!K4239*'System Design'!$F$22,IF('System Design'!$F$8=3,'Hourly Demand and Generation'!L4239*'System Design'!$F$22)))</f>
        <v>600</v>
      </c>
      <c r="Q4239" s="32">
        <f t="shared" si="945"/>
        <v>0</v>
      </c>
      <c r="R4239" s="32">
        <f t="shared" si="950"/>
        <v>5400</v>
      </c>
      <c r="S4239" s="32">
        <f t="shared" si="951"/>
        <v>0</v>
      </c>
      <c r="T4239" s="32">
        <f t="shared" si="952"/>
        <v>21600</v>
      </c>
      <c r="U4239" s="32">
        <f t="shared" si="953"/>
        <v>0</v>
      </c>
      <c r="V4239" s="32">
        <f t="shared" si="946"/>
        <v>713.5</v>
      </c>
      <c r="W4239" s="32">
        <f t="shared" si="954"/>
        <v>713.5</v>
      </c>
      <c r="X4239" s="32">
        <f t="shared" si="955"/>
        <v>713.5</v>
      </c>
    </row>
    <row r="4240" spans="1:24" x14ac:dyDescent="0.25">
      <c r="A4240" s="2"/>
      <c r="B4240" s="2" t="s">
        <v>7</v>
      </c>
      <c r="C4240" s="2">
        <f t="shared" si="947"/>
        <v>177</v>
      </c>
      <c r="D4240" s="2">
        <f t="shared" si="948"/>
        <v>12</v>
      </c>
      <c r="E4240" s="2">
        <f t="shared" si="949"/>
        <v>4236</v>
      </c>
      <c r="F4240" s="11">
        <v>346.5</v>
      </c>
      <c r="G4240" s="9">
        <v>1</v>
      </c>
      <c r="H4240" s="9">
        <v>1</v>
      </c>
      <c r="I4240" s="9">
        <v>1</v>
      </c>
      <c r="J4240" s="9">
        <v>0.22500000000000001</v>
      </c>
      <c r="K4240" s="9">
        <v>0.22500000000000001</v>
      </c>
      <c r="L4240" s="9">
        <v>0.22500000000000001</v>
      </c>
      <c r="N4240" s="32">
        <f>IF('System Design'!$F$8=1,'Hourly Demand and Generation'!G4240*'System Design'!$F$21,IF('System Design'!$F$8=2,'Hourly Demand and Generation'!H4240*'System Design'!$F$21,IF('System Design'!$F$8=3,'Hourly Demand and Generation'!I4240*'System Design'!$F$21)))</f>
        <v>500</v>
      </c>
      <c r="O4240" s="32">
        <f>IF('System Design'!$F$8=1,'Hourly Demand and Generation'!J4240*'System Design'!$F$22,IF('System Design'!$F$8=2,'Hourly Demand and Generation'!K4240*'System Design'!$F$22,IF('System Design'!$F$8=3,'Hourly Demand and Generation'!L4240*'System Design'!$F$22)))</f>
        <v>562.5</v>
      </c>
      <c r="Q4240" s="32">
        <f t="shared" si="945"/>
        <v>0</v>
      </c>
      <c r="R4240" s="32">
        <f t="shared" si="950"/>
        <v>5400</v>
      </c>
      <c r="S4240" s="32">
        <f t="shared" si="951"/>
        <v>0</v>
      </c>
      <c r="T4240" s="32">
        <f t="shared" si="952"/>
        <v>21600</v>
      </c>
      <c r="U4240" s="32">
        <f t="shared" si="953"/>
        <v>0</v>
      </c>
      <c r="V4240" s="32">
        <f t="shared" si="946"/>
        <v>716</v>
      </c>
      <c r="W4240" s="32">
        <f t="shared" si="954"/>
        <v>716</v>
      </c>
      <c r="X4240" s="32">
        <f t="shared" si="955"/>
        <v>716</v>
      </c>
    </row>
    <row r="4241" spans="1:24" x14ac:dyDescent="0.25">
      <c r="A4241" s="2"/>
      <c r="B4241" s="2" t="s">
        <v>7</v>
      </c>
      <c r="C4241" s="2">
        <f t="shared" si="947"/>
        <v>177</v>
      </c>
      <c r="D4241" s="2">
        <f t="shared" si="948"/>
        <v>13</v>
      </c>
      <c r="E4241" s="2">
        <f t="shared" si="949"/>
        <v>4237</v>
      </c>
      <c r="F4241" s="11">
        <v>360</v>
      </c>
      <c r="G4241" s="9">
        <v>0.83</v>
      </c>
      <c r="H4241" s="9">
        <v>0.875</v>
      </c>
      <c r="I4241" s="9">
        <v>0.92</v>
      </c>
      <c r="J4241" s="9">
        <v>0.24</v>
      </c>
      <c r="K4241" s="9">
        <v>0.24</v>
      </c>
      <c r="L4241" s="9">
        <v>0.24</v>
      </c>
      <c r="N4241" s="32">
        <f>IF('System Design'!$F$8=1,'Hourly Demand and Generation'!G4241*'System Design'!$F$21,IF('System Design'!$F$8=2,'Hourly Demand and Generation'!H4241*'System Design'!$F$21,IF('System Design'!$F$8=3,'Hourly Demand and Generation'!I4241*'System Design'!$F$21)))</f>
        <v>460</v>
      </c>
      <c r="O4241" s="32">
        <f>IF('System Design'!$F$8=1,'Hourly Demand and Generation'!J4241*'System Design'!$F$22,IF('System Design'!$F$8=2,'Hourly Demand and Generation'!K4241*'System Design'!$F$22,IF('System Design'!$F$8=3,'Hourly Demand and Generation'!L4241*'System Design'!$F$22)))</f>
        <v>600</v>
      </c>
      <c r="Q4241" s="32">
        <f t="shared" si="945"/>
        <v>0</v>
      </c>
      <c r="R4241" s="32">
        <f t="shared" si="950"/>
        <v>5400</v>
      </c>
      <c r="S4241" s="32">
        <f t="shared" si="951"/>
        <v>0</v>
      </c>
      <c r="T4241" s="32">
        <f t="shared" si="952"/>
        <v>21600</v>
      </c>
      <c r="U4241" s="32">
        <f t="shared" si="953"/>
        <v>0</v>
      </c>
      <c r="V4241" s="32">
        <f t="shared" si="946"/>
        <v>700</v>
      </c>
      <c r="W4241" s="32">
        <f t="shared" si="954"/>
        <v>700</v>
      </c>
      <c r="X4241" s="32">
        <f t="shared" si="955"/>
        <v>700</v>
      </c>
    </row>
    <row r="4242" spans="1:24" x14ac:dyDescent="0.25">
      <c r="A4242" s="2"/>
      <c r="B4242" s="2" t="s">
        <v>7</v>
      </c>
      <c r="C4242" s="2">
        <f t="shared" si="947"/>
        <v>177</v>
      </c>
      <c r="D4242" s="2">
        <f t="shared" si="948"/>
        <v>14</v>
      </c>
      <c r="E4242" s="2">
        <f t="shared" si="949"/>
        <v>4238</v>
      </c>
      <c r="F4242" s="11">
        <v>360</v>
      </c>
      <c r="G4242" s="9">
        <v>0.67</v>
      </c>
      <c r="H4242" s="9">
        <v>0.71</v>
      </c>
      <c r="I4242" s="9">
        <v>0.75</v>
      </c>
      <c r="J4242" s="9">
        <v>0.255</v>
      </c>
      <c r="K4242" s="9">
        <v>0.255</v>
      </c>
      <c r="L4242" s="9">
        <v>0.255</v>
      </c>
      <c r="N4242" s="32">
        <f>IF('System Design'!$F$8=1,'Hourly Demand and Generation'!G4242*'System Design'!$F$21,IF('System Design'!$F$8=2,'Hourly Demand and Generation'!H4242*'System Design'!$F$21,IF('System Design'!$F$8=3,'Hourly Demand and Generation'!I4242*'System Design'!$F$21)))</f>
        <v>375</v>
      </c>
      <c r="O4242" s="32">
        <f>IF('System Design'!$F$8=1,'Hourly Demand and Generation'!J4242*'System Design'!$F$22,IF('System Design'!$F$8=2,'Hourly Demand and Generation'!K4242*'System Design'!$F$22,IF('System Design'!$F$8=3,'Hourly Demand and Generation'!L4242*'System Design'!$F$22)))</f>
        <v>637.5</v>
      </c>
      <c r="Q4242" s="32">
        <f t="shared" si="945"/>
        <v>0</v>
      </c>
      <c r="R4242" s="32">
        <f t="shared" si="950"/>
        <v>5400</v>
      </c>
      <c r="S4242" s="32">
        <f t="shared" si="951"/>
        <v>0</v>
      </c>
      <c r="T4242" s="32">
        <f t="shared" si="952"/>
        <v>21600</v>
      </c>
      <c r="U4242" s="32">
        <f t="shared" si="953"/>
        <v>0</v>
      </c>
      <c r="V4242" s="32">
        <f t="shared" si="946"/>
        <v>652.5</v>
      </c>
      <c r="W4242" s="32">
        <f t="shared" si="954"/>
        <v>652.5</v>
      </c>
      <c r="X4242" s="32">
        <f t="shared" si="955"/>
        <v>652.5</v>
      </c>
    </row>
    <row r="4243" spans="1:24" x14ac:dyDescent="0.25">
      <c r="A4243" s="2"/>
      <c r="B4243" s="2" t="s">
        <v>7</v>
      </c>
      <c r="C4243" s="2">
        <f t="shared" si="947"/>
        <v>177</v>
      </c>
      <c r="D4243" s="2">
        <f t="shared" si="948"/>
        <v>15</v>
      </c>
      <c r="E4243" s="2">
        <f t="shared" si="949"/>
        <v>4239</v>
      </c>
      <c r="F4243" s="11">
        <v>382.5</v>
      </c>
      <c r="G4243" s="9">
        <v>0.5</v>
      </c>
      <c r="H4243" s="9">
        <v>0.54</v>
      </c>
      <c r="I4243" s="9">
        <v>0.57999999999999996</v>
      </c>
      <c r="J4243" s="9">
        <v>0.27</v>
      </c>
      <c r="K4243" s="9">
        <v>0.27</v>
      </c>
      <c r="L4243" s="9">
        <v>0.27</v>
      </c>
      <c r="N4243" s="32">
        <f>IF('System Design'!$F$8=1,'Hourly Demand and Generation'!G4243*'System Design'!$F$21,IF('System Design'!$F$8=2,'Hourly Demand and Generation'!H4243*'System Design'!$F$21,IF('System Design'!$F$8=3,'Hourly Demand and Generation'!I4243*'System Design'!$F$21)))</f>
        <v>290</v>
      </c>
      <c r="O4243" s="32">
        <f>IF('System Design'!$F$8=1,'Hourly Demand and Generation'!J4243*'System Design'!$F$22,IF('System Design'!$F$8=2,'Hourly Demand and Generation'!K4243*'System Design'!$F$22,IF('System Design'!$F$8=3,'Hourly Demand and Generation'!L4243*'System Design'!$F$22)))</f>
        <v>675</v>
      </c>
      <c r="Q4243" s="32">
        <f t="shared" si="945"/>
        <v>0</v>
      </c>
      <c r="R4243" s="32">
        <f t="shared" si="950"/>
        <v>5400</v>
      </c>
      <c r="S4243" s="32">
        <f t="shared" si="951"/>
        <v>0</v>
      </c>
      <c r="T4243" s="32">
        <f t="shared" si="952"/>
        <v>21600</v>
      </c>
      <c r="U4243" s="32">
        <f t="shared" si="953"/>
        <v>0</v>
      </c>
      <c r="V4243" s="32">
        <f t="shared" si="946"/>
        <v>582.5</v>
      </c>
      <c r="W4243" s="32">
        <f t="shared" si="954"/>
        <v>582.5</v>
      </c>
      <c r="X4243" s="32">
        <f t="shared" si="955"/>
        <v>582.5</v>
      </c>
    </row>
    <row r="4244" spans="1:24" x14ac:dyDescent="0.25">
      <c r="A4244" s="2"/>
      <c r="B4244" s="2" t="s">
        <v>7</v>
      </c>
      <c r="C4244" s="2">
        <f t="shared" si="947"/>
        <v>177</v>
      </c>
      <c r="D4244" s="2">
        <f t="shared" si="948"/>
        <v>16</v>
      </c>
      <c r="E4244" s="2">
        <f t="shared" si="949"/>
        <v>4240</v>
      </c>
      <c r="F4244" s="11">
        <v>405</v>
      </c>
      <c r="G4244" s="9">
        <v>0.33</v>
      </c>
      <c r="H4244" s="9">
        <v>0.375</v>
      </c>
      <c r="I4244" s="9">
        <v>0.42</v>
      </c>
      <c r="J4244" s="9">
        <v>0.27</v>
      </c>
      <c r="K4244" s="9">
        <v>0.27</v>
      </c>
      <c r="L4244" s="9">
        <v>0.27</v>
      </c>
      <c r="N4244" s="32">
        <f>IF('System Design'!$F$8=1,'Hourly Demand and Generation'!G4244*'System Design'!$F$21,IF('System Design'!$F$8=2,'Hourly Demand and Generation'!H4244*'System Design'!$F$21,IF('System Design'!$F$8=3,'Hourly Demand and Generation'!I4244*'System Design'!$F$21)))</f>
        <v>210</v>
      </c>
      <c r="O4244" s="32">
        <f>IF('System Design'!$F$8=1,'Hourly Demand and Generation'!J4244*'System Design'!$F$22,IF('System Design'!$F$8=2,'Hourly Demand and Generation'!K4244*'System Design'!$F$22,IF('System Design'!$F$8=3,'Hourly Demand and Generation'!L4244*'System Design'!$F$22)))</f>
        <v>675</v>
      </c>
      <c r="Q4244" s="32">
        <f t="shared" si="945"/>
        <v>0</v>
      </c>
      <c r="R4244" s="32">
        <f t="shared" si="950"/>
        <v>5400</v>
      </c>
      <c r="S4244" s="32">
        <f t="shared" si="951"/>
        <v>0</v>
      </c>
      <c r="T4244" s="32">
        <f t="shared" si="952"/>
        <v>21600</v>
      </c>
      <c r="U4244" s="32">
        <f t="shared" si="953"/>
        <v>0</v>
      </c>
      <c r="V4244" s="32">
        <f t="shared" si="946"/>
        <v>480</v>
      </c>
      <c r="W4244" s="32">
        <f t="shared" si="954"/>
        <v>480</v>
      </c>
      <c r="X4244" s="32">
        <f t="shared" si="955"/>
        <v>480</v>
      </c>
    </row>
    <row r="4245" spans="1:24" x14ac:dyDescent="0.25">
      <c r="A4245" s="2"/>
      <c r="B4245" s="2" t="s">
        <v>7</v>
      </c>
      <c r="C4245" s="2">
        <f t="shared" si="947"/>
        <v>177</v>
      </c>
      <c r="D4245" s="2">
        <f t="shared" si="948"/>
        <v>17</v>
      </c>
      <c r="E4245" s="2">
        <f t="shared" si="949"/>
        <v>4241</v>
      </c>
      <c r="F4245" s="11">
        <v>427.5</v>
      </c>
      <c r="G4245" s="9">
        <v>0.17</v>
      </c>
      <c r="H4245" s="9">
        <v>0.21</v>
      </c>
      <c r="I4245" s="9">
        <v>0.25</v>
      </c>
      <c r="J4245" s="9">
        <v>0.3</v>
      </c>
      <c r="K4245" s="9">
        <v>0.3</v>
      </c>
      <c r="L4245" s="9">
        <v>0.3</v>
      </c>
      <c r="N4245" s="32">
        <f>IF('System Design'!$F$8=1,'Hourly Demand and Generation'!G4245*'System Design'!$F$21,IF('System Design'!$F$8=2,'Hourly Demand and Generation'!H4245*'System Design'!$F$21,IF('System Design'!$F$8=3,'Hourly Demand and Generation'!I4245*'System Design'!$F$21)))</f>
        <v>125</v>
      </c>
      <c r="O4245" s="32">
        <f>IF('System Design'!$F$8=1,'Hourly Demand and Generation'!J4245*'System Design'!$F$22,IF('System Design'!$F$8=2,'Hourly Demand and Generation'!K4245*'System Design'!$F$22,IF('System Design'!$F$8=3,'Hourly Demand and Generation'!L4245*'System Design'!$F$22)))</f>
        <v>750</v>
      </c>
      <c r="Q4245" s="32">
        <f t="shared" si="945"/>
        <v>0</v>
      </c>
      <c r="R4245" s="32">
        <f t="shared" si="950"/>
        <v>5400</v>
      </c>
      <c r="S4245" s="32">
        <f t="shared" si="951"/>
        <v>0</v>
      </c>
      <c r="T4245" s="32">
        <f t="shared" si="952"/>
        <v>21600</v>
      </c>
      <c r="U4245" s="32">
        <f t="shared" si="953"/>
        <v>0</v>
      </c>
      <c r="V4245" s="32">
        <f t="shared" si="946"/>
        <v>447.5</v>
      </c>
      <c r="W4245" s="32">
        <f t="shared" si="954"/>
        <v>447.5</v>
      </c>
      <c r="X4245" s="32">
        <f t="shared" si="955"/>
        <v>447.5</v>
      </c>
    </row>
    <row r="4246" spans="1:24" x14ac:dyDescent="0.25">
      <c r="A4246" s="2"/>
      <c r="B4246" s="2" t="s">
        <v>7</v>
      </c>
      <c r="C4246" s="2">
        <f t="shared" si="947"/>
        <v>177</v>
      </c>
      <c r="D4246" s="2">
        <f t="shared" si="948"/>
        <v>18</v>
      </c>
      <c r="E4246" s="2">
        <f t="shared" si="949"/>
        <v>4242</v>
      </c>
      <c r="F4246" s="11">
        <v>450</v>
      </c>
      <c r="G4246" s="9">
        <v>0.08</v>
      </c>
      <c r="H4246" s="9">
        <v>0.125</v>
      </c>
      <c r="I4246" s="9">
        <v>0.17</v>
      </c>
      <c r="J4246" s="9">
        <v>0.28499999999999998</v>
      </c>
      <c r="K4246" s="9">
        <v>0.28499999999999998</v>
      </c>
      <c r="L4246" s="9">
        <v>0.28499999999999998</v>
      </c>
      <c r="N4246" s="32">
        <f>IF('System Design'!$F$8=1,'Hourly Demand and Generation'!G4246*'System Design'!$F$21,IF('System Design'!$F$8=2,'Hourly Demand and Generation'!H4246*'System Design'!$F$21,IF('System Design'!$F$8=3,'Hourly Demand and Generation'!I4246*'System Design'!$F$21)))</f>
        <v>85</v>
      </c>
      <c r="O4246" s="32">
        <f>IF('System Design'!$F$8=1,'Hourly Demand and Generation'!J4246*'System Design'!$F$22,IF('System Design'!$F$8=2,'Hourly Demand and Generation'!K4246*'System Design'!$F$22,IF('System Design'!$F$8=3,'Hourly Demand and Generation'!L4246*'System Design'!$F$22)))</f>
        <v>712.49999999999989</v>
      </c>
      <c r="Q4246" s="32">
        <f t="shared" si="945"/>
        <v>0</v>
      </c>
      <c r="R4246" s="32">
        <f t="shared" si="950"/>
        <v>5400</v>
      </c>
      <c r="S4246" s="32">
        <f t="shared" si="951"/>
        <v>0</v>
      </c>
      <c r="T4246" s="32">
        <f t="shared" si="952"/>
        <v>21600</v>
      </c>
      <c r="U4246" s="32">
        <f t="shared" si="953"/>
        <v>0</v>
      </c>
      <c r="V4246" s="32">
        <f t="shared" si="946"/>
        <v>347.49999999999989</v>
      </c>
      <c r="W4246" s="32">
        <f t="shared" si="954"/>
        <v>347.49999999999989</v>
      </c>
      <c r="X4246" s="32">
        <f t="shared" si="955"/>
        <v>347.49999999999989</v>
      </c>
    </row>
    <row r="4247" spans="1:24" x14ac:dyDescent="0.25">
      <c r="A4247" s="2"/>
      <c r="B4247" s="2" t="s">
        <v>7</v>
      </c>
      <c r="C4247" s="2">
        <f t="shared" si="947"/>
        <v>177</v>
      </c>
      <c r="D4247" s="2">
        <f t="shared" si="948"/>
        <v>19</v>
      </c>
      <c r="E4247" s="2">
        <f t="shared" si="949"/>
        <v>4243</v>
      </c>
      <c r="F4247" s="11">
        <v>436.5</v>
      </c>
      <c r="G4247" s="9">
        <v>0</v>
      </c>
      <c r="H4247" s="9">
        <v>0.04</v>
      </c>
      <c r="I4247" s="9">
        <v>0.08</v>
      </c>
      <c r="J4247" s="9">
        <v>0.27</v>
      </c>
      <c r="K4247" s="9">
        <v>0.27</v>
      </c>
      <c r="L4247" s="9">
        <v>0.27</v>
      </c>
      <c r="N4247" s="32">
        <f>IF('System Design'!$F$8=1,'Hourly Demand and Generation'!G4247*'System Design'!$F$21,IF('System Design'!$F$8=2,'Hourly Demand and Generation'!H4247*'System Design'!$F$21,IF('System Design'!$F$8=3,'Hourly Demand and Generation'!I4247*'System Design'!$F$21)))</f>
        <v>40</v>
      </c>
      <c r="O4247" s="32">
        <f>IF('System Design'!$F$8=1,'Hourly Demand and Generation'!J4247*'System Design'!$F$22,IF('System Design'!$F$8=2,'Hourly Demand and Generation'!K4247*'System Design'!$F$22,IF('System Design'!$F$8=3,'Hourly Demand and Generation'!L4247*'System Design'!$F$22)))</f>
        <v>675</v>
      </c>
      <c r="Q4247" s="32">
        <f t="shared" si="945"/>
        <v>0</v>
      </c>
      <c r="R4247" s="32">
        <f t="shared" si="950"/>
        <v>5400</v>
      </c>
      <c r="S4247" s="32">
        <f t="shared" si="951"/>
        <v>0</v>
      </c>
      <c r="T4247" s="32">
        <f t="shared" si="952"/>
        <v>21600</v>
      </c>
      <c r="U4247" s="32">
        <f t="shared" si="953"/>
        <v>0</v>
      </c>
      <c r="V4247" s="32">
        <f t="shared" si="946"/>
        <v>278.5</v>
      </c>
      <c r="W4247" s="32">
        <f t="shared" si="954"/>
        <v>278.5</v>
      </c>
      <c r="X4247" s="32">
        <f t="shared" si="955"/>
        <v>278.5</v>
      </c>
    </row>
    <row r="4248" spans="1:24" x14ac:dyDescent="0.25">
      <c r="A4248" s="2"/>
      <c r="B4248" s="2" t="s">
        <v>7</v>
      </c>
      <c r="C4248" s="2">
        <f t="shared" si="947"/>
        <v>177</v>
      </c>
      <c r="D4248" s="2">
        <f t="shared" si="948"/>
        <v>20</v>
      </c>
      <c r="E4248" s="2">
        <f t="shared" si="949"/>
        <v>4244</v>
      </c>
      <c r="F4248" s="11">
        <v>427.5</v>
      </c>
      <c r="G4248" s="9">
        <v>0</v>
      </c>
      <c r="H4248" s="9">
        <v>0</v>
      </c>
      <c r="I4248" s="9">
        <v>0</v>
      </c>
      <c r="J4248" s="9">
        <v>0.27</v>
      </c>
      <c r="K4248" s="9">
        <v>0.27</v>
      </c>
      <c r="L4248" s="9">
        <v>0.27</v>
      </c>
      <c r="N4248" s="32">
        <f>IF('System Design'!$F$8=1,'Hourly Demand and Generation'!G4248*'System Design'!$F$21,IF('System Design'!$F$8=2,'Hourly Demand and Generation'!H4248*'System Design'!$F$21,IF('System Design'!$F$8=3,'Hourly Demand and Generation'!I4248*'System Design'!$F$21)))</f>
        <v>0</v>
      </c>
      <c r="O4248" s="32">
        <f>IF('System Design'!$F$8=1,'Hourly Demand and Generation'!J4248*'System Design'!$F$22,IF('System Design'!$F$8=2,'Hourly Demand and Generation'!K4248*'System Design'!$F$22,IF('System Design'!$F$8=3,'Hourly Demand and Generation'!L4248*'System Design'!$F$22)))</f>
        <v>675</v>
      </c>
      <c r="Q4248" s="32">
        <f t="shared" si="945"/>
        <v>0</v>
      </c>
      <c r="R4248" s="32">
        <f t="shared" si="950"/>
        <v>5400</v>
      </c>
      <c r="S4248" s="32">
        <f t="shared" si="951"/>
        <v>0</v>
      </c>
      <c r="T4248" s="32">
        <f t="shared" si="952"/>
        <v>21600</v>
      </c>
      <c r="U4248" s="32">
        <f t="shared" si="953"/>
        <v>0</v>
      </c>
      <c r="V4248" s="32">
        <f t="shared" si="946"/>
        <v>247.5</v>
      </c>
      <c r="W4248" s="32">
        <f t="shared" si="954"/>
        <v>247.5</v>
      </c>
      <c r="X4248" s="32">
        <f t="shared" si="955"/>
        <v>247.5</v>
      </c>
    </row>
    <row r="4249" spans="1:24" x14ac:dyDescent="0.25">
      <c r="A4249" s="2"/>
      <c r="B4249" s="2" t="s">
        <v>7</v>
      </c>
      <c r="C4249" s="2">
        <f t="shared" si="947"/>
        <v>177</v>
      </c>
      <c r="D4249" s="2">
        <f t="shared" si="948"/>
        <v>21</v>
      </c>
      <c r="E4249" s="2">
        <f t="shared" si="949"/>
        <v>4245</v>
      </c>
      <c r="F4249" s="11">
        <v>405</v>
      </c>
      <c r="G4249" s="9">
        <v>0</v>
      </c>
      <c r="H4249" s="9">
        <v>0</v>
      </c>
      <c r="I4249" s="9">
        <v>0</v>
      </c>
      <c r="J4249" s="9">
        <v>0.27</v>
      </c>
      <c r="K4249" s="9">
        <v>0.27</v>
      </c>
      <c r="L4249" s="9">
        <v>0.27</v>
      </c>
      <c r="N4249" s="32">
        <f>IF('System Design'!$F$8=1,'Hourly Demand and Generation'!G4249*'System Design'!$F$21,IF('System Design'!$F$8=2,'Hourly Demand and Generation'!H4249*'System Design'!$F$21,IF('System Design'!$F$8=3,'Hourly Demand and Generation'!I4249*'System Design'!$F$21)))</f>
        <v>0</v>
      </c>
      <c r="O4249" s="32">
        <f>IF('System Design'!$F$8=1,'Hourly Demand and Generation'!J4249*'System Design'!$F$22,IF('System Design'!$F$8=2,'Hourly Demand and Generation'!K4249*'System Design'!$F$22,IF('System Design'!$F$8=3,'Hourly Demand and Generation'!L4249*'System Design'!$F$22)))</f>
        <v>675</v>
      </c>
      <c r="Q4249" s="32">
        <f t="shared" si="945"/>
        <v>0</v>
      </c>
      <c r="R4249" s="32">
        <f t="shared" si="950"/>
        <v>5400</v>
      </c>
      <c r="S4249" s="32">
        <f t="shared" si="951"/>
        <v>0</v>
      </c>
      <c r="T4249" s="32">
        <f t="shared" si="952"/>
        <v>21600</v>
      </c>
      <c r="U4249" s="32">
        <f t="shared" si="953"/>
        <v>0</v>
      </c>
      <c r="V4249" s="32">
        <f t="shared" si="946"/>
        <v>270</v>
      </c>
      <c r="W4249" s="32">
        <f t="shared" si="954"/>
        <v>270</v>
      </c>
      <c r="X4249" s="32">
        <f t="shared" si="955"/>
        <v>270</v>
      </c>
    </row>
    <row r="4250" spans="1:24" x14ac:dyDescent="0.25">
      <c r="A4250" s="2"/>
      <c r="B4250" s="2" t="s">
        <v>7</v>
      </c>
      <c r="C4250" s="2">
        <f t="shared" si="947"/>
        <v>177</v>
      </c>
      <c r="D4250" s="2">
        <f t="shared" si="948"/>
        <v>22</v>
      </c>
      <c r="E4250" s="2">
        <f t="shared" si="949"/>
        <v>4246</v>
      </c>
      <c r="F4250" s="11">
        <v>382.5</v>
      </c>
      <c r="G4250" s="9">
        <v>0</v>
      </c>
      <c r="H4250" s="9">
        <v>0</v>
      </c>
      <c r="I4250" s="9">
        <v>0</v>
      </c>
      <c r="J4250" s="9">
        <v>0.28499999999999998</v>
      </c>
      <c r="K4250" s="9">
        <v>0.28499999999999998</v>
      </c>
      <c r="L4250" s="9">
        <v>0.28499999999999998</v>
      </c>
      <c r="N4250" s="32">
        <f>IF('System Design'!$F$8=1,'Hourly Demand and Generation'!G4250*'System Design'!$F$21,IF('System Design'!$F$8=2,'Hourly Demand and Generation'!H4250*'System Design'!$F$21,IF('System Design'!$F$8=3,'Hourly Demand and Generation'!I4250*'System Design'!$F$21)))</f>
        <v>0</v>
      </c>
      <c r="O4250" s="32">
        <f>IF('System Design'!$F$8=1,'Hourly Demand and Generation'!J4250*'System Design'!$F$22,IF('System Design'!$F$8=2,'Hourly Demand and Generation'!K4250*'System Design'!$F$22,IF('System Design'!$F$8=3,'Hourly Demand and Generation'!L4250*'System Design'!$F$22)))</f>
        <v>712.49999999999989</v>
      </c>
      <c r="Q4250" s="32">
        <f t="shared" si="945"/>
        <v>0</v>
      </c>
      <c r="R4250" s="32">
        <f t="shared" si="950"/>
        <v>5400</v>
      </c>
      <c r="S4250" s="32">
        <f t="shared" si="951"/>
        <v>0</v>
      </c>
      <c r="T4250" s="32">
        <f t="shared" si="952"/>
        <v>21600</v>
      </c>
      <c r="U4250" s="32">
        <f t="shared" si="953"/>
        <v>0</v>
      </c>
      <c r="V4250" s="32">
        <f t="shared" si="946"/>
        <v>329.99999999999989</v>
      </c>
      <c r="W4250" s="32">
        <f t="shared" si="954"/>
        <v>329.99999999999989</v>
      </c>
      <c r="X4250" s="32">
        <f t="shared" si="955"/>
        <v>329.99999999999989</v>
      </c>
    </row>
    <row r="4251" spans="1:24" x14ac:dyDescent="0.25">
      <c r="A4251" s="2"/>
      <c r="B4251" s="2" t="s">
        <v>7</v>
      </c>
      <c r="C4251" s="2">
        <f t="shared" si="947"/>
        <v>177</v>
      </c>
      <c r="D4251" s="2">
        <f t="shared" si="948"/>
        <v>23</v>
      </c>
      <c r="E4251" s="2">
        <f t="shared" si="949"/>
        <v>4247</v>
      </c>
      <c r="F4251" s="11">
        <v>360</v>
      </c>
      <c r="G4251" s="9">
        <v>0</v>
      </c>
      <c r="H4251" s="9">
        <v>0</v>
      </c>
      <c r="I4251" s="9">
        <v>0</v>
      </c>
      <c r="J4251" s="9">
        <v>0.24</v>
      </c>
      <c r="K4251" s="9">
        <v>0.24</v>
      </c>
      <c r="L4251" s="9">
        <v>0.24</v>
      </c>
      <c r="N4251" s="32">
        <f>IF('System Design'!$F$8=1,'Hourly Demand and Generation'!G4251*'System Design'!$F$21,IF('System Design'!$F$8=2,'Hourly Demand and Generation'!H4251*'System Design'!$F$21,IF('System Design'!$F$8=3,'Hourly Demand and Generation'!I4251*'System Design'!$F$21)))</f>
        <v>0</v>
      </c>
      <c r="O4251" s="32">
        <f>IF('System Design'!$F$8=1,'Hourly Demand and Generation'!J4251*'System Design'!$F$22,IF('System Design'!$F$8=2,'Hourly Demand and Generation'!K4251*'System Design'!$F$22,IF('System Design'!$F$8=3,'Hourly Demand and Generation'!L4251*'System Design'!$F$22)))</f>
        <v>600</v>
      </c>
      <c r="Q4251" s="32">
        <f t="shared" si="945"/>
        <v>0</v>
      </c>
      <c r="R4251" s="32">
        <f t="shared" si="950"/>
        <v>5400</v>
      </c>
      <c r="S4251" s="32">
        <f t="shared" si="951"/>
        <v>0</v>
      </c>
      <c r="T4251" s="32">
        <f t="shared" si="952"/>
        <v>21600</v>
      </c>
      <c r="U4251" s="32">
        <f t="shared" si="953"/>
        <v>0</v>
      </c>
      <c r="V4251" s="32">
        <f t="shared" si="946"/>
        <v>240</v>
      </c>
      <c r="W4251" s="32">
        <f t="shared" si="954"/>
        <v>240</v>
      </c>
      <c r="X4251" s="32">
        <f t="shared" si="955"/>
        <v>240</v>
      </c>
    </row>
    <row r="4252" spans="1:24" x14ac:dyDescent="0.25">
      <c r="A4252" s="2"/>
      <c r="B4252" s="2" t="s">
        <v>7</v>
      </c>
      <c r="C4252" s="2">
        <f t="shared" si="947"/>
        <v>177</v>
      </c>
      <c r="D4252" s="2">
        <f t="shared" si="948"/>
        <v>24</v>
      </c>
      <c r="E4252" s="2">
        <f t="shared" si="949"/>
        <v>4248</v>
      </c>
      <c r="F4252" s="11">
        <v>315</v>
      </c>
      <c r="G4252" s="9">
        <v>0</v>
      </c>
      <c r="H4252" s="9">
        <v>0</v>
      </c>
      <c r="I4252" s="9">
        <v>0</v>
      </c>
      <c r="J4252" s="9">
        <v>0.24</v>
      </c>
      <c r="K4252" s="9">
        <v>0.24</v>
      </c>
      <c r="L4252" s="9">
        <v>0.24</v>
      </c>
      <c r="N4252" s="32">
        <f>IF('System Design'!$F$8=1,'Hourly Demand and Generation'!G4252*'System Design'!$F$21,IF('System Design'!$F$8=2,'Hourly Demand and Generation'!H4252*'System Design'!$F$21,IF('System Design'!$F$8=3,'Hourly Demand and Generation'!I4252*'System Design'!$F$21)))</f>
        <v>0</v>
      </c>
      <c r="O4252" s="32">
        <f>IF('System Design'!$F$8=1,'Hourly Demand and Generation'!J4252*'System Design'!$F$22,IF('System Design'!$F$8=2,'Hourly Demand and Generation'!K4252*'System Design'!$F$22,IF('System Design'!$F$8=3,'Hourly Demand and Generation'!L4252*'System Design'!$F$22)))</f>
        <v>600</v>
      </c>
      <c r="Q4252" s="32">
        <f t="shared" si="945"/>
        <v>0</v>
      </c>
      <c r="R4252" s="32">
        <f t="shared" si="950"/>
        <v>5400</v>
      </c>
      <c r="S4252" s="32">
        <f t="shared" si="951"/>
        <v>0</v>
      </c>
      <c r="T4252" s="32">
        <f t="shared" si="952"/>
        <v>21600</v>
      </c>
      <c r="U4252" s="32">
        <f t="shared" si="953"/>
        <v>0</v>
      </c>
      <c r="V4252" s="32">
        <f t="shared" si="946"/>
        <v>285</v>
      </c>
      <c r="W4252" s="32">
        <f t="shared" si="954"/>
        <v>285</v>
      </c>
      <c r="X4252" s="32">
        <f t="shared" si="955"/>
        <v>285</v>
      </c>
    </row>
    <row r="4253" spans="1:24" x14ac:dyDescent="0.25">
      <c r="A4253" s="2"/>
      <c r="B4253" s="2" t="s">
        <v>7</v>
      </c>
      <c r="C4253" s="2">
        <f>C4252+1</f>
        <v>178</v>
      </c>
      <c r="D4253" s="2">
        <v>1</v>
      </c>
      <c r="E4253" s="2">
        <f t="shared" si="949"/>
        <v>4249</v>
      </c>
      <c r="F4253" s="11">
        <v>270</v>
      </c>
      <c r="G4253" s="9">
        <v>0</v>
      </c>
      <c r="H4253" s="9">
        <v>0</v>
      </c>
      <c r="I4253" s="9">
        <v>0</v>
      </c>
      <c r="J4253" s="9">
        <v>0.3</v>
      </c>
      <c r="K4253" s="9">
        <v>0.3</v>
      </c>
      <c r="L4253" s="9">
        <v>0.3</v>
      </c>
      <c r="N4253" s="32">
        <f>IF('System Design'!$F$8=1,'Hourly Demand and Generation'!G4253*'System Design'!$F$21,IF('System Design'!$F$8=2,'Hourly Demand and Generation'!H4253*'System Design'!$F$21,IF('System Design'!$F$8=3,'Hourly Demand and Generation'!I4253*'System Design'!$F$21)))</f>
        <v>0</v>
      </c>
      <c r="O4253" s="32">
        <f>IF('System Design'!$F$8=1,'Hourly Demand and Generation'!J4253*'System Design'!$F$22,IF('System Design'!$F$8=2,'Hourly Demand and Generation'!K4253*'System Design'!$F$22,IF('System Design'!$F$8=3,'Hourly Demand and Generation'!L4253*'System Design'!$F$22)))</f>
        <v>750</v>
      </c>
      <c r="Q4253" s="32">
        <f t="shared" si="945"/>
        <v>0</v>
      </c>
      <c r="R4253" s="32">
        <f t="shared" si="950"/>
        <v>5400</v>
      </c>
      <c r="S4253" s="32">
        <f t="shared" si="951"/>
        <v>0</v>
      </c>
      <c r="T4253" s="32">
        <f t="shared" si="952"/>
        <v>21600</v>
      </c>
      <c r="U4253" s="32">
        <f t="shared" si="953"/>
        <v>0</v>
      </c>
      <c r="V4253" s="32">
        <f t="shared" si="946"/>
        <v>480</v>
      </c>
      <c r="W4253" s="32">
        <f t="shared" si="954"/>
        <v>480</v>
      </c>
      <c r="X4253" s="32">
        <f t="shared" si="955"/>
        <v>480</v>
      </c>
    </row>
    <row r="4254" spans="1:24" x14ac:dyDescent="0.25">
      <c r="A4254" s="2"/>
      <c r="B4254" s="2" t="s">
        <v>7</v>
      </c>
      <c r="C4254" s="2">
        <f>C4253</f>
        <v>178</v>
      </c>
      <c r="D4254" s="2">
        <f>D4253+1</f>
        <v>2</v>
      </c>
      <c r="E4254" s="2">
        <f t="shared" si="949"/>
        <v>4250</v>
      </c>
      <c r="F4254" s="11">
        <v>247.5</v>
      </c>
      <c r="G4254" s="9">
        <v>0</v>
      </c>
      <c r="H4254" s="9">
        <v>0</v>
      </c>
      <c r="I4254" s="9">
        <v>0</v>
      </c>
      <c r="J4254" s="9">
        <v>0.27</v>
      </c>
      <c r="K4254" s="9">
        <v>0.27</v>
      </c>
      <c r="L4254" s="9">
        <v>0.27</v>
      </c>
      <c r="N4254" s="32">
        <f>IF('System Design'!$F$8=1,'Hourly Demand and Generation'!G4254*'System Design'!$F$21,IF('System Design'!$F$8=2,'Hourly Demand and Generation'!H4254*'System Design'!$F$21,IF('System Design'!$F$8=3,'Hourly Demand and Generation'!I4254*'System Design'!$F$21)))</f>
        <v>0</v>
      </c>
      <c r="O4254" s="32">
        <f>IF('System Design'!$F$8=1,'Hourly Demand and Generation'!J4254*'System Design'!$F$22,IF('System Design'!$F$8=2,'Hourly Demand and Generation'!K4254*'System Design'!$F$22,IF('System Design'!$F$8=3,'Hourly Demand and Generation'!L4254*'System Design'!$F$22)))</f>
        <v>675</v>
      </c>
      <c r="Q4254" s="32">
        <f t="shared" si="945"/>
        <v>0</v>
      </c>
      <c r="R4254" s="32">
        <f t="shared" si="950"/>
        <v>5400</v>
      </c>
      <c r="S4254" s="32">
        <f t="shared" si="951"/>
        <v>0</v>
      </c>
      <c r="T4254" s="32">
        <f t="shared" si="952"/>
        <v>21600</v>
      </c>
      <c r="U4254" s="32">
        <f t="shared" si="953"/>
        <v>0</v>
      </c>
      <c r="V4254" s="32">
        <f t="shared" si="946"/>
        <v>427.5</v>
      </c>
      <c r="W4254" s="32">
        <f t="shared" si="954"/>
        <v>427.5</v>
      </c>
      <c r="X4254" s="32">
        <f t="shared" si="955"/>
        <v>427.5</v>
      </c>
    </row>
    <row r="4255" spans="1:24" x14ac:dyDescent="0.25">
      <c r="A4255" s="2"/>
      <c r="B4255" s="2" t="s">
        <v>7</v>
      </c>
      <c r="C4255" s="2">
        <f t="shared" ref="C4255:C4276" si="956">C4254</f>
        <v>178</v>
      </c>
      <c r="D4255" s="2">
        <f t="shared" ref="D4255:D4276" si="957">D4254+1</f>
        <v>3</v>
      </c>
      <c r="E4255" s="2">
        <f t="shared" si="949"/>
        <v>4251</v>
      </c>
      <c r="F4255" s="11">
        <v>225</v>
      </c>
      <c r="G4255" s="9">
        <v>0</v>
      </c>
      <c r="H4255" s="9">
        <v>0</v>
      </c>
      <c r="I4255" s="9">
        <v>0</v>
      </c>
      <c r="J4255" s="9">
        <v>0.27</v>
      </c>
      <c r="K4255" s="9">
        <v>0.27</v>
      </c>
      <c r="L4255" s="9">
        <v>0.27</v>
      </c>
      <c r="N4255" s="32">
        <f>IF('System Design'!$F$8=1,'Hourly Demand and Generation'!G4255*'System Design'!$F$21,IF('System Design'!$F$8=2,'Hourly Demand and Generation'!H4255*'System Design'!$F$21,IF('System Design'!$F$8=3,'Hourly Demand and Generation'!I4255*'System Design'!$F$21)))</f>
        <v>0</v>
      </c>
      <c r="O4255" s="32">
        <f>IF('System Design'!$F$8=1,'Hourly Demand and Generation'!J4255*'System Design'!$F$22,IF('System Design'!$F$8=2,'Hourly Demand and Generation'!K4255*'System Design'!$F$22,IF('System Design'!$F$8=3,'Hourly Demand and Generation'!L4255*'System Design'!$F$22)))</f>
        <v>675</v>
      </c>
      <c r="Q4255" s="32">
        <f t="shared" si="945"/>
        <v>0</v>
      </c>
      <c r="R4255" s="32">
        <f t="shared" si="950"/>
        <v>5400</v>
      </c>
      <c r="S4255" s="32">
        <f t="shared" si="951"/>
        <v>0</v>
      </c>
      <c r="T4255" s="32">
        <f t="shared" si="952"/>
        <v>21600</v>
      </c>
      <c r="U4255" s="32">
        <f t="shared" si="953"/>
        <v>0</v>
      </c>
      <c r="V4255" s="32">
        <f t="shared" si="946"/>
        <v>450</v>
      </c>
      <c r="W4255" s="32">
        <f t="shared" si="954"/>
        <v>450</v>
      </c>
      <c r="X4255" s="32">
        <f t="shared" si="955"/>
        <v>450</v>
      </c>
    </row>
    <row r="4256" spans="1:24" x14ac:dyDescent="0.25">
      <c r="A4256" s="2"/>
      <c r="B4256" s="2" t="s">
        <v>7</v>
      </c>
      <c r="C4256" s="2">
        <f t="shared" si="956"/>
        <v>178</v>
      </c>
      <c r="D4256" s="2">
        <f t="shared" si="957"/>
        <v>4</v>
      </c>
      <c r="E4256" s="2">
        <f t="shared" si="949"/>
        <v>4252</v>
      </c>
      <c r="F4256" s="11">
        <v>270</v>
      </c>
      <c r="G4256" s="9">
        <v>0</v>
      </c>
      <c r="H4256" s="9">
        <v>0</v>
      </c>
      <c r="I4256" s="9">
        <v>0</v>
      </c>
      <c r="J4256" s="9">
        <v>0.3</v>
      </c>
      <c r="K4256" s="9">
        <v>0.3</v>
      </c>
      <c r="L4256" s="9">
        <v>0.3</v>
      </c>
      <c r="N4256" s="32">
        <f>IF('System Design'!$F$8=1,'Hourly Demand and Generation'!G4256*'System Design'!$F$21,IF('System Design'!$F$8=2,'Hourly Demand and Generation'!H4256*'System Design'!$F$21,IF('System Design'!$F$8=3,'Hourly Demand and Generation'!I4256*'System Design'!$F$21)))</f>
        <v>0</v>
      </c>
      <c r="O4256" s="32">
        <f>IF('System Design'!$F$8=1,'Hourly Demand and Generation'!J4256*'System Design'!$F$22,IF('System Design'!$F$8=2,'Hourly Demand and Generation'!K4256*'System Design'!$F$22,IF('System Design'!$F$8=3,'Hourly Demand and Generation'!L4256*'System Design'!$F$22)))</f>
        <v>750</v>
      </c>
      <c r="Q4256" s="32">
        <f t="shared" si="945"/>
        <v>0</v>
      </c>
      <c r="R4256" s="32">
        <f t="shared" si="950"/>
        <v>5400</v>
      </c>
      <c r="S4256" s="32">
        <f t="shared" si="951"/>
        <v>0</v>
      </c>
      <c r="T4256" s="32">
        <f t="shared" si="952"/>
        <v>21600</v>
      </c>
      <c r="U4256" s="32">
        <f t="shared" si="953"/>
        <v>0</v>
      </c>
      <c r="V4256" s="32">
        <f t="shared" si="946"/>
        <v>480</v>
      </c>
      <c r="W4256" s="32">
        <f t="shared" si="954"/>
        <v>480</v>
      </c>
      <c r="X4256" s="32">
        <f t="shared" si="955"/>
        <v>480</v>
      </c>
    </row>
    <row r="4257" spans="1:24" x14ac:dyDescent="0.25">
      <c r="A4257" s="2"/>
      <c r="B4257" s="2" t="s">
        <v>7</v>
      </c>
      <c r="C4257" s="2">
        <f t="shared" si="956"/>
        <v>178</v>
      </c>
      <c r="D4257" s="2">
        <f t="shared" si="957"/>
        <v>5</v>
      </c>
      <c r="E4257" s="2">
        <f t="shared" si="949"/>
        <v>4253</v>
      </c>
      <c r="F4257" s="11">
        <v>292.5</v>
      </c>
      <c r="G4257" s="9">
        <v>0</v>
      </c>
      <c r="H4257" s="9">
        <v>0.04</v>
      </c>
      <c r="I4257" s="9">
        <v>0.08</v>
      </c>
      <c r="J4257" s="9">
        <v>0.24</v>
      </c>
      <c r="K4257" s="9">
        <v>0.24</v>
      </c>
      <c r="L4257" s="9">
        <v>0.24</v>
      </c>
      <c r="N4257" s="32">
        <f>IF('System Design'!$F$8=1,'Hourly Demand and Generation'!G4257*'System Design'!$F$21,IF('System Design'!$F$8=2,'Hourly Demand and Generation'!H4257*'System Design'!$F$21,IF('System Design'!$F$8=3,'Hourly Demand and Generation'!I4257*'System Design'!$F$21)))</f>
        <v>40</v>
      </c>
      <c r="O4257" s="32">
        <f>IF('System Design'!$F$8=1,'Hourly Demand and Generation'!J4257*'System Design'!$F$22,IF('System Design'!$F$8=2,'Hourly Demand and Generation'!K4257*'System Design'!$F$22,IF('System Design'!$F$8=3,'Hourly Demand and Generation'!L4257*'System Design'!$F$22)))</f>
        <v>600</v>
      </c>
      <c r="Q4257" s="32">
        <f t="shared" si="945"/>
        <v>0</v>
      </c>
      <c r="R4257" s="32">
        <f t="shared" si="950"/>
        <v>5400</v>
      </c>
      <c r="S4257" s="32">
        <f t="shared" si="951"/>
        <v>0</v>
      </c>
      <c r="T4257" s="32">
        <f t="shared" si="952"/>
        <v>21600</v>
      </c>
      <c r="U4257" s="32">
        <f t="shared" si="953"/>
        <v>0</v>
      </c>
      <c r="V4257" s="32">
        <f t="shared" si="946"/>
        <v>347.5</v>
      </c>
      <c r="W4257" s="32">
        <f t="shared" si="954"/>
        <v>347.5</v>
      </c>
      <c r="X4257" s="32">
        <f t="shared" si="955"/>
        <v>347.5</v>
      </c>
    </row>
    <row r="4258" spans="1:24" x14ac:dyDescent="0.25">
      <c r="A4258" s="2"/>
      <c r="B4258" s="2" t="s">
        <v>7</v>
      </c>
      <c r="C4258" s="2">
        <f t="shared" si="956"/>
        <v>178</v>
      </c>
      <c r="D4258" s="2">
        <f t="shared" si="957"/>
        <v>6</v>
      </c>
      <c r="E4258" s="2">
        <f t="shared" si="949"/>
        <v>4254</v>
      </c>
      <c r="F4258" s="11">
        <v>315</v>
      </c>
      <c r="G4258" s="9">
        <v>0.08</v>
      </c>
      <c r="H4258" s="9">
        <v>0.125</v>
      </c>
      <c r="I4258" s="9">
        <v>0.17</v>
      </c>
      <c r="J4258" s="9">
        <v>0.24</v>
      </c>
      <c r="K4258" s="9">
        <v>0.24</v>
      </c>
      <c r="L4258" s="9">
        <v>0.24</v>
      </c>
      <c r="N4258" s="32">
        <f>IF('System Design'!$F$8=1,'Hourly Demand and Generation'!G4258*'System Design'!$F$21,IF('System Design'!$F$8=2,'Hourly Demand and Generation'!H4258*'System Design'!$F$21,IF('System Design'!$F$8=3,'Hourly Demand and Generation'!I4258*'System Design'!$F$21)))</f>
        <v>85</v>
      </c>
      <c r="O4258" s="32">
        <f>IF('System Design'!$F$8=1,'Hourly Demand and Generation'!J4258*'System Design'!$F$22,IF('System Design'!$F$8=2,'Hourly Demand and Generation'!K4258*'System Design'!$F$22,IF('System Design'!$F$8=3,'Hourly Demand and Generation'!L4258*'System Design'!$F$22)))</f>
        <v>600</v>
      </c>
      <c r="Q4258" s="32">
        <f t="shared" si="945"/>
        <v>0</v>
      </c>
      <c r="R4258" s="32">
        <f t="shared" si="950"/>
        <v>5400</v>
      </c>
      <c r="S4258" s="32">
        <f t="shared" si="951"/>
        <v>0</v>
      </c>
      <c r="T4258" s="32">
        <f t="shared" si="952"/>
        <v>21600</v>
      </c>
      <c r="U4258" s="32">
        <f t="shared" si="953"/>
        <v>0</v>
      </c>
      <c r="V4258" s="32">
        <f t="shared" si="946"/>
        <v>370</v>
      </c>
      <c r="W4258" s="32">
        <f t="shared" si="954"/>
        <v>370</v>
      </c>
      <c r="X4258" s="32">
        <f t="shared" si="955"/>
        <v>370</v>
      </c>
    </row>
    <row r="4259" spans="1:24" x14ac:dyDescent="0.25">
      <c r="A4259" s="2"/>
      <c r="B4259" s="2" t="s">
        <v>7</v>
      </c>
      <c r="C4259" s="2">
        <f t="shared" si="956"/>
        <v>178</v>
      </c>
      <c r="D4259" s="2">
        <f t="shared" si="957"/>
        <v>7</v>
      </c>
      <c r="E4259" s="2">
        <f t="shared" si="949"/>
        <v>4255</v>
      </c>
      <c r="F4259" s="11">
        <v>337.5</v>
      </c>
      <c r="G4259" s="9">
        <v>0.17</v>
      </c>
      <c r="H4259" s="9">
        <v>0.21</v>
      </c>
      <c r="I4259" s="9">
        <v>0.25</v>
      </c>
      <c r="J4259" s="9">
        <v>0.27</v>
      </c>
      <c r="K4259" s="9">
        <v>0.27</v>
      </c>
      <c r="L4259" s="9">
        <v>0.27</v>
      </c>
      <c r="N4259" s="32">
        <f>IF('System Design'!$F$8=1,'Hourly Demand and Generation'!G4259*'System Design'!$F$21,IF('System Design'!$F$8=2,'Hourly Demand and Generation'!H4259*'System Design'!$F$21,IF('System Design'!$F$8=3,'Hourly Demand and Generation'!I4259*'System Design'!$F$21)))</f>
        <v>125</v>
      </c>
      <c r="O4259" s="32">
        <f>IF('System Design'!$F$8=1,'Hourly Demand and Generation'!J4259*'System Design'!$F$22,IF('System Design'!$F$8=2,'Hourly Demand and Generation'!K4259*'System Design'!$F$22,IF('System Design'!$F$8=3,'Hourly Demand and Generation'!L4259*'System Design'!$F$22)))</f>
        <v>675</v>
      </c>
      <c r="Q4259" s="32">
        <f t="shared" si="945"/>
        <v>0</v>
      </c>
      <c r="R4259" s="32">
        <f t="shared" si="950"/>
        <v>5400</v>
      </c>
      <c r="S4259" s="32">
        <f t="shared" si="951"/>
        <v>0</v>
      </c>
      <c r="T4259" s="32">
        <f t="shared" si="952"/>
        <v>21600</v>
      </c>
      <c r="U4259" s="32">
        <f t="shared" si="953"/>
        <v>0</v>
      </c>
      <c r="V4259" s="32">
        <f t="shared" si="946"/>
        <v>462.5</v>
      </c>
      <c r="W4259" s="32">
        <f t="shared" si="954"/>
        <v>462.5</v>
      </c>
      <c r="X4259" s="32">
        <f t="shared" si="955"/>
        <v>462.5</v>
      </c>
    </row>
    <row r="4260" spans="1:24" x14ac:dyDescent="0.25">
      <c r="A4260" s="2"/>
      <c r="B4260" s="2" t="s">
        <v>7</v>
      </c>
      <c r="C4260" s="2">
        <f t="shared" si="956"/>
        <v>178</v>
      </c>
      <c r="D4260" s="2">
        <f t="shared" si="957"/>
        <v>8</v>
      </c>
      <c r="E4260" s="2">
        <f t="shared" si="949"/>
        <v>4256</v>
      </c>
      <c r="F4260" s="11">
        <v>360</v>
      </c>
      <c r="G4260" s="9">
        <v>0.33</v>
      </c>
      <c r="H4260" s="9">
        <v>0.375</v>
      </c>
      <c r="I4260" s="9">
        <v>0.42</v>
      </c>
      <c r="J4260" s="9">
        <v>0.27</v>
      </c>
      <c r="K4260" s="9">
        <v>0.27</v>
      </c>
      <c r="L4260" s="9">
        <v>0.27</v>
      </c>
      <c r="N4260" s="32">
        <f>IF('System Design'!$F$8=1,'Hourly Demand and Generation'!G4260*'System Design'!$F$21,IF('System Design'!$F$8=2,'Hourly Demand and Generation'!H4260*'System Design'!$F$21,IF('System Design'!$F$8=3,'Hourly Demand and Generation'!I4260*'System Design'!$F$21)))</f>
        <v>210</v>
      </c>
      <c r="O4260" s="32">
        <f>IF('System Design'!$F$8=1,'Hourly Demand and Generation'!J4260*'System Design'!$F$22,IF('System Design'!$F$8=2,'Hourly Demand and Generation'!K4260*'System Design'!$F$22,IF('System Design'!$F$8=3,'Hourly Demand and Generation'!L4260*'System Design'!$F$22)))</f>
        <v>675</v>
      </c>
      <c r="Q4260" s="32">
        <f t="shared" si="945"/>
        <v>0</v>
      </c>
      <c r="R4260" s="32">
        <f t="shared" si="950"/>
        <v>5400</v>
      </c>
      <c r="S4260" s="32">
        <f t="shared" si="951"/>
        <v>0</v>
      </c>
      <c r="T4260" s="32">
        <f t="shared" si="952"/>
        <v>21600</v>
      </c>
      <c r="U4260" s="32">
        <f t="shared" si="953"/>
        <v>0</v>
      </c>
      <c r="V4260" s="32">
        <f t="shared" si="946"/>
        <v>525</v>
      </c>
      <c r="W4260" s="32">
        <f t="shared" si="954"/>
        <v>525</v>
      </c>
      <c r="X4260" s="32">
        <f t="shared" si="955"/>
        <v>525</v>
      </c>
    </row>
    <row r="4261" spans="1:24" x14ac:dyDescent="0.25">
      <c r="A4261" s="2"/>
      <c r="B4261" s="2" t="s">
        <v>7</v>
      </c>
      <c r="C4261" s="2">
        <f t="shared" si="956"/>
        <v>178</v>
      </c>
      <c r="D4261" s="2">
        <f t="shared" si="957"/>
        <v>9</v>
      </c>
      <c r="E4261" s="2">
        <f t="shared" si="949"/>
        <v>4257</v>
      </c>
      <c r="F4261" s="11">
        <v>360</v>
      </c>
      <c r="G4261" s="9">
        <v>0.5</v>
      </c>
      <c r="H4261" s="9">
        <v>0.54</v>
      </c>
      <c r="I4261" s="9">
        <v>0.57999999999999996</v>
      </c>
      <c r="J4261" s="9">
        <v>0.24</v>
      </c>
      <c r="K4261" s="9">
        <v>0.24</v>
      </c>
      <c r="L4261" s="9">
        <v>0.24</v>
      </c>
      <c r="N4261" s="32">
        <f>IF('System Design'!$F$8=1,'Hourly Demand and Generation'!G4261*'System Design'!$F$21,IF('System Design'!$F$8=2,'Hourly Demand and Generation'!H4261*'System Design'!$F$21,IF('System Design'!$F$8=3,'Hourly Demand and Generation'!I4261*'System Design'!$F$21)))</f>
        <v>290</v>
      </c>
      <c r="O4261" s="32">
        <f>IF('System Design'!$F$8=1,'Hourly Demand and Generation'!J4261*'System Design'!$F$22,IF('System Design'!$F$8=2,'Hourly Demand and Generation'!K4261*'System Design'!$F$22,IF('System Design'!$F$8=3,'Hourly Demand and Generation'!L4261*'System Design'!$F$22)))</f>
        <v>600</v>
      </c>
      <c r="Q4261" s="32">
        <f t="shared" si="945"/>
        <v>0</v>
      </c>
      <c r="R4261" s="32">
        <f t="shared" si="950"/>
        <v>5400</v>
      </c>
      <c r="S4261" s="32">
        <f t="shared" si="951"/>
        <v>0</v>
      </c>
      <c r="T4261" s="32">
        <f t="shared" si="952"/>
        <v>21600</v>
      </c>
      <c r="U4261" s="32">
        <f t="shared" si="953"/>
        <v>0</v>
      </c>
      <c r="V4261" s="32">
        <f t="shared" si="946"/>
        <v>530</v>
      </c>
      <c r="W4261" s="32">
        <f t="shared" si="954"/>
        <v>530</v>
      </c>
      <c r="X4261" s="32">
        <f t="shared" si="955"/>
        <v>530</v>
      </c>
    </row>
    <row r="4262" spans="1:24" x14ac:dyDescent="0.25">
      <c r="A4262" s="2"/>
      <c r="B4262" s="2" t="s">
        <v>7</v>
      </c>
      <c r="C4262" s="2">
        <f t="shared" si="956"/>
        <v>178</v>
      </c>
      <c r="D4262" s="2">
        <f t="shared" si="957"/>
        <v>10</v>
      </c>
      <c r="E4262" s="2">
        <f t="shared" si="949"/>
        <v>4258</v>
      </c>
      <c r="F4262" s="11">
        <v>351</v>
      </c>
      <c r="G4262" s="9">
        <v>0.67</v>
      </c>
      <c r="H4262" s="9">
        <v>0.71</v>
      </c>
      <c r="I4262" s="9">
        <v>0.75</v>
      </c>
      <c r="J4262" s="9">
        <v>0.27</v>
      </c>
      <c r="K4262" s="9">
        <v>0.27</v>
      </c>
      <c r="L4262" s="9">
        <v>0.27</v>
      </c>
      <c r="N4262" s="32">
        <f>IF('System Design'!$F$8=1,'Hourly Demand and Generation'!G4262*'System Design'!$F$21,IF('System Design'!$F$8=2,'Hourly Demand and Generation'!H4262*'System Design'!$F$21,IF('System Design'!$F$8=3,'Hourly Demand and Generation'!I4262*'System Design'!$F$21)))</f>
        <v>375</v>
      </c>
      <c r="O4262" s="32">
        <f>IF('System Design'!$F$8=1,'Hourly Demand and Generation'!J4262*'System Design'!$F$22,IF('System Design'!$F$8=2,'Hourly Demand and Generation'!K4262*'System Design'!$F$22,IF('System Design'!$F$8=3,'Hourly Demand and Generation'!L4262*'System Design'!$F$22)))</f>
        <v>675</v>
      </c>
      <c r="Q4262" s="32">
        <f t="shared" si="945"/>
        <v>0</v>
      </c>
      <c r="R4262" s="32">
        <f t="shared" si="950"/>
        <v>5400</v>
      </c>
      <c r="S4262" s="32">
        <f t="shared" si="951"/>
        <v>0</v>
      </c>
      <c r="T4262" s="32">
        <f t="shared" si="952"/>
        <v>21600</v>
      </c>
      <c r="U4262" s="32">
        <f t="shared" si="953"/>
        <v>0</v>
      </c>
      <c r="V4262" s="32">
        <f t="shared" si="946"/>
        <v>699</v>
      </c>
      <c r="W4262" s="32">
        <f t="shared" si="954"/>
        <v>699</v>
      </c>
      <c r="X4262" s="32">
        <f t="shared" si="955"/>
        <v>699</v>
      </c>
    </row>
    <row r="4263" spans="1:24" x14ac:dyDescent="0.25">
      <c r="A4263" s="2"/>
      <c r="B4263" s="2" t="s">
        <v>7</v>
      </c>
      <c r="C4263" s="2">
        <f t="shared" si="956"/>
        <v>178</v>
      </c>
      <c r="D4263" s="2">
        <f t="shared" si="957"/>
        <v>11</v>
      </c>
      <c r="E4263" s="2">
        <f t="shared" si="949"/>
        <v>4259</v>
      </c>
      <c r="F4263" s="11">
        <v>346.5</v>
      </c>
      <c r="G4263" s="9">
        <v>0.83</v>
      </c>
      <c r="H4263" s="9">
        <v>0.875</v>
      </c>
      <c r="I4263" s="9">
        <v>0.92</v>
      </c>
      <c r="J4263" s="9">
        <v>0.24</v>
      </c>
      <c r="K4263" s="9">
        <v>0.24</v>
      </c>
      <c r="L4263" s="9">
        <v>0.24</v>
      </c>
      <c r="N4263" s="32">
        <f>IF('System Design'!$F$8=1,'Hourly Demand and Generation'!G4263*'System Design'!$F$21,IF('System Design'!$F$8=2,'Hourly Demand and Generation'!H4263*'System Design'!$F$21,IF('System Design'!$F$8=3,'Hourly Demand and Generation'!I4263*'System Design'!$F$21)))</f>
        <v>460</v>
      </c>
      <c r="O4263" s="32">
        <f>IF('System Design'!$F$8=1,'Hourly Demand and Generation'!J4263*'System Design'!$F$22,IF('System Design'!$F$8=2,'Hourly Demand and Generation'!K4263*'System Design'!$F$22,IF('System Design'!$F$8=3,'Hourly Demand and Generation'!L4263*'System Design'!$F$22)))</f>
        <v>600</v>
      </c>
      <c r="Q4263" s="32">
        <f t="shared" si="945"/>
        <v>0</v>
      </c>
      <c r="R4263" s="32">
        <f t="shared" si="950"/>
        <v>5400</v>
      </c>
      <c r="S4263" s="32">
        <f t="shared" si="951"/>
        <v>0</v>
      </c>
      <c r="T4263" s="32">
        <f t="shared" si="952"/>
        <v>21600</v>
      </c>
      <c r="U4263" s="32">
        <f t="shared" si="953"/>
        <v>0</v>
      </c>
      <c r="V4263" s="32">
        <f t="shared" si="946"/>
        <v>713.5</v>
      </c>
      <c r="W4263" s="32">
        <f t="shared" si="954"/>
        <v>713.5</v>
      </c>
      <c r="X4263" s="32">
        <f t="shared" si="955"/>
        <v>713.5</v>
      </c>
    </row>
    <row r="4264" spans="1:24" x14ac:dyDescent="0.25">
      <c r="A4264" s="2"/>
      <c r="B4264" s="2" t="s">
        <v>7</v>
      </c>
      <c r="C4264" s="2">
        <f t="shared" si="956"/>
        <v>178</v>
      </c>
      <c r="D4264" s="2">
        <f t="shared" si="957"/>
        <v>12</v>
      </c>
      <c r="E4264" s="2">
        <f t="shared" si="949"/>
        <v>4260</v>
      </c>
      <c r="F4264" s="11">
        <v>346.5</v>
      </c>
      <c r="G4264" s="9">
        <v>1</v>
      </c>
      <c r="H4264" s="9">
        <v>1</v>
      </c>
      <c r="I4264" s="9">
        <v>1</v>
      </c>
      <c r="J4264" s="9">
        <v>0.22500000000000001</v>
      </c>
      <c r="K4264" s="9">
        <v>0.22500000000000001</v>
      </c>
      <c r="L4264" s="9">
        <v>0.22500000000000001</v>
      </c>
      <c r="N4264" s="32">
        <f>IF('System Design'!$F$8=1,'Hourly Demand and Generation'!G4264*'System Design'!$F$21,IF('System Design'!$F$8=2,'Hourly Demand and Generation'!H4264*'System Design'!$F$21,IF('System Design'!$F$8=3,'Hourly Demand and Generation'!I4264*'System Design'!$F$21)))</f>
        <v>500</v>
      </c>
      <c r="O4264" s="32">
        <f>IF('System Design'!$F$8=1,'Hourly Demand and Generation'!J4264*'System Design'!$F$22,IF('System Design'!$F$8=2,'Hourly Demand and Generation'!K4264*'System Design'!$F$22,IF('System Design'!$F$8=3,'Hourly Demand and Generation'!L4264*'System Design'!$F$22)))</f>
        <v>562.5</v>
      </c>
      <c r="Q4264" s="32">
        <f t="shared" si="945"/>
        <v>0</v>
      </c>
      <c r="R4264" s="32">
        <f t="shared" si="950"/>
        <v>5400</v>
      </c>
      <c r="S4264" s="32">
        <f t="shared" si="951"/>
        <v>0</v>
      </c>
      <c r="T4264" s="32">
        <f t="shared" si="952"/>
        <v>21600</v>
      </c>
      <c r="U4264" s="32">
        <f t="shared" si="953"/>
        <v>0</v>
      </c>
      <c r="V4264" s="32">
        <f t="shared" si="946"/>
        <v>716</v>
      </c>
      <c r="W4264" s="32">
        <f t="shared" si="954"/>
        <v>716</v>
      </c>
      <c r="X4264" s="32">
        <f t="shared" si="955"/>
        <v>716</v>
      </c>
    </row>
    <row r="4265" spans="1:24" x14ac:dyDescent="0.25">
      <c r="A4265" s="2"/>
      <c r="B4265" s="2" t="s">
        <v>7</v>
      </c>
      <c r="C4265" s="2">
        <f t="shared" si="956"/>
        <v>178</v>
      </c>
      <c r="D4265" s="2">
        <f t="shared" si="957"/>
        <v>13</v>
      </c>
      <c r="E4265" s="2">
        <f t="shared" si="949"/>
        <v>4261</v>
      </c>
      <c r="F4265" s="11">
        <v>360</v>
      </c>
      <c r="G4265" s="9">
        <v>0.83</v>
      </c>
      <c r="H4265" s="9">
        <v>0.875</v>
      </c>
      <c r="I4265" s="9">
        <v>0.92</v>
      </c>
      <c r="J4265" s="9">
        <v>0.24</v>
      </c>
      <c r="K4265" s="9">
        <v>0.24</v>
      </c>
      <c r="L4265" s="9">
        <v>0.24</v>
      </c>
      <c r="N4265" s="32">
        <f>IF('System Design'!$F$8=1,'Hourly Demand and Generation'!G4265*'System Design'!$F$21,IF('System Design'!$F$8=2,'Hourly Demand and Generation'!H4265*'System Design'!$F$21,IF('System Design'!$F$8=3,'Hourly Demand and Generation'!I4265*'System Design'!$F$21)))</f>
        <v>460</v>
      </c>
      <c r="O4265" s="32">
        <f>IF('System Design'!$F$8=1,'Hourly Demand and Generation'!J4265*'System Design'!$F$22,IF('System Design'!$F$8=2,'Hourly Demand and Generation'!K4265*'System Design'!$F$22,IF('System Design'!$F$8=3,'Hourly Demand and Generation'!L4265*'System Design'!$F$22)))</f>
        <v>600</v>
      </c>
      <c r="Q4265" s="32">
        <f t="shared" si="945"/>
        <v>0</v>
      </c>
      <c r="R4265" s="32">
        <f t="shared" si="950"/>
        <v>5400</v>
      </c>
      <c r="S4265" s="32">
        <f t="shared" si="951"/>
        <v>0</v>
      </c>
      <c r="T4265" s="32">
        <f t="shared" si="952"/>
        <v>21600</v>
      </c>
      <c r="U4265" s="32">
        <f t="shared" si="953"/>
        <v>0</v>
      </c>
      <c r="V4265" s="32">
        <f t="shared" si="946"/>
        <v>700</v>
      </c>
      <c r="W4265" s="32">
        <f t="shared" si="954"/>
        <v>700</v>
      </c>
      <c r="X4265" s="32">
        <f t="shared" si="955"/>
        <v>700</v>
      </c>
    </row>
    <row r="4266" spans="1:24" x14ac:dyDescent="0.25">
      <c r="A4266" s="2"/>
      <c r="B4266" s="2" t="s">
        <v>7</v>
      </c>
      <c r="C4266" s="2">
        <f t="shared" si="956"/>
        <v>178</v>
      </c>
      <c r="D4266" s="2">
        <f t="shared" si="957"/>
        <v>14</v>
      </c>
      <c r="E4266" s="2">
        <f t="shared" si="949"/>
        <v>4262</v>
      </c>
      <c r="F4266" s="11">
        <v>360</v>
      </c>
      <c r="G4266" s="9">
        <v>0.67</v>
      </c>
      <c r="H4266" s="9">
        <v>0.71</v>
      </c>
      <c r="I4266" s="9">
        <v>0.75</v>
      </c>
      <c r="J4266" s="9">
        <v>0.255</v>
      </c>
      <c r="K4266" s="9">
        <v>0.255</v>
      </c>
      <c r="L4266" s="9">
        <v>0.255</v>
      </c>
      <c r="N4266" s="32">
        <f>IF('System Design'!$F$8=1,'Hourly Demand and Generation'!G4266*'System Design'!$F$21,IF('System Design'!$F$8=2,'Hourly Demand and Generation'!H4266*'System Design'!$F$21,IF('System Design'!$F$8=3,'Hourly Demand and Generation'!I4266*'System Design'!$F$21)))</f>
        <v>375</v>
      </c>
      <c r="O4266" s="32">
        <f>IF('System Design'!$F$8=1,'Hourly Demand and Generation'!J4266*'System Design'!$F$22,IF('System Design'!$F$8=2,'Hourly Demand and Generation'!K4266*'System Design'!$F$22,IF('System Design'!$F$8=3,'Hourly Demand and Generation'!L4266*'System Design'!$F$22)))</f>
        <v>637.5</v>
      </c>
      <c r="Q4266" s="32">
        <f t="shared" si="945"/>
        <v>0</v>
      </c>
      <c r="R4266" s="32">
        <f t="shared" si="950"/>
        <v>5400</v>
      </c>
      <c r="S4266" s="32">
        <f t="shared" si="951"/>
        <v>0</v>
      </c>
      <c r="T4266" s="32">
        <f t="shared" si="952"/>
        <v>21600</v>
      </c>
      <c r="U4266" s="32">
        <f t="shared" si="953"/>
        <v>0</v>
      </c>
      <c r="V4266" s="32">
        <f t="shared" si="946"/>
        <v>652.5</v>
      </c>
      <c r="W4266" s="32">
        <f t="shared" si="954"/>
        <v>652.5</v>
      </c>
      <c r="X4266" s="32">
        <f t="shared" si="955"/>
        <v>652.5</v>
      </c>
    </row>
    <row r="4267" spans="1:24" x14ac:dyDescent="0.25">
      <c r="A4267" s="2"/>
      <c r="B4267" s="2" t="s">
        <v>7</v>
      </c>
      <c r="C4267" s="2">
        <f t="shared" si="956"/>
        <v>178</v>
      </c>
      <c r="D4267" s="2">
        <f t="shared" si="957"/>
        <v>15</v>
      </c>
      <c r="E4267" s="2">
        <f t="shared" si="949"/>
        <v>4263</v>
      </c>
      <c r="F4267" s="11">
        <v>382.5</v>
      </c>
      <c r="G4267" s="9">
        <v>0.5</v>
      </c>
      <c r="H4267" s="9">
        <v>0.54</v>
      </c>
      <c r="I4267" s="9">
        <v>0.57999999999999996</v>
      </c>
      <c r="J4267" s="9">
        <v>0.27</v>
      </c>
      <c r="K4267" s="9">
        <v>0.27</v>
      </c>
      <c r="L4267" s="9">
        <v>0.27</v>
      </c>
      <c r="N4267" s="32">
        <f>IF('System Design'!$F$8=1,'Hourly Demand and Generation'!G4267*'System Design'!$F$21,IF('System Design'!$F$8=2,'Hourly Demand and Generation'!H4267*'System Design'!$F$21,IF('System Design'!$F$8=3,'Hourly Demand and Generation'!I4267*'System Design'!$F$21)))</f>
        <v>290</v>
      </c>
      <c r="O4267" s="32">
        <f>IF('System Design'!$F$8=1,'Hourly Demand and Generation'!J4267*'System Design'!$F$22,IF('System Design'!$F$8=2,'Hourly Demand and Generation'!K4267*'System Design'!$F$22,IF('System Design'!$F$8=3,'Hourly Demand and Generation'!L4267*'System Design'!$F$22)))</f>
        <v>675</v>
      </c>
      <c r="Q4267" s="32">
        <f t="shared" si="945"/>
        <v>0</v>
      </c>
      <c r="R4267" s="32">
        <f t="shared" si="950"/>
        <v>5400</v>
      </c>
      <c r="S4267" s="32">
        <f t="shared" si="951"/>
        <v>0</v>
      </c>
      <c r="T4267" s="32">
        <f t="shared" si="952"/>
        <v>21600</v>
      </c>
      <c r="U4267" s="32">
        <f t="shared" si="953"/>
        <v>0</v>
      </c>
      <c r="V4267" s="32">
        <f t="shared" si="946"/>
        <v>582.5</v>
      </c>
      <c r="W4267" s="32">
        <f t="shared" si="954"/>
        <v>582.5</v>
      </c>
      <c r="X4267" s="32">
        <f t="shared" si="955"/>
        <v>582.5</v>
      </c>
    </row>
    <row r="4268" spans="1:24" x14ac:dyDescent="0.25">
      <c r="A4268" s="2"/>
      <c r="B4268" s="2" t="s">
        <v>7</v>
      </c>
      <c r="C4268" s="2">
        <f t="shared" si="956"/>
        <v>178</v>
      </c>
      <c r="D4268" s="2">
        <f t="shared" si="957"/>
        <v>16</v>
      </c>
      <c r="E4268" s="2">
        <f t="shared" si="949"/>
        <v>4264</v>
      </c>
      <c r="F4268" s="11">
        <v>405</v>
      </c>
      <c r="G4268" s="9">
        <v>0.33</v>
      </c>
      <c r="H4268" s="9">
        <v>0.375</v>
      </c>
      <c r="I4268" s="9">
        <v>0.42</v>
      </c>
      <c r="J4268" s="9">
        <v>0.27</v>
      </c>
      <c r="K4268" s="9">
        <v>0.27</v>
      </c>
      <c r="L4268" s="9">
        <v>0.27</v>
      </c>
      <c r="N4268" s="32">
        <f>IF('System Design'!$F$8=1,'Hourly Demand and Generation'!G4268*'System Design'!$F$21,IF('System Design'!$F$8=2,'Hourly Demand and Generation'!H4268*'System Design'!$F$21,IF('System Design'!$F$8=3,'Hourly Demand and Generation'!I4268*'System Design'!$F$21)))</f>
        <v>210</v>
      </c>
      <c r="O4268" s="32">
        <f>IF('System Design'!$F$8=1,'Hourly Demand and Generation'!J4268*'System Design'!$F$22,IF('System Design'!$F$8=2,'Hourly Demand and Generation'!K4268*'System Design'!$F$22,IF('System Design'!$F$8=3,'Hourly Demand and Generation'!L4268*'System Design'!$F$22)))</f>
        <v>675</v>
      </c>
      <c r="Q4268" s="32">
        <f t="shared" si="945"/>
        <v>0</v>
      </c>
      <c r="R4268" s="32">
        <f t="shared" si="950"/>
        <v>5400</v>
      </c>
      <c r="S4268" s="32">
        <f t="shared" si="951"/>
        <v>0</v>
      </c>
      <c r="T4268" s="32">
        <f t="shared" si="952"/>
        <v>21600</v>
      </c>
      <c r="U4268" s="32">
        <f t="shared" si="953"/>
        <v>0</v>
      </c>
      <c r="V4268" s="32">
        <f t="shared" si="946"/>
        <v>480</v>
      </c>
      <c r="W4268" s="32">
        <f t="shared" si="954"/>
        <v>480</v>
      </c>
      <c r="X4268" s="32">
        <f t="shared" si="955"/>
        <v>480</v>
      </c>
    </row>
    <row r="4269" spans="1:24" x14ac:dyDescent="0.25">
      <c r="A4269" s="2"/>
      <c r="B4269" s="2" t="s">
        <v>7</v>
      </c>
      <c r="C4269" s="2">
        <f t="shared" si="956"/>
        <v>178</v>
      </c>
      <c r="D4269" s="2">
        <f t="shared" si="957"/>
        <v>17</v>
      </c>
      <c r="E4269" s="2">
        <f t="shared" si="949"/>
        <v>4265</v>
      </c>
      <c r="F4269" s="11">
        <v>427.5</v>
      </c>
      <c r="G4269" s="9">
        <v>0.17</v>
      </c>
      <c r="H4269" s="9">
        <v>0.21</v>
      </c>
      <c r="I4269" s="9">
        <v>0.25</v>
      </c>
      <c r="J4269" s="9">
        <v>0.3</v>
      </c>
      <c r="K4269" s="9">
        <v>0.3</v>
      </c>
      <c r="L4269" s="9">
        <v>0.3</v>
      </c>
      <c r="N4269" s="32">
        <f>IF('System Design'!$F$8=1,'Hourly Demand and Generation'!G4269*'System Design'!$F$21,IF('System Design'!$F$8=2,'Hourly Demand and Generation'!H4269*'System Design'!$F$21,IF('System Design'!$F$8=3,'Hourly Demand and Generation'!I4269*'System Design'!$F$21)))</f>
        <v>125</v>
      </c>
      <c r="O4269" s="32">
        <f>IF('System Design'!$F$8=1,'Hourly Demand and Generation'!J4269*'System Design'!$F$22,IF('System Design'!$F$8=2,'Hourly Demand and Generation'!K4269*'System Design'!$F$22,IF('System Design'!$F$8=3,'Hourly Demand and Generation'!L4269*'System Design'!$F$22)))</f>
        <v>750</v>
      </c>
      <c r="Q4269" s="32">
        <f t="shared" si="945"/>
        <v>0</v>
      </c>
      <c r="R4269" s="32">
        <f t="shared" si="950"/>
        <v>5400</v>
      </c>
      <c r="S4269" s="32">
        <f t="shared" si="951"/>
        <v>0</v>
      </c>
      <c r="T4269" s="32">
        <f t="shared" si="952"/>
        <v>21600</v>
      </c>
      <c r="U4269" s="32">
        <f t="shared" si="953"/>
        <v>0</v>
      </c>
      <c r="V4269" s="32">
        <f t="shared" si="946"/>
        <v>447.5</v>
      </c>
      <c r="W4269" s="32">
        <f t="shared" si="954"/>
        <v>447.5</v>
      </c>
      <c r="X4269" s="32">
        <f t="shared" si="955"/>
        <v>447.5</v>
      </c>
    </row>
    <row r="4270" spans="1:24" x14ac:dyDescent="0.25">
      <c r="A4270" s="2"/>
      <c r="B4270" s="2" t="s">
        <v>7</v>
      </c>
      <c r="C4270" s="2">
        <f t="shared" si="956"/>
        <v>178</v>
      </c>
      <c r="D4270" s="2">
        <f t="shared" si="957"/>
        <v>18</v>
      </c>
      <c r="E4270" s="2">
        <f t="shared" si="949"/>
        <v>4266</v>
      </c>
      <c r="F4270" s="11">
        <v>450</v>
      </c>
      <c r="G4270" s="9">
        <v>0.08</v>
      </c>
      <c r="H4270" s="9">
        <v>0.125</v>
      </c>
      <c r="I4270" s="9">
        <v>0.17</v>
      </c>
      <c r="J4270" s="9">
        <v>0.28499999999999998</v>
      </c>
      <c r="K4270" s="9">
        <v>0.28499999999999998</v>
      </c>
      <c r="L4270" s="9">
        <v>0.28499999999999998</v>
      </c>
      <c r="N4270" s="32">
        <f>IF('System Design'!$F$8=1,'Hourly Demand and Generation'!G4270*'System Design'!$F$21,IF('System Design'!$F$8=2,'Hourly Demand and Generation'!H4270*'System Design'!$F$21,IF('System Design'!$F$8=3,'Hourly Demand and Generation'!I4270*'System Design'!$F$21)))</f>
        <v>85</v>
      </c>
      <c r="O4270" s="32">
        <f>IF('System Design'!$F$8=1,'Hourly Demand and Generation'!J4270*'System Design'!$F$22,IF('System Design'!$F$8=2,'Hourly Demand and Generation'!K4270*'System Design'!$F$22,IF('System Design'!$F$8=3,'Hourly Demand and Generation'!L4270*'System Design'!$F$22)))</f>
        <v>712.49999999999989</v>
      </c>
      <c r="Q4270" s="32">
        <f t="shared" si="945"/>
        <v>0</v>
      </c>
      <c r="R4270" s="32">
        <f t="shared" si="950"/>
        <v>5400</v>
      </c>
      <c r="S4270" s="32">
        <f t="shared" si="951"/>
        <v>0</v>
      </c>
      <c r="T4270" s="32">
        <f t="shared" si="952"/>
        <v>21600</v>
      </c>
      <c r="U4270" s="32">
        <f t="shared" si="953"/>
        <v>0</v>
      </c>
      <c r="V4270" s="32">
        <f t="shared" si="946"/>
        <v>347.49999999999989</v>
      </c>
      <c r="W4270" s="32">
        <f t="shared" si="954"/>
        <v>347.49999999999989</v>
      </c>
      <c r="X4270" s="32">
        <f t="shared" si="955"/>
        <v>347.49999999999989</v>
      </c>
    </row>
    <row r="4271" spans="1:24" x14ac:dyDescent="0.25">
      <c r="A4271" s="2"/>
      <c r="B4271" s="2" t="s">
        <v>7</v>
      </c>
      <c r="C4271" s="2">
        <f t="shared" si="956"/>
        <v>178</v>
      </c>
      <c r="D4271" s="2">
        <f t="shared" si="957"/>
        <v>19</v>
      </c>
      <c r="E4271" s="2">
        <f t="shared" si="949"/>
        <v>4267</v>
      </c>
      <c r="F4271" s="11">
        <v>436.5</v>
      </c>
      <c r="G4271" s="9">
        <v>0</v>
      </c>
      <c r="H4271" s="9">
        <v>0.04</v>
      </c>
      <c r="I4271" s="9">
        <v>0.08</v>
      </c>
      <c r="J4271" s="9">
        <v>0.27</v>
      </c>
      <c r="K4271" s="9">
        <v>0.27</v>
      </c>
      <c r="L4271" s="9">
        <v>0.27</v>
      </c>
      <c r="N4271" s="32">
        <f>IF('System Design'!$F$8=1,'Hourly Demand and Generation'!G4271*'System Design'!$F$21,IF('System Design'!$F$8=2,'Hourly Demand and Generation'!H4271*'System Design'!$F$21,IF('System Design'!$F$8=3,'Hourly Demand and Generation'!I4271*'System Design'!$F$21)))</f>
        <v>40</v>
      </c>
      <c r="O4271" s="32">
        <f>IF('System Design'!$F$8=1,'Hourly Demand and Generation'!J4271*'System Design'!$F$22,IF('System Design'!$F$8=2,'Hourly Demand and Generation'!K4271*'System Design'!$F$22,IF('System Design'!$F$8=3,'Hourly Demand and Generation'!L4271*'System Design'!$F$22)))</f>
        <v>675</v>
      </c>
      <c r="Q4271" s="32">
        <f t="shared" si="945"/>
        <v>0</v>
      </c>
      <c r="R4271" s="32">
        <f t="shared" si="950"/>
        <v>5400</v>
      </c>
      <c r="S4271" s="32">
        <f t="shared" si="951"/>
        <v>0</v>
      </c>
      <c r="T4271" s="32">
        <f t="shared" si="952"/>
        <v>21600</v>
      </c>
      <c r="U4271" s="32">
        <f t="shared" si="953"/>
        <v>0</v>
      </c>
      <c r="V4271" s="32">
        <f t="shared" si="946"/>
        <v>278.5</v>
      </c>
      <c r="W4271" s="32">
        <f t="shared" si="954"/>
        <v>278.5</v>
      </c>
      <c r="X4271" s="32">
        <f t="shared" si="955"/>
        <v>278.5</v>
      </c>
    </row>
    <row r="4272" spans="1:24" x14ac:dyDescent="0.25">
      <c r="A4272" s="2"/>
      <c r="B4272" s="2" t="s">
        <v>7</v>
      </c>
      <c r="C4272" s="2">
        <f t="shared" si="956"/>
        <v>178</v>
      </c>
      <c r="D4272" s="2">
        <f t="shared" si="957"/>
        <v>20</v>
      </c>
      <c r="E4272" s="2">
        <f t="shared" si="949"/>
        <v>4268</v>
      </c>
      <c r="F4272" s="11">
        <v>427.5</v>
      </c>
      <c r="G4272" s="9">
        <v>0</v>
      </c>
      <c r="H4272" s="9">
        <v>0</v>
      </c>
      <c r="I4272" s="9">
        <v>0</v>
      </c>
      <c r="J4272" s="9">
        <v>0.27</v>
      </c>
      <c r="K4272" s="9">
        <v>0.27</v>
      </c>
      <c r="L4272" s="9">
        <v>0.27</v>
      </c>
      <c r="N4272" s="32">
        <f>IF('System Design'!$F$8=1,'Hourly Demand and Generation'!G4272*'System Design'!$F$21,IF('System Design'!$F$8=2,'Hourly Demand and Generation'!H4272*'System Design'!$F$21,IF('System Design'!$F$8=3,'Hourly Demand and Generation'!I4272*'System Design'!$F$21)))</f>
        <v>0</v>
      </c>
      <c r="O4272" s="32">
        <f>IF('System Design'!$F$8=1,'Hourly Demand and Generation'!J4272*'System Design'!$F$22,IF('System Design'!$F$8=2,'Hourly Demand and Generation'!K4272*'System Design'!$F$22,IF('System Design'!$F$8=3,'Hourly Demand and Generation'!L4272*'System Design'!$F$22)))</f>
        <v>675</v>
      </c>
      <c r="Q4272" s="32">
        <f t="shared" si="945"/>
        <v>0</v>
      </c>
      <c r="R4272" s="32">
        <f t="shared" si="950"/>
        <v>5400</v>
      </c>
      <c r="S4272" s="32">
        <f t="shared" si="951"/>
        <v>0</v>
      </c>
      <c r="T4272" s="32">
        <f t="shared" si="952"/>
        <v>21600</v>
      </c>
      <c r="U4272" s="32">
        <f t="shared" si="953"/>
        <v>0</v>
      </c>
      <c r="V4272" s="32">
        <f t="shared" si="946"/>
        <v>247.5</v>
      </c>
      <c r="W4272" s="32">
        <f t="shared" si="954"/>
        <v>247.5</v>
      </c>
      <c r="X4272" s="32">
        <f t="shared" si="955"/>
        <v>247.5</v>
      </c>
    </row>
    <row r="4273" spans="1:24" x14ac:dyDescent="0.25">
      <c r="A4273" s="2"/>
      <c r="B4273" s="2" t="s">
        <v>7</v>
      </c>
      <c r="C4273" s="2">
        <f t="shared" si="956"/>
        <v>178</v>
      </c>
      <c r="D4273" s="2">
        <f t="shared" si="957"/>
        <v>21</v>
      </c>
      <c r="E4273" s="2">
        <f t="shared" si="949"/>
        <v>4269</v>
      </c>
      <c r="F4273" s="11">
        <v>405</v>
      </c>
      <c r="G4273" s="9">
        <v>0</v>
      </c>
      <c r="H4273" s="9">
        <v>0</v>
      </c>
      <c r="I4273" s="9">
        <v>0</v>
      </c>
      <c r="J4273" s="9">
        <v>0.27</v>
      </c>
      <c r="K4273" s="9">
        <v>0.27</v>
      </c>
      <c r="L4273" s="9">
        <v>0.27</v>
      </c>
      <c r="N4273" s="32">
        <f>IF('System Design'!$F$8=1,'Hourly Demand and Generation'!G4273*'System Design'!$F$21,IF('System Design'!$F$8=2,'Hourly Demand and Generation'!H4273*'System Design'!$F$21,IF('System Design'!$F$8=3,'Hourly Demand and Generation'!I4273*'System Design'!$F$21)))</f>
        <v>0</v>
      </c>
      <c r="O4273" s="32">
        <f>IF('System Design'!$F$8=1,'Hourly Demand and Generation'!J4273*'System Design'!$F$22,IF('System Design'!$F$8=2,'Hourly Demand and Generation'!K4273*'System Design'!$F$22,IF('System Design'!$F$8=3,'Hourly Demand and Generation'!L4273*'System Design'!$F$22)))</f>
        <v>675</v>
      </c>
      <c r="Q4273" s="32">
        <f t="shared" si="945"/>
        <v>0</v>
      </c>
      <c r="R4273" s="32">
        <f t="shared" si="950"/>
        <v>5400</v>
      </c>
      <c r="S4273" s="32">
        <f t="shared" si="951"/>
        <v>0</v>
      </c>
      <c r="T4273" s="32">
        <f t="shared" si="952"/>
        <v>21600</v>
      </c>
      <c r="U4273" s="32">
        <f t="shared" si="953"/>
        <v>0</v>
      </c>
      <c r="V4273" s="32">
        <f t="shared" si="946"/>
        <v>270</v>
      </c>
      <c r="W4273" s="32">
        <f t="shared" si="954"/>
        <v>270</v>
      </c>
      <c r="X4273" s="32">
        <f t="shared" si="955"/>
        <v>270</v>
      </c>
    </row>
    <row r="4274" spans="1:24" x14ac:dyDescent="0.25">
      <c r="A4274" s="2"/>
      <c r="B4274" s="2" t="s">
        <v>7</v>
      </c>
      <c r="C4274" s="2">
        <f t="shared" si="956"/>
        <v>178</v>
      </c>
      <c r="D4274" s="2">
        <f t="shared" si="957"/>
        <v>22</v>
      </c>
      <c r="E4274" s="2">
        <f t="shared" si="949"/>
        <v>4270</v>
      </c>
      <c r="F4274" s="11">
        <v>382.5</v>
      </c>
      <c r="G4274" s="9">
        <v>0</v>
      </c>
      <c r="H4274" s="9">
        <v>0</v>
      </c>
      <c r="I4274" s="9">
        <v>0</v>
      </c>
      <c r="J4274" s="9">
        <v>0.28499999999999998</v>
      </c>
      <c r="K4274" s="9">
        <v>0.28499999999999998</v>
      </c>
      <c r="L4274" s="9">
        <v>0.28499999999999998</v>
      </c>
      <c r="N4274" s="32">
        <f>IF('System Design'!$F$8=1,'Hourly Demand and Generation'!G4274*'System Design'!$F$21,IF('System Design'!$F$8=2,'Hourly Demand and Generation'!H4274*'System Design'!$F$21,IF('System Design'!$F$8=3,'Hourly Demand and Generation'!I4274*'System Design'!$F$21)))</f>
        <v>0</v>
      </c>
      <c r="O4274" s="32">
        <f>IF('System Design'!$F$8=1,'Hourly Demand and Generation'!J4274*'System Design'!$F$22,IF('System Design'!$F$8=2,'Hourly Demand and Generation'!K4274*'System Design'!$F$22,IF('System Design'!$F$8=3,'Hourly Demand and Generation'!L4274*'System Design'!$F$22)))</f>
        <v>712.49999999999989</v>
      </c>
      <c r="Q4274" s="32">
        <f t="shared" si="945"/>
        <v>0</v>
      </c>
      <c r="R4274" s="32">
        <f t="shared" si="950"/>
        <v>5400</v>
      </c>
      <c r="S4274" s="32">
        <f t="shared" si="951"/>
        <v>0</v>
      </c>
      <c r="T4274" s="32">
        <f t="shared" si="952"/>
        <v>21600</v>
      </c>
      <c r="U4274" s="32">
        <f t="shared" si="953"/>
        <v>0</v>
      </c>
      <c r="V4274" s="32">
        <f t="shared" si="946"/>
        <v>329.99999999999989</v>
      </c>
      <c r="W4274" s="32">
        <f t="shared" si="954"/>
        <v>329.99999999999989</v>
      </c>
      <c r="X4274" s="32">
        <f t="shared" si="955"/>
        <v>329.99999999999989</v>
      </c>
    </row>
    <row r="4275" spans="1:24" x14ac:dyDescent="0.25">
      <c r="A4275" s="2"/>
      <c r="B4275" s="2" t="s">
        <v>7</v>
      </c>
      <c r="C4275" s="2">
        <f t="shared" si="956"/>
        <v>178</v>
      </c>
      <c r="D4275" s="2">
        <f t="shared" si="957"/>
        <v>23</v>
      </c>
      <c r="E4275" s="2">
        <f t="shared" si="949"/>
        <v>4271</v>
      </c>
      <c r="F4275" s="11">
        <v>360</v>
      </c>
      <c r="G4275" s="9">
        <v>0</v>
      </c>
      <c r="H4275" s="9">
        <v>0</v>
      </c>
      <c r="I4275" s="9">
        <v>0</v>
      </c>
      <c r="J4275" s="9">
        <v>0.24</v>
      </c>
      <c r="K4275" s="9">
        <v>0.24</v>
      </c>
      <c r="L4275" s="9">
        <v>0.24</v>
      </c>
      <c r="N4275" s="32">
        <f>IF('System Design'!$F$8=1,'Hourly Demand and Generation'!G4275*'System Design'!$F$21,IF('System Design'!$F$8=2,'Hourly Demand and Generation'!H4275*'System Design'!$F$21,IF('System Design'!$F$8=3,'Hourly Demand and Generation'!I4275*'System Design'!$F$21)))</f>
        <v>0</v>
      </c>
      <c r="O4275" s="32">
        <f>IF('System Design'!$F$8=1,'Hourly Demand and Generation'!J4275*'System Design'!$F$22,IF('System Design'!$F$8=2,'Hourly Demand and Generation'!K4275*'System Design'!$F$22,IF('System Design'!$F$8=3,'Hourly Demand and Generation'!L4275*'System Design'!$F$22)))</f>
        <v>600</v>
      </c>
      <c r="Q4275" s="32">
        <f t="shared" si="945"/>
        <v>0</v>
      </c>
      <c r="R4275" s="32">
        <f t="shared" si="950"/>
        <v>5400</v>
      </c>
      <c r="S4275" s="32">
        <f t="shared" si="951"/>
        <v>0</v>
      </c>
      <c r="T4275" s="32">
        <f t="shared" si="952"/>
        <v>21600</v>
      </c>
      <c r="U4275" s="32">
        <f t="shared" si="953"/>
        <v>0</v>
      </c>
      <c r="V4275" s="32">
        <f t="shared" si="946"/>
        <v>240</v>
      </c>
      <c r="W4275" s="32">
        <f t="shared" si="954"/>
        <v>240</v>
      </c>
      <c r="X4275" s="32">
        <f t="shared" si="955"/>
        <v>240</v>
      </c>
    </row>
    <row r="4276" spans="1:24" x14ac:dyDescent="0.25">
      <c r="A4276" s="2"/>
      <c r="B4276" s="2" t="s">
        <v>7</v>
      </c>
      <c r="C4276" s="2">
        <f t="shared" si="956"/>
        <v>178</v>
      </c>
      <c r="D4276" s="2">
        <f t="shared" si="957"/>
        <v>24</v>
      </c>
      <c r="E4276" s="2">
        <f t="shared" si="949"/>
        <v>4272</v>
      </c>
      <c r="F4276" s="11">
        <v>315</v>
      </c>
      <c r="G4276" s="9">
        <v>0</v>
      </c>
      <c r="H4276" s="9">
        <v>0</v>
      </c>
      <c r="I4276" s="9">
        <v>0</v>
      </c>
      <c r="J4276" s="9">
        <v>0.24</v>
      </c>
      <c r="K4276" s="9">
        <v>0.24</v>
      </c>
      <c r="L4276" s="9">
        <v>0.24</v>
      </c>
      <c r="N4276" s="32">
        <f>IF('System Design'!$F$8=1,'Hourly Demand and Generation'!G4276*'System Design'!$F$21,IF('System Design'!$F$8=2,'Hourly Demand and Generation'!H4276*'System Design'!$F$21,IF('System Design'!$F$8=3,'Hourly Demand and Generation'!I4276*'System Design'!$F$21)))</f>
        <v>0</v>
      </c>
      <c r="O4276" s="32">
        <f>IF('System Design'!$F$8=1,'Hourly Demand and Generation'!J4276*'System Design'!$F$22,IF('System Design'!$F$8=2,'Hourly Demand and Generation'!K4276*'System Design'!$F$22,IF('System Design'!$F$8=3,'Hourly Demand and Generation'!L4276*'System Design'!$F$22)))</f>
        <v>600</v>
      </c>
      <c r="Q4276" s="32">
        <f t="shared" si="945"/>
        <v>0</v>
      </c>
      <c r="R4276" s="32">
        <f t="shared" si="950"/>
        <v>5400</v>
      </c>
      <c r="S4276" s="32">
        <f t="shared" si="951"/>
        <v>0</v>
      </c>
      <c r="T4276" s="32">
        <f t="shared" si="952"/>
        <v>21600</v>
      </c>
      <c r="U4276" s="32">
        <f t="shared" si="953"/>
        <v>0</v>
      </c>
      <c r="V4276" s="32">
        <f t="shared" si="946"/>
        <v>285</v>
      </c>
      <c r="W4276" s="32">
        <f t="shared" si="954"/>
        <v>285</v>
      </c>
      <c r="X4276" s="32">
        <f t="shared" si="955"/>
        <v>285</v>
      </c>
    </row>
    <row r="4277" spans="1:24" x14ac:dyDescent="0.25">
      <c r="A4277" s="2"/>
      <c r="B4277" s="2" t="s">
        <v>7</v>
      </c>
      <c r="C4277" s="2">
        <f>C4276+1</f>
        <v>179</v>
      </c>
      <c r="D4277" s="2">
        <v>1</v>
      </c>
      <c r="E4277" s="2">
        <f t="shared" si="949"/>
        <v>4273</v>
      </c>
      <c r="F4277" s="11">
        <v>270</v>
      </c>
      <c r="G4277" s="9">
        <v>0</v>
      </c>
      <c r="H4277" s="9">
        <v>0</v>
      </c>
      <c r="I4277" s="9">
        <v>0</v>
      </c>
      <c r="J4277" s="9">
        <v>0.3</v>
      </c>
      <c r="K4277" s="9">
        <v>0.3</v>
      </c>
      <c r="L4277" s="9">
        <v>0.3</v>
      </c>
      <c r="N4277" s="32">
        <f>IF('System Design'!$F$8=1,'Hourly Demand and Generation'!G4277*'System Design'!$F$21,IF('System Design'!$F$8=2,'Hourly Demand and Generation'!H4277*'System Design'!$F$21,IF('System Design'!$F$8=3,'Hourly Demand and Generation'!I4277*'System Design'!$F$21)))</f>
        <v>0</v>
      </c>
      <c r="O4277" s="32">
        <f>IF('System Design'!$F$8=1,'Hourly Demand and Generation'!J4277*'System Design'!$F$22,IF('System Design'!$F$8=2,'Hourly Demand and Generation'!K4277*'System Design'!$F$22,IF('System Design'!$F$8=3,'Hourly Demand and Generation'!L4277*'System Design'!$F$22)))</f>
        <v>750</v>
      </c>
      <c r="Q4277" s="32">
        <f t="shared" si="945"/>
        <v>0</v>
      </c>
      <c r="R4277" s="32">
        <f t="shared" si="950"/>
        <v>5400</v>
      </c>
      <c r="S4277" s="32">
        <f t="shared" si="951"/>
        <v>0</v>
      </c>
      <c r="T4277" s="32">
        <f t="shared" si="952"/>
        <v>21600</v>
      </c>
      <c r="U4277" s="32">
        <f t="shared" si="953"/>
        <v>0</v>
      </c>
      <c r="V4277" s="32">
        <f t="shared" si="946"/>
        <v>480</v>
      </c>
      <c r="W4277" s="32">
        <f t="shared" si="954"/>
        <v>480</v>
      </c>
      <c r="X4277" s="32">
        <f t="shared" si="955"/>
        <v>480</v>
      </c>
    </row>
    <row r="4278" spans="1:24" x14ac:dyDescent="0.25">
      <c r="A4278" s="2"/>
      <c r="B4278" s="2" t="s">
        <v>7</v>
      </c>
      <c r="C4278" s="2">
        <f>C4277</f>
        <v>179</v>
      </c>
      <c r="D4278" s="2">
        <f>D4277+1</f>
        <v>2</v>
      </c>
      <c r="E4278" s="2">
        <f t="shared" si="949"/>
        <v>4274</v>
      </c>
      <c r="F4278" s="11">
        <v>247.5</v>
      </c>
      <c r="G4278" s="9">
        <v>0</v>
      </c>
      <c r="H4278" s="9">
        <v>0</v>
      </c>
      <c r="I4278" s="9">
        <v>0</v>
      </c>
      <c r="J4278" s="9">
        <v>0.27</v>
      </c>
      <c r="K4278" s="9">
        <v>0.27</v>
      </c>
      <c r="L4278" s="9">
        <v>0.27</v>
      </c>
      <c r="N4278" s="32">
        <f>IF('System Design'!$F$8=1,'Hourly Demand and Generation'!G4278*'System Design'!$F$21,IF('System Design'!$F$8=2,'Hourly Demand and Generation'!H4278*'System Design'!$F$21,IF('System Design'!$F$8=3,'Hourly Demand and Generation'!I4278*'System Design'!$F$21)))</f>
        <v>0</v>
      </c>
      <c r="O4278" s="32">
        <f>IF('System Design'!$F$8=1,'Hourly Demand and Generation'!J4278*'System Design'!$F$22,IF('System Design'!$F$8=2,'Hourly Demand and Generation'!K4278*'System Design'!$F$22,IF('System Design'!$F$8=3,'Hourly Demand and Generation'!L4278*'System Design'!$F$22)))</f>
        <v>675</v>
      </c>
      <c r="Q4278" s="32">
        <f t="shared" si="945"/>
        <v>0</v>
      </c>
      <c r="R4278" s="32">
        <f t="shared" si="950"/>
        <v>5400</v>
      </c>
      <c r="S4278" s="32">
        <f t="shared" si="951"/>
        <v>0</v>
      </c>
      <c r="T4278" s="32">
        <f t="shared" si="952"/>
        <v>21600</v>
      </c>
      <c r="U4278" s="32">
        <f t="shared" si="953"/>
        <v>0</v>
      </c>
      <c r="V4278" s="32">
        <f t="shared" si="946"/>
        <v>427.5</v>
      </c>
      <c r="W4278" s="32">
        <f t="shared" si="954"/>
        <v>427.5</v>
      </c>
      <c r="X4278" s="32">
        <f t="shared" si="955"/>
        <v>427.5</v>
      </c>
    </row>
    <row r="4279" spans="1:24" x14ac:dyDescent="0.25">
      <c r="A4279" s="2"/>
      <c r="B4279" s="2" t="s">
        <v>7</v>
      </c>
      <c r="C4279" s="2">
        <f t="shared" ref="C4279:C4300" si="958">C4278</f>
        <v>179</v>
      </c>
      <c r="D4279" s="2">
        <f t="shared" ref="D4279:D4300" si="959">D4278+1</f>
        <v>3</v>
      </c>
      <c r="E4279" s="2">
        <f t="shared" si="949"/>
        <v>4275</v>
      </c>
      <c r="F4279" s="11">
        <v>225</v>
      </c>
      <c r="G4279" s="9">
        <v>0</v>
      </c>
      <c r="H4279" s="9">
        <v>0</v>
      </c>
      <c r="I4279" s="9">
        <v>0</v>
      </c>
      <c r="J4279" s="9">
        <v>0.27</v>
      </c>
      <c r="K4279" s="9">
        <v>0.27</v>
      </c>
      <c r="L4279" s="9">
        <v>0.27</v>
      </c>
      <c r="N4279" s="32">
        <f>IF('System Design'!$F$8=1,'Hourly Demand and Generation'!G4279*'System Design'!$F$21,IF('System Design'!$F$8=2,'Hourly Demand and Generation'!H4279*'System Design'!$F$21,IF('System Design'!$F$8=3,'Hourly Demand and Generation'!I4279*'System Design'!$F$21)))</f>
        <v>0</v>
      </c>
      <c r="O4279" s="32">
        <f>IF('System Design'!$F$8=1,'Hourly Demand and Generation'!J4279*'System Design'!$F$22,IF('System Design'!$F$8=2,'Hourly Demand and Generation'!K4279*'System Design'!$F$22,IF('System Design'!$F$8=3,'Hourly Demand and Generation'!L4279*'System Design'!$F$22)))</f>
        <v>675</v>
      </c>
      <c r="Q4279" s="32">
        <f t="shared" si="945"/>
        <v>0</v>
      </c>
      <c r="R4279" s="32">
        <f t="shared" si="950"/>
        <v>5400</v>
      </c>
      <c r="S4279" s="32">
        <f t="shared" si="951"/>
        <v>0</v>
      </c>
      <c r="T4279" s="32">
        <f t="shared" si="952"/>
        <v>21600</v>
      </c>
      <c r="U4279" s="32">
        <f t="shared" si="953"/>
        <v>0</v>
      </c>
      <c r="V4279" s="32">
        <f t="shared" si="946"/>
        <v>450</v>
      </c>
      <c r="W4279" s="32">
        <f t="shared" si="954"/>
        <v>450</v>
      </c>
      <c r="X4279" s="32">
        <f t="shared" si="955"/>
        <v>450</v>
      </c>
    </row>
    <row r="4280" spans="1:24" x14ac:dyDescent="0.25">
      <c r="A4280" s="2"/>
      <c r="B4280" s="2" t="s">
        <v>7</v>
      </c>
      <c r="C4280" s="2">
        <f t="shared" si="958"/>
        <v>179</v>
      </c>
      <c r="D4280" s="2">
        <f t="shared" si="959"/>
        <v>4</v>
      </c>
      <c r="E4280" s="2">
        <f t="shared" si="949"/>
        <v>4276</v>
      </c>
      <c r="F4280" s="11">
        <v>270</v>
      </c>
      <c r="G4280" s="9">
        <v>0</v>
      </c>
      <c r="H4280" s="9">
        <v>0</v>
      </c>
      <c r="I4280" s="9">
        <v>0</v>
      </c>
      <c r="J4280" s="9">
        <v>0.3</v>
      </c>
      <c r="K4280" s="9">
        <v>0.3</v>
      </c>
      <c r="L4280" s="9">
        <v>0.3</v>
      </c>
      <c r="N4280" s="32">
        <f>IF('System Design'!$F$8=1,'Hourly Demand and Generation'!G4280*'System Design'!$F$21,IF('System Design'!$F$8=2,'Hourly Demand and Generation'!H4280*'System Design'!$F$21,IF('System Design'!$F$8=3,'Hourly Demand and Generation'!I4280*'System Design'!$F$21)))</f>
        <v>0</v>
      </c>
      <c r="O4280" s="32">
        <f>IF('System Design'!$F$8=1,'Hourly Demand and Generation'!J4280*'System Design'!$F$22,IF('System Design'!$F$8=2,'Hourly Demand and Generation'!K4280*'System Design'!$F$22,IF('System Design'!$F$8=3,'Hourly Demand and Generation'!L4280*'System Design'!$F$22)))</f>
        <v>750</v>
      </c>
      <c r="Q4280" s="32">
        <f t="shared" si="945"/>
        <v>0</v>
      </c>
      <c r="R4280" s="32">
        <f t="shared" si="950"/>
        <v>5400</v>
      </c>
      <c r="S4280" s="32">
        <f t="shared" si="951"/>
        <v>0</v>
      </c>
      <c r="T4280" s="32">
        <f t="shared" si="952"/>
        <v>21600</v>
      </c>
      <c r="U4280" s="32">
        <f t="shared" si="953"/>
        <v>0</v>
      </c>
      <c r="V4280" s="32">
        <f t="shared" si="946"/>
        <v>480</v>
      </c>
      <c r="W4280" s="32">
        <f t="shared" si="954"/>
        <v>480</v>
      </c>
      <c r="X4280" s="32">
        <f t="shared" si="955"/>
        <v>480</v>
      </c>
    </row>
    <row r="4281" spans="1:24" x14ac:dyDescent="0.25">
      <c r="A4281" s="2"/>
      <c r="B4281" s="2" t="s">
        <v>7</v>
      </c>
      <c r="C4281" s="2">
        <f t="shared" si="958"/>
        <v>179</v>
      </c>
      <c r="D4281" s="2">
        <f t="shared" si="959"/>
        <v>5</v>
      </c>
      <c r="E4281" s="2">
        <f t="shared" si="949"/>
        <v>4277</v>
      </c>
      <c r="F4281" s="11">
        <v>292.5</v>
      </c>
      <c r="G4281" s="9">
        <v>0</v>
      </c>
      <c r="H4281" s="9">
        <v>3.8015813405276197E-2</v>
      </c>
      <c r="I4281" s="9">
        <v>7.6031626810552505E-2</v>
      </c>
      <c r="J4281" s="9">
        <v>0.24</v>
      </c>
      <c r="K4281" s="9">
        <v>0.24</v>
      </c>
      <c r="L4281" s="9">
        <v>0.24</v>
      </c>
      <c r="N4281" s="32">
        <f>IF('System Design'!$F$8=1,'Hourly Demand and Generation'!G4281*'System Design'!$F$21,IF('System Design'!$F$8=2,'Hourly Demand and Generation'!H4281*'System Design'!$F$21,IF('System Design'!$F$8=3,'Hourly Demand and Generation'!I4281*'System Design'!$F$21)))</f>
        <v>38.015813405276255</v>
      </c>
      <c r="O4281" s="32">
        <f>IF('System Design'!$F$8=1,'Hourly Demand and Generation'!J4281*'System Design'!$F$22,IF('System Design'!$F$8=2,'Hourly Demand and Generation'!K4281*'System Design'!$F$22,IF('System Design'!$F$8=3,'Hourly Demand and Generation'!L4281*'System Design'!$F$22)))</f>
        <v>600</v>
      </c>
      <c r="Q4281" s="32">
        <f t="shared" si="945"/>
        <v>0</v>
      </c>
      <c r="R4281" s="32">
        <f t="shared" si="950"/>
        <v>5400</v>
      </c>
      <c r="S4281" s="32">
        <f t="shared" si="951"/>
        <v>0</v>
      </c>
      <c r="T4281" s="32">
        <f t="shared" si="952"/>
        <v>21600</v>
      </c>
      <c r="U4281" s="32">
        <f t="shared" si="953"/>
        <v>0</v>
      </c>
      <c r="V4281" s="32">
        <f t="shared" si="946"/>
        <v>345.51581340527628</v>
      </c>
      <c r="W4281" s="32">
        <f t="shared" si="954"/>
        <v>345.51581340527628</v>
      </c>
      <c r="X4281" s="32">
        <f t="shared" si="955"/>
        <v>345.51581340527628</v>
      </c>
    </row>
    <row r="4282" spans="1:24" x14ac:dyDescent="0.25">
      <c r="A4282" s="2"/>
      <c r="B4282" s="2" t="s">
        <v>7</v>
      </c>
      <c r="C4282" s="2">
        <f t="shared" si="958"/>
        <v>179</v>
      </c>
      <c r="D4282" s="2">
        <f t="shared" si="959"/>
        <v>6</v>
      </c>
      <c r="E4282" s="2">
        <f t="shared" si="949"/>
        <v>4278</v>
      </c>
      <c r="F4282" s="11">
        <v>315</v>
      </c>
      <c r="G4282" s="9">
        <v>7.6031626810552505E-2</v>
      </c>
      <c r="H4282" s="9">
        <v>0.118799416891488</v>
      </c>
      <c r="I4282" s="9">
        <v>0.16156720697242399</v>
      </c>
      <c r="J4282" s="9">
        <v>0.24</v>
      </c>
      <c r="K4282" s="9">
        <v>0.24</v>
      </c>
      <c r="L4282" s="9">
        <v>0.24</v>
      </c>
      <c r="N4282" s="32">
        <f>IF('System Design'!$F$8=1,'Hourly Demand and Generation'!G4282*'System Design'!$F$21,IF('System Design'!$F$8=2,'Hourly Demand and Generation'!H4282*'System Design'!$F$21,IF('System Design'!$F$8=3,'Hourly Demand and Generation'!I4282*'System Design'!$F$21)))</f>
        <v>80.783603486212002</v>
      </c>
      <c r="O4282" s="32">
        <f>IF('System Design'!$F$8=1,'Hourly Demand and Generation'!J4282*'System Design'!$F$22,IF('System Design'!$F$8=2,'Hourly Demand and Generation'!K4282*'System Design'!$F$22,IF('System Design'!$F$8=3,'Hourly Demand and Generation'!L4282*'System Design'!$F$22)))</f>
        <v>600</v>
      </c>
      <c r="Q4282" s="32">
        <f t="shared" si="945"/>
        <v>0</v>
      </c>
      <c r="R4282" s="32">
        <f t="shared" si="950"/>
        <v>5400</v>
      </c>
      <c r="S4282" s="32">
        <f t="shared" si="951"/>
        <v>0</v>
      </c>
      <c r="T4282" s="32">
        <f t="shared" si="952"/>
        <v>21600</v>
      </c>
      <c r="U4282" s="32">
        <f t="shared" si="953"/>
        <v>0</v>
      </c>
      <c r="V4282" s="32">
        <f t="shared" si="946"/>
        <v>365.78360348621197</v>
      </c>
      <c r="W4282" s="32">
        <f t="shared" si="954"/>
        <v>365.78360348621197</v>
      </c>
      <c r="X4282" s="32">
        <f t="shared" si="955"/>
        <v>365.78360348621197</v>
      </c>
    </row>
    <row r="4283" spans="1:24" x14ac:dyDescent="0.25">
      <c r="A4283" s="2"/>
      <c r="B4283" s="2" t="s">
        <v>7</v>
      </c>
      <c r="C4283" s="2">
        <f t="shared" si="958"/>
        <v>179</v>
      </c>
      <c r="D4283" s="2">
        <f t="shared" si="959"/>
        <v>7</v>
      </c>
      <c r="E4283" s="2">
        <f t="shared" si="949"/>
        <v>4279</v>
      </c>
      <c r="F4283" s="11">
        <v>337.5</v>
      </c>
      <c r="G4283" s="9">
        <v>0.16156720697242399</v>
      </c>
      <c r="H4283" s="9">
        <v>0.19958302037770001</v>
      </c>
      <c r="I4283" s="9">
        <v>0.237598833782976</v>
      </c>
      <c r="J4283" s="9">
        <v>0.27</v>
      </c>
      <c r="K4283" s="9">
        <v>0.27</v>
      </c>
      <c r="L4283" s="9">
        <v>0.27</v>
      </c>
      <c r="N4283" s="32">
        <f>IF('System Design'!$F$8=1,'Hourly Demand and Generation'!G4283*'System Design'!$F$21,IF('System Design'!$F$8=2,'Hourly Demand and Generation'!H4283*'System Design'!$F$21,IF('System Design'!$F$8=3,'Hourly Demand and Generation'!I4283*'System Design'!$F$21)))</f>
        <v>118.79941689148799</v>
      </c>
      <c r="O4283" s="32">
        <f>IF('System Design'!$F$8=1,'Hourly Demand and Generation'!J4283*'System Design'!$F$22,IF('System Design'!$F$8=2,'Hourly Demand and Generation'!K4283*'System Design'!$F$22,IF('System Design'!$F$8=3,'Hourly Demand and Generation'!L4283*'System Design'!$F$22)))</f>
        <v>675</v>
      </c>
      <c r="Q4283" s="32">
        <f t="shared" si="945"/>
        <v>0</v>
      </c>
      <c r="R4283" s="32">
        <f t="shared" si="950"/>
        <v>5400</v>
      </c>
      <c r="S4283" s="32">
        <f t="shared" si="951"/>
        <v>0</v>
      </c>
      <c r="T4283" s="32">
        <f t="shared" si="952"/>
        <v>21600</v>
      </c>
      <c r="U4283" s="32">
        <f t="shared" si="953"/>
        <v>0</v>
      </c>
      <c r="V4283" s="32">
        <f t="shared" si="946"/>
        <v>456.29941689148802</v>
      </c>
      <c r="W4283" s="32">
        <f t="shared" si="954"/>
        <v>456.29941689148802</v>
      </c>
      <c r="X4283" s="32">
        <f t="shared" si="955"/>
        <v>456.29941689148802</v>
      </c>
    </row>
    <row r="4284" spans="1:24" x14ac:dyDescent="0.25">
      <c r="A4284" s="2"/>
      <c r="B4284" s="2" t="s">
        <v>7</v>
      </c>
      <c r="C4284" s="2">
        <f t="shared" si="958"/>
        <v>179</v>
      </c>
      <c r="D4284" s="2">
        <f t="shared" si="959"/>
        <v>8</v>
      </c>
      <c r="E4284" s="2">
        <f t="shared" si="949"/>
        <v>4280</v>
      </c>
      <c r="F4284" s="11">
        <v>360</v>
      </c>
      <c r="G4284" s="9">
        <v>0.313630460593529</v>
      </c>
      <c r="H4284" s="9">
        <v>0.35639825067446501</v>
      </c>
      <c r="I4284" s="9">
        <v>0.39916604075540002</v>
      </c>
      <c r="J4284" s="9">
        <v>0.27</v>
      </c>
      <c r="K4284" s="9">
        <v>0.27</v>
      </c>
      <c r="L4284" s="9">
        <v>0.27</v>
      </c>
      <c r="N4284" s="32">
        <f>IF('System Design'!$F$8=1,'Hourly Demand and Generation'!G4284*'System Design'!$F$21,IF('System Design'!$F$8=2,'Hourly Demand and Generation'!H4284*'System Design'!$F$21,IF('System Design'!$F$8=3,'Hourly Demand and Generation'!I4284*'System Design'!$F$21)))</f>
        <v>199.58302037770002</v>
      </c>
      <c r="O4284" s="32">
        <f>IF('System Design'!$F$8=1,'Hourly Demand and Generation'!J4284*'System Design'!$F$22,IF('System Design'!$F$8=2,'Hourly Demand and Generation'!K4284*'System Design'!$F$22,IF('System Design'!$F$8=3,'Hourly Demand and Generation'!L4284*'System Design'!$F$22)))</f>
        <v>675</v>
      </c>
      <c r="Q4284" s="32">
        <f t="shared" si="945"/>
        <v>0</v>
      </c>
      <c r="R4284" s="32">
        <f t="shared" si="950"/>
        <v>5400</v>
      </c>
      <c r="S4284" s="32">
        <f t="shared" si="951"/>
        <v>0</v>
      </c>
      <c r="T4284" s="32">
        <f t="shared" si="952"/>
        <v>21600</v>
      </c>
      <c r="U4284" s="32">
        <f t="shared" si="953"/>
        <v>0</v>
      </c>
      <c r="V4284" s="32">
        <f t="shared" si="946"/>
        <v>514.5830203777</v>
      </c>
      <c r="W4284" s="32">
        <f t="shared" si="954"/>
        <v>514.5830203777</v>
      </c>
      <c r="X4284" s="32">
        <f t="shared" si="955"/>
        <v>514.5830203777</v>
      </c>
    </row>
    <row r="4285" spans="1:24" x14ac:dyDescent="0.25">
      <c r="A4285" s="2"/>
      <c r="B4285" s="2" t="s">
        <v>7</v>
      </c>
      <c r="C4285" s="2">
        <f t="shared" si="958"/>
        <v>179</v>
      </c>
      <c r="D4285" s="2">
        <f t="shared" si="959"/>
        <v>9</v>
      </c>
      <c r="E4285" s="2">
        <f t="shared" si="949"/>
        <v>4281</v>
      </c>
      <c r="F4285" s="11">
        <v>360</v>
      </c>
      <c r="G4285" s="9">
        <v>0.475197667565953</v>
      </c>
      <c r="H4285" s="9">
        <v>0.51321348097122899</v>
      </c>
      <c r="I4285" s="9">
        <v>0.55122929437650503</v>
      </c>
      <c r="J4285" s="9">
        <v>0.24</v>
      </c>
      <c r="K4285" s="9">
        <v>0.24</v>
      </c>
      <c r="L4285" s="9">
        <v>0.24</v>
      </c>
      <c r="N4285" s="32">
        <f>IF('System Design'!$F$8=1,'Hourly Demand and Generation'!G4285*'System Design'!$F$21,IF('System Design'!$F$8=2,'Hourly Demand and Generation'!H4285*'System Design'!$F$21,IF('System Design'!$F$8=3,'Hourly Demand and Generation'!I4285*'System Design'!$F$21)))</f>
        <v>275.61464718825249</v>
      </c>
      <c r="O4285" s="32">
        <f>IF('System Design'!$F$8=1,'Hourly Demand and Generation'!J4285*'System Design'!$F$22,IF('System Design'!$F$8=2,'Hourly Demand and Generation'!K4285*'System Design'!$F$22,IF('System Design'!$F$8=3,'Hourly Demand and Generation'!L4285*'System Design'!$F$22)))</f>
        <v>600</v>
      </c>
      <c r="Q4285" s="32">
        <f t="shared" si="945"/>
        <v>0</v>
      </c>
      <c r="R4285" s="32">
        <f t="shared" si="950"/>
        <v>5400</v>
      </c>
      <c r="S4285" s="32">
        <f t="shared" si="951"/>
        <v>0</v>
      </c>
      <c r="T4285" s="32">
        <f t="shared" si="952"/>
        <v>21600</v>
      </c>
      <c r="U4285" s="32">
        <f t="shared" si="953"/>
        <v>0</v>
      </c>
      <c r="V4285" s="32">
        <f t="shared" si="946"/>
        <v>515.61464718825255</v>
      </c>
      <c r="W4285" s="32">
        <f t="shared" si="954"/>
        <v>515.61464718825255</v>
      </c>
      <c r="X4285" s="32">
        <f t="shared" si="955"/>
        <v>515.61464718825255</v>
      </c>
    </row>
    <row r="4286" spans="1:24" x14ac:dyDescent="0.25">
      <c r="A4286" s="2"/>
      <c r="B4286" s="2" t="s">
        <v>7</v>
      </c>
      <c r="C4286" s="2">
        <f t="shared" si="958"/>
        <v>179</v>
      </c>
      <c r="D4286" s="2">
        <f t="shared" si="959"/>
        <v>10</v>
      </c>
      <c r="E4286" s="2">
        <f t="shared" si="949"/>
        <v>4282</v>
      </c>
      <c r="F4286" s="11">
        <v>351</v>
      </c>
      <c r="G4286" s="9">
        <v>0.63676487453837705</v>
      </c>
      <c r="H4286" s="9">
        <v>0.67478068794365298</v>
      </c>
      <c r="I4286" s="9">
        <v>0.71279650134892902</v>
      </c>
      <c r="J4286" s="9">
        <v>0.27</v>
      </c>
      <c r="K4286" s="9">
        <v>0.27</v>
      </c>
      <c r="L4286" s="9">
        <v>0.27</v>
      </c>
      <c r="N4286" s="32">
        <f>IF('System Design'!$F$8=1,'Hourly Demand and Generation'!G4286*'System Design'!$F$21,IF('System Design'!$F$8=2,'Hourly Demand and Generation'!H4286*'System Design'!$F$21,IF('System Design'!$F$8=3,'Hourly Demand and Generation'!I4286*'System Design'!$F$21)))</f>
        <v>356.39825067446452</v>
      </c>
      <c r="O4286" s="32">
        <f>IF('System Design'!$F$8=1,'Hourly Demand and Generation'!J4286*'System Design'!$F$22,IF('System Design'!$F$8=2,'Hourly Demand and Generation'!K4286*'System Design'!$F$22,IF('System Design'!$F$8=3,'Hourly Demand and Generation'!L4286*'System Design'!$F$22)))</f>
        <v>675</v>
      </c>
      <c r="Q4286" s="32">
        <f t="shared" si="945"/>
        <v>0</v>
      </c>
      <c r="R4286" s="32">
        <f t="shared" si="950"/>
        <v>5400</v>
      </c>
      <c r="S4286" s="32">
        <f t="shared" si="951"/>
        <v>0</v>
      </c>
      <c r="T4286" s="32">
        <f t="shared" si="952"/>
        <v>21600</v>
      </c>
      <c r="U4286" s="32">
        <f t="shared" si="953"/>
        <v>0</v>
      </c>
      <c r="V4286" s="32">
        <f t="shared" si="946"/>
        <v>680.39825067446463</v>
      </c>
      <c r="W4286" s="32">
        <f t="shared" si="954"/>
        <v>680.39825067446463</v>
      </c>
      <c r="X4286" s="32">
        <f t="shared" si="955"/>
        <v>680.39825067446463</v>
      </c>
    </row>
    <row r="4287" spans="1:24" x14ac:dyDescent="0.25">
      <c r="A4287" s="2"/>
      <c r="B4287" s="2" t="s">
        <v>7</v>
      </c>
      <c r="C4287" s="2">
        <f t="shared" si="958"/>
        <v>179</v>
      </c>
      <c r="D4287" s="2">
        <f t="shared" si="959"/>
        <v>11</v>
      </c>
      <c r="E4287" s="2">
        <f t="shared" si="949"/>
        <v>4283</v>
      </c>
      <c r="F4287" s="11">
        <v>346.5</v>
      </c>
      <c r="G4287" s="9">
        <v>0.788828128159482</v>
      </c>
      <c r="H4287" s="9">
        <v>0.83159591824041801</v>
      </c>
      <c r="I4287" s="9">
        <v>0.87436370832135302</v>
      </c>
      <c r="J4287" s="9">
        <v>0.24</v>
      </c>
      <c r="K4287" s="9">
        <v>0.24</v>
      </c>
      <c r="L4287" s="9">
        <v>0.24</v>
      </c>
      <c r="N4287" s="32">
        <f>IF('System Design'!$F$8=1,'Hourly Demand and Generation'!G4287*'System Design'!$F$21,IF('System Design'!$F$8=2,'Hourly Demand and Generation'!H4287*'System Design'!$F$21,IF('System Design'!$F$8=3,'Hourly Demand and Generation'!I4287*'System Design'!$F$21)))</f>
        <v>437.18185416067649</v>
      </c>
      <c r="O4287" s="32">
        <f>IF('System Design'!$F$8=1,'Hourly Demand and Generation'!J4287*'System Design'!$F$22,IF('System Design'!$F$8=2,'Hourly Demand and Generation'!K4287*'System Design'!$F$22,IF('System Design'!$F$8=3,'Hourly Demand and Generation'!L4287*'System Design'!$F$22)))</f>
        <v>600</v>
      </c>
      <c r="Q4287" s="32">
        <f t="shared" si="945"/>
        <v>0</v>
      </c>
      <c r="R4287" s="32">
        <f t="shared" si="950"/>
        <v>5400</v>
      </c>
      <c r="S4287" s="32">
        <f t="shared" si="951"/>
        <v>0</v>
      </c>
      <c r="T4287" s="32">
        <f t="shared" si="952"/>
        <v>21600</v>
      </c>
      <c r="U4287" s="32">
        <f t="shared" si="953"/>
        <v>0</v>
      </c>
      <c r="V4287" s="32">
        <f t="shared" si="946"/>
        <v>690.68185416067649</v>
      </c>
      <c r="W4287" s="32">
        <f t="shared" si="954"/>
        <v>690.68185416067649</v>
      </c>
      <c r="X4287" s="32">
        <f t="shared" si="955"/>
        <v>690.68185416067649</v>
      </c>
    </row>
    <row r="4288" spans="1:24" x14ac:dyDescent="0.25">
      <c r="A4288" s="2"/>
      <c r="B4288" s="2" t="s">
        <v>7</v>
      </c>
      <c r="C4288" s="2">
        <f t="shared" si="958"/>
        <v>179</v>
      </c>
      <c r="D4288" s="2">
        <f t="shared" si="959"/>
        <v>12</v>
      </c>
      <c r="E4288" s="2">
        <f t="shared" si="949"/>
        <v>4284</v>
      </c>
      <c r="F4288" s="11">
        <v>346.5</v>
      </c>
      <c r="G4288" s="9">
        <v>0.95039533513190599</v>
      </c>
      <c r="H4288" s="9">
        <v>0.95039533513190599</v>
      </c>
      <c r="I4288" s="9">
        <v>0.95039533513190599</v>
      </c>
      <c r="J4288" s="9">
        <v>0.22500000000000001</v>
      </c>
      <c r="K4288" s="9">
        <v>0.22500000000000001</v>
      </c>
      <c r="L4288" s="9">
        <v>0.22500000000000001</v>
      </c>
      <c r="N4288" s="32">
        <f>IF('System Design'!$F$8=1,'Hourly Demand and Generation'!G4288*'System Design'!$F$21,IF('System Design'!$F$8=2,'Hourly Demand and Generation'!H4288*'System Design'!$F$21,IF('System Design'!$F$8=3,'Hourly Demand and Generation'!I4288*'System Design'!$F$21)))</f>
        <v>475.197667565953</v>
      </c>
      <c r="O4288" s="32">
        <f>IF('System Design'!$F$8=1,'Hourly Demand and Generation'!J4288*'System Design'!$F$22,IF('System Design'!$F$8=2,'Hourly Demand and Generation'!K4288*'System Design'!$F$22,IF('System Design'!$F$8=3,'Hourly Demand and Generation'!L4288*'System Design'!$F$22)))</f>
        <v>562.5</v>
      </c>
      <c r="Q4288" s="32">
        <f t="shared" si="945"/>
        <v>0</v>
      </c>
      <c r="R4288" s="32">
        <f t="shared" si="950"/>
        <v>5400</v>
      </c>
      <c r="S4288" s="32">
        <f t="shared" si="951"/>
        <v>0</v>
      </c>
      <c r="T4288" s="32">
        <f t="shared" si="952"/>
        <v>21600</v>
      </c>
      <c r="U4288" s="32">
        <f t="shared" si="953"/>
        <v>0</v>
      </c>
      <c r="V4288" s="32">
        <f t="shared" si="946"/>
        <v>691.197667565953</v>
      </c>
      <c r="W4288" s="32">
        <f t="shared" si="954"/>
        <v>691.197667565953</v>
      </c>
      <c r="X4288" s="32">
        <f t="shared" si="955"/>
        <v>691.197667565953</v>
      </c>
    </row>
    <row r="4289" spans="1:24" x14ac:dyDescent="0.25">
      <c r="A4289" s="2"/>
      <c r="B4289" s="2" t="s">
        <v>7</v>
      </c>
      <c r="C4289" s="2">
        <f t="shared" si="958"/>
        <v>179</v>
      </c>
      <c r="D4289" s="2">
        <f t="shared" si="959"/>
        <v>13</v>
      </c>
      <c r="E4289" s="2">
        <f t="shared" si="949"/>
        <v>4285</v>
      </c>
      <c r="F4289" s="11">
        <v>360</v>
      </c>
      <c r="G4289" s="9">
        <v>0.788828128159482</v>
      </c>
      <c r="H4289" s="9">
        <v>0.83159591824041801</v>
      </c>
      <c r="I4289" s="9">
        <v>0.87436370832135302</v>
      </c>
      <c r="J4289" s="9">
        <v>0.24</v>
      </c>
      <c r="K4289" s="9">
        <v>0.24</v>
      </c>
      <c r="L4289" s="9">
        <v>0.24</v>
      </c>
      <c r="N4289" s="32">
        <f>IF('System Design'!$F$8=1,'Hourly Demand and Generation'!G4289*'System Design'!$F$21,IF('System Design'!$F$8=2,'Hourly Demand and Generation'!H4289*'System Design'!$F$21,IF('System Design'!$F$8=3,'Hourly Demand and Generation'!I4289*'System Design'!$F$21)))</f>
        <v>437.18185416067649</v>
      </c>
      <c r="O4289" s="32">
        <f>IF('System Design'!$F$8=1,'Hourly Demand and Generation'!J4289*'System Design'!$F$22,IF('System Design'!$F$8=2,'Hourly Demand and Generation'!K4289*'System Design'!$F$22,IF('System Design'!$F$8=3,'Hourly Demand and Generation'!L4289*'System Design'!$F$22)))</f>
        <v>600</v>
      </c>
      <c r="Q4289" s="32">
        <f t="shared" si="945"/>
        <v>0</v>
      </c>
      <c r="R4289" s="32">
        <f t="shared" si="950"/>
        <v>5400</v>
      </c>
      <c r="S4289" s="32">
        <f t="shared" si="951"/>
        <v>0</v>
      </c>
      <c r="T4289" s="32">
        <f t="shared" si="952"/>
        <v>21600</v>
      </c>
      <c r="U4289" s="32">
        <f t="shared" si="953"/>
        <v>0</v>
      </c>
      <c r="V4289" s="32">
        <f t="shared" si="946"/>
        <v>677.18185416067649</v>
      </c>
      <c r="W4289" s="32">
        <f t="shared" si="954"/>
        <v>677.18185416067649</v>
      </c>
      <c r="X4289" s="32">
        <f t="shared" si="955"/>
        <v>677.18185416067649</v>
      </c>
    </row>
    <row r="4290" spans="1:24" x14ac:dyDescent="0.25">
      <c r="A4290" s="2"/>
      <c r="B4290" s="2" t="s">
        <v>7</v>
      </c>
      <c r="C4290" s="2">
        <f t="shared" si="958"/>
        <v>179</v>
      </c>
      <c r="D4290" s="2">
        <f t="shared" si="959"/>
        <v>14</v>
      </c>
      <c r="E4290" s="2">
        <f t="shared" si="949"/>
        <v>4286</v>
      </c>
      <c r="F4290" s="11">
        <v>360</v>
      </c>
      <c r="G4290" s="9">
        <v>0.63676487453837705</v>
      </c>
      <c r="H4290" s="9">
        <v>0.67478068794365298</v>
      </c>
      <c r="I4290" s="9">
        <v>0.71279650134892902</v>
      </c>
      <c r="J4290" s="9">
        <v>0.255</v>
      </c>
      <c r="K4290" s="9">
        <v>0.255</v>
      </c>
      <c r="L4290" s="9">
        <v>0.255</v>
      </c>
      <c r="N4290" s="32">
        <f>IF('System Design'!$F$8=1,'Hourly Demand and Generation'!G4290*'System Design'!$F$21,IF('System Design'!$F$8=2,'Hourly Demand and Generation'!H4290*'System Design'!$F$21,IF('System Design'!$F$8=3,'Hourly Demand and Generation'!I4290*'System Design'!$F$21)))</f>
        <v>356.39825067446452</v>
      </c>
      <c r="O4290" s="32">
        <f>IF('System Design'!$F$8=1,'Hourly Demand and Generation'!J4290*'System Design'!$F$22,IF('System Design'!$F$8=2,'Hourly Demand and Generation'!K4290*'System Design'!$F$22,IF('System Design'!$F$8=3,'Hourly Demand and Generation'!L4290*'System Design'!$F$22)))</f>
        <v>637.5</v>
      </c>
      <c r="Q4290" s="32">
        <f t="shared" si="945"/>
        <v>0</v>
      </c>
      <c r="R4290" s="32">
        <f t="shared" si="950"/>
        <v>5400</v>
      </c>
      <c r="S4290" s="32">
        <f t="shared" si="951"/>
        <v>0</v>
      </c>
      <c r="T4290" s="32">
        <f t="shared" si="952"/>
        <v>21600</v>
      </c>
      <c r="U4290" s="32">
        <f t="shared" si="953"/>
        <v>0</v>
      </c>
      <c r="V4290" s="32">
        <f t="shared" si="946"/>
        <v>633.89825067446452</v>
      </c>
      <c r="W4290" s="32">
        <f t="shared" si="954"/>
        <v>633.89825067446452</v>
      </c>
      <c r="X4290" s="32">
        <f t="shared" si="955"/>
        <v>633.89825067446452</v>
      </c>
    </row>
    <row r="4291" spans="1:24" x14ac:dyDescent="0.25">
      <c r="A4291" s="2"/>
      <c r="B4291" s="2" t="s">
        <v>7</v>
      </c>
      <c r="C4291" s="2">
        <f t="shared" si="958"/>
        <v>179</v>
      </c>
      <c r="D4291" s="2">
        <f t="shared" si="959"/>
        <v>15</v>
      </c>
      <c r="E4291" s="2">
        <f t="shared" si="949"/>
        <v>4287</v>
      </c>
      <c r="F4291" s="11">
        <v>382.5</v>
      </c>
      <c r="G4291" s="9">
        <v>0.475197667565953</v>
      </c>
      <c r="H4291" s="9">
        <v>0.51321348097122899</v>
      </c>
      <c r="I4291" s="9">
        <v>0.55122929437650503</v>
      </c>
      <c r="J4291" s="9">
        <v>0.27</v>
      </c>
      <c r="K4291" s="9">
        <v>0.27</v>
      </c>
      <c r="L4291" s="9">
        <v>0.27</v>
      </c>
      <c r="N4291" s="32">
        <f>IF('System Design'!$F$8=1,'Hourly Demand and Generation'!G4291*'System Design'!$F$21,IF('System Design'!$F$8=2,'Hourly Demand and Generation'!H4291*'System Design'!$F$21,IF('System Design'!$F$8=3,'Hourly Demand and Generation'!I4291*'System Design'!$F$21)))</f>
        <v>275.61464718825249</v>
      </c>
      <c r="O4291" s="32">
        <f>IF('System Design'!$F$8=1,'Hourly Demand and Generation'!J4291*'System Design'!$F$22,IF('System Design'!$F$8=2,'Hourly Demand and Generation'!K4291*'System Design'!$F$22,IF('System Design'!$F$8=3,'Hourly Demand and Generation'!L4291*'System Design'!$F$22)))</f>
        <v>675</v>
      </c>
      <c r="Q4291" s="32">
        <f t="shared" si="945"/>
        <v>0</v>
      </c>
      <c r="R4291" s="32">
        <f t="shared" si="950"/>
        <v>5400</v>
      </c>
      <c r="S4291" s="32">
        <f t="shared" si="951"/>
        <v>0</v>
      </c>
      <c r="T4291" s="32">
        <f t="shared" si="952"/>
        <v>21600</v>
      </c>
      <c r="U4291" s="32">
        <f t="shared" si="953"/>
        <v>0</v>
      </c>
      <c r="V4291" s="32">
        <f t="shared" si="946"/>
        <v>568.11464718825255</v>
      </c>
      <c r="W4291" s="32">
        <f t="shared" si="954"/>
        <v>568.11464718825255</v>
      </c>
      <c r="X4291" s="32">
        <f t="shared" si="955"/>
        <v>568.11464718825255</v>
      </c>
    </row>
    <row r="4292" spans="1:24" x14ac:dyDescent="0.25">
      <c r="A4292" s="2"/>
      <c r="B4292" s="2" t="s">
        <v>7</v>
      </c>
      <c r="C4292" s="2">
        <f t="shared" si="958"/>
        <v>179</v>
      </c>
      <c r="D4292" s="2">
        <f t="shared" si="959"/>
        <v>16</v>
      </c>
      <c r="E4292" s="2">
        <f t="shared" si="949"/>
        <v>4288</v>
      </c>
      <c r="F4292" s="11">
        <v>405</v>
      </c>
      <c r="G4292" s="9">
        <v>0.313630460593529</v>
      </c>
      <c r="H4292" s="9">
        <v>0.35639825067446501</v>
      </c>
      <c r="I4292" s="9">
        <v>0.39916604075540002</v>
      </c>
      <c r="J4292" s="9">
        <v>0.27</v>
      </c>
      <c r="K4292" s="9">
        <v>0.27</v>
      </c>
      <c r="L4292" s="9">
        <v>0.27</v>
      </c>
      <c r="N4292" s="32">
        <f>IF('System Design'!$F$8=1,'Hourly Demand and Generation'!G4292*'System Design'!$F$21,IF('System Design'!$F$8=2,'Hourly Demand and Generation'!H4292*'System Design'!$F$21,IF('System Design'!$F$8=3,'Hourly Demand and Generation'!I4292*'System Design'!$F$21)))</f>
        <v>199.58302037770002</v>
      </c>
      <c r="O4292" s="32">
        <f>IF('System Design'!$F$8=1,'Hourly Demand and Generation'!J4292*'System Design'!$F$22,IF('System Design'!$F$8=2,'Hourly Demand and Generation'!K4292*'System Design'!$F$22,IF('System Design'!$F$8=3,'Hourly Demand and Generation'!L4292*'System Design'!$F$22)))</f>
        <v>675</v>
      </c>
      <c r="Q4292" s="32">
        <f t="shared" si="945"/>
        <v>0</v>
      </c>
      <c r="R4292" s="32">
        <f t="shared" si="950"/>
        <v>5400</v>
      </c>
      <c r="S4292" s="32">
        <f t="shared" si="951"/>
        <v>0</v>
      </c>
      <c r="T4292" s="32">
        <f t="shared" si="952"/>
        <v>21600</v>
      </c>
      <c r="U4292" s="32">
        <f t="shared" si="953"/>
        <v>0</v>
      </c>
      <c r="V4292" s="32">
        <f t="shared" si="946"/>
        <v>469.5830203777</v>
      </c>
      <c r="W4292" s="32">
        <f t="shared" si="954"/>
        <v>469.5830203777</v>
      </c>
      <c r="X4292" s="32">
        <f t="shared" si="955"/>
        <v>469.5830203777</v>
      </c>
    </row>
    <row r="4293" spans="1:24" x14ac:dyDescent="0.25">
      <c r="A4293" s="2"/>
      <c r="B4293" s="2" t="s">
        <v>7</v>
      </c>
      <c r="C4293" s="2">
        <f t="shared" si="958"/>
        <v>179</v>
      </c>
      <c r="D4293" s="2">
        <f t="shared" si="959"/>
        <v>17</v>
      </c>
      <c r="E4293" s="2">
        <f t="shared" si="949"/>
        <v>4289</v>
      </c>
      <c r="F4293" s="11">
        <v>427.5</v>
      </c>
      <c r="G4293" s="9">
        <v>0.16156720697242399</v>
      </c>
      <c r="H4293" s="9">
        <v>0.19958302037770001</v>
      </c>
      <c r="I4293" s="9">
        <v>0.237598833782976</v>
      </c>
      <c r="J4293" s="9">
        <v>0.3</v>
      </c>
      <c r="K4293" s="9">
        <v>0.3</v>
      </c>
      <c r="L4293" s="9">
        <v>0.3</v>
      </c>
      <c r="N4293" s="32">
        <f>IF('System Design'!$F$8=1,'Hourly Demand and Generation'!G4293*'System Design'!$F$21,IF('System Design'!$F$8=2,'Hourly Demand and Generation'!H4293*'System Design'!$F$21,IF('System Design'!$F$8=3,'Hourly Demand and Generation'!I4293*'System Design'!$F$21)))</f>
        <v>118.79941689148799</v>
      </c>
      <c r="O4293" s="32">
        <f>IF('System Design'!$F$8=1,'Hourly Demand and Generation'!J4293*'System Design'!$F$22,IF('System Design'!$F$8=2,'Hourly Demand and Generation'!K4293*'System Design'!$F$22,IF('System Design'!$F$8=3,'Hourly Demand and Generation'!L4293*'System Design'!$F$22)))</f>
        <v>750</v>
      </c>
      <c r="Q4293" s="32">
        <f t="shared" si="945"/>
        <v>0</v>
      </c>
      <c r="R4293" s="32">
        <f t="shared" si="950"/>
        <v>5400</v>
      </c>
      <c r="S4293" s="32">
        <f t="shared" si="951"/>
        <v>0</v>
      </c>
      <c r="T4293" s="32">
        <f t="shared" si="952"/>
        <v>21600</v>
      </c>
      <c r="U4293" s="32">
        <f t="shared" si="953"/>
        <v>0</v>
      </c>
      <c r="V4293" s="32">
        <f t="shared" si="946"/>
        <v>441.29941689148802</v>
      </c>
      <c r="W4293" s="32">
        <f t="shared" si="954"/>
        <v>441.29941689148802</v>
      </c>
      <c r="X4293" s="32">
        <f t="shared" si="955"/>
        <v>441.29941689148802</v>
      </c>
    </row>
    <row r="4294" spans="1:24" x14ac:dyDescent="0.25">
      <c r="A4294" s="2"/>
      <c r="B4294" s="2" t="s">
        <v>7</v>
      </c>
      <c r="C4294" s="2">
        <f t="shared" si="958"/>
        <v>179</v>
      </c>
      <c r="D4294" s="2">
        <f t="shared" si="959"/>
        <v>18</v>
      </c>
      <c r="E4294" s="2">
        <f t="shared" si="949"/>
        <v>4290</v>
      </c>
      <c r="F4294" s="11">
        <v>450</v>
      </c>
      <c r="G4294" s="9">
        <v>7.6031626810552505E-2</v>
      </c>
      <c r="H4294" s="9">
        <v>0.118799416891488</v>
      </c>
      <c r="I4294" s="9">
        <v>0.16156720697242399</v>
      </c>
      <c r="J4294" s="9">
        <v>0.28499999999999998</v>
      </c>
      <c r="K4294" s="9">
        <v>0.28499999999999998</v>
      </c>
      <c r="L4294" s="9">
        <v>0.28499999999999998</v>
      </c>
      <c r="N4294" s="32">
        <f>IF('System Design'!$F$8=1,'Hourly Demand and Generation'!G4294*'System Design'!$F$21,IF('System Design'!$F$8=2,'Hourly Demand and Generation'!H4294*'System Design'!$F$21,IF('System Design'!$F$8=3,'Hourly Demand and Generation'!I4294*'System Design'!$F$21)))</f>
        <v>80.783603486212002</v>
      </c>
      <c r="O4294" s="32">
        <f>IF('System Design'!$F$8=1,'Hourly Demand and Generation'!J4294*'System Design'!$F$22,IF('System Design'!$F$8=2,'Hourly Demand and Generation'!K4294*'System Design'!$F$22,IF('System Design'!$F$8=3,'Hourly Demand and Generation'!L4294*'System Design'!$F$22)))</f>
        <v>712.49999999999989</v>
      </c>
      <c r="Q4294" s="32">
        <f t="shared" ref="Q4294:Q4357" si="960">IF(F4294-N4294-O4294&gt;0,F4294-N4294-O4294,0)</f>
        <v>0</v>
      </c>
      <c r="R4294" s="32">
        <f t="shared" si="950"/>
        <v>5400</v>
      </c>
      <c r="S4294" s="32">
        <f t="shared" si="951"/>
        <v>0</v>
      </c>
      <c r="T4294" s="32">
        <f t="shared" si="952"/>
        <v>21600</v>
      </c>
      <c r="U4294" s="32">
        <f t="shared" si="953"/>
        <v>0</v>
      </c>
      <c r="V4294" s="32">
        <f t="shared" ref="V4294:V4357" si="961">IF(F4294-N4294-O4294&lt;0,N4294+O4294-F4294,0)</f>
        <v>343.28360348621186</v>
      </c>
      <c r="W4294" s="32">
        <f t="shared" si="954"/>
        <v>343.28360348621186</v>
      </c>
      <c r="X4294" s="32">
        <f t="shared" si="955"/>
        <v>343.28360348621186</v>
      </c>
    </row>
    <row r="4295" spans="1:24" x14ac:dyDescent="0.25">
      <c r="A4295" s="2"/>
      <c r="B4295" s="2" t="s">
        <v>7</v>
      </c>
      <c r="C4295" s="2">
        <f t="shared" si="958"/>
        <v>179</v>
      </c>
      <c r="D4295" s="2">
        <f t="shared" si="959"/>
        <v>19</v>
      </c>
      <c r="E4295" s="2">
        <f t="shared" ref="E4295:E4358" si="962">E4294+1</f>
        <v>4291</v>
      </c>
      <c r="F4295" s="11">
        <v>436.5</v>
      </c>
      <c r="G4295" s="9">
        <v>0</v>
      </c>
      <c r="H4295" s="9">
        <v>3.8015813405276197E-2</v>
      </c>
      <c r="I4295" s="9">
        <v>7.6031626810552505E-2</v>
      </c>
      <c r="J4295" s="9">
        <v>0.27</v>
      </c>
      <c r="K4295" s="9">
        <v>0.27</v>
      </c>
      <c r="L4295" s="9">
        <v>0.27</v>
      </c>
      <c r="N4295" s="32">
        <f>IF('System Design'!$F$8=1,'Hourly Demand and Generation'!G4295*'System Design'!$F$21,IF('System Design'!$F$8=2,'Hourly Demand and Generation'!H4295*'System Design'!$F$21,IF('System Design'!$F$8=3,'Hourly Demand and Generation'!I4295*'System Design'!$F$21)))</f>
        <v>38.015813405276255</v>
      </c>
      <c r="O4295" s="32">
        <f>IF('System Design'!$F$8=1,'Hourly Demand and Generation'!J4295*'System Design'!$F$22,IF('System Design'!$F$8=2,'Hourly Demand and Generation'!K4295*'System Design'!$F$22,IF('System Design'!$F$8=3,'Hourly Demand and Generation'!L4295*'System Design'!$F$22)))</f>
        <v>675</v>
      </c>
      <c r="Q4295" s="32">
        <f t="shared" si="960"/>
        <v>0</v>
      </c>
      <c r="R4295" s="32">
        <f t="shared" ref="R4295:R4358" si="963">IF($Q4295&lt;R4294+$V4295,IF(R4294+$V4295-$Q4295&gt;5400,5400,R4294+$V4295-$Q4295),0)</f>
        <v>5400</v>
      </c>
      <c r="S4295" s="32">
        <f t="shared" ref="S4295:S4358" si="964">IF(R4295&gt;0,0,$Q4295+$V4295-R4294)</f>
        <v>0</v>
      </c>
      <c r="T4295" s="32">
        <f t="shared" ref="T4295:T4358" si="965">IF($Q4295&lt;T4294+$V4295,IF(T4294+$V4295-$Q4295&gt;21600,21600,T4294+$V4295-$Q4295),0)</f>
        <v>21600</v>
      </c>
      <c r="U4295" s="32">
        <f t="shared" ref="U4295:U4358" si="966">IF(T4295&gt;0,0,$Q4295+$V4295-T4294)</f>
        <v>0</v>
      </c>
      <c r="V4295" s="32">
        <f t="shared" si="961"/>
        <v>276.51581340527628</v>
      </c>
      <c r="W4295" s="32">
        <f t="shared" ref="W4295:W4358" si="967">IF(R4295=5400,$V4295-(R4295-R4294),0)</f>
        <v>276.51581340527628</v>
      </c>
      <c r="X4295" s="32">
        <f t="shared" ref="X4295:X4358" si="968">IF(T4295=21600,$V4295-(T4295-T4294),0)</f>
        <v>276.51581340527628</v>
      </c>
    </row>
    <row r="4296" spans="1:24" x14ac:dyDescent="0.25">
      <c r="A4296" s="2"/>
      <c r="B4296" s="2" t="s">
        <v>7</v>
      </c>
      <c r="C4296" s="2">
        <f t="shared" si="958"/>
        <v>179</v>
      </c>
      <c r="D4296" s="2">
        <f t="shared" si="959"/>
        <v>20</v>
      </c>
      <c r="E4296" s="2">
        <f t="shared" si="962"/>
        <v>4292</v>
      </c>
      <c r="F4296" s="11">
        <v>427.5</v>
      </c>
      <c r="G4296" s="9">
        <v>0</v>
      </c>
      <c r="H4296" s="9">
        <v>0</v>
      </c>
      <c r="I4296" s="9">
        <v>0</v>
      </c>
      <c r="J4296" s="9">
        <v>0.27</v>
      </c>
      <c r="K4296" s="9">
        <v>0.27</v>
      </c>
      <c r="L4296" s="9">
        <v>0.27</v>
      </c>
      <c r="N4296" s="32">
        <f>IF('System Design'!$F$8=1,'Hourly Demand and Generation'!G4296*'System Design'!$F$21,IF('System Design'!$F$8=2,'Hourly Demand and Generation'!H4296*'System Design'!$F$21,IF('System Design'!$F$8=3,'Hourly Demand and Generation'!I4296*'System Design'!$F$21)))</f>
        <v>0</v>
      </c>
      <c r="O4296" s="32">
        <f>IF('System Design'!$F$8=1,'Hourly Demand and Generation'!J4296*'System Design'!$F$22,IF('System Design'!$F$8=2,'Hourly Demand and Generation'!K4296*'System Design'!$F$22,IF('System Design'!$F$8=3,'Hourly Demand and Generation'!L4296*'System Design'!$F$22)))</f>
        <v>675</v>
      </c>
      <c r="Q4296" s="32">
        <f t="shared" si="960"/>
        <v>0</v>
      </c>
      <c r="R4296" s="32">
        <f t="shared" si="963"/>
        <v>5400</v>
      </c>
      <c r="S4296" s="32">
        <f t="shared" si="964"/>
        <v>0</v>
      </c>
      <c r="T4296" s="32">
        <f t="shared" si="965"/>
        <v>21600</v>
      </c>
      <c r="U4296" s="32">
        <f t="shared" si="966"/>
        <v>0</v>
      </c>
      <c r="V4296" s="32">
        <f t="shared" si="961"/>
        <v>247.5</v>
      </c>
      <c r="W4296" s="32">
        <f t="shared" si="967"/>
        <v>247.5</v>
      </c>
      <c r="X4296" s="32">
        <f t="shared" si="968"/>
        <v>247.5</v>
      </c>
    </row>
    <row r="4297" spans="1:24" x14ac:dyDescent="0.25">
      <c r="A4297" s="2"/>
      <c r="B4297" s="2" t="s">
        <v>7</v>
      </c>
      <c r="C4297" s="2">
        <f t="shared" si="958"/>
        <v>179</v>
      </c>
      <c r="D4297" s="2">
        <f t="shared" si="959"/>
        <v>21</v>
      </c>
      <c r="E4297" s="2">
        <f t="shared" si="962"/>
        <v>4293</v>
      </c>
      <c r="F4297" s="11">
        <v>405</v>
      </c>
      <c r="G4297" s="9">
        <v>0</v>
      </c>
      <c r="H4297" s="9">
        <v>0</v>
      </c>
      <c r="I4297" s="9">
        <v>0</v>
      </c>
      <c r="J4297" s="9">
        <v>0.27</v>
      </c>
      <c r="K4297" s="9">
        <v>0.27</v>
      </c>
      <c r="L4297" s="9">
        <v>0.27</v>
      </c>
      <c r="N4297" s="32">
        <f>IF('System Design'!$F$8=1,'Hourly Demand and Generation'!G4297*'System Design'!$F$21,IF('System Design'!$F$8=2,'Hourly Demand and Generation'!H4297*'System Design'!$F$21,IF('System Design'!$F$8=3,'Hourly Demand and Generation'!I4297*'System Design'!$F$21)))</f>
        <v>0</v>
      </c>
      <c r="O4297" s="32">
        <f>IF('System Design'!$F$8=1,'Hourly Demand and Generation'!J4297*'System Design'!$F$22,IF('System Design'!$F$8=2,'Hourly Demand and Generation'!K4297*'System Design'!$F$22,IF('System Design'!$F$8=3,'Hourly Demand and Generation'!L4297*'System Design'!$F$22)))</f>
        <v>675</v>
      </c>
      <c r="Q4297" s="32">
        <f t="shared" si="960"/>
        <v>0</v>
      </c>
      <c r="R4297" s="32">
        <f t="shared" si="963"/>
        <v>5400</v>
      </c>
      <c r="S4297" s="32">
        <f t="shared" si="964"/>
        <v>0</v>
      </c>
      <c r="T4297" s="32">
        <f t="shared" si="965"/>
        <v>21600</v>
      </c>
      <c r="U4297" s="32">
        <f t="shared" si="966"/>
        <v>0</v>
      </c>
      <c r="V4297" s="32">
        <f t="shared" si="961"/>
        <v>270</v>
      </c>
      <c r="W4297" s="32">
        <f t="shared" si="967"/>
        <v>270</v>
      </c>
      <c r="X4297" s="32">
        <f t="shared" si="968"/>
        <v>270</v>
      </c>
    </row>
    <row r="4298" spans="1:24" x14ac:dyDescent="0.25">
      <c r="A4298" s="2"/>
      <c r="B4298" s="2" t="s">
        <v>7</v>
      </c>
      <c r="C4298" s="2">
        <f t="shared" si="958"/>
        <v>179</v>
      </c>
      <c r="D4298" s="2">
        <f t="shared" si="959"/>
        <v>22</v>
      </c>
      <c r="E4298" s="2">
        <f t="shared" si="962"/>
        <v>4294</v>
      </c>
      <c r="F4298" s="11">
        <v>382.5</v>
      </c>
      <c r="G4298" s="9">
        <v>0</v>
      </c>
      <c r="H4298" s="9">
        <v>0</v>
      </c>
      <c r="I4298" s="9">
        <v>0</v>
      </c>
      <c r="J4298" s="9">
        <v>0.28499999999999998</v>
      </c>
      <c r="K4298" s="9">
        <v>0.28499999999999998</v>
      </c>
      <c r="L4298" s="9">
        <v>0.28499999999999998</v>
      </c>
      <c r="N4298" s="32">
        <f>IF('System Design'!$F$8=1,'Hourly Demand and Generation'!G4298*'System Design'!$F$21,IF('System Design'!$F$8=2,'Hourly Demand and Generation'!H4298*'System Design'!$F$21,IF('System Design'!$F$8=3,'Hourly Demand and Generation'!I4298*'System Design'!$F$21)))</f>
        <v>0</v>
      </c>
      <c r="O4298" s="32">
        <f>IF('System Design'!$F$8=1,'Hourly Demand and Generation'!J4298*'System Design'!$F$22,IF('System Design'!$F$8=2,'Hourly Demand and Generation'!K4298*'System Design'!$F$22,IF('System Design'!$F$8=3,'Hourly Demand and Generation'!L4298*'System Design'!$F$22)))</f>
        <v>712.49999999999989</v>
      </c>
      <c r="Q4298" s="32">
        <f t="shared" si="960"/>
        <v>0</v>
      </c>
      <c r="R4298" s="32">
        <f t="shared" si="963"/>
        <v>5400</v>
      </c>
      <c r="S4298" s="32">
        <f t="shared" si="964"/>
        <v>0</v>
      </c>
      <c r="T4298" s="32">
        <f t="shared" si="965"/>
        <v>21600</v>
      </c>
      <c r="U4298" s="32">
        <f t="shared" si="966"/>
        <v>0</v>
      </c>
      <c r="V4298" s="32">
        <f t="shared" si="961"/>
        <v>329.99999999999989</v>
      </c>
      <c r="W4298" s="32">
        <f t="shared" si="967"/>
        <v>329.99999999999989</v>
      </c>
      <c r="X4298" s="32">
        <f t="shared" si="968"/>
        <v>329.99999999999989</v>
      </c>
    </row>
    <row r="4299" spans="1:24" x14ac:dyDescent="0.25">
      <c r="A4299" s="2"/>
      <c r="B4299" s="2" t="s">
        <v>7</v>
      </c>
      <c r="C4299" s="2">
        <f t="shared" si="958"/>
        <v>179</v>
      </c>
      <c r="D4299" s="2">
        <f t="shared" si="959"/>
        <v>23</v>
      </c>
      <c r="E4299" s="2">
        <f t="shared" si="962"/>
        <v>4295</v>
      </c>
      <c r="F4299" s="11">
        <v>360</v>
      </c>
      <c r="G4299" s="9">
        <v>0</v>
      </c>
      <c r="H4299" s="9">
        <v>0</v>
      </c>
      <c r="I4299" s="9">
        <v>0</v>
      </c>
      <c r="J4299" s="9">
        <v>0.24</v>
      </c>
      <c r="K4299" s="9">
        <v>0.24</v>
      </c>
      <c r="L4299" s="9">
        <v>0.24</v>
      </c>
      <c r="N4299" s="32">
        <f>IF('System Design'!$F$8=1,'Hourly Demand and Generation'!G4299*'System Design'!$F$21,IF('System Design'!$F$8=2,'Hourly Demand and Generation'!H4299*'System Design'!$F$21,IF('System Design'!$F$8=3,'Hourly Demand and Generation'!I4299*'System Design'!$F$21)))</f>
        <v>0</v>
      </c>
      <c r="O4299" s="32">
        <f>IF('System Design'!$F$8=1,'Hourly Demand and Generation'!J4299*'System Design'!$F$22,IF('System Design'!$F$8=2,'Hourly Demand and Generation'!K4299*'System Design'!$F$22,IF('System Design'!$F$8=3,'Hourly Demand and Generation'!L4299*'System Design'!$F$22)))</f>
        <v>600</v>
      </c>
      <c r="Q4299" s="32">
        <f t="shared" si="960"/>
        <v>0</v>
      </c>
      <c r="R4299" s="32">
        <f t="shared" si="963"/>
        <v>5400</v>
      </c>
      <c r="S4299" s="32">
        <f t="shared" si="964"/>
        <v>0</v>
      </c>
      <c r="T4299" s="32">
        <f t="shared" si="965"/>
        <v>21600</v>
      </c>
      <c r="U4299" s="32">
        <f t="shared" si="966"/>
        <v>0</v>
      </c>
      <c r="V4299" s="32">
        <f t="shared" si="961"/>
        <v>240</v>
      </c>
      <c r="W4299" s="32">
        <f t="shared" si="967"/>
        <v>240</v>
      </c>
      <c r="X4299" s="32">
        <f t="shared" si="968"/>
        <v>240</v>
      </c>
    </row>
    <row r="4300" spans="1:24" x14ac:dyDescent="0.25">
      <c r="A4300" s="2"/>
      <c r="B4300" s="2" t="s">
        <v>7</v>
      </c>
      <c r="C4300" s="2">
        <f t="shared" si="958"/>
        <v>179</v>
      </c>
      <c r="D4300" s="2">
        <f t="shared" si="959"/>
        <v>24</v>
      </c>
      <c r="E4300" s="2">
        <f t="shared" si="962"/>
        <v>4296</v>
      </c>
      <c r="F4300" s="11">
        <v>315</v>
      </c>
      <c r="G4300" s="9">
        <v>0</v>
      </c>
      <c r="H4300" s="9">
        <v>0</v>
      </c>
      <c r="I4300" s="9">
        <v>0</v>
      </c>
      <c r="J4300" s="9">
        <v>0.24</v>
      </c>
      <c r="K4300" s="9">
        <v>0.24</v>
      </c>
      <c r="L4300" s="9">
        <v>0.24</v>
      </c>
      <c r="N4300" s="32">
        <f>IF('System Design'!$F$8=1,'Hourly Demand and Generation'!G4300*'System Design'!$F$21,IF('System Design'!$F$8=2,'Hourly Demand and Generation'!H4300*'System Design'!$F$21,IF('System Design'!$F$8=3,'Hourly Demand and Generation'!I4300*'System Design'!$F$21)))</f>
        <v>0</v>
      </c>
      <c r="O4300" s="32">
        <f>IF('System Design'!$F$8=1,'Hourly Demand and Generation'!J4300*'System Design'!$F$22,IF('System Design'!$F$8=2,'Hourly Demand and Generation'!K4300*'System Design'!$F$22,IF('System Design'!$F$8=3,'Hourly Demand and Generation'!L4300*'System Design'!$F$22)))</f>
        <v>600</v>
      </c>
      <c r="Q4300" s="32">
        <f t="shared" si="960"/>
        <v>0</v>
      </c>
      <c r="R4300" s="32">
        <f t="shared" si="963"/>
        <v>5400</v>
      </c>
      <c r="S4300" s="32">
        <f t="shared" si="964"/>
        <v>0</v>
      </c>
      <c r="T4300" s="32">
        <f t="shared" si="965"/>
        <v>21600</v>
      </c>
      <c r="U4300" s="32">
        <f t="shared" si="966"/>
        <v>0</v>
      </c>
      <c r="V4300" s="32">
        <f t="shared" si="961"/>
        <v>285</v>
      </c>
      <c r="W4300" s="32">
        <f t="shared" si="967"/>
        <v>285</v>
      </c>
      <c r="X4300" s="32">
        <f t="shared" si="968"/>
        <v>285</v>
      </c>
    </row>
    <row r="4301" spans="1:24" x14ac:dyDescent="0.25">
      <c r="A4301" s="2"/>
      <c r="B4301" s="2" t="s">
        <v>7</v>
      </c>
      <c r="C4301" s="2">
        <f>C4300+1</f>
        <v>180</v>
      </c>
      <c r="D4301" s="2">
        <v>1</v>
      </c>
      <c r="E4301" s="2">
        <f t="shared" si="962"/>
        <v>4297</v>
      </c>
      <c r="F4301" s="11">
        <v>270</v>
      </c>
      <c r="G4301" s="9">
        <v>0</v>
      </c>
      <c r="H4301" s="9">
        <v>0</v>
      </c>
      <c r="I4301" s="9">
        <v>0</v>
      </c>
      <c r="J4301" s="9">
        <v>0.3</v>
      </c>
      <c r="K4301" s="9">
        <v>0.3</v>
      </c>
      <c r="L4301" s="9">
        <v>0.3</v>
      </c>
      <c r="N4301" s="32">
        <f>IF('System Design'!$F$8=1,'Hourly Demand and Generation'!G4301*'System Design'!$F$21,IF('System Design'!$F$8=2,'Hourly Demand and Generation'!H4301*'System Design'!$F$21,IF('System Design'!$F$8=3,'Hourly Demand and Generation'!I4301*'System Design'!$F$21)))</f>
        <v>0</v>
      </c>
      <c r="O4301" s="32">
        <f>IF('System Design'!$F$8=1,'Hourly Demand and Generation'!J4301*'System Design'!$F$22,IF('System Design'!$F$8=2,'Hourly Demand and Generation'!K4301*'System Design'!$F$22,IF('System Design'!$F$8=3,'Hourly Demand and Generation'!L4301*'System Design'!$F$22)))</f>
        <v>750</v>
      </c>
      <c r="Q4301" s="32">
        <f t="shared" si="960"/>
        <v>0</v>
      </c>
      <c r="R4301" s="32">
        <f t="shared" si="963"/>
        <v>5400</v>
      </c>
      <c r="S4301" s="32">
        <f t="shared" si="964"/>
        <v>0</v>
      </c>
      <c r="T4301" s="32">
        <f t="shared" si="965"/>
        <v>21600</v>
      </c>
      <c r="U4301" s="32">
        <f t="shared" si="966"/>
        <v>0</v>
      </c>
      <c r="V4301" s="32">
        <f t="shared" si="961"/>
        <v>480</v>
      </c>
      <c r="W4301" s="32">
        <f t="shared" si="967"/>
        <v>480</v>
      </c>
      <c r="X4301" s="32">
        <f t="shared" si="968"/>
        <v>480</v>
      </c>
    </row>
    <row r="4302" spans="1:24" x14ac:dyDescent="0.25">
      <c r="A4302" s="2"/>
      <c r="B4302" s="2" t="s">
        <v>7</v>
      </c>
      <c r="C4302" s="2">
        <f>C4301</f>
        <v>180</v>
      </c>
      <c r="D4302" s="2">
        <f>D4301+1</f>
        <v>2</v>
      </c>
      <c r="E4302" s="2">
        <f t="shared" si="962"/>
        <v>4298</v>
      </c>
      <c r="F4302" s="11">
        <v>247.5</v>
      </c>
      <c r="G4302" s="9">
        <v>0</v>
      </c>
      <c r="H4302" s="9">
        <v>0</v>
      </c>
      <c r="I4302" s="9">
        <v>0</v>
      </c>
      <c r="J4302" s="9">
        <v>0.27</v>
      </c>
      <c r="K4302" s="9">
        <v>0.27</v>
      </c>
      <c r="L4302" s="9">
        <v>0.27</v>
      </c>
      <c r="N4302" s="32">
        <f>IF('System Design'!$F$8=1,'Hourly Demand and Generation'!G4302*'System Design'!$F$21,IF('System Design'!$F$8=2,'Hourly Demand and Generation'!H4302*'System Design'!$F$21,IF('System Design'!$F$8=3,'Hourly Demand and Generation'!I4302*'System Design'!$F$21)))</f>
        <v>0</v>
      </c>
      <c r="O4302" s="32">
        <f>IF('System Design'!$F$8=1,'Hourly Demand and Generation'!J4302*'System Design'!$F$22,IF('System Design'!$F$8=2,'Hourly Demand and Generation'!K4302*'System Design'!$F$22,IF('System Design'!$F$8=3,'Hourly Demand and Generation'!L4302*'System Design'!$F$22)))</f>
        <v>675</v>
      </c>
      <c r="Q4302" s="32">
        <f t="shared" si="960"/>
        <v>0</v>
      </c>
      <c r="R4302" s="32">
        <f t="shared" si="963"/>
        <v>5400</v>
      </c>
      <c r="S4302" s="32">
        <f t="shared" si="964"/>
        <v>0</v>
      </c>
      <c r="T4302" s="32">
        <f t="shared" si="965"/>
        <v>21600</v>
      </c>
      <c r="U4302" s="32">
        <f t="shared" si="966"/>
        <v>0</v>
      </c>
      <c r="V4302" s="32">
        <f t="shared" si="961"/>
        <v>427.5</v>
      </c>
      <c r="W4302" s="32">
        <f t="shared" si="967"/>
        <v>427.5</v>
      </c>
      <c r="X4302" s="32">
        <f t="shared" si="968"/>
        <v>427.5</v>
      </c>
    </row>
    <row r="4303" spans="1:24" x14ac:dyDescent="0.25">
      <c r="A4303" s="2"/>
      <c r="B4303" s="2" t="s">
        <v>7</v>
      </c>
      <c r="C4303" s="2">
        <f t="shared" ref="C4303:C4324" si="969">C4302</f>
        <v>180</v>
      </c>
      <c r="D4303" s="2">
        <f t="shared" ref="D4303:D4324" si="970">D4302+1</f>
        <v>3</v>
      </c>
      <c r="E4303" s="2">
        <f t="shared" si="962"/>
        <v>4299</v>
      </c>
      <c r="F4303" s="11">
        <v>225</v>
      </c>
      <c r="G4303" s="9">
        <v>0</v>
      </c>
      <c r="H4303" s="9">
        <v>0</v>
      </c>
      <c r="I4303" s="9">
        <v>0</v>
      </c>
      <c r="J4303" s="9">
        <v>0.27</v>
      </c>
      <c r="K4303" s="9">
        <v>0.27</v>
      </c>
      <c r="L4303" s="9">
        <v>0.27</v>
      </c>
      <c r="N4303" s="32">
        <f>IF('System Design'!$F$8=1,'Hourly Demand and Generation'!G4303*'System Design'!$F$21,IF('System Design'!$F$8=2,'Hourly Demand and Generation'!H4303*'System Design'!$F$21,IF('System Design'!$F$8=3,'Hourly Demand and Generation'!I4303*'System Design'!$F$21)))</f>
        <v>0</v>
      </c>
      <c r="O4303" s="32">
        <f>IF('System Design'!$F$8=1,'Hourly Demand and Generation'!J4303*'System Design'!$F$22,IF('System Design'!$F$8=2,'Hourly Demand and Generation'!K4303*'System Design'!$F$22,IF('System Design'!$F$8=3,'Hourly Demand and Generation'!L4303*'System Design'!$F$22)))</f>
        <v>675</v>
      </c>
      <c r="Q4303" s="32">
        <f t="shared" si="960"/>
        <v>0</v>
      </c>
      <c r="R4303" s="32">
        <f t="shared" si="963"/>
        <v>5400</v>
      </c>
      <c r="S4303" s="32">
        <f t="shared" si="964"/>
        <v>0</v>
      </c>
      <c r="T4303" s="32">
        <f t="shared" si="965"/>
        <v>21600</v>
      </c>
      <c r="U4303" s="32">
        <f t="shared" si="966"/>
        <v>0</v>
      </c>
      <c r="V4303" s="32">
        <f t="shared" si="961"/>
        <v>450</v>
      </c>
      <c r="W4303" s="32">
        <f t="shared" si="967"/>
        <v>450</v>
      </c>
      <c r="X4303" s="32">
        <f t="shared" si="968"/>
        <v>450</v>
      </c>
    </row>
    <row r="4304" spans="1:24" x14ac:dyDescent="0.25">
      <c r="A4304" s="2"/>
      <c r="B4304" s="2" t="s">
        <v>7</v>
      </c>
      <c r="C4304" s="2">
        <f t="shared" si="969"/>
        <v>180</v>
      </c>
      <c r="D4304" s="2">
        <f t="shared" si="970"/>
        <v>4</v>
      </c>
      <c r="E4304" s="2">
        <f t="shared" si="962"/>
        <v>4300</v>
      </c>
      <c r="F4304" s="11">
        <v>270</v>
      </c>
      <c r="G4304" s="9">
        <v>0</v>
      </c>
      <c r="H4304" s="9">
        <v>0</v>
      </c>
      <c r="I4304" s="9">
        <v>0</v>
      </c>
      <c r="J4304" s="9">
        <v>0.3</v>
      </c>
      <c r="K4304" s="9">
        <v>0.3</v>
      </c>
      <c r="L4304" s="9">
        <v>0.3</v>
      </c>
      <c r="N4304" s="32">
        <f>IF('System Design'!$F$8=1,'Hourly Demand and Generation'!G4304*'System Design'!$F$21,IF('System Design'!$F$8=2,'Hourly Demand and Generation'!H4304*'System Design'!$F$21,IF('System Design'!$F$8=3,'Hourly Demand and Generation'!I4304*'System Design'!$F$21)))</f>
        <v>0</v>
      </c>
      <c r="O4304" s="32">
        <f>IF('System Design'!$F$8=1,'Hourly Demand and Generation'!J4304*'System Design'!$F$22,IF('System Design'!$F$8=2,'Hourly Demand and Generation'!K4304*'System Design'!$F$22,IF('System Design'!$F$8=3,'Hourly Demand and Generation'!L4304*'System Design'!$F$22)))</f>
        <v>750</v>
      </c>
      <c r="Q4304" s="32">
        <f t="shared" si="960"/>
        <v>0</v>
      </c>
      <c r="R4304" s="32">
        <f t="shared" si="963"/>
        <v>5400</v>
      </c>
      <c r="S4304" s="32">
        <f t="shared" si="964"/>
        <v>0</v>
      </c>
      <c r="T4304" s="32">
        <f t="shared" si="965"/>
        <v>21600</v>
      </c>
      <c r="U4304" s="32">
        <f t="shared" si="966"/>
        <v>0</v>
      </c>
      <c r="V4304" s="32">
        <f t="shared" si="961"/>
        <v>480</v>
      </c>
      <c r="W4304" s="32">
        <f t="shared" si="967"/>
        <v>480</v>
      </c>
      <c r="X4304" s="32">
        <f t="shared" si="968"/>
        <v>480</v>
      </c>
    </row>
    <row r="4305" spans="1:24" x14ac:dyDescent="0.25">
      <c r="A4305" s="2"/>
      <c r="B4305" s="2" t="s">
        <v>7</v>
      </c>
      <c r="C4305" s="2">
        <f t="shared" si="969"/>
        <v>180</v>
      </c>
      <c r="D4305" s="2">
        <f t="shared" si="970"/>
        <v>5</v>
      </c>
      <c r="E4305" s="2">
        <f t="shared" si="962"/>
        <v>4301</v>
      </c>
      <c r="F4305" s="11">
        <v>292.5</v>
      </c>
      <c r="G4305" s="9">
        <v>0</v>
      </c>
      <c r="H4305" s="9">
        <v>0.04</v>
      </c>
      <c r="I4305" s="9">
        <v>0.08</v>
      </c>
      <c r="J4305" s="9">
        <v>0.24</v>
      </c>
      <c r="K4305" s="9">
        <v>0.24</v>
      </c>
      <c r="L4305" s="9">
        <v>0.24</v>
      </c>
      <c r="N4305" s="32">
        <f>IF('System Design'!$F$8=1,'Hourly Demand and Generation'!G4305*'System Design'!$F$21,IF('System Design'!$F$8=2,'Hourly Demand and Generation'!H4305*'System Design'!$F$21,IF('System Design'!$F$8=3,'Hourly Demand and Generation'!I4305*'System Design'!$F$21)))</f>
        <v>40</v>
      </c>
      <c r="O4305" s="32">
        <f>IF('System Design'!$F$8=1,'Hourly Demand and Generation'!J4305*'System Design'!$F$22,IF('System Design'!$F$8=2,'Hourly Demand and Generation'!K4305*'System Design'!$F$22,IF('System Design'!$F$8=3,'Hourly Demand and Generation'!L4305*'System Design'!$F$22)))</f>
        <v>600</v>
      </c>
      <c r="Q4305" s="32">
        <f t="shared" si="960"/>
        <v>0</v>
      </c>
      <c r="R4305" s="32">
        <f t="shared" si="963"/>
        <v>5400</v>
      </c>
      <c r="S4305" s="32">
        <f t="shared" si="964"/>
        <v>0</v>
      </c>
      <c r="T4305" s="32">
        <f t="shared" si="965"/>
        <v>21600</v>
      </c>
      <c r="U4305" s="32">
        <f t="shared" si="966"/>
        <v>0</v>
      </c>
      <c r="V4305" s="32">
        <f t="shared" si="961"/>
        <v>347.5</v>
      </c>
      <c r="W4305" s="32">
        <f t="shared" si="967"/>
        <v>347.5</v>
      </c>
      <c r="X4305" s="32">
        <f t="shared" si="968"/>
        <v>347.5</v>
      </c>
    </row>
    <row r="4306" spans="1:24" x14ac:dyDescent="0.25">
      <c r="A4306" s="2"/>
      <c r="B4306" s="2" t="s">
        <v>7</v>
      </c>
      <c r="C4306" s="2">
        <f t="shared" si="969"/>
        <v>180</v>
      </c>
      <c r="D4306" s="2">
        <f t="shared" si="970"/>
        <v>6</v>
      </c>
      <c r="E4306" s="2">
        <f t="shared" si="962"/>
        <v>4302</v>
      </c>
      <c r="F4306" s="11">
        <v>315</v>
      </c>
      <c r="G4306" s="9">
        <v>0.08</v>
      </c>
      <c r="H4306" s="9">
        <v>0.125</v>
      </c>
      <c r="I4306" s="9">
        <v>0.17</v>
      </c>
      <c r="J4306" s="9">
        <v>0.24</v>
      </c>
      <c r="K4306" s="9">
        <v>0.24</v>
      </c>
      <c r="L4306" s="9">
        <v>0.24</v>
      </c>
      <c r="N4306" s="32">
        <f>IF('System Design'!$F$8=1,'Hourly Demand and Generation'!G4306*'System Design'!$F$21,IF('System Design'!$F$8=2,'Hourly Demand and Generation'!H4306*'System Design'!$F$21,IF('System Design'!$F$8=3,'Hourly Demand and Generation'!I4306*'System Design'!$F$21)))</f>
        <v>85</v>
      </c>
      <c r="O4306" s="32">
        <f>IF('System Design'!$F$8=1,'Hourly Demand and Generation'!J4306*'System Design'!$F$22,IF('System Design'!$F$8=2,'Hourly Demand and Generation'!K4306*'System Design'!$F$22,IF('System Design'!$F$8=3,'Hourly Demand and Generation'!L4306*'System Design'!$F$22)))</f>
        <v>600</v>
      </c>
      <c r="Q4306" s="32">
        <f t="shared" si="960"/>
        <v>0</v>
      </c>
      <c r="R4306" s="32">
        <f t="shared" si="963"/>
        <v>5400</v>
      </c>
      <c r="S4306" s="32">
        <f t="shared" si="964"/>
        <v>0</v>
      </c>
      <c r="T4306" s="32">
        <f t="shared" si="965"/>
        <v>21600</v>
      </c>
      <c r="U4306" s="32">
        <f t="shared" si="966"/>
        <v>0</v>
      </c>
      <c r="V4306" s="32">
        <f t="shared" si="961"/>
        <v>370</v>
      </c>
      <c r="W4306" s="32">
        <f t="shared" si="967"/>
        <v>370</v>
      </c>
      <c r="X4306" s="32">
        <f t="shared" si="968"/>
        <v>370</v>
      </c>
    </row>
    <row r="4307" spans="1:24" x14ac:dyDescent="0.25">
      <c r="A4307" s="2"/>
      <c r="B4307" s="2" t="s">
        <v>7</v>
      </c>
      <c r="C4307" s="2">
        <f t="shared" si="969"/>
        <v>180</v>
      </c>
      <c r="D4307" s="2">
        <f t="shared" si="970"/>
        <v>7</v>
      </c>
      <c r="E4307" s="2">
        <f t="shared" si="962"/>
        <v>4303</v>
      </c>
      <c r="F4307" s="11">
        <v>337.5</v>
      </c>
      <c r="G4307" s="9">
        <v>0.17</v>
      </c>
      <c r="H4307" s="9">
        <v>0.21</v>
      </c>
      <c r="I4307" s="9">
        <v>0.25</v>
      </c>
      <c r="J4307" s="9">
        <v>0.27</v>
      </c>
      <c r="K4307" s="9">
        <v>0.27</v>
      </c>
      <c r="L4307" s="9">
        <v>0.27</v>
      </c>
      <c r="N4307" s="32">
        <f>IF('System Design'!$F$8=1,'Hourly Demand and Generation'!G4307*'System Design'!$F$21,IF('System Design'!$F$8=2,'Hourly Demand and Generation'!H4307*'System Design'!$F$21,IF('System Design'!$F$8=3,'Hourly Demand and Generation'!I4307*'System Design'!$F$21)))</f>
        <v>125</v>
      </c>
      <c r="O4307" s="32">
        <f>IF('System Design'!$F$8=1,'Hourly Demand and Generation'!J4307*'System Design'!$F$22,IF('System Design'!$F$8=2,'Hourly Demand and Generation'!K4307*'System Design'!$F$22,IF('System Design'!$F$8=3,'Hourly Demand and Generation'!L4307*'System Design'!$F$22)))</f>
        <v>675</v>
      </c>
      <c r="Q4307" s="32">
        <f t="shared" si="960"/>
        <v>0</v>
      </c>
      <c r="R4307" s="32">
        <f t="shared" si="963"/>
        <v>5400</v>
      </c>
      <c r="S4307" s="32">
        <f t="shared" si="964"/>
        <v>0</v>
      </c>
      <c r="T4307" s="32">
        <f t="shared" si="965"/>
        <v>21600</v>
      </c>
      <c r="U4307" s="32">
        <f t="shared" si="966"/>
        <v>0</v>
      </c>
      <c r="V4307" s="32">
        <f t="shared" si="961"/>
        <v>462.5</v>
      </c>
      <c r="W4307" s="32">
        <f t="shared" si="967"/>
        <v>462.5</v>
      </c>
      <c r="X4307" s="32">
        <f t="shared" si="968"/>
        <v>462.5</v>
      </c>
    </row>
    <row r="4308" spans="1:24" x14ac:dyDescent="0.25">
      <c r="A4308" s="2"/>
      <c r="B4308" s="2" t="s">
        <v>7</v>
      </c>
      <c r="C4308" s="2">
        <f t="shared" si="969"/>
        <v>180</v>
      </c>
      <c r="D4308" s="2">
        <f t="shared" si="970"/>
        <v>8</v>
      </c>
      <c r="E4308" s="2">
        <f t="shared" si="962"/>
        <v>4304</v>
      </c>
      <c r="F4308" s="11">
        <v>360</v>
      </c>
      <c r="G4308" s="9">
        <v>0.33</v>
      </c>
      <c r="H4308" s="9">
        <v>0.375</v>
      </c>
      <c r="I4308" s="9">
        <v>0.42</v>
      </c>
      <c r="J4308" s="9">
        <v>0.27</v>
      </c>
      <c r="K4308" s="9">
        <v>0.27</v>
      </c>
      <c r="L4308" s="9">
        <v>0.27</v>
      </c>
      <c r="N4308" s="32">
        <f>IF('System Design'!$F$8=1,'Hourly Demand and Generation'!G4308*'System Design'!$F$21,IF('System Design'!$F$8=2,'Hourly Demand and Generation'!H4308*'System Design'!$F$21,IF('System Design'!$F$8=3,'Hourly Demand and Generation'!I4308*'System Design'!$F$21)))</f>
        <v>210</v>
      </c>
      <c r="O4308" s="32">
        <f>IF('System Design'!$F$8=1,'Hourly Demand and Generation'!J4308*'System Design'!$F$22,IF('System Design'!$F$8=2,'Hourly Demand and Generation'!K4308*'System Design'!$F$22,IF('System Design'!$F$8=3,'Hourly Demand and Generation'!L4308*'System Design'!$F$22)))</f>
        <v>675</v>
      </c>
      <c r="Q4308" s="32">
        <f t="shared" si="960"/>
        <v>0</v>
      </c>
      <c r="R4308" s="32">
        <f t="shared" si="963"/>
        <v>5400</v>
      </c>
      <c r="S4308" s="32">
        <f t="shared" si="964"/>
        <v>0</v>
      </c>
      <c r="T4308" s="32">
        <f t="shared" si="965"/>
        <v>21600</v>
      </c>
      <c r="U4308" s="32">
        <f t="shared" si="966"/>
        <v>0</v>
      </c>
      <c r="V4308" s="32">
        <f t="shared" si="961"/>
        <v>525</v>
      </c>
      <c r="W4308" s="32">
        <f t="shared" si="967"/>
        <v>525</v>
      </c>
      <c r="X4308" s="32">
        <f t="shared" si="968"/>
        <v>525</v>
      </c>
    </row>
    <row r="4309" spans="1:24" x14ac:dyDescent="0.25">
      <c r="A4309" s="2"/>
      <c r="B4309" s="2" t="s">
        <v>7</v>
      </c>
      <c r="C4309" s="2">
        <f t="shared" si="969"/>
        <v>180</v>
      </c>
      <c r="D4309" s="2">
        <f t="shared" si="970"/>
        <v>9</v>
      </c>
      <c r="E4309" s="2">
        <f t="shared" si="962"/>
        <v>4305</v>
      </c>
      <c r="F4309" s="11">
        <v>360</v>
      </c>
      <c r="G4309" s="9">
        <v>0.5</v>
      </c>
      <c r="H4309" s="9">
        <v>0.54</v>
      </c>
      <c r="I4309" s="9">
        <v>0.57999999999999996</v>
      </c>
      <c r="J4309" s="9">
        <v>0.24</v>
      </c>
      <c r="K4309" s="9">
        <v>0.24</v>
      </c>
      <c r="L4309" s="9">
        <v>0.24</v>
      </c>
      <c r="N4309" s="32">
        <f>IF('System Design'!$F$8=1,'Hourly Demand and Generation'!G4309*'System Design'!$F$21,IF('System Design'!$F$8=2,'Hourly Demand and Generation'!H4309*'System Design'!$F$21,IF('System Design'!$F$8=3,'Hourly Demand and Generation'!I4309*'System Design'!$F$21)))</f>
        <v>290</v>
      </c>
      <c r="O4309" s="32">
        <f>IF('System Design'!$F$8=1,'Hourly Demand and Generation'!J4309*'System Design'!$F$22,IF('System Design'!$F$8=2,'Hourly Demand and Generation'!K4309*'System Design'!$F$22,IF('System Design'!$F$8=3,'Hourly Demand and Generation'!L4309*'System Design'!$F$22)))</f>
        <v>600</v>
      </c>
      <c r="Q4309" s="32">
        <f t="shared" si="960"/>
        <v>0</v>
      </c>
      <c r="R4309" s="32">
        <f t="shared" si="963"/>
        <v>5400</v>
      </c>
      <c r="S4309" s="32">
        <f t="shared" si="964"/>
        <v>0</v>
      </c>
      <c r="T4309" s="32">
        <f t="shared" si="965"/>
        <v>21600</v>
      </c>
      <c r="U4309" s="32">
        <f t="shared" si="966"/>
        <v>0</v>
      </c>
      <c r="V4309" s="32">
        <f t="shared" si="961"/>
        <v>530</v>
      </c>
      <c r="W4309" s="32">
        <f t="shared" si="967"/>
        <v>530</v>
      </c>
      <c r="X4309" s="32">
        <f t="shared" si="968"/>
        <v>530</v>
      </c>
    </row>
    <row r="4310" spans="1:24" x14ac:dyDescent="0.25">
      <c r="A4310" s="2"/>
      <c r="B4310" s="2" t="s">
        <v>7</v>
      </c>
      <c r="C4310" s="2">
        <f t="shared" si="969"/>
        <v>180</v>
      </c>
      <c r="D4310" s="2">
        <f t="shared" si="970"/>
        <v>10</v>
      </c>
      <c r="E4310" s="2">
        <f t="shared" si="962"/>
        <v>4306</v>
      </c>
      <c r="F4310" s="11">
        <v>351</v>
      </c>
      <c r="G4310" s="9">
        <v>0.67</v>
      </c>
      <c r="H4310" s="9">
        <v>0.71</v>
      </c>
      <c r="I4310" s="9">
        <v>0.75</v>
      </c>
      <c r="J4310" s="9">
        <v>0.27</v>
      </c>
      <c r="K4310" s="9">
        <v>0.27</v>
      </c>
      <c r="L4310" s="9">
        <v>0.27</v>
      </c>
      <c r="N4310" s="32">
        <f>IF('System Design'!$F$8=1,'Hourly Demand and Generation'!G4310*'System Design'!$F$21,IF('System Design'!$F$8=2,'Hourly Demand and Generation'!H4310*'System Design'!$F$21,IF('System Design'!$F$8=3,'Hourly Demand and Generation'!I4310*'System Design'!$F$21)))</f>
        <v>375</v>
      </c>
      <c r="O4310" s="32">
        <f>IF('System Design'!$F$8=1,'Hourly Demand and Generation'!J4310*'System Design'!$F$22,IF('System Design'!$F$8=2,'Hourly Demand and Generation'!K4310*'System Design'!$F$22,IF('System Design'!$F$8=3,'Hourly Demand and Generation'!L4310*'System Design'!$F$22)))</f>
        <v>675</v>
      </c>
      <c r="Q4310" s="32">
        <f t="shared" si="960"/>
        <v>0</v>
      </c>
      <c r="R4310" s="32">
        <f t="shared" si="963"/>
        <v>5400</v>
      </c>
      <c r="S4310" s="32">
        <f t="shared" si="964"/>
        <v>0</v>
      </c>
      <c r="T4310" s="32">
        <f t="shared" si="965"/>
        <v>21600</v>
      </c>
      <c r="U4310" s="32">
        <f t="shared" si="966"/>
        <v>0</v>
      </c>
      <c r="V4310" s="32">
        <f t="shared" si="961"/>
        <v>699</v>
      </c>
      <c r="W4310" s="32">
        <f t="shared" si="967"/>
        <v>699</v>
      </c>
      <c r="X4310" s="32">
        <f t="shared" si="968"/>
        <v>699</v>
      </c>
    </row>
    <row r="4311" spans="1:24" x14ac:dyDescent="0.25">
      <c r="A4311" s="2"/>
      <c r="B4311" s="2" t="s">
        <v>7</v>
      </c>
      <c r="C4311" s="2">
        <f t="shared" si="969"/>
        <v>180</v>
      </c>
      <c r="D4311" s="2">
        <f t="shared" si="970"/>
        <v>11</v>
      </c>
      <c r="E4311" s="2">
        <f t="shared" si="962"/>
        <v>4307</v>
      </c>
      <c r="F4311" s="11">
        <v>346.5</v>
      </c>
      <c r="G4311" s="9">
        <v>0.83</v>
      </c>
      <c r="H4311" s="9">
        <v>0.875</v>
      </c>
      <c r="I4311" s="9">
        <v>0.92</v>
      </c>
      <c r="J4311" s="9">
        <v>0.24</v>
      </c>
      <c r="K4311" s="9">
        <v>0.24</v>
      </c>
      <c r="L4311" s="9">
        <v>0.24</v>
      </c>
      <c r="N4311" s="32">
        <f>IF('System Design'!$F$8=1,'Hourly Demand and Generation'!G4311*'System Design'!$F$21,IF('System Design'!$F$8=2,'Hourly Demand and Generation'!H4311*'System Design'!$F$21,IF('System Design'!$F$8=3,'Hourly Demand and Generation'!I4311*'System Design'!$F$21)))</f>
        <v>460</v>
      </c>
      <c r="O4311" s="32">
        <f>IF('System Design'!$F$8=1,'Hourly Demand and Generation'!J4311*'System Design'!$F$22,IF('System Design'!$F$8=2,'Hourly Demand and Generation'!K4311*'System Design'!$F$22,IF('System Design'!$F$8=3,'Hourly Demand and Generation'!L4311*'System Design'!$F$22)))</f>
        <v>600</v>
      </c>
      <c r="Q4311" s="32">
        <f t="shared" si="960"/>
        <v>0</v>
      </c>
      <c r="R4311" s="32">
        <f t="shared" si="963"/>
        <v>5400</v>
      </c>
      <c r="S4311" s="32">
        <f t="shared" si="964"/>
        <v>0</v>
      </c>
      <c r="T4311" s="32">
        <f t="shared" si="965"/>
        <v>21600</v>
      </c>
      <c r="U4311" s="32">
        <f t="shared" si="966"/>
        <v>0</v>
      </c>
      <c r="V4311" s="32">
        <f t="shared" si="961"/>
        <v>713.5</v>
      </c>
      <c r="W4311" s="32">
        <f t="shared" si="967"/>
        <v>713.5</v>
      </c>
      <c r="X4311" s="32">
        <f t="shared" si="968"/>
        <v>713.5</v>
      </c>
    </row>
    <row r="4312" spans="1:24" x14ac:dyDescent="0.25">
      <c r="A4312" s="2"/>
      <c r="B4312" s="2" t="s">
        <v>7</v>
      </c>
      <c r="C4312" s="2">
        <f t="shared" si="969"/>
        <v>180</v>
      </c>
      <c r="D4312" s="2">
        <f t="shared" si="970"/>
        <v>12</v>
      </c>
      <c r="E4312" s="2">
        <f t="shared" si="962"/>
        <v>4308</v>
      </c>
      <c r="F4312" s="11">
        <v>346.5</v>
      </c>
      <c r="G4312" s="9">
        <v>1</v>
      </c>
      <c r="H4312" s="9">
        <v>1</v>
      </c>
      <c r="I4312" s="9">
        <v>1</v>
      </c>
      <c r="J4312" s="9">
        <v>0.22500000000000001</v>
      </c>
      <c r="K4312" s="9">
        <v>0.22500000000000001</v>
      </c>
      <c r="L4312" s="9">
        <v>0.22500000000000001</v>
      </c>
      <c r="N4312" s="32">
        <f>IF('System Design'!$F$8=1,'Hourly Demand and Generation'!G4312*'System Design'!$F$21,IF('System Design'!$F$8=2,'Hourly Demand and Generation'!H4312*'System Design'!$F$21,IF('System Design'!$F$8=3,'Hourly Demand and Generation'!I4312*'System Design'!$F$21)))</f>
        <v>500</v>
      </c>
      <c r="O4312" s="32">
        <f>IF('System Design'!$F$8=1,'Hourly Demand and Generation'!J4312*'System Design'!$F$22,IF('System Design'!$F$8=2,'Hourly Demand and Generation'!K4312*'System Design'!$F$22,IF('System Design'!$F$8=3,'Hourly Demand and Generation'!L4312*'System Design'!$F$22)))</f>
        <v>562.5</v>
      </c>
      <c r="Q4312" s="32">
        <f t="shared" si="960"/>
        <v>0</v>
      </c>
      <c r="R4312" s="32">
        <f t="shared" si="963"/>
        <v>5400</v>
      </c>
      <c r="S4312" s="32">
        <f t="shared" si="964"/>
        <v>0</v>
      </c>
      <c r="T4312" s="32">
        <f t="shared" si="965"/>
        <v>21600</v>
      </c>
      <c r="U4312" s="32">
        <f t="shared" si="966"/>
        <v>0</v>
      </c>
      <c r="V4312" s="32">
        <f t="shared" si="961"/>
        <v>716</v>
      </c>
      <c r="W4312" s="32">
        <f t="shared" si="967"/>
        <v>716</v>
      </c>
      <c r="X4312" s="32">
        <f t="shared" si="968"/>
        <v>716</v>
      </c>
    </row>
    <row r="4313" spans="1:24" x14ac:dyDescent="0.25">
      <c r="A4313" s="2"/>
      <c r="B4313" s="2" t="s">
        <v>7</v>
      </c>
      <c r="C4313" s="2">
        <f t="shared" si="969"/>
        <v>180</v>
      </c>
      <c r="D4313" s="2">
        <f t="shared" si="970"/>
        <v>13</v>
      </c>
      <c r="E4313" s="2">
        <f t="shared" si="962"/>
        <v>4309</v>
      </c>
      <c r="F4313" s="11">
        <v>360</v>
      </c>
      <c r="G4313" s="9">
        <v>0.83</v>
      </c>
      <c r="H4313" s="9">
        <v>0.875</v>
      </c>
      <c r="I4313" s="9">
        <v>0.92</v>
      </c>
      <c r="J4313" s="9">
        <v>0.24</v>
      </c>
      <c r="K4313" s="9">
        <v>0.24</v>
      </c>
      <c r="L4313" s="9">
        <v>0.24</v>
      </c>
      <c r="N4313" s="32">
        <f>IF('System Design'!$F$8=1,'Hourly Demand and Generation'!G4313*'System Design'!$F$21,IF('System Design'!$F$8=2,'Hourly Demand and Generation'!H4313*'System Design'!$F$21,IF('System Design'!$F$8=3,'Hourly Demand and Generation'!I4313*'System Design'!$F$21)))</f>
        <v>460</v>
      </c>
      <c r="O4313" s="32">
        <f>IF('System Design'!$F$8=1,'Hourly Demand and Generation'!J4313*'System Design'!$F$22,IF('System Design'!$F$8=2,'Hourly Demand and Generation'!K4313*'System Design'!$F$22,IF('System Design'!$F$8=3,'Hourly Demand and Generation'!L4313*'System Design'!$F$22)))</f>
        <v>600</v>
      </c>
      <c r="Q4313" s="32">
        <f t="shared" si="960"/>
        <v>0</v>
      </c>
      <c r="R4313" s="32">
        <f t="shared" si="963"/>
        <v>5400</v>
      </c>
      <c r="S4313" s="32">
        <f t="shared" si="964"/>
        <v>0</v>
      </c>
      <c r="T4313" s="32">
        <f t="shared" si="965"/>
        <v>21600</v>
      </c>
      <c r="U4313" s="32">
        <f t="shared" si="966"/>
        <v>0</v>
      </c>
      <c r="V4313" s="32">
        <f t="shared" si="961"/>
        <v>700</v>
      </c>
      <c r="W4313" s="32">
        <f t="shared" si="967"/>
        <v>700</v>
      </c>
      <c r="X4313" s="32">
        <f t="shared" si="968"/>
        <v>700</v>
      </c>
    </row>
    <row r="4314" spans="1:24" x14ac:dyDescent="0.25">
      <c r="A4314" s="2"/>
      <c r="B4314" s="2" t="s">
        <v>7</v>
      </c>
      <c r="C4314" s="2">
        <f t="shared" si="969"/>
        <v>180</v>
      </c>
      <c r="D4314" s="2">
        <f t="shared" si="970"/>
        <v>14</v>
      </c>
      <c r="E4314" s="2">
        <f t="shared" si="962"/>
        <v>4310</v>
      </c>
      <c r="F4314" s="11">
        <v>360</v>
      </c>
      <c r="G4314" s="9">
        <v>0.67</v>
      </c>
      <c r="H4314" s="9">
        <v>0.71</v>
      </c>
      <c r="I4314" s="9">
        <v>0.75</v>
      </c>
      <c r="J4314" s="9">
        <v>0.255</v>
      </c>
      <c r="K4314" s="9">
        <v>0.255</v>
      </c>
      <c r="L4314" s="9">
        <v>0.255</v>
      </c>
      <c r="N4314" s="32">
        <f>IF('System Design'!$F$8=1,'Hourly Demand and Generation'!G4314*'System Design'!$F$21,IF('System Design'!$F$8=2,'Hourly Demand and Generation'!H4314*'System Design'!$F$21,IF('System Design'!$F$8=3,'Hourly Demand and Generation'!I4314*'System Design'!$F$21)))</f>
        <v>375</v>
      </c>
      <c r="O4314" s="32">
        <f>IF('System Design'!$F$8=1,'Hourly Demand and Generation'!J4314*'System Design'!$F$22,IF('System Design'!$F$8=2,'Hourly Demand and Generation'!K4314*'System Design'!$F$22,IF('System Design'!$F$8=3,'Hourly Demand and Generation'!L4314*'System Design'!$F$22)))</f>
        <v>637.5</v>
      </c>
      <c r="Q4314" s="32">
        <f t="shared" si="960"/>
        <v>0</v>
      </c>
      <c r="R4314" s="32">
        <f t="shared" si="963"/>
        <v>5400</v>
      </c>
      <c r="S4314" s="32">
        <f t="shared" si="964"/>
        <v>0</v>
      </c>
      <c r="T4314" s="32">
        <f t="shared" si="965"/>
        <v>21600</v>
      </c>
      <c r="U4314" s="32">
        <f t="shared" si="966"/>
        <v>0</v>
      </c>
      <c r="V4314" s="32">
        <f t="shared" si="961"/>
        <v>652.5</v>
      </c>
      <c r="W4314" s="32">
        <f t="shared" si="967"/>
        <v>652.5</v>
      </c>
      <c r="X4314" s="32">
        <f t="shared" si="968"/>
        <v>652.5</v>
      </c>
    </row>
    <row r="4315" spans="1:24" x14ac:dyDescent="0.25">
      <c r="A4315" s="2"/>
      <c r="B4315" s="2" t="s">
        <v>7</v>
      </c>
      <c r="C4315" s="2">
        <f t="shared" si="969"/>
        <v>180</v>
      </c>
      <c r="D4315" s="2">
        <f t="shared" si="970"/>
        <v>15</v>
      </c>
      <c r="E4315" s="2">
        <f t="shared" si="962"/>
        <v>4311</v>
      </c>
      <c r="F4315" s="11">
        <v>382.5</v>
      </c>
      <c r="G4315" s="9">
        <v>0.5</v>
      </c>
      <c r="H4315" s="9">
        <v>0.54</v>
      </c>
      <c r="I4315" s="9">
        <v>0.57999999999999996</v>
      </c>
      <c r="J4315" s="9">
        <v>0.27</v>
      </c>
      <c r="K4315" s="9">
        <v>0.27</v>
      </c>
      <c r="L4315" s="9">
        <v>0.27</v>
      </c>
      <c r="N4315" s="32">
        <f>IF('System Design'!$F$8=1,'Hourly Demand and Generation'!G4315*'System Design'!$F$21,IF('System Design'!$F$8=2,'Hourly Demand and Generation'!H4315*'System Design'!$F$21,IF('System Design'!$F$8=3,'Hourly Demand and Generation'!I4315*'System Design'!$F$21)))</f>
        <v>290</v>
      </c>
      <c r="O4315" s="32">
        <f>IF('System Design'!$F$8=1,'Hourly Demand and Generation'!J4315*'System Design'!$F$22,IF('System Design'!$F$8=2,'Hourly Demand and Generation'!K4315*'System Design'!$F$22,IF('System Design'!$F$8=3,'Hourly Demand and Generation'!L4315*'System Design'!$F$22)))</f>
        <v>675</v>
      </c>
      <c r="Q4315" s="32">
        <f t="shared" si="960"/>
        <v>0</v>
      </c>
      <c r="R4315" s="32">
        <f t="shared" si="963"/>
        <v>5400</v>
      </c>
      <c r="S4315" s="32">
        <f t="shared" si="964"/>
        <v>0</v>
      </c>
      <c r="T4315" s="32">
        <f t="shared" si="965"/>
        <v>21600</v>
      </c>
      <c r="U4315" s="32">
        <f t="shared" si="966"/>
        <v>0</v>
      </c>
      <c r="V4315" s="32">
        <f t="shared" si="961"/>
        <v>582.5</v>
      </c>
      <c r="W4315" s="32">
        <f t="shared" si="967"/>
        <v>582.5</v>
      </c>
      <c r="X4315" s="32">
        <f t="shared" si="968"/>
        <v>582.5</v>
      </c>
    </row>
    <row r="4316" spans="1:24" x14ac:dyDescent="0.25">
      <c r="A4316" s="2"/>
      <c r="B4316" s="2" t="s">
        <v>7</v>
      </c>
      <c r="C4316" s="2">
        <f t="shared" si="969"/>
        <v>180</v>
      </c>
      <c r="D4316" s="2">
        <f t="shared" si="970"/>
        <v>16</v>
      </c>
      <c r="E4316" s="2">
        <f t="shared" si="962"/>
        <v>4312</v>
      </c>
      <c r="F4316" s="11">
        <v>405</v>
      </c>
      <c r="G4316" s="9">
        <v>0.33</v>
      </c>
      <c r="H4316" s="9">
        <v>0.375</v>
      </c>
      <c r="I4316" s="9">
        <v>0.42</v>
      </c>
      <c r="J4316" s="9">
        <v>0.27</v>
      </c>
      <c r="K4316" s="9">
        <v>0.27</v>
      </c>
      <c r="L4316" s="9">
        <v>0.27</v>
      </c>
      <c r="N4316" s="32">
        <f>IF('System Design'!$F$8=1,'Hourly Demand and Generation'!G4316*'System Design'!$F$21,IF('System Design'!$F$8=2,'Hourly Demand and Generation'!H4316*'System Design'!$F$21,IF('System Design'!$F$8=3,'Hourly Demand and Generation'!I4316*'System Design'!$F$21)))</f>
        <v>210</v>
      </c>
      <c r="O4316" s="32">
        <f>IF('System Design'!$F$8=1,'Hourly Demand and Generation'!J4316*'System Design'!$F$22,IF('System Design'!$F$8=2,'Hourly Demand and Generation'!K4316*'System Design'!$F$22,IF('System Design'!$F$8=3,'Hourly Demand and Generation'!L4316*'System Design'!$F$22)))</f>
        <v>675</v>
      </c>
      <c r="Q4316" s="32">
        <f t="shared" si="960"/>
        <v>0</v>
      </c>
      <c r="R4316" s="32">
        <f t="shared" si="963"/>
        <v>5400</v>
      </c>
      <c r="S4316" s="32">
        <f t="shared" si="964"/>
        <v>0</v>
      </c>
      <c r="T4316" s="32">
        <f t="shared" si="965"/>
        <v>21600</v>
      </c>
      <c r="U4316" s="32">
        <f t="shared" si="966"/>
        <v>0</v>
      </c>
      <c r="V4316" s="32">
        <f t="shared" si="961"/>
        <v>480</v>
      </c>
      <c r="W4316" s="32">
        <f t="shared" si="967"/>
        <v>480</v>
      </c>
      <c r="X4316" s="32">
        <f t="shared" si="968"/>
        <v>480</v>
      </c>
    </row>
    <row r="4317" spans="1:24" x14ac:dyDescent="0.25">
      <c r="A4317" s="2"/>
      <c r="B4317" s="2" t="s">
        <v>7</v>
      </c>
      <c r="C4317" s="2">
        <f t="shared" si="969"/>
        <v>180</v>
      </c>
      <c r="D4317" s="2">
        <f t="shared" si="970"/>
        <v>17</v>
      </c>
      <c r="E4317" s="2">
        <f t="shared" si="962"/>
        <v>4313</v>
      </c>
      <c r="F4317" s="11">
        <v>427.5</v>
      </c>
      <c r="G4317" s="9">
        <v>0.17</v>
      </c>
      <c r="H4317" s="9">
        <v>0.21</v>
      </c>
      <c r="I4317" s="9">
        <v>0.25</v>
      </c>
      <c r="J4317" s="9">
        <v>0.3</v>
      </c>
      <c r="K4317" s="9">
        <v>0.3</v>
      </c>
      <c r="L4317" s="9">
        <v>0.3</v>
      </c>
      <c r="N4317" s="32">
        <f>IF('System Design'!$F$8=1,'Hourly Demand and Generation'!G4317*'System Design'!$F$21,IF('System Design'!$F$8=2,'Hourly Demand and Generation'!H4317*'System Design'!$F$21,IF('System Design'!$F$8=3,'Hourly Demand and Generation'!I4317*'System Design'!$F$21)))</f>
        <v>125</v>
      </c>
      <c r="O4317" s="32">
        <f>IF('System Design'!$F$8=1,'Hourly Demand and Generation'!J4317*'System Design'!$F$22,IF('System Design'!$F$8=2,'Hourly Demand and Generation'!K4317*'System Design'!$F$22,IF('System Design'!$F$8=3,'Hourly Demand and Generation'!L4317*'System Design'!$F$22)))</f>
        <v>750</v>
      </c>
      <c r="Q4317" s="32">
        <f t="shared" si="960"/>
        <v>0</v>
      </c>
      <c r="R4317" s="32">
        <f t="shared" si="963"/>
        <v>5400</v>
      </c>
      <c r="S4317" s="32">
        <f t="shared" si="964"/>
        <v>0</v>
      </c>
      <c r="T4317" s="32">
        <f t="shared" si="965"/>
        <v>21600</v>
      </c>
      <c r="U4317" s="32">
        <f t="shared" si="966"/>
        <v>0</v>
      </c>
      <c r="V4317" s="32">
        <f t="shared" si="961"/>
        <v>447.5</v>
      </c>
      <c r="W4317" s="32">
        <f t="shared" si="967"/>
        <v>447.5</v>
      </c>
      <c r="X4317" s="32">
        <f t="shared" si="968"/>
        <v>447.5</v>
      </c>
    </row>
    <row r="4318" spans="1:24" x14ac:dyDescent="0.25">
      <c r="A4318" s="2"/>
      <c r="B4318" s="2" t="s">
        <v>7</v>
      </c>
      <c r="C4318" s="2">
        <f t="shared" si="969"/>
        <v>180</v>
      </c>
      <c r="D4318" s="2">
        <f t="shared" si="970"/>
        <v>18</v>
      </c>
      <c r="E4318" s="2">
        <f t="shared" si="962"/>
        <v>4314</v>
      </c>
      <c r="F4318" s="11">
        <v>450</v>
      </c>
      <c r="G4318" s="9">
        <v>0.08</v>
      </c>
      <c r="H4318" s="9">
        <v>0.125</v>
      </c>
      <c r="I4318" s="9">
        <v>0.17</v>
      </c>
      <c r="J4318" s="9">
        <v>0.28499999999999998</v>
      </c>
      <c r="K4318" s="9">
        <v>0.28499999999999998</v>
      </c>
      <c r="L4318" s="9">
        <v>0.28499999999999998</v>
      </c>
      <c r="N4318" s="32">
        <f>IF('System Design'!$F$8=1,'Hourly Demand and Generation'!G4318*'System Design'!$F$21,IF('System Design'!$F$8=2,'Hourly Demand and Generation'!H4318*'System Design'!$F$21,IF('System Design'!$F$8=3,'Hourly Demand and Generation'!I4318*'System Design'!$F$21)))</f>
        <v>85</v>
      </c>
      <c r="O4318" s="32">
        <f>IF('System Design'!$F$8=1,'Hourly Demand and Generation'!J4318*'System Design'!$F$22,IF('System Design'!$F$8=2,'Hourly Demand and Generation'!K4318*'System Design'!$F$22,IF('System Design'!$F$8=3,'Hourly Demand and Generation'!L4318*'System Design'!$F$22)))</f>
        <v>712.49999999999989</v>
      </c>
      <c r="Q4318" s="32">
        <f t="shared" si="960"/>
        <v>0</v>
      </c>
      <c r="R4318" s="32">
        <f t="shared" si="963"/>
        <v>5400</v>
      </c>
      <c r="S4318" s="32">
        <f t="shared" si="964"/>
        <v>0</v>
      </c>
      <c r="T4318" s="32">
        <f t="shared" si="965"/>
        <v>21600</v>
      </c>
      <c r="U4318" s="32">
        <f t="shared" si="966"/>
        <v>0</v>
      </c>
      <c r="V4318" s="32">
        <f t="shared" si="961"/>
        <v>347.49999999999989</v>
      </c>
      <c r="W4318" s="32">
        <f t="shared" si="967"/>
        <v>347.49999999999989</v>
      </c>
      <c r="X4318" s="32">
        <f t="shared" si="968"/>
        <v>347.49999999999989</v>
      </c>
    </row>
    <row r="4319" spans="1:24" x14ac:dyDescent="0.25">
      <c r="A4319" s="2"/>
      <c r="B4319" s="2" t="s">
        <v>7</v>
      </c>
      <c r="C4319" s="2">
        <f t="shared" si="969"/>
        <v>180</v>
      </c>
      <c r="D4319" s="2">
        <f t="shared" si="970"/>
        <v>19</v>
      </c>
      <c r="E4319" s="2">
        <f t="shared" si="962"/>
        <v>4315</v>
      </c>
      <c r="F4319" s="11">
        <v>436.5</v>
      </c>
      <c r="G4319" s="9">
        <v>0</v>
      </c>
      <c r="H4319" s="9">
        <v>0.04</v>
      </c>
      <c r="I4319" s="9">
        <v>0.08</v>
      </c>
      <c r="J4319" s="9">
        <v>0.27</v>
      </c>
      <c r="K4319" s="9">
        <v>0.27</v>
      </c>
      <c r="L4319" s="9">
        <v>0.27</v>
      </c>
      <c r="N4319" s="32">
        <f>IF('System Design'!$F$8=1,'Hourly Demand and Generation'!G4319*'System Design'!$F$21,IF('System Design'!$F$8=2,'Hourly Demand and Generation'!H4319*'System Design'!$F$21,IF('System Design'!$F$8=3,'Hourly Demand and Generation'!I4319*'System Design'!$F$21)))</f>
        <v>40</v>
      </c>
      <c r="O4319" s="32">
        <f>IF('System Design'!$F$8=1,'Hourly Demand and Generation'!J4319*'System Design'!$F$22,IF('System Design'!$F$8=2,'Hourly Demand and Generation'!K4319*'System Design'!$F$22,IF('System Design'!$F$8=3,'Hourly Demand and Generation'!L4319*'System Design'!$F$22)))</f>
        <v>675</v>
      </c>
      <c r="Q4319" s="32">
        <f t="shared" si="960"/>
        <v>0</v>
      </c>
      <c r="R4319" s="32">
        <f t="shared" si="963"/>
        <v>5400</v>
      </c>
      <c r="S4319" s="32">
        <f t="shared" si="964"/>
        <v>0</v>
      </c>
      <c r="T4319" s="32">
        <f t="shared" si="965"/>
        <v>21600</v>
      </c>
      <c r="U4319" s="32">
        <f t="shared" si="966"/>
        <v>0</v>
      </c>
      <c r="V4319" s="32">
        <f t="shared" si="961"/>
        <v>278.5</v>
      </c>
      <c r="W4319" s="32">
        <f t="shared" si="967"/>
        <v>278.5</v>
      </c>
      <c r="X4319" s="32">
        <f t="shared" si="968"/>
        <v>278.5</v>
      </c>
    </row>
    <row r="4320" spans="1:24" x14ac:dyDescent="0.25">
      <c r="A4320" s="2"/>
      <c r="B4320" s="2" t="s">
        <v>7</v>
      </c>
      <c r="C4320" s="2">
        <f t="shared" si="969"/>
        <v>180</v>
      </c>
      <c r="D4320" s="2">
        <f t="shared" si="970"/>
        <v>20</v>
      </c>
      <c r="E4320" s="2">
        <f t="shared" si="962"/>
        <v>4316</v>
      </c>
      <c r="F4320" s="11">
        <v>427.5</v>
      </c>
      <c r="G4320" s="9">
        <v>0</v>
      </c>
      <c r="H4320" s="9">
        <v>0</v>
      </c>
      <c r="I4320" s="9">
        <v>0</v>
      </c>
      <c r="J4320" s="9">
        <v>0.27</v>
      </c>
      <c r="K4320" s="9">
        <v>0.27</v>
      </c>
      <c r="L4320" s="9">
        <v>0.27</v>
      </c>
      <c r="N4320" s="32">
        <f>IF('System Design'!$F$8=1,'Hourly Demand and Generation'!G4320*'System Design'!$F$21,IF('System Design'!$F$8=2,'Hourly Demand and Generation'!H4320*'System Design'!$F$21,IF('System Design'!$F$8=3,'Hourly Demand and Generation'!I4320*'System Design'!$F$21)))</f>
        <v>0</v>
      </c>
      <c r="O4320" s="32">
        <f>IF('System Design'!$F$8=1,'Hourly Demand and Generation'!J4320*'System Design'!$F$22,IF('System Design'!$F$8=2,'Hourly Demand and Generation'!K4320*'System Design'!$F$22,IF('System Design'!$F$8=3,'Hourly Demand and Generation'!L4320*'System Design'!$F$22)))</f>
        <v>675</v>
      </c>
      <c r="Q4320" s="32">
        <f t="shared" si="960"/>
        <v>0</v>
      </c>
      <c r="R4320" s="32">
        <f t="shared" si="963"/>
        <v>5400</v>
      </c>
      <c r="S4320" s="32">
        <f t="shared" si="964"/>
        <v>0</v>
      </c>
      <c r="T4320" s="32">
        <f t="shared" si="965"/>
        <v>21600</v>
      </c>
      <c r="U4320" s="32">
        <f t="shared" si="966"/>
        <v>0</v>
      </c>
      <c r="V4320" s="32">
        <f t="shared" si="961"/>
        <v>247.5</v>
      </c>
      <c r="W4320" s="32">
        <f t="shared" si="967"/>
        <v>247.5</v>
      </c>
      <c r="X4320" s="32">
        <f t="shared" si="968"/>
        <v>247.5</v>
      </c>
    </row>
    <row r="4321" spans="1:24" x14ac:dyDescent="0.25">
      <c r="A4321" s="2"/>
      <c r="B4321" s="2" t="s">
        <v>7</v>
      </c>
      <c r="C4321" s="2">
        <f t="shared" si="969"/>
        <v>180</v>
      </c>
      <c r="D4321" s="2">
        <f t="shared" si="970"/>
        <v>21</v>
      </c>
      <c r="E4321" s="2">
        <f t="shared" si="962"/>
        <v>4317</v>
      </c>
      <c r="F4321" s="11">
        <v>405</v>
      </c>
      <c r="G4321" s="9">
        <v>0</v>
      </c>
      <c r="H4321" s="9">
        <v>0</v>
      </c>
      <c r="I4321" s="9">
        <v>0</v>
      </c>
      <c r="J4321" s="9">
        <v>0.27</v>
      </c>
      <c r="K4321" s="9">
        <v>0.27</v>
      </c>
      <c r="L4321" s="9">
        <v>0.27</v>
      </c>
      <c r="N4321" s="32">
        <f>IF('System Design'!$F$8=1,'Hourly Demand and Generation'!G4321*'System Design'!$F$21,IF('System Design'!$F$8=2,'Hourly Demand and Generation'!H4321*'System Design'!$F$21,IF('System Design'!$F$8=3,'Hourly Demand and Generation'!I4321*'System Design'!$F$21)))</f>
        <v>0</v>
      </c>
      <c r="O4321" s="32">
        <f>IF('System Design'!$F$8=1,'Hourly Demand and Generation'!J4321*'System Design'!$F$22,IF('System Design'!$F$8=2,'Hourly Demand and Generation'!K4321*'System Design'!$F$22,IF('System Design'!$F$8=3,'Hourly Demand and Generation'!L4321*'System Design'!$F$22)))</f>
        <v>675</v>
      </c>
      <c r="Q4321" s="32">
        <f t="shared" si="960"/>
        <v>0</v>
      </c>
      <c r="R4321" s="32">
        <f t="shared" si="963"/>
        <v>5400</v>
      </c>
      <c r="S4321" s="32">
        <f t="shared" si="964"/>
        <v>0</v>
      </c>
      <c r="T4321" s="32">
        <f t="shared" si="965"/>
        <v>21600</v>
      </c>
      <c r="U4321" s="32">
        <f t="shared" si="966"/>
        <v>0</v>
      </c>
      <c r="V4321" s="32">
        <f t="shared" si="961"/>
        <v>270</v>
      </c>
      <c r="W4321" s="32">
        <f t="shared" si="967"/>
        <v>270</v>
      </c>
      <c r="X4321" s="32">
        <f t="shared" si="968"/>
        <v>270</v>
      </c>
    </row>
    <row r="4322" spans="1:24" x14ac:dyDescent="0.25">
      <c r="A4322" s="2"/>
      <c r="B4322" s="2" t="s">
        <v>7</v>
      </c>
      <c r="C4322" s="2">
        <f t="shared" si="969"/>
        <v>180</v>
      </c>
      <c r="D4322" s="2">
        <f t="shared" si="970"/>
        <v>22</v>
      </c>
      <c r="E4322" s="2">
        <f t="shared" si="962"/>
        <v>4318</v>
      </c>
      <c r="F4322" s="11">
        <v>382.5</v>
      </c>
      <c r="G4322" s="9">
        <v>0</v>
      </c>
      <c r="H4322" s="9">
        <v>0</v>
      </c>
      <c r="I4322" s="9">
        <v>0</v>
      </c>
      <c r="J4322" s="9">
        <v>0.28499999999999998</v>
      </c>
      <c r="K4322" s="9">
        <v>0.28499999999999998</v>
      </c>
      <c r="L4322" s="9">
        <v>0.28499999999999998</v>
      </c>
      <c r="N4322" s="32">
        <f>IF('System Design'!$F$8=1,'Hourly Demand and Generation'!G4322*'System Design'!$F$21,IF('System Design'!$F$8=2,'Hourly Demand and Generation'!H4322*'System Design'!$F$21,IF('System Design'!$F$8=3,'Hourly Demand and Generation'!I4322*'System Design'!$F$21)))</f>
        <v>0</v>
      </c>
      <c r="O4322" s="32">
        <f>IF('System Design'!$F$8=1,'Hourly Demand and Generation'!J4322*'System Design'!$F$22,IF('System Design'!$F$8=2,'Hourly Demand and Generation'!K4322*'System Design'!$F$22,IF('System Design'!$F$8=3,'Hourly Demand and Generation'!L4322*'System Design'!$F$22)))</f>
        <v>712.49999999999989</v>
      </c>
      <c r="Q4322" s="32">
        <f t="shared" si="960"/>
        <v>0</v>
      </c>
      <c r="R4322" s="32">
        <f t="shared" si="963"/>
        <v>5400</v>
      </c>
      <c r="S4322" s="32">
        <f t="shared" si="964"/>
        <v>0</v>
      </c>
      <c r="T4322" s="32">
        <f t="shared" si="965"/>
        <v>21600</v>
      </c>
      <c r="U4322" s="32">
        <f t="shared" si="966"/>
        <v>0</v>
      </c>
      <c r="V4322" s="32">
        <f t="shared" si="961"/>
        <v>329.99999999999989</v>
      </c>
      <c r="W4322" s="32">
        <f t="shared" si="967"/>
        <v>329.99999999999989</v>
      </c>
      <c r="X4322" s="32">
        <f t="shared" si="968"/>
        <v>329.99999999999989</v>
      </c>
    </row>
    <row r="4323" spans="1:24" x14ac:dyDescent="0.25">
      <c r="A4323" s="2"/>
      <c r="B4323" s="2" t="s">
        <v>7</v>
      </c>
      <c r="C4323" s="2">
        <f t="shared" si="969"/>
        <v>180</v>
      </c>
      <c r="D4323" s="2">
        <f t="shared" si="970"/>
        <v>23</v>
      </c>
      <c r="E4323" s="2">
        <f t="shared" si="962"/>
        <v>4319</v>
      </c>
      <c r="F4323" s="11">
        <v>360</v>
      </c>
      <c r="G4323" s="9">
        <v>0</v>
      </c>
      <c r="H4323" s="9">
        <v>0</v>
      </c>
      <c r="I4323" s="9">
        <v>0</v>
      </c>
      <c r="J4323" s="9">
        <v>0.24</v>
      </c>
      <c r="K4323" s="9">
        <v>0.24</v>
      </c>
      <c r="L4323" s="9">
        <v>0.24</v>
      </c>
      <c r="N4323" s="32">
        <f>IF('System Design'!$F$8=1,'Hourly Demand and Generation'!G4323*'System Design'!$F$21,IF('System Design'!$F$8=2,'Hourly Demand and Generation'!H4323*'System Design'!$F$21,IF('System Design'!$F$8=3,'Hourly Demand and Generation'!I4323*'System Design'!$F$21)))</f>
        <v>0</v>
      </c>
      <c r="O4323" s="32">
        <f>IF('System Design'!$F$8=1,'Hourly Demand and Generation'!J4323*'System Design'!$F$22,IF('System Design'!$F$8=2,'Hourly Demand and Generation'!K4323*'System Design'!$F$22,IF('System Design'!$F$8=3,'Hourly Demand and Generation'!L4323*'System Design'!$F$22)))</f>
        <v>600</v>
      </c>
      <c r="Q4323" s="32">
        <f t="shared" si="960"/>
        <v>0</v>
      </c>
      <c r="R4323" s="32">
        <f t="shared" si="963"/>
        <v>5400</v>
      </c>
      <c r="S4323" s="32">
        <f t="shared" si="964"/>
        <v>0</v>
      </c>
      <c r="T4323" s="32">
        <f t="shared" si="965"/>
        <v>21600</v>
      </c>
      <c r="U4323" s="32">
        <f t="shared" si="966"/>
        <v>0</v>
      </c>
      <c r="V4323" s="32">
        <f t="shared" si="961"/>
        <v>240</v>
      </c>
      <c r="W4323" s="32">
        <f t="shared" si="967"/>
        <v>240</v>
      </c>
      <c r="X4323" s="32">
        <f t="shared" si="968"/>
        <v>240</v>
      </c>
    </row>
    <row r="4324" spans="1:24" x14ac:dyDescent="0.25">
      <c r="A4324" s="2"/>
      <c r="B4324" s="2" t="s">
        <v>7</v>
      </c>
      <c r="C4324" s="2">
        <f t="shared" si="969"/>
        <v>180</v>
      </c>
      <c r="D4324" s="2">
        <f t="shared" si="970"/>
        <v>24</v>
      </c>
      <c r="E4324" s="2">
        <f t="shared" si="962"/>
        <v>4320</v>
      </c>
      <c r="F4324" s="11">
        <v>315</v>
      </c>
      <c r="G4324" s="9">
        <v>0</v>
      </c>
      <c r="H4324" s="9">
        <v>0</v>
      </c>
      <c r="I4324" s="9">
        <v>0</v>
      </c>
      <c r="J4324" s="9">
        <v>0.24</v>
      </c>
      <c r="K4324" s="9">
        <v>0.24</v>
      </c>
      <c r="L4324" s="9">
        <v>0.24</v>
      </c>
      <c r="N4324" s="32">
        <f>IF('System Design'!$F$8=1,'Hourly Demand and Generation'!G4324*'System Design'!$F$21,IF('System Design'!$F$8=2,'Hourly Demand and Generation'!H4324*'System Design'!$F$21,IF('System Design'!$F$8=3,'Hourly Demand and Generation'!I4324*'System Design'!$F$21)))</f>
        <v>0</v>
      </c>
      <c r="O4324" s="32">
        <f>IF('System Design'!$F$8=1,'Hourly Demand and Generation'!J4324*'System Design'!$F$22,IF('System Design'!$F$8=2,'Hourly Demand and Generation'!K4324*'System Design'!$F$22,IF('System Design'!$F$8=3,'Hourly Demand and Generation'!L4324*'System Design'!$F$22)))</f>
        <v>600</v>
      </c>
      <c r="Q4324" s="32">
        <f t="shared" si="960"/>
        <v>0</v>
      </c>
      <c r="R4324" s="32">
        <f t="shared" si="963"/>
        <v>5400</v>
      </c>
      <c r="S4324" s="32">
        <f t="shared" si="964"/>
        <v>0</v>
      </c>
      <c r="T4324" s="32">
        <f t="shared" si="965"/>
        <v>21600</v>
      </c>
      <c r="U4324" s="32">
        <f t="shared" si="966"/>
        <v>0</v>
      </c>
      <c r="V4324" s="32">
        <f t="shared" si="961"/>
        <v>285</v>
      </c>
      <c r="W4324" s="32">
        <f t="shared" si="967"/>
        <v>285</v>
      </c>
      <c r="X4324" s="32">
        <f t="shared" si="968"/>
        <v>285</v>
      </c>
    </row>
    <row r="4325" spans="1:24" x14ac:dyDescent="0.25">
      <c r="A4325" s="2"/>
      <c r="B4325" s="2" t="s">
        <v>7</v>
      </c>
      <c r="C4325" s="2">
        <f>C4324+1</f>
        <v>181</v>
      </c>
      <c r="D4325" s="2">
        <v>1</v>
      </c>
      <c r="E4325" s="2">
        <f t="shared" si="962"/>
        <v>4321</v>
      </c>
      <c r="F4325" s="11">
        <v>270</v>
      </c>
      <c r="G4325" s="9">
        <v>0</v>
      </c>
      <c r="H4325" s="9">
        <v>0</v>
      </c>
      <c r="I4325" s="9">
        <v>0</v>
      </c>
      <c r="J4325" s="9">
        <v>0.3</v>
      </c>
      <c r="K4325" s="9">
        <v>0.3</v>
      </c>
      <c r="L4325" s="9">
        <v>0.3</v>
      </c>
      <c r="N4325" s="32">
        <f>IF('System Design'!$F$8=1,'Hourly Demand and Generation'!G4325*'System Design'!$F$21,IF('System Design'!$F$8=2,'Hourly Demand and Generation'!H4325*'System Design'!$F$21,IF('System Design'!$F$8=3,'Hourly Demand and Generation'!I4325*'System Design'!$F$21)))</f>
        <v>0</v>
      </c>
      <c r="O4325" s="32">
        <f>IF('System Design'!$F$8=1,'Hourly Demand and Generation'!J4325*'System Design'!$F$22,IF('System Design'!$F$8=2,'Hourly Demand and Generation'!K4325*'System Design'!$F$22,IF('System Design'!$F$8=3,'Hourly Demand and Generation'!L4325*'System Design'!$F$22)))</f>
        <v>750</v>
      </c>
      <c r="Q4325" s="32">
        <f t="shared" si="960"/>
        <v>0</v>
      </c>
      <c r="R4325" s="32">
        <f t="shared" si="963"/>
        <v>5400</v>
      </c>
      <c r="S4325" s="32">
        <f t="shared" si="964"/>
        <v>0</v>
      </c>
      <c r="T4325" s="32">
        <f t="shared" si="965"/>
        <v>21600</v>
      </c>
      <c r="U4325" s="32">
        <f t="shared" si="966"/>
        <v>0</v>
      </c>
      <c r="V4325" s="32">
        <f t="shared" si="961"/>
        <v>480</v>
      </c>
      <c r="W4325" s="32">
        <f t="shared" si="967"/>
        <v>480</v>
      </c>
      <c r="X4325" s="32">
        <f t="shared" si="968"/>
        <v>480</v>
      </c>
    </row>
    <row r="4326" spans="1:24" x14ac:dyDescent="0.25">
      <c r="A4326" s="2"/>
      <c r="B4326" s="2" t="s">
        <v>7</v>
      </c>
      <c r="C4326" s="2">
        <f>C4325</f>
        <v>181</v>
      </c>
      <c r="D4326" s="2">
        <f>D4325+1</f>
        <v>2</v>
      </c>
      <c r="E4326" s="2">
        <f t="shared" si="962"/>
        <v>4322</v>
      </c>
      <c r="F4326" s="11">
        <v>247.5</v>
      </c>
      <c r="G4326" s="9">
        <v>0</v>
      </c>
      <c r="H4326" s="9">
        <v>0</v>
      </c>
      <c r="I4326" s="9">
        <v>0</v>
      </c>
      <c r="J4326" s="9">
        <v>0.27</v>
      </c>
      <c r="K4326" s="9">
        <v>0.27</v>
      </c>
      <c r="L4326" s="9">
        <v>0.27</v>
      </c>
      <c r="N4326" s="32">
        <f>IF('System Design'!$F$8=1,'Hourly Demand and Generation'!G4326*'System Design'!$F$21,IF('System Design'!$F$8=2,'Hourly Demand and Generation'!H4326*'System Design'!$F$21,IF('System Design'!$F$8=3,'Hourly Demand and Generation'!I4326*'System Design'!$F$21)))</f>
        <v>0</v>
      </c>
      <c r="O4326" s="32">
        <f>IF('System Design'!$F$8=1,'Hourly Demand and Generation'!J4326*'System Design'!$F$22,IF('System Design'!$F$8=2,'Hourly Demand and Generation'!K4326*'System Design'!$F$22,IF('System Design'!$F$8=3,'Hourly Demand and Generation'!L4326*'System Design'!$F$22)))</f>
        <v>675</v>
      </c>
      <c r="Q4326" s="32">
        <f t="shared" si="960"/>
        <v>0</v>
      </c>
      <c r="R4326" s="32">
        <f t="shared" si="963"/>
        <v>5400</v>
      </c>
      <c r="S4326" s="32">
        <f t="shared" si="964"/>
        <v>0</v>
      </c>
      <c r="T4326" s="32">
        <f t="shared" si="965"/>
        <v>21600</v>
      </c>
      <c r="U4326" s="32">
        <f t="shared" si="966"/>
        <v>0</v>
      </c>
      <c r="V4326" s="32">
        <f t="shared" si="961"/>
        <v>427.5</v>
      </c>
      <c r="W4326" s="32">
        <f t="shared" si="967"/>
        <v>427.5</v>
      </c>
      <c r="X4326" s="32">
        <f t="shared" si="968"/>
        <v>427.5</v>
      </c>
    </row>
    <row r="4327" spans="1:24" x14ac:dyDescent="0.25">
      <c r="A4327" s="2"/>
      <c r="B4327" s="2" t="s">
        <v>7</v>
      </c>
      <c r="C4327" s="2">
        <f t="shared" ref="C4327:C4348" si="971">C4326</f>
        <v>181</v>
      </c>
      <c r="D4327" s="2">
        <f t="shared" ref="D4327:D4348" si="972">D4326+1</f>
        <v>3</v>
      </c>
      <c r="E4327" s="2">
        <f t="shared" si="962"/>
        <v>4323</v>
      </c>
      <c r="F4327" s="11">
        <v>225</v>
      </c>
      <c r="G4327" s="9">
        <v>0</v>
      </c>
      <c r="H4327" s="9">
        <v>0</v>
      </c>
      <c r="I4327" s="9">
        <v>0</v>
      </c>
      <c r="J4327" s="9">
        <v>0.27</v>
      </c>
      <c r="K4327" s="9">
        <v>0.27</v>
      </c>
      <c r="L4327" s="9">
        <v>0.27</v>
      </c>
      <c r="N4327" s="32">
        <f>IF('System Design'!$F$8=1,'Hourly Demand and Generation'!G4327*'System Design'!$F$21,IF('System Design'!$F$8=2,'Hourly Demand and Generation'!H4327*'System Design'!$F$21,IF('System Design'!$F$8=3,'Hourly Demand and Generation'!I4327*'System Design'!$F$21)))</f>
        <v>0</v>
      </c>
      <c r="O4327" s="32">
        <f>IF('System Design'!$F$8=1,'Hourly Demand and Generation'!J4327*'System Design'!$F$22,IF('System Design'!$F$8=2,'Hourly Demand and Generation'!K4327*'System Design'!$F$22,IF('System Design'!$F$8=3,'Hourly Demand and Generation'!L4327*'System Design'!$F$22)))</f>
        <v>675</v>
      </c>
      <c r="Q4327" s="32">
        <f t="shared" si="960"/>
        <v>0</v>
      </c>
      <c r="R4327" s="32">
        <f t="shared" si="963"/>
        <v>5400</v>
      </c>
      <c r="S4327" s="32">
        <f t="shared" si="964"/>
        <v>0</v>
      </c>
      <c r="T4327" s="32">
        <f t="shared" si="965"/>
        <v>21600</v>
      </c>
      <c r="U4327" s="32">
        <f t="shared" si="966"/>
        <v>0</v>
      </c>
      <c r="V4327" s="32">
        <f t="shared" si="961"/>
        <v>450</v>
      </c>
      <c r="W4327" s="32">
        <f t="shared" si="967"/>
        <v>450</v>
      </c>
      <c r="X4327" s="32">
        <f t="shared" si="968"/>
        <v>450</v>
      </c>
    </row>
    <row r="4328" spans="1:24" x14ac:dyDescent="0.25">
      <c r="A4328" s="2"/>
      <c r="B4328" s="2" t="s">
        <v>7</v>
      </c>
      <c r="C4328" s="2">
        <f t="shared" si="971"/>
        <v>181</v>
      </c>
      <c r="D4328" s="2">
        <f t="shared" si="972"/>
        <v>4</v>
      </c>
      <c r="E4328" s="2">
        <f t="shared" si="962"/>
        <v>4324</v>
      </c>
      <c r="F4328" s="11">
        <v>270</v>
      </c>
      <c r="G4328" s="9">
        <v>0</v>
      </c>
      <c r="H4328" s="9">
        <v>0</v>
      </c>
      <c r="I4328" s="9">
        <v>0</v>
      </c>
      <c r="J4328" s="9">
        <v>0.3</v>
      </c>
      <c r="K4328" s="9">
        <v>0.3</v>
      </c>
      <c r="L4328" s="9">
        <v>0.3</v>
      </c>
      <c r="N4328" s="32">
        <f>IF('System Design'!$F$8=1,'Hourly Demand and Generation'!G4328*'System Design'!$F$21,IF('System Design'!$F$8=2,'Hourly Demand and Generation'!H4328*'System Design'!$F$21,IF('System Design'!$F$8=3,'Hourly Demand and Generation'!I4328*'System Design'!$F$21)))</f>
        <v>0</v>
      </c>
      <c r="O4328" s="32">
        <f>IF('System Design'!$F$8=1,'Hourly Demand and Generation'!J4328*'System Design'!$F$22,IF('System Design'!$F$8=2,'Hourly Demand and Generation'!K4328*'System Design'!$F$22,IF('System Design'!$F$8=3,'Hourly Demand and Generation'!L4328*'System Design'!$F$22)))</f>
        <v>750</v>
      </c>
      <c r="Q4328" s="32">
        <f t="shared" si="960"/>
        <v>0</v>
      </c>
      <c r="R4328" s="32">
        <f t="shared" si="963"/>
        <v>5400</v>
      </c>
      <c r="S4328" s="32">
        <f t="shared" si="964"/>
        <v>0</v>
      </c>
      <c r="T4328" s="32">
        <f t="shared" si="965"/>
        <v>21600</v>
      </c>
      <c r="U4328" s="32">
        <f t="shared" si="966"/>
        <v>0</v>
      </c>
      <c r="V4328" s="32">
        <f t="shared" si="961"/>
        <v>480</v>
      </c>
      <c r="W4328" s="32">
        <f t="shared" si="967"/>
        <v>480</v>
      </c>
      <c r="X4328" s="32">
        <f t="shared" si="968"/>
        <v>480</v>
      </c>
    </row>
    <row r="4329" spans="1:24" x14ac:dyDescent="0.25">
      <c r="A4329" s="2"/>
      <c r="B4329" s="2" t="s">
        <v>7</v>
      </c>
      <c r="C4329" s="2">
        <f t="shared" si="971"/>
        <v>181</v>
      </c>
      <c r="D4329" s="2">
        <f t="shared" si="972"/>
        <v>5</v>
      </c>
      <c r="E4329" s="2">
        <f t="shared" si="962"/>
        <v>4325</v>
      </c>
      <c r="F4329" s="11">
        <v>292.5</v>
      </c>
      <c r="G4329" s="9">
        <v>0</v>
      </c>
      <c r="H4329" s="9">
        <v>0.04</v>
      </c>
      <c r="I4329" s="9">
        <v>0.08</v>
      </c>
      <c r="J4329" s="9">
        <v>0.24</v>
      </c>
      <c r="K4329" s="9">
        <v>0.24</v>
      </c>
      <c r="L4329" s="9">
        <v>0.24</v>
      </c>
      <c r="N4329" s="32">
        <f>IF('System Design'!$F$8=1,'Hourly Demand and Generation'!G4329*'System Design'!$F$21,IF('System Design'!$F$8=2,'Hourly Demand and Generation'!H4329*'System Design'!$F$21,IF('System Design'!$F$8=3,'Hourly Demand and Generation'!I4329*'System Design'!$F$21)))</f>
        <v>40</v>
      </c>
      <c r="O4329" s="32">
        <f>IF('System Design'!$F$8=1,'Hourly Demand and Generation'!J4329*'System Design'!$F$22,IF('System Design'!$F$8=2,'Hourly Demand and Generation'!K4329*'System Design'!$F$22,IF('System Design'!$F$8=3,'Hourly Demand and Generation'!L4329*'System Design'!$F$22)))</f>
        <v>600</v>
      </c>
      <c r="Q4329" s="32">
        <f t="shared" si="960"/>
        <v>0</v>
      </c>
      <c r="R4329" s="32">
        <f t="shared" si="963"/>
        <v>5400</v>
      </c>
      <c r="S4329" s="32">
        <f t="shared" si="964"/>
        <v>0</v>
      </c>
      <c r="T4329" s="32">
        <f t="shared" si="965"/>
        <v>21600</v>
      </c>
      <c r="U4329" s="32">
        <f t="shared" si="966"/>
        <v>0</v>
      </c>
      <c r="V4329" s="32">
        <f t="shared" si="961"/>
        <v>347.5</v>
      </c>
      <c r="W4329" s="32">
        <f t="shared" si="967"/>
        <v>347.5</v>
      </c>
      <c r="X4329" s="32">
        <f t="shared" si="968"/>
        <v>347.5</v>
      </c>
    </row>
    <row r="4330" spans="1:24" x14ac:dyDescent="0.25">
      <c r="A4330" s="2"/>
      <c r="B4330" s="2" t="s">
        <v>7</v>
      </c>
      <c r="C4330" s="2">
        <f t="shared" si="971"/>
        <v>181</v>
      </c>
      <c r="D4330" s="2">
        <f t="shared" si="972"/>
        <v>6</v>
      </c>
      <c r="E4330" s="2">
        <f t="shared" si="962"/>
        <v>4326</v>
      </c>
      <c r="F4330" s="11">
        <v>315</v>
      </c>
      <c r="G4330" s="9">
        <v>0.08</v>
      </c>
      <c r="H4330" s="9">
        <v>0.125</v>
      </c>
      <c r="I4330" s="9">
        <v>0.17</v>
      </c>
      <c r="J4330" s="9">
        <v>0.24</v>
      </c>
      <c r="K4330" s="9">
        <v>0.24</v>
      </c>
      <c r="L4330" s="9">
        <v>0.24</v>
      </c>
      <c r="N4330" s="32">
        <f>IF('System Design'!$F$8=1,'Hourly Demand and Generation'!G4330*'System Design'!$F$21,IF('System Design'!$F$8=2,'Hourly Demand and Generation'!H4330*'System Design'!$F$21,IF('System Design'!$F$8=3,'Hourly Demand and Generation'!I4330*'System Design'!$F$21)))</f>
        <v>85</v>
      </c>
      <c r="O4330" s="32">
        <f>IF('System Design'!$F$8=1,'Hourly Demand and Generation'!J4330*'System Design'!$F$22,IF('System Design'!$F$8=2,'Hourly Demand and Generation'!K4330*'System Design'!$F$22,IF('System Design'!$F$8=3,'Hourly Demand and Generation'!L4330*'System Design'!$F$22)))</f>
        <v>600</v>
      </c>
      <c r="Q4330" s="32">
        <f t="shared" si="960"/>
        <v>0</v>
      </c>
      <c r="R4330" s="32">
        <f t="shared" si="963"/>
        <v>5400</v>
      </c>
      <c r="S4330" s="32">
        <f t="shared" si="964"/>
        <v>0</v>
      </c>
      <c r="T4330" s="32">
        <f t="shared" si="965"/>
        <v>21600</v>
      </c>
      <c r="U4330" s="32">
        <f t="shared" si="966"/>
        <v>0</v>
      </c>
      <c r="V4330" s="32">
        <f t="shared" si="961"/>
        <v>370</v>
      </c>
      <c r="W4330" s="32">
        <f t="shared" si="967"/>
        <v>370</v>
      </c>
      <c r="X4330" s="32">
        <f t="shared" si="968"/>
        <v>370</v>
      </c>
    </row>
    <row r="4331" spans="1:24" x14ac:dyDescent="0.25">
      <c r="A4331" s="2"/>
      <c r="B4331" s="2" t="s">
        <v>7</v>
      </c>
      <c r="C4331" s="2">
        <f t="shared" si="971"/>
        <v>181</v>
      </c>
      <c r="D4331" s="2">
        <f t="shared" si="972"/>
        <v>7</v>
      </c>
      <c r="E4331" s="2">
        <f t="shared" si="962"/>
        <v>4327</v>
      </c>
      <c r="F4331" s="11">
        <v>337.5</v>
      </c>
      <c r="G4331" s="9">
        <v>0.17</v>
      </c>
      <c r="H4331" s="9">
        <v>0.21</v>
      </c>
      <c r="I4331" s="9">
        <v>0.25</v>
      </c>
      <c r="J4331" s="9">
        <v>0.27</v>
      </c>
      <c r="K4331" s="9">
        <v>0.27</v>
      </c>
      <c r="L4331" s="9">
        <v>0.27</v>
      </c>
      <c r="N4331" s="32">
        <f>IF('System Design'!$F$8=1,'Hourly Demand and Generation'!G4331*'System Design'!$F$21,IF('System Design'!$F$8=2,'Hourly Demand and Generation'!H4331*'System Design'!$F$21,IF('System Design'!$F$8=3,'Hourly Demand and Generation'!I4331*'System Design'!$F$21)))</f>
        <v>125</v>
      </c>
      <c r="O4331" s="32">
        <f>IF('System Design'!$F$8=1,'Hourly Demand and Generation'!J4331*'System Design'!$F$22,IF('System Design'!$F$8=2,'Hourly Demand and Generation'!K4331*'System Design'!$F$22,IF('System Design'!$F$8=3,'Hourly Demand and Generation'!L4331*'System Design'!$F$22)))</f>
        <v>675</v>
      </c>
      <c r="Q4331" s="32">
        <f t="shared" si="960"/>
        <v>0</v>
      </c>
      <c r="R4331" s="32">
        <f t="shared" si="963"/>
        <v>5400</v>
      </c>
      <c r="S4331" s="32">
        <f t="shared" si="964"/>
        <v>0</v>
      </c>
      <c r="T4331" s="32">
        <f t="shared" si="965"/>
        <v>21600</v>
      </c>
      <c r="U4331" s="32">
        <f t="shared" si="966"/>
        <v>0</v>
      </c>
      <c r="V4331" s="32">
        <f t="shared" si="961"/>
        <v>462.5</v>
      </c>
      <c r="W4331" s="32">
        <f t="shared" si="967"/>
        <v>462.5</v>
      </c>
      <c r="X4331" s="32">
        <f t="shared" si="968"/>
        <v>462.5</v>
      </c>
    </row>
    <row r="4332" spans="1:24" x14ac:dyDescent="0.25">
      <c r="A4332" s="2"/>
      <c r="B4332" s="2" t="s">
        <v>7</v>
      </c>
      <c r="C4332" s="2">
        <f t="shared" si="971"/>
        <v>181</v>
      </c>
      <c r="D4332" s="2">
        <f t="shared" si="972"/>
        <v>8</v>
      </c>
      <c r="E4332" s="2">
        <f t="shared" si="962"/>
        <v>4328</v>
      </c>
      <c r="F4332" s="11">
        <v>360</v>
      </c>
      <c r="G4332" s="9">
        <v>0.33</v>
      </c>
      <c r="H4332" s="9">
        <v>0.375</v>
      </c>
      <c r="I4332" s="9">
        <v>0.42</v>
      </c>
      <c r="J4332" s="9">
        <v>0.27</v>
      </c>
      <c r="K4332" s="9">
        <v>0.27</v>
      </c>
      <c r="L4332" s="9">
        <v>0.27</v>
      </c>
      <c r="N4332" s="32">
        <f>IF('System Design'!$F$8=1,'Hourly Demand and Generation'!G4332*'System Design'!$F$21,IF('System Design'!$F$8=2,'Hourly Demand and Generation'!H4332*'System Design'!$F$21,IF('System Design'!$F$8=3,'Hourly Demand and Generation'!I4332*'System Design'!$F$21)))</f>
        <v>210</v>
      </c>
      <c r="O4332" s="32">
        <f>IF('System Design'!$F$8=1,'Hourly Demand and Generation'!J4332*'System Design'!$F$22,IF('System Design'!$F$8=2,'Hourly Demand and Generation'!K4332*'System Design'!$F$22,IF('System Design'!$F$8=3,'Hourly Demand and Generation'!L4332*'System Design'!$F$22)))</f>
        <v>675</v>
      </c>
      <c r="Q4332" s="32">
        <f t="shared" si="960"/>
        <v>0</v>
      </c>
      <c r="R4332" s="32">
        <f t="shared" si="963"/>
        <v>5400</v>
      </c>
      <c r="S4332" s="32">
        <f t="shared" si="964"/>
        <v>0</v>
      </c>
      <c r="T4332" s="32">
        <f t="shared" si="965"/>
        <v>21600</v>
      </c>
      <c r="U4332" s="32">
        <f t="shared" si="966"/>
        <v>0</v>
      </c>
      <c r="V4332" s="32">
        <f t="shared" si="961"/>
        <v>525</v>
      </c>
      <c r="W4332" s="32">
        <f t="shared" si="967"/>
        <v>525</v>
      </c>
      <c r="X4332" s="32">
        <f t="shared" si="968"/>
        <v>525</v>
      </c>
    </row>
    <row r="4333" spans="1:24" x14ac:dyDescent="0.25">
      <c r="A4333" s="2"/>
      <c r="B4333" s="2" t="s">
        <v>7</v>
      </c>
      <c r="C4333" s="2">
        <f t="shared" si="971"/>
        <v>181</v>
      </c>
      <c r="D4333" s="2">
        <f t="shared" si="972"/>
        <v>9</v>
      </c>
      <c r="E4333" s="2">
        <f t="shared" si="962"/>
        <v>4329</v>
      </c>
      <c r="F4333" s="11">
        <v>360</v>
      </c>
      <c r="G4333" s="9">
        <v>0.5</v>
      </c>
      <c r="H4333" s="9">
        <v>0.54</v>
      </c>
      <c r="I4333" s="9">
        <v>0.57999999999999996</v>
      </c>
      <c r="J4333" s="9">
        <v>0.24</v>
      </c>
      <c r="K4333" s="9">
        <v>0.24</v>
      </c>
      <c r="L4333" s="9">
        <v>0.24</v>
      </c>
      <c r="N4333" s="32">
        <f>IF('System Design'!$F$8=1,'Hourly Demand and Generation'!G4333*'System Design'!$F$21,IF('System Design'!$F$8=2,'Hourly Demand and Generation'!H4333*'System Design'!$F$21,IF('System Design'!$F$8=3,'Hourly Demand and Generation'!I4333*'System Design'!$F$21)))</f>
        <v>290</v>
      </c>
      <c r="O4333" s="32">
        <f>IF('System Design'!$F$8=1,'Hourly Demand and Generation'!J4333*'System Design'!$F$22,IF('System Design'!$F$8=2,'Hourly Demand and Generation'!K4333*'System Design'!$F$22,IF('System Design'!$F$8=3,'Hourly Demand and Generation'!L4333*'System Design'!$F$22)))</f>
        <v>600</v>
      </c>
      <c r="Q4333" s="32">
        <f t="shared" si="960"/>
        <v>0</v>
      </c>
      <c r="R4333" s="32">
        <f t="shared" si="963"/>
        <v>5400</v>
      </c>
      <c r="S4333" s="32">
        <f t="shared" si="964"/>
        <v>0</v>
      </c>
      <c r="T4333" s="32">
        <f t="shared" si="965"/>
        <v>21600</v>
      </c>
      <c r="U4333" s="32">
        <f t="shared" si="966"/>
        <v>0</v>
      </c>
      <c r="V4333" s="32">
        <f t="shared" si="961"/>
        <v>530</v>
      </c>
      <c r="W4333" s="32">
        <f t="shared" si="967"/>
        <v>530</v>
      </c>
      <c r="X4333" s="32">
        <f t="shared" si="968"/>
        <v>530</v>
      </c>
    </row>
    <row r="4334" spans="1:24" x14ac:dyDescent="0.25">
      <c r="A4334" s="2"/>
      <c r="B4334" s="2" t="s">
        <v>7</v>
      </c>
      <c r="C4334" s="2">
        <f t="shared" si="971"/>
        <v>181</v>
      </c>
      <c r="D4334" s="2">
        <f t="shared" si="972"/>
        <v>10</v>
      </c>
      <c r="E4334" s="2">
        <f t="shared" si="962"/>
        <v>4330</v>
      </c>
      <c r="F4334" s="11">
        <v>351</v>
      </c>
      <c r="G4334" s="9">
        <v>0.67</v>
      </c>
      <c r="H4334" s="9">
        <v>0.71</v>
      </c>
      <c r="I4334" s="9">
        <v>0.75</v>
      </c>
      <c r="J4334" s="9">
        <v>0.27</v>
      </c>
      <c r="K4334" s="9">
        <v>0.27</v>
      </c>
      <c r="L4334" s="9">
        <v>0.27</v>
      </c>
      <c r="N4334" s="32">
        <f>IF('System Design'!$F$8=1,'Hourly Demand and Generation'!G4334*'System Design'!$F$21,IF('System Design'!$F$8=2,'Hourly Demand and Generation'!H4334*'System Design'!$F$21,IF('System Design'!$F$8=3,'Hourly Demand and Generation'!I4334*'System Design'!$F$21)))</f>
        <v>375</v>
      </c>
      <c r="O4334" s="32">
        <f>IF('System Design'!$F$8=1,'Hourly Demand and Generation'!J4334*'System Design'!$F$22,IF('System Design'!$F$8=2,'Hourly Demand and Generation'!K4334*'System Design'!$F$22,IF('System Design'!$F$8=3,'Hourly Demand and Generation'!L4334*'System Design'!$F$22)))</f>
        <v>675</v>
      </c>
      <c r="Q4334" s="32">
        <f t="shared" si="960"/>
        <v>0</v>
      </c>
      <c r="R4334" s="32">
        <f t="shared" si="963"/>
        <v>5400</v>
      </c>
      <c r="S4334" s="32">
        <f t="shared" si="964"/>
        <v>0</v>
      </c>
      <c r="T4334" s="32">
        <f t="shared" si="965"/>
        <v>21600</v>
      </c>
      <c r="U4334" s="32">
        <f t="shared" si="966"/>
        <v>0</v>
      </c>
      <c r="V4334" s="32">
        <f t="shared" si="961"/>
        <v>699</v>
      </c>
      <c r="W4334" s="32">
        <f t="shared" si="967"/>
        <v>699</v>
      </c>
      <c r="X4334" s="32">
        <f t="shared" si="968"/>
        <v>699</v>
      </c>
    </row>
    <row r="4335" spans="1:24" x14ac:dyDescent="0.25">
      <c r="A4335" s="2"/>
      <c r="B4335" s="2" t="s">
        <v>7</v>
      </c>
      <c r="C4335" s="2">
        <f t="shared" si="971"/>
        <v>181</v>
      </c>
      <c r="D4335" s="2">
        <f t="shared" si="972"/>
        <v>11</v>
      </c>
      <c r="E4335" s="2">
        <f t="shared" si="962"/>
        <v>4331</v>
      </c>
      <c r="F4335" s="11">
        <v>346.5</v>
      </c>
      <c r="G4335" s="9">
        <v>0.83</v>
      </c>
      <c r="H4335" s="9">
        <v>0.875</v>
      </c>
      <c r="I4335" s="9">
        <v>0.92</v>
      </c>
      <c r="J4335" s="9">
        <v>0.24</v>
      </c>
      <c r="K4335" s="9">
        <v>0.24</v>
      </c>
      <c r="L4335" s="9">
        <v>0.24</v>
      </c>
      <c r="N4335" s="32">
        <f>IF('System Design'!$F$8=1,'Hourly Demand and Generation'!G4335*'System Design'!$F$21,IF('System Design'!$F$8=2,'Hourly Demand and Generation'!H4335*'System Design'!$F$21,IF('System Design'!$F$8=3,'Hourly Demand and Generation'!I4335*'System Design'!$F$21)))</f>
        <v>460</v>
      </c>
      <c r="O4335" s="32">
        <f>IF('System Design'!$F$8=1,'Hourly Demand and Generation'!J4335*'System Design'!$F$22,IF('System Design'!$F$8=2,'Hourly Demand and Generation'!K4335*'System Design'!$F$22,IF('System Design'!$F$8=3,'Hourly Demand and Generation'!L4335*'System Design'!$F$22)))</f>
        <v>600</v>
      </c>
      <c r="Q4335" s="32">
        <f t="shared" si="960"/>
        <v>0</v>
      </c>
      <c r="R4335" s="32">
        <f t="shared" si="963"/>
        <v>5400</v>
      </c>
      <c r="S4335" s="32">
        <f t="shared" si="964"/>
        <v>0</v>
      </c>
      <c r="T4335" s="32">
        <f t="shared" si="965"/>
        <v>21600</v>
      </c>
      <c r="U4335" s="32">
        <f t="shared" si="966"/>
        <v>0</v>
      </c>
      <c r="V4335" s="32">
        <f t="shared" si="961"/>
        <v>713.5</v>
      </c>
      <c r="W4335" s="32">
        <f t="shared" si="967"/>
        <v>713.5</v>
      </c>
      <c r="X4335" s="32">
        <f t="shared" si="968"/>
        <v>713.5</v>
      </c>
    </row>
    <row r="4336" spans="1:24" x14ac:dyDescent="0.25">
      <c r="A4336" s="2"/>
      <c r="B4336" s="2" t="s">
        <v>7</v>
      </c>
      <c r="C4336" s="2">
        <f t="shared" si="971"/>
        <v>181</v>
      </c>
      <c r="D4336" s="2">
        <f t="shared" si="972"/>
        <v>12</v>
      </c>
      <c r="E4336" s="2">
        <f t="shared" si="962"/>
        <v>4332</v>
      </c>
      <c r="F4336" s="11">
        <v>346.5</v>
      </c>
      <c r="G4336" s="9">
        <v>1</v>
      </c>
      <c r="H4336" s="9">
        <v>1</v>
      </c>
      <c r="I4336" s="9">
        <v>1</v>
      </c>
      <c r="J4336" s="9">
        <v>0.22500000000000001</v>
      </c>
      <c r="K4336" s="9">
        <v>0.22500000000000001</v>
      </c>
      <c r="L4336" s="9">
        <v>0.22500000000000001</v>
      </c>
      <c r="N4336" s="32">
        <f>IF('System Design'!$F$8=1,'Hourly Demand and Generation'!G4336*'System Design'!$F$21,IF('System Design'!$F$8=2,'Hourly Demand and Generation'!H4336*'System Design'!$F$21,IF('System Design'!$F$8=3,'Hourly Demand and Generation'!I4336*'System Design'!$F$21)))</f>
        <v>500</v>
      </c>
      <c r="O4336" s="32">
        <f>IF('System Design'!$F$8=1,'Hourly Demand and Generation'!J4336*'System Design'!$F$22,IF('System Design'!$F$8=2,'Hourly Demand and Generation'!K4336*'System Design'!$F$22,IF('System Design'!$F$8=3,'Hourly Demand and Generation'!L4336*'System Design'!$F$22)))</f>
        <v>562.5</v>
      </c>
      <c r="Q4336" s="32">
        <f t="shared" si="960"/>
        <v>0</v>
      </c>
      <c r="R4336" s="32">
        <f t="shared" si="963"/>
        <v>5400</v>
      </c>
      <c r="S4336" s="32">
        <f t="shared" si="964"/>
        <v>0</v>
      </c>
      <c r="T4336" s="32">
        <f t="shared" si="965"/>
        <v>21600</v>
      </c>
      <c r="U4336" s="32">
        <f t="shared" si="966"/>
        <v>0</v>
      </c>
      <c r="V4336" s="32">
        <f t="shared" si="961"/>
        <v>716</v>
      </c>
      <c r="W4336" s="32">
        <f t="shared" si="967"/>
        <v>716</v>
      </c>
      <c r="X4336" s="32">
        <f t="shared" si="968"/>
        <v>716</v>
      </c>
    </row>
    <row r="4337" spans="1:24" x14ac:dyDescent="0.25">
      <c r="A4337" s="2"/>
      <c r="B4337" s="2" t="s">
        <v>7</v>
      </c>
      <c r="C4337" s="2">
        <f t="shared" si="971"/>
        <v>181</v>
      </c>
      <c r="D4337" s="2">
        <f t="shared" si="972"/>
        <v>13</v>
      </c>
      <c r="E4337" s="2">
        <f t="shared" si="962"/>
        <v>4333</v>
      </c>
      <c r="F4337" s="11">
        <v>360</v>
      </c>
      <c r="G4337" s="9">
        <v>0.83</v>
      </c>
      <c r="H4337" s="9">
        <v>0.875</v>
      </c>
      <c r="I4337" s="9">
        <v>0.92</v>
      </c>
      <c r="J4337" s="9">
        <v>0.24</v>
      </c>
      <c r="K4337" s="9">
        <v>0.24</v>
      </c>
      <c r="L4337" s="9">
        <v>0.24</v>
      </c>
      <c r="N4337" s="32">
        <f>IF('System Design'!$F$8=1,'Hourly Demand and Generation'!G4337*'System Design'!$F$21,IF('System Design'!$F$8=2,'Hourly Demand and Generation'!H4337*'System Design'!$F$21,IF('System Design'!$F$8=3,'Hourly Demand and Generation'!I4337*'System Design'!$F$21)))</f>
        <v>460</v>
      </c>
      <c r="O4337" s="32">
        <f>IF('System Design'!$F$8=1,'Hourly Demand and Generation'!J4337*'System Design'!$F$22,IF('System Design'!$F$8=2,'Hourly Demand and Generation'!K4337*'System Design'!$F$22,IF('System Design'!$F$8=3,'Hourly Demand and Generation'!L4337*'System Design'!$F$22)))</f>
        <v>600</v>
      </c>
      <c r="Q4337" s="32">
        <f t="shared" si="960"/>
        <v>0</v>
      </c>
      <c r="R4337" s="32">
        <f t="shared" si="963"/>
        <v>5400</v>
      </c>
      <c r="S4337" s="32">
        <f t="shared" si="964"/>
        <v>0</v>
      </c>
      <c r="T4337" s="32">
        <f t="shared" si="965"/>
        <v>21600</v>
      </c>
      <c r="U4337" s="32">
        <f t="shared" si="966"/>
        <v>0</v>
      </c>
      <c r="V4337" s="32">
        <f t="shared" si="961"/>
        <v>700</v>
      </c>
      <c r="W4337" s="32">
        <f t="shared" si="967"/>
        <v>700</v>
      </c>
      <c r="X4337" s="32">
        <f t="shared" si="968"/>
        <v>700</v>
      </c>
    </row>
    <row r="4338" spans="1:24" x14ac:dyDescent="0.25">
      <c r="A4338" s="2"/>
      <c r="B4338" s="2" t="s">
        <v>7</v>
      </c>
      <c r="C4338" s="2">
        <f t="shared" si="971"/>
        <v>181</v>
      </c>
      <c r="D4338" s="2">
        <f t="shared" si="972"/>
        <v>14</v>
      </c>
      <c r="E4338" s="2">
        <f t="shared" si="962"/>
        <v>4334</v>
      </c>
      <c r="F4338" s="11">
        <v>360</v>
      </c>
      <c r="G4338" s="9">
        <v>0.67</v>
      </c>
      <c r="H4338" s="9">
        <v>0.71</v>
      </c>
      <c r="I4338" s="9">
        <v>0.75</v>
      </c>
      <c r="J4338" s="9">
        <v>0.255</v>
      </c>
      <c r="K4338" s="9">
        <v>0.255</v>
      </c>
      <c r="L4338" s="9">
        <v>0.255</v>
      </c>
      <c r="N4338" s="32">
        <f>IF('System Design'!$F$8=1,'Hourly Demand and Generation'!G4338*'System Design'!$F$21,IF('System Design'!$F$8=2,'Hourly Demand and Generation'!H4338*'System Design'!$F$21,IF('System Design'!$F$8=3,'Hourly Demand and Generation'!I4338*'System Design'!$F$21)))</f>
        <v>375</v>
      </c>
      <c r="O4338" s="32">
        <f>IF('System Design'!$F$8=1,'Hourly Demand and Generation'!J4338*'System Design'!$F$22,IF('System Design'!$F$8=2,'Hourly Demand and Generation'!K4338*'System Design'!$F$22,IF('System Design'!$F$8=3,'Hourly Demand and Generation'!L4338*'System Design'!$F$22)))</f>
        <v>637.5</v>
      </c>
      <c r="Q4338" s="32">
        <f t="shared" si="960"/>
        <v>0</v>
      </c>
      <c r="R4338" s="32">
        <f t="shared" si="963"/>
        <v>5400</v>
      </c>
      <c r="S4338" s="32">
        <f t="shared" si="964"/>
        <v>0</v>
      </c>
      <c r="T4338" s="32">
        <f t="shared" si="965"/>
        <v>21600</v>
      </c>
      <c r="U4338" s="32">
        <f t="shared" si="966"/>
        <v>0</v>
      </c>
      <c r="V4338" s="32">
        <f t="shared" si="961"/>
        <v>652.5</v>
      </c>
      <c r="W4338" s="32">
        <f t="shared" si="967"/>
        <v>652.5</v>
      </c>
      <c r="X4338" s="32">
        <f t="shared" si="968"/>
        <v>652.5</v>
      </c>
    </row>
    <row r="4339" spans="1:24" x14ac:dyDescent="0.25">
      <c r="A4339" s="2"/>
      <c r="B4339" s="2" t="s">
        <v>7</v>
      </c>
      <c r="C4339" s="2">
        <f t="shared" si="971"/>
        <v>181</v>
      </c>
      <c r="D4339" s="2">
        <f t="shared" si="972"/>
        <v>15</v>
      </c>
      <c r="E4339" s="2">
        <f t="shared" si="962"/>
        <v>4335</v>
      </c>
      <c r="F4339" s="11">
        <v>382.5</v>
      </c>
      <c r="G4339" s="9">
        <v>0.5</v>
      </c>
      <c r="H4339" s="9">
        <v>0.54</v>
      </c>
      <c r="I4339" s="9">
        <v>0.57999999999999996</v>
      </c>
      <c r="J4339" s="9">
        <v>0.27</v>
      </c>
      <c r="K4339" s="9">
        <v>0.27</v>
      </c>
      <c r="L4339" s="9">
        <v>0.27</v>
      </c>
      <c r="N4339" s="32">
        <f>IF('System Design'!$F$8=1,'Hourly Demand and Generation'!G4339*'System Design'!$F$21,IF('System Design'!$F$8=2,'Hourly Demand and Generation'!H4339*'System Design'!$F$21,IF('System Design'!$F$8=3,'Hourly Demand and Generation'!I4339*'System Design'!$F$21)))</f>
        <v>290</v>
      </c>
      <c r="O4339" s="32">
        <f>IF('System Design'!$F$8=1,'Hourly Demand and Generation'!J4339*'System Design'!$F$22,IF('System Design'!$F$8=2,'Hourly Demand and Generation'!K4339*'System Design'!$F$22,IF('System Design'!$F$8=3,'Hourly Demand and Generation'!L4339*'System Design'!$F$22)))</f>
        <v>675</v>
      </c>
      <c r="Q4339" s="32">
        <f t="shared" si="960"/>
        <v>0</v>
      </c>
      <c r="R4339" s="32">
        <f t="shared" si="963"/>
        <v>5400</v>
      </c>
      <c r="S4339" s="32">
        <f t="shared" si="964"/>
        <v>0</v>
      </c>
      <c r="T4339" s="32">
        <f t="shared" si="965"/>
        <v>21600</v>
      </c>
      <c r="U4339" s="32">
        <f t="shared" si="966"/>
        <v>0</v>
      </c>
      <c r="V4339" s="32">
        <f t="shared" si="961"/>
        <v>582.5</v>
      </c>
      <c r="W4339" s="32">
        <f t="shared" si="967"/>
        <v>582.5</v>
      </c>
      <c r="X4339" s="32">
        <f t="shared" si="968"/>
        <v>582.5</v>
      </c>
    </row>
    <row r="4340" spans="1:24" x14ac:dyDescent="0.25">
      <c r="A4340" s="2"/>
      <c r="B4340" s="2" t="s">
        <v>7</v>
      </c>
      <c r="C4340" s="2">
        <f t="shared" si="971"/>
        <v>181</v>
      </c>
      <c r="D4340" s="2">
        <f t="shared" si="972"/>
        <v>16</v>
      </c>
      <c r="E4340" s="2">
        <f t="shared" si="962"/>
        <v>4336</v>
      </c>
      <c r="F4340" s="11">
        <v>405</v>
      </c>
      <c r="G4340" s="9">
        <v>0.33</v>
      </c>
      <c r="H4340" s="9">
        <v>0.375</v>
      </c>
      <c r="I4340" s="9">
        <v>0.42</v>
      </c>
      <c r="J4340" s="9">
        <v>0.27</v>
      </c>
      <c r="K4340" s="9">
        <v>0.27</v>
      </c>
      <c r="L4340" s="9">
        <v>0.27</v>
      </c>
      <c r="N4340" s="32">
        <f>IF('System Design'!$F$8=1,'Hourly Demand and Generation'!G4340*'System Design'!$F$21,IF('System Design'!$F$8=2,'Hourly Demand and Generation'!H4340*'System Design'!$F$21,IF('System Design'!$F$8=3,'Hourly Demand and Generation'!I4340*'System Design'!$F$21)))</f>
        <v>210</v>
      </c>
      <c r="O4340" s="32">
        <f>IF('System Design'!$F$8=1,'Hourly Demand and Generation'!J4340*'System Design'!$F$22,IF('System Design'!$F$8=2,'Hourly Demand and Generation'!K4340*'System Design'!$F$22,IF('System Design'!$F$8=3,'Hourly Demand and Generation'!L4340*'System Design'!$F$22)))</f>
        <v>675</v>
      </c>
      <c r="Q4340" s="32">
        <f t="shared" si="960"/>
        <v>0</v>
      </c>
      <c r="R4340" s="32">
        <f t="shared" si="963"/>
        <v>5400</v>
      </c>
      <c r="S4340" s="32">
        <f t="shared" si="964"/>
        <v>0</v>
      </c>
      <c r="T4340" s="32">
        <f t="shared" si="965"/>
        <v>21600</v>
      </c>
      <c r="U4340" s="32">
        <f t="shared" si="966"/>
        <v>0</v>
      </c>
      <c r="V4340" s="32">
        <f t="shared" si="961"/>
        <v>480</v>
      </c>
      <c r="W4340" s="32">
        <f t="shared" si="967"/>
        <v>480</v>
      </c>
      <c r="X4340" s="32">
        <f t="shared" si="968"/>
        <v>480</v>
      </c>
    </row>
    <row r="4341" spans="1:24" x14ac:dyDescent="0.25">
      <c r="A4341" s="2"/>
      <c r="B4341" s="2" t="s">
        <v>7</v>
      </c>
      <c r="C4341" s="2">
        <f t="shared" si="971"/>
        <v>181</v>
      </c>
      <c r="D4341" s="2">
        <f t="shared" si="972"/>
        <v>17</v>
      </c>
      <c r="E4341" s="2">
        <f t="shared" si="962"/>
        <v>4337</v>
      </c>
      <c r="F4341" s="11">
        <v>427.5</v>
      </c>
      <c r="G4341" s="9">
        <v>0.17</v>
      </c>
      <c r="H4341" s="9">
        <v>0.21</v>
      </c>
      <c r="I4341" s="9">
        <v>0.25</v>
      </c>
      <c r="J4341" s="9">
        <v>0.3</v>
      </c>
      <c r="K4341" s="9">
        <v>0.3</v>
      </c>
      <c r="L4341" s="9">
        <v>0.3</v>
      </c>
      <c r="N4341" s="32">
        <f>IF('System Design'!$F$8=1,'Hourly Demand and Generation'!G4341*'System Design'!$F$21,IF('System Design'!$F$8=2,'Hourly Demand and Generation'!H4341*'System Design'!$F$21,IF('System Design'!$F$8=3,'Hourly Demand and Generation'!I4341*'System Design'!$F$21)))</f>
        <v>125</v>
      </c>
      <c r="O4341" s="32">
        <f>IF('System Design'!$F$8=1,'Hourly Demand and Generation'!J4341*'System Design'!$F$22,IF('System Design'!$F$8=2,'Hourly Demand and Generation'!K4341*'System Design'!$F$22,IF('System Design'!$F$8=3,'Hourly Demand and Generation'!L4341*'System Design'!$F$22)))</f>
        <v>750</v>
      </c>
      <c r="Q4341" s="32">
        <f t="shared" si="960"/>
        <v>0</v>
      </c>
      <c r="R4341" s="32">
        <f t="shared" si="963"/>
        <v>5400</v>
      </c>
      <c r="S4341" s="32">
        <f t="shared" si="964"/>
        <v>0</v>
      </c>
      <c r="T4341" s="32">
        <f t="shared" si="965"/>
        <v>21600</v>
      </c>
      <c r="U4341" s="32">
        <f t="shared" si="966"/>
        <v>0</v>
      </c>
      <c r="V4341" s="32">
        <f t="shared" si="961"/>
        <v>447.5</v>
      </c>
      <c r="W4341" s="32">
        <f t="shared" si="967"/>
        <v>447.5</v>
      </c>
      <c r="X4341" s="32">
        <f t="shared" si="968"/>
        <v>447.5</v>
      </c>
    </row>
    <row r="4342" spans="1:24" x14ac:dyDescent="0.25">
      <c r="A4342" s="2"/>
      <c r="B4342" s="2" t="s">
        <v>7</v>
      </c>
      <c r="C4342" s="2">
        <f t="shared" si="971"/>
        <v>181</v>
      </c>
      <c r="D4342" s="2">
        <f t="shared" si="972"/>
        <v>18</v>
      </c>
      <c r="E4342" s="2">
        <f t="shared" si="962"/>
        <v>4338</v>
      </c>
      <c r="F4342" s="11">
        <v>450</v>
      </c>
      <c r="G4342" s="9">
        <v>0.08</v>
      </c>
      <c r="H4342" s="9">
        <v>0.125</v>
      </c>
      <c r="I4342" s="9">
        <v>0.17</v>
      </c>
      <c r="J4342" s="9">
        <v>0.28499999999999998</v>
      </c>
      <c r="K4342" s="9">
        <v>0.28499999999999998</v>
      </c>
      <c r="L4342" s="9">
        <v>0.28499999999999998</v>
      </c>
      <c r="N4342" s="32">
        <f>IF('System Design'!$F$8=1,'Hourly Demand and Generation'!G4342*'System Design'!$F$21,IF('System Design'!$F$8=2,'Hourly Demand and Generation'!H4342*'System Design'!$F$21,IF('System Design'!$F$8=3,'Hourly Demand and Generation'!I4342*'System Design'!$F$21)))</f>
        <v>85</v>
      </c>
      <c r="O4342" s="32">
        <f>IF('System Design'!$F$8=1,'Hourly Demand and Generation'!J4342*'System Design'!$F$22,IF('System Design'!$F$8=2,'Hourly Demand and Generation'!K4342*'System Design'!$F$22,IF('System Design'!$F$8=3,'Hourly Demand and Generation'!L4342*'System Design'!$F$22)))</f>
        <v>712.49999999999989</v>
      </c>
      <c r="Q4342" s="32">
        <f t="shared" si="960"/>
        <v>0</v>
      </c>
      <c r="R4342" s="32">
        <f t="shared" si="963"/>
        <v>5400</v>
      </c>
      <c r="S4342" s="32">
        <f t="shared" si="964"/>
        <v>0</v>
      </c>
      <c r="T4342" s="32">
        <f t="shared" si="965"/>
        <v>21600</v>
      </c>
      <c r="U4342" s="32">
        <f t="shared" si="966"/>
        <v>0</v>
      </c>
      <c r="V4342" s="32">
        <f t="shared" si="961"/>
        <v>347.49999999999989</v>
      </c>
      <c r="W4342" s="32">
        <f t="shared" si="967"/>
        <v>347.49999999999989</v>
      </c>
      <c r="X4342" s="32">
        <f t="shared" si="968"/>
        <v>347.49999999999989</v>
      </c>
    </row>
    <row r="4343" spans="1:24" x14ac:dyDescent="0.25">
      <c r="A4343" s="2"/>
      <c r="B4343" s="2" t="s">
        <v>7</v>
      </c>
      <c r="C4343" s="2">
        <f t="shared" si="971"/>
        <v>181</v>
      </c>
      <c r="D4343" s="2">
        <f t="shared" si="972"/>
        <v>19</v>
      </c>
      <c r="E4343" s="2">
        <f t="shared" si="962"/>
        <v>4339</v>
      </c>
      <c r="F4343" s="11">
        <v>436.5</v>
      </c>
      <c r="G4343" s="9">
        <v>0</v>
      </c>
      <c r="H4343" s="9">
        <v>0.04</v>
      </c>
      <c r="I4343" s="9">
        <v>0.08</v>
      </c>
      <c r="J4343" s="9">
        <v>0.27</v>
      </c>
      <c r="K4343" s="9">
        <v>0.27</v>
      </c>
      <c r="L4343" s="9">
        <v>0.27</v>
      </c>
      <c r="N4343" s="32">
        <f>IF('System Design'!$F$8=1,'Hourly Demand and Generation'!G4343*'System Design'!$F$21,IF('System Design'!$F$8=2,'Hourly Demand and Generation'!H4343*'System Design'!$F$21,IF('System Design'!$F$8=3,'Hourly Demand and Generation'!I4343*'System Design'!$F$21)))</f>
        <v>40</v>
      </c>
      <c r="O4343" s="32">
        <f>IF('System Design'!$F$8=1,'Hourly Demand and Generation'!J4343*'System Design'!$F$22,IF('System Design'!$F$8=2,'Hourly Demand and Generation'!K4343*'System Design'!$F$22,IF('System Design'!$F$8=3,'Hourly Demand and Generation'!L4343*'System Design'!$F$22)))</f>
        <v>675</v>
      </c>
      <c r="Q4343" s="32">
        <f t="shared" si="960"/>
        <v>0</v>
      </c>
      <c r="R4343" s="32">
        <f t="shared" si="963"/>
        <v>5400</v>
      </c>
      <c r="S4343" s="32">
        <f t="shared" si="964"/>
        <v>0</v>
      </c>
      <c r="T4343" s="32">
        <f t="shared" si="965"/>
        <v>21600</v>
      </c>
      <c r="U4343" s="32">
        <f t="shared" si="966"/>
        <v>0</v>
      </c>
      <c r="V4343" s="32">
        <f t="shared" si="961"/>
        <v>278.5</v>
      </c>
      <c r="W4343" s="32">
        <f t="shared" si="967"/>
        <v>278.5</v>
      </c>
      <c r="X4343" s="32">
        <f t="shared" si="968"/>
        <v>278.5</v>
      </c>
    </row>
    <row r="4344" spans="1:24" x14ac:dyDescent="0.25">
      <c r="A4344" s="2"/>
      <c r="B4344" s="2" t="s">
        <v>7</v>
      </c>
      <c r="C4344" s="2">
        <f t="shared" si="971"/>
        <v>181</v>
      </c>
      <c r="D4344" s="2">
        <f t="shared" si="972"/>
        <v>20</v>
      </c>
      <c r="E4344" s="2">
        <f t="shared" si="962"/>
        <v>4340</v>
      </c>
      <c r="F4344" s="11">
        <v>427.5</v>
      </c>
      <c r="G4344" s="9">
        <v>0</v>
      </c>
      <c r="H4344" s="9">
        <v>0</v>
      </c>
      <c r="I4344" s="9">
        <v>0</v>
      </c>
      <c r="J4344" s="9">
        <v>0.27</v>
      </c>
      <c r="K4344" s="9">
        <v>0.27</v>
      </c>
      <c r="L4344" s="9">
        <v>0.27</v>
      </c>
      <c r="N4344" s="32">
        <f>IF('System Design'!$F$8=1,'Hourly Demand and Generation'!G4344*'System Design'!$F$21,IF('System Design'!$F$8=2,'Hourly Demand and Generation'!H4344*'System Design'!$F$21,IF('System Design'!$F$8=3,'Hourly Demand and Generation'!I4344*'System Design'!$F$21)))</f>
        <v>0</v>
      </c>
      <c r="O4344" s="32">
        <f>IF('System Design'!$F$8=1,'Hourly Demand and Generation'!J4344*'System Design'!$F$22,IF('System Design'!$F$8=2,'Hourly Demand and Generation'!K4344*'System Design'!$F$22,IF('System Design'!$F$8=3,'Hourly Demand and Generation'!L4344*'System Design'!$F$22)))</f>
        <v>675</v>
      </c>
      <c r="Q4344" s="32">
        <f t="shared" si="960"/>
        <v>0</v>
      </c>
      <c r="R4344" s="32">
        <f t="shared" si="963"/>
        <v>5400</v>
      </c>
      <c r="S4344" s="32">
        <f t="shared" si="964"/>
        <v>0</v>
      </c>
      <c r="T4344" s="32">
        <f t="shared" si="965"/>
        <v>21600</v>
      </c>
      <c r="U4344" s="32">
        <f t="shared" si="966"/>
        <v>0</v>
      </c>
      <c r="V4344" s="32">
        <f t="shared" si="961"/>
        <v>247.5</v>
      </c>
      <c r="W4344" s="32">
        <f t="shared" si="967"/>
        <v>247.5</v>
      </c>
      <c r="X4344" s="32">
        <f t="shared" si="968"/>
        <v>247.5</v>
      </c>
    </row>
    <row r="4345" spans="1:24" x14ac:dyDescent="0.25">
      <c r="A4345" s="2"/>
      <c r="B4345" s="2" t="s">
        <v>7</v>
      </c>
      <c r="C4345" s="2">
        <f t="shared" si="971"/>
        <v>181</v>
      </c>
      <c r="D4345" s="2">
        <f t="shared" si="972"/>
        <v>21</v>
      </c>
      <c r="E4345" s="2">
        <f t="shared" si="962"/>
        <v>4341</v>
      </c>
      <c r="F4345" s="11">
        <v>405</v>
      </c>
      <c r="G4345" s="9">
        <v>0</v>
      </c>
      <c r="H4345" s="9">
        <v>0</v>
      </c>
      <c r="I4345" s="9">
        <v>0</v>
      </c>
      <c r="J4345" s="9">
        <v>0.27</v>
      </c>
      <c r="K4345" s="9">
        <v>0.27</v>
      </c>
      <c r="L4345" s="9">
        <v>0.27</v>
      </c>
      <c r="N4345" s="32">
        <f>IF('System Design'!$F$8=1,'Hourly Demand and Generation'!G4345*'System Design'!$F$21,IF('System Design'!$F$8=2,'Hourly Demand and Generation'!H4345*'System Design'!$F$21,IF('System Design'!$F$8=3,'Hourly Demand and Generation'!I4345*'System Design'!$F$21)))</f>
        <v>0</v>
      </c>
      <c r="O4345" s="32">
        <f>IF('System Design'!$F$8=1,'Hourly Demand and Generation'!J4345*'System Design'!$F$22,IF('System Design'!$F$8=2,'Hourly Demand and Generation'!K4345*'System Design'!$F$22,IF('System Design'!$F$8=3,'Hourly Demand and Generation'!L4345*'System Design'!$F$22)))</f>
        <v>675</v>
      </c>
      <c r="Q4345" s="32">
        <f t="shared" si="960"/>
        <v>0</v>
      </c>
      <c r="R4345" s="32">
        <f t="shared" si="963"/>
        <v>5400</v>
      </c>
      <c r="S4345" s="32">
        <f t="shared" si="964"/>
        <v>0</v>
      </c>
      <c r="T4345" s="32">
        <f t="shared" si="965"/>
        <v>21600</v>
      </c>
      <c r="U4345" s="32">
        <f t="shared" si="966"/>
        <v>0</v>
      </c>
      <c r="V4345" s="32">
        <f t="shared" si="961"/>
        <v>270</v>
      </c>
      <c r="W4345" s="32">
        <f t="shared" si="967"/>
        <v>270</v>
      </c>
      <c r="X4345" s="32">
        <f t="shared" si="968"/>
        <v>270</v>
      </c>
    </row>
    <row r="4346" spans="1:24" x14ac:dyDescent="0.25">
      <c r="A4346" s="2"/>
      <c r="B4346" s="2" t="s">
        <v>7</v>
      </c>
      <c r="C4346" s="2">
        <f t="shared" si="971"/>
        <v>181</v>
      </c>
      <c r="D4346" s="2">
        <f t="shared" si="972"/>
        <v>22</v>
      </c>
      <c r="E4346" s="2">
        <f t="shared" si="962"/>
        <v>4342</v>
      </c>
      <c r="F4346" s="11">
        <v>382.5</v>
      </c>
      <c r="G4346" s="9">
        <v>0</v>
      </c>
      <c r="H4346" s="9">
        <v>0</v>
      </c>
      <c r="I4346" s="9">
        <v>0</v>
      </c>
      <c r="J4346" s="9">
        <v>0.28499999999999998</v>
      </c>
      <c r="K4346" s="9">
        <v>0.28499999999999998</v>
      </c>
      <c r="L4346" s="9">
        <v>0.28499999999999998</v>
      </c>
      <c r="N4346" s="32">
        <f>IF('System Design'!$F$8=1,'Hourly Demand and Generation'!G4346*'System Design'!$F$21,IF('System Design'!$F$8=2,'Hourly Demand and Generation'!H4346*'System Design'!$F$21,IF('System Design'!$F$8=3,'Hourly Demand and Generation'!I4346*'System Design'!$F$21)))</f>
        <v>0</v>
      </c>
      <c r="O4346" s="32">
        <f>IF('System Design'!$F$8=1,'Hourly Demand and Generation'!J4346*'System Design'!$F$22,IF('System Design'!$F$8=2,'Hourly Demand and Generation'!K4346*'System Design'!$F$22,IF('System Design'!$F$8=3,'Hourly Demand and Generation'!L4346*'System Design'!$F$22)))</f>
        <v>712.49999999999989</v>
      </c>
      <c r="Q4346" s="32">
        <f t="shared" si="960"/>
        <v>0</v>
      </c>
      <c r="R4346" s="32">
        <f t="shared" si="963"/>
        <v>5400</v>
      </c>
      <c r="S4346" s="32">
        <f t="shared" si="964"/>
        <v>0</v>
      </c>
      <c r="T4346" s="32">
        <f t="shared" si="965"/>
        <v>21600</v>
      </c>
      <c r="U4346" s="32">
        <f t="shared" si="966"/>
        <v>0</v>
      </c>
      <c r="V4346" s="32">
        <f t="shared" si="961"/>
        <v>329.99999999999989</v>
      </c>
      <c r="W4346" s="32">
        <f t="shared" si="967"/>
        <v>329.99999999999989</v>
      </c>
      <c r="X4346" s="32">
        <f t="shared" si="968"/>
        <v>329.99999999999989</v>
      </c>
    </row>
    <row r="4347" spans="1:24" x14ac:dyDescent="0.25">
      <c r="A4347" s="2"/>
      <c r="B4347" s="2" t="s">
        <v>7</v>
      </c>
      <c r="C4347" s="2">
        <f t="shared" si="971"/>
        <v>181</v>
      </c>
      <c r="D4347" s="2">
        <f t="shared" si="972"/>
        <v>23</v>
      </c>
      <c r="E4347" s="2">
        <f t="shared" si="962"/>
        <v>4343</v>
      </c>
      <c r="F4347" s="11">
        <v>360</v>
      </c>
      <c r="G4347" s="9">
        <v>0</v>
      </c>
      <c r="H4347" s="9">
        <v>0</v>
      </c>
      <c r="I4347" s="9">
        <v>0</v>
      </c>
      <c r="J4347" s="9">
        <v>0.24</v>
      </c>
      <c r="K4347" s="9">
        <v>0.24</v>
      </c>
      <c r="L4347" s="9">
        <v>0.24</v>
      </c>
      <c r="N4347" s="32">
        <f>IF('System Design'!$F$8=1,'Hourly Demand and Generation'!G4347*'System Design'!$F$21,IF('System Design'!$F$8=2,'Hourly Demand and Generation'!H4347*'System Design'!$F$21,IF('System Design'!$F$8=3,'Hourly Demand and Generation'!I4347*'System Design'!$F$21)))</f>
        <v>0</v>
      </c>
      <c r="O4347" s="32">
        <f>IF('System Design'!$F$8=1,'Hourly Demand and Generation'!J4347*'System Design'!$F$22,IF('System Design'!$F$8=2,'Hourly Demand and Generation'!K4347*'System Design'!$F$22,IF('System Design'!$F$8=3,'Hourly Demand and Generation'!L4347*'System Design'!$F$22)))</f>
        <v>600</v>
      </c>
      <c r="Q4347" s="32">
        <f t="shared" si="960"/>
        <v>0</v>
      </c>
      <c r="R4347" s="32">
        <f t="shared" si="963"/>
        <v>5400</v>
      </c>
      <c r="S4347" s="32">
        <f t="shared" si="964"/>
        <v>0</v>
      </c>
      <c r="T4347" s="32">
        <f t="shared" si="965"/>
        <v>21600</v>
      </c>
      <c r="U4347" s="32">
        <f t="shared" si="966"/>
        <v>0</v>
      </c>
      <c r="V4347" s="32">
        <f t="shared" si="961"/>
        <v>240</v>
      </c>
      <c r="W4347" s="32">
        <f t="shared" si="967"/>
        <v>240</v>
      </c>
      <c r="X4347" s="32">
        <f t="shared" si="968"/>
        <v>240</v>
      </c>
    </row>
    <row r="4348" spans="1:24" x14ac:dyDescent="0.25">
      <c r="A4348" s="2"/>
      <c r="B4348" s="2" t="s">
        <v>7</v>
      </c>
      <c r="C4348" s="2">
        <f t="shared" si="971"/>
        <v>181</v>
      </c>
      <c r="D4348" s="2">
        <f t="shared" si="972"/>
        <v>24</v>
      </c>
      <c r="E4348" s="2">
        <f t="shared" si="962"/>
        <v>4344</v>
      </c>
      <c r="F4348" s="11">
        <v>315</v>
      </c>
      <c r="G4348" s="9">
        <v>0</v>
      </c>
      <c r="H4348" s="9">
        <v>0</v>
      </c>
      <c r="I4348" s="9">
        <v>0</v>
      </c>
      <c r="J4348" s="9">
        <v>0.24</v>
      </c>
      <c r="K4348" s="9">
        <v>0.24</v>
      </c>
      <c r="L4348" s="9">
        <v>0.24</v>
      </c>
      <c r="N4348" s="32">
        <f>IF('System Design'!$F$8=1,'Hourly Demand and Generation'!G4348*'System Design'!$F$21,IF('System Design'!$F$8=2,'Hourly Demand and Generation'!H4348*'System Design'!$F$21,IF('System Design'!$F$8=3,'Hourly Demand and Generation'!I4348*'System Design'!$F$21)))</f>
        <v>0</v>
      </c>
      <c r="O4348" s="32">
        <f>IF('System Design'!$F$8=1,'Hourly Demand and Generation'!J4348*'System Design'!$F$22,IF('System Design'!$F$8=2,'Hourly Demand and Generation'!K4348*'System Design'!$F$22,IF('System Design'!$F$8=3,'Hourly Demand and Generation'!L4348*'System Design'!$F$22)))</f>
        <v>600</v>
      </c>
      <c r="Q4348" s="32">
        <f t="shared" si="960"/>
        <v>0</v>
      </c>
      <c r="R4348" s="32">
        <f t="shared" si="963"/>
        <v>5400</v>
      </c>
      <c r="S4348" s="32">
        <f t="shared" si="964"/>
        <v>0</v>
      </c>
      <c r="T4348" s="32">
        <f t="shared" si="965"/>
        <v>21600</v>
      </c>
      <c r="U4348" s="32">
        <f t="shared" si="966"/>
        <v>0</v>
      </c>
      <c r="V4348" s="32">
        <f t="shared" si="961"/>
        <v>285</v>
      </c>
      <c r="W4348" s="32">
        <f t="shared" si="967"/>
        <v>285</v>
      </c>
      <c r="X4348" s="32">
        <f t="shared" si="968"/>
        <v>285</v>
      </c>
    </row>
    <row r="4349" spans="1:24" x14ac:dyDescent="0.25">
      <c r="A4349" s="2"/>
      <c r="B4349" s="2" t="s">
        <v>8</v>
      </c>
      <c r="C4349" s="2">
        <f>C4348+1</f>
        <v>182</v>
      </c>
      <c r="D4349" s="2">
        <v>1</v>
      </c>
      <c r="E4349" s="2">
        <f t="shared" si="962"/>
        <v>4345</v>
      </c>
      <c r="F4349" s="11">
        <v>270</v>
      </c>
      <c r="G4349" s="9">
        <v>0</v>
      </c>
      <c r="H4349" s="9">
        <v>0</v>
      </c>
      <c r="I4349" s="9">
        <v>0</v>
      </c>
      <c r="J4349" s="9">
        <v>0.15509728185948199</v>
      </c>
      <c r="K4349" s="9">
        <v>0.15509728185948199</v>
      </c>
      <c r="L4349" s="9">
        <v>0.3</v>
      </c>
      <c r="N4349" s="32">
        <f>IF('System Design'!$F$8=1,'Hourly Demand and Generation'!G4349*'System Design'!$F$21,IF('System Design'!$F$8=2,'Hourly Demand and Generation'!H4349*'System Design'!$F$21,IF('System Design'!$F$8=3,'Hourly Demand and Generation'!I4349*'System Design'!$F$21)))</f>
        <v>0</v>
      </c>
      <c r="O4349" s="32">
        <f>IF('System Design'!$F$8=1,'Hourly Demand and Generation'!J4349*'System Design'!$F$22,IF('System Design'!$F$8=2,'Hourly Demand and Generation'!K4349*'System Design'!$F$22,IF('System Design'!$F$8=3,'Hourly Demand and Generation'!L4349*'System Design'!$F$22)))</f>
        <v>750</v>
      </c>
      <c r="Q4349" s="32">
        <f t="shared" si="960"/>
        <v>0</v>
      </c>
      <c r="R4349" s="32">
        <f t="shared" si="963"/>
        <v>5400</v>
      </c>
      <c r="S4349" s="32">
        <f t="shared" si="964"/>
        <v>0</v>
      </c>
      <c r="T4349" s="32">
        <f t="shared" si="965"/>
        <v>21600</v>
      </c>
      <c r="U4349" s="32">
        <f t="shared" si="966"/>
        <v>0</v>
      </c>
      <c r="V4349" s="32">
        <f t="shared" si="961"/>
        <v>480</v>
      </c>
      <c r="W4349" s="32">
        <f t="shared" si="967"/>
        <v>480</v>
      </c>
      <c r="X4349" s="32">
        <f t="shared" si="968"/>
        <v>480</v>
      </c>
    </row>
    <row r="4350" spans="1:24" x14ac:dyDescent="0.25">
      <c r="A4350" s="2"/>
      <c r="B4350" s="2" t="s">
        <v>8</v>
      </c>
      <c r="C4350" s="2">
        <f>C4349</f>
        <v>182</v>
      </c>
      <c r="D4350" s="2">
        <f>D4349+1</f>
        <v>2</v>
      </c>
      <c r="E4350" s="2">
        <f t="shared" si="962"/>
        <v>4346</v>
      </c>
      <c r="F4350" s="11">
        <v>247.5</v>
      </c>
      <c r="G4350" s="9">
        <v>0</v>
      </c>
      <c r="H4350" s="9">
        <v>0</v>
      </c>
      <c r="I4350" s="9">
        <v>0</v>
      </c>
      <c r="J4350" s="9">
        <v>0.13958755367353401</v>
      </c>
      <c r="K4350" s="9">
        <v>0.13958755367353401</v>
      </c>
      <c r="L4350" s="9">
        <v>0.27</v>
      </c>
      <c r="N4350" s="32">
        <f>IF('System Design'!$F$8=1,'Hourly Demand and Generation'!G4350*'System Design'!$F$21,IF('System Design'!$F$8=2,'Hourly Demand and Generation'!H4350*'System Design'!$F$21,IF('System Design'!$F$8=3,'Hourly Demand and Generation'!I4350*'System Design'!$F$21)))</f>
        <v>0</v>
      </c>
      <c r="O4350" s="32">
        <f>IF('System Design'!$F$8=1,'Hourly Demand and Generation'!J4350*'System Design'!$F$22,IF('System Design'!$F$8=2,'Hourly Demand and Generation'!K4350*'System Design'!$F$22,IF('System Design'!$F$8=3,'Hourly Demand and Generation'!L4350*'System Design'!$F$22)))</f>
        <v>675</v>
      </c>
      <c r="Q4350" s="32">
        <f t="shared" si="960"/>
        <v>0</v>
      </c>
      <c r="R4350" s="32">
        <f t="shared" si="963"/>
        <v>5400</v>
      </c>
      <c r="S4350" s="32">
        <f t="shared" si="964"/>
        <v>0</v>
      </c>
      <c r="T4350" s="32">
        <f t="shared" si="965"/>
        <v>21600</v>
      </c>
      <c r="U4350" s="32">
        <f t="shared" si="966"/>
        <v>0</v>
      </c>
      <c r="V4350" s="32">
        <f t="shared" si="961"/>
        <v>427.5</v>
      </c>
      <c r="W4350" s="32">
        <f t="shared" si="967"/>
        <v>427.5</v>
      </c>
      <c r="X4350" s="32">
        <f t="shared" si="968"/>
        <v>427.5</v>
      </c>
    </row>
    <row r="4351" spans="1:24" x14ac:dyDescent="0.25">
      <c r="A4351" s="2"/>
      <c r="B4351" s="2" t="s">
        <v>8</v>
      </c>
      <c r="C4351" s="2">
        <f t="shared" ref="C4351:C4372" si="973">C4350</f>
        <v>182</v>
      </c>
      <c r="D4351" s="2">
        <f t="shared" ref="D4351:D4372" si="974">D4350+1</f>
        <v>3</v>
      </c>
      <c r="E4351" s="2">
        <f t="shared" si="962"/>
        <v>4347</v>
      </c>
      <c r="F4351" s="11">
        <v>225</v>
      </c>
      <c r="G4351" s="9">
        <v>0</v>
      </c>
      <c r="H4351" s="9">
        <v>0</v>
      </c>
      <c r="I4351" s="9">
        <v>0</v>
      </c>
      <c r="J4351" s="9">
        <v>0.13958755367353401</v>
      </c>
      <c r="K4351" s="9">
        <v>0.13958755367353401</v>
      </c>
      <c r="L4351" s="9">
        <v>0.27</v>
      </c>
      <c r="N4351" s="32">
        <f>IF('System Design'!$F$8=1,'Hourly Demand and Generation'!G4351*'System Design'!$F$21,IF('System Design'!$F$8=2,'Hourly Demand and Generation'!H4351*'System Design'!$F$21,IF('System Design'!$F$8=3,'Hourly Demand and Generation'!I4351*'System Design'!$F$21)))</f>
        <v>0</v>
      </c>
      <c r="O4351" s="32">
        <f>IF('System Design'!$F$8=1,'Hourly Demand and Generation'!J4351*'System Design'!$F$22,IF('System Design'!$F$8=2,'Hourly Demand and Generation'!K4351*'System Design'!$F$22,IF('System Design'!$F$8=3,'Hourly Demand and Generation'!L4351*'System Design'!$F$22)))</f>
        <v>675</v>
      </c>
      <c r="Q4351" s="32">
        <f t="shared" si="960"/>
        <v>0</v>
      </c>
      <c r="R4351" s="32">
        <f t="shared" si="963"/>
        <v>5400</v>
      </c>
      <c r="S4351" s="32">
        <f t="shared" si="964"/>
        <v>0</v>
      </c>
      <c r="T4351" s="32">
        <f t="shared" si="965"/>
        <v>21600</v>
      </c>
      <c r="U4351" s="32">
        <f t="shared" si="966"/>
        <v>0</v>
      </c>
      <c r="V4351" s="32">
        <f t="shared" si="961"/>
        <v>450</v>
      </c>
      <c r="W4351" s="32">
        <f t="shared" si="967"/>
        <v>450</v>
      </c>
      <c r="X4351" s="32">
        <f t="shared" si="968"/>
        <v>450</v>
      </c>
    </row>
    <row r="4352" spans="1:24" x14ac:dyDescent="0.25">
      <c r="A4352" s="2"/>
      <c r="B4352" s="2" t="s">
        <v>8</v>
      </c>
      <c r="C4352" s="2">
        <f t="shared" si="973"/>
        <v>182</v>
      </c>
      <c r="D4352" s="2">
        <f t="shared" si="974"/>
        <v>4</v>
      </c>
      <c r="E4352" s="2">
        <f t="shared" si="962"/>
        <v>4348</v>
      </c>
      <c r="F4352" s="11">
        <v>270</v>
      </c>
      <c r="G4352" s="9">
        <v>0</v>
      </c>
      <c r="H4352" s="9">
        <v>0</v>
      </c>
      <c r="I4352" s="9">
        <v>0</v>
      </c>
      <c r="J4352" s="9">
        <v>0.15509728185948199</v>
      </c>
      <c r="K4352" s="9">
        <v>0.15509728185948199</v>
      </c>
      <c r="L4352" s="9">
        <v>0.3</v>
      </c>
      <c r="N4352" s="32">
        <f>IF('System Design'!$F$8=1,'Hourly Demand and Generation'!G4352*'System Design'!$F$21,IF('System Design'!$F$8=2,'Hourly Demand and Generation'!H4352*'System Design'!$F$21,IF('System Design'!$F$8=3,'Hourly Demand and Generation'!I4352*'System Design'!$F$21)))</f>
        <v>0</v>
      </c>
      <c r="O4352" s="32">
        <f>IF('System Design'!$F$8=1,'Hourly Demand and Generation'!J4352*'System Design'!$F$22,IF('System Design'!$F$8=2,'Hourly Demand and Generation'!K4352*'System Design'!$F$22,IF('System Design'!$F$8=3,'Hourly Demand and Generation'!L4352*'System Design'!$F$22)))</f>
        <v>750</v>
      </c>
      <c r="Q4352" s="32">
        <f t="shared" si="960"/>
        <v>0</v>
      </c>
      <c r="R4352" s="32">
        <f t="shared" si="963"/>
        <v>5400</v>
      </c>
      <c r="S4352" s="32">
        <f t="shared" si="964"/>
        <v>0</v>
      </c>
      <c r="T4352" s="32">
        <f t="shared" si="965"/>
        <v>21600</v>
      </c>
      <c r="U4352" s="32">
        <f t="shared" si="966"/>
        <v>0</v>
      </c>
      <c r="V4352" s="32">
        <f t="shared" si="961"/>
        <v>480</v>
      </c>
      <c r="W4352" s="32">
        <f t="shared" si="967"/>
        <v>480</v>
      </c>
      <c r="X4352" s="32">
        <f t="shared" si="968"/>
        <v>480</v>
      </c>
    </row>
    <row r="4353" spans="1:24" x14ac:dyDescent="0.25">
      <c r="A4353" s="2"/>
      <c r="B4353" s="2" t="s">
        <v>8</v>
      </c>
      <c r="C4353" s="2">
        <f t="shared" si="973"/>
        <v>182</v>
      </c>
      <c r="D4353" s="2">
        <f t="shared" si="974"/>
        <v>5</v>
      </c>
      <c r="E4353" s="2">
        <f t="shared" si="962"/>
        <v>4349</v>
      </c>
      <c r="F4353" s="11">
        <v>292.5</v>
      </c>
      <c r="G4353" s="9">
        <v>0</v>
      </c>
      <c r="H4353" s="9">
        <v>0.04</v>
      </c>
      <c r="I4353" s="9">
        <v>0.08</v>
      </c>
      <c r="J4353" s="9">
        <v>0.124077825487586</v>
      </c>
      <c r="K4353" s="9">
        <v>0.124077825487586</v>
      </c>
      <c r="L4353" s="9">
        <v>0.24</v>
      </c>
      <c r="N4353" s="32">
        <f>IF('System Design'!$F$8=1,'Hourly Demand and Generation'!G4353*'System Design'!$F$21,IF('System Design'!$F$8=2,'Hourly Demand and Generation'!H4353*'System Design'!$F$21,IF('System Design'!$F$8=3,'Hourly Demand and Generation'!I4353*'System Design'!$F$21)))</f>
        <v>40</v>
      </c>
      <c r="O4353" s="32">
        <f>IF('System Design'!$F$8=1,'Hourly Demand and Generation'!J4353*'System Design'!$F$22,IF('System Design'!$F$8=2,'Hourly Demand and Generation'!K4353*'System Design'!$F$22,IF('System Design'!$F$8=3,'Hourly Demand and Generation'!L4353*'System Design'!$F$22)))</f>
        <v>600</v>
      </c>
      <c r="Q4353" s="32">
        <f t="shared" si="960"/>
        <v>0</v>
      </c>
      <c r="R4353" s="32">
        <f t="shared" si="963"/>
        <v>5400</v>
      </c>
      <c r="S4353" s="32">
        <f t="shared" si="964"/>
        <v>0</v>
      </c>
      <c r="T4353" s="32">
        <f t="shared" si="965"/>
        <v>21600</v>
      </c>
      <c r="U4353" s="32">
        <f t="shared" si="966"/>
        <v>0</v>
      </c>
      <c r="V4353" s="32">
        <f t="shared" si="961"/>
        <v>347.5</v>
      </c>
      <c r="W4353" s="32">
        <f t="shared" si="967"/>
        <v>347.5</v>
      </c>
      <c r="X4353" s="32">
        <f t="shared" si="968"/>
        <v>347.5</v>
      </c>
    </row>
    <row r="4354" spans="1:24" x14ac:dyDescent="0.25">
      <c r="A4354" s="2"/>
      <c r="B4354" s="2" t="s">
        <v>8</v>
      </c>
      <c r="C4354" s="2">
        <f t="shared" si="973"/>
        <v>182</v>
      </c>
      <c r="D4354" s="2">
        <f t="shared" si="974"/>
        <v>6</v>
      </c>
      <c r="E4354" s="2">
        <f t="shared" si="962"/>
        <v>4350</v>
      </c>
      <c r="F4354" s="11">
        <v>315</v>
      </c>
      <c r="G4354" s="9">
        <v>0.08</v>
      </c>
      <c r="H4354" s="9">
        <v>0.125</v>
      </c>
      <c r="I4354" s="9">
        <v>0.17</v>
      </c>
      <c r="J4354" s="9">
        <v>0.124077825487586</v>
      </c>
      <c r="K4354" s="9">
        <v>0.124077825487586</v>
      </c>
      <c r="L4354" s="9">
        <v>0.24</v>
      </c>
      <c r="N4354" s="32">
        <f>IF('System Design'!$F$8=1,'Hourly Demand and Generation'!G4354*'System Design'!$F$21,IF('System Design'!$F$8=2,'Hourly Demand and Generation'!H4354*'System Design'!$F$21,IF('System Design'!$F$8=3,'Hourly Demand and Generation'!I4354*'System Design'!$F$21)))</f>
        <v>85</v>
      </c>
      <c r="O4354" s="32">
        <f>IF('System Design'!$F$8=1,'Hourly Demand and Generation'!J4354*'System Design'!$F$22,IF('System Design'!$F$8=2,'Hourly Demand and Generation'!K4354*'System Design'!$F$22,IF('System Design'!$F$8=3,'Hourly Demand and Generation'!L4354*'System Design'!$F$22)))</f>
        <v>600</v>
      </c>
      <c r="Q4354" s="32">
        <f t="shared" si="960"/>
        <v>0</v>
      </c>
      <c r="R4354" s="32">
        <f t="shared" si="963"/>
        <v>5400</v>
      </c>
      <c r="S4354" s="32">
        <f t="shared" si="964"/>
        <v>0</v>
      </c>
      <c r="T4354" s="32">
        <f t="shared" si="965"/>
        <v>21600</v>
      </c>
      <c r="U4354" s="32">
        <f t="shared" si="966"/>
        <v>0</v>
      </c>
      <c r="V4354" s="32">
        <f t="shared" si="961"/>
        <v>370</v>
      </c>
      <c r="W4354" s="32">
        <f t="shared" si="967"/>
        <v>370</v>
      </c>
      <c r="X4354" s="32">
        <f t="shared" si="968"/>
        <v>370</v>
      </c>
    </row>
    <row r="4355" spans="1:24" x14ac:dyDescent="0.25">
      <c r="A4355" s="2"/>
      <c r="B4355" s="2" t="s">
        <v>8</v>
      </c>
      <c r="C4355" s="2">
        <f t="shared" si="973"/>
        <v>182</v>
      </c>
      <c r="D4355" s="2">
        <f t="shared" si="974"/>
        <v>7</v>
      </c>
      <c r="E4355" s="2">
        <f t="shared" si="962"/>
        <v>4351</v>
      </c>
      <c r="F4355" s="11">
        <v>337.5</v>
      </c>
      <c r="G4355" s="9">
        <v>0.17</v>
      </c>
      <c r="H4355" s="9">
        <v>0.21</v>
      </c>
      <c r="I4355" s="9">
        <v>0.25</v>
      </c>
      <c r="J4355" s="9">
        <v>0.13958755367353401</v>
      </c>
      <c r="K4355" s="9">
        <v>0.13958755367353401</v>
      </c>
      <c r="L4355" s="9">
        <v>0.27</v>
      </c>
      <c r="N4355" s="32">
        <f>IF('System Design'!$F$8=1,'Hourly Demand and Generation'!G4355*'System Design'!$F$21,IF('System Design'!$F$8=2,'Hourly Demand and Generation'!H4355*'System Design'!$F$21,IF('System Design'!$F$8=3,'Hourly Demand and Generation'!I4355*'System Design'!$F$21)))</f>
        <v>125</v>
      </c>
      <c r="O4355" s="32">
        <f>IF('System Design'!$F$8=1,'Hourly Demand and Generation'!J4355*'System Design'!$F$22,IF('System Design'!$F$8=2,'Hourly Demand and Generation'!K4355*'System Design'!$F$22,IF('System Design'!$F$8=3,'Hourly Demand and Generation'!L4355*'System Design'!$F$22)))</f>
        <v>675</v>
      </c>
      <c r="Q4355" s="32">
        <f t="shared" si="960"/>
        <v>0</v>
      </c>
      <c r="R4355" s="32">
        <f t="shared" si="963"/>
        <v>5400</v>
      </c>
      <c r="S4355" s="32">
        <f t="shared" si="964"/>
        <v>0</v>
      </c>
      <c r="T4355" s="32">
        <f t="shared" si="965"/>
        <v>21600</v>
      </c>
      <c r="U4355" s="32">
        <f t="shared" si="966"/>
        <v>0</v>
      </c>
      <c r="V4355" s="32">
        <f t="shared" si="961"/>
        <v>462.5</v>
      </c>
      <c r="W4355" s="32">
        <f t="shared" si="967"/>
        <v>462.5</v>
      </c>
      <c r="X4355" s="32">
        <f t="shared" si="968"/>
        <v>462.5</v>
      </c>
    </row>
    <row r="4356" spans="1:24" x14ac:dyDescent="0.25">
      <c r="A4356" s="2"/>
      <c r="B4356" s="2" t="s">
        <v>8</v>
      </c>
      <c r="C4356" s="2">
        <f t="shared" si="973"/>
        <v>182</v>
      </c>
      <c r="D4356" s="2">
        <f t="shared" si="974"/>
        <v>8</v>
      </c>
      <c r="E4356" s="2">
        <f t="shared" si="962"/>
        <v>4352</v>
      </c>
      <c r="F4356" s="11">
        <v>360</v>
      </c>
      <c r="G4356" s="9">
        <v>0.33</v>
      </c>
      <c r="H4356" s="9">
        <v>0.375</v>
      </c>
      <c r="I4356" s="9">
        <v>0.42</v>
      </c>
      <c r="J4356" s="9">
        <v>0.13958755367353401</v>
      </c>
      <c r="K4356" s="9">
        <v>0.13958755367353401</v>
      </c>
      <c r="L4356" s="9">
        <v>0.27</v>
      </c>
      <c r="N4356" s="32">
        <f>IF('System Design'!$F$8=1,'Hourly Demand and Generation'!G4356*'System Design'!$F$21,IF('System Design'!$F$8=2,'Hourly Demand and Generation'!H4356*'System Design'!$F$21,IF('System Design'!$F$8=3,'Hourly Demand and Generation'!I4356*'System Design'!$F$21)))</f>
        <v>210</v>
      </c>
      <c r="O4356" s="32">
        <f>IF('System Design'!$F$8=1,'Hourly Demand and Generation'!J4356*'System Design'!$F$22,IF('System Design'!$F$8=2,'Hourly Demand and Generation'!K4356*'System Design'!$F$22,IF('System Design'!$F$8=3,'Hourly Demand and Generation'!L4356*'System Design'!$F$22)))</f>
        <v>675</v>
      </c>
      <c r="Q4356" s="32">
        <f t="shared" si="960"/>
        <v>0</v>
      </c>
      <c r="R4356" s="32">
        <f t="shared" si="963"/>
        <v>5400</v>
      </c>
      <c r="S4356" s="32">
        <f t="shared" si="964"/>
        <v>0</v>
      </c>
      <c r="T4356" s="32">
        <f t="shared" si="965"/>
        <v>21600</v>
      </c>
      <c r="U4356" s="32">
        <f t="shared" si="966"/>
        <v>0</v>
      </c>
      <c r="V4356" s="32">
        <f t="shared" si="961"/>
        <v>525</v>
      </c>
      <c r="W4356" s="32">
        <f t="shared" si="967"/>
        <v>525</v>
      </c>
      <c r="X4356" s="32">
        <f t="shared" si="968"/>
        <v>525</v>
      </c>
    </row>
    <row r="4357" spans="1:24" x14ac:dyDescent="0.25">
      <c r="A4357" s="2"/>
      <c r="B4357" s="2" t="s">
        <v>8</v>
      </c>
      <c r="C4357" s="2">
        <f t="shared" si="973"/>
        <v>182</v>
      </c>
      <c r="D4357" s="2">
        <f t="shared" si="974"/>
        <v>9</v>
      </c>
      <c r="E4357" s="2">
        <f t="shared" si="962"/>
        <v>4353</v>
      </c>
      <c r="F4357" s="11">
        <v>360</v>
      </c>
      <c r="G4357" s="9">
        <v>0.5</v>
      </c>
      <c r="H4357" s="9">
        <v>0.54</v>
      </c>
      <c r="I4357" s="9">
        <v>0.57999999999999996</v>
      </c>
      <c r="J4357" s="9">
        <v>0.124077825487586</v>
      </c>
      <c r="K4357" s="9">
        <v>0.124077825487586</v>
      </c>
      <c r="L4357" s="9">
        <v>0.24</v>
      </c>
      <c r="N4357" s="32">
        <f>IF('System Design'!$F$8=1,'Hourly Demand and Generation'!G4357*'System Design'!$F$21,IF('System Design'!$F$8=2,'Hourly Demand and Generation'!H4357*'System Design'!$F$21,IF('System Design'!$F$8=3,'Hourly Demand and Generation'!I4357*'System Design'!$F$21)))</f>
        <v>290</v>
      </c>
      <c r="O4357" s="32">
        <f>IF('System Design'!$F$8=1,'Hourly Demand and Generation'!J4357*'System Design'!$F$22,IF('System Design'!$F$8=2,'Hourly Demand and Generation'!K4357*'System Design'!$F$22,IF('System Design'!$F$8=3,'Hourly Demand and Generation'!L4357*'System Design'!$F$22)))</f>
        <v>600</v>
      </c>
      <c r="Q4357" s="32">
        <f t="shared" si="960"/>
        <v>0</v>
      </c>
      <c r="R4357" s="32">
        <f t="shared" si="963"/>
        <v>5400</v>
      </c>
      <c r="S4357" s="32">
        <f t="shared" si="964"/>
        <v>0</v>
      </c>
      <c r="T4357" s="32">
        <f t="shared" si="965"/>
        <v>21600</v>
      </c>
      <c r="U4357" s="32">
        <f t="shared" si="966"/>
        <v>0</v>
      </c>
      <c r="V4357" s="32">
        <f t="shared" si="961"/>
        <v>530</v>
      </c>
      <c r="W4357" s="32">
        <f t="shared" si="967"/>
        <v>530</v>
      </c>
      <c r="X4357" s="32">
        <f t="shared" si="968"/>
        <v>530</v>
      </c>
    </row>
    <row r="4358" spans="1:24" x14ac:dyDescent="0.25">
      <c r="A4358" s="2"/>
      <c r="B4358" s="2" t="s">
        <v>8</v>
      </c>
      <c r="C4358" s="2">
        <f t="shared" si="973"/>
        <v>182</v>
      </c>
      <c r="D4358" s="2">
        <f t="shared" si="974"/>
        <v>10</v>
      </c>
      <c r="E4358" s="2">
        <f t="shared" si="962"/>
        <v>4354</v>
      </c>
      <c r="F4358" s="11">
        <v>351</v>
      </c>
      <c r="G4358" s="9">
        <v>0.67</v>
      </c>
      <c r="H4358" s="9">
        <v>0.71</v>
      </c>
      <c r="I4358" s="9">
        <v>0.75</v>
      </c>
      <c r="J4358" s="9">
        <v>0.13958755367353401</v>
      </c>
      <c r="K4358" s="9">
        <v>0.13958755367353401</v>
      </c>
      <c r="L4358" s="9">
        <v>0.27</v>
      </c>
      <c r="N4358" s="32">
        <f>IF('System Design'!$F$8=1,'Hourly Demand and Generation'!G4358*'System Design'!$F$21,IF('System Design'!$F$8=2,'Hourly Demand and Generation'!H4358*'System Design'!$F$21,IF('System Design'!$F$8=3,'Hourly Demand and Generation'!I4358*'System Design'!$F$21)))</f>
        <v>375</v>
      </c>
      <c r="O4358" s="32">
        <f>IF('System Design'!$F$8=1,'Hourly Demand and Generation'!J4358*'System Design'!$F$22,IF('System Design'!$F$8=2,'Hourly Demand and Generation'!K4358*'System Design'!$F$22,IF('System Design'!$F$8=3,'Hourly Demand and Generation'!L4358*'System Design'!$F$22)))</f>
        <v>675</v>
      </c>
      <c r="Q4358" s="32">
        <f t="shared" ref="Q4358:Q4421" si="975">IF(F4358-N4358-O4358&gt;0,F4358-N4358-O4358,0)</f>
        <v>0</v>
      </c>
      <c r="R4358" s="32">
        <f t="shared" si="963"/>
        <v>5400</v>
      </c>
      <c r="S4358" s="32">
        <f t="shared" si="964"/>
        <v>0</v>
      </c>
      <c r="T4358" s="32">
        <f t="shared" si="965"/>
        <v>21600</v>
      </c>
      <c r="U4358" s="32">
        <f t="shared" si="966"/>
        <v>0</v>
      </c>
      <c r="V4358" s="32">
        <f t="shared" ref="V4358:V4421" si="976">IF(F4358-N4358-O4358&lt;0,N4358+O4358-F4358,0)</f>
        <v>699</v>
      </c>
      <c r="W4358" s="32">
        <f t="shared" si="967"/>
        <v>699</v>
      </c>
      <c r="X4358" s="32">
        <f t="shared" si="968"/>
        <v>699</v>
      </c>
    </row>
    <row r="4359" spans="1:24" x14ac:dyDescent="0.25">
      <c r="A4359" s="2"/>
      <c r="B4359" s="2" t="s">
        <v>8</v>
      </c>
      <c r="C4359" s="2">
        <f t="shared" si="973"/>
        <v>182</v>
      </c>
      <c r="D4359" s="2">
        <f t="shared" si="974"/>
        <v>11</v>
      </c>
      <c r="E4359" s="2">
        <f t="shared" ref="E4359:E4422" si="977">E4358+1</f>
        <v>4355</v>
      </c>
      <c r="F4359" s="11">
        <v>346.5</v>
      </c>
      <c r="G4359" s="9">
        <v>0.83</v>
      </c>
      <c r="H4359" s="9">
        <v>0.875</v>
      </c>
      <c r="I4359" s="9">
        <v>0.92</v>
      </c>
      <c r="J4359" s="9">
        <v>0.124077825487586</v>
      </c>
      <c r="K4359" s="9">
        <v>0.124077825487586</v>
      </c>
      <c r="L4359" s="9">
        <v>0.24</v>
      </c>
      <c r="N4359" s="32">
        <f>IF('System Design'!$F$8=1,'Hourly Demand and Generation'!G4359*'System Design'!$F$21,IF('System Design'!$F$8=2,'Hourly Demand and Generation'!H4359*'System Design'!$F$21,IF('System Design'!$F$8=3,'Hourly Demand and Generation'!I4359*'System Design'!$F$21)))</f>
        <v>460</v>
      </c>
      <c r="O4359" s="32">
        <f>IF('System Design'!$F$8=1,'Hourly Demand and Generation'!J4359*'System Design'!$F$22,IF('System Design'!$F$8=2,'Hourly Demand and Generation'!K4359*'System Design'!$F$22,IF('System Design'!$F$8=3,'Hourly Demand and Generation'!L4359*'System Design'!$F$22)))</f>
        <v>600</v>
      </c>
      <c r="Q4359" s="32">
        <f t="shared" si="975"/>
        <v>0</v>
      </c>
      <c r="R4359" s="32">
        <f t="shared" ref="R4359:R4422" si="978">IF($Q4359&lt;R4358+$V4359,IF(R4358+$V4359-$Q4359&gt;5400,5400,R4358+$V4359-$Q4359),0)</f>
        <v>5400</v>
      </c>
      <c r="S4359" s="32">
        <f t="shared" ref="S4359:S4422" si="979">IF(R4359&gt;0,0,$Q4359+$V4359-R4358)</f>
        <v>0</v>
      </c>
      <c r="T4359" s="32">
        <f t="shared" ref="T4359:T4422" si="980">IF($Q4359&lt;T4358+$V4359,IF(T4358+$V4359-$Q4359&gt;21600,21600,T4358+$V4359-$Q4359),0)</f>
        <v>21600</v>
      </c>
      <c r="U4359" s="32">
        <f t="shared" ref="U4359:U4422" si="981">IF(T4359&gt;0,0,$Q4359+$V4359-T4358)</f>
        <v>0</v>
      </c>
      <c r="V4359" s="32">
        <f t="shared" si="976"/>
        <v>713.5</v>
      </c>
      <c r="W4359" s="32">
        <f t="shared" ref="W4359:W4422" si="982">IF(R4359=5400,$V4359-(R4359-R4358),0)</f>
        <v>713.5</v>
      </c>
      <c r="X4359" s="32">
        <f t="shared" ref="X4359:X4422" si="983">IF(T4359=21600,$V4359-(T4359-T4358),0)</f>
        <v>713.5</v>
      </c>
    </row>
    <row r="4360" spans="1:24" x14ac:dyDescent="0.25">
      <c r="A4360" s="2"/>
      <c r="B4360" s="2" t="s">
        <v>8</v>
      </c>
      <c r="C4360" s="2">
        <f t="shared" si="973"/>
        <v>182</v>
      </c>
      <c r="D4360" s="2">
        <f t="shared" si="974"/>
        <v>12</v>
      </c>
      <c r="E4360" s="2">
        <f t="shared" si="977"/>
        <v>4356</v>
      </c>
      <c r="F4360" s="11">
        <v>346.5</v>
      </c>
      <c r="G4360" s="9">
        <v>1</v>
      </c>
      <c r="H4360" s="9">
        <v>1</v>
      </c>
      <c r="I4360" s="9">
        <v>1</v>
      </c>
      <c r="J4360" s="9">
        <v>0.116322961394612</v>
      </c>
      <c r="K4360" s="9">
        <v>0.116322961394612</v>
      </c>
      <c r="L4360" s="9">
        <v>0.22500000000000001</v>
      </c>
      <c r="N4360" s="32">
        <f>IF('System Design'!$F$8=1,'Hourly Demand and Generation'!G4360*'System Design'!$F$21,IF('System Design'!$F$8=2,'Hourly Demand and Generation'!H4360*'System Design'!$F$21,IF('System Design'!$F$8=3,'Hourly Demand and Generation'!I4360*'System Design'!$F$21)))</f>
        <v>500</v>
      </c>
      <c r="O4360" s="32">
        <f>IF('System Design'!$F$8=1,'Hourly Demand and Generation'!J4360*'System Design'!$F$22,IF('System Design'!$F$8=2,'Hourly Demand and Generation'!K4360*'System Design'!$F$22,IF('System Design'!$F$8=3,'Hourly Demand and Generation'!L4360*'System Design'!$F$22)))</f>
        <v>562.5</v>
      </c>
      <c r="Q4360" s="32">
        <f t="shared" si="975"/>
        <v>0</v>
      </c>
      <c r="R4360" s="32">
        <f t="shared" si="978"/>
        <v>5400</v>
      </c>
      <c r="S4360" s="32">
        <f t="shared" si="979"/>
        <v>0</v>
      </c>
      <c r="T4360" s="32">
        <f t="shared" si="980"/>
        <v>21600</v>
      </c>
      <c r="U4360" s="32">
        <f t="shared" si="981"/>
        <v>0</v>
      </c>
      <c r="V4360" s="32">
        <f t="shared" si="976"/>
        <v>716</v>
      </c>
      <c r="W4360" s="32">
        <f t="shared" si="982"/>
        <v>716</v>
      </c>
      <c r="X4360" s="32">
        <f t="shared" si="983"/>
        <v>716</v>
      </c>
    </row>
    <row r="4361" spans="1:24" x14ac:dyDescent="0.25">
      <c r="A4361" s="2"/>
      <c r="B4361" s="2" t="s">
        <v>8</v>
      </c>
      <c r="C4361" s="2">
        <f t="shared" si="973"/>
        <v>182</v>
      </c>
      <c r="D4361" s="2">
        <f t="shared" si="974"/>
        <v>13</v>
      </c>
      <c r="E4361" s="2">
        <f t="shared" si="977"/>
        <v>4357</v>
      </c>
      <c r="F4361" s="11">
        <v>360</v>
      </c>
      <c r="G4361" s="9">
        <v>0.83</v>
      </c>
      <c r="H4361" s="9">
        <v>0.875</v>
      </c>
      <c r="I4361" s="9">
        <v>0.92</v>
      </c>
      <c r="J4361" s="9">
        <v>0.124077825487586</v>
      </c>
      <c r="K4361" s="9">
        <v>0.124077825487586</v>
      </c>
      <c r="L4361" s="9">
        <v>0.24</v>
      </c>
      <c r="N4361" s="32">
        <f>IF('System Design'!$F$8=1,'Hourly Demand and Generation'!G4361*'System Design'!$F$21,IF('System Design'!$F$8=2,'Hourly Demand and Generation'!H4361*'System Design'!$F$21,IF('System Design'!$F$8=3,'Hourly Demand and Generation'!I4361*'System Design'!$F$21)))</f>
        <v>460</v>
      </c>
      <c r="O4361" s="32">
        <f>IF('System Design'!$F$8=1,'Hourly Demand and Generation'!J4361*'System Design'!$F$22,IF('System Design'!$F$8=2,'Hourly Demand and Generation'!K4361*'System Design'!$F$22,IF('System Design'!$F$8=3,'Hourly Demand and Generation'!L4361*'System Design'!$F$22)))</f>
        <v>600</v>
      </c>
      <c r="Q4361" s="32">
        <f t="shared" si="975"/>
        <v>0</v>
      </c>
      <c r="R4361" s="32">
        <f t="shared" si="978"/>
        <v>5400</v>
      </c>
      <c r="S4361" s="32">
        <f t="shared" si="979"/>
        <v>0</v>
      </c>
      <c r="T4361" s="32">
        <f t="shared" si="980"/>
        <v>21600</v>
      </c>
      <c r="U4361" s="32">
        <f t="shared" si="981"/>
        <v>0</v>
      </c>
      <c r="V4361" s="32">
        <f t="shared" si="976"/>
        <v>700</v>
      </c>
      <c r="W4361" s="32">
        <f t="shared" si="982"/>
        <v>700</v>
      </c>
      <c r="X4361" s="32">
        <f t="shared" si="983"/>
        <v>700</v>
      </c>
    </row>
    <row r="4362" spans="1:24" x14ac:dyDescent="0.25">
      <c r="A4362" s="2"/>
      <c r="B4362" s="2" t="s">
        <v>8</v>
      </c>
      <c r="C4362" s="2">
        <f t="shared" si="973"/>
        <v>182</v>
      </c>
      <c r="D4362" s="2">
        <f t="shared" si="974"/>
        <v>14</v>
      </c>
      <c r="E4362" s="2">
        <f t="shared" si="977"/>
        <v>4358</v>
      </c>
      <c r="F4362" s="11">
        <v>360</v>
      </c>
      <c r="G4362" s="9">
        <v>0.67</v>
      </c>
      <c r="H4362" s="9">
        <v>0.71</v>
      </c>
      <c r="I4362" s="9">
        <v>0.75</v>
      </c>
      <c r="J4362" s="9">
        <v>0.13183268958055999</v>
      </c>
      <c r="K4362" s="9">
        <v>0.13183268958055999</v>
      </c>
      <c r="L4362" s="9">
        <v>0.255</v>
      </c>
      <c r="N4362" s="32">
        <f>IF('System Design'!$F$8=1,'Hourly Demand and Generation'!G4362*'System Design'!$F$21,IF('System Design'!$F$8=2,'Hourly Demand and Generation'!H4362*'System Design'!$F$21,IF('System Design'!$F$8=3,'Hourly Demand and Generation'!I4362*'System Design'!$F$21)))</f>
        <v>375</v>
      </c>
      <c r="O4362" s="32">
        <f>IF('System Design'!$F$8=1,'Hourly Demand and Generation'!J4362*'System Design'!$F$22,IF('System Design'!$F$8=2,'Hourly Demand and Generation'!K4362*'System Design'!$F$22,IF('System Design'!$F$8=3,'Hourly Demand and Generation'!L4362*'System Design'!$F$22)))</f>
        <v>637.5</v>
      </c>
      <c r="Q4362" s="32">
        <f t="shared" si="975"/>
        <v>0</v>
      </c>
      <c r="R4362" s="32">
        <f t="shared" si="978"/>
        <v>5400</v>
      </c>
      <c r="S4362" s="32">
        <f t="shared" si="979"/>
        <v>0</v>
      </c>
      <c r="T4362" s="32">
        <f t="shared" si="980"/>
        <v>21600</v>
      </c>
      <c r="U4362" s="32">
        <f t="shared" si="981"/>
        <v>0</v>
      </c>
      <c r="V4362" s="32">
        <f t="shared" si="976"/>
        <v>652.5</v>
      </c>
      <c r="W4362" s="32">
        <f t="shared" si="982"/>
        <v>652.5</v>
      </c>
      <c r="X4362" s="32">
        <f t="shared" si="983"/>
        <v>652.5</v>
      </c>
    </row>
    <row r="4363" spans="1:24" x14ac:dyDescent="0.25">
      <c r="A4363" s="2"/>
      <c r="B4363" s="2" t="s">
        <v>8</v>
      </c>
      <c r="C4363" s="2">
        <f t="shared" si="973"/>
        <v>182</v>
      </c>
      <c r="D4363" s="2">
        <f t="shared" si="974"/>
        <v>15</v>
      </c>
      <c r="E4363" s="2">
        <f t="shared" si="977"/>
        <v>4359</v>
      </c>
      <c r="F4363" s="11">
        <v>382.5</v>
      </c>
      <c r="G4363" s="9">
        <v>0.5</v>
      </c>
      <c r="H4363" s="9">
        <v>0.54</v>
      </c>
      <c r="I4363" s="9">
        <v>0.57999999999999996</v>
      </c>
      <c r="J4363" s="9">
        <v>0.13958755367353401</v>
      </c>
      <c r="K4363" s="9">
        <v>0.13958755367353401</v>
      </c>
      <c r="L4363" s="9">
        <v>0.27</v>
      </c>
      <c r="N4363" s="32">
        <f>IF('System Design'!$F$8=1,'Hourly Demand and Generation'!G4363*'System Design'!$F$21,IF('System Design'!$F$8=2,'Hourly Demand and Generation'!H4363*'System Design'!$F$21,IF('System Design'!$F$8=3,'Hourly Demand and Generation'!I4363*'System Design'!$F$21)))</f>
        <v>290</v>
      </c>
      <c r="O4363" s="32">
        <f>IF('System Design'!$F$8=1,'Hourly Demand and Generation'!J4363*'System Design'!$F$22,IF('System Design'!$F$8=2,'Hourly Demand and Generation'!K4363*'System Design'!$F$22,IF('System Design'!$F$8=3,'Hourly Demand and Generation'!L4363*'System Design'!$F$22)))</f>
        <v>675</v>
      </c>
      <c r="Q4363" s="32">
        <f t="shared" si="975"/>
        <v>0</v>
      </c>
      <c r="R4363" s="32">
        <f t="shared" si="978"/>
        <v>5400</v>
      </c>
      <c r="S4363" s="32">
        <f t="shared" si="979"/>
        <v>0</v>
      </c>
      <c r="T4363" s="32">
        <f t="shared" si="980"/>
        <v>21600</v>
      </c>
      <c r="U4363" s="32">
        <f t="shared" si="981"/>
        <v>0</v>
      </c>
      <c r="V4363" s="32">
        <f t="shared" si="976"/>
        <v>582.5</v>
      </c>
      <c r="W4363" s="32">
        <f t="shared" si="982"/>
        <v>582.5</v>
      </c>
      <c r="X4363" s="32">
        <f t="shared" si="983"/>
        <v>582.5</v>
      </c>
    </row>
    <row r="4364" spans="1:24" x14ac:dyDescent="0.25">
      <c r="A4364" s="2"/>
      <c r="B4364" s="2" t="s">
        <v>8</v>
      </c>
      <c r="C4364" s="2">
        <f t="shared" si="973"/>
        <v>182</v>
      </c>
      <c r="D4364" s="2">
        <f t="shared" si="974"/>
        <v>16</v>
      </c>
      <c r="E4364" s="2">
        <f t="shared" si="977"/>
        <v>4360</v>
      </c>
      <c r="F4364" s="11">
        <v>405</v>
      </c>
      <c r="G4364" s="9">
        <v>0.33</v>
      </c>
      <c r="H4364" s="9">
        <v>0.375</v>
      </c>
      <c r="I4364" s="9">
        <v>0.42</v>
      </c>
      <c r="J4364" s="9">
        <v>0.13958755367353401</v>
      </c>
      <c r="K4364" s="9">
        <v>0.13958755367353401</v>
      </c>
      <c r="L4364" s="9">
        <v>0.27</v>
      </c>
      <c r="N4364" s="32">
        <f>IF('System Design'!$F$8=1,'Hourly Demand and Generation'!G4364*'System Design'!$F$21,IF('System Design'!$F$8=2,'Hourly Demand and Generation'!H4364*'System Design'!$F$21,IF('System Design'!$F$8=3,'Hourly Demand and Generation'!I4364*'System Design'!$F$21)))</f>
        <v>210</v>
      </c>
      <c r="O4364" s="32">
        <f>IF('System Design'!$F$8=1,'Hourly Demand and Generation'!J4364*'System Design'!$F$22,IF('System Design'!$F$8=2,'Hourly Demand and Generation'!K4364*'System Design'!$F$22,IF('System Design'!$F$8=3,'Hourly Demand and Generation'!L4364*'System Design'!$F$22)))</f>
        <v>675</v>
      </c>
      <c r="Q4364" s="32">
        <f t="shared" si="975"/>
        <v>0</v>
      </c>
      <c r="R4364" s="32">
        <f t="shared" si="978"/>
        <v>5400</v>
      </c>
      <c r="S4364" s="32">
        <f t="shared" si="979"/>
        <v>0</v>
      </c>
      <c r="T4364" s="32">
        <f t="shared" si="980"/>
        <v>21600</v>
      </c>
      <c r="U4364" s="32">
        <f t="shared" si="981"/>
        <v>0</v>
      </c>
      <c r="V4364" s="32">
        <f t="shared" si="976"/>
        <v>480</v>
      </c>
      <c r="W4364" s="32">
        <f t="shared" si="982"/>
        <v>480</v>
      </c>
      <c r="X4364" s="32">
        <f t="shared" si="983"/>
        <v>480</v>
      </c>
    </row>
    <row r="4365" spans="1:24" x14ac:dyDescent="0.25">
      <c r="A4365" s="2"/>
      <c r="B4365" s="2" t="s">
        <v>8</v>
      </c>
      <c r="C4365" s="2">
        <f t="shared" si="973"/>
        <v>182</v>
      </c>
      <c r="D4365" s="2">
        <f t="shared" si="974"/>
        <v>17</v>
      </c>
      <c r="E4365" s="2">
        <f t="shared" si="977"/>
        <v>4361</v>
      </c>
      <c r="F4365" s="11">
        <v>427.5</v>
      </c>
      <c r="G4365" s="9">
        <v>0.17</v>
      </c>
      <c r="H4365" s="9">
        <v>0.21</v>
      </c>
      <c r="I4365" s="9">
        <v>0.25</v>
      </c>
      <c r="J4365" s="9">
        <v>0.15509728185948199</v>
      </c>
      <c r="K4365" s="9">
        <v>0.15509728185948199</v>
      </c>
      <c r="L4365" s="9">
        <v>0.3</v>
      </c>
      <c r="N4365" s="32">
        <f>IF('System Design'!$F$8=1,'Hourly Demand and Generation'!G4365*'System Design'!$F$21,IF('System Design'!$F$8=2,'Hourly Demand and Generation'!H4365*'System Design'!$F$21,IF('System Design'!$F$8=3,'Hourly Demand and Generation'!I4365*'System Design'!$F$21)))</f>
        <v>125</v>
      </c>
      <c r="O4365" s="32">
        <f>IF('System Design'!$F$8=1,'Hourly Demand and Generation'!J4365*'System Design'!$F$22,IF('System Design'!$F$8=2,'Hourly Demand and Generation'!K4365*'System Design'!$F$22,IF('System Design'!$F$8=3,'Hourly Demand and Generation'!L4365*'System Design'!$F$22)))</f>
        <v>750</v>
      </c>
      <c r="Q4365" s="32">
        <f t="shared" si="975"/>
        <v>0</v>
      </c>
      <c r="R4365" s="32">
        <f t="shared" si="978"/>
        <v>5400</v>
      </c>
      <c r="S4365" s="32">
        <f t="shared" si="979"/>
        <v>0</v>
      </c>
      <c r="T4365" s="32">
        <f t="shared" si="980"/>
        <v>21600</v>
      </c>
      <c r="U4365" s="32">
        <f t="shared" si="981"/>
        <v>0</v>
      </c>
      <c r="V4365" s="32">
        <f t="shared" si="976"/>
        <v>447.5</v>
      </c>
      <c r="W4365" s="32">
        <f t="shared" si="982"/>
        <v>447.5</v>
      </c>
      <c r="X4365" s="32">
        <f t="shared" si="983"/>
        <v>447.5</v>
      </c>
    </row>
    <row r="4366" spans="1:24" x14ac:dyDescent="0.25">
      <c r="A4366" s="2"/>
      <c r="B4366" s="2" t="s">
        <v>8</v>
      </c>
      <c r="C4366" s="2">
        <f t="shared" si="973"/>
        <v>182</v>
      </c>
      <c r="D4366" s="2">
        <f t="shared" si="974"/>
        <v>18</v>
      </c>
      <c r="E4366" s="2">
        <f t="shared" si="977"/>
        <v>4362</v>
      </c>
      <c r="F4366" s="11">
        <v>450</v>
      </c>
      <c r="G4366" s="9">
        <v>0.08</v>
      </c>
      <c r="H4366" s="9">
        <v>0.125</v>
      </c>
      <c r="I4366" s="9">
        <v>0.17</v>
      </c>
      <c r="J4366" s="9">
        <v>0.147342417766508</v>
      </c>
      <c r="K4366" s="9">
        <v>0.147342417766508</v>
      </c>
      <c r="L4366" s="9">
        <v>0.28499999999999998</v>
      </c>
      <c r="N4366" s="32">
        <f>IF('System Design'!$F$8=1,'Hourly Demand and Generation'!G4366*'System Design'!$F$21,IF('System Design'!$F$8=2,'Hourly Demand and Generation'!H4366*'System Design'!$F$21,IF('System Design'!$F$8=3,'Hourly Demand and Generation'!I4366*'System Design'!$F$21)))</f>
        <v>85</v>
      </c>
      <c r="O4366" s="32">
        <f>IF('System Design'!$F$8=1,'Hourly Demand and Generation'!J4366*'System Design'!$F$22,IF('System Design'!$F$8=2,'Hourly Demand and Generation'!K4366*'System Design'!$F$22,IF('System Design'!$F$8=3,'Hourly Demand and Generation'!L4366*'System Design'!$F$22)))</f>
        <v>712.49999999999989</v>
      </c>
      <c r="Q4366" s="32">
        <f t="shared" si="975"/>
        <v>0</v>
      </c>
      <c r="R4366" s="32">
        <f t="shared" si="978"/>
        <v>5400</v>
      </c>
      <c r="S4366" s="32">
        <f t="shared" si="979"/>
        <v>0</v>
      </c>
      <c r="T4366" s="32">
        <f t="shared" si="980"/>
        <v>21600</v>
      </c>
      <c r="U4366" s="32">
        <f t="shared" si="981"/>
        <v>0</v>
      </c>
      <c r="V4366" s="32">
        <f t="shared" si="976"/>
        <v>347.49999999999989</v>
      </c>
      <c r="W4366" s="32">
        <f t="shared" si="982"/>
        <v>347.49999999999989</v>
      </c>
      <c r="X4366" s="32">
        <f t="shared" si="983"/>
        <v>347.49999999999989</v>
      </c>
    </row>
    <row r="4367" spans="1:24" x14ac:dyDescent="0.25">
      <c r="A4367" s="2"/>
      <c r="B4367" s="2" t="s">
        <v>8</v>
      </c>
      <c r="C4367" s="2">
        <f t="shared" si="973"/>
        <v>182</v>
      </c>
      <c r="D4367" s="2">
        <f t="shared" si="974"/>
        <v>19</v>
      </c>
      <c r="E4367" s="2">
        <f t="shared" si="977"/>
        <v>4363</v>
      </c>
      <c r="F4367" s="11">
        <v>436.5</v>
      </c>
      <c r="G4367" s="9">
        <v>0</v>
      </c>
      <c r="H4367" s="9">
        <v>0.04</v>
      </c>
      <c r="I4367" s="9">
        <v>0.08</v>
      </c>
      <c r="J4367" s="9">
        <v>0.13958755367353401</v>
      </c>
      <c r="K4367" s="9">
        <v>0.13958755367353401</v>
      </c>
      <c r="L4367" s="9">
        <v>0.27</v>
      </c>
      <c r="N4367" s="32">
        <f>IF('System Design'!$F$8=1,'Hourly Demand and Generation'!G4367*'System Design'!$F$21,IF('System Design'!$F$8=2,'Hourly Demand and Generation'!H4367*'System Design'!$F$21,IF('System Design'!$F$8=3,'Hourly Demand and Generation'!I4367*'System Design'!$F$21)))</f>
        <v>40</v>
      </c>
      <c r="O4367" s="32">
        <f>IF('System Design'!$F$8=1,'Hourly Demand and Generation'!J4367*'System Design'!$F$22,IF('System Design'!$F$8=2,'Hourly Demand and Generation'!K4367*'System Design'!$F$22,IF('System Design'!$F$8=3,'Hourly Demand and Generation'!L4367*'System Design'!$F$22)))</f>
        <v>675</v>
      </c>
      <c r="Q4367" s="32">
        <f t="shared" si="975"/>
        <v>0</v>
      </c>
      <c r="R4367" s="32">
        <f t="shared" si="978"/>
        <v>5400</v>
      </c>
      <c r="S4367" s="32">
        <f t="shared" si="979"/>
        <v>0</v>
      </c>
      <c r="T4367" s="32">
        <f t="shared" si="980"/>
        <v>21600</v>
      </c>
      <c r="U4367" s="32">
        <f t="shared" si="981"/>
        <v>0</v>
      </c>
      <c r="V4367" s="32">
        <f t="shared" si="976"/>
        <v>278.5</v>
      </c>
      <c r="W4367" s="32">
        <f t="shared" si="982"/>
        <v>278.5</v>
      </c>
      <c r="X4367" s="32">
        <f t="shared" si="983"/>
        <v>278.5</v>
      </c>
    </row>
    <row r="4368" spans="1:24" x14ac:dyDescent="0.25">
      <c r="A4368" s="2"/>
      <c r="B4368" s="2" t="s">
        <v>8</v>
      </c>
      <c r="C4368" s="2">
        <f t="shared" si="973"/>
        <v>182</v>
      </c>
      <c r="D4368" s="2">
        <f t="shared" si="974"/>
        <v>20</v>
      </c>
      <c r="E4368" s="2">
        <f t="shared" si="977"/>
        <v>4364</v>
      </c>
      <c r="F4368" s="11">
        <v>427.5</v>
      </c>
      <c r="G4368" s="9">
        <v>0</v>
      </c>
      <c r="H4368" s="9">
        <v>0</v>
      </c>
      <c r="I4368" s="9">
        <v>0</v>
      </c>
      <c r="J4368" s="9">
        <v>0.13958755367353401</v>
      </c>
      <c r="K4368" s="9">
        <v>0.13958755367353401</v>
      </c>
      <c r="L4368" s="9">
        <v>0.27</v>
      </c>
      <c r="N4368" s="32">
        <f>IF('System Design'!$F$8=1,'Hourly Demand and Generation'!G4368*'System Design'!$F$21,IF('System Design'!$F$8=2,'Hourly Demand and Generation'!H4368*'System Design'!$F$21,IF('System Design'!$F$8=3,'Hourly Demand and Generation'!I4368*'System Design'!$F$21)))</f>
        <v>0</v>
      </c>
      <c r="O4368" s="32">
        <f>IF('System Design'!$F$8=1,'Hourly Demand and Generation'!J4368*'System Design'!$F$22,IF('System Design'!$F$8=2,'Hourly Demand and Generation'!K4368*'System Design'!$F$22,IF('System Design'!$F$8=3,'Hourly Demand and Generation'!L4368*'System Design'!$F$22)))</f>
        <v>675</v>
      </c>
      <c r="Q4368" s="32">
        <f t="shared" si="975"/>
        <v>0</v>
      </c>
      <c r="R4368" s="32">
        <f t="shared" si="978"/>
        <v>5400</v>
      </c>
      <c r="S4368" s="32">
        <f t="shared" si="979"/>
        <v>0</v>
      </c>
      <c r="T4368" s="32">
        <f t="shared" si="980"/>
        <v>21600</v>
      </c>
      <c r="U4368" s="32">
        <f t="shared" si="981"/>
        <v>0</v>
      </c>
      <c r="V4368" s="32">
        <f t="shared" si="976"/>
        <v>247.5</v>
      </c>
      <c r="W4368" s="32">
        <f t="shared" si="982"/>
        <v>247.5</v>
      </c>
      <c r="X4368" s="32">
        <f t="shared" si="983"/>
        <v>247.5</v>
      </c>
    </row>
    <row r="4369" spans="1:24" x14ac:dyDescent="0.25">
      <c r="A4369" s="2"/>
      <c r="B4369" s="2" t="s">
        <v>8</v>
      </c>
      <c r="C4369" s="2">
        <f t="shared" si="973"/>
        <v>182</v>
      </c>
      <c r="D4369" s="2">
        <f t="shared" si="974"/>
        <v>21</v>
      </c>
      <c r="E4369" s="2">
        <f t="shared" si="977"/>
        <v>4365</v>
      </c>
      <c r="F4369" s="11">
        <v>405</v>
      </c>
      <c r="G4369" s="9">
        <v>0</v>
      </c>
      <c r="H4369" s="9">
        <v>0</v>
      </c>
      <c r="I4369" s="9">
        <v>0</v>
      </c>
      <c r="J4369" s="9">
        <v>0.13958755367353401</v>
      </c>
      <c r="K4369" s="9">
        <v>0.13958755367353401</v>
      </c>
      <c r="L4369" s="9">
        <v>0.27</v>
      </c>
      <c r="N4369" s="32">
        <f>IF('System Design'!$F$8=1,'Hourly Demand and Generation'!G4369*'System Design'!$F$21,IF('System Design'!$F$8=2,'Hourly Demand and Generation'!H4369*'System Design'!$F$21,IF('System Design'!$F$8=3,'Hourly Demand and Generation'!I4369*'System Design'!$F$21)))</f>
        <v>0</v>
      </c>
      <c r="O4369" s="32">
        <f>IF('System Design'!$F$8=1,'Hourly Demand and Generation'!J4369*'System Design'!$F$22,IF('System Design'!$F$8=2,'Hourly Demand and Generation'!K4369*'System Design'!$F$22,IF('System Design'!$F$8=3,'Hourly Demand and Generation'!L4369*'System Design'!$F$22)))</f>
        <v>675</v>
      </c>
      <c r="Q4369" s="32">
        <f t="shared" si="975"/>
        <v>0</v>
      </c>
      <c r="R4369" s="32">
        <f t="shared" si="978"/>
        <v>5400</v>
      </c>
      <c r="S4369" s="32">
        <f t="shared" si="979"/>
        <v>0</v>
      </c>
      <c r="T4369" s="32">
        <f t="shared" si="980"/>
        <v>21600</v>
      </c>
      <c r="U4369" s="32">
        <f t="shared" si="981"/>
        <v>0</v>
      </c>
      <c r="V4369" s="32">
        <f t="shared" si="976"/>
        <v>270</v>
      </c>
      <c r="W4369" s="32">
        <f t="shared" si="982"/>
        <v>270</v>
      </c>
      <c r="X4369" s="32">
        <f t="shared" si="983"/>
        <v>270</v>
      </c>
    </row>
    <row r="4370" spans="1:24" x14ac:dyDescent="0.25">
      <c r="A4370" s="2"/>
      <c r="B4370" s="2" t="s">
        <v>8</v>
      </c>
      <c r="C4370" s="2">
        <f t="shared" si="973"/>
        <v>182</v>
      </c>
      <c r="D4370" s="2">
        <f t="shared" si="974"/>
        <v>22</v>
      </c>
      <c r="E4370" s="2">
        <f t="shared" si="977"/>
        <v>4366</v>
      </c>
      <c r="F4370" s="11">
        <v>382.5</v>
      </c>
      <c r="G4370" s="9">
        <v>0</v>
      </c>
      <c r="H4370" s="9">
        <v>0</v>
      </c>
      <c r="I4370" s="9">
        <v>0</v>
      </c>
      <c r="J4370" s="9">
        <v>0.147342417766508</v>
      </c>
      <c r="K4370" s="9">
        <v>0.147342417766508</v>
      </c>
      <c r="L4370" s="9">
        <v>0.28499999999999998</v>
      </c>
      <c r="N4370" s="32">
        <f>IF('System Design'!$F$8=1,'Hourly Demand and Generation'!G4370*'System Design'!$F$21,IF('System Design'!$F$8=2,'Hourly Demand and Generation'!H4370*'System Design'!$F$21,IF('System Design'!$F$8=3,'Hourly Demand and Generation'!I4370*'System Design'!$F$21)))</f>
        <v>0</v>
      </c>
      <c r="O4370" s="32">
        <f>IF('System Design'!$F$8=1,'Hourly Demand and Generation'!J4370*'System Design'!$F$22,IF('System Design'!$F$8=2,'Hourly Demand and Generation'!K4370*'System Design'!$F$22,IF('System Design'!$F$8=3,'Hourly Demand and Generation'!L4370*'System Design'!$F$22)))</f>
        <v>712.49999999999989</v>
      </c>
      <c r="Q4370" s="32">
        <f t="shared" si="975"/>
        <v>0</v>
      </c>
      <c r="R4370" s="32">
        <f t="shared" si="978"/>
        <v>5400</v>
      </c>
      <c r="S4370" s="32">
        <f t="shared" si="979"/>
        <v>0</v>
      </c>
      <c r="T4370" s="32">
        <f t="shared" si="980"/>
        <v>21600</v>
      </c>
      <c r="U4370" s="32">
        <f t="shared" si="981"/>
        <v>0</v>
      </c>
      <c r="V4370" s="32">
        <f t="shared" si="976"/>
        <v>329.99999999999989</v>
      </c>
      <c r="W4370" s="32">
        <f t="shared" si="982"/>
        <v>329.99999999999989</v>
      </c>
      <c r="X4370" s="32">
        <f t="shared" si="983"/>
        <v>329.99999999999989</v>
      </c>
    </row>
    <row r="4371" spans="1:24" x14ac:dyDescent="0.25">
      <c r="A4371" s="2"/>
      <c r="B4371" s="2" t="s">
        <v>8</v>
      </c>
      <c r="C4371" s="2">
        <f t="shared" si="973"/>
        <v>182</v>
      </c>
      <c r="D4371" s="2">
        <f t="shared" si="974"/>
        <v>23</v>
      </c>
      <c r="E4371" s="2">
        <f t="shared" si="977"/>
        <v>4367</v>
      </c>
      <c r="F4371" s="11">
        <v>360</v>
      </c>
      <c r="G4371" s="9">
        <v>0</v>
      </c>
      <c r="H4371" s="9">
        <v>0</v>
      </c>
      <c r="I4371" s="9">
        <v>0</v>
      </c>
      <c r="J4371" s="9">
        <v>0.124077825487586</v>
      </c>
      <c r="K4371" s="9">
        <v>0.124077825487586</v>
      </c>
      <c r="L4371" s="9">
        <v>0.24</v>
      </c>
      <c r="N4371" s="32">
        <f>IF('System Design'!$F$8=1,'Hourly Demand and Generation'!G4371*'System Design'!$F$21,IF('System Design'!$F$8=2,'Hourly Demand and Generation'!H4371*'System Design'!$F$21,IF('System Design'!$F$8=3,'Hourly Demand and Generation'!I4371*'System Design'!$F$21)))</f>
        <v>0</v>
      </c>
      <c r="O4371" s="32">
        <f>IF('System Design'!$F$8=1,'Hourly Demand and Generation'!J4371*'System Design'!$F$22,IF('System Design'!$F$8=2,'Hourly Demand and Generation'!K4371*'System Design'!$F$22,IF('System Design'!$F$8=3,'Hourly Demand and Generation'!L4371*'System Design'!$F$22)))</f>
        <v>600</v>
      </c>
      <c r="Q4371" s="32">
        <f t="shared" si="975"/>
        <v>0</v>
      </c>
      <c r="R4371" s="32">
        <f t="shared" si="978"/>
        <v>5400</v>
      </c>
      <c r="S4371" s="32">
        <f t="shared" si="979"/>
        <v>0</v>
      </c>
      <c r="T4371" s="32">
        <f t="shared" si="980"/>
        <v>21600</v>
      </c>
      <c r="U4371" s="32">
        <f t="shared" si="981"/>
        <v>0</v>
      </c>
      <c r="V4371" s="32">
        <f t="shared" si="976"/>
        <v>240</v>
      </c>
      <c r="W4371" s="32">
        <f t="shared" si="982"/>
        <v>240</v>
      </c>
      <c r="X4371" s="32">
        <f t="shared" si="983"/>
        <v>240</v>
      </c>
    </row>
    <row r="4372" spans="1:24" x14ac:dyDescent="0.25">
      <c r="A4372" s="2"/>
      <c r="B4372" s="2" t="s">
        <v>8</v>
      </c>
      <c r="C4372" s="2">
        <f t="shared" si="973"/>
        <v>182</v>
      </c>
      <c r="D4372" s="2">
        <f t="shared" si="974"/>
        <v>24</v>
      </c>
      <c r="E4372" s="2">
        <f t="shared" si="977"/>
        <v>4368</v>
      </c>
      <c r="F4372" s="11">
        <v>315</v>
      </c>
      <c r="G4372" s="9">
        <v>0</v>
      </c>
      <c r="H4372" s="9">
        <v>0</v>
      </c>
      <c r="I4372" s="9">
        <v>0</v>
      </c>
      <c r="J4372" s="9">
        <v>0.124077825487586</v>
      </c>
      <c r="K4372" s="9">
        <v>0.124077825487586</v>
      </c>
      <c r="L4372" s="9">
        <v>0.24</v>
      </c>
      <c r="N4372" s="32">
        <f>IF('System Design'!$F$8=1,'Hourly Demand and Generation'!G4372*'System Design'!$F$21,IF('System Design'!$F$8=2,'Hourly Demand and Generation'!H4372*'System Design'!$F$21,IF('System Design'!$F$8=3,'Hourly Demand and Generation'!I4372*'System Design'!$F$21)))</f>
        <v>0</v>
      </c>
      <c r="O4372" s="32">
        <f>IF('System Design'!$F$8=1,'Hourly Demand and Generation'!J4372*'System Design'!$F$22,IF('System Design'!$F$8=2,'Hourly Demand and Generation'!K4372*'System Design'!$F$22,IF('System Design'!$F$8=3,'Hourly Demand and Generation'!L4372*'System Design'!$F$22)))</f>
        <v>600</v>
      </c>
      <c r="Q4372" s="32">
        <f t="shared" si="975"/>
        <v>0</v>
      </c>
      <c r="R4372" s="32">
        <f t="shared" si="978"/>
        <v>5400</v>
      </c>
      <c r="S4372" s="32">
        <f t="shared" si="979"/>
        <v>0</v>
      </c>
      <c r="T4372" s="32">
        <f t="shared" si="980"/>
        <v>21600</v>
      </c>
      <c r="U4372" s="32">
        <f t="shared" si="981"/>
        <v>0</v>
      </c>
      <c r="V4372" s="32">
        <f t="shared" si="976"/>
        <v>285</v>
      </c>
      <c r="W4372" s="32">
        <f t="shared" si="982"/>
        <v>285</v>
      </c>
      <c r="X4372" s="32">
        <f t="shared" si="983"/>
        <v>285</v>
      </c>
    </row>
    <row r="4373" spans="1:24" x14ac:dyDescent="0.25">
      <c r="A4373" s="2"/>
      <c r="B4373" s="2" t="s">
        <v>8</v>
      </c>
      <c r="C4373" s="2">
        <f>C4372+1</f>
        <v>183</v>
      </c>
      <c r="D4373" s="2">
        <v>1</v>
      </c>
      <c r="E4373" s="2">
        <f t="shared" si="977"/>
        <v>4369</v>
      </c>
      <c r="F4373" s="11">
        <v>270</v>
      </c>
      <c r="G4373" s="9">
        <v>0</v>
      </c>
      <c r="H4373" s="9">
        <v>0</v>
      </c>
      <c r="I4373" s="9">
        <v>0</v>
      </c>
      <c r="J4373" s="9">
        <v>0.3</v>
      </c>
      <c r="K4373" s="9">
        <v>0.3</v>
      </c>
      <c r="L4373" s="9">
        <v>0.3</v>
      </c>
      <c r="N4373" s="32">
        <f>IF('System Design'!$F$8=1,'Hourly Demand and Generation'!G4373*'System Design'!$F$21,IF('System Design'!$F$8=2,'Hourly Demand and Generation'!H4373*'System Design'!$F$21,IF('System Design'!$F$8=3,'Hourly Demand and Generation'!I4373*'System Design'!$F$21)))</f>
        <v>0</v>
      </c>
      <c r="O4373" s="32">
        <f>IF('System Design'!$F$8=1,'Hourly Demand and Generation'!J4373*'System Design'!$F$22,IF('System Design'!$F$8=2,'Hourly Demand and Generation'!K4373*'System Design'!$F$22,IF('System Design'!$F$8=3,'Hourly Demand and Generation'!L4373*'System Design'!$F$22)))</f>
        <v>750</v>
      </c>
      <c r="Q4373" s="32">
        <f t="shared" si="975"/>
        <v>0</v>
      </c>
      <c r="R4373" s="32">
        <f t="shared" si="978"/>
        <v>5400</v>
      </c>
      <c r="S4373" s="32">
        <f t="shared" si="979"/>
        <v>0</v>
      </c>
      <c r="T4373" s="32">
        <f t="shared" si="980"/>
        <v>21600</v>
      </c>
      <c r="U4373" s="32">
        <f t="shared" si="981"/>
        <v>0</v>
      </c>
      <c r="V4373" s="32">
        <f t="shared" si="976"/>
        <v>480</v>
      </c>
      <c r="W4373" s="32">
        <f t="shared" si="982"/>
        <v>480</v>
      </c>
      <c r="X4373" s="32">
        <f t="shared" si="983"/>
        <v>480</v>
      </c>
    </row>
    <row r="4374" spans="1:24" x14ac:dyDescent="0.25">
      <c r="A4374" s="2"/>
      <c r="B4374" s="2" t="s">
        <v>8</v>
      </c>
      <c r="C4374" s="2">
        <f>C4373</f>
        <v>183</v>
      </c>
      <c r="D4374" s="2">
        <f>D4373+1</f>
        <v>2</v>
      </c>
      <c r="E4374" s="2">
        <f t="shared" si="977"/>
        <v>4370</v>
      </c>
      <c r="F4374" s="11">
        <v>247.5</v>
      </c>
      <c r="G4374" s="9">
        <v>0</v>
      </c>
      <c r="H4374" s="9">
        <v>0</v>
      </c>
      <c r="I4374" s="9">
        <v>0</v>
      </c>
      <c r="J4374" s="9">
        <v>0.27</v>
      </c>
      <c r="K4374" s="9">
        <v>0.27</v>
      </c>
      <c r="L4374" s="9">
        <v>0.27</v>
      </c>
      <c r="N4374" s="32">
        <f>IF('System Design'!$F$8=1,'Hourly Demand and Generation'!G4374*'System Design'!$F$21,IF('System Design'!$F$8=2,'Hourly Demand and Generation'!H4374*'System Design'!$F$21,IF('System Design'!$F$8=3,'Hourly Demand and Generation'!I4374*'System Design'!$F$21)))</f>
        <v>0</v>
      </c>
      <c r="O4374" s="32">
        <f>IF('System Design'!$F$8=1,'Hourly Demand and Generation'!J4374*'System Design'!$F$22,IF('System Design'!$F$8=2,'Hourly Demand and Generation'!K4374*'System Design'!$F$22,IF('System Design'!$F$8=3,'Hourly Demand and Generation'!L4374*'System Design'!$F$22)))</f>
        <v>675</v>
      </c>
      <c r="Q4374" s="32">
        <f t="shared" si="975"/>
        <v>0</v>
      </c>
      <c r="R4374" s="32">
        <f t="shared" si="978"/>
        <v>5400</v>
      </c>
      <c r="S4374" s="32">
        <f t="shared" si="979"/>
        <v>0</v>
      </c>
      <c r="T4374" s="32">
        <f t="shared" si="980"/>
        <v>21600</v>
      </c>
      <c r="U4374" s="32">
        <f t="shared" si="981"/>
        <v>0</v>
      </c>
      <c r="V4374" s="32">
        <f t="shared" si="976"/>
        <v>427.5</v>
      </c>
      <c r="W4374" s="32">
        <f t="shared" si="982"/>
        <v>427.5</v>
      </c>
      <c r="X4374" s="32">
        <f t="shared" si="983"/>
        <v>427.5</v>
      </c>
    </row>
    <row r="4375" spans="1:24" x14ac:dyDescent="0.25">
      <c r="A4375" s="2"/>
      <c r="B4375" s="2" t="s">
        <v>8</v>
      </c>
      <c r="C4375" s="2">
        <f t="shared" ref="C4375:C4396" si="984">C4374</f>
        <v>183</v>
      </c>
      <c r="D4375" s="2">
        <f t="shared" ref="D4375:D4396" si="985">D4374+1</f>
        <v>3</v>
      </c>
      <c r="E4375" s="2">
        <f t="shared" si="977"/>
        <v>4371</v>
      </c>
      <c r="F4375" s="11">
        <v>225</v>
      </c>
      <c r="G4375" s="9">
        <v>0</v>
      </c>
      <c r="H4375" s="9">
        <v>0</v>
      </c>
      <c r="I4375" s="9">
        <v>0</v>
      </c>
      <c r="J4375" s="9">
        <v>0.27</v>
      </c>
      <c r="K4375" s="9">
        <v>0.27</v>
      </c>
      <c r="L4375" s="9">
        <v>0.27</v>
      </c>
      <c r="N4375" s="32">
        <f>IF('System Design'!$F$8=1,'Hourly Demand and Generation'!G4375*'System Design'!$F$21,IF('System Design'!$F$8=2,'Hourly Demand and Generation'!H4375*'System Design'!$F$21,IF('System Design'!$F$8=3,'Hourly Demand and Generation'!I4375*'System Design'!$F$21)))</f>
        <v>0</v>
      </c>
      <c r="O4375" s="32">
        <f>IF('System Design'!$F$8=1,'Hourly Demand and Generation'!J4375*'System Design'!$F$22,IF('System Design'!$F$8=2,'Hourly Demand and Generation'!K4375*'System Design'!$F$22,IF('System Design'!$F$8=3,'Hourly Demand and Generation'!L4375*'System Design'!$F$22)))</f>
        <v>675</v>
      </c>
      <c r="Q4375" s="32">
        <f t="shared" si="975"/>
        <v>0</v>
      </c>
      <c r="R4375" s="32">
        <f t="shared" si="978"/>
        <v>5400</v>
      </c>
      <c r="S4375" s="32">
        <f t="shared" si="979"/>
        <v>0</v>
      </c>
      <c r="T4375" s="32">
        <f t="shared" si="980"/>
        <v>21600</v>
      </c>
      <c r="U4375" s="32">
        <f t="shared" si="981"/>
        <v>0</v>
      </c>
      <c r="V4375" s="32">
        <f t="shared" si="976"/>
        <v>450</v>
      </c>
      <c r="W4375" s="32">
        <f t="shared" si="982"/>
        <v>450</v>
      </c>
      <c r="X4375" s="32">
        <f t="shared" si="983"/>
        <v>450</v>
      </c>
    </row>
    <row r="4376" spans="1:24" x14ac:dyDescent="0.25">
      <c r="A4376" s="2"/>
      <c r="B4376" s="2" t="s">
        <v>8</v>
      </c>
      <c r="C4376" s="2">
        <f t="shared" si="984"/>
        <v>183</v>
      </c>
      <c r="D4376" s="2">
        <f t="shared" si="985"/>
        <v>4</v>
      </c>
      <c r="E4376" s="2">
        <f t="shared" si="977"/>
        <v>4372</v>
      </c>
      <c r="F4376" s="11">
        <v>270</v>
      </c>
      <c r="G4376" s="9">
        <v>0</v>
      </c>
      <c r="H4376" s="9">
        <v>0</v>
      </c>
      <c r="I4376" s="9">
        <v>0</v>
      </c>
      <c r="J4376" s="9">
        <v>0.3</v>
      </c>
      <c r="K4376" s="9">
        <v>0.3</v>
      </c>
      <c r="L4376" s="9">
        <v>0.3</v>
      </c>
      <c r="N4376" s="32">
        <f>IF('System Design'!$F$8=1,'Hourly Demand and Generation'!G4376*'System Design'!$F$21,IF('System Design'!$F$8=2,'Hourly Demand and Generation'!H4376*'System Design'!$F$21,IF('System Design'!$F$8=3,'Hourly Demand and Generation'!I4376*'System Design'!$F$21)))</f>
        <v>0</v>
      </c>
      <c r="O4376" s="32">
        <f>IF('System Design'!$F$8=1,'Hourly Demand and Generation'!J4376*'System Design'!$F$22,IF('System Design'!$F$8=2,'Hourly Demand and Generation'!K4376*'System Design'!$F$22,IF('System Design'!$F$8=3,'Hourly Demand and Generation'!L4376*'System Design'!$F$22)))</f>
        <v>750</v>
      </c>
      <c r="Q4376" s="32">
        <f t="shared" si="975"/>
        <v>0</v>
      </c>
      <c r="R4376" s="32">
        <f t="shared" si="978"/>
        <v>5400</v>
      </c>
      <c r="S4376" s="32">
        <f t="shared" si="979"/>
        <v>0</v>
      </c>
      <c r="T4376" s="32">
        <f t="shared" si="980"/>
        <v>21600</v>
      </c>
      <c r="U4376" s="32">
        <f t="shared" si="981"/>
        <v>0</v>
      </c>
      <c r="V4376" s="32">
        <f t="shared" si="976"/>
        <v>480</v>
      </c>
      <c r="W4376" s="32">
        <f t="shared" si="982"/>
        <v>480</v>
      </c>
      <c r="X4376" s="32">
        <f t="shared" si="983"/>
        <v>480</v>
      </c>
    </row>
    <row r="4377" spans="1:24" x14ac:dyDescent="0.25">
      <c r="A4377" s="2"/>
      <c r="B4377" s="2" t="s">
        <v>8</v>
      </c>
      <c r="C4377" s="2">
        <f t="shared" si="984"/>
        <v>183</v>
      </c>
      <c r="D4377" s="2">
        <f t="shared" si="985"/>
        <v>5</v>
      </c>
      <c r="E4377" s="2">
        <f t="shared" si="977"/>
        <v>4373</v>
      </c>
      <c r="F4377" s="11">
        <v>292.5</v>
      </c>
      <c r="G4377" s="9">
        <v>0</v>
      </c>
      <c r="H4377" s="9">
        <v>0.04</v>
      </c>
      <c r="I4377" s="9">
        <v>0.08</v>
      </c>
      <c r="J4377" s="9">
        <v>0.24</v>
      </c>
      <c r="K4377" s="9">
        <v>0.24</v>
      </c>
      <c r="L4377" s="9">
        <v>0.24</v>
      </c>
      <c r="N4377" s="32">
        <f>IF('System Design'!$F$8=1,'Hourly Demand and Generation'!G4377*'System Design'!$F$21,IF('System Design'!$F$8=2,'Hourly Demand and Generation'!H4377*'System Design'!$F$21,IF('System Design'!$F$8=3,'Hourly Demand and Generation'!I4377*'System Design'!$F$21)))</f>
        <v>40</v>
      </c>
      <c r="O4377" s="32">
        <f>IF('System Design'!$F$8=1,'Hourly Demand and Generation'!J4377*'System Design'!$F$22,IF('System Design'!$F$8=2,'Hourly Demand and Generation'!K4377*'System Design'!$F$22,IF('System Design'!$F$8=3,'Hourly Demand and Generation'!L4377*'System Design'!$F$22)))</f>
        <v>600</v>
      </c>
      <c r="Q4377" s="32">
        <f t="shared" si="975"/>
        <v>0</v>
      </c>
      <c r="R4377" s="32">
        <f t="shared" si="978"/>
        <v>5400</v>
      </c>
      <c r="S4377" s="32">
        <f t="shared" si="979"/>
        <v>0</v>
      </c>
      <c r="T4377" s="32">
        <f t="shared" si="980"/>
        <v>21600</v>
      </c>
      <c r="U4377" s="32">
        <f t="shared" si="981"/>
        <v>0</v>
      </c>
      <c r="V4377" s="32">
        <f t="shared" si="976"/>
        <v>347.5</v>
      </c>
      <c r="W4377" s="32">
        <f t="shared" si="982"/>
        <v>347.5</v>
      </c>
      <c r="X4377" s="32">
        <f t="shared" si="983"/>
        <v>347.5</v>
      </c>
    </row>
    <row r="4378" spans="1:24" x14ac:dyDescent="0.25">
      <c r="A4378" s="2"/>
      <c r="B4378" s="2" t="s">
        <v>8</v>
      </c>
      <c r="C4378" s="2">
        <f t="shared" si="984"/>
        <v>183</v>
      </c>
      <c r="D4378" s="2">
        <f t="shared" si="985"/>
        <v>6</v>
      </c>
      <c r="E4378" s="2">
        <f t="shared" si="977"/>
        <v>4374</v>
      </c>
      <c r="F4378" s="11">
        <v>315</v>
      </c>
      <c r="G4378" s="9">
        <v>0.08</v>
      </c>
      <c r="H4378" s="9">
        <v>0.125</v>
      </c>
      <c r="I4378" s="9">
        <v>0.17</v>
      </c>
      <c r="J4378" s="9">
        <v>0.24</v>
      </c>
      <c r="K4378" s="9">
        <v>0.24</v>
      </c>
      <c r="L4378" s="9">
        <v>0.24</v>
      </c>
      <c r="N4378" s="32">
        <f>IF('System Design'!$F$8=1,'Hourly Demand and Generation'!G4378*'System Design'!$F$21,IF('System Design'!$F$8=2,'Hourly Demand and Generation'!H4378*'System Design'!$F$21,IF('System Design'!$F$8=3,'Hourly Demand and Generation'!I4378*'System Design'!$F$21)))</f>
        <v>85</v>
      </c>
      <c r="O4378" s="32">
        <f>IF('System Design'!$F$8=1,'Hourly Demand and Generation'!J4378*'System Design'!$F$22,IF('System Design'!$F$8=2,'Hourly Demand and Generation'!K4378*'System Design'!$F$22,IF('System Design'!$F$8=3,'Hourly Demand and Generation'!L4378*'System Design'!$F$22)))</f>
        <v>600</v>
      </c>
      <c r="Q4378" s="32">
        <f t="shared" si="975"/>
        <v>0</v>
      </c>
      <c r="R4378" s="32">
        <f t="shared" si="978"/>
        <v>5400</v>
      </c>
      <c r="S4378" s="32">
        <f t="shared" si="979"/>
        <v>0</v>
      </c>
      <c r="T4378" s="32">
        <f t="shared" si="980"/>
        <v>21600</v>
      </c>
      <c r="U4378" s="32">
        <f t="shared" si="981"/>
        <v>0</v>
      </c>
      <c r="V4378" s="32">
        <f t="shared" si="976"/>
        <v>370</v>
      </c>
      <c r="W4378" s="32">
        <f t="shared" si="982"/>
        <v>370</v>
      </c>
      <c r="X4378" s="32">
        <f t="shared" si="983"/>
        <v>370</v>
      </c>
    </row>
    <row r="4379" spans="1:24" x14ac:dyDescent="0.25">
      <c r="A4379" s="2"/>
      <c r="B4379" s="2" t="s">
        <v>8</v>
      </c>
      <c r="C4379" s="2">
        <f t="shared" si="984"/>
        <v>183</v>
      </c>
      <c r="D4379" s="2">
        <f t="shared" si="985"/>
        <v>7</v>
      </c>
      <c r="E4379" s="2">
        <f t="shared" si="977"/>
        <v>4375</v>
      </c>
      <c r="F4379" s="11">
        <v>337.5</v>
      </c>
      <c r="G4379" s="9">
        <v>0.17</v>
      </c>
      <c r="H4379" s="9">
        <v>0.21</v>
      </c>
      <c r="I4379" s="9">
        <v>0.25</v>
      </c>
      <c r="J4379" s="9">
        <v>0.27</v>
      </c>
      <c r="K4379" s="9">
        <v>0.27</v>
      </c>
      <c r="L4379" s="9">
        <v>0.27</v>
      </c>
      <c r="N4379" s="32">
        <f>IF('System Design'!$F$8=1,'Hourly Demand and Generation'!G4379*'System Design'!$F$21,IF('System Design'!$F$8=2,'Hourly Demand and Generation'!H4379*'System Design'!$F$21,IF('System Design'!$F$8=3,'Hourly Demand and Generation'!I4379*'System Design'!$F$21)))</f>
        <v>125</v>
      </c>
      <c r="O4379" s="32">
        <f>IF('System Design'!$F$8=1,'Hourly Demand and Generation'!J4379*'System Design'!$F$22,IF('System Design'!$F$8=2,'Hourly Demand and Generation'!K4379*'System Design'!$F$22,IF('System Design'!$F$8=3,'Hourly Demand and Generation'!L4379*'System Design'!$F$22)))</f>
        <v>675</v>
      </c>
      <c r="Q4379" s="32">
        <f t="shared" si="975"/>
        <v>0</v>
      </c>
      <c r="R4379" s="32">
        <f t="shared" si="978"/>
        <v>5400</v>
      </c>
      <c r="S4379" s="32">
        <f t="shared" si="979"/>
        <v>0</v>
      </c>
      <c r="T4379" s="32">
        <f t="shared" si="980"/>
        <v>21600</v>
      </c>
      <c r="U4379" s="32">
        <f t="shared" si="981"/>
        <v>0</v>
      </c>
      <c r="V4379" s="32">
        <f t="shared" si="976"/>
        <v>462.5</v>
      </c>
      <c r="W4379" s="32">
        <f t="shared" si="982"/>
        <v>462.5</v>
      </c>
      <c r="X4379" s="32">
        <f t="shared" si="983"/>
        <v>462.5</v>
      </c>
    </row>
    <row r="4380" spans="1:24" x14ac:dyDescent="0.25">
      <c r="A4380" s="2"/>
      <c r="B4380" s="2" t="s">
        <v>8</v>
      </c>
      <c r="C4380" s="2">
        <f t="shared" si="984"/>
        <v>183</v>
      </c>
      <c r="D4380" s="2">
        <f t="shared" si="985"/>
        <v>8</v>
      </c>
      <c r="E4380" s="2">
        <f t="shared" si="977"/>
        <v>4376</v>
      </c>
      <c r="F4380" s="11">
        <v>360</v>
      </c>
      <c r="G4380" s="9">
        <v>0.33</v>
      </c>
      <c r="H4380" s="9">
        <v>0.375</v>
      </c>
      <c r="I4380" s="9">
        <v>0.42</v>
      </c>
      <c r="J4380" s="9">
        <v>0.27</v>
      </c>
      <c r="K4380" s="9">
        <v>0.27</v>
      </c>
      <c r="L4380" s="9">
        <v>0.27</v>
      </c>
      <c r="N4380" s="32">
        <f>IF('System Design'!$F$8=1,'Hourly Demand and Generation'!G4380*'System Design'!$F$21,IF('System Design'!$F$8=2,'Hourly Demand and Generation'!H4380*'System Design'!$F$21,IF('System Design'!$F$8=3,'Hourly Demand and Generation'!I4380*'System Design'!$F$21)))</f>
        <v>210</v>
      </c>
      <c r="O4380" s="32">
        <f>IF('System Design'!$F$8=1,'Hourly Demand and Generation'!J4380*'System Design'!$F$22,IF('System Design'!$F$8=2,'Hourly Demand and Generation'!K4380*'System Design'!$F$22,IF('System Design'!$F$8=3,'Hourly Demand and Generation'!L4380*'System Design'!$F$22)))</f>
        <v>675</v>
      </c>
      <c r="Q4380" s="32">
        <f t="shared" si="975"/>
        <v>0</v>
      </c>
      <c r="R4380" s="32">
        <f t="shared" si="978"/>
        <v>5400</v>
      </c>
      <c r="S4380" s="32">
        <f t="shared" si="979"/>
        <v>0</v>
      </c>
      <c r="T4380" s="32">
        <f t="shared" si="980"/>
        <v>21600</v>
      </c>
      <c r="U4380" s="32">
        <f t="shared" si="981"/>
        <v>0</v>
      </c>
      <c r="V4380" s="32">
        <f t="shared" si="976"/>
        <v>525</v>
      </c>
      <c r="W4380" s="32">
        <f t="shared" si="982"/>
        <v>525</v>
      </c>
      <c r="X4380" s="32">
        <f t="shared" si="983"/>
        <v>525</v>
      </c>
    </row>
    <row r="4381" spans="1:24" x14ac:dyDescent="0.25">
      <c r="A4381" s="2"/>
      <c r="B4381" s="2" t="s">
        <v>8</v>
      </c>
      <c r="C4381" s="2">
        <f t="shared" si="984"/>
        <v>183</v>
      </c>
      <c r="D4381" s="2">
        <f t="shared" si="985"/>
        <v>9</v>
      </c>
      <c r="E4381" s="2">
        <f t="shared" si="977"/>
        <v>4377</v>
      </c>
      <c r="F4381" s="11">
        <v>360</v>
      </c>
      <c r="G4381" s="9">
        <v>0.5</v>
      </c>
      <c r="H4381" s="9">
        <v>0.54</v>
      </c>
      <c r="I4381" s="9">
        <v>0.57999999999999996</v>
      </c>
      <c r="J4381" s="9">
        <v>0.24</v>
      </c>
      <c r="K4381" s="9">
        <v>0.24</v>
      </c>
      <c r="L4381" s="9">
        <v>0.24</v>
      </c>
      <c r="N4381" s="32">
        <f>IF('System Design'!$F$8=1,'Hourly Demand and Generation'!G4381*'System Design'!$F$21,IF('System Design'!$F$8=2,'Hourly Demand and Generation'!H4381*'System Design'!$F$21,IF('System Design'!$F$8=3,'Hourly Demand and Generation'!I4381*'System Design'!$F$21)))</f>
        <v>290</v>
      </c>
      <c r="O4381" s="32">
        <f>IF('System Design'!$F$8=1,'Hourly Demand and Generation'!J4381*'System Design'!$F$22,IF('System Design'!$F$8=2,'Hourly Demand and Generation'!K4381*'System Design'!$F$22,IF('System Design'!$F$8=3,'Hourly Demand and Generation'!L4381*'System Design'!$F$22)))</f>
        <v>600</v>
      </c>
      <c r="Q4381" s="32">
        <f t="shared" si="975"/>
        <v>0</v>
      </c>
      <c r="R4381" s="32">
        <f t="shared" si="978"/>
        <v>5400</v>
      </c>
      <c r="S4381" s="32">
        <f t="shared" si="979"/>
        <v>0</v>
      </c>
      <c r="T4381" s="32">
        <f t="shared" si="980"/>
        <v>21600</v>
      </c>
      <c r="U4381" s="32">
        <f t="shared" si="981"/>
        <v>0</v>
      </c>
      <c r="V4381" s="32">
        <f t="shared" si="976"/>
        <v>530</v>
      </c>
      <c r="W4381" s="32">
        <f t="shared" si="982"/>
        <v>530</v>
      </c>
      <c r="X4381" s="32">
        <f t="shared" si="983"/>
        <v>530</v>
      </c>
    </row>
    <row r="4382" spans="1:24" x14ac:dyDescent="0.25">
      <c r="A4382" s="2"/>
      <c r="B4382" s="2" t="s">
        <v>8</v>
      </c>
      <c r="C4382" s="2">
        <f t="shared" si="984"/>
        <v>183</v>
      </c>
      <c r="D4382" s="2">
        <f t="shared" si="985"/>
        <v>10</v>
      </c>
      <c r="E4382" s="2">
        <f t="shared" si="977"/>
        <v>4378</v>
      </c>
      <c r="F4382" s="11">
        <v>351</v>
      </c>
      <c r="G4382" s="9">
        <v>0.67</v>
      </c>
      <c r="H4382" s="9">
        <v>0.71</v>
      </c>
      <c r="I4382" s="9">
        <v>0.75</v>
      </c>
      <c r="J4382" s="9">
        <v>0.27</v>
      </c>
      <c r="K4382" s="9">
        <v>0.27</v>
      </c>
      <c r="L4382" s="9">
        <v>0.27</v>
      </c>
      <c r="N4382" s="32">
        <f>IF('System Design'!$F$8=1,'Hourly Demand and Generation'!G4382*'System Design'!$F$21,IF('System Design'!$F$8=2,'Hourly Demand and Generation'!H4382*'System Design'!$F$21,IF('System Design'!$F$8=3,'Hourly Demand and Generation'!I4382*'System Design'!$F$21)))</f>
        <v>375</v>
      </c>
      <c r="O4382" s="32">
        <f>IF('System Design'!$F$8=1,'Hourly Demand and Generation'!J4382*'System Design'!$F$22,IF('System Design'!$F$8=2,'Hourly Demand and Generation'!K4382*'System Design'!$F$22,IF('System Design'!$F$8=3,'Hourly Demand and Generation'!L4382*'System Design'!$F$22)))</f>
        <v>675</v>
      </c>
      <c r="Q4382" s="32">
        <f t="shared" si="975"/>
        <v>0</v>
      </c>
      <c r="R4382" s="32">
        <f t="shared" si="978"/>
        <v>5400</v>
      </c>
      <c r="S4382" s="32">
        <f t="shared" si="979"/>
        <v>0</v>
      </c>
      <c r="T4382" s="32">
        <f t="shared" si="980"/>
        <v>21600</v>
      </c>
      <c r="U4382" s="32">
        <f t="shared" si="981"/>
        <v>0</v>
      </c>
      <c r="V4382" s="32">
        <f t="shared" si="976"/>
        <v>699</v>
      </c>
      <c r="W4382" s="32">
        <f t="shared" si="982"/>
        <v>699</v>
      </c>
      <c r="X4382" s="32">
        <f t="shared" si="983"/>
        <v>699</v>
      </c>
    </row>
    <row r="4383" spans="1:24" x14ac:dyDescent="0.25">
      <c r="A4383" s="2"/>
      <c r="B4383" s="2" t="s">
        <v>8</v>
      </c>
      <c r="C4383" s="2">
        <f t="shared" si="984"/>
        <v>183</v>
      </c>
      <c r="D4383" s="2">
        <f t="shared" si="985"/>
        <v>11</v>
      </c>
      <c r="E4383" s="2">
        <f t="shared" si="977"/>
        <v>4379</v>
      </c>
      <c r="F4383" s="11">
        <v>346.5</v>
      </c>
      <c r="G4383" s="9">
        <v>0.83</v>
      </c>
      <c r="H4383" s="9">
        <v>0.875</v>
      </c>
      <c r="I4383" s="9">
        <v>0.92</v>
      </c>
      <c r="J4383" s="9">
        <v>0.24</v>
      </c>
      <c r="K4383" s="9">
        <v>0.24</v>
      </c>
      <c r="L4383" s="9">
        <v>0.24</v>
      </c>
      <c r="N4383" s="32">
        <f>IF('System Design'!$F$8=1,'Hourly Demand and Generation'!G4383*'System Design'!$F$21,IF('System Design'!$F$8=2,'Hourly Demand and Generation'!H4383*'System Design'!$F$21,IF('System Design'!$F$8=3,'Hourly Demand and Generation'!I4383*'System Design'!$F$21)))</f>
        <v>460</v>
      </c>
      <c r="O4383" s="32">
        <f>IF('System Design'!$F$8=1,'Hourly Demand and Generation'!J4383*'System Design'!$F$22,IF('System Design'!$F$8=2,'Hourly Demand and Generation'!K4383*'System Design'!$F$22,IF('System Design'!$F$8=3,'Hourly Demand and Generation'!L4383*'System Design'!$F$22)))</f>
        <v>600</v>
      </c>
      <c r="Q4383" s="32">
        <f t="shared" si="975"/>
        <v>0</v>
      </c>
      <c r="R4383" s="32">
        <f t="shared" si="978"/>
        <v>5400</v>
      </c>
      <c r="S4383" s="32">
        <f t="shared" si="979"/>
        <v>0</v>
      </c>
      <c r="T4383" s="32">
        <f t="shared" si="980"/>
        <v>21600</v>
      </c>
      <c r="U4383" s="32">
        <f t="shared" si="981"/>
        <v>0</v>
      </c>
      <c r="V4383" s="32">
        <f t="shared" si="976"/>
        <v>713.5</v>
      </c>
      <c r="W4383" s="32">
        <f t="shared" si="982"/>
        <v>713.5</v>
      </c>
      <c r="X4383" s="32">
        <f t="shared" si="983"/>
        <v>713.5</v>
      </c>
    </row>
    <row r="4384" spans="1:24" x14ac:dyDescent="0.25">
      <c r="A4384" s="2"/>
      <c r="B4384" s="2" t="s">
        <v>8</v>
      </c>
      <c r="C4384" s="2">
        <f t="shared" si="984"/>
        <v>183</v>
      </c>
      <c r="D4384" s="2">
        <f t="shared" si="985"/>
        <v>12</v>
      </c>
      <c r="E4384" s="2">
        <f t="shared" si="977"/>
        <v>4380</v>
      </c>
      <c r="F4384" s="11">
        <v>346.5</v>
      </c>
      <c r="G4384" s="9">
        <v>1</v>
      </c>
      <c r="H4384" s="9">
        <v>1</v>
      </c>
      <c r="I4384" s="9">
        <v>1</v>
      </c>
      <c r="J4384" s="9">
        <v>0.22500000000000001</v>
      </c>
      <c r="K4384" s="9">
        <v>0.22500000000000001</v>
      </c>
      <c r="L4384" s="9">
        <v>0.22500000000000001</v>
      </c>
      <c r="N4384" s="32">
        <f>IF('System Design'!$F$8=1,'Hourly Demand and Generation'!G4384*'System Design'!$F$21,IF('System Design'!$F$8=2,'Hourly Demand and Generation'!H4384*'System Design'!$F$21,IF('System Design'!$F$8=3,'Hourly Demand and Generation'!I4384*'System Design'!$F$21)))</f>
        <v>500</v>
      </c>
      <c r="O4384" s="32">
        <f>IF('System Design'!$F$8=1,'Hourly Demand and Generation'!J4384*'System Design'!$F$22,IF('System Design'!$F$8=2,'Hourly Demand and Generation'!K4384*'System Design'!$F$22,IF('System Design'!$F$8=3,'Hourly Demand and Generation'!L4384*'System Design'!$F$22)))</f>
        <v>562.5</v>
      </c>
      <c r="Q4384" s="32">
        <f t="shared" si="975"/>
        <v>0</v>
      </c>
      <c r="R4384" s="32">
        <f t="shared" si="978"/>
        <v>5400</v>
      </c>
      <c r="S4384" s="32">
        <f t="shared" si="979"/>
        <v>0</v>
      </c>
      <c r="T4384" s="32">
        <f t="shared" si="980"/>
        <v>21600</v>
      </c>
      <c r="U4384" s="32">
        <f t="shared" si="981"/>
        <v>0</v>
      </c>
      <c r="V4384" s="32">
        <f t="shared" si="976"/>
        <v>716</v>
      </c>
      <c r="W4384" s="32">
        <f t="shared" si="982"/>
        <v>716</v>
      </c>
      <c r="X4384" s="32">
        <f t="shared" si="983"/>
        <v>716</v>
      </c>
    </row>
    <row r="4385" spans="1:24" x14ac:dyDescent="0.25">
      <c r="A4385" s="2"/>
      <c r="B4385" s="2" t="s">
        <v>8</v>
      </c>
      <c r="C4385" s="2">
        <f t="shared" si="984"/>
        <v>183</v>
      </c>
      <c r="D4385" s="2">
        <f t="shared" si="985"/>
        <v>13</v>
      </c>
      <c r="E4385" s="2">
        <f t="shared" si="977"/>
        <v>4381</v>
      </c>
      <c r="F4385" s="11">
        <v>360</v>
      </c>
      <c r="G4385" s="9">
        <v>0.83</v>
      </c>
      <c r="H4385" s="9">
        <v>0.875</v>
      </c>
      <c r="I4385" s="9">
        <v>0.92</v>
      </c>
      <c r="J4385" s="9">
        <v>0.24</v>
      </c>
      <c r="K4385" s="9">
        <v>0.24</v>
      </c>
      <c r="L4385" s="9">
        <v>0.24</v>
      </c>
      <c r="N4385" s="32">
        <f>IF('System Design'!$F$8=1,'Hourly Demand and Generation'!G4385*'System Design'!$F$21,IF('System Design'!$F$8=2,'Hourly Demand and Generation'!H4385*'System Design'!$F$21,IF('System Design'!$F$8=3,'Hourly Demand and Generation'!I4385*'System Design'!$F$21)))</f>
        <v>460</v>
      </c>
      <c r="O4385" s="32">
        <f>IF('System Design'!$F$8=1,'Hourly Demand and Generation'!J4385*'System Design'!$F$22,IF('System Design'!$F$8=2,'Hourly Demand and Generation'!K4385*'System Design'!$F$22,IF('System Design'!$F$8=3,'Hourly Demand and Generation'!L4385*'System Design'!$F$22)))</f>
        <v>600</v>
      </c>
      <c r="Q4385" s="32">
        <f t="shared" si="975"/>
        <v>0</v>
      </c>
      <c r="R4385" s="32">
        <f t="shared" si="978"/>
        <v>5400</v>
      </c>
      <c r="S4385" s="32">
        <f t="shared" si="979"/>
        <v>0</v>
      </c>
      <c r="T4385" s="32">
        <f t="shared" si="980"/>
        <v>21600</v>
      </c>
      <c r="U4385" s="32">
        <f t="shared" si="981"/>
        <v>0</v>
      </c>
      <c r="V4385" s="32">
        <f t="shared" si="976"/>
        <v>700</v>
      </c>
      <c r="W4385" s="32">
        <f t="shared" si="982"/>
        <v>700</v>
      </c>
      <c r="X4385" s="32">
        <f t="shared" si="983"/>
        <v>700</v>
      </c>
    </row>
    <row r="4386" spans="1:24" x14ac:dyDescent="0.25">
      <c r="A4386" s="2"/>
      <c r="B4386" s="2" t="s">
        <v>8</v>
      </c>
      <c r="C4386" s="2">
        <f t="shared" si="984"/>
        <v>183</v>
      </c>
      <c r="D4386" s="2">
        <f t="shared" si="985"/>
        <v>14</v>
      </c>
      <c r="E4386" s="2">
        <f t="shared" si="977"/>
        <v>4382</v>
      </c>
      <c r="F4386" s="11">
        <v>360</v>
      </c>
      <c r="G4386" s="9">
        <v>0.67</v>
      </c>
      <c r="H4386" s="9">
        <v>0.71</v>
      </c>
      <c r="I4386" s="9">
        <v>0.75</v>
      </c>
      <c r="J4386" s="9">
        <v>0.255</v>
      </c>
      <c r="K4386" s="9">
        <v>0.255</v>
      </c>
      <c r="L4386" s="9">
        <v>0.255</v>
      </c>
      <c r="N4386" s="32">
        <f>IF('System Design'!$F$8=1,'Hourly Demand and Generation'!G4386*'System Design'!$F$21,IF('System Design'!$F$8=2,'Hourly Demand and Generation'!H4386*'System Design'!$F$21,IF('System Design'!$F$8=3,'Hourly Demand and Generation'!I4386*'System Design'!$F$21)))</f>
        <v>375</v>
      </c>
      <c r="O4386" s="32">
        <f>IF('System Design'!$F$8=1,'Hourly Demand and Generation'!J4386*'System Design'!$F$22,IF('System Design'!$F$8=2,'Hourly Demand and Generation'!K4386*'System Design'!$F$22,IF('System Design'!$F$8=3,'Hourly Demand and Generation'!L4386*'System Design'!$F$22)))</f>
        <v>637.5</v>
      </c>
      <c r="Q4386" s="32">
        <f t="shared" si="975"/>
        <v>0</v>
      </c>
      <c r="R4386" s="32">
        <f t="shared" si="978"/>
        <v>5400</v>
      </c>
      <c r="S4386" s="32">
        <f t="shared" si="979"/>
        <v>0</v>
      </c>
      <c r="T4386" s="32">
        <f t="shared" si="980"/>
        <v>21600</v>
      </c>
      <c r="U4386" s="32">
        <f t="shared" si="981"/>
        <v>0</v>
      </c>
      <c r="V4386" s="32">
        <f t="shared" si="976"/>
        <v>652.5</v>
      </c>
      <c r="W4386" s="32">
        <f t="shared" si="982"/>
        <v>652.5</v>
      </c>
      <c r="X4386" s="32">
        <f t="shared" si="983"/>
        <v>652.5</v>
      </c>
    </row>
    <row r="4387" spans="1:24" x14ac:dyDescent="0.25">
      <c r="A4387" s="2"/>
      <c r="B4387" s="2" t="s">
        <v>8</v>
      </c>
      <c r="C4387" s="2">
        <f t="shared" si="984"/>
        <v>183</v>
      </c>
      <c r="D4387" s="2">
        <f t="shared" si="985"/>
        <v>15</v>
      </c>
      <c r="E4387" s="2">
        <f t="shared" si="977"/>
        <v>4383</v>
      </c>
      <c r="F4387" s="11">
        <v>382.5</v>
      </c>
      <c r="G4387" s="9">
        <v>0.5</v>
      </c>
      <c r="H4387" s="9">
        <v>0.54</v>
      </c>
      <c r="I4387" s="9">
        <v>0.57999999999999996</v>
      </c>
      <c r="J4387" s="9">
        <v>0.27</v>
      </c>
      <c r="K4387" s="9">
        <v>0.27</v>
      </c>
      <c r="L4387" s="9">
        <v>0.27</v>
      </c>
      <c r="N4387" s="32">
        <f>IF('System Design'!$F$8=1,'Hourly Demand and Generation'!G4387*'System Design'!$F$21,IF('System Design'!$F$8=2,'Hourly Demand and Generation'!H4387*'System Design'!$F$21,IF('System Design'!$F$8=3,'Hourly Demand and Generation'!I4387*'System Design'!$F$21)))</f>
        <v>290</v>
      </c>
      <c r="O4387" s="32">
        <f>IF('System Design'!$F$8=1,'Hourly Demand and Generation'!J4387*'System Design'!$F$22,IF('System Design'!$F$8=2,'Hourly Demand and Generation'!K4387*'System Design'!$F$22,IF('System Design'!$F$8=3,'Hourly Demand and Generation'!L4387*'System Design'!$F$22)))</f>
        <v>675</v>
      </c>
      <c r="Q4387" s="32">
        <f t="shared" si="975"/>
        <v>0</v>
      </c>
      <c r="R4387" s="32">
        <f t="shared" si="978"/>
        <v>5400</v>
      </c>
      <c r="S4387" s="32">
        <f t="shared" si="979"/>
        <v>0</v>
      </c>
      <c r="T4387" s="32">
        <f t="shared" si="980"/>
        <v>21600</v>
      </c>
      <c r="U4387" s="32">
        <f t="shared" si="981"/>
        <v>0</v>
      </c>
      <c r="V4387" s="32">
        <f t="shared" si="976"/>
        <v>582.5</v>
      </c>
      <c r="W4387" s="32">
        <f t="shared" si="982"/>
        <v>582.5</v>
      </c>
      <c r="X4387" s="32">
        <f t="shared" si="983"/>
        <v>582.5</v>
      </c>
    </row>
    <row r="4388" spans="1:24" x14ac:dyDescent="0.25">
      <c r="A4388" s="2"/>
      <c r="B4388" s="2" t="s">
        <v>8</v>
      </c>
      <c r="C4388" s="2">
        <f t="shared" si="984"/>
        <v>183</v>
      </c>
      <c r="D4388" s="2">
        <f t="shared" si="985"/>
        <v>16</v>
      </c>
      <c r="E4388" s="2">
        <f t="shared" si="977"/>
        <v>4384</v>
      </c>
      <c r="F4388" s="11">
        <v>405</v>
      </c>
      <c r="G4388" s="9">
        <v>0.33</v>
      </c>
      <c r="H4388" s="9">
        <v>0.375</v>
      </c>
      <c r="I4388" s="9">
        <v>0.42</v>
      </c>
      <c r="J4388" s="9">
        <v>0.27</v>
      </c>
      <c r="K4388" s="9">
        <v>0.27</v>
      </c>
      <c r="L4388" s="9">
        <v>0.27</v>
      </c>
      <c r="N4388" s="32">
        <f>IF('System Design'!$F$8=1,'Hourly Demand and Generation'!G4388*'System Design'!$F$21,IF('System Design'!$F$8=2,'Hourly Demand and Generation'!H4388*'System Design'!$F$21,IF('System Design'!$F$8=3,'Hourly Demand and Generation'!I4388*'System Design'!$F$21)))</f>
        <v>210</v>
      </c>
      <c r="O4388" s="32">
        <f>IF('System Design'!$F$8=1,'Hourly Demand and Generation'!J4388*'System Design'!$F$22,IF('System Design'!$F$8=2,'Hourly Demand and Generation'!K4388*'System Design'!$F$22,IF('System Design'!$F$8=3,'Hourly Demand and Generation'!L4388*'System Design'!$F$22)))</f>
        <v>675</v>
      </c>
      <c r="Q4388" s="32">
        <f t="shared" si="975"/>
        <v>0</v>
      </c>
      <c r="R4388" s="32">
        <f t="shared" si="978"/>
        <v>5400</v>
      </c>
      <c r="S4388" s="32">
        <f t="shared" si="979"/>
        <v>0</v>
      </c>
      <c r="T4388" s="32">
        <f t="shared" si="980"/>
        <v>21600</v>
      </c>
      <c r="U4388" s="32">
        <f t="shared" si="981"/>
        <v>0</v>
      </c>
      <c r="V4388" s="32">
        <f t="shared" si="976"/>
        <v>480</v>
      </c>
      <c r="W4388" s="32">
        <f t="shared" si="982"/>
        <v>480</v>
      </c>
      <c r="X4388" s="32">
        <f t="shared" si="983"/>
        <v>480</v>
      </c>
    </row>
    <row r="4389" spans="1:24" x14ac:dyDescent="0.25">
      <c r="A4389" s="2"/>
      <c r="B4389" s="2" t="s">
        <v>8</v>
      </c>
      <c r="C4389" s="2">
        <f t="shared" si="984"/>
        <v>183</v>
      </c>
      <c r="D4389" s="2">
        <f t="shared" si="985"/>
        <v>17</v>
      </c>
      <c r="E4389" s="2">
        <f t="shared" si="977"/>
        <v>4385</v>
      </c>
      <c r="F4389" s="11">
        <v>427.5</v>
      </c>
      <c r="G4389" s="9">
        <v>0.17</v>
      </c>
      <c r="H4389" s="9">
        <v>0.21</v>
      </c>
      <c r="I4389" s="9">
        <v>0.25</v>
      </c>
      <c r="J4389" s="9">
        <v>0.3</v>
      </c>
      <c r="K4389" s="9">
        <v>0.3</v>
      </c>
      <c r="L4389" s="9">
        <v>0.3</v>
      </c>
      <c r="N4389" s="32">
        <f>IF('System Design'!$F$8=1,'Hourly Demand and Generation'!G4389*'System Design'!$F$21,IF('System Design'!$F$8=2,'Hourly Demand and Generation'!H4389*'System Design'!$F$21,IF('System Design'!$F$8=3,'Hourly Demand and Generation'!I4389*'System Design'!$F$21)))</f>
        <v>125</v>
      </c>
      <c r="O4389" s="32">
        <f>IF('System Design'!$F$8=1,'Hourly Demand and Generation'!J4389*'System Design'!$F$22,IF('System Design'!$F$8=2,'Hourly Demand and Generation'!K4389*'System Design'!$F$22,IF('System Design'!$F$8=3,'Hourly Demand and Generation'!L4389*'System Design'!$F$22)))</f>
        <v>750</v>
      </c>
      <c r="Q4389" s="32">
        <f t="shared" si="975"/>
        <v>0</v>
      </c>
      <c r="R4389" s="32">
        <f t="shared" si="978"/>
        <v>5400</v>
      </c>
      <c r="S4389" s="32">
        <f t="shared" si="979"/>
        <v>0</v>
      </c>
      <c r="T4389" s="32">
        <f t="shared" si="980"/>
        <v>21600</v>
      </c>
      <c r="U4389" s="32">
        <f t="shared" si="981"/>
        <v>0</v>
      </c>
      <c r="V4389" s="32">
        <f t="shared" si="976"/>
        <v>447.5</v>
      </c>
      <c r="W4389" s="32">
        <f t="shared" si="982"/>
        <v>447.5</v>
      </c>
      <c r="X4389" s="32">
        <f t="shared" si="983"/>
        <v>447.5</v>
      </c>
    </row>
    <row r="4390" spans="1:24" x14ac:dyDescent="0.25">
      <c r="A4390" s="2"/>
      <c r="B4390" s="2" t="s">
        <v>8</v>
      </c>
      <c r="C4390" s="2">
        <f t="shared" si="984"/>
        <v>183</v>
      </c>
      <c r="D4390" s="2">
        <f t="shared" si="985"/>
        <v>18</v>
      </c>
      <c r="E4390" s="2">
        <f t="shared" si="977"/>
        <v>4386</v>
      </c>
      <c r="F4390" s="11">
        <v>450</v>
      </c>
      <c r="G4390" s="9">
        <v>0.08</v>
      </c>
      <c r="H4390" s="9">
        <v>0.125</v>
      </c>
      <c r="I4390" s="9">
        <v>0.17</v>
      </c>
      <c r="J4390" s="9">
        <v>0.28499999999999998</v>
      </c>
      <c r="K4390" s="9">
        <v>0.28499999999999998</v>
      </c>
      <c r="L4390" s="9">
        <v>0.28499999999999998</v>
      </c>
      <c r="N4390" s="32">
        <f>IF('System Design'!$F$8=1,'Hourly Demand and Generation'!G4390*'System Design'!$F$21,IF('System Design'!$F$8=2,'Hourly Demand and Generation'!H4390*'System Design'!$F$21,IF('System Design'!$F$8=3,'Hourly Demand and Generation'!I4390*'System Design'!$F$21)))</f>
        <v>85</v>
      </c>
      <c r="O4390" s="32">
        <f>IF('System Design'!$F$8=1,'Hourly Demand and Generation'!J4390*'System Design'!$F$22,IF('System Design'!$F$8=2,'Hourly Demand and Generation'!K4390*'System Design'!$F$22,IF('System Design'!$F$8=3,'Hourly Demand and Generation'!L4390*'System Design'!$F$22)))</f>
        <v>712.49999999999989</v>
      </c>
      <c r="Q4390" s="32">
        <f t="shared" si="975"/>
        <v>0</v>
      </c>
      <c r="R4390" s="32">
        <f t="shared" si="978"/>
        <v>5400</v>
      </c>
      <c r="S4390" s="32">
        <f t="shared" si="979"/>
        <v>0</v>
      </c>
      <c r="T4390" s="32">
        <f t="shared" si="980"/>
        <v>21600</v>
      </c>
      <c r="U4390" s="32">
        <f t="shared" si="981"/>
        <v>0</v>
      </c>
      <c r="V4390" s="32">
        <f t="shared" si="976"/>
        <v>347.49999999999989</v>
      </c>
      <c r="W4390" s="32">
        <f t="shared" si="982"/>
        <v>347.49999999999989</v>
      </c>
      <c r="X4390" s="32">
        <f t="shared" si="983"/>
        <v>347.49999999999989</v>
      </c>
    </row>
    <row r="4391" spans="1:24" x14ac:dyDescent="0.25">
      <c r="A4391" s="2"/>
      <c r="B4391" s="2" t="s">
        <v>8</v>
      </c>
      <c r="C4391" s="2">
        <f t="shared" si="984"/>
        <v>183</v>
      </c>
      <c r="D4391" s="2">
        <f t="shared" si="985"/>
        <v>19</v>
      </c>
      <c r="E4391" s="2">
        <f t="shared" si="977"/>
        <v>4387</v>
      </c>
      <c r="F4391" s="11">
        <v>436.5</v>
      </c>
      <c r="G4391" s="9">
        <v>0</v>
      </c>
      <c r="H4391" s="9">
        <v>0.04</v>
      </c>
      <c r="I4391" s="9">
        <v>0.08</v>
      </c>
      <c r="J4391" s="9">
        <v>0.27</v>
      </c>
      <c r="K4391" s="9">
        <v>0.27</v>
      </c>
      <c r="L4391" s="9">
        <v>0.27</v>
      </c>
      <c r="N4391" s="32">
        <f>IF('System Design'!$F$8=1,'Hourly Demand and Generation'!G4391*'System Design'!$F$21,IF('System Design'!$F$8=2,'Hourly Demand and Generation'!H4391*'System Design'!$F$21,IF('System Design'!$F$8=3,'Hourly Demand and Generation'!I4391*'System Design'!$F$21)))</f>
        <v>40</v>
      </c>
      <c r="O4391" s="32">
        <f>IF('System Design'!$F$8=1,'Hourly Demand and Generation'!J4391*'System Design'!$F$22,IF('System Design'!$F$8=2,'Hourly Demand and Generation'!K4391*'System Design'!$F$22,IF('System Design'!$F$8=3,'Hourly Demand and Generation'!L4391*'System Design'!$F$22)))</f>
        <v>675</v>
      </c>
      <c r="Q4391" s="32">
        <f t="shared" si="975"/>
        <v>0</v>
      </c>
      <c r="R4391" s="32">
        <f t="shared" si="978"/>
        <v>5400</v>
      </c>
      <c r="S4391" s="32">
        <f t="shared" si="979"/>
        <v>0</v>
      </c>
      <c r="T4391" s="32">
        <f t="shared" si="980"/>
        <v>21600</v>
      </c>
      <c r="U4391" s="32">
        <f t="shared" si="981"/>
        <v>0</v>
      </c>
      <c r="V4391" s="32">
        <f t="shared" si="976"/>
        <v>278.5</v>
      </c>
      <c r="W4391" s="32">
        <f t="shared" si="982"/>
        <v>278.5</v>
      </c>
      <c r="X4391" s="32">
        <f t="shared" si="983"/>
        <v>278.5</v>
      </c>
    </row>
    <row r="4392" spans="1:24" x14ac:dyDescent="0.25">
      <c r="A4392" s="2"/>
      <c r="B4392" s="2" t="s">
        <v>8</v>
      </c>
      <c r="C4392" s="2">
        <f t="shared" si="984"/>
        <v>183</v>
      </c>
      <c r="D4392" s="2">
        <f t="shared" si="985"/>
        <v>20</v>
      </c>
      <c r="E4392" s="2">
        <f t="shared" si="977"/>
        <v>4388</v>
      </c>
      <c r="F4392" s="11">
        <v>427.5</v>
      </c>
      <c r="G4392" s="9">
        <v>0</v>
      </c>
      <c r="H4392" s="9">
        <v>0</v>
      </c>
      <c r="I4392" s="9">
        <v>0</v>
      </c>
      <c r="J4392" s="9">
        <v>0.27</v>
      </c>
      <c r="K4392" s="9">
        <v>0.27</v>
      </c>
      <c r="L4392" s="9">
        <v>0.27</v>
      </c>
      <c r="N4392" s="32">
        <f>IF('System Design'!$F$8=1,'Hourly Demand and Generation'!G4392*'System Design'!$F$21,IF('System Design'!$F$8=2,'Hourly Demand and Generation'!H4392*'System Design'!$F$21,IF('System Design'!$F$8=3,'Hourly Demand and Generation'!I4392*'System Design'!$F$21)))</f>
        <v>0</v>
      </c>
      <c r="O4392" s="32">
        <f>IF('System Design'!$F$8=1,'Hourly Demand and Generation'!J4392*'System Design'!$F$22,IF('System Design'!$F$8=2,'Hourly Demand and Generation'!K4392*'System Design'!$F$22,IF('System Design'!$F$8=3,'Hourly Demand and Generation'!L4392*'System Design'!$F$22)))</f>
        <v>675</v>
      </c>
      <c r="Q4392" s="32">
        <f t="shared" si="975"/>
        <v>0</v>
      </c>
      <c r="R4392" s="32">
        <f t="shared" si="978"/>
        <v>5400</v>
      </c>
      <c r="S4392" s="32">
        <f t="shared" si="979"/>
        <v>0</v>
      </c>
      <c r="T4392" s="32">
        <f t="shared" si="980"/>
        <v>21600</v>
      </c>
      <c r="U4392" s="32">
        <f t="shared" si="981"/>
        <v>0</v>
      </c>
      <c r="V4392" s="32">
        <f t="shared" si="976"/>
        <v>247.5</v>
      </c>
      <c r="W4392" s="32">
        <f t="shared" si="982"/>
        <v>247.5</v>
      </c>
      <c r="X4392" s="32">
        <f t="shared" si="983"/>
        <v>247.5</v>
      </c>
    </row>
    <row r="4393" spans="1:24" x14ac:dyDescent="0.25">
      <c r="A4393" s="2"/>
      <c r="B4393" s="2" t="s">
        <v>8</v>
      </c>
      <c r="C4393" s="2">
        <f t="shared" si="984"/>
        <v>183</v>
      </c>
      <c r="D4393" s="2">
        <f t="shared" si="985"/>
        <v>21</v>
      </c>
      <c r="E4393" s="2">
        <f t="shared" si="977"/>
        <v>4389</v>
      </c>
      <c r="F4393" s="11">
        <v>405</v>
      </c>
      <c r="G4393" s="9">
        <v>0</v>
      </c>
      <c r="H4393" s="9">
        <v>0</v>
      </c>
      <c r="I4393" s="9">
        <v>0</v>
      </c>
      <c r="J4393" s="9">
        <v>0.27</v>
      </c>
      <c r="K4393" s="9">
        <v>0.27</v>
      </c>
      <c r="L4393" s="9">
        <v>0.27</v>
      </c>
      <c r="N4393" s="32">
        <f>IF('System Design'!$F$8=1,'Hourly Demand and Generation'!G4393*'System Design'!$F$21,IF('System Design'!$F$8=2,'Hourly Demand and Generation'!H4393*'System Design'!$F$21,IF('System Design'!$F$8=3,'Hourly Demand and Generation'!I4393*'System Design'!$F$21)))</f>
        <v>0</v>
      </c>
      <c r="O4393" s="32">
        <f>IF('System Design'!$F$8=1,'Hourly Demand and Generation'!J4393*'System Design'!$F$22,IF('System Design'!$F$8=2,'Hourly Demand and Generation'!K4393*'System Design'!$F$22,IF('System Design'!$F$8=3,'Hourly Demand and Generation'!L4393*'System Design'!$F$22)))</f>
        <v>675</v>
      </c>
      <c r="Q4393" s="32">
        <f t="shared" si="975"/>
        <v>0</v>
      </c>
      <c r="R4393" s="32">
        <f t="shared" si="978"/>
        <v>5400</v>
      </c>
      <c r="S4393" s="32">
        <f t="shared" si="979"/>
        <v>0</v>
      </c>
      <c r="T4393" s="32">
        <f t="shared" si="980"/>
        <v>21600</v>
      </c>
      <c r="U4393" s="32">
        <f t="shared" si="981"/>
        <v>0</v>
      </c>
      <c r="V4393" s="32">
        <f t="shared" si="976"/>
        <v>270</v>
      </c>
      <c r="W4393" s="32">
        <f t="shared" si="982"/>
        <v>270</v>
      </c>
      <c r="X4393" s="32">
        <f t="shared" si="983"/>
        <v>270</v>
      </c>
    </row>
    <row r="4394" spans="1:24" x14ac:dyDescent="0.25">
      <c r="A4394" s="2"/>
      <c r="B4394" s="2" t="s">
        <v>8</v>
      </c>
      <c r="C4394" s="2">
        <f t="shared" si="984"/>
        <v>183</v>
      </c>
      <c r="D4394" s="2">
        <f t="shared" si="985"/>
        <v>22</v>
      </c>
      <c r="E4394" s="2">
        <f t="shared" si="977"/>
        <v>4390</v>
      </c>
      <c r="F4394" s="11">
        <v>382.5</v>
      </c>
      <c r="G4394" s="9">
        <v>0</v>
      </c>
      <c r="H4394" s="9">
        <v>0</v>
      </c>
      <c r="I4394" s="9">
        <v>0</v>
      </c>
      <c r="J4394" s="9">
        <v>0.28499999999999998</v>
      </c>
      <c r="K4394" s="9">
        <v>0.28499999999999998</v>
      </c>
      <c r="L4394" s="9">
        <v>0.28499999999999998</v>
      </c>
      <c r="N4394" s="32">
        <f>IF('System Design'!$F$8=1,'Hourly Demand and Generation'!G4394*'System Design'!$F$21,IF('System Design'!$F$8=2,'Hourly Demand and Generation'!H4394*'System Design'!$F$21,IF('System Design'!$F$8=3,'Hourly Demand and Generation'!I4394*'System Design'!$F$21)))</f>
        <v>0</v>
      </c>
      <c r="O4394" s="32">
        <f>IF('System Design'!$F$8=1,'Hourly Demand and Generation'!J4394*'System Design'!$F$22,IF('System Design'!$F$8=2,'Hourly Demand and Generation'!K4394*'System Design'!$F$22,IF('System Design'!$F$8=3,'Hourly Demand and Generation'!L4394*'System Design'!$F$22)))</f>
        <v>712.49999999999989</v>
      </c>
      <c r="Q4394" s="32">
        <f t="shared" si="975"/>
        <v>0</v>
      </c>
      <c r="R4394" s="32">
        <f t="shared" si="978"/>
        <v>5400</v>
      </c>
      <c r="S4394" s="32">
        <f t="shared" si="979"/>
        <v>0</v>
      </c>
      <c r="T4394" s="32">
        <f t="shared" si="980"/>
        <v>21600</v>
      </c>
      <c r="U4394" s="32">
        <f t="shared" si="981"/>
        <v>0</v>
      </c>
      <c r="V4394" s="32">
        <f t="shared" si="976"/>
        <v>329.99999999999989</v>
      </c>
      <c r="W4394" s="32">
        <f t="shared" si="982"/>
        <v>329.99999999999989</v>
      </c>
      <c r="X4394" s="32">
        <f t="shared" si="983"/>
        <v>329.99999999999989</v>
      </c>
    </row>
    <row r="4395" spans="1:24" x14ac:dyDescent="0.25">
      <c r="A4395" s="2"/>
      <c r="B4395" s="2" t="s">
        <v>8</v>
      </c>
      <c r="C4395" s="2">
        <f t="shared" si="984"/>
        <v>183</v>
      </c>
      <c r="D4395" s="2">
        <f t="shared" si="985"/>
        <v>23</v>
      </c>
      <c r="E4395" s="2">
        <f t="shared" si="977"/>
        <v>4391</v>
      </c>
      <c r="F4395" s="11">
        <v>360</v>
      </c>
      <c r="G4395" s="9">
        <v>0</v>
      </c>
      <c r="H4395" s="9">
        <v>0</v>
      </c>
      <c r="I4395" s="9">
        <v>0</v>
      </c>
      <c r="J4395" s="9">
        <v>0.24</v>
      </c>
      <c r="K4395" s="9">
        <v>0.24</v>
      </c>
      <c r="L4395" s="9">
        <v>0.24</v>
      </c>
      <c r="N4395" s="32">
        <f>IF('System Design'!$F$8=1,'Hourly Demand and Generation'!G4395*'System Design'!$F$21,IF('System Design'!$F$8=2,'Hourly Demand and Generation'!H4395*'System Design'!$F$21,IF('System Design'!$F$8=3,'Hourly Demand and Generation'!I4395*'System Design'!$F$21)))</f>
        <v>0</v>
      </c>
      <c r="O4395" s="32">
        <f>IF('System Design'!$F$8=1,'Hourly Demand and Generation'!J4395*'System Design'!$F$22,IF('System Design'!$F$8=2,'Hourly Demand and Generation'!K4395*'System Design'!$F$22,IF('System Design'!$F$8=3,'Hourly Demand and Generation'!L4395*'System Design'!$F$22)))</f>
        <v>600</v>
      </c>
      <c r="Q4395" s="32">
        <f t="shared" si="975"/>
        <v>0</v>
      </c>
      <c r="R4395" s="32">
        <f t="shared" si="978"/>
        <v>5400</v>
      </c>
      <c r="S4395" s="32">
        <f t="shared" si="979"/>
        <v>0</v>
      </c>
      <c r="T4395" s="32">
        <f t="shared" si="980"/>
        <v>21600</v>
      </c>
      <c r="U4395" s="32">
        <f t="shared" si="981"/>
        <v>0</v>
      </c>
      <c r="V4395" s="32">
        <f t="shared" si="976"/>
        <v>240</v>
      </c>
      <c r="W4395" s="32">
        <f t="shared" si="982"/>
        <v>240</v>
      </c>
      <c r="X4395" s="32">
        <f t="shared" si="983"/>
        <v>240</v>
      </c>
    </row>
    <row r="4396" spans="1:24" x14ac:dyDescent="0.25">
      <c r="A4396" s="2"/>
      <c r="B4396" s="2" t="s">
        <v>8</v>
      </c>
      <c r="C4396" s="2">
        <f t="shared" si="984"/>
        <v>183</v>
      </c>
      <c r="D4396" s="2">
        <f t="shared" si="985"/>
        <v>24</v>
      </c>
      <c r="E4396" s="2">
        <f t="shared" si="977"/>
        <v>4392</v>
      </c>
      <c r="F4396" s="11">
        <v>315</v>
      </c>
      <c r="G4396" s="9">
        <v>0</v>
      </c>
      <c r="H4396" s="9">
        <v>0</v>
      </c>
      <c r="I4396" s="9">
        <v>0</v>
      </c>
      <c r="J4396" s="9">
        <v>0.24</v>
      </c>
      <c r="K4396" s="9">
        <v>0.24</v>
      </c>
      <c r="L4396" s="9">
        <v>0.24</v>
      </c>
      <c r="N4396" s="32">
        <f>IF('System Design'!$F$8=1,'Hourly Demand and Generation'!G4396*'System Design'!$F$21,IF('System Design'!$F$8=2,'Hourly Demand and Generation'!H4396*'System Design'!$F$21,IF('System Design'!$F$8=3,'Hourly Demand and Generation'!I4396*'System Design'!$F$21)))</f>
        <v>0</v>
      </c>
      <c r="O4396" s="32">
        <f>IF('System Design'!$F$8=1,'Hourly Demand and Generation'!J4396*'System Design'!$F$22,IF('System Design'!$F$8=2,'Hourly Demand and Generation'!K4396*'System Design'!$F$22,IF('System Design'!$F$8=3,'Hourly Demand and Generation'!L4396*'System Design'!$F$22)))</f>
        <v>600</v>
      </c>
      <c r="Q4396" s="32">
        <f t="shared" si="975"/>
        <v>0</v>
      </c>
      <c r="R4396" s="32">
        <f t="shared" si="978"/>
        <v>5400</v>
      </c>
      <c r="S4396" s="32">
        <f t="shared" si="979"/>
        <v>0</v>
      </c>
      <c r="T4396" s="32">
        <f t="shared" si="980"/>
        <v>21600</v>
      </c>
      <c r="U4396" s="32">
        <f t="shared" si="981"/>
        <v>0</v>
      </c>
      <c r="V4396" s="32">
        <f t="shared" si="976"/>
        <v>285</v>
      </c>
      <c r="W4396" s="32">
        <f t="shared" si="982"/>
        <v>285</v>
      </c>
      <c r="X4396" s="32">
        <f t="shared" si="983"/>
        <v>285</v>
      </c>
    </row>
    <row r="4397" spans="1:24" x14ac:dyDescent="0.25">
      <c r="A4397" s="2"/>
      <c r="B4397" s="2" t="s">
        <v>8</v>
      </c>
      <c r="C4397" s="2">
        <f>C4396+1</f>
        <v>184</v>
      </c>
      <c r="D4397" s="2">
        <v>1</v>
      </c>
      <c r="E4397" s="2">
        <f t="shared" si="977"/>
        <v>4393</v>
      </c>
      <c r="F4397" s="11">
        <v>270</v>
      </c>
      <c r="G4397" s="9">
        <v>0</v>
      </c>
      <c r="H4397" s="9">
        <v>0</v>
      </c>
      <c r="I4397" s="9">
        <v>0</v>
      </c>
      <c r="J4397" s="9">
        <v>0.110532499615207</v>
      </c>
      <c r="K4397" s="9">
        <v>0.3</v>
      </c>
      <c r="L4397" s="9">
        <v>0.3</v>
      </c>
      <c r="N4397" s="32">
        <f>IF('System Design'!$F$8=1,'Hourly Demand and Generation'!G4397*'System Design'!$F$21,IF('System Design'!$F$8=2,'Hourly Demand and Generation'!H4397*'System Design'!$F$21,IF('System Design'!$F$8=3,'Hourly Demand and Generation'!I4397*'System Design'!$F$21)))</f>
        <v>0</v>
      </c>
      <c r="O4397" s="32">
        <f>IF('System Design'!$F$8=1,'Hourly Demand and Generation'!J4397*'System Design'!$F$22,IF('System Design'!$F$8=2,'Hourly Demand and Generation'!K4397*'System Design'!$F$22,IF('System Design'!$F$8=3,'Hourly Demand and Generation'!L4397*'System Design'!$F$22)))</f>
        <v>750</v>
      </c>
      <c r="Q4397" s="32">
        <f t="shared" si="975"/>
        <v>0</v>
      </c>
      <c r="R4397" s="32">
        <f t="shared" si="978"/>
        <v>5400</v>
      </c>
      <c r="S4397" s="32">
        <f t="shared" si="979"/>
        <v>0</v>
      </c>
      <c r="T4397" s="32">
        <f t="shared" si="980"/>
        <v>21600</v>
      </c>
      <c r="U4397" s="32">
        <f t="shared" si="981"/>
        <v>0</v>
      </c>
      <c r="V4397" s="32">
        <f t="shared" si="976"/>
        <v>480</v>
      </c>
      <c r="W4397" s="32">
        <f t="shared" si="982"/>
        <v>480</v>
      </c>
      <c r="X4397" s="32">
        <f t="shared" si="983"/>
        <v>480</v>
      </c>
    </row>
    <row r="4398" spans="1:24" x14ac:dyDescent="0.25">
      <c r="A4398" s="2"/>
      <c r="B4398" s="2" t="s">
        <v>8</v>
      </c>
      <c r="C4398" s="2">
        <f>C4397</f>
        <v>184</v>
      </c>
      <c r="D4398" s="2">
        <f>D4397+1</f>
        <v>2</v>
      </c>
      <c r="E4398" s="2">
        <f t="shared" si="977"/>
        <v>4394</v>
      </c>
      <c r="F4398" s="11">
        <v>247.5</v>
      </c>
      <c r="G4398" s="9">
        <v>0</v>
      </c>
      <c r="H4398" s="9">
        <v>0</v>
      </c>
      <c r="I4398" s="9">
        <v>0</v>
      </c>
      <c r="J4398" s="9">
        <v>9.9479249653686097E-2</v>
      </c>
      <c r="K4398" s="9">
        <v>0.27</v>
      </c>
      <c r="L4398" s="9">
        <v>0.27</v>
      </c>
      <c r="N4398" s="32">
        <f>IF('System Design'!$F$8=1,'Hourly Demand and Generation'!G4398*'System Design'!$F$21,IF('System Design'!$F$8=2,'Hourly Demand and Generation'!H4398*'System Design'!$F$21,IF('System Design'!$F$8=3,'Hourly Demand and Generation'!I4398*'System Design'!$F$21)))</f>
        <v>0</v>
      </c>
      <c r="O4398" s="32">
        <f>IF('System Design'!$F$8=1,'Hourly Demand and Generation'!J4398*'System Design'!$F$22,IF('System Design'!$F$8=2,'Hourly Demand and Generation'!K4398*'System Design'!$F$22,IF('System Design'!$F$8=3,'Hourly Demand and Generation'!L4398*'System Design'!$F$22)))</f>
        <v>675</v>
      </c>
      <c r="Q4398" s="32">
        <f t="shared" si="975"/>
        <v>0</v>
      </c>
      <c r="R4398" s="32">
        <f t="shared" si="978"/>
        <v>5400</v>
      </c>
      <c r="S4398" s="32">
        <f t="shared" si="979"/>
        <v>0</v>
      </c>
      <c r="T4398" s="32">
        <f t="shared" si="980"/>
        <v>21600</v>
      </c>
      <c r="U4398" s="32">
        <f t="shared" si="981"/>
        <v>0</v>
      </c>
      <c r="V4398" s="32">
        <f t="shared" si="976"/>
        <v>427.5</v>
      </c>
      <c r="W4398" s="32">
        <f t="shared" si="982"/>
        <v>427.5</v>
      </c>
      <c r="X4398" s="32">
        <f t="shared" si="983"/>
        <v>427.5</v>
      </c>
    </row>
    <row r="4399" spans="1:24" x14ac:dyDescent="0.25">
      <c r="A4399" s="2"/>
      <c r="B4399" s="2" t="s">
        <v>8</v>
      </c>
      <c r="C4399" s="2">
        <f t="shared" ref="C4399:C4420" si="986">C4398</f>
        <v>184</v>
      </c>
      <c r="D4399" s="2">
        <f t="shared" ref="D4399:D4420" si="987">D4398+1</f>
        <v>3</v>
      </c>
      <c r="E4399" s="2">
        <f t="shared" si="977"/>
        <v>4395</v>
      </c>
      <c r="F4399" s="11">
        <v>225</v>
      </c>
      <c r="G4399" s="9">
        <v>0</v>
      </c>
      <c r="H4399" s="9">
        <v>0</v>
      </c>
      <c r="I4399" s="9">
        <v>0</v>
      </c>
      <c r="J4399" s="9">
        <v>9.9479249653686097E-2</v>
      </c>
      <c r="K4399" s="9">
        <v>0.27</v>
      </c>
      <c r="L4399" s="9">
        <v>0.27</v>
      </c>
      <c r="N4399" s="32">
        <f>IF('System Design'!$F$8=1,'Hourly Demand and Generation'!G4399*'System Design'!$F$21,IF('System Design'!$F$8=2,'Hourly Demand and Generation'!H4399*'System Design'!$F$21,IF('System Design'!$F$8=3,'Hourly Demand and Generation'!I4399*'System Design'!$F$21)))</f>
        <v>0</v>
      </c>
      <c r="O4399" s="32">
        <f>IF('System Design'!$F$8=1,'Hourly Demand and Generation'!J4399*'System Design'!$F$22,IF('System Design'!$F$8=2,'Hourly Demand and Generation'!K4399*'System Design'!$F$22,IF('System Design'!$F$8=3,'Hourly Demand and Generation'!L4399*'System Design'!$F$22)))</f>
        <v>675</v>
      </c>
      <c r="Q4399" s="32">
        <f t="shared" si="975"/>
        <v>0</v>
      </c>
      <c r="R4399" s="32">
        <f t="shared" si="978"/>
        <v>5400</v>
      </c>
      <c r="S4399" s="32">
        <f t="shared" si="979"/>
        <v>0</v>
      </c>
      <c r="T4399" s="32">
        <f t="shared" si="980"/>
        <v>21600</v>
      </c>
      <c r="U4399" s="32">
        <f t="shared" si="981"/>
        <v>0</v>
      </c>
      <c r="V4399" s="32">
        <f t="shared" si="976"/>
        <v>450</v>
      </c>
      <c r="W4399" s="32">
        <f t="shared" si="982"/>
        <v>450</v>
      </c>
      <c r="X4399" s="32">
        <f t="shared" si="983"/>
        <v>450</v>
      </c>
    </row>
    <row r="4400" spans="1:24" x14ac:dyDescent="0.25">
      <c r="A4400" s="2"/>
      <c r="B4400" s="2" t="s">
        <v>8</v>
      </c>
      <c r="C4400" s="2">
        <f t="shared" si="986"/>
        <v>184</v>
      </c>
      <c r="D4400" s="2">
        <f t="shared" si="987"/>
        <v>4</v>
      </c>
      <c r="E4400" s="2">
        <f t="shared" si="977"/>
        <v>4396</v>
      </c>
      <c r="F4400" s="11">
        <v>270</v>
      </c>
      <c r="G4400" s="9">
        <v>0</v>
      </c>
      <c r="H4400" s="9">
        <v>0</v>
      </c>
      <c r="I4400" s="9">
        <v>0</v>
      </c>
      <c r="J4400" s="9">
        <v>0.110532499615207</v>
      </c>
      <c r="K4400" s="9">
        <v>0.3</v>
      </c>
      <c r="L4400" s="9">
        <v>0.3</v>
      </c>
      <c r="N4400" s="32">
        <f>IF('System Design'!$F$8=1,'Hourly Demand and Generation'!G4400*'System Design'!$F$21,IF('System Design'!$F$8=2,'Hourly Demand and Generation'!H4400*'System Design'!$F$21,IF('System Design'!$F$8=3,'Hourly Demand and Generation'!I4400*'System Design'!$F$21)))</f>
        <v>0</v>
      </c>
      <c r="O4400" s="32">
        <f>IF('System Design'!$F$8=1,'Hourly Demand and Generation'!J4400*'System Design'!$F$22,IF('System Design'!$F$8=2,'Hourly Demand and Generation'!K4400*'System Design'!$F$22,IF('System Design'!$F$8=3,'Hourly Demand and Generation'!L4400*'System Design'!$F$22)))</f>
        <v>750</v>
      </c>
      <c r="Q4400" s="32">
        <f t="shared" si="975"/>
        <v>0</v>
      </c>
      <c r="R4400" s="32">
        <f t="shared" si="978"/>
        <v>5400</v>
      </c>
      <c r="S4400" s="32">
        <f t="shared" si="979"/>
        <v>0</v>
      </c>
      <c r="T4400" s="32">
        <f t="shared" si="980"/>
        <v>21600</v>
      </c>
      <c r="U4400" s="32">
        <f t="shared" si="981"/>
        <v>0</v>
      </c>
      <c r="V4400" s="32">
        <f t="shared" si="976"/>
        <v>480</v>
      </c>
      <c r="W4400" s="32">
        <f t="shared" si="982"/>
        <v>480</v>
      </c>
      <c r="X4400" s="32">
        <f t="shared" si="983"/>
        <v>480</v>
      </c>
    </row>
    <row r="4401" spans="1:24" x14ac:dyDescent="0.25">
      <c r="A4401" s="2"/>
      <c r="B4401" s="2" t="s">
        <v>8</v>
      </c>
      <c r="C4401" s="2">
        <f t="shared" si="986"/>
        <v>184</v>
      </c>
      <c r="D4401" s="2">
        <f t="shared" si="987"/>
        <v>5</v>
      </c>
      <c r="E4401" s="2">
        <f t="shared" si="977"/>
        <v>4397</v>
      </c>
      <c r="F4401" s="11">
        <v>292.5</v>
      </c>
      <c r="G4401" s="9">
        <v>0</v>
      </c>
      <c r="H4401" s="9">
        <v>0.04</v>
      </c>
      <c r="I4401" s="9">
        <v>0.08</v>
      </c>
      <c r="J4401" s="9">
        <v>8.84259996921654E-2</v>
      </c>
      <c r="K4401" s="9">
        <v>0.24</v>
      </c>
      <c r="L4401" s="9">
        <v>0.24</v>
      </c>
      <c r="N4401" s="32">
        <f>IF('System Design'!$F$8=1,'Hourly Demand and Generation'!G4401*'System Design'!$F$21,IF('System Design'!$F$8=2,'Hourly Demand and Generation'!H4401*'System Design'!$F$21,IF('System Design'!$F$8=3,'Hourly Demand and Generation'!I4401*'System Design'!$F$21)))</f>
        <v>40</v>
      </c>
      <c r="O4401" s="32">
        <f>IF('System Design'!$F$8=1,'Hourly Demand and Generation'!J4401*'System Design'!$F$22,IF('System Design'!$F$8=2,'Hourly Demand and Generation'!K4401*'System Design'!$F$22,IF('System Design'!$F$8=3,'Hourly Demand and Generation'!L4401*'System Design'!$F$22)))</f>
        <v>600</v>
      </c>
      <c r="Q4401" s="32">
        <f t="shared" si="975"/>
        <v>0</v>
      </c>
      <c r="R4401" s="32">
        <f t="shared" si="978"/>
        <v>5400</v>
      </c>
      <c r="S4401" s="32">
        <f t="shared" si="979"/>
        <v>0</v>
      </c>
      <c r="T4401" s="32">
        <f t="shared" si="980"/>
        <v>21600</v>
      </c>
      <c r="U4401" s="32">
        <f t="shared" si="981"/>
        <v>0</v>
      </c>
      <c r="V4401" s="32">
        <f t="shared" si="976"/>
        <v>347.5</v>
      </c>
      <c r="W4401" s="32">
        <f t="shared" si="982"/>
        <v>347.5</v>
      </c>
      <c r="X4401" s="32">
        <f t="shared" si="983"/>
        <v>347.5</v>
      </c>
    </row>
    <row r="4402" spans="1:24" x14ac:dyDescent="0.25">
      <c r="A4402" s="2"/>
      <c r="B4402" s="2" t="s">
        <v>8</v>
      </c>
      <c r="C4402" s="2">
        <f t="shared" si="986"/>
        <v>184</v>
      </c>
      <c r="D4402" s="2">
        <f t="shared" si="987"/>
        <v>6</v>
      </c>
      <c r="E4402" s="2">
        <f t="shared" si="977"/>
        <v>4398</v>
      </c>
      <c r="F4402" s="11">
        <v>315</v>
      </c>
      <c r="G4402" s="9">
        <v>0.08</v>
      </c>
      <c r="H4402" s="9">
        <v>0.125</v>
      </c>
      <c r="I4402" s="9">
        <v>0.17</v>
      </c>
      <c r="J4402" s="9">
        <v>8.84259996921654E-2</v>
      </c>
      <c r="K4402" s="9">
        <v>0.24</v>
      </c>
      <c r="L4402" s="9">
        <v>0.24</v>
      </c>
      <c r="N4402" s="32">
        <f>IF('System Design'!$F$8=1,'Hourly Demand and Generation'!G4402*'System Design'!$F$21,IF('System Design'!$F$8=2,'Hourly Demand and Generation'!H4402*'System Design'!$F$21,IF('System Design'!$F$8=3,'Hourly Demand and Generation'!I4402*'System Design'!$F$21)))</f>
        <v>85</v>
      </c>
      <c r="O4402" s="32">
        <f>IF('System Design'!$F$8=1,'Hourly Demand and Generation'!J4402*'System Design'!$F$22,IF('System Design'!$F$8=2,'Hourly Demand and Generation'!K4402*'System Design'!$F$22,IF('System Design'!$F$8=3,'Hourly Demand and Generation'!L4402*'System Design'!$F$22)))</f>
        <v>600</v>
      </c>
      <c r="Q4402" s="32">
        <f t="shared" si="975"/>
        <v>0</v>
      </c>
      <c r="R4402" s="32">
        <f t="shared" si="978"/>
        <v>5400</v>
      </c>
      <c r="S4402" s="32">
        <f t="shared" si="979"/>
        <v>0</v>
      </c>
      <c r="T4402" s="32">
        <f t="shared" si="980"/>
        <v>21600</v>
      </c>
      <c r="U4402" s="32">
        <f t="shared" si="981"/>
        <v>0</v>
      </c>
      <c r="V4402" s="32">
        <f t="shared" si="976"/>
        <v>370</v>
      </c>
      <c r="W4402" s="32">
        <f t="shared" si="982"/>
        <v>370</v>
      </c>
      <c r="X4402" s="32">
        <f t="shared" si="983"/>
        <v>370</v>
      </c>
    </row>
    <row r="4403" spans="1:24" x14ac:dyDescent="0.25">
      <c r="A4403" s="2"/>
      <c r="B4403" s="2" t="s">
        <v>8</v>
      </c>
      <c r="C4403" s="2">
        <f t="shared" si="986"/>
        <v>184</v>
      </c>
      <c r="D4403" s="2">
        <f t="shared" si="987"/>
        <v>7</v>
      </c>
      <c r="E4403" s="2">
        <f t="shared" si="977"/>
        <v>4399</v>
      </c>
      <c r="F4403" s="11">
        <v>337.5</v>
      </c>
      <c r="G4403" s="9">
        <v>0.17</v>
      </c>
      <c r="H4403" s="9">
        <v>0.21</v>
      </c>
      <c r="I4403" s="9">
        <v>0.25</v>
      </c>
      <c r="J4403" s="9">
        <v>9.9479249653686097E-2</v>
      </c>
      <c r="K4403" s="9">
        <v>0.27</v>
      </c>
      <c r="L4403" s="9">
        <v>0.27</v>
      </c>
      <c r="N4403" s="32">
        <f>IF('System Design'!$F$8=1,'Hourly Demand and Generation'!G4403*'System Design'!$F$21,IF('System Design'!$F$8=2,'Hourly Demand and Generation'!H4403*'System Design'!$F$21,IF('System Design'!$F$8=3,'Hourly Demand and Generation'!I4403*'System Design'!$F$21)))</f>
        <v>125</v>
      </c>
      <c r="O4403" s="32">
        <f>IF('System Design'!$F$8=1,'Hourly Demand and Generation'!J4403*'System Design'!$F$22,IF('System Design'!$F$8=2,'Hourly Demand and Generation'!K4403*'System Design'!$F$22,IF('System Design'!$F$8=3,'Hourly Demand and Generation'!L4403*'System Design'!$F$22)))</f>
        <v>675</v>
      </c>
      <c r="Q4403" s="32">
        <f t="shared" si="975"/>
        <v>0</v>
      </c>
      <c r="R4403" s="32">
        <f t="shared" si="978"/>
        <v>5400</v>
      </c>
      <c r="S4403" s="32">
        <f t="shared" si="979"/>
        <v>0</v>
      </c>
      <c r="T4403" s="32">
        <f t="shared" si="980"/>
        <v>21600</v>
      </c>
      <c r="U4403" s="32">
        <f t="shared" si="981"/>
        <v>0</v>
      </c>
      <c r="V4403" s="32">
        <f t="shared" si="976"/>
        <v>462.5</v>
      </c>
      <c r="W4403" s="32">
        <f t="shared" si="982"/>
        <v>462.5</v>
      </c>
      <c r="X4403" s="32">
        <f t="shared" si="983"/>
        <v>462.5</v>
      </c>
    </row>
    <row r="4404" spans="1:24" x14ac:dyDescent="0.25">
      <c r="A4404" s="2"/>
      <c r="B4404" s="2" t="s">
        <v>8</v>
      </c>
      <c r="C4404" s="2">
        <f t="shared" si="986"/>
        <v>184</v>
      </c>
      <c r="D4404" s="2">
        <f t="shared" si="987"/>
        <v>8</v>
      </c>
      <c r="E4404" s="2">
        <f t="shared" si="977"/>
        <v>4400</v>
      </c>
      <c r="F4404" s="11">
        <v>360</v>
      </c>
      <c r="G4404" s="9">
        <v>0.33</v>
      </c>
      <c r="H4404" s="9">
        <v>0.375</v>
      </c>
      <c r="I4404" s="9">
        <v>0.42</v>
      </c>
      <c r="J4404" s="9">
        <v>9.9479249653686097E-2</v>
      </c>
      <c r="K4404" s="9">
        <v>0.27</v>
      </c>
      <c r="L4404" s="9">
        <v>0.27</v>
      </c>
      <c r="N4404" s="32">
        <f>IF('System Design'!$F$8=1,'Hourly Demand and Generation'!G4404*'System Design'!$F$21,IF('System Design'!$F$8=2,'Hourly Demand and Generation'!H4404*'System Design'!$F$21,IF('System Design'!$F$8=3,'Hourly Demand and Generation'!I4404*'System Design'!$F$21)))</f>
        <v>210</v>
      </c>
      <c r="O4404" s="32">
        <f>IF('System Design'!$F$8=1,'Hourly Demand and Generation'!J4404*'System Design'!$F$22,IF('System Design'!$F$8=2,'Hourly Demand and Generation'!K4404*'System Design'!$F$22,IF('System Design'!$F$8=3,'Hourly Demand and Generation'!L4404*'System Design'!$F$22)))</f>
        <v>675</v>
      </c>
      <c r="Q4404" s="32">
        <f t="shared" si="975"/>
        <v>0</v>
      </c>
      <c r="R4404" s="32">
        <f t="shared" si="978"/>
        <v>5400</v>
      </c>
      <c r="S4404" s="32">
        <f t="shared" si="979"/>
        <v>0</v>
      </c>
      <c r="T4404" s="32">
        <f t="shared" si="980"/>
        <v>21600</v>
      </c>
      <c r="U4404" s="32">
        <f t="shared" si="981"/>
        <v>0</v>
      </c>
      <c r="V4404" s="32">
        <f t="shared" si="976"/>
        <v>525</v>
      </c>
      <c r="W4404" s="32">
        <f t="shared" si="982"/>
        <v>525</v>
      </c>
      <c r="X4404" s="32">
        <f t="shared" si="983"/>
        <v>525</v>
      </c>
    </row>
    <row r="4405" spans="1:24" x14ac:dyDescent="0.25">
      <c r="A4405" s="2"/>
      <c r="B4405" s="2" t="s">
        <v>8</v>
      </c>
      <c r="C4405" s="2">
        <f t="shared" si="986"/>
        <v>184</v>
      </c>
      <c r="D4405" s="2">
        <f t="shared" si="987"/>
        <v>9</v>
      </c>
      <c r="E4405" s="2">
        <f t="shared" si="977"/>
        <v>4401</v>
      </c>
      <c r="F4405" s="11">
        <v>360</v>
      </c>
      <c r="G4405" s="9">
        <v>0.5</v>
      </c>
      <c r="H4405" s="9">
        <v>0.54</v>
      </c>
      <c r="I4405" s="9">
        <v>0.57999999999999996</v>
      </c>
      <c r="J4405" s="9">
        <v>8.84259996921654E-2</v>
      </c>
      <c r="K4405" s="9">
        <v>0.24</v>
      </c>
      <c r="L4405" s="9">
        <v>0.24</v>
      </c>
      <c r="N4405" s="32">
        <f>IF('System Design'!$F$8=1,'Hourly Demand and Generation'!G4405*'System Design'!$F$21,IF('System Design'!$F$8=2,'Hourly Demand and Generation'!H4405*'System Design'!$F$21,IF('System Design'!$F$8=3,'Hourly Demand and Generation'!I4405*'System Design'!$F$21)))</f>
        <v>290</v>
      </c>
      <c r="O4405" s="32">
        <f>IF('System Design'!$F$8=1,'Hourly Demand and Generation'!J4405*'System Design'!$F$22,IF('System Design'!$F$8=2,'Hourly Demand and Generation'!K4405*'System Design'!$F$22,IF('System Design'!$F$8=3,'Hourly Demand and Generation'!L4405*'System Design'!$F$22)))</f>
        <v>600</v>
      </c>
      <c r="Q4405" s="32">
        <f t="shared" si="975"/>
        <v>0</v>
      </c>
      <c r="R4405" s="32">
        <f t="shared" si="978"/>
        <v>5400</v>
      </c>
      <c r="S4405" s="32">
        <f t="shared" si="979"/>
        <v>0</v>
      </c>
      <c r="T4405" s="32">
        <f t="shared" si="980"/>
        <v>21600</v>
      </c>
      <c r="U4405" s="32">
        <f t="shared" si="981"/>
        <v>0</v>
      </c>
      <c r="V4405" s="32">
        <f t="shared" si="976"/>
        <v>530</v>
      </c>
      <c r="W4405" s="32">
        <f t="shared" si="982"/>
        <v>530</v>
      </c>
      <c r="X4405" s="32">
        <f t="shared" si="983"/>
        <v>530</v>
      </c>
    </row>
    <row r="4406" spans="1:24" x14ac:dyDescent="0.25">
      <c r="A4406" s="2"/>
      <c r="B4406" s="2" t="s">
        <v>8</v>
      </c>
      <c r="C4406" s="2">
        <f t="shared" si="986"/>
        <v>184</v>
      </c>
      <c r="D4406" s="2">
        <f t="shared" si="987"/>
        <v>10</v>
      </c>
      <c r="E4406" s="2">
        <f t="shared" si="977"/>
        <v>4402</v>
      </c>
      <c r="F4406" s="11">
        <v>351</v>
      </c>
      <c r="G4406" s="9">
        <v>0.67</v>
      </c>
      <c r="H4406" s="9">
        <v>0.71</v>
      </c>
      <c r="I4406" s="9">
        <v>0.75</v>
      </c>
      <c r="J4406" s="9">
        <v>9.9479249653686097E-2</v>
      </c>
      <c r="K4406" s="9">
        <v>0.27</v>
      </c>
      <c r="L4406" s="9">
        <v>0.27</v>
      </c>
      <c r="N4406" s="32">
        <f>IF('System Design'!$F$8=1,'Hourly Demand and Generation'!G4406*'System Design'!$F$21,IF('System Design'!$F$8=2,'Hourly Demand and Generation'!H4406*'System Design'!$F$21,IF('System Design'!$F$8=3,'Hourly Demand and Generation'!I4406*'System Design'!$F$21)))</f>
        <v>375</v>
      </c>
      <c r="O4406" s="32">
        <f>IF('System Design'!$F$8=1,'Hourly Demand and Generation'!J4406*'System Design'!$F$22,IF('System Design'!$F$8=2,'Hourly Demand and Generation'!K4406*'System Design'!$F$22,IF('System Design'!$F$8=3,'Hourly Demand and Generation'!L4406*'System Design'!$F$22)))</f>
        <v>675</v>
      </c>
      <c r="Q4406" s="32">
        <f t="shared" si="975"/>
        <v>0</v>
      </c>
      <c r="R4406" s="32">
        <f t="shared" si="978"/>
        <v>5400</v>
      </c>
      <c r="S4406" s="32">
        <f t="shared" si="979"/>
        <v>0</v>
      </c>
      <c r="T4406" s="32">
        <f t="shared" si="980"/>
        <v>21600</v>
      </c>
      <c r="U4406" s="32">
        <f t="shared" si="981"/>
        <v>0</v>
      </c>
      <c r="V4406" s="32">
        <f t="shared" si="976"/>
        <v>699</v>
      </c>
      <c r="W4406" s="32">
        <f t="shared" si="982"/>
        <v>699</v>
      </c>
      <c r="X4406" s="32">
        <f t="shared" si="983"/>
        <v>699</v>
      </c>
    </row>
    <row r="4407" spans="1:24" x14ac:dyDescent="0.25">
      <c r="A4407" s="2"/>
      <c r="B4407" s="2" t="s">
        <v>8</v>
      </c>
      <c r="C4407" s="2">
        <f t="shared" si="986"/>
        <v>184</v>
      </c>
      <c r="D4407" s="2">
        <f t="shared" si="987"/>
        <v>11</v>
      </c>
      <c r="E4407" s="2">
        <f t="shared" si="977"/>
        <v>4403</v>
      </c>
      <c r="F4407" s="11">
        <v>346.5</v>
      </c>
      <c r="G4407" s="9">
        <v>0.83</v>
      </c>
      <c r="H4407" s="9">
        <v>0.875</v>
      </c>
      <c r="I4407" s="9">
        <v>0.92</v>
      </c>
      <c r="J4407" s="9">
        <v>8.84259996921654E-2</v>
      </c>
      <c r="K4407" s="9">
        <v>0.24</v>
      </c>
      <c r="L4407" s="9">
        <v>0.24</v>
      </c>
      <c r="N4407" s="32">
        <f>IF('System Design'!$F$8=1,'Hourly Demand and Generation'!G4407*'System Design'!$F$21,IF('System Design'!$F$8=2,'Hourly Demand and Generation'!H4407*'System Design'!$F$21,IF('System Design'!$F$8=3,'Hourly Demand and Generation'!I4407*'System Design'!$F$21)))</f>
        <v>460</v>
      </c>
      <c r="O4407" s="32">
        <f>IF('System Design'!$F$8=1,'Hourly Demand and Generation'!J4407*'System Design'!$F$22,IF('System Design'!$F$8=2,'Hourly Demand and Generation'!K4407*'System Design'!$F$22,IF('System Design'!$F$8=3,'Hourly Demand and Generation'!L4407*'System Design'!$F$22)))</f>
        <v>600</v>
      </c>
      <c r="Q4407" s="32">
        <f t="shared" si="975"/>
        <v>0</v>
      </c>
      <c r="R4407" s="32">
        <f t="shared" si="978"/>
        <v>5400</v>
      </c>
      <c r="S4407" s="32">
        <f t="shared" si="979"/>
        <v>0</v>
      </c>
      <c r="T4407" s="32">
        <f t="shared" si="980"/>
        <v>21600</v>
      </c>
      <c r="U4407" s="32">
        <f t="shared" si="981"/>
        <v>0</v>
      </c>
      <c r="V4407" s="32">
        <f t="shared" si="976"/>
        <v>713.5</v>
      </c>
      <c r="W4407" s="32">
        <f t="shared" si="982"/>
        <v>713.5</v>
      </c>
      <c r="X4407" s="32">
        <f t="shared" si="983"/>
        <v>713.5</v>
      </c>
    </row>
    <row r="4408" spans="1:24" x14ac:dyDescent="0.25">
      <c r="A4408" s="2"/>
      <c r="B4408" s="2" t="s">
        <v>8</v>
      </c>
      <c r="C4408" s="2">
        <f t="shared" si="986"/>
        <v>184</v>
      </c>
      <c r="D4408" s="2">
        <f t="shared" si="987"/>
        <v>12</v>
      </c>
      <c r="E4408" s="2">
        <f t="shared" si="977"/>
        <v>4404</v>
      </c>
      <c r="F4408" s="11">
        <v>346.5</v>
      </c>
      <c r="G4408" s="9">
        <v>1</v>
      </c>
      <c r="H4408" s="9">
        <v>1</v>
      </c>
      <c r="I4408" s="9">
        <v>1</v>
      </c>
      <c r="J4408" s="9">
        <v>8.2899374711405099E-2</v>
      </c>
      <c r="K4408" s="9">
        <v>0.22500000000000001</v>
      </c>
      <c r="L4408" s="9">
        <v>0.22500000000000001</v>
      </c>
      <c r="N4408" s="32">
        <f>IF('System Design'!$F$8=1,'Hourly Demand and Generation'!G4408*'System Design'!$F$21,IF('System Design'!$F$8=2,'Hourly Demand and Generation'!H4408*'System Design'!$F$21,IF('System Design'!$F$8=3,'Hourly Demand and Generation'!I4408*'System Design'!$F$21)))</f>
        <v>500</v>
      </c>
      <c r="O4408" s="32">
        <f>IF('System Design'!$F$8=1,'Hourly Demand and Generation'!J4408*'System Design'!$F$22,IF('System Design'!$F$8=2,'Hourly Demand and Generation'!K4408*'System Design'!$F$22,IF('System Design'!$F$8=3,'Hourly Demand and Generation'!L4408*'System Design'!$F$22)))</f>
        <v>562.5</v>
      </c>
      <c r="Q4408" s="32">
        <f t="shared" si="975"/>
        <v>0</v>
      </c>
      <c r="R4408" s="32">
        <f t="shared" si="978"/>
        <v>5400</v>
      </c>
      <c r="S4408" s="32">
        <f t="shared" si="979"/>
        <v>0</v>
      </c>
      <c r="T4408" s="32">
        <f t="shared" si="980"/>
        <v>21600</v>
      </c>
      <c r="U4408" s="32">
        <f t="shared" si="981"/>
        <v>0</v>
      </c>
      <c r="V4408" s="32">
        <f t="shared" si="976"/>
        <v>716</v>
      </c>
      <c r="W4408" s="32">
        <f t="shared" si="982"/>
        <v>716</v>
      </c>
      <c r="X4408" s="32">
        <f t="shared" si="983"/>
        <v>716</v>
      </c>
    </row>
    <row r="4409" spans="1:24" x14ac:dyDescent="0.25">
      <c r="A4409" s="2"/>
      <c r="B4409" s="2" t="s">
        <v>8</v>
      </c>
      <c r="C4409" s="2">
        <f t="shared" si="986"/>
        <v>184</v>
      </c>
      <c r="D4409" s="2">
        <f t="shared" si="987"/>
        <v>13</v>
      </c>
      <c r="E4409" s="2">
        <f t="shared" si="977"/>
        <v>4405</v>
      </c>
      <c r="F4409" s="11">
        <v>360</v>
      </c>
      <c r="G4409" s="9">
        <v>0.83</v>
      </c>
      <c r="H4409" s="9">
        <v>0.875</v>
      </c>
      <c r="I4409" s="9">
        <v>0.92</v>
      </c>
      <c r="J4409" s="9">
        <v>8.84259996921654E-2</v>
      </c>
      <c r="K4409" s="9">
        <v>0.24</v>
      </c>
      <c r="L4409" s="9">
        <v>0.24</v>
      </c>
      <c r="N4409" s="32">
        <f>IF('System Design'!$F$8=1,'Hourly Demand and Generation'!G4409*'System Design'!$F$21,IF('System Design'!$F$8=2,'Hourly Demand and Generation'!H4409*'System Design'!$F$21,IF('System Design'!$F$8=3,'Hourly Demand and Generation'!I4409*'System Design'!$F$21)))</f>
        <v>460</v>
      </c>
      <c r="O4409" s="32">
        <f>IF('System Design'!$F$8=1,'Hourly Demand and Generation'!J4409*'System Design'!$F$22,IF('System Design'!$F$8=2,'Hourly Demand and Generation'!K4409*'System Design'!$F$22,IF('System Design'!$F$8=3,'Hourly Demand and Generation'!L4409*'System Design'!$F$22)))</f>
        <v>600</v>
      </c>
      <c r="Q4409" s="32">
        <f t="shared" si="975"/>
        <v>0</v>
      </c>
      <c r="R4409" s="32">
        <f t="shared" si="978"/>
        <v>5400</v>
      </c>
      <c r="S4409" s="32">
        <f t="shared" si="979"/>
        <v>0</v>
      </c>
      <c r="T4409" s="32">
        <f t="shared" si="980"/>
        <v>21600</v>
      </c>
      <c r="U4409" s="32">
        <f t="shared" si="981"/>
        <v>0</v>
      </c>
      <c r="V4409" s="32">
        <f t="shared" si="976"/>
        <v>700</v>
      </c>
      <c r="W4409" s="32">
        <f t="shared" si="982"/>
        <v>700</v>
      </c>
      <c r="X4409" s="32">
        <f t="shared" si="983"/>
        <v>700</v>
      </c>
    </row>
    <row r="4410" spans="1:24" x14ac:dyDescent="0.25">
      <c r="A4410" s="2"/>
      <c r="B4410" s="2" t="s">
        <v>8</v>
      </c>
      <c r="C4410" s="2">
        <f t="shared" si="986"/>
        <v>184</v>
      </c>
      <c r="D4410" s="2">
        <f t="shared" si="987"/>
        <v>14</v>
      </c>
      <c r="E4410" s="2">
        <f t="shared" si="977"/>
        <v>4406</v>
      </c>
      <c r="F4410" s="11">
        <v>360</v>
      </c>
      <c r="G4410" s="9">
        <v>0.67</v>
      </c>
      <c r="H4410" s="9">
        <v>0.71</v>
      </c>
      <c r="I4410" s="9">
        <v>0.75</v>
      </c>
      <c r="J4410" s="9">
        <v>9.3952624672925797E-2</v>
      </c>
      <c r="K4410" s="9">
        <v>0.255</v>
      </c>
      <c r="L4410" s="9">
        <v>0.255</v>
      </c>
      <c r="N4410" s="32">
        <f>IF('System Design'!$F$8=1,'Hourly Demand and Generation'!G4410*'System Design'!$F$21,IF('System Design'!$F$8=2,'Hourly Demand and Generation'!H4410*'System Design'!$F$21,IF('System Design'!$F$8=3,'Hourly Demand and Generation'!I4410*'System Design'!$F$21)))</f>
        <v>375</v>
      </c>
      <c r="O4410" s="32">
        <f>IF('System Design'!$F$8=1,'Hourly Demand and Generation'!J4410*'System Design'!$F$22,IF('System Design'!$F$8=2,'Hourly Demand and Generation'!K4410*'System Design'!$F$22,IF('System Design'!$F$8=3,'Hourly Demand and Generation'!L4410*'System Design'!$F$22)))</f>
        <v>637.5</v>
      </c>
      <c r="Q4410" s="32">
        <f t="shared" si="975"/>
        <v>0</v>
      </c>
      <c r="R4410" s="32">
        <f t="shared" si="978"/>
        <v>5400</v>
      </c>
      <c r="S4410" s="32">
        <f t="shared" si="979"/>
        <v>0</v>
      </c>
      <c r="T4410" s="32">
        <f t="shared" si="980"/>
        <v>21600</v>
      </c>
      <c r="U4410" s="32">
        <f t="shared" si="981"/>
        <v>0</v>
      </c>
      <c r="V4410" s="32">
        <f t="shared" si="976"/>
        <v>652.5</v>
      </c>
      <c r="W4410" s="32">
        <f t="shared" si="982"/>
        <v>652.5</v>
      </c>
      <c r="X4410" s="32">
        <f t="shared" si="983"/>
        <v>652.5</v>
      </c>
    </row>
    <row r="4411" spans="1:24" x14ac:dyDescent="0.25">
      <c r="A4411" s="2"/>
      <c r="B4411" s="2" t="s">
        <v>8</v>
      </c>
      <c r="C4411" s="2">
        <f t="shared" si="986"/>
        <v>184</v>
      </c>
      <c r="D4411" s="2">
        <f t="shared" si="987"/>
        <v>15</v>
      </c>
      <c r="E4411" s="2">
        <f t="shared" si="977"/>
        <v>4407</v>
      </c>
      <c r="F4411" s="11">
        <v>382.5</v>
      </c>
      <c r="G4411" s="9">
        <v>0.5</v>
      </c>
      <c r="H4411" s="9">
        <v>0.54</v>
      </c>
      <c r="I4411" s="9">
        <v>0.57999999999999996</v>
      </c>
      <c r="J4411" s="9">
        <v>9.9479249653686097E-2</v>
      </c>
      <c r="K4411" s="9">
        <v>0.27</v>
      </c>
      <c r="L4411" s="9">
        <v>0.27</v>
      </c>
      <c r="N4411" s="32">
        <f>IF('System Design'!$F$8=1,'Hourly Demand and Generation'!G4411*'System Design'!$F$21,IF('System Design'!$F$8=2,'Hourly Demand and Generation'!H4411*'System Design'!$F$21,IF('System Design'!$F$8=3,'Hourly Demand and Generation'!I4411*'System Design'!$F$21)))</f>
        <v>290</v>
      </c>
      <c r="O4411" s="32">
        <f>IF('System Design'!$F$8=1,'Hourly Demand and Generation'!J4411*'System Design'!$F$22,IF('System Design'!$F$8=2,'Hourly Demand and Generation'!K4411*'System Design'!$F$22,IF('System Design'!$F$8=3,'Hourly Demand and Generation'!L4411*'System Design'!$F$22)))</f>
        <v>675</v>
      </c>
      <c r="Q4411" s="32">
        <f t="shared" si="975"/>
        <v>0</v>
      </c>
      <c r="R4411" s="32">
        <f t="shared" si="978"/>
        <v>5400</v>
      </c>
      <c r="S4411" s="32">
        <f t="shared" si="979"/>
        <v>0</v>
      </c>
      <c r="T4411" s="32">
        <f t="shared" si="980"/>
        <v>21600</v>
      </c>
      <c r="U4411" s="32">
        <f t="shared" si="981"/>
        <v>0</v>
      </c>
      <c r="V4411" s="32">
        <f t="shared" si="976"/>
        <v>582.5</v>
      </c>
      <c r="W4411" s="32">
        <f t="shared" si="982"/>
        <v>582.5</v>
      </c>
      <c r="X4411" s="32">
        <f t="shared" si="983"/>
        <v>582.5</v>
      </c>
    </row>
    <row r="4412" spans="1:24" x14ac:dyDescent="0.25">
      <c r="A4412" s="2"/>
      <c r="B4412" s="2" t="s">
        <v>8</v>
      </c>
      <c r="C4412" s="2">
        <f t="shared" si="986"/>
        <v>184</v>
      </c>
      <c r="D4412" s="2">
        <f t="shared" si="987"/>
        <v>16</v>
      </c>
      <c r="E4412" s="2">
        <f t="shared" si="977"/>
        <v>4408</v>
      </c>
      <c r="F4412" s="11">
        <v>405</v>
      </c>
      <c r="G4412" s="9">
        <v>0.33</v>
      </c>
      <c r="H4412" s="9">
        <v>0.375</v>
      </c>
      <c r="I4412" s="9">
        <v>0.42</v>
      </c>
      <c r="J4412" s="9">
        <v>9.9479249653686097E-2</v>
      </c>
      <c r="K4412" s="9">
        <v>0.27</v>
      </c>
      <c r="L4412" s="9">
        <v>0.27</v>
      </c>
      <c r="N4412" s="32">
        <f>IF('System Design'!$F$8=1,'Hourly Demand and Generation'!G4412*'System Design'!$F$21,IF('System Design'!$F$8=2,'Hourly Demand and Generation'!H4412*'System Design'!$F$21,IF('System Design'!$F$8=3,'Hourly Demand and Generation'!I4412*'System Design'!$F$21)))</f>
        <v>210</v>
      </c>
      <c r="O4412" s="32">
        <f>IF('System Design'!$F$8=1,'Hourly Demand and Generation'!J4412*'System Design'!$F$22,IF('System Design'!$F$8=2,'Hourly Demand and Generation'!K4412*'System Design'!$F$22,IF('System Design'!$F$8=3,'Hourly Demand and Generation'!L4412*'System Design'!$F$22)))</f>
        <v>675</v>
      </c>
      <c r="Q4412" s="32">
        <f t="shared" si="975"/>
        <v>0</v>
      </c>
      <c r="R4412" s="32">
        <f t="shared" si="978"/>
        <v>5400</v>
      </c>
      <c r="S4412" s="32">
        <f t="shared" si="979"/>
        <v>0</v>
      </c>
      <c r="T4412" s="32">
        <f t="shared" si="980"/>
        <v>21600</v>
      </c>
      <c r="U4412" s="32">
        <f t="shared" si="981"/>
        <v>0</v>
      </c>
      <c r="V4412" s="32">
        <f t="shared" si="976"/>
        <v>480</v>
      </c>
      <c r="W4412" s="32">
        <f t="shared" si="982"/>
        <v>480</v>
      </c>
      <c r="X4412" s="32">
        <f t="shared" si="983"/>
        <v>480</v>
      </c>
    </row>
    <row r="4413" spans="1:24" x14ac:dyDescent="0.25">
      <c r="A4413" s="2"/>
      <c r="B4413" s="2" t="s">
        <v>8</v>
      </c>
      <c r="C4413" s="2">
        <f t="shared" si="986"/>
        <v>184</v>
      </c>
      <c r="D4413" s="2">
        <f t="shared" si="987"/>
        <v>17</v>
      </c>
      <c r="E4413" s="2">
        <f t="shared" si="977"/>
        <v>4409</v>
      </c>
      <c r="F4413" s="11">
        <v>427.5</v>
      </c>
      <c r="G4413" s="9">
        <v>0.17</v>
      </c>
      <c r="H4413" s="9">
        <v>0.21</v>
      </c>
      <c r="I4413" s="9">
        <v>0.25</v>
      </c>
      <c r="J4413" s="9">
        <v>0.110532499615207</v>
      </c>
      <c r="K4413" s="9">
        <v>0.3</v>
      </c>
      <c r="L4413" s="9">
        <v>0.3</v>
      </c>
      <c r="N4413" s="32">
        <f>IF('System Design'!$F$8=1,'Hourly Demand and Generation'!G4413*'System Design'!$F$21,IF('System Design'!$F$8=2,'Hourly Demand and Generation'!H4413*'System Design'!$F$21,IF('System Design'!$F$8=3,'Hourly Demand and Generation'!I4413*'System Design'!$F$21)))</f>
        <v>125</v>
      </c>
      <c r="O4413" s="32">
        <f>IF('System Design'!$F$8=1,'Hourly Demand and Generation'!J4413*'System Design'!$F$22,IF('System Design'!$F$8=2,'Hourly Demand and Generation'!K4413*'System Design'!$F$22,IF('System Design'!$F$8=3,'Hourly Demand and Generation'!L4413*'System Design'!$F$22)))</f>
        <v>750</v>
      </c>
      <c r="Q4413" s="32">
        <f t="shared" si="975"/>
        <v>0</v>
      </c>
      <c r="R4413" s="32">
        <f t="shared" si="978"/>
        <v>5400</v>
      </c>
      <c r="S4413" s="32">
        <f t="shared" si="979"/>
        <v>0</v>
      </c>
      <c r="T4413" s="32">
        <f t="shared" si="980"/>
        <v>21600</v>
      </c>
      <c r="U4413" s="32">
        <f t="shared" si="981"/>
        <v>0</v>
      </c>
      <c r="V4413" s="32">
        <f t="shared" si="976"/>
        <v>447.5</v>
      </c>
      <c r="W4413" s="32">
        <f t="shared" si="982"/>
        <v>447.5</v>
      </c>
      <c r="X4413" s="32">
        <f t="shared" si="983"/>
        <v>447.5</v>
      </c>
    </row>
    <row r="4414" spans="1:24" x14ac:dyDescent="0.25">
      <c r="A4414" s="2"/>
      <c r="B4414" s="2" t="s">
        <v>8</v>
      </c>
      <c r="C4414" s="2">
        <f t="shared" si="986"/>
        <v>184</v>
      </c>
      <c r="D4414" s="2">
        <f t="shared" si="987"/>
        <v>18</v>
      </c>
      <c r="E4414" s="2">
        <f t="shared" si="977"/>
        <v>4410</v>
      </c>
      <c r="F4414" s="11">
        <v>450</v>
      </c>
      <c r="G4414" s="9">
        <v>0.08</v>
      </c>
      <c r="H4414" s="9">
        <v>0.125</v>
      </c>
      <c r="I4414" s="9">
        <v>0.17</v>
      </c>
      <c r="J4414" s="9">
        <v>0.10500587463444599</v>
      </c>
      <c r="K4414" s="9">
        <v>0.28499999999999998</v>
      </c>
      <c r="L4414" s="9">
        <v>0.28499999999999998</v>
      </c>
      <c r="N4414" s="32">
        <f>IF('System Design'!$F$8=1,'Hourly Demand and Generation'!G4414*'System Design'!$F$21,IF('System Design'!$F$8=2,'Hourly Demand and Generation'!H4414*'System Design'!$F$21,IF('System Design'!$F$8=3,'Hourly Demand and Generation'!I4414*'System Design'!$F$21)))</f>
        <v>85</v>
      </c>
      <c r="O4414" s="32">
        <f>IF('System Design'!$F$8=1,'Hourly Demand and Generation'!J4414*'System Design'!$F$22,IF('System Design'!$F$8=2,'Hourly Demand and Generation'!K4414*'System Design'!$F$22,IF('System Design'!$F$8=3,'Hourly Demand and Generation'!L4414*'System Design'!$F$22)))</f>
        <v>712.49999999999989</v>
      </c>
      <c r="Q4414" s="32">
        <f t="shared" si="975"/>
        <v>0</v>
      </c>
      <c r="R4414" s="32">
        <f t="shared" si="978"/>
        <v>5400</v>
      </c>
      <c r="S4414" s="32">
        <f t="shared" si="979"/>
        <v>0</v>
      </c>
      <c r="T4414" s="32">
        <f t="shared" si="980"/>
        <v>21600</v>
      </c>
      <c r="U4414" s="32">
        <f t="shared" si="981"/>
        <v>0</v>
      </c>
      <c r="V4414" s="32">
        <f t="shared" si="976"/>
        <v>347.49999999999989</v>
      </c>
      <c r="W4414" s="32">
        <f t="shared" si="982"/>
        <v>347.49999999999989</v>
      </c>
      <c r="X4414" s="32">
        <f t="shared" si="983"/>
        <v>347.49999999999989</v>
      </c>
    </row>
    <row r="4415" spans="1:24" x14ac:dyDescent="0.25">
      <c r="A4415" s="2"/>
      <c r="B4415" s="2" t="s">
        <v>8</v>
      </c>
      <c r="C4415" s="2">
        <f t="shared" si="986"/>
        <v>184</v>
      </c>
      <c r="D4415" s="2">
        <f t="shared" si="987"/>
        <v>19</v>
      </c>
      <c r="E4415" s="2">
        <f t="shared" si="977"/>
        <v>4411</v>
      </c>
      <c r="F4415" s="11">
        <v>436.5</v>
      </c>
      <c r="G4415" s="9">
        <v>0</v>
      </c>
      <c r="H4415" s="9">
        <v>0.04</v>
      </c>
      <c r="I4415" s="9">
        <v>0.08</v>
      </c>
      <c r="J4415" s="9">
        <v>9.9479249653686097E-2</v>
      </c>
      <c r="K4415" s="9">
        <v>0.27</v>
      </c>
      <c r="L4415" s="9">
        <v>0.27</v>
      </c>
      <c r="N4415" s="32">
        <f>IF('System Design'!$F$8=1,'Hourly Demand and Generation'!G4415*'System Design'!$F$21,IF('System Design'!$F$8=2,'Hourly Demand and Generation'!H4415*'System Design'!$F$21,IF('System Design'!$F$8=3,'Hourly Demand and Generation'!I4415*'System Design'!$F$21)))</f>
        <v>40</v>
      </c>
      <c r="O4415" s="32">
        <f>IF('System Design'!$F$8=1,'Hourly Demand and Generation'!J4415*'System Design'!$F$22,IF('System Design'!$F$8=2,'Hourly Demand and Generation'!K4415*'System Design'!$F$22,IF('System Design'!$F$8=3,'Hourly Demand and Generation'!L4415*'System Design'!$F$22)))</f>
        <v>675</v>
      </c>
      <c r="Q4415" s="32">
        <f t="shared" si="975"/>
        <v>0</v>
      </c>
      <c r="R4415" s="32">
        <f t="shared" si="978"/>
        <v>5400</v>
      </c>
      <c r="S4415" s="32">
        <f t="shared" si="979"/>
        <v>0</v>
      </c>
      <c r="T4415" s="32">
        <f t="shared" si="980"/>
        <v>21600</v>
      </c>
      <c r="U4415" s="32">
        <f t="shared" si="981"/>
        <v>0</v>
      </c>
      <c r="V4415" s="32">
        <f t="shared" si="976"/>
        <v>278.5</v>
      </c>
      <c r="W4415" s="32">
        <f t="shared" si="982"/>
        <v>278.5</v>
      </c>
      <c r="X4415" s="32">
        <f t="shared" si="983"/>
        <v>278.5</v>
      </c>
    </row>
    <row r="4416" spans="1:24" x14ac:dyDescent="0.25">
      <c r="A4416" s="2"/>
      <c r="B4416" s="2" t="s">
        <v>8</v>
      </c>
      <c r="C4416" s="2">
        <f t="shared" si="986"/>
        <v>184</v>
      </c>
      <c r="D4416" s="2">
        <f t="shared" si="987"/>
        <v>20</v>
      </c>
      <c r="E4416" s="2">
        <f t="shared" si="977"/>
        <v>4412</v>
      </c>
      <c r="F4416" s="11">
        <v>427.5</v>
      </c>
      <c r="G4416" s="9">
        <v>0</v>
      </c>
      <c r="H4416" s="9">
        <v>0</v>
      </c>
      <c r="I4416" s="9">
        <v>0</v>
      </c>
      <c r="J4416" s="9">
        <v>9.9479249653686097E-2</v>
      </c>
      <c r="K4416" s="9">
        <v>0.27</v>
      </c>
      <c r="L4416" s="9">
        <v>0.27</v>
      </c>
      <c r="N4416" s="32">
        <f>IF('System Design'!$F$8=1,'Hourly Demand and Generation'!G4416*'System Design'!$F$21,IF('System Design'!$F$8=2,'Hourly Demand and Generation'!H4416*'System Design'!$F$21,IF('System Design'!$F$8=3,'Hourly Demand and Generation'!I4416*'System Design'!$F$21)))</f>
        <v>0</v>
      </c>
      <c r="O4416" s="32">
        <f>IF('System Design'!$F$8=1,'Hourly Demand and Generation'!J4416*'System Design'!$F$22,IF('System Design'!$F$8=2,'Hourly Demand and Generation'!K4416*'System Design'!$F$22,IF('System Design'!$F$8=3,'Hourly Demand and Generation'!L4416*'System Design'!$F$22)))</f>
        <v>675</v>
      </c>
      <c r="Q4416" s="32">
        <f t="shared" si="975"/>
        <v>0</v>
      </c>
      <c r="R4416" s="32">
        <f t="shared" si="978"/>
        <v>5400</v>
      </c>
      <c r="S4416" s="32">
        <f t="shared" si="979"/>
        <v>0</v>
      </c>
      <c r="T4416" s="32">
        <f t="shared" si="980"/>
        <v>21600</v>
      </c>
      <c r="U4416" s="32">
        <f t="shared" si="981"/>
        <v>0</v>
      </c>
      <c r="V4416" s="32">
        <f t="shared" si="976"/>
        <v>247.5</v>
      </c>
      <c r="W4416" s="32">
        <f t="shared" si="982"/>
        <v>247.5</v>
      </c>
      <c r="X4416" s="32">
        <f t="shared" si="983"/>
        <v>247.5</v>
      </c>
    </row>
    <row r="4417" spans="1:24" x14ac:dyDescent="0.25">
      <c r="A4417" s="2"/>
      <c r="B4417" s="2" t="s">
        <v>8</v>
      </c>
      <c r="C4417" s="2">
        <f t="shared" si="986"/>
        <v>184</v>
      </c>
      <c r="D4417" s="2">
        <f t="shared" si="987"/>
        <v>21</v>
      </c>
      <c r="E4417" s="2">
        <f t="shared" si="977"/>
        <v>4413</v>
      </c>
      <c r="F4417" s="11">
        <v>405</v>
      </c>
      <c r="G4417" s="9">
        <v>0</v>
      </c>
      <c r="H4417" s="9">
        <v>0</v>
      </c>
      <c r="I4417" s="9">
        <v>0</v>
      </c>
      <c r="J4417" s="9">
        <v>9.9479249653686097E-2</v>
      </c>
      <c r="K4417" s="9">
        <v>0.27</v>
      </c>
      <c r="L4417" s="9">
        <v>0.27</v>
      </c>
      <c r="N4417" s="32">
        <f>IF('System Design'!$F$8=1,'Hourly Demand and Generation'!G4417*'System Design'!$F$21,IF('System Design'!$F$8=2,'Hourly Demand and Generation'!H4417*'System Design'!$F$21,IF('System Design'!$F$8=3,'Hourly Demand and Generation'!I4417*'System Design'!$F$21)))</f>
        <v>0</v>
      </c>
      <c r="O4417" s="32">
        <f>IF('System Design'!$F$8=1,'Hourly Demand and Generation'!J4417*'System Design'!$F$22,IF('System Design'!$F$8=2,'Hourly Demand and Generation'!K4417*'System Design'!$F$22,IF('System Design'!$F$8=3,'Hourly Demand and Generation'!L4417*'System Design'!$F$22)))</f>
        <v>675</v>
      </c>
      <c r="Q4417" s="32">
        <f t="shared" si="975"/>
        <v>0</v>
      </c>
      <c r="R4417" s="32">
        <f t="shared" si="978"/>
        <v>5400</v>
      </c>
      <c r="S4417" s="32">
        <f t="shared" si="979"/>
        <v>0</v>
      </c>
      <c r="T4417" s="32">
        <f t="shared" si="980"/>
        <v>21600</v>
      </c>
      <c r="U4417" s="32">
        <f t="shared" si="981"/>
        <v>0</v>
      </c>
      <c r="V4417" s="32">
        <f t="shared" si="976"/>
        <v>270</v>
      </c>
      <c r="W4417" s="32">
        <f t="shared" si="982"/>
        <v>270</v>
      </c>
      <c r="X4417" s="32">
        <f t="shared" si="983"/>
        <v>270</v>
      </c>
    </row>
    <row r="4418" spans="1:24" x14ac:dyDescent="0.25">
      <c r="A4418" s="2"/>
      <c r="B4418" s="2" t="s">
        <v>8</v>
      </c>
      <c r="C4418" s="2">
        <f t="shared" si="986"/>
        <v>184</v>
      </c>
      <c r="D4418" s="2">
        <f t="shared" si="987"/>
        <v>22</v>
      </c>
      <c r="E4418" s="2">
        <f t="shared" si="977"/>
        <v>4414</v>
      </c>
      <c r="F4418" s="11">
        <v>382.5</v>
      </c>
      <c r="G4418" s="9">
        <v>0</v>
      </c>
      <c r="H4418" s="9">
        <v>0</v>
      </c>
      <c r="I4418" s="9">
        <v>0</v>
      </c>
      <c r="J4418" s="9">
        <v>0.10500587463444599</v>
      </c>
      <c r="K4418" s="9">
        <v>0.28499999999999998</v>
      </c>
      <c r="L4418" s="9">
        <v>0.28499999999999998</v>
      </c>
      <c r="N4418" s="32">
        <f>IF('System Design'!$F$8=1,'Hourly Demand and Generation'!G4418*'System Design'!$F$21,IF('System Design'!$F$8=2,'Hourly Demand and Generation'!H4418*'System Design'!$F$21,IF('System Design'!$F$8=3,'Hourly Demand and Generation'!I4418*'System Design'!$F$21)))</f>
        <v>0</v>
      </c>
      <c r="O4418" s="32">
        <f>IF('System Design'!$F$8=1,'Hourly Demand and Generation'!J4418*'System Design'!$F$22,IF('System Design'!$F$8=2,'Hourly Demand and Generation'!K4418*'System Design'!$F$22,IF('System Design'!$F$8=3,'Hourly Demand and Generation'!L4418*'System Design'!$F$22)))</f>
        <v>712.49999999999989</v>
      </c>
      <c r="Q4418" s="32">
        <f t="shared" si="975"/>
        <v>0</v>
      </c>
      <c r="R4418" s="32">
        <f t="shared" si="978"/>
        <v>5400</v>
      </c>
      <c r="S4418" s="32">
        <f t="shared" si="979"/>
        <v>0</v>
      </c>
      <c r="T4418" s="32">
        <f t="shared" si="980"/>
        <v>21600</v>
      </c>
      <c r="U4418" s="32">
        <f t="shared" si="981"/>
        <v>0</v>
      </c>
      <c r="V4418" s="32">
        <f t="shared" si="976"/>
        <v>329.99999999999989</v>
      </c>
      <c r="W4418" s="32">
        <f t="shared" si="982"/>
        <v>329.99999999999989</v>
      </c>
      <c r="X4418" s="32">
        <f t="shared" si="983"/>
        <v>329.99999999999989</v>
      </c>
    </row>
    <row r="4419" spans="1:24" x14ac:dyDescent="0.25">
      <c r="A4419" s="2"/>
      <c r="B4419" s="2" t="s">
        <v>8</v>
      </c>
      <c r="C4419" s="2">
        <f t="shared" si="986"/>
        <v>184</v>
      </c>
      <c r="D4419" s="2">
        <f t="shared" si="987"/>
        <v>23</v>
      </c>
      <c r="E4419" s="2">
        <f t="shared" si="977"/>
        <v>4415</v>
      </c>
      <c r="F4419" s="11">
        <v>360</v>
      </c>
      <c r="G4419" s="9">
        <v>0</v>
      </c>
      <c r="H4419" s="9">
        <v>0</v>
      </c>
      <c r="I4419" s="9">
        <v>0</v>
      </c>
      <c r="J4419" s="9">
        <v>8.84259996921654E-2</v>
      </c>
      <c r="K4419" s="9">
        <v>0.24</v>
      </c>
      <c r="L4419" s="9">
        <v>0.24</v>
      </c>
      <c r="N4419" s="32">
        <f>IF('System Design'!$F$8=1,'Hourly Demand and Generation'!G4419*'System Design'!$F$21,IF('System Design'!$F$8=2,'Hourly Demand and Generation'!H4419*'System Design'!$F$21,IF('System Design'!$F$8=3,'Hourly Demand and Generation'!I4419*'System Design'!$F$21)))</f>
        <v>0</v>
      </c>
      <c r="O4419" s="32">
        <f>IF('System Design'!$F$8=1,'Hourly Demand and Generation'!J4419*'System Design'!$F$22,IF('System Design'!$F$8=2,'Hourly Demand and Generation'!K4419*'System Design'!$F$22,IF('System Design'!$F$8=3,'Hourly Demand and Generation'!L4419*'System Design'!$F$22)))</f>
        <v>600</v>
      </c>
      <c r="Q4419" s="32">
        <f t="shared" si="975"/>
        <v>0</v>
      </c>
      <c r="R4419" s="32">
        <f t="shared" si="978"/>
        <v>5400</v>
      </c>
      <c r="S4419" s="32">
        <f t="shared" si="979"/>
        <v>0</v>
      </c>
      <c r="T4419" s="32">
        <f t="shared" si="980"/>
        <v>21600</v>
      </c>
      <c r="U4419" s="32">
        <f t="shared" si="981"/>
        <v>0</v>
      </c>
      <c r="V4419" s="32">
        <f t="shared" si="976"/>
        <v>240</v>
      </c>
      <c r="W4419" s="32">
        <f t="shared" si="982"/>
        <v>240</v>
      </c>
      <c r="X4419" s="32">
        <f t="shared" si="983"/>
        <v>240</v>
      </c>
    </row>
    <row r="4420" spans="1:24" x14ac:dyDescent="0.25">
      <c r="A4420" s="2"/>
      <c r="B4420" s="2" t="s">
        <v>8</v>
      </c>
      <c r="C4420" s="2">
        <f t="shared" si="986"/>
        <v>184</v>
      </c>
      <c r="D4420" s="2">
        <f t="shared" si="987"/>
        <v>24</v>
      </c>
      <c r="E4420" s="2">
        <f t="shared" si="977"/>
        <v>4416</v>
      </c>
      <c r="F4420" s="11">
        <v>315</v>
      </c>
      <c r="G4420" s="9">
        <v>0</v>
      </c>
      <c r="H4420" s="9">
        <v>0</v>
      </c>
      <c r="I4420" s="9">
        <v>0</v>
      </c>
      <c r="J4420" s="9">
        <v>8.84259996921654E-2</v>
      </c>
      <c r="K4420" s="9">
        <v>0.24</v>
      </c>
      <c r="L4420" s="9">
        <v>0.24</v>
      </c>
      <c r="N4420" s="32">
        <f>IF('System Design'!$F$8=1,'Hourly Demand and Generation'!G4420*'System Design'!$F$21,IF('System Design'!$F$8=2,'Hourly Demand and Generation'!H4420*'System Design'!$F$21,IF('System Design'!$F$8=3,'Hourly Demand and Generation'!I4420*'System Design'!$F$21)))</f>
        <v>0</v>
      </c>
      <c r="O4420" s="32">
        <f>IF('System Design'!$F$8=1,'Hourly Demand and Generation'!J4420*'System Design'!$F$22,IF('System Design'!$F$8=2,'Hourly Demand and Generation'!K4420*'System Design'!$F$22,IF('System Design'!$F$8=3,'Hourly Demand and Generation'!L4420*'System Design'!$F$22)))</f>
        <v>600</v>
      </c>
      <c r="Q4420" s="32">
        <f t="shared" si="975"/>
        <v>0</v>
      </c>
      <c r="R4420" s="32">
        <f t="shared" si="978"/>
        <v>5400</v>
      </c>
      <c r="S4420" s="32">
        <f t="shared" si="979"/>
        <v>0</v>
      </c>
      <c r="T4420" s="32">
        <f t="shared" si="980"/>
        <v>21600</v>
      </c>
      <c r="U4420" s="32">
        <f t="shared" si="981"/>
        <v>0</v>
      </c>
      <c r="V4420" s="32">
        <f t="shared" si="976"/>
        <v>285</v>
      </c>
      <c r="W4420" s="32">
        <f t="shared" si="982"/>
        <v>285</v>
      </c>
      <c r="X4420" s="32">
        <f t="shared" si="983"/>
        <v>285</v>
      </c>
    </row>
    <row r="4421" spans="1:24" x14ac:dyDescent="0.25">
      <c r="A4421" s="2"/>
      <c r="B4421" s="2" t="s">
        <v>8</v>
      </c>
      <c r="C4421" s="2">
        <f>C4420+1</f>
        <v>185</v>
      </c>
      <c r="D4421" s="2">
        <v>1</v>
      </c>
      <c r="E4421" s="2">
        <f t="shared" si="977"/>
        <v>4417</v>
      </c>
      <c r="F4421" s="11">
        <v>270</v>
      </c>
      <c r="G4421" s="9">
        <v>0</v>
      </c>
      <c r="H4421" s="9">
        <v>0</v>
      </c>
      <c r="I4421" s="9">
        <v>0</v>
      </c>
      <c r="J4421" s="9">
        <v>0.180810395764744</v>
      </c>
      <c r="K4421" s="9">
        <v>0.180810395764744</v>
      </c>
      <c r="L4421" s="9">
        <v>0.3</v>
      </c>
      <c r="N4421" s="32">
        <f>IF('System Design'!$F$8=1,'Hourly Demand and Generation'!G4421*'System Design'!$F$21,IF('System Design'!$F$8=2,'Hourly Demand and Generation'!H4421*'System Design'!$F$21,IF('System Design'!$F$8=3,'Hourly Demand and Generation'!I4421*'System Design'!$F$21)))</f>
        <v>0</v>
      </c>
      <c r="O4421" s="32">
        <f>IF('System Design'!$F$8=1,'Hourly Demand and Generation'!J4421*'System Design'!$F$22,IF('System Design'!$F$8=2,'Hourly Demand and Generation'!K4421*'System Design'!$F$22,IF('System Design'!$F$8=3,'Hourly Demand and Generation'!L4421*'System Design'!$F$22)))</f>
        <v>750</v>
      </c>
      <c r="Q4421" s="32">
        <f t="shared" si="975"/>
        <v>0</v>
      </c>
      <c r="R4421" s="32">
        <f t="shared" si="978"/>
        <v>5400</v>
      </c>
      <c r="S4421" s="32">
        <f t="shared" si="979"/>
        <v>0</v>
      </c>
      <c r="T4421" s="32">
        <f t="shared" si="980"/>
        <v>21600</v>
      </c>
      <c r="U4421" s="32">
        <f t="shared" si="981"/>
        <v>0</v>
      </c>
      <c r="V4421" s="32">
        <f t="shared" si="976"/>
        <v>480</v>
      </c>
      <c r="W4421" s="32">
        <f t="shared" si="982"/>
        <v>480</v>
      </c>
      <c r="X4421" s="32">
        <f t="shared" si="983"/>
        <v>480</v>
      </c>
    </row>
    <row r="4422" spans="1:24" x14ac:dyDescent="0.25">
      <c r="A4422" s="2"/>
      <c r="B4422" s="2" t="s">
        <v>8</v>
      </c>
      <c r="C4422" s="2">
        <f>C4421</f>
        <v>185</v>
      </c>
      <c r="D4422" s="2">
        <f>D4421+1</f>
        <v>2</v>
      </c>
      <c r="E4422" s="2">
        <f t="shared" si="977"/>
        <v>4418</v>
      </c>
      <c r="F4422" s="11">
        <v>247.5</v>
      </c>
      <c r="G4422" s="9">
        <v>0</v>
      </c>
      <c r="H4422" s="9">
        <v>0</v>
      </c>
      <c r="I4422" s="9">
        <v>0</v>
      </c>
      <c r="J4422" s="9">
        <v>0.162729356188269</v>
      </c>
      <c r="K4422" s="9">
        <v>0.162729356188269</v>
      </c>
      <c r="L4422" s="9">
        <v>0.27</v>
      </c>
      <c r="N4422" s="32">
        <f>IF('System Design'!$F$8=1,'Hourly Demand and Generation'!G4422*'System Design'!$F$21,IF('System Design'!$F$8=2,'Hourly Demand and Generation'!H4422*'System Design'!$F$21,IF('System Design'!$F$8=3,'Hourly Demand and Generation'!I4422*'System Design'!$F$21)))</f>
        <v>0</v>
      </c>
      <c r="O4422" s="32">
        <f>IF('System Design'!$F$8=1,'Hourly Demand and Generation'!J4422*'System Design'!$F$22,IF('System Design'!$F$8=2,'Hourly Demand and Generation'!K4422*'System Design'!$F$22,IF('System Design'!$F$8=3,'Hourly Demand and Generation'!L4422*'System Design'!$F$22)))</f>
        <v>675</v>
      </c>
      <c r="Q4422" s="32">
        <f t="shared" ref="Q4422:Q4485" si="988">IF(F4422-N4422-O4422&gt;0,F4422-N4422-O4422,0)</f>
        <v>0</v>
      </c>
      <c r="R4422" s="32">
        <f t="shared" si="978"/>
        <v>5400</v>
      </c>
      <c r="S4422" s="32">
        <f t="shared" si="979"/>
        <v>0</v>
      </c>
      <c r="T4422" s="32">
        <f t="shared" si="980"/>
        <v>21600</v>
      </c>
      <c r="U4422" s="32">
        <f t="shared" si="981"/>
        <v>0</v>
      </c>
      <c r="V4422" s="32">
        <f t="shared" ref="V4422:V4485" si="989">IF(F4422-N4422-O4422&lt;0,N4422+O4422-F4422,0)</f>
        <v>427.5</v>
      </c>
      <c r="W4422" s="32">
        <f t="shared" si="982"/>
        <v>427.5</v>
      </c>
      <c r="X4422" s="32">
        <f t="shared" si="983"/>
        <v>427.5</v>
      </c>
    </row>
    <row r="4423" spans="1:24" x14ac:dyDescent="0.25">
      <c r="A4423" s="2"/>
      <c r="B4423" s="2" t="s">
        <v>8</v>
      </c>
      <c r="C4423" s="2">
        <f t="shared" ref="C4423:C4444" si="990">C4422</f>
        <v>185</v>
      </c>
      <c r="D4423" s="2">
        <f t="shared" ref="D4423:D4444" si="991">D4422+1</f>
        <v>3</v>
      </c>
      <c r="E4423" s="2">
        <f t="shared" ref="E4423:E4486" si="992">E4422+1</f>
        <v>4419</v>
      </c>
      <c r="F4423" s="11">
        <v>225</v>
      </c>
      <c r="G4423" s="9">
        <v>0</v>
      </c>
      <c r="H4423" s="9">
        <v>0</v>
      </c>
      <c r="I4423" s="9">
        <v>0</v>
      </c>
      <c r="J4423" s="9">
        <v>0.162729356188269</v>
      </c>
      <c r="K4423" s="9">
        <v>0.162729356188269</v>
      </c>
      <c r="L4423" s="9">
        <v>0.27</v>
      </c>
      <c r="N4423" s="32">
        <f>IF('System Design'!$F$8=1,'Hourly Demand and Generation'!G4423*'System Design'!$F$21,IF('System Design'!$F$8=2,'Hourly Demand and Generation'!H4423*'System Design'!$F$21,IF('System Design'!$F$8=3,'Hourly Demand and Generation'!I4423*'System Design'!$F$21)))</f>
        <v>0</v>
      </c>
      <c r="O4423" s="32">
        <f>IF('System Design'!$F$8=1,'Hourly Demand and Generation'!J4423*'System Design'!$F$22,IF('System Design'!$F$8=2,'Hourly Demand and Generation'!K4423*'System Design'!$F$22,IF('System Design'!$F$8=3,'Hourly Demand and Generation'!L4423*'System Design'!$F$22)))</f>
        <v>675</v>
      </c>
      <c r="Q4423" s="32">
        <f t="shared" si="988"/>
        <v>0</v>
      </c>
      <c r="R4423" s="32">
        <f t="shared" ref="R4423:R4486" si="993">IF($Q4423&lt;R4422+$V4423,IF(R4422+$V4423-$Q4423&gt;5400,5400,R4422+$V4423-$Q4423),0)</f>
        <v>5400</v>
      </c>
      <c r="S4423" s="32">
        <f t="shared" ref="S4423:S4486" si="994">IF(R4423&gt;0,0,$Q4423+$V4423-R4422)</f>
        <v>0</v>
      </c>
      <c r="T4423" s="32">
        <f t="shared" ref="T4423:T4486" si="995">IF($Q4423&lt;T4422+$V4423,IF(T4422+$V4423-$Q4423&gt;21600,21600,T4422+$V4423-$Q4423),0)</f>
        <v>21600</v>
      </c>
      <c r="U4423" s="32">
        <f t="shared" ref="U4423:U4486" si="996">IF(T4423&gt;0,0,$Q4423+$V4423-T4422)</f>
        <v>0</v>
      </c>
      <c r="V4423" s="32">
        <f t="shared" si="989"/>
        <v>450</v>
      </c>
      <c r="W4423" s="32">
        <f t="shared" ref="W4423:W4486" si="997">IF(R4423=5400,$V4423-(R4423-R4422),0)</f>
        <v>450</v>
      </c>
      <c r="X4423" s="32">
        <f t="shared" ref="X4423:X4486" si="998">IF(T4423=21600,$V4423-(T4423-T4422),0)</f>
        <v>450</v>
      </c>
    </row>
    <row r="4424" spans="1:24" x14ac:dyDescent="0.25">
      <c r="A4424" s="2"/>
      <c r="B4424" s="2" t="s">
        <v>8</v>
      </c>
      <c r="C4424" s="2">
        <f t="shared" si="990"/>
        <v>185</v>
      </c>
      <c r="D4424" s="2">
        <f t="shared" si="991"/>
        <v>4</v>
      </c>
      <c r="E4424" s="2">
        <f t="shared" si="992"/>
        <v>4420</v>
      </c>
      <c r="F4424" s="11">
        <v>270</v>
      </c>
      <c r="G4424" s="9">
        <v>0</v>
      </c>
      <c r="H4424" s="9">
        <v>0</v>
      </c>
      <c r="I4424" s="9">
        <v>0</v>
      </c>
      <c r="J4424" s="9">
        <v>0.180810395764744</v>
      </c>
      <c r="K4424" s="9">
        <v>0.180810395764744</v>
      </c>
      <c r="L4424" s="9">
        <v>0.3</v>
      </c>
      <c r="N4424" s="32">
        <f>IF('System Design'!$F$8=1,'Hourly Demand and Generation'!G4424*'System Design'!$F$21,IF('System Design'!$F$8=2,'Hourly Demand and Generation'!H4424*'System Design'!$F$21,IF('System Design'!$F$8=3,'Hourly Demand and Generation'!I4424*'System Design'!$F$21)))</f>
        <v>0</v>
      </c>
      <c r="O4424" s="32">
        <f>IF('System Design'!$F$8=1,'Hourly Demand and Generation'!J4424*'System Design'!$F$22,IF('System Design'!$F$8=2,'Hourly Demand and Generation'!K4424*'System Design'!$F$22,IF('System Design'!$F$8=3,'Hourly Demand and Generation'!L4424*'System Design'!$F$22)))</f>
        <v>750</v>
      </c>
      <c r="Q4424" s="32">
        <f t="shared" si="988"/>
        <v>0</v>
      </c>
      <c r="R4424" s="32">
        <f t="shared" si="993"/>
        <v>5400</v>
      </c>
      <c r="S4424" s="32">
        <f t="shared" si="994"/>
        <v>0</v>
      </c>
      <c r="T4424" s="32">
        <f t="shared" si="995"/>
        <v>21600</v>
      </c>
      <c r="U4424" s="32">
        <f t="shared" si="996"/>
        <v>0</v>
      </c>
      <c r="V4424" s="32">
        <f t="shared" si="989"/>
        <v>480</v>
      </c>
      <c r="W4424" s="32">
        <f t="shared" si="997"/>
        <v>480</v>
      </c>
      <c r="X4424" s="32">
        <f t="shared" si="998"/>
        <v>480</v>
      </c>
    </row>
    <row r="4425" spans="1:24" x14ac:dyDescent="0.25">
      <c r="A4425" s="2"/>
      <c r="B4425" s="2" t="s">
        <v>8</v>
      </c>
      <c r="C4425" s="2">
        <f t="shared" si="990"/>
        <v>185</v>
      </c>
      <c r="D4425" s="2">
        <f t="shared" si="991"/>
        <v>5</v>
      </c>
      <c r="E4425" s="2">
        <f t="shared" si="992"/>
        <v>4421</v>
      </c>
      <c r="F4425" s="11">
        <v>292.5</v>
      </c>
      <c r="G4425" s="9">
        <v>0</v>
      </c>
      <c r="H4425" s="9">
        <v>0.04</v>
      </c>
      <c r="I4425" s="9">
        <v>0.08</v>
      </c>
      <c r="J4425" s="9">
        <v>0.144648316611795</v>
      </c>
      <c r="K4425" s="9">
        <v>0.144648316611795</v>
      </c>
      <c r="L4425" s="9">
        <v>0.24</v>
      </c>
      <c r="N4425" s="32">
        <f>IF('System Design'!$F$8=1,'Hourly Demand and Generation'!G4425*'System Design'!$F$21,IF('System Design'!$F$8=2,'Hourly Demand and Generation'!H4425*'System Design'!$F$21,IF('System Design'!$F$8=3,'Hourly Demand and Generation'!I4425*'System Design'!$F$21)))</f>
        <v>40</v>
      </c>
      <c r="O4425" s="32">
        <f>IF('System Design'!$F$8=1,'Hourly Demand and Generation'!J4425*'System Design'!$F$22,IF('System Design'!$F$8=2,'Hourly Demand and Generation'!K4425*'System Design'!$F$22,IF('System Design'!$F$8=3,'Hourly Demand and Generation'!L4425*'System Design'!$F$22)))</f>
        <v>600</v>
      </c>
      <c r="Q4425" s="32">
        <f t="shared" si="988"/>
        <v>0</v>
      </c>
      <c r="R4425" s="32">
        <f t="shared" si="993"/>
        <v>5400</v>
      </c>
      <c r="S4425" s="32">
        <f t="shared" si="994"/>
        <v>0</v>
      </c>
      <c r="T4425" s="32">
        <f t="shared" si="995"/>
        <v>21600</v>
      </c>
      <c r="U4425" s="32">
        <f t="shared" si="996"/>
        <v>0</v>
      </c>
      <c r="V4425" s="32">
        <f t="shared" si="989"/>
        <v>347.5</v>
      </c>
      <c r="W4425" s="32">
        <f t="shared" si="997"/>
        <v>347.5</v>
      </c>
      <c r="X4425" s="32">
        <f t="shared" si="998"/>
        <v>347.5</v>
      </c>
    </row>
    <row r="4426" spans="1:24" x14ac:dyDescent="0.25">
      <c r="A4426" s="2"/>
      <c r="B4426" s="2" t="s">
        <v>8</v>
      </c>
      <c r="C4426" s="2">
        <f t="shared" si="990"/>
        <v>185</v>
      </c>
      <c r="D4426" s="2">
        <f t="shared" si="991"/>
        <v>6</v>
      </c>
      <c r="E4426" s="2">
        <f t="shared" si="992"/>
        <v>4422</v>
      </c>
      <c r="F4426" s="11">
        <v>315</v>
      </c>
      <c r="G4426" s="9">
        <v>0.08</v>
      </c>
      <c r="H4426" s="9">
        <v>0.125</v>
      </c>
      <c r="I4426" s="9">
        <v>0.17</v>
      </c>
      <c r="J4426" s="9">
        <v>0.144648316611795</v>
      </c>
      <c r="K4426" s="9">
        <v>0.144648316611795</v>
      </c>
      <c r="L4426" s="9">
        <v>0.24</v>
      </c>
      <c r="N4426" s="32">
        <f>IF('System Design'!$F$8=1,'Hourly Demand and Generation'!G4426*'System Design'!$F$21,IF('System Design'!$F$8=2,'Hourly Demand and Generation'!H4426*'System Design'!$F$21,IF('System Design'!$F$8=3,'Hourly Demand and Generation'!I4426*'System Design'!$F$21)))</f>
        <v>85</v>
      </c>
      <c r="O4426" s="32">
        <f>IF('System Design'!$F$8=1,'Hourly Demand and Generation'!J4426*'System Design'!$F$22,IF('System Design'!$F$8=2,'Hourly Demand and Generation'!K4426*'System Design'!$F$22,IF('System Design'!$F$8=3,'Hourly Demand and Generation'!L4426*'System Design'!$F$22)))</f>
        <v>600</v>
      </c>
      <c r="Q4426" s="32">
        <f t="shared" si="988"/>
        <v>0</v>
      </c>
      <c r="R4426" s="32">
        <f t="shared" si="993"/>
        <v>5400</v>
      </c>
      <c r="S4426" s="32">
        <f t="shared" si="994"/>
        <v>0</v>
      </c>
      <c r="T4426" s="32">
        <f t="shared" si="995"/>
        <v>21600</v>
      </c>
      <c r="U4426" s="32">
        <f t="shared" si="996"/>
        <v>0</v>
      </c>
      <c r="V4426" s="32">
        <f t="shared" si="989"/>
        <v>370</v>
      </c>
      <c r="W4426" s="32">
        <f t="shared" si="997"/>
        <v>370</v>
      </c>
      <c r="X4426" s="32">
        <f t="shared" si="998"/>
        <v>370</v>
      </c>
    </row>
    <row r="4427" spans="1:24" x14ac:dyDescent="0.25">
      <c r="A4427" s="2"/>
      <c r="B4427" s="2" t="s">
        <v>8</v>
      </c>
      <c r="C4427" s="2">
        <f t="shared" si="990"/>
        <v>185</v>
      </c>
      <c r="D4427" s="2">
        <f t="shared" si="991"/>
        <v>7</v>
      </c>
      <c r="E4427" s="2">
        <f t="shared" si="992"/>
        <v>4423</v>
      </c>
      <c r="F4427" s="11">
        <v>337.5</v>
      </c>
      <c r="G4427" s="9">
        <v>0.17</v>
      </c>
      <c r="H4427" s="9">
        <v>0.21</v>
      </c>
      <c r="I4427" s="9">
        <v>0.25</v>
      </c>
      <c r="J4427" s="9">
        <v>0.162729356188269</v>
      </c>
      <c r="K4427" s="9">
        <v>0.162729356188269</v>
      </c>
      <c r="L4427" s="9">
        <v>0.27</v>
      </c>
      <c r="N4427" s="32">
        <f>IF('System Design'!$F$8=1,'Hourly Demand and Generation'!G4427*'System Design'!$F$21,IF('System Design'!$F$8=2,'Hourly Demand and Generation'!H4427*'System Design'!$F$21,IF('System Design'!$F$8=3,'Hourly Demand and Generation'!I4427*'System Design'!$F$21)))</f>
        <v>125</v>
      </c>
      <c r="O4427" s="32">
        <f>IF('System Design'!$F$8=1,'Hourly Demand and Generation'!J4427*'System Design'!$F$22,IF('System Design'!$F$8=2,'Hourly Demand and Generation'!K4427*'System Design'!$F$22,IF('System Design'!$F$8=3,'Hourly Demand and Generation'!L4427*'System Design'!$F$22)))</f>
        <v>675</v>
      </c>
      <c r="Q4427" s="32">
        <f t="shared" si="988"/>
        <v>0</v>
      </c>
      <c r="R4427" s="32">
        <f t="shared" si="993"/>
        <v>5400</v>
      </c>
      <c r="S4427" s="32">
        <f t="shared" si="994"/>
        <v>0</v>
      </c>
      <c r="T4427" s="32">
        <f t="shared" si="995"/>
        <v>21600</v>
      </c>
      <c r="U4427" s="32">
        <f t="shared" si="996"/>
        <v>0</v>
      </c>
      <c r="V4427" s="32">
        <f t="shared" si="989"/>
        <v>462.5</v>
      </c>
      <c r="W4427" s="32">
        <f t="shared" si="997"/>
        <v>462.5</v>
      </c>
      <c r="X4427" s="32">
        <f t="shared" si="998"/>
        <v>462.5</v>
      </c>
    </row>
    <row r="4428" spans="1:24" x14ac:dyDescent="0.25">
      <c r="A4428" s="2"/>
      <c r="B4428" s="2" t="s">
        <v>8</v>
      </c>
      <c r="C4428" s="2">
        <f t="shared" si="990"/>
        <v>185</v>
      </c>
      <c r="D4428" s="2">
        <f t="shared" si="991"/>
        <v>8</v>
      </c>
      <c r="E4428" s="2">
        <f t="shared" si="992"/>
        <v>4424</v>
      </c>
      <c r="F4428" s="11">
        <v>360</v>
      </c>
      <c r="G4428" s="9">
        <v>0.33</v>
      </c>
      <c r="H4428" s="9">
        <v>0.375</v>
      </c>
      <c r="I4428" s="9">
        <v>0.42</v>
      </c>
      <c r="J4428" s="9">
        <v>0.162729356188269</v>
      </c>
      <c r="K4428" s="9">
        <v>0.162729356188269</v>
      </c>
      <c r="L4428" s="9">
        <v>0.27</v>
      </c>
      <c r="N4428" s="32">
        <f>IF('System Design'!$F$8=1,'Hourly Demand and Generation'!G4428*'System Design'!$F$21,IF('System Design'!$F$8=2,'Hourly Demand and Generation'!H4428*'System Design'!$F$21,IF('System Design'!$F$8=3,'Hourly Demand and Generation'!I4428*'System Design'!$F$21)))</f>
        <v>210</v>
      </c>
      <c r="O4428" s="32">
        <f>IF('System Design'!$F$8=1,'Hourly Demand and Generation'!J4428*'System Design'!$F$22,IF('System Design'!$F$8=2,'Hourly Demand and Generation'!K4428*'System Design'!$F$22,IF('System Design'!$F$8=3,'Hourly Demand and Generation'!L4428*'System Design'!$F$22)))</f>
        <v>675</v>
      </c>
      <c r="Q4428" s="32">
        <f t="shared" si="988"/>
        <v>0</v>
      </c>
      <c r="R4428" s="32">
        <f t="shared" si="993"/>
        <v>5400</v>
      </c>
      <c r="S4428" s="32">
        <f t="shared" si="994"/>
        <v>0</v>
      </c>
      <c r="T4428" s="32">
        <f t="shared" si="995"/>
        <v>21600</v>
      </c>
      <c r="U4428" s="32">
        <f t="shared" si="996"/>
        <v>0</v>
      </c>
      <c r="V4428" s="32">
        <f t="shared" si="989"/>
        <v>525</v>
      </c>
      <c r="W4428" s="32">
        <f t="shared" si="997"/>
        <v>525</v>
      </c>
      <c r="X4428" s="32">
        <f t="shared" si="998"/>
        <v>525</v>
      </c>
    </row>
    <row r="4429" spans="1:24" x14ac:dyDescent="0.25">
      <c r="A4429" s="2"/>
      <c r="B4429" s="2" t="s">
        <v>8</v>
      </c>
      <c r="C4429" s="2">
        <f t="shared" si="990"/>
        <v>185</v>
      </c>
      <c r="D4429" s="2">
        <f t="shared" si="991"/>
        <v>9</v>
      </c>
      <c r="E4429" s="2">
        <f t="shared" si="992"/>
        <v>4425</v>
      </c>
      <c r="F4429" s="11">
        <v>360</v>
      </c>
      <c r="G4429" s="9">
        <v>0.5</v>
      </c>
      <c r="H4429" s="9">
        <v>0.54</v>
      </c>
      <c r="I4429" s="9">
        <v>0.57999999999999996</v>
      </c>
      <c r="J4429" s="9">
        <v>0.144648316611795</v>
      </c>
      <c r="K4429" s="9">
        <v>0.144648316611795</v>
      </c>
      <c r="L4429" s="9">
        <v>0.24</v>
      </c>
      <c r="N4429" s="32">
        <f>IF('System Design'!$F$8=1,'Hourly Demand and Generation'!G4429*'System Design'!$F$21,IF('System Design'!$F$8=2,'Hourly Demand and Generation'!H4429*'System Design'!$F$21,IF('System Design'!$F$8=3,'Hourly Demand and Generation'!I4429*'System Design'!$F$21)))</f>
        <v>290</v>
      </c>
      <c r="O4429" s="32">
        <f>IF('System Design'!$F$8=1,'Hourly Demand and Generation'!J4429*'System Design'!$F$22,IF('System Design'!$F$8=2,'Hourly Demand and Generation'!K4429*'System Design'!$F$22,IF('System Design'!$F$8=3,'Hourly Demand and Generation'!L4429*'System Design'!$F$22)))</f>
        <v>600</v>
      </c>
      <c r="Q4429" s="32">
        <f t="shared" si="988"/>
        <v>0</v>
      </c>
      <c r="R4429" s="32">
        <f t="shared" si="993"/>
        <v>5400</v>
      </c>
      <c r="S4429" s="32">
        <f t="shared" si="994"/>
        <v>0</v>
      </c>
      <c r="T4429" s="32">
        <f t="shared" si="995"/>
        <v>21600</v>
      </c>
      <c r="U4429" s="32">
        <f t="shared" si="996"/>
        <v>0</v>
      </c>
      <c r="V4429" s="32">
        <f t="shared" si="989"/>
        <v>530</v>
      </c>
      <c r="W4429" s="32">
        <f t="shared" si="997"/>
        <v>530</v>
      </c>
      <c r="X4429" s="32">
        <f t="shared" si="998"/>
        <v>530</v>
      </c>
    </row>
    <row r="4430" spans="1:24" x14ac:dyDescent="0.25">
      <c r="A4430" s="2"/>
      <c r="B4430" s="2" t="s">
        <v>8</v>
      </c>
      <c r="C4430" s="2">
        <f t="shared" si="990"/>
        <v>185</v>
      </c>
      <c r="D4430" s="2">
        <f t="shared" si="991"/>
        <v>10</v>
      </c>
      <c r="E4430" s="2">
        <f t="shared" si="992"/>
        <v>4426</v>
      </c>
      <c r="F4430" s="11">
        <v>351</v>
      </c>
      <c r="G4430" s="9">
        <v>0.67</v>
      </c>
      <c r="H4430" s="9">
        <v>0.71</v>
      </c>
      <c r="I4430" s="9">
        <v>0.75</v>
      </c>
      <c r="J4430" s="9">
        <v>0.162729356188269</v>
      </c>
      <c r="K4430" s="9">
        <v>0.162729356188269</v>
      </c>
      <c r="L4430" s="9">
        <v>0.27</v>
      </c>
      <c r="N4430" s="32">
        <f>IF('System Design'!$F$8=1,'Hourly Demand and Generation'!G4430*'System Design'!$F$21,IF('System Design'!$F$8=2,'Hourly Demand and Generation'!H4430*'System Design'!$F$21,IF('System Design'!$F$8=3,'Hourly Demand and Generation'!I4430*'System Design'!$F$21)))</f>
        <v>375</v>
      </c>
      <c r="O4430" s="32">
        <f>IF('System Design'!$F$8=1,'Hourly Demand and Generation'!J4430*'System Design'!$F$22,IF('System Design'!$F$8=2,'Hourly Demand and Generation'!K4430*'System Design'!$F$22,IF('System Design'!$F$8=3,'Hourly Demand and Generation'!L4430*'System Design'!$F$22)))</f>
        <v>675</v>
      </c>
      <c r="Q4430" s="32">
        <f t="shared" si="988"/>
        <v>0</v>
      </c>
      <c r="R4430" s="32">
        <f t="shared" si="993"/>
        <v>5400</v>
      </c>
      <c r="S4430" s="32">
        <f t="shared" si="994"/>
        <v>0</v>
      </c>
      <c r="T4430" s="32">
        <f t="shared" si="995"/>
        <v>21600</v>
      </c>
      <c r="U4430" s="32">
        <f t="shared" si="996"/>
        <v>0</v>
      </c>
      <c r="V4430" s="32">
        <f t="shared" si="989"/>
        <v>699</v>
      </c>
      <c r="W4430" s="32">
        <f t="shared" si="997"/>
        <v>699</v>
      </c>
      <c r="X4430" s="32">
        <f t="shared" si="998"/>
        <v>699</v>
      </c>
    </row>
    <row r="4431" spans="1:24" x14ac:dyDescent="0.25">
      <c r="A4431" s="2"/>
      <c r="B4431" s="2" t="s">
        <v>8</v>
      </c>
      <c r="C4431" s="2">
        <f t="shared" si="990"/>
        <v>185</v>
      </c>
      <c r="D4431" s="2">
        <f t="shared" si="991"/>
        <v>11</v>
      </c>
      <c r="E4431" s="2">
        <f t="shared" si="992"/>
        <v>4427</v>
      </c>
      <c r="F4431" s="11">
        <v>346.5</v>
      </c>
      <c r="G4431" s="9">
        <v>0.83</v>
      </c>
      <c r="H4431" s="9">
        <v>0.875</v>
      </c>
      <c r="I4431" s="9">
        <v>0.92</v>
      </c>
      <c r="J4431" s="9">
        <v>0.144648316611795</v>
      </c>
      <c r="K4431" s="9">
        <v>0.144648316611795</v>
      </c>
      <c r="L4431" s="9">
        <v>0.24</v>
      </c>
      <c r="N4431" s="32">
        <f>IF('System Design'!$F$8=1,'Hourly Demand and Generation'!G4431*'System Design'!$F$21,IF('System Design'!$F$8=2,'Hourly Demand and Generation'!H4431*'System Design'!$F$21,IF('System Design'!$F$8=3,'Hourly Demand and Generation'!I4431*'System Design'!$F$21)))</f>
        <v>460</v>
      </c>
      <c r="O4431" s="32">
        <f>IF('System Design'!$F$8=1,'Hourly Demand and Generation'!J4431*'System Design'!$F$22,IF('System Design'!$F$8=2,'Hourly Demand and Generation'!K4431*'System Design'!$F$22,IF('System Design'!$F$8=3,'Hourly Demand and Generation'!L4431*'System Design'!$F$22)))</f>
        <v>600</v>
      </c>
      <c r="Q4431" s="32">
        <f t="shared" si="988"/>
        <v>0</v>
      </c>
      <c r="R4431" s="32">
        <f t="shared" si="993"/>
        <v>5400</v>
      </c>
      <c r="S4431" s="32">
        <f t="shared" si="994"/>
        <v>0</v>
      </c>
      <c r="T4431" s="32">
        <f t="shared" si="995"/>
        <v>21600</v>
      </c>
      <c r="U4431" s="32">
        <f t="shared" si="996"/>
        <v>0</v>
      </c>
      <c r="V4431" s="32">
        <f t="shared" si="989"/>
        <v>713.5</v>
      </c>
      <c r="W4431" s="32">
        <f t="shared" si="997"/>
        <v>713.5</v>
      </c>
      <c r="X4431" s="32">
        <f t="shared" si="998"/>
        <v>713.5</v>
      </c>
    </row>
    <row r="4432" spans="1:24" x14ac:dyDescent="0.25">
      <c r="A4432" s="2"/>
      <c r="B4432" s="2" t="s">
        <v>8</v>
      </c>
      <c r="C4432" s="2">
        <f t="shared" si="990"/>
        <v>185</v>
      </c>
      <c r="D4432" s="2">
        <f t="shared" si="991"/>
        <v>12</v>
      </c>
      <c r="E4432" s="2">
        <f t="shared" si="992"/>
        <v>4428</v>
      </c>
      <c r="F4432" s="11">
        <v>346.5</v>
      </c>
      <c r="G4432" s="9">
        <v>1</v>
      </c>
      <c r="H4432" s="9">
        <v>1</v>
      </c>
      <c r="I4432" s="9">
        <v>1</v>
      </c>
      <c r="J4432" s="9">
        <v>0.135607796823558</v>
      </c>
      <c r="K4432" s="9">
        <v>0.135607796823558</v>
      </c>
      <c r="L4432" s="9">
        <v>0.22500000000000001</v>
      </c>
      <c r="N4432" s="32">
        <f>IF('System Design'!$F$8=1,'Hourly Demand and Generation'!G4432*'System Design'!$F$21,IF('System Design'!$F$8=2,'Hourly Demand and Generation'!H4432*'System Design'!$F$21,IF('System Design'!$F$8=3,'Hourly Demand and Generation'!I4432*'System Design'!$F$21)))</f>
        <v>500</v>
      </c>
      <c r="O4432" s="32">
        <f>IF('System Design'!$F$8=1,'Hourly Demand and Generation'!J4432*'System Design'!$F$22,IF('System Design'!$F$8=2,'Hourly Demand and Generation'!K4432*'System Design'!$F$22,IF('System Design'!$F$8=3,'Hourly Demand and Generation'!L4432*'System Design'!$F$22)))</f>
        <v>562.5</v>
      </c>
      <c r="Q4432" s="32">
        <f t="shared" si="988"/>
        <v>0</v>
      </c>
      <c r="R4432" s="32">
        <f t="shared" si="993"/>
        <v>5400</v>
      </c>
      <c r="S4432" s="32">
        <f t="shared" si="994"/>
        <v>0</v>
      </c>
      <c r="T4432" s="32">
        <f t="shared" si="995"/>
        <v>21600</v>
      </c>
      <c r="U4432" s="32">
        <f t="shared" si="996"/>
        <v>0</v>
      </c>
      <c r="V4432" s="32">
        <f t="shared" si="989"/>
        <v>716</v>
      </c>
      <c r="W4432" s="32">
        <f t="shared" si="997"/>
        <v>716</v>
      </c>
      <c r="X4432" s="32">
        <f t="shared" si="998"/>
        <v>716</v>
      </c>
    </row>
    <row r="4433" spans="1:24" x14ac:dyDescent="0.25">
      <c r="A4433" s="2"/>
      <c r="B4433" s="2" t="s">
        <v>8</v>
      </c>
      <c r="C4433" s="2">
        <f t="shared" si="990"/>
        <v>185</v>
      </c>
      <c r="D4433" s="2">
        <f t="shared" si="991"/>
        <v>13</v>
      </c>
      <c r="E4433" s="2">
        <f t="shared" si="992"/>
        <v>4429</v>
      </c>
      <c r="F4433" s="11">
        <v>360</v>
      </c>
      <c r="G4433" s="9">
        <v>0.83</v>
      </c>
      <c r="H4433" s="9">
        <v>0.875</v>
      </c>
      <c r="I4433" s="9">
        <v>0.92</v>
      </c>
      <c r="J4433" s="9">
        <v>0.144648316611795</v>
      </c>
      <c r="K4433" s="9">
        <v>0.144648316611795</v>
      </c>
      <c r="L4433" s="9">
        <v>0.24</v>
      </c>
      <c r="N4433" s="32">
        <f>IF('System Design'!$F$8=1,'Hourly Demand and Generation'!G4433*'System Design'!$F$21,IF('System Design'!$F$8=2,'Hourly Demand and Generation'!H4433*'System Design'!$F$21,IF('System Design'!$F$8=3,'Hourly Demand and Generation'!I4433*'System Design'!$F$21)))</f>
        <v>460</v>
      </c>
      <c r="O4433" s="32">
        <f>IF('System Design'!$F$8=1,'Hourly Demand and Generation'!J4433*'System Design'!$F$22,IF('System Design'!$F$8=2,'Hourly Demand and Generation'!K4433*'System Design'!$F$22,IF('System Design'!$F$8=3,'Hourly Demand and Generation'!L4433*'System Design'!$F$22)))</f>
        <v>600</v>
      </c>
      <c r="Q4433" s="32">
        <f t="shared" si="988"/>
        <v>0</v>
      </c>
      <c r="R4433" s="32">
        <f t="shared" si="993"/>
        <v>5400</v>
      </c>
      <c r="S4433" s="32">
        <f t="shared" si="994"/>
        <v>0</v>
      </c>
      <c r="T4433" s="32">
        <f t="shared" si="995"/>
        <v>21600</v>
      </c>
      <c r="U4433" s="32">
        <f t="shared" si="996"/>
        <v>0</v>
      </c>
      <c r="V4433" s="32">
        <f t="shared" si="989"/>
        <v>700</v>
      </c>
      <c r="W4433" s="32">
        <f t="shared" si="997"/>
        <v>700</v>
      </c>
      <c r="X4433" s="32">
        <f t="shared" si="998"/>
        <v>700</v>
      </c>
    </row>
    <row r="4434" spans="1:24" x14ac:dyDescent="0.25">
      <c r="A4434" s="2"/>
      <c r="B4434" s="2" t="s">
        <v>8</v>
      </c>
      <c r="C4434" s="2">
        <f t="shared" si="990"/>
        <v>185</v>
      </c>
      <c r="D4434" s="2">
        <f t="shared" si="991"/>
        <v>14</v>
      </c>
      <c r="E4434" s="2">
        <f t="shared" si="992"/>
        <v>4430</v>
      </c>
      <c r="F4434" s="11">
        <v>360</v>
      </c>
      <c r="G4434" s="9">
        <v>0.67</v>
      </c>
      <c r="H4434" s="9">
        <v>0.71</v>
      </c>
      <c r="I4434" s="9">
        <v>0.75</v>
      </c>
      <c r="J4434" s="9">
        <v>0.153688836400032</v>
      </c>
      <c r="K4434" s="9">
        <v>0.153688836400032</v>
      </c>
      <c r="L4434" s="9">
        <v>0.255</v>
      </c>
      <c r="N4434" s="32">
        <f>IF('System Design'!$F$8=1,'Hourly Demand and Generation'!G4434*'System Design'!$F$21,IF('System Design'!$F$8=2,'Hourly Demand and Generation'!H4434*'System Design'!$F$21,IF('System Design'!$F$8=3,'Hourly Demand and Generation'!I4434*'System Design'!$F$21)))</f>
        <v>375</v>
      </c>
      <c r="O4434" s="32">
        <f>IF('System Design'!$F$8=1,'Hourly Demand and Generation'!J4434*'System Design'!$F$22,IF('System Design'!$F$8=2,'Hourly Demand and Generation'!K4434*'System Design'!$F$22,IF('System Design'!$F$8=3,'Hourly Demand and Generation'!L4434*'System Design'!$F$22)))</f>
        <v>637.5</v>
      </c>
      <c r="Q4434" s="32">
        <f t="shared" si="988"/>
        <v>0</v>
      </c>
      <c r="R4434" s="32">
        <f t="shared" si="993"/>
        <v>5400</v>
      </c>
      <c r="S4434" s="32">
        <f t="shared" si="994"/>
        <v>0</v>
      </c>
      <c r="T4434" s="32">
        <f t="shared" si="995"/>
        <v>21600</v>
      </c>
      <c r="U4434" s="32">
        <f t="shared" si="996"/>
        <v>0</v>
      </c>
      <c r="V4434" s="32">
        <f t="shared" si="989"/>
        <v>652.5</v>
      </c>
      <c r="W4434" s="32">
        <f t="shared" si="997"/>
        <v>652.5</v>
      </c>
      <c r="X4434" s="32">
        <f t="shared" si="998"/>
        <v>652.5</v>
      </c>
    </row>
    <row r="4435" spans="1:24" x14ac:dyDescent="0.25">
      <c r="A4435" s="2"/>
      <c r="B4435" s="2" t="s">
        <v>8</v>
      </c>
      <c r="C4435" s="2">
        <f t="shared" si="990"/>
        <v>185</v>
      </c>
      <c r="D4435" s="2">
        <f t="shared" si="991"/>
        <v>15</v>
      </c>
      <c r="E4435" s="2">
        <f t="shared" si="992"/>
        <v>4431</v>
      </c>
      <c r="F4435" s="11">
        <v>382.5</v>
      </c>
      <c r="G4435" s="9">
        <v>0.5</v>
      </c>
      <c r="H4435" s="9">
        <v>0.54</v>
      </c>
      <c r="I4435" s="9">
        <v>0.57999999999999996</v>
      </c>
      <c r="J4435" s="9">
        <v>0.162729356188269</v>
      </c>
      <c r="K4435" s="9">
        <v>0.162729356188269</v>
      </c>
      <c r="L4435" s="9">
        <v>0.27</v>
      </c>
      <c r="N4435" s="32">
        <f>IF('System Design'!$F$8=1,'Hourly Demand and Generation'!G4435*'System Design'!$F$21,IF('System Design'!$F$8=2,'Hourly Demand and Generation'!H4435*'System Design'!$F$21,IF('System Design'!$F$8=3,'Hourly Demand and Generation'!I4435*'System Design'!$F$21)))</f>
        <v>290</v>
      </c>
      <c r="O4435" s="32">
        <f>IF('System Design'!$F$8=1,'Hourly Demand and Generation'!J4435*'System Design'!$F$22,IF('System Design'!$F$8=2,'Hourly Demand and Generation'!K4435*'System Design'!$F$22,IF('System Design'!$F$8=3,'Hourly Demand and Generation'!L4435*'System Design'!$F$22)))</f>
        <v>675</v>
      </c>
      <c r="Q4435" s="32">
        <f t="shared" si="988"/>
        <v>0</v>
      </c>
      <c r="R4435" s="32">
        <f t="shared" si="993"/>
        <v>5400</v>
      </c>
      <c r="S4435" s="32">
        <f t="shared" si="994"/>
        <v>0</v>
      </c>
      <c r="T4435" s="32">
        <f t="shared" si="995"/>
        <v>21600</v>
      </c>
      <c r="U4435" s="32">
        <f t="shared" si="996"/>
        <v>0</v>
      </c>
      <c r="V4435" s="32">
        <f t="shared" si="989"/>
        <v>582.5</v>
      </c>
      <c r="W4435" s="32">
        <f t="shared" si="997"/>
        <v>582.5</v>
      </c>
      <c r="X4435" s="32">
        <f t="shared" si="998"/>
        <v>582.5</v>
      </c>
    </row>
    <row r="4436" spans="1:24" x14ac:dyDescent="0.25">
      <c r="A4436" s="2"/>
      <c r="B4436" s="2" t="s">
        <v>8</v>
      </c>
      <c r="C4436" s="2">
        <f t="shared" si="990"/>
        <v>185</v>
      </c>
      <c r="D4436" s="2">
        <f t="shared" si="991"/>
        <v>16</v>
      </c>
      <c r="E4436" s="2">
        <f t="shared" si="992"/>
        <v>4432</v>
      </c>
      <c r="F4436" s="11">
        <v>405</v>
      </c>
      <c r="G4436" s="9">
        <v>0.33</v>
      </c>
      <c r="H4436" s="9">
        <v>0.375</v>
      </c>
      <c r="I4436" s="9">
        <v>0.42</v>
      </c>
      <c r="J4436" s="9">
        <v>0.162729356188269</v>
      </c>
      <c r="K4436" s="9">
        <v>0.162729356188269</v>
      </c>
      <c r="L4436" s="9">
        <v>0.27</v>
      </c>
      <c r="N4436" s="32">
        <f>IF('System Design'!$F$8=1,'Hourly Demand and Generation'!G4436*'System Design'!$F$21,IF('System Design'!$F$8=2,'Hourly Demand and Generation'!H4436*'System Design'!$F$21,IF('System Design'!$F$8=3,'Hourly Demand and Generation'!I4436*'System Design'!$F$21)))</f>
        <v>210</v>
      </c>
      <c r="O4436" s="32">
        <f>IF('System Design'!$F$8=1,'Hourly Demand and Generation'!J4436*'System Design'!$F$22,IF('System Design'!$F$8=2,'Hourly Demand and Generation'!K4436*'System Design'!$F$22,IF('System Design'!$F$8=3,'Hourly Demand and Generation'!L4436*'System Design'!$F$22)))</f>
        <v>675</v>
      </c>
      <c r="Q4436" s="32">
        <f t="shared" si="988"/>
        <v>0</v>
      </c>
      <c r="R4436" s="32">
        <f t="shared" si="993"/>
        <v>5400</v>
      </c>
      <c r="S4436" s="32">
        <f t="shared" si="994"/>
        <v>0</v>
      </c>
      <c r="T4436" s="32">
        <f t="shared" si="995"/>
        <v>21600</v>
      </c>
      <c r="U4436" s="32">
        <f t="shared" si="996"/>
        <v>0</v>
      </c>
      <c r="V4436" s="32">
        <f t="shared" si="989"/>
        <v>480</v>
      </c>
      <c r="W4436" s="32">
        <f t="shared" si="997"/>
        <v>480</v>
      </c>
      <c r="X4436" s="32">
        <f t="shared" si="998"/>
        <v>480</v>
      </c>
    </row>
    <row r="4437" spans="1:24" x14ac:dyDescent="0.25">
      <c r="A4437" s="2"/>
      <c r="B4437" s="2" t="s">
        <v>8</v>
      </c>
      <c r="C4437" s="2">
        <f t="shared" si="990"/>
        <v>185</v>
      </c>
      <c r="D4437" s="2">
        <f t="shared" si="991"/>
        <v>17</v>
      </c>
      <c r="E4437" s="2">
        <f t="shared" si="992"/>
        <v>4433</v>
      </c>
      <c r="F4437" s="11">
        <v>427.5</v>
      </c>
      <c r="G4437" s="9">
        <v>0.17</v>
      </c>
      <c r="H4437" s="9">
        <v>0.21</v>
      </c>
      <c r="I4437" s="9">
        <v>0.25</v>
      </c>
      <c r="J4437" s="9">
        <v>0.180810395764744</v>
      </c>
      <c r="K4437" s="9">
        <v>0.180810395764744</v>
      </c>
      <c r="L4437" s="9">
        <v>0.3</v>
      </c>
      <c r="N4437" s="32">
        <f>IF('System Design'!$F$8=1,'Hourly Demand and Generation'!G4437*'System Design'!$F$21,IF('System Design'!$F$8=2,'Hourly Demand and Generation'!H4437*'System Design'!$F$21,IF('System Design'!$F$8=3,'Hourly Demand and Generation'!I4437*'System Design'!$F$21)))</f>
        <v>125</v>
      </c>
      <c r="O4437" s="32">
        <f>IF('System Design'!$F$8=1,'Hourly Demand and Generation'!J4437*'System Design'!$F$22,IF('System Design'!$F$8=2,'Hourly Demand and Generation'!K4437*'System Design'!$F$22,IF('System Design'!$F$8=3,'Hourly Demand and Generation'!L4437*'System Design'!$F$22)))</f>
        <v>750</v>
      </c>
      <c r="Q4437" s="32">
        <f t="shared" si="988"/>
        <v>0</v>
      </c>
      <c r="R4437" s="32">
        <f t="shared" si="993"/>
        <v>5400</v>
      </c>
      <c r="S4437" s="32">
        <f t="shared" si="994"/>
        <v>0</v>
      </c>
      <c r="T4437" s="32">
        <f t="shared" si="995"/>
        <v>21600</v>
      </c>
      <c r="U4437" s="32">
        <f t="shared" si="996"/>
        <v>0</v>
      </c>
      <c r="V4437" s="32">
        <f t="shared" si="989"/>
        <v>447.5</v>
      </c>
      <c r="W4437" s="32">
        <f t="shared" si="997"/>
        <v>447.5</v>
      </c>
      <c r="X4437" s="32">
        <f t="shared" si="998"/>
        <v>447.5</v>
      </c>
    </row>
    <row r="4438" spans="1:24" x14ac:dyDescent="0.25">
      <c r="A4438" s="2"/>
      <c r="B4438" s="2" t="s">
        <v>8</v>
      </c>
      <c r="C4438" s="2">
        <f t="shared" si="990"/>
        <v>185</v>
      </c>
      <c r="D4438" s="2">
        <f t="shared" si="991"/>
        <v>18</v>
      </c>
      <c r="E4438" s="2">
        <f t="shared" si="992"/>
        <v>4434</v>
      </c>
      <c r="F4438" s="11">
        <v>450</v>
      </c>
      <c r="G4438" s="9">
        <v>0.08</v>
      </c>
      <c r="H4438" s="9">
        <v>0.125</v>
      </c>
      <c r="I4438" s="9">
        <v>0.17</v>
      </c>
      <c r="J4438" s="9">
        <v>0.171769875976507</v>
      </c>
      <c r="K4438" s="9">
        <v>0.171769875976507</v>
      </c>
      <c r="L4438" s="9">
        <v>0.28499999999999998</v>
      </c>
      <c r="N4438" s="32">
        <f>IF('System Design'!$F$8=1,'Hourly Demand and Generation'!G4438*'System Design'!$F$21,IF('System Design'!$F$8=2,'Hourly Demand and Generation'!H4438*'System Design'!$F$21,IF('System Design'!$F$8=3,'Hourly Demand and Generation'!I4438*'System Design'!$F$21)))</f>
        <v>85</v>
      </c>
      <c r="O4438" s="32">
        <f>IF('System Design'!$F$8=1,'Hourly Demand and Generation'!J4438*'System Design'!$F$22,IF('System Design'!$F$8=2,'Hourly Demand and Generation'!K4438*'System Design'!$F$22,IF('System Design'!$F$8=3,'Hourly Demand and Generation'!L4438*'System Design'!$F$22)))</f>
        <v>712.49999999999989</v>
      </c>
      <c r="Q4438" s="32">
        <f t="shared" si="988"/>
        <v>0</v>
      </c>
      <c r="R4438" s="32">
        <f t="shared" si="993"/>
        <v>5400</v>
      </c>
      <c r="S4438" s="32">
        <f t="shared" si="994"/>
        <v>0</v>
      </c>
      <c r="T4438" s="32">
        <f t="shared" si="995"/>
        <v>21600</v>
      </c>
      <c r="U4438" s="32">
        <f t="shared" si="996"/>
        <v>0</v>
      </c>
      <c r="V4438" s="32">
        <f t="shared" si="989"/>
        <v>347.49999999999989</v>
      </c>
      <c r="W4438" s="32">
        <f t="shared" si="997"/>
        <v>347.49999999999989</v>
      </c>
      <c r="X4438" s="32">
        <f t="shared" si="998"/>
        <v>347.49999999999989</v>
      </c>
    </row>
    <row r="4439" spans="1:24" x14ac:dyDescent="0.25">
      <c r="A4439" s="2"/>
      <c r="B4439" s="2" t="s">
        <v>8</v>
      </c>
      <c r="C4439" s="2">
        <f t="shared" si="990"/>
        <v>185</v>
      </c>
      <c r="D4439" s="2">
        <f t="shared" si="991"/>
        <v>19</v>
      </c>
      <c r="E4439" s="2">
        <f t="shared" si="992"/>
        <v>4435</v>
      </c>
      <c r="F4439" s="11">
        <v>436.5</v>
      </c>
      <c r="G4439" s="9">
        <v>0</v>
      </c>
      <c r="H4439" s="9">
        <v>0.04</v>
      </c>
      <c r="I4439" s="9">
        <v>0.08</v>
      </c>
      <c r="J4439" s="9">
        <v>0.162729356188269</v>
      </c>
      <c r="K4439" s="9">
        <v>0.162729356188269</v>
      </c>
      <c r="L4439" s="9">
        <v>0.27</v>
      </c>
      <c r="N4439" s="32">
        <f>IF('System Design'!$F$8=1,'Hourly Demand and Generation'!G4439*'System Design'!$F$21,IF('System Design'!$F$8=2,'Hourly Demand and Generation'!H4439*'System Design'!$F$21,IF('System Design'!$F$8=3,'Hourly Demand and Generation'!I4439*'System Design'!$F$21)))</f>
        <v>40</v>
      </c>
      <c r="O4439" s="32">
        <f>IF('System Design'!$F$8=1,'Hourly Demand and Generation'!J4439*'System Design'!$F$22,IF('System Design'!$F$8=2,'Hourly Demand and Generation'!K4439*'System Design'!$F$22,IF('System Design'!$F$8=3,'Hourly Demand and Generation'!L4439*'System Design'!$F$22)))</f>
        <v>675</v>
      </c>
      <c r="Q4439" s="32">
        <f t="shared" si="988"/>
        <v>0</v>
      </c>
      <c r="R4439" s="32">
        <f t="shared" si="993"/>
        <v>5400</v>
      </c>
      <c r="S4439" s="32">
        <f t="shared" si="994"/>
        <v>0</v>
      </c>
      <c r="T4439" s="32">
        <f t="shared" si="995"/>
        <v>21600</v>
      </c>
      <c r="U4439" s="32">
        <f t="shared" si="996"/>
        <v>0</v>
      </c>
      <c r="V4439" s="32">
        <f t="shared" si="989"/>
        <v>278.5</v>
      </c>
      <c r="W4439" s="32">
        <f t="shared" si="997"/>
        <v>278.5</v>
      </c>
      <c r="X4439" s="32">
        <f t="shared" si="998"/>
        <v>278.5</v>
      </c>
    </row>
    <row r="4440" spans="1:24" x14ac:dyDescent="0.25">
      <c r="A4440" s="2"/>
      <c r="B4440" s="2" t="s">
        <v>8</v>
      </c>
      <c r="C4440" s="2">
        <f t="shared" si="990"/>
        <v>185</v>
      </c>
      <c r="D4440" s="2">
        <f t="shared" si="991"/>
        <v>20</v>
      </c>
      <c r="E4440" s="2">
        <f t="shared" si="992"/>
        <v>4436</v>
      </c>
      <c r="F4440" s="11">
        <v>427.5</v>
      </c>
      <c r="G4440" s="9">
        <v>0</v>
      </c>
      <c r="H4440" s="9">
        <v>0</v>
      </c>
      <c r="I4440" s="9">
        <v>0</v>
      </c>
      <c r="J4440" s="9">
        <v>0.162729356188269</v>
      </c>
      <c r="K4440" s="9">
        <v>0.162729356188269</v>
      </c>
      <c r="L4440" s="9">
        <v>0.27</v>
      </c>
      <c r="N4440" s="32">
        <f>IF('System Design'!$F$8=1,'Hourly Demand and Generation'!G4440*'System Design'!$F$21,IF('System Design'!$F$8=2,'Hourly Demand and Generation'!H4440*'System Design'!$F$21,IF('System Design'!$F$8=3,'Hourly Demand and Generation'!I4440*'System Design'!$F$21)))</f>
        <v>0</v>
      </c>
      <c r="O4440" s="32">
        <f>IF('System Design'!$F$8=1,'Hourly Demand and Generation'!J4440*'System Design'!$F$22,IF('System Design'!$F$8=2,'Hourly Demand and Generation'!K4440*'System Design'!$F$22,IF('System Design'!$F$8=3,'Hourly Demand and Generation'!L4440*'System Design'!$F$22)))</f>
        <v>675</v>
      </c>
      <c r="Q4440" s="32">
        <f t="shared" si="988"/>
        <v>0</v>
      </c>
      <c r="R4440" s="32">
        <f t="shared" si="993"/>
        <v>5400</v>
      </c>
      <c r="S4440" s="32">
        <f t="shared" si="994"/>
        <v>0</v>
      </c>
      <c r="T4440" s="32">
        <f t="shared" si="995"/>
        <v>21600</v>
      </c>
      <c r="U4440" s="32">
        <f t="shared" si="996"/>
        <v>0</v>
      </c>
      <c r="V4440" s="32">
        <f t="shared" si="989"/>
        <v>247.5</v>
      </c>
      <c r="W4440" s="32">
        <f t="shared" si="997"/>
        <v>247.5</v>
      </c>
      <c r="X4440" s="32">
        <f t="shared" si="998"/>
        <v>247.5</v>
      </c>
    </row>
    <row r="4441" spans="1:24" x14ac:dyDescent="0.25">
      <c r="A4441" s="2"/>
      <c r="B4441" s="2" t="s">
        <v>8</v>
      </c>
      <c r="C4441" s="2">
        <f t="shared" si="990"/>
        <v>185</v>
      </c>
      <c r="D4441" s="2">
        <f t="shared" si="991"/>
        <v>21</v>
      </c>
      <c r="E4441" s="2">
        <f t="shared" si="992"/>
        <v>4437</v>
      </c>
      <c r="F4441" s="11">
        <v>405</v>
      </c>
      <c r="G4441" s="9">
        <v>0</v>
      </c>
      <c r="H4441" s="9">
        <v>0</v>
      </c>
      <c r="I4441" s="9">
        <v>0</v>
      </c>
      <c r="J4441" s="9">
        <v>0.162729356188269</v>
      </c>
      <c r="K4441" s="9">
        <v>0.162729356188269</v>
      </c>
      <c r="L4441" s="9">
        <v>0.27</v>
      </c>
      <c r="N4441" s="32">
        <f>IF('System Design'!$F$8=1,'Hourly Demand and Generation'!G4441*'System Design'!$F$21,IF('System Design'!$F$8=2,'Hourly Demand and Generation'!H4441*'System Design'!$F$21,IF('System Design'!$F$8=3,'Hourly Demand and Generation'!I4441*'System Design'!$F$21)))</f>
        <v>0</v>
      </c>
      <c r="O4441" s="32">
        <f>IF('System Design'!$F$8=1,'Hourly Demand and Generation'!J4441*'System Design'!$F$22,IF('System Design'!$F$8=2,'Hourly Demand and Generation'!K4441*'System Design'!$F$22,IF('System Design'!$F$8=3,'Hourly Demand and Generation'!L4441*'System Design'!$F$22)))</f>
        <v>675</v>
      </c>
      <c r="Q4441" s="32">
        <f t="shared" si="988"/>
        <v>0</v>
      </c>
      <c r="R4441" s="32">
        <f t="shared" si="993"/>
        <v>5400</v>
      </c>
      <c r="S4441" s="32">
        <f t="shared" si="994"/>
        <v>0</v>
      </c>
      <c r="T4441" s="32">
        <f t="shared" si="995"/>
        <v>21600</v>
      </c>
      <c r="U4441" s="32">
        <f t="shared" si="996"/>
        <v>0</v>
      </c>
      <c r="V4441" s="32">
        <f t="shared" si="989"/>
        <v>270</v>
      </c>
      <c r="W4441" s="32">
        <f t="shared" si="997"/>
        <v>270</v>
      </c>
      <c r="X4441" s="32">
        <f t="shared" si="998"/>
        <v>270</v>
      </c>
    </row>
    <row r="4442" spans="1:24" x14ac:dyDescent="0.25">
      <c r="A4442" s="2"/>
      <c r="B4442" s="2" t="s">
        <v>8</v>
      </c>
      <c r="C4442" s="2">
        <f t="shared" si="990"/>
        <v>185</v>
      </c>
      <c r="D4442" s="2">
        <f t="shared" si="991"/>
        <v>22</v>
      </c>
      <c r="E4442" s="2">
        <f t="shared" si="992"/>
        <v>4438</v>
      </c>
      <c r="F4442" s="11">
        <v>382.5</v>
      </c>
      <c r="G4442" s="9">
        <v>0</v>
      </c>
      <c r="H4442" s="9">
        <v>0</v>
      </c>
      <c r="I4442" s="9">
        <v>0</v>
      </c>
      <c r="J4442" s="9">
        <v>0.171769875976507</v>
      </c>
      <c r="K4442" s="9">
        <v>0.171769875976507</v>
      </c>
      <c r="L4442" s="9">
        <v>0.28499999999999998</v>
      </c>
      <c r="N4442" s="32">
        <f>IF('System Design'!$F$8=1,'Hourly Demand and Generation'!G4442*'System Design'!$F$21,IF('System Design'!$F$8=2,'Hourly Demand and Generation'!H4442*'System Design'!$F$21,IF('System Design'!$F$8=3,'Hourly Demand and Generation'!I4442*'System Design'!$F$21)))</f>
        <v>0</v>
      </c>
      <c r="O4442" s="32">
        <f>IF('System Design'!$F$8=1,'Hourly Demand and Generation'!J4442*'System Design'!$F$22,IF('System Design'!$F$8=2,'Hourly Demand and Generation'!K4442*'System Design'!$F$22,IF('System Design'!$F$8=3,'Hourly Demand and Generation'!L4442*'System Design'!$F$22)))</f>
        <v>712.49999999999989</v>
      </c>
      <c r="Q4442" s="32">
        <f t="shared" si="988"/>
        <v>0</v>
      </c>
      <c r="R4442" s="32">
        <f t="shared" si="993"/>
        <v>5400</v>
      </c>
      <c r="S4442" s="32">
        <f t="shared" si="994"/>
        <v>0</v>
      </c>
      <c r="T4442" s="32">
        <f t="shared" si="995"/>
        <v>21600</v>
      </c>
      <c r="U4442" s="32">
        <f t="shared" si="996"/>
        <v>0</v>
      </c>
      <c r="V4442" s="32">
        <f t="shared" si="989"/>
        <v>329.99999999999989</v>
      </c>
      <c r="W4442" s="32">
        <f t="shared" si="997"/>
        <v>329.99999999999989</v>
      </c>
      <c r="X4442" s="32">
        <f t="shared" si="998"/>
        <v>329.99999999999989</v>
      </c>
    </row>
    <row r="4443" spans="1:24" x14ac:dyDescent="0.25">
      <c r="A4443" s="2"/>
      <c r="B4443" s="2" t="s">
        <v>8</v>
      </c>
      <c r="C4443" s="2">
        <f t="shared" si="990"/>
        <v>185</v>
      </c>
      <c r="D4443" s="2">
        <f t="shared" si="991"/>
        <v>23</v>
      </c>
      <c r="E4443" s="2">
        <f t="shared" si="992"/>
        <v>4439</v>
      </c>
      <c r="F4443" s="11">
        <v>360</v>
      </c>
      <c r="G4443" s="9">
        <v>0</v>
      </c>
      <c r="H4443" s="9">
        <v>0</v>
      </c>
      <c r="I4443" s="9">
        <v>0</v>
      </c>
      <c r="J4443" s="9">
        <v>0.144648316611795</v>
      </c>
      <c r="K4443" s="9">
        <v>0.144648316611795</v>
      </c>
      <c r="L4443" s="9">
        <v>0.24</v>
      </c>
      <c r="N4443" s="32">
        <f>IF('System Design'!$F$8=1,'Hourly Demand and Generation'!G4443*'System Design'!$F$21,IF('System Design'!$F$8=2,'Hourly Demand and Generation'!H4443*'System Design'!$F$21,IF('System Design'!$F$8=3,'Hourly Demand and Generation'!I4443*'System Design'!$F$21)))</f>
        <v>0</v>
      </c>
      <c r="O4443" s="32">
        <f>IF('System Design'!$F$8=1,'Hourly Demand and Generation'!J4443*'System Design'!$F$22,IF('System Design'!$F$8=2,'Hourly Demand and Generation'!K4443*'System Design'!$F$22,IF('System Design'!$F$8=3,'Hourly Demand and Generation'!L4443*'System Design'!$F$22)))</f>
        <v>600</v>
      </c>
      <c r="Q4443" s="32">
        <f t="shared" si="988"/>
        <v>0</v>
      </c>
      <c r="R4443" s="32">
        <f t="shared" si="993"/>
        <v>5400</v>
      </c>
      <c r="S4443" s="32">
        <f t="shared" si="994"/>
        <v>0</v>
      </c>
      <c r="T4443" s="32">
        <f t="shared" si="995"/>
        <v>21600</v>
      </c>
      <c r="U4443" s="32">
        <f t="shared" si="996"/>
        <v>0</v>
      </c>
      <c r="V4443" s="32">
        <f t="shared" si="989"/>
        <v>240</v>
      </c>
      <c r="W4443" s="32">
        <f t="shared" si="997"/>
        <v>240</v>
      </c>
      <c r="X4443" s="32">
        <f t="shared" si="998"/>
        <v>240</v>
      </c>
    </row>
    <row r="4444" spans="1:24" x14ac:dyDescent="0.25">
      <c r="A4444" s="2"/>
      <c r="B4444" s="2" t="s">
        <v>8</v>
      </c>
      <c r="C4444" s="2">
        <f t="shared" si="990"/>
        <v>185</v>
      </c>
      <c r="D4444" s="2">
        <f t="shared" si="991"/>
        <v>24</v>
      </c>
      <c r="E4444" s="2">
        <f t="shared" si="992"/>
        <v>4440</v>
      </c>
      <c r="F4444" s="11">
        <v>315</v>
      </c>
      <c r="G4444" s="9">
        <v>0</v>
      </c>
      <c r="H4444" s="9">
        <v>0</v>
      </c>
      <c r="I4444" s="9">
        <v>0</v>
      </c>
      <c r="J4444" s="9">
        <v>0.144648316611795</v>
      </c>
      <c r="K4444" s="9">
        <v>0.144648316611795</v>
      </c>
      <c r="L4444" s="9">
        <v>0.24</v>
      </c>
      <c r="N4444" s="32">
        <f>IF('System Design'!$F$8=1,'Hourly Demand and Generation'!G4444*'System Design'!$F$21,IF('System Design'!$F$8=2,'Hourly Demand and Generation'!H4444*'System Design'!$F$21,IF('System Design'!$F$8=3,'Hourly Demand and Generation'!I4444*'System Design'!$F$21)))</f>
        <v>0</v>
      </c>
      <c r="O4444" s="32">
        <f>IF('System Design'!$F$8=1,'Hourly Demand and Generation'!J4444*'System Design'!$F$22,IF('System Design'!$F$8=2,'Hourly Demand and Generation'!K4444*'System Design'!$F$22,IF('System Design'!$F$8=3,'Hourly Demand and Generation'!L4444*'System Design'!$F$22)))</f>
        <v>600</v>
      </c>
      <c r="Q4444" s="32">
        <f t="shared" si="988"/>
        <v>0</v>
      </c>
      <c r="R4444" s="32">
        <f t="shared" si="993"/>
        <v>5400</v>
      </c>
      <c r="S4444" s="32">
        <f t="shared" si="994"/>
        <v>0</v>
      </c>
      <c r="T4444" s="32">
        <f t="shared" si="995"/>
        <v>21600</v>
      </c>
      <c r="U4444" s="32">
        <f t="shared" si="996"/>
        <v>0</v>
      </c>
      <c r="V4444" s="32">
        <f t="shared" si="989"/>
        <v>285</v>
      </c>
      <c r="W4444" s="32">
        <f t="shared" si="997"/>
        <v>285</v>
      </c>
      <c r="X4444" s="32">
        <f t="shared" si="998"/>
        <v>285</v>
      </c>
    </row>
    <row r="4445" spans="1:24" x14ac:dyDescent="0.25">
      <c r="A4445" s="2"/>
      <c r="B4445" s="2" t="s">
        <v>8</v>
      </c>
      <c r="C4445" s="2">
        <f>C4444+1</f>
        <v>186</v>
      </c>
      <c r="D4445" s="2">
        <v>1</v>
      </c>
      <c r="E4445" s="2">
        <f t="shared" si="992"/>
        <v>4441</v>
      </c>
      <c r="F4445" s="11">
        <v>270</v>
      </c>
      <c r="G4445" s="9">
        <v>0</v>
      </c>
      <c r="H4445" s="9">
        <v>0</v>
      </c>
      <c r="I4445" s="9">
        <v>0</v>
      </c>
      <c r="J4445" s="9">
        <v>9.2435306648936399E-2</v>
      </c>
      <c r="K4445" s="9">
        <v>0.3</v>
      </c>
      <c r="L4445" s="9">
        <v>0.3</v>
      </c>
      <c r="N4445" s="32">
        <f>IF('System Design'!$F$8=1,'Hourly Demand and Generation'!G4445*'System Design'!$F$21,IF('System Design'!$F$8=2,'Hourly Demand and Generation'!H4445*'System Design'!$F$21,IF('System Design'!$F$8=3,'Hourly Demand and Generation'!I4445*'System Design'!$F$21)))</f>
        <v>0</v>
      </c>
      <c r="O4445" s="32">
        <f>IF('System Design'!$F$8=1,'Hourly Demand and Generation'!J4445*'System Design'!$F$22,IF('System Design'!$F$8=2,'Hourly Demand and Generation'!K4445*'System Design'!$F$22,IF('System Design'!$F$8=3,'Hourly Demand and Generation'!L4445*'System Design'!$F$22)))</f>
        <v>750</v>
      </c>
      <c r="Q4445" s="32">
        <f t="shared" si="988"/>
        <v>0</v>
      </c>
      <c r="R4445" s="32">
        <f t="shared" si="993"/>
        <v>5400</v>
      </c>
      <c r="S4445" s="32">
        <f t="shared" si="994"/>
        <v>0</v>
      </c>
      <c r="T4445" s="32">
        <f t="shared" si="995"/>
        <v>21600</v>
      </c>
      <c r="U4445" s="32">
        <f t="shared" si="996"/>
        <v>0</v>
      </c>
      <c r="V4445" s="32">
        <f t="shared" si="989"/>
        <v>480</v>
      </c>
      <c r="W4445" s="32">
        <f t="shared" si="997"/>
        <v>480</v>
      </c>
      <c r="X4445" s="32">
        <f t="shared" si="998"/>
        <v>480</v>
      </c>
    </row>
    <row r="4446" spans="1:24" x14ac:dyDescent="0.25">
      <c r="A4446" s="2"/>
      <c r="B4446" s="2" t="s">
        <v>8</v>
      </c>
      <c r="C4446" s="2">
        <f>C4445</f>
        <v>186</v>
      </c>
      <c r="D4446" s="2">
        <f>D4445+1</f>
        <v>2</v>
      </c>
      <c r="E4446" s="2">
        <f t="shared" si="992"/>
        <v>4442</v>
      </c>
      <c r="F4446" s="11">
        <v>247.5</v>
      </c>
      <c r="G4446" s="9">
        <v>0</v>
      </c>
      <c r="H4446" s="9">
        <v>0</v>
      </c>
      <c r="I4446" s="9">
        <v>0</v>
      </c>
      <c r="J4446" s="9">
        <v>8.3191775984042801E-2</v>
      </c>
      <c r="K4446" s="9">
        <v>0.27</v>
      </c>
      <c r="L4446" s="9">
        <v>0.27</v>
      </c>
      <c r="N4446" s="32">
        <f>IF('System Design'!$F$8=1,'Hourly Demand and Generation'!G4446*'System Design'!$F$21,IF('System Design'!$F$8=2,'Hourly Demand and Generation'!H4446*'System Design'!$F$21,IF('System Design'!$F$8=3,'Hourly Demand and Generation'!I4446*'System Design'!$F$21)))</f>
        <v>0</v>
      </c>
      <c r="O4446" s="32">
        <f>IF('System Design'!$F$8=1,'Hourly Demand and Generation'!J4446*'System Design'!$F$22,IF('System Design'!$F$8=2,'Hourly Demand and Generation'!K4446*'System Design'!$F$22,IF('System Design'!$F$8=3,'Hourly Demand and Generation'!L4446*'System Design'!$F$22)))</f>
        <v>675</v>
      </c>
      <c r="Q4446" s="32">
        <f t="shared" si="988"/>
        <v>0</v>
      </c>
      <c r="R4446" s="32">
        <f t="shared" si="993"/>
        <v>5400</v>
      </c>
      <c r="S4446" s="32">
        <f t="shared" si="994"/>
        <v>0</v>
      </c>
      <c r="T4446" s="32">
        <f t="shared" si="995"/>
        <v>21600</v>
      </c>
      <c r="U4446" s="32">
        <f t="shared" si="996"/>
        <v>0</v>
      </c>
      <c r="V4446" s="32">
        <f t="shared" si="989"/>
        <v>427.5</v>
      </c>
      <c r="W4446" s="32">
        <f t="shared" si="997"/>
        <v>427.5</v>
      </c>
      <c r="X4446" s="32">
        <f t="shared" si="998"/>
        <v>427.5</v>
      </c>
    </row>
    <row r="4447" spans="1:24" x14ac:dyDescent="0.25">
      <c r="A4447" s="2"/>
      <c r="B4447" s="2" t="s">
        <v>8</v>
      </c>
      <c r="C4447" s="2">
        <f t="shared" ref="C4447:C4468" si="999">C4446</f>
        <v>186</v>
      </c>
      <c r="D4447" s="2">
        <f t="shared" ref="D4447:D4468" si="1000">D4446+1</f>
        <v>3</v>
      </c>
      <c r="E4447" s="2">
        <f t="shared" si="992"/>
        <v>4443</v>
      </c>
      <c r="F4447" s="11">
        <v>225</v>
      </c>
      <c r="G4447" s="9">
        <v>0</v>
      </c>
      <c r="H4447" s="9">
        <v>0</v>
      </c>
      <c r="I4447" s="9">
        <v>0</v>
      </c>
      <c r="J4447" s="9">
        <v>8.3191775984042801E-2</v>
      </c>
      <c r="K4447" s="9">
        <v>0.27</v>
      </c>
      <c r="L4447" s="9">
        <v>0.27</v>
      </c>
      <c r="N4447" s="32">
        <f>IF('System Design'!$F$8=1,'Hourly Demand and Generation'!G4447*'System Design'!$F$21,IF('System Design'!$F$8=2,'Hourly Demand and Generation'!H4447*'System Design'!$F$21,IF('System Design'!$F$8=3,'Hourly Demand and Generation'!I4447*'System Design'!$F$21)))</f>
        <v>0</v>
      </c>
      <c r="O4447" s="32">
        <f>IF('System Design'!$F$8=1,'Hourly Demand and Generation'!J4447*'System Design'!$F$22,IF('System Design'!$F$8=2,'Hourly Demand and Generation'!K4447*'System Design'!$F$22,IF('System Design'!$F$8=3,'Hourly Demand and Generation'!L4447*'System Design'!$F$22)))</f>
        <v>675</v>
      </c>
      <c r="Q4447" s="32">
        <f t="shared" si="988"/>
        <v>0</v>
      </c>
      <c r="R4447" s="32">
        <f t="shared" si="993"/>
        <v>5400</v>
      </c>
      <c r="S4447" s="32">
        <f t="shared" si="994"/>
        <v>0</v>
      </c>
      <c r="T4447" s="32">
        <f t="shared" si="995"/>
        <v>21600</v>
      </c>
      <c r="U4447" s="32">
        <f t="shared" si="996"/>
        <v>0</v>
      </c>
      <c r="V4447" s="32">
        <f t="shared" si="989"/>
        <v>450</v>
      </c>
      <c r="W4447" s="32">
        <f t="shared" si="997"/>
        <v>450</v>
      </c>
      <c r="X4447" s="32">
        <f t="shared" si="998"/>
        <v>450</v>
      </c>
    </row>
    <row r="4448" spans="1:24" x14ac:dyDescent="0.25">
      <c r="A4448" s="2"/>
      <c r="B4448" s="2" t="s">
        <v>8</v>
      </c>
      <c r="C4448" s="2">
        <f t="shared" si="999"/>
        <v>186</v>
      </c>
      <c r="D4448" s="2">
        <f t="shared" si="1000"/>
        <v>4</v>
      </c>
      <c r="E4448" s="2">
        <f t="shared" si="992"/>
        <v>4444</v>
      </c>
      <c r="F4448" s="11">
        <v>270</v>
      </c>
      <c r="G4448" s="9">
        <v>0</v>
      </c>
      <c r="H4448" s="9">
        <v>0</v>
      </c>
      <c r="I4448" s="9">
        <v>0</v>
      </c>
      <c r="J4448" s="9">
        <v>9.2435306648936399E-2</v>
      </c>
      <c r="K4448" s="9">
        <v>0.3</v>
      </c>
      <c r="L4448" s="9">
        <v>0.3</v>
      </c>
      <c r="N4448" s="32">
        <f>IF('System Design'!$F$8=1,'Hourly Demand and Generation'!G4448*'System Design'!$F$21,IF('System Design'!$F$8=2,'Hourly Demand and Generation'!H4448*'System Design'!$F$21,IF('System Design'!$F$8=3,'Hourly Demand and Generation'!I4448*'System Design'!$F$21)))</f>
        <v>0</v>
      </c>
      <c r="O4448" s="32">
        <f>IF('System Design'!$F$8=1,'Hourly Demand and Generation'!J4448*'System Design'!$F$22,IF('System Design'!$F$8=2,'Hourly Demand and Generation'!K4448*'System Design'!$F$22,IF('System Design'!$F$8=3,'Hourly Demand and Generation'!L4448*'System Design'!$F$22)))</f>
        <v>750</v>
      </c>
      <c r="Q4448" s="32">
        <f t="shared" si="988"/>
        <v>0</v>
      </c>
      <c r="R4448" s="32">
        <f t="shared" si="993"/>
        <v>5400</v>
      </c>
      <c r="S4448" s="32">
        <f t="shared" si="994"/>
        <v>0</v>
      </c>
      <c r="T4448" s="32">
        <f t="shared" si="995"/>
        <v>21600</v>
      </c>
      <c r="U4448" s="32">
        <f t="shared" si="996"/>
        <v>0</v>
      </c>
      <c r="V4448" s="32">
        <f t="shared" si="989"/>
        <v>480</v>
      </c>
      <c r="W4448" s="32">
        <f t="shared" si="997"/>
        <v>480</v>
      </c>
      <c r="X4448" s="32">
        <f t="shared" si="998"/>
        <v>480</v>
      </c>
    </row>
    <row r="4449" spans="1:24" x14ac:dyDescent="0.25">
      <c r="A4449" s="2"/>
      <c r="B4449" s="2" t="s">
        <v>8</v>
      </c>
      <c r="C4449" s="2">
        <f t="shared" si="999"/>
        <v>186</v>
      </c>
      <c r="D4449" s="2">
        <f t="shared" si="1000"/>
        <v>5</v>
      </c>
      <c r="E4449" s="2">
        <f t="shared" si="992"/>
        <v>4445</v>
      </c>
      <c r="F4449" s="11">
        <v>292.5</v>
      </c>
      <c r="G4449" s="9">
        <v>0</v>
      </c>
      <c r="H4449" s="9">
        <v>0.04</v>
      </c>
      <c r="I4449" s="9">
        <v>0.08</v>
      </c>
      <c r="J4449" s="9">
        <v>7.3948245319149106E-2</v>
      </c>
      <c r="K4449" s="9">
        <v>0.24</v>
      </c>
      <c r="L4449" s="9">
        <v>0.24</v>
      </c>
      <c r="N4449" s="32">
        <f>IF('System Design'!$F$8=1,'Hourly Demand and Generation'!G4449*'System Design'!$F$21,IF('System Design'!$F$8=2,'Hourly Demand and Generation'!H4449*'System Design'!$F$21,IF('System Design'!$F$8=3,'Hourly Demand and Generation'!I4449*'System Design'!$F$21)))</f>
        <v>40</v>
      </c>
      <c r="O4449" s="32">
        <f>IF('System Design'!$F$8=1,'Hourly Demand and Generation'!J4449*'System Design'!$F$22,IF('System Design'!$F$8=2,'Hourly Demand and Generation'!K4449*'System Design'!$F$22,IF('System Design'!$F$8=3,'Hourly Demand and Generation'!L4449*'System Design'!$F$22)))</f>
        <v>600</v>
      </c>
      <c r="Q4449" s="32">
        <f t="shared" si="988"/>
        <v>0</v>
      </c>
      <c r="R4449" s="32">
        <f t="shared" si="993"/>
        <v>5400</v>
      </c>
      <c r="S4449" s="32">
        <f t="shared" si="994"/>
        <v>0</v>
      </c>
      <c r="T4449" s="32">
        <f t="shared" si="995"/>
        <v>21600</v>
      </c>
      <c r="U4449" s="32">
        <f t="shared" si="996"/>
        <v>0</v>
      </c>
      <c r="V4449" s="32">
        <f t="shared" si="989"/>
        <v>347.5</v>
      </c>
      <c r="W4449" s="32">
        <f t="shared" si="997"/>
        <v>347.5</v>
      </c>
      <c r="X4449" s="32">
        <f t="shared" si="998"/>
        <v>347.5</v>
      </c>
    </row>
    <row r="4450" spans="1:24" x14ac:dyDescent="0.25">
      <c r="A4450" s="2"/>
      <c r="B4450" s="2" t="s">
        <v>8</v>
      </c>
      <c r="C4450" s="2">
        <f t="shared" si="999"/>
        <v>186</v>
      </c>
      <c r="D4450" s="2">
        <f t="shared" si="1000"/>
        <v>6</v>
      </c>
      <c r="E4450" s="2">
        <f t="shared" si="992"/>
        <v>4446</v>
      </c>
      <c r="F4450" s="11">
        <v>315</v>
      </c>
      <c r="G4450" s="9">
        <v>0.08</v>
      </c>
      <c r="H4450" s="9">
        <v>0.125</v>
      </c>
      <c r="I4450" s="9">
        <v>0.17</v>
      </c>
      <c r="J4450" s="9">
        <v>7.3948245319149106E-2</v>
      </c>
      <c r="K4450" s="9">
        <v>0.24</v>
      </c>
      <c r="L4450" s="9">
        <v>0.24</v>
      </c>
      <c r="N4450" s="32">
        <f>IF('System Design'!$F$8=1,'Hourly Demand and Generation'!G4450*'System Design'!$F$21,IF('System Design'!$F$8=2,'Hourly Demand and Generation'!H4450*'System Design'!$F$21,IF('System Design'!$F$8=3,'Hourly Demand and Generation'!I4450*'System Design'!$F$21)))</f>
        <v>85</v>
      </c>
      <c r="O4450" s="32">
        <f>IF('System Design'!$F$8=1,'Hourly Demand and Generation'!J4450*'System Design'!$F$22,IF('System Design'!$F$8=2,'Hourly Demand and Generation'!K4450*'System Design'!$F$22,IF('System Design'!$F$8=3,'Hourly Demand and Generation'!L4450*'System Design'!$F$22)))</f>
        <v>600</v>
      </c>
      <c r="Q4450" s="32">
        <f t="shared" si="988"/>
        <v>0</v>
      </c>
      <c r="R4450" s="32">
        <f t="shared" si="993"/>
        <v>5400</v>
      </c>
      <c r="S4450" s="32">
        <f t="shared" si="994"/>
        <v>0</v>
      </c>
      <c r="T4450" s="32">
        <f t="shared" si="995"/>
        <v>21600</v>
      </c>
      <c r="U4450" s="32">
        <f t="shared" si="996"/>
        <v>0</v>
      </c>
      <c r="V4450" s="32">
        <f t="shared" si="989"/>
        <v>370</v>
      </c>
      <c r="W4450" s="32">
        <f t="shared" si="997"/>
        <v>370</v>
      </c>
      <c r="X4450" s="32">
        <f t="shared" si="998"/>
        <v>370</v>
      </c>
    </row>
    <row r="4451" spans="1:24" x14ac:dyDescent="0.25">
      <c r="A4451" s="2"/>
      <c r="B4451" s="2" t="s">
        <v>8</v>
      </c>
      <c r="C4451" s="2">
        <f t="shared" si="999"/>
        <v>186</v>
      </c>
      <c r="D4451" s="2">
        <f t="shared" si="1000"/>
        <v>7</v>
      </c>
      <c r="E4451" s="2">
        <f t="shared" si="992"/>
        <v>4447</v>
      </c>
      <c r="F4451" s="11">
        <v>337.5</v>
      </c>
      <c r="G4451" s="9">
        <v>0.17</v>
      </c>
      <c r="H4451" s="9">
        <v>0.21</v>
      </c>
      <c r="I4451" s="9">
        <v>0.25</v>
      </c>
      <c r="J4451" s="9">
        <v>8.3191775984042801E-2</v>
      </c>
      <c r="K4451" s="9">
        <v>0.27</v>
      </c>
      <c r="L4451" s="9">
        <v>0.27</v>
      </c>
      <c r="N4451" s="32">
        <f>IF('System Design'!$F$8=1,'Hourly Demand and Generation'!G4451*'System Design'!$F$21,IF('System Design'!$F$8=2,'Hourly Demand and Generation'!H4451*'System Design'!$F$21,IF('System Design'!$F$8=3,'Hourly Demand and Generation'!I4451*'System Design'!$F$21)))</f>
        <v>125</v>
      </c>
      <c r="O4451" s="32">
        <f>IF('System Design'!$F$8=1,'Hourly Demand and Generation'!J4451*'System Design'!$F$22,IF('System Design'!$F$8=2,'Hourly Demand and Generation'!K4451*'System Design'!$F$22,IF('System Design'!$F$8=3,'Hourly Demand and Generation'!L4451*'System Design'!$F$22)))</f>
        <v>675</v>
      </c>
      <c r="Q4451" s="32">
        <f t="shared" si="988"/>
        <v>0</v>
      </c>
      <c r="R4451" s="32">
        <f t="shared" si="993"/>
        <v>5400</v>
      </c>
      <c r="S4451" s="32">
        <f t="shared" si="994"/>
        <v>0</v>
      </c>
      <c r="T4451" s="32">
        <f t="shared" si="995"/>
        <v>21600</v>
      </c>
      <c r="U4451" s="32">
        <f t="shared" si="996"/>
        <v>0</v>
      </c>
      <c r="V4451" s="32">
        <f t="shared" si="989"/>
        <v>462.5</v>
      </c>
      <c r="W4451" s="32">
        <f t="shared" si="997"/>
        <v>462.5</v>
      </c>
      <c r="X4451" s="32">
        <f t="shared" si="998"/>
        <v>462.5</v>
      </c>
    </row>
    <row r="4452" spans="1:24" x14ac:dyDescent="0.25">
      <c r="A4452" s="2"/>
      <c r="B4452" s="2" t="s">
        <v>8</v>
      </c>
      <c r="C4452" s="2">
        <f t="shared" si="999"/>
        <v>186</v>
      </c>
      <c r="D4452" s="2">
        <f t="shared" si="1000"/>
        <v>8</v>
      </c>
      <c r="E4452" s="2">
        <f t="shared" si="992"/>
        <v>4448</v>
      </c>
      <c r="F4452" s="11">
        <v>360</v>
      </c>
      <c r="G4452" s="9">
        <v>0.33</v>
      </c>
      <c r="H4452" s="9">
        <v>0.375</v>
      </c>
      <c r="I4452" s="9">
        <v>0.42</v>
      </c>
      <c r="J4452" s="9">
        <v>8.3191775984042801E-2</v>
      </c>
      <c r="K4452" s="9">
        <v>0.27</v>
      </c>
      <c r="L4452" s="9">
        <v>0.27</v>
      </c>
      <c r="N4452" s="32">
        <f>IF('System Design'!$F$8=1,'Hourly Demand and Generation'!G4452*'System Design'!$F$21,IF('System Design'!$F$8=2,'Hourly Demand and Generation'!H4452*'System Design'!$F$21,IF('System Design'!$F$8=3,'Hourly Demand and Generation'!I4452*'System Design'!$F$21)))</f>
        <v>210</v>
      </c>
      <c r="O4452" s="32">
        <f>IF('System Design'!$F$8=1,'Hourly Demand and Generation'!J4452*'System Design'!$F$22,IF('System Design'!$F$8=2,'Hourly Demand and Generation'!K4452*'System Design'!$F$22,IF('System Design'!$F$8=3,'Hourly Demand and Generation'!L4452*'System Design'!$F$22)))</f>
        <v>675</v>
      </c>
      <c r="Q4452" s="32">
        <f t="shared" si="988"/>
        <v>0</v>
      </c>
      <c r="R4452" s="32">
        <f t="shared" si="993"/>
        <v>5400</v>
      </c>
      <c r="S4452" s="32">
        <f t="shared" si="994"/>
        <v>0</v>
      </c>
      <c r="T4452" s="32">
        <f t="shared" si="995"/>
        <v>21600</v>
      </c>
      <c r="U4452" s="32">
        <f t="shared" si="996"/>
        <v>0</v>
      </c>
      <c r="V4452" s="32">
        <f t="shared" si="989"/>
        <v>525</v>
      </c>
      <c r="W4452" s="32">
        <f t="shared" si="997"/>
        <v>525</v>
      </c>
      <c r="X4452" s="32">
        <f t="shared" si="998"/>
        <v>525</v>
      </c>
    </row>
    <row r="4453" spans="1:24" x14ac:dyDescent="0.25">
      <c r="A4453" s="2"/>
      <c r="B4453" s="2" t="s">
        <v>8</v>
      </c>
      <c r="C4453" s="2">
        <f t="shared" si="999"/>
        <v>186</v>
      </c>
      <c r="D4453" s="2">
        <f t="shared" si="1000"/>
        <v>9</v>
      </c>
      <c r="E4453" s="2">
        <f t="shared" si="992"/>
        <v>4449</v>
      </c>
      <c r="F4453" s="11">
        <v>360</v>
      </c>
      <c r="G4453" s="9">
        <v>0.5</v>
      </c>
      <c r="H4453" s="9">
        <v>0.54</v>
      </c>
      <c r="I4453" s="9">
        <v>0.57999999999999996</v>
      </c>
      <c r="J4453" s="9">
        <v>7.3948245319149106E-2</v>
      </c>
      <c r="K4453" s="9">
        <v>0.24</v>
      </c>
      <c r="L4453" s="9">
        <v>0.24</v>
      </c>
      <c r="N4453" s="32">
        <f>IF('System Design'!$F$8=1,'Hourly Demand and Generation'!G4453*'System Design'!$F$21,IF('System Design'!$F$8=2,'Hourly Demand and Generation'!H4453*'System Design'!$F$21,IF('System Design'!$F$8=3,'Hourly Demand and Generation'!I4453*'System Design'!$F$21)))</f>
        <v>290</v>
      </c>
      <c r="O4453" s="32">
        <f>IF('System Design'!$F$8=1,'Hourly Demand and Generation'!J4453*'System Design'!$F$22,IF('System Design'!$F$8=2,'Hourly Demand and Generation'!K4453*'System Design'!$F$22,IF('System Design'!$F$8=3,'Hourly Demand and Generation'!L4453*'System Design'!$F$22)))</f>
        <v>600</v>
      </c>
      <c r="Q4453" s="32">
        <f t="shared" si="988"/>
        <v>0</v>
      </c>
      <c r="R4453" s="32">
        <f t="shared" si="993"/>
        <v>5400</v>
      </c>
      <c r="S4453" s="32">
        <f t="shared" si="994"/>
        <v>0</v>
      </c>
      <c r="T4453" s="32">
        <f t="shared" si="995"/>
        <v>21600</v>
      </c>
      <c r="U4453" s="32">
        <f t="shared" si="996"/>
        <v>0</v>
      </c>
      <c r="V4453" s="32">
        <f t="shared" si="989"/>
        <v>530</v>
      </c>
      <c r="W4453" s="32">
        <f t="shared" si="997"/>
        <v>530</v>
      </c>
      <c r="X4453" s="32">
        <f t="shared" si="998"/>
        <v>530</v>
      </c>
    </row>
    <row r="4454" spans="1:24" x14ac:dyDescent="0.25">
      <c r="A4454" s="2"/>
      <c r="B4454" s="2" t="s">
        <v>8</v>
      </c>
      <c r="C4454" s="2">
        <f t="shared" si="999"/>
        <v>186</v>
      </c>
      <c r="D4454" s="2">
        <f t="shared" si="1000"/>
        <v>10</v>
      </c>
      <c r="E4454" s="2">
        <f t="shared" si="992"/>
        <v>4450</v>
      </c>
      <c r="F4454" s="11">
        <v>351</v>
      </c>
      <c r="G4454" s="9">
        <v>0.67</v>
      </c>
      <c r="H4454" s="9">
        <v>0.71</v>
      </c>
      <c r="I4454" s="9">
        <v>0.75</v>
      </c>
      <c r="J4454" s="9">
        <v>8.3191775984042801E-2</v>
      </c>
      <c r="K4454" s="9">
        <v>0.27</v>
      </c>
      <c r="L4454" s="9">
        <v>0.27</v>
      </c>
      <c r="N4454" s="32">
        <f>IF('System Design'!$F$8=1,'Hourly Demand and Generation'!G4454*'System Design'!$F$21,IF('System Design'!$F$8=2,'Hourly Demand and Generation'!H4454*'System Design'!$F$21,IF('System Design'!$F$8=3,'Hourly Demand and Generation'!I4454*'System Design'!$F$21)))</f>
        <v>375</v>
      </c>
      <c r="O4454" s="32">
        <f>IF('System Design'!$F$8=1,'Hourly Demand and Generation'!J4454*'System Design'!$F$22,IF('System Design'!$F$8=2,'Hourly Demand and Generation'!K4454*'System Design'!$F$22,IF('System Design'!$F$8=3,'Hourly Demand and Generation'!L4454*'System Design'!$F$22)))</f>
        <v>675</v>
      </c>
      <c r="Q4454" s="32">
        <f t="shared" si="988"/>
        <v>0</v>
      </c>
      <c r="R4454" s="32">
        <f t="shared" si="993"/>
        <v>5400</v>
      </c>
      <c r="S4454" s="32">
        <f t="shared" si="994"/>
        <v>0</v>
      </c>
      <c r="T4454" s="32">
        <f t="shared" si="995"/>
        <v>21600</v>
      </c>
      <c r="U4454" s="32">
        <f t="shared" si="996"/>
        <v>0</v>
      </c>
      <c r="V4454" s="32">
        <f t="shared" si="989"/>
        <v>699</v>
      </c>
      <c r="W4454" s="32">
        <f t="shared" si="997"/>
        <v>699</v>
      </c>
      <c r="X4454" s="32">
        <f t="shared" si="998"/>
        <v>699</v>
      </c>
    </row>
    <row r="4455" spans="1:24" x14ac:dyDescent="0.25">
      <c r="A4455" s="2"/>
      <c r="B4455" s="2" t="s">
        <v>8</v>
      </c>
      <c r="C4455" s="2">
        <f t="shared" si="999"/>
        <v>186</v>
      </c>
      <c r="D4455" s="2">
        <f t="shared" si="1000"/>
        <v>11</v>
      </c>
      <c r="E4455" s="2">
        <f t="shared" si="992"/>
        <v>4451</v>
      </c>
      <c r="F4455" s="11">
        <v>346.5</v>
      </c>
      <c r="G4455" s="9">
        <v>0.83</v>
      </c>
      <c r="H4455" s="9">
        <v>0.875</v>
      </c>
      <c r="I4455" s="9">
        <v>0.92</v>
      </c>
      <c r="J4455" s="9">
        <v>7.3948245319149106E-2</v>
      </c>
      <c r="K4455" s="9">
        <v>0.24</v>
      </c>
      <c r="L4455" s="9">
        <v>0.24</v>
      </c>
      <c r="N4455" s="32">
        <f>IF('System Design'!$F$8=1,'Hourly Demand and Generation'!G4455*'System Design'!$F$21,IF('System Design'!$F$8=2,'Hourly Demand and Generation'!H4455*'System Design'!$F$21,IF('System Design'!$F$8=3,'Hourly Demand and Generation'!I4455*'System Design'!$F$21)))</f>
        <v>460</v>
      </c>
      <c r="O4455" s="32">
        <f>IF('System Design'!$F$8=1,'Hourly Demand and Generation'!J4455*'System Design'!$F$22,IF('System Design'!$F$8=2,'Hourly Demand and Generation'!K4455*'System Design'!$F$22,IF('System Design'!$F$8=3,'Hourly Demand and Generation'!L4455*'System Design'!$F$22)))</f>
        <v>600</v>
      </c>
      <c r="Q4455" s="32">
        <f t="shared" si="988"/>
        <v>0</v>
      </c>
      <c r="R4455" s="32">
        <f t="shared" si="993"/>
        <v>5400</v>
      </c>
      <c r="S4455" s="32">
        <f t="shared" si="994"/>
        <v>0</v>
      </c>
      <c r="T4455" s="32">
        <f t="shared" si="995"/>
        <v>21600</v>
      </c>
      <c r="U4455" s="32">
        <f t="shared" si="996"/>
        <v>0</v>
      </c>
      <c r="V4455" s="32">
        <f t="shared" si="989"/>
        <v>713.5</v>
      </c>
      <c r="W4455" s="32">
        <f t="shared" si="997"/>
        <v>713.5</v>
      </c>
      <c r="X4455" s="32">
        <f t="shared" si="998"/>
        <v>713.5</v>
      </c>
    </row>
    <row r="4456" spans="1:24" x14ac:dyDescent="0.25">
      <c r="A4456" s="2"/>
      <c r="B4456" s="2" t="s">
        <v>8</v>
      </c>
      <c r="C4456" s="2">
        <f t="shared" si="999"/>
        <v>186</v>
      </c>
      <c r="D4456" s="2">
        <f t="shared" si="1000"/>
        <v>12</v>
      </c>
      <c r="E4456" s="2">
        <f t="shared" si="992"/>
        <v>4452</v>
      </c>
      <c r="F4456" s="11">
        <v>346.5</v>
      </c>
      <c r="G4456" s="9">
        <v>1</v>
      </c>
      <c r="H4456" s="9">
        <v>1</v>
      </c>
      <c r="I4456" s="9">
        <v>1</v>
      </c>
      <c r="J4456" s="9">
        <v>6.93264799867023E-2</v>
      </c>
      <c r="K4456" s="9">
        <v>0.22500000000000001</v>
      </c>
      <c r="L4456" s="9">
        <v>0.22500000000000001</v>
      </c>
      <c r="N4456" s="32">
        <f>IF('System Design'!$F$8=1,'Hourly Demand and Generation'!G4456*'System Design'!$F$21,IF('System Design'!$F$8=2,'Hourly Demand and Generation'!H4456*'System Design'!$F$21,IF('System Design'!$F$8=3,'Hourly Demand and Generation'!I4456*'System Design'!$F$21)))</f>
        <v>500</v>
      </c>
      <c r="O4456" s="32">
        <f>IF('System Design'!$F$8=1,'Hourly Demand and Generation'!J4456*'System Design'!$F$22,IF('System Design'!$F$8=2,'Hourly Demand and Generation'!K4456*'System Design'!$F$22,IF('System Design'!$F$8=3,'Hourly Demand and Generation'!L4456*'System Design'!$F$22)))</f>
        <v>562.5</v>
      </c>
      <c r="Q4456" s="32">
        <f t="shared" si="988"/>
        <v>0</v>
      </c>
      <c r="R4456" s="32">
        <f t="shared" si="993"/>
        <v>5400</v>
      </c>
      <c r="S4456" s="32">
        <f t="shared" si="994"/>
        <v>0</v>
      </c>
      <c r="T4456" s="32">
        <f t="shared" si="995"/>
        <v>21600</v>
      </c>
      <c r="U4456" s="32">
        <f t="shared" si="996"/>
        <v>0</v>
      </c>
      <c r="V4456" s="32">
        <f t="shared" si="989"/>
        <v>716</v>
      </c>
      <c r="W4456" s="32">
        <f t="shared" si="997"/>
        <v>716</v>
      </c>
      <c r="X4456" s="32">
        <f t="shared" si="998"/>
        <v>716</v>
      </c>
    </row>
    <row r="4457" spans="1:24" x14ac:dyDescent="0.25">
      <c r="A4457" s="2"/>
      <c r="B4457" s="2" t="s">
        <v>8</v>
      </c>
      <c r="C4457" s="2">
        <f t="shared" si="999"/>
        <v>186</v>
      </c>
      <c r="D4457" s="2">
        <f t="shared" si="1000"/>
        <v>13</v>
      </c>
      <c r="E4457" s="2">
        <f t="shared" si="992"/>
        <v>4453</v>
      </c>
      <c r="F4457" s="11">
        <v>360</v>
      </c>
      <c r="G4457" s="9">
        <v>0.83</v>
      </c>
      <c r="H4457" s="9">
        <v>0.875</v>
      </c>
      <c r="I4457" s="9">
        <v>0.92</v>
      </c>
      <c r="J4457" s="9">
        <v>7.3948245319149106E-2</v>
      </c>
      <c r="K4457" s="9">
        <v>0.24</v>
      </c>
      <c r="L4457" s="9">
        <v>0.24</v>
      </c>
      <c r="N4457" s="32">
        <f>IF('System Design'!$F$8=1,'Hourly Demand and Generation'!G4457*'System Design'!$F$21,IF('System Design'!$F$8=2,'Hourly Demand and Generation'!H4457*'System Design'!$F$21,IF('System Design'!$F$8=3,'Hourly Demand and Generation'!I4457*'System Design'!$F$21)))</f>
        <v>460</v>
      </c>
      <c r="O4457" s="32">
        <f>IF('System Design'!$F$8=1,'Hourly Demand and Generation'!J4457*'System Design'!$F$22,IF('System Design'!$F$8=2,'Hourly Demand and Generation'!K4457*'System Design'!$F$22,IF('System Design'!$F$8=3,'Hourly Demand and Generation'!L4457*'System Design'!$F$22)))</f>
        <v>600</v>
      </c>
      <c r="Q4457" s="32">
        <f t="shared" si="988"/>
        <v>0</v>
      </c>
      <c r="R4457" s="32">
        <f t="shared" si="993"/>
        <v>5400</v>
      </c>
      <c r="S4457" s="32">
        <f t="shared" si="994"/>
        <v>0</v>
      </c>
      <c r="T4457" s="32">
        <f t="shared" si="995"/>
        <v>21600</v>
      </c>
      <c r="U4457" s="32">
        <f t="shared" si="996"/>
        <v>0</v>
      </c>
      <c r="V4457" s="32">
        <f t="shared" si="989"/>
        <v>700</v>
      </c>
      <c r="W4457" s="32">
        <f t="shared" si="997"/>
        <v>700</v>
      </c>
      <c r="X4457" s="32">
        <f t="shared" si="998"/>
        <v>700</v>
      </c>
    </row>
    <row r="4458" spans="1:24" x14ac:dyDescent="0.25">
      <c r="A4458" s="2"/>
      <c r="B4458" s="2" t="s">
        <v>8</v>
      </c>
      <c r="C4458" s="2">
        <f t="shared" si="999"/>
        <v>186</v>
      </c>
      <c r="D4458" s="2">
        <f t="shared" si="1000"/>
        <v>14</v>
      </c>
      <c r="E4458" s="2">
        <f t="shared" si="992"/>
        <v>4454</v>
      </c>
      <c r="F4458" s="11">
        <v>360</v>
      </c>
      <c r="G4458" s="9">
        <v>0.67</v>
      </c>
      <c r="H4458" s="9">
        <v>0.71</v>
      </c>
      <c r="I4458" s="9">
        <v>0.75</v>
      </c>
      <c r="J4458" s="9">
        <v>7.8570010651595898E-2</v>
      </c>
      <c r="K4458" s="9">
        <v>0.255</v>
      </c>
      <c r="L4458" s="9">
        <v>0.255</v>
      </c>
      <c r="N4458" s="32">
        <f>IF('System Design'!$F$8=1,'Hourly Demand and Generation'!G4458*'System Design'!$F$21,IF('System Design'!$F$8=2,'Hourly Demand and Generation'!H4458*'System Design'!$F$21,IF('System Design'!$F$8=3,'Hourly Demand and Generation'!I4458*'System Design'!$F$21)))</f>
        <v>375</v>
      </c>
      <c r="O4458" s="32">
        <f>IF('System Design'!$F$8=1,'Hourly Demand and Generation'!J4458*'System Design'!$F$22,IF('System Design'!$F$8=2,'Hourly Demand and Generation'!K4458*'System Design'!$F$22,IF('System Design'!$F$8=3,'Hourly Demand and Generation'!L4458*'System Design'!$F$22)))</f>
        <v>637.5</v>
      </c>
      <c r="Q4458" s="32">
        <f t="shared" si="988"/>
        <v>0</v>
      </c>
      <c r="R4458" s="32">
        <f t="shared" si="993"/>
        <v>5400</v>
      </c>
      <c r="S4458" s="32">
        <f t="shared" si="994"/>
        <v>0</v>
      </c>
      <c r="T4458" s="32">
        <f t="shared" si="995"/>
        <v>21600</v>
      </c>
      <c r="U4458" s="32">
        <f t="shared" si="996"/>
        <v>0</v>
      </c>
      <c r="V4458" s="32">
        <f t="shared" si="989"/>
        <v>652.5</v>
      </c>
      <c r="W4458" s="32">
        <f t="shared" si="997"/>
        <v>652.5</v>
      </c>
      <c r="X4458" s="32">
        <f t="shared" si="998"/>
        <v>652.5</v>
      </c>
    </row>
    <row r="4459" spans="1:24" x14ac:dyDescent="0.25">
      <c r="A4459" s="2"/>
      <c r="B4459" s="2" t="s">
        <v>8</v>
      </c>
      <c r="C4459" s="2">
        <f t="shared" si="999"/>
        <v>186</v>
      </c>
      <c r="D4459" s="2">
        <f t="shared" si="1000"/>
        <v>15</v>
      </c>
      <c r="E4459" s="2">
        <f t="shared" si="992"/>
        <v>4455</v>
      </c>
      <c r="F4459" s="11">
        <v>382.5</v>
      </c>
      <c r="G4459" s="9">
        <v>0.5</v>
      </c>
      <c r="H4459" s="9">
        <v>0.54</v>
      </c>
      <c r="I4459" s="9">
        <v>0.57999999999999996</v>
      </c>
      <c r="J4459" s="9">
        <v>8.3191775984042801E-2</v>
      </c>
      <c r="K4459" s="9">
        <v>0.27</v>
      </c>
      <c r="L4459" s="9">
        <v>0.27</v>
      </c>
      <c r="N4459" s="32">
        <f>IF('System Design'!$F$8=1,'Hourly Demand and Generation'!G4459*'System Design'!$F$21,IF('System Design'!$F$8=2,'Hourly Demand and Generation'!H4459*'System Design'!$F$21,IF('System Design'!$F$8=3,'Hourly Demand and Generation'!I4459*'System Design'!$F$21)))</f>
        <v>290</v>
      </c>
      <c r="O4459" s="32">
        <f>IF('System Design'!$F$8=1,'Hourly Demand and Generation'!J4459*'System Design'!$F$22,IF('System Design'!$F$8=2,'Hourly Demand and Generation'!K4459*'System Design'!$F$22,IF('System Design'!$F$8=3,'Hourly Demand and Generation'!L4459*'System Design'!$F$22)))</f>
        <v>675</v>
      </c>
      <c r="Q4459" s="32">
        <f t="shared" si="988"/>
        <v>0</v>
      </c>
      <c r="R4459" s="32">
        <f t="shared" si="993"/>
        <v>5400</v>
      </c>
      <c r="S4459" s="32">
        <f t="shared" si="994"/>
        <v>0</v>
      </c>
      <c r="T4459" s="32">
        <f t="shared" si="995"/>
        <v>21600</v>
      </c>
      <c r="U4459" s="32">
        <f t="shared" si="996"/>
        <v>0</v>
      </c>
      <c r="V4459" s="32">
        <f t="shared" si="989"/>
        <v>582.5</v>
      </c>
      <c r="W4459" s="32">
        <f t="shared" si="997"/>
        <v>582.5</v>
      </c>
      <c r="X4459" s="32">
        <f t="shared" si="998"/>
        <v>582.5</v>
      </c>
    </row>
    <row r="4460" spans="1:24" x14ac:dyDescent="0.25">
      <c r="A4460" s="2"/>
      <c r="B4460" s="2" t="s">
        <v>8</v>
      </c>
      <c r="C4460" s="2">
        <f t="shared" si="999"/>
        <v>186</v>
      </c>
      <c r="D4460" s="2">
        <f t="shared" si="1000"/>
        <v>16</v>
      </c>
      <c r="E4460" s="2">
        <f t="shared" si="992"/>
        <v>4456</v>
      </c>
      <c r="F4460" s="11">
        <v>405</v>
      </c>
      <c r="G4460" s="9">
        <v>0.33</v>
      </c>
      <c r="H4460" s="9">
        <v>0.375</v>
      </c>
      <c r="I4460" s="9">
        <v>0.42</v>
      </c>
      <c r="J4460" s="9">
        <v>8.3191775984042801E-2</v>
      </c>
      <c r="K4460" s="9">
        <v>0.27</v>
      </c>
      <c r="L4460" s="9">
        <v>0.27</v>
      </c>
      <c r="N4460" s="32">
        <f>IF('System Design'!$F$8=1,'Hourly Demand and Generation'!G4460*'System Design'!$F$21,IF('System Design'!$F$8=2,'Hourly Demand and Generation'!H4460*'System Design'!$F$21,IF('System Design'!$F$8=3,'Hourly Demand and Generation'!I4460*'System Design'!$F$21)))</f>
        <v>210</v>
      </c>
      <c r="O4460" s="32">
        <f>IF('System Design'!$F$8=1,'Hourly Demand and Generation'!J4460*'System Design'!$F$22,IF('System Design'!$F$8=2,'Hourly Demand and Generation'!K4460*'System Design'!$F$22,IF('System Design'!$F$8=3,'Hourly Demand and Generation'!L4460*'System Design'!$F$22)))</f>
        <v>675</v>
      </c>
      <c r="Q4460" s="32">
        <f t="shared" si="988"/>
        <v>0</v>
      </c>
      <c r="R4460" s="32">
        <f t="shared" si="993"/>
        <v>5400</v>
      </c>
      <c r="S4460" s="32">
        <f t="shared" si="994"/>
        <v>0</v>
      </c>
      <c r="T4460" s="32">
        <f t="shared" si="995"/>
        <v>21600</v>
      </c>
      <c r="U4460" s="32">
        <f t="shared" si="996"/>
        <v>0</v>
      </c>
      <c r="V4460" s="32">
        <f t="shared" si="989"/>
        <v>480</v>
      </c>
      <c r="W4460" s="32">
        <f t="shared" si="997"/>
        <v>480</v>
      </c>
      <c r="X4460" s="32">
        <f t="shared" si="998"/>
        <v>480</v>
      </c>
    </row>
    <row r="4461" spans="1:24" x14ac:dyDescent="0.25">
      <c r="A4461" s="2"/>
      <c r="B4461" s="2" t="s">
        <v>8</v>
      </c>
      <c r="C4461" s="2">
        <f t="shared" si="999"/>
        <v>186</v>
      </c>
      <c r="D4461" s="2">
        <f t="shared" si="1000"/>
        <v>17</v>
      </c>
      <c r="E4461" s="2">
        <f t="shared" si="992"/>
        <v>4457</v>
      </c>
      <c r="F4461" s="11">
        <v>427.5</v>
      </c>
      <c r="G4461" s="9">
        <v>0.17</v>
      </c>
      <c r="H4461" s="9">
        <v>0.21</v>
      </c>
      <c r="I4461" s="9">
        <v>0.25</v>
      </c>
      <c r="J4461" s="9">
        <v>9.2435306648936399E-2</v>
      </c>
      <c r="K4461" s="9">
        <v>0.3</v>
      </c>
      <c r="L4461" s="9">
        <v>0.3</v>
      </c>
      <c r="N4461" s="32">
        <f>IF('System Design'!$F$8=1,'Hourly Demand and Generation'!G4461*'System Design'!$F$21,IF('System Design'!$F$8=2,'Hourly Demand and Generation'!H4461*'System Design'!$F$21,IF('System Design'!$F$8=3,'Hourly Demand and Generation'!I4461*'System Design'!$F$21)))</f>
        <v>125</v>
      </c>
      <c r="O4461" s="32">
        <f>IF('System Design'!$F$8=1,'Hourly Demand and Generation'!J4461*'System Design'!$F$22,IF('System Design'!$F$8=2,'Hourly Demand and Generation'!K4461*'System Design'!$F$22,IF('System Design'!$F$8=3,'Hourly Demand and Generation'!L4461*'System Design'!$F$22)))</f>
        <v>750</v>
      </c>
      <c r="Q4461" s="32">
        <f t="shared" si="988"/>
        <v>0</v>
      </c>
      <c r="R4461" s="32">
        <f t="shared" si="993"/>
        <v>5400</v>
      </c>
      <c r="S4461" s="32">
        <f t="shared" si="994"/>
        <v>0</v>
      </c>
      <c r="T4461" s="32">
        <f t="shared" si="995"/>
        <v>21600</v>
      </c>
      <c r="U4461" s="32">
        <f t="shared" si="996"/>
        <v>0</v>
      </c>
      <c r="V4461" s="32">
        <f t="shared" si="989"/>
        <v>447.5</v>
      </c>
      <c r="W4461" s="32">
        <f t="shared" si="997"/>
        <v>447.5</v>
      </c>
      <c r="X4461" s="32">
        <f t="shared" si="998"/>
        <v>447.5</v>
      </c>
    </row>
    <row r="4462" spans="1:24" x14ac:dyDescent="0.25">
      <c r="A4462" s="2"/>
      <c r="B4462" s="2" t="s">
        <v>8</v>
      </c>
      <c r="C4462" s="2">
        <f t="shared" si="999"/>
        <v>186</v>
      </c>
      <c r="D4462" s="2">
        <f t="shared" si="1000"/>
        <v>18</v>
      </c>
      <c r="E4462" s="2">
        <f t="shared" si="992"/>
        <v>4458</v>
      </c>
      <c r="F4462" s="11">
        <v>450</v>
      </c>
      <c r="G4462" s="9">
        <v>0.08</v>
      </c>
      <c r="H4462" s="9">
        <v>0.125</v>
      </c>
      <c r="I4462" s="9">
        <v>0.17</v>
      </c>
      <c r="J4462" s="9">
        <v>8.7813541316489593E-2</v>
      </c>
      <c r="K4462" s="9">
        <v>0.28499999999999998</v>
      </c>
      <c r="L4462" s="9">
        <v>0.28499999999999998</v>
      </c>
      <c r="N4462" s="32">
        <f>IF('System Design'!$F$8=1,'Hourly Demand and Generation'!G4462*'System Design'!$F$21,IF('System Design'!$F$8=2,'Hourly Demand and Generation'!H4462*'System Design'!$F$21,IF('System Design'!$F$8=3,'Hourly Demand and Generation'!I4462*'System Design'!$F$21)))</f>
        <v>85</v>
      </c>
      <c r="O4462" s="32">
        <f>IF('System Design'!$F$8=1,'Hourly Demand and Generation'!J4462*'System Design'!$F$22,IF('System Design'!$F$8=2,'Hourly Demand and Generation'!K4462*'System Design'!$F$22,IF('System Design'!$F$8=3,'Hourly Demand and Generation'!L4462*'System Design'!$F$22)))</f>
        <v>712.49999999999989</v>
      </c>
      <c r="Q4462" s="32">
        <f t="shared" si="988"/>
        <v>0</v>
      </c>
      <c r="R4462" s="32">
        <f t="shared" si="993"/>
        <v>5400</v>
      </c>
      <c r="S4462" s="32">
        <f t="shared" si="994"/>
        <v>0</v>
      </c>
      <c r="T4462" s="32">
        <f t="shared" si="995"/>
        <v>21600</v>
      </c>
      <c r="U4462" s="32">
        <f t="shared" si="996"/>
        <v>0</v>
      </c>
      <c r="V4462" s="32">
        <f t="shared" si="989"/>
        <v>347.49999999999989</v>
      </c>
      <c r="W4462" s="32">
        <f t="shared" si="997"/>
        <v>347.49999999999989</v>
      </c>
      <c r="X4462" s="32">
        <f t="shared" si="998"/>
        <v>347.49999999999989</v>
      </c>
    </row>
    <row r="4463" spans="1:24" x14ac:dyDescent="0.25">
      <c r="A4463" s="2"/>
      <c r="B4463" s="2" t="s">
        <v>8</v>
      </c>
      <c r="C4463" s="2">
        <f t="shared" si="999"/>
        <v>186</v>
      </c>
      <c r="D4463" s="2">
        <f t="shared" si="1000"/>
        <v>19</v>
      </c>
      <c r="E4463" s="2">
        <f t="shared" si="992"/>
        <v>4459</v>
      </c>
      <c r="F4463" s="11">
        <v>436.5</v>
      </c>
      <c r="G4463" s="9">
        <v>0</v>
      </c>
      <c r="H4463" s="9">
        <v>0.04</v>
      </c>
      <c r="I4463" s="9">
        <v>0.08</v>
      </c>
      <c r="J4463" s="9">
        <v>8.3191775984042801E-2</v>
      </c>
      <c r="K4463" s="9">
        <v>0.27</v>
      </c>
      <c r="L4463" s="9">
        <v>0.27</v>
      </c>
      <c r="N4463" s="32">
        <f>IF('System Design'!$F$8=1,'Hourly Demand and Generation'!G4463*'System Design'!$F$21,IF('System Design'!$F$8=2,'Hourly Demand and Generation'!H4463*'System Design'!$F$21,IF('System Design'!$F$8=3,'Hourly Demand and Generation'!I4463*'System Design'!$F$21)))</f>
        <v>40</v>
      </c>
      <c r="O4463" s="32">
        <f>IF('System Design'!$F$8=1,'Hourly Demand and Generation'!J4463*'System Design'!$F$22,IF('System Design'!$F$8=2,'Hourly Demand and Generation'!K4463*'System Design'!$F$22,IF('System Design'!$F$8=3,'Hourly Demand and Generation'!L4463*'System Design'!$F$22)))</f>
        <v>675</v>
      </c>
      <c r="Q4463" s="32">
        <f t="shared" si="988"/>
        <v>0</v>
      </c>
      <c r="R4463" s="32">
        <f t="shared" si="993"/>
        <v>5400</v>
      </c>
      <c r="S4463" s="32">
        <f t="shared" si="994"/>
        <v>0</v>
      </c>
      <c r="T4463" s="32">
        <f t="shared" si="995"/>
        <v>21600</v>
      </c>
      <c r="U4463" s="32">
        <f t="shared" si="996"/>
        <v>0</v>
      </c>
      <c r="V4463" s="32">
        <f t="shared" si="989"/>
        <v>278.5</v>
      </c>
      <c r="W4463" s="32">
        <f t="shared" si="997"/>
        <v>278.5</v>
      </c>
      <c r="X4463" s="32">
        <f t="shared" si="998"/>
        <v>278.5</v>
      </c>
    </row>
    <row r="4464" spans="1:24" x14ac:dyDescent="0.25">
      <c r="A4464" s="2"/>
      <c r="B4464" s="2" t="s">
        <v>8</v>
      </c>
      <c r="C4464" s="2">
        <f t="shared" si="999"/>
        <v>186</v>
      </c>
      <c r="D4464" s="2">
        <f t="shared" si="1000"/>
        <v>20</v>
      </c>
      <c r="E4464" s="2">
        <f t="shared" si="992"/>
        <v>4460</v>
      </c>
      <c r="F4464" s="11">
        <v>427.5</v>
      </c>
      <c r="G4464" s="9">
        <v>0</v>
      </c>
      <c r="H4464" s="9">
        <v>0</v>
      </c>
      <c r="I4464" s="9">
        <v>0</v>
      </c>
      <c r="J4464" s="9">
        <v>8.3191775984042801E-2</v>
      </c>
      <c r="K4464" s="9">
        <v>0.27</v>
      </c>
      <c r="L4464" s="9">
        <v>0.27</v>
      </c>
      <c r="N4464" s="32">
        <f>IF('System Design'!$F$8=1,'Hourly Demand and Generation'!G4464*'System Design'!$F$21,IF('System Design'!$F$8=2,'Hourly Demand and Generation'!H4464*'System Design'!$F$21,IF('System Design'!$F$8=3,'Hourly Demand and Generation'!I4464*'System Design'!$F$21)))</f>
        <v>0</v>
      </c>
      <c r="O4464" s="32">
        <f>IF('System Design'!$F$8=1,'Hourly Demand and Generation'!J4464*'System Design'!$F$22,IF('System Design'!$F$8=2,'Hourly Demand and Generation'!K4464*'System Design'!$F$22,IF('System Design'!$F$8=3,'Hourly Demand and Generation'!L4464*'System Design'!$F$22)))</f>
        <v>675</v>
      </c>
      <c r="Q4464" s="32">
        <f t="shared" si="988"/>
        <v>0</v>
      </c>
      <c r="R4464" s="32">
        <f t="shared" si="993"/>
        <v>5400</v>
      </c>
      <c r="S4464" s="32">
        <f t="shared" si="994"/>
        <v>0</v>
      </c>
      <c r="T4464" s="32">
        <f t="shared" si="995"/>
        <v>21600</v>
      </c>
      <c r="U4464" s="32">
        <f t="shared" si="996"/>
        <v>0</v>
      </c>
      <c r="V4464" s="32">
        <f t="shared" si="989"/>
        <v>247.5</v>
      </c>
      <c r="W4464" s="32">
        <f t="shared" si="997"/>
        <v>247.5</v>
      </c>
      <c r="X4464" s="32">
        <f t="shared" si="998"/>
        <v>247.5</v>
      </c>
    </row>
    <row r="4465" spans="1:24" x14ac:dyDescent="0.25">
      <c r="A4465" s="2"/>
      <c r="B4465" s="2" t="s">
        <v>8</v>
      </c>
      <c r="C4465" s="2">
        <f t="shared" si="999"/>
        <v>186</v>
      </c>
      <c r="D4465" s="2">
        <f t="shared" si="1000"/>
        <v>21</v>
      </c>
      <c r="E4465" s="2">
        <f t="shared" si="992"/>
        <v>4461</v>
      </c>
      <c r="F4465" s="11">
        <v>405</v>
      </c>
      <c r="G4465" s="9">
        <v>0</v>
      </c>
      <c r="H4465" s="9">
        <v>0</v>
      </c>
      <c r="I4465" s="9">
        <v>0</v>
      </c>
      <c r="J4465" s="9">
        <v>8.3191775984042801E-2</v>
      </c>
      <c r="K4465" s="9">
        <v>0.27</v>
      </c>
      <c r="L4465" s="9">
        <v>0.27</v>
      </c>
      <c r="N4465" s="32">
        <f>IF('System Design'!$F$8=1,'Hourly Demand and Generation'!G4465*'System Design'!$F$21,IF('System Design'!$F$8=2,'Hourly Demand and Generation'!H4465*'System Design'!$F$21,IF('System Design'!$F$8=3,'Hourly Demand and Generation'!I4465*'System Design'!$F$21)))</f>
        <v>0</v>
      </c>
      <c r="O4465" s="32">
        <f>IF('System Design'!$F$8=1,'Hourly Demand and Generation'!J4465*'System Design'!$F$22,IF('System Design'!$F$8=2,'Hourly Demand and Generation'!K4465*'System Design'!$F$22,IF('System Design'!$F$8=3,'Hourly Demand and Generation'!L4465*'System Design'!$F$22)))</f>
        <v>675</v>
      </c>
      <c r="Q4465" s="32">
        <f t="shared" si="988"/>
        <v>0</v>
      </c>
      <c r="R4465" s="32">
        <f t="shared" si="993"/>
        <v>5400</v>
      </c>
      <c r="S4465" s="32">
        <f t="shared" si="994"/>
        <v>0</v>
      </c>
      <c r="T4465" s="32">
        <f t="shared" si="995"/>
        <v>21600</v>
      </c>
      <c r="U4465" s="32">
        <f t="shared" si="996"/>
        <v>0</v>
      </c>
      <c r="V4465" s="32">
        <f t="shared" si="989"/>
        <v>270</v>
      </c>
      <c r="W4465" s="32">
        <f t="shared" si="997"/>
        <v>270</v>
      </c>
      <c r="X4465" s="32">
        <f t="shared" si="998"/>
        <v>270</v>
      </c>
    </row>
    <row r="4466" spans="1:24" x14ac:dyDescent="0.25">
      <c r="A4466" s="2"/>
      <c r="B4466" s="2" t="s">
        <v>8</v>
      </c>
      <c r="C4466" s="2">
        <f t="shared" si="999"/>
        <v>186</v>
      </c>
      <c r="D4466" s="2">
        <f t="shared" si="1000"/>
        <v>22</v>
      </c>
      <c r="E4466" s="2">
        <f t="shared" si="992"/>
        <v>4462</v>
      </c>
      <c r="F4466" s="11">
        <v>382.5</v>
      </c>
      <c r="G4466" s="9">
        <v>0</v>
      </c>
      <c r="H4466" s="9">
        <v>0</v>
      </c>
      <c r="I4466" s="9">
        <v>0</v>
      </c>
      <c r="J4466" s="9">
        <v>8.7813541316489593E-2</v>
      </c>
      <c r="K4466" s="9">
        <v>0.28499999999999998</v>
      </c>
      <c r="L4466" s="9">
        <v>0.28499999999999998</v>
      </c>
      <c r="N4466" s="32">
        <f>IF('System Design'!$F$8=1,'Hourly Demand and Generation'!G4466*'System Design'!$F$21,IF('System Design'!$F$8=2,'Hourly Demand and Generation'!H4466*'System Design'!$F$21,IF('System Design'!$F$8=3,'Hourly Demand and Generation'!I4466*'System Design'!$F$21)))</f>
        <v>0</v>
      </c>
      <c r="O4466" s="32">
        <f>IF('System Design'!$F$8=1,'Hourly Demand and Generation'!J4466*'System Design'!$F$22,IF('System Design'!$F$8=2,'Hourly Demand and Generation'!K4466*'System Design'!$F$22,IF('System Design'!$F$8=3,'Hourly Demand and Generation'!L4466*'System Design'!$F$22)))</f>
        <v>712.49999999999989</v>
      </c>
      <c r="Q4466" s="32">
        <f t="shared" si="988"/>
        <v>0</v>
      </c>
      <c r="R4466" s="32">
        <f t="shared" si="993"/>
        <v>5400</v>
      </c>
      <c r="S4466" s="32">
        <f t="shared" si="994"/>
        <v>0</v>
      </c>
      <c r="T4466" s="32">
        <f t="shared" si="995"/>
        <v>21600</v>
      </c>
      <c r="U4466" s="32">
        <f t="shared" si="996"/>
        <v>0</v>
      </c>
      <c r="V4466" s="32">
        <f t="shared" si="989"/>
        <v>329.99999999999989</v>
      </c>
      <c r="W4466" s="32">
        <f t="shared" si="997"/>
        <v>329.99999999999989</v>
      </c>
      <c r="X4466" s="32">
        <f t="shared" si="998"/>
        <v>329.99999999999989</v>
      </c>
    </row>
    <row r="4467" spans="1:24" x14ac:dyDescent="0.25">
      <c r="A4467" s="2"/>
      <c r="B4467" s="2" t="s">
        <v>8</v>
      </c>
      <c r="C4467" s="2">
        <f t="shared" si="999"/>
        <v>186</v>
      </c>
      <c r="D4467" s="2">
        <f t="shared" si="1000"/>
        <v>23</v>
      </c>
      <c r="E4467" s="2">
        <f t="shared" si="992"/>
        <v>4463</v>
      </c>
      <c r="F4467" s="11">
        <v>360</v>
      </c>
      <c r="G4467" s="9">
        <v>0</v>
      </c>
      <c r="H4467" s="9">
        <v>0</v>
      </c>
      <c r="I4467" s="9">
        <v>0</v>
      </c>
      <c r="J4467" s="9">
        <v>7.3948245319149106E-2</v>
      </c>
      <c r="K4467" s="9">
        <v>0.24</v>
      </c>
      <c r="L4467" s="9">
        <v>0.24</v>
      </c>
      <c r="N4467" s="32">
        <f>IF('System Design'!$F$8=1,'Hourly Demand and Generation'!G4467*'System Design'!$F$21,IF('System Design'!$F$8=2,'Hourly Demand and Generation'!H4467*'System Design'!$F$21,IF('System Design'!$F$8=3,'Hourly Demand and Generation'!I4467*'System Design'!$F$21)))</f>
        <v>0</v>
      </c>
      <c r="O4467" s="32">
        <f>IF('System Design'!$F$8=1,'Hourly Demand and Generation'!J4467*'System Design'!$F$22,IF('System Design'!$F$8=2,'Hourly Demand and Generation'!K4467*'System Design'!$F$22,IF('System Design'!$F$8=3,'Hourly Demand and Generation'!L4467*'System Design'!$F$22)))</f>
        <v>600</v>
      </c>
      <c r="Q4467" s="32">
        <f t="shared" si="988"/>
        <v>0</v>
      </c>
      <c r="R4467" s="32">
        <f t="shared" si="993"/>
        <v>5400</v>
      </c>
      <c r="S4467" s="32">
        <f t="shared" si="994"/>
        <v>0</v>
      </c>
      <c r="T4467" s="32">
        <f t="shared" si="995"/>
        <v>21600</v>
      </c>
      <c r="U4467" s="32">
        <f t="shared" si="996"/>
        <v>0</v>
      </c>
      <c r="V4467" s="32">
        <f t="shared" si="989"/>
        <v>240</v>
      </c>
      <c r="W4467" s="32">
        <f t="shared" si="997"/>
        <v>240</v>
      </c>
      <c r="X4467" s="32">
        <f t="shared" si="998"/>
        <v>240</v>
      </c>
    </row>
    <row r="4468" spans="1:24" x14ac:dyDescent="0.25">
      <c r="A4468" s="2"/>
      <c r="B4468" s="2" t="s">
        <v>8</v>
      </c>
      <c r="C4468" s="2">
        <f t="shared" si="999"/>
        <v>186</v>
      </c>
      <c r="D4468" s="2">
        <f t="shared" si="1000"/>
        <v>24</v>
      </c>
      <c r="E4468" s="2">
        <f t="shared" si="992"/>
        <v>4464</v>
      </c>
      <c r="F4468" s="11">
        <v>315</v>
      </c>
      <c r="G4468" s="9">
        <v>0</v>
      </c>
      <c r="H4468" s="9">
        <v>0</v>
      </c>
      <c r="I4468" s="9">
        <v>0</v>
      </c>
      <c r="J4468" s="9">
        <v>7.3948245319149106E-2</v>
      </c>
      <c r="K4468" s="9">
        <v>0.24</v>
      </c>
      <c r="L4468" s="9">
        <v>0.24</v>
      </c>
      <c r="N4468" s="32">
        <f>IF('System Design'!$F$8=1,'Hourly Demand and Generation'!G4468*'System Design'!$F$21,IF('System Design'!$F$8=2,'Hourly Demand and Generation'!H4468*'System Design'!$F$21,IF('System Design'!$F$8=3,'Hourly Demand and Generation'!I4468*'System Design'!$F$21)))</f>
        <v>0</v>
      </c>
      <c r="O4468" s="32">
        <f>IF('System Design'!$F$8=1,'Hourly Demand and Generation'!J4468*'System Design'!$F$22,IF('System Design'!$F$8=2,'Hourly Demand and Generation'!K4468*'System Design'!$F$22,IF('System Design'!$F$8=3,'Hourly Demand and Generation'!L4468*'System Design'!$F$22)))</f>
        <v>600</v>
      </c>
      <c r="Q4468" s="32">
        <f t="shared" si="988"/>
        <v>0</v>
      </c>
      <c r="R4468" s="32">
        <f t="shared" si="993"/>
        <v>5400</v>
      </c>
      <c r="S4468" s="32">
        <f t="shared" si="994"/>
        <v>0</v>
      </c>
      <c r="T4468" s="32">
        <f t="shared" si="995"/>
        <v>21600</v>
      </c>
      <c r="U4468" s="32">
        <f t="shared" si="996"/>
        <v>0</v>
      </c>
      <c r="V4468" s="32">
        <f t="shared" si="989"/>
        <v>285</v>
      </c>
      <c r="W4468" s="32">
        <f t="shared" si="997"/>
        <v>285</v>
      </c>
      <c r="X4468" s="32">
        <f t="shared" si="998"/>
        <v>285</v>
      </c>
    </row>
    <row r="4469" spans="1:24" x14ac:dyDescent="0.25">
      <c r="A4469" s="2"/>
      <c r="B4469" s="2" t="s">
        <v>8</v>
      </c>
      <c r="C4469" s="2">
        <f>C4468+1</f>
        <v>187</v>
      </c>
      <c r="D4469" s="2">
        <v>1</v>
      </c>
      <c r="E4469" s="2">
        <f t="shared" si="992"/>
        <v>4465</v>
      </c>
      <c r="F4469" s="11">
        <v>270</v>
      </c>
      <c r="G4469" s="9">
        <v>0</v>
      </c>
      <c r="H4469" s="9">
        <v>0</v>
      </c>
      <c r="I4469" s="9">
        <v>0</v>
      </c>
      <c r="J4469" s="9">
        <v>0.25180478327063199</v>
      </c>
      <c r="K4469" s="9">
        <v>0.25180478327063199</v>
      </c>
      <c r="L4469" s="9">
        <v>0.25180478327063199</v>
      </c>
      <c r="N4469" s="32">
        <f>IF('System Design'!$F$8=1,'Hourly Demand and Generation'!G4469*'System Design'!$F$21,IF('System Design'!$F$8=2,'Hourly Demand and Generation'!H4469*'System Design'!$F$21,IF('System Design'!$F$8=3,'Hourly Demand and Generation'!I4469*'System Design'!$F$21)))</f>
        <v>0</v>
      </c>
      <c r="O4469" s="32">
        <f>IF('System Design'!$F$8=1,'Hourly Demand and Generation'!J4469*'System Design'!$F$22,IF('System Design'!$F$8=2,'Hourly Demand and Generation'!K4469*'System Design'!$F$22,IF('System Design'!$F$8=3,'Hourly Demand and Generation'!L4469*'System Design'!$F$22)))</f>
        <v>629.51195817658004</v>
      </c>
      <c r="Q4469" s="32">
        <f t="shared" si="988"/>
        <v>0</v>
      </c>
      <c r="R4469" s="32">
        <f t="shared" si="993"/>
        <v>5400</v>
      </c>
      <c r="S4469" s="32">
        <f t="shared" si="994"/>
        <v>0</v>
      </c>
      <c r="T4469" s="32">
        <f t="shared" si="995"/>
        <v>21600</v>
      </c>
      <c r="U4469" s="32">
        <f t="shared" si="996"/>
        <v>0</v>
      </c>
      <c r="V4469" s="32">
        <f t="shared" si="989"/>
        <v>359.51195817658004</v>
      </c>
      <c r="W4469" s="32">
        <f t="shared" si="997"/>
        <v>359.51195817658004</v>
      </c>
      <c r="X4469" s="32">
        <f t="shared" si="998"/>
        <v>359.51195817658004</v>
      </c>
    </row>
    <row r="4470" spans="1:24" x14ac:dyDescent="0.25">
      <c r="A4470" s="2"/>
      <c r="B4470" s="2" t="s">
        <v>8</v>
      </c>
      <c r="C4470" s="2">
        <f>C4469</f>
        <v>187</v>
      </c>
      <c r="D4470" s="2">
        <f>D4469+1</f>
        <v>2</v>
      </c>
      <c r="E4470" s="2">
        <f t="shared" si="992"/>
        <v>4466</v>
      </c>
      <c r="F4470" s="11">
        <v>247.5</v>
      </c>
      <c r="G4470" s="9">
        <v>0</v>
      </c>
      <c r="H4470" s="9">
        <v>0</v>
      </c>
      <c r="I4470" s="9">
        <v>0</v>
      </c>
      <c r="J4470" s="9">
        <v>0.226624304943569</v>
      </c>
      <c r="K4470" s="9">
        <v>0.226624304943569</v>
      </c>
      <c r="L4470" s="9">
        <v>0.226624304943569</v>
      </c>
      <c r="N4470" s="32">
        <f>IF('System Design'!$F$8=1,'Hourly Demand and Generation'!G4470*'System Design'!$F$21,IF('System Design'!$F$8=2,'Hourly Demand and Generation'!H4470*'System Design'!$F$21,IF('System Design'!$F$8=3,'Hourly Demand and Generation'!I4470*'System Design'!$F$21)))</f>
        <v>0</v>
      </c>
      <c r="O4470" s="32">
        <f>IF('System Design'!$F$8=1,'Hourly Demand and Generation'!J4470*'System Design'!$F$22,IF('System Design'!$F$8=2,'Hourly Demand and Generation'!K4470*'System Design'!$F$22,IF('System Design'!$F$8=3,'Hourly Demand and Generation'!L4470*'System Design'!$F$22)))</f>
        <v>566.56076235892249</v>
      </c>
      <c r="Q4470" s="32">
        <f t="shared" si="988"/>
        <v>0</v>
      </c>
      <c r="R4470" s="32">
        <f t="shared" si="993"/>
        <v>5400</v>
      </c>
      <c r="S4470" s="32">
        <f t="shared" si="994"/>
        <v>0</v>
      </c>
      <c r="T4470" s="32">
        <f t="shared" si="995"/>
        <v>21600</v>
      </c>
      <c r="U4470" s="32">
        <f t="shared" si="996"/>
        <v>0</v>
      </c>
      <c r="V4470" s="32">
        <f t="shared" si="989"/>
        <v>319.06076235892249</v>
      </c>
      <c r="W4470" s="32">
        <f t="shared" si="997"/>
        <v>319.06076235892249</v>
      </c>
      <c r="X4470" s="32">
        <f t="shared" si="998"/>
        <v>319.06076235892249</v>
      </c>
    </row>
    <row r="4471" spans="1:24" x14ac:dyDescent="0.25">
      <c r="A4471" s="2"/>
      <c r="B4471" s="2" t="s">
        <v>8</v>
      </c>
      <c r="C4471" s="2">
        <f t="shared" ref="C4471:C4492" si="1001">C4470</f>
        <v>187</v>
      </c>
      <c r="D4471" s="2">
        <f t="shared" ref="D4471:D4492" si="1002">D4470+1</f>
        <v>3</v>
      </c>
      <c r="E4471" s="2">
        <f t="shared" si="992"/>
        <v>4467</v>
      </c>
      <c r="F4471" s="11">
        <v>225</v>
      </c>
      <c r="G4471" s="9">
        <v>0</v>
      </c>
      <c r="H4471" s="9">
        <v>0</v>
      </c>
      <c r="I4471" s="9">
        <v>0</v>
      </c>
      <c r="J4471" s="9">
        <v>0.226624304943569</v>
      </c>
      <c r="K4471" s="9">
        <v>0.226624304943569</v>
      </c>
      <c r="L4471" s="9">
        <v>0.226624304943569</v>
      </c>
      <c r="N4471" s="32">
        <f>IF('System Design'!$F$8=1,'Hourly Demand and Generation'!G4471*'System Design'!$F$21,IF('System Design'!$F$8=2,'Hourly Demand and Generation'!H4471*'System Design'!$F$21,IF('System Design'!$F$8=3,'Hourly Demand and Generation'!I4471*'System Design'!$F$21)))</f>
        <v>0</v>
      </c>
      <c r="O4471" s="32">
        <f>IF('System Design'!$F$8=1,'Hourly Demand and Generation'!J4471*'System Design'!$F$22,IF('System Design'!$F$8=2,'Hourly Demand and Generation'!K4471*'System Design'!$F$22,IF('System Design'!$F$8=3,'Hourly Demand and Generation'!L4471*'System Design'!$F$22)))</f>
        <v>566.56076235892249</v>
      </c>
      <c r="Q4471" s="32">
        <f t="shared" si="988"/>
        <v>0</v>
      </c>
      <c r="R4471" s="32">
        <f t="shared" si="993"/>
        <v>5400</v>
      </c>
      <c r="S4471" s="32">
        <f t="shared" si="994"/>
        <v>0</v>
      </c>
      <c r="T4471" s="32">
        <f t="shared" si="995"/>
        <v>21600</v>
      </c>
      <c r="U4471" s="32">
        <f t="shared" si="996"/>
        <v>0</v>
      </c>
      <c r="V4471" s="32">
        <f t="shared" si="989"/>
        <v>341.56076235892249</v>
      </c>
      <c r="W4471" s="32">
        <f t="shared" si="997"/>
        <v>341.56076235892249</v>
      </c>
      <c r="X4471" s="32">
        <f t="shared" si="998"/>
        <v>341.56076235892249</v>
      </c>
    </row>
    <row r="4472" spans="1:24" x14ac:dyDescent="0.25">
      <c r="A4472" s="2"/>
      <c r="B4472" s="2" t="s">
        <v>8</v>
      </c>
      <c r="C4472" s="2">
        <f t="shared" si="1001"/>
        <v>187</v>
      </c>
      <c r="D4472" s="2">
        <f t="shared" si="1002"/>
        <v>4</v>
      </c>
      <c r="E4472" s="2">
        <f t="shared" si="992"/>
        <v>4468</v>
      </c>
      <c r="F4472" s="11">
        <v>270</v>
      </c>
      <c r="G4472" s="9">
        <v>0</v>
      </c>
      <c r="H4472" s="9">
        <v>0</v>
      </c>
      <c r="I4472" s="9">
        <v>0</v>
      </c>
      <c r="J4472" s="9">
        <v>0.25180478327063199</v>
      </c>
      <c r="K4472" s="9">
        <v>0.25180478327063199</v>
      </c>
      <c r="L4472" s="9">
        <v>0.25180478327063199</v>
      </c>
      <c r="N4472" s="32">
        <f>IF('System Design'!$F$8=1,'Hourly Demand and Generation'!G4472*'System Design'!$F$21,IF('System Design'!$F$8=2,'Hourly Demand and Generation'!H4472*'System Design'!$F$21,IF('System Design'!$F$8=3,'Hourly Demand and Generation'!I4472*'System Design'!$F$21)))</f>
        <v>0</v>
      </c>
      <c r="O4472" s="32">
        <f>IF('System Design'!$F$8=1,'Hourly Demand and Generation'!J4472*'System Design'!$F$22,IF('System Design'!$F$8=2,'Hourly Demand and Generation'!K4472*'System Design'!$F$22,IF('System Design'!$F$8=3,'Hourly Demand and Generation'!L4472*'System Design'!$F$22)))</f>
        <v>629.51195817658004</v>
      </c>
      <c r="Q4472" s="32">
        <f t="shared" si="988"/>
        <v>0</v>
      </c>
      <c r="R4472" s="32">
        <f t="shared" si="993"/>
        <v>5400</v>
      </c>
      <c r="S4472" s="32">
        <f t="shared" si="994"/>
        <v>0</v>
      </c>
      <c r="T4472" s="32">
        <f t="shared" si="995"/>
        <v>21600</v>
      </c>
      <c r="U4472" s="32">
        <f t="shared" si="996"/>
        <v>0</v>
      </c>
      <c r="V4472" s="32">
        <f t="shared" si="989"/>
        <v>359.51195817658004</v>
      </c>
      <c r="W4472" s="32">
        <f t="shared" si="997"/>
        <v>359.51195817658004</v>
      </c>
      <c r="X4472" s="32">
        <f t="shared" si="998"/>
        <v>359.51195817658004</v>
      </c>
    </row>
    <row r="4473" spans="1:24" x14ac:dyDescent="0.25">
      <c r="A4473" s="2"/>
      <c r="B4473" s="2" t="s">
        <v>8</v>
      </c>
      <c r="C4473" s="2">
        <f t="shared" si="1001"/>
        <v>187</v>
      </c>
      <c r="D4473" s="2">
        <f t="shared" si="1002"/>
        <v>5</v>
      </c>
      <c r="E4473" s="2">
        <f t="shared" si="992"/>
        <v>4469</v>
      </c>
      <c r="F4473" s="11">
        <v>292.5</v>
      </c>
      <c r="G4473" s="9">
        <v>0</v>
      </c>
      <c r="H4473" s="9">
        <v>0.04</v>
      </c>
      <c r="I4473" s="9">
        <v>0.08</v>
      </c>
      <c r="J4473" s="9">
        <v>0.20144382661650601</v>
      </c>
      <c r="K4473" s="9">
        <v>0.20144382661650601</v>
      </c>
      <c r="L4473" s="9">
        <v>0.20144382661650601</v>
      </c>
      <c r="N4473" s="32">
        <f>IF('System Design'!$F$8=1,'Hourly Demand and Generation'!G4473*'System Design'!$F$21,IF('System Design'!$F$8=2,'Hourly Demand and Generation'!H4473*'System Design'!$F$21,IF('System Design'!$F$8=3,'Hourly Demand and Generation'!I4473*'System Design'!$F$21)))</f>
        <v>40</v>
      </c>
      <c r="O4473" s="32">
        <f>IF('System Design'!$F$8=1,'Hourly Demand and Generation'!J4473*'System Design'!$F$22,IF('System Design'!$F$8=2,'Hourly Demand and Generation'!K4473*'System Design'!$F$22,IF('System Design'!$F$8=3,'Hourly Demand and Generation'!L4473*'System Design'!$F$22)))</f>
        <v>503.609566541265</v>
      </c>
      <c r="Q4473" s="32">
        <f t="shared" si="988"/>
        <v>0</v>
      </c>
      <c r="R4473" s="32">
        <f t="shared" si="993"/>
        <v>5400</v>
      </c>
      <c r="S4473" s="32">
        <f t="shared" si="994"/>
        <v>0</v>
      </c>
      <c r="T4473" s="32">
        <f t="shared" si="995"/>
        <v>21600</v>
      </c>
      <c r="U4473" s="32">
        <f t="shared" si="996"/>
        <v>0</v>
      </c>
      <c r="V4473" s="32">
        <f t="shared" si="989"/>
        <v>251.10956654126494</v>
      </c>
      <c r="W4473" s="32">
        <f t="shared" si="997"/>
        <v>251.10956654126494</v>
      </c>
      <c r="X4473" s="32">
        <f t="shared" si="998"/>
        <v>251.10956654126494</v>
      </c>
    </row>
    <row r="4474" spans="1:24" x14ac:dyDescent="0.25">
      <c r="A4474" s="2"/>
      <c r="B4474" s="2" t="s">
        <v>8</v>
      </c>
      <c r="C4474" s="2">
        <f t="shared" si="1001"/>
        <v>187</v>
      </c>
      <c r="D4474" s="2">
        <f t="shared" si="1002"/>
        <v>6</v>
      </c>
      <c r="E4474" s="2">
        <f t="shared" si="992"/>
        <v>4470</v>
      </c>
      <c r="F4474" s="11">
        <v>315</v>
      </c>
      <c r="G4474" s="9">
        <v>5.9555555810210298E-2</v>
      </c>
      <c r="H4474" s="9">
        <v>0.125</v>
      </c>
      <c r="I4474" s="9">
        <v>0.17</v>
      </c>
      <c r="J4474" s="9">
        <v>0.20144382661650601</v>
      </c>
      <c r="K4474" s="9">
        <v>0.20144382661650601</v>
      </c>
      <c r="L4474" s="9">
        <v>0.20144382661650601</v>
      </c>
      <c r="N4474" s="32">
        <f>IF('System Design'!$F$8=1,'Hourly Demand and Generation'!G4474*'System Design'!$F$21,IF('System Design'!$F$8=2,'Hourly Demand and Generation'!H4474*'System Design'!$F$21,IF('System Design'!$F$8=3,'Hourly Demand and Generation'!I4474*'System Design'!$F$21)))</f>
        <v>85</v>
      </c>
      <c r="O4474" s="32">
        <f>IF('System Design'!$F$8=1,'Hourly Demand and Generation'!J4474*'System Design'!$F$22,IF('System Design'!$F$8=2,'Hourly Demand and Generation'!K4474*'System Design'!$F$22,IF('System Design'!$F$8=3,'Hourly Demand and Generation'!L4474*'System Design'!$F$22)))</f>
        <v>503.609566541265</v>
      </c>
      <c r="Q4474" s="32">
        <f t="shared" si="988"/>
        <v>0</v>
      </c>
      <c r="R4474" s="32">
        <f t="shared" si="993"/>
        <v>5400</v>
      </c>
      <c r="S4474" s="32">
        <f t="shared" si="994"/>
        <v>0</v>
      </c>
      <c r="T4474" s="32">
        <f t="shared" si="995"/>
        <v>21600</v>
      </c>
      <c r="U4474" s="32">
        <f t="shared" si="996"/>
        <v>0</v>
      </c>
      <c r="V4474" s="32">
        <f t="shared" si="989"/>
        <v>273.60956654126494</v>
      </c>
      <c r="W4474" s="32">
        <f t="shared" si="997"/>
        <v>273.60956654126494</v>
      </c>
      <c r="X4474" s="32">
        <f t="shared" si="998"/>
        <v>273.60956654126494</v>
      </c>
    </row>
    <row r="4475" spans="1:24" x14ac:dyDescent="0.25">
      <c r="A4475" s="2"/>
      <c r="B4475" s="2" t="s">
        <v>8</v>
      </c>
      <c r="C4475" s="2">
        <f t="shared" si="1001"/>
        <v>187</v>
      </c>
      <c r="D4475" s="2">
        <f t="shared" si="1002"/>
        <v>7</v>
      </c>
      <c r="E4475" s="2">
        <f t="shared" si="992"/>
        <v>4471</v>
      </c>
      <c r="F4475" s="11">
        <v>337.5</v>
      </c>
      <c r="G4475" s="9">
        <v>0.126555556096697</v>
      </c>
      <c r="H4475" s="9">
        <v>0.21</v>
      </c>
      <c r="I4475" s="9">
        <v>0.25</v>
      </c>
      <c r="J4475" s="9">
        <v>0.226624304943569</v>
      </c>
      <c r="K4475" s="9">
        <v>0.226624304943569</v>
      </c>
      <c r="L4475" s="9">
        <v>0.226624304943569</v>
      </c>
      <c r="N4475" s="32">
        <f>IF('System Design'!$F$8=1,'Hourly Demand and Generation'!G4475*'System Design'!$F$21,IF('System Design'!$F$8=2,'Hourly Demand and Generation'!H4475*'System Design'!$F$21,IF('System Design'!$F$8=3,'Hourly Demand and Generation'!I4475*'System Design'!$F$21)))</f>
        <v>125</v>
      </c>
      <c r="O4475" s="32">
        <f>IF('System Design'!$F$8=1,'Hourly Demand and Generation'!J4475*'System Design'!$F$22,IF('System Design'!$F$8=2,'Hourly Demand and Generation'!K4475*'System Design'!$F$22,IF('System Design'!$F$8=3,'Hourly Demand and Generation'!L4475*'System Design'!$F$22)))</f>
        <v>566.56076235892249</v>
      </c>
      <c r="Q4475" s="32">
        <f t="shared" si="988"/>
        <v>0</v>
      </c>
      <c r="R4475" s="32">
        <f t="shared" si="993"/>
        <v>5400</v>
      </c>
      <c r="S4475" s="32">
        <f t="shared" si="994"/>
        <v>0</v>
      </c>
      <c r="T4475" s="32">
        <f t="shared" si="995"/>
        <v>21600</v>
      </c>
      <c r="U4475" s="32">
        <f t="shared" si="996"/>
        <v>0</v>
      </c>
      <c r="V4475" s="32">
        <f t="shared" si="989"/>
        <v>354.06076235892249</v>
      </c>
      <c r="W4475" s="32">
        <f t="shared" si="997"/>
        <v>354.06076235892249</v>
      </c>
      <c r="X4475" s="32">
        <f t="shared" si="998"/>
        <v>354.06076235892249</v>
      </c>
    </row>
    <row r="4476" spans="1:24" x14ac:dyDescent="0.25">
      <c r="A4476" s="2"/>
      <c r="B4476" s="2" t="s">
        <v>8</v>
      </c>
      <c r="C4476" s="2">
        <f t="shared" si="1001"/>
        <v>187</v>
      </c>
      <c r="D4476" s="2">
        <f t="shared" si="1002"/>
        <v>8</v>
      </c>
      <c r="E4476" s="2">
        <f t="shared" si="992"/>
        <v>4472</v>
      </c>
      <c r="F4476" s="11">
        <v>360</v>
      </c>
      <c r="G4476" s="9">
        <v>0.24566666771711701</v>
      </c>
      <c r="H4476" s="9">
        <v>0.375</v>
      </c>
      <c r="I4476" s="9">
        <v>0.42</v>
      </c>
      <c r="J4476" s="9">
        <v>0.226624304943569</v>
      </c>
      <c r="K4476" s="9">
        <v>0.226624304943569</v>
      </c>
      <c r="L4476" s="9">
        <v>0.226624304943569</v>
      </c>
      <c r="N4476" s="32">
        <f>IF('System Design'!$F$8=1,'Hourly Demand and Generation'!G4476*'System Design'!$F$21,IF('System Design'!$F$8=2,'Hourly Demand and Generation'!H4476*'System Design'!$F$21,IF('System Design'!$F$8=3,'Hourly Demand and Generation'!I4476*'System Design'!$F$21)))</f>
        <v>210</v>
      </c>
      <c r="O4476" s="32">
        <f>IF('System Design'!$F$8=1,'Hourly Demand and Generation'!J4476*'System Design'!$F$22,IF('System Design'!$F$8=2,'Hourly Demand and Generation'!K4476*'System Design'!$F$22,IF('System Design'!$F$8=3,'Hourly Demand and Generation'!L4476*'System Design'!$F$22)))</f>
        <v>566.56076235892249</v>
      </c>
      <c r="Q4476" s="32">
        <f t="shared" si="988"/>
        <v>0</v>
      </c>
      <c r="R4476" s="32">
        <f t="shared" si="993"/>
        <v>5400</v>
      </c>
      <c r="S4476" s="32">
        <f t="shared" si="994"/>
        <v>0</v>
      </c>
      <c r="T4476" s="32">
        <f t="shared" si="995"/>
        <v>21600</v>
      </c>
      <c r="U4476" s="32">
        <f t="shared" si="996"/>
        <v>0</v>
      </c>
      <c r="V4476" s="32">
        <f t="shared" si="989"/>
        <v>416.56076235892249</v>
      </c>
      <c r="W4476" s="32">
        <f t="shared" si="997"/>
        <v>416.56076235892249</v>
      </c>
      <c r="X4476" s="32">
        <f t="shared" si="998"/>
        <v>416.56076235892249</v>
      </c>
    </row>
    <row r="4477" spans="1:24" x14ac:dyDescent="0.25">
      <c r="A4477" s="2"/>
      <c r="B4477" s="2" t="s">
        <v>8</v>
      </c>
      <c r="C4477" s="2">
        <f t="shared" si="1001"/>
        <v>187</v>
      </c>
      <c r="D4477" s="2">
        <f t="shared" si="1002"/>
        <v>9</v>
      </c>
      <c r="E4477" s="2">
        <f t="shared" si="992"/>
        <v>4473</v>
      </c>
      <c r="F4477" s="11">
        <v>360</v>
      </c>
      <c r="G4477" s="9">
        <v>0.37222222381381398</v>
      </c>
      <c r="H4477" s="9">
        <v>0.54</v>
      </c>
      <c r="I4477" s="9">
        <v>0.57999999999999996</v>
      </c>
      <c r="J4477" s="9">
        <v>0.20144382661650601</v>
      </c>
      <c r="K4477" s="9">
        <v>0.20144382661650601</v>
      </c>
      <c r="L4477" s="9">
        <v>0.20144382661650601</v>
      </c>
      <c r="N4477" s="32">
        <f>IF('System Design'!$F$8=1,'Hourly Demand and Generation'!G4477*'System Design'!$F$21,IF('System Design'!$F$8=2,'Hourly Demand and Generation'!H4477*'System Design'!$F$21,IF('System Design'!$F$8=3,'Hourly Demand and Generation'!I4477*'System Design'!$F$21)))</f>
        <v>290</v>
      </c>
      <c r="O4477" s="32">
        <f>IF('System Design'!$F$8=1,'Hourly Demand and Generation'!J4477*'System Design'!$F$22,IF('System Design'!$F$8=2,'Hourly Demand and Generation'!K4477*'System Design'!$F$22,IF('System Design'!$F$8=3,'Hourly Demand and Generation'!L4477*'System Design'!$F$22)))</f>
        <v>503.609566541265</v>
      </c>
      <c r="Q4477" s="32">
        <f t="shared" si="988"/>
        <v>0</v>
      </c>
      <c r="R4477" s="32">
        <f t="shared" si="993"/>
        <v>5400</v>
      </c>
      <c r="S4477" s="32">
        <f t="shared" si="994"/>
        <v>0</v>
      </c>
      <c r="T4477" s="32">
        <f t="shared" si="995"/>
        <v>21600</v>
      </c>
      <c r="U4477" s="32">
        <f t="shared" si="996"/>
        <v>0</v>
      </c>
      <c r="V4477" s="32">
        <f t="shared" si="989"/>
        <v>433.60956654126494</v>
      </c>
      <c r="W4477" s="32">
        <f t="shared" si="997"/>
        <v>433.60956654126494</v>
      </c>
      <c r="X4477" s="32">
        <f t="shared" si="998"/>
        <v>433.60956654126494</v>
      </c>
    </row>
    <row r="4478" spans="1:24" x14ac:dyDescent="0.25">
      <c r="A4478" s="2"/>
      <c r="B4478" s="2" t="s">
        <v>8</v>
      </c>
      <c r="C4478" s="2">
        <f t="shared" si="1001"/>
        <v>187</v>
      </c>
      <c r="D4478" s="2">
        <f t="shared" si="1002"/>
        <v>10</v>
      </c>
      <c r="E4478" s="2">
        <f t="shared" si="992"/>
        <v>4474</v>
      </c>
      <c r="F4478" s="11">
        <v>351</v>
      </c>
      <c r="G4478" s="9">
        <v>0.49877777991051098</v>
      </c>
      <c r="H4478" s="9">
        <v>0.71</v>
      </c>
      <c r="I4478" s="9">
        <v>0.75</v>
      </c>
      <c r="J4478" s="9">
        <v>0.226624304943569</v>
      </c>
      <c r="K4478" s="9">
        <v>0.226624304943569</v>
      </c>
      <c r="L4478" s="9">
        <v>0.226624304943569</v>
      </c>
      <c r="N4478" s="32">
        <f>IF('System Design'!$F$8=1,'Hourly Demand and Generation'!G4478*'System Design'!$F$21,IF('System Design'!$F$8=2,'Hourly Demand and Generation'!H4478*'System Design'!$F$21,IF('System Design'!$F$8=3,'Hourly Demand and Generation'!I4478*'System Design'!$F$21)))</f>
        <v>375</v>
      </c>
      <c r="O4478" s="32">
        <f>IF('System Design'!$F$8=1,'Hourly Demand and Generation'!J4478*'System Design'!$F$22,IF('System Design'!$F$8=2,'Hourly Demand and Generation'!K4478*'System Design'!$F$22,IF('System Design'!$F$8=3,'Hourly Demand and Generation'!L4478*'System Design'!$F$22)))</f>
        <v>566.56076235892249</v>
      </c>
      <c r="Q4478" s="32">
        <f t="shared" si="988"/>
        <v>0</v>
      </c>
      <c r="R4478" s="32">
        <f t="shared" si="993"/>
        <v>5400</v>
      </c>
      <c r="S4478" s="32">
        <f t="shared" si="994"/>
        <v>0</v>
      </c>
      <c r="T4478" s="32">
        <f t="shared" si="995"/>
        <v>21600</v>
      </c>
      <c r="U4478" s="32">
        <f t="shared" si="996"/>
        <v>0</v>
      </c>
      <c r="V4478" s="32">
        <f t="shared" si="989"/>
        <v>590.56076235892249</v>
      </c>
      <c r="W4478" s="32">
        <f t="shared" si="997"/>
        <v>590.56076235892249</v>
      </c>
      <c r="X4478" s="32">
        <f t="shared" si="998"/>
        <v>590.56076235892249</v>
      </c>
    </row>
    <row r="4479" spans="1:24" x14ac:dyDescent="0.25">
      <c r="A4479" s="2"/>
      <c r="B4479" s="2" t="s">
        <v>8</v>
      </c>
      <c r="C4479" s="2">
        <f t="shared" si="1001"/>
        <v>187</v>
      </c>
      <c r="D4479" s="2">
        <f t="shared" si="1002"/>
        <v>11</v>
      </c>
      <c r="E4479" s="2">
        <f t="shared" si="992"/>
        <v>4475</v>
      </c>
      <c r="F4479" s="11">
        <v>346.5</v>
      </c>
      <c r="G4479" s="9">
        <v>0.61788889153093196</v>
      </c>
      <c r="H4479" s="9">
        <v>0.875</v>
      </c>
      <c r="I4479" s="9">
        <v>0.92</v>
      </c>
      <c r="J4479" s="9">
        <v>0.20144382661650601</v>
      </c>
      <c r="K4479" s="9">
        <v>0.20144382661650601</v>
      </c>
      <c r="L4479" s="9">
        <v>0.20144382661650601</v>
      </c>
      <c r="N4479" s="32">
        <f>IF('System Design'!$F$8=1,'Hourly Demand and Generation'!G4479*'System Design'!$F$21,IF('System Design'!$F$8=2,'Hourly Demand and Generation'!H4479*'System Design'!$F$21,IF('System Design'!$F$8=3,'Hourly Demand and Generation'!I4479*'System Design'!$F$21)))</f>
        <v>460</v>
      </c>
      <c r="O4479" s="32">
        <f>IF('System Design'!$F$8=1,'Hourly Demand and Generation'!J4479*'System Design'!$F$22,IF('System Design'!$F$8=2,'Hourly Demand and Generation'!K4479*'System Design'!$F$22,IF('System Design'!$F$8=3,'Hourly Demand and Generation'!L4479*'System Design'!$F$22)))</f>
        <v>503.609566541265</v>
      </c>
      <c r="Q4479" s="32">
        <f t="shared" si="988"/>
        <v>0</v>
      </c>
      <c r="R4479" s="32">
        <f t="shared" si="993"/>
        <v>5400</v>
      </c>
      <c r="S4479" s="32">
        <f t="shared" si="994"/>
        <v>0</v>
      </c>
      <c r="T4479" s="32">
        <f t="shared" si="995"/>
        <v>21600</v>
      </c>
      <c r="U4479" s="32">
        <f t="shared" si="996"/>
        <v>0</v>
      </c>
      <c r="V4479" s="32">
        <f t="shared" si="989"/>
        <v>617.10956654126494</v>
      </c>
      <c r="W4479" s="32">
        <f t="shared" si="997"/>
        <v>617.10956654126494</v>
      </c>
      <c r="X4479" s="32">
        <f t="shared" si="998"/>
        <v>617.10956654126494</v>
      </c>
    </row>
    <row r="4480" spans="1:24" x14ac:dyDescent="0.25">
      <c r="A4480" s="2"/>
      <c r="B4480" s="2" t="s">
        <v>8</v>
      </c>
      <c r="C4480" s="2">
        <f t="shared" si="1001"/>
        <v>187</v>
      </c>
      <c r="D4480" s="2">
        <f t="shared" si="1002"/>
        <v>12</v>
      </c>
      <c r="E4480" s="2">
        <f t="shared" si="992"/>
        <v>4476</v>
      </c>
      <c r="F4480" s="11">
        <v>346.5</v>
      </c>
      <c r="G4480" s="9">
        <v>0.74444444762762896</v>
      </c>
      <c r="H4480" s="9">
        <v>1</v>
      </c>
      <c r="I4480" s="9">
        <v>1</v>
      </c>
      <c r="J4480" s="9">
        <v>0.18885358745297401</v>
      </c>
      <c r="K4480" s="9">
        <v>0.18885358745297401</v>
      </c>
      <c r="L4480" s="9">
        <v>0.18885358745297401</v>
      </c>
      <c r="N4480" s="32">
        <f>IF('System Design'!$F$8=1,'Hourly Demand and Generation'!G4480*'System Design'!$F$21,IF('System Design'!$F$8=2,'Hourly Demand and Generation'!H4480*'System Design'!$F$21,IF('System Design'!$F$8=3,'Hourly Demand and Generation'!I4480*'System Design'!$F$21)))</f>
        <v>500</v>
      </c>
      <c r="O4480" s="32">
        <f>IF('System Design'!$F$8=1,'Hourly Demand and Generation'!J4480*'System Design'!$F$22,IF('System Design'!$F$8=2,'Hourly Demand and Generation'!K4480*'System Design'!$F$22,IF('System Design'!$F$8=3,'Hourly Demand and Generation'!L4480*'System Design'!$F$22)))</f>
        <v>472.13396863243503</v>
      </c>
      <c r="Q4480" s="32">
        <f t="shared" si="988"/>
        <v>0</v>
      </c>
      <c r="R4480" s="32">
        <f t="shared" si="993"/>
        <v>5400</v>
      </c>
      <c r="S4480" s="32">
        <f t="shared" si="994"/>
        <v>0</v>
      </c>
      <c r="T4480" s="32">
        <f t="shared" si="995"/>
        <v>21600</v>
      </c>
      <c r="U4480" s="32">
        <f t="shared" si="996"/>
        <v>0</v>
      </c>
      <c r="V4480" s="32">
        <f t="shared" si="989"/>
        <v>625.63396863243497</v>
      </c>
      <c r="W4480" s="32">
        <f t="shared" si="997"/>
        <v>625.63396863243497</v>
      </c>
      <c r="X4480" s="32">
        <f t="shared" si="998"/>
        <v>625.63396863243497</v>
      </c>
    </row>
    <row r="4481" spans="1:24" x14ac:dyDescent="0.25">
      <c r="A4481" s="2"/>
      <c r="B4481" s="2" t="s">
        <v>8</v>
      </c>
      <c r="C4481" s="2">
        <f t="shared" si="1001"/>
        <v>187</v>
      </c>
      <c r="D4481" s="2">
        <f t="shared" si="1002"/>
        <v>13</v>
      </c>
      <c r="E4481" s="2">
        <f t="shared" si="992"/>
        <v>4477</v>
      </c>
      <c r="F4481" s="11">
        <v>360</v>
      </c>
      <c r="G4481" s="9">
        <v>0.61788889153093196</v>
      </c>
      <c r="H4481" s="9">
        <v>0.875</v>
      </c>
      <c r="I4481" s="9">
        <v>0.92</v>
      </c>
      <c r="J4481" s="9">
        <v>0.20144382661650601</v>
      </c>
      <c r="K4481" s="9">
        <v>0.20144382661650601</v>
      </c>
      <c r="L4481" s="9">
        <v>0.20144382661650601</v>
      </c>
      <c r="N4481" s="32">
        <f>IF('System Design'!$F$8=1,'Hourly Demand and Generation'!G4481*'System Design'!$F$21,IF('System Design'!$F$8=2,'Hourly Demand and Generation'!H4481*'System Design'!$F$21,IF('System Design'!$F$8=3,'Hourly Demand and Generation'!I4481*'System Design'!$F$21)))</f>
        <v>460</v>
      </c>
      <c r="O4481" s="32">
        <f>IF('System Design'!$F$8=1,'Hourly Demand and Generation'!J4481*'System Design'!$F$22,IF('System Design'!$F$8=2,'Hourly Demand and Generation'!K4481*'System Design'!$F$22,IF('System Design'!$F$8=3,'Hourly Demand and Generation'!L4481*'System Design'!$F$22)))</f>
        <v>503.609566541265</v>
      </c>
      <c r="Q4481" s="32">
        <f t="shared" si="988"/>
        <v>0</v>
      </c>
      <c r="R4481" s="32">
        <f t="shared" si="993"/>
        <v>5400</v>
      </c>
      <c r="S4481" s="32">
        <f t="shared" si="994"/>
        <v>0</v>
      </c>
      <c r="T4481" s="32">
        <f t="shared" si="995"/>
        <v>21600</v>
      </c>
      <c r="U4481" s="32">
        <f t="shared" si="996"/>
        <v>0</v>
      </c>
      <c r="V4481" s="32">
        <f t="shared" si="989"/>
        <v>603.60956654126494</v>
      </c>
      <c r="W4481" s="32">
        <f t="shared" si="997"/>
        <v>603.60956654126494</v>
      </c>
      <c r="X4481" s="32">
        <f t="shared" si="998"/>
        <v>603.60956654126494</v>
      </c>
    </row>
    <row r="4482" spans="1:24" x14ac:dyDescent="0.25">
      <c r="A4482" s="2"/>
      <c r="B4482" s="2" t="s">
        <v>8</v>
      </c>
      <c r="C4482" s="2">
        <f t="shared" si="1001"/>
        <v>187</v>
      </c>
      <c r="D4482" s="2">
        <f t="shared" si="1002"/>
        <v>14</v>
      </c>
      <c r="E4482" s="2">
        <f t="shared" si="992"/>
        <v>4478</v>
      </c>
      <c r="F4482" s="11">
        <v>360</v>
      </c>
      <c r="G4482" s="9">
        <v>0.49877777991051098</v>
      </c>
      <c r="H4482" s="9">
        <v>0.71</v>
      </c>
      <c r="I4482" s="9">
        <v>0.75</v>
      </c>
      <c r="J4482" s="9">
        <v>0.214034065780038</v>
      </c>
      <c r="K4482" s="9">
        <v>0.214034065780038</v>
      </c>
      <c r="L4482" s="9">
        <v>0.214034065780038</v>
      </c>
      <c r="N4482" s="32">
        <f>IF('System Design'!$F$8=1,'Hourly Demand and Generation'!G4482*'System Design'!$F$21,IF('System Design'!$F$8=2,'Hourly Demand and Generation'!H4482*'System Design'!$F$21,IF('System Design'!$F$8=3,'Hourly Demand and Generation'!I4482*'System Design'!$F$21)))</f>
        <v>375</v>
      </c>
      <c r="O4482" s="32">
        <f>IF('System Design'!$F$8=1,'Hourly Demand and Generation'!J4482*'System Design'!$F$22,IF('System Design'!$F$8=2,'Hourly Demand and Generation'!K4482*'System Design'!$F$22,IF('System Design'!$F$8=3,'Hourly Demand and Generation'!L4482*'System Design'!$F$22)))</f>
        <v>535.08516445009502</v>
      </c>
      <c r="Q4482" s="32">
        <f t="shared" si="988"/>
        <v>0</v>
      </c>
      <c r="R4482" s="32">
        <f t="shared" si="993"/>
        <v>5400</v>
      </c>
      <c r="S4482" s="32">
        <f t="shared" si="994"/>
        <v>0</v>
      </c>
      <c r="T4482" s="32">
        <f t="shared" si="995"/>
        <v>21600</v>
      </c>
      <c r="U4482" s="32">
        <f t="shared" si="996"/>
        <v>0</v>
      </c>
      <c r="V4482" s="32">
        <f t="shared" si="989"/>
        <v>550.08516445009502</v>
      </c>
      <c r="W4482" s="32">
        <f t="shared" si="997"/>
        <v>550.08516445009502</v>
      </c>
      <c r="X4482" s="32">
        <f t="shared" si="998"/>
        <v>550.08516445009502</v>
      </c>
    </row>
    <row r="4483" spans="1:24" x14ac:dyDescent="0.25">
      <c r="A4483" s="2"/>
      <c r="B4483" s="2" t="s">
        <v>8</v>
      </c>
      <c r="C4483" s="2">
        <f t="shared" si="1001"/>
        <v>187</v>
      </c>
      <c r="D4483" s="2">
        <f t="shared" si="1002"/>
        <v>15</v>
      </c>
      <c r="E4483" s="2">
        <f t="shared" si="992"/>
        <v>4479</v>
      </c>
      <c r="F4483" s="11">
        <v>382.5</v>
      </c>
      <c r="G4483" s="9">
        <v>0.37222222381381398</v>
      </c>
      <c r="H4483" s="9">
        <v>0.54</v>
      </c>
      <c r="I4483" s="9">
        <v>0.57999999999999996</v>
      </c>
      <c r="J4483" s="9">
        <v>0.226624304943569</v>
      </c>
      <c r="K4483" s="9">
        <v>0.226624304943569</v>
      </c>
      <c r="L4483" s="9">
        <v>0.226624304943569</v>
      </c>
      <c r="N4483" s="32">
        <f>IF('System Design'!$F$8=1,'Hourly Demand and Generation'!G4483*'System Design'!$F$21,IF('System Design'!$F$8=2,'Hourly Demand and Generation'!H4483*'System Design'!$F$21,IF('System Design'!$F$8=3,'Hourly Demand and Generation'!I4483*'System Design'!$F$21)))</f>
        <v>290</v>
      </c>
      <c r="O4483" s="32">
        <f>IF('System Design'!$F$8=1,'Hourly Demand and Generation'!J4483*'System Design'!$F$22,IF('System Design'!$F$8=2,'Hourly Demand and Generation'!K4483*'System Design'!$F$22,IF('System Design'!$F$8=3,'Hourly Demand and Generation'!L4483*'System Design'!$F$22)))</f>
        <v>566.56076235892249</v>
      </c>
      <c r="Q4483" s="32">
        <f t="shared" si="988"/>
        <v>0</v>
      </c>
      <c r="R4483" s="32">
        <f t="shared" si="993"/>
        <v>5400</v>
      </c>
      <c r="S4483" s="32">
        <f t="shared" si="994"/>
        <v>0</v>
      </c>
      <c r="T4483" s="32">
        <f t="shared" si="995"/>
        <v>21600</v>
      </c>
      <c r="U4483" s="32">
        <f t="shared" si="996"/>
        <v>0</v>
      </c>
      <c r="V4483" s="32">
        <f t="shared" si="989"/>
        <v>474.06076235892249</v>
      </c>
      <c r="W4483" s="32">
        <f t="shared" si="997"/>
        <v>474.06076235892249</v>
      </c>
      <c r="X4483" s="32">
        <f t="shared" si="998"/>
        <v>474.06076235892249</v>
      </c>
    </row>
    <row r="4484" spans="1:24" x14ac:dyDescent="0.25">
      <c r="A4484" s="2"/>
      <c r="B4484" s="2" t="s">
        <v>8</v>
      </c>
      <c r="C4484" s="2">
        <f t="shared" si="1001"/>
        <v>187</v>
      </c>
      <c r="D4484" s="2">
        <f t="shared" si="1002"/>
        <v>16</v>
      </c>
      <c r="E4484" s="2">
        <f t="shared" si="992"/>
        <v>4480</v>
      </c>
      <c r="F4484" s="11">
        <v>405</v>
      </c>
      <c r="G4484" s="9">
        <v>0.24566666771711701</v>
      </c>
      <c r="H4484" s="9">
        <v>0.375</v>
      </c>
      <c r="I4484" s="9">
        <v>0.42</v>
      </c>
      <c r="J4484" s="9">
        <v>0.226624304943569</v>
      </c>
      <c r="K4484" s="9">
        <v>0.226624304943569</v>
      </c>
      <c r="L4484" s="9">
        <v>0.226624304943569</v>
      </c>
      <c r="N4484" s="32">
        <f>IF('System Design'!$F$8=1,'Hourly Demand and Generation'!G4484*'System Design'!$F$21,IF('System Design'!$F$8=2,'Hourly Demand and Generation'!H4484*'System Design'!$F$21,IF('System Design'!$F$8=3,'Hourly Demand and Generation'!I4484*'System Design'!$F$21)))</f>
        <v>210</v>
      </c>
      <c r="O4484" s="32">
        <f>IF('System Design'!$F$8=1,'Hourly Demand and Generation'!J4484*'System Design'!$F$22,IF('System Design'!$F$8=2,'Hourly Demand and Generation'!K4484*'System Design'!$F$22,IF('System Design'!$F$8=3,'Hourly Demand and Generation'!L4484*'System Design'!$F$22)))</f>
        <v>566.56076235892249</v>
      </c>
      <c r="Q4484" s="32">
        <f t="shared" si="988"/>
        <v>0</v>
      </c>
      <c r="R4484" s="32">
        <f t="shared" si="993"/>
        <v>5400</v>
      </c>
      <c r="S4484" s="32">
        <f t="shared" si="994"/>
        <v>0</v>
      </c>
      <c r="T4484" s="32">
        <f t="shared" si="995"/>
        <v>21600</v>
      </c>
      <c r="U4484" s="32">
        <f t="shared" si="996"/>
        <v>0</v>
      </c>
      <c r="V4484" s="32">
        <f t="shared" si="989"/>
        <v>371.56076235892249</v>
      </c>
      <c r="W4484" s="32">
        <f t="shared" si="997"/>
        <v>371.56076235892249</v>
      </c>
      <c r="X4484" s="32">
        <f t="shared" si="998"/>
        <v>371.56076235892249</v>
      </c>
    </row>
    <row r="4485" spans="1:24" x14ac:dyDescent="0.25">
      <c r="A4485" s="2"/>
      <c r="B4485" s="2" t="s">
        <v>8</v>
      </c>
      <c r="C4485" s="2">
        <f t="shared" si="1001"/>
        <v>187</v>
      </c>
      <c r="D4485" s="2">
        <f t="shared" si="1002"/>
        <v>17</v>
      </c>
      <c r="E4485" s="2">
        <f t="shared" si="992"/>
        <v>4481</v>
      </c>
      <c r="F4485" s="11">
        <v>427.5</v>
      </c>
      <c r="G4485" s="9">
        <v>0.126555556096697</v>
      </c>
      <c r="H4485" s="9">
        <v>0.21</v>
      </c>
      <c r="I4485" s="9">
        <v>0.25</v>
      </c>
      <c r="J4485" s="9">
        <v>0.25180478327063199</v>
      </c>
      <c r="K4485" s="9">
        <v>0.25180478327063199</v>
      </c>
      <c r="L4485" s="9">
        <v>0.25180478327063199</v>
      </c>
      <c r="N4485" s="32">
        <f>IF('System Design'!$F$8=1,'Hourly Demand and Generation'!G4485*'System Design'!$F$21,IF('System Design'!$F$8=2,'Hourly Demand and Generation'!H4485*'System Design'!$F$21,IF('System Design'!$F$8=3,'Hourly Demand and Generation'!I4485*'System Design'!$F$21)))</f>
        <v>125</v>
      </c>
      <c r="O4485" s="32">
        <f>IF('System Design'!$F$8=1,'Hourly Demand and Generation'!J4485*'System Design'!$F$22,IF('System Design'!$F$8=2,'Hourly Demand and Generation'!K4485*'System Design'!$F$22,IF('System Design'!$F$8=3,'Hourly Demand and Generation'!L4485*'System Design'!$F$22)))</f>
        <v>629.51195817658004</v>
      </c>
      <c r="Q4485" s="32">
        <f t="shared" si="988"/>
        <v>0</v>
      </c>
      <c r="R4485" s="32">
        <f t="shared" si="993"/>
        <v>5400</v>
      </c>
      <c r="S4485" s="32">
        <f t="shared" si="994"/>
        <v>0</v>
      </c>
      <c r="T4485" s="32">
        <f t="shared" si="995"/>
        <v>21600</v>
      </c>
      <c r="U4485" s="32">
        <f t="shared" si="996"/>
        <v>0</v>
      </c>
      <c r="V4485" s="32">
        <f t="shared" si="989"/>
        <v>327.01195817658004</v>
      </c>
      <c r="W4485" s="32">
        <f t="shared" si="997"/>
        <v>327.01195817658004</v>
      </c>
      <c r="X4485" s="32">
        <f t="shared" si="998"/>
        <v>327.01195817658004</v>
      </c>
    </row>
    <row r="4486" spans="1:24" x14ac:dyDescent="0.25">
      <c r="A4486" s="2"/>
      <c r="B4486" s="2" t="s">
        <v>8</v>
      </c>
      <c r="C4486" s="2">
        <f t="shared" si="1001"/>
        <v>187</v>
      </c>
      <c r="D4486" s="2">
        <f t="shared" si="1002"/>
        <v>18</v>
      </c>
      <c r="E4486" s="2">
        <f t="shared" si="992"/>
        <v>4482</v>
      </c>
      <c r="F4486" s="11">
        <v>450</v>
      </c>
      <c r="G4486" s="9">
        <v>5.9555555810210298E-2</v>
      </c>
      <c r="H4486" s="9">
        <v>0.125</v>
      </c>
      <c r="I4486" s="9">
        <v>0.17</v>
      </c>
      <c r="J4486" s="9">
        <v>0.239214544107101</v>
      </c>
      <c r="K4486" s="9">
        <v>0.239214544107101</v>
      </c>
      <c r="L4486" s="9">
        <v>0.239214544107101</v>
      </c>
      <c r="N4486" s="32">
        <f>IF('System Design'!$F$8=1,'Hourly Demand and Generation'!G4486*'System Design'!$F$21,IF('System Design'!$F$8=2,'Hourly Demand and Generation'!H4486*'System Design'!$F$21,IF('System Design'!$F$8=3,'Hourly Demand and Generation'!I4486*'System Design'!$F$21)))</f>
        <v>85</v>
      </c>
      <c r="O4486" s="32">
        <f>IF('System Design'!$F$8=1,'Hourly Demand and Generation'!J4486*'System Design'!$F$22,IF('System Design'!$F$8=2,'Hourly Demand and Generation'!K4486*'System Design'!$F$22,IF('System Design'!$F$8=3,'Hourly Demand and Generation'!L4486*'System Design'!$F$22)))</f>
        <v>598.03636026775246</v>
      </c>
      <c r="Q4486" s="32">
        <f t="shared" ref="Q4486:Q4549" si="1003">IF(F4486-N4486-O4486&gt;0,F4486-N4486-O4486,0)</f>
        <v>0</v>
      </c>
      <c r="R4486" s="32">
        <f t="shared" si="993"/>
        <v>5400</v>
      </c>
      <c r="S4486" s="32">
        <f t="shared" si="994"/>
        <v>0</v>
      </c>
      <c r="T4486" s="32">
        <f t="shared" si="995"/>
        <v>21600</v>
      </c>
      <c r="U4486" s="32">
        <f t="shared" si="996"/>
        <v>0</v>
      </c>
      <c r="V4486" s="32">
        <f t="shared" ref="V4486:V4549" si="1004">IF(F4486-N4486-O4486&lt;0,N4486+O4486-F4486,0)</f>
        <v>233.03636026775246</v>
      </c>
      <c r="W4486" s="32">
        <f t="shared" si="997"/>
        <v>233.03636026775246</v>
      </c>
      <c r="X4486" s="32">
        <f t="shared" si="998"/>
        <v>233.03636026775246</v>
      </c>
    </row>
    <row r="4487" spans="1:24" x14ac:dyDescent="0.25">
      <c r="A4487" s="2"/>
      <c r="B4487" s="2" t="s">
        <v>8</v>
      </c>
      <c r="C4487" s="2">
        <f t="shared" si="1001"/>
        <v>187</v>
      </c>
      <c r="D4487" s="2">
        <f t="shared" si="1002"/>
        <v>19</v>
      </c>
      <c r="E4487" s="2">
        <f t="shared" ref="E4487:E4550" si="1005">E4486+1</f>
        <v>4483</v>
      </c>
      <c r="F4487" s="11">
        <v>436.5</v>
      </c>
      <c r="G4487" s="9">
        <v>0</v>
      </c>
      <c r="H4487" s="9">
        <v>0.04</v>
      </c>
      <c r="I4487" s="9">
        <v>0.08</v>
      </c>
      <c r="J4487" s="9">
        <v>0.226624304943569</v>
      </c>
      <c r="K4487" s="9">
        <v>0.226624304943569</v>
      </c>
      <c r="L4487" s="9">
        <v>0.226624304943569</v>
      </c>
      <c r="N4487" s="32">
        <f>IF('System Design'!$F$8=1,'Hourly Demand and Generation'!G4487*'System Design'!$F$21,IF('System Design'!$F$8=2,'Hourly Demand and Generation'!H4487*'System Design'!$F$21,IF('System Design'!$F$8=3,'Hourly Demand and Generation'!I4487*'System Design'!$F$21)))</f>
        <v>40</v>
      </c>
      <c r="O4487" s="32">
        <f>IF('System Design'!$F$8=1,'Hourly Demand and Generation'!J4487*'System Design'!$F$22,IF('System Design'!$F$8=2,'Hourly Demand and Generation'!K4487*'System Design'!$F$22,IF('System Design'!$F$8=3,'Hourly Demand and Generation'!L4487*'System Design'!$F$22)))</f>
        <v>566.56076235892249</v>
      </c>
      <c r="Q4487" s="32">
        <f t="shared" si="1003"/>
        <v>0</v>
      </c>
      <c r="R4487" s="32">
        <f t="shared" ref="R4487:R4550" si="1006">IF($Q4487&lt;R4486+$V4487,IF(R4486+$V4487-$Q4487&gt;5400,5400,R4486+$V4487-$Q4487),0)</f>
        <v>5400</v>
      </c>
      <c r="S4487" s="32">
        <f t="shared" ref="S4487:S4550" si="1007">IF(R4487&gt;0,0,$Q4487+$V4487-R4486)</f>
        <v>0</v>
      </c>
      <c r="T4487" s="32">
        <f t="shared" ref="T4487:T4550" si="1008">IF($Q4487&lt;T4486+$V4487,IF(T4486+$V4487-$Q4487&gt;21600,21600,T4486+$V4487-$Q4487),0)</f>
        <v>21600</v>
      </c>
      <c r="U4487" s="32">
        <f t="shared" ref="U4487:U4550" si="1009">IF(T4487&gt;0,0,$Q4487+$V4487-T4486)</f>
        <v>0</v>
      </c>
      <c r="V4487" s="32">
        <f t="shared" si="1004"/>
        <v>170.06076235892249</v>
      </c>
      <c r="W4487" s="32">
        <f t="shared" ref="W4487:W4550" si="1010">IF(R4487=5400,$V4487-(R4487-R4486),0)</f>
        <v>170.06076235892249</v>
      </c>
      <c r="X4487" s="32">
        <f t="shared" ref="X4487:X4550" si="1011">IF(T4487=21600,$V4487-(T4487-T4486),0)</f>
        <v>170.06076235892249</v>
      </c>
    </row>
    <row r="4488" spans="1:24" x14ac:dyDescent="0.25">
      <c r="A4488" s="2"/>
      <c r="B4488" s="2" t="s">
        <v>8</v>
      </c>
      <c r="C4488" s="2">
        <f t="shared" si="1001"/>
        <v>187</v>
      </c>
      <c r="D4488" s="2">
        <f t="shared" si="1002"/>
        <v>20</v>
      </c>
      <c r="E4488" s="2">
        <f t="shared" si="1005"/>
        <v>4484</v>
      </c>
      <c r="F4488" s="11">
        <v>427.5</v>
      </c>
      <c r="G4488" s="9">
        <v>0</v>
      </c>
      <c r="H4488" s="9">
        <v>0</v>
      </c>
      <c r="I4488" s="9">
        <v>0</v>
      </c>
      <c r="J4488" s="9">
        <v>0.226624304943569</v>
      </c>
      <c r="K4488" s="9">
        <v>0.226624304943569</v>
      </c>
      <c r="L4488" s="9">
        <v>0.226624304943569</v>
      </c>
      <c r="N4488" s="32">
        <f>IF('System Design'!$F$8=1,'Hourly Demand and Generation'!G4488*'System Design'!$F$21,IF('System Design'!$F$8=2,'Hourly Demand and Generation'!H4488*'System Design'!$F$21,IF('System Design'!$F$8=3,'Hourly Demand and Generation'!I4488*'System Design'!$F$21)))</f>
        <v>0</v>
      </c>
      <c r="O4488" s="32">
        <f>IF('System Design'!$F$8=1,'Hourly Demand and Generation'!J4488*'System Design'!$F$22,IF('System Design'!$F$8=2,'Hourly Demand and Generation'!K4488*'System Design'!$F$22,IF('System Design'!$F$8=3,'Hourly Demand and Generation'!L4488*'System Design'!$F$22)))</f>
        <v>566.56076235892249</v>
      </c>
      <c r="Q4488" s="32">
        <f t="shared" si="1003"/>
        <v>0</v>
      </c>
      <c r="R4488" s="32">
        <f t="shared" si="1006"/>
        <v>5400</v>
      </c>
      <c r="S4488" s="32">
        <f t="shared" si="1007"/>
        <v>0</v>
      </c>
      <c r="T4488" s="32">
        <f t="shared" si="1008"/>
        <v>21600</v>
      </c>
      <c r="U4488" s="32">
        <f t="shared" si="1009"/>
        <v>0</v>
      </c>
      <c r="V4488" s="32">
        <f t="shared" si="1004"/>
        <v>139.06076235892249</v>
      </c>
      <c r="W4488" s="32">
        <f t="shared" si="1010"/>
        <v>139.06076235892249</v>
      </c>
      <c r="X4488" s="32">
        <f t="shared" si="1011"/>
        <v>139.06076235892249</v>
      </c>
    </row>
    <row r="4489" spans="1:24" x14ac:dyDescent="0.25">
      <c r="A4489" s="2"/>
      <c r="B4489" s="2" t="s">
        <v>8</v>
      </c>
      <c r="C4489" s="2">
        <f t="shared" si="1001"/>
        <v>187</v>
      </c>
      <c r="D4489" s="2">
        <f t="shared" si="1002"/>
        <v>21</v>
      </c>
      <c r="E4489" s="2">
        <f t="shared" si="1005"/>
        <v>4485</v>
      </c>
      <c r="F4489" s="11">
        <v>405</v>
      </c>
      <c r="G4489" s="9">
        <v>0</v>
      </c>
      <c r="H4489" s="9">
        <v>0</v>
      </c>
      <c r="I4489" s="9">
        <v>0</v>
      </c>
      <c r="J4489" s="9">
        <v>0.226624304943569</v>
      </c>
      <c r="K4489" s="9">
        <v>0.226624304943569</v>
      </c>
      <c r="L4489" s="9">
        <v>0.226624304943569</v>
      </c>
      <c r="N4489" s="32">
        <f>IF('System Design'!$F$8=1,'Hourly Demand and Generation'!G4489*'System Design'!$F$21,IF('System Design'!$F$8=2,'Hourly Demand and Generation'!H4489*'System Design'!$F$21,IF('System Design'!$F$8=3,'Hourly Demand and Generation'!I4489*'System Design'!$F$21)))</f>
        <v>0</v>
      </c>
      <c r="O4489" s="32">
        <f>IF('System Design'!$F$8=1,'Hourly Demand and Generation'!J4489*'System Design'!$F$22,IF('System Design'!$F$8=2,'Hourly Demand and Generation'!K4489*'System Design'!$F$22,IF('System Design'!$F$8=3,'Hourly Demand and Generation'!L4489*'System Design'!$F$22)))</f>
        <v>566.56076235892249</v>
      </c>
      <c r="Q4489" s="32">
        <f t="shared" si="1003"/>
        <v>0</v>
      </c>
      <c r="R4489" s="32">
        <f t="shared" si="1006"/>
        <v>5400</v>
      </c>
      <c r="S4489" s="32">
        <f t="shared" si="1007"/>
        <v>0</v>
      </c>
      <c r="T4489" s="32">
        <f t="shared" si="1008"/>
        <v>21600</v>
      </c>
      <c r="U4489" s="32">
        <f t="shared" si="1009"/>
        <v>0</v>
      </c>
      <c r="V4489" s="32">
        <f t="shared" si="1004"/>
        <v>161.56076235892249</v>
      </c>
      <c r="W4489" s="32">
        <f t="shared" si="1010"/>
        <v>161.56076235892249</v>
      </c>
      <c r="X4489" s="32">
        <f t="shared" si="1011"/>
        <v>161.56076235892249</v>
      </c>
    </row>
    <row r="4490" spans="1:24" x14ac:dyDescent="0.25">
      <c r="A4490" s="2"/>
      <c r="B4490" s="2" t="s">
        <v>8</v>
      </c>
      <c r="C4490" s="2">
        <f t="shared" si="1001"/>
        <v>187</v>
      </c>
      <c r="D4490" s="2">
        <f t="shared" si="1002"/>
        <v>22</v>
      </c>
      <c r="E4490" s="2">
        <f t="shared" si="1005"/>
        <v>4486</v>
      </c>
      <c r="F4490" s="11">
        <v>382.5</v>
      </c>
      <c r="G4490" s="9">
        <v>0</v>
      </c>
      <c r="H4490" s="9">
        <v>0</v>
      </c>
      <c r="I4490" s="9">
        <v>0</v>
      </c>
      <c r="J4490" s="9">
        <v>0.239214544107101</v>
      </c>
      <c r="K4490" s="9">
        <v>0.239214544107101</v>
      </c>
      <c r="L4490" s="9">
        <v>0.239214544107101</v>
      </c>
      <c r="N4490" s="32">
        <f>IF('System Design'!$F$8=1,'Hourly Demand and Generation'!G4490*'System Design'!$F$21,IF('System Design'!$F$8=2,'Hourly Demand and Generation'!H4490*'System Design'!$F$21,IF('System Design'!$F$8=3,'Hourly Demand and Generation'!I4490*'System Design'!$F$21)))</f>
        <v>0</v>
      </c>
      <c r="O4490" s="32">
        <f>IF('System Design'!$F$8=1,'Hourly Demand and Generation'!J4490*'System Design'!$F$22,IF('System Design'!$F$8=2,'Hourly Demand and Generation'!K4490*'System Design'!$F$22,IF('System Design'!$F$8=3,'Hourly Demand and Generation'!L4490*'System Design'!$F$22)))</f>
        <v>598.03636026775246</v>
      </c>
      <c r="Q4490" s="32">
        <f t="shared" si="1003"/>
        <v>0</v>
      </c>
      <c r="R4490" s="32">
        <f t="shared" si="1006"/>
        <v>5400</v>
      </c>
      <c r="S4490" s="32">
        <f t="shared" si="1007"/>
        <v>0</v>
      </c>
      <c r="T4490" s="32">
        <f t="shared" si="1008"/>
        <v>21600</v>
      </c>
      <c r="U4490" s="32">
        <f t="shared" si="1009"/>
        <v>0</v>
      </c>
      <c r="V4490" s="32">
        <f t="shared" si="1004"/>
        <v>215.53636026775246</v>
      </c>
      <c r="W4490" s="32">
        <f t="shared" si="1010"/>
        <v>215.53636026775246</v>
      </c>
      <c r="X4490" s="32">
        <f t="shared" si="1011"/>
        <v>215.53636026775246</v>
      </c>
    </row>
    <row r="4491" spans="1:24" x14ac:dyDescent="0.25">
      <c r="A4491" s="2"/>
      <c r="B4491" s="2" t="s">
        <v>8</v>
      </c>
      <c r="C4491" s="2">
        <f t="shared" si="1001"/>
        <v>187</v>
      </c>
      <c r="D4491" s="2">
        <f t="shared" si="1002"/>
        <v>23</v>
      </c>
      <c r="E4491" s="2">
        <f t="shared" si="1005"/>
        <v>4487</v>
      </c>
      <c r="F4491" s="11">
        <v>360</v>
      </c>
      <c r="G4491" s="9">
        <v>0</v>
      </c>
      <c r="H4491" s="9">
        <v>0</v>
      </c>
      <c r="I4491" s="9">
        <v>0</v>
      </c>
      <c r="J4491" s="9">
        <v>0.20144382661650601</v>
      </c>
      <c r="K4491" s="9">
        <v>0.20144382661650601</v>
      </c>
      <c r="L4491" s="9">
        <v>0.20144382661650601</v>
      </c>
      <c r="N4491" s="32">
        <f>IF('System Design'!$F$8=1,'Hourly Demand and Generation'!G4491*'System Design'!$F$21,IF('System Design'!$F$8=2,'Hourly Demand and Generation'!H4491*'System Design'!$F$21,IF('System Design'!$F$8=3,'Hourly Demand and Generation'!I4491*'System Design'!$F$21)))</f>
        <v>0</v>
      </c>
      <c r="O4491" s="32">
        <f>IF('System Design'!$F$8=1,'Hourly Demand and Generation'!J4491*'System Design'!$F$22,IF('System Design'!$F$8=2,'Hourly Demand and Generation'!K4491*'System Design'!$F$22,IF('System Design'!$F$8=3,'Hourly Demand and Generation'!L4491*'System Design'!$F$22)))</f>
        <v>503.609566541265</v>
      </c>
      <c r="Q4491" s="32">
        <f t="shared" si="1003"/>
        <v>0</v>
      </c>
      <c r="R4491" s="32">
        <f t="shared" si="1006"/>
        <v>5400</v>
      </c>
      <c r="S4491" s="32">
        <f t="shared" si="1007"/>
        <v>0</v>
      </c>
      <c r="T4491" s="32">
        <f t="shared" si="1008"/>
        <v>21600</v>
      </c>
      <c r="U4491" s="32">
        <f t="shared" si="1009"/>
        <v>0</v>
      </c>
      <c r="V4491" s="32">
        <f t="shared" si="1004"/>
        <v>143.609566541265</v>
      </c>
      <c r="W4491" s="32">
        <f t="shared" si="1010"/>
        <v>143.609566541265</v>
      </c>
      <c r="X4491" s="32">
        <f t="shared" si="1011"/>
        <v>143.609566541265</v>
      </c>
    </row>
    <row r="4492" spans="1:24" x14ac:dyDescent="0.25">
      <c r="A4492" s="2"/>
      <c r="B4492" s="2" t="s">
        <v>8</v>
      </c>
      <c r="C4492" s="2">
        <f t="shared" si="1001"/>
        <v>187</v>
      </c>
      <c r="D4492" s="2">
        <f t="shared" si="1002"/>
        <v>24</v>
      </c>
      <c r="E4492" s="2">
        <f t="shared" si="1005"/>
        <v>4488</v>
      </c>
      <c r="F4492" s="11">
        <v>315</v>
      </c>
      <c r="G4492" s="9">
        <v>0</v>
      </c>
      <c r="H4492" s="9">
        <v>0</v>
      </c>
      <c r="I4492" s="9">
        <v>0</v>
      </c>
      <c r="J4492" s="9">
        <v>0.20144382661650601</v>
      </c>
      <c r="K4492" s="9">
        <v>0.20144382661650601</v>
      </c>
      <c r="L4492" s="9">
        <v>0.20144382661650601</v>
      </c>
      <c r="N4492" s="32">
        <f>IF('System Design'!$F$8=1,'Hourly Demand and Generation'!G4492*'System Design'!$F$21,IF('System Design'!$F$8=2,'Hourly Demand and Generation'!H4492*'System Design'!$F$21,IF('System Design'!$F$8=3,'Hourly Demand and Generation'!I4492*'System Design'!$F$21)))</f>
        <v>0</v>
      </c>
      <c r="O4492" s="32">
        <f>IF('System Design'!$F$8=1,'Hourly Demand and Generation'!J4492*'System Design'!$F$22,IF('System Design'!$F$8=2,'Hourly Demand and Generation'!K4492*'System Design'!$F$22,IF('System Design'!$F$8=3,'Hourly Demand and Generation'!L4492*'System Design'!$F$22)))</f>
        <v>503.609566541265</v>
      </c>
      <c r="Q4492" s="32">
        <f t="shared" si="1003"/>
        <v>0</v>
      </c>
      <c r="R4492" s="32">
        <f t="shared" si="1006"/>
        <v>5400</v>
      </c>
      <c r="S4492" s="32">
        <f t="shared" si="1007"/>
        <v>0</v>
      </c>
      <c r="T4492" s="32">
        <f t="shared" si="1008"/>
        <v>21600</v>
      </c>
      <c r="U4492" s="32">
        <f t="shared" si="1009"/>
        <v>0</v>
      </c>
      <c r="V4492" s="32">
        <f t="shared" si="1004"/>
        <v>188.609566541265</v>
      </c>
      <c r="W4492" s="32">
        <f t="shared" si="1010"/>
        <v>188.609566541265</v>
      </c>
      <c r="X4492" s="32">
        <f t="shared" si="1011"/>
        <v>188.609566541265</v>
      </c>
    </row>
    <row r="4493" spans="1:24" x14ac:dyDescent="0.25">
      <c r="A4493" s="2"/>
      <c r="B4493" s="2" t="s">
        <v>8</v>
      </c>
      <c r="C4493" s="2">
        <f>C4492+1</f>
        <v>188</v>
      </c>
      <c r="D4493" s="2">
        <v>1</v>
      </c>
      <c r="E4493" s="2">
        <f t="shared" si="1005"/>
        <v>4489</v>
      </c>
      <c r="F4493" s="11">
        <v>270</v>
      </c>
      <c r="G4493" s="9">
        <v>0</v>
      </c>
      <c r="H4493" s="9">
        <v>0</v>
      </c>
      <c r="I4493" s="9">
        <v>0</v>
      </c>
      <c r="J4493" s="9">
        <v>0.15427141839662201</v>
      </c>
      <c r="K4493" s="9">
        <v>0.15427141839662201</v>
      </c>
      <c r="L4493" s="9">
        <v>0.3</v>
      </c>
      <c r="N4493" s="32">
        <f>IF('System Design'!$F$8=1,'Hourly Demand and Generation'!G4493*'System Design'!$F$21,IF('System Design'!$F$8=2,'Hourly Demand and Generation'!H4493*'System Design'!$F$21,IF('System Design'!$F$8=3,'Hourly Demand and Generation'!I4493*'System Design'!$F$21)))</f>
        <v>0</v>
      </c>
      <c r="O4493" s="32">
        <f>IF('System Design'!$F$8=1,'Hourly Demand and Generation'!J4493*'System Design'!$F$22,IF('System Design'!$F$8=2,'Hourly Demand and Generation'!K4493*'System Design'!$F$22,IF('System Design'!$F$8=3,'Hourly Demand and Generation'!L4493*'System Design'!$F$22)))</f>
        <v>750</v>
      </c>
      <c r="Q4493" s="32">
        <f t="shared" si="1003"/>
        <v>0</v>
      </c>
      <c r="R4493" s="32">
        <f t="shared" si="1006"/>
        <v>5400</v>
      </c>
      <c r="S4493" s="32">
        <f t="shared" si="1007"/>
        <v>0</v>
      </c>
      <c r="T4493" s="32">
        <f t="shared" si="1008"/>
        <v>21600</v>
      </c>
      <c r="U4493" s="32">
        <f t="shared" si="1009"/>
        <v>0</v>
      </c>
      <c r="V4493" s="32">
        <f t="shared" si="1004"/>
        <v>480</v>
      </c>
      <c r="W4493" s="32">
        <f t="shared" si="1010"/>
        <v>480</v>
      </c>
      <c r="X4493" s="32">
        <f t="shared" si="1011"/>
        <v>480</v>
      </c>
    </row>
    <row r="4494" spans="1:24" x14ac:dyDescent="0.25">
      <c r="A4494" s="2"/>
      <c r="B4494" s="2" t="s">
        <v>8</v>
      </c>
      <c r="C4494" s="2">
        <f>C4493</f>
        <v>188</v>
      </c>
      <c r="D4494" s="2">
        <f>D4493+1</f>
        <v>2</v>
      </c>
      <c r="E4494" s="2">
        <f t="shared" si="1005"/>
        <v>4490</v>
      </c>
      <c r="F4494" s="11">
        <v>247.5</v>
      </c>
      <c r="G4494" s="9">
        <v>0</v>
      </c>
      <c r="H4494" s="9">
        <v>0</v>
      </c>
      <c r="I4494" s="9">
        <v>0</v>
      </c>
      <c r="J4494" s="9">
        <v>0.13884427655695999</v>
      </c>
      <c r="K4494" s="9">
        <v>0.13884427655695999</v>
      </c>
      <c r="L4494" s="9">
        <v>0.27</v>
      </c>
      <c r="N4494" s="32">
        <f>IF('System Design'!$F$8=1,'Hourly Demand and Generation'!G4494*'System Design'!$F$21,IF('System Design'!$F$8=2,'Hourly Demand and Generation'!H4494*'System Design'!$F$21,IF('System Design'!$F$8=3,'Hourly Demand and Generation'!I4494*'System Design'!$F$21)))</f>
        <v>0</v>
      </c>
      <c r="O4494" s="32">
        <f>IF('System Design'!$F$8=1,'Hourly Demand and Generation'!J4494*'System Design'!$F$22,IF('System Design'!$F$8=2,'Hourly Demand and Generation'!K4494*'System Design'!$F$22,IF('System Design'!$F$8=3,'Hourly Demand and Generation'!L4494*'System Design'!$F$22)))</f>
        <v>675</v>
      </c>
      <c r="Q4494" s="32">
        <f t="shared" si="1003"/>
        <v>0</v>
      </c>
      <c r="R4494" s="32">
        <f t="shared" si="1006"/>
        <v>5400</v>
      </c>
      <c r="S4494" s="32">
        <f t="shared" si="1007"/>
        <v>0</v>
      </c>
      <c r="T4494" s="32">
        <f t="shared" si="1008"/>
        <v>21600</v>
      </c>
      <c r="U4494" s="32">
        <f t="shared" si="1009"/>
        <v>0</v>
      </c>
      <c r="V4494" s="32">
        <f t="shared" si="1004"/>
        <v>427.5</v>
      </c>
      <c r="W4494" s="32">
        <f t="shared" si="1010"/>
        <v>427.5</v>
      </c>
      <c r="X4494" s="32">
        <f t="shared" si="1011"/>
        <v>427.5</v>
      </c>
    </row>
    <row r="4495" spans="1:24" x14ac:dyDescent="0.25">
      <c r="A4495" s="2"/>
      <c r="B4495" s="2" t="s">
        <v>8</v>
      </c>
      <c r="C4495" s="2">
        <f t="shared" ref="C4495:C4516" si="1012">C4494</f>
        <v>188</v>
      </c>
      <c r="D4495" s="2">
        <f t="shared" ref="D4495:D4516" si="1013">D4494+1</f>
        <v>3</v>
      </c>
      <c r="E4495" s="2">
        <f t="shared" si="1005"/>
        <v>4491</v>
      </c>
      <c r="F4495" s="11">
        <v>225</v>
      </c>
      <c r="G4495" s="9">
        <v>0</v>
      </c>
      <c r="H4495" s="9">
        <v>0</v>
      </c>
      <c r="I4495" s="9">
        <v>0</v>
      </c>
      <c r="J4495" s="9">
        <v>0.13884427655695999</v>
      </c>
      <c r="K4495" s="9">
        <v>0.13884427655695999</v>
      </c>
      <c r="L4495" s="9">
        <v>0.27</v>
      </c>
      <c r="N4495" s="32">
        <f>IF('System Design'!$F$8=1,'Hourly Demand and Generation'!G4495*'System Design'!$F$21,IF('System Design'!$F$8=2,'Hourly Demand and Generation'!H4495*'System Design'!$F$21,IF('System Design'!$F$8=3,'Hourly Demand and Generation'!I4495*'System Design'!$F$21)))</f>
        <v>0</v>
      </c>
      <c r="O4495" s="32">
        <f>IF('System Design'!$F$8=1,'Hourly Demand and Generation'!J4495*'System Design'!$F$22,IF('System Design'!$F$8=2,'Hourly Demand and Generation'!K4495*'System Design'!$F$22,IF('System Design'!$F$8=3,'Hourly Demand and Generation'!L4495*'System Design'!$F$22)))</f>
        <v>675</v>
      </c>
      <c r="Q4495" s="32">
        <f t="shared" si="1003"/>
        <v>0</v>
      </c>
      <c r="R4495" s="32">
        <f t="shared" si="1006"/>
        <v>5400</v>
      </c>
      <c r="S4495" s="32">
        <f t="shared" si="1007"/>
        <v>0</v>
      </c>
      <c r="T4495" s="32">
        <f t="shared" si="1008"/>
        <v>21600</v>
      </c>
      <c r="U4495" s="32">
        <f t="shared" si="1009"/>
        <v>0</v>
      </c>
      <c r="V4495" s="32">
        <f t="shared" si="1004"/>
        <v>450</v>
      </c>
      <c r="W4495" s="32">
        <f t="shared" si="1010"/>
        <v>450</v>
      </c>
      <c r="X4495" s="32">
        <f t="shared" si="1011"/>
        <v>450</v>
      </c>
    </row>
    <row r="4496" spans="1:24" x14ac:dyDescent="0.25">
      <c r="A4496" s="2"/>
      <c r="B4496" s="2" t="s">
        <v>8</v>
      </c>
      <c r="C4496" s="2">
        <f t="shared" si="1012"/>
        <v>188</v>
      </c>
      <c r="D4496" s="2">
        <f t="shared" si="1013"/>
        <v>4</v>
      </c>
      <c r="E4496" s="2">
        <f t="shared" si="1005"/>
        <v>4492</v>
      </c>
      <c r="F4496" s="11">
        <v>270</v>
      </c>
      <c r="G4496" s="9">
        <v>0</v>
      </c>
      <c r="H4496" s="9">
        <v>0</v>
      </c>
      <c r="I4496" s="9">
        <v>0</v>
      </c>
      <c r="J4496" s="9">
        <v>0.15427141839662201</v>
      </c>
      <c r="K4496" s="9">
        <v>0.15427141839662201</v>
      </c>
      <c r="L4496" s="9">
        <v>0.3</v>
      </c>
      <c r="N4496" s="32">
        <f>IF('System Design'!$F$8=1,'Hourly Demand and Generation'!G4496*'System Design'!$F$21,IF('System Design'!$F$8=2,'Hourly Demand and Generation'!H4496*'System Design'!$F$21,IF('System Design'!$F$8=3,'Hourly Demand and Generation'!I4496*'System Design'!$F$21)))</f>
        <v>0</v>
      </c>
      <c r="O4496" s="32">
        <f>IF('System Design'!$F$8=1,'Hourly Demand and Generation'!J4496*'System Design'!$F$22,IF('System Design'!$F$8=2,'Hourly Demand and Generation'!K4496*'System Design'!$F$22,IF('System Design'!$F$8=3,'Hourly Demand and Generation'!L4496*'System Design'!$F$22)))</f>
        <v>750</v>
      </c>
      <c r="Q4496" s="32">
        <f t="shared" si="1003"/>
        <v>0</v>
      </c>
      <c r="R4496" s="32">
        <f t="shared" si="1006"/>
        <v>5400</v>
      </c>
      <c r="S4496" s="32">
        <f t="shared" si="1007"/>
        <v>0</v>
      </c>
      <c r="T4496" s="32">
        <f t="shared" si="1008"/>
        <v>21600</v>
      </c>
      <c r="U4496" s="32">
        <f t="shared" si="1009"/>
        <v>0</v>
      </c>
      <c r="V4496" s="32">
        <f t="shared" si="1004"/>
        <v>480</v>
      </c>
      <c r="W4496" s="32">
        <f t="shared" si="1010"/>
        <v>480</v>
      </c>
      <c r="X4496" s="32">
        <f t="shared" si="1011"/>
        <v>480</v>
      </c>
    </row>
    <row r="4497" spans="1:24" x14ac:dyDescent="0.25">
      <c r="A4497" s="2"/>
      <c r="B4497" s="2" t="s">
        <v>8</v>
      </c>
      <c r="C4497" s="2">
        <f t="shared" si="1012"/>
        <v>188</v>
      </c>
      <c r="D4497" s="2">
        <f t="shared" si="1013"/>
        <v>5</v>
      </c>
      <c r="E4497" s="2">
        <f t="shared" si="1005"/>
        <v>4493</v>
      </c>
      <c r="F4497" s="11">
        <v>292.5</v>
      </c>
      <c r="G4497" s="9">
        <v>0</v>
      </c>
      <c r="H4497" s="9">
        <v>0.04</v>
      </c>
      <c r="I4497" s="9">
        <v>0.08</v>
      </c>
      <c r="J4497" s="9">
        <v>0.123417134717298</v>
      </c>
      <c r="K4497" s="9">
        <v>0.123417134717298</v>
      </c>
      <c r="L4497" s="9">
        <v>0.24</v>
      </c>
      <c r="N4497" s="32">
        <f>IF('System Design'!$F$8=1,'Hourly Demand and Generation'!G4497*'System Design'!$F$21,IF('System Design'!$F$8=2,'Hourly Demand and Generation'!H4497*'System Design'!$F$21,IF('System Design'!$F$8=3,'Hourly Demand and Generation'!I4497*'System Design'!$F$21)))</f>
        <v>40</v>
      </c>
      <c r="O4497" s="32">
        <f>IF('System Design'!$F$8=1,'Hourly Demand and Generation'!J4497*'System Design'!$F$22,IF('System Design'!$F$8=2,'Hourly Demand and Generation'!K4497*'System Design'!$F$22,IF('System Design'!$F$8=3,'Hourly Demand and Generation'!L4497*'System Design'!$F$22)))</f>
        <v>600</v>
      </c>
      <c r="Q4497" s="32">
        <f t="shared" si="1003"/>
        <v>0</v>
      </c>
      <c r="R4497" s="32">
        <f t="shared" si="1006"/>
        <v>5400</v>
      </c>
      <c r="S4497" s="32">
        <f t="shared" si="1007"/>
        <v>0</v>
      </c>
      <c r="T4497" s="32">
        <f t="shared" si="1008"/>
        <v>21600</v>
      </c>
      <c r="U4497" s="32">
        <f t="shared" si="1009"/>
        <v>0</v>
      </c>
      <c r="V4497" s="32">
        <f t="shared" si="1004"/>
        <v>347.5</v>
      </c>
      <c r="W4497" s="32">
        <f t="shared" si="1010"/>
        <v>347.5</v>
      </c>
      <c r="X4497" s="32">
        <f t="shared" si="1011"/>
        <v>347.5</v>
      </c>
    </row>
    <row r="4498" spans="1:24" x14ac:dyDescent="0.25">
      <c r="A4498" s="2"/>
      <c r="B4498" s="2" t="s">
        <v>8</v>
      </c>
      <c r="C4498" s="2">
        <f t="shared" si="1012"/>
        <v>188</v>
      </c>
      <c r="D4498" s="2">
        <f t="shared" si="1013"/>
        <v>6</v>
      </c>
      <c r="E4498" s="2">
        <f t="shared" si="1005"/>
        <v>4494</v>
      </c>
      <c r="F4498" s="11">
        <v>315</v>
      </c>
      <c r="G4498" s="9">
        <v>0.08</v>
      </c>
      <c r="H4498" s="9">
        <v>0.125</v>
      </c>
      <c r="I4498" s="9">
        <v>0.17</v>
      </c>
      <c r="J4498" s="9">
        <v>0.123417134717298</v>
      </c>
      <c r="K4498" s="9">
        <v>0.123417134717298</v>
      </c>
      <c r="L4498" s="9">
        <v>0.24</v>
      </c>
      <c r="N4498" s="32">
        <f>IF('System Design'!$F$8=1,'Hourly Demand and Generation'!G4498*'System Design'!$F$21,IF('System Design'!$F$8=2,'Hourly Demand and Generation'!H4498*'System Design'!$F$21,IF('System Design'!$F$8=3,'Hourly Demand and Generation'!I4498*'System Design'!$F$21)))</f>
        <v>85</v>
      </c>
      <c r="O4498" s="32">
        <f>IF('System Design'!$F$8=1,'Hourly Demand and Generation'!J4498*'System Design'!$F$22,IF('System Design'!$F$8=2,'Hourly Demand and Generation'!K4498*'System Design'!$F$22,IF('System Design'!$F$8=3,'Hourly Demand and Generation'!L4498*'System Design'!$F$22)))</f>
        <v>600</v>
      </c>
      <c r="Q4498" s="32">
        <f t="shared" si="1003"/>
        <v>0</v>
      </c>
      <c r="R4498" s="32">
        <f t="shared" si="1006"/>
        <v>5400</v>
      </c>
      <c r="S4498" s="32">
        <f t="shared" si="1007"/>
        <v>0</v>
      </c>
      <c r="T4498" s="32">
        <f t="shared" si="1008"/>
        <v>21600</v>
      </c>
      <c r="U4498" s="32">
        <f t="shared" si="1009"/>
        <v>0</v>
      </c>
      <c r="V4498" s="32">
        <f t="shared" si="1004"/>
        <v>370</v>
      </c>
      <c r="W4498" s="32">
        <f t="shared" si="1010"/>
        <v>370</v>
      </c>
      <c r="X4498" s="32">
        <f t="shared" si="1011"/>
        <v>370</v>
      </c>
    </row>
    <row r="4499" spans="1:24" x14ac:dyDescent="0.25">
      <c r="A4499" s="2"/>
      <c r="B4499" s="2" t="s">
        <v>8</v>
      </c>
      <c r="C4499" s="2">
        <f t="shared" si="1012"/>
        <v>188</v>
      </c>
      <c r="D4499" s="2">
        <f t="shared" si="1013"/>
        <v>7</v>
      </c>
      <c r="E4499" s="2">
        <f t="shared" si="1005"/>
        <v>4495</v>
      </c>
      <c r="F4499" s="11">
        <v>337.5</v>
      </c>
      <c r="G4499" s="9">
        <v>0.17</v>
      </c>
      <c r="H4499" s="9">
        <v>0.21</v>
      </c>
      <c r="I4499" s="9">
        <v>0.25</v>
      </c>
      <c r="J4499" s="9">
        <v>0.13884427655695999</v>
      </c>
      <c r="K4499" s="9">
        <v>0.13884427655695999</v>
      </c>
      <c r="L4499" s="9">
        <v>0.27</v>
      </c>
      <c r="N4499" s="32">
        <f>IF('System Design'!$F$8=1,'Hourly Demand and Generation'!G4499*'System Design'!$F$21,IF('System Design'!$F$8=2,'Hourly Demand and Generation'!H4499*'System Design'!$F$21,IF('System Design'!$F$8=3,'Hourly Demand and Generation'!I4499*'System Design'!$F$21)))</f>
        <v>125</v>
      </c>
      <c r="O4499" s="32">
        <f>IF('System Design'!$F$8=1,'Hourly Demand and Generation'!J4499*'System Design'!$F$22,IF('System Design'!$F$8=2,'Hourly Demand and Generation'!K4499*'System Design'!$F$22,IF('System Design'!$F$8=3,'Hourly Demand and Generation'!L4499*'System Design'!$F$22)))</f>
        <v>675</v>
      </c>
      <c r="Q4499" s="32">
        <f t="shared" si="1003"/>
        <v>0</v>
      </c>
      <c r="R4499" s="32">
        <f t="shared" si="1006"/>
        <v>5400</v>
      </c>
      <c r="S4499" s="32">
        <f t="shared" si="1007"/>
        <v>0</v>
      </c>
      <c r="T4499" s="32">
        <f t="shared" si="1008"/>
        <v>21600</v>
      </c>
      <c r="U4499" s="32">
        <f t="shared" si="1009"/>
        <v>0</v>
      </c>
      <c r="V4499" s="32">
        <f t="shared" si="1004"/>
        <v>462.5</v>
      </c>
      <c r="W4499" s="32">
        <f t="shared" si="1010"/>
        <v>462.5</v>
      </c>
      <c r="X4499" s="32">
        <f t="shared" si="1011"/>
        <v>462.5</v>
      </c>
    </row>
    <row r="4500" spans="1:24" x14ac:dyDescent="0.25">
      <c r="A4500" s="2"/>
      <c r="B4500" s="2" t="s">
        <v>8</v>
      </c>
      <c r="C4500" s="2">
        <f t="shared" si="1012"/>
        <v>188</v>
      </c>
      <c r="D4500" s="2">
        <f t="shared" si="1013"/>
        <v>8</v>
      </c>
      <c r="E4500" s="2">
        <f t="shared" si="1005"/>
        <v>4496</v>
      </c>
      <c r="F4500" s="11">
        <v>360</v>
      </c>
      <c r="G4500" s="9">
        <v>0.33</v>
      </c>
      <c r="H4500" s="9">
        <v>0.375</v>
      </c>
      <c r="I4500" s="9">
        <v>0.42</v>
      </c>
      <c r="J4500" s="9">
        <v>0.13884427655695999</v>
      </c>
      <c r="K4500" s="9">
        <v>0.13884427655695999</v>
      </c>
      <c r="L4500" s="9">
        <v>0.27</v>
      </c>
      <c r="N4500" s="32">
        <f>IF('System Design'!$F$8=1,'Hourly Demand and Generation'!G4500*'System Design'!$F$21,IF('System Design'!$F$8=2,'Hourly Demand and Generation'!H4500*'System Design'!$F$21,IF('System Design'!$F$8=3,'Hourly Demand and Generation'!I4500*'System Design'!$F$21)))</f>
        <v>210</v>
      </c>
      <c r="O4500" s="32">
        <f>IF('System Design'!$F$8=1,'Hourly Demand and Generation'!J4500*'System Design'!$F$22,IF('System Design'!$F$8=2,'Hourly Demand and Generation'!K4500*'System Design'!$F$22,IF('System Design'!$F$8=3,'Hourly Demand and Generation'!L4500*'System Design'!$F$22)))</f>
        <v>675</v>
      </c>
      <c r="Q4500" s="32">
        <f t="shared" si="1003"/>
        <v>0</v>
      </c>
      <c r="R4500" s="32">
        <f t="shared" si="1006"/>
        <v>5400</v>
      </c>
      <c r="S4500" s="32">
        <f t="shared" si="1007"/>
        <v>0</v>
      </c>
      <c r="T4500" s="32">
        <f t="shared" si="1008"/>
        <v>21600</v>
      </c>
      <c r="U4500" s="32">
        <f t="shared" si="1009"/>
        <v>0</v>
      </c>
      <c r="V4500" s="32">
        <f t="shared" si="1004"/>
        <v>525</v>
      </c>
      <c r="W4500" s="32">
        <f t="shared" si="1010"/>
        <v>525</v>
      </c>
      <c r="X4500" s="32">
        <f t="shared" si="1011"/>
        <v>525</v>
      </c>
    </row>
    <row r="4501" spans="1:24" x14ac:dyDescent="0.25">
      <c r="A4501" s="2"/>
      <c r="B4501" s="2" t="s">
        <v>8</v>
      </c>
      <c r="C4501" s="2">
        <f t="shared" si="1012"/>
        <v>188</v>
      </c>
      <c r="D4501" s="2">
        <f t="shared" si="1013"/>
        <v>9</v>
      </c>
      <c r="E4501" s="2">
        <f t="shared" si="1005"/>
        <v>4497</v>
      </c>
      <c r="F4501" s="11">
        <v>360</v>
      </c>
      <c r="G4501" s="9">
        <v>0.5</v>
      </c>
      <c r="H4501" s="9">
        <v>0.54</v>
      </c>
      <c r="I4501" s="9">
        <v>0.57999999999999996</v>
      </c>
      <c r="J4501" s="9">
        <v>0.123417134717298</v>
      </c>
      <c r="K4501" s="9">
        <v>0.123417134717298</v>
      </c>
      <c r="L4501" s="9">
        <v>0.24</v>
      </c>
      <c r="N4501" s="32">
        <f>IF('System Design'!$F$8=1,'Hourly Demand and Generation'!G4501*'System Design'!$F$21,IF('System Design'!$F$8=2,'Hourly Demand and Generation'!H4501*'System Design'!$F$21,IF('System Design'!$F$8=3,'Hourly Demand and Generation'!I4501*'System Design'!$F$21)))</f>
        <v>290</v>
      </c>
      <c r="O4501" s="32">
        <f>IF('System Design'!$F$8=1,'Hourly Demand and Generation'!J4501*'System Design'!$F$22,IF('System Design'!$F$8=2,'Hourly Demand and Generation'!K4501*'System Design'!$F$22,IF('System Design'!$F$8=3,'Hourly Demand and Generation'!L4501*'System Design'!$F$22)))</f>
        <v>600</v>
      </c>
      <c r="Q4501" s="32">
        <f t="shared" si="1003"/>
        <v>0</v>
      </c>
      <c r="R4501" s="32">
        <f t="shared" si="1006"/>
        <v>5400</v>
      </c>
      <c r="S4501" s="32">
        <f t="shared" si="1007"/>
        <v>0</v>
      </c>
      <c r="T4501" s="32">
        <f t="shared" si="1008"/>
        <v>21600</v>
      </c>
      <c r="U4501" s="32">
        <f t="shared" si="1009"/>
        <v>0</v>
      </c>
      <c r="V4501" s="32">
        <f t="shared" si="1004"/>
        <v>530</v>
      </c>
      <c r="W4501" s="32">
        <f t="shared" si="1010"/>
        <v>530</v>
      </c>
      <c r="X4501" s="32">
        <f t="shared" si="1011"/>
        <v>530</v>
      </c>
    </row>
    <row r="4502" spans="1:24" x14ac:dyDescent="0.25">
      <c r="A4502" s="2"/>
      <c r="B4502" s="2" t="s">
        <v>8</v>
      </c>
      <c r="C4502" s="2">
        <f t="shared" si="1012"/>
        <v>188</v>
      </c>
      <c r="D4502" s="2">
        <f t="shared" si="1013"/>
        <v>10</v>
      </c>
      <c r="E4502" s="2">
        <f t="shared" si="1005"/>
        <v>4498</v>
      </c>
      <c r="F4502" s="11">
        <v>351</v>
      </c>
      <c r="G4502" s="9">
        <v>0.67</v>
      </c>
      <c r="H4502" s="9">
        <v>0.71</v>
      </c>
      <c r="I4502" s="9">
        <v>0.75</v>
      </c>
      <c r="J4502" s="9">
        <v>0.13884427655695999</v>
      </c>
      <c r="K4502" s="9">
        <v>0.13884427655695999</v>
      </c>
      <c r="L4502" s="9">
        <v>0.27</v>
      </c>
      <c r="N4502" s="32">
        <f>IF('System Design'!$F$8=1,'Hourly Demand and Generation'!G4502*'System Design'!$F$21,IF('System Design'!$F$8=2,'Hourly Demand and Generation'!H4502*'System Design'!$F$21,IF('System Design'!$F$8=3,'Hourly Demand and Generation'!I4502*'System Design'!$F$21)))</f>
        <v>375</v>
      </c>
      <c r="O4502" s="32">
        <f>IF('System Design'!$F$8=1,'Hourly Demand and Generation'!J4502*'System Design'!$F$22,IF('System Design'!$F$8=2,'Hourly Demand and Generation'!K4502*'System Design'!$F$22,IF('System Design'!$F$8=3,'Hourly Demand and Generation'!L4502*'System Design'!$F$22)))</f>
        <v>675</v>
      </c>
      <c r="Q4502" s="32">
        <f t="shared" si="1003"/>
        <v>0</v>
      </c>
      <c r="R4502" s="32">
        <f t="shared" si="1006"/>
        <v>5400</v>
      </c>
      <c r="S4502" s="32">
        <f t="shared" si="1007"/>
        <v>0</v>
      </c>
      <c r="T4502" s="32">
        <f t="shared" si="1008"/>
        <v>21600</v>
      </c>
      <c r="U4502" s="32">
        <f t="shared" si="1009"/>
        <v>0</v>
      </c>
      <c r="V4502" s="32">
        <f t="shared" si="1004"/>
        <v>699</v>
      </c>
      <c r="W4502" s="32">
        <f t="shared" si="1010"/>
        <v>699</v>
      </c>
      <c r="X4502" s="32">
        <f t="shared" si="1011"/>
        <v>699</v>
      </c>
    </row>
    <row r="4503" spans="1:24" x14ac:dyDescent="0.25">
      <c r="A4503" s="2"/>
      <c r="B4503" s="2" t="s">
        <v>8</v>
      </c>
      <c r="C4503" s="2">
        <f t="shared" si="1012"/>
        <v>188</v>
      </c>
      <c r="D4503" s="2">
        <f t="shared" si="1013"/>
        <v>11</v>
      </c>
      <c r="E4503" s="2">
        <f t="shared" si="1005"/>
        <v>4499</v>
      </c>
      <c r="F4503" s="11">
        <v>346.5</v>
      </c>
      <c r="G4503" s="9">
        <v>0.83</v>
      </c>
      <c r="H4503" s="9">
        <v>0.875</v>
      </c>
      <c r="I4503" s="9">
        <v>0.92</v>
      </c>
      <c r="J4503" s="9">
        <v>0.123417134717298</v>
      </c>
      <c r="K4503" s="9">
        <v>0.123417134717298</v>
      </c>
      <c r="L4503" s="9">
        <v>0.24</v>
      </c>
      <c r="N4503" s="32">
        <f>IF('System Design'!$F$8=1,'Hourly Demand and Generation'!G4503*'System Design'!$F$21,IF('System Design'!$F$8=2,'Hourly Demand and Generation'!H4503*'System Design'!$F$21,IF('System Design'!$F$8=3,'Hourly Demand and Generation'!I4503*'System Design'!$F$21)))</f>
        <v>460</v>
      </c>
      <c r="O4503" s="32">
        <f>IF('System Design'!$F$8=1,'Hourly Demand and Generation'!J4503*'System Design'!$F$22,IF('System Design'!$F$8=2,'Hourly Demand and Generation'!K4503*'System Design'!$F$22,IF('System Design'!$F$8=3,'Hourly Demand and Generation'!L4503*'System Design'!$F$22)))</f>
        <v>600</v>
      </c>
      <c r="Q4503" s="32">
        <f t="shared" si="1003"/>
        <v>0</v>
      </c>
      <c r="R4503" s="32">
        <f t="shared" si="1006"/>
        <v>5400</v>
      </c>
      <c r="S4503" s="32">
        <f t="shared" si="1007"/>
        <v>0</v>
      </c>
      <c r="T4503" s="32">
        <f t="shared" si="1008"/>
        <v>21600</v>
      </c>
      <c r="U4503" s="32">
        <f t="shared" si="1009"/>
        <v>0</v>
      </c>
      <c r="V4503" s="32">
        <f t="shared" si="1004"/>
        <v>713.5</v>
      </c>
      <c r="W4503" s="32">
        <f t="shared" si="1010"/>
        <v>713.5</v>
      </c>
      <c r="X4503" s="32">
        <f t="shared" si="1011"/>
        <v>713.5</v>
      </c>
    </row>
    <row r="4504" spans="1:24" x14ac:dyDescent="0.25">
      <c r="A4504" s="2"/>
      <c r="B4504" s="2" t="s">
        <v>8</v>
      </c>
      <c r="C4504" s="2">
        <f t="shared" si="1012"/>
        <v>188</v>
      </c>
      <c r="D4504" s="2">
        <f t="shared" si="1013"/>
        <v>12</v>
      </c>
      <c r="E4504" s="2">
        <f t="shared" si="1005"/>
        <v>4500</v>
      </c>
      <c r="F4504" s="11">
        <v>346.5</v>
      </c>
      <c r="G4504" s="9">
        <v>1</v>
      </c>
      <c r="H4504" s="9">
        <v>1</v>
      </c>
      <c r="I4504" s="9">
        <v>1</v>
      </c>
      <c r="J4504" s="9">
        <v>0.11570356379746601</v>
      </c>
      <c r="K4504" s="9">
        <v>0.11570356379746601</v>
      </c>
      <c r="L4504" s="9">
        <v>0.22500000000000001</v>
      </c>
      <c r="N4504" s="32">
        <f>IF('System Design'!$F$8=1,'Hourly Demand and Generation'!G4504*'System Design'!$F$21,IF('System Design'!$F$8=2,'Hourly Demand and Generation'!H4504*'System Design'!$F$21,IF('System Design'!$F$8=3,'Hourly Demand and Generation'!I4504*'System Design'!$F$21)))</f>
        <v>500</v>
      </c>
      <c r="O4504" s="32">
        <f>IF('System Design'!$F$8=1,'Hourly Demand and Generation'!J4504*'System Design'!$F$22,IF('System Design'!$F$8=2,'Hourly Demand and Generation'!K4504*'System Design'!$F$22,IF('System Design'!$F$8=3,'Hourly Demand and Generation'!L4504*'System Design'!$F$22)))</f>
        <v>562.5</v>
      </c>
      <c r="Q4504" s="32">
        <f t="shared" si="1003"/>
        <v>0</v>
      </c>
      <c r="R4504" s="32">
        <f t="shared" si="1006"/>
        <v>5400</v>
      </c>
      <c r="S4504" s="32">
        <f t="shared" si="1007"/>
        <v>0</v>
      </c>
      <c r="T4504" s="32">
        <f t="shared" si="1008"/>
        <v>21600</v>
      </c>
      <c r="U4504" s="32">
        <f t="shared" si="1009"/>
        <v>0</v>
      </c>
      <c r="V4504" s="32">
        <f t="shared" si="1004"/>
        <v>716</v>
      </c>
      <c r="W4504" s="32">
        <f t="shared" si="1010"/>
        <v>716</v>
      </c>
      <c r="X4504" s="32">
        <f t="shared" si="1011"/>
        <v>716</v>
      </c>
    </row>
    <row r="4505" spans="1:24" x14ac:dyDescent="0.25">
      <c r="A4505" s="2"/>
      <c r="B4505" s="2" t="s">
        <v>8</v>
      </c>
      <c r="C4505" s="2">
        <f t="shared" si="1012"/>
        <v>188</v>
      </c>
      <c r="D4505" s="2">
        <f t="shared" si="1013"/>
        <v>13</v>
      </c>
      <c r="E4505" s="2">
        <f t="shared" si="1005"/>
        <v>4501</v>
      </c>
      <c r="F4505" s="11">
        <v>360</v>
      </c>
      <c r="G4505" s="9">
        <v>0.83</v>
      </c>
      <c r="H4505" s="9">
        <v>0.875</v>
      </c>
      <c r="I4505" s="9">
        <v>0.92</v>
      </c>
      <c r="J4505" s="9">
        <v>0.123417134717298</v>
      </c>
      <c r="K4505" s="9">
        <v>0.123417134717298</v>
      </c>
      <c r="L4505" s="9">
        <v>0.24</v>
      </c>
      <c r="N4505" s="32">
        <f>IF('System Design'!$F$8=1,'Hourly Demand and Generation'!G4505*'System Design'!$F$21,IF('System Design'!$F$8=2,'Hourly Demand and Generation'!H4505*'System Design'!$F$21,IF('System Design'!$F$8=3,'Hourly Demand and Generation'!I4505*'System Design'!$F$21)))</f>
        <v>460</v>
      </c>
      <c r="O4505" s="32">
        <f>IF('System Design'!$F$8=1,'Hourly Demand and Generation'!J4505*'System Design'!$F$22,IF('System Design'!$F$8=2,'Hourly Demand and Generation'!K4505*'System Design'!$F$22,IF('System Design'!$F$8=3,'Hourly Demand and Generation'!L4505*'System Design'!$F$22)))</f>
        <v>600</v>
      </c>
      <c r="Q4505" s="32">
        <f t="shared" si="1003"/>
        <v>0</v>
      </c>
      <c r="R4505" s="32">
        <f t="shared" si="1006"/>
        <v>5400</v>
      </c>
      <c r="S4505" s="32">
        <f t="shared" si="1007"/>
        <v>0</v>
      </c>
      <c r="T4505" s="32">
        <f t="shared" si="1008"/>
        <v>21600</v>
      </c>
      <c r="U4505" s="32">
        <f t="shared" si="1009"/>
        <v>0</v>
      </c>
      <c r="V4505" s="32">
        <f t="shared" si="1004"/>
        <v>700</v>
      </c>
      <c r="W4505" s="32">
        <f t="shared" si="1010"/>
        <v>700</v>
      </c>
      <c r="X4505" s="32">
        <f t="shared" si="1011"/>
        <v>700</v>
      </c>
    </row>
    <row r="4506" spans="1:24" x14ac:dyDescent="0.25">
      <c r="A4506" s="2"/>
      <c r="B4506" s="2" t="s">
        <v>8</v>
      </c>
      <c r="C4506" s="2">
        <f t="shared" si="1012"/>
        <v>188</v>
      </c>
      <c r="D4506" s="2">
        <f t="shared" si="1013"/>
        <v>14</v>
      </c>
      <c r="E4506" s="2">
        <f t="shared" si="1005"/>
        <v>4502</v>
      </c>
      <c r="F4506" s="11">
        <v>360</v>
      </c>
      <c r="G4506" s="9">
        <v>0.67</v>
      </c>
      <c r="H4506" s="9">
        <v>0.71</v>
      </c>
      <c r="I4506" s="9">
        <v>0.75</v>
      </c>
      <c r="J4506" s="9">
        <v>0.131130705637129</v>
      </c>
      <c r="K4506" s="9">
        <v>0.131130705637129</v>
      </c>
      <c r="L4506" s="9">
        <v>0.255</v>
      </c>
      <c r="N4506" s="32">
        <f>IF('System Design'!$F$8=1,'Hourly Demand and Generation'!G4506*'System Design'!$F$21,IF('System Design'!$F$8=2,'Hourly Demand and Generation'!H4506*'System Design'!$F$21,IF('System Design'!$F$8=3,'Hourly Demand and Generation'!I4506*'System Design'!$F$21)))</f>
        <v>375</v>
      </c>
      <c r="O4506" s="32">
        <f>IF('System Design'!$F$8=1,'Hourly Demand and Generation'!J4506*'System Design'!$F$22,IF('System Design'!$F$8=2,'Hourly Demand and Generation'!K4506*'System Design'!$F$22,IF('System Design'!$F$8=3,'Hourly Demand and Generation'!L4506*'System Design'!$F$22)))</f>
        <v>637.5</v>
      </c>
      <c r="Q4506" s="32">
        <f t="shared" si="1003"/>
        <v>0</v>
      </c>
      <c r="R4506" s="32">
        <f t="shared" si="1006"/>
        <v>5400</v>
      </c>
      <c r="S4506" s="32">
        <f t="shared" si="1007"/>
        <v>0</v>
      </c>
      <c r="T4506" s="32">
        <f t="shared" si="1008"/>
        <v>21600</v>
      </c>
      <c r="U4506" s="32">
        <f t="shared" si="1009"/>
        <v>0</v>
      </c>
      <c r="V4506" s="32">
        <f t="shared" si="1004"/>
        <v>652.5</v>
      </c>
      <c r="W4506" s="32">
        <f t="shared" si="1010"/>
        <v>652.5</v>
      </c>
      <c r="X4506" s="32">
        <f t="shared" si="1011"/>
        <v>652.5</v>
      </c>
    </row>
    <row r="4507" spans="1:24" x14ac:dyDescent="0.25">
      <c r="A4507" s="2"/>
      <c r="B4507" s="2" t="s">
        <v>8</v>
      </c>
      <c r="C4507" s="2">
        <f t="shared" si="1012"/>
        <v>188</v>
      </c>
      <c r="D4507" s="2">
        <f t="shared" si="1013"/>
        <v>15</v>
      </c>
      <c r="E4507" s="2">
        <f t="shared" si="1005"/>
        <v>4503</v>
      </c>
      <c r="F4507" s="11">
        <v>382.5</v>
      </c>
      <c r="G4507" s="9">
        <v>0.5</v>
      </c>
      <c r="H4507" s="9">
        <v>0.54</v>
      </c>
      <c r="I4507" s="9">
        <v>0.57999999999999996</v>
      </c>
      <c r="J4507" s="9">
        <v>0.13884427655695999</v>
      </c>
      <c r="K4507" s="9">
        <v>0.13884427655695999</v>
      </c>
      <c r="L4507" s="9">
        <v>0.27</v>
      </c>
      <c r="N4507" s="32">
        <f>IF('System Design'!$F$8=1,'Hourly Demand and Generation'!G4507*'System Design'!$F$21,IF('System Design'!$F$8=2,'Hourly Demand and Generation'!H4507*'System Design'!$F$21,IF('System Design'!$F$8=3,'Hourly Demand and Generation'!I4507*'System Design'!$F$21)))</f>
        <v>290</v>
      </c>
      <c r="O4507" s="32">
        <f>IF('System Design'!$F$8=1,'Hourly Demand and Generation'!J4507*'System Design'!$F$22,IF('System Design'!$F$8=2,'Hourly Demand and Generation'!K4507*'System Design'!$F$22,IF('System Design'!$F$8=3,'Hourly Demand and Generation'!L4507*'System Design'!$F$22)))</f>
        <v>675</v>
      </c>
      <c r="Q4507" s="32">
        <f t="shared" si="1003"/>
        <v>0</v>
      </c>
      <c r="R4507" s="32">
        <f t="shared" si="1006"/>
        <v>5400</v>
      </c>
      <c r="S4507" s="32">
        <f t="shared" si="1007"/>
        <v>0</v>
      </c>
      <c r="T4507" s="32">
        <f t="shared" si="1008"/>
        <v>21600</v>
      </c>
      <c r="U4507" s="32">
        <f t="shared" si="1009"/>
        <v>0</v>
      </c>
      <c r="V4507" s="32">
        <f t="shared" si="1004"/>
        <v>582.5</v>
      </c>
      <c r="W4507" s="32">
        <f t="shared" si="1010"/>
        <v>582.5</v>
      </c>
      <c r="X4507" s="32">
        <f t="shared" si="1011"/>
        <v>582.5</v>
      </c>
    </row>
    <row r="4508" spans="1:24" x14ac:dyDescent="0.25">
      <c r="A4508" s="2"/>
      <c r="B4508" s="2" t="s">
        <v>8</v>
      </c>
      <c r="C4508" s="2">
        <f t="shared" si="1012"/>
        <v>188</v>
      </c>
      <c r="D4508" s="2">
        <f t="shared" si="1013"/>
        <v>16</v>
      </c>
      <c r="E4508" s="2">
        <f t="shared" si="1005"/>
        <v>4504</v>
      </c>
      <c r="F4508" s="11">
        <v>405</v>
      </c>
      <c r="G4508" s="9">
        <v>0.33</v>
      </c>
      <c r="H4508" s="9">
        <v>0.375</v>
      </c>
      <c r="I4508" s="9">
        <v>0.42</v>
      </c>
      <c r="J4508" s="9">
        <v>0.13884427655695999</v>
      </c>
      <c r="K4508" s="9">
        <v>0.13884427655695999</v>
      </c>
      <c r="L4508" s="9">
        <v>0.27</v>
      </c>
      <c r="N4508" s="32">
        <f>IF('System Design'!$F$8=1,'Hourly Demand and Generation'!G4508*'System Design'!$F$21,IF('System Design'!$F$8=2,'Hourly Demand and Generation'!H4508*'System Design'!$F$21,IF('System Design'!$F$8=3,'Hourly Demand and Generation'!I4508*'System Design'!$F$21)))</f>
        <v>210</v>
      </c>
      <c r="O4508" s="32">
        <f>IF('System Design'!$F$8=1,'Hourly Demand and Generation'!J4508*'System Design'!$F$22,IF('System Design'!$F$8=2,'Hourly Demand and Generation'!K4508*'System Design'!$F$22,IF('System Design'!$F$8=3,'Hourly Demand and Generation'!L4508*'System Design'!$F$22)))</f>
        <v>675</v>
      </c>
      <c r="Q4508" s="32">
        <f t="shared" si="1003"/>
        <v>0</v>
      </c>
      <c r="R4508" s="32">
        <f t="shared" si="1006"/>
        <v>5400</v>
      </c>
      <c r="S4508" s="32">
        <f t="shared" si="1007"/>
        <v>0</v>
      </c>
      <c r="T4508" s="32">
        <f t="shared" si="1008"/>
        <v>21600</v>
      </c>
      <c r="U4508" s="32">
        <f t="shared" si="1009"/>
        <v>0</v>
      </c>
      <c r="V4508" s="32">
        <f t="shared" si="1004"/>
        <v>480</v>
      </c>
      <c r="W4508" s="32">
        <f t="shared" si="1010"/>
        <v>480</v>
      </c>
      <c r="X4508" s="32">
        <f t="shared" si="1011"/>
        <v>480</v>
      </c>
    </row>
    <row r="4509" spans="1:24" x14ac:dyDescent="0.25">
      <c r="A4509" s="2"/>
      <c r="B4509" s="2" t="s">
        <v>8</v>
      </c>
      <c r="C4509" s="2">
        <f t="shared" si="1012"/>
        <v>188</v>
      </c>
      <c r="D4509" s="2">
        <f t="shared" si="1013"/>
        <v>17</v>
      </c>
      <c r="E4509" s="2">
        <f t="shared" si="1005"/>
        <v>4505</v>
      </c>
      <c r="F4509" s="11">
        <v>427.5</v>
      </c>
      <c r="G4509" s="9">
        <v>0.17</v>
      </c>
      <c r="H4509" s="9">
        <v>0.21</v>
      </c>
      <c r="I4509" s="9">
        <v>0.25</v>
      </c>
      <c r="J4509" s="9">
        <v>0.15427141839662201</v>
      </c>
      <c r="K4509" s="9">
        <v>0.15427141839662201</v>
      </c>
      <c r="L4509" s="9">
        <v>0.3</v>
      </c>
      <c r="N4509" s="32">
        <f>IF('System Design'!$F$8=1,'Hourly Demand and Generation'!G4509*'System Design'!$F$21,IF('System Design'!$F$8=2,'Hourly Demand and Generation'!H4509*'System Design'!$F$21,IF('System Design'!$F$8=3,'Hourly Demand and Generation'!I4509*'System Design'!$F$21)))</f>
        <v>125</v>
      </c>
      <c r="O4509" s="32">
        <f>IF('System Design'!$F$8=1,'Hourly Demand and Generation'!J4509*'System Design'!$F$22,IF('System Design'!$F$8=2,'Hourly Demand and Generation'!K4509*'System Design'!$F$22,IF('System Design'!$F$8=3,'Hourly Demand and Generation'!L4509*'System Design'!$F$22)))</f>
        <v>750</v>
      </c>
      <c r="Q4509" s="32">
        <f t="shared" si="1003"/>
        <v>0</v>
      </c>
      <c r="R4509" s="32">
        <f t="shared" si="1006"/>
        <v>5400</v>
      </c>
      <c r="S4509" s="32">
        <f t="shared" si="1007"/>
        <v>0</v>
      </c>
      <c r="T4509" s="32">
        <f t="shared" si="1008"/>
        <v>21600</v>
      </c>
      <c r="U4509" s="32">
        <f t="shared" si="1009"/>
        <v>0</v>
      </c>
      <c r="V4509" s="32">
        <f t="shared" si="1004"/>
        <v>447.5</v>
      </c>
      <c r="W4509" s="32">
        <f t="shared" si="1010"/>
        <v>447.5</v>
      </c>
      <c r="X4509" s="32">
        <f t="shared" si="1011"/>
        <v>447.5</v>
      </c>
    </row>
    <row r="4510" spans="1:24" x14ac:dyDescent="0.25">
      <c r="A4510" s="2"/>
      <c r="B4510" s="2" t="s">
        <v>8</v>
      </c>
      <c r="C4510" s="2">
        <f t="shared" si="1012"/>
        <v>188</v>
      </c>
      <c r="D4510" s="2">
        <f t="shared" si="1013"/>
        <v>18</v>
      </c>
      <c r="E4510" s="2">
        <f t="shared" si="1005"/>
        <v>4506</v>
      </c>
      <c r="F4510" s="11">
        <v>450</v>
      </c>
      <c r="G4510" s="9">
        <v>0.08</v>
      </c>
      <c r="H4510" s="9">
        <v>0.125</v>
      </c>
      <c r="I4510" s="9">
        <v>0.17</v>
      </c>
      <c r="J4510" s="9">
        <v>0.14655784747679099</v>
      </c>
      <c r="K4510" s="9">
        <v>0.14655784747679099</v>
      </c>
      <c r="L4510" s="9">
        <v>0.28499999999999998</v>
      </c>
      <c r="N4510" s="32">
        <f>IF('System Design'!$F$8=1,'Hourly Demand and Generation'!G4510*'System Design'!$F$21,IF('System Design'!$F$8=2,'Hourly Demand and Generation'!H4510*'System Design'!$F$21,IF('System Design'!$F$8=3,'Hourly Demand and Generation'!I4510*'System Design'!$F$21)))</f>
        <v>85</v>
      </c>
      <c r="O4510" s="32">
        <f>IF('System Design'!$F$8=1,'Hourly Demand and Generation'!J4510*'System Design'!$F$22,IF('System Design'!$F$8=2,'Hourly Demand and Generation'!K4510*'System Design'!$F$22,IF('System Design'!$F$8=3,'Hourly Demand and Generation'!L4510*'System Design'!$F$22)))</f>
        <v>712.49999999999989</v>
      </c>
      <c r="Q4510" s="32">
        <f t="shared" si="1003"/>
        <v>0</v>
      </c>
      <c r="R4510" s="32">
        <f t="shared" si="1006"/>
        <v>5400</v>
      </c>
      <c r="S4510" s="32">
        <f t="shared" si="1007"/>
        <v>0</v>
      </c>
      <c r="T4510" s="32">
        <f t="shared" si="1008"/>
        <v>21600</v>
      </c>
      <c r="U4510" s="32">
        <f t="shared" si="1009"/>
        <v>0</v>
      </c>
      <c r="V4510" s="32">
        <f t="shared" si="1004"/>
        <v>347.49999999999989</v>
      </c>
      <c r="W4510" s="32">
        <f t="shared" si="1010"/>
        <v>347.49999999999989</v>
      </c>
      <c r="X4510" s="32">
        <f t="shared" si="1011"/>
        <v>347.49999999999989</v>
      </c>
    </row>
    <row r="4511" spans="1:24" x14ac:dyDescent="0.25">
      <c r="A4511" s="2"/>
      <c r="B4511" s="2" t="s">
        <v>8</v>
      </c>
      <c r="C4511" s="2">
        <f t="shared" si="1012"/>
        <v>188</v>
      </c>
      <c r="D4511" s="2">
        <f t="shared" si="1013"/>
        <v>19</v>
      </c>
      <c r="E4511" s="2">
        <f t="shared" si="1005"/>
        <v>4507</v>
      </c>
      <c r="F4511" s="11">
        <v>436.5</v>
      </c>
      <c r="G4511" s="9">
        <v>0</v>
      </c>
      <c r="H4511" s="9">
        <v>0.04</v>
      </c>
      <c r="I4511" s="9">
        <v>0.08</v>
      </c>
      <c r="J4511" s="9">
        <v>0.13884427655695999</v>
      </c>
      <c r="K4511" s="9">
        <v>0.13884427655695999</v>
      </c>
      <c r="L4511" s="9">
        <v>0.27</v>
      </c>
      <c r="N4511" s="32">
        <f>IF('System Design'!$F$8=1,'Hourly Demand and Generation'!G4511*'System Design'!$F$21,IF('System Design'!$F$8=2,'Hourly Demand and Generation'!H4511*'System Design'!$F$21,IF('System Design'!$F$8=3,'Hourly Demand and Generation'!I4511*'System Design'!$F$21)))</f>
        <v>40</v>
      </c>
      <c r="O4511" s="32">
        <f>IF('System Design'!$F$8=1,'Hourly Demand and Generation'!J4511*'System Design'!$F$22,IF('System Design'!$F$8=2,'Hourly Demand and Generation'!K4511*'System Design'!$F$22,IF('System Design'!$F$8=3,'Hourly Demand and Generation'!L4511*'System Design'!$F$22)))</f>
        <v>675</v>
      </c>
      <c r="Q4511" s="32">
        <f t="shared" si="1003"/>
        <v>0</v>
      </c>
      <c r="R4511" s="32">
        <f t="shared" si="1006"/>
        <v>5400</v>
      </c>
      <c r="S4511" s="32">
        <f t="shared" si="1007"/>
        <v>0</v>
      </c>
      <c r="T4511" s="32">
        <f t="shared" si="1008"/>
        <v>21600</v>
      </c>
      <c r="U4511" s="32">
        <f t="shared" si="1009"/>
        <v>0</v>
      </c>
      <c r="V4511" s="32">
        <f t="shared" si="1004"/>
        <v>278.5</v>
      </c>
      <c r="W4511" s="32">
        <f t="shared" si="1010"/>
        <v>278.5</v>
      </c>
      <c r="X4511" s="32">
        <f t="shared" si="1011"/>
        <v>278.5</v>
      </c>
    </row>
    <row r="4512" spans="1:24" x14ac:dyDescent="0.25">
      <c r="A4512" s="2"/>
      <c r="B4512" s="2" t="s">
        <v>8</v>
      </c>
      <c r="C4512" s="2">
        <f t="shared" si="1012"/>
        <v>188</v>
      </c>
      <c r="D4512" s="2">
        <f t="shared" si="1013"/>
        <v>20</v>
      </c>
      <c r="E4512" s="2">
        <f t="shared" si="1005"/>
        <v>4508</v>
      </c>
      <c r="F4512" s="11">
        <v>427.5</v>
      </c>
      <c r="G4512" s="9">
        <v>0</v>
      </c>
      <c r="H4512" s="9">
        <v>0</v>
      </c>
      <c r="I4512" s="9">
        <v>0</v>
      </c>
      <c r="J4512" s="9">
        <v>0.13884427655695999</v>
      </c>
      <c r="K4512" s="9">
        <v>0.13884427655695999</v>
      </c>
      <c r="L4512" s="9">
        <v>0.27</v>
      </c>
      <c r="N4512" s="32">
        <f>IF('System Design'!$F$8=1,'Hourly Demand and Generation'!G4512*'System Design'!$F$21,IF('System Design'!$F$8=2,'Hourly Demand and Generation'!H4512*'System Design'!$F$21,IF('System Design'!$F$8=3,'Hourly Demand and Generation'!I4512*'System Design'!$F$21)))</f>
        <v>0</v>
      </c>
      <c r="O4512" s="32">
        <f>IF('System Design'!$F$8=1,'Hourly Demand and Generation'!J4512*'System Design'!$F$22,IF('System Design'!$F$8=2,'Hourly Demand and Generation'!K4512*'System Design'!$F$22,IF('System Design'!$F$8=3,'Hourly Demand and Generation'!L4512*'System Design'!$F$22)))</f>
        <v>675</v>
      </c>
      <c r="Q4512" s="32">
        <f t="shared" si="1003"/>
        <v>0</v>
      </c>
      <c r="R4512" s="32">
        <f t="shared" si="1006"/>
        <v>5400</v>
      </c>
      <c r="S4512" s="32">
        <f t="shared" si="1007"/>
        <v>0</v>
      </c>
      <c r="T4512" s="32">
        <f t="shared" si="1008"/>
        <v>21600</v>
      </c>
      <c r="U4512" s="32">
        <f t="shared" si="1009"/>
        <v>0</v>
      </c>
      <c r="V4512" s="32">
        <f t="shared" si="1004"/>
        <v>247.5</v>
      </c>
      <c r="W4512" s="32">
        <f t="shared" si="1010"/>
        <v>247.5</v>
      </c>
      <c r="X4512" s="32">
        <f t="shared" si="1011"/>
        <v>247.5</v>
      </c>
    </row>
    <row r="4513" spans="1:24" x14ac:dyDescent="0.25">
      <c r="A4513" s="2"/>
      <c r="B4513" s="2" t="s">
        <v>8</v>
      </c>
      <c r="C4513" s="2">
        <f t="shared" si="1012"/>
        <v>188</v>
      </c>
      <c r="D4513" s="2">
        <f t="shared" si="1013"/>
        <v>21</v>
      </c>
      <c r="E4513" s="2">
        <f t="shared" si="1005"/>
        <v>4509</v>
      </c>
      <c r="F4513" s="11">
        <v>405</v>
      </c>
      <c r="G4513" s="9">
        <v>0</v>
      </c>
      <c r="H4513" s="9">
        <v>0</v>
      </c>
      <c r="I4513" s="9">
        <v>0</v>
      </c>
      <c r="J4513" s="9">
        <v>0.13884427655695999</v>
      </c>
      <c r="K4513" s="9">
        <v>0.13884427655695999</v>
      </c>
      <c r="L4513" s="9">
        <v>0.27</v>
      </c>
      <c r="N4513" s="32">
        <f>IF('System Design'!$F$8=1,'Hourly Demand and Generation'!G4513*'System Design'!$F$21,IF('System Design'!$F$8=2,'Hourly Demand and Generation'!H4513*'System Design'!$F$21,IF('System Design'!$F$8=3,'Hourly Demand and Generation'!I4513*'System Design'!$F$21)))</f>
        <v>0</v>
      </c>
      <c r="O4513" s="32">
        <f>IF('System Design'!$F$8=1,'Hourly Demand and Generation'!J4513*'System Design'!$F$22,IF('System Design'!$F$8=2,'Hourly Demand and Generation'!K4513*'System Design'!$F$22,IF('System Design'!$F$8=3,'Hourly Demand and Generation'!L4513*'System Design'!$F$22)))</f>
        <v>675</v>
      </c>
      <c r="Q4513" s="32">
        <f t="shared" si="1003"/>
        <v>0</v>
      </c>
      <c r="R4513" s="32">
        <f t="shared" si="1006"/>
        <v>5400</v>
      </c>
      <c r="S4513" s="32">
        <f t="shared" si="1007"/>
        <v>0</v>
      </c>
      <c r="T4513" s="32">
        <f t="shared" si="1008"/>
        <v>21600</v>
      </c>
      <c r="U4513" s="32">
        <f t="shared" si="1009"/>
        <v>0</v>
      </c>
      <c r="V4513" s="32">
        <f t="shared" si="1004"/>
        <v>270</v>
      </c>
      <c r="W4513" s="32">
        <f t="shared" si="1010"/>
        <v>270</v>
      </c>
      <c r="X4513" s="32">
        <f t="shared" si="1011"/>
        <v>270</v>
      </c>
    </row>
    <row r="4514" spans="1:24" x14ac:dyDescent="0.25">
      <c r="A4514" s="2"/>
      <c r="B4514" s="2" t="s">
        <v>8</v>
      </c>
      <c r="C4514" s="2">
        <f t="shared" si="1012"/>
        <v>188</v>
      </c>
      <c r="D4514" s="2">
        <f t="shared" si="1013"/>
        <v>22</v>
      </c>
      <c r="E4514" s="2">
        <f t="shared" si="1005"/>
        <v>4510</v>
      </c>
      <c r="F4514" s="11">
        <v>382.5</v>
      </c>
      <c r="G4514" s="9">
        <v>0</v>
      </c>
      <c r="H4514" s="9">
        <v>0</v>
      </c>
      <c r="I4514" s="9">
        <v>0</v>
      </c>
      <c r="J4514" s="9">
        <v>0.14655784747679099</v>
      </c>
      <c r="K4514" s="9">
        <v>0.14655784747679099</v>
      </c>
      <c r="L4514" s="9">
        <v>0.28499999999999998</v>
      </c>
      <c r="N4514" s="32">
        <f>IF('System Design'!$F$8=1,'Hourly Demand and Generation'!G4514*'System Design'!$F$21,IF('System Design'!$F$8=2,'Hourly Demand and Generation'!H4514*'System Design'!$F$21,IF('System Design'!$F$8=3,'Hourly Demand and Generation'!I4514*'System Design'!$F$21)))</f>
        <v>0</v>
      </c>
      <c r="O4514" s="32">
        <f>IF('System Design'!$F$8=1,'Hourly Demand and Generation'!J4514*'System Design'!$F$22,IF('System Design'!$F$8=2,'Hourly Demand and Generation'!K4514*'System Design'!$F$22,IF('System Design'!$F$8=3,'Hourly Demand and Generation'!L4514*'System Design'!$F$22)))</f>
        <v>712.49999999999989</v>
      </c>
      <c r="Q4514" s="32">
        <f t="shared" si="1003"/>
        <v>0</v>
      </c>
      <c r="R4514" s="32">
        <f t="shared" si="1006"/>
        <v>5400</v>
      </c>
      <c r="S4514" s="32">
        <f t="shared" si="1007"/>
        <v>0</v>
      </c>
      <c r="T4514" s="32">
        <f t="shared" si="1008"/>
        <v>21600</v>
      </c>
      <c r="U4514" s="32">
        <f t="shared" si="1009"/>
        <v>0</v>
      </c>
      <c r="V4514" s="32">
        <f t="shared" si="1004"/>
        <v>329.99999999999989</v>
      </c>
      <c r="W4514" s="32">
        <f t="shared" si="1010"/>
        <v>329.99999999999989</v>
      </c>
      <c r="X4514" s="32">
        <f t="shared" si="1011"/>
        <v>329.99999999999989</v>
      </c>
    </row>
    <row r="4515" spans="1:24" x14ac:dyDescent="0.25">
      <c r="A4515" s="2"/>
      <c r="B4515" s="2" t="s">
        <v>8</v>
      </c>
      <c r="C4515" s="2">
        <f t="shared" si="1012"/>
        <v>188</v>
      </c>
      <c r="D4515" s="2">
        <f t="shared" si="1013"/>
        <v>23</v>
      </c>
      <c r="E4515" s="2">
        <f t="shared" si="1005"/>
        <v>4511</v>
      </c>
      <c r="F4515" s="11">
        <v>360</v>
      </c>
      <c r="G4515" s="9">
        <v>0</v>
      </c>
      <c r="H4515" s="9">
        <v>0</v>
      </c>
      <c r="I4515" s="9">
        <v>0</v>
      </c>
      <c r="J4515" s="9">
        <v>0.123417134717298</v>
      </c>
      <c r="K4515" s="9">
        <v>0.123417134717298</v>
      </c>
      <c r="L4515" s="9">
        <v>0.24</v>
      </c>
      <c r="N4515" s="32">
        <f>IF('System Design'!$F$8=1,'Hourly Demand and Generation'!G4515*'System Design'!$F$21,IF('System Design'!$F$8=2,'Hourly Demand and Generation'!H4515*'System Design'!$F$21,IF('System Design'!$F$8=3,'Hourly Demand and Generation'!I4515*'System Design'!$F$21)))</f>
        <v>0</v>
      </c>
      <c r="O4515" s="32">
        <f>IF('System Design'!$F$8=1,'Hourly Demand and Generation'!J4515*'System Design'!$F$22,IF('System Design'!$F$8=2,'Hourly Demand and Generation'!K4515*'System Design'!$F$22,IF('System Design'!$F$8=3,'Hourly Demand and Generation'!L4515*'System Design'!$F$22)))</f>
        <v>600</v>
      </c>
      <c r="Q4515" s="32">
        <f t="shared" si="1003"/>
        <v>0</v>
      </c>
      <c r="R4515" s="32">
        <f t="shared" si="1006"/>
        <v>5400</v>
      </c>
      <c r="S4515" s="32">
        <f t="shared" si="1007"/>
        <v>0</v>
      </c>
      <c r="T4515" s="32">
        <f t="shared" si="1008"/>
        <v>21600</v>
      </c>
      <c r="U4515" s="32">
        <f t="shared" si="1009"/>
        <v>0</v>
      </c>
      <c r="V4515" s="32">
        <f t="shared" si="1004"/>
        <v>240</v>
      </c>
      <c r="W4515" s="32">
        <f t="shared" si="1010"/>
        <v>240</v>
      </c>
      <c r="X4515" s="32">
        <f t="shared" si="1011"/>
        <v>240</v>
      </c>
    </row>
    <row r="4516" spans="1:24" x14ac:dyDescent="0.25">
      <c r="A4516" s="2"/>
      <c r="B4516" s="2" t="s">
        <v>8</v>
      </c>
      <c r="C4516" s="2">
        <f t="shared" si="1012"/>
        <v>188</v>
      </c>
      <c r="D4516" s="2">
        <f t="shared" si="1013"/>
        <v>24</v>
      </c>
      <c r="E4516" s="2">
        <f t="shared" si="1005"/>
        <v>4512</v>
      </c>
      <c r="F4516" s="11">
        <v>315</v>
      </c>
      <c r="G4516" s="9">
        <v>0</v>
      </c>
      <c r="H4516" s="9">
        <v>0</v>
      </c>
      <c r="I4516" s="9">
        <v>0</v>
      </c>
      <c r="J4516" s="9">
        <v>0.123417134717298</v>
      </c>
      <c r="K4516" s="9">
        <v>0.123417134717298</v>
      </c>
      <c r="L4516" s="9">
        <v>0.24</v>
      </c>
      <c r="N4516" s="32">
        <f>IF('System Design'!$F$8=1,'Hourly Demand and Generation'!G4516*'System Design'!$F$21,IF('System Design'!$F$8=2,'Hourly Demand and Generation'!H4516*'System Design'!$F$21,IF('System Design'!$F$8=3,'Hourly Demand and Generation'!I4516*'System Design'!$F$21)))</f>
        <v>0</v>
      </c>
      <c r="O4516" s="32">
        <f>IF('System Design'!$F$8=1,'Hourly Demand and Generation'!J4516*'System Design'!$F$22,IF('System Design'!$F$8=2,'Hourly Demand and Generation'!K4516*'System Design'!$F$22,IF('System Design'!$F$8=3,'Hourly Demand and Generation'!L4516*'System Design'!$F$22)))</f>
        <v>600</v>
      </c>
      <c r="Q4516" s="32">
        <f t="shared" si="1003"/>
        <v>0</v>
      </c>
      <c r="R4516" s="32">
        <f t="shared" si="1006"/>
        <v>5400</v>
      </c>
      <c r="S4516" s="32">
        <f t="shared" si="1007"/>
        <v>0</v>
      </c>
      <c r="T4516" s="32">
        <f t="shared" si="1008"/>
        <v>21600</v>
      </c>
      <c r="U4516" s="32">
        <f t="shared" si="1009"/>
        <v>0</v>
      </c>
      <c r="V4516" s="32">
        <f t="shared" si="1004"/>
        <v>285</v>
      </c>
      <c r="W4516" s="32">
        <f t="shared" si="1010"/>
        <v>285</v>
      </c>
      <c r="X4516" s="32">
        <f t="shared" si="1011"/>
        <v>285</v>
      </c>
    </row>
    <row r="4517" spans="1:24" x14ac:dyDescent="0.25">
      <c r="A4517" s="2"/>
      <c r="B4517" s="2" t="s">
        <v>8</v>
      </c>
      <c r="C4517" s="2">
        <f>C4516+1</f>
        <v>189</v>
      </c>
      <c r="D4517" s="2">
        <v>1</v>
      </c>
      <c r="E4517" s="2">
        <f t="shared" si="1005"/>
        <v>4513</v>
      </c>
      <c r="F4517" s="11">
        <v>270</v>
      </c>
      <c r="G4517" s="9">
        <v>0</v>
      </c>
      <c r="H4517" s="9">
        <v>0</v>
      </c>
      <c r="I4517" s="9">
        <v>0</v>
      </c>
      <c r="J4517" s="9">
        <v>0.102363343670321</v>
      </c>
      <c r="K4517" s="9">
        <v>0.11</v>
      </c>
      <c r="L4517" s="9">
        <v>0.15</v>
      </c>
      <c r="N4517" s="32">
        <f>IF('System Design'!$F$8=1,'Hourly Demand and Generation'!G4517*'System Design'!$F$21,IF('System Design'!$F$8=2,'Hourly Demand and Generation'!H4517*'System Design'!$F$21,IF('System Design'!$F$8=3,'Hourly Demand and Generation'!I4517*'System Design'!$F$21)))</f>
        <v>0</v>
      </c>
      <c r="O4517" s="32">
        <f>IF('System Design'!$F$8=1,'Hourly Demand and Generation'!J4517*'System Design'!$F$22,IF('System Design'!$F$8=2,'Hourly Demand and Generation'!K4517*'System Design'!$F$22,IF('System Design'!$F$8=3,'Hourly Demand and Generation'!L4517*'System Design'!$F$22)))</f>
        <v>375</v>
      </c>
      <c r="Q4517" s="32">
        <f t="shared" si="1003"/>
        <v>0</v>
      </c>
      <c r="R4517" s="32">
        <f t="shared" si="1006"/>
        <v>5400</v>
      </c>
      <c r="S4517" s="32">
        <f t="shared" si="1007"/>
        <v>0</v>
      </c>
      <c r="T4517" s="32">
        <f t="shared" si="1008"/>
        <v>21600</v>
      </c>
      <c r="U4517" s="32">
        <f t="shared" si="1009"/>
        <v>0</v>
      </c>
      <c r="V4517" s="32">
        <f t="shared" si="1004"/>
        <v>105</v>
      </c>
      <c r="W4517" s="32">
        <f t="shared" si="1010"/>
        <v>105</v>
      </c>
      <c r="X4517" s="32">
        <f t="shared" si="1011"/>
        <v>105</v>
      </c>
    </row>
    <row r="4518" spans="1:24" x14ac:dyDescent="0.25">
      <c r="A4518" s="2"/>
      <c r="B4518" s="2" t="s">
        <v>8</v>
      </c>
      <c r="C4518" s="2">
        <f>C4517</f>
        <v>189</v>
      </c>
      <c r="D4518" s="2">
        <f>D4517+1</f>
        <v>2</v>
      </c>
      <c r="E4518" s="2">
        <f t="shared" si="1005"/>
        <v>4514</v>
      </c>
      <c r="F4518" s="11">
        <v>247.5</v>
      </c>
      <c r="G4518" s="9">
        <v>0</v>
      </c>
      <c r="H4518" s="9">
        <v>0</v>
      </c>
      <c r="I4518" s="9">
        <v>0</v>
      </c>
      <c r="J4518" s="9">
        <v>0.03</v>
      </c>
      <c r="K4518" s="9">
        <v>0.05</v>
      </c>
      <c r="L4518" s="9">
        <v>7.0000000000000007E-2</v>
      </c>
      <c r="N4518" s="32">
        <f>IF('System Design'!$F$8=1,'Hourly Demand and Generation'!G4518*'System Design'!$F$21,IF('System Design'!$F$8=2,'Hourly Demand and Generation'!H4518*'System Design'!$F$21,IF('System Design'!$F$8=3,'Hourly Demand and Generation'!I4518*'System Design'!$F$21)))</f>
        <v>0</v>
      </c>
      <c r="O4518" s="32">
        <f>IF('System Design'!$F$8=1,'Hourly Demand and Generation'!J4518*'System Design'!$F$22,IF('System Design'!$F$8=2,'Hourly Demand and Generation'!K4518*'System Design'!$F$22,IF('System Design'!$F$8=3,'Hourly Demand and Generation'!L4518*'System Design'!$F$22)))</f>
        <v>175.00000000000003</v>
      </c>
      <c r="Q4518" s="32">
        <f t="shared" si="1003"/>
        <v>72.499999999999972</v>
      </c>
      <c r="R4518" s="32">
        <f t="shared" si="1006"/>
        <v>5327.5</v>
      </c>
      <c r="S4518" s="32">
        <f t="shared" si="1007"/>
        <v>0</v>
      </c>
      <c r="T4518" s="32">
        <f t="shared" si="1008"/>
        <v>21527.5</v>
      </c>
      <c r="U4518" s="32">
        <f t="shared" si="1009"/>
        <v>0</v>
      </c>
      <c r="V4518" s="32">
        <f t="shared" si="1004"/>
        <v>0</v>
      </c>
      <c r="W4518" s="32">
        <f t="shared" si="1010"/>
        <v>0</v>
      </c>
      <c r="X4518" s="32">
        <f t="shared" si="1011"/>
        <v>0</v>
      </c>
    </row>
    <row r="4519" spans="1:24" x14ac:dyDescent="0.25">
      <c r="A4519" s="2"/>
      <c r="B4519" s="2" t="s">
        <v>8</v>
      </c>
      <c r="C4519" s="2">
        <f t="shared" ref="C4519:C4540" si="1014">C4518</f>
        <v>189</v>
      </c>
      <c r="D4519" s="2">
        <f t="shared" ref="D4519:D4540" si="1015">D4518+1</f>
        <v>3</v>
      </c>
      <c r="E4519" s="2">
        <f t="shared" si="1005"/>
        <v>4515</v>
      </c>
      <c r="F4519" s="11">
        <v>225</v>
      </c>
      <c r="G4519" s="9">
        <v>0</v>
      </c>
      <c r="H4519" s="9">
        <v>0</v>
      </c>
      <c r="I4519" s="9">
        <v>0</v>
      </c>
      <c r="J4519" s="9">
        <v>0.03</v>
      </c>
      <c r="K4519" s="9">
        <v>0.05</v>
      </c>
      <c r="L4519" s="9">
        <v>7.0000000000000007E-2</v>
      </c>
      <c r="N4519" s="32">
        <f>IF('System Design'!$F$8=1,'Hourly Demand and Generation'!G4519*'System Design'!$F$21,IF('System Design'!$F$8=2,'Hourly Demand and Generation'!H4519*'System Design'!$F$21,IF('System Design'!$F$8=3,'Hourly Demand and Generation'!I4519*'System Design'!$F$21)))</f>
        <v>0</v>
      </c>
      <c r="O4519" s="32">
        <f>IF('System Design'!$F$8=1,'Hourly Demand and Generation'!J4519*'System Design'!$F$22,IF('System Design'!$F$8=2,'Hourly Demand and Generation'!K4519*'System Design'!$F$22,IF('System Design'!$F$8=3,'Hourly Demand and Generation'!L4519*'System Design'!$F$22)))</f>
        <v>175.00000000000003</v>
      </c>
      <c r="Q4519" s="32">
        <f t="shared" si="1003"/>
        <v>49.999999999999972</v>
      </c>
      <c r="R4519" s="32">
        <f t="shared" si="1006"/>
        <v>5277.5</v>
      </c>
      <c r="S4519" s="32">
        <f t="shared" si="1007"/>
        <v>0</v>
      </c>
      <c r="T4519" s="32">
        <f t="shared" si="1008"/>
        <v>21477.5</v>
      </c>
      <c r="U4519" s="32">
        <f t="shared" si="1009"/>
        <v>0</v>
      </c>
      <c r="V4519" s="32">
        <f t="shared" si="1004"/>
        <v>0</v>
      </c>
      <c r="W4519" s="32">
        <f t="shared" si="1010"/>
        <v>0</v>
      </c>
      <c r="X4519" s="32">
        <f t="shared" si="1011"/>
        <v>0</v>
      </c>
    </row>
    <row r="4520" spans="1:24" x14ac:dyDescent="0.25">
      <c r="A4520" s="2"/>
      <c r="B4520" s="2" t="s">
        <v>8</v>
      </c>
      <c r="C4520" s="2">
        <f t="shared" si="1014"/>
        <v>189</v>
      </c>
      <c r="D4520" s="2">
        <f t="shared" si="1015"/>
        <v>4</v>
      </c>
      <c r="E4520" s="2">
        <f t="shared" si="1005"/>
        <v>4516</v>
      </c>
      <c r="F4520" s="11">
        <v>270</v>
      </c>
      <c r="G4520" s="9">
        <v>0</v>
      </c>
      <c r="H4520" s="9">
        <v>0</v>
      </c>
      <c r="I4520" s="9">
        <v>0</v>
      </c>
      <c r="J4520" s="9">
        <v>0.02</v>
      </c>
      <c r="K4520" s="9">
        <v>0.04</v>
      </c>
      <c r="L4520" s="9">
        <v>0.05</v>
      </c>
      <c r="N4520" s="32">
        <f>IF('System Design'!$F$8=1,'Hourly Demand and Generation'!G4520*'System Design'!$F$21,IF('System Design'!$F$8=2,'Hourly Demand and Generation'!H4520*'System Design'!$F$21,IF('System Design'!$F$8=3,'Hourly Demand and Generation'!I4520*'System Design'!$F$21)))</f>
        <v>0</v>
      </c>
      <c r="O4520" s="32">
        <f>IF('System Design'!$F$8=1,'Hourly Demand and Generation'!J4520*'System Design'!$F$22,IF('System Design'!$F$8=2,'Hourly Demand and Generation'!K4520*'System Design'!$F$22,IF('System Design'!$F$8=3,'Hourly Demand and Generation'!L4520*'System Design'!$F$22)))</f>
        <v>125</v>
      </c>
      <c r="Q4520" s="32">
        <f t="shared" si="1003"/>
        <v>145</v>
      </c>
      <c r="R4520" s="32">
        <f>IF($Q4520&lt;R4519+$V4520,IF(R4519+$V4520-$Q4520&gt;5400,5400,R4519+$V4520-$Q4520),0)</f>
        <v>5132.5</v>
      </c>
      <c r="S4520" s="32">
        <f t="shared" si="1007"/>
        <v>0</v>
      </c>
      <c r="T4520" s="32">
        <f t="shared" si="1008"/>
        <v>21332.5</v>
      </c>
      <c r="U4520" s="32">
        <f t="shared" si="1009"/>
        <v>0</v>
      </c>
      <c r="V4520" s="32">
        <f t="shared" si="1004"/>
        <v>0</v>
      </c>
      <c r="W4520" s="32">
        <f t="shared" si="1010"/>
        <v>0</v>
      </c>
      <c r="X4520" s="32">
        <f t="shared" si="1011"/>
        <v>0</v>
      </c>
    </row>
    <row r="4521" spans="1:24" x14ac:dyDescent="0.25">
      <c r="A4521" s="2"/>
      <c r="B4521" s="2" t="s">
        <v>8</v>
      </c>
      <c r="C4521" s="2">
        <f t="shared" si="1014"/>
        <v>189</v>
      </c>
      <c r="D4521" s="2">
        <f t="shared" si="1015"/>
        <v>5</v>
      </c>
      <c r="E4521" s="2">
        <f t="shared" si="1005"/>
        <v>4517</v>
      </c>
      <c r="F4521" s="11">
        <v>292.5</v>
      </c>
      <c r="G4521" s="9">
        <v>0</v>
      </c>
      <c r="H4521" s="9">
        <v>0.04</v>
      </c>
      <c r="I4521" s="9">
        <v>0.08</v>
      </c>
      <c r="J4521" s="9">
        <v>0.01</v>
      </c>
      <c r="K4521" s="9">
        <v>0.02</v>
      </c>
      <c r="L4521" s="9">
        <v>0.03</v>
      </c>
      <c r="N4521" s="32">
        <f>IF('System Design'!$F$8=1,'Hourly Demand and Generation'!G4521*'System Design'!$F$21,IF('System Design'!$F$8=2,'Hourly Demand and Generation'!H4521*'System Design'!$F$21,IF('System Design'!$F$8=3,'Hourly Demand and Generation'!I4521*'System Design'!$F$21)))</f>
        <v>40</v>
      </c>
      <c r="O4521" s="32">
        <f>IF('System Design'!$F$8=1,'Hourly Demand and Generation'!J4521*'System Design'!$F$22,IF('System Design'!$F$8=2,'Hourly Demand and Generation'!K4521*'System Design'!$F$22,IF('System Design'!$F$8=3,'Hourly Demand and Generation'!L4521*'System Design'!$F$22)))</f>
        <v>75</v>
      </c>
      <c r="Q4521" s="32">
        <f t="shared" si="1003"/>
        <v>177.5</v>
      </c>
      <c r="R4521" s="32">
        <f t="shared" si="1006"/>
        <v>4955</v>
      </c>
      <c r="S4521" s="32">
        <f t="shared" si="1007"/>
        <v>0</v>
      </c>
      <c r="T4521" s="32">
        <f t="shared" si="1008"/>
        <v>21155</v>
      </c>
      <c r="U4521" s="32">
        <f t="shared" si="1009"/>
        <v>0</v>
      </c>
      <c r="V4521" s="32">
        <f t="shared" si="1004"/>
        <v>0</v>
      </c>
      <c r="W4521" s="32">
        <f t="shared" si="1010"/>
        <v>0</v>
      </c>
      <c r="X4521" s="32">
        <f t="shared" si="1011"/>
        <v>0</v>
      </c>
    </row>
    <row r="4522" spans="1:24" x14ac:dyDescent="0.25">
      <c r="A4522" s="2"/>
      <c r="B4522" s="2" t="s">
        <v>8</v>
      </c>
      <c r="C4522" s="2">
        <f t="shared" si="1014"/>
        <v>189</v>
      </c>
      <c r="D4522" s="2">
        <f t="shared" si="1015"/>
        <v>6</v>
      </c>
      <c r="E4522" s="2">
        <f t="shared" si="1005"/>
        <v>4518</v>
      </c>
      <c r="F4522" s="11">
        <v>315</v>
      </c>
      <c r="G4522" s="9">
        <v>0.08</v>
      </c>
      <c r="H4522" s="9">
        <v>0.125</v>
      </c>
      <c r="I4522" s="9">
        <v>0.17</v>
      </c>
      <c r="J4522" s="9">
        <v>0.02</v>
      </c>
      <c r="K4522" s="9">
        <v>0.03</v>
      </c>
      <c r="L4522" s="9">
        <v>0.05</v>
      </c>
      <c r="N4522" s="32">
        <f>IF('System Design'!$F$8=1,'Hourly Demand and Generation'!G4522*'System Design'!$F$21,IF('System Design'!$F$8=2,'Hourly Demand and Generation'!H4522*'System Design'!$F$21,IF('System Design'!$F$8=3,'Hourly Demand and Generation'!I4522*'System Design'!$F$21)))</f>
        <v>85</v>
      </c>
      <c r="O4522" s="32">
        <f>IF('System Design'!$F$8=1,'Hourly Demand and Generation'!J4522*'System Design'!$F$22,IF('System Design'!$F$8=2,'Hourly Demand and Generation'!K4522*'System Design'!$F$22,IF('System Design'!$F$8=3,'Hourly Demand and Generation'!L4522*'System Design'!$F$22)))</f>
        <v>125</v>
      </c>
      <c r="Q4522" s="32">
        <f t="shared" si="1003"/>
        <v>105</v>
      </c>
      <c r="R4522" s="32">
        <f t="shared" si="1006"/>
        <v>4850</v>
      </c>
      <c r="S4522" s="32">
        <f t="shared" si="1007"/>
        <v>0</v>
      </c>
      <c r="T4522" s="32">
        <f t="shared" si="1008"/>
        <v>21050</v>
      </c>
      <c r="U4522" s="32">
        <f t="shared" si="1009"/>
        <v>0</v>
      </c>
      <c r="V4522" s="32">
        <f t="shared" si="1004"/>
        <v>0</v>
      </c>
      <c r="W4522" s="32">
        <f t="shared" si="1010"/>
        <v>0</v>
      </c>
      <c r="X4522" s="32">
        <f t="shared" si="1011"/>
        <v>0</v>
      </c>
    </row>
    <row r="4523" spans="1:24" x14ac:dyDescent="0.25">
      <c r="A4523" s="2"/>
      <c r="B4523" s="2" t="s">
        <v>8</v>
      </c>
      <c r="C4523" s="2">
        <f t="shared" si="1014"/>
        <v>189</v>
      </c>
      <c r="D4523" s="2">
        <f t="shared" si="1015"/>
        <v>7</v>
      </c>
      <c r="E4523" s="2">
        <f t="shared" si="1005"/>
        <v>4519</v>
      </c>
      <c r="F4523" s="11">
        <v>337.5</v>
      </c>
      <c r="G4523" s="9">
        <v>0.17</v>
      </c>
      <c r="H4523" s="9">
        <v>0.21</v>
      </c>
      <c r="I4523" s="9">
        <v>0.25</v>
      </c>
      <c r="J4523" s="9">
        <v>0.01</v>
      </c>
      <c r="K4523" s="9">
        <v>0.04</v>
      </c>
      <c r="L4523" s="9">
        <v>0.05</v>
      </c>
      <c r="N4523" s="32">
        <f>IF('System Design'!$F$8=1,'Hourly Demand and Generation'!G4523*'System Design'!$F$21,IF('System Design'!$F$8=2,'Hourly Demand and Generation'!H4523*'System Design'!$F$21,IF('System Design'!$F$8=3,'Hourly Demand and Generation'!I4523*'System Design'!$F$21)))</f>
        <v>125</v>
      </c>
      <c r="O4523" s="32">
        <f>IF('System Design'!$F$8=1,'Hourly Demand and Generation'!J4523*'System Design'!$F$22,IF('System Design'!$F$8=2,'Hourly Demand and Generation'!K4523*'System Design'!$F$22,IF('System Design'!$F$8=3,'Hourly Demand and Generation'!L4523*'System Design'!$F$22)))</f>
        <v>125</v>
      </c>
      <c r="Q4523" s="32">
        <f t="shared" si="1003"/>
        <v>87.5</v>
      </c>
      <c r="R4523" s="32">
        <f t="shared" si="1006"/>
        <v>4762.5</v>
      </c>
      <c r="S4523" s="32">
        <f>IF(R4523&gt;0,0,$Q4523+$V4523-R4522)</f>
        <v>0</v>
      </c>
      <c r="T4523" s="32">
        <f t="shared" si="1008"/>
        <v>20962.5</v>
      </c>
      <c r="U4523" s="32">
        <f t="shared" si="1009"/>
        <v>0</v>
      </c>
      <c r="V4523" s="32">
        <f t="shared" si="1004"/>
        <v>0</v>
      </c>
      <c r="W4523" s="32">
        <f t="shared" si="1010"/>
        <v>0</v>
      </c>
      <c r="X4523" s="32">
        <f t="shared" si="1011"/>
        <v>0</v>
      </c>
    </row>
    <row r="4524" spans="1:24" x14ac:dyDescent="0.25">
      <c r="A4524" s="2"/>
      <c r="B4524" s="2" t="s">
        <v>8</v>
      </c>
      <c r="C4524" s="2">
        <f t="shared" si="1014"/>
        <v>189</v>
      </c>
      <c r="D4524" s="2">
        <f t="shared" si="1015"/>
        <v>8</v>
      </c>
      <c r="E4524" s="2">
        <f t="shared" si="1005"/>
        <v>4520</v>
      </c>
      <c r="F4524" s="11">
        <v>360</v>
      </c>
      <c r="G4524" s="9">
        <v>0.33</v>
      </c>
      <c r="H4524" s="9">
        <v>0.375</v>
      </c>
      <c r="I4524" s="9">
        <v>0.42</v>
      </c>
      <c r="J4524" s="9">
        <v>7.0000000000000007E-2</v>
      </c>
      <c r="K4524" s="9">
        <v>0.08</v>
      </c>
      <c r="L4524" s="9">
        <v>0.09</v>
      </c>
      <c r="N4524" s="32">
        <f>IF('System Design'!$F$8=1,'Hourly Demand and Generation'!G4524*'System Design'!$F$21,IF('System Design'!$F$8=2,'Hourly Demand and Generation'!H4524*'System Design'!$F$21,IF('System Design'!$F$8=3,'Hourly Demand and Generation'!I4524*'System Design'!$F$21)))</f>
        <v>210</v>
      </c>
      <c r="O4524" s="32">
        <f>IF('System Design'!$F$8=1,'Hourly Demand and Generation'!J4524*'System Design'!$F$22,IF('System Design'!$F$8=2,'Hourly Demand and Generation'!K4524*'System Design'!$F$22,IF('System Design'!$F$8=3,'Hourly Demand and Generation'!L4524*'System Design'!$F$22)))</f>
        <v>225</v>
      </c>
      <c r="Q4524" s="32">
        <f t="shared" si="1003"/>
        <v>0</v>
      </c>
      <c r="R4524" s="32">
        <f t="shared" si="1006"/>
        <v>4837.5</v>
      </c>
      <c r="S4524" s="32">
        <f t="shared" si="1007"/>
        <v>0</v>
      </c>
      <c r="T4524" s="32">
        <f t="shared" si="1008"/>
        <v>21037.5</v>
      </c>
      <c r="U4524" s="32">
        <f t="shared" si="1009"/>
        <v>0</v>
      </c>
      <c r="V4524" s="32">
        <f t="shared" si="1004"/>
        <v>75</v>
      </c>
      <c r="W4524" s="32">
        <f t="shared" si="1010"/>
        <v>0</v>
      </c>
      <c r="X4524" s="32">
        <f t="shared" si="1011"/>
        <v>0</v>
      </c>
    </row>
    <row r="4525" spans="1:24" x14ac:dyDescent="0.25">
      <c r="A4525" s="2"/>
      <c r="B4525" s="2" t="s">
        <v>8</v>
      </c>
      <c r="C4525" s="2">
        <f t="shared" si="1014"/>
        <v>189</v>
      </c>
      <c r="D4525" s="2">
        <f t="shared" si="1015"/>
        <v>9</v>
      </c>
      <c r="E4525" s="2">
        <f t="shared" si="1005"/>
        <v>4521</v>
      </c>
      <c r="F4525" s="11">
        <v>360</v>
      </c>
      <c r="G4525" s="9">
        <v>0.5</v>
      </c>
      <c r="H4525" s="9">
        <v>0.54</v>
      </c>
      <c r="I4525" s="9">
        <v>0.57999999999999996</v>
      </c>
      <c r="J4525" s="9">
        <v>8.1890674936257096E-2</v>
      </c>
      <c r="K4525" s="9">
        <v>0.09</v>
      </c>
      <c r="L4525" s="9">
        <v>0.1</v>
      </c>
      <c r="N4525" s="32">
        <f>IF('System Design'!$F$8=1,'Hourly Demand and Generation'!G4525*'System Design'!$F$21,IF('System Design'!$F$8=2,'Hourly Demand and Generation'!H4525*'System Design'!$F$21,IF('System Design'!$F$8=3,'Hourly Demand and Generation'!I4525*'System Design'!$F$21)))</f>
        <v>290</v>
      </c>
      <c r="O4525" s="32">
        <f>IF('System Design'!$F$8=1,'Hourly Demand and Generation'!J4525*'System Design'!$F$22,IF('System Design'!$F$8=2,'Hourly Demand and Generation'!K4525*'System Design'!$F$22,IF('System Design'!$F$8=3,'Hourly Demand and Generation'!L4525*'System Design'!$F$22)))</f>
        <v>250</v>
      </c>
      <c r="Q4525" s="32">
        <f t="shared" si="1003"/>
        <v>0</v>
      </c>
      <c r="R4525" s="32">
        <f t="shared" si="1006"/>
        <v>5017.5</v>
      </c>
      <c r="S4525" s="32">
        <f t="shared" si="1007"/>
        <v>0</v>
      </c>
      <c r="T4525" s="32">
        <f t="shared" si="1008"/>
        <v>21217.5</v>
      </c>
      <c r="U4525" s="32">
        <f t="shared" si="1009"/>
        <v>0</v>
      </c>
      <c r="V4525" s="32">
        <f t="shared" si="1004"/>
        <v>180</v>
      </c>
      <c r="W4525" s="32">
        <f t="shared" si="1010"/>
        <v>0</v>
      </c>
      <c r="X4525" s="32">
        <f t="shared" si="1011"/>
        <v>0</v>
      </c>
    </row>
    <row r="4526" spans="1:24" x14ac:dyDescent="0.25">
      <c r="A4526" s="2"/>
      <c r="B4526" s="2" t="s">
        <v>8</v>
      </c>
      <c r="C4526" s="2">
        <f t="shared" si="1014"/>
        <v>189</v>
      </c>
      <c r="D4526" s="2">
        <f t="shared" si="1015"/>
        <v>10</v>
      </c>
      <c r="E4526" s="2">
        <f t="shared" si="1005"/>
        <v>4522</v>
      </c>
      <c r="F4526" s="11">
        <v>351</v>
      </c>
      <c r="G4526" s="9">
        <v>0.67</v>
      </c>
      <c r="H4526" s="9">
        <v>0.71</v>
      </c>
      <c r="I4526" s="9">
        <v>0.75</v>
      </c>
      <c r="J4526" s="9">
        <v>9.2127009303289195E-2</v>
      </c>
      <c r="K4526" s="9">
        <v>0.1</v>
      </c>
      <c r="L4526" s="9">
        <v>0.12</v>
      </c>
      <c r="N4526" s="32">
        <f>IF('System Design'!$F$8=1,'Hourly Demand and Generation'!G4526*'System Design'!$F$21,IF('System Design'!$F$8=2,'Hourly Demand and Generation'!H4526*'System Design'!$F$21,IF('System Design'!$F$8=3,'Hourly Demand and Generation'!I4526*'System Design'!$F$21)))</f>
        <v>375</v>
      </c>
      <c r="O4526" s="32">
        <f>IF('System Design'!$F$8=1,'Hourly Demand and Generation'!J4526*'System Design'!$F$22,IF('System Design'!$F$8=2,'Hourly Demand and Generation'!K4526*'System Design'!$F$22,IF('System Design'!$F$8=3,'Hourly Demand and Generation'!L4526*'System Design'!$F$22)))</f>
        <v>300</v>
      </c>
      <c r="Q4526" s="32">
        <f t="shared" si="1003"/>
        <v>0</v>
      </c>
      <c r="R4526" s="32">
        <f t="shared" si="1006"/>
        <v>5341.5</v>
      </c>
      <c r="S4526" s="32">
        <f t="shared" si="1007"/>
        <v>0</v>
      </c>
      <c r="T4526" s="32">
        <f t="shared" si="1008"/>
        <v>21541.5</v>
      </c>
      <c r="U4526" s="32">
        <f t="shared" si="1009"/>
        <v>0</v>
      </c>
      <c r="V4526" s="32">
        <f t="shared" si="1004"/>
        <v>324</v>
      </c>
      <c r="W4526" s="32">
        <f t="shared" si="1010"/>
        <v>0</v>
      </c>
      <c r="X4526" s="32">
        <f t="shared" si="1011"/>
        <v>0</v>
      </c>
    </row>
    <row r="4527" spans="1:24" x14ac:dyDescent="0.25">
      <c r="A4527" s="2"/>
      <c r="B4527" s="2" t="s">
        <v>8</v>
      </c>
      <c r="C4527" s="2">
        <f t="shared" si="1014"/>
        <v>189</v>
      </c>
      <c r="D4527" s="2">
        <f t="shared" si="1015"/>
        <v>11</v>
      </c>
      <c r="E4527" s="2">
        <f t="shared" si="1005"/>
        <v>4523</v>
      </c>
      <c r="F4527" s="11">
        <v>346.5</v>
      </c>
      <c r="G4527" s="9">
        <v>0.83</v>
      </c>
      <c r="H4527" s="9">
        <v>0.875</v>
      </c>
      <c r="I4527" s="9">
        <v>0.92</v>
      </c>
      <c r="J4527" s="9">
        <v>8.1890674936257096E-2</v>
      </c>
      <c r="K4527" s="9">
        <v>0.1</v>
      </c>
      <c r="L4527" s="9">
        <v>0.12</v>
      </c>
      <c r="N4527" s="32">
        <f>IF('System Design'!$F$8=1,'Hourly Demand and Generation'!G4527*'System Design'!$F$21,IF('System Design'!$F$8=2,'Hourly Demand and Generation'!H4527*'System Design'!$F$21,IF('System Design'!$F$8=3,'Hourly Demand and Generation'!I4527*'System Design'!$F$21)))</f>
        <v>460</v>
      </c>
      <c r="O4527" s="32">
        <f>IF('System Design'!$F$8=1,'Hourly Demand and Generation'!J4527*'System Design'!$F$22,IF('System Design'!$F$8=2,'Hourly Demand and Generation'!K4527*'System Design'!$F$22,IF('System Design'!$F$8=3,'Hourly Demand and Generation'!L4527*'System Design'!$F$22)))</f>
        <v>300</v>
      </c>
      <c r="Q4527" s="32">
        <f t="shared" si="1003"/>
        <v>0</v>
      </c>
      <c r="R4527" s="32">
        <f t="shared" si="1006"/>
        <v>5400</v>
      </c>
      <c r="S4527" s="32">
        <f t="shared" si="1007"/>
        <v>0</v>
      </c>
      <c r="T4527" s="32">
        <f t="shared" si="1008"/>
        <v>21600</v>
      </c>
      <c r="U4527" s="32">
        <f t="shared" si="1009"/>
        <v>0</v>
      </c>
      <c r="V4527" s="32">
        <f t="shared" si="1004"/>
        <v>413.5</v>
      </c>
      <c r="W4527" s="32">
        <f t="shared" si="1010"/>
        <v>355</v>
      </c>
      <c r="X4527" s="32">
        <f t="shared" si="1011"/>
        <v>355</v>
      </c>
    </row>
    <row r="4528" spans="1:24" x14ac:dyDescent="0.25">
      <c r="A4528" s="2"/>
      <c r="B4528" s="2" t="s">
        <v>8</v>
      </c>
      <c r="C4528" s="2">
        <f t="shared" si="1014"/>
        <v>189</v>
      </c>
      <c r="D4528" s="2">
        <f t="shared" si="1015"/>
        <v>12</v>
      </c>
      <c r="E4528" s="2">
        <f t="shared" si="1005"/>
        <v>4524</v>
      </c>
      <c r="F4528" s="11">
        <v>346.5</v>
      </c>
      <c r="G4528" s="9">
        <v>1</v>
      </c>
      <c r="H4528" s="9">
        <v>1</v>
      </c>
      <c r="I4528" s="9">
        <v>1</v>
      </c>
      <c r="J4528" s="9">
        <v>7.6772507752740998E-2</v>
      </c>
      <c r="K4528" s="9">
        <v>0.15</v>
      </c>
      <c r="L4528" s="9">
        <v>0.2</v>
      </c>
      <c r="N4528" s="32">
        <f>IF('System Design'!$F$8=1,'Hourly Demand and Generation'!G4528*'System Design'!$F$21,IF('System Design'!$F$8=2,'Hourly Demand and Generation'!H4528*'System Design'!$F$21,IF('System Design'!$F$8=3,'Hourly Demand and Generation'!I4528*'System Design'!$F$21)))</f>
        <v>500</v>
      </c>
      <c r="O4528" s="32">
        <f>IF('System Design'!$F$8=1,'Hourly Demand and Generation'!J4528*'System Design'!$F$22,IF('System Design'!$F$8=2,'Hourly Demand and Generation'!K4528*'System Design'!$F$22,IF('System Design'!$F$8=3,'Hourly Demand and Generation'!L4528*'System Design'!$F$22)))</f>
        <v>500</v>
      </c>
      <c r="Q4528" s="32">
        <f t="shared" si="1003"/>
        <v>0</v>
      </c>
      <c r="R4528" s="32">
        <f t="shared" si="1006"/>
        <v>5400</v>
      </c>
      <c r="S4528" s="32">
        <f t="shared" si="1007"/>
        <v>0</v>
      </c>
      <c r="T4528" s="32">
        <f t="shared" si="1008"/>
        <v>21600</v>
      </c>
      <c r="U4528" s="32">
        <f t="shared" si="1009"/>
        <v>0</v>
      </c>
      <c r="V4528" s="32">
        <f t="shared" si="1004"/>
        <v>653.5</v>
      </c>
      <c r="W4528" s="32">
        <f t="shared" si="1010"/>
        <v>653.5</v>
      </c>
      <c r="X4528" s="32">
        <f t="shared" si="1011"/>
        <v>653.5</v>
      </c>
    </row>
    <row r="4529" spans="1:24" x14ac:dyDescent="0.25">
      <c r="A4529" s="2"/>
      <c r="B4529" s="2" t="s">
        <v>8</v>
      </c>
      <c r="C4529" s="2">
        <f t="shared" si="1014"/>
        <v>189</v>
      </c>
      <c r="D4529" s="2">
        <f t="shared" si="1015"/>
        <v>13</v>
      </c>
      <c r="E4529" s="2">
        <f t="shared" si="1005"/>
        <v>4525</v>
      </c>
      <c r="F4529" s="11">
        <v>360</v>
      </c>
      <c r="G4529" s="9">
        <v>0.83</v>
      </c>
      <c r="H4529" s="9">
        <v>0.875</v>
      </c>
      <c r="I4529" s="9">
        <v>0.92</v>
      </c>
      <c r="J4529" s="9">
        <v>8.1890674936257096E-2</v>
      </c>
      <c r="K4529" s="9">
        <v>0.1</v>
      </c>
      <c r="L4529" s="9">
        <v>0.11</v>
      </c>
      <c r="N4529" s="32">
        <f>IF('System Design'!$F$8=1,'Hourly Demand and Generation'!G4529*'System Design'!$F$21,IF('System Design'!$F$8=2,'Hourly Demand and Generation'!H4529*'System Design'!$F$21,IF('System Design'!$F$8=3,'Hourly Demand and Generation'!I4529*'System Design'!$F$21)))</f>
        <v>460</v>
      </c>
      <c r="O4529" s="32">
        <f>IF('System Design'!$F$8=1,'Hourly Demand and Generation'!J4529*'System Design'!$F$22,IF('System Design'!$F$8=2,'Hourly Demand and Generation'!K4529*'System Design'!$F$22,IF('System Design'!$F$8=3,'Hourly Demand and Generation'!L4529*'System Design'!$F$22)))</f>
        <v>275</v>
      </c>
      <c r="Q4529" s="32">
        <f t="shared" si="1003"/>
        <v>0</v>
      </c>
      <c r="R4529" s="32">
        <f t="shared" si="1006"/>
        <v>5400</v>
      </c>
      <c r="S4529" s="32">
        <f t="shared" si="1007"/>
        <v>0</v>
      </c>
      <c r="T4529" s="32">
        <f t="shared" si="1008"/>
        <v>21600</v>
      </c>
      <c r="U4529" s="32">
        <f t="shared" si="1009"/>
        <v>0</v>
      </c>
      <c r="V4529" s="32">
        <f t="shared" si="1004"/>
        <v>375</v>
      </c>
      <c r="W4529" s="32">
        <f t="shared" si="1010"/>
        <v>375</v>
      </c>
      <c r="X4529" s="32">
        <f t="shared" si="1011"/>
        <v>375</v>
      </c>
    </row>
    <row r="4530" spans="1:24" x14ac:dyDescent="0.25">
      <c r="A4530" s="2"/>
      <c r="B4530" s="2" t="s">
        <v>8</v>
      </c>
      <c r="C4530" s="2">
        <f t="shared" si="1014"/>
        <v>189</v>
      </c>
      <c r="D4530" s="2">
        <f t="shared" si="1015"/>
        <v>14</v>
      </c>
      <c r="E4530" s="2">
        <f t="shared" si="1005"/>
        <v>4526</v>
      </c>
      <c r="F4530" s="11">
        <v>360</v>
      </c>
      <c r="G4530" s="9">
        <v>0.67</v>
      </c>
      <c r="H4530" s="9">
        <v>0.71</v>
      </c>
      <c r="I4530" s="9">
        <v>0.75</v>
      </c>
      <c r="J4530" s="9">
        <v>0.05</v>
      </c>
      <c r="K4530" s="9">
        <v>0.05</v>
      </c>
      <c r="L4530" s="9">
        <v>0.06</v>
      </c>
      <c r="N4530" s="32">
        <f>IF('System Design'!$F$8=1,'Hourly Demand and Generation'!G4530*'System Design'!$F$21,IF('System Design'!$F$8=2,'Hourly Demand and Generation'!H4530*'System Design'!$F$21,IF('System Design'!$F$8=3,'Hourly Demand and Generation'!I4530*'System Design'!$F$21)))</f>
        <v>375</v>
      </c>
      <c r="O4530" s="32">
        <f>IF('System Design'!$F$8=1,'Hourly Demand and Generation'!J4530*'System Design'!$F$22,IF('System Design'!$F$8=2,'Hourly Demand and Generation'!K4530*'System Design'!$F$22,IF('System Design'!$F$8=3,'Hourly Demand and Generation'!L4530*'System Design'!$F$22)))</f>
        <v>150</v>
      </c>
      <c r="Q4530" s="32">
        <f t="shared" si="1003"/>
        <v>0</v>
      </c>
      <c r="R4530" s="32">
        <f t="shared" si="1006"/>
        <v>5400</v>
      </c>
      <c r="S4530" s="32">
        <f t="shared" si="1007"/>
        <v>0</v>
      </c>
      <c r="T4530" s="32">
        <f t="shared" si="1008"/>
        <v>21600</v>
      </c>
      <c r="U4530" s="32">
        <f t="shared" si="1009"/>
        <v>0</v>
      </c>
      <c r="V4530" s="32">
        <f t="shared" si="1004"/>
        <v>165</v>
      </c>
      <c r="W4530" s="32">
        <f t="shared" si="1010"/>
        <v>165</v>
      </c>
      <c r="X4530" s="32">
        <f t="shared" si="1011"/>
        <v>165</v>
      </c>
    </row>
    <row r="4531" spans="1:24" x14ac:dyDescent="0.25">
      <c r="A4531" s="2"/>
      <c r="B4531" s="2" t="s">
        <v>8</v>
      </c>
      <c r="C4531" s="2">
        <f t="shared" si="1014"/>
        <v>189</v>
      </c>
      <c r="D4531" s="2">
        <f t="shared" si="1015"/>
        <v>15</v>
      </c>
      <c r="E4531" s="2">
        <f t="shared" si="1005"/>
        <v>4527</v>
      </c>
      <c r="F4531" s="11">
        <v>382.5</v>
      </c>
      <c r="G4531" s="9">
        <v>0.5</v>
      </c>
      <c r="H4531" s="9">
        <v>0.54</v>
      </c>
      <c r="I4531" s="9">
        <v>0.57999999999999996</v>
      </c>
      <c r="J4531" s="9">
        <v>0.01</v>
      </c>
      <c r="K4531" s="9">
        <v>0.02</v>
      </c>
      <c r="L4531" s="9">
        <v>0.03</v>
      </c>
      <c r="N4531" s="32">
        <f>IF('System Design'!$F$8=1,'Hourly Demand and Generation'!G4531*'System Design'!$F$21,IF('System Design'!$F$8=2,'Hourly Demand and Generation'!H4531*'System Design'!$F$21,IF('System Design'!$F$8=3,'Hourly Demand and Generation'!I4531*'System Design'!$F$21)))</f>
        <v>290</v>
      </c>
      <c r="O4531" s="32">
        <f>IF('System Design'!$F$8=1,'Hourly Demand and Generation'!J4531*'System Design'!$F$22,IF('System Design'!$F$8=2,'Hourly Demand and Generation'!K4531*'System Design'!$F$22,IF('System Design'!$F$8=3,'Hourly Demand and Generation'!L4531*'System Design'!$F$22)))</f>
        <v>75</v>
      </c>
      <c r="Q4531" s="32">
        <f t="shared" si="1003"/>
        <v>17.5</v>
      </c>
      <c r="R4531" s="32">
        <f t="shared" si="1006"/>
        <v>5382.5</v>
      </c>
      <c r="S4531" s="32">
        <f t="shared" si="1007"/>
        <v>0</v>
      </c>
      <c r="T4531" s="32">
        <f t="shared" si="1008"/>
        <v>21582.5</v>
      </c>
      <c r="U4531" s="32">
        <f t="shared" si="1009"/>
        <v>0</v>
      </c>
      <c r="V4531" s="32">
        <f t="shared" si="1004"/>
        <v>0</v>
      </c>
      <c r="W4531" s="32">
        <f t="shared" si="1010"/>
        <v>0</v>
      </c>
      <c r="X4531" s="32">
        <f t="shared" si="1011"/>
        <v>0</v>
      </c>
    </row>
    <row r="4532" spans="1:24" x14ac:dyDescent="0.25">
      <c r="A4532" s="2"/>
      <c r="B4532" s="2" t="s">
        <v>8</v>
      </c>
      <c r="C4532" s="2">
        <f t="shared" si="1014"/>
        <v>189</v>
      </c>
      <c r="D4532" s="2">
        <f t="shared" si="1015"/>
        <v>16</v>
      </c>
      <c r="E4532" s="2">
        <f t="shared" si="1005"/>
        <v>4528</v>
      </c>
      <c r="F4532" s="11">
        <v>405</v>
      </c>
      <c r="G4532" s="9">
        <v>0.33</v>
      </c>
      <c r="H4532" s="9">
        <v>0.375</v>
      </c>
      <c r="I4532" s="9">
        <v>0.42</v>
      </c>
      <c r="J4532" s="9">
        <v>0.04</v>
      </c>
      <c r="K4532" s="9">
        <v>0.05</v>
      </c>
      <c r="L4532" s="9">
        <v>0.06</v>
      </c>
      <c r="N4532" s="32">
        <f>IF('System Design'!$F$8=1,'Hourly Demand and Generation'!G4532*'System Design'!$F$21,IF('System Design'!$F$8=2,'Hourly Demand and Generation'!H4532*'System Design'!$F$21,IF('System Design'!$F$8=3,'Hourly Demand and Generation'!I4532*'System Design'!$F$21)))</f>
        <v>210</v>
      </c>
      <c r="O4532" s="32">
        <f>IF('System Design'!$F$8=1,'Hourly Demand and Generation'!J4532*'System Design'!$F$22,IF('System Design'!$F$8=2,'Hourly Demand and Generation'!K4532*'System Design'!$F$22,IF('System Design'!$F$8=3,'Hourly Demand and Generation'!L4532*'System Design'!$F$22)))</f>
        <v>150</v>
      </c>
      <c r="Q4532" s="32">
        <f t="shared" si="1003"/>
        <v>45</v>
      </c>
      <c r="R4532" s="32">
        <f t="shared" si="1006"/>
        <v>5337.5</v>
      </c>
      <c r="S4532" s="32">
        <f t="shared" si="1007"/>
        <v>0</v>
      </c>
      <c r="T4532" s="32">
        <f t="shared" si="1008"/>
        <v>21537.5</v>
      </c>
      <c r="U4532" s="32">
        <f t="shared" si="1009"/>
        <v>0</v>
      </c>
      <c r="V4532" s="32">
        <f t="shared" si="1004"/>
        <v>0</v>
      </c>
      <c r="W4532" s="32">
        <f t="shared" si="1010"/>
        <v>0</v>
      </c>
      <c r="X4532" s="32">
        <f t="shared" si="1011"/>
        <v>0</v>
      </c>
    </row>
    <row r="4533" spans="1:24" x14ac:dyDescent="0.25">
      <c r="A4533" s="2"/>
      <c r="B4533" s="2" t="s">
        <v>8</v>
      </c>
      <c r="C4533" s="2">
        <f t="shared" si="1014"/>
        <v>189</v>
      </c>
      <c r="D4533" s="2">
        <f t="shared" si="1015"/>
        <v>17</v>
      </c>
      <c r="E4533" s="2">
        <f t="shared" si="1005"/>
        <v>4529</v>
      </c>
      <c r="F4533" s="11">
        <v>427.5</v>
      </c>
      <c r="G4533" s="9">
        <v>0.17</v>
      </c>
      <c r="H4533" s="9">
        <v>0.21</v>
      </c>
      <c r="I4533" s="9">
        <v>0.25</v>
      </c>
      <c r="J4533" s="9">
        <v>0.03</v>
      </c>
      <c r="K4533" s="9">
        <v>0.04</v>
      </c>
      <c r="L4533" s="9">
        <v>0.05</v>
      </c>
      <c r="N4533" s="32">
        <f>IF('System Design'!$F$8=1,'Hourly Demand and Generation'!G4533*'System Design'!$F$21,IF('System Design'!$F$8=2,'Hourly Demand and Generation'!H4533*'System Design'!$F$21,IF('System Design'!$F$8=3,'Hourly Demand and Generation'!I4533*'System Design'!$F$21)))</f>
        <v>125</v>
      </c>
      <c r="O4533" s="32">
        <f>IF('System Design'!$F$8=1,'Hourly Demand and Generation'!J4533*'System Design'!$F$22,IF('System Design'!$F$8=2,'Hourly Demand and Generation'!K4533*'System Design'!$F$22,IF('System Design'!$F$8=3,'Hourly Demand and Generation'!L4533*'System Design'!$F$22)))</f>
        <v>125</v>
      </c>
      <c r="Q4533" s="32">
        <f t="shared" si="1003"/>
        <v>177.5</v>
      </c>
      <c r="R4533" s="32">
        <f t="shared" si="1006"/>
        <v>5160</v>
      </c>
      <c r="S4533" s="32">
        <f t="shared" si="1007"/>
        <v>0</v>
      </c>
      <c r="T4533" s="32">
        <f t="shared" si="1008"/>
        <v>21360</v>
      </c>
      <c r="U4533" s="32">
        <f t="shared" si="1009"/>
        <v>0</v>
      </c>
      <c r="V4533" s="32">
        <f t="shared" si="1004"/>
        <v>0</v>
      </c>
      <c r="W4533" s="32">
        <f t="shared" si="1010"/>
        <v>0</v>
      </c>
      <c r="X4533" s="32">
        <f t="shared" si="1011"/>
        <v>0</v>
      </c>
    </row>
    <row r="4534" spans="1:24" x14ac:dyDescent="0.25">
      <c r="A4534" s="2"/>
      <c r="B4534" s="2" t="s">
        <v>8</v>
      </c>
      <c r="C4534" s="2">
        <f t="shared" si="1014"/>
        <v>189</v>
      </c>
      <c r="D4534" s="2">
        <f t="shared" si="1015"/>
        <v>18</v>
      </c>
      <c r="E4534" s="2">
        <f t="shared" si="1005"/>
        <v>4530</v>
      </c>
      <c r="F4534" s="11">
        <v>450</v>
      </c>
      <c r="G4534" s="9">
        <v>0.08</v>
      </c>
      <c r="H4534" s="9">
        <v>0.125</v>
      </c>
      <c r="I4534" s="9">
        <v>0.17</v>
      </c>
      <c r="J4534" s="9">
        <v>0.03</v>
      </c>
      <c r="K4534" s="9">
        <v>0.05</v>
      </c>
      <c r="L4534" s="9">
        <v>7.0000000000000007E-2</v>
      </c>
      <c r="N4534" s="32">
        <f>IF('System Design'!$F$8=1,'Hourly Demand and Generation'!G4534*'System Design'!$F$21,IF('System Design'!$F$8=2,'Hourly Demand and Generation'!H4534*'System Design'!$F$21,IF('System Design'!$F$8=3,'Hourly Demand and Generation'!I4534*'System Design'!$F$21)))</f>
        <v>85</v>
      </c>
      <c r="O4534" s="32">
        <f>IF('System Design'!$F$8=1,'Hourly Demand and Generation'!J4534*'System Design'!$F$22,IF('System Design'!$F$8=2,'Hourly Demand and Generation'!K4534*'System Design'!$F$22,IF('System Design'!$F$8=3,'Hourly Demand and Generation'!L4534*'System Design'!$F$22)))</f>
        <v>175.00000000000003</v>
      </c>
      <c r="Q4534" s="32">
        <f t="shared" si="1003"/>
        <v>189.99999999999997</v>
      </c>
      <c r="R4534" s="32">
        <f t="shared" si="1006"/>
        <v>4970</v>
      </c>
      <c r="S4534" s="32">
        <f t="shared" si="1007"/>
        <v>0</v>
      </c>
      <c r="T4534" s="32">
        <f t="shared" si="1008"/>
        <v>21170</v>
      </c>
      <c r="U4534" s="32">
        <f t="shared" si="1009"/>
        <v>0</v>
      </c>
      <c r="V4534" s="32">
        <f t="shared" si="1004"/>
        <v>0</v>
      </c>
      <c r="W4534" s="32">
        <f t="shared" si="1010"/>
        <v>0</v>
      </c>
      <c r="X4534" s="32">
        <f t="shared" si="1011"/>
        <v>0</v>
      </c>
    </row>
    <row r="4535" spans="1:24" x14ac:dyDescent="0.25">
      <c r="A4535" s="2"/>
      <c r="B4535" s="2" t="s">
        <v>8</v>
      </c>
      <c r="C4535" s="2">
        <f t="shared" si="1014"/>
        <v>189</v>
      </c>
      <c r="D4535" s="2">
        <f t="shared" si="1015"/>
        <v>19</v>
      </c>
      <c r="E4535" s="2">
        <f t="shared" si="1005"/>
        <v>4531</v>
      </c>
      <c r="F4535" s="11">
        <v>436.5</v>
      </c>
      <c r="G4535" s="9">
        <v>0</v>
      </c>
      <c r="H4535" s="9">
        <v>0.04</v>
      </c>
      <c r="I4535" s="9">
        <v>0.08</v>
      </c>
      <c r="J4535" s="9">
        <v>0.01</v>
      </c>
      <c r="K4535" s="9">
        <v>0.02</v>
      </c>
      <c r="L4535" s="9">
        <v>0.02</v>
      </c>
      <c r="N4535" s="32">
        <f>IF('System Design'!$F$8=1,'Hourly Demand and Generation'!G4535*'System Design'!$F$21,IF('System Design'!$F$8=2,'Hourly Demand and Generation'!H4535*'System Design'!$F$21,IF('System Design'!$F$8=3,'Hourly Demand and Generation'!I4535*'System Design'!$F$21)))</f>
        <v>40</v>
      </c>
      <c r="O4535" s="32">
        <f>IF('System Design'!$F$8=1,'Hourly Demand and Generation'!J4535*'System Design'!$F$22,IF('System Design'!$F$8=2,'Hourly Demand and Generation'!K4535*'System Design'!$F$22,IF('System Design'!$F$8=3,'Hourly Demand and Generation'!L4535*'System Design'!$F$22)))</f>
        <v>50</v>
      </c>
      <c r="Q4535" s="32">
        <f t="shared" si="1003"/>
        <v>346.5</v>
      </c>
      <c r="R4535" s="32">
        <f t="shared" si="1006"/>
        <v>4623.5</v>
      </c>
      <c r="S4535" s="32">
        <f t="shared" si="1007"/>
        <v>0</v>
      </c>
      <c r="T4535" s="32">
        <f t="shared" si="1008"/>
        <v>20823.5</v>
      </c>
      <c r="U4535" s="32">
        <f t="shared" si="1009"/>
        <v>0</v>
      </c>
      <c r="V4535" s="32">
        <f t="shared" si="1004"/>
        <v>0</v>
      </c>
      <c r="W4535" s="32">
        <f t="shared" si="1010"/>
        <v>0</v>
      </c>
      <c r="X4535" s="32">
        <f t="shared" si="1011"/>
        <v>0</v>
      </c>
    </row>
    <row r="4536" spans="1:24" x14ac:dyDescent="0.25">
      <c r="A4536" s="2"/>
      <c r="B4536" s="2" t="s">
        <v>8</v>
      </c>
      <c r="C4536" s="2">
        <f t="shared" si="1014"/>
        <v>189</v>
      </c>
      <c r="D4536" s="2">
        <f t="shared" si="1015"/>
        <v>20</v>
      </c>
      <c r="E4536" s="2">
        <f t="shared" si="1005"/>
        <v>4532</v>
      </c>
      <c r="F4536" s="11">
        <v>427.5</v>
      </c>
      <c r="G4536" s="9">
        <v>0</v>
      </c>
      <c r="H4536" s="9">
        <v>0</v>
      </c>
      <c r="I4536" s="9">
        <v>0</v>
      </c>
      <c r="J4536" s="9">
        <v>9.2127009303289195E-2</v>
      </c>
      <c r="K4536" s="9">
        <v>0.27</v>
      </c>
      <c r="L4536" s="9">
        <v>0.27</v>
      </c>
      <c r="N4536" s="32">
        <f>IF('System Design'!$F$8=1,'Hourly Demand and Generation'!G4536*'System Design'!$F$21,IF('System Design'!$F$8=2,'Hourly Demand and Generation'!H4536*'System Design'!$F$21,IF('System Design'!$F$8=3,'Hourly Demand and Generation'!I4536*'System Design'!$F$21)))</f>
        <v>0</v>
      </c>
      <c r="O4536" s="32">
        <f>IF('System Design'!$F$8=1,'Hourly Demand and Generation'!J4536*'System Design'!$F$22,IF('System Design'!$F$8=2,'Hourly Demand and Generation'!K4536*'System Design'!$F$22,IF('System Design'!$F$8=3,'Hourly Demand and Generation'!L4536*'System Design'!$F$22)))</f>
        <v>675</v>
      </c>
      <c r="Q4536" s="32">
        <f t="shared" si="1003"/>
        <v>0</v>
      </c>
      <c r="R4536" s="32">
        <f t="shared" si="1006"/>
        <v>4871</v>
      </c>
      <c r="S4536" s="32">
        <f t="shared" si="1007"/>
        <v>0</v>
      </c>
      <c r="T4536" s="32">
        <f t="shared" si="1008"/>
        <v>21071</v>
      </c>
      <c r="U4536" s="32">
        <f t="shared" si="1009"/>
        <v>0</v>
      </c>
      <c r="V4536" s="32">
        <f t="shared" si="1004"/>
        <v>247.5</v>
      </c>
      <c r="W4536" s="32">
        <f t="shared" si="1010"/>
        <v>0</v>
      </c>
      <c r="X4536" s="32">
        <f t="shared" si="1011"/>
        <v>0</v>
      </c>
    </row>
    <row r="4537" spans="1:24" x14ac:dyDescent="0.25">
      <c r="A4537" s="2"/>
      <c r="B4537" s="2" t="s">
        <v>8</v>
      </c>
      <c r="C4537" s="2">
        <f t="shared" si="1014"/>
        <v>189</v>
      </c>
      <c r="D4537" s="2">
        <f t="shared" si="1015"/>
        <v>21</v>
      </c>
      <c r="E4537" s="2">
        <f t="shared" si="1005"/>
        <v>4533</v>
      </c>
      <c r="F4537" s="11">
        <v>405</v>
      </c>
      <c r="G4537" s="9">
        <v>0</v>
      </c>
      <c r="H4537" s="9">
        <v>0</v>
      </c>
      <c r="I4537" s="9">
        <v>0</v>
      </c>
      <c r="J4537" s="9">
        <v>9.2127009303289195E-2</v>
      </c>
      <c r="K4537" s="9">
        <v>0.27</v>
      </c>
      <c r="L4537" s="9">
        <v>0.27</v>
      </c>
      <c r="N4537" s="32">
        <f>IF('System Design'!$F$8=1,'Hourly Demand and Generation'!G4537*'System Design'!$F$21,IF('System Design'!$F$8=2,'Hourly Demand and Generation'!H4537*'System Design'!$F$21,IF('System Design'!$F$8=3,'Hourly Demand and Generation'!I4537*'System Design'!$F$21)))</f>
        <v>0</v>
      </c>
      <c r="O4537" s="32">
        <f>IF('System Design'!$F$8=1,'Hourly Demand and Generation'!J4537*'System Design'!$F$22,IF('System Design'!$F$8=2,'Hourly Demand and Generation'!K4537*'System Design'!$F$22,IF('System Design'!$F$8=3,'Hourly Demand and Generation'!L4537*'System Design'!$F$22)))</f>
        <v>675</v>
      </c>
      <c r="Q4537" s="32">
        <f t="shared" si="1003"/>
        <v>0</v>
      </c>
      <c r="R4537" s="32">
        <f t="shared" si="1006"/>
        <v>5141</v>
      </c>
      <c r="S4537" s="32">
        <f t="shared" si="1007"/>
        <v>0</v>
      </c>
      <c r="T4537" s="32">
        <f t="shared" si="1008"/>
        <v>21341</v>
      </c>
      <c r="U4537" s="32">
        <f t="shared" si="1009"/>
        <v>0</v>
      </c>
      <c r="V4537" s="32">
        <f t="shared" si="1004"/>
        <v>270</v>
      </c>
      <c r="W4537" s="32">
        <f t="shared" si="1010"/>
        <v>0</v>
      </c>
      <c r="X4537" s="32">
        <f t="shared" si="1011"/>
        <v>0</v>
      </c>
    </row>
    <row r="4538" spans="1:24" x14ac:dyDescent="0.25">
      <c r="A4538" s="2"/>
      <c r="B4538" s="2" t="s">
        <v>8</v>
      </c>
      <c r="C4538" s="2">
        <f t="shared" si="1014"/>
        <v>189</v>
      </c>
      <c r="D4538" s="2">
        <f t="shared" si="1015"/>
        <v>22</v>
      </c>
      <c r="E4538" s="2">
        <f t="shared" si="1005"/>
        <v>4534</v>
      </c>
      <c r="F4538" s="11">
        <v>382.5</v>
      </c>
      <c r="G4538" s="9">
        <v>0</v>
      </c>
      <c r="H4538" s="9">
        <v>0</v>
      </c>
      <c r="I4538" s="9">
        <v>0</v>
      </c>
      <c r="J4538" s="9">
        <v>9.7245176486805293E-2</v>
      </c>
      <c r="K4538" s="9">
        <v>0.28499999999999998</v>
      </c>
      <c r="L4538" s="9">
        <v>0.28499999999999998</v>
      </c>
      <c r="N4538" s="32">
        <f>IF('System Design'!$F$8=1,'Hourly Demand and Generation'!G4538*'System Design'!$F$21,IF('System Design'!$F$8=2,'Hourly Demand and Generation'!H4538*'System Design'!$F$21,IF('System Design'!$F$8=3,'Hourly Demand and Generation'!I4538*'System Design'!$F$21)))</f>
        <v>0</v>
      </c>
      <c r="O4538" s="32">
        <f>IF('System Design'!$F$8=1,'Hourly Demand and Generation'!J4538*'System Design'!$F$22,IF('System Design'!$F$8=2,'Hourly Demand and Generation'!K4538*'System Design'!$F$22,IF('System Design'!$F$8=3,'Hourly Demand and Generation'!L4538*'System Design'!$F$22)))</f>
        <v>712.49999999999989</v>
      </c>
      <c r="Q4538" s="32">
        <f t="shared" si="1003"/>
        <v>0</v>
      </c>
      <c r="R4538" s="32">
        <f t="shared" si="1006"/>
        <v>5400</v>
      </c>
      <c r="S4538" s="32">
        <f t="shared" si="1007"/>
        <v>0</v>
      </c>
      <c r="T4538" s="32">
        <f t="shared" si="1008"/>
        <v>21600</v>
      </c>
      <c r="U4538" s="32">
        <f t="shared" si="1009"/>
        <v>0</v>
      </c>
      <c r="V4538" s="32">
        <f t="shared" si="1004"/>
        <v>329.99999999999989</v>
      </c>
      <c r="W4538" s="32">
        <f t="shared" si="1010"/>
        <v>70.999999999999886</v>
      </c>
      <c r="X4538" s="32">
        <f t="shared" si="1011"/>
        <v>70.999999999999886</v>
      </c>
    </row>
    <row r="4539" spans="1:24" x14ac:dyDescent="0.25">
      <c r="A4539" s="2"/>
      <c r="B4539" s="2" t="s">
        <v>8</v>
      </c>
      <c r="C4539" s="2">
        <f t="shared" si="1014"/>
        <v>189</v>
      </c>
      <c r="D4539" s="2">
        <f t="shared" si="1015"/>
        <v>23</v>
      </c>
      <c r="E4539" s="2">
        <f t="shared" si="1005"/>
        <v>4535</v>
      </c>
      <c r="F4539" s="11">
        <v>360</v>
      </c>
      <c r="G4539" s="9">
        <v>0</v>
      </c>
      <c r="H4539" s="9">
        <v>0</v>
      </c>
      <c r="I4539" s="9">
        <v>0</v>
      </c>
      <c r="J4539" s="9">
        <v>8.1890674936257096E-2</v>
      </c>
      <c r="K4539" s="9">
        <v>0.24</v>
      </c>
      <c r="L4539" s="9">
        <v>0.24</v>
      </c>
      <c r="N4539" s="32">
        <f>IF('System Design'!$F$8=1,'Hourly Demand and Generation'!G4539*'System Design'!$F$21,IF('System Design'!$F$8=2,'Hourly Demand and Generation'!H4539*'System Design'!$F$21,IF('System Design'!$F$8=3,'Hourly Demand and Generation'!I4539*'System Design'!$F$21)))</f>
        <v>0</v>
      </c>
      <c r="O4539" s="32">
        <f>IF('System Design'!$F$8=1,'Hourly Demand and Generation'!J4539*'System Design'!$F$22,IF('System Design'!$F$8=2,'Hourly Demand and Generation'!K4539*'System Design'!$F$22,IF('System Design'!$F$8=3,'Hourly Demand and Generation'!L4539*'System Design'!$F$22)))</f>
        <v>600</v>
      </c>
      <c r="Q4539" s="32">
        <f t="shared" si="1003"/>
        <v>0</v>
      </c>
      <c r="R4539" s="32">
        <f t="shared" si="1006"/>
        <v>5400</v>
      </c>
      <c r="S4539" s="32">
        <f t="shared" si="1007"/>
        <v>0</v>
      </c>
      <c r="T4539" s="32">
        <f t="shared" si="1008"/>
        <v>21600</v>
      </c>
      <c r="U4539" s="32">
        <f t="shared" si="1009"/>
        <v>0</v>
      </c>
      <c r="V4539" s="32">
        <f t="shared" si="1004"/>
        <v>240</v>
      </c>
      <c r="W4539" s="32">
        <f t="shared" si="1010"/>
        <v>240</v>
      </c>
      <c r="X4539" s="32">
        <f t="shared" si="1011"/>
        <v>240</v>
      </c>
    </row>
    <row r="4540" spans="1:24" x14ac:dyDescent="0.25">
      <c r="A4540" s="2"/>
      <c r="B4540" s="2" t="s">
        <v>8</v>
      </c>
      <c r="C4540" s="2">
        <f t="shared" si="1014"/>
        <v>189</v>
      </c>
      <c r="D4540" s="2">
        <f t="shared" si="1015"/>
        <v>24</v>
      </c>
      <c r="E4540" s="2">
        <f t="shared" si="1005"/>
        <v>4536</v>
      </c>
      <c r="F4540" s="11">
        <v>315</v>
      </c>
      <c r="G4540" s="9">
        <v>0</v>
      </c>
      <c r="H4540" s="9">
        <v>0</v>
      </c>
      <c r="I4540" s="9">
        <v>0</v>
      </c>
      <c r="J4540" s="9">
        <v>8.1890674936257096E-2</v>
      </c>
      <c r="K4540" s="9">
        <v>0.24</v>
      </c>
      <c r="L4540" s="9">
        <v>0.24</v>
      </c>
      <c r="N4540" s="32">
        <f>IF('System Design'!$F$8=1,'Hourly Demand and Generation'!G4540*'System Design'!$F$21,IF('System Design'!$F$8=2,'Hourly Demand and Generation'!H4540*'System Design'!$F$21,IF('System Design'!$F$8=3,'Hourly Demand and Generation'!I4540*'System Design'!$F$21)))</f>
        <v>0</v>
      </c>
      <c r="O4540" s="32">
        <f>IF('System Design'!$F$8=1,'Hourly Demand and Generation'!J4540*'System Design'!$F$22,IF('System Design'!$F$8=2,'Hourly Demand and Generation'!K4540*'System Design'!$F$22,IF('System Design'!$F$8=3,'Hourly Demand and Generation'!L4540*'System Design'!$F$22)))</f>
        <v>600</v>
      </c>
      <c r="Q4540" s="32">
        <f t="shared" si="1003"/>
        <v>0</v>
      </c>
      <c r="R4540" s="32">
        <f t="shared" si="1006"/>
        <v>5400</v>
      </c>
      <c r="S4540" s="32">
        <f t="shared" si="1007"/>
        <v>0</v>
      </c>
      <c r="T4540" s="32">
        <f t="shared" si="1008"/>
        <v>21600</v>
      </c>
      <c r="U4540" s="32">
        <f t="shared" si="1009"/>
        <v>0</v>
      </c>
      <c r="V4540" s="32">
        <f t="shared" si="1004"/>
        <v>285</v>
      </c>
      <c r="W4540" s="32">
        <f t="shared" si="1010"/>
        <v>285</v>
      </c>
      <c r="X4540" s="32">
        <f t="shared" si="1011"/>
        <v>285</v>
      </c>
    </row>
    <row r="4541" spans="1:24" x14ac:dyDescent="0.25">
      <c r="A4541" s="2"/>
      <c r="B4541" s="2" t="s">
        <v>8</v>
      </c>
      <c r="C4541" s="2">
        <f>C4540+1</f>
        <v>190</v>
      </c>
      <c r="D4541" s="2">
        <v>1</v>
      </c>
      <c r="E4541" s="2">
        <f t="shared" si="1005"/>
        <v>4537</v>
      </c>
      <c r="F4541" s="11">
        <v>270</v>
      </c>
      <c r="G4541" s="9">
        <v>0</v>
      </c>
      <c r="H4541" s="9">
        <v>0</v>
      </c>
      <c r="I4541" s="9">
        <v>0</v>
      </c>
      <c r="J4541" s="9">
        <v>0.29474775045179302</v>
      </c>
      <c r="K4541" s="9">
        <v>0.29474775045179302</v>
      </c>
      <c r="L4541" s="9">
        <v>0.29474775045179302</v>
      </c>
      <c r="N4541" s="32">
        <f>IF('System Design'!$F$8=1,'Hourly Demand and Generation'!G4541*'System Design'!$F$21,IF('System Design'!$F$8=2,'Hourly Demand and Generation'!H4541*'System Design'!$F$21,IF('System Design'!$F$8=3,'Hourly Demand and Generation'!I4541*'System Design'!$F$21)))</f>
        <v>0</v>
      </c>
      <c r="O4541" s="32">
        <f>IF('System Design'!$F$8=1,'Hourly Demand and Generation'!J4541*'System Design'!$F$22,IF('System Design'!$F$8=2,'Hourly Demand and Generation'!K4541*'System Design'!$F$22,IF('System Design'!$F$8=3,'Hourly Demand and Generation'!L4541*'System Design'!$F$22)))</f>
        <v>736.86937612948259</v>
      </c>
      <c r="Q4541" s="32">
        <f t="shared" si="1003"/>
        <v>0</v>
      </c>
      <c r="R4541" s="32">
        <f t="shared" si="1006"/>
        <v>5400</v>
      </c>
      <c r="S4541" s="32">
        <f t="shared" si="1007"/>
        <v>0</v>
      </c>
      <c r="T4541" s="32">
        <f t="shared" si="1008"/>
        <v>21600</v>
      </c>
      <c r="U4541" s="32">
        <f t="shared" si="1009"/>
        <v>0</v>
      </c>
      <c r="V4541" s="32">
        <f t="shared" si="1004"/>
        <v>466.86937612948259</v>
      </c>
      <c r="W4541" s="32">
        <f t="shared" si="1010"/>
        <v>466.86937612948259</v>
      </c>
      <c r="X4541" s="32">
        <f t="shared" si="1011"/>
        <v>466.86937612948259</v>
      </c>
    </row>
    <row r="4542" spans="1:24" x14ac:dyDescent="0.25">
      <c r="A4542" s="2"/>
      <c r="B4542" s="2" t="s">
        <v>8</v>
      </c>
      <c r="C4542" s="2">
        <f>C4541</f>
        <v>190</v>
      </c>
      <c r="D4542" s="2">
        <f>D4541+1</f>
        <v>2</v>
      </c>
      <c r="E4542" s="2">
        <f t="shared" si="1005"/>
        <v>4538</v>
      </c>
      <c r="F4542" s="11">
        <v>247.5</v>
      </c>
      <c r="G4542" s="9">
        <v>0</v>
      </c>
      <c r="H4542" s="9">
        <v>0</v>
      </c>
      <c r="I4542" s="9">
        <v>0</v>
      </c>
      <c r="J4542" s="9">
        <v>0.26527297540661399</v>
      </c>
      <c r="K4542" s="9">
        <v>0.26527297540661399</v>
      </c>
      <c r="L4542" s="9">
        <v>0.26527297540661399</v>
      </c>
      <c r="N4542" s="32">
        <f>IF('System Design'!$F$8=1,'Hourly Demand and Generation'!G4542*'System Design'!$F$21,IF('System Design'!$F$8=2,'Hourly Demand and Generation'!H4542*'System Design'!$F$21,IF('System Design'!$F$8=3,'Hourly Demand and Generation'!I4542*'System Design'!$F$21)))</f>
        <v>0</v>
      </c>
      <c r="O4542" s="32">
        <f>IF('System Design'!$F$8=1,'Hourly Demand and Generation'!J4542*'System Design'!$F$22,IF('System Design'!$F$8=2,'Hourly Demand and Generation'!K4542*'System Design'!$F$22,IF('System Design'!$F$8=3,'Hourly Demand and Generation'!L4542*'System Design'!$F$22)))</f>
        <v>663.18243851653494</v>
      </c>
      <c r="Q4542" s="32">
        <f t="shared" si="1003"/>
        <v>0</v>
      </c>
      <c r="R4542" s="32">
        <f t="shared" si="1006"/>
        <v>5400</v>
      </c>
      <c r="S4542" s="32">
        <f t="shared" si="1007"/>
        <v>0</v>
      </c>
      <c r="T4542" s="32">
        <f t="shared" si="1008"/>
        <v>21600</v>
      </c>
      <c r="U4542" s="32">
        <f t="shared" si="1009"/>
        <v>0</v>
      </c>
      <c r="V4542" s="32">
        <f t="shared" si="1004"/>
        <v>415.68243851653494</v>
      </c>
      <c r="W4542" s="32">
        <f t="shared" si="1010"/>
        <v>415.68243851653494</v>
      </c>
      <c r="X4542" s="32">
        <f t="shared" si="1011"/>
        <v>415.68243851653494</v>
      </c>
    </row>
    <row r="4543" spans="1:24" x14ac:dyDescent="0.25">
      <c r="A4543" s="2"/>
      <c r="B4543" s="2" t="s">
        <v>8</v>
      </c>
      <c r="C4543" s="2">
        <f t="shared" ref="C4543:C4564" si="1016">C4542</f>
        <v>190</v>
      </c>
      <c r="D4543" s="2">
        <f t="shared" ref="D4543:D4564" si="1017">D4542+1</f>
        <v>3</v>
      </c>
      <c r="E4543" s="2">
        <f t="shared" si="1005"/>
        <v>4539</v>
      </c>
      <c r="F4543" s="11">
        <v>225</v>
      </c>
      <c r="G4543" s="9">
        <v>0</v>
      </c>
      <c r="H4543" s="9">
        <v>0</v>
      </c>
      <c r="I4543" s="9">
        <v>0</v>
      </c>
      <c r="J4543" s="9">
        <v>0.26527297540661399</v>
      </c>
      <c r="K4543" s="9">
        <v>0.26527297540661399</v>
      </c>
      <c r="L4543" s="9">
        <v>0.26527297540661399</v>
      </c>
      <c r="N4543" s="32">
        <f>IF('System Design'!$F$8=1,'Hourly Demand and Generation'!G4543*'System Design'!$F$21,IF('System Design'!$F$8=2,'Hourly Demand and Generation'!H4543*'System Design'!$F$21,IF('System Design'!$F$8=3,'Hourly Demand and Generation'!I4543*'System Design'!$F$21)))</f>
        <v>0</v>
      </c>
      <c r="O4543" s="32">
        <f>IF('System Design'!$F$8=1,'Hourly Demand and Generation'!J4543*'System Design'!$F$22,IF('System Design'!$F$8=2,'Hourly Demand and Generation'!K4543*'System Design'!$F$22,IF('System Design'!$F$8=3,'Hourly Demand and Generation'!L4543*'System Design'!$F$22)))</f>
        <v>663.18243851653494</v>
      </c>
      <c r="Q4543" s="32">
        <f t="shared" si="1003"/>
        <v>0</v>
      </c>
      <c r="R4543" s="32">
        <f t="shared" si="1006"/>
        <v>5400</v>
      </c>
      <c r="S4543" s="32">
        <f t="shared" si="1007"/>
        <v>0</v>
      </c>
      <c r="T4543" s="32">
        <f t="shared" si="1008"/>
        <v>21600</v>
      </c>
      <c r="U4543" s="32">
        <f t="shared" si="1009"/>
        <v>0</v>
      </c>
      <c r="V4543" s="32">
        <f t="shared" si="1004"/>
        <v>438.18243851653494</v>
      </c>
      <c r="W4543" s="32">
        <f t="shared" si="1010"/>
        <v>438.18243851653494</v>
      </c>
      <c r="X4543" s="32">
        <f t="shared" si="1011"/>
        <v>438.18243851653494</v>
      </c>
    </row>
    <row r="4544" spans="1:24" x14ac:dyDescent="0.25">
      <c r="A4544" s="2"/>
      <c r="B4544" s="2" t="s">
        <v>8</v>
      </c>
      <c r="C4544" s="2">
        <f t="shared" si="1016"/>
        <v>190</v>
      </c>
      <c r="D4544" s="2">
        <f t="shared" si="1017"/>
        <v>4</v>
      </c>
      <c r="E4544" s="2">
        <f t="shared" si="1005"/>
        <v>4540</v>
      </c>
      <c r="F4544" s="11">
        <v>270</v>
      </c>
      <c r="G4544" s="9">
        <v>0</v>
      </c>
      <c r="H4544" s="9">
        <v>0</v>
      </c>
      <c r="I4544" s="9">
        <v>0</v>
      </c>
      <c r="J4544" s="9">
        <v>0.29474775045179302</v>
      </c>
      <c r="K4544" s="9">
        <v>0.29474775045179302</v>
      </c>
      <c r="L4544" s="9">
        <v>0.29474775045179302</v>
      </c>
      <c r="N4544" s="32">
        <f>IF('System Design'!$F$8=1,'Hourly Demand and Generation'!G4544*'System Design'!$F$21,IF('System Design'!$F$8=2,'Hourly Demand and Generation'!H4544*'System Design'!$F$21,IF('System Design'!$F$8=3,'Hourly Demand and Generation'!I4544*'System Design'!$F$21)))</f>
        <v>0</v>
      </c>
      <c r="O4544" s="32">
        <f>IF('System Design'!$F$8=1,'Hourly Demand and Generation'!J4544*'System Design'!$F$22,IF('System Design'!$F$8=2,'Hourly Demand and Generation'!K4544*'System Design'!$F$22,IF('System Design'!$F$8=3,'Hourly Demand and Generation'!L4544*'System Design'!$F$22)))</f>
        <v>736.86937612948259</v>
      </c>
      <c r="Q4544" s="32">
        <f t="shared" si="1003"/>
        <v>0</v>
      </c>
      <c r="R4544" s="32">
        <f t="shared" si="1006"/>
        <v>5400</v>
      </c>
      <c r="S4544" s="32">
        <f t="shared" si="1007"/>
        <v>0</v>
      </c>
      <c r="T4544" s="32">
        <f t="shared" si="1008"/>
        <v>21600</v>
      </c>
      <c r="U4544" s="32">
        <f t="shared" si="1009"/>
        <v>0</v>
      </c>
      <c r="V4544" s="32">
        <f t="shared" si="1004"/>
        <v>466.86937612948259</v>
      </c>
      <c r="W4544" s="32">
        <f t="shared" si="1010"/>
        <v>466.86937612948259</v>
      </c>
      <c r="X4544" s="32">
        <f t="shared" si="1011"/>
        <v>466.86937612948259</v>
      </c>
    </row>
    <row r="4545" spans="1:24" x14ac:dyDescent="0.25">
      <c r="A4545" s="2"/>
      <c r="B4545" s="2" t="s">
        <v>8</v>
      </c>
      <c r="C4545" s="2">
        <f t="shared" si="1016"/>
        <v>190</v>
      </c>
      <c r="D4545" s="2">
        <f t="shared" si="1017"/>
        <v>5</v>
      </c>
      <c r="E4545" s="2">
        <f t="shared" si="1005"/>
        <v>4541</v>
      </c>
      <c r="F4545" s="11">
        <v>292.5</v>
      </c>
      <c r="G4545" s="9">
        <v>0</v>
      </c>
      <c r="H4545" s="9">
        <v>3.35656722055954E-2</v>
      </c>
      <c r="I4545" s="9">
        <v>0.08</v>
      </c>
      <c r="J4545" s="9">
        <v>0.23579820036143501</v>
      </c>
      <c r="K4545" s="9">
        <v>0.23579820036143501</v>
      </c>
      <c r="L4545" s="9">
        <v>0.23579820036143501</v>
      </c>
      <c r="N4545" s="32">
        <f>IF('System Design'!$F$8=1,'Hourly Demand and Generation'!G4545*'System Design'!$F$21,IF('System Design'!$F$8=2,'Hourly Demand and Generation'!H4545*'System Design'!$F$21,IF('System Design'!$F$8=3,'Hourly Demand and Generation'!I4545*'System Design'!$F$21)))</f>
        <v>40</v>
      </c>
      <c r="O4545" s="32">
        <f>IF('System Design'!$F$8=1,'Hourly Demand and Generation'!J4545*'System Design'!$F$22,IF('System Design'!$F$8=2,'Hourly Demand and Generation'!K4545*'System Design'!$F$22,IF('System Design'!$F$8=3,'Hourly Demand and Generation'!L4545*'System Design'!$F$22)))</f>
        <v>589.49550090358753</v>
      </c>
      <c r="Q4545" s="32">
        <f t="shared" si="1003"/>
        <v>0</v>
      </c>
      <c r="R4545" s="32">
        <f t="shared" si="1006"/>
        <v>5400</v>
      </c>
      <c r="S4545" s="32">
        <f t="shared" si="1007"/>
        <v>0</v>
      </c>
      <c r="T4545" s="32">
        <f t="shared" si="1008"/>
        <v>21600</v>
      </c>
      <c r="U4545" s="32">
        <f t="shared" si="1009"/>
        <v>0</v>
      </c>
      <c r="V4545" s="32">
        <f t="shared" si="1004"/>
        <v>336.99550090358753</v>
      </c>
      <c r="W4545" s="32">
        <f t="shared" si="1010"/>
        <v>336.99550090358753</v>
      </c>
      <c r="X4545" s="32">
        <f t="shared" si="1011"/>
        <v>336.99550090358753</v>
      </c>
    </row>
    <row r="4546" spans="1:24" x14ac:dyDescent="0.25">
      <c r="A4546" s="2"/>
      <c r="B4546" s="2" t="s">
        <v>8</v>
      </c>
      <c r="C4546" s="2">
        <f t="shared" si="1016"/>
        <v>190</v>
      </c>
      <c r="D4546" s="2">
        <f t="shared" si="1017"/>
        <v>6</v>
      </c>
      <c r="E4546" s="2">
        <f t="shared" si="1005"/>
        <v>4542</v>
      </c>
      <c r="F4546" s="11">
        <v>315</v>
      </c>
      <c r="G4546" s="9">
        <v>6.7131344411190896E-2</v>
      </c>
      <c r="H4546" s="9">
        <v>0.104892725642486</v>
      </c>
      <c r="I4546" s="9">
        <v>0.17</v>
      </c>
      <c r="J4546" s="9">
        <v>0.23579820036143501</v>
      </c>
      <c r="K4546" s="9">
        <v>0.23579820036143501</v>
      </c>
      <c r="L4546" s="9">
        <v>0.23579820036143501</v>
      </c>
      <c r="N4546" s="32">
        <f>IF('System Design'!$F$8=1,'Hourly Demand and Generation'!G4546*'System Design'!$F$21,IF('System Design'!$F$8=2,'Hourly Demand and Generation'!H4546*'System Design'!$F$21,IF('System Design'!$F$8=3,'Hourly Demand and Generation'!I4546*'System Design'!$F$21)))</f>
        <v>85</v>
      </c>
      <c r="O4546" s="32">
        <f>IF('System Design'!$F$8=1,'Hourly Demand and Generation'!J4546*'System Design'!$F$22,IF('System Design'!$F$8=2,'Hourly Demand and Generation'!K4546*'System Design'!$F$22,IF('System Design'!$F$8=3,'Hourly Demand and Generation'!L4546*'System Design'!$F$22)))</f>
        <v>589.49550090358753</v>
      </c>
      <c r="Q4546" s="32">
        <f t="shared" si="1003"/>
        <v>0</v>
      </c>
      <c r="R4546" s="32">
        <f t="shared" si="1006"/>
        <v>5400</v>
      </c>
      <c r="S4546" s="32">
        <f t="shared" si="1007"/>
        <v>0</v>
      </c>
      <c r="T4546" s="32">
        <f t="shared" si="1008"/>
        <v>21600</v>
      </c>
      <c r="U4546" s="32">
        <f t="shared" si="1009"/>
        <v>0</v>
      </c>
      <c r="V4546" s="32">
        <f t="shared" si="1004"/>
        <v>359.49550090358753</v>
      </c>
      <c r="W4546" s="32">
        <f t="shared" si="1010"/>
        <v>359.49550090358753</v>
      </c>
      <c r="X4546" s="32">
        <f t="shared" si="1011"/>
        <v>359.49550090358753</v>
      </c>
    </row>
    <row r="4547" spans="1:24" x14ac:dyDescent="0.25">
      <c r="A4547" s="2"/>
      <c r="B4547" s="2" t="s">
        <v>8</v>
      </c>
      <c r="C4547" s="2">
        <f t="shared" si="1016"/>
        <v>190</v>
      </c>
      <c r="D4547" s="2">
        <f t="shared" si="1017"/>
        <v>7</v>
      </c>
      <c r="E4547" s="2">
        <f t="shared" si="1005"/>
        <v>4543</v>
      </c>
      <c r="F4547" s="11">
        <v>337.5</v>
      </c>
      <c r="G4547" s="9">
        <v>0.14265410687378099</v>
      </c>
      <c r="H4547" s="9">
        <v>0.176219779079376</v>
      </c>
      <c r="I4547" s="9">
        <v>0.25</v>
      </c>
      <c r="J4547" s="9">
        <v>0.26527297540661399</v>
      </c>
      <c r="K4547" s="9">
        <v>0.26527297540661399</v>
      </c>
      <c r="L4547" s="9">
        <v>0.26527297540661399</v>
      </c>
      <c r="N4547" s="32">
        <f>IF('System Design'!$F$8=1,'Hourly Demand and Generation'!G4547*'System Design'!$F$21,IF('System Design'!$F$8=2,'Hourly Demand and Generation'!H4547*'System Design'!$F$21,IF('System Design'!$F$8=3,'Hourly Demand and Generation'!I4547*'System Design'!$F$21)))</f>
        <v>125</v>
      </c>
      <c r="O4547" s="32">
        <f>IF('System Design'!$F$8=1,'Hourly Demand and Generation'!J4547*'System Design'!$F$22,IF('System Design'!$F$8=2,'Hourly Demand and Generation'!K4547*'System Design'!$F$22,IF('System Design'!$F$8=3,'Hourly Demand and Generation'!L4547*'System Design'!$F$22)))</f>
        <v>663.18243851653494</v>
      </c>
      <c r="Q4547" s="32">
        <f t="shared" si="1003"/>
        <v>0</v>
      </c>
      <c r="R4547" s="32">
        <f t="shared" si="1006"/>
        <v>5400</v>
      </c>
      <c r="S4547" s="32">
        <f t="shared" si="1007"/>
        <v>0</v>
      </c>
      <c r="T4547" s="32">
        <f t="shared" si="1008"/>
        <v>21600</v>
      </c>
      <c r="U4547" s="32">
        <f t="shared" si="1009"/>
        <v>0</v>
      </c>
      <c r="V4547" s="32">
        <f t="shared" si="1004"/>
        <v>450.68243851653494</v>
      </c>
      <c r="W4547" s="32">
        <f t="shared" si="1010"/>
        <v>450.68243851653494</v>
      </c>
      <c r="X4547" s="32">
        <f t="shared" si="1011"/>
        <v>450.68243851653494</v>
      </c>
    </row>
    <row r="4548" spans="1:24" x14ac:dyDescent="0.25">
      <c r="A4548" s="2"/>
      <c r="B4548" s="2" t="s">
        <v>8</v>
      </c>
      <c r="C4548" s="2">
        <f t="shared" si="1016"/>
        <v>190</v>
      </c>
      <c r="D4548" s="2">
        <f t="shared" si="1017"/>
        <v>8</v>
      </c>
      <c r="E4548" s="2">
        <f t="shared" si="1005"/>
        <v>4544</v>
      </c>
      <c r="F4548" s="11">
        <v>360</v>
      </c>
      <c r="G4548" s="9">
        <v>0.27691679569616201</v>
      </c>
      <c r="H4548" s="9">
        <v>0.31467817692745698</v>
      </c>
      <c r="I4548" s="9">
        <v>0.42</v>
      </c>
      <c r="J4548" s="9">
        <v>0.26527297540661399</v>
      </c>
      <c r="K4548" s="9">
        <v>0.26527297540661399</v>
      </c>
      <c r="L4548" s="9">
        <v>0.26527297540661399</v>
      </c>
      <c r="N4548" s="32">
        <f>IF('System Design'!$F$8=1,'Hourly Demand and Generation'!G4548*'System Design'!$F$21,IF('System Design'!$F$8=2,'Hourly Demand and Generation'!H4548*'System Design'!$F$21,IF('System Design'!$F$8=3,'Hourly Demand and Generation'!I4548*'System Design'!$F$21)))</f>
        <v>210</v>
      </c>
      <c r="O4548" s="32">
        <f>IF('System Design'!$F$8=1,'Hourly Demand and Generation'!J4548*'System Design'!$F$22,IF('System Design'!$F$8=2,'Hourly Demand and Generation'!K4548*'System Design'!$F$22,IF('System Design'!$F$8=3,'Hourly Demand and Generation'!L4548*'System Design'!$F$22)))</f>
        <v>663.18243851653494</v>
      </c>
      <c r="Q4548" s="32">
        <f t="shared" si="1003"/>
        <v>0</v>
      </c>
      <c r="R4548" s="32">
        <f t="shared" si="1006"/>
        <v>5400</v>
      </c>
      <c r="S4548" s="32">
        <f t="shared" si="1007"/>
        <v>0</v>
      </c>
      <c r="T4548" s="32">
        <f t="shared" si="1008"/>
        <v>21600</v>
      </c>
      <c r="U4548" s="32">
        <f t="shared" si="1009"/>
        <v>0</v>
      </c>
      <c r="V4548" s="32">
        <f t="shared" si="1004"/>
        <v>513.18243851653494</v>
      </c>
      <c r="W4548" s="32">
        <f t="shared" si="1010"/>
        <v>513.18243851653494</v>
      </c>
      <c r="X4548" s="32">
        <f t="shared" si="1011"/>
        <v>513.18243851653494</v>
      </c>
    </row>
    <row r="4549" spans="1:24" x14ac:dyDescent="0.25">
      <c r="A4549" s="2"/>
      <c r="B4549" s="2" t="s">
        <v>8</v>
      </c>
      <c r="C4549" s="2">
        <f t="shared" si="1016"/>
        <v>190</v>
      </c>
      <c r="D4549" s="2">
        <f t="shared" si="1017"/>
        <v>9</v>
      </c>
      <c r="E4549" s="2">
        <f t="shared" si="1005"/>
        <v>4545</v>
      </c>
      <c r="F4549" s="11">
        <v>360</v>
      </c>
      <c r="G4549" s="9">
        <v>0.41957090256994301</v>
      </c>
      <c r="H4549" s="9">
        <v>0.45313657477553798</v>
      </c>
      <c r="I4549" s="9">
        <v>0.57999999999999996</v>
      </c>
      <c r="J4549" s="9">
        <v>0.23579820036143501</v>
      </c>
      <c r="K4549" s="9">
        <v>0.23579820036143501</v>
      </c>
      <c r="L4549" s="9">
        <v>0.23579820036143501</v>
      </c>
      <c r="N4549" s="32">
        <f>IF('System Design'!$F$8=1,'Hourly Demand and Generation'!G4549*'System Design'!$F$21,IF('System Design'!$F$8=2,'Hourly Demand and Generation'!H4549*'System Design'!$F$21,IF('System Design'!$F$8=3,'Hourly Demand and Generation'!I4549*'System Design'!$F$21)))</f>
        <v>290</v>
      </c>
      <c r="O4549" s="32">
        <f>IF('System Design'!$F$8=1,'Hourly Demand and Generation'!J4549*'System Design'!$F$22,IF('System Design'!$F$8=2,'Hourly Demand and Generation'!K4549*'System Design'!$F$22,IF('System Design'!$F$8=3,'Hourly Demand and Generation'!L4549*'System Design'!$F$22)))</f>
        <v>589.49550090358753</v>
      </c>
      <c r="Q4549" s="32">
        <f t="shared" si="1003"/>
        <v>0</v>
      </c>
      <c r="R4549" s="32">
        <f t="shared" si="1006"/>
        <v>5400</v>
      </c>
      <c r="S4549" s="32">
        <f t="shared" si="1007"/>
        <v>0</v>
      </c>
      <c r="T4549" s="32">
        <f t="shared" si="1008"/>
        <v>21600</v>
      </c>
      <c r="U4549" s="32">
        <f t="shared" si="1009"/>
        <v>0</v>
      </c>
      <c r="V4549" s="32">
        <f t="shared" si="1004"/>
        <v>519.49550090358753</v>
      </c>
      <c r="W4549" s="32">
        <f t="shared" si="1010"/>
        <v>519.49550090358753</v>
      </c>
      <c r="X4549" s="32">
        <f t="shared" si="1011"/>
        <v>519.49550090358753</v>
      </c>
    </row>
    <row r="4550" spans="1:24" x14ac:dyDescent="0.25">
      <c r="A4550" s="2"/>
      <c r="B4550" s="2" t="s">
        <v>8</v>
      </c>
      <c r="C4550" s="2">
        <f t="shared" si="1016"/>
        <v>190</v>
      </c>
      <c r="D4550" s="2">
        <f t="shared" si="1017"/>
        <v>10</v>
      </c>
      <c r="E4550" s="2">
        <f t="shared" si="1005"/>
        <v>4546</v>
      </c>
      <c r="F4550" s="11">
        <v>351</v>
      </c>
      <c r="G4550" s="9">
        <v>0.562225009443724</v>
      </c>
      <c r="H4550" s="9">
        <v>0.59579068164931903</v>
      </c>
      <c r="I4550" s="9">
        <v>0.75</v>
      </c>
      <c r="J4550" s="9">
        <v>0.26527297540661399</v>
      </c>
      <c r="K4550" s="9">
        <v>0.26527297540661399</v>
      </c>
      <c r="L4550" s="9">
        <v>0.26527297540661399</v>
      </c>
      <c r="N4550" s="32">
        <f>IF('System Design'!$F$8=1,'Hourly Demand and Generation'!G4550*'System Design'!$F$21,IF('System Design'!$F$8=2,'Hourly Demand and Generation'!H4550*'System Design'!$F$21,IF('System Design'!$F$8=3,'Hourly Demand and Generation'!I4550*'System Design'!$F$21)))</f>
        <v>375</v>
      </c>
      <c r="O4550" s="32">
        <f>IF('System Design'!$F$8=1,'Hourly Demand and Generation'!J4550*'System Design'!$F$22,IF('System Design'!$F$8=2,'Hourly Demand and Generation'!K4550*'System Design'!$F$22,IF('System Design'!$F$8=3,'Hourly Demand and Generation'!L4550*'System Design'!$F$22)))</f>
        <v>663.18243851653494</v>
      </c>
      <c r="Q4550" s="32">
        <f t="shared" ref="Q4550:Q4613" si="1018">IF(F4550-N4550-O4550&gt;0,F4550-N4550-O4550,0)</f>
        <v>0</v>
      </c>
      <c r="R4550" s="32">
        <f t="shared" si="1006"/>
        <v>5400</v>
      </c>
      <c r="S4550" s="32">
        <f t="shared" si="1007"/>
        <v>0</v>
      </c>
      <c r="T4550" s="32">
        <f t="shared" si="1008"/>
        <v>21600</v>
      </c>
      <c r="U4550" s="32">
        <f t="shared" si="1009"/>
        <v>0</v>
      </c>
      <c r="V4550" s="32">
        <f t="shared" ref="V4550:V4613" si="1019">IF(F4550-N4550-O4550&lt;0,N4550+O4550-F4550,0)</f>
        <v>687.18243851653506</v>
      </c>
      <c r="W4550" s="32">
        <f t="shared" si="1010"/>
        <v>687.18243851653506</v>
      </c>
      <c r="X4550" s="32">
        <f t="shared" si="1011"/>
        <v>687.18243851653506</v>
      </c>
    </row>
    <row r="4551" spans="1:24" x14ac:dyDescent="0.25">
      <c r="A4551" s="2"/>
      <c r="B4551" s="2" t="s">
        <v>8</v>
      </c>
      <c r="C4551" s="2">
        <f t="shared" si="1016"/>
        <v>190</v>
      </c>
      <c r="D4551" s="2">
        <f t="shared" si="1017"/>
        <v>11</v>
      </c>
      <c r="E4551" s="2">
        <f t="shared" ref="E4551:E4614" si="1020">E4550+1</f>
        <v>4547</v>
      </c>
      <c r="F4551" s="11">
        <v>346.5</v>
      </c>
      <c r="G4551" s="9">
        <v>0.69648769826610502</v>
      </c>
      <c r="H4551" s="9">
        <v>0.73424907949740004</v>
      </c>
      <c r="I4551" s="9">
        <v>0.92</v>
      </c>
      <c r="J4551" s="9">
        <v>0.23579820036143501</v>
      </c>
      <c r="K4551" s="9">
        <v>0.23579820036143501</v>
      </c>
      <c r="L4551" s="9">
        <v>0.23579820036143501</v>
      </c>
      <c r="N4551" s="32">
        <f>IF('System Design'!$F$8=1,'Hourly Demand and Generation'!G4551*'System Design'!$F$21,IF('System Design'!$F$8=2,'Hourly Demand and Generation'!H4551*'System Design'!$F$21,IF('System Design'!$F$8=3,'Hourly Demand and Generation'!I4551*'System Design'!$F$21)))</f>
        <v>460</v>
      </c>
      <c r="O4551" s="32">
        <f>IF('System Design'!$F$8=1,'Hourly Demand and Generation'!J4551*'System Design'!$F$22,IF('System Design'!$F$8=2,'Hourly Demand and Generation'!K4551*'System Design'!$F$22,IF('System Design'!$F$8=3,'Hourly Demand and Generation'!L4551*'System Design'!$F$22)))</f>
        <v>589.49550090358753</v>
      </c>
      <c r="Q4551" s="32">
        <f t="shared" si="1018"/>
        <v>0</v>
      </c>
      <c r="R4551" s="32">
        <f t="shared" ref="R4551:R4614" si="1021">IF($Q4551&lt;R4550+$V4551,IF(R4550+$V4551-$Q4551&gt;5400,5400,R4550+$V4551-$Q4551),0)</f>
        <v>5400</v>
      </c>
      <c r="S4551" s="32">
        <f t="shared" ref="S4551:S4614" si="1022">IF(R4551&gt;0,0,$Q4551+$V4551-R4550)</f>
        <v>0</v>
      </c>
      <c r="T4551" s="32">
        <f t="shared" ref="T4551:T4614" si="1023">IF($Q4551&lt;T4550+$V4551,IF(T4550+$V4551-$Q4551&gt;21600,21600,T4550+$V4551-$Q4551),0)</f>
        <v>21600</v>
      </c>
      <c r="U4551" s="32">
        <f t="shared" ref="U4551:U4614" si="1024">IF(T4551&gt;0,0,$Q4551+$V4551-T4550)</f>
        <v>0</v>
      </c>
      <c r="V4551" s="32">
        <f t="shared" si="1019"/>
        <v>702.99550090358753</v>
      </c>
      <c r="W4551" s="32">
        <f t="shared" ref="W4551:W4614" si="1025">IF(R4551=5400,$V4551-(R4551-R4550),0)</f>
        <v>702.99550090358753</v>
      </c>
      <c r="X4551" s="32">
        <f t="shared" ref="X4551:X4614" si="1026">IF(T4551=21600,$V4551-(T4551-T4550),0)</f>
        <v>702.99550090358753</v>
      </c>
    </row>
    <row r="4552" spans="1:24" x14ac:dyDescent="0.25">
      <c r="A4552" s="2"/>
      <c r="B4552" s="2" t="s">
        <v>8</v>
      </c>
      <c r="C4552" s="2">
        <f t="shared" si="1016"/>
        <v>190</v>
      </c>
      <c r="D4552" s="2">
        <f t="shared" si="1017"/>
        <v>12</v>
      </c>
      <c r="E4552" s="2">
        <f t="shared" si="1020"/>
        <v>4548</v>
      </c>
      <c r="F4552" s="11">
        <v>346.5</v>
      </c>
      <c r="G4552" s="9">
        <v>0.83914180513988601</v>
      </c>
      <c r="H4552" s="9">
        <v>0.83914180513988601</v>
      </c>
      <c r="I4552" s="9">
        <v>1</v>
      </c>
      <c r="J4552" s="9">
        <v>0.22106081283884499</v>
      </c>
      <c r="K4552" s="9">
        <v>0.22106081283884499</v>
      </c>
      <c r="L4552" s="9">
        <v>0.22106081283884499</v>
      </c>
      <c r="N4552" s="32">
        <f>IF('System Design'!$F$8=1,'Hourly Demand and Generation'!G4552*'System Design'!$F$21,IF('System Design'!$F$8=2,'Hourly Demand and Generation'!H4552*'System Design'!$F$21,IF('System Design'!$F$8=3,'Hourly Demand and Generation'!I4552*'System Design'!$F$21)))</f>
        <v>500</v>
      </c>
      <c r="O4552" s="32">
        <f>IF('System Design'!$F$8=1,'Hourly Demand and Generation'!J4552*'System Design'!$F$22,IF('System Design'!$F$8=2,'Hourly Demand and Generation'!K4552*'System Design'!$F$22,IF('System Design'!$F$8=3,'Hourly Demand and Generation'!L4552*'System Design'!$F$22)))</f>
        <v>552.65203209711251</v>
      </c>
      <c r="Q4552" s="32">
        <f t="shared" si="1018"/>
        <v>0</v>
      </c>
      <c r="R4552" s="32">
        <f t="shared" si="1021"/>
        <v>5400</v>
      </c>
      <c r="S4552" s="32">
        <f t="shared" si="1022"/>
        <v>0</v>
      </c>
      <c r="T4552" s="32">
        <f t="shared" si="1023"/>
        <v>21600</v>
      </c>
      <c r="U4552" s="32">
        <f t="shared" si="1024"/>
        <v>0</v>
      </c>
      <c r="V4552" s="32">
        <f t="shared" si="1019"/>
        <v>706.15203209711262</v>
      </c>
      <c r="W4552" s="32">
        <f t="shared" si="1025"/>
        <v>706.15203209711262</v>
      </c>
      <c r="X4552" s="32">
        <f t="shared" si="1026"/>
        <v>706.15203209711262</v>
      </c>
    </row>
    <row r="4553" spans="1:24" x14ac:dyDescent="0.25">
      <c r="A4553" s="2"/>
      <c r="B4553" s="2" t="s">
        <v>8</v>
      </c>
      <c r="C4553" s="2">
        <f t="shared" si="1016"/>
        <v>190</v>
      </c>
      <c r="D4553" s="2">
        <f t="shared" si="1017"/>
        <v>13</v>
      </c>
      <c r="E4553" s="2">
        <f t="shared" si="1020"/>
        <v>4549</v>
      </c>
      <c r="F4553" s="11">
        <v>360</v>
      </c>
      <c r="G4553" s="9">
        <v>0.69648769826610502</v>
      </c>
      <c r="H4553" s="9">
        <v>0.73424907949740004</v>
      </c>
      <c r="I4553" s="9">
        <v>0.92</v>
      </c>
      <c r="J4553" s="9">
        <v>0.23579820036143501</v>
      </c>
      <c r="K4553" s="9">
        <v>0.23579820036143501</v>
      </c>
      <c r="L4553" s="9">
        <v>0.23579820036143501</v>
      </c>
      <c r="N4553" s="32">
        <f>IF('System Design'!$F$8=1,'Hourly Demand and Generation'!G4553*'System Design'!$F$21,IF('System Design'!$F$8=2,'Hourly Demand and Generation'!H4553*'System Design'!$F$21,IF('System Design'!$F$8=3,'Hourly Demand and Generation'!I4553*'System Design'!$F$21)))</f>
        <v>460</v>
      </c>
      <c r="O4553" s="32">
        <f>IF('System Design'!$F$8=1,'Hourly Demand and Generation'!J4553*'System Design'!$F$22,IF('System Design'!$F$8=2,'Hourly Demand and Generation'!K4553*'System Design'!$F$22,IF('System Design'!$F$8=3,'Hourly Demand and Generation'!L4553*'System Design'!$F$22)))</f>
        <v>589.49550090358753</v>
      </c>
      <c r="Q4553" s="32">
        <f t="shared" si="1018"/>
        <v>0</v>
      </c>
      <c r="R4553" s="32">
        <f t="shared" si="1021"/>
        <v>5400</v>
      </c>
      <c r="S4553" s="32">
        <f t="shared" si="1022"/>
        <v>0</v>
      </c>
      <c r="T4553" s="32">
        <f t="shared" si="1023"/>
        <v>21600</v>
      </c>
      <c r="U4553" s="32">
        <f t="shared" si="1024"/>
        <v>0</v>
      </c>
      <c r="V4553" s="32">
        <f t="shared" si="1019"/>
        <v>689.49550090358753</v>
      </c>
      <c r="W4553" s="32">
        <f t="shared" si="1025"/>
        <v>689.49550090358753</v>
      </c>
      <c r="X4553" s="32">
        <f t="shared" si="1026"/>
        <v>689.49550090358753</v>
      </c>
    </row>
    <row r="4554" spans="1:24" x14ac:dyDescent="0.25">
      <c r="A4554" s="2"/>
      <c r="B4554" s="2" t="s">
        <v>8</v>
      </c>
      <c r="C4554" s="2">
        <f t="shared" si="1016"/>
        <v>190</v>
      </c>
      <c r="D4554" s="2">
        <f t="shared" si="1017"/>
        <v>14</v>
      </c>
      <c r="E4554" s="2">
        <f t="shared" si="1020"/>
        <v>4550</v>
      </c>
      <c r="F4554" s="11">
        <v>360</v>
      </c>
      <c r="G4554" s="9">
        <v>0.562225009443724</v>
      </c>
      <c r="H4554" s="9">
        <v>0.59579068164931903</v>
      </c>
      <c r="I4554" s="9">
        <v>0.75</v>
      </c>
      <c r="J4554" s="9">
        <v>0.25053558788402402</v>
      </c>
      <c r="K4554" s="9">
        <v>0.25053558788402402</v>
      </c>
      <c r="L4554" s="9">
        <v>0.25053558788402402</v>
      </c>
      <c r="N4554" s="32">
        <f>IF('System Design'!$F$8=1,'Hourly Demand and Generation'!G4554*'System Design'!$F$21,IF('System Design'!$F$8=2,'Hourly Demand and Generation'!H4554*'System Design'!$F$21,IF('System Design'!$F$8=3,'Hourly Demand and Generation'!I4554*'System Design'!$F$21)))</f>
        <v>375</v>
      </c>
      <c r="O4554" s="32">
        <f>IF('System Design'!$F$8=1,'Hourly Demand and Generation'!J4554*'System Design'!$F$22,IF('System Design'!$F$8=2,'Hourly Demand and Generation'!K4554*'System Design'!$F$22,IF('System Design'!$F$8=3,'Hourly Demand and Generation'!L4554*'System Design'!$F$22)))</f>
        <v>626.33896971006004</v>
      </c>
      <c r="Q4554" s="32">
        <f t="shared" si="1018"/>
        <v>0</v>
      </c>
      <c r="R4554" s="32">
        <f t="shared" si="1021"/>
        <v>5400</v>
      </c>
      <c r="S4554" s="32">
        <f t="shared" si="1022"/>
        <v>0</v>
      </c>
      <c r="T4554" s="32">
        <f t="shared" si="1023"/>
        <v>21600</v>
      </c>
      <c r="U4554" s="32">
        <f t="shared" si="1024"/>
        <v>0</v>
      </c>
      <c r="V4554" s="32">
        <f t="shared" si="1019"/>
        <v>641.33896971006004</v>
      </c>
      <c r="W4554" s="32">
        <f t="shared" si="1025"/>
        <v>641.33896971006004</v>
      </c>
      <c r="X4554" s="32">
        <f t="shared" si="1026"/>
        <v>641.33896971006004</v>
      </c>
    </row>
    <row r="4555" spans="1:24" x14ac:dyDescent="0.25">
      <c r="A4555" s="2"/>
      <c r="B4555" s="2" t="s">
        <v>8</v>
      </c>
      <c r="C4555" s="2">
        <f t="shared" si="1016"/>
        <v>190</v>
      </c>
      <c r="D4555" s="2">
        <f t="shared" si="1017"/>
        <v>15</v>
      </c>
      <c r="E4555" s="2">
        <f t="shared" si="1020"/>
        <v>4551</v>
      </c>
      <c r="F4555" s="11">
        <v>382.5</v>
      </c>
      <c r="G4555" s="9">
        <v>0.41957090256994301</v>
      </c>
      <c r="H4555" s="9">
        <v>0.45313657477553798</v>
      </c>
      <c r="I4555" s="9">
        <v>0.57999999999999996</v>
      </c>
      <c r="J4555" s="9">
        <v>0.26527297540661399</v>
      </c>
      <c r="K4555" s="9">
        <v>0.26527297540661399</v>
      </c>
      <c r="L4555" s="9">
        <v>0.26527297540661399</v>
      </c>
      <c r="N4555" s="32">
        <f>IF('System Design'!$F$8=1,'Hourly Demand and Generation'!G4555*'System Design'!$F$21,IF('System Design'!$F$8=2,'Hourly Demand and Generation'!H4555*'System Design'!$F$21,IF('System Design'!$F$8=3,'Hourly Demand and Generation'!I4555*'System Design'!$F$21)))</f>
        <v>290</v>
      </c>
      <c r="O4555" s="32">
        <f>IF('System Design'!$F$8=1,'Hourly Demand and Generation'!J4555*'System Design'!$F$22,IF('System Design'!$F$8=2,'Hourly Demand and Generation'!K4555*'System Design'!$F$22,IF('System Design'!$F$8=3,'Hourly Demand and Generation'!L4555*'System Design'!$F$22)))</f>
        <v>663.18243851653494</v>
      </c>
      <c r="Q4555" s="32">
        <f t="shared" si="1018"/>
        <v>0</v>
      </c>
      <c r="R4555" s="32">
        <f t="shared" si="1021"/>
        <v>5400</v>
      </c>
      <c r="S4555" s="32">
        <f t="shared" si="1022"/>
        <v>0</v>
      </c>
      <c r="T4555" s="32">
        <f t="shared" si="1023"/>
        <v>21600</v>
      </c>
      <c r="U4555" s="32">
        <f t="shared" si="1024"/>
        <v>0</v>
      </c>
      <c r="V4555" s="32">
        <f t="shared" si="1019"/>
        <v>570.68243851653494</v>
      </c>
      <c r="W4555" s="32">
        <f t="shared" si="1025"/>
        <v>570.68243851653494</v>
      </c>
      <c r="X4555" s="32">
        <f t="shared" si="1026"/>
        <v>570.68243851653494</v>
      </c>
    </row>
    <row r="4556" spans="1:24" x14ac:dyDescent="0.25">
      <c r="A4556" s="2"/>
      <c r="B4556" s="2" t="s">
        <v>8</v>
      </c>
      <c r="C4556" s="2">
        <f t="shared" si="1016"/>
        <v>190</v>
      </c>
      <c r="D4556" s="2">
        <f t="shared" si="1017"/>
        <v>16</v>
      </c>
      <c r="E4556" s="2">
        <f t="shared" si="1020"/>
        <v>4552</v>
      </c>
      <c r="F4556" s="11">
        <v>405</v>
      </c>
      <c r="G4556" s="9">
        <v>0.27691679569616201</v>
      </c>
      <c r="H4556" s="9">
        <v>0.31467817692745698</v>
      </c>
      <c r="I4556" s="9">
        <v>0.42</v>
      </c>
      <c r="J4556" s="9">
        <v>0.26527297540661399</v>
      </c>
      <c r="K4556" s="9">
        <v>0.26527297540661399</v>
      </c>
      <c r="L4556" s="9">
        <v>0.26527297540661399</v>
      </c>
      <c r="N4556" s="32">
        <f>IF('System Design'!$F$8=1,'Hourly Demand and Generation'!G4556*'System Design'!$F$21,IF('System Design'!$F$8=2,'Hourly Demand and Generation'!H4556*'System Design'!$F$21,IF('System Design'!$F$8=3,'Hourly Demand and Generation'!I4556*'System Design'!$F$21)))</f>
        <v>210</v>
      </c>
      <c r="O4556" s="32">
        <f>IF('System Design'!$F$8=1,'Hourly Demand and Generation'!J4556*'System Design'!$F$22,IF('System Design'!$F$8=2,'Hourly Demand and Generation'!K4556*'System Design'!$F$22,IF('System Design'!$F$8=3,'Hourly Demand and Generation'!L4556*'System Design'!$F$22)))</f>
        <v>663.18243851653494</v>
      </c>
      <c r="Q4556" s="32">
        <f t="shared" si="1018"/>
        <v>0</v>
      </c>
      <c r="R4556" s="32">
        <f t="shared" si="1021"/>
        <v>5400</v>
      </c>
      <c r="S4556" s="32">
        <f t="shared" si="1022"/>
        <v>0</v>
      </c>
      <c r="T4556" s="32">
        <f t="shared" si="1023"/>
        <v>21600</v>
      </c>
      <c r="U4556" s="32">
        <f t="shared" si="1024"/>
        <v>0</v>
      </c>
      <c r="V4556" s="32">
        <f t="shared" si="1019"/>
        <v>468.18243851653494</v>
      </c>
      <c r="W4556" s="32">
        <f t="shared" si="1025"/>
        <v>468.18243851653494</v>
      </c>
      <c r="X4556" s="32">
        <f t="shared" si="1026"/>
        <v>468.18243851653494</v>
      </c>
    </row>
    <row r="4557" spans="1:24" x14ac:dyDescent="0.25">
      <c r="A4557" s="2"/>
      <c r="B4557" s="2" t="s">
        <v>8</v>
      </c>
      <c r="C4557" s="2">
        <f t="shared" si="1016"/>
        <v>190</v>
      </c>
      <c r="D4557" s="2">
        <f t="shared" si="1017"/>
        <v>17</v>
      </c>
      <c r="E4557" s="2">
        <f t="shared" si="1020"/>
        <v>4553</v>
      </c>
      <c r="F4557" s="11">
        <v>427.5</v>
      </c>
      <c r="G4557" s="9">
        <v>0.14265410687378099</v>
      </c>
      <c r="H4557" s="9">
        <v>0.176219779079376</v>
      </c>
      <c r="I4557" s="9">
        <v>0.25</v>
      </c>
      <c r="J4557" s="9">
        <v>0.29474775045179302</v>
      </c>
      <c r="K4557" s="9">
        <v>0.29474775045179302</v>
      </c>
      <c r="L4557" s="9">
        <v>0.29474775045179302</v>
      </c>
      <c r="N4557" s="32">
        <f>IF('System Design'!$F$8=1,'Hourly Demand and Generation'!G4557*'System Design'!$F$21,IF('System Design'!$F$8=2,'Hourly Demand and Generation'!H4557*'System Design'!$F$21,IF('System Design'!$F$8=3,'Hourly Demand and Generation'!I4557*'System Design'!$F$21)))</f>
        <v>125</v>
      </c>
      <c r="O4557" s="32">
        <f>IF('System Design'!$F$8=1,'Hourly Demand and Generation'!J4557*'System Design'!$F$22,IF('System Design'!$F$8=2,'Hourly Demand and Generation'!K4557*'System Design'!$F$22,IF('System Design'!$F$8=3,'Hourly Demand and Generation'!L4557*'System Design'!$F$22)))</f>
        <v>736.86937612948259</v>
      </c>
      <c r="Q4557" s="32">
        <f t="shared" si="1018"/>
        <v>0</v>
      </c>
      <c r="R4557" s="32">
        <f t="shared" si="1021"/>
        <v>5400</v>
      </c>
      <c r="S4557" s="32">
        <f t="shared" si="1022"/>
        <v>0</v>
      </c>
      <c r="T4557" s="32">
        <f t="shared" si="1023"/>
        <v>21600</v>
      </c>
      <c r="U4557" s="32">
        <f t="shared" si="1024"/>
        <v>0</v>
      </c>
      <c r="V4557" s="32">
        <f t="shared" si="1019"/>
        <v>434.36937612948259</v>
      </c>
      <c r="W4557" s="32">
        <f t="shared" si="1025"/>
        <v>434.36937612948259</v>
      </c>
      <c r="X4557" s="32">
        <f t="shared" si="1026"/>
        <v>434.36937612948259</v>
      </c>
    </row>
    <row r="4558" spans="1:24" x14ac:dyDescent="0.25">
      <c r="A4558" s="2"/>
      <c r="B4558" s="2" t="s">
        <v>8</v>
      </c>
      <c r="C4558" s="2">
        <f t="shared" si="1016"/>
        <v>190</v>
      </c>
      <c r="D4558" s="2">
        <f t="shared" si="1017"/>
        <v>18</v>
      </c>
      <c r="E4558" s="2">
        <f t="shared" si="1020"/>
        <v>4554</v>
      </c>
      <c r="F4558" s="11">
        <v>450</v>
      </c>
      <c r="G4558" s="9">
        <v>6.7131344411190896E-2</v>
      </c>
      <c r="H4558" s="9">
        <v>0.104892725642486</v>
      </c>
      <c r="I4558" s="9">
        <v>0.17</v>
      </c>
      <c r="J4558" s="9">
        <v>0.280010362929204</v>
      </c>
      <c r="K4558" s="9">
        <v>0.280010362929204</v>
      </c>
      <c r="L4558" s="9">
        <v>0.280010362929204</v>
      </c>
      <c r="N4558" s="32">
        <f>IF('System Design'!$F$8=1,'Hourly Demand and Generation'!G4558*'System Design'!$F$21,IF('System Design'!$F$8=2,'Hourly Demand and Generation'!H4558*'System Design'!$F$21,IF('System Design'!$F$8=3,'Hourly Demand and Generation'!I4558*'System Design'!$F$21)))</f>
        <v>85</v>
      </c>
      <c r="O4558" s="32">
        <f>IF('System Design'!$F$8=1,'Hourly Demand and Generation'!J4558*'System Design'!$F$22,IF('System Design'!$F$8=2,'Hourly Demand and Generation'!K4558*'System Design'!$F$22,IF('System Design'!$F$8=3,'Hourly Demand and Generation'!L4558*'System Design'!$F$22)))</f>
        <v>700.02590732300996</v>
      </c>
      <c r="Q4558" s="32">
        <f t="shared" si="1018"/>
        <v>0</v>
      </c>
      <c r="R4558" s="32">
        <f t="shared" si="1021"/>
        <v>5400</v>
      </c>
      <c r="S4558" s="32">
        <f t="shared" si="1022"/>
        <v>0</v>
      </c>
      <c r="T4558" s="32">
        <f t="shared" si="1023"/>
        <v>21600</v>
      </c>
      <c r="U4558" s="32">
        <f t="shared" si="1024"/>
        <v>0</v>
      </c>
      <c r="V4558" s="32">
        <f t="shared" si="1019"/>
        <v>335.02590732300996</v>
      </c>
      <c r="W4558" s="32">
        <f t="shared" si="1025"/>
        <v>335.02590732300996</v>
      </c>
      <c r="X4558" s="32">
        <f t="shared" si="1026"/>
        <v>335.02590732300996</v>
      </c>
    </row>
    <row r="4559" spans="1:24" x14ac:dyDescent="0.25">
      <c r="A4559" s="2"/>
      <c r="B4559" s="2" t="s">
        <v>8</v>
      </c>
      <c r="C4559" s="2">
        <f t="shared" si="1016"/>
        <v>190</v>
      </c>
      <c r="D4559" s="2">
        <f t="shared" si="1017"/>
        <v>19</v>
      </c>
      <c r="E4559" s="2">
        <f t="shared" si="1020"/>
        <v>4555</v>
      </c>
      <c r="F4559" s="11">
        <v>436.5</v>
      </c>
      <c r="G4559" s="9">
        <v>0</v>
      </c>
      <c r="H4559" s="9">
        <v>3.35656722055954E-2</v>
      </c>
      <c r="I4559" s="9">
        <v>0.08</v>
      </c>
      <c r="J4559" s="9">
        <v>0.26527297540661399</v>
      </c>
      <c r="K4559" s="9">
        <v>0.26527297540661399</v>
      </c>
      <c r="L4559" s="9">
        <v>0.26527297540661399</v>
      </c>
      <c r="N4559" s="32">
        <f>IF('System Design'!$F$8=1,'Hourly Demand and Generation'!G4559*'System Design'!$F$21,IF('System Design'!$F$8=2,'Hourly Demand and Generation'!H4559*'System Design'!$F$21,IF('System Design'!$F$8=3,'Hourly Demand and Generation'!I4559*'System Design'!$F$21)))</f>
        <v>40</v>
      </c>
      <c r="O4559" s="32">
        <f>IF('System Design'!$F$8=1,'Hourly Demand and Generation'!J4559*'System Design'!$F$22,IF('System Design'!$F$8=2,'Hourly Demand and Generation'!K4559*'System Design'!$F$22,IF('System Design'!$F$8=3,'Hourly Demand and Generation'!L4559*'System Design'!$F$22)))</f>
        <v>663.18243851653494</v>
      </c>
      <c r="Q4559" s="32">
        <f t="shared" si="1018"/>
        <v>0</v>
      </c>
      <c r="R4559" s="32">
        <f t="shared" si="1021"/>
        <v>5400</v>
      </c>
      <c r="S4559" s="32">
        <f t="shared" si="1022"/>
        <v>0</v>
      </c>
      <c r="T4559" s="32">
        <f t="shared" si="1023"/>
        <v>21600</v>
      </c>
      <c r="U4559" s="32">
        <f t="shared" si="1024"/>
        <v>0</v>
      </c>
      <c r="V4559" s="32">
        <f t="shared" si="1019"/>
        <v>266.68243851653494</v>
      </c>
      <c r="W4559" s="32">
        <f t="shared" si="1025"/>
        <v>266.68243851653494</v>
      </c>
      <c r="X4559" s="32">
        <f t="shared" si="1026"/>
        <v>266.68243851653494</v>
      </c>
    </row>
    <row r="4560" spans="1:24" x14ac:dyDescent="0.25">
      <c r="A4560" s="2"/>
      <c r="B4560" s="2" t="s">
        <v>8</v>
      </c>
      <c r="C4560" s="2">
        <f t="shared" si="1016"/>
        <v>190</v>
      </c>
      <c r="D4560" s="2">
        <f t="shared" si="1017"/>
        <v>20</v>
      </c>
      <c r="E4560" s="2">
        <f t="shared" si="1020"/>
        <v>4556</v>
      </c>
      <c r="F4560" s="11">
        <v>427.5</v>
      </c>
      <c r="G4560" s="9">
        <v>0</v>
      </c>
      <c r="H4560" s="9">
        <v>0</v>
      </c>
      <c r="I4560" s="9">
        <v>0</v>
      </c>
      <c r="J4560" s="9">
        <v>0.26527297540661399</v>
      </c>
      <c r="K4560" s="9">
        <v>0.26527297540661399</v>
      </c>
      <c r="L4560" s="9">
        <v>0.26527297540661399</v>
      </c>
      <c r="N4560" s="32">
        <f>IF('System Design'!$F$8=1,'Hourly Demand and Generation'!G4560*'System Design'!$F$21,IF('System Design'!$F$8=2,'Hourly Demand and Generation'!H4560*'System Design'!$F$21,IF('System Design'!$F$8=3,'Hourly Demand and Generation'!I4560*'System Design'!$F$21)))</f>
        <v>0</v>
      </c>
      <c r="O4560" s="32">
        <f>IF('System Design'!$F$8=1,'Hourly Demand and Generation'!J4560*'System Design'!$F$22,IF('System Design'!$F$8=2,'Hourly Demand and Generation'!K4560*'System Design'!$F$22,IF('System Design'!$F$8=3,'Hourly Demand and Generation'!L4560*'System Design'!$F$22)))</f>
        <v>663.18243851653494</v>
      </c>
      <c r="Q4560" s="32">
        <f t="shared" si="1018"/>
        <v>0</v>
      </c>
      <c r="R4560" s="32">
        <f t="shared" si="1021"/>
        <v>5400</v>
      </c>
      <c r="S4560" s="32">
        <f t="shared" si="1022"/>
        <v>0</v>
      </c>
      <c r="T4560" s="32">
        <f t="shared" si="1023"/>
        <v>21600</v>
      </c>
      <c r="U4560" s="32">
        <f t="shared" si="1024"/>
        <v>0</v>
      </c>
      <c r="V4560" s="32">
        <f t="shared" si="1019"/>
        <v>235.68243851653494</v>
      </c>
      <c r="W4560" s="32">
        <f t="shared" si="1025"/>
        <v>235.68243851653494</v>
      </c>
      <c r="X4560" s="32">
        <f t="shared" si="1026"/>
        <v>235.68243851653494</v>
      </c>
    </row>
    <row r="4561" spans="1:24" x14ac:dyDescent="0.25">
      <c r="A4561" s="2"/>
      <c r="B4561" s="2" t="s">
        <v>8</v>
      </c>
      <c r="C4561" s="2">
        <f t="shared" si="1016"/>
        <v>190</v>
      </c>
      <c r="D4561" s="2">
        <f t="shared" si="1017"/>
        <v>21</v>
      </c>
      <c r="E4561" s="2">
        <f t="shared" si="1020"/>
        <v>4557</v>
      </c>
      <c r="F4561" s="11">
        <v>405</v>
      </c>
      <c r="G4561" s="9">
        <v>0</v>
      </c>
      <c r="H4561" s="9">
        <v>0</v>
      </c>
      <c r="I4561" s="9">
        <v>0</v>
      </c>
      <c r="J4561" s="9">
        <v>0.26527297540661399</v>
      </c>
      <c r="K4561" s="9">
        <v>0.26527297540661399</v>
      </c>
      <c r="L4561" s="9">
        <v>0.26527297540661399</v>
      </c>
      <c r="N4561" s="32">
        <f>IF('System Design'!$F$8=1,'Hourly Demand and Generation'!G4561*'System Design'!$F$21,IF('System Design'!$F$8=2,'Hourly Demand and Generation'!H4561*'System Design'!$F$21,IF('System Design'!$F$8=3,'Hourly Demand and Generation'!I4561*'System Design'!$F$21)))</f>
        <v>0</v>
      </c>
      <c r="O4561" s="32">
        <f>IF('System Design'!$F$8=1,'Hourly Demand and Generation'!J4561*'System Design'!$F$22,IF('System Design'!$F$8=2,'Hourly Demand and Generation'!K4561*'System Design'!$F$22,IF('System Design'!$F$8=3,'Hourly Demand and Generation'!L4561*'System Design'!$F$22)))</f>
        <v>663.18243851653494</v>
      </c>
      <c r="Q4561" s="32">
        <f t="shared" si="1018"/>
        <v>0</v>
      </c>
      <c r="R4561" s="32">
        <f t="shared" si="1021"/>
        <v>5400</v>
      </c>
      <c r="S4561" s="32">
        <f t="shared" si="1022"/>
        <v>0</v>
      </c>
      <c r="T4561" s="32">
        <f t="shared" si="1023"/>
        <v>21600</v>
      </c>
      <c r="U4561" s="32">
        <f t="shared" si="1024"/>
        <v>0</v>
      </c>
      <c r="V4561" s="32">
        <f t="shared" si="1019"/>
        <v>258.18243851653494</v>
      </c>
      <c r="W4561" s="32">
        <f t="shared" si="1025"/>
        <v>258.18243851653494</v>
      </c>
      <c r="X4561" s="32">
        <f t="shared" si="1026"/>
        <v>258.18243851653494</v>
      </c>
    </row>
    <row r="4562" spans="1:24" x14ac:dyDescent="0.25">
      <c r="A4562" s="2"/>
      <c r="B4562" s="2" t="s">
        <v>8</v>
      </c>
      <c r="C4562" s="2">
        <f t="shared" si="1016"/>
        <v>190</v>
      </c>
      <c r="D4562" s="2">
        <f t="shared" si="1017"/>
        <v>22</v>
      </c>
      <c r="E4562" s="2">
        <f t="shared" si="1020"/>
        <v>4558</v>
      </c>
      <c r="F4562" s="11">
        <v>382.5</v>
      </c>
      <c r="G4562" s="9">
        <v>0</v>
      </c>
      <c r="H4562" s="9">
        <v>0</v>
      </c>
      <c r="I4562" s="9">
        <v>0</v>
      </c>
      <c r="J4562" s="9">
        <v>0.280010362929204</v>
      </c>
      <c r="K4562" s="9">
        <v>0.280010362929204</v>
      </c>
      <c r="L4562" s="9">
        <v>0.280010362929204</v>
      </c>
      <c r="N4562" s="32">
        <f>IF('System Design'!$F$8=1,'Hourly Demand and Generation'!G4562*'System Design'!$F$21,IF('System Design'!$F$8=2,'Hourly Demand and Generation'!H4562*'System Design'!$F$21,IF('System Design'!$F$8=3,'Hourly Demand and Generation'!I4562*'System Design'!$F$21)))</f>
        <v>0</v>
      </c>
      <c r="O4562" s="32">
        <f>IF('System Design'!$F$8=1,'Hourly Demand and Generation'!J4562*'System Design'!$F$22,IF('System Design'!$F$8=2,'Hourly Demand and Generation'!K4562*'System Design'!$F$22,IF('System Design'!$F$8=3,'Hourly Demand and Generation'!L4562*'System Design'!$F$22)))</f>
        <v>700.02590732300996</v>
      </c>
      <c r="Q4562" s="32">
        <f t="shared" si="1018"/>
        <v>0</v>
      </c>
      <c r="R4562" s="32">
        <f t="shared" si="1021"/>
        <v>5400</v>
      </c>
      <c r="S4562" s="32">
        <f t="shared" si="1022"/>
        <v>0</v>
      </c>
      <c r="T4562" s="32">
        <f t="shared" si="1023"/>
        <v>21600</v>
      </c>
      <c r="U4562" s="32">
        <f t="shared" si="1024"/>
        <v>0</v>
      </c>
      <c r="V4562" s="32">
        <f t="shared" si="1019"/>
        <v>317.52590732300996</v>
      </c>
      <c r="W4562" s="32">
        <f t="shared" si="1025"/>
        <v>317.52590732300996</v>
      </c>
      <c r="X4562" s="32">
        <f t="shared" si="1026"/>
        <v>317.52590732300996</v>
      </c>
    </row>
    <row r="4563" spans="1:24" x14ac:dyDescent="0.25">
      <c r="A4563" s="2"/>
      <c r="B4563" s="2" t="s">
        <v>8</v>
      </c>
      <c r="C4563" s="2">
        <f t="shared" si="1016"/>
        <v>190</v>
      </c>
      <c r="D4563" s="2">
        <f t="shared" si="1017"/>
        <v>23</v>
      </c>
      <c r="E4563" s="2">
        <f t="shared" si="1020"/>
        <v>4559</v>
      </c>
      <c r="F4563" s="11">
        <v>360</v>
      </c>
      <c r="G4563" s="9">
        <v>0</v>
      </c>
      <c r="H4563" s="9">
        <v>0</v>
      </c>
      <c r="I4563" s="9">
        <v>0</v>
      </c>
      <c r="J4563" s="9">
        <v>0.23579820036143501</v>
      </c>
      <c r="K4563" s="9">
        <v>0.23579820036143501</v>
      </c>
      <c r="L4563" s="9">
        <v>0.23579820036143501</v>
      </c>
      <c r="N4563" s="32">
        <f>IF('System Design'!$F$8=1,'Hourly Demand and Generation'!G4563*'System Design'!$F$21,IF('System Design'!$F$8=2,'Hourly Demand and Generation'!H4563*'System Design'!$F$21,IF('System Design'!$F$8=3,'Hourly Demand and Generation'!I4563*'System Design'!$F$21)))</f>
        <v>0</v>
      </c>
      <c r="O4563" s="32">
        <f>IF('System Design'!$F$8=1,'Hourly Demand and Generation'!J4563*'System Design'!$F$22,IF('System Design'!$F$8=2,'Hourly Demand and Generation'!K4563*'System Design'!$F$22,IF('System Design'!$F$8=3,'Hourly Demand and Generation'!L4563*'System Design'!$F$22)))</f>
        <v>589.49550090358753</v>
      </c>
      <c r="Q4563" s="32">
        <f t="shared" si="1018"/>
        <v>0</v>
      </c>
      <c r="R4563" s="32">
        <f t="shared" si="1021"/>
        <v>5400</v>
      </c>
      <c r="S4563" s="32">
        <f t="shared" si="1022"/>
        <v>0</v>
      </c>
      <c r="T4563" s="32">
        <f t="shared" si="1023"/>
        <v>21600</v>
      </c>
      <c r="U4563" s="32">
        <f t="shared" si="1024"/>
        <v>0</v>
      </c>
      <c r="V4563" s="32">
        <f t="shared" si="1019"/>
        <v>229.49550090358753</v>
      </c>
      <c r="W4563" s="32">
        <f t="shared" si="1025"/>
        <v>229.49550090358753</v>
      </c>
      <c r="X4563" s="32">
        <f t="shared" si="1026"/>
        <v>229.49550090358753</v>
      </c>
    </row>
    <row r="4564" spans="1:24" x14ac:dyDescent="0.25">
      <c r="A4564" s="2"/>
      <c r="B4564" s="2" t="s">
        <v>8</v>
      </c>
      <c r="C4564" s="2">
        <f t="shared" si="1016"/>
        <v>190</v>
      </c>
      <c r="D4564" s="2">
        <f t="shared" si="1017"/>
        <v>24</v>
      </c>
      <c r="E4564" s="2">
        <f t="shared" si="1020"/>
        <v>4560</v>
      </c>
      <c r="F4564" s="11">
        <v>315</v>
      </c>
      <c r="G4564" s="9">
        <v>0</v>
      </c>
      <c r="H4564" s="9">
        <v>0</v>
      </c>
      <c r="I4564" s="9">
        <v>0</v>
      </c>
      <c r="J4564" s="9">
        <v>0.23579820036143501</v>
      </c>
      <c r="K4564" s="9">
        <v>0.23579820036143501</v>
      </c>
      <c r="L4564" s="9">
        <v>0.23579820036143501</v>
      </c>
      <c r="N4564" s="32">
        <f>IF('System Design'!$F$8=1,'Hourly Demand and Generation'!G4564*'System Design'!$F$21,IF('System Design'!$F$8=2,'Hourly Demand and Generation'!H4564*'System Design'!$F$21,IF('System Design'!$F$8=3,'Hourly Demand and Generation'!I4564*'System Design'!$F$21)))</f>
        <v>0</v>
      </c>
      <c r="O4564" s="32">
        <f>IF('System Design'!$F$8=1,'Hourly Demand and Generation'!J4564*'System Design'!$F$22,IF('System Design'!$F$8=2,'Hourly Demand and Generation'!K4564*'System Design'!$F$22,IF('System Design'!$F$8=3,'Hourly Demand and Generation'!L4564*'System Design'!$F$22)))</f>
        <v>589.49550090358753</v>
      </c>
      <c r="Q4564" s="32">
        <f t="shared" si="1018"/>
        <v>0</v>
      </c>
      <c r="R4564" s="32">
        <f t="shared" si="1021"/>
        <v>5400</v>
      </c>
      <c r="S4564" s="32">
        <f t="shared" si="1022"/>
        <v>0</v>
      </c>
      <c r="T4564" s="32">
        <f t="shared" si="1023"/>
        <v>21600</v>
      </c>
      <c r="U4564" s="32">
        <f t="shared" si="1024"/>
        <v>0</v>
      </c>
      <c r="V4564" s="32">
        <f t="shared" si="1019"/>
        <v>274.49550090358753</v>
      </c>
      <c r="W4564" s="32">
        <f t="shared" si="1025"/>
        <v>274.49550090358753</v>
      </c>
      <c r="X4564" s="32">
        <f t="shared" si="1026"/>
        <v>274.49550090358753</v>
      </c>
    </row>
    <row r="4565" spans="1:24" x14ac:dyDescent="0.25">
      <c r="A4565" s="2"/>
      <c r="B4565" s="2" t="s">
        <v>8</v>
      </c>
      <c r="C4565" s="2">
        <f>C4564+1</f>
        <v>191</v>
      </c>
      <c r="D4565" s="2">
        <v>1</v>
      </c>
      <c r="E4565" s="2">
        <f t="shared" si="1020"/>
        <v>4561</v>
      </c>
      <c r="F4565" s="11">
        <v>270</v>
      </c>
      <c r="G4565" s="9">
        <v>0</v>
      </c>
      <c r="H4565" s="9">
        <v>0</v>
      </c>
      <c r="I4565" s="9">
        <v>0</v>
      </c>
      <c r="J4565" s="9">
        <v>0.3</v>
      </c>
      <c r="K4565" s="9">
        <v>0.3</v>
      </c>
      <c r="L4565" s="9">
        <v>0.3</v>
      </c>
      <c r="N4565" s="32">
        <f>IF('System Design'!$F$8=1,'Hourly Demand and Generation'!G4565*'System Design'!$F$21,IF('System Design'!$F$8=2,'Hourly Demand and Generation'!H4565*'System Design'!$F$21,IF('System Design'!$F$8=3,'Hourly Demand and Generation'!I4565*'System Design'!$F$21)))</f>
        <v>0</v>
      </c>
      <c r="O4565" s="32">
        <f>IF('System Design'!$F$8=1,'Hourly Demand and Generation'!J4565*'System Design'!$F$22,IF('System Design'!$F$8=2,'Hourly Demand and Generation'!K4565*'System Design'!$F$22,IF('System Design'!$F$8=3,'Hourly Demand and Generation'!L4565*'System Design'!$F$22)))</f>
        <v>750</v>
      </c>
      <c r="Q4565" s="32">
        <f t="shared" si="1018"/>
        <v>0</v>
      </c>
      <c r="R4565" s="32">
        <f t="shared" si="1021"/>
        <v>5400</v>
      </c>
      <c r="S4565" s="32">
        <f t="shared" si="1022"/>
        <v>0</v>
      </c>
      <c r="T4565" s="32">
        <f t="shared" si="1023"/>
        <v>21600</v>
      </c>
      <c r="U4565" s="32">
        <f t="shared" si="1024"/>
        <v>0</v>
      </c>
      <c r="V4565" s="32">
        <f t="shared" si="1019"/>
        <v>480</v>
      </c>
      <c r="W4565" s="32">
        <f t="shared" si="1025"/>
        <v>480</v>
      </c>
      <c r="X4565" s="32">
        <f t="shared" si="1026"/>
        <v>480</v>
      </c>
    </row>
    <row r="4566" spans="1:24" x14ac:dyDescent="0.25">
      <c r="A4566" s="2"/>
      <c r="B4566" s="2" t="s">
        <v>8</v>
      </c>
      <c r="C4566" s="2">
        <f>C4565</f>
        <v>191</v>
      </c>
      <c r="D4566" s="2">
        <f>D4565+1</f>
        <v>2</v>
      </c>
      <c r="E4566" s="2">
        <f t="shared" si="1020"/>
        <v>4562</v>
      </c>
      <c r="F4566" s="11">
        <v>247.5</v>
      </c>
      <c r="G4566" s="9">
        <v>0</v>
      </c>
      <c r="H4566" s="9">
        <v>0</v>
      </c>
      <c r="I4566" s="9">
        <v>0</v>
      </c>
      <c r="J4566" s="9">
        <v>0.27</v>
      </c>
      <c r="K4566" s="9">
        <v>0.27</v>
      </c>
      <c r="L4566" s="9">
        <v>0.27</v>
      </c>
      <c r="N4566" s="32">
        <f>IF('System Design'!$F$8=1,'Hourly Demand and Generation'!G4566*'System Design'!$F$21,IF('System Design'!$F$8=2,'Hourly Demand and Generation'!H4566*'System Design'!$F$21,IF('System Design'!$F$8=3,'Hourly Demand and Generation'!I4566*'System Design'!$F$21)))</f>
        <v>0</v>
      </c>
      <c r="O4566" s="32">
        <f>IF('System Design'!$F$8=1,'Hourly Demand and Generation'!J4566*'System Design'!$F$22,IF('System Design'!$F$8=2,'Hourly Demand and Generation'!K4566*'System Design'!$F$22,IF('System Design'!$F$8=3,'Hourly Demand and Generation'!L4566*'System Design'!$F$22)))</f>
        <v>675</v>
      </c>
      <c r="Q4566" s="32">
        <f t="shared" si="1018"/>
        <v>0</v>
      </c>
      <c r="R4566" s="32">
        <f t="shared" si="1021"/>
        <v>5400</v>
      </c>
      <c r="S4566" s="32">
        <f t="shared" si="1022"/>
        <v>0</v>
      </c>
      <c r="T4566" s="32">
        <f t="shared" si="1023"/>
        <v>21600</v>
      </c>
      <c r="U4566" s="32">
        <f t="shared" si="1024"/>
        <v>0</v>
      </c>
      <c r="V4566" s="32">
        <f t="shared" si="1019"/>
        <v>427.5</v>
      </c>
      <c r="W4566" s="32">
        <f t="shared" si="1025"/>
        <v>427.5</v>
      </c>
      <c r="X4566" s="32">
        <f t="shared" si="1026"/>
        <v>427.5</v>
      </c>
    </row>
    <row r="4567" spans="1:24" x14ac:dyDescent="0.25">
      <c r="A4567" s="2"/>
      <c r="B4567" s="2" t="s">
        <v>8</v>
      </c>
      <c r="C4567" s="2">
        <f t="shared" ref="C4567:C4588" si="1027">C4566</f>
        <v>191</v>
      </c>
      <c r="D4567" s="2">
        <f t="shared" ref="D4567:D4588" si="1028">D4566+1</f>
        <v>3</v>
      </c>
      <c r="E4567" s="2">
        <f t="shared" si="1020"/>
        <v>4563</v>
      </c>
      <c r="F4567" s="11">
        <v>225</v>
      </c>
      <c r="G4567" s="9">
        <v>0</v>
      </c>
      <c r="H4567" s="9">
        <v>0</v>
      </c>
      <c r="I4567" s="9">
        <v>0</v>
      </c>
      <c r="J4567" s="9">
        <v>0.27</v>
      </c>
      <c r="K4567" s="9">
        <v>0.27</v>
      </c>
      <c r="L4567" s="9">
        <v>0.27</v>
      </c>
      <c r="N4567" s="32">
        <f>IF('System Design'!$F$8=1,'Hourly Demand and Generation'!G4567*'System Design'!$F$21,IF('System Design'!$F$8=2,'Hourly Demand and Generation'!H4567*'System Design'!$F$21,IF('System Design'!$F$8=3,'Hourly Demand and Generation'!I4567*'System Design'!$F$21)))</f>
        <v>0</v>
      </c>
      <c r="O4567" s="32">
        <f>IF('System Design'!$F$8=1,'Hourly Demand and Generation'!J4567*'System Design'!$F$22,IF('System Design'!$F$8=2,'Hourly Demand and Generation'!K4567*'System Design'!$F$22,IF('System Design'!$F$8=3,'Hourly Demand and Generation'!L4567*'System Design'!$F$22)))</f>
        <v>675</v>
      </c>
      <c r="Q4567" s="32">
        <f t="shared" si="1018"/>
        <v>0</v>
      </c>
      <c r="R4567" s="32">
        <f t="shared" si="1021"/>
        <v>5400</v>
      </c>
      <c r="S4567" s="32">
        <f t="shared" si="1022"/>
        <v>0</v>
      </c>
      <c r="T4567" s="32">
        <f t="shared" si="1023"/>
        <v>21600</v>
      </c>
      <c r="U4567" s="32">
        <f t="shared" si="1024"/>
        <v>0</v>
      </c>
      <c r="V4567" s="32">
        <f t="shared" si="1019"/>
        <v>450</v>
      </c>
      <c r="W4567" s="32">
        <f t="shared" si="1025"/>
        <v>450</v>
      </c>
      <c r="X4567" s="32">
        <f t="shared" si="1026"/>
        <v>450</v>
      </c>
    </row>
    <row r="4568" spans="1:24" x14ac:dyDescent="0.25">
      <c r="A4568" s="2"/>
      <c r="B4568" s="2" t="s">
        <v>8</v>
      </c>
      <c r="C4568" s="2">
        <f t="shared" si="1027"/>
        <v>191</v>
      </c>
      <c r="D4568" s="2">
        <f t="shared" si="1028"/>
        <v>4</v>
      </c>
      <c r="E4568" s="2">
        <f t="shared" si="1020"/>
        <v>4564</v>
      </c>
      <c r="F4568" s="11">
        <v>270</v>
      </c>
      <c r="G4568" s="9">
        <v>0</v>
      </c>
      <c r="H4568" s="9">
        <v>0</v>
      </c>
      <c r="I4568" s="9">
        <v>0</v>
      </c>
      <c r="J4568" s="9">
        <v>0.3</v>
      </c>
      <c r="K4568" s="9">
        <v>0.3</v>
      </c>
      <c r="L4568" s="9">
        <v>0.3</v>
      </c>
      <c r="N4568" s="32">
        <f>IF('System Design'!$F$8=1,'Hourly Demand and Generation'!G4568*'System Design'!$F$21,IF('System Design'!$F$8=2,'Hourly Demand and Generation'!H4568*'System Design'!$F$21,IF('System Design'!$F$8=3,'Hourly Demand and Generation'!I4568*'System Design'!$F$21)))</f>
        <v>0</v>
      </c>
      <c r="O4568" s="32">
        <f>IF('System Design'!$F$8=1,'Hourly Demand and Generation'!J4568*'System Design'!$F$22,IF('System Design'!$F$8=2,'Hourly Demand and Generation'!K4568*'System Design'!$F$22,IF('System Design'!$F$8=3,'Hourly Demand and Generation'!L4568*'System Design'!$F$22)))</f>
        <v>750</v>
      </c>
      <c r="Q4568" s="32">
        <f t="shared" si="1018"/>
        <v>0</v>
      </c>
      <c r="R4568" s="32">
        <f t="shared" si="1021"/>
        <v>5400</v>
      </c>
      <c r="S4568" s="32">
        <f t="shared" si="1022"/>
        <v>0</v>
      </c>
      <c r="T4568" s="32">
        <f t="shared" si="1023"/>
        <v>21600</v>
      </c>
      <c r="U4568" s="32">
        <f t="shared" si="1024"/>
        <v>0</v>
      </c>
      <c r="V4568" s="32">
        <f t="shared" si="1019"/>
        <v>480</v>
      </c>
      <c r="W4568" s="32">
        <f t="shared" si="1025"/>
        <v>480</v>
      </c>
      <c r="X4568" s="32">
        <f t="shared" si="1026"/>
        <v>480</v>
      </c>
    </row>
    <row r="4569" spans="1:24" x14ac:dyDescent="0.25">
      <c r="A4569" s="2"/>
      <c r="B4569" s="2" t="s">
        <v>8</v>
      </c>
      <c r="C4569" s="2">
        <f t="shared" si="1027"/>
        <v>191</v>
      </c>
      <c r="D4569" s="2">
        <f t="shared" si="1028"/>
        <v>5</v>
      </c>
      <c r="E4569" s="2">
        <f t="shared" si="1020"/>
        <v>4565</v>
      </c>
      <c r="F4569" s="11">
        <v>292.5</v>
      </c>
      <c r="G4569" s="9">
        <v>0</v>
      </c>
      <c r="H4569" s="9">
        <v>0.04</v>
      </c>
      <c r="I4569" s="9">
        <v>0.08</v>
      </c>
      <c r="J4569" s="9">
        <v>0.24</v>
      </c>
      <c r="K4569" s="9">
        <v>0.24</v>
      </c>
      <c r="L4569" s="9">
        <v>0.24</v>
      </c>
      <c r="N4569" s="32">
        <f>IF('System Design'!$F$8=1,'Hourly Demand and Generation'!G4569*'System Design'!$F$21,IF('System Design'!$F$8=2,'Hourly Demand and Generation'!H4569*'System Design'!$F$21,IF('System Design'!$F$8=3,'Hourly Demand and Generation'!I4569*'System Design'!$F$21)))</f>
        <v>40</v>
      </c>
      <c r="O4569" s="32">
        <f>IF('System Design'!$F$8=1,'Hourly Demand and Generation'!J4569*'System Design'!$F$22,IF('System Design'!$F$8=2,'Hourly Demand and Generation'!K4569*'System Design'!$F$22,IF('System Design'!$F$8=3,'Hourly Demand and Generation'!L4569*'System Design'!$F$22)))</f>
        <v>600</v>
      </c>
      <c r="Q4569" s="32">
        <f t="shared" si="1018"/>
        <v>0</v>
      </c>
      <c r="R4569" s="32">
        <f t="shared" si="1021"/>
        <v>5400</v>
      </c>
      <c r="S4569" s="32">
        <f t="shared" si="1022"/>
        <v>0</v>
      </c>
      <c r="T4569" s="32">
        <f t="shared" si="1023"/>
        <v>21600</v>
      </c>
      <c r="U4569" s="32">
        <f t="shared" si="1024"/>
        <v>0</v>
      </c>
      <c r="V4569" s="32">
        <f t="shared" si="1019"/>
        <v>347.5</v>
      </c>
      <c r="W4569" s="32">
        <f t="shared" si="1025"/>
        <v>347.5</v>
      </c>
      <c r="X4569" s="32">
        <f t="shared" si="1026"/>
        <v>347.5</v>
      </c>
    </row>
    <row r="4570" spans="1:24" x14ac:dyDescent="0.25">
      <c r="A4570" s="2"/>
      <c r="B4570" s="2" t="s">
        <v>8</v>
      </c>
      <c r="C4570" s="2">
        <f t="shared" si="1027"/>
        <v>191</v>
      </c>
      <c r="D4570" s="2">
        <f t="shared" si="1028"/>
        <v>6</v>
      </c>
      <c r="E4570" s="2">
        <f t="shared" si="1020"/>
        <v>4566</v>
      </c>
      <c r="F4570" s="11">
        <v>315</v>
      </c>
      <c r="G4570" s="9">
        <v>0.08</v>
      </c>
      <c r="H4570" s="9">
        <v>0.125</v>
      </c>
      <c r="I4570" s="9">
        <v>0.17</v>
      </c>
      <c r="J4570" s="9">
        <v>0.24</v>
      </c>
      <c r="K4570" s="9">
        <v>0.24</v>
      </c>
      <c r="L4570" s="9">
        <v>0.24</v>
      </c>
      <c r="N4570" s="32">
        <f>IF('System Design'!$F$8=1,'Hourly Demand and Generation'!G4570*'System Design'!$F$21,IF('System Design'!$F$8=2,'Hourly Demand and Generation'!H4570*'System Design'!$F$21,IF('System Design'!$F$8=3,'Hourly Demand and Generation'!I4570*'System Design'!$F$21)))</f>
        <v>85</v>
      </c>
      <c r="O4570" s="32">
        <f>IF('System Design'!$F$8=1,'Hourly Demand and Generation'!J4570*'System Design'!$F$22,IF('System Design'!$F$8=2,'Hourly Demand and Generation'!K4570*'System Design'!$F$22,IF('System Design'!$F$8=3,'Hourly Demand and Generation'!L4570*'System Design'!$F$22)))</f>
        <v>600</v>
      </c>
      <c r="Q4570" s="32">
        <f t="shared" si="1018"/>
        <v>0</v>
      </c>
      <c r="R4570" s="32">
        <f t="shared" si="1021"/>
        <v>5400</v>
      </c>
      <c r="S4570" s="32">
        <f t="shared" si="1022"/>
        <v>0</v>
      </c>
      <c r="T4570" s="32">
        <f t="shared" si="1023"/>
        <v>21600</v>
      </c>
      <c r="U4570" s="32">
        <f t="shared" si="1024"/>
        <v>0</v>
      </c>
      <c r="V4570" s="32">
        <f t="shared" si="1019"/>
        <v>370</v>
      </c>
      <c r="W4570" s="32">
        <f t="shared" si="1025"/>
        <v>370</v>
      </c>
      <c r="X4570" s="32">
        <f t="shared" si="1026"/>
        <v>370</v>
      </c>
    </row>
    <row r="4571" spans="1:24" x14ac:dyDescent="0.25">
      <c r="A4571" s="2"/>
      <c r="B4571" s="2" t="s">
        <v>8</v>
      </c>
      <c r="C4571" s="2">
        <f t="shared" si="1027"/>
        <v>191</v>
      </c>
      <c r="D4571" s="2">
        <f t="shared" si="1028"/>
        <v>7</v>
      </c>
      <c r="E4571" s="2">
        <f t="shared" si="1020"/>
        <v>4567</v>
      </c>
      <c r="F4571" s="11">
        <v>337.5</v>
      </c>
      <c r="G4571" s="9">
        <v>0.17</v>
      </c>
      <c r="H4571" s="9">
        <v>0.21</v>
      </c>
      <c r="I4571" s="9">
        <v>0.25</v>
      </c>
      <c r="J4571" s="9">
        <v>0.27</v>
      </c>
      <c r="K4571" s="9">
        <v>0.27</v>
      </c>
      <c r="L4571" s="9">
        <v>0.27</v>
      </c>
      <c r="N4571" s="32">
        <f>IF('System Design'!$F$8=1,'Hourly Demand and Generation'!G4571*'System Design'!$F$21,IF('System Design'!$F$8=2,'Hourly Demand and Generation'!H4571*'System Design'!$F$21,IF('System Design'!$F$8=3,'Hourly Demand and Generation'!I4571*'System Design'!$F$21)))</f>
        <v>125</v>
      </c>
      <c r="O4571" s="32">
        <f>IF('System Design'!$F$8=1,'Hourly Demand and Generation'!J4571*'System Design'!$F$22,IF('System Design'!$F$8=2,'Hourly Demand and Generation'!K4571*'System Design'!$F$22,IF('System Design'!$F$8=3,'Hourly Demand and Generation'!L4571*'System Design'!$F$22)))</f>
        <v>675</v>
      </c>
      <c r="Q4571" s="32">
        <f t="shared" si="1018"/>
        <v>0</v>
      </c>
      <c r="R4571" s="32">
        <f t="shared" si="1021"/>
        <v>5400</v>
      </c>
      <c r="S4571" s="32">
        <f t="shared" si="1022"/>
        <v>0</v>
      </c>
      <c r="T4571" s="32">
        <f t="shared" si="1023"/>
        <v>21600</v>
      </c>
      <c r="U4571" s="32">
        <f t="shared" si="1024"/>
        <v>0</v>
      </c>
      <c r="V4571" s="32">
        <f t="shared" si="1019"/>
        <v>462.5</v>
      </c>
      <c r="W4571" s="32">
        <f t="shared" si="1025"/>
        <v>462.5</v>
      </c>
      <c r="X4571" s="32">
        <f t="shared" si="1026"/>
        <v>462.5</v>
      </c>
    </row>
    <row r="4572" spans="1:24" x14ac:dyDescent="0.25">
      <c r="A4572" s="2"/>
      <c r="B4572" s="2" t="s">
        <v>8</v>
      </c>
      <c r="C4572" s="2">
        <f t="shared" si="1027"/>
        <v>191</v>
      </c>
      <c r="D4572" s="2">
        <f t="shared" si="1028"/>
        <v>8</v>
      </c>
      <c r="E4572" s="2">
        <f t="shared" si="1020"/>
        <v>4568</v>
      </c>
      <c r="F4572" s="11">
        <v>360</v>
      </c>
      <c r="G4572" s="9">
        <v>0.33</v>
      </c>
      <c r="H4572" s="9">
        <v>0.375</v>
      </c>
      <c r="I4572" s="9">
        <v>0.42</v>
      </c>
      <c r="J4572" s="9">
        <v>0.27</v>
      </c>
      <c r="K4572" s="9">
        <v>0.27</v>
      </c>
      <c r="L4572" s="9">
        <v>0.27</v>
      </c>
      <c r="N4572" s="32">
        <f>IF('System Design'!$F$8=1,'Hourly Demand and Generation'!G4572*'System Design'!$F$21,IF('System Design'!$F$8=2,'Hourly Demand and Generation'!H4572*'System Design'!$F$21,IF('System Design'!$F$8=3,'Hourly Demand and Generation'!I4572*'System Design'!$F$21)))</f>
        <v>210</v>
      </c>
      <c r="O4572" s="32">
        <f>IF('System Design'!$F$8=1,'Hourly Demand and Generation'!J4572*'System Design'!$F$22,IF('System Design'!$F$8=2,'Hourly Demand and Generation'!K4572*'System Design'!$F$22,IF('System Design'!$F$8=3,'Hourly Demand and Generation'!L4572*'System Design'!$F$22)))</f>
        <v>675</v>
      </c>
      <c r="Q4572" s="32">
        <f t="shared" si="1018"/>
        <v>0</v>
      </c>
      <c r="R4572" s="32">
        <f t="shared" si="1021"/>
        <v>5400</v>
      </c>
      <c r="S4572" s="32">
        <f t="shared" si="1022"/>
        <v>0</v>
      </c>
      <c r="T4572" s="32">
        <f t="shared" si="1023"/>
        <v>21600</v>
      </c>
      <c r="U4572" s="32">
        <f t="shared" si="1024"/>
        <v>0</v>
      </c>
      <c r="V4572" s="32">
        <f t="shared" si="1019"/>
        <v>525</v>
      </c>
      <c r="W4572" s="32">
        <f t="shared" si="1025"/>
        <v>525</v>
      </c>
      <c r="X4572" s="32">
        <f t="shared" si="1026"/>
        <v>525</v>
      </c>
    </row>
    <row r="4573" spans="1:24" x14ac:dyDescent="0.25">
      <c r="A4573" s="2"/>
      <c r="B4573" s="2" t="s">
        <v>8</v>
      </c>
      <c r="C4573" s="2">
        <f t="shared" si="1027"/>
        <v>191</v>
      </c>
      <c r="D4573" s="2">
        <f t="shared" si="1028"/>
        <v>9</v>
      </c>
      <c r="E4573" s="2">
        <f t="shared" si="1020"/>
        <v>4569</v>
      </c>
      <c r="F4573" s="11">
        <v>360</v>
      </c>
      <c r="G4573" s="9">
        <v>0.5</v>
      </c>
      <c r="H4573" s="9">
        <v>0.54</v>
      </c>
      <c r="I4573" s="9">
        <v>0.57999999999999996</v>
      </c>
      <c r="J4573" s="9">
        <v>0.24</v>
      </c>
      <c r="K4573" s="9">
        <v>0.24</v>
      </c>
      <c r="L4573" s="9">
        <v>0.24</v>
      </c>
      <c r="N4573" s="32">
        <f>IF('System Design'!$F$8=1,'Hourly Demand and Generation'!G4573*'System Design'!$F$21,IF('System Design'!$F$8=2,'Hourly Demand and Generation'!H4573*'System Design'!$F$21,IF('System Design'!$F$8=3,'Hourly Demand and Generation'!I4573*'System Design'!$F$21)))</f>
        <v>290</v>
      </c>
      <c r="O4573" s="32">
        <f>IF('System Design'!$F$8=1,'Hourly Demand and Generation'!J4573*'System Design'!$F$22,IF('System Design'!$F$8=2,'Hourly Demand and Generation'!K4573*'System Design'!$F$22,IF('System Design'!$F$8=3,'Hourly Demand and Generation'!L4573*'System Design'!$F$22)))</f>
        <v>600</v>
      </c>
      <c r="Q4573" s="32">
        <f t="shared" si="1018"/>
        <v>0</v>
      </c>
      <c r="R4573" s="32">
        <f t="shared" si="1021"/>
        <v>5400</v>
      </c>
      <c r="S4573" s="32">
        <f t="shared" si="1022"/>
        <v>0</v>
      </c>
      <c r="T4573" s="32">
        <f t="shared" si="1023"/>
        <v>21600</v>
      </c>
      <c r="U4573" s="32">
        <f t="shared" si="1024"/>
        <v>0</v>
      </c>
      <c r="V4573" s="32">
        <f t="shared" si="1019"/>
        <v>530</v>
      </c>
      <c r="W4573" s="32">
        <f t="shared" si="1025"/>
        <v>530</v>
      </c>
      <c r="X4573" s="32">
        <f t="shared" si="1026"/>
        <v>530</v>
      </c>
    </row>
    <row r="4574" spans="1:24" x14ac:dyDescent="0.25">
      <c r="A4574" s="2"/>
      <c r="B4574" s="2" t="s">
        <v>8</v>
      </c>
      <c r="C4574" s="2">
        <f t="shared" si="1027"/>
        <v>191</v>
      </c>
      <c r="D4574" s="2">
        <f t="shared" si="1028"/>
        <v>10</v>
      </c>
      <c r="E4574" s="2">
        <f t="shared" si="1020"/>
        <v>4570</v>
      </c>
      <c r="F4574" s="11">
        <v>351</v>
      </c>
      <c r="G4574" s="9">
        <v>0.67</v>
      </c>
      <c r="H4574" s="9">
        <v>0.71</v>
      </c>
      <c r="I4574" s="9">
        <v>0.75</v>
      </c>
      <c r="J4574" s="9">
        <v>0.27</v>
      </c>
      <c r="K4574" s="9">
        <v>0.27</v>
      </c>
      <c r="L4574" s="9">
        <v>0.27</v>
      </c>
      <c r="N4574" s="32">
        <f>IF('System Design'!$F$8=1,'Hourly Demand and Generation'!G4574*'System Design'!$F$21,IF('System Design'!$F$8=2,'Hourly Demand and Generation'!H4574*'System Design'!$F$21,IF('System Design'!$F$8=3,'Hourly Demand and Generation'!I4574*'System Design'!$F$21)))</f>
        <v>375</v>
      </c>
      <c r="O4574" s="32">
        <f>IF('System Design'!$F$8=1,'Hourly Demand and Generation'!J4574*'System Design'!$F$22,IF('System Design'!$F$8=2,'Hourly Demand and Generation'!K4574*'System Design'!$F$22,IF('System Design'!$F$8=3,'Hourly Demand and Generation'!L4574*'System Design'!$F$22)))</f>
        <v>675</v>
      </c>
      <c r="Q4574" s="32">
        <f t="shared" si="1018"/>
        <v>0</v>
      </c>
      <c r="R4574" s="32">
        <f t="shared" si="1021"/>
        <v>5400</v>
      </c>
      <c r="S4574" s="32">
        <f t="shared" si="1022"/>
        <v>0</v>
      </c>
      <c r="T4574" s="32">
        <f t="shared" si="1023"/>
        <v>21600</v>
      </c>
      <c r="U4574" s="32">
        <f t="shared" si="1024"/>
        <v>0</v>
      </c>
      <c r="V4574" s="32">
        <f t="shared" si="1019"/>
        <v>699</v>
      </c>
      <c r="W4574" s="32">
        <f t="shared" si="1025"/>
        <v>699</v>
      </c>
      <c r="X4574" s="32">
        <f t="shared" si="1026"/>
        <v>699</v>
      </c>
    </row>
    <row r="4575" spans="1:24" x14ac:dyDescent="0.25">
      <c r="A4575" s="2"/>
      <c r="B4575" s="2" t="s">
        <v>8</v>
      </c>
      <c r="C4575" s="2">
        <f t="shared" si="1027"/>
        <v>191</v>
      </c>
      <c r="D4575" s="2">
        <f t="shared" si="1028"/>
        <v>11</v>
      </c>
      <c r="E4575" s="2">
        <f t="shared" si="1020"/>
        <v>4571</v>
      </c>
      <c r="F4575" s="11">
        <v>346.5</v>
      </c>
      <c r="G4575" s="9">
        <v>0.83</v>
      </c>
      <c r="H4575" s="9">
        <v>0.875</v>
      </c>
      <c r="I4575" s="9">
        <v>0.92</v>
      </c>
      <c r="J4575" s="9">
        <v>0.24</v>
      </c>
      <c r="K4575" s="9">
        <v>0.24</v>
      </c>
      <c r="L4575" s="9">
        <v>0.24</v>
      </c>
      <c r="N4575" s="32">
        <f>IF('System Design'!$F$8=1,'Hourly Demand and Generation'!G4575*'System Design'!$F$21,IF('System Design'!$F$8=2,'Hourly Demand and Generation'!H4575*'System Design'!$F$21,IF('System Design'!$F$8=3,'Hourly Demand and Generation'!I4575*'System Design'!$F$21)))</f>
        <v>460</v>
      </c>
      <c r="O4575" s="32">
        <f>IF('System Design'!$F$8=1,'Hourly Demand and Generation'!J4575*'System Design'!$F$22,IF('System Design'!$F$8=2,'Hourly Demand and Generation'!K4575*'System Design'!$F$22,IF('System Design'!$F$8=3,'Hourly Demand and Generation'!L4575*'System Design'!$F$22)))</f>
        <v>600</v>
      </c>
      <c r="Q4575" s="32">
        <f t="shared" si="1018"/>
        <v>0</v>
      </c>
      <c r="R4575" s="32">
        <f t="shared" si="1021"/>
        <v>5400</v>
      </c>
      <c r="S4575" s="32">
        <f t="shared" si="1022"/>
        <v>0</v>
      </c>
      <c r="T4575" s="32">
        <f t="shared" si="1023"/>
        <v>21600</v>
      </c>
      <c r="U4575" s="32">
        <f t="shared" si="1024"/>
        <v>0</v>
      </c>
      <c r="V4575" s="32">
        <f t="shared" si="1019"/>
        <v>713.5</v>
      </c>
      <c r="W4575" s="32">
        <f t="shared" si="1025"/>
        <v>713.5</v>
      </c>
      <c r="X4575" s="32">
        <f t="shared" si="1026"/>
        <v>713.5</v>
      </c>
    </row>
    <row r="4576" spans="1:24" x14ac:dyDescent="0.25">
      <c r="A4576" s="2"/>
      <c r="B4576" s="2" t="s">
        <v>8</v>
      </c>
      <c r="C4576" s="2">
        <f t="shared" si="1027"/>
        <v>191</v>
      </c>
      <c r="D4576" s="2">
        <f t="shared" si="1028"/>
        <v>12</v>
      </c>
      <c r="E4576" s="2">
        <f t="shared" si="1020"/>
        <v>4572</v>
      </c>
      <c r="F4576" s="11">
        <v>346.5</v>
      </c>
      <c r="G4576" s="9">
        <v>1</v>
      </c>
      <c r="H4576" s="9">
        <v>1</v>
      </c>
      <c r="I4576" s="9">
        <v>1</v>
      </c>
      <c r="J4576" s="9">
        <v>0.22500000000000001</v>
      </c>
      <c r="K4576" s="9">
        <v>0.22500000000000001</v>
      </c>
      <c r="L4576" s="9">
        <v>0.22500000000000001</v>
      </c>
      <c r="N4576" s="32">
        <f>IF('System Design'!$F$8=1,'Hourly Demand and Generation'!G4576*'System Design'!$F$21,IF('System Design'!$F$8=2,'Hourly Demand and Generation'!H4576*'System Design'!$F$21,IF('System Design'!$F$8=3,'Hourly Demand and Generation'!I4576*'System Design'!$F$21)))</f>
        <v>500</v>
      </c>
      <c r="O4576" s="32">
        <f>IF('System Design'!$F$8=1,'Hourly Demand and Generation'!J4576*'System Design'!$F$22,IF('System Design'!$F$8=2,'Hourly Demand and Generation'!K4576*'System Design'!$F$22,IF('System Design'!$F$8=3,'Hourly Demand and Generation'!L4576*'System Design'!$F$22)))</f>
        <v>562.5</v>
      </c>
      <c r="Q4576" s="32">
        <f t="shared" si="1018"/>
        <v>0</v>
      </c>
      <c r="R4576" s="32">
        <f t="shared" si="1021"/>
        <v>5400</v>
      </c>
      <c r="S4576" s="32">
        <f t="shared" si="1022"/>
        <v>0</v>
      </c>
      <c r="T4576" s="32">
        <f t="shared" si="1023"/>
        <v>21600</v>
      </c>
      <c r="U4576" s="32">
        <f t="shared" si="1024"/>
        <v>0</v>
      </c>
      <c r="V4576" s="32">
        <f t="shared" si="1019"/>
        <v>716</v>
      </c>
      <c r="W4576" s="32">
        <f t="shared" si="1025"/>
        <v>716</v>
      </c>
      <c r="X4576" s="32">
        <f t="shared" si="1026"/>
        <v>716</v>
      </c>
    </row>
    <row r="4577" spans="1:24" x14ac:dyDescent="0.25">
      <c r="A4577" s="2"/>
      <c r="B4577" s="2" t="s">
        <v>8</v>
      </c>
      <c r="C4577" s="2">
        <f t="shared" si="1027"/>
        <v>191</v>
      </c>
      <c r="D4577" s="2">
        <f t="shared" si="1028"/>
        <v>13</v>
      </c>
      <c r="E4577" s="2">
        <f t="shared" si="1020"/>
        <v>4573</v>
      </c>
      <c r="F4577" s="11">
        <v>360</v>
      </c>
      <c r="G4577" s="9">
        <v>0.83</v>
      </c>
      <c r="H4577" s="9">
        <v>0.875</v>
      </c>
      <c r="I4577" s="9">
        <v>0.92</v>
      </c>
      <c r="J4577" s="9">
        <v>0.24</v>
      </c>
      <c r="K4577" s="9">
        <v>0.24</v>
      </c>
      <c r="L4577" s="9">
        <v>0.24</v>
      </c>
      <c r="N4577" s="32">
        <f>IF('System Design'!$F$8=1,'Hourly Demand and Generation'!G4577*'System Design'!$F$21,IF('System Design'!$F$8=2,'Hourly Demand and Generation'!H4577*'System Design'!$F$21,IF('System Design'!$F$8=3,'Hourly Demand and Generation'!I4577*'System Design'!$F$21)))</f>
        <v>460</v>
      </c>
      <c r="O4577" s="32">
        <f>IF('System Design'!$F$8=1,'Hourly Demand and Generation'!J4577*'System Design'!$F$22,IF('System Design'!$F$8=2,'Hourly Demand and Generation'!K4577*'System Design'!$F$22,IF('System Design'!$F$8=3,'Hourly Demand and Generation'!L4577*'System Design'!$F$22)))</f>
        <v>600</v>
      </c>
      <c r="Q4577" s="32">
        <f t="shared" si="1018"/>
        <v>0</v>
      </c>
      <c r="R4577" s="32">
        <f t="shared" si="1021"/>
        <v>5400</v>
      </c>
      <c r="S4577" s="32">
        <f t="shared" si="1022"/>
        <v>0</v>
      </c>
      <c r="T4577" s="32">
        <f t="shared" si="1023"/>
        <v>21600</v>
      </c>
      <c r="U4577" s="32">
        <f t="shared" si="1024"/>
        <v>0</v>
      </c>
      <c r="V4577" s="32">
        <f t="shared" si="1019"/>
        <v>700</v>
      </c>
      <c r="W4577" s="32">
        <f t="shared" si="1025"/>
        <v>700</v>
      </c>
      <c r="X4577" s="32">
        <f t="shared" si="1026"/>
        <v>700</v>
      </c>
    </row>
    <row r="4578" spans="1:24" x14ac:dyDescent="0.25">
      <c r="A4578" s="2"/>
      <c r="B4578" s="2" t="s">
        <v>8</v>
      </c>
      <c r="C4578" s="2">
        <f t="shared" si="1027"/>
        <v>191</v>
      </c>
      <c r="D4578" s="2">
        <f t="shared" si="1028"/>
        <v>14</v>
      </c>
      <c r="E4578" s="2">
        <f t="shared" si="1020"/>
        <v>4574</v>
      </c>
      <c r="F4578" s="11">
        <v>360</v>
      </c>
      <c r="G4578" s="9">
        <v>0.67</v>
      </c>
      <c r="H4578" s="9">
        <v>0.71</v>
      </c>
      <c r="I4578" s="9">
        <v>0.75</v>
      </c>
      <c r="J4578" s="9">
        <v>0.255</v>
      </c>
      <c r="K4578" s="9">
        <v>0.255</v>
      </c>
      <c r="L4578" s="9">
        <v>0.255</v>
      </c>
      <c r="N4578" s="32">
        <f>IF('System Design'!$F$8=1,'Hourly Demand and Generation'!G4578*'System Design'!$F$21,IF('System Design'!$F$8=2,'Hourly Demand and Generation'!H4578*'System Design'!$F$21,IF('System Design'!$F$8=3,'Hourly Demand and Generation'!I4578*'System Design'!$F$21)))</f>
        <v>375</v>
      </c>
      <c r="O4578" s="32">
        <f>IF('System Design'!$F$8=1,'Hourly Demand and Generation'!J4578*'System Design'!$F$22,IF('System Design'!$F$8=2,'Hourly Demand and Generation'!K4578*'System Design'!$F$22,IF('System Design'!$F$8=3,'Hourly Demand and Generation'!L4578*'System Design'!$F$22)))</f>
        <v>637.5</v>
      </c>
      <c r="Q4578" s="32">
        <f t="shared" si="1018"/>
        <v>0</v>
      </c>
      <c r="R4578" s="32">
        <f t="shared" si="1021"/>
        <v>5400</v>
      </c>
      <c r="S4578" s="32">
        <f t="shared" si="1022"/>
        <v>0</v>
      </c>
      <c r="T4578" s="32">
        <f t="shared" si="1023"/>
        <v>21600</v>
      </c>
      <c r="U4578" s="32">
        <f t="shared" si="1024"/>
        <v>0</v>
      </c>
      <c r="V4578" s="32">
        <f t="shared" si="1019"/>
        <v>652.5</v>
      </c>
      <c r="W4578" s="32">
        <f t="shared" si="1025"/>
        <v>652.5</v>
      </c>
      <c r="X4578" s="32">
        <f t="shared" si="1026"/>
        <v>652.5</v>
      </c>
    </row>
    <row r="4579" spans="1:24" x14ac:dyDescent="0.25">
      <c r="A4579" s="2"/>
      <c r="B4579" s="2" t="s">
        <v>8</v>
      </c>
      <c r="C4579" s="2">
        <f t="shared" si="1027"/>
        <v>191</v>
      </c>
      <c r="D4579" s="2">
        <f t="shared" si="1028"/>
        <v>15</v>
      </c>
      <c r="E4579" s="2">
        <f t="shared" si="1020"/>
        <v>4575</v>
      </c>
      <c r="F4579" s="11">
        <v>382.5</v>
      </c>
      <c r="G4579" s="9">
        <v>0.5</v>
      </c>
      <c r="H4579" s="9">
        <v>0.54</v>
      </c>
      <c r="I4579" s="9">
        <v>0.57999999999999996</v>
      </c>
      <c r="J4579" s="9">
        <v>0.27</v>
      </c>
      <c r="K4579" s="9">
        <v>0.27</v>
      </c>
      <c r="L4579" s="9">
        <v>0.27</v>
      </c>
      <c r="N4579" s="32">
        <f>IF('System Design'!$F$8=1,'Hourly Demand and Generation'!G4579*'System Design'!$F$21,IF('System Design'!$F$8=2,'Hourly Demand and Generation'!H4579*'System Design'!$F$21,IF('System Design'!$F$8=3,'Hourly Demand and Generation'!I4579*'System Design'!$F$21)))</f>
        <v>290</v>
      </c>
      <c r="O4579" s="32">
        <f>IF('System Design'!$F$8=1,'Hourly Demand and Generation'!J4579*'System Design'!$F$22,IF('System Design'!$F$8=2,'Hourly Demand and Generation'!K4579*'System Design'!$F$22,IF('System Design'!$F$8=3,'Hourly Demand and Generation'!L4579*'System Design'!$F$22)))</f>
        <v>675</v>
      </c>
      <c r="Q4579" s="32">
        <f t="shared" si="1018"/>
        <v>0</v>
      </c>
      <c r="R4579" s="32">
        <f t="shared" si="1021"/>
        <v>5400</v>
      </c>
      <c r="S4579" s="32">
        <f t="shared" si="1022"/>
        <v>0</v>
      </c>
      <c r="T4579" s="32">
        <f t="shared" si="1023"/>
        <v>21600</v>
      </c>
      <c r="U4579" s="32">
        <f t="shared" si="1024"/>
        <v>0</v>
      </c>
      <c r="V4579" s="32">
        <f t="shared" si="1019"/>
        <v>582.5</v>
      </c>
      <c r="W4579" s="32">
        <f t="shared" si="1025"/>
        <v>582.5</v>
      </c>
      <c r="X4579" s="32">
        <f t="shared" si="1026"/>
        <v>582.5</v>
      </c>
    </row>
    <row r="4580" spans="1:24" x14ac:dyDescent="0.25">
      <c r="A4580" s="2"/>
      <c r="B4580" s="2" t="s">
        <v>8</v>
      </c>
      <c r="C4580" s="2">
        <f t="shared" si="1027"/>
        <v>191</v>
      </c>
      <c r="D4580" s="2">
        <f t="shared" si="1028"/>
        <v>16</v>
      </c>
      <c r="E4580" s="2">
        <f t="shared" si="1020"/>
        <v>4576</v>
      </c>
      <c r="F4580" s="11">
        <v>405</v>
      </c>
      <c r="G4580" s="9">
        <v>0.33</v>
      </c>
      <c r="H4580" s="9">
        <v>0.375</v>
      </c>
      <c r="I4580" s="9">
        <v>0.42</v>
      </c>
      <c r="J4580" s="9">
        <v>0.27</v>
      </c>
      <c r="K4580" s="9">
        <v>0.27</v>
      </c>
      <c r="L4580" s="9">
        <v>0.27</v>
      </c>
      <c r="N4580" s="32">
        <f>IF('System Design'!$F$8=1,'Hourly Demand and Generation'!G4580*'System Design'!$F$21,IF('System Design'!$F$8=2,'Hourly Demand and Generation'!H4580*'System Design'!$F$21,IF('System Design'!$F$8=3,'Hourly Demand and Generation'!I4580*'System Design'!$F$21)))</f>
        <v>210</v>
      </c>
      <c r="O4580" s="32">
        <f>IF('System Design'!$F$8=1,'Hourly Demand and Generation'!J4580*'System Design'!$F$22,IF('System Design'!$F$8=2,'Hourly Demand and Generation'!K4580*'System Design'!$F$22,IF('System Design'!$F$8=3,'Hourly Demand and Generation'!L4580*'System Design'!$F$22)))</f>
        <v>675</v>
      </c>
      <c r="Q4580" s="32">
        <f t="shared" si="1018"/>
        <v>0</v>
      </c>
      <c r="R4580" s="32">
        <f t="shared" si="1021"/>
        <v>5400</v>
      </c>
      <c r="S4580" s="32">
        <f t="shared" si="1022"/>
        <v>0</v>
      </c>
      <c r="T4580" s="32">
        <f t="shared" si="1023"/>
        <v>21600</v>
      </c>
      <c r="U4580" s="32">
        <f t="shared" si="1024"/>
        <v>0</v>
      </c>
      <c r="V4580" s="32">
        <f t="shared" si="1019"/>
        <v>480</v>
      </c>
      <c r="W4580" s="32">
        <f t="shared" si="1025"/>
        <v>480</v>
      </c>
      <c r="X4580" s="32">
        <f t="shared" si="1026"/>
        <v>480</v>
      </c>
    </row>
    <row r="4581" spans="1:24" x14ac:dyDescent="0.25">
      <c r="A4581" s="2"/>
      <c r="B4581" s="2" t="s">
        <v>8</v>
      </c>
      <c r="C4581" s="2">
        <f t="shared" si="1027"/>
        <v>191</v>
      </c>
      <c r="D4581" s="2">
        <f t="shared" si="1028"/>
        <v>17</v>
      </c>
      <c r="E4581" s="2">
        <f t="shared" si="1020"/>
        <v>4577</v>
      </c>
      <c r="F4581" s="11">
        <v>427.5</v>
      </c>
      <c r="G4581" s="9">
        <v>0.17</v>
      </c>
      <c r="H4581" s="9">
        <v>0.21</v>
      </c>
      <c r="I4581" s="9">
        <v>0.25</v>
      </c>
      <c r="J4581" s="9">
        <v>0.3</v>
      </c>
      <c r="K4581" s="9">
        <v>0.3</v>
      </c>
      <c r="L4581" s="9">
        <v>0.3</v>
      </c>
      <c r="N4581" s="32">
        <f>IF('System Design'!$F$8=1,'Hourly Demand and Generation'!G4581*'System Design'!$F$21,IF('System Design'!$F$8=2,'Hourly Demand and Generation'!H4581*'System Design'!$F$21,IF('System Design'!$F$8=3,'Hourly Demand and Generation'!I4581*'System Design'!$F$21)))</f>
        <v>125</v>
      </c>
      <c r="O4581" s="32">
        <f>IF('System Design'!$F$8=1,'Hourly Demand and Generation'!J4581*'System Design'!$F$22,IF('System Design'!$F$8=2,'Hourly Demand and Generation'!K4581*'System Design'!$F$22,IF('System Design'!$F$8=3,'Hourly Demand and Generation'!L4581*'System Design'!$F$22)))</f>
        <v>750</v>
      </c>
      <c r="Q4581" s="32">
        <f t="shared" si="1018"/>
        <v>0</v>
      </c>
      <c r="R4581" s="32">
        <f t="shared" si="1021"/>
        <v>5400</v>
      </c>
      <c r="S4581" s="32">
        <f t="shared" si="1022"/>
        <v>0</v>
      </c>
      <c r="T4581" s="32">
        <f t="shared" si="1023"/>
        <v>21600</v>
      </c>
      <c r="U4581" s="32">
        <f t="shared" si="1024"/>
        <v>0</v>
      </c>
      <c r="V4581" s="32">
        <f t="shared" si="1019"/>
        <v>447.5</v>
      </c>
      <c r="W4581" s="32">
        <f t="shared" si="1025"/>
        <v>447.5</v>
      </c>
      <c r="X4581" s="32">
        <f t="shared" si="1026"/>
        <v>447.5</v>
      </c>
    </row>
    <row r="4582" spans="1:24" x14ac:dyDescent="0.25">
      <c r="A4582" s="2"/>
      <c r="B4582" s="2" t="s">
        <v>8</v>
      </c>
      <c r="C4582" s="2">
        <f t="shared" si="1027"/>
        <v>191</v>
      </c>
      <c r="D4582" s="2">
        <f t="shared" si="1028"/>
        <v>18</v>
      </c>
      <c r="E4582" s="2">
        <f t="shared" si="1020"/>
        <v>4578</v>
      </c>
      <c r="F4582" s="11">
        <v>450</v>
      </c>
      <c r="G4582" s="9">
        <v>0.08</v>
      </c>
      <c r="H4582" s="9">
        <v>0.125</v>
      </c>
      <c r="I4582" s="9">
        <v>0.17</v>
      </c>
      <c r="J4582" s="9">
        <v>0.28499999999999998</v>
      </c>
      <c r="K4582" s="9">
        <v>0.28499999999999998</v>
      </c>
      <c r="L4582" s="9">
        <v>0.28499999999999998</v>
      </c>
      <c r="N4582" s="32">
        <f>IF('System Design'!$F$8=1,'Hourly Demand and Generation'!G4582*'System Design'!$F$21,IF('System Design'!$F$8=2,'Hourly Demand and Generation'!H4582*'System Design'!$F$21,IF('System Design'!$F$8=3,'Hourly Demand and Generation'!I4582*'System Design'!$F$21)))</f>
        <v>85</v>
      </c>
      <c r="O4582" s="32">
        <f>IF('System Design'!$F$8=1,'Hourly Demand and Generation'!J4582*'System Design'!$F$22,IF('System Design'!$F$8=2,'Hourly Demand and Generation'!K4582*'System Design'!$F$22,IF('System Design'!$F$8=3,'Hourly Demand and Generation'!L4582*'System Design'!$F$22)))</f>
        <v>712.49999999999989</v>
      </c>
      <c r="Q4582" s="32">
        <f t="shared" si="1018"/>
        <v>0</v>
      </c>
      <c r="R4582" s="32">
        <f t="shared" si="1021"/>
        <v>5400</v>
      </c>
      <c r="S4582" s="32">
        <f t="shared" si="1022"/>
        <v>0</v>
      </c>
      <c r="T4582" s="32">
        <f t="shared" si="1023"/>
        <v>21600</v>
      </c>
      <c r="U4582" s="32">
        <f t="shared" si="1024"/>
        <v>0</v>
      </c>
      <c r="V4582" s="32">
        <f t="shared" si="1019"/>
        <v>347.49999999999989</v>
      </c>
      <c r="W4582" s="32">
        <f t="shared" si="1025"/>
        <v>347.49999999999989</v>
      </c>
      <c r="X4582" s="32">
        <f t="shared" si="1026"/>
        <v>347.49999999999989</v>
      </c>
    </row>
    <row r="4583" spans="1:24" x14ac:dyDescent="0.25">
      <c r="A4583" s="2"/>
      <c r="B4583" s="2" t="s">
        <v>8</v>
      </c>
      <c r="C4583" s="2">
        <f t="shared" si="1027"/>
        <v>191</v>
      </c>
      <c r="D4583" s="2">
        <f t="shared" si="1028"/>
        <v>19</v>
      </c>
      <c r="E4583" s="2">
        <f t="shared" si="1020"/>
        <v>4579</v>
      </c>
      <c r="F4583" s="11">
        <v>436.5</v>
      </c>
      <c r="G4583" s="9">
        <v>0</v>
      </c>
      <c r="H4583" s="9">
        <v>0.04</v>
      </c>
      <c r="I4583" s="9">
        <v>0.08</v>
      </c>
      <c r="J4583" s="9">
        <v>0.27</v>
      </c>
      <c r="K4583" s="9">
        <v>0.27</v>
      </c>
      <c r="L4583" s="9">
        <v>0.27</v>
      </c>
      <c r="N4583" s="32">
        <f>IF('System Design'!$F$8=1,'Hourly Demand and Generation'!G4583*'System Design'!$F$21,IF('System Design'!$F$8=2,'Hourly Demand and Generation'!H4583*'System Design'!$F$21,IF('System Design'!$F$8=3,'Hourly Demand and Generation'!I4583*'System Design'!$F$21)))</f>
        <v>40</v>
      </c>
      <c r="O4583" s="32">
        <f>IF('System Design'!$F$8=1,'Hourly Demand and Generation'!J4583*'System Design'!$F$22,IF('System Design'!$F$8=2,'Hourly Demand and Generation'!K4583*'System Design'!$F$22,IF('System Design'!$F$8=3,'Hourly Demand and Generation'!L4583*'System Design'!$F$22)))</f>
        <v>675</v>
      </c>
      <c r="Q4583" s="32">
        <f t="shared" si="1018"/>
        <v>0</v>
      </c>
      <c r="R4583" s="32">
        <f t="shared" si="1021"/>
        <v>5400</v>
      </c>
      <c r="S4583" s="32">
        <f t="shared" si="1022"/>
        <v>0</v>
      </c>
      <c r="T4583" s="32">
        <f t="shared" si="1023"/>
        <v>21600</v>
      </c>
      <c r="U4583" s="32">
        <f t="shared" si="1024"/>
        <v>0</v>
      </c>
      <c r="V4583" s="32">
        <f t="shared" si="1019"/>
        <v>278.5</v>
      </c>
      <c r="W4583" s="32">
        <f t="shared" si="1025"/>
        <v>278.5</v>
      </c>
      <c r="X4583" s="32">
        <f t="shared" si="1026"/>
        <v>278.5</v>
      </c>
    </row>
    <row r="4584" spans="1:24" x14ac:dyDescent="0.25">
      <c r="A4584" s="2"/>
      <c r="B4584" s="2" t="s">
        <v>8</v>
      </c>
      <c r="C4584" s="2">
        <f t="shared" si="1027"/>
        <v>191</v>
      </c>
      <c r="D4584" s="2">
        <f t="shared" si="1028"/>
        <v>20</v>
      </c>
      <c r="E4584" s="2">
        <f t="shared" si="1020"/>
        <v>4580</v>
      </c>
      <c r="F4584" s="11">
        <v>427.5</v>
      </c>
      <c r="G4584" s="9">
        <v>0</v>
      </c>
      <c r="H4584" s="9">
        <v>0</v>
      </c>
      <c r="I4584" s="9">
        <v>0</v>
      </c>
      <c r="J4584" s="9">
        <v>0.27</v>
      </c>
      <c r="K4584" s="9">
        <v>0.27</v>
      </c>
      <c r="L4584" s="9">
        <v>0.27</v>
      </c>
      <c r="N4584" s="32">
        <f>IF('System Design'!$F$8=1,'Hourly Demand and Generation'!G4584*'System Design'!$F$21,IF('System Design'!$F$8=2,'Hourly Demand and Generation'!H4584*'System Design'!$F$21,IF('System Design'!$F$8=3,'Hourly Demand and Generation'!I4584*'System Design'!$F$21)))</f>
        <v>0</v>
      </c>
      <c r="O4584" s="32">
        <f>IF('System Design'!$F$8=1,'Hourly Demand and Generation'!J4584*'System Design'!$F$22,IF('System Design'!$F$8=2,'Hourly Demand and Generation'!K4584*'System Design'!$F$22,IF('System Design'!$F$8=3,'Hourly Demand and Generation'!L4584*'System Design'!$F$22)))</f>
        <v>675</v>
      </c>
      <c r="Q4584" s="32">
        <f t="shared" si="1018"/>
        <v>0</v>
      </c>
      <c r="R4584" s="32">
        <f t="shared" si="1021"/>
        <v>5400</v>
      </c>
      <c r="S4584" s="32">
        <f t="shared" si="1022"/>
        <v>0</v>
      </c>
      <c r="T4584" s="32">
        <f t="shared" si="1023"/>
        <v>21600</v>
      </c>
      <c r="U4584" s="32">
        <f t="shared" si="1024"/>
        <v>0</v>
      </c>
      <c r="V4584" s="32">
        <f t="shared" si="1019"/>
        <v>247.5</v>
      </c>
      <c r="W4584" s="32">
        <f t="shared" si="1025"/>
        <v>247.5</v>
      </c>
      <c r="X4584" s="32">
        <f t="shared" si="1026"/>
        <v>247.5</v>
      </c>
    </row>
    <row r="4585" spans="1:24" x14ac:dyDescent="0.25">
      <c r="A4585" s="2"/>
      <c r="B4585" s="2" t="s">
        <v>8</v>
      </c>
      <c r="C4585" s="2">
        <f t="shared" si="1027"/>
        <v>191</v>
      </c>
      <c r="D4585" s="2">
        <f t="shared" si="1028"/>
        <v>21</v>
      </c>
      <c r="E4585" s="2">
        <f t="shared" si="1020"/>
        <v>4581</v>
      </c>
      <c r="F4585" s="11">
        <v>405</v>
      </c>
      <c r="G4585" s="9">
        <v>0</v>
      </c>
      <c r="H4585" s="9">
        <v>0</v>
      </c>
      <c r="I4585" s="9">
        <v>0</v>
      </c>
      <c r="J4585" s="9">
        <v>0.27</v>
      </c>
      <c r="K4585" s="9">
        <v>0.27</v>
      </c>
      <c r="L4585" s="9">
        <v>0.27</v>
      </c>
      <c r="N4585" s="32">
        <f>IF('System Design'!$F$8=1,'Hourly Demand and Generation'!G4585*'System Design'!$F$21,IF('System Design'!$F$8=2,'Hourly Demand and Generation'!H4585*'System Design'!$F$21,IF('System Design'!$F$8=3,'Hourly Demand and Generation'!I4585*'System Design'!$F$21)))</f>
        <v>0</v>
      </c>
      <c r="O4585" s="32">
        <f>IF('System Design'!$F$8=1,'Hourly Demand and Generation'!J4585*'System Design'!$F$22,IF('System Design'!$F$8=2,'Hourly Demand and Generation'!K4585*'System Design'!$F$22,IF('System Design'!$F$8=3,'Hourly Demand and Generation'!L4585*'System Design'!$F$22)))</f>
        <v>675</v>
      </c>
      <c r="Q4585" s="32">
        <f t="shared" si="1018"/>
        <v>0</v>
      </c>
      <c r="R4585" s="32">
        <f t="shared" si="1021"/>
        <v>5400</v>
      </c>
      <c r="S4585" s="32">
        <f t="shared" si="1022"/>
        <v>0</v>
      </c>
      <c r="T4585" s="32">
        <f t="shared" si="1023"/>
        <v>21600</v>
      </c>
      <c r="U4585" s="32">
        <f t="shared" si="1024"/>
        <v>0</v>
      </c>
      <c r="V4585" s="32">
        <f t="shared" si="1019"/>
        <v>270</v>
      </c>
      <c r="W4585" s="32">
        <f t="shared" si="1025"/>
        <v>270</v>
      </c>
      <c r="X4585" s="32">
        <f t="shared" si="1026"/>
        <v>270</v>
      </c>
    </row>
    <row r="4586" spans="1:24" x14ac:dyDescent="0.25">
      <c r="A4586" s="2"/>
      <c r="B4586" s="2" t="s">
        <v>8</v>
      </c>
      <c r="C4586" s="2">
        <f t="shared" si="1027"/>
        <v>191</v>
      </c>
      <c r="D4586" s="2">
        <f t="shared" si="1028"/>
        <v>22</v>
      </c>
      <c r="E4586" s="2">
        <f t="shared" si="1020"/>
        <v>4582</v>
      </c>
      <c r="F4586" s="11">
        <v>382.5</v>
      </c>
      <c r="G4586" s="9">
        <v>0</v>
      </c>
      <c r="H4586" s="9">
        <v>0</v>
      </c>
      <c r="I4586" s="9">
        <v>0</v>
      </c>
      <c r="J4586" s="9">
        <v>0.28499999999999998</v>
      </c>
      <c r="K4586" s="9">
        <v>0.28499999999999998</v>
      </c>
      <c r="L4586" s="9">
        <v>0.28499999999999998</v>
      </c>
      <c r="N4586" s="32">
        <f>IF('System Design'!$F$8=1,'Hourly Demand and Generation'!G4586*'System Design'!$F$21,IF('System Design'!$F$8=2,'Hourly Demand and Generation'!H4586*'System Design'!$F$21,IF('System Design'!$F$8=3,'Hourly Demand and Generation'!I4586*'System Design'!$F$21)))</f>
        <v>0</v>
      </c>
      <c r="O4586" s="32">
        <f>IF('System Design'!$F$8=1,'Hourly Demand and Generation'!J4586*'System Design'!$F$22,IF('System Design'!$F$8=2,'Hourly Demand and Generation'!K4586*'System Design'!$F$22,IF('System Design'!$F$8=3,'Hourly Demand and Generation'!L4586*'System Design'!$F$22)))</f>
        <v>712.49999999999989</v>
      </c>
      <c r="Q4586" s="32">
        <f t="shared" si="1018"/>
        <v>0</v>
      </c>
      <c r="R4586" s="32">
        <f t="shared" si="1021"/>
        <v>5400</v>
      </c>
      <c r="S4586" s="32">
        <f t="shared" si="1022"/>
        <v>0</v>
      </c>
      <c r="T4586" s="32">
        <f t="shared" si="1023"/>
        <v>21600</v>
      </c>
      <c r="U4586" s="32">
        <f t="shared" si="1024"/>
        <v>0</v>
      </c>
      <c r="V4586" s="32">
        <f t="shared" si="1019"/>
        <v>329.99999999999989</v>
      </c>
      <c r="W4586" s="32">
        <f t="shared" si="1025"/>
        <v>329.99999999999989</v>
      </c>
      <c r="X4586" s="32">
        <f t="shared" si="1026"/>
        <v>329.99999999999989</v>
      </c>
    </row>
    <row r="4587" spans="1:24" x14ac:dyDescent="0.25">
      <c r="A4587" s="2"/>
      <c r="B4587" s="2" t="s">
        <v>8</v>
      </c>
      <c r="C4587" s="2">
        <f t="shared" si="1027"/>
        <v>191</v>
      </c>
      <c r="D4587" s="2">
        <f t="shared" si="1028"/>
        <v>23</v>
      </c>
      <c r="E4587" s="2">
        <f t="shared" si="1020"/>
        <v>4583</v>
      </c>
      <c r="F4587" s="11">
        <v>360</v>
      </c>
      <c r="G4587" s="9">
        <v>0</v>
      </c>
      <c r="H4587" s="9">
        <v>0</v>
      </c>
      <c r="I4587" s="9">
        <v>0</v>
      </c>
      <c r="J4587" s="9">
        <v>0.24</v>
      </c>
      <c r="K4587" s="9">
        <v>0.24</v>
      </c>
      <c r="L4587" s="9">
        <v>0.24</v>
      </c>
      <c r="N4587" s="32">
        <f>IF('System Design'!$F$8=1,'Hourly Demand and Generation'!G4587*'System Design'!$F$21,IF('System Design'!$F$8=2,'Hourly Demand and Generation'!H4587*'System Design'!$F$21,IF('System Design'!$F$8=3,'Hourly Demand and Generation'!I4587*'System Design'!$F$21)))</f>
        <v>0</v>
      </c>
      <c r="O4587" s="32">
        <f>IF('System Design'!$F$8=1,'Hourly Demand and Generation'!J4587*'System Design'!$F$22,IF('System Design'!$F$8=2,'Hourly Demand and Generation'!K4587*'System Design'!$F$22,IF('System Design'!$F$8=3,'Hourly Demand and Generation'!L4587*'System Design'!$F$22)))</f>
        <v>600</v>
      </c>
      <c r="Q4587" s="32">
        <f t="shared" si="1018"/>
        <v>0</v>
      </c>
      <c r="R4587" s="32">
        <f t="shared" si="1021"/>
        <v>5400</v>
      </c>
      <c r="S4587" s="32">
        <f t="shared" si="1022"/>
        <v>0</v>
      </c>
      <c r="T4587" s="32">
        <f t="shared" si="1023"/>
        <v>21600</v>
      </c>
      <c r="U4587" s="32">
        <f t="shared" si="1024"/>
        <v>0</v>
      </c>
      <c r="V4587" s="32">
        <f t="shared" si="1019"/>
        <v>240</v>
      </c>
      <c r="W4587" s="32">
        <f t="shared" si="1025"/>
        <v>240</v>
      </c>
      <c r="X4587" s="32">
        <f t="shared" si="1026"/>
        <v>240</v>
      </c>
    </row>
    <row r="4588" spans="1:24" x14ac:dyDescent="0.25">
      <c r="A4588" s="2"/>
      <c r="B4588" s="2" t="s">
        <v>8</v>
      </c>
      <c r="C4588" s="2">
        <f t="shared" si="1027"/>
        <v>191</v>
      </c>
      <c r="D4588" s="2">
        <f t="shared" si="1028"/>
        <v>24</v>
      </c>
      <c r="E4588" s="2">
        <f t="shared" si="1020"/>
        <v>4584</v>
      </c>
      <c r="F4588" s="11">
        <v>315</v>
      </c>
      <c r="G4588" s="9">
        <v>0</v>
      </c>
      <c r="H4588" s="9">
        <v>0</v>
      </c>
      <c r="I4588" s="9">
        <v>0</v>
      </c>
      <c r="J4588" s="9">
        <v>0.24</v>
      </c>
      <c r="K4588" s="9">
        <v>0.24</v>
      </c>
      <c r="L4588" s="9">
        <v>0.24</v>
      </c>
      <c r="N4588" s="32">
        <f>IF('System Design'!$F$8=1,'Hourly Demand and Generation'!G4588*'System Design'!$F$21,IF('System Design'!$F$8=2,'Hourly Demand and Generation'!H4588*'System Design'!$F$21,IF('System Design'!$F$8=3,'Hourly Demand and Generation'!I4588*'System Design'!$F$21)))</f>
        <v>0</v>
      </c>
      <c r="O4588" s="32">
        <f>IF('System Design'!$F$8=1,'Hourly Demand and Generation'!J4588*'System Design'!$F$22,IF('System Design'!$F$8=2,'Hourly Demand and Generation'!K4588*'System Design'!$F$22,IF('System Design'!$F$8=3,'Hourly Demand and Generation'!L4588*'System Design'!$F$22)))</f>
        <v>600</v>
      </c>
      <c r="Q4588" s="32">
        <f t="shared" si="1018"/>
        <v>0</v>
      </c>
      <c r="R4588" s="32">
        <f t="shared" si="1021"/>
        <v>5400</v>
      </c>
      <c r="S4588" s="32">
        <f t="shared" si="1022"/>
        <v>0</v>
      </c>
      <c r="T4588" s="32">
        <f t="shared" si="1023"/>
        <v>21600</v>
      </c>
      <c r="U4588" s="32">
        <f t="shared" si="1024"/>
        <v>0</v>
      </c>
      <c r="V4588" s="32">
        <f t="shared" si="1019"/>
        <v>285</v>
      </c>
      <c r="W4588" s="32">
        <f t="shared" si="1025"/>
        <v>285</v>
      </c>
      <c r="X4588" s="32">
        <f t="shared" si="1026"/>
        <v>285</v>
      </c>
    </row>
    <row r="4589" spans="1:24" x14ac:dyDescent="0.25">
      <c r="A4589" s="2"/>
      <c r="B4589" s="2" t="s">
        <v>8</v>
      </c>
      <c r="C4589" s="2">
        <f>C4588+1</f>
        <v>192</v>
      </c>
      <c r="D4589" s="2">
        <v>1</v>
      </c>
      <c r="E4589" s="2">
        <f t="shared" si="1020"/>
        <v>4585</v>
      </c>
      <c r="F4589" s="11">
        <v>270</v>
      </c>
      <c r="G4589" s="9">
        <v>0</v>
      </c>
      <c r="H4589" s="9">
        <v>0</v>
      </c>
      <c r="I4589" s="9">
        <v>0</v>
      </c>
      <c r="J4589" s="9">
        <v>0.17399061289199</v>
      </c>
      <c r="K4589" s="9">
        <v>0.17399061289199</v>
      </c>
      <c r="L4589" s="9">
        <v>0.3</v>
      </c>
      <c r="N4589" s="32">
        <f>IF('System Design'!$F$8=1,'Hourly Demand and Generation'!G4589*'System Design'!$F$21,IF('System Design'!$F$8=2,'Hourly Demand and Generation'!H4589*'System Design'!$F$21,IF('System Design'!$F$8=3,'Hourly Demand and Generation'!I4589*'System Design'!$F$21)))</f>
        <v>0</v>
      </c>
      <c r="O4589" s="32">
        <f>IF('System Design'!$F$8=1,'Hourly Demand and Generation'!J4589*'System Design'!$F$22,IF('System Design'!$F$8=2,'Hourly Demand and Generation'!K4589*'System Design'!$F$22,IF('System Design'!$F$8=3,'Hourly Demand and Generation'!L4589*'System Design'!$F$22)))</f>
        <v>750</v>
      </c>
      <c r="Q4589" s="32">
        <f t="shared" si="1018"/>
        <v>0</v>
      </c>
      <c r="R4589" s="32">
        <f t="shared" si="1021"/>
        <v>5400</v>
      </c>
      <c r="S4589" s="32">
        <f t="shared" si="1022"/>
        <v>0</v>
      </c>
      <c r="T4589" s="32">
        <f t="shared" si="1023"/>
        <v>21600</v>
      </c>
      <c r="U4589" s="32">
        <f t="shared" si="1024"/>
        <v>0</v>
      </c>
      <c r="V4589" s="32">
        <f t="shared" si="1019"/>
        <v>480</v>
      </c>
      <c r="W4589" s="32">
        <f t="shared" si="1025"/>
        <v>480</v>
      </c>
      <c r="X4589" s="32">
        <f t="shared" si="1026"/>
        <v>480</v>
      </c>
    </row>
    <row r="4590" spans="1:24" x14ac:dyDescent="0.25">
      <c r="A4590" s="2"/>
      <c r="B4590" s="2" t="s">
        <v>8</v>
      </c>
      <c r="C4590" s="2">
        <f>C4589</f>
        <v>192</v>
      </c>
      <c r="D4590" s="2">
        <f>D4589+1</f>
        <v>2</v>
      </c>
      <c r="E4590" s="2">
        <f t="shared" si="1020"/>
        <v>4586</v>
      </c>
      <c r="F4590" s="11">
        <v>247.5</v>
      </c>
      <c r="G4590" s="9">
        <v>0</v>
      </c>
      <c r="H4590" s="9">
        <v>0</v>
      </c>
      <c r="I4590" s="9">
        <v>0</v>
      </c>
      <c r="J4590" s="9">
        <v>0.15659155160279101</v>
      </c>
      <c r="K4590" s="9">
        <v>0.15659155160279101</v>
      </c>
      <c r="L4590" s="9">
        <v>0.27</v>
      </c>
      <c r="N4590" s="32">
        <f>IF('System Design'!$F$8=1,'Hourly Demand and Generation'!G4590*'System Design'!$F$21,IF('System Design'!$F$8=2,'Hourly Demand and Generation'!H4590*'System Design'!$F$21,IF('System Design'!$F$8=3,'Hourly Demand and Generation'!I4590*'System Design'!$F$21)))</f>
        <v>0</v>
      </c>
      <c r="O4590" s="32">
        <f>IF('System Design'!$F$8=1,'Hourly Demand and Generation'!J4590*'System Design'!$F$22,IF('System Design'!$F$8=2,'Hourly Demand and Generation'!K4590*'System Design'!$F$22,IF('System Design'!$F$8=3,'Hourly Demand and Generation'!L4590*'System Design'!$F$22)))</f>
        <v>675</v>
      </c>
      <c r="Q4590" s="32">
        <f t="shared" si="1018"/>
        <v>0</v>
      </c>
      <c r="R4590" s="32">
        <f t="shared" si="1021"/>
        <v>5400</v>
      </c>
      <c r="S4590" s="32">
        <f t="shared" si="1022"/>
        <v>0</v>
      </c>
      <c r="T4590" s="32">
        <f t="shared" si="1023"/>
        <v>21600</v>
      </c>
      <c r="U4590" s="32">
        <f t="shared" si="1024"/>
        <v>0</v>
      </c>
      <c r="V4590" s="32">
        <f t="shared" si="1019"/>
        <v>427.5</v>
      </c>
      <c r="W4590" s="32">
        <f t="shared" si="1025"/>
        <v>427.5</v>
      </c>
      <c r="X4590" s="32">
        <f t="shared" si="1026"/>
        <v>427.5</v>
      </c>
    </row>
    <row r="4591" spans="1:24" x14ac:dyDescent="0.25">
      <c r="A4591" s="2"/>
      <c r="B4591" s="2" t="s">
        <v>8</v>
      </c>
      <c r="C4591" s="2">
        <f t="shared" ref="C4591:C4612" si="1029">C4590</f>
        <v>192</v>
      </c>
      <c r="D4591" s="2">
        <f t="shared" ref="D4591:D4612" si="1030">D4590+1</f>
        <v>3</v>
      </c>
      <c r="E4591" s="2">
        <f t="shared" si="1020"/>
        <v>4587</v>
      </c>
      <c r="F4591" s="11">
        <v>225</v>
      </c>
      <c r="G4591" s="9">
        <v>0</v>
      </c>
      <c r="H4591" s="9">
        <v>0</v>
      </c>
      <c r="I4591" s="9">
        <v>0</v>
      </c>
      <c r="J4591" s="9">
        <v>0.15659155160279101</v>
      </c>
      <c r="K4591" s="9">
        <v>0.15659155160279101</v>
      </c>
      <c r="L4591" s="9">
        <v>0.27</v>
      </c>
      <c r="N4591" s="32">
        <f>IF('System Design'!$F$8=1,'Hourly Demand and Generation'!G4591*'System Design'!$F$21,IF('System Design'!$F$8=2,'Hourly Demand and Generation'!H4591*'System Design'!$F$21,IF('System Design'!$F$8=3,'Hourly Demand and Generation'!I4591*'System Design'!$F$21)))</f>
        <v>0</v>
      </c>
      <c r="O4591" s="32">
        <f>IF('System Design'!$F$8=1,'Hourly Demand and Generation'!J4591*'System Design'!$F$22,IF('System Design'!$F$8=2,'Hourly Demand and Generation'!K4591*'System Design'!$F$22,IF('System Design'!$F$8=3,'Hourly Demand and Generation'!L4591*'System Design'!$F$22)))</f>
        <v>675</v>
      </c>
      <c r="Q4591" s="32">
        <f t="shared" si="1018"/>
        <v>0</v>
      </c>
      <c r="R4591" s="32">
        <f t="shared" si="1021"/>
        <v>5400</v>
      </c>
      <c r="S4591" s="32">
        <f t="shared" si="1022"/>
        <v>0</v>
      </c>
      <c r="T4591" s="32">
        <f t="shared" si="1023"/>
        <v>21600</v>
      </c>
      <c r="U4591" s="32">
        <f t="shared" si="1024"/>
        <v>0</v>
      </c>
      <c r="V4591" s="32">
        <f t="shared" si="1019"/>
        <v>450</v>
      </c>
      <c r="W4591" s="32">
        <f t="shared" si="1025"/>
        <v>450</v>
      </c>
      <c r="X4591" s="32">
        <f t="shared" si="1026"/>
        <v>450</v>
      </c>
    </row>
    <row r="4592" spans="1:24" x14ac:dyDescent="0.25">
      <c r="A4592" s="2"/>
      <c r="B4592" s="2" t="s">
        <v>8</v>
      </c>
      <c r="C4592" s="2">
        <f t="shared" si="1029"/>
        <v>192</v>
      </c>
      <c r="D4592" s="2">
        <f t="shared" si="1030"/>
        <v>4</v>
      </c>
      <c r="E4592" s="2">
        <f t="shared" si="1020"/>
        <v>4588</v>
      </c>
      <c r="F4592" s="11">
        <v>270</v>
      </c>
      <c r="G4592" s="9">
        <v>0</v>
      </c>
      <c r="H4592" s="9">
        <v>0</v>
      </c>
      <c r="I4592" s="9">
        <v>0</v>
      </c>
      <c r="J4592" s="9">
        <v>0.17399061289199</v>
      </c>
      <c r="K4592" s="9">
        <v>0.17399061289199</v>
      </c>
      <c r="L4592" s="9">
        <v>0.3</v>
      </c>
      <c r="N4592" s="32">
        <f>IF('System Design'!$F$8=1,'Hourly Demand and Generation'!G4592*'System Design'!$F$21,IF('System Design'!$F$8=2,'Hourly Demand and Generation'!H4592*'System Design'!$F$21,IF('System Design'!$F$8=3,'Hourly Demand and Generation'!I4592*'System Design'!$F$21)))</f>
        <v>0</v>
      </c>
      <c r="O4592" s="32">
        <f>IF('System Design'!$F$8=1,'Hourly Demand and Generation'!J4592*'System Design'!$F$22,IF('System Design'!$F$8=2,'Hourly Demand and Generation'!K4592*'System Design'!$F$22,IF('System Design'!$F$8=3,'Hourly Demand and Generation'!L4592*'System Design'!$F$22)))</f>
        <v>750</v>
      </c>
      <c r="Q4592" s="32">
        <f t="shared" si="1018"/>
        <v>0</v>
      </c>
      <c r="R4592" s="32">
        <f t="shared" si="1021"/>
        <v>5400</v>
      </c>
      <c r="S4592" s="32">
        <f t="shared" si="1022"/>
        <v>0</v>
      </c>
      <c r="T4592" s="32">
        <f t="shared" si="1023"/>
        <v>21600</v>
      </c>
      <c r="U4592" s="32">
        <f t="shared" si="1024"/>
        <v>0</v>
      </c>
      <c r="V4592" s="32">
        <f t="shared" si="1019"/>
        <v>480</v>
      </c>
      <c r="W4592" s="32">
        <f t="shared" si="1025"/>
        <v>480</v>
      </c>
      <c r="X4592" s="32">
        <f t="shared" si="1026"/>
        <v>480</v>
      </c>
    </row>
    <row r="4593" spans="1:24" x14ac:dyDescent="0.25">
      <c r="A4593" s="2"/>
      <c r="B4593" s="2" t="s">
        <v>8</v>
      </c>
      <c r="C4593" s="2">
        <f t="shared" si="1029"/>
        <v>192</v>
      </c>
      <c r="D4593" s="2">
        <f t="shared" si="1030"/>
        <v>5</v>
      </c>
      <c r="E4593" s="2">
        <f t="shared" si="1020"/>
        <v>4589</v>
      </c>
      <c r="F4593" s="11">
        <v>292.5</v>
      </c>
      <c r="G4593" s="9">
        <v>0</v>
      </c>
      <c r="H4593" s="9">
        <v>0.04</v>
      </c>
      <c r="I4593" s="9">
        <v>0.08</v>
      </c>
      <c r="J4593" s="9">
        <v>0.13919249031359199</v>
      </c>
      <c r="K4593" s="9">
        <v>0.13919249031359199</v>
      </c>
      <c r="L4593" s="9">
        <v>0.24</v>
      </c>
      <c r="N4593" s="32">
        <f>IF('System Design'!$F$8=1,'Hourly Demand and Generation'!G4593*'System Design'!$F$21,IF('System Design'!$F$8=2,'Hourly Demand and Generation'!H4593*'System Design'!$F$21,IF('System Design'!$F$8=3,'Hourly Demand and Generation'!I4593*'System Design'!$F$21)))</f>
        <v>40</v>
      </c>
      <c r="O4593" s="32">
        <f>IF('System Design'!$F$8=1,'Hourly Demand and Generation'!J4593*'System Design'!$F$22,IF('System Design'!$F$8=2,'Hourly Demand and Generation'!K4593*'System Design'!$F$22,IF('System Design'!$F$8=3,'Hourly Demand and Generation'!L4593*'System Design'!$F$22)))</f>
        <v>600</v>
      </c>
      <c r="Q4593" s="32">
        <f t="shared" si="1018"/>
        <v>0</v>
      </c>
      <c r="R4593" s="32">
        <f t="shared" si="1021"/>
        <v>5400</v>
      </c>
      <c r="S4593" s="32">
        <f t="shared" si="1022"/>
        <v>0</v>
      </c>
      <c r="T4593" s="32">
        <f t="shared" si="1023"/>
        <v>21600</v>
      </c>
      <c r="U4593" s="32">
        <f t="shared" si="1024"/>
        <v>0</v>
      </c>
      <c r="V4593" s="32">
        <f t="shared" si="1019"/>
        <v>347.5</v>
      </c>
      <c r="W4593" s="32">
        <f t="shared" si="1025"/>
        <v>347.5</v>
      </c>
      <c r="X4593" s="32">
        <f t="shared" si="1026"/>
        <v>347.5</v>
      </c>
    </row>
    <row r="4594" spans="1:24" x14ac:dyDescent="0.25">
      <c r="A4594" s="2"/>
      <c r="B4594" s="2" t="s">
        <v>8</v>
      </c>
      <c r="C4594" s="2">
        <f t="shared" si="1029"/>
        <v>192</v>
      </c>
      <c r="D4594" s="2">
        <f t="shared" si="1030"/>
        <v>6</v>
      </c>
      <c r="E4594" s="2">
        <f t="shared" si="1020"/>
        <v>4590</v>
      </c>
      <c r="F4594" s="11">
        <v>315</v>
      </c>
      <c r="G4594" s="9">
        <v>0.08</v>
      </c>
      <c r="H4594" s="9">
        <v>0.125</v>
      </c>
      <c r="I4594" s="9">
        <v>0.17</v>
      </c>
      <c r="J4594" s="9">
        <v>0.13919249031359199</v>
      </c>
      <c r="K4594" s="9">
        <v>0.13919249031359199</v>
      </c>
      <c r="L4594" s="9">
        <v>0.24</v>
      </c>
      <c r="N4594" s="32">
        <f>IF('System Design'!$F$8=1,'Hourly Demand and Generation'!G4594*'System Design'!$F$21,IF('System Design'!$F$8=2,'Hourly Demand and Generation'!H4594*'System Design'!$F$21,IF('System Design'!$F$8=3,'Hourly Demand and Generation'!I4594*'System Design'!$F$21)))</f>
        <v>85</v>
      </c>
      <c r="O4594" s="32">
        <f>IF('System Design'!$F$8=1,'Hourly Demand and Generation'!J4594*'System Design'!$F$22,IF('System Design'!$F$8=2,'Hourly Demand and Generation'!K4594*'System Design'!$F$22,IF('System Design'!$F$8=3,'Hourly Demand and Generation'!L4594*'System Design'!$F$22)))</f>
        <v>600</v>
      </c>
      <c r="Q4594" s="32">
        <f t="shared" si="1018"/>
        <v>0</v>
      </c>
      <c r="R4594" s="32">
        <f t="shared" si="1021"/>
        <v>5400</v>
      </c>
      <c r="S4594" s="32">
        <f t="shared" si="1022"/>
        <v>0</v>
      </c>
      <c r="T4594" s="32">
        <f t="shared" si="1023"/>
        <v>21600</v>
      </c>
      <c r="U4594" s="32">
        <f t="shared" si="1024"/>
        <v>0</v>
      </c>
      <c r="V4594" s="32">
        <f t="shared" si="1019"/>
        <v>370</v>
      </c>
      <c r="W4594" s="32">
        <f t="shared" si="1025"/>
        <v>370</v>
      </c>
      <c r="X4594" s="32">
        <f t="shared" si="1026"/>
        <v>370</v>
      </c>
    </row>
    <row r="4595" spans="1:24" x14ac:dyDescent="0.25">
      <c r="A4595" s="2"/>
      <c r="B4595" s="2" t="s">
        <v>8</v>
      </c>
      <c r="C4595" s="2">
        <f t="shared" si="1029"/>
        <v>192</v>
      </c>
      <c r="D4595" s="2">
        <f t="shared" si="1030"/>
        <v>7</v>
      </c>
      <c r="E4595" s="2">
        <f t="shared" si="1020"/>
        <v>4591</v>
      </c>
      <c r="F4595" s="11">
        <v>337.5</v>
      </c>
      <c r="G4595" s="9">
        <v>0.17</v>
      </c>
      <c r="H4595" s="9">
        <v>0.21</v>
      </c>
      <c r="I4595" s="9">
        <v>0.25</v>
      </c>
      <c r="J4595" s="9">
        <v>0.15659155160279101</v>
      </c>
      <c r="K4595" s="9">
        <v>0.15659155160279101</v>
      </c>
      <c r="L4595" s="9">
        <v>0.27</v>
      </c>
      <c r="N4595" s="32">
        <f>IF('System Design'!$F$8=1,'Hourly Demand and Generation'!G4595*'System Design'!$F$21,IF('System Design'!$F$8=2,'Hourly Demand and Generation'!H4595*'System Design'!$F$21,IF('System Design'!$F$8=3,'Hourly Demand and Generation'!I4595*'System Design'!$F$21)))</f>
        <v>125</v>
      </c>
      <c r="O4595" s="32">
        <f>IF('System Design'!$F$8=1,'Hourly Demand and Generation'!J4595*'System Design'!$F$22,IF('System Design'!$F$8=2,'Hourly Demand and Generation'!K4595*'System Design'!$F$22,IF('System Design'!$F$8=3,'Hourly Demand and Generation'!L4595*'System Design'!$F$22)))</f>
        <v>675</v>
      </c>
      <c r="Q4595" s="32">
        <f t="shared" si="1018"/>
        <v>0</v>
      </c>
      <c r="R4595" s="32">
        <f t="shared" si="1021"/>
        <v>5400</v>
      </c>
      <c r="S4595" s="32">
        <f t="shared" si="1022"/>
        <v>0</v>
      </c>
      <c r="T4595" s="32">
        <f t="shared" si="1023"/>
        <v>21600</v>
      </c>
      <c r="U4595" s="32">
        <f t="shared" si="1024"/>
        <v>0</v>
      </c>
      <c r="V4595" s="32">
        <f t="shared" si="1019"/>
        <v>462.5</v>
      </c>
      <c r="W4595" s="32">
        <f t="shared" si="1025"/>
        <v>462.5</v>
      </c>
      <c r="X4595" s="32">
        <f t="shared" si="1026"/>
        <v>462.5</v>
      </c>
    </row>
    <row r="4596" spans="1:24" x14ac:dyDescent="0.25">
      <c r="A4596" s="2"/>
      <c r="B4596" s="2" t="s">
        <v>8</v>
      </c>
      <c r="C4596" s="2">
        <f t="shared" si="1029"/>
        <v>192</v>
      </c>
      <c r="D4596" s="2">
        <f t="shared" si="1030"/>
        <v>8</v>
      </c>
      <c r="E4596" s="2">
        <f t="shared" si="1020"/>
        <v>4592</v>
      </c>
      <c r="F4596" s="11">
        <v>360</v>
      </c>
      <c r="G4596" s="9">
        <v>0.33</v>
      </c>
      <c r="H4596" s="9">
        <v>0.375</v>
      </c>
      <c r="I4596" s="9">
        <v>0.42</v>
      </c>
      <c r="J4596" s="9">
        <v>0.15659155160279101</v>
      </c>
      <c r="K4596" s="9">
        <v>0.15659155160279101</v>
      </c>
      <c r="L4596" s="9">
        <v>0.27</v>
      </c>
      <c r="N4596" s="32">
        <f>IF('System Design'!$F$8=1,'Hourly Demand and Generation'!G4596*'System Design'!$F$21,IF('System Design'!$F$8=2,'Hourly Demand and Generation'!H4596*'System Design'!$F$21,IF('System Design'!$F$8=3,'Hourly Demand and Generation'!I4596*'System Design'!$F$21)))</f>
        <v>210</v>
      </c>
      <c r="O4596" s="32">
        <f>IF('System Design'!$F$8=1,'Hourly Demand and Generation'!J4596*'System Design'!$F$22,IF('System Design'!$F$8=2,'Hourly Demand and Generation'!K4596*'System Design'!$F$22,IF('System Design'!$F$8=3,'Hourly Demand and Generation'!L4596*'System Design'!$F$22)))</f>
        <v>675</v>
      </c>
      <c r="Q4596" s="32">
        <f t="shared" si="1018"/>
        <v>0</v>
      </c>
      <c r="R4596" s="32">
        <f t="shared" si="1021"/>
        <v>5400</v>
      </c>
      <c r="S4596" s="32">
        <f t="shared" si="1022"/>
        <v>0</v>
      </c>
      <c r="T4596" s="32">
        <f t="shared" si="1023"/>
        <v>21600</v>
      </c>
      <c r="U4596" s="32">
        <f t="shared" si="1024"/>
        <v>0</v>
      </c>
      <c r="V4596" s="32">
        <f t="shared" si="1019"/>
        <v>525</v>
      </c>
      <c r="W4596" s="32">
        <f t="shared" si="1025"/>
        <v>525</v>
      </c>
      <c r="X4596" s="32">
        <f t="shared" si="1026"/>
        <v>525</v>
      </c>
    </row>
    <row r="4597" spans="1:24" x14ac:dyDescent="0.25">
      <c r="A4597" s="2"/>
      <c r="B4597" s="2" t="s">
        <v>8</v>
      </c>
      <c r="C4597" s="2">
        <f t="shared" si="1029"/>
        <v>192</v>
      </c>
      <c r="D4597" s="2">
        <f t="shared" si="1030"/>
        <v>9</v>
      </c>
      <c r="E4597" s="2">
        <f t="shared" si="1020"/>
        <v>4593</v>
      </c>
      <c r="F4597" s="11">
        <v>360</v>
      </c>
      <c r="G4597" s="9">
        <v>0.5</v>
      </c>
      <c r="H4597" s="9">
        <v>0.54</v>
      </c>
      <c r="I4597" s="9">
        <v>0.57999999999999996</v>
      </c>
      <c r="J4597" s="9">
        <v>0.13919249031359199</v>
      </c>
      <c r="K4597" s="9">
        <v>0.13919249031359199</v>
      </c>
      <c r="L4597" s="9">
        <v>0.24</v>
      </c>
      <c r="N4597" s="32">
        <f>IF('System Design'!$F$8=1,'Hourly Demand and Generation'!G4597*'System Design'!$F$21,IF('System Design'!$F$8=2,'Hourly Demand and Generation'!H4597*'System Design'!$F$21,IF('System Design'!$F$8=3,'Hourly Demand and Generation'!I4597*'System Design'!$F$21)))</f>
        <v>290</v>
      </c>
      <c r="O4597" s="32">
        <f>IF('System Design'!$F$8=1,'Hourly Demand and Generation'!J4597*'System Design'!$F$22,IF('System Design'!$F$8=2,'Hourly Demand and Generation'!K4597*'System Design'!$F$22,IF('System Design'!$F$8=3,'Hourly Demand and Generation'!L4597*'System Design'!$F$22)))</f>
        <v>600</v>
      </c>
      <c r="Q4597" s="32">
        <f t="shared" si="1018"/>
        <v>0</v>
      </c>
      <c r="R4597" s="32">
        <f t="shared" si="1021"/>
        <v>5400</v>
      </c>
      <c r="S4597" s="32">
        <f t="shared" si="1022"/>
        <v>0</v>
      </c>
      <c r="T4597" s="32">
        <f t="shared" si="1023"/>
        <v>21600</v>
      </c>
      <c r="U4597" s="32">
        <f t="shared" si="1024"/>
        <v>0</v>
      </c>
      <c r="V4597" s="32">
        <f t="shared" si="1019"/>
        <v>530</v>
      </c>
      <c r="W4597" s="32">
        <f t="shared" si="1025"/>
        <v>530</v>
      </c>
      <c r="X4597" s="32">
        <f t="shared" si="1026"/>
        <v>530</v>
      </c>
    </row>
    <row r="4598" spans="1:24" x14ac:dyDescent="0.25">
      <c r="A4598" s="2"/>
      <c r="B4598" s="2" t="s">
        <v>8</v>
      </c>
      <c r="C4598" s="2">
        <f t="shared" si="1029"/>
        <v>192</v>
      </c>
      <c r="D4598" s="2">
        <f t="shared" si="1030"/>
        <v>10</v>
      </c>
      <c r="E4598" s="2">
        <f t="shared" si="1020"/>
        <v>4594</v>
      </c>
      <c r="F4598" s="11">
        <v>351</v>
      </c>
      <c r="G4598" s="9">
        <v>0.67</v>
      </c>
      <c r="H4598" s="9">
        <v>0.71</v>
      </c>
      <c r="I4598" s="9">
        <v>0.75</v>
      </c>
      <c r="J4598" s="9">
        <v>0.15659155160279101</v>
      </c>
      <c r="K4598" s="9">
        <v>0.15659155160279101</v>
      </c>
      <c r="L4598" s="9">
        <v>0.27</v>
      </c>
      <c r="N4598" s="32">
        <f>IF('System Design'!$F$8=1,'Hourly Demand and Generation'!G4598*'System Design'!$F$21,IF('System Design'!$F$8=2,'Hourly Demand and Generation'!H4598*'System Design'!$F$21,IF('System Design'!$F$8=3,'Hourly Demand and Generation'!I4598*'System Design'!$F$21)))</f>
        <v>375</v>
      </c>
      <c r="O4598" s="32">
        <f>IF('System Design'!$F$8=1,'Hourly Demand and Generation'!J4598*'System Design'!$F$22,IF('System Design'!$F$8=2,'Hourly Demand and Generation'!K4598*'System Design'!$F$22,IF('System Design'!$F$8=3,'Hourly Demand and Generation'!L4598*'System Design'!$F$22)))</f>
        <v>675</v>
      </c>
      <c r="Q4598" s="32">
        <f t="shared" si="1018"/>
        <v>0</v>
      </c>
      <c r="R4598" s="32">
        <f t="shared" si="1021"/>
        <v>5400</v>
      </c>
      <c r="S4598" s="32">
        <f t="shared" si="1022"/>
        <v>0</v>
      </c>
      <c r="T4598" s="32">
        <f t="shared" si="1023"/>
        <v>21600</v>
      </c>
      <c r="U4598" s="32">
        <f t="shared" si="1024"/>
        <v>0</v>
      </c>
      <c r="V4598" s="32">
        <f t="shared" si="1019"/>
        <v>699</v>
      </c>
      <c r="W4598" s="32">
        <f t="shared" si="1025"/>
        <v>699</v>
      </c>
      <c r="X4598" s="32">
        <f t="shared" si="1026"/>
        <v>699</v>
      </c>
    </row>
    <row r="4599" spans="1:24" x14ac:dyDescent="0.25">
      <c r="A4599" s="2"/>
      <c r="B4599" s="2" t="s">
        <v>8</v>
      </c>
      <c r="C4599" s="2">
        <f t="shared" si="1029"/>
        <v>192</v>
      </c>
      <c r="D4599" s="2">
        <f t="shared" si="1030"/>
        <v>11</v>
      </c>
      <c r="E4599" s="2">
        <f t="shared" si="1020"/>
        <v>4595</v>
      </c>
      <c r="F4599" s="11">
        <v>346.5</v>
      </c>
      <c r="G4599" s="9">
        <v>0.83</v>
      </c>
      <c r="H4599" s="9">
        <v>0.875</v>
      </c>
      <c r="I4599" s="9">
        <v>0.92</v>
      </c>
      <c r="J4599" s="9">
        <v>0.13919249031359199</v>
      </c>
      <c r="K4599" s="9">
        <v>0.13919249031359199</v>
      </c>
      <c r="L4599" s="9">
        <v>0.24</v>
      </c>
      <c r="N4599" s="32">
        <f>IF('System Design'!$F$8=1,'Hourly Demand and Generation'!G4599*'System Design'!$F$21,IF('System Design'!$F$8=2,'Hourly Demand and Generation'!H4599*'System Design'!$F$21,IF('System Design'!$F$8=3,'Hourly Demand and Generation'!I4599*'System Design'!$F$21)))</f>
        <v>460</v>
      </c>
      <c r="O4599" s="32">
        <f>IF('System Design'!$F$8=1,'Hourly Demand and Generation'!J4599*'System Design'!$F$22,IF('System Design'!$F$8=2,'Hourly Demand and Generation'!K4599*'System Design'!$F$22,IF('System Design'!$F$8=3,'Hourly Demand and Generation'!L4599*'System Design'!$F$22)))</f>
        <v>600</v>
      </c>
      <c r="Q4599" s="32">
        <f t="shared" si="1018"/>
        <v>0</v>
      </c>
      <c r="R4599" s="32">
        <f t="shared" si="1021"/>
        <v>5400</v>
      </c>
      <c r="S4599" s="32">
        <f t="shared" si="1022"/>
        <v>0</v>
      </c>
      <c r="T4599" s="32">
        <f t="shared" si="1023"/>
        <v>21600</v>
      </c>
      <c r="U4599" s="32">
        <f t="shared" si="1024"/>
        <v>0</v>
      </c>
      <c r="V4599" s="32">
        <f t="shared" si="1019"/>
        <v>713.5</v>
      </c>
      <c r="W4599" s="32">
        <f t="shared" si="1025"/>
        <v>713.5</v>
      </c>
      <c r="X4599" s="32">
        <f t="shared" si="1026"/>
        <v>713.5</v>
      </c>
    </row>
    <row r="4600" spans="1:24" x14ac:dyDescent="0.25">
      <c r="A4600" s="2"/>
      <c r="B4600" s="2" t="s">
        <v>8</v>
      </c>
      <c r="C4600" s="2">
        <f t="shared" si="1029"/>
        <v>192</v>
      </c>
      <c r="D4600" s="2">
        <f t="shared" si="1030"/>
        <v>12</v>
      </c>
      <c r="E4600" s="2">
        <f t="shared" si="1020"/>
        <v>4596</v>
      </c>
      <c r="F4600" s="11">
        <v>346.5</v>
      </c>
      <c r="G4600" s="9">
        <v>1</v>
      </c>
      <c r="H4600" s="9">
        <v>1</v>
      </c>
      <c r="I4600" s="9">
        <v>1</v>
      </c>
      <c r="J4600" s="9">
        <v>0.13049295966899299</v>
      </c>
      <c r="K4600" s="9">
        <v>0.13049295966899299</v>
      </c>
      <c r="L4600" s="9">
        <v>0.22500000000000001</v>
      </c>
      <c r="N4600" s="32">
        <f>IF('System Design'!$F$8=1,'Hourly Demand and Generation'!G4600*'System Design'!$F$21,IF('System Design'!$F$8=2,'Hourly Demand and Generation'!H4600*'System Design'!$F$21,IF('System Design'!$F$8=3,'Hourly Demand and Generation'!I4600*'System Design'!$F$21)))</f>
        <v>500</v>
      </c>
      <c r="O4600" s="32">
        <f>IF('System Design'!$F$8=1,'Hourly Demand and Generation'!J4600*'System Design'!$F$22,IF('System Design'!$F$8=2,'Hourly Demand and Generation'!K4600*'System Design'!$F$22,IF('System Design'!$F$8=3,'Hourly Demand and Generation'!L4600*'System Design'!$F$22)))</f>
        <v>562.5</v>
      </c>
      <c r="Q4600" s="32">
        <f t="shared" si="1018"/>
        <v>0</v>
      </c>
      <c r="R4600" s="32">
        <f t="shared" si="1021"/>
        <v>5400</v>
      </c>
      <c r="S4600" s="32">
        <f t="shared" si="1022"/>
        <v>0</v>
      </c>
      <c r="T4600" s="32">
        <f t="shared" si="1023"/>
        <v>21600</v>
      </c>
      <c r="U4600" s="32">
        <f t="shared" si="1024"/>
        <v>0</v>
      </c>
      <c r="V4600" s="32">
        <f t="shared" si="1019"/>
        <v>716</v>
      </c>
      <c r="W4600" s="32">
        <f t="shared" si="1025"/>
        <v>716</v>
      </c>
      <c r="X4600" s="32">
        <f t="shared" si="1026"/>
        <v>716</v>
      </c>
    </row>
    <row r="4601" spans="1:24" x14ac:dyDescent="0.25">
      <c r="A4601" s="2"/>
      <c r="B4601" s="2" t="s">
        <v>8</v>
      </c>
      <c r="C4601" s="2">
        <f t="shared" si="1029"/>
        <v>192</v>
      </c>
      <c r="D4601" s="2">
        <f t="shared" si="1030"/>
        <v>13</v>
      </c>
      <c r="E4601" s="2">
        <f t="shared" si="1020"/>
        <v>4597</v>
      </c>
      <c r="F4601" s="11">
        <v>360</v>
      </c>
      <c r="G4601" s="9">
        <v>0.83</v>
      </c>
      <c r="H4601" s="9">
        <v>0.875</v>
      </c>
      <c r="I4601" s="9">
        <v>0.92</v>
      </c>
      <c r="J4601" s="9">
        <v>0.13919249031359199</v>
      </c>
      <c r="K4601" s="9">
        <v>0.13919249031359199</v>
      </c>
      <c r="L4601" s="9">
        <v>0.24</v>
      </c>
      <c r="N4601" s="32">
        <f>IF('System Design'!$F$8=1,'Hourly Demand and Generation'!G4601*'System Design'!$F$21,IF('System Design'!$F$8=2,'Hourly Demand and Generation'!H4601*'System Design'!$F$21,IF('System Design'!$F$8=3,'Hourly Demand and Generation'!I4601*'System Design'!$F$21)))</f>
        <v>460</v>
      </c>
      <c r="O4601" s="32">
        <f>IF('System Design'!$F$8=1,'Hourly Demand and Generation'!J4601*'System Design'!$F$22,IF('System Design'!$F$8=2,'Hourly Demand and Generation'!K4601*'System Design'!$F$22,IF('System Design'!$F$8=3,'Hourly Demand and Generation'!L4601*'System Design'!$F$22)))</f>
        <v>600</v>
      </c>
      <c r="Q4601" s="32">
        <f t="shared" si="1018"/>
        <v>0</v>
      </c>
      <c r="R4601" s="32">
        <f t="shared" si="1021"/>
        <v>5400</v>
      </c>
      <c r="S4601" s="32">
        <f t="shared" si="1022"/>
        <v>0</v>
      </c>
      <c r="T4601" s="32">
        <f t="shared" si="1023"/>
        <v>21600</v>
      </c>
      <c r="U4601" s="32">
        <f t="shared" si="1024"/>
        <v>0</v>
      </c>
      <c r="V4601" s="32">
        <f t="shared" si="1019"/>
        <v>700</v>
      </c>
      <c r="W4601" s="32">
        <f t="shared" si="1025"/>
        <v>700</v>
      </c>
      <c r="X4601" s="32">
        <f t="shared" si="1026"/>
        <v>700</v>
      </c>
    </row>
    <row r="4602" spans="1:24" x14ac:dyDescent="0.25">
      <c r="A4602" s="2"/>
      <c r="B4602" s="2" t="s">
        <v>8</v>
      </c>
      <c r="C4602" s="2">
        <f t="shared" si="1029"/>
        <v>192</v>
      </c>
      <c r="D4602" s="2">
        <f t="shared" si="1030"/>
        <v>14</v>
      </c>
      <c r="E4602" s="2">
        <f t="shared" si="1020"/>
        <v>4598</v>
      </c>
      <c r="F4602" s="11">
        <v>360</v>
      </c>
      <c r="G4602" s="9">
        <v>0.67</v>
      </c>
      <c r="H4602" s="9">
        <v>0.71</v>
      </c>
      <c r="I4602" s="9">
        <v>0.75</v>
      </c>
      <c r="J4602" s="9">
        <v>0.14789202095819201</v>
      </c>
      <c r="K4602" s="9">
        <v>0.14789202095819201</v>
      </c>
      <c r="L4602" s="9">
        <v>0.255</v>
      </c>
      <c r="N4602" s="32">
        <f>IF('System Design'!$F$8=1,'Hourly Demand and Generation'!G4602*'System Design'!$F$21,IF('System Design'!$F$8=2,'Hourly Demand and Generation'!H4602*'System Design'!$F$21,IF('System Design'!$F$8=3,'Hourly Demand and Generation'!I4602*'System Design'!$F$21)))</f>
        <v>375</v>
      </c>
      <c r="O4602" s="32">
        <f>IF('System Design'!$F$8=1,'Hourly Demand and Generation'!J4602*'System Design'!$F$22,IF('System Design'!$F$8=2,'Hourly Demand and Generation'!K4602*'System Design'!$F$22,IF('System Design'!$F$8=3,'Hourly Demand and Generation'!L4602*'System Design'!$F$22)))</f>
        <v>637.5</v>
      </c>
      <c r="Q4602" s="32">
        <f t="shared" si="1018"/>
        <v>0</v>
      </c>
      <c r="R4602" s="32">
        <f t="shared" si="1021"/>
        <v>5400</v>
      </c>
      <c r="S4602" s="32">
        <f t="shared" si="1022"/>
        <v>0</v>
      </c>
      <c r="T4602" s="32">
        <f t="shared" si="1023"/>
        <v>21600</v>
      </c>
      <c r="U4602" s="32">
        <f t="shared" si="1024"/>
        <v>0</v>
      </c>
      <c r="V4602" s="32">
        <f t="shared" si="1019"/>
        <v>652.5</v>
      </c>
      <c r="W4602" s="32">
        <f t="shared" si="1025"/>
        <v>652.5</v>
      </c>
      <c r="X4602" s="32">
        <f t="shared" si="1026"/>
        <v>652.5</v>
      </c>
    </row>
    <row r="4603" spans="1:24" x14ac:dyDescent="0.25">
      <c r="A4603" s="2"/>
      <c r="B4603" s="2" t="s">
        <v>8</v>
      </c>
      <c r="C4603" s="2">
        <f t="shared" si="1029"/>
        <v>192</v>
      </c>
      <c r="D4603" s="2">
        <f t="shared" si="1030"/>
        <v>15</v>
      </c>
      <c r="E4603" s="2">
        <f t="shared" si="1020"/>
        <v>4599</v>
      </c>
      <c r="F4603" s="11">
        <v>382.5</v>
      </c>
      <c r="G4603" s="9">
        <v>0.5</v>
      </c>
      <c r="H4603" s="9">
        <v>0.54</v>
      </c>
      <c r="I4603" s="9">
        <v>0.57999999999999996</v>
      </c>
      <c r="J4603" s="9">
        <v>0.15659155160279101</v>
      </c>
      <c r="K4603" s="9">
        <v>0.15659155160279101</v>
      </c>
      <c r="L4603" s="9">
        <v>0.27</v>
      </c>
      <c r="N4603" s="32">
        <f>IF('System Design'!$F$8=1,'Hourly Demand and Generation'!G4603*'System Design'!$F$21,IF('System Design'!$F$8=2,'Hourly Demand and Generation'!H4603*'System Design'!$F$21,IF('System Design'!$F$8=3,'Hourly Demand and Generation'!I4603*'System Design'!$F$21)))</f>
        <v>290</v>
      </c>
      <c r="O4603" s="32">
        <f>IF('System Design'!$F$8=1,'Hourly Demand and Generation'!J4603*'System Design'!$F$22,IF('System Design'!$F$8=2,'Hourly Demand and Generation'!K4603*'System Design'!$F$22,IF('System Design'!$F$8=3,'Hourly Demand and Generation'!L4603*'System Design'!$F$22)))</f>
        <v>675</v>
      </c>
      <c r="Q4603" s="32">
        <f t="shared" si="1018"/>
        <v>0</v>
      </c>
      <c r="R4603" s="32">
        <f t="shared" si="1021"/>
        <v>5400</v>
      </c>
      <c r="S4603" s="32">
        <f t="shared" si="1022"/>
        <v>0</v>
      </c>
      <c r="T4603" s="32">
        <f t="shared" si="1023"/>
        <v>21600</v>
      </c>
      <c r="U4603" s="32">
        <f t="shared" si="1024"/>
        <v>0</v>
      </c>
      <c r="V4603" s="32">
        <f t="shared" si="1019"/>
        <v>582.5</v>
      </c>
      <c r="W4603" s="32">
        <f t="shared" si="1025"/>
        <v>582.5</v>
      </c>
      <c r="X4603" s="32">
        <f t="shared" si="1026"/>
        <v>582.5</v>
      </c>
    </row>
    <row r="4604" spans="1:24" x14ac:dyDescent="0.25">
      <c r="A4604" s="2"/>
      <c r="B4604" s="2" t="s">
        <v>8</v>
      </c>
      <c r="C4604" s="2">
        <f t="shared" si="1029"/>
        <v>192</v>
      </c>
      <c r="D4604" s="2">
        <f t="shared" si="1030"/>
        <v>16</v>
      </c>
      <c r="E4604" s="2">
        <f t="shared" si="1020"/>
        <v>4600</v>
      </c>
      <c r="F4604" s="11">
        <v>405</v>
      </c>
      <c r="G4604" s="9">
        <v>0.33</v>
      </c>
      <c r="H4604" s="9">
        <v>0.375</v>
      </c>
      <c r="I4604" s="9">
        <v>0.42</v>
      </c>
      <c r="J4604" s="9">
        <v>0.15659155160279101</v>
      </c>
      <c r="K4604" s="9">
        <v>0.15659155160279101</v>
      </c>
      <c r="L4604" s="9">
        <v>0.27</v>
      </c>
      <c r="N4604" s="32">
        <f>IF('System Design'!$F$8=1,'Hourly Demand and Generation'!G4604*'System Design'!$F$21,IF('System Design'!$F$8=2,'Hourly Demand and Generation'!H4604*'System Design'!$F$21,IF('System Design'!$F$8=3,'Hourly Demand and Generation'!I4604*'System Design'!$F$21)))</f>
        <v>210</v>
      </c>
      <c r="O4604" s="32">
        <f>IF('System Design'!$F$8=1,'Hourly Demand and Generation'!J4604*'System Design'!$F$22,IF('System Design'!$F$8=2,'Hourly Demand and Generation'!K4604*'System Design'!$F$22,IF('System Design'!$F$8=3,'Hourly Demand and Generation'!L4604*'System Design'!$F$22)))</f>
        <v>675</v>
      </c>
      <c r="Q4604" s="32">
        <f t="shared" si="1018"/>
        <v>0</v>
      </c>
      <c r="R4604" s="32">
        <f t="shared" si="1021"/>
        <v>5400</v>
      </c>
      <c r="S4604" s="32">
        <f t="shared" si="1022"/>
        <v>0</v>
      </c>
      <c r="T4604" s="32">
        <f t="shared" si="1023"/>
        <v>21600</v>
      </c>
      <c r="U4604" s="32">
        <f t="shared" si="1024"/>
        <v>0</v>
      </c>
      <c r="V4604" s="32">
        <f t="shared" si="1019"/>
        <v>480</v>
      </c>
      <c r="W4604" s="32">
        <f t="shared" si="1025"/>
        <v>480</v>
      </c>
      <c r="X4604" s="32">
        <f t="shared" si="1026"/>
        <v>480</v>
      </c>
    </row>
    <row r="4605" spans="1:24" x14ac:dyDescent="0.25">
      <c r="A4605" s="2"/>
      <c r="B4605" s="2" t="s">
        <v>8</v>
      </c>
      <c r="C4605" s="2">
        <f t="shared" si="1029"/>
        <v>192</v>
      </c>
      <c r="D4605" s="2">
        <f t="shared" si="1030"/>
        <v>17</v>
      </c>
      <c r="E4605" s="2">
        <f t="shared" si="1020"/>
        <v>4601</v>
      </c>
      <c r="F4605" s="11">
        <v>427.5</v>
      </c>
      <c r="G4605" s="9">
        <v>0.17</v>
      </c>
      <c r="H4605" s="9">
        <v>0.21</v>
      </c>
      <c r="I4605" s="9">
        <v>0.25</v>
      </c>
      <c r="J4605" s="9">
        <v>0.17399061289199</v>
      </c>
      <c r="K4605" s="9">
        <v>0.17399061289199</v>
      </c>
      <c r="L4605" s="9">
        <v>0.3</v>
      </c>
      <c r="N4605" s="32">
        <f>IF('System Design'!$F$8=1,'Hourly Demand and Generation'!G4605*'System Design'!$F$21,IF('System Design'!$F$8=2,'Hourly Demand and Generation'!H4605*'System Design'!$F$21,IF('System Design'!$F$8=3,'Hourly Demand and Generation'!I4605*'System Design'!$F$21)))</f>
        <v>125</v>
      </c>
      <c r="O4605" s="32">
        <f>IF('System Design'!$F$8=1,'Hourly Demand and Generation'!J4605*'System Design'!$F$22,IF('System Design'!$F$8=2,'Hourly Demand and Generation'!K4605*'System Design'!$F$22,IF('System Design'!$F$8=3,'Hourly Demand and Generation'!L4605*'System Design'!$F$22)))</f>
        <v>750</v>
      </c>
      <c r="Q4605" s="32">
        <f t="shared" si="1018"/>
        <v>0</v>
      </c>
      <c r="R4605" s="32">
        <f t="shared" si="1021"/>
        <v>5400</v>
      </c>
      <c r="S4605" s="32">
        <f t="shared" si="1022"/>
        <v>0</v>
      </c>
      <c r="T4605" s="32">
        <f t="shared" si="1023"/>
        <v>21600</v>
      </c>
      <c r="U4605" s="32">
        <f t="shared" si="1024"/>
        <v>0</v>
      </c>
      <c r="V4605" s="32">
        <f t="shared" si="1019"/>
        <v>447.5</v>
      </c>
      <c r="W4605" s="32">
        <f t="shared" si="1025"/>
        <v>447.5</v>
      </c>
      <c r="X4605" s="32">
        <f t="shared" si="1026"/>
        <v>447.5</v>
      </c>
    </row>
    <row r="4606" spans="1:24" x14ac:dyDescent="0.25">
      <c r="A4606" s="2"/>
      <c r="B4606" s="2" t="s">
        <v>8</v>
      </c>
      <c r="C4606" s="2">
        <f t="shared" si="1029"/>
        <v>192</v>
      </c>
      <c r="D4606" s="2">
        <f t="shared" si="1030"/>
        <v>18</v>
      </c>
      <c r="E4606" s="2">
        <f t="shared" si="1020"/>
        <v>4602</v>
      </c>
      <c r="F4606" s="11">
        <v>450</v>
      </c>
      <c r="G4606" s="9">
        <v>0.08</v>
      </c>
      <c r="H4606" s="9">
        <v>0.125</v>
      </c>
      <c r="I4606" s="9">
        <v>0.17</v>
      </c>
      <c r="J4606" s="9">
        <v>0.165291082247391</v>
      </c>
      <c r="K4606" s="9">
        <v>0.165291082247391</v>
      </c>
      <c r="L4606" s="9">
        <v>0.28499999999999998</v>
      </c>
      <c r="N4606" s="32">
        <f>IF('System Design'!$F$8=1,'Hourly Demand and Generation'!G4606*'System Design'!$F$21,IF('System Design'!$F$8=2,'Hourly Demand and Generation'!H4606*'System Design'!$F$21,IF('System Design'!$F$8=3,'Hourly Demand and Generation'!I4606*'System Design'!$F$21)))</f>
        <v>85</v>
      </c>
      <c r="O4606" s="32">
        <f>IF('System Design'!$F$8=1,'Hourly Demand and Generation'!J4606*'System Design'!$F$22,IF('System Design'!$F$8=2,'Hourly Demand and Generation'!K4606*'System Design'!$F$22,IF('System Design'!$F$8=3,'Hourly Demand and Generation'!L4606*'System Design'!$F$22)))</f>
        <v>712.49999999999989</v>
      </c>
      <c r="Q4606" s="32">
        <f t="shared" si="1018"/>
        <v>0</v>
      </c>
      <c r="R4606" s="32">
        <f t="shared" si="1021"/>
        <v>5400</v>
      </c>
      <c r="S4606" s="32">
        <f t="shared" si="1022"/>
        <v>0</v>
      </c>
      <c r="T4606" s="32">
        <f t="shared" si="1023"/>
        <v>21600</v>
      </c>
      <c r="U4606" s="32">
        <f t="shared" si="1024"/>
        <v>0</v>
      </c>
      <c r="V4606" s="32">
        <f t="shared" si="1019"/>
        <v>347.49999999999989</v>
      </c>
      <c r="W4606" s="32">
        <f t="shared" si="1025"/>
        <v>347.49999999999989</v>
      </c>
      <c r="X4606" s="32">
        <f t="shared" si="1026"/>
        <v>347.49999999999989</v>
      </c>
    </row>
    <row r="4607" spans="1:24" x14ac:dyDescent="0.25">
      <c r="A4607" s="2"/>
      <c r="B4607" s="2" t="s">
        <v>8</v>
      </c>
      <c r="C4607" s="2">
        <f t="shared" si="1029"/>
        <v>192</v>
      </c>
      <c r="D4607" s="2">
        <f t="shared" si="1030"/>
        <v>19</v>
      </c>
      <c r="E4607" s="2">
        <f t="shared" si="1020"/>
        <v>4603</v>
      </c>
      <c r="F4607" s="11">
        <v>436.5</v>
      </c>
      <c r="G4607" s="9">
        <v>0</v>
      </c>
      <c r="H4607" s="9">
        <v>0.04</v>
      </c>
      <c r="I4607" s="9">
        <v>0.08</v>
      </c>
      <c r="J4607" s="9">
        <v>0.15659155160279101</v>
      </c>
      <c r="K4607" s="9">
        <v>0.15659155160279101</v>
      </c>
      <c r="L4607" s="9">
        <v>0.27</v>
      </c>
      <c r="N4607" s="32">
        <f>IF('System Design'!$F$8=1,'Hourly Demand and Generation'!G4607*'System Design'!$F$21,IF('System Design'!$F$8=2,'Hourly Demand and Generation'!H4607*'System Design'!$F$21,IF('System Design'!$F$8=3,'Hourly Demand and Generation'!I4607*'System Design'!$F$21)))</f>
        <v>40</v>
      </c>
      <c r="O4607" s="32">
        <f>IF('System Design'!$F$8=1,'Hourly Demand and Generation'!J4607*'System Design'!$F$22,IF('System Design'!$F$8=2,'Hourly Demand and Generation'!K4607*'System Design'!$F$22,IF('System Design'!$F$8=3,'Hourly Demand and Generation'!L4607*'System Design'!$F$22)))</f>
        <v>675</v>
      </c>
      <c r="Q4607" s="32">
        <f t="shared" si="1018"/>
        <v>0</v>
      </c>
      <c r="R4607" s="32">
        <f t="shared" si="1021"/>
        <v>5400</v>
      </c>
      <c r="S4607" s="32">
        <f t="shared" si="1022"/>
        <v>0</v>
      </c>
      <c r="T4607" s="32">
        <f t="shared" si="1023"/>
        <v>21600</v>
      </c>
      <c r="U4607" s="32">
        <f t="shared" si="1024"/>
        <v>0</v>
      </c>
      <c r="V4607" s="32">
        <f t="shared" si="1019"/>
        <v>278.5</v>
      </c>
      <c r="W4607" s="32">
        <f t="shared" si="1025"/>
        <v>278.5</v>
      </c>
      <c r="X4607" s="32">
        <f t="shared" si="1026"/>
        <v>278.5</v>
      </c>
    </row>
    <row r="4608" spans="1:24" x14ac:dyDescent="0.25">
      <c r="A4608" s="2"/>
      <c r="B4608" s="2" t="s">
        <v>8</v>
      </c>
      <c r="C4608" s="2">
        <f t="shared" si="1029"/>
        <v>192</v>
      </c>
      <c r="D4608" s="2">
        <f t="shared" si="1030"/>
        <v>20</v>
      </c>
      <c r="E4608" s="2">
        <f t="shared" si="1020"/>
        <v>4604</v>
      </c>
      <c r="F4608" s="11">
        <v>427.5</v>
      </c>
      <c r="G4608" s="9">
        <v>0</v>
      </c>
      <c r="H4608" s="9">
        <v>0</v>
      </c>
      <c r="I4608" s="9">
        <v>0</v>
      </c>
      <c r="J4608" s="9">
        <v>0.15659155160279101</v>
      </c>
      <c r="K4608" s="9">
        <v>0.15659155160279101</v>
      </c>
      <c r="L4608" s="9">
        <v>0.27</v>
      </c>
      <c r="N4608" s="32">
        <f>IF('System Design'!$F$8=1,'Hourly Demand and Generation'!G4608*'System Design'!$F$21,IF('System Design'!$F$8=2,'Hourly Demand and Generation'!H4608*'System Design'!$F$21,IF('System Design'!$F$8=3,'Hourly Demand and Generation'!I4608*'System Design'!$F$21)))</f>
        <v>0</v>
      </c>
      <c r="O4608" s="32">
        <f>IF('System Design'!$F$8=1,'Hourly Demand and Generation'!J4608*'System Design'!$F$22,IF('System Design'!$F$8=2,'Hourly Demand and Generation'!K4608*'System Design'!$F$22,IF('System Design'!$F$8=3,'Hourly Demand and Generation'!L4608*'System Design'!$F$22)))</f>
        <v>675</v>
      </c>
      <c r="Q4608" s="32">
        <f t="shared" si="1018"/>
        <v>0</v>
      </c>
      <c r="R4608" s="32">
        <f t="shared" si="1021"/>
        <v>5400</v>
      </c>
      <c r="S4608" s="32">
        <f t="shared" si="1022"/>
        <v>0</v>
      </c>
      <c r="T4608" s="32">
        <f t="shared" si="1023"/>
        <v>21600</v>
      </c>
      <c r="U4608" s="32">
        <f t="shared" si="1024"/>
        <v>0</v>
      </c>
      <c r="V4608" s="32">
        <f t="shared" si="1019"/>
        <v>247.5</v>
      </c>
      <c r="W4608" s="32">
        <f t="shared" si="1025"/>
        <v>247.5</v>
      </c>
      <c r="X4608" s="32">
        <f t="shared" si="1026"/>
        <v>247.5</v>
      </c>
    </row>
    <row r="4609" spans="1:24" x14ac:dyDescent="0.25">
      <c r="A4609" s="2"/>
      <c r="B4609" s="2" t="s">
        <v>8</v>
      </c>
      <c r="C4609" s="2">
        <f t="shared" si="1029"/>
        <v>192</v>
      </c>
      <c r="D4609" s="2">
        <f t="shared" si="1030"/>
        <v>21</v>
      </c>
      <c r="E4609" s="2">
        <f t="shared" si="1020"/>
        <v>4605</v>
      </c>
      <c r="F4609" s="11">
        <v>405</v>
      </c>
      <c r="G4609" s="9">
        <v>0</v>
      </c>
      <c r="H4609" s="9">
        <v>0</v>
      </c>
      <c r="I4609" s="9">
        <v>0</v>
      </c>
      <c r="J4609" s="9">
        <v>0.15659155160279101</v>
      </c>
      <c r="K4609" s="9">
        <v>0.15659155160279101</v>
      </c>
      <c r="L4609" s="9">
        <v>0.27</v>
      </c>
      <c r="N4609" s="32">
        <f>IF('System Design'!$F$8=1,'Hourly Demand and Generation'!G4609*'System Design'!$F$21,IF('System Design'!$F$8=2,'Hourly Demand and Generation'!H4609*'System Design'!$F$21,IF('System Design'!$F$8=3,'Hourly Demand and Generation'!I4609*'System Design'!$F$21)))</f>
        <v>0</v>
      </c>
      <c r="O4609" s="32">
        <f>IF('System Design'!$F$8=1,'Hourly Demand and Generation'!J4609*'System Design'!$F$22,IF('System Design'!$F$8=2,'Hourly Demand and Generation'!K4609*'System Design'!$F$22,IF('System Design'!$F$8=3,'Hourly Demand and Generation'!L4609*'System Design'!$F$22)))</f>
        <v>675</v>
      </c>
      <c r="Q4609" s="32">
        <f t="shared" si="1018"/>
        <v>0</v>
      </c>
      <c r="R4609" s="32">
        <f t="shared" si="1021"/>
        <v>5400</v>
      </c>
      <c r="S4609" s="32">
        <f t="shared" si="1022"/>
        <v>0</v>
      </c>
      <c r="T4609" s="32">
        <f t="shared" si="1023"/>
        <v>21600</v>
      </c>
      <c r="U4609" s="32">
        <f t="shared" si="1024"/>
        <v>0</v>
      </c>
      <c r="V4609" s="32">
        <f t="shared" si="1019"/>
        <v>270</v>
      </c>
      <c r="W4609" s="32">
        <f t="shared" si="1025"/>
        <v>270</v>
      </c>
      <c r="X4609" s="32">
        <f t="shared" si="1026"/>
        <v>270</v>
      </c>
    </row>
    <row r="4610" spans="1:24" x14ac:dyDescent="0.25">
      <c r="A4610" s="2"/>
      <c r="B4610" s="2" t="s">
        <v>8</v>
      </c>
      <c r="C4610" s="2">
        <f t="shared" si="1029"/>
        <v>192</v>
      </c>
      <c r="D4610" s="2">
        <f t="shared" si="1030"/>
        <v>22</v>
      </c>
      <c r="E4610" s="2">
        <f t="shared" si="1020"/>
        <v>4606</v>
      </c>
      <c r="F4610" s="11">
        <v>382.5</v>
      </c>
      <c r="G4610" s="9">
        <v>0</v>
      </c>
      <c r="H4610" s="9">
        <v>0</v>
      </c>
      <c r="I4610" s="9">
        <v>0</v>
      </c>
      <c r="J4610" s="9">
        <v>0.165291082247391</v>
      </c>
      <c r="K4610" s="9">
        <v>0.165291082247391</v>
      </c>
      <c r="L4610" s="9">
        <v>0.28499999999999998</v>
      </c>
      <c r="N4610" s="32">
        <f>IF('System Design'!$F$8=1,'Hourly Demand and Generation'!G4610*'System Design'!$F$21,IF('System Design'!$F$8=2,'Hourly Demand and Generation'!H4610*'System Design'!$F$21,IF('System Design'!$F$8=3,'Hourly Demand and Generation'!I4610*'System Design'!$F$21)))</f>
        <v>0</v>
      </c>
      <c r="O4610" s="32">
        <f>IF('System Design'!$F$8=1,'Hourly Demand and Generation'!J4610*'System Design'!$F$22,IF('System Design'!$F$8=2,'Hourly Demand and Generation'!K4610*'System Design'!$F$22,IF('System Design'!$F$8=3,'Hourly Demand and Generation'!L4610*'System Design'!$F$22)))</f>
        <v>712.49999999999989</v>
      </c>
      <c r="Q4610" s="32">
        <f t="shared" si="1018"/>
        <v>0</v>
      </c>
      <c r="R4610" s="32">
        <f t="shared" si="1021"/>
        <v>5400</v>
      </c>
      <c r="S4610" s="32">
        <f t="shared" si="1022"/>
        <v>0</v>
      </c>
      <c r="T4610" s="32">
        <f t="shared" si="1023"/>
        <v>21600</v>
      </c>
      <c r="U4610" s="32">
        <f t="shared" si="1024"/>
        <v>0</v>
      </c>
      <c r="V4610" s="32">
        <f t="shared" si="1019"/>
        <v>329.99999999999989</v>
      </c>
      <c r="W4610" s="32">
        <f t="shared" si="1025"/>
        <v>329.99999999999989</v>
      </c>
      <c r="X4610" s="32">
        <f t="shared" si="1026"/>
        <v>329.99999999999989</v>
      </c>
    </row>
    <row r="4611" spans="1:24" x14ac:dyDescent="0.25">
      <c r="A4611" s="2"/>
      <c r="B4611" s="2" t="s">
        <v>8</v>
      </c>
      <c r="C4611" s="2">
        <f t="shared" si="1029"/>
        <v>192</v>
      </c>
      <c r="D4611" s="2">
        <f t="shared" si="1030"/>
        <v>23</v>
      </c>
      <c r="E4611" s="2">
        <f t="shared" si="1020"/>
        <v>4607</v>
      </c>
      <c r="F4611" s="11">
        <v>360</v>
      </c>
      <c r="G4611" s="9">
        <v>0</v>
      </c>
      <c r="H4611" s="9">
        <v>0</v>
      </c>
      <c r="I4611" s="9">
        <v>0</v>
      </c>
      <c r="J4611" s="9">
        <v>0.13919249031359199</v>
      </c>
      <c r="K4611" s="9">
        <v>0.13919249031359199</v>
      </c>
      <c r="L4611" s="9">
        <v>0.24</v>
      </c>
      <c r="N4611" s="32">
        <f>IF('System Design'!$F$8=1,'Hourly Demand and Generation'!G4611*'System Design'!$F$21,IF('System Design'!$F$8=2,'Hourly Demand and Generation'!H4611*'System Design'!$F$21,IF('System Design'!$F$8=3,'Hourly Demand and Generation'!I4611*'System Design'!$F$21)))</f>
        <v>0</v>
      </c>
      <c r="O4611" s="32">
        <f>IF('System Design'!$F$8=1,'Hourly Demand and Generation'!J4611*'System Design'!$F$22,IF('System Design'!$F$8=2,'Hourly Demand and Generation'!K4611*'System Design'!$F$22,IF('System Design'!$F$8=3,'Hourly Demand and Generation'!L4611*'System Design'!$F$22)))</f>
        <v>600</v>
      </c>
      <c r="Q4611" s="32">
        <f t="shared" si="1018"/>
        <v>0</v>
      </c>
      <c r="R4611" s="32">
        <f t="shared" si="1021"/>
        <v>5400</v>
      </c>
      <c r="S4611" s="32">
        <f t="shared" si="1022"/>
        <v>0</v>
      </c>
      <c r="T4611" s="32">
        <f t="shared" si="1023"/>
        <v>21600</v>
      </c>
      <c r="U4611" s="32">
        <f t="shared" si="1024"/>
        <v>0</v>
      </c>
      <c r="V4611" s="32">
        <f t="shared" si="1019"/>
        <v>240</v>
      </c>
      <c r="W4611" s="32">
        <f t="shared" si="1025"/>
        <v>240</v>
      </c>
      <c r="X4611" s="32">
        <f t="shared" si="1026"/>
        <v>240</v>
      </c>
    </row>
    <row r="4612" spans="1:24" x14ac:dyDescent="0.25">
      <c r="A4612" s="2"/>
      <c r="B4612" s="2" t="s">
        <v>8</v>
      </c>
      <c r="C4612" s="2">
        <f t="shared" si="1029"/>
        <v>192</v>
      </c>
      <c r="D4612" s="2">
        <f t="shared" si="1030"/>
        <v>24</v>
      </c>
      <c r="E4612" s="2">
        <f t="shared" si="1020"/>
        <v>4608</v>
      </c>
      <c r="F4612" s="11">
        <v>315</v>
      </c>
      <c r="G4612" s="9">
        <v>0</v>
      </c>
      <c r="H4612" s="9">
        <v>0</v>
      </c>
      <c r="I4612" s="9">
        <v>0</v>
      </c>
      <c r="J4612" s="9">
        <v>0.13919249031359199</v>
      </c>
      <c r="K4612" s="9">
        <v>0.13919249031359199</v>
      </c>
      <c r="L4612" s="9">
        <v>0.24</v>
      </c>
      <c r="N4612" s="32">
        <f>IF('System Design'!$F$8=1,'Hourly Demand and Generation'!G4612*'System Design'!$F$21,IF('System Design'!$F$8=2,'Hourly Demand and Generation'!H4612*'System Design'!$F$21,IF('System Design'!$F$8=3,'Hourly Demand and Generation'!I4612*'System Design'!$F$21)))</f>
        <v>0</v>
      </c>
      <c r="O4612" s="32">
        <f>IF('System Design'!$F$8=1,'Hourly Demand and Generation'!J4612*'System Design'!$F$22,IF('System Design'!$F$8=2,'Hourly Demand and Generation'!K4612*'System Design'!$F$22,IF('System Design'!$F$8=3,'Hourly Demand and Generation'!L4612*'System Design'!$F$22)))</f>
        <v>600</v>
      </c>
      <c r="Q4612" s="32">
        <f t="shared" si="1018"/>
        <v>0</v>
      </c>
      <c r="R4612" s="32">
        <f t="shared" si="1021"/>
        <v>5400</v>
      </c>
      <c r="S4612" s="32">
        <f t="shared" si="1022"/>
        <v>0</v>
      </c>
      <c r="T4612" s="32">
        <f t="shared" si="1023"/>
        <v>21600</v>
      </c>
      <c r="U4612" s="32">
        <f t="shared" si="1024"/>
        <v>0</v>
      </c>
      <c r="V4612" s="32">
        <f t="shared" si="1019"/>
        <v>285</v>
      </c>
      <c r="W4612" s="32">
        <f t="shared" si="1025"/>
        <v>285</v>
      </c>
      <c r="X4612" s="32">
        <f t="shared" si="1026"/>
        <v>285</v>
      </c>
    </row>
    <row r="4613" spans="1:24" x14ac:dyDescent="0.25">
      <c r="A4613" s="2"/>
      <c r="B4613" s="2" t="s">
        <v>8</v>
      </c>
      <c r="C4613" s="2">
        <f>C4612+1</f>
        <v>193</v>
      </c>
      <c r="D4613" s="2">
        <v>1</v>
      </c>
      <c r="E4613" s="2">
        <f t="shared" si="1020"/>
        <v>4609</v>
      </c>
      <c r="F4613" s="11">
        <v>270</v>
      </c>
      <c r="G4613" s="9">
        <v>0</v>
      </c>
      <c r="H4613" s="9">
        <v>0</v>
      </c>
      <c r="I4613" s="9">
        <v>0</v>
      </c>
      <c r="J4613" s="9">
        <v>0.3</v>
      </c>
      <c r="K4613" s="9">
        <v>0.3</v>
      </c>
      <c r="L4613" s="9">
        <v>0.3</v>
      </c>
      <c r="N4613" s="32">
        <f>IF('System Design'!$F$8=1,'Hourly Demand and Generation'!G4613*'System Design'!$F$21,IF('System Design'!$F$8=2,'Hourly Demand and Generation'!H4613*'System Design'!$F$21,IF('System Design'!$F$8=3,'Hourly Demand and Generation'!I4613*'System Design'!$F$21)))</f>
        <v>0</v>
      </c>
      <c r="O4613" s="32">
        <f>IF('System Design'!$F$8=1,'Hourly Demand and Generation'!J4613*'System Design'!$F$22,IF('System Design'!$F$8=2,'Hourly Demand and Generation'!K4613*'System Design'!$F$22,IF('System Design'!$F$8=3,'Hourly Demand and Generation'!L4613*'System Design'!$F$22)))</f>
        <v>750</v>
      </c>
      <c r="Q4613" s="32">
        <f t="shared" si="1018"/>
        <v>0</v>
      </c>
      <c r="R4613" s="32">
        <f t="shared" si="1021"/>
        <v>5400</v>
      </c>
      <c r="S4613" s="32">
        <f t="shared" si="1022"/>
        <v>0</v>
      </c>
      <c r="T4613" s="32">
        <f t="shared" si="1023"/>
        <v>21600</v>
      </c>
      <c r="U4613" s="32">
        <f t="shared" si="1024"/>
        <v>0</v>
      </c>
      <c r="V4613" s="32">
        <f t="shared" si="1019"/>
        <v>480</v>
      </c>
      <c r="W4613" s="32">
        <f t="shared" si="1025"/>
        <v>480</v>
      </c>
      <c r="X4613" s="32">
        <f t="shared" si="1026"/>
        <v>480</v>
      </c>
    </row>
    <row r="4614" spans="1:24" x14ac:dyDescent="0.25">
      <c r="A4614" s="2"/>
      <c r="B4614" s="2" t="s">
        <v>8</v>
      </c>
      <c r="C4614" s="2">
        <f>C4613</f>
        <v>193</v>
      </c>
      <c r="D4614" s="2">
        <f>D4613+1</f>
        <v>2</v>
      </c>
      <c r="E4614" s="2">
        <f t="shared" si="1020"/>
        <v>4610</v>
      </c>
      <c r="F4614" s="11">
        <v>247.5</v>
      </c>
      <c r="G4614" s="9">
        <v>0</v>
      </c>
      <c r="H4614" s="9">
        <v>0</v>
      </c>
      <c r="I4614" s="9">
        <v>0</v>
      </c>
      <c r="J4614" s="9">
        <v>0.27</v>
      </c>
      <c r="K4614" s="9">
        <v>0.27</v>
      </c>
      <c r="L4614" s="9">
        <v>0.27</v>
      </c>
      <c r="N4614" s="32">
        <f>IF('System Design'!$F$8=1,'Hourly Demand and Generation'!G4614*'System Design'!$F$21,IF('System Design'!$F$8=2,'Hourly Demand and Generation'!H4614*'System Design'!$F$21,IF('System Design'!$F$8=3,'Hourly Demand and Generation'!I4614*'System Design'!$F$21)))</f>
        <v>0</v>
      </c>
      <c r="O4614" s="32">
        <f>IF('System Design'!$F$8=1,'Hourly Demand and Generation'!J4614*'System Design'!$F$22,IF('System Design'!$F$8=2,'Hourly Demand and Generation'!K4614*'System Design'!$F$22,IF('System Design'!$F$8=3,'Hourly Demand and Generation'!L4614*'System Design'!$F$22)))</f>
        <v>675</v>
      </c>
      <c r="Q4614" s="32">
        <f t="shared" ref="Q4614:Q4677" si="1031">IF(F4614-N4614-O4614&gt;0,F4614-N4614-O4614,0)</f>
        <v>0</v>
      </c>
      <c r="R4614" s="32">
        <f t="shared" si="1021"/>
        <v>5400</v>
      </c>
      <c r="S4614" s="32">
        <f t="shared" si="1022"/>
        <v>0</v>
      </c>
      <c r="T4614" s="32">
        <f t="shared" si="1023"/>
        <v>21600</v>
      </c>
      <c r="U4614" s="32">
        <f t="shared" si="1024"/>
        <v>0</v>
      </c>
      <c r="V4614" s="32">
        <f t="shared" ref="V4614:V4677" si="1032">IF(F4614-N4614-O4614&lt;0,N4614+O4614-F4614,0)</f>
        <v>427.5</v>
      </c>
      <c r="W4614" s="32">
        <f t="shared" si="1025"/>
        <v>427.5</v>
      </c>
      <c r="X4614" s="32">
        <f t="shared" si="1026"/>
        <v>427.5</v>
      </c>
    </row>
    <row r="4615" spans="1:24" x14ac:dyDescent="0.25">
      <c r="A4615" s="2"/>
      <c r="B4615" s="2" t="s">
        <v>8</v>
      </c>
      <c r="C4615" s="2">
        <f t="shared" ref="C4615:C4636" si="1033">C4614</f>
        <v>193</v>
      </c>
      <c r="D4615" s="2">
        <f t="shared" ref="D4615:D4636" si="1034">D4614+1</f>
        <v>3</v>
      </c>
      <c r="E4615" s="2">
        <f t="shared" ref="E4615:E4678" si="1035">E4614+1</f>
        <v>4611</v>
      </c>
      <c r="F4615" s="11">
        <v>225</v>
      </c>
      <c r="G4615" s="9">
        <v>0</v>
      </c>
      <c r="H4615" s="9">
        <v>0</v>
      </c>
      <c r="I4615" s="9">
        <v>0</v>
      </c>
      <c r="J4615" s="9">
        <v>0.27</v>
      </c>
      <c r="K4615" s="9">
        <v>0.27</v>
      </c>
      <c r="L4615" s="9">
        <v>0.27</v>
      </c>
      <c r="N4615" s="32">
        <f>IF('System Design'!$F$8=1,'Hourly Demand and Generation'!G4615*'System Design'!$F$21,IF('System Design'!$F$8=2,'Hourly Demand and Generation'!H4615*'System Design'!$F$21,IF('System Design'!$F$8=3,'Hourly Demand and Generation'!I4615*'System Design'!$F$21)))</f>
        <v>0</v>
      </c>
      <c r="O4615" s="32">
        <f>IF('System Design'!$F$8=1,'Hourly Demand and Generation'!J4615*'System Design'!$F$22,IF('System Design'!$F$8=2,'Hourly Demand and Generation'!K4615*'System Design'!$F$22,IF('System Design'!$F$8=3,'Hourly Demand and Generation'!L4615*'System Design'!$F$22)))</f>
        <v>675</v>
      </c>
      <c r="Q4615" s="32">
        <f t="shared" si="1031"/>
        <v>0</v>
      </c>
      <c r="R4615" s="32">
        <f t="shared" ref="R4615:R4678" si="1036">IF($Q4615&lt;R4614+$V4615,IF(R4614+$V4615-$Q4615&gt;5400,5400,R4614+$V4615-$Q4615),0)</f>
        <v>5400</v>
      </c>
      <c r="S4615" s="32">
        <f t="shared" ref="S4615:S4678" si="1037">IF(R4615&gt;0,0,$Q4615+$V4615-R4614)</f>
        <v>0</v>
      </c>
      <c r="T4615" s="32">
        <f t="shared" ref="T4615:T4678" si="1038">IF($Q4615&lt;T4614+$V4615,IF(T4614+$V4615-$Q4615&gt;21600,21600,T4614+$V4615-$Q4615),0)</f>
        <v>21600</v>
      </c>
      <c r="U4615" s="32">
        <f t="shared" ref="U4615:U4678" si="1039">IF(T4615&gt;0,0,$Q4615+$V4615-T4614)</f>
        <v>0</v>
      </c>
      <c r="V4615" s="32">
        <f t="shared" si="1032"/>
        <v>450</v>
      </c>
      <c r="W4615" s="32">
        <f t="shared" ref="W4615:W4678" si="1040">IF(R4615=5400,$V4615-(R4615-R4614),0)</f>
        <v>450</v>
      </c>
      <c r="X4615" s="32">
        <f t="shared" ref="X4615:X4678" si="1041">IF(T4615=21600,$V4615-(T4615-T4614),0)</f>
        <v>450</v>
      </c>
    </row>
    <row r="4616" spans="1:24" x14ac:dyDescent="0.25">
      <c r="A4616" s="2"/>
      <c r="B4616" s="2" t="s">
        <v>8</v>
      </c>
      <c r="C4616" s="2">
        <f t="shared" si="1033"/>
        <v>193</v>
      </c>
      <c r="D4616" s="2">
        <f t="shared" si="1034"/>
        <v>4</v>
      </c>
      <c r="E4616" s="2">
        <f t="shared" si="1035"/>
        <v>4612</v>
      </c>
      <c r="F4616" s="11">
        <v>270</v>
      </c>
      <c r="G4616" s="9">
        <v>0</v>
      </c>
      <c r="H4616" s="9">
        <v>0</v>
      </c>
      <c r="I4616" s="9">
        <v>0</v>
      </c>
      <c r="J4616" s="9">
        <v>0.3</v>
      </c>
      <c r="K4616" s="9">
        <v>0.3</v>
      </c>
      <c r="L4616" s="9">
        <v>0.3</v>
      </c>
      <c r="N4616" s="32">
        <f>IF('System Design'!$F$8=1,'Hourly Demand and Generation'!G4616*'System Design'!$F$21,IF('System Design'!$F$8=2,'Hourly Demand and Generation'!H4616*'System Design'!$F$21,IF('System Design'!$F$8=3,'Hourly Demand and Generation'!I4616*'System Design'!$F$21)))</f>
        <v>0</v>
      </c>
      <c r="O4616" s="32">
        <f>IF('System Design'!$F$8=1,'Hourly Demand and Generation'!J4616*'System Design'!$F$22,IF('System Design'!$F$8=2,'Hourly Demand and Generation'!K4616*'System Design'!$F$22,IF('System Design'!$F$8=3,'Hourly Demand and Generation'!L4616*'System Design'!$F$22)))</f>
        <v>750</v>
      </c>
      <c r="Q4616" s="32">
        <f t="shared" si="1031"/>
        <v>0</v>
      </c>
      <c r="R4616" s="32">
        <f t="shared" si="1036"/>
        <v>5400</v>
      </c>
      <c r="S4616" s="32">
        <f t="shared" si="1037"/>
        <v>0</v>
      </c>
      <c r="T4616" s="32">
        <f t="shared" si="1038"/>
        <v>21600</v>
      </c>
      <c r="U4616" s="32">
        <f t="shared" si="1039"/>
        <v>0</v>
      </c>
      <c r="V4616" s="32">
        <f t="shared" si="1032"/>
        <v>480</v>
      </c>
      <c r="W4616" s="32">
        <f t="shared" si="1040"/>
        <v>480</v>
      </c>
      <c r="X4616" s="32">
        <f t="shared" si="1041"/>
        <v>480</v>
      </c>
    </row>
    <row r="4617" spans="1:24" x14ac:dyDescent="0.25">
      <c r="A4617" s="2"/>
      <c r="B4617" s="2" t="s">
        <v>8</v>
      </c>
      <c r="C4617" s="2">
        <f t="shared" si="1033"/>
        <v>193</v>
      </c>
      <c r="D4617" s="2">
        <f t="shared" si="1034"/>
        <v>5</v>
      </c>
      <c r="E4617" s="2">
        <f t="shared" si="1035"/>
        <v>4613</v>
      </c>
      <c r="F4617" s="11">
        <v>292.5</v>
      </c>
      <c r="G4617" s="9">
        <v>0</v>
      </c>
      <c r="H4617" s="9">
        <v>0.04</v>
      </c>
      <c r="I4617" s="9">
        <v>0.08</v>
      </c>
      <c r="J4617" s="9">
        <v>0.24</v>
      </c>
      <c r="K4617" s="9">
        <v>0.24</v>
      </c>
      <c r="L4617" s="9">
        <v>0.24</v>
      </c>
      <c r="N4617" s="32">
        <f>IF('System Design'!$F$8=1,'Hourly Demand and Generation'!G4617*'System Design'!$F$21,IF('System Design'!$F$8=2,'Hourly Demand and Generation'!H4617*'System Design'!$F$21,IF('System Design'!$F$8=3,'Hourly Demand and Generation'!I4617*'System Design'!$F$21)))</f>
        <v>40</v>
      </c>
      <c r="O4617" s="32">
        <f>IF('System Design'!$F$8=1,'Hourly Demand and Generation'!J4617*'System Design'!$F$22,IF('System Design'!$F$8=2,'Hourly Demand and Generation'!K4617*'System Design'!$F$22,IF('System Design'!$F$8=3,'Hourly Demand and Generation'!L4617*'System Design'!$F$22)))</f>
        <v>600</v>
      </c>
      <c r="Q4617" s="32">
        <f t="shared" si="1031"/>
        <v>0</v>
      </c>
      <c r="R4617" s="32">
        <f t="shared" si="1036"/>
        <v>5400</v>
      </c>
      <c r="S4617" s="32">
        <f t="shared" si="1037"/>
        <v>0</v>
      </c>
      <c r="T4617" s="32">
        <f t="shared" si="1038"/>
        <v>21600</v>
      </c>
      <c r="U4617" s="32">
        <f t="shared" si="1039"/>
        <v>0</v>
      </c>
      <c r="V4617" s="32">
        <f t="shared" si="1032"/>
        <v>347.5</v>
      </c>
      <c r="W4617" s="32">
        <f t="shared" si="1040"/>
        <v>347.5</v>
      </c>
      <c r="X4617" s="32">
        <f t="shared" si="1041"/>
        <v>347.5</v>
      </c>
    </row>
    <row r="4618" spans="1:24" x14ac:dyDescent="0.25">
      <c r="A4618" s="2"/>
      <c r="B4618" s="2" t="s">
        <v>8</v>
      </c>
      <c r="C4618" s="2">
        <f t="shared" si="1033"/>
        <v>193</v>
      </c>
      <c r="D4618" s="2">
        <f t="shared" si="1034"/>
        <v>6</v>
      </c>
      <c r="E4618" s="2">
        <f t="shared" si="1035"/>
        <v>4614</v>
      </c>
      <c r="F4618" s="11">
        <v>315</v>
      </c>
      <c r="G4618" s="9">
        <v>0.08</v>
      </c>
      <c r="H4618" s="9">
        <v>0.125</v>
      </c>
      <c r="I4618" s="9">
        <v>0.17</v>
      </c>
      <c r="J4618" s="9">
        <v>0.24</v>
      </c>
      <c r="K4618" s="9">
        <v>0.24</v>
      </c>
      <c r="L4618" s="9">
        <v>0.24</v>
      </c>
      <c r="N4618" s="32">
        <f>IF('System Design'!$F$8=1,'Hourly Demand and Generation'!G4618*'System Design'!$F$21,IF('System Design'!$F$8=2,'Hourly Demand and Generation'!H4618*'System Design'!$F$21,IF('System Design'!$F$8=3,'Hourly Demand and Generation'!I4618*'System Design'!$F$21)))</f>
        <v>85</v>
      </c>
      <c r="O4618" s="32">
        <f>IF('System Design'!$F$8=1,'Hourly Demand and Generation'!J4618*'System Design'!$F$22,IF('System Design'!$F$8=2,'Hourly Demand and Generation'!K4618*'System Design'!$F$22,IF('System Design'!$F$8=3,'Hourly Demand and Generation'!L4618*'System Design'!$F$22)))</f>
        <v>600</v>
      </c>
      <c r="Q4618" s="32">
        <f t="shared" si="1031"/>
        <v>0</v>
      </c>
      <c r="R4618" s="32">
        <f t="shared" si="1036"/>
        <v>5400</v>
      </c>
      <c r="S4618" s="32">
        <f t="shared" si="1037"/>
        <v>0</v>
      </c>
      <c r="T4618" s="32">
        <f t="shared" si="1038"/>
        <v>21600</v>
      </c>
      <c r="U4618" s="32">
        <f t="shared" si="1039"/>
        <v>0</v>
      </c>
      <c r="V4618" s="32">
        <f t="shared" si="1032"/>
        <v>370</v>
      </c>
      <c r="W4618" s="32">
        <f t="shared" si="1040"/>
        <v>370</v>
      </c>
      <c r="X4618" s="32">
        <f t="shared" si="1041"/>
        <v>370</v>
      </c>
    </row>
    <row r="4619" spans="1:24" x14ac:dyDescent="0.25">
      <c r="A4619" s="2"/>
      <c r="B4619" s="2" t="s">
        <v>8</v>
      </c>
      <c r="C4619" s="2">
        <f t="shared" si="1033"/>
        <v>193</v>
      </c>
      <c r="D4619" s="2">
        <f t="shared" si="1034"/>
        <v>7</v>
      </c>
      <c r="E4619" s="2">
        <f t="shared" si="1035"/>
        <v>4615</v>
      </c>
      <c r="F4619" s="11">
        <v>337.5</v>
      </c>
      <c r="G4619" s="9">
        <v>0.17</v>
      </c>
      <c r="H4619" s="9">
        <v>0.21</v>
      </c>
      <c r="I4619" s="9">
        <v>0.25</v>
      </c>
      <c r="J4619" s="9">
        <v>0.27</v>
      </c>
      <c r="K4619" s="9">
        <v>0.27</v>
      </c>
      <c r="L4619" s="9">
        <v>0.27</v>
      </c>
      <c r="N4619" s="32">
        <f>IF('System Design'!$F$8=1,'Hourly Demand and Generation'!G4619*'System Design'!$F$21,IF('System Design'!$F$8=2,'Hourly Demand and Generation'!H4619*'System Design'!$F$21,IF('System Design'!$F$8=3,'Hourly Demand and Generation'!I4619*'System Design'!$F$21)))</f>
        <v>125</v>
      </c>
      <c r="O4619" s="32">
        <f>IF('System Design'!$F$8=1,'Hourly Demand and Generation'!J4619*'System Design'!$F$22,IF('System Design'!$F$8=2,'Hourly Demand and Generation'!K4619*'System Design'!$F$22,IF('System Design'!$F$8=3,'Hourly Demand and Generation'!L4619*'System Design'!$F$22)))</f>
        <v>675</v>
      </c>
      <c r="Q4619" s="32">
        <f t="shared" si="1031"/>
        <v>0</v>
      </c>
      <c r="R4619" s="32">
        <f t="shared" si="1036"/>
        <v>5400</v>
      </c>
      <c r="S4619" s="32">
        <f t="shared" si="1037"/>
        <v>0</v>
      </c>
      <c r="T4619" s="32">
        <f t="shared" si="1038"/>
        <v>21600</v>
      </c>
      <c r="U4619" s="32">
        <f t="shared" si="1039"/>
        <v>0</v>
      </c>
      <c r="V4619" s="32">
        <f t="shared" si="1032"/>
        <v>462.5</v>
      </c>
      <c r="W4619" s="32">
        <f t="shared" si="1040"/>
        <v>462.5</v>
      </c>
      <c r="X4619" s="32">
        <f t="shared" si="1041"/>
        <v>462.5</v>
      </c>
    </row>
    <row r="4620" spans="1:24" x14ac:dyDescent="0.25">
      <c r="A4620" s="2"/>
      <c r="B4620" s="2" t="s">
        <v>8</v>
      </c>
      <c r="C4620" s="2">
        <f t="shared" si="1033"/>
        <v>193</v>
      </c>
      <c r="D4620" s="2">
        <f t="shared" si="1034"/>
        <v>8</v>
      </c>
      <c r="E4620" s="2">
        <f t="shared" si="1035"/>
        <v>4616</v>
      </c>
      <c r="F4620" s="11">
        <v>360</v>
      </c>
      <c r="G4620" s="9">
        <v>0.33</v>
      </c>
      <c r="H4620" s="9">
        <v>0.375</v>
      </c>
      <c r="I4620" s="9">
        <v>0.42</v>
      </c>
      <c r="J4620" s="9">
        <v>0.27</v>
      </c>
      <c r="K4620" s="9">
        <v>0.27</v>
      </c>
      <c r="L4620" s="9">
        <v>0.27</v>
      </c>
      <c r="N4620" s="32">
        <f>IF('System Design'!$F$8=1,'Hourly Demand and Generation'!G4620*'System Design'!$F$21,IF('System Design'!$F$8=2,'Hourly Demand and Generation'!H4620*'System Design'!$F$21,IF('System Design'!$F$8=3,'Hourly Demand and Generation'!I4620*'System Design'!$F$21)))</f>
        <v>210</v>
      </c>
      <c r="O4620" s="32">
        <f>IF('System Design'!$F$8=1,'Hourly Demand and Generation'!J4620*'System Design'!$F$22,IF('System Design'!$F$8=2,'Hourly Demand and Generation'!K4620*'System Design'!$F$22,IF('System Design'!$F$8=3,'Hourly Demand and Generation'!L4620*'System Design'!$F$22)))</f>
        <v>675</v>
      </c>
      <c r="Q4620" s="32">
        <f t="shared" si="1031"/>
        <v>0</v>
      </c>
      <c r="R4620" s="32">
        <f t="shared" si="1036"/>
        <v>5400</v>
      </c>
      <c r="S4620" s="32">
        <f t="shared" si="1037"/>
        <v>0</v>
      </c>
      <c r="T4620" s="32">
        <f t="shared" si="1038"/>
        <v>21600</v>
      </c>
      <c r="U4620" s="32">
        <f t="shared" si="1039"/>
        <v>0</v>
      </c>
      <c r="V4620" s="32">
        <f t="shared" si="1032"/>
        <v>525</v>
      </c>
      <c r="W4620" s="32">
        <f t="shared" si="1040"/>
        <v>525</v>
      </c>
      <c r="X4620" s="32">
        <f t="shared" si="1041"/>
        <v>525</v>
      </c>
    </row>
    <row r="4621" spans="1:24" x14ac:dyDescent="0.25">
      <c r="A4621" s="2"/>
      <c r="B4621" s="2" t="s">
        <v>8</v>
      </c>
      <c r="C4621" s="2">
        <f t="shared" si="1033"/>
        <v>193</v>
      </c>
      <c r="D4621" s="2">
        <f t="shared" si="1034"/>
        <v>9</v>
      </c>
      <c r="E4621" s="2">
        <f t="shared" si="1035"/>
        <v>4617</v>
      </c>
      <c r="F4621" s="11">
        <v>360</v>
      </c>
      <c r="G4621" s="9">
        <v>0.5</v>
      </c>
      <c r="H4621" s="9">
        <v>0.54</v>
      </c>
      <c r="I4621" s="9">
        <v>0.57999999999999996</v>
      </c>
      <c r="J4621" s="9">
        <v>0.24</v>
      </c>
      <c r="K4621" s="9">
        <v>0.24</v>
      </c>
      <c r="L4621" s="9">
        <v>0.24</v>
      </c>
      <c r="N4621" s="32">
        <f>IF('System Design'!$F$8=1,'Hourly Demand and Generation'!G4621*'System Design'!$F$21,IF('System Design'!$F$8=2,'Hourly Demand and Generation'!H4621*'System Design'!$F$21,IF('System Design'!$F$8=3,'Hourly Demand and Generation'!I4621*'System Design'!$F$21)))</f>
        <v>290</v>
      </c>
      <c r="O4621" s="32">
        <f>IF('System Design'!$F$8=1,'Hourly Demand and Generation'!J4621*'System Design'!$F$22,IF('System Design'!$F$8=2,'Hourly Demand and Generation'!K4621*'System Design'!$F$22,IF('System Design'!$F$8=3,'Hourly Demand and Generation'!L4621*'System Design'!$F$22)))</f>
        <v>600</v>
      </c>
      <c r="Q4621" s="32">
        <f t="shared" si="1031"/>
        <v>0</v>
      </c>
      <c r="R4621" s="32">
        <f t="shared" si="1036"/>
        <v>5400</v>
      </c>
      <c r="S4621" s="32">
        <f t="shared" si="1037"/>
        <v>0</v>
      </c>
      <c r="T4621" s="32">
        <f t="shared" si="1038"/>
        <v>21600</v>
      </c>
      <c r="U4621" s="32">
        <f t="shared" si="1039"/>
        <v>0</v>
      </c>
      <c r="V4621" s="32">
        <f t="shared" si="1032"/>
        <v>530</v>
      </c>
      <c r="W4621" s="32">
        <f t="shared" si="1040"/>
        <v>530</v>
      </c>
      <c r="X4621" s="32">
        <f t="shared" si="1041"/>
        <v>530</v>
      </c>
    </row>
    <row r="4622" spans="1:24" x14ac:dyDescent="0.25">
      <c r="A4622" s="2"/>
      <c r="B4622" s="2" t="s">
        <v>8</v>
      </c>
      <c r="C4622" s="2">
        <f t="shared" si="1033"/>
        <v>193</v>
      </c>
      <c r="D4622" s="2">
        <f t="shared" si="1034"/>
        <v>10</v>
      </c>
      <c r="E4622" s="2">
        <f t="shared" si="1035"/>
        <v>4618</v>
      </c>
      <c r="F4622" s="11">
        <v>351</v>
      </c>
      <c r="G4622" s="9">
        <v>0.67</v>
      </c>
      <c r="H4622" s="9">
        <v>0.71</v>
      </c>
      <c r="I4622" s="9">
        <v>0.75</v>
      </c>
      <c r="J4622" s="9">
        <v>0.27</v>
      </c>
      <c r="K4622" s="9">
        <v>0.27</v>
      </c>
      <c r="L4622" s="9">
        <v>0.27</v>
      </c>
      <c r="N4622" s="32">
        <f>IF('System Design'!$F$8=1,'Hourly Demand and Generation'!G4622*'System Design'!$F$21,IF('System Design'!$F$8=2,'Hourly Demand and Generation'!H4622*'System Design'!$F$21,IF('System Design'!$F$8=3,'Hourly Demand and Generation'!I4622*'System Design'!$F$21)))</f>
        <v>375</v>
      </c>
      <c r="O4622" s="32">
        <f>IF('System Design'!$F$8=1,'Hourly Demand and Generation'!J4622*'System Design'!$F$22,IF('System Design'!$F$8=2,'Hourly Demand and Generation'!K4622*'System Design'!$F$22,IF('System Design'!$F$8=3,'Hourly Demand and Generation'!L4622*'System Design'!$F$22)))</f>
        <v>675</v>
      </c>
      <c r="Q4622" s="32">
        <f t="shared" si="1031"/>
        <v>0</v>
      </c>
      <c r="R4622" s="32">
        <f t="shared" si="1036"/>
        <v>5400</v>
      </c>
      <c r="S4622" s="32">
        <f t="shared" si="1037"/>
        <v>0</v>
      </c>
      <c r="T4622" s="32">
        <f t="shared" si="1038"/>
        <v>21600</v>
      </c>
      <c r="U4622" s="32">
        <f t="shared" si="1039"/>
        <v>0</v>
      </c>
      <c r="V4622" s="32">
        <f t="shared" si="1032"/>
        <v>699</v>
      </c>
      <c r="W4622" s="32">
        <f t="shared" si="1040"/>
        <v>699</v>
      </c>
      <c r="X4622" s="32">
        <f t="shared" si="1041"/>
        <v>699</v>
      </c>
    </row>
    <row r="4623" spans="1:24" x14ac:dyDescent="0.25">
      <c r="A4623" s="2"/>
      <c r="B4623" s="2" t="s">
        <v>8</v>
      </c>
      <c r="C4623" s="2">
        <f t="shared" si="1033"/>
        <v>193</v>
      </c>
      <c r="D4623" s="2">
        <f t="shared" si="1034"/>
        <v>11</v>
      </c>
      <c r="E4623" s="2">
        <f t="shared" si="1035"/>
        <v>4619</v>
      </c>
      <c r="F4623" s="11">
        <v>346.5</v>
      </c>
      <c r="G4623" s="9">
        <v>0.83</v>
      </c>
      <c r="H4623" s="9">
        <v>0.875</v>
      </c>
      <c r="I4623" s="9">
        <v>0.92</v>
      </c>
      <c r="J4623" s="9">
        <v>0.24</v>
      </c>
      <c r="K4623" s="9">
        <v>0.24</v>
      </c>
      <c r="L4623" s="9">
        <v>0.24</v>
      </c>
      <c r="N4623" s="32">
        <f>IF('System Design'!$F$8=1,'Hourly Demand and Generation'!G4623*'System Design'!$F$21,IF('System Design'!$F$8=2,'Hourly Demand and Generation'!H4623*'System Design'!$F$21,IF('System Design'!$F$8=3,'Hourly Demand and Generation'!I4623*'System Design'!$F$21)))</f>
        <v>460</v>
      </c>
      <c r="O4623" s="32">
        <f>IF('System Design'!$F$8=1,'Hourly Demand and Generation'!J4623*'System Design'!$F$22,IF('System Design'!$F$8=2,'Hourly Demand and Generation'!K4623*'System Design'!$F$22,IF('System Design'!$F$8=3,'Hourly Demand and Generation'!L4623*'System Design'!$F$22)))</f>
        <v>600</v>
      </c>
      <c r="Q4623" s="32">
        <f t="shared" si="1031"/>
        <v>0</v>
      </c>
      <c r="R4623" s="32">
        <f t="shared" si="1036"/>
        <v>5400</v>
      </c>
      <c r="S4623" s="32">
        <f t="shared" si="1037"/>
        <v>0</v>
      </c>
      <c r="T4623" s="32">
        <f t="shared" si="1038"/>
        <v>21600</v>
      </c>
      <c r="U4623" s="32">
        <f t="shared" si="1039"/>
        <v>0</v>
      </c>
      <c r="V4623" s="32">
        <f t="shared" si="1032"/>
        <v>713.5</v>
      </c>
      <c r="W4623" s="32">
        <f t="shared" si="1040"/>
        <v>713.5</v>
      </c>
      <c r="X4623" s="32">
        <f t="shared" si="1041"/>
        <v>713.5</v>
      </c>
    </row>
    <row r="4624" spans="1:24" x14ac:dyDescent="0.25">
      <c r="A4624" s="2"/>
      <c r="B4624" s="2" t="s">
        <v>8</v>
      </c>
      <c r="C4624" s="2">
        <f t="shared" si="1033"/>
        <v>193</v>
      </c>
      <c r="D4624" s="2">
        <f t="shared" si="1034"/>
        <v>12</v>
      </c>
      <c r="E4624" s="2">
        <f t="shared" si="1035"/>
        <v>4620</v>
      </c>
      <c r="F4624" s="11">
        <v>346.5</v>
      </c>
      <c r="G4624" s="9">
        <v>1</v>
      </c>
      <c r="H4624" s="9">
        <v>1</v>
      </c>
      <c r="I4624" s="9">
        <v>1</v>
      </c>
      <c r="J4624" s="9">
        <v>0.22500000000000001</v>
      </c>
      <c r="K4624" s="9">
        <v>0.22500000000000001</v>
      </c>
      <c r="L4624" s="9">
        <v>0.22500000000000001</v>
      </c>
      <c r="N4624" s="32">
        <f>IF('System Design'!$F$8=1,'Hourly Demand and Generation'!G4624*'System Design'!$F$21,IF('System Design'!$F$8=2,'Hourly Demand and Generation'!H4624*'System Design'!$F$21,IF('System Design'!$F$8=3,'Hourly Demand and Generation'!I4624*'System Design'!$F$21)))</f>
        <v>500</v>
      </c>
      <c r="O4624" s="32">
        <f>IF('System Design'!$F$8=1,'Hourly Demand and Generation'!J4624*'System Design'!$F$22,IF('System Design'!$F$8=2,'Hourly Demand and Generation'!K4624*'System Design'!$F$22,IF('System Design'!$F$8=3,'Hourly Demand and Generation'!L4624*'System Design'!$F$22)))</f>
        <v>562.5</v>
      </c>
      <c r="Q4624" s="32">
        <f t="shared" si="1031"/>
        <v>0</v>
      </c>
      <c r="R4624" s="32">
        <f t="shared" si="1036"/>
        <v>5400</v>
      </c>
      <c r="S4624" s="32">
        <f t="shared" si="1037"/>
        <v>0</v>
      </c>
      <c r="T4624" s="32">
        <f t="shared" si="1038"/>
        <v>21600</v>
      </c>
      <c r="U4624" s="32">
        <f t="shared" si="1039"/>
        <v>0</v>
      </c>
      <c r="V4624" s="32">
        <f t="shared" si="1032"/>
        <v>716</v>
      </c>
      <c r="W4624" s="32">
        <f t="shared" si="1040"/>
        <v>716</v>
      </c>
      <c r="X4624" s="32">
        <f t="shared" si="1041"/>
        <v>716</v>
      </c>
    </row>
    <row r="4625" spans="1:24" x14ac:dyDescent="0.25">
      <c r="A4625" s="2"/>
      <c r="B4625" s="2" t="s">
        <v>8</v>
      </c>
      <c r="C4625" s="2">
        <f t="shared" si="1033"/>
        <v>193</v>
      </c>
      <c r="D4625" s="2">
        <f t="shared" si="1034"/>
        <v>13</v>
      </c>
      <c r="E4625" s="2">
        <f t="shared" si="1035"/>
        <v>4621</v>
      </c>
      <c r="F4625" s="11">
        <v>360</v>
      </c>
      <c r="G4625" s="9">
        <v>0.83</v>
      </c>
      <c r="H4625" s="9">
        <v>0.875</v>
      </c>
      <c r="I4625" s="9">
        <v>0.92</v>
      </c>
      <c r="J4625" s="9">
        <v>0.24</v>
      </c>
      <c r="K4625" s="9">
        <v>0.24</v>
      </c>
      <c r="L4625" s="9">
        <v>0.24</v>
      </c>
      <c r="N4625" s="32">
        <f>IF('System Design'!$F$8=1,'Hourly Demand and Generation'!G4625*'System Design'!$F$21,IF('System Design'!$F$8=2,'Hourly Demand and Generation'!H4625*'System Design'!$F$21,IF('System Design'!$F$8=3,'Hourly Demand and Generation'!I4625*'System Design'!$F$21)))</f>
        <v>460</v>
      </c>
      <c r="O4625" s="32">
        <f>IF('System Design'!$F$8=1,'Hourly Demand and Generation'!J4625*'System Design'!$F$22,IF('System Design'!$F$8=2,'Hourly Demand and Generation'!K4625*'System Design'!$F$22,IF('System Design'!$F$8=3,'Hourly Demand and Generation'!L4625*'System Design'!$F$22)))</f>
        <v>600</v>
      </c>
      <c r="Q4625" s="32">
        <f t="shared" si="1031"/>
        <v>0</v>
      </c>
      <c r="R4625" s="32">
        <f t="shared" si="1036"/>
        <v>5400</v>
      </c>
      <c r="S4625" s="32">
        <f t="shared" si="1037"/>
        <v>0</v>
      </c>
      <c r="T4625" s="32">
        <f t="shared" si="1038"/>
        <v>21600</v>
      </c>
      <c r="U4625" s="32">
        <f t="shared" si="1039"/>
        <v>0</v>
      </c>
      <c r="V4625" s="32">
        <f t="shared" si="1032"/>
        <v>700</v>
      </c>
      <c r="W4625" s="32">
        <f t="shared" si="1040"/>
        <v>700</v>
      </c>
      <c r="X4625" s="32">
        <f t="shared" si="1041"/>
        <v>700</v>
      </c>
    </row>
    <row r="4626" spans="1:24" x14ac:dyDescent="0.25">
      <c r="A4626" s="2"/>
      <c r="B4626" s="2" t="s">
        <v>8</v>
      </c>
      <c r="C4626" s="2">
        <f t="shared" si="1033"/>
        <v>193</v>
      </c>
      <c r="D4626" s="2">
        <f t="shared" si="1034"/>
        <v>14</v>
      </c>
      <c r="E4626" s="2">
        <f t="shared" si="1035"/>
        <v>4622</v>
      </c>
      <c r="F4626" s="11">
        <v>360</v>
      </c>
      <c r="G4626" s="9">
        <v>0.67</v>
      </c>
      <c r="H4626" s="9">
        <v>0.71</v>
      </c>
      <c r="I4626" s="9">
        <v>0.75</v>
      </c>
      <c r="J4626" s="9">
        <v>0.255</v>
      </c>
      <c r="K4626" s="9">
        <v>0.255</v>
      </c>
      <c r="L4626" s="9">
        <v>0.255</v>
      </c>
      <c r="N4626" s="32">
        <f>IF('System Design'!$F$8=1,'Hourly Demand and Generation'!G4626*'System Design'!$F$21,IF('System Design'!$F$8=2,'Hourly Demand and Generation'!H4626*'System Design'!$F$21,IF('System Design'!$F$8=3,'Hourly Demand and Generation'!I4626*'System Design'!$F$21)))</f>
        <v>375</v>
      </c>
      <c r="O4626" s="32">
        <f>IF('System Design'!$F$8=1,'Hourly Demand and Generation'!J4626*'System Design'!$F$22,IF('System Design'!$F$8=2,'Hourly Demand and Generation'!K4626*'System Design'!$F$22,IF('System Design'!$F$8=3,'Hourly Demand and Generation'!L4626*'System Design'!$F$22)))</f>
        <v>637.5</v>
      </c>
      <c r="Q4626" s="32">
        <f t="shared" si="1031"/>
        <v>0</v>
      </c>
      <c r="R4626" s="32">
        <f t="shared" si="1036"/>
        <v>5400</v>
      </c>
      <c r="S4626" s="32">
        <f t="shared" si="1037"/>
        <v>0</v>
      </c>
      <c r="T4626" s="32">
        <f t="shared" si="1038"/>
        <v>21600</v>
      </c>
      <c r="U4626" s="32">
        <f t="shared" si="1039"/>
        <v>0</v>
      </c>
      <c r="V4626" s="32">
        <f t="shared" si="1032"/>
        <v>652.5</v>
      </c>
      <c r="W4626" s="32">
        <f t="shared" si="1040"/>
        <v>652.5</v>
      </c>
      <c r="X4626" s="32">
        <f t="shared" si="1041"/>
        <v>652.5</v>
      </c>
    </row>
    <row r="4627" spans="1:24" x14ac:dyDescent="0.25">
      <c r="A4627" s="2"/>
      <c r="B4627" s="2" t="s">
        <v>8</v>
      </c>
      <c r="C4627" s="2">
        <f t="shared" si="1033"/>
        <v>193</v>
      </c>
      <c r="D4627" s="2">
        <f t="shared" si="1034"/>
        <v>15</v>
      </c>
      <c r="E4627" s="2">
        <f t="shared" si="1035"/>
        <v>4623</v>
      </c>
      <c r="F4627" s="11">
        <v>382.5</v>
      </c>
      <c r="G4627" s="9">
        <v>0.5</v>
      </c>
      <c r="H4627" s="9">
        <v>0.54</v>
      </c>
      <c r="I4627" s="9">
        <v>0.57999999999999996</v>
      </c>
      <c r="J4627" s="9">
        <v>0.27</v>
      </c>
      <c r="K4627" s="9">
        <v>0.27</v>
      </c>
      <c r="L4627" s="9">
        <v>0.27</v>
      </c>
      <c r="N4627" s="32">
        <f>IF('System Design'!$F$8=1,'Hourly Demand and Generation'!G4627*'System Design'!$F$21,IF('System Design'!$F$8=2,'Hourly Demand and Generation'!H4627*'System Design'!$F$21,IF('System Design'!$F$8=3,'Hourly Demand and Generation'!I4627*'System Design'!$F$21)))</f>
        <v>290</v>
      </c>
      <c r="O4627" s="32">
        <f>IF('System Design'!$F$8=1,'Hourly Demand and Generation'!J4627*'System Design'!$F$22,IF('System Design'!$F$8=2,'Hourly Demand and Generation'!K4627*'System Design'!$F$22,IF('System Design'!$F$8=3,'Hourly Demand and Generation'!L4627*'System Design'!$F$22)))</f>
        <v>675</v>
      </c>
      <c r="Q4627" s="32">
        <f t="shared" si="1031"/>
        <v>0</v>
      </c>
      <c r="R4627" s="32">
        <f t="shared" si="1036"/>
        <v>5400</v>
      </c>
      <c r="S4627" s="32">
        <f t="shared" si="1037"/>
        <v>0</v>
      </c>
      <c r="T4627" s="32">
        <f t="shared" si="1038"/>
        <v>21600</v>
      </c>
      <c r="U4627" s="32">
        <f t="shared" si="1039"/>
        <v>0</v>
      </c>
      <c r="V4627" s="32">
        <f t="shared" si="1032"/>
        <v>582.5</v>
      </c>
      <c r="W4627" s="32">
        <f t="shared" si="1040"/>
        <v>582.5</v>
      </c>
      <c r="X4627" s="32">
        <f t="shared" si="1041"/>
        <v>582.5</v>
      </c>
    </row>
    <row r="4628" spans="1:24" x14ac:dyDescent="0.25">
      <c r="A4628" s="2"/>
      <c r="B4628" s="2" t="s">
        <v>8</v>
      </c>
      <c r="C4628" s="2">
        <f t="shared" si="1033"/>
        <v>193</v>
      </c>
      <c r="D4628" s="2">
        <f t="shared" si="1034"/>
        <v>16</v>
      </c>
      <c r="E4628" s="2">
        <f t="shared" si="1035"/>
        <v>4624</v>
      </c>
      <c r="F4628" s="11">
        <v>405</v>
      </c>
      <c r="G4628" s="9">
        <v>0.33</v>
      </c>
      <c r="H4628" s="9">
        <v>0.375</v>
      </c>
      <c r="I4628" s="9">
        <v>0.42</v>
      </c>
      <c r="J4628" s="9">
        <v>0.27</v>
      </c>
      <c r="K4628" s="9">
        <v>0.27</v>
      </c>
      <c r="L4628" s="9">
        <v>0.27</v>
      </c>
      <c r="N4628" s="32">
        <f>IF('System Design'!$F$8=1,'Hourly Demand and Generation'!G4628*'System Design'!$F$21,IF('System Design'!$F$8=2,'Hourly Demand and Generation'!H4628*'System Design'!$F$21,IF('System Design'!$F$8=3,'Hourly Demand and Generation'!I4628*'System Design'!$F$21)))</f>
        <v>210</v>
      </c>
      <c r="O4628" s="32">
        <f>IF('System Design'!$F$8=1,'Hourly Demand and Generation'!J4628*'System Design'!$F$22,IF('System Design'!$F$8=2,'Hourly Demand and Generation'!K4628*'System Design'!$F$22,IF('System Design'!$F$8=3,'Hourly Demand and Generation'!L4628*'System Design'!$F$22)))</f>
        <v>675</v>
      </c>
      <c r="Q4628" s="32">
        <f t="shared" si="1031"/>
        <v>0</v>
      </c>
      <c r="R4628" s="32">
        <f t="shared" si="1036"/>
        <v>5400</v>
      </c>
      <c r="S4628" s="32">
        <f t="shared" si="1037"/>
        <v>0</v>
      </c>
      <c r="T4628" s="32">
        <f t="shared" si="1038"/>
        <v>21600</v>
      </c>
      <c r="U4628" s="32">
        <f t="shared" si="1039"/>
        <v>0</v>
      </c>
      <c r="V4628" s="32">
        <f t="shared" si="1032"/>
        <v>480</v>
      </c>
      <c r="W4628" s="32">
        <f t="shared" si="1040"/>
        <v>480</v>
      </c>
      <c r="X4628" s="32">
        <f t="shared" si="1041"/>
        <v>480</v>
      </c>
    </row>
    <row r="4629" spans="1:24" x14ac:dyDescent="0.25">
      <c r="A4629" s="2"/>
      <c r="B4629" s="2" t="s">
        <v>8</v>
      </c>
      <c r="C4629" s="2">
        <f t="shared" si="1033"/>
        <v>193</v>
      </c>
      <c r="D4629" s="2">
        <f t="shared" si="1034"/>
        <v>17</v>
      </c>
      <c r="E4629" s="2">
        <f t="shared" si="1035"/>
        <v>4625</v>
      </c>
      <c r="F4629" s="11">
        <v>427.5</v>
      </c>
      <c r="G4629" s="9">
        <v>0.17</v>
      </c>
      <c r="H4629" s="9">
        <v>0.21</v>
      </c>
      <c r="I4629" s="9">
        <v>0.25</v>
      </c>
      <c r="J4629" s="9">
        <v>0.3</v>
      </c>
      <c r="K4629" s="9">
        <v>0.3</v>
      </c>
      <c r="L4629" s="9">
        <v>0.3</v>
      </c>
      <c r="N4629" s="32">
        <f>IF('System Design'!$F$8=1,'Hourly Demand and Generation'!G4629*'System Design'!$F$21,IF('System Design'!$F$8=2,'Hourly Demand and Generation'!H4629*'System Design'!$F$21,IF('System Design'!$F$8=3,'Hourly Demand and Generation'!I4629*'System Design'!$F$21)))</f>
        <v>125</v>
      </c>
      <c r="O4629" s="32">
        <f>IF('System Design'!$F$8=1,'Hourly Demand and Generation'!J4629*'System Design'!$F$22,IF('System Design'!$F$8=2,'Hourly Demand and Generation'!K4629*'System Design'!$F$22,IF('System Design'!$F$8=3,'Hourly Demand and Generation'!L4629*'System Design'!$F$22)))</f>
        <v>750</v>
      </c>
      <c r="Q4629" s="32">
        <f t="shared" si="1031"/>
        <v>0</v>
      </c>
      <c r="R4629" s="32">
        <f t="shared" si="1036"/>
        <v>5400</v>
      </c>
      <c r="S4629" s="32">
        <f t="shared" si="1037"/>
        <v>0</v>
      </c>
      <c r="T4629" s="32">
        <f t="shared" si="1038"/>
        <v>21600</v>
      </c>
      <c r="U4629" s="32">
        <f t="shared" si="1039"/>
        <v>0</v>
      </c>
      <c r="V4629" s="32">
        <f t="shared" si="1032"/>
        <v>447.5</v>
      </c>
      <c r="W4629" s="32">
        <f t="shared" si="1040"/>
        <v>447.5</v>
      </c>
      <c r="X4629" s="32">
        <f t="shared" si="1041"/>
        <v>447.5</v>
      </c>
    </row>
    <row r="4630" spans="1:24" x14ac:dyDescent="0.25">
      <c r="A4630" s="2"/>
      <c r="B4630" s="2" t="s">
        <v>8</v>
      </c>
      <c r="C4630" s="2">
        <f t="shared" si="1033"/>
        <v>193</v>
      </c>
      <c r="D4630" s="2">
        <f t="shared" si="1034"/>
        <v>18</v>
      </c>
      <c r="E4630" s="2">
        <f t="shared" si="1035"/>
        <v>4626</v>
      </c>
      <c r="F4630" s="11">
        <v>450</v>
      </c>
      <c r="G4630" s="9">
        <v>0.08</v>
      </c>
      <c r="H4630" s="9">
        <v>0.125</v>
      </c>
      <c r="I4630" s="9">
        <v>0.17</v>
      </c>
      <c r="J4630" s="9">
        <v>0.28499999999999998</v>
      </c>
      <c r="K4630" s="9">
        <v>0.28499999999999998</v>
      </c>
      <c r="L4630" s="9">
        <v>0.28499999999999998</v>
      </c>
      <c r="N4630" s="32">
        <f>IF('System Design'!$F$8=1,'Hourly Demand and Generation'!G4630*'System Design'!$F$21,IF('System Design'!$F$8=2,'Hourly Demand and Generation'!H4630*'System Design'!$F$21,IF('System Design'!$F$8=3,'Hourly Demand and Generation'!I4630*'System Design'!$F$21)))</f>
        <v>85</v>
      </c>
      <c r="O4630" s="32">
        <f>IF('System Design'!$F$8=1,'Hourly Demand and Generation'!J4630*'System Design'!$F$22,IF('System Design'!$F$8=2,'Hourly Demand and Generation'!K4630*'System Design'!$F$22,IF('System Design'!$F$8=3,'Hourly Demand and Generation'!L4630*'System Design'!$F$22)))</f>
        <v>712.49999999999989</v>
      </c>
      <c r="Q4630" s="32">
        <f t="shared" si="1031"/>
        <v>0</v>
      </c>
      <c r="R4630" s="32">
        <f t="shared" si="1036"/>
        <v>5400</v>
      </c>
      <c r="S4630" s="32">
        <f t="shared" si="1037"/>
        <v>0</v>
      </c>
      <c r="T4630" s="32">
        <f t="shared" si="1038"/>
        <v>21600</v>
      </c>
      <c r="U4630" s="32">
        <f t="shared" si="1039"/>
        <v>0</v>
      </c>
      <c r="V4630" s="32">
        <f t="shared" si="1032"/>
        <v>347.49999999999989</v>
      </c>
      <c r="W4630" s="32">
        <f t="shared" si="1040"/>
        <v>347.49999999999989</v>
      </c>
      <c r="X4630" s="32">
        <f t="shared" si="1041"/>
        <v>347.49999999999989</v>
      </c>
    </row>
    <row r="4631" spans="1:24" x14ac:dyDescent="0.25">
      <c r="A4631" s="2"/>
      <c r="B4631" s="2" t="s">
        <v>8</v>
      </c>
      <c r="C4631" s="2">
        <f t="shared" si="1033"/>
        <v>193</v>
      </c>
      <c r="D4631" s="2">
        <f t="shared" si="1034"/>
        <v>19</v>
      </c>
      <c r="E4631" s="2">
        <f t="shared" si="1035"/>
        <v>4627</v>
      </c>
      <c r="F4631" s="11">
        <v>436.5</v>
      </c>
      <c r="G4631" s="9">
        <v>0</v>
      </c>
      <c r="H4631" s="9">
        <v>0.04</v>
      </c>
      <c r="I4631" s="9">
        <v>0.08</v>
      </c>
      <c r="J4631" s="9">
        <v>0.27</v>
      </c>
      <c r="K4631" s="9">
        <v>0.27</v>
      </c>
      <c r="L4631" s="9">
        <v>0.27</v>
      </c>
      <c r="N4631" s="32">
        <f>IF('System Design'!$F$8=1,'Hourly Demand and Generation'!G4631*'System Design'!$F$21,IF('System Design'!$F$8=2,'Hourly Demand and Generation'!H4631*'System Design'!$F$21,IF('System Design'!$F$8=3,'Hourly Demand and Generation'!I4631*'System Design'!$F$21)))</f>
        <v>40</v>
      </c>
      <c r="O4631" s="32">
        <f>IF('System Design'!$F$8=1,'Hourly Demand and Generation'!J4631*'System Design'!$F$22,IF('System Design'!$F$8=2,'Hourly Demand and Generation'!K4631*'System Design'!$F$22,IF('System Design'!$F$8=3,'Hourly Demand and Generation'!L4631*'System Design'!$F$22)))</f>
        <v>675</v>
      </c>
      <c r="Q4631" s="32">
        <f t="shared" si="1031"/>
        <v>0</v>
      </c>
      <c r="R4631" s="32">
        <f t="shared" si="1036"/>
        <v>5400</v>
      </c>
      <c r="S4631" s="32">
        <f t="shared" si="1037"/>
        <v>0</v>
      </c>
      <c r="T4631" s="32">
        <f t="shared" si="1038"/>
        <v>21600</v>
      </c>
      <c r="U4631" s="32">
        <f t="shared" si="1039"/>
        <v>0</v>
      </c>
      <c r="V4631" s="32">
        <f t="shared" si="1032"/>
        <v>278.5</v>
      </c>
      <c r="W4631" s="32">
        <f t="shared" si="1040"/>
        <v>278.5</v>
      </c>
      <c r="X4631" s="32">
        <f t="shared" si="1041"/>
        <v>278.5</v>
      </c>
    </row>
    <row r="4632" spans="1:24" x14ac:dyDescent="0.25">
      <c r="A4632" s="2"/>
      <c r="B4632" s="2" t="s">
        <v>8</v>
      </c>
      <c r="C4632" s="2">
        <f t="shared" si="1033"/>
        <v>193</v>
      </c>
      <c r="D4632" s="2">
        <f t="shared" si="1034"/>
        <v>20</v>
      </c>
      <c r="E4632" s="2">
        <f t="shared" si="1035"/>
        <v>4628</v>
      </c>
      <c r="F4632" s="11">
        <v>427.5</v>
      </c>
      <c r="G4632" s="9">
        <v>0</v>
      </c>
      <c r="H4632" s="9">
        <v>0</v>
      </c>
      <c r="I4632" s="9">
        <v>0</v>
      </c>
      <c r="J4632" s="9">
        <v>0.27</v>
      </c>
      <c r="K4632" s="9">
        <v>0.27</v>
      </c>
      <c r="L4632" s="9">
        <v>0.27</v>
      </c>
      <c r="N4632" s="32">
        <f>IF('System Design'!$F$8=1,'Hourly Demand and Generation'!G4632*'System Design'!$F$21,IF('System Design'!$F$8=2,'Hourly Demand and Generation'!H4632*'System Design'!$F$21,IF('System Design'!$F$8=3,'Hourly Demand and Generation'!I4632*'System Design'!$F$21)))</f>
        <v>0</v>
      </c>
      <c r="O4632" s="32">
        <f>IF('System Design'!$F$8=1,'Hourly Demand and Generation'!J4632*'System Design'!$F$22,IF('System Design'!$F$8=2,'Hourly Demand and Generation'!K4632*'System Design'!$F$22,IF('System Design'!$F$8=3,'Hourly Demand and Generation'!L4632*'System Design'!$F$22)))</f>
        <v>675</v>
      </c>
      <c r="Q4632" s="32">
        <f t="shared" si="1031"/>
        <v>0</v>
      </c>
      <c r="R4632" s="32">
        <f t="shared" si="1036"/>
        <v>5400</v>
      </c>
      <c r="S4632" s="32">
        <f t="shared" si="1037"/>
        <v>0</v>
      </c>
      <c r="T4632" s="32">
        <f t="shared" si="1038"/>
        <v>21600</v>
      </c>
      <c r="U4632" s="32">
        <f t="shared" si="1039"/>
        <v>0</v>
      </c>
      <c r="V4632" s="32">
        <f t="shared" si="1032"/>
        <v>247.5</v>
      </c>
      <c r="W4632" s="32">
        <f t="shared" si="1040"/>
        <v>247.5</v>
      </c>
      <c r="X4632" s="32">
        <f t="shared" si="1041"/>
        <v>247.5</v>
      </c>
    </row>
    <row r="4633" spans="1:24" x14ac:dyDescent="0.25">
      <c r="A4633" s="2"/>
      <c r="B4633" s="2" t="s">
        <v>8</v>
      </c>
      <c r="C4633" s="2">
        <f t="shared" si="1033"/>
        <v>193</v>
      </c>
      <c r="D4633" s="2">
        <f t="shared" si="1034"/>
        <v>21</v>
      </c>
      <c r="E4633" s="2">
        <f t="shared" si="1035"/>
        <v>4629</v>
      </c>
      <c r="F4633" s="11">
        <v>405</v>
      </c>
      <c r="G4633" s="9">
        <v>0</v>
      </c>
      <c r="H4633" s="9">
        <v>0</v>
      </c>
      <c r="I4633" s="9">
        <v>0</v>
      </c>
      <c r="J4633" s="9">
        <v>0.27</v>
      </c>
      <c r="K4633" s="9">
        <v>0.27</v>
      </c>
      <c r="L4633" s="9">
        <v>0.27</v>
      </c>
      <c r="N4633" s="32">
        <f>IF('System Design'!$F$8=1,'Hourly Demand and Generation'!G4633*'System Design'!$F$21,IF('System Design'!$F$8=2,'Hourly Demand and Generation'!H4633*'System Design'!$F$21,IF('System Design'!$F$8=3,'Hourly Demand and Generation'!I4633*'System Design'!$F$21)))</f>
        <v>0</v>
      </c>
      <c r="O4633" s="32">
        <f>IF('System Design'!$F$8=1,'Hourly Demand and Generation'!J4633*'System Design'!$F$22,IF('System Design'!$F$8=2,'Hourly Demand and Generation'!K4633*'System Design'!$F$22,IF('System Design'!$F$8=3,'Hourly Demand and Generation'!L4633*'System Design'!$F$22)))</f>
        <v>675</v>
      </c>
      <c r="Q4633" s="32">
        <f t="shared" si="1031"/>
        <v>0</v>
      </c>
      <c r="R4633" s="32">
        <f t="shared" si="1036"/>
        <v>5400</v>
      </c>
      <c r="S4633" s="32">
        <f t="shared" si="1037"/>
        <v>0</v>
      </c>
      <c r="T4633" s="32">
        <f t="shared" si="1038"/>
        <v>21600</v>
      </c>
      <c r="U4633" s="32">
        <f t="shared" si="1039"/>
        <v>0</v>
      </c>
      <c r="V4633" s="32">
        <f t="shared" si="1032"/>
        <v>270</v>
      </c>
      <c r="W4633" s="32">
        <f t="shared" si="1040"/>
        <v>270</v>
      </c>
      <c r="X4633" s="32">
        <f t="shared" si="1041"/>
        <v>270</v>
      </c>
    </row>
    <row r="4634" spans="1:24" x14ac:dyDescent="0.25">
      <c r="A4634" s="2"/>
      <c r="B4634" s="2" t="s">
        <v>8</v>
      </c>
      <c r="C4634" s="2">
        <f t="shared" si="1033"/>
        <v>193</v>
      </c>
      <c r="D4634" s="2">
        <f t="shared" si="1034"/>
        <v>22</v>
      </c>
      <c r="E4634" s="2">
        <f t="shared" si="1035"/>
        <v>4630</v>
      </c>
      <c r="F4634" s="11">
        <v>382.5</v>
      </c>
      <c r="G4634" s="9">
        <v>0</v>
      </c>
      <c r="H4634" s="9">
        <v>0</v>
      </c>
      <c r="I4634" s="9">
        <v>0</v>
      </c>
      <c r="J4634" s="9">
        <v>0.28499999999999998</v>
      </c>
      <c r="K4634" s="9">
        <v>0.28499999999999998</v>
      </c>
      <c r="L4634" s="9">
        <v>0.28499999999999998</v>
      </c>
      <c r="N4634" s="32">
        <f>IF('System Design'!$F$8=1,'Hourly Demand and Generation'!G4634*'System Design'!$F$21,IF('System Design'!$F$8=2,'Hourly Demand and Generation'!H4634*'System Design'!$F$21,IF('System Design'!$F$8=3,'Hourly Demand and Generation'!I4634*'System Design'!$F$21)))</f>
        <v>0</v>
      </c>
      <c r="O4634" s="32">
        <f>IF('System Design'!$F$8=1,'Hourly Demand and Generation'!J4634*'System Design'!$F$22,IF('System Design'!$F$8=2,'Hourly Demand and Generation'!K4634*'System Design'!$F$22,IF('System Design'!$F$8=3,'Hourly Demand and Generation'!L4634*'System Design'!$F$22)))</f>
        <v>712.49999999999989</v>
      </c>
      <c r="Q4634" s="32">
        <f t="shared" si="1031"/>
        <v>0</v>
      </c>
      <c r="R4634" s="32">
        <f t="shared" si="1036"/>
        <v>5400</v>
      </c>
      <c r="S4634" s="32">
        <f t="shared" si="1037"/>
        <v>0</v>
      </c>
      <c r="T4634" s="32">
        <f t="shared" si="1038"/>
        <v>21600</v>
      </c>
      <c r="U4634" s="32">
        <f t="shared" si="1039"/>
        <v>0</v>
      </c>
      <c r="V4634" s="32">
        <f t="shared" si="1032"/>
        <v>329.99999999999989</v>
      </c>
      <c r="W4634" s="32">
        <f t="shared" si="1040"/>
        <v>329.99999999999989</v>
      </c>
      <c r="X4634" s="32">
        <f t="shared" si="1041"/>
        <v>329.99999999999989</v>
      </c>
    </row>
    <row r="4635" spans="1:24" x14ac:dyDescent="0.25">
      <c r="A4635" s="2"/>
      <c r="B4635" s="2" t="s">
        <v>8</v>
      </c>
      <c r="C4635" s="2">
        <f t="shared" si="1033"/>
        <v>193</v>
      </c>
      <c r="D4635" s="2">
        <f t="shared" si="1034"/>
        <v>23</v>
      </c>
      <c r="E4635" s="2">
        <f t="shared" si="1035"/>
        <v>4631</v>
      </c>
      <c r="F4635" s="11">
        <v>360</v>
      </c>
      <c r="G4635" s="9">
        <v>0</v>
      </c>
      <c r="H4635" s="9">
        <v>0</v>
      </c>
      <c r="I4635" s="9">
        <v>0</v>
      </c>
      <c r="J4635" s="9">
        <v>0.24</v>
      </c>
      <c r="K4635" s="9">
        <v>0.24</v>
      </c>
      <c r="L4635" s="9">
        <v>0.24</v>
      </c>
      <c r="N4635" s="32">
        <f>IF('System Design'!$F$8=1,'Hourly Demand and Generation'!G4635*'System Design'!$F$21,IF('System Design'!$F$8=2,'Hourly Demand and Generation'!H4635*'System Design'!$F$21,IF('System Design'!$F$8=3,'Hourly Demand and Generation'!I4635*'System Design'!$F$21)))</f>
        <v>0</v>
      </c>
      <c r="O4635" s="32">
        <f>IF('System Design'!$F$8=1,'Hourly Demand and Generation'!J4635*'System Design'!$F$22,IF('System Design'!$F$8=2,'Hourly Demand and Generation'!K4635*'System Design'!$F$22,IF('System Design'!$F$8=3,'Hourly Demand and Generation'!L4635*'System Design'!$F$22)))</f>
        <v>600</v>
      </c>
      <c r="Q4635" s="32">
        <f t="shared" si="1031"/>
        <v>0</v>
      </c>
      <c r="R4635" s="32">
        <f t="shared" si="1036"/>
        <v>5400</v>
      </c>
      <c r="S4635" s="32">
        <f t="shared" si="1037"/>
        <v>0</v>
      </c>
      <c r="T4635" s="32">
        <f t="shared" si="1038"/>
        <v>21600</v>
      </c>
      <c r="U4635" s="32">
        <f t="shared" si="1039"/>
        <v>0</v>
      </c>
      <c r="V4635" s="32">
        <f t="shared" si="1032"/>
        <v>240</v>
      </c>
      <c r="W4635" s="32">
        <f t="shared" si="1040"/>
        <v>240</v>
      </c>
      <c r="X4635" s="32">
        <f t="shared" si="1041"/>
        <v>240</v>
      </c>
    </row>
    <row r="4636" spans="1:24" x14ac:dyDescent="0.25">
      <c r="A4636" s="2"/>
      <c r="B4636" s="2" t="s">
        <v>8</v>
      </c>
      <c r="C4636" s="2">
        <f t="shared" si="1033"/>
        <v>193</v>
      </c>
      <c r="D4636" s="2">
        <f t="shared" si="1034"/>
        <v>24</v>
      </c>
      <c r="E4636" s="2">
        <f t="shared" si="1035"/>
        <v>4632</v>
      </c>
      <c r="F4636" s="11">
        <v>315</v>
      </c>
      <c r="G4636" s="9">
        <v>0</v>
      </c>
      <c r="H4636" s="9">
        <v>0</v>
      </c>
      <c r="I4636" s="9">
        <v>0</v>
      </c>
      <c r="J4636" s="9">
        <v>0.24</v>
      </c>
      <c r="K4636" s="9">
        <v>0.24</v>
      </c>
      <c r="L4636" s="9">
        <v>0.24</v>
      </c>
      <c r="N4636" s="32">
        <f>IF('System Design'!$F$8=1,'Hourly Demand and Generation'!G4636*'System Design'!$F$21,IF('System Design'!$F$8=2,'Hourly Demand and Generation'!H4636*'System Design'!$F$21,IF('System Design'!$F$8=3,'Hourly Demand and Generation'!I4636*'System Design'!$F$21)))</f>
        <v>0</v>
      </c>
      <c r="O4636" s="32">
        <f>IF('System Design'!$F$8=1,'Hourly Demand and Generation'!J4636*'System Design'!$F$22,IF('System Design'!$F$8=2,'Hourly Demand and Generation'!K4636*'System Design'!$F$22,IF('System Design'!$F$8=3,'Hourly Demand and Generation'!L4636*'System Design'!$F$22)))</f>
        <v>600</v>
      </c>
      <c r="Q4636" s="32">
        <f t="shared" si="1031"/>
        <v>0</v>
      </c>
      <c r="R4636" s="32">
        <f t="shared" si="1036"/>
        <v>5400</v>
      </c>
      <c r="S4636" s="32">
        <f t="shared" si="1037"/>
        <v>0</v>
      </c>
      <c r="T4636" s="32">
        <f t="shared" si="1038"/>
        <v>21600</v>
      </c>
      <c r="U4636" s="32">
        <f t="shared" si="1039"/>
        <v>0</v>
      </c>
      <c r="V4636" s="32">
        <f t="shared" si="1032"/>
        <v>285</v>
      </c>
      <c r="W4636" s="32">
        <f t="shared" si="1040"/>
        <v>285</v>
      </c>
      <c r="X4636" s="32">
        <f t="shared" si="1041"/>
        <v>285</v>
      </c>
    </row>
    <row r="4637" spans="1:24" x14ac:dyDescent="0.25">
      <c r="A4637" s="2"/>
      <c r="B4637" s="2" t="s">
        <v>8</v>
      </c>
      <c r="C4637" s="2">
        <f>C4636+1</f>
        <v>194</v>
      </c>
      <c r="D4637" s="2">
        <v>1</v>
      </c>
      <c r="E4637" s="2">
        <f t="shared" si="1035"/>
        <v>4633</v>
      </c>
      <c r="F4637" s="11">
        <v>270</v>
      </c>
      <c r="G4637" s="9">
        <v>0</v>
      </c>
      <c r="H4637" s="9">
        <v>0</v>
      </c>
      <c r="I4637" s="9">
        <v>0</v>
      </c>
      <c r="J4637" s="9">
        <v>0.3</v>
      </c>
      <c r="K4637" s="9">
        <v>0.3</v>
      </c>
      <c r="L4637" s="9">
        <v>0.3</v>
      </c>
      <c r="N4637" s="32">
        <f>IF('System Design'!$F$8=1,'Hourly Demand and Generation'!G4637*'System Design'!$F$21,IF('System Design'!$F$8=2,'Hourly Demand and Generation'!H4637*'System Design'!$F$21,IF('System Design'!$F$8=3,'Hourly Demand and Generation'!I4637*'System Design'!$F$21)))</f>
        <v>0</v>
      </c>
      <c r="O4637" s="32">
        <f>IF('System Design'!$F$8=1,'Hourly Demand and Generation'!J4637*'System Design'!$F$22,IF('System Design'!$F$8=2,'Hourly Demand and Generation'!K4637*'System Design'!$F$22,IF('System Design'!$F$8=3,'Hourly Demand and Generation'!L4637*'System Design'!$F$22)))</f>
        <v>750</v>
      </c>
      <c r="Q4637" s="32">
        <f t="shared" si="1031"/>
        <v>0</v>
      </c>
      <c r="R4637" s="32">
        <f t="shared" si="1036"/>
        <v>5400</v>
      </c>
      <c r="S4637" s="32">
        <f t="shared" si="1037"/>
        <v>0</v>
      </c>
      <c r="T4637" s="32">
        <f t="shared" si="1038"/>
        <v>21600</v>
      </c>
      <c r="U4637" s="32">
        <f t="shared" si="1039"/>
        <v>0</v>
      </c>
      <c r="V4637" s="32">
        <f t="shared" si="1032"/>
        <v>480</v>
      </c>
      <c r="W4637" s="32">
        <f t="shared" si="1040"/>
        <v>480</v>
      </c>
      <c r="X4637" s="32">
        <f t="shared" si="1041"/>
        <v>480</v>
      </c>
    </row>
    <row r="4638" spans="1:24" x14ac:dyDescent="0.25">
      <c r="A4638" s="2"/>
      <c r="B4638" s="2" t="s">
        <v>8</v>
      </c>
      <c r="C4638" s="2">
        <f>C4637</f>
        <v>194</v>
      </c>
      <c r="D4638" s="2">
        <f>D4637+1</f>
        <v>2</v>
      </c>
      <c r="E4638" s="2">
        <f t="shared" si="1035"/>
        <v>4634</v>
      </c>
      <c r="F4638" s="11">
        <v>247.5</v>
      </c>
      <c r="G4638" s="9">
        <v>0</v>
      </c>
      <c r="H4638" s="9">
        <v>0</v>
      </c>
      <c r="I4638" s="9">
        <v>0</v>
      </c>
      <c r="J4638" s="9">
        <v>0.27</v>
      </c>
      <c r="K4638" s="9">
        <v>0.27</v>
      </c>
      <c r="L4638" s="9">
        <v>0.27</v>
      </c>
      <c r="N4638" s="32">
        <f>IF('System Design'!$F$8=1,'Hourly Demand and Generation'!G4638*'System Design'!$F$21,IF('System Design'!$F$8=2,'Hourly Demand and Generation'!H4638*'System Design'!$F$21,IF('System Design'!$F$8=3,'Hourly Demand and Generation'!I4638*'System Design'!$F$21)))</f>
        <v>0</v>
      </c>
      <c r="O4638" s="32">
        <f>IF('System Design'!$F$8=1,'Hourly Demand and Generation'!J4638*'System Design'!$F$22,IF('System Design'!$F$8=2,'Hourly Demand and Generation'!K4638*'System Design'!$F$22,IF('System Design'!$F$8=3,'Hourly Demand and Generation'!L4638*'System Design'!$F$22)))</f>
        <v>675</v>
      </c>
      <c r="Q4638" s="32">
        <f t="shared" si="1031"/>
        <v>0</v>
      </c>
      <c r="R4638" s="32">
        <f t="shared" si="1036"/>
        <v>5400</v>
      </c>
      <c r="S4638" s="32">
        <f t="shared" si="1037"/>
        <v>0</v>
      </c>
      <c r="T4638" s="32">
        <f t="shared" si="1038"/>
        <v>21600</v>
      </c>
      <c r="U4638" s="32">
        <f t="shared" si="1039"/>
        <v>0</v>
      </c>
      <c r="V4638" s="32">
        <f t="shared" si="1032"/>
        <v>427.5</v>
      </c>
      <c r="W4638" s="32">
        <f t="shared" si="1040"/>
        <v>427.5</v>
      </c>
      <c r="X4638" s="32">
        <f t="shared" si="1041"/>
        <v>427.5</v>
      </c>
    </row>
    <row r="4639" spans="1:24" x14ac:dyDescent="0.25">
      <c r="A4639" s="2"/>
      <c r="B4639" s="2" t="s">
        <v>8</v>
      </c>
      <c r="C4639" s="2">
        <f t="shared" ref="C4639:C4660" si="1042">C4638</f>
        <v>194</v>
      </c>
      <c r="D4639" s="2">
        <f t="shared" ref="D4639:D4660" si="1043">D4638+1</f>
        <v>3</v>
      </c>
      <c r="E4639" s="2">
        <f t="shared" si="1035"/>
        <v>4635</v>
      </c>
      <c r="F4639" s="11">
        <v>225</v>
      </c>
      <c r="G4639" s="9">
        <v>0</v>
      </c>
      <c r="H4639" s="9">
        <v>0</v>
      </c>
      <c r="I4639" s="9">
        <v>0</v>
      </c>
      <c r="J4639" s="9">
        <v>0.27</v>
      </c>
      <c r="K4639" s="9">
        <v>0.27</v>
      </c>
      <c r="L4639" s="9">
        <v>0.27</v>
      </c>
      <c r="N4639" s="32">
        <f>IF('System Design'!$F$8=1,'Hourly Demand and Generation'!G4639*'System Design'!$F$21,IF('System Design'!$F$8=2,'Hourly Demand and Generation'!H4639*'System Design'!$F$21,IF('System Design'!$F$8=3,'Hourly Demand and Generation'!I4639*'System Design'!$F$21)))</f>
        <v>0</v>
      </c>
      <c r="O4639" s="32">
        <f>IF('System Design'!$F$8=1,'Hourly Demand and Generation'!J4639*'System Design'!$F$22,IF('System Design'!$F$8=2,'Hourly Demand and Generation'!K4639*'System Design'!$F$22,IF('System Design'!$F$8=3,'Hourly Demand and Generation'!L4639*'System Design'!$F$22)))</f>
        <v>675</v>
      </c>
      <c r="Q4639" s="32">
        <f t="shared" si="1031"/>
        <v>0</v>
      </c>
      <c r="R4639" s="32">
        <f t="shared" si="1036"/>
        <v>5400</v>
      </c>
      <c r="S4639" s="32">
        <f t="shared" si="1037"/>
        <v>0</v>
      </c>
      <c r="T4639" s="32">
        <f t="shared" si="1038"/>
        <v>21600</v>
      </c>
      <c r="U4639" s="32">
        <f t="shared" si="1039"/>
        <v>0</v>
      </c>
      <c r="V4639" s="32">
        <f t="shared" si="1032"/>
        <v>450</v>
      </c>
      <c r="W4639" s="32">
        <f t="shared" si="1040"/>
        <v>450</v>
      </c>
      <c r="X4639" s="32">
        <f t="shared" si="1041"/>
        <v>450</v>
      </c>
    </row>
    <row r="4640" spans="1:24" x14ac:dyDescent="0.25">
      <c r="A4640" s="2"/>
      <c r="B4640" s="2" t="s">
        <v>8</v>
      </c>
      <c r="C4640" s="2">
        <f t="shared" si="1042"/>
        <v>194</v>
      </c>
      <c r="D4640" s="2">
        <f t="shared" si="1043"/>
        <v>4</v>
      </c>
      <c r="E4640" s="2">
        <f t="shared" si="1035"/>
        <v>4636</v>
      </c>
      <c r="F4640" s="11">
        <v>270</v>
      </c>
      <c r="G4640" s="9">
        <v>0</v>
      </c>
      <c r="H4640" s="9">
        <v>0</v>
      </c>
      <c r="I4640" s="9">
        <v>0</v>
      </c>
      <c r="J4640" s="9">
        <v>0.3</v>
      </c>
      <c r="K4640" s="9">
        <v>0.3</v>
      </c>
      <c r="L4640" s="9">
        <v>0.3</v>
      </c>
      <c r="N4640" s="32">
        <f>IF('System Design'!$F$8=1,'Hourly Demand and Generation'!G4640*'System Design'!$F$21,IF('System Design'!$F$8=2,'Hourly Demand and Generation'!H4640*'System Design'!$F$21,IF('System Design'!$F$8=3,'Hourly Demand and Generation'!I4640*'System Design'!$F$21)))</f>
        <v>0</v>
      </c>
      <c r="O4640" s="32">
        <f>IF('System Design'!$F$8=1,'Hourly Demand and Generation'!J4640*'System Design'!$F$22,IF('System Design'!$F$8=2,'Hourly Demand and Generation'!K4640*'System Design'!$F$22,IF('System Design'!$F$8=3,'Hourly Demand and Generation'!L4640*'System Design'!$F$22)))</f>
        <v>750</v>
      </c>
      <c r="Q4640" s="32">
        <f t="shared" si="1031"/>
        <v>0</v>
      </c>
      <c r="R4640" s="32">
        <f t="shared" si="1036"/>
        <v>5400</v>
      </c>
      <c r="S4640" s="32">
        <f t="shared" si="1037"/>
        <v>0</v>
      </c>
      <c r="T4640" s="32">
        <f t="shared" si="1038"/>
        <v>21600</v>
      </c>
      <c r="U4640" s="32">
        <f t="shared" si="1039"/>
        <v>0</v>
      </c>
      <c r="V4640" s="32">
        <f t="shared" si="1032"/>
        <v>480</v>
      </c>
      <c r="W4640" s="32">
        <f t="shared" si="1040"/>
        <v>480</v>
      </c>
      <c r="X4640" s="32">
        <f t="shared" si="1041"/>
        <v>480</v>
      </c>
    </row>
    <row r="4641" spans="1:24" x14ac:dyDescent="0.25">
      <c r="A4641" s="2"/>
      <c r="B4641" s="2" t="s">
        <v>8</v>
      </c>
      <c r="C4641" s="2">
        <f t="shared" si="1042"/>
        <v>194</v>
      </c>
      <c r="D4641" s="2">
        <f t="shared" si="1043"/>
        <v>5</v>
      </c>
      <c r="E4641" s="2">
        <f t="shared" si="1035"/>
        <v>4637</v>
      </c>
      <c r="F4641" s="11">
        <v>292.5</v>
      </c>
      <c r="G4641" s="9">
        <v>0</v>
      </c>
      <c r="H4641" s="9">
        <v>0.04</v>
      </c>
      <c r="I4641" s="9">
        <v>0.08</v>
      </c>
      <c r="J4641" s="9">
        <v>0.24</v>
      </c>
      <c r="K4641" s="9">
        <v>0.24</v>
      </c>
      <c r="L4641" s="9">
        <v>0.24</v>
      </c>
      <c r="N4641" s="32">
        <f>IF('System Design'!$F$8=1,'Hourly Demand and Generation'!G4641*'System Design'!$F$21,IF('System Design'!$F$8=2,'Hourly Demand and Generation'!H4641*'System Design'!$F$21,IF('System Design'!$F$8=3,'Hourly Demand and Generation'!I4641*'System Design'!$F$21)))</f>
        <v>40</v>
      </c>
      <c r="O4641" s="32">
        <f>IF('System Design'!$F$8=1,'Hourly Demand and Generation'!J4641*'System Design'!$F$22,IF('System Design'!$F$8=2,'Hourly Demand and Generation'!K4641*'System Design'!$F$22,IF('System Design'!$F$8=3,'Hourly Demand and Generation'!L4641*'System Design'!$F$22)))</f>
        <v>600</v>
      </c>
      <c r="Q4641" s="32">
        <f t="shared" si="1031"/>
        <v>0</v>
      </c>
      <c r="R4641" s="32">
        <f t="shared" si="1036"/>
        <v>5400</v>
      </c>
      <c r="S4641" s="32">
        <f t="shared" si="1037"/>
        <v>0</v>
      </c>
      <c r="T4641" s="32">
        <f t="shared" si="1038"/>
        <v>21600</v>
      </c>
      <c r="U4641" s="32">
        <f t="shared" si="1039"/>
        <v>0</v>
      </c>
      <c r="V4641" s="32">
        <f t="shared" si="1032"/>
        <v>347.5</v>
      </c>
      <c r="W4641" s="32">
        <f t="shared" si="1040"/>
        <v>347.5</v>
      </c>
      <c r="X4641" s="32">
        <f t="shared" si="1041"/>
        <v>347.5</v>
      </c>
    </row>
    <row r="4642" spans="1:24" x14ac:dyDescent="0.25">
      <c r="A4642" s="2"/>
      <c r="B4642" s="2" t="s">
        <v>8</v>
      </c>
      <c r="C4642" s="2">
        <f t="shared" si="1042"/>
        <v>194</v>
      </c>
      <c r="D4642" s="2">
        <f t="shared" si="1043"/>
        <v>6</v>
      </c>
      <c r="E4642" s="2">
        <f t="shared" si="1035"/>
        <v>4638</v>
      </c>
      <c r="F4642" s="11">
        <v>315</v>
      </c>
      <c r="G4642" s="9">
        <v>0.08</v>
      </c>
      <c r="H4642" s="9">
        <v>0.125</v>
      </c>
      <c r="I4642" s="9">
        <v>0.17</v>
      </c>
      <c r="J4642" s="9">
        <v>0.24</v>
      </c>
      <c r="K4642" s="9">
        <v>0.24</v>
      </c>
      <c r="L4642" s="9">
        <v>0.24</v>
      </c>
      <c r="N4642" s="32">
        <f>IF('System Design'!$F$8=1,'Hourly Demand and Generation'!G4642*'System Design'!$F$21,IF('System Design'!$F$8=2,'Hourly Demand and Generation'!H4642*'System Design'!$F$21,IF('System Design'!$F$8=3,'Hourly Demand and Generation'!I4642*'System Design'!$F$21)))</f>
        <v>85</v>
      </c>
      <c r="O4642" s="32">
        <f>IF('System Design'!$F$8=1,'Hourly Demand and Generation'!J4642*'System Design'!$F$22,IF('System Design'!$F$8=2,'Hourly Demand and Generation'!K4642*'System Design'!$F$22,IF('System Design'!$F$8=3,'Hourly Demand and Generation'!L4642*'System Design'!$F$22)))</f>
        <v>600</v>
      </c>
      <c r="Q4642" s="32">
        <f t="shared" si="1031"/>
        <v>0</v>
      </c>
      <c r="R4642" s="32">
        <f t="shared" si="1036"/>
        <v>5400</v>
      </c>
      <c r="S4642" s="32">
        <f t="shared" si="1037"/>
        <v>0</v>
      </c>
      <c r="T4642" s="32">
        <f t="shared" si="1038"/>
        <v>21600</v>
      </c>
      <c r="U4642" s="32">
        <f t="shared" si="1039"/>
        <v>0</v>
      </c>
      <c r="V4642" s="32">
        <f t="shared" si="1032"/>
        <v>370</v>
      </c>
      <c r="W4642" s="32">
        <f t="shared" si="1040"/>
        <v>370</v>
      </c>
      <c r="X4642" s="32">
        <f t="shared" si="1041"/>
        <v>370</v>
      </c>
    </row>
    <row r="4643" spans="1:24" x14ac:dyDescent="0.25">
      <c r="A4643" s="2"/>
      <c r="B4643" s="2" t="s">
        <v>8</v>
      </c>
      <c r="C4643" s="2">
        <f t="shared" si="1042"/>
        <v>194</v>
      </c>
      <c r="D4643" s="2">
        <f t="shared" si="1043"/>
        <v>7</v>
      </c>
      <c r="E4643" s="2">
        <f t="shared" si="1035"/>
        <v>4639</v>
      </c>
      <c r="F4643" s="11">
        <v>337.5</v>
      </c>
      <c r="G4643" s="9">
        <v>0.17</v>
      </c>
      <c r="H4643" s="9">
        <v>0.21</v>
      </c>
      <c r="I4643" s="9">
        <v>0.25</v>
      </c>
      <c r="J4643" s="9">
        <v>0.27</v>
      </c>
      <c r="K4643" s="9">
        <v>0.27</v>
      </c>
      <c r="L4643" s="9">
        <v>0.27</v>
      </c>
      <c r="N4643" s="32">
        <f>IF('System Design'!$F$8=1,'Hourly Demand and Generation'!G4643*'System Design'!$F$21,IF('System Design'!$F$8=2,'Hourly Demand and Generation'!H4643*'System Design'!$F$21,IF('System Design'!$F$8=3,'Hourly Demand and Generation'!I4643*'System Design'!$F$21)))</f>
        <v>125</v>
      </c>
      <c r="O4643" s="32">
        <f>IF('System Design'!$F$8=1,'Hourly Demand and Generation'!J4643*'System Design'!$F$22,IF('System Design'!$F$8=2,'Hourly Demand and Generation'!K4643*'System Design'!$F$22,IF('System Design'!$F$8=3,'Hourly Demand and Generation'!L4643*'System Design'!$F$22)))</f>
        <v>675</v>
      </c>
      <c r="Q4643" s="32">
        <f t="shared" si="1031"/>
        <v>0</v>
      </c>
      <c r="R4643" s="32">
        <f t="shared" si="1036"/>
        <v>5400</v>
      </c>
      <c r="S4643" s="32">
        <f t="shared" si="1037"/>
        <v>0</v>
      </c>
      <c r="T4643" s="32">
        <f t="shared" si="1038"/>
        <v>21600</v>
      </c>
      <c r="U4643" s="32">
        <f t="shared" si="1039"/>
        <v>0</v>
      </c>
      <c r="V4643" s="32">
        <f t="shared" si="1032"/>
        <v>462.5</v>
      </c>
      <c r="W4643" s="32">
        <f t="shared" si="1040"/>
        <v>462.5</v>
      </c>
      <c r="X4643" s="32">
        <f t="shared" si="1041"/>
        <v>462.5</v>
      </c>
    </row>
    <row r="4644" spans="1:24" x14ac:dyDescent="0.25">
      <c r="A4644" s="2"/>
      <c r="B4644" s="2" t="s">
        <v>8</v>
      </c>
      <c r="C4644" s="2">
        <f t="shared" si="1042"/>
        <v>194</v>
      </c>
      <c r="D4644" s="2">
        <f t="shared" si="1043"/>
        <v>8</v>
      </c>
      <c r="E4644" s="2">
        <f t="shared" si="1035"/>
        <v>4640</v>
      </c>
      <c r="F4644" s="11">
        <v>360</v>
      </c>
      <c r="G4644" s="9">
        <v>0.33</v>
      </c>
      <c r="H4644" s="9">
        <v>0.375</v>
      </c>
      <c r="I4644" s="9">
        <v>0.42</v>
      </c>
      <c r="J4644" s="9">
        <v>0.27</v>
      </c>
      <c r="K4644" s="9">
        <v>0.27</v>
      </c>
      <c r="L4644" s="9">
        <v>0.27</v>
      </c>
      <c r="N4644" s="32">
        <f>IF('System Design'!$F$8=1,'Hourly Demand and Generation'!G4644*'System Design'!$F$21,IF('System Design'!$F$8=2,'Hourly Demand and Generation'!H4644*'System Design'!$F$21,IF('System Design'!$F$8=3,'Hourly Demand and Generation'!I4644*'System Design'!$F$21)))</f>
        <v>210</v>
      </c>
      <c r="O4644" s="32">
        <f>IF('System Design'!$F$8=1,'Hourly Demand and Generation'!J4644*'System Design'!$F$22,IF('System Design'!$F$8=2,'Hourly Demand and Generation'!K4644*'System Design'!$F$22,IF('System Design'!$F$8=3,'Hourly Demand and Generation'!L4644*'System Design'!$F$22)))</f>
        <v>675</v>
      </c>
      <c r="Q4644" s="32">
        <f t="shared" si="1031"/>
        <v>0</v>
      </c>
      <c r="R4644" s="32">
        <f t="shared" si="1036"/>
        <v>5400</v>
      </c>
      <c r="S4644" s="32">
        <f t="shared" si="1037"/>
        <v>0</v>
      </c>
      <c r="T4644" s="32">
        <f t="shared" si="1038"/>
        <v>21600</v>
      </c>
      <c r="U4644" s="32">
        <f t="shared" si="1039"/>
        <v>0</v>
      </c>
      <c r="V4644" s="32">
        <f t="shared" si="1032"/>
        <v>525</v>
      </c>
      <c r="W4644" s="32">
        <f t="shared" si="1040"/>
        <v>525</v>
      </c>
      <c r="X4644" s="32">
        <f t="shared" si="1041"/>
        <v>525</v>
      </c>
    </row>
    <row r="4645" spans="1:24" x14ac:dyDescent="0.25">
      <c r="A4645" s="2"/>
      <c r="B4645" s="2" t="s">
        <v>8</v>
      </c>
      <c r="C4645" s="2">
        <f t="shared" si="1042"/>
        <v>194</v>
      </c>
      <c r="D4645" s="2">
        <f t="shared" si="1043"/>
        <v>9</v>
      </c>
      <c r="E4645" s="2">
        <f t="shared" si="1035"/>
        <v>4641</v>
      </c>
      <c r="F4645" s="11">
        <v>360</v>
      </c>
      <c r="G4645" s="9">
        <v>0.5</v>
      </c>
      <c r="H4645" s="9">
        <v>0.54</v>
      </c>
      <c r="I4645" s="9">
        <v>0.57999999999999996</v>
      </c>
      <c r="J4645" s="9">
        <v>0.24</v>
      </c>
      <c r="K4645" s="9">
        <v>0.24</v>
      </c>
      <c r="L4645" s="9">
        <v>0.24</v>
      </c>
      <c r="N4645" s="32">
        <f>IF('System Design'!$F$8=1,'Hourly Demand and Generation'!G4645*'System Design'!$F$21,IF('System Design'!$F$8=2,'Hourly Demand and Generation'!H4645*'System Design'!$F$21,IF('System Design'!$F$8=3,'Hourly Demand and Generation'!I4645*'System Design'!$F$21)))</f>
        <v>290</v>
      </c>
      <c r="O4645" s="32">
        <f>IF('System Design'!$F$8=1,'Hourly Demand and Generation'!J4645*'System Design'!$F$22,IF('System Design'!$F$8=2,'Hourly Demand and Generation'!K4645*'System Design'!$F$22,IF('System Design'!$F$8=3,'Hourly Demand and Generation'!L4645*'System Design'!$F$22)))</f>
        <v>600</v>
      </c>
      <c r="Q4645" s="32">
        <f t="shared" si="1031"/>
        <v>0</v>
      </c>
      <c r="R4645" s="32">
        <f t="shared" si="1036"/>
        <v>5400</v>
      </c>
      <c r="S4645" s="32">
        <f t="shared" si="1037"/>
        <v>0</v>
      </c>
      <c r="T4645" s="32">
        <f t="shared" si="1038"/>
        <v>21600</v>
      </c>
      <c r="U4645" s="32">
        <f t="shared" si="1039"/>
        <v>0</v>
      </c>
      <c r="V4645" s="32">
        <f t="shared" si="1032"/>
        <v>530</v>
      </c>
      <c r="W4645" s="32">
        <f t="shared" si="1040"/>
        <v>530</v>
      </c>
      <c r="X4645" s="32">
        <f t="shared" si="1041"/>
        <v>530</v>
      </c>
    </row>
    <row r="4646" spans="1:24" x14ac:dyDescent="0.25">
      <c r="A4646" s="2"/>
      <c r="B4646" s="2" t="s">
        <v>8</v>
      </c>
      <c r="C4646" s="2">
        <f t="shared" si="1042"/>
        <v>194</v>
      </c>
      <c r="D4646" s="2">
        <f t="shared" si="1043"/>
        <v>10</v>
      </c>
      <c r="E4646" s="2">
        <f t="shared" si="1035"/>
        <v>4642</v>
      </c>
      <c r="F4646" s="11">
        <v>351</v>
      </c>
      <c r="G4646" s="9">
        <v>0.67</v>
      </c>
      <c r="H4646" s="9">
        <v>0.71</v>
      </c>
      <c r="I4646" s="9">
        <v>0.75</v>
      </c>
      <c r="J4646" s="9">
        <v>0.27</v>
      </c>
      <c r="K4646" s="9">
        <v>0.27</v>
      </c>
      <c r="L4646" s="9">
        <v>0.27</v>
      </c>
      <c r="N4646" s="32">
        <f>IF('System Design'!$F$8=1,'Hourly Demand and Generation'!G4646*'System Design'!$F$21,IF('System Design'!$F$8=2,'Hourly Demand and Generation'!H4646*'System Design'!$F$21,IF('System Design'!$F$8=3,'Hourly Demand and Generation'!I4646*'System Design'!$F$21)))</f>
        <v>375</v>
      </c>
      <c r="O4646" s="32">
        <f>IF('System Design'!$F$8=1,'Hourly Demand and Generation'!J4646*'System Design'!$F$22,IF('System Design'!$F$8=2,'Hourly Demand and Generation'!K4646*'System Design'!$F$22,IF('System Design'!$F$8=3,'Hourly Demand and Generation'!L4646*'System Design'!$F$22)))</f>
        <v>675</v>
      </c>
      <c r="Q4646" s="32">
        <f t="shared" si="1031"/>
        <v>0</v>
      </c>
      <c r="R4646" s="32">
        <f t="shared" si="1036"/>
        <v>5400</v>
      </c>
      <c r="S4646" s="32">
        <f t="shared" si="1037"/>
        <v>0</v>
      </c>
      <c r="T4646" s="32">
        <f t="shared" si="1038"/>
        <v>21600</v>
      </c>
      <c r="U4646" s="32">
        <f t="shared" si="1039"/>
        <v>0</v>
      </c>
      <c r="V4646" s="32">
        <f t="shared" si="1032"/>
        <v>699</v>
      </c>
      <c r="W4646" s="32">
        <f t="shared" si="1040"/>
        <v>699</v>
      </c>
      <c r="X4646" s="32">
        <f t="shared" si="1041"/>
        <v>699</v>
      </c>
    </row>
    <row r="4647" spans="1:24" x14ac:dyDescent="0.25">
      <c r="A4647" s="2"/>
      <c r="B4647" s="2" t="s">
        <v>8</v>
      </c>
      <c r="C4647" s="2">
        <f t="shared" si="1042"/>
        <v>194</v>
      </c>
      <c r="D4647" s="2">
        <f t="shared" si="1043"/>
        <v>11</v>
      </c>
      <c r="E4647" s="2">
        <f t="shared" si="1035"/>
        <v>4643</v>
      </c>
      <c r="F4647" s="11">
        <v>346.5</v>
      </c>
      <c r="G4647" s="9">
        <v>0.83</v>
      </c>
      <c r="H4647" s="9">
        <v>0.875</v>
      </c>
      <c r="I4647" s="9">
        <v>0.92</v>
      </c>
      <c r="J4647" s="9">
        <v>0.24</v>
      </c>
      <c r="K4647" s="9">
        <v>0.24</v>
      </c>
      <c r="L4647" s="9">
        <v>0.24</v>
      </c>
      <c r="N4647" s="32">
        <f>IF('System Design'!$F$8=1,'Hourly Demand and Generation'!G4647*'System Design'!$F$21,IF('System Design'!$F$8=2,'Hourly Demand and Generation'!H4647*'System Design'!$F$21,IF('System Design'!$F$8=3,'Hourly Demand and Generation'!I4647*'System Design'!$F$21)))</f>
        <v>460</v>
      </c>
      <c r="O4647" s="32">
        <f>IF('System Design'!$F$8=1,'Hourly Demand and Generation'!J4647*'System Design'!$F$22,IF('System Design'!$F$8=2,'Hourly Demand and Generation'!K4647*'System Design'!$F$22,IF('System Design'!$F$8=3,'Hourly Demand and Generation'!L4647*'System Design'!$F$22)))</f>
        <v>600</v>
      </c>
      <c r="Q4647" s="32">
        <f t="shared" si="1031"/>
        <v>0</v>
      </c>
      <c r="R4647" s="32">
        <f t="shared" si="1036"/>
        <v>5400</v>
      </c>
      <c r="S4647" s="32">
        <f t="shared" si="1037"/>
        <v>0</v>
      </c>
      <c r="T4647" s="32">
        <f t="shared" si="1038"/>
        <v>21600</v>
      </c>
      <c r="U4647" s="32">
        <f t="shared" si="1039"/>
        <v>0</v>
      </c>
      <c r="V4647" s="32">
        <f t="shared" si="1032"/>
        <v>713.5</v>
      </c>
      <c r="W4647" s="32">
        <f t="shared" si="1040"/>
        <v>713.5</v>
      </c>
      <c r="X4647" s="32">
        <f t="shared" si="1041"/>
        <v>713.5</v>
      </c>
    </row>
    <row r="4648" spans="1:24" x14ac:dyDescent="0.25">
      <c r="A4648" s="2"/>
      <c r="B4648" s="2" t="s">
        <v>8</v>
      </c>
      <c r="C4648" s="2">
        <f t="shared" si="1042"/>
        <v>194</v>
      </c>
      <c r="D4648" s="2">
        <f t="shared" si="1043"/>
        <v>12</v>
      </c>
      <c r="E4648" s="2">
        <f t="shared" si="1035"/>
        <v>4644</v>
      </c>
      <c r="F4648" s="11">
        <v>346.5</v>
      </c>
      <c r="G4648" s="9">
        <v>1</v>
      </c>
      <c r="H4648" s="9">
        <v>1</v>
      </c>
      <c r="I4648" s="9">
        <v>1</v>
      </c>
      <c r="J4648" s="9">
        <v>0.22500000000000001</v>
      </c>
      <c r="K4648" s="9">
        <v>0.22500000000000001</v>
      </c>
      <c r="L4648" s="9">
        <v>0.22500000000000001</v>
      </c>
      <c r="N4648" s="32">
        <f>IF('System Design'!$F$8=1,'Hourly Demand and Generation'!G4648*'System Design'!$F$21,IF('System Design'!$F$8=2,'Hourly Demand and Generation'!H4648*'System Design'!$F$21,IF('System Design'!$F$8=3,'Hourly Demand and Generation'!I4648*'System Design'!$F$21)))</f>
        <v>500</v>
      </c>
      <c r="O4648" s="32">
        <f>IF('System Design'!$F$8=1,'Hourly Demand and Generation'!J4648*'System Design'!$F$22,IF('System Design'!$F$8=2,'Hourly Demand and Generation'!K4648*'System Design'!$F$22,IF('System Design'!$F$8=3,'Hourly Demand and Generation'!L4648*'System Design'!$F$22)))</f>
        <v>562.5</v>
      </c>
      <c r="Q4648" s="32">
        <f t="shared" si="1031"/>
        <v>0</v>
      </c>
      <c r="R4648" s="32">
        <f t="shared" si="1036"/>
        <v>5400</v>
      </c>
      <c r="S4648" s="32">
        <f t="shared" si="1037"/>
        <v>0</v>
      </c>
      <c r="T4648" s="32">
        <f t="shared" si="1038"/>
        <v>21600</v>
      </c>
      <c r="U4648" s="32">
        <f t="shared" si="1039"/>
        <v>0</v>
      </c>
      <c r="V4648" s="32">
        <f t="shared" si="1032"/>
        <v>716</v>
      </c>
      <c r="W4648" s="32">
        <f t="shared" si="1040"/>
        <v>716</v>
      </c>
      <c r="X4648" s="32">
        <f t="shared" si="1041"/>
        <v>716</v>
      </c>
    </row>
    <row r="4649" spans="1:24" x14ac:dyDescent="0.25">
      <c r="A4649" s="2"/>
      <c r="B4649" s="2" t="s">
        <v>8</v>
      </c>
      <c r="C4649" s="2">
        <f t="shared" si="1042"/>
        <v>194</v>
      </c>
      <c r="D4649" s="2">
        <f t="shared" si="1043"/>
        <v>13</v>
      </c>
      <c r="E4649" s="2">
        <f t="shared" si="1035"/>
        <v>4645</v>
      </c>
      <c r="F4649" s="11">
        <v>360</v>
      </c>
      <c r="G4649" s="9">
        <v>0.83</v>
      </c>
      <c r="H4649" s="9">
        <v>0.875</v>
      </c>
      <c r="I4649" s="9">
        <v>0.92</v>
      </c>
      <c r="J4649" s="9">
        <v>0.24</v>
      </c>
      <c r="K4649" s="9">
        <v>0.24</v>
      </c>
      <c r="L4649" s="9">
        <v>0.24</v>
      </c>
      <c r="N4649" s="32">
        <f>IF('System Design'!$F$8=1,'Hourly Demand and Generation'!G4649*'System Design'!$F$21,IF('System Design'!$F$8=2,'Hourly Demand and Generation'!H4649*'System Design'!$F$21,IF('System Design'!$F$8=3,'Hourly Demand and Generation'!I4649*'System Design'!$F$21)))</f>
        <v>460</v>
      </c>
      <c r="O4649" s="32">
        <f>IF('System Design'!$F$8=1,'Hourly Demand and Generation'!J4649*'System Design'!$F$22,IF('System Design'!$F$8=2,'Hourly Demand and Generation'!K4649*'System Design'!$F$22,IF('System Design'!$F$8=3,'Hourly Demand and Generation'!L4649*'System Design'!$F$22)))</f>
        <v>600</v>
      </c>
      <c r="Q4649" s="32">
        <f t="shared" si="1031"/>
        <v>0</v>
      </c>
      <c r="R4649" s="32">
        <f t="shared" si="1036"/>
        <v>5400</v>
      </c>
      <c r="S4649" s="32">
        <f t="shared" si="1037"/>
        <v>0</v>
      </c>
      <c r="T4649" s="32">
        <f t="shared" si="1038"/>
        <v>21600</v>
      </c>
      <c r="U4649" s="32">
        <f t="shared" si="1039"/>
        <v>0</v>
      </c>
      <c r="V4649" s="32">
        <f t="shared" si="1032"/>
        <v>700</v>
      </c>
      <c r="W4649" s="32">
        <f t="shared" si="1040"/>
        <v>700</v>
      </c>
      <c r="X4649" s="32">
        <f t="shared" si="1041"/>
        <v>700</v>
      </c>
    </row>
    <row r="4650" spans="1:24" x14ac:dyDescent="0.25">
      <c r="A4650" s="2"/>
      <c r="B4650" s="2" t="s">
        <v>8</v>
      </c>
      <c r="C4650" s="2">
        <f t="shared" si="1042"/>
        <v>194</v>
      </c>
      <c r="D4650" s="2">
        <f t="shared" si="1043"/>
        <v>14</v>
      </c>
      <c r="E4650" s="2">
        <f t="shared" si="1035"/>
        <v>4646</v>
      </c>
      <c r="F4650" s="11">
        <v>360</v>
      </c>
      <c r="G4650" s="9">
        <v>0.67</v>
      </c>
      <c r="H4650" s="9">
        <v>0.71</v>
      </c>
      <c r="I4650" s="9">
        <v>0.75</v>
      </c>
      <c r="J4650" s="9">
        <v>0.255</v>
      </c>
      <c r="K4650" s="9">
        <v>0.255</v>
      </c>
      <c r="L4650" s="9">
        <v>0.255</v>
      </c>
      <c r="N4650" s="32">
        <f>IF('System Design'!$F$8=1,'Hourly Demand and Generation'!G4650*'System Design'!$F$21,IF('System Design'!$F$8=2,'Hourly Demand and Generation'!H4650*'System Design'!$F$21,IF('System Design'!$F$8=3,'Hourly Demand and Generation'!I4650*'System Design'!$F$21)))</f>
        <v>375</v>
      </c>
      <c r="O4650" s="32">
        <f>IF('System Design'!$F$8=1,'Hourly Demand and Generation'!J4650*'System Design'!$F$22,IF('System Design'!$F$8=2,'Hourly Demand and Generation'!K4650*'System Design'!$F$22,IF('System Design'!$F$8=3,'Hourly Demand and Generation'!L4650*'System Design'!$F$22)))</f>
        <v>637.5</v>
      </c>
      <c r="Q4650" s="32">
        <f t="shared" si="1031"/>
        <v>0</v>
      </c>
      <c r="R4650" s="32">
        <f t="shared" si="1036"/>
        <v>5400</v>
      </c>
      <c r="S4650" s="32">
        <f t="shared" si="1037"/>
        <v>0</v>
      </c>
      <c r="T4650" s="32">
        <f t="shared" si="1038"/>
        <v>21600</v>
      </c>
      <c r="U4650" s="32">
        <f t="shared" si="1039"/>
        <v>0</v>
      </c>
      <c r="V4650" s="32">
        <f t="shared" si="1032"/>
        <v>652.5</v>
      </c>
      <c r="W4650" s="32">
        <f t="shared" si="1040"/>
        <v>652.5</v>
      </c>
      <c r="X4650" s="32">
        <f t="shared" si="1041"/>
        <v>652.5</v>
      </c>
    </row>
    <row r="4651" spans="1:24" x14ac:dyDescent="0.25">
      <c r="A4651" s="2"/>
      <c r="B4651" s="2" t="s">
        <v>8</v>
      </c>
      <c r="C4651" s="2">
        <f t="shared" si="1042"/>
        <v>194</v>
      </c>
      <c r="D4651" s="2">
        <f t="shared" si="1043"/>
        <v>15</v>
      </c>
      <c r="E4651" s="2">
        <f t="shared" si="1035"/>
        <v>4647</v>
      </c>
      <c r="F4651" s="11">
        <v>382.5</v>
      </c>
      <c r="G4651" s="9">
        <v>0.5</v>
      </c>
      <c r="H4651" s="9">
        <v>0.54</v>
      </c>
      <c r="I4651" s="9">
        <v>0.57999999999999996</v>
      </c>
      <c r="J4651" s="9">
        <v>0.27</v>
      </c>
      <c r="K4651" s="9">
        <v>0.27</v>
      </c>
      <c r="L4651" s="9">
        <v>0.27</v>
      </c>
      <c r="N4651" s="32">
        <f>IF('System Design'!$F$8=1,'Hourly Demand and Generation'!G4651*'System Design'!$F$21,IF('System Design'!$F$8=2,'Hourly Demand and Generation'!H4651*'System Design'!$F$21,IF('System Design'!$F$8=3,'Hourly Demand and Generation'!I4651*'System Design'!$F$21)))</f>
        <v>290</v>
      </c>
      <c r="O4651" s="32">
        <f>IF('System Design'!$F$8=1,'Hourly Demand and Generation'!J4651*'System Design'!$F$22,IF('System Design'!$F$8=2,'Hourly Demand and Generation'!K4651*'System Design'!$F$22,IF('System Design'!$F$8=3,'Hourly Demand and Generation'!L4651*'System Design'!$F$22)))</f>
        <v>675</v>
      </c>
      <c r="Q4651" s="32">
        <f t="shared" si="1031"/>
        <v>0</v>
      </c>
      <c r="R4651" s="32">
        <f t="shared" si="1036"/>
        <v>5400</v>
      </c>
      <c r="S4651" s="32">
        <f t="shared" si="1037"/>
        <v>0</v>
      </c>
      <c r="T4651" s="32">
        <f t="shared" si="1038"/>
        <v>21600</v>
      </c>
      <c r="U4651" s="32">
        <f t="shared" si="1039"/>
        <v>0</v>
      </c>
      <c r="V4651" s="32">
        <f t="shared" si="1032"/>
        <v>582.5</v>
      </c>
      <c r="W4651" s="32">
        <f t="shared" si="1040"/>
        <v>582.5</v>
      </c>
      <c r="X4651" s="32">
        <f t="shared" si="1041"/>
        <v>582.5</v>
      </c>
    </row>
    <row r="4652" spans="1:24" x14ac:dyDescent="0.25">
      <c r="A4652" s="2"/>
      <c r="B4652" s="2" t="s">
        <v>8</v>
      </c>
      <c r="C4652" s="2">
        <f t="shared" si="1042"/>
        <v>194</v>
      </c>
      <c r="D4652" s="2">
        <f t="shared" si="1043"/>
        <v>16</v>
      </c>
      <c r="E4652" s="2">
        <f t="shared" si="1035"/>
        <v>4648</v>
      </c>
      <c r="F4652" s="11">
        <v>405</v>
      </c>
      <c r="G4652" s="9">
        <v>0.33</v>
      </c>
      <c r="H4652" s="9">
        <v>0.375</v>
      </c>
      <c r="I4652" s="9">
        <v>0.42</v>
      </c>
      <c r="J4652" s="9">
        <v>0.27</v>
      </c>
      <c r="K4652" s="9">
        <v>0.27</v>
      </c>
      <c r="L4652" s="9">
        <v>0.27</v>
      </c>
      <c r="N4652" s="32">
        <f>IF('System Design'!$F$8=1,'Hourly Demand and Generation'!G4652*'System Design'!$F$21,IF('System Design'!$F$8=2,'Hourly Demand and Generation'!H4652*'System Design'!$F$21,IF('System Design'!$F$8=3,'Hourly Demand and Generation'!I4652*'System Design'!$F$21)))</f>
        <v>210</v>
      </c>
      <c r="O4652" s="32">
        <f>IF('System Design'!$F$8=1,'Hourly Demand and Generation'!J4652*'System Design'!$F$22,IF('System Design'!$F$8=2,'Hourly Demand and Generation'!K4652*'System Design'!$F$22,IF('System Design'!$F$8=3,'Hourly Demand and Generation'!L4652*'System Design'!$F$22)))</f>
        <v>675</v>
      </c>
      <c r="Q4652" s="32">
        <f t="shared" si="1031"/>
        <v>0</v>
      </c>
      <c r="R4652" s="32">
        <f t="shared" si="1036"/>
        <v>5400</v>
      </c>
      <c r="S4652" s="32">
        <f t="shared" si="1037"/>
        <v>0</v>
      </c>
      <c r="T4652" s="32">
        <f t="shared" si="1038"/>
        <v>21600</v>
      </c>
      <c r="U4652" s="32">
        <f t="shared" si="1039"/>
        <v>0</v>
      </c>
      <c r="V4652" s="32">
        <f t="shared" si="1032"/>
        <v>480</v>
      </c>
      <c r="W4652" s="32">
        <f t="shared" si="1040"/>
        <v>480</v>
      </c>
      <c r="X4652" s="32">
        <f t="shared" si="1041"/>
        <v>480</v>
      </c>
    </row>
    <row r="4653" spans="1:24" x14ac:dyDescent="0.25">
      <c r="A4653" s="2"/>
      <c r="B4653" s="2" t="s">
        <v>8</v>
      </c>
      <c r="C4653" s="2">
        <f t="shared" si="1042"/>
        <v>194</v>
      </c>
      <c r="D4653" s="2">
        <f t="shared" si="1043"/>
        <v>17</v>
      </c>
      <c r="E4653" s="2">
        <f t="shared" si="1035"/>
        <v>4649</v>
      </c>
      <c r="F4653" s="11">
        <v>427.5</v>
      </c>
      <c r="G4653" s="9">
        <v>0.17</v>
      </c>
      <c r="H4653" s="9">
        <v>0.21</v>
      </c>
      <c r="I4653" s="9">
        <v>0.25</v>
      </c>
      <c r="J4653" s="9">
        <v>0.3</v>
      </c>
      <c r="K4653" s="9">
        <v>0.3</v>
      </c>
      <c r="L4653" s="9">
        <v>0.3</v>
      </c>
      <c r="N4653" s="32">
        <f>IF('System Design'!$F$8=1,'Hourly Demand and Generation'!G4653*'System Design'!$F$21,IF('System Design'!$F$8=2,'Hourly Demand and Generation'!H4653*'System Design'!$F$21,IF('System Design'!$F$8=3,'Hourly Demand and Generation'!I4653*'System Design'!$F$21)))</f>
        <v>125</v>
      </c>
      <c r="O4653" s="32">
        <f>IF('System Design'!$F$8=1,'Hourly Demand and Generation'!J4653*'System Design'!$F$22,IF('System Design'!$F$8=2,'Hourly Demand and Generation'!K4653*'System Design'!$F$22,IF('System Design'!$F$8=3,'Hourly Demand and Generation'!L4653*'System Design'!$F$22)))</f>
        <v>750</v>
      </c>
      <c r="Q4653" s="32">
        <f t="shared" si="1031"/>
        <v>0</v>
      </c>
      <c r="R4653" s="32">
        <f t="shared" si="1036"/>
        <v>5400</v>
      </c>
      <c r="S4653" s="32">
        <f t="shared" si="1037"/>
        <v>0</v>
      </c>
      <c r="T4653" s="32">
        <f t="shared" si="1038"/>
        <v>21600</v>
      </c>
      <c r="U4653" s="32">
        <f t="shared" si="1039"/>
        <v>0</v>
      </c>
      <c r="V4653" s="32">
        <f t="shared" si="1032"/>
        <v>447.5</v>
      </c>
      <c r="W4653" s="32">
        <f t="shared" si="1040"/>
        <v>447.5</v>
      </c>
      <c r="X4653" s="32">
        <f t="shared" si="1041"/>
        <v>447.5</v>
      </c>
    </row>
    <row r="4654" spans="1:24" x14ac:dyDescent="0.25">
      <c r="A4654" s="2"/>
      <c r="B4654" s="2" t="s">
        <v>8</v>
      </c>
      <c r="C4654" s="2">
        <f t="shared" si="1042"/>
        <v>194</v>
      </c>
      <c r="D4654" s="2">
        <f t="shared" si="1043"/>
        <v>18</v>
      </c>
      <c r="E4654" s="2">
        <f t="shared" si="1035"/>
        <v>4650</v>
      </c>
      <c r="F4654" s="11">
        <v>450</v>
      </c>
      <c r="G4654" s="9">
        <v>0.08</v>
      </c>
      <c r="H4654" s="9">
        <v>0.125</v>
      </c>
      <c r="I4654" s="9">
        <v>0.17</v>
      </c>
      <c r="J4654" s="9">
        <v>0.28499999999999998</v>
      </c>
      <c r="K4654" s="9">
        <v>0.28499999999999998</v>
      </c>
      <c r="L4654" s="9">
        <v>0.28499999999999998</v>
      </c>
      <c r="N4654" s="32">
        <f>IF('System Design'!$F$8=1,'Hourly Demand and Generation'!G4654*'System Design'!$F$21,IF('System Design'!$F$8=2,'Hourly Demand and Generation'!H4654*'System Design'!$F$21,IF('System Design'!$F$8=3,'Hourly Demand and Generation'!I4654*'System Design'!$F$21)))</f>
        <v>85</v>
      </c>
      <c r="O4654" s="32">
        <f>IF('System Design'!$F$8=1,'Hourly Demand and Generation'!J4654*'System Design'!$F$22,IF('System Design'!$F$8=2,'Hourly Demand and Generation'!K4654*'System Design'!$F$22,IF('System Design'!$F$8=3,'Hourly Demand and Generation'!L4654*'System Design'!$F$22)))</f>
        <v>712.49999999999989</v>
      </c>
      <c r="Q4654" s="32">
        <f t="shared" si="1031"/>
        <v>0</v>
      </c>
      <c r="R4654" s="32">
        <f t="shared" si="1036"/>
        <v>5400</v>
      </c>
      <c r="S4654" s="32">
        <f t="shared" si="1037"/>
        <v>0</v>
      </c>
      <c r="T4654" s="32">
        <f t="shared" si="1038"/>
        <v>21600</v>
      </c>
      <c r="U4654" s="32">
        <f t="shared" si="1039"/>
        <v>0</v>
      </c>
      <c r="V4654" s="32">
        <f t="shared" si="1032"/>
        <v>347.49999999999989</v>
      </c>
      <c r="W4654" s="32">
        <f t="shared" si="1040"/>
        <v>347.49999999999989</v>
      </c>
      <c r="X4654" s="32">
        <f t="shared" si="1041"/>
        <v>347.49999999999989</v>
      </c>
    </row>
    <row r="4655" spans="1:24" x14ac:dyDescent="0.25">
      <c r="A4655" s="2"/>
      <c r="B4655" s="2" t="s">
        <v>8</v>
      </c>
      <c r="C4655" s="2">
        <f t="shared" si="1042"/>
        <v>194</v>
      </c>
      <c r="D4655" s="2">
        <f t="shared" si="1043"/>
        <v>19</v>
      </c>
      <c r="E4655" s="2">
        <f t="shared" si="1035"/>
        <v>4651</v>
      </c>
      <c r="F4655" s="11">
        <v>436.5</v>
      </c>
      <c r="G4655" s="9">
        <v>0</v>
      </c>
      <c r="H4655" s="9">
        <v>0.04</v>
      </c>
      <c r="I4655" s="9">
        <v>0.08</v>
      </c>
      <c r="J4655" s="9">
        <v>0.27</v>
      </c>
      <c r="K4655" s="9">
        <v>0.27</v>
      </c>
      <c r="L4655" s="9">
        <v>0.27</v>
      </c>
      <c r="N4655" s="32">
        <f>IF('System Design'!$F$8=1,'Hourly Demand and Generation'!G4655*'System Design'!$F$21,IF('System Design'!$F$8=2,'Hourly Demand and Generation'!H4655*'System Design'!$F$21,IF('System Design'!$F$8=3,'Hourly Demand and Generation'!I4655*'System Design'!$F$21)))</f>
        <v>40</v>
      </c>
      <c r="O4655" s="32">
        <f>IF('System Design'!$F$8=1,'Hourly Demand and Generation'!J4655*'System Design'!$F$22,IF('System Design'!$F$8=2,'Hourly Demand and Generation'!K4655*'System Design'!$F$22,IF('System Design'!$F$8=3,'Hourly Demand and Generation'!L4655*'System Design'!$F$22)))</f>
        <v>675</v>
      </c>
      <c r="Q4655" s="32">
        <f t="shared" si="1031"/>
        <v>0</v>
      </c>
      <c r="R4655" s="32">
        <f t="shared" si="1036"/>
        <v>5400</v>
      </c>
      <c r="S4655" s="32">
        <f t="shared" si="1037"/>
        <v>0</v>
      </c>
      <c r="T4655" s="32">
        <f t="shared" si="1038"/>
        <v>21600</v>
      </c>
      <c r="U4655" s="32">
        <f t="shared" si="1039"/>
        <v>0</v>
      </c>
      <c r="V4655" s="32">
        <f t="shared" si="1032"/>
        <v>278.5</v>
      </c>
      <c r="W4655" s="32">
        <f t="shared" si="1040"/>
        <v>278.5</v>
      </c>
      <c r="X4655" s="32">
        <f t="shared" si="1041"/>
        <v>278.5</v>
      </c>
    </row>
    <row r="4656" spans="1:24" x14ac:dyDescent="0.25">
      <c r="A4656" s="2"/>
      <c r="B4656" s="2" t="s">
        <v>8</v>
      </c>
      <c r="C4656" s="2">
        <f t="shared" si="1042"/>
        <v>194</v>
      </c>
      <c r="D4656" s="2">
        <f t="shared" si="1043"/>
        <v>20</v>
      </c>
      <c r="E4656" s="2">
        <f t="shared" si="1035"/>
        <v>4652</v>
      </c>
      <c r="F4656" s="11">
        <v>427.5</v>
      </c>
      <c r="G4656" s="9">
        <v>0</v>
      </c>
      <c r="H4656" s="9">
        <v>0</v>
      </c>
      <c r="I4656" s="9">
        <v>0</v>
      </c>
      <c r="J4656" s="9">
        <v>0.27</v>
      </c>
      <c r="K4656" s="9">
        <v>0.27</v>
      </c>
      <c r="L4656" s="9">
        <v>0.27</v>
      </c>
      <c r="N4656" s="32">
        <f>IF('System Design'!$F$8=1,'Hourly Demand and Generation'!G4656*'System Design'!$F$21,IF('System Design'!$F$8=2,'Hourly Demand and Generation'!H4656*'System Design'!$F$21,IF('System Design'!$F$8=3,'Hourly Demand and Generation'!I4656*'System Design'!$F$21)))</f>
        <v>0</v>
      </c>
      <c r="O4656" s="32">
        <f>IF('System Design'!$F$8=1,'Hourly Demand and Generation'!J4656*'System Design'!$F$22,IF('System Design'!$F$8=2,'Hourly Demand and Generation'!K4656*'System Design'!$F$22,IF('System Design'!$F$8=3,'Hourly Demand and Generation'!L4656*'System Design'!$F$22)))</f>
        <v>675</v>
      </c>
      <c r="Q4656" s="32">
        <f t="shared" si="1031"/>
        <v>0</v>
      </c>
      <c r="R4656" s="32">
        <f t="shared" si="1036"/>
        <v>5400</v>
      </c>
      <c r="S4656" s="32">
        <f t="shared" si="1037"/>
        <v>0</v>
      </c>
      <c r="T4656" s="32">
        <f t="shared" si="1038"/>
        <v>21600</v>
      </c>
      <c r="U4656" s="32">
        <f t="shared" si="1039"/>
        <v>0</v>
      </c>
      <c r="V4656" s="32">
        <f t="shared" si="1032"/>
        <v>247.5</v>
      </c>
      <c r="W4656" s="32">
        <f t="shared" si="1040"/>
        <v>247.5</v>
      </c>
      <c r="X4656" s="32">
        <f t="shared" si="1041"/>
        <v>247.5</v>
      </c>
    </row>
    <row r="4657" spans="1:24" x14ac:dyDescent="0.25">
      <c r="A4657" s="2"/>
      <c r="B4657" s="2" t="s">
        <v>8</v>
      </c>
      <c r="C4657" s="2">
        <f t="shared" si="1042"/>
        <v>194</v>
      </c>
      <c r="D4657" s="2">
        <f t="shared" si="1043"/>
        <v>21</v>
      </c>
      <c r="E4657" s="2">
        <f t="shared" si="1035"/>
        <v>4653</v>
      </c>
      <c r="F4657" s="11">
        <v>405</v>
      </c>
      <c r="G4657" s="9">
        <v>0</v>
      </c>
      <c r="H4657" s="9">
        <v>0</v>
      </c>
      <c r="I4657" s="9">
        <v>0</v>
      </c>
      <c r="J4657" s="9">
        <v>0.27</v>
      </c>
      <c r="K4657" s="9">
        <v>0.27</v>
      </c>
      <c r="L4657" s="9">
        <v>0.27</v>
      </c>
      <c r="N4657" s="32">
        <f>IF('System Design'!$F$8=1,'Hourly Demand and Generation'!G4657*'System Design'!$F$21,IF('System Design'!$F$8=2,'Hourly Demand and Generation'!H4657*'System Design'!$F$21,IF('System Design'!$F$8=3,'Hourly Demand and Generation'!I4657*'System Design'!$F$21)))</f>
        <v>0</v>
      </c>
      <c r="O4657" s="32">
        <f>IF('System Design'!$F$8=1,'Hourly Demand and Generation'!J4657*'System Design'!$F$22,IF('System Design'!$F$8=2,'Hourly Demand and Generation'!K4657*'System Design'!$F$22,IF('System Design'!$F$8=3,'Hourly Demand and Generation'!L4657*'System Design'!$F$22)))</f>
        <v>675</v>
      </c>
      <c r="Q4657" s="32">
        <f t="shared" si="1031"/>
        <v>0</v>
      </c>
      <c r="R4657" s="32">
        <f t="shared" si="1036"/>
        <v>5400</v>
      </c>
      <c r="S4657" s="32">
        <f t="shared" si="1037"/>
        <v>0</v>
      </c>
      <c r="T4657" s="32">
        <f t="shared" si="1038"/>
        <v>21600</v>
      </c>
      <c r="U4657" s="32">
        <f t="shared" si="1039"/>
        <v>0</v>
      </c>
      <c r="V4657" s="32">
        <f t="shared" si="1032"/>
        <v>270</v>
      </c>
      <c r="W4657" s="32">
        <f t="shared" si="1040"/>
        <v>270</v>
      </c>
      <c r="X4657" s="32">
        <f t="shared" si="1041"/>
        <v>270</v>
      </c>
    </row>
    <row r="4658" spans="1:24" x14ac:dyDescent="0.25">
      <c r="A4658" s="2"/>
      <c r="B4658" s="2" t="s">
        <v>8</v>
      </c>
      <c r="C4658" s="2">
        <f t="shared" si="1042"/>
        <v>194</v>
      </c>
      <c r="D4658" s="2">
        <f t="shared" si="1043"/>
        <v>22</v>
      </c>
      <c r="E4658" s="2">
        <f t="shared" si="1035"/>
        <v>4654</v>
      </c>
      <c r="F4658" s="11">
        <v>382.5</v>
      </c>
      <c r="G4658" s="9">
        <v>0</v>
      </c>
      <c r="H4658" s="9">
        <v>0</v>
      </c>
      <c r="I4658" s="9">
        <v>0</v>
      </c>
      <c r="J4658" s="9">
        <v>0.28499999999999998</v>
      </c>
      <c r="K4658" s="9">
        <v>0.28499999999999998</v>
      </c>
      <c r="L4658" s="9">
        <v>0.28499999999999998</v>
      </c>
      <c r="N4658" s="32">
        <f>IF('System Design'!$F$8=1,'Hourly Demand and Generation'!G4658*'System Design'!$F$21,IF('System Design'!$F$8=2,'Hourly Demand and Generation'!H4658*'System Design'!$F$21,IF('System Design'!$F$8=3,'Hourly Demand and Generation'!I4658*'System Design'!$F$21)))</f>
        <v>0</v>
      </c>
      <c r="O4658" s="32">
        <f>IF('System Design'!$F$8=1,'Hourly Demand and Generation'!J4658*'System Design'!$F$22,IF('System Design'!$F$8=2,'Hourly Demand and Generation'!K4658*'System Design'!$F$22,IF('System Design'!$F$8=3,'Hourly Demand and Generation'!L4658*'System Design'!$F$22)))</f>
        <v>712.49999999999989</v>
      </c>
      <c r="Q4658" s="32">
        <f t="shared" si="1031"/>
        <v>0</v>
      </c>
      <c r="R4658" s="32">
        <f t="shared" si="1036"/>
        <v>5400</v>
      </c>
      <c r="S4658" s="32">
        <f t="shared" si="1037"/>
        <v>0</v>
      </c>
      <c r="T4658" s="32">
        <f t="shared" si="1038"/>
        <v>21600</v>
      </c>
      <c r="U4658" s="32">
        <f t="shared" si="1039"/>
        <v>0</v>
      </c>
      <c r="V4658" s="32">
        <f t="shared" si="1032"/>
        <v>329.99999999999989</v>
      </c>
      <c r="W4658" s="32">
        <f t="shared" si="1040"/>
        <v>329.99999999999989</v>
      </c>
      <c r="X4658" s="32">
        <f t="shared" si="1041"/>
        <v>329.99999999999989</v>
      </c>
    </row>
    <row r="4659" spans="1:24" x14ac:dyDescent="0.25">
      <c r="A4659" s="2"/>
      <c r="B4659" s="2" t="s">
        <v>8</v>
      </c>
      <c r="C4659" s="2">
        <f t="shared" si="1042"/>
        <v>194</v>
      </c>
      <c r="D4659" s="2">
        <f t="shared" si="1043"/>
        <v>23</v>
      </c>
      <c r="E4659" s="2">
        <f t="shared" si="1035"/>
        <v>4655</v>
      </c>
      <c r="F4659" s="11">
        <v>360</v>
      </c>
      <c r="G4659" s="9">
        <v>0</v>
      </c>
      <c r="H4659" s="9">
        <v>0</v>
      </c>
      <c r="I4659" s="9">
        <v>0</v>
      </c>
      <c r="J4659" s="9">
        <v>0.24</v>
      </c>
      <c r="K4659" s="9">
        <v>0.24</v>
      </c>
      <c r="L4659" s="9">
        <v>0.24</v>
      </c>
      <c r="N4659" s="32">
        <f>IF('System Design'!$F$8=1,'Hourly Demand and Generation'!G4659*'System Design'!$F$21,IF('System Design'!$F$8=2,'Hourly Demand and Generation'!H4659*'System Design'!$F$21,IF('System Design'!$F$8=3,'Hourly Demand and Generation'!I4659*'System Design'!$F$21)))</f>
        <v>0</v>
      </c>
      <c r="O4659" s="32">
        <f>IF('System Design'!$F$8=1,'Hourly Demand and Generation'!J4659*'System Design'!$F$22,IF('System Design'!$F$8=2,'Hourly Demand and Generation'!K4659*'System Design'!$F$22,IF('System Design'!$F$8=3,'Hourly Demand and Generation'!L4659*'System Design'!$F$22)))</f>
        <v>600</v>
      </c>
      <c r="Q4659" s="32">
        <f t="shared" si="1031"/>
        <v>0</v>
      </c>
      <c r="R4659" s="32">
        <f t="shared" si="1036"/>
        <v>5400</v>
      </c>
      <c r="S4659" s="32">
        <f t="shared" si="1037"/>
        <v>0</v>
      </c>
      <c r="T4659" s="32">
        <f t="shared" si="1038"/>
        <v>21600</v>
      </c>
      <c r="U4659" s="32">
        <f t="shared" si="1039"/>
        <v>0</v>
      </c>
      <c r="V4659" s="32">
        <f t="shared" si="1032"/>
        <v>240</v>
      </c>
      <c r="W4659" s="32">
        <f t="shared" si="1040"/>
        <v>240</v>
      </c>
      <c r="X4659" s="32">
        <f t="shared" si="1041"/>
        <v>240</v>
      </c>
    </row>
    <row r="4660" spans="1:24" x14ac:dyDescent="0.25">
      <c r="A4660" s="2"/>
      <c r="B4660" s="2" t="s">
        <v>8</v>
      </c>
      <c r="C4660" s="2">
        <f t="shared" si="1042"/>
        <v>194</v>
      </c>
      <c r="D4660" s="2">
        <f t="shared" si="1043"/>
        <v>24</v>
      </c>
      <c r="E4660" s="2">
        <f t="shared" si="1035"/>
        <v>4656</v>
      </c>
      <c r="F4660" s="11">
        <v>315</v>
      </c>
      <c r="G4660" s="9">
        <v>0</v>
      </c>
      <c r="H4660" s="9">
        <v>0</v>
      </c>
      <c r="I4660" s="9">
        <v>0</v>
      </c>
      <c r="J4660" s="9">
        <v>0.24</v>
      </c>
      <c r="K4660" s="9">
        <v>0.24</v>
      </c>
      <c r="L4660" s="9">
        <v>0.24</v>
      </c>
      <c r="N4660" s="32">
        <f>IF('System Design'!$F$8=1,'Hourly Demand and Generation'!G4660*'System Design'!$F$21,IF('System Design'!$F$8=2,'Hourly Demand and Generation'!H4660*'System Design'!$F$21,IF('System Design'!$F$8=3,'Hourly Demand and Generation'!I4660*'System Design'!$F$21)))</f>
        <v>0</v>
      </c>
      <c r="O4660" s="32">
        <f>IF('System Design'!$F$8=1,'Hourly Demand and Generation'!J4660*'System Design'!$F$22,IF('System Design'!$F$8=2,'Hourly Demand and Generation'!K4660*'System Design'!$F$22,IF('System Design'!$F$8=3,'Hourly Demand and Generation'!L4660*'System Design'!$F$22)))</f>
        <v>600</v>
      </c>
      <c r="Q4660" s="32">
        <f t="shared" si="1031"/>
        <v>0</v>
      </c>
      <c r="R4660" s="32">
        <f t="shared" si="1036"/>
        <v>5400</v>
      </c>
      <c r="S4660" s="32">
        <f t="shared" si="1037"/>
        <v>0</v>
      </c>
      <c r="T4660" s="32">
        <f t="shared" si="1038"/>
        <v>21600</v>
      </c>
      <c r="U4660" s="32">
        <f t="shared" si="1039"/>
        <v>0</v>
      </c>
      <c r="V4660" s="32">
        <f t="shared" si="1032"/>
        <v>285</v>
      </c>
      <c r="W4660" s="32">
        <f t="shared" si="1040"/>
        <v>285</v>
      </c>
      <c r="X4660" s="32">
        <f t="shared" si="1041"/>
        <v>285</v>
      </c>
    </row>
    <row r="4661" spans="1:24" x14ac:dyDescent="0.25">
      <c r="A4661" s="2"/>
      <c r="B4661" s="2" t="s">
        <v>8</v>
      </c>
      <c r="C4661" s="2">
        <f>C4660+1</f>
        <v>195</v>
      </c>
      <c r="D4661" s="2">
        <v>1</v>
      </c>
      <c r="E4661" s="2">
        <f t="shared" si="1035"/>
        <v>4657</v>
      </c>
      <c r="F4661" s="11">
        <v>270</v>
      </c>
      <c r="G4661" s="9">
        <v>0</v>
      </c>
      <c r="H4661" s="9">
        <v>0</v>
      </c>
      <c r="I4661" s="9">
        <v>0</v>
      </c>
      <c r="J4661" s="9">
        <v>0.3</v>
      </c>
      <c r="K4661" s="9">
        <v>0.3</v>
      </c>
      <c r="L4661" s="9">
        <v>0.3</v>
      </c>
      <c r="N4661" s="32">
        <f>IF('System Design'!$F$8=1,'Hourly Demand and Generation'!G4661*'System Design'!$F$21,IF('System Design'!$F$8=2,'Hourly Demand and Generation'!H4661*'System Design'!$F$21,IF('System Design'!$F$8=3,'Hourly Demand and Generation'!I4661*'System Design'!$F$21)))</f>
        <v>0</v>
      </c>
      <c r="O4661" s="32">
        <f>IF('System Design'!$F$8=1,'Hourly Demand and Generation'!J4661*'System Design'!$F$22,IF('System Design'!$F$8=2,'Hourly Demand and Generation'!K4661*'System Design'!$F$22,IF('System Design'!$F$8=3,'Hourly Demand and Generation'!L4661*'System Design'!$F$22)))</f>
        <v>750</v>
      </c>
      <c r="Q4661" s="32">
        <f t="shared" si="1031"/>
        <v>0</v>
      </c>
      <c r="R4661" s="32">
        <f t="shared" si="1036"/>
        <v>5400</v>
      </c>
      <c r="S4661" s="32">
        <f t="shared" si="1037"/>
        <v>0</v>
      </c>
      <c r="T4661" s="32">
        <f t="shared" si="1038"/>
        <v>21600</v>
      </c>
      <c r="U4661" s="32">
        <f t="shared" si="1039"/>
        <v>0</v>
      </c>
      <c r="V4661" s="32">
        <f t="shared" si="1032"/>
        <v>480</v>
      </c>
      <c r="W4661" s="32">
        <f t="shared" si="1040"/>
        <v>480</v>
      </c>
      <c r="X4661" s="32">
        <f t="shared" si="1041"/>
        <v>480</v>
      </c>
    </row>
    <row r="4662" spans="1:24" x14ac:dyDescent="0.25">
      <c r="A4662" s="2"/>
      <c r="B4662" s="2" t="s">
        <v>8</v>
      </c>
      <c r="C4662" s="2">
        <f>C4661</f>
        <v>195</v>
      </c>
      <c r="D4662" s="2">
        <f>D4661+1</f>
        <v>2</v>
      </c>
      <c r="E4662" s="2">
        <f t="shared" si="1035"/>
        <v>4658</v>
      </c>
      <c r="F4662" s="11">
        <v>247.5</v>
      </c>
      <c r="G4662" s="9">
        <v>0</v>
      </c>
      <c r="H4662" s="9">
        <v>0</v>
      </c>
      <c r="I4662" s="9">
        <v>0</v>
      </c>
      <c r="J4662" s="9">
        <v>0.27</v>
      </c>
      <c r="K4662" s="9">
        <v>0.27</v>
      </c>
      <c r="L4662" s="9">
        <v>0.27</v>
      </c>
      <c r="N4662" s="32">
        <f>IF('System Design'!$F$8=1,'Hourly Demand and Generation'!G4662*'System Design'!$F$21,IF('System Design'!$F$8=2,'Hourly Demand and Generation'!H4662*'System Design'!$F$21,IF('System Design'!$F$8=3,'Hourly Demand and Generation'!I4662*'System Design'!$F$21)))</f>
        <v>0</v>
      </c>
      <c r="O4662" s="32">
        <f>IF('System Design'!$F$8=1,'Hourly Demand and Generation'!J4662*'System Design'!$F$22,IF('System Design'!$F$8=2,'Hourly Demand and Generation'!K4662*'System Design'!$F$22,IF('System Design'!$F$8=3,'Hourly Demand and Generation'!L4662*'System Design'!$F$22)))</f>
        <v>675</v>
      </c>
      <c r="Q4662" s="32">
        <f t="shared" si="1031"/>
        <v>0</v>
      </c>
      <c r="R4662" s="32">
        <f t="shared" si="1036"/>
        <v>5400</v>
      </c>
      <c r="S4662" s="32">
        <f t="shared" si="1037"/>
        <v>0</v>
      </c>
      <c r="T4662" s="32">
        <f t="shared" si="1038"/>
        <v>21600</v>
      </c>
      <c r="U4662" s="32">
        <f t="shared" si="1039"/>
        <v>0</v>
      </c>
      <c r="V4662" s="32">
        <f t="shared" si="1032"/>
        <v>427.5</v>
      </c>
      <c r="W4662" s="32">
        <f t="shared" si="1040"/>
        <v>427.5</v>
      </c>
      <c r="X4662" s="32">
        <f t="shared" si="1041"/>
        <v>427.5</v>
      </c>
    </row>
    <row r="4663" spans="1:24" x14ac:dyDescent="0.25">
      <c r="A4663" s="2"/>
      <c r="B4663" s="2" t="s">
        <v>8</v>
      </c>
      <c r="C4663" s="2">
        <f t="shared" ref="C4663:C4684" si="1044">C4662</f>
        <v>195</v>
      </c>
      <c r="D4663" s="2">
        <f t="shared" ref="D4663:D4684" si="1045">D4662+1</f>
        <v>3</v>
      </c>
      <c r="E4663" s="2">
        <f t="shared" si="1035"/>
        <v>4659</v>
      </c>
      <c r="F4663" s="11">
        <v>225</v>
      </c>
      <c r="G4663" s="9">
        <v>0</v>
      </c>
      <c r="H4663" s="9">
        <v>0</v>
      </c>
      <c r="I4663" s="9">
        <v>0</v>
      </c>
      <c r="J4663" s="9">
        <v>0.27</v>
      </c>
      <c r="K4663" s="9">
        <v>0.27</v>
      </c>
      <c r="L4663" s="9">
        <v>0.27</v>
      </c>
      <c r="N4663" s="32">
        <f>IF('System Design'!$F$8=1,'Hourly Demand and Generation'!G4663*'System Design'!$F$21,IF('System Design'!$F$8=2,'Hourly Demand and Generation'!H4663*'System Design'!$F$21,IF('System Design'!$F$8=3,'Hourly Demand and Generation'!I4663*'System Design'!$F$21)))</f>
        <v>0</v>
      </c>
      <c r="O4663" s="32">
        <f>IF('System Design'!$F$8=1,'Hourly Demand and Generation'!J4663*'System Design'!$F$22,IF('System Design'!$F$8=2,'Hourly Demand and Generation'!K4663*'System Design'!$F$22,IF('System Design'!$F$8=3,'Hourly Demand and Generation'!L4663*'System Design'!$F$22)))</f>
        <v>675</v>
      </c>
      <c r="Q4663" s="32">
        <f t="shared" si="1031"/>
        <v>0</v>
      </c>
      <c r="R4663" s="32">
        <f t="shared" si="1036"/>
        <v>5400</v>
      </c>
      <c r="S4663" s="32">
        <f t="shared" si="1037"/>
        <v>0</v>
      </c>
      <c r="T4663" s="32">
        <f t="shared" si="1038"/>
        <v>21600</v>
      </c>
      <c r="U4663" s="32">
        <f t="shared" si="1039"/>
        <v>0</v>
      </c>
      <c r="V4663" s="32">
        <f t="shared" si="1032"/>
        <v>450</v>
      </c>
      <c r="W4663" s="32">
        <f t="shared" si="1040"/>
        <v>450</v>
      </c>
      <c r="X4663" s="32">
        <f t="shared" si="1041"/>
        <v>450</v>
      </c>
    </row>
    <row r="4664" spans="1:24" x14ac:dyDescent="0.25">
      <c r="A4664" s="2"/>
      <c r="B4664" s="2" t="s">
        <v>8</v>
      </c>
      <c r="C4664" s="2">
        <f t="shared" si="1044"/>
        <v>195</v>
      </c>
      <c r="D4664" s="2">
        <f t="shared" si="1045"/>
        <v>4</v>
      </c>
      <c r="E4664" s="2">
        <f t="shared" si="1035"/>
        <v>4660</v>
      </c>
      <c r="F4664" s="11">
        <v>270</v>
      </c>
      <c r="G4664" s="9">
        <v>0</v>
      </c>
      <c r="H4664" s="9">
        <v>0</v>
      </c>
      <c r="I4664" s="9">
        <v>0</v>
      </c>
      <c r="J4664" s="9">
        <v>0.3</v>
      </c>
      <c r="K4664" s="9">
        <v>0.3</v>
      </c>
      <c r="L4664" s="9">
        <v>0.3</v>
      </c>
      <c r="N4664" s="32">
        <f>IF('System Design'!$F$8=1,'Hourly Demand and Generation'!G4664*'System Design'!$F$21,IF('System Design'!$F$8=2,'Hourly Demand and Generation'!H4664*'System Design'!$F$21,IF('System Design'!$F$8=3,'Hourly Demand and Generation'!I4664*'System Design'!$F$21)))</f>
        <v>0</v>
      </c>
      <c r="O4664" s="32">
        <f>IF('System Design'!$F$8=1,'Hourly Demand and Generation'!J4664*'System Design'!$F$22,IF('System Design'!$F$8=2,'Hourly Demand and Generation'!K4664*'System Design'!$F$22,IF('System Design'!$F$8=3,'Hourly Demand and Generation'!L4664*'System Design'!$F$22)))</f>
        <v>750</v>
      </c>
      <c r="Q4664" s="32">
        <f t="shared" si="1031"/>
        <v>0</v>
      </c>
      <c r="R4664" s="32">
        <f t="shared" si="1036"/>
        <v>5400</v>
      </c>
      <c r="S4664" s="32">
        <f t="shared" si="1037"/>
        <v>0</v>
      </c>
      <c r="T4664" s="32">
        <f t="shared" si="1038"/>
        <v>21600</v>
      </c>
      <c r="U4664" s="32">
        <f t="shared" si="1039"/>
        <v>0</v>
      </c>
      <c r="V4664" s="32">
        <f t="shared" si="1032"/>
        <v>480</v>
      </c>
      <c r="W4664" s="32">
        <f t="shared" si="1040"/>
        <v>480</v>
      </c>
      <c r="X4664" s="32">
        <f t="shared" si="1041"/>
        <v>480</v>
      </c>
    </row>
    <row r="4665" spans="1:24" x14ac:dyDescent="0.25">
      <c r="A4665" s="2"/>
      <c r="B4665" s="2" t="s">
        <v>8</v>
      </c>
      <c r="C4665" s="2">
        <f t="shared" si="1044"/>
        <v>195</v>
      </c>
      <c r="D4665" s="2">
        <f t="shared" si="1045"/>
        <v>5</v>
      </c>
      <c r="E4665" s="2">
        <f t="shared" si="1035"/>
        <v>4661</v>
      </c>
      <c r="F4665" s="11">
        <v>292.5</v>
      </c>
      <c r="G4665" s="9">
        <v>0</v>
      </c>
      <c r="H4665" s="9">
        <v>0.04</v>
      </c>
      <c r="I4665" s="9">
        <v>0.08</v>
      </c>
      <c r="J4665" s="9">
        <v>0.24</v>
      </c>
      <c r="K4665" s="9">
        <v>0.24</v>
      </c>
      <c r="L4665" s="9">
        <v>0.24</v>
      </c>
      <c r="N4665" s="32">
        <f>IF('System Design'!$F$8=1,'Hourly Demand and Generation'!G4665*'System Design'!$F$21,IF('System Design'!$F$8=2,'Hourly Demand and Generation'!H4665*'System Design'!$F$21,IF('System Design'!$F$8=3,'Hourly Demand and Generation'!I4665*'System Design'!$F$21)))</f>
        <v>40</v>
      </c>
      <c r="O4665" s="32">
        <f>IF('System Design'!$F$8=1,'Hourly Demand and Generation'!J4665*'System Design'!$F$22,IF('System Design'!$F$8=2,'Hourly Demand and Generation'!K4665*'System Design'!$F$22,IF('System Design'!$F$8=3,'Hourly Demand and Generation'!L4665*'System Design'!$F$22)))</f>
        <v>600</v>
      </c>
      <c r="Q4665" s="32">
        <f t="shared" si="1031"/>
        <v>0</v>
      </c>
      <c r="R4665" s="32">
        <f t="shared" si="1036"/>
        <v>5400</v>
      </c>
      <c r="S4665" s="32">
        <f t="shared" si="1037"/>
        <v>0</v>
      </c>
      <c r="T4665" s="32">
        <f t="shared" si="1038"/>
        <v>21600</v>
      </c>
      <c r="U4665" s="32">
        <f t="shared" si="1039"/>
        <v>0</v>
      </c>
      <c r="V4665" s="32">
        <f t="shared" si="1032"/>
        <v>347.5</v>
      </c>
      <c r="W4665" s="32">
        <f t="shared" si="1040"/>
        <v>347.5</v>
      </c>
      <c r="X4665" s="32">
        <f t="shared" si="1041"/>
        <v>347.5</v>
      </c>
    </row>
    <row r="4666" spans="1:24" x14ac:dyDescent="0.25">
      <c r="A4666" s="2"/>
      <c r="B4666" s="2" t="s">
        <v>8</v>
      </c>
      <c r="C4666" s="2">
        <f t="shared" si="1044"/>
        <v>195</v>
      </c>
      <c r="D4666" s="2">
        <f t="shared" si="1045"/>
        <v>6</v>
      </c>
      <c r="E4666" s="2">
        <f t="shared" si="1035"/>
        <v>4662</v>
      </c>
      <c r="F4666" s="11">
        <v>315</v>
      </c>
      <c r="G4666" s="9">
        <v>0.08</v>
      </c>
      <c r="H4666" s="9">
        <v>0.125</v>
      </c>
      <c r="I4666" s="9">
        <v>0.17</v>
      </c>
      <c r="J4666" s="9">
        <v>0.24</v>
      </c>
      <c r="K4666" s="9">
        <v>0.24</v>
      </c>
      <c r="L4666" s="9">
        <v>0.24</v>
      </c>
      <c r="N4666" s="32">
        <f>IF('System Design'!$F$8=1,'Hourly Demand and Generation'!G4666*'System Design'!$F$21,IF('System Design'!$F$8=2,'Hourly Demand and Generation'!H4666*'System Design'!$F$21,IF('System Design'!$F$8=3,'Hourly Demand and Generation'!I4666*'System Design'!$F$21)))</f>
        <v>85</v>
      </c>
      <c r="O4666" s="32">
        <f>IF('System Design'!$F$8=1,'Hourly Demand and Generation'!J4666*'System Design'!$F$22,IF('System Design'!$F$8=2,'Hourly Demand and Generation'!K4666*'System Design'!$F$22,IF('System Design'!$F$8=3,'Hourly Demand and Generation'!L4666*'System Design'!$F$22)))</f>
        <v>600</v>
      </c>
      <c r="Q4666" s="32">
        <f t="shared" si="1031"/>
        <v>0</v>
      </c>
      <c r="R4666" s="32">
        <f t="shared" si="1036"/>
        <v>5400</v>
      </c>
      <c r="S4666" s="32">
        <f t="shared" si="1037"/>
        <v>0</v>
      </c>
      <c r="T4666" s="32">
        <f t="shared" si="1038"/>
        <v>21600</v>
      </c>
      <c r="U4666" s="32">
        <f t="shared" si="1039"/>
        <v>0</v>
      </c>
      <c r="V4666" s="32">
        <f t="shared" si="1032"/>
        <v>370</v>
      </c>
      <c r="W4666" s="32">
        <f t="shared" si="1040"/>
        <v>370</v>
      </c>
      <c r="X4666" s="32">
        <f t="shared" si="1041"/>
        <v>370</v>
      </c>
    </row>
    <row r="4667" spans="1:24" x14ac:dyDescent="0.25">
      <c r="A4667" s="2"/>
      <c r="B4667" s="2" t="s">
        <v>8</v>
      </c>
      <c r="C4667" s="2">
        <f t="shared" si="1044"/>
        <v>195</v>
      </c>
      <c r="D4667" s="2">
        <f t="shared" si="1045"/>
        <v>7</v>
      </c>
      <c r="E4667" s="2">
        <f t="shared" si="1035"/>
        <v>4663</v>
      </c>
      <c r="F4667" s="11">
        <v>337.5</v>
      </c>
      <c r="G4667" s="9">
        <v>0.17</v>
      </c>
      <c r="H4667" s="9">
        <v>0.21</v>
      </c>
      <c r="I4667" s="9">
        <v>0.25</v>
      </c>
      <c r="J4667" s="9">
        <v>0.27</v>
      </c>
      <c r="K4667" s="9">
        <v>0.27</v>
      </c>
      <c r="L4667" s="9">
        <v>0.27</v>
      </c>
      <c r="N4667" s="32">
        <f>IF('System Design'!$F$8=1,'Hourly Demand and Generation'!G4667*'System Design'!$F$21,IF('System Design'!$F$8=2,'Hourly Demand and Generation'!H4667*'System Design'!$F$21,IF('System Design'!$F$8=3,'Hourly Demand and Generation'!I4667*'System Design'!$F$21)))</f>
        <v>125</v>
      </c>
      <c r="O4667" s="32">
        <f>IF('System Design'!$F$8=1,'Hourly Demand and Generation'!J4667*'System Design'!$F$22,IF('System Design'!$F$8=2,'Hourly Demand and Generation'!K4667*'System Design'!$F$22,IF('System Design'!$F$8=3,'Hourly Demand and Generation'!L4667*'System Design'!$F$22)))</f>
        <v>675</v>
      </c>
      <c r="Q4667" s="32">
        <f t="shared" si="1031"/>
        <v>0</v>
      </c>
      <c r="R4667" s="32">
        <f t="shared" si="1036"/>
        <v>5400</v>
      </c>
      <c r="S4667" s="32">
        <f t="shared" si="1037"/>
        <v>0</v>
      </c>
      <c r="T4667" s="32">
        <f t="shared" si="1038"/>
        <v>21600</v>
      </c>
      <c r="U4667" s="32">
        <f t="shared" si="1039"/>
        <v>0</v>
      </c>
      <c r="V4667" s="32">
        <f t="shared" si="1032"/>
        <v>462.5</v>
      </c>
      <c r="W4667" s="32">
        <f t="shared" si="1040"/>
        <v>462.5</v>
      </c>
      <c r="X4667" s="32">
        <f t="shared" si="1041"/>
        <v>462.5</v>
      </c>
    </row>
    <row r="4668" spans="1:24" x14ac:dyDescent="0.25">
      <c r="A4668" s="2"/>
      <c r="B4668" s="2" t="s">
        <v>8</v>
      </c>
      <c r="C4668" s="2">
        <f t="shared" si="1044"/>
        <v>195</v>
      </c>
      <c r="D4668" s="2">
        <f t="shared" si="1045"/>
        <v>8</v>
      </c>
      <c r="E4668" s="2">
        <f t="shared" si="1035"/>
        <v>4664</v>
      </c>
      <c r="F4668" s="11">
        <v>360</v>
      </c>
      <c r="G4668" s="9">
        <v>0.33</v>
      </c>
      <c r="H4668" s="9">
        <v>0.375</v>
      </c>
      <c r="I4668" s="9">
        <v>0.42</v>
      </c>
      <c r="J4668" s="9">
        <v>0.27</v>
      </c>
      <c r="K4668" s="9">
        <v>0.27</v>
      </c>
      <c r="L4668" s="9">
        <v>0.27</v>
      </c>
      <c r="N4668" s="32">
        <f>IF('System Design'!$F$8=1,'Hourly Demand and Generation'!G4668*'System Design'!$F$21,IF('System Design'!$F$8=2,'Hourly Demand and Generation'!H4668*'System Design'!$F$21,IF('System Design'!$F$8=3,'Hourly Demand and Generation'!I4668*'System Design'!$F$21)))</f>
        <v>210</v>
      </c>
      <c r="O4668" s="32">
        <f>IF('System Design'!$F$8=1,'Hourly Demand and Generation'!J4668*'System Design'!$F$22,IF('System Design'!$F$8=2,'Hourly Demand and Generation'!K4668*'System Design'!$F$22,IF('System Design'!$F$8=3,'Hourly Demand and Generation'!L4668*'System Design'!$F$22)))</f>
        <v>675</v>
      </c>
      <c r="Q4668" s="32">
        <f t="shared" si="1031"/>
        <v>0</v>
      </c>
      <c r="R4668" s="32">
        <f t="shared" si="1036"/>
        <v>5400</v>
      </c>
      <c r="S4668" s="32">
        <f t="shared" si="1037"/>
        <v>0</v>
      </c>
      <c r="T4668" s="32">
        <f t="shared" si="1038"/>
        <v>21600</v>
      </c>
      <c r="U4668" s="32">
        <f t="shared" si="1039"/>
        <v>0</v>
      </c>
      <c r="V4668" s="32">
        <f t="shared" si="1032"/>
        <v>525</v>
      </c>
      <c r="W4668" s="32">
        <f t="shared" si="1040"/>
        <v>525</v>
      </c>
      <c r="X4668" s="32">
        <f t="shared" si="1041"/>
        <v>525</v>
      </c>
    </row>
    <row r="4669" spans="1:24" x14ac:dyDescent="0.25">
      <c r="A4669" s="2"/>
      <c r="B4669" s="2" t="s">
        <v>8</v>
      </c>
      <c r="C4669" s="2">
        <f t="shared" si="1044"/>
        <v>195</v>
      </c>
      <c r="D4669" s="2">
        <f t="shared" si="1045"/>
        <v>9</v>
      </c>
      <c r="E4669" s="2">
        <f t="shared" si="1035"/>
        <v>4665</v>
      </c>
      <c r="F4669" s="11">
        <v>360</v>
      </c>
      <c r="G4669" s="9">
        <v>0.5</v>
      </c>
      <c r="H4669" s="9">
        <v>0.54</v>
      </c>
      <c r="I4669" s="9">
        <v>0.57999999999999996</v>
      </c>
      <c r="J4669" s="9">
        <v>0.24</v>
      </c>
      <c r="K4669" s="9">
        <v>0.24</v>
      </c>
      <c r="L4669" s="9">
        <v>0.24</v>
      </c>
      <c r="N4669" s="32">
        <f>IF('System Design'!$F$8=1,'Hourly Demand and Generation'!G4669*'System Design'!$F$21,IF('System Design'!$F$8=2,'Hourly Demand and Generation'!H4669*'System Design'!$F$21,IF('System Design'!$F$8=3,'Hourly Demand and Generation'!I4669*'System Design'!$F$21)))</f>
        <v>290</v>
      </c>
      <c r="O4669" s="32">
        <f>IF('System Design'!$F$8=1,'Hourly Demand and Generation'!J4669*'System Design'!$F$22,IF('System Design'!$F$8=2,'Hourly Demand and Generation'!K4669*'System Design'!$F$22,IF('System Design'!$F$8=3,'Hourly Demand and Generation'!L4669*'System Design'!$F$22)))</f>
        <v>600</v>
      </c>
      <c r="Q4669" s="32">
        <f t="shared" si="1031"/>
        <v>0</v>
      </c>
      <c r="R4669" s="32">
        <f t="shared" si="1036"/>
        <v>5400</v>
      </c>
      <c r="S4669" s="32">
        <f t="shared" si="1037"/>
        <v>0</v>
      </c>
      <c r="T4669" s="32">
        <f t="shared" si="1038"/>
        <v>21600</v>
      </c>
      <c r="U4669" s="32">
        <f t="shared" si="1039"/>
        <v>0</v>
      </c>
      <c r="V4669" s="32">
        <f t="shared" si="1032"/>
        <v>530</v>
      </c>
      <c r="W4669" s="32">
        <f t="shared" si="1040"/>
        <v>530</v>
      </c>
      <c r="X4669" s="32">
        <f t="shared" si="1041"/>
        <v>530</v>
      </c>
    </row>
    <row r="4670" spans="1:24" x14ac:dyDescent="0.25">
      <c r="A4670" s="2"/>
      <c r="B4670" s="2" t="s">
        <v>8</v>
      </c>
      <c r="C4670" s="2">
        <f t="shared" si="1044"/>
        <v>195</v>
      </c>
      <c r="D4670" s="2">
        <f t="shared" si="1045"/>
        <v>10</v>
      </c>
      <c r="E4670" s="2">
        <f t="shared" si="1035"/>
        <v>4666</v>
      </c>
      <c r="F4670" s="11">
        <v>351</v>
      </c>
      <c r="G4670" s="9">
        <v>0.67</v>
      </c>
      <c r="H4670" s="9">
        <v>0.71</v>
      </c>
      <c r="I4670" s="9">
        <v>0.75</v>
      </c>
      <c r="J4670" s="9">
        <v>0.27</v>
      </c>
      <c r="K4670" s="9">
        <v>0.27</v>
      </c>
      <c r="L4670" s="9">
        <v>0.27</v>
      </c>
      <c r="N4670" s="32">
        <f>IF('System Design'!$F$8=1,'Hourly Demand and Generation'!G4670*'System Design'!$F$21,IF('System Design'!$F$8=2,'Hourly Demand and Generation'!H4670*'System Design'!$F$21,IF('System Design'!$F$8=3,'Hourly Demand and Generation'!I4670*'System Design'!$F$21)))</f>
        <v>375</v>
      </c>
      <c r="O4670" s="32">
        <f>IF('System Design'!$F$8=1,'Hourly Demand and Generation'!J4670*'System Design'!$F$22,IF('System Design'!$F$8=2,'Hourly Demand and Generation'!K4670*'System Design'!$F$22,IF('System Design'!$F$8=3,'Hourly Demand and Generation'!L4670*'System Design'!$F$22)))</f>
        <v>675</v>
      </c>
      <c r="Q4670" s="32">
        <f t="shared" si="1031"/>
        <v>0</v>
      </c>
      <c r="R4670" s="32">
        <f t="shared" si="1036"/>
        <v>5400</v>
      </c>
      <c r="S4670" s="32">
        <f t="shared" si="1037"/>
        <v>0</v>
      </c>
      <c r="T4670" s="32">
        <f t="shared" si="1038"/>
        <v>21600</v>
      </c>
      <c r="U4670" s="32">
        <f t="shared" si="1039"/>
        <v>0</v>
      </c>
      <c r="V4670" s="32">
        <f t="shared" si="1032"/>
        <v>699</v>
      </c>
      <c r="W4670" s="32">
        <f t="shared" si="1040"/>
        <v>699</v>
      </c>
      <c r="X4670" s="32">
        <f t="shared" si="1041"/>
        <v>699</v>
      </c>
    </row>
    <row r="4671" spans="1:24" x14ac:dyDescent="0.25">
      <c r="A4671" s="2"/>
      <c r="B4671" s="2" t="s">
        <v>8</v>
      </c>
      <c r="C4671" s="2">
        <f t="shared" si="1044"/>
        <v>195</v>
      </c>
      <c r="D4671" s="2">
        <f t="shared" si="1045"/>
        <v>11</v>
      </c>
      <c r="E4671" s="2">
        <f t="shared" si="1035"/>
        <v>4667</v>
      </c>
      <c r="F4671" s="11">
        <v>346.5</v>
      </c>
      <c r="G4671" s="9">
        <v>0.83</v>
      </c>
      <c r="H4671" s="9">
        <v>0.875</v>
      </c>
      <c r="I4671" s="9">
        <v>0.92</v>
      </c>
      <c r="J4671" s="9">
        <v>0.24</v>
      </c>
      <c r="K4671" s="9">
        <v>0.24</v>
      </c>
      <c r="L4671" s="9">
        <v>0.24</v>
      </c>
      <c r="N4671" s="32">
        <f>IF('System Design'!$F$8=1,'Hourly Demand and Generation'!G4671*'System Design'!$F$21,IF('System Design'!$F$8=2,'Hourly Demand and Generation'!H4671*'System Design'!$F$21,IF('System Design'!$F$8=3,'Hourly Demand and Generation'!I4671*'System Design'!$F$21)))</f>
        <v>460</v>
      </c>
      <c r="O4671" s="32">
        <f>IF('System Design'!$F$8=1,'Hourly Demand and Generation'!J4671*'System Design'!$F$22,IF('System Design'!$F$8=2,'Hourly Demand and Generation'!K4671*'System Design'!$F$22,IF('System Design'!$F$8=3,'Hourly Demand and Generation'!L4671*'System Design'!$F$22)))</f>
        <v>600</v>
      </c>
      <c r="Q4671" s="32">
        <f t="shared" si="1031"/>
        <v>0</v>
      </c>
      <c r="R4671" s="32">
        <f t="shared" si="1036"/>
        <v>5400</v>
      </c>
      <c r="S4671" s="32">
        <f t="shared" si="1037"/>
        <v>0</v>
      </c>
      <c r="T4671" s="32">
        <f t="shared" si="1038"/>
        <v>21600</v>
      </c>
      <c r="U4671" s="32">
        <f t="shared" si="1039"/>
        <v>0</v>
      </c>
      <c r="V4671" s="32">
        <f t="shared" si="1032"/>
        <v>713.5</v>
      </c>
      <c r="W4671" s="32">
        <f t="shared" si="1040"/>
        <v>713.5</v>
      </c>
      <c r="X4671" s="32">
        <f t="shared" si="1041"/>
        <v>713.5</v>
      </c>
    </row>
    <row r="4672" spans="1:24" x14ac:dyDescent="0.25">
      <c r="A4672" s="2"/>
      <c r="B4672" s="2" t="s">
        <v>8</v>
      </c>
      <c r="C4672" s="2">
        <f t="shared" si="1044"/>
        <v>195</v>
      </c>
      <c r="D4672" s="2">
        <f t="shared" si="1045"/>
        <v>12</v>
      </c>
      <c r="E4672" s="2">
        <f t="shared" si="1035"/>
        <v>4668</v>
      </c>
      <c r="F4672" s="11">
        <v>346.5</v>
      </c>
      <c r="G4672" s="9">
        <v>1</v>
      </c>
      <c r="H4672" s="9">
        <v>1</v>
      </c>
      <c r="I4672" s="9">
        <v>1</v>
      </c>
      <c r="J4672" s="9">
        <v>0.22500000000000001</v>
      </c>
      <c r="K4672" s="9">
        <v>0.22500000000000001</v>
      </c>
      <c r="L4672" s="9">
        <v>0.22500000000000001</v>
      </c>
      <c r="N4672" s="32">
        <f>IF('System Design'!$F$8=1,'Hourly Demand and Generation'!G4672*'System Design'!$F$21,IF('System Design'!$F$8=2,'Hourly Demand and Generation'!H4672*'System Design'!$F$21,IF('System Design'!$F$8=3,'Hourly Demand and Generation'!I4672*'System Design'!$F$21)))</f>
        <v>500</v>
      </c>
      <c r="O4672" s="32">
        <f>IF('System Design'!$F$8=1,'Hourly Demand and Generation'!J4672*'System Design'!$F$22,IF('System Design'!$F$8=2,'Hourly Demand and Generation'!K4672*'System Design'!$F$22,IF('System Design'!$F$8=3,'Hourly Demand and Generation'!L4672*'System Design'!$F$22)))</f>
        <v>562.5</v>
      </c>
      <c r="Q4672" s="32">
        <f t="shared" si="1031"/>
        <v>0</v>
      </c>
      <c r="R4672" s="32">
        <f t="shared" si="1036"/>
        <v>5400</v>
      </c>
      <c r="S4672" s="32">
        <f t="shared" si="1037"/>
        <v>0</v>
      </c>
      <c r="T4672" s="32">
        <f t="shared" si="1038"/>
        <v>21600</v>
      </c>
      <c r="U4672" s="32">
        <f t="shared" si="1039"/>
        <v>0</v>
      </c>
      <c r="V4672" s="32">
        <f t="shared" si="1032"/>
        <v>716</v>
      </c>
      <c r="W4672" s="32">
        <f t="shared" si="1040"/>
        <v>716</v>
      </c>
      <c r="X4672" s="32">
        <f t="shared" si="1041"/>
        <v>716</v>
      </c>
    </row>
    <row r="4673" spans="1:24" x14ac:dyDescent="0.25">
      <c r="A4673" s="2"/>
      <c r="B4673" s="2" t="s">
        <v>8</v>
      </c>
      <c r="C4673" s="2">
        <f t="shared" si="1044"/>
        <v>195</v>
      </c>
      <c r="D4673" s="2">
        <f t="shared" si="1045"/>
        <v>13</v>
      </c>
      <c r="E4673" s="2">
        <f t="shared" si="1035"/>
        <v>4669</v>
      </c>
      <c r="F4673" s="11">
        <v>360</v>
      </c>
      <c r="G4673" s="9">
        <v>0.83</v>
      </c>
      <c r="H4673" s="9">
        <v>0.875</v>
      </c>
      <c r="I4673" s="9">
        <v>0.92</v>
      </c>
      <c r="J4673" s="9">
        <v>0.24</v>
      </c>
      <c r="K4673" s="9">
        <v>0.24</v>
      </c>
      <c r="L4673" s="9">
        <v>0.24</v>
      </c>
      <c r="N4673" s="32">
        <f>IF('System Design'!$F$8=1,'Hourly Demand and Generation'!G4673*'System Design'!$F$21,IF('System Design'!$F$8=2,'Hourly Demand and Generation'!H4673*'System Design'!$F$21,IF('System Design'!$F$8=3,'Hourly Demand and Generation'!I4673*'System Design'!$F$21)))</f>
        <v>460</v>
      </c>
      <c r="O4673" s="32">
        <f>IF('System Design'!$F$8=1,'Hourly Demand and Generation'!J4673*'System Design'!$F$22,IF('System Design'!$F$8=2,'Hourly Demand and Generation'!K4673*'System Design'!$F$22,IF('System Design'!$F$8=3,'Hourly Demand and Generation'!L4673*'System Design'!$F$22)))</f>
        <v>600</v>
      </c>
      <c r="Q4673" s="32">
        <f t="shared" si="1031"/>
        <v>0</v>
      </c>
      <c r="R4673" s="32">
        <f t="shared" si="1036"/>
        <v>5400</v>
      </c>
      <c r="S4673" s="32">
        <f t="shared" si="1037"/>
        <v>0</v>
      </c>
      <c r="T4673" s="32">
        <f t="shared" si="1038"/>
        <v>21600</v>
      </c>
      <c r="U4673" s="32">
        <f t="shared" si="1039"/>
        <v>0</v>
      </c>
      <c r="V4673" s="32">
        <f t="shared" si="1032"/>
        <v>700</v>
      </c>
      <c r="W4673" s="32">
        <f t="shared" si="1040"/>
        <v>700</v>
      </c>
      <c r="X4673" s="32">
        <f t="shared" si="1041"/>
        <v>700</v>
      </c>
    </row>
    <row r="4674" spans="1:24" x14ac:dyDescent="0.25">
      <c r="A4674" s="2"/>
      <c r="B4674" s="2" t="s">
        <v>8</v>
      </c>
      <c r="C4674" s="2">
        <f t="shared" si="1044"/>
        <v>195</v>
      </c>
      <c r="D4674" s="2">
        <f t="shared" si="1045"/>
        <v>14</v>
      </c>
      <c r="E4674" s="2">
        <f t="shared" si="1035"/>
        <v>4670</v>
      </c>
      <c r="F4674" s="11">
        <v>360</v>
      </c>
      <c r="G4674" s="9">
        <v>0.67</v>
      </c>
      <c r="H4674" s="9">
        <v>0.71</v>
      </c>
      <c r="I4674" s="9">
        <v>0.75</v>
      </c>
      <c r="J4674" s="9">
        <v>0.255</v>
      </c>
      <c r="K4674" s="9">
        <v>0.255</v>
      </c>
      <c r="L4674" s="9">
        <v>0.255</v>
      </c>
      <c r="N4674" s="32">
        <f>IF('System Design'!$F$8=1,'Hourly Demand and Generation'!G4674*'System Design'!$F$21,IF('System Design'!$F$8=2,'Hourly Demand and Generation'!H4674*'System Design'!$F$21,IF('System Design'!$F$8=3,'Hourly Demand and Generation'!I4674*'System Design'!$F$21)))</f>
        <v>375</v>
      </c>
      <c r="O4674" s="32">
        <f>IF('System Design'!$F$8=1,'Hourly Demand and Generation'!J4674*'System Design'!$F$22,IF('System Design'!$F$8=2,'Hourly Demand and Generation'!K4674*'System Design'!$F$22,IF('System Design'!$F$8=3,'Hourly Demand and Generation'!L4674*'System Design'!$F$22)))</f>
        <v>637.5</v>
      </c>
      <c r="Q4674" s="32">
        <f t="shared" si="1031"/>
        <v>0</v>
      </c>
      <c r="R4674" s="32">
        <f t="shared" si="1036"/>
        <v>5400</v>
      </c>
      <c r="S4674" s="32">
        <f t="shared" si="1037"/>
        <v>0</v>
      </c>
      <c r="T4674" s="32">
        <f t="shared" si="1038"/>
        <v>21600</v>
      </c>
      <c r="U4674" s="32">
        <f t="shared" si="1039"/>
        <v>0</v>
      </c>
      <c r="V4674" s="32">
        <f t="shared" si="1032"/>
        <v>652.5</v>
      </c>
      <c r="W4674" s="32">
        <f t="shared" si="1040"/>
        <v>652.5</v>
      </c>
      <c r="X4674" s="32">
        <f t="shared" si="1041"/>
        <v>652.5</v>
      </c>
    </row>
    <row r="4675" spans="1:24" x14ac:dyDescent="0.25">
      <c r="A4675" s="2"/>
      <c r="B4675" s="2" t="s">
        <v>8</v>
      </c>
      <c r="C4675" s="2">
        <f t="shared" si="1044"/>
        <v>195</v>
      </c>
      <c r="D4675" s="2">
        <f t="shared" si="1045"/>
        <v>15</v>
      </c>
      <c r="E4675" s="2">
        <f t="shared" si="1035"/>
        <v>4671</v>
      </c>
      <c r="F4675" s="11">
        <v>382.5</v>
      </c>
      <c r="G4675" s="9">
        <v>0.5</v>
      </c>
      <c r="H4675" s="9">
        <v>0.54</v>
      </c>
      <c r="I4675" s="9">
        <v>0.57999999999999996</v>
      </c>
      <c r="J4675" s="9">
        <v>0.27</v>
      </c>
      <c r="K4675" s="9">
        <v>0.27</v>
      </c>
      <c r="L4675" s="9">
        <v>0.27</v>
      </c>
      <c r="N4675" s="32">
        <f>IF('System Design'!$F$8=1,'Hourly Demand and Generation'!G4675*'System Design'!$F$21,IF('System Design'!$F$8=2,'Hourly Demand and Generation'!H4675*'System Design'!$F$21,IF('System Design'!$F$8=3,'Hourly Demand and Generation'!I4675*'System Design'!$F$21)))</f>
        <v>290</v>
      </c>
      <c r="O4675" s="32">
        <f>IF('System Design'!$F$8=1,'Hourly Demand and Generation'!J4675*'System Design'!$F$22,IF('System Design'!$F$8=2,'Hourly Demand and Generation'!K4675*'System Design'!$F$22,IF('System Design'!$F$8=3,'Hourly Demand and Generation'!L4675*'System Design'!$F$22)))</f>
        <v>675</v>
      </c>
      <c r="Q4675" s="32">
        <f t="shared" si="1031"/>
        <v>0</v>
      </c>
      <c r="R4675" s="32">
        <f t="shared" si="1036"/>
        <v>5400</v>
      </c>
      <c r="S4675" s="32">
        <f t="shared" si="1037"/>
        <v>0</v>
      </c>
      <c r="T4675" s="32">
        <f t="shared" si="1038"/>
        <v>21600</v>
      </c>
      <c r="U4675" s="32">
        <f t="shared" si="1039"/>
        <v>0</v>
      </c>
      <c r="V4675" s="32">
        <f t="shared" si="1032"/>
        <v>582.5</v>
      </c>
      <c r="W4675" s="32">
        <f t="shared" si="1040"/>
        <v>582.5</v>
      </c>
      <c r="X4675" s="32">
        <f t="shared" si="1041"/>
        <v>582.5</v>
      </c>
    </row>
    <row r="4676" spans="1:24" x14ac:dyDescent="0.25">
      <c r="A4676" s="2"/>
      <c r="B4676" s="2" t="s">
        <v>8</v>
      </c>
      <c r="C4676" s="2">
        <f t="shared" si="1044"/>
        <v>195</v>
      </c>
      <c r="D4676" s="2">
        <f t="shared" si="1045"/>
        <v>16</v>
      </c>
      <c r="E4676" s="2">
        <f t="shared" si="1035"/>
        <v>4672</v>
      </c>
      <c r="F4676" s="11">
        <v>405</v>
      </c>
      <c r="G4676" s="9">
        <v>0.33</v>
      </c>
      <c r="H4676" s="9">
        <v>0.375</v>
      </c>
      <c r="I4676" s="9">
        <v>0.42</v>
      </c>
      <c r="J4676" s="9">
        <v>0.27</v>
      </c>
      <c r="K4676" s="9">
        <v>0.27</v>
      </c>
      <c r="L4676" s="9">
        <v>0.27</v>
      </c>
      <c r="N4676" s="32">
        <f>IF('System Design'!$F$8=1,'Hourly Demand and Generation'!G4676*'System Design'!$F$21,IF('System Design'!$F$8=2,'Hourly Demand and Generation'!H4676*'System Design'!$F$21,IF('System Design'!$F$8=3,'Hourly Demand and Generation'!I4676*'System Design'!$F$21)))</f>
        <v>210</v>
      </c>
      <c r="O4676" s="32">
        <f>IF('System Design'!$F$8=1,'Hourly Demand and Generation'!J4676*'System Design'!$F$22,IF('System Design'!$F$8=2,'Hourly Demand and Generation'!K4676*'System Design'!$F$22,IF('System Design'!$F$8=3,'Hourly Demand and Generation'!L4676*'System Design'!$F$22)))</f>
        <v>675</v>
      </c>
      <c r="Q4676" s="32">
        <f t="shared" si="1031"/>
        <v>0</v>
      </c>
      <c r="R4676" s="32">
        <f t="shared" si="1036"/>
        <v>5400</v>
      </c>
      <c r="S4676" s="32">
        <f t="shared" si="1037"/>
        <v>0</v>
      </c>
      <c r="T4676" s="32">
        <f t="shared" si="1038"/>
        <v>21600</v>
      </c>
      <c r="U4676" s="32">
        <f t="shared" si="1039"/>
        <v>0</v>
      </c>
      <c r="V4676" s="32">
        <f t="shared" si="1032"/>
        <v>480</v>
      </c>
      <c r="W4676" s="32">
        <f t="shared" si="1040"/>
        <v>480</v>
      </c>
      <c r="X4676" s="32">
        <f t="shared" si="1041"/>
        <v>480</v>
      </c>
    </row>
    <row r="4677" spans="1:24" x14ac:dyDescent="0.25">
      <c r="A4677" s="2"/>
      <c r="B4677" s="2" t="s">
        <v>8</v>
      </c>
      <c r="C4677" s="2">
        <f t="shared" si="1044"/>
        <v>195</v>
      </c>
      <c r="D4677" s="2">
        <f t="shared" si="1045"/>
        <v>17</v>
      </c>
      <c r="E4677" s="2">
        <f t="shared" si="1035"/>
        <v>4673</v>
      </c>
      <c r="F4677" s="11">
        <v>427.5</v>
      </c>
      <c r="G4677" s="9">
        <v>0.17</v>
      </c>
      <c r="H4677" s="9">
        <v>0.21</v>
      </c>
      <c r="I4677" s="9">
        <v>0.25</v>
      </c>
      <c r="J4677" s="9">
        <v>0.3</v>
      </c>
      <c r="K4677" s="9">
        <v>0.3</v>
      </c>
      <c r="L4677" s="9">
        <v>0.3</v>
      </c>
      <c r="N4677" s="32">
        <f>IF('System Design'!$F$8=1,'Hourly Demand and Generation'!G4677*'System Design'!$F$21,IF('System Design'!$F$8=2,'Hourly Demand and Generation'!H4677*'System Design'!$F$21,IF('System Design'!$F$8=3,'Hourly Demand and Generation'!I4677*'System Design'!$F$21)))</f>
        <v>125</v>
      </c>
      <c r="O4677" s="32">
        <f>IF('System Design'!$F$8=1,'Hourly Demand and Generation'!J4677*'System Design'!$F$22,IF('System Design'!$F$8=2,'Hourly Demand and Generation'!K4677*'System Design'!$F$22,IF('System Design'!$F$8=3,'Hourly Demand and Generation'!L4677*'System Design'!$F$22)))</f>
        <v>750</v>
      </c>
      <c r="Q4677" s="32">
        <f t="shared" si="1031"/>
        <v>0</v>
      </c>
      <c r="R4677" s="32">
        <f t="shared" si="1036"/>
        <v>5400</v>
      </c>
      <c r="S4677" s="32">
        <f t="shared" si="1037"/>
        <v>0</v>
      </c>
      <c r="T4677" s="32">
        <f t="shared" si="1038"/>
        <v>21600</v>
      </c>
      <c r="U4677" s="32">
        <f t="shared" si="1039"/>
        <v>0</v>
      </c>
      <c r="V4677" s="32">
        <f t="shared" si="1032"/>
        <v>447.5</v>
      </c>
      <c r="W4677" s="32">
        <f t="shared" si="1040"/>
        <v>447.5</v>
      </c>
      <c r="X4677" s="32">
        <f t="shared" si="1041"/>
        <v>447.5</v>
      </c>
    </row>
    <row r="4678" spans="1:24" x14ac:dyDescent="0.25">
      <c r="A4678" s="2"/>
      <c r="B4678" s="2" t="s">
        <v>8</v>
      </c>
      <c r="C4678" s="2">
        <f t="shared" si="1044"/>
        <v>195</v>
      </c>
      <c r="D4678" s="2">
        <f t="shared" si="1045"/>
        <v>18</v>
      </c>
      <c r="E4678" s="2">
        <f t="shared" si="1035"/>
        <v>4674</v>
      </c>
      <c r="F4678" s="11">
        <v>450</v>
      </c>
      <c r="G4678" s="9">
        <v>0.08</v>
      </c>
      <c r="H4678" s="9">
        <v>0.125</v>
      </c>
      <c r="I4678" s="9">
        <v>0.17</v>
      </c>
      <c r="J4678" s="9">
        <v>0.28499999999999998</v>
      </c>
      <c r="K4678" s="9">
        <v>0.28499999999999998</v>
      </c>
      <c r="L4678" s="9">
        <v>0.28499999999999998</v>
      </c>
      <c r="N4678" s="32">
        <f>IF('System Design'!$F$8=1,'Hourly Demand and Generation'!G4678*'System Design'!$F$21,IF('System Design'!$F$8=2,'Hourly Demand and Generation'!H4678*'System Design'!$F$21,IF('System Design'!$F$8=3,'Hourly Demand and Generation'!I4678*'System Design'!$F$21)))</f>
        <v>85</v>
      </c>
      <c r="O4678" s="32">
        <f>IF('System Design'!$F$8=1,'Hourly Demand and Generation'!J4678*'System Design'!$F$22,IF('System Design'!$F$8=2,'Hourly Demand and Generation'!K4678*'System Design'!$F$22,IF('System Design'!$F$8=3,'Hourly Demand and Generation'!L4678*'System Design'!$F$22)))</f>
        <v>712.49999999999989</v>
      </c>
      <c r="Q4678" s="32">
        <f t="shared" ref="Q4678:Q4741" si="1046">IF(F4678-N4678-O4678&gt;0,F4678-N4678-O4678,0)</f>
        <v>0</v>
      </c>
      <c r="R4678" s="32">
        <f t="shared" si="1036"/>
        <v>5400</v>
      </c>
      <c r="S4678" s="32">
        <f t="shared" si="1037"/>
        <v>0</v>
      </c>
      <c r="T4678" s="32">
        <f t="shared" si="1038"/>
        <v>21600</v>
      </c>
      <c r="U4678" s="32">
        <f t="shared" si="1039"/>
        <v>0</v>
      </c>
      <c r="V4678" s="32">
        <f t="shared" ref="V4678:V4741" si="1047">IF(F4678-N4678-O4678&lt;0,N4678+O4678-F4678,0)</f>
        <v>347.49999999999989</v>
      </c>
      <c r="W4678" s="32">
        <f t="shared" si="1040"/>
        <v>347.49999999999989</v>
      </c>
      <c r="X4678" s="32">
        <f t="shared" si="1041"/>
        <v>347.49999999999989</v>
      </c>
    </row>
    <row r="4679" spans="1:24" x14ac:dyDescent="0.25">
      <c r="A4679" s="2"/>
      <c r="B4679" s="2" t="s">
        <v>8</v>
      </c>
      <c r="C4679" s="2">
        <f t="shared" si="1044"/>
        <v>195</v>
      </c>
      <c r="D4679" s="2">
        <f t="shared" si="1045"/>
        <v>19</v>
      </c>
      <c r="E4679" s="2">
        <f t="shared" ref="E4679:E4742" si="1048">E4678+1</f>
        <v>4675</v>
      </c>
      <c r="F4679" s="11">
        <v>436.5</v>
      </c>
      <c r="G4679" s="9">
        <v>0</v>
      </c>
      <c r="H4679" s="9">
        <v>0.04</v>
      </c>
      <c r="I4679" s="9">
        <v>0.08</v>
      </c>
      <c r="J4679" s="9">
        <v>0.27</v>
      </c>
      <c r="K4679" s="9">
        <v>0.27</v>
      </c>
      <c r="L4679" s="9">
        <v>0.27</v>
      </c>
      <c r="N4679" s="32">
        <f>IF('System Design'!$F$8=1,'Hourly Demand and Generation'!G4679*'System Design'!$F$21,IF('System Design'!$F$8=2,'Hourly Demand and Generation'!H4679*'System Design'!$F$21,IF('System Design'!$F$8=3,'Hourly Demand and Generation'!I4679*'System Design'!$F$21)))</f>
        <v>40</v>
      </c>
      <c r="O4679" s="32">
        <f>IF('System Design'!$F$8=1,'Hourly Demand and Generation'!J4679*'System Design'!$F$22,IF('System Design'!$F$8=2,'Hourly Demand and Generation'!K4679*'System Design'!$F$22,IF('System Design'!$F$8=3,'Hourly Demand and Generation'!L4679*'System Design'!$F$22)))</f>
        <v>675</v>
      </c>
      <c r="Q4679" s="32">
        <f t="shared" si="1046"/>
        <v>0</v>
      </c>
      <c r="R4679" s="32">
        <f t="shared" ref="R4679:R4742" si="1049">IF($Q4679&lt;R4678+$V4679,IF(R4678+$V4679-$Q4679&gt;5400,5400,R4678+$V4679-$Q4679),0)</f>
        <v>5400</v>
      </c>
      <c r="S4679" s="32">
        <f t="shared" ref="S4679:S4742" si="1050">IF(R4679&gt;0,0,$Q4679+$V4679-R4678)</f>
        <v>0</v>
      </c>
      <c r="T4679" s="32">
        <f t="shared" ref="T4679:T4742" si="1051">IF($Q4679&lt;T4678+$V4679,IF(T4678+$V4679-$Q4679&gt;21600,21600,T4678+$V4679-$Q4679),0)</f>
        <v>21600</v>
      </c>
      <c r="U4679" s="32">
        <f t="shared" ref="U4679:U4742" si="1052">IF(T4679&gt;0,0,$Q4679+$V4679-T4678)</f>
        <v>0</v>
      </c>
      <c r="V4679" s="32">
        <f t="shared" si="1047"/>
        <v>278.5</v>
      </c>
      <c r="W4679" s="32">
        <f t="shared" ref="W4679:W4742" si="1053">IF(R4679=5400,$V4679-(R4679-R4678),0)</f>
        <v>278.5</v>
      </c>
      <c r="X4679" s="32">
        <f t="shared" ref="X4679:X4742" si="1054">IF(T4679=21600,$V4679-(T4679-T4678),0)</f>
        <v>278.5</v>
      </c>
    </row>
    <row r="4680" spans="1:24" x14ac:dyDescent="0.25">
      <c r="A4680" s="2"/>
      <c r="B4680" s="2" t="s">
        <v>8</v>
      </c>
      <c r="C4680" s="2">
        <f t="shared" si="1044"/>
        <v>195</v>
      </c>
      <c r="D4680" s="2">
        <f t="shared" si="1045"/>
        <v>20</v>
      </c>
      <c r="E4680" s="2">
        <f t="shared" si="1048"/>
        <v>4676</v>
      </c>
      <c r="F4680" s="11">
        <v>427.5</v>
      </c>
      <c r="G4680" s="9">
        <v>0</v>
      </c>
      <c r="H4680" s="9">
        <v>0</v>
      </c>
      <c r="I4680" s="9">
        <v>0</v>
      </c>
      <c r="J4680" s="9">
        <v>0.27</v>
      </c>
      <c r="K4680" s="9">
        <v>0.27</v>
      </c>
      <c r="L4680" s="9">
        <v>0.27</v>
      </c>
      <c r="N4680" s="32">
        <f>IF('System Design'!$F$8=1,'Hourly Demand and Generation'!G4680*'System Design'!$F$21,IF('System Design'!$F$8=2,'Hourly Demand and Generation'!H4680*'System Design'!$F$21,IF('System Design'!$F$8=3,'Hourly Demand and Generation'!I4680*'System Design'!$F$21)))</f>
        <v>0</v>
      </c>
      <c r="O4680" s="32">
        <f>IF('System Design'!$F$8=1,'Hourly Demand and Generation'!J4680*'System Design'!$F$22,IF('System Design'!$F$8=2,'Hourly Demand and Generation'!K4680*'System Design'!$F$22,IF('System Design'!$F$8=3,'Hourly Demand and Generation'!L4680*'System Design'!$F$22)))</f>
        <v>675</v>
      </c>
      <c r="Q4680" s="32">
        <f t="shared" si="1046"/>
        <v>0</v>
      </c>
      <c r="R4680" s="32">
        <f t="shared" si="1049"/>
        <v>5400</v>
      </c>
      <c r="S4680" s="32">
        <f t="shared" si="1050"/>
        <v>0</v>
      </c>
      <c r="T4680" s="32">
        <f t="shared" si="1051"/>
        <v>21600</v>
      </c>
      <c r="U4680" s="32">
        <f t="shared" si="1052"/>
        <v>0</v>
      </c>
      <c r="V4680" s="32">
        <f t="shared" si="1047"/>
        <v>247.5</v>
      </c>
      <c r="W4680" s="32">
        <f t="shared" si="1053"/>
        <v>247.5</v>
      </c>
      <c r="X4680" s="32">
        <f t="shared" si="1054"/>
        <v>247.5</v>
      </c>
    </row>
    <row r="4681" spans="1:24" x14ac:dyDescent="0.25">
      <c r="A4681" s="2"/>
      <c r="B4681" s="2" t="s">
        <v>8</v>
      </c>
      <c r="C4681" s="2">
        <f t="shared" si="1044"/>
        <v>195</v>
      </c>
      <c r="D4681" s="2">
        <f t="shared" si="1045"/>
        <v>21</v>
      </c>
      <c r="E4681" s="2">
        <f t="shared" si="1048"/>
        <v>4677</v>
      </c>
      <c r="F4681" s="11">
        <v>405</v>
      </c>
      <c r="G4681" s="9">
        <v>0</v>
      </c>
      <c r="H4681" s="9">
        <v>0</v>
      </c>
      <c r="I4681" s="9">
        <v>0</v>
      </c>
      <c r="J4681" s="9">
        <v>0.27</v>
      </c>
      <c r="K4681" s="9">
        <v>0.27</v>
      </c>
      <c r="L4681" s="9">
        <v>0.27</v>
      </c>
      <c r="N4681" s="32">
        <f>IF('System Design'!$F$8=1,'Hourly Demand and Generation'!G4681*'System Design'!$F$21,IF('System Design'!$F$8=2,'Hourly Demand and Generation'!H4681*'System Design'!$F$21,IF('System Design'!$F$8=3,'Hourly Demand and Generation'!I4681*'System Design'!$F$21)))</f>
        <v>0</v>
      </c>
      <c r="O4681" s="32">
        <f>IF('System Design'!$F$8=1,'Hourly Demand and Generation'!J4681*'System Design'!$F$22,IF('System Design'!$F$8=2,'Hourly Demand and Generation'!K4681*'System Design'!$F$22,IF('System Design'!$F$8=3,'Hourly Demand and Generation'!L4681*'System Design'!$F$22)))</f>
        <v>675</v>
      </c>
      <c r="Q4681" s="32">
        <f t="shared" si="1046"/>
        <v>0</v>
      </c>
      <c r="R4681" s="32">
        <f t="shared" si="1049"/>
        <v>5400</v>
      </c>
      <c r="S4681" s="32">
        <f t="shared" si="1050"/>
        <v>0</v>
      </c>
      <c r="T4681" s="32">
        <f t="shared" si="1051"/>
        <v>21600</v>
      </c>
      <c r="U4681" s="32">
        <f t="shared" si="1052"/>
        <v>0</v>
      </c>
      <c r="V4681" s="32">
        <f t="shared" si="1047"/>
        <v>270</v>
      </c>
      <c r="W4681" s="32">
        <f t="shared" si="1053"/>
        <v>270</v>
      </c>
      <c r="X4681" s="32">
        <f t="shared" si="1054"/>
        <v>270</v>
      </c>
    </row>
    <row r="4682" spans="1:24" x14ac:dyDescent="0.25">
      <c r="A4682" s="2"/>
      <c r="B4682" s="2" t="s">
        <v>8</v>
      </c>
      <c r="C4682" s="2">
        <f t="shared" si="1044"/>
        <v>195</v>
      </c>
      <c r="D4682" s="2">
        <f t="shared" si="1045"/>
        <v>22</v>
      </c>
      <c r="E4682" s="2">
        <f t="shared" si="1048"/>
        <v>4678</v>
      </c>
      <c r="F4682" s="11">
        <v>382.5</v>
      </c>
      <c r="G4682" s="9">
        <v>0</v>
      </c>
      <c r="H4682" s="9">
        <v>0</v>
      </c>
      <c r="I4682" s="9">
        <v>0</v>
      </c>
      <c r="J4682" s="9">
        <v>0.28499999999999998</v>
      </c>
      <c r="K4682" s="9">
        <v>0.28499999999999998</v>
      </c>
      <c r="L4682" s="9">
        <v>0.28499999999999998</v>
      </c>
      <c r="N4682" s="32">
        <f>IF('System Design'!$F$8=1,'Hourly Demand and Generation'!G4682*'System Design'!$F$21,IF('System Design'!$F$8=2,'Hourly Demand and Generation'!H4682*'System Design'!$F$21,IF('System Design'!$F$8=3,'Hourly Demand and Generation'!I4682*'System Design'!$F$21)))</f>
        <v>0</v>
      </c>
      <c r="O4682" s="32">
        <f>IF('System Design'!$F$8=1,'Hourly Demand and Generation'!J4682*'System Design'!$F$22,IF('System Design'!$F$8=2,'Hourly Demand and Generation'!K4682*'System Design'!$F$22,IF('System Design'!$F$8=3,'Hourly Demand and Generation'!L4682*'System Design'!$F$22)))</f>
        <v>712.49999999999989</v>
      </c>
      <c r="Q4682" s="32">
        <f t="shared" si="1046"/>
        <v>0</v>
      </c>
      <c r="R4682" s="32">
        <f t="shared" si="1049"/>
        <v>5400</v>
      </c>
      <c r="S4682" s="32">
        <f t="shared" si="1050"/>
        <v>0</v>
      </c>
      <c r="T4682" s="32">
        <f t="shared" si="1051"/>
        <v>21600</v>
      </c>
      <c r="U4682" s="32">
        <f t="shared" si="1052"/>
        <v>0</v>
      </c>
      <c r="V4682" s="32">
        <f t="shared" si="1047"/>
        <v>329.99999999999989</v>
      </c>
      <c r="W4682" s="32">
        <f t="shared" si="1053"/>
        <v>329.99999999999989</v>
      </c>
      <c r="X4682" s="32">
        <f t="shared" si="1054"/>
        <v>329.99999999999989</v>
      </c>
    </row>
    <row r="4683" spans="1:24" x14ac:dyDescent="0.25">
      <c r="A4683" s="2"/>
      <c r="B4683" s="2" t="s">
        <v>8</v>
      </c>
      <c r="C4683" s="2">
        <f t="shared" si="1044"/>
        <v>195</v>
      </c>
      <c r="D4683" s="2">
        <f t="shared" si="1045"/>
        <v>23</v>
      </c>
      <c r="E4683" s="2">
        <f t="shared" si="1048"/>
        <v>4679</v>
      </c>
      <c r="F4683" s="11">
        <v>360</v>
      </c>
      <c r="G4683" s="9">
        <v>0</v>
      </c>
      <c r="H4683" s="9">
        <v>0</v>
      </c>
      <c r="I4683" s="9">
        <v>0</v>
      </c>
      <c r="J4683" s="9">
        <v>0.24</v>
      </c>
      <c r="K4683" s="9">
        <v>0.24</v>
      </c>
      <c r="L4683" s="9">
        <v>0.24</v>
      </c>
      <c r="N4683" s="32">
        <f>IF('System Design'!$F$8=1,'Hourly Demand and Generation'!G4683*'System Design'!$F$21,IF('System Design'!$F$8=2,'Hourly Demand and Generation'!H4683*'System Design'!$F$21,IF('System Design'!$F$8=3,'Hourly Demand and Generation'!I4683*'System Design'!$F$21)))</f>
        <v>0</v>
      </c>
      <c r="O4683" s="32">
        <f>IF('System Design'!$F$8=1,'Hourly Demand and Generation'!J4683*'System Design'!$F$22,IF('System Design'!$F$8=2,'Hourly Demand and Generation'!K4683*'System Design'!$F$22,IF('System Design'!$F$8=3,'Hourly Demand and Generation'!L4683*'System Design'!$F$22)))</f>
        <v>600</v>
      </c>
      <c r="Q4683" s="32">
        <f t="shared" si="1046"/>
        <v>0</v>
      </c>
      <c r="R4683" s="32">
        <f t="shared" si="1049"/>
        <v>5400</v>
      </c>
      <c r="S4683" s="32">
        <f t="shared" si="1050"/>
        <v>0</v>
      </c>
      <c r="T4683" s="32">
        <f t="shared" si="1051"/>
        <v>21600</v>
      </c>
      <c r="U4683" s="32">
        <f t="shared" si="1052"/>
        <v>0</v>
      </c>
      <c r="V4683" s="32">
        <f t="shared" si="1047"/>
        <v>240</v>
      </c>
      <c r="W4683" s="32">
        <f t="shared" si="1053"/>
        <v>240</v>
      </c>
      <c r="X4683" s="32">
        <f t="shared" si="1054"/>
        <v>240</v>
      </c>
    </row>
    <row r="4684" spans="1:24" x14ac:dyDescent="0.25">
      <c r="A4684" s="2"/>
      <c r="B4684" s="2" t="s">
        <v>8</v>
      </c>
      <c r="C4684" s="2">
        <f t="shared" si="1044"/>
        <v>195</v>
      </c>
      <c r="D4684" s="2">
        <f t="shared" si="1045"/>
        <v>24</v>
      </c>
      <c r="E4684" s="2">
        <f t="shared" si="1048"/>
        <v>4680</v>
      </c>
      <c r="F4684" s="11">
        <v>315</v>
      </c>
      <c r="G4684" s="9">
        <v>0</v>
      </c>
      <c r="H4684" s="9">
        <v>0</v>
      </c>
      <c r="I4684" s="9">
        <v>0</v>
      </c>
      <c r="J4684" s="9">
        <v>0.24</v>
      </c>
      <c r="K4684" s="9">
        <v>0.24</v>
      </c>
      <c r="L4684" s="9">
        <v>0.24</v>
      </c>
      <c r="N4684" s="32">
        <f>IF('System Design'!$F$8=1,'Hourly Demand and Generation'!G4684*'System Design'!$F$21,IF('System Design'!$F$8=2,'Hourly Demand and Generation'!H4684*'System Design'!$F$21,IF('System Design'!$F$8=3,'Hourly Demand and Generation'!I4684*'System Design'!$F$21)))</f>
        <v>0</v>
      </c>
      <c r="O4684" s="32">
        <f>IF('System Design'!$F$8=1,'Hourly Demand and Generation'!J4684*'System Design'!$F$22,IF('System Design'!$F$8=2,'Hourly Demand and Generation'!K4684*'System Design'!$F$22,IF('System Design'!$F$8=3,'Hourly Demand and Generation'!L4684*'System Design'!$F$22)))</f>
        <v>600</v>
      </c>
      <c r="Q4684" s="32">
        <f t="shared" si="1046"/>
        <v>0</v>
      </c>
      <c r="R4684" s="32">
        <f t="shared" si="1049"/>
        <v>5400</v>
      </c>
      <c r="S4684" s="32">
        <f t="shared" si="1050"/>
        <v>0</v>
      </c>
      <c r="T4684" s="32">
        <f t="shared" si="1051"/>
        <v>21600</v>
      </c>
      <c r="U4684" s="32">
        <f t="shared" si="1052"/>
        <v>0</v>
      </c>
      <c r="V4684" s="32">
        <f t="shared" si="1047"/>
        <v>285</v>
      </c>
      <c r="W4684" s="32">
        <f t="shared" si="1053"/>
        <v>285</v>
      </c>
      <c r="X4684" s="32">
        <f t="shared" si="1054"/>
        <v>285</v>
      </c>
    </row>
    <row r="4685" spans="1:24" x14ac:dyDescent="0.25">
      <c r="A4685" s="2"/>
      <c r="B4685" s="2" t="s">
        <v>8</v>
      </c>
      <c r="C4685" s="2">
        <f>C4684+1</f>
        <v>196</v>
      </c>
      <c r="D4685" s="2">
        <v>1</v>
      </c>
      <c r="E4685" s="2">
        <f t="shared" si="1048"/>
        <v>4681</v>
      </c>
      <c r="F4685" s="11">
        <v>270</v>
      </c>
      <c r="G4685" s="9">
        <v>0</v>
      </c>
      <c r="H4685" s="9">
        <v>0</v>
      </c>
      <c r="I4685" s="9">
        <v>0</v>
      </c>
      <c r="J4685" s="9">
        <v>0.3</v>
      </c>
      <c r="K4685" s="9">
        <v>0.3</v>
      </c>
      <c r="L4685" s="9">
        <v>0.3</v>
      </c>
      <c r="N4685" s="32">
        <f>IF('System Design'!$F$8=1,'Hourly Demand and Generation'!G4685*'System Design'!$F$21,IF('System Design'!$F$8=2,'Hourly Demand and Generation'!H4685*'System Design'!$F$21,IF('System Design'!$F$8=3,'Hourly Demand and Generation'!I4685*'System Design'!$F$21)))</f>
        <v>0</v>
      </c>
      <c r="O4685" s="32">
        <f>IF('System Design'!$F$8=1,'Hourly Demand and Generation'!J4685*'System Design'!$F$22,IF('System Design'!$F$8=2,'Hourly Demand and Generation'!K4685*'System Design'!$F$22,IF('System Design'!$F$8=3,'Hourly Demand and Generation'!L4685*'System Design'!$F$22)))</f>
        <v>750</v>
      </c>
      <c r="Q4685" s="32">
        <f t="shared" si="1046"/>
        <v>0</v>
      </c>
      <c r="R4685" s="32">
        <f t="shared" si="1049"/>
        <v>5400</v>
      </c>
      <c r="S4685" s="32">
        <f t="shared" si="1050"/>
        <v>0</v>
      </c>
      <c r="T4685" s="32">
        <f t="shared" si="1051"/>
        <v>21600</v>
      </c>
      <c r="U4685" s="32">
        <f t="shared" si="1052"/>
        <v>0</v>
      </c>
      <c r="V4685" s="32">
        <f t="shared" si="1047"/>
        <v>480</v>
      </c>
      <c r="W4685" s="32">
        <f t="shared" si="1053"/>
        <v>480</v>
      </c>
      <c r="X4685" s="32">
        <f t="shared" si="1054"/>
        <v>480</v>
      </c>
    </row>
    <row r="4686" spans="1:24" x14ac:dyDescent="0.25">
      <c r="A4686" s="2"/>
      <c r="B4686" s="2" t="s">
        <v>8</v>
      </c>
      <c r="C4686" s="2">
        <f>C4685</f>
        <v>196</v>
      </c>
      <c r="D4686" s="2">
        <f>D4685+1</f>
        <v>2</v>
      </c>
      <c r="E4686" s="2">
        <f t="shared" si="1048"/>
        <v>4682</v>
      </c>
      <c r="F4686" s="11">
        <v>247.5</v>
      </c>
      <c r="G4686" s="9">
        <v>0</v>
      </c>
      <c r="H4686" s="9">
        <v>0</v>
      </c>
      <c r="I4686" s="9">
        <v>0</v>
      </c>
      <c r="J4686" s="9">
        <v>0.27</v>
      </c>
      <c r="K4686" s="9">
        <v>0.27</v>
      </c>
      <c r="L4686" s="9">
        <v>0.27</v>
      </c>
      <c r="N4686" s="32">
        <f>IF('System Design'!$F$8=1,'Hourly Demand and Generation'!G4686*'System Design'!$F$21,IF('System Design'!$F$8=2,'Hourly Demand and Generation'!H4686*'System Design'!$F$21,IF('System Design'!$F$8=3,'Hourly Demand and Generation'!I4686*'System Design'!$F$21)))</f>
        <v>0</v>
      </c>
      <c r="O4686" s="32">
        <f>IF('System Design'!$F$8=1,'Hourly Demand and Generation'!J4686*'System Design'!$F$22,IF('System Design'!$F$8=2,'Hourly Demand and Generation'!K4686*'System Design'!$F$22,IF('System Design'!$F$8=3,'Hourly Demand and Generation'!L4686*'System Design'!$F$22)))</f>
        <v>675</v>
      </c>
      <c r="Q4686" s="32">
        <f t="shared" si="1046"/>
        <v>0</v>
      </c>
      <c r="R4686" s="32">
        <f t="shared" si="1049"/>
        <v>5400</v>
      </c>
      <c r="S4686" s="32">
        <f t="shared" si="1050"/>
        <v>0</v>
      </c>
      <c r="T4686" s="32">
        <f t="shared" si="1051"/>
        <v>21600</v>
      </c>
      <c r="U4686" s="32">
        <f t="shared" si="1052"/>
        <v>0</v>
      </c>
      <c r="V4686" s="32">
        <f t="shared" si="1047"/>
        <v>427.5</v>
      </c>
      <c r="W4686" s="32">
        <f t="shared" si="1053"/>
        <v>427.5</v>
      </c>
      <c r="X4686" s="32">
        <f t="shared" si="1054"/>
        <v>427.5</v>
      </c>
    </row>
    <row r="4687" spans="1:24" x14ac:dyDescent="0.25">
      <c r="A4687" s="2"/>
      <c r="B4687" s="2" t="s">
        <v>8</v>
      </c>
      <c r="C4687" s="2">
        <f t="shared" ref="C4687:C4708" si="1055">C4686</f>
        <v>196</v>
      </c>
      <c r="D4687" s="2">
        <f t="shared" ref="D4687:D4708" si="1056">D4686+1</f>
        <v>3</v>
      </c>
      <c r="E4687" s="2">
        <f t="shared" si="1048"/>
        <v>4683</v>
      </c>
      <c r="F4687" s="11">
        <v>225</v>
      </c>
      <c r="G4687" s="9">
        <v>0</v>
      </c>
      <c r="H4687" s="9">
        <v>0</v>
      </c>
      <c r="I4687" s="9">
        <v>0</v>
      </c>
      <c r="J4687" s="9">
        <v>0.27</v>
      </c>
      <c r="K4687" s="9">
        <v>0.27</v>
      </c>
      <c r="L4687" s="9">
        <v>0.27</v>
      </c>
      <c r="N4687" s="32">
        <f>IF('System Design'!$F$8=1,'Hourly Demand and Generation'!G4687*'System Design'!$F$21,IF('System Design'!$F$8=2,'Hourly Demand and Generation'!H4687*'System Design'!$F$21,IF('System Design'!$F$8=3,'Hourly Demand and Generation'!I4687*'System Design'!$F$21)))</f>
        <v>0</v>
      </c>
      <c r="O4687" s="32">
        <f>IF('System Design'!$F$8=1,'Hourly Demand and Generation'!J4687*'System Design'!$F$22,IF('System Design'!$F$8=2,'Hourly Demand and Generation'!K4687*'System Design'!$F$22,IF('System Design'!$F$8=3,'Hourly Demand and Generation'!L4687*'System Design'!$F$22)))</f>
        <v>675</v>
      </c>
      <c r="Q4687" s="32">
        <f t="shared" si="1046"/>
        <v>0</v>
      </c>
      <c r="R4687" s="32">
        <f t="shared" si="1049"/>
        <v>5400</v>
      </c>
      <c r="S4687" s="32">
        <f t="shared" si="1050"/>
        <v>0</v>
      </c>
      <c r="T4687" s="32">
        <f t="shared" si="1051"/>
        <v>21600</v>
      </c>
      <c r="U4687" s="32">
        <f t="shared" si="1052"/>
        <v>0</v>
      </c>
      <c r="V4687" s="32">
        <f t="shared" si="1047"/>
        <v>450</v>
      </c>
      <c r="W4687" s="32">
        <f t="shared" si="1053"/>
        <v>450</v>
      </c>
      <c r="X4687" s="32">
        <f t="shared" si="1054"/>
        <v>450</v>
      </c>
    </row>
    <row r="4688" spans="1:24" x14ac:dyDescent="0.25">
      <c r="A4688" s="2"/>
      <c r="B4688" s="2" t="s">
        <v>8</v>
      </c>
      <c r="C4688" s="2">
        <f t="shared" si="1055"/>
        <v>196</v>
      </c>
      <c r="D4688" s="2">
        <f t="shared" si="1056"/>
        <v>4</v>
      </c>
      <c r="E4688" s="2">
        <f t="shared" si="1048"/>
        <v>4684</v>
      </c>
      <c r="F4688" s="11">
        <v>270</v>
      </c>
      <c r="G4688" s="9">
        <v>0</v>
      </c>
      <c r="H4688" s="9">
        <v>0</v>
      </c>
      <c r="I4688" s="9">
        <v>0</v>
      </c>
      <c r="J4688" s="9">
        <v>0.3</v>
      </c>
      <c r="K4688" s="9">
        <v>0.3</v>
      </c>
      <c r="L4688" s="9">
        <v>0.3</v>
      </c>
      <c r="N4688" s="32">
        <f>IF('System Design'!$F$8=1,'Hourly Demand and Generation'!G4688*'System Design'!$F$21,IF('System Design'!$F$8=2,'Hourly Demand and Generation'!H4688*'System Design'!$F$21,IF('System Design'!$F$8=3,'Hourly Demand and Generation'!I4688*'System Design'!$F$21)))</f>
        <v>0</v>
      </c>
      <c r="O4688" s="32">
        <f>IF('System Design'!$F$8=1,'Hourly Demand and Generation'!J4688*'System Design'!$F$22,IF('System Design'!$F$8=2,'Hourly Demand and Generation'!K4688*'System Design'!$F$22,IF('System Design'!$F$8=3,'Hourly Demand and Generation'!L4688*'System Design'!$F$22)))</f>
        <v>750</v>
      </c>
      <c r="Q4688" s="32">
        <f t="shared" si="1046"/>
        <v>0</v>
      </c>
      <c r="R4688" s="32">
        <f t="shared" si="1049"/>
        <v>5400</v>
      </c>
      <c r="S4688" s="32">
        <f t="shared" si="1050"/>
        <v>0</v>
      </c>
      <c r="T4688" s="32">
        <f t="shared" si="1051"/>
        <v>21600</v>
      </c>
      <c r="U4688" s="32">
        <f t="shared" si="1052"/>
        <v>0</v>
      </c>
      <c r="V4688" s="32">
        <f t="shared" si="1047"/>
        <v>480</v>
      </c>
      <c r="W4688" s="32">
        <f t="shared" si="1053"/>
        <v>480</v>
      </c>
      <c r="X4688" s="32">
        <f t="shared" si="1054"/>
        <v>480</v>
      </c>
    </row>
    <row r="4689" spans="1:24" x14ac:dyDescent="0.25">
      <c r="A4689" s="2"/>
      <c r="B4689" s="2" t="s">
        <v>8</v>
      </c>
      <c r="C4689" s="2">
        <f t="shared" si="1055"/>
        <v>196</v>
      </c>
      <c r="D4689" s="2">
        <f t="shared" si="1056"/>
        <v>5</v>
      </c>
      <c r="E4689" s="2">
        <f t="shared" si="1048"/>
        <v>4685</v>
      </c>
      <c r="F4689" s="11">
        <v>292.5</v>
      </c>
      <c r="G4689" s="9">
        <v>0</v>
      </c>
      <c r="H4689" s="9">
        <v>0.04</v>
      </c>
      <c r="I4689" s="9">
        <v>0.08</v>
      </c>
      <c r="J4689" s="9">
        <v>0.24</v>
      </c>
      <c r="K4689" s="9">
        <v>0.24</v>
      </c>
      <c r="L4689" s="9">
        <v>0.24</v>
      </c>
      <c r="N4689" s="32">
        <f>IF('System Design'!$F$8=1,'Hourly Demand and Generation'!G4689*'System Design'!$F$21,IF('System Design'!$F$8=2,'Hourly Demand and Generation'!H4689*'System Design'!$F$21,IF('System Design'!$F$8=3,'Hourly Demand and Generation'!I4689*'System Design'!$F$21)))</f>
        <v>40</v>
      </c>
      <c r="O4689" s="32">
        <f>IF('System Design'!$F$8=1,'Hourly Demand and Generation'!J4689*'System Design'!$F$22,IF('System Design'!$F$8=2,'Hourly Demand and Generation'!K4689*'System Design'!$F$22,IF('System Design'!$F$8=3,'Hourly Demand and Generation'!L4689*'System Design'!$F$22)))</f>
        <v>600</v>
      </c>
      <c r="Q4689" s="32">
        <f t="shared" si="1046"/>
        <v>0</v>
      </c>
      <c r="R4689" s="32">
        <f t="shared" si="1049"/>
        <v>5400</v>
      </c>
      <c r="S4689" s="32">
        <f t="shared" si="1050"/>
        <v>0</v>
      </c>
      <c r="T4689" s="32">
        <f t="shared" si="1051"/>
        <v>21600</v>
      </c>
      <c r="U4689" s="32">
        <f t="shared" si="1052"/>
        <v>0</v>
      </c>
      <c r="V4689" s="32">
        <f t="shared" si="1047"/>
        <v>347.5</v>
      </c>
      <c r="W4689" s="32">
        <f t="shared" si="1053"/>
        <v>347.5</v>
      </c>
      <c r="X4689" s="32">
        <f t="shared" si="1054"/>
        <v>347.5</v>
      </c>
    </row>
    <row r="4690" spans="1:24" x14ac:dyDescent="0.25">
      <c r="A4690" s="2"/>
      <c r="B4690" s="2" t="s">
        <v>8</v>
      </c>
      <c r="C4690" s="2">
        <f t="shared" si="1055"/>
        <v>196</v>
      </c>
      <c r="D4690" s="2">
        <f t="shared" si="1056"/>
        <v>6</v>
      </c>
      <c r="E4690" s="2">
        <f t="shared" si="1048"/>
        <v>4686</v>
      </c>
      <c r="F4690" s="11">
        <v>315</v>
      </c>
      <c r="G4690" s="9">
        <v>0.08</v>
      </c>
      <c r="H4690" s="9">
        <v>0.125</v>
      </c>
      <c r="I4690" s="9">
        <v>0.17</v>
      </c>
      <c r="J4690" s="9">
        <v>0.24</v>
      </c>
      <c r="K4690" s="9">
        <v>0.24</v>
      </c>
      <c r="L4690" s="9">
        <v>0.24</v>
      </c>
      <c r="N4690" s="32">
        <f>IF('System Design'!$F$8=1,'Hourly Demand and Generation'!G4690*'System Design'!$F$21,IF('System Design'!$F$8=2,'Hourly Demand and Generation'!H4690*'System Design'!$F$21,IF('System Design'!$F$8=3,'Hourly Demand and Generation'!I4690*'System Design'!$F$21)))</f>
        <v>85</v>
      </c>
      <c r="O4690" s="32">
        <f>IF('System Design'!$F$8=1,'Hourly Demand and Generation'!J4690*'System Design'!$F$22,IF('System Design'!$F$8=2,'Hourly Demand and Generation'!K4690*'System Design'!$F$22,IF('System Design'!$F$8=3,'Hourly Demand and Generation'!L4690*'System Design'!$F$22)))</f>
        <v>600</v>
      </c>
      <c r="Q4690" s="32">
        <f t="shared" si="1046"/>
        <v>0</v>
      </c>
      <c r="R4690" s="32">
        <f t="shared" si="1049"/>
        <v>5400</v>
      </c>
      <c r="S4690" s="32">
        <f t="shared" si="1050"/>
        <v>0</v>
      </c>
      <c r="T4690" s="32">
        <f t="shared" si="1051"/>
        <v>21600</v>
      </c>
      <c r="U4690" s="32">
        <f t="shared" si="1052"/>
        <v>0</v>
      </c>
      <c r="V4690" s="32">
        <f t="shared" si="1047"/>
        <v>370</v>
      </c>
      <c r="W4690" s="32">
        <f t="shared" si="1053"/>
        <v>370</v>
      </c>
      <c r="X4690" s="32">
        <f t="shared" si="1054"/>
        <v>370</v>
      </c>
    </row>
    <row r="4691" spans="1:24" x14ac:dyDescent="0.25">
      <c r="A4691" s="2"/>
      <c r="B4691" s="2" t="s">
        <v>8</v>
      </c>
      <c r="C4691" s="2">
        <f t="shared" si="1055"/>
        <v>196</v>
      </c>
      <c r="D4691" s="2">
        <f t="shared" si="1056"/>
        <v>7</v>
      </c>
      <c r="E4691" s="2">
        <f t="shared" si="1048"/>
        <v>4687</v>
      </c>
      <c r="F4691" s="11">
        <v>337.5</v>
      </c>
      <c r="G4691" s="9">
        <v>0.17</v>
      </c>
      <c r="H4691" s="9">
        <v>0.21</v>
      </c>
      <c r="I4691" s="9">
        <v>0.25</v>
      </c>
      <c r="J4691" s="9">
        <v>0.27</v>
      </c>
      <c r="K4691" s="9">
        <v>0.27</v>
      </c>
      <c r="L4691" s="9">
        <v>0.27</v>
      </c>
      <c r="N4691" s="32">
        <f>IF('System Design'!$F$8=1,'Hourly Demand and Generation'!G4691*'System Design'!$F$21,IF('System Design'!$F$8=2,'Hourly Demand and Generation'!H4691*'System Design'!$F$21,IF('System Design'!$F$8=3,'Hourly Demand and Generation'!I4691*'System Design'!$F$21)))</f>
        <v>125</v>
      </c>
      <c r="O4691" s="32">
        <f>IF('System Design'!$F$8=1,'Hourly Demand and Generation'!J4691*'System Design'!$F$22,IF('System Design'!$F$8=2,'Hourly Demand and Generation'!K4691*'System Design'!$F$22,IF('System Design'!$F$8=3,'Hourly Demand and Generation'!L4691*'System Design'!$F$22)))</f>
        <v>675</v>
      </c>
      <c r="Q4691" s="32">
        <f t="shared" si="1046"/>
        <v>0</v>
      </c>
      <c r="R4691" s="32">
        <f t="shared" si="1049"/>
        <v>5400</v>
      </c>
      <c r="S4691" s="32">
        <f t="shared" si="1050"/>
        <v>0</v>
      </c>
      <c r="T4691" s="32">
        <f t="shared" si="1051"/>
        <v>21600</v>
      </c>
      <c r="U4691" s="32">
        <f t="shared" si="1052"/>
        <v>0</v>
      </c>
      <c r="V4691" s="32">
        <f t="shared" si="1047"/>
        <v>462.5</v>
      </c>
      <c r="W4691" s="32">
        <f t="shared" si="1053"/>
        <v>462.5</v>
      </c>
      <c r="X4691" s="32">
        <f t="shared" si="1054"/>
        <v>462.5</v>
      </c>
    </row>
    <row r="4692" spans="1:24" x14ac:dyDescent="0.25">
      <c r="A4692" s="2"/>
      <c r="B4692" s="2" t="s">
        <v>8</v>
      </c>
      <c r="C4692" s="2">
        <f t="shared" si="1055"/>
        <v>196</v>
      </c>
      <c r="D4692" s="2">
        <f t="shared" si="1056"/>
        <v>8</v>
      </c>
      <c r="E4692" s="2">
        <f t="shared" si="1048"/>
        <v>4688</v>
      </c>
      <c r="F4692" s="11">
        <v>360</v>
      </c>
      <c r="G4692" s="9">
        <v>0.33</v>
      </c>
      <c r="H4692" s="9">
        <v>0.375</v>
      </c>
      <c r="I4692" s="9">
        <v>0.42</v>
      </c>
      <c r="J4692" s="9">
        <v>0.27</v>
      </c>
      <c r="K4692" s="9">
        <v>0.27</v>
      </c>
      <c r="L4692" s="9">
        <v>0.27</v>
      </c>
      <c r="N4692" s="32">
        <f>IF('System Design'!$F$8=1,'Hourly Demand and Generation'!G4692*'System Design'!$F$21,IF('System Design'!$F$8=2,'Hourly Demand and Generation'!H4692*'System Design'!$F$21,IF('System Design'!$F$8=3,'Hourly Demand and Generation'!I4692*'System Design'!$F$21)))</f>
        <v>210</v>
      </c>
      <c r="O4692" s="32">
        <f>IF('System Design'!$F$8=1,'Hourly Demand and Generation'!J4692*'System Design'!$F$22,IF('System Design'!$F$8=2,'Hourly Demand and Generation'!K4692*'System Design'!$F$22,IF('System Design'!$F$8=3,'Hourly Demand and Generation'!L4692*'System Design'!$F$22)))</f>
        <v>675</v>
      </c>
      <c r="Q4692" s="32">
        <f t="shared" si="1046"/>
        <v>0</v>
      </c>
      <c r="R4692" s="32">
        <f t="shared" si="1049"/>
        <v>5400</v>
      </c>
      <c r="S4692" s="32">
        <f t="shared" si="1050"/>
        <v>0</v>
      </c>
      <c r="T4692" s="32">
        <f t="shared" si="1051"/>
        <v>21600</v>
      </c>
      <c r="U4692" s="32">
        <f t="shared" si="1052"/>
        <v>0</v>
      </c>
      <c r="V4692" s="32">
        <f t="shared" si="1047"/>
        <v>525</v>
      </c>
      <c r="W4692" s="32">
        <f t="shared" si="1053"/>
        <v>525</v>
      </c>
      <c r="X4692" s="32">
        <f t="shared" si="1054"/>
        <v>525</v>
      </c>
    </row>
    <row r="4693" spans="1:24" x14ac:dyDescent="0.25">
      <c r="A4693" s="2"/>
      <c r="B4693" s="2" t="s">
        <v>8</v>
      </c>
      <c r="C4693" s="2">
        <f t="shared" si="1055"/>
        <v>196</v>
      </c>
      <c r="D4693" s="2">
        <f t="shared" si="1056"/>
        <v>9</v>
      </c>
      <c r="E4693" s="2">
        <f t="shared" si="1048"/>
        <v>4689</v>
      </c>
      <c r="F4693" s="11">
        <v>360</v>
      </c>
      <c r="G4693" s="9">
        <v>0.5</v>
      </c>
      <c r="H4693" s="9">
        <v>0.54</v>
      </c>
      <c r="I4693" s="9">
        <v>0.57999999999999996</v>
      </c>
      <c r="J4693" s="9">
        <v>0.24</v>
      </c>
      <c r="K4693" s="9">
        <v>0.24</v>
      </c>
      <c r="L4693" s="9">
        <v>0.24</v>
      </c>
      <c r="N4693" s="32">
        <f>IF('System Design'!$F$8=1,'Hourly Demand and Generation'!G4693*'System Design'!$F$21,IF('System Design'!$F$8=2,'Hourly Demand and Generation'!H4693*'System Design'!$F$21,IF('System Design'!$F$8=3,'Hourly Demand and Generation'!I4693*'System Design'!$F$21)))</f>
        <v>290</v>
      </c>
      <c r="O4693" s="32">
        <f>IF('System Design'!$F$8=1,'Hourly Demand and Generation'!J4693*'System Design'!$F$22,IF('System Design'!$F$8=2,'Hourly Demand and Generation'!K4693*'System Design'!$F$22,IF('System Design'!$F$8=3,'Hourly Demand and Generation'!L4693*'System Design'!$F$22)))</f>
        <v>600</v>
      </c>
      <c r="Q4693" s="32">
        <f t="shared" si="1046"/>
        <v>0</v>
      </c>
      <c r="R4693" s="32">
        <f t="shared" si="1049"/>
        <v>5400</v>
      </c>
      <c r="S4693" s="32">
        <f t="shared" si="1050"/>
        <v>0</v>
      </c>
      <c r="T4693" s="32">
        <f t="shared" si="1051"/>
        <v>21600</v>
      </c>
      <c r="U4693" s="32">
        <f t="shared" si="1052"/>
        <v>0</v>
      </c>
      <c r="V4693" s="32">
        <f t="shared" si="1047"/>
        <v>530</v>
      </c>
      <c r="W4693" s="32">
        <f t="shared" si="1053"/>
        <v>530</v>
      </c>
      <c r="X4693" s="32">
        <f t="shared" si="1054"/>
        <v>530</v>
      </c>
    </row>
    <row r="4694" spans="1:24" x14ac:dyDescent="0.25">
      <c r="A4694" s="2"/>
      <c r="B4694" s="2" t="s">
        <v>8</v>
      </c>
      <c r="C4694" s="2">
        <f t="shared" si="1055"/>
        <v>196</v>
      </c>
      <c r="D4694" s="2">
        <f t="shared" si="1056"/>
        <v>10</v>
      </c>
      <c r="E4694" s="2">
        <f t="shared" si="1048"/>
        <v>4690</v>
      </c>
      <c r="F4694" s="11">
        <v>351</v>
      </c>
      <c r="G4694" s="9">
        <v>0.67</v>
      </c>
      <c r="H4694" s="9">
        <v>0.71</v>
      </c>
      <c r="I4694" s="9">
        <v>0.75</v>
      </c>
      <c r="J4694" s="9">
        <v>0.27</v>
      </c>
      <c r="K4694" s="9">
        <v>0.27</v>
      </c>
      <c r="L4694" s="9">
        <v>0.27</v>
      </c>
      <c r="N4694" s="32">
        <f>IF('System Design'!$F$8=1,'Hourly Demand and Generation'!G4694*'System Design'!$F$21,IF('System Design'!$F$8=2,'Hourly Demand and Generation'!H4694*'System Design'!$F$21,IF('System Design'!$F$8=3,'Hourly Demand and Generation'!I4694*'System Design'!$F$21)))</f>
        <v>375</v>
      </c>
      <c r="O4694" s="32">
        <f>IF('System Design'!$F$8=1,'Hourly Demand and Generation'!J4694*'System Design'!$F$22,IF('System Design'!$F$8=2,'Hourly Demand and Generation'!K4694*'System Design'!$F$22,IF('System Design'!$F$8=3,'Hourly Demand and Generation'!L4694*'System Design'!$F$22)))</f>
        <v>675</v>
      </c>
      <c r="Q4694" s="32">
        <f t="shared" si="1046"/>
        <v>0</v>
      </c>
      <c r="R4694" s="32">
        <f t="shared" si="1049"/>
        <v>5400</v>
      </c>
      <c r="S4694" s="32">
        <f t="shared" si="1050"/>
        <v>0</v>
      </c>
      <c r="T4694" s="32">
        <f t="shared" si="1051"/>
        <v>21600</v>
      </c>
      <c r="U4694" s="32">
        <f t="shared" si="1052"/>
        <v>0</v>
      </c>
      <c r="V4694" s="32">
        <f t="shared" si="1047"/>
        <v>699</v>
      </c>
      <c r="W4694" s="32">
        <f t="shared" si="1053"/>
        <v>699</v>
      </c>
      <c r="X4694" s="32">
        <f t="shared" si="1054"/>
        <v>699</v>
      </c>
    </row>
    <row r="4695" spans="1:24" x14ac:dyDescent="0.25">
      <c r="A4695" s="2"/>
      <c r="B4695" s="2" t="s">
        <v>8</v>
      </c>
      <c r="C4695" s="2">
        <f t="shared" si="1055"/>
        <v>196</v>
      </c>
      <c r="D4695" s="2">
        <f t="shared" si="1056"/>
        <v>11</v>
      </c>
      <c r="E4695" s="2">
        <f t="shared" si="1048"/>
        <v>4691</v>
      </c>
      <c r="F4695" s="11">
        <v>346.5</v>
      </c>
      <c r="G4695" s="9">
        <v>0.83</v>
      </c>
      <c r="H4695" s="9">
        <v>0.875</v>
      </c>
      <c r="I4695" s="9">
        <v>0.92</v>
      </c>
      <c r="J4695" s="9">
        <v>0.24</v>
      </c>
      <c r="K4695" s="9">
        <v>0.24</v>
      </c>
      <c r="L4695" s="9">
        <v>0.24</v>
      </c>
      <c r="N4695" s="32">
        <f>IF('System Design'!$F$8=1,'Hourly Demand and Generation'!G4695*'System Design'!$F$21,IF('System Design'!$F$8=2,'Hourly Demand and Generation'!H4695*'System Design'!$F$21,IF('System Design'!$F$8=3,'Hourly Demand and Generation'!I4695*'System Design'!$F$21)))</f>
        <v>460</v>
      </c>
      <c r="O4695" s="32">
        <f>IF('System Design'!$F$8=1,'Hourly Demand and Generation'!J4695*'System Design'!$F$22,IF('System Design'!$F$8=2,'Hourly Demand and Generation'!K4695*'System Design'!$F$22,IF('System Design'!$F$8=3,'Hourly Demand and Generation'!L4695*'System Design'!$F$22)))</f>
        <v>600</v>
      </c>
      <c r="Q4695" s="32">
        <f t="shared" si="1046"/>
        <v>0</v>
      </c>
      <c r="R4695" s="32">
        <f t="shared" si="1049"/>
        <v>5400</v>
      </c>
      <c r="S4695" s="32">
        <f t="shared" si="1050"/>
        <v>0</v>
      </c>
      <c r="T4695" s="32">
        <f t="shared" si="1051"/>
        <v>21600</v>
      </c>
      <c r="U4695" s="32">
        <f t="shared" si="1052"/>
        <v>0</v>
      </c>
      <c r="V4695" s="32">
        <f t="shared" si="1047"/>
        <v>713.5</v>
      </c>
      <c r="W4695" s="32">
        <f t="shared" si="1053"/>
        <v>713.5</v>
      </c>
      <c r="X4695" s="32">
        <f t="shared" si="1054"/>
        <v>713.5</v>
      </c>
    </row>
    <row r="4696" spans="1:24" x14ac:dyDescent="0.25">
      <c r="A4696" s="2"/>
      <c r="B4696" s="2" t="s">
        <v>8</v>
      </c>
      <c r="C4696" s="2">
        <f t="shared" si="1055"/>
        <v>196</v>
      </c>
      <c r="D4696" s="2">
        <f t="shared" si="1056"/>
        <v>12</v>
      </c>
      <c r="E4696" s="2">
        <f t="shared" si="1048"/>
        <v>4692</v>
      </c>
      <c r="F4696" s="11">
        <v>346.5</v>
      </c>
      <c r="G4696" s="9">
        <v>1</v>
      </c>
      <c r="H4696" s="9">
        <v>1</v>
      </c>
      <c r="I4696" s="9">
        <v>1</v>
      </c>
      <c r="J4696" s="9">
        <v>0.22500000000000001</v>
      </c>
      <c r="K4696" s="9">
        <v>0.22500000000000001</v>
      </c>
      <c r="L4696" s="9">
        <v>0.22500000000000001</v>
      </c>
      <c r="N4696" s="32">
        <f>IF('System Design'!$F$8=1,'Hourly Demand and Generation'!G4696*'System Design'!$F$21,IF('System Design'!$F$8=2,'Hourly Demand and Generation'!H4696*'System Design'!$F$21,IF('System Design'!$F$8=3,'Hourly Demand and Generation'!I4696*'System Design'!$F$21)))</f>
        <v>500</v>
      </c>
      <c r="O4696" s="32">
        <f>IF('System Design'!$F$8=1,'Hourly Demand and Generation'!J4696*'System Design'!$F$22,IF('System Design'!$F$8=2,'Hourly Demand and Generation'!K4696*'System Design'!$F$22,IF('System Design'!$F$8=3,'Hourly Demand and Generation'!L4696*'System Design'!$F$22)))</f>
        <v>562.5</v>
      </c>
      <c r="Q4696" s="32">
        <f t="shared" si="1046"/>
        <v>0</v>
      </c>
      <c r="R4696" s="32">
        <f t="shared" si="1049"/>
        <v>5400</v>
      </c>
      <c r="S4696" s="32">
        <f t="shared" si="1050"/>
        <v>0</v>
      </c>
      <c r="T4696" s="32">
        <f t="shared" si="1051"/>
        <v>21600</v>
      </c>
      <c r="U4696" s="32">
        <f t="shared" si="1052"/>
        <v>0</v>
      </c>
      <c r="V4696" s="32">
        <f t="shared" si="1047"/>
        <v>716</v>
      </c>
      <c r="W4696" s="32">
        <f t="shared" si="1053"/>
        <v>716</v>
      </c>
      <c r="X4696" s="32">
        <f t="shared" si="1054"/>
        <v>716</v>
      </c>
    </row>
    <row r="4697" spans="1:24" x14ac:dyDescent="0.25">
      <c r="A4697" s="2"/>
      <c r="B4697" s="2" t="s">
        <v>8</v>
      </c>
      <c r="C4697" s="2">
        <f t="shared" si="1055"/>
        <v>196</v>
      </c>
      <c r="D4697" s="2">
        <f t="shared" si="1056"/>
        <v>13</v>
      </c>
      <c r="E4697" s="2">
        <f t="shared" si="1048"/>
        <v>4693</v>
      </c>
      <c r="F4697" s="11">
        <v>360</v>
      </c>
      <c r="G4697" s="9">
        <v>0.83</v>
      </c>
      <c r="H4697" s="9">
        <v>0.875</v>
      </c>
      <c r="I4697" s="9">
        <v>0.92</v>
      </c>
      <c r="J4697" s="9">
        <v>0.24</v>
      </c>
      <c r="K4697" s="9">
        <v>0.24</v>
      </c>
      <c r="L4697" s="9">
        <v>0.24</v>
      </c>
      <c r="N4697" s="32">
        <f>IF('System Design'!$F$8=1,'Hourly Demand and Generation'!G4697*'System Design'!$F$21,IF('System Design'!$F$8=2,'Hourly Demand and Generation'!H4697*'System Design'!$F$21,IF('System Design'!$F$8=3,'Hourly Demand and Generation'!I4697*'System Design'!$F$21)))</f>
        <v>460</v>
      </c>
      <c r="O4697" s="32">
        <f>IF('System Design'!$F$8=1,'Hourly Demand and Generation'!J4697*'System Design'!$F$22,IF('System Design'!$F$8=2,'Hourly Demand and Generation'!K4697*'System Design'!$F$22,IF('System Design'!$F$8=3,'Hourly Demand and Generation'!L4697*'System Design'!$F$22)))</f>
        <v>600</v>
      </c>
      <c r="Q4697" s="32">
        <f t="shared" si="1046"/>
        <v>0</v>
      </c>
      <c r="R4697" s="32">
        <f t="shared" si="1049"/>
        <v>5400</v>
      </c>
      <c r="S4697" s="32">
        <f t="shared" si="1050"/>
        <v>0</v>
      </c>
      <c r="T4697" s="32">
        <f t="shared" si="1051"/>
        <v>21600</v>
      </c>
      <c r="U4697" s="32">
        <f t="shared" si="1052"/>
        <v>0</v>
      </c>
      <c r="V4697" s="32">
        <f t="shared" si="1047"/>
        <v>700</v>
      </c>
      <c r="W4697" s="32">
        <f t="shared" si="1053"/>
        <v>700</v>
      </c>
      <c r="X4697" s="32">
        <f t="shared" si="1054"/>
        <v>700</v>
      </c>
    </row>
    <row r="4698" spans="1:24" x14ac:dyDescent="0.25">
      <c r="A4698" s="2"/>
      <c r="B4698" s="2" t="s">
        <v>8</v>
      </c>
      <c r="C4698" s="2">
        <f t="shared" si="1055"/>
        <v>196</v>
      </c>
      <c r="D4698" s="2">
        <f t="shared" si="1056"/>
        <v>14</v>
      </c>
      <c r="E4698" s="2">
        <f t="shared" si="1048"/>
        <v>4694</v>
      </c>
      <c r="F4698" s="11">
        <v>360</v>
      </c>
      <c r="G4698" s="9">
        <v>0.67</v>
      </c>
      <c r="H4698" s="9">
        <v>0.71</v>
      </c>
      <c r="I4698" s="9">
        <v>0.75</v>
      </c>
      <c r="J4698" s="9">
        <v>0.255</v>
      </c>
      <c r="K4698" s="9">
        <v>0.255</v>
      </c>
      <c r="L4698" s="9">
        <v>0.255</v>
      </c>
      <c r="N4698" s="32">
        <f>IF('System Design'!$F$8=1,'Hourly Demand and Generation'!G4698*'System Design'!$F$21,IF('System Design'!$F$8=2,'Hourly Demand and Generation'!H4698*'System Design'!$F$21,IF('System Design'!$F$8=3,'Hourly Demand and Generation'!I4698*'System Design'!$F$21)))</f>
        <v>375</v>
      </c>
      <c r="O4698" s="32">
        <f>IF('System Design'!$F$8=1,'Hourly Demand and Generation'!J4698*'System Design'!$F$22,IF('System Design'!$F$8=2,'Hourly Demand and Generation'!K4698*'System Design'!$F$22,IF('System Design'!$F$8=3,'Hourly Demand and Generation'!L4698*'System Design'!$F$22)))</f>
        <v>637.5</v>
      </c>
      <c r="Q4698" s="32">
        <f t="shared" si="1046"/>
        <v>0</v>
      </c>
      <c r="R4698" s="32">
        <f t="shared" si="1049"/>
        <v>5400</v>
      </c>
      <c r="S4698" s="32">
        <f t="shared" si="1050"/>
        <v>0</v>
      </c>
      <c r="T4698" s="32">
        <f t="shared" si="1051"/>
        <v>21600</v>
      </c>
      <c r="U4698" s="32">
        <f t="shared" si="1052"/>
        <v>0</v>
      </c>
      <c r="V4698" s="32">
        <f t="shared" si="1047"/>
        <v>652.5</v>
      </c>
      <c r="W4698" s="32">
        <f t="shared" si="1053"/>
        <v>652.5</v>
      </c>
      <c r="X4698" s="32">
        <f t="shared" si="1054"/>
        <v>652.5</v>
      </c>
    </row>
    <row r="4699" spans="1:24" x14ac:dyDescent="0.25">
      <c r="A4699" s="2"/>
      <c r="B4699" s="2" t="s">
        <v>8</v>
      </c>
      <c r="C4699" s="2">
        <f t="shared" si="1055"/>
        <v>196</v>
      </c>
      <c r="D4699" s="2">
        <f t="shared" si="1056"/>
        <v>15</v>
      </c>
      <c r="E4699" s="2">
        <f t="shared" si="1048"/>
        <v>4695</v>
      </c>
      <c r="F4699" s="11">
        <v>382.5</v>
      </c>
      <c r="G4699" s="9">
        <v>0.5</v>
      </c>
      <c r="H4699" s="9">
        <v>0.54</v>
      </c>
      <c r="I4699" s="9">
        <v>0.57999999999999996</v>
      </c>
      <c r="J4699" s="9">
        <v>0.27</v>
      </c>
      <c r="K4699" s="9">
        <v>0.27</v>
      </c>
      <c r="L4699" s="9">
        <v>0.27</v>
      </c>
      <c r="N4699" s="32">
        <f>IF('System Design'!$F$8=1,'Hourly Demand and Generation'!G4699*'System Design'!$F$21,IF('System Design'!$F$8=2,'Hourly Demand and Generation'!H4699*'System Design'!$F$21,IF('System Design'!$F$8=3,'Hourly Demand and Generation'!I4699*'System Design'!$F$21)))</f>
        <v>290</v>
      </c>
      <c r="O4699" s="32">
        <f>IF('System Design'!$F$8=1,'Hourly Demand and Generation'!J4699*'System Design'!$F$22,IF('System Design'!$F$8=2,'Hourly Demand and Generation'!K4699*'System Design'!$F$22,IF('System Design'!$F$8=3,'Hourly Demand and Generation'!L4699*'System Design'!$F$22)))</f>
        <v>675</v>
      </c>
      <c r="Q4699" s="32">
        <f t="shared" si="1046"/>
        <v>0</v>
      </c>
      <c r="R4699" s="32">
        <f t="shared" si="1049"/>
        <v>5400</v>
      </c>
      <c r="S4699" s="32">
        <f t="shared" si="1050"/>
        <v>0</v>
      </c>
      <c r="T4699" s="32">
        <f t="shared" si="1051"/>
        <v>21600</v>
      </c>
      <c r="U4699" s="32">
        <f t="shared" si="1052"/>
        <v>0</v>
      </c>
      <c r="V4699" s="32">
        <f t="shared" si="1047"/>
        <v>582.5</v>
      </c>
      <c r="W4699" s="32">
        <f t="shared" si="1053"/>
        <v>582.5</v>
      </c>
      <c r="X4699" s="32">
        <f t="shared" si="1054"/>
        <v>582.5</v>
      </c>
    </row>
    <row r="4700" spans="1:24" x14ac:dyDescent="0.25">
      <c r="A4700" s="2"/>
      <c r="B4700" s="2" t="s">
        <v>8</v>
      </c>
      <c r="C4700" s="2">
        <f t="shared" si="1055"/>
        <v>196</v>
      </c>
      <c r="D4700" s="2">
        <f t="shared" si="1056"/>
        <v>16</v>
      </c>
      <c r="E4700" s="2">
        <f t="shared" si="1048"/>
        <v>4696</v>
      </c>
      <c r="F4700" s="11">
        <v>405</v>
      </c>
      <c r="G4700" s="9">
        <v>0.33</v>
      </c>
      <c r="H4700" s="9">
        <v>0.375</v>
      </c>
      <c r="I4700" s="9">
        <v>0.42</v>
      </c>
      <c r="J4700" s="9">
        <v>0.27</v>
      </c>
      <c r="K4700" s="9">
        <v>0.27</v>
      </c>
      <c r="L4700" s="9">
        <v>0.27</v>
      </c>
      <c r="N4700" s="32">
        <f>IF('System Design'!$F$8=1,'Hourly Demand and Generation'!G4700*'System Design'!$F$21,IF('System Design'!$F$8=2,'Hourly Demand and Generation'!H4700*'System Design'!$F$21,IF('System Design'!$F$8=3,'Hourly Demand and Generation'!I4700*'System Design'!$F$21)))</f>
        <v>210</v>
      </c>
      <c r="O4700" s="32">
        <f>IF('System Design'!$F$8=1,'Hourly Demand and Generation'!J4700*'System Design'!$F$22,IF('System Design'!$F$8=2,'Hourly Demand and Generation'!K4700*'System Design'!$F$22,IF('System Design'!$F$8=3,'Hourly Demand and Generation'!L4700*'System Design'!$F$22)))</f>
        <v>675</v>
      </c>
      <c r="Q4700" s="32">
        <f t="shared" si="1046"/>
        <v>0</v>
      </c>
      <c r="R4700" s="32">
        <f t="shared" si="1049"/>
        <v>5400</v>
      </c>
      <c r="S4700" s="32">
        <f t="shared" si="1050"/>
        <v>0</v>
      </c>
      <c r="T4700" s="32">
        <f t="shared" si="1051"/>
        <v>21600</v>
      </c>
      <c r="U4700" s="32">
        <f t="shared" si="1052"/>
        <v>0</v>
      </c>
      <c r="V4700" s="32">
        <f t="shared" si="1047"/>
        <v>480</v>
      </c>
      <c r="W4700" s="32">
        <f t="shared" si="1053"/>
        <v>480</v>
      </c>
      <c r="X4700" s="32">
        <f t="shared" si="1054"/>
        <v>480</v>
      </c>
    </row>
    <row r="4701" spans="1:24" x14ac:dyDescent="0.25">
      <c r="A4701" s="2"/>
      <c r="B4701" s="2" t="s">
        <v>8</v>
      </c>
      <c r="C4701" s="2">
        <f t="shared" si="1055"/>
        <v>196</v>
      </c>
      <c r="D4701" s="2">
        <f t="shared" si="1056"/>
        <v>17</v>
      </c>
      <c r="E4701" s="2">
        <f t="shared" si="1048"/>
        <v>4697</v>
      </c>
      <c r="F4701" s="11">
        <v>427.5</v>
      </c>
      <c r="G4701" s="9">
        <v>0.17</v>
      </c>
      <c r="H4701" s="9">
        <v>0.21</v>
      </c>
      <c r="I4701" s="9">
        <v>0.25</v>
      </c>
      <c r="J4701" s="9">
        <v>0.3</v>
      </c>
      <c r="K4701" s="9">
        <v>0.3</v>
      </c>
      <c r="L4701" s="9">
        <v>0.3</v>
      </c>
      <c r="N4701" s="32">
        <f>IF('System Design'!$F$8=1,'Hourly Demand and Generation'!G4701*'System Design'!$F$21,IF('System Design'!$F$8=2,'Hourly Demand and Generation'!H4701*'System Design'!$F$21,IF('System Design'!$F$8=3,'Hourly Demand and Generation'!I4701*'System Design'!$F$21)))</f>
        <v>125</v>
      </c>
      <c r="O4701" s="32">
        <f>IF('System Design'!$F$8=1,'Hourly Demand and Generation'!J4701*'System Design'!$F$22,IF('System Design'!$F$8=2,'Hourly Demand and Generation'!K4701*'System Design'!$F$22,IF('System Design'!$F$8=3,'Hourly Demand and Generation'!L4701*'System Design'!$F$22)))</f>
        <v>750</v>
      </c>
      <c r="Q4701" s="32">
        <f t="shared" si="1046"/>
        <v>0</v>
      </c>
      <c r="R4701" s="32">
        <f t="shared" si="1049"/>
        <v>5400</v>
      </c>
      <c r="S4701" s="32">
        <f t="shared" si="1050"/>
        <v>0</v>
      </c>
      <c r="T4701" s="32">
        <f t="shared" si="1051"/>
        <v>21600</v>
      </c>
      <c r="U4701" s="32">
        <f t="shared" si="1052"/>
        <v>0</v>
      </c>
      <c r="V4701" s="32">
        <f t="shared" si="1047"/>
        <v>447.5</v>
      </c>
      <c r="W4701" s="32">
        <f t="shared" si="1053"/>
        <v>447.5</v>
      </c>
      <c r="X4701" s="32">
        <f t="shared" si="1054"/>
        <v>447.5</v>
      </c>
    </row>
    <row r="4702" spans="1:24" x14ac:dyDescent="0.25">
      <c r="A4702" s="2"/>
      <c r="B4702" s="2" t="s">
        <v>8</v>
      </c>
      <c r="C4702" s="2">
        <f t="shared" si="1055"/>
        <v>196</v>
      </c>
      <c r="D4702" s="2">
        <f t="shared" si="1056"/>
        <v>18</v>
      </c>
      <c r="E4702" s="2">
        <f t="shared" si="1048"/>
        <v>4698</v>
      </c>
      <c r="F4702" s="11">
        <v>450</v>
      </c>
      <c r="G4702" s="9">
        <v>0.08</v>
      </c>
      <c r="H4702" s="9">
        <v>0.125</v>
      </c>
      <c r="I4702" s="9">
        <v>0.17</v>
      </c>
      <c r="J4702" s="9">
        <v>0.28499999999999998</v>
      </c>
      <c r="K4702" s="9">
        <v>0.28499999999999998</v>
      </c>
      <c r="L4702" s="9">
        <v>0.28499999999999998</v>
      </c>
      <c r="N4702" s="32">
        <f>IF('System Design'!$F$8=1,'Hourly Demand and Generation'!G4702*'System Design'!$F$21,IF('System Design'!$F$8=2,'Hourly Demand and Generation'!H4702*'System Design'!$F$21,IF('System Design'!$F$8=3,'Hourly Demand and Generation'!I4702*'System Design'!$F$21)))</f>
        <v>85</v>
      </c>
      <c r="O4702" s="32">
        <f>IF('System Design'!$F$8=1,'Hourly Demand and Generation'!J4702*'System Design'!$F$22,IF('System Design'!$F$8=2,'Hourly Demand and Generation'!K4702*'System Design'!$F$22,IF('System Design'!$F$8=3,'Hourly Demand and Generation'!L4702*'System Design'!$F$22)))</f>
        <v>712.49999999999989</v>
      </c>
      <c r="Q4702" s="32">
        <f t="shared" si="1046"/>
        <v>0</v>
      </c>
      <c r="R4702" s="32">
        <f t="shared" si="1049"/>
        <v>5400</v>
      </c>
      <c r="S4702" s="32">
        <f t="shared" si="1050"/>
        <v>0</v>
      </c>
      <c r="T4702" s="32">
        <f t="shared" si="1051"/>
        <v>21600</v>
      </c>
      <c r="U4702" s="32">
        <f t="shared" si="1052"/>
        <v>0</v>
      </c>
      <c r="V4702" s="32">
        <f t="shared" si="1047"/>
        <v>347.49999999999989</v>
      </c>
      <c r="W4702" s="32">
        <f t="shared" si="1053"/>
        <v>347.49999999999989</v>
      </c>
      <c r="X4702" s="32">
        <f t="shared" si="1054"/>
        <v>347.49999999999989</v>
      </c>
    </row>
    <row r="4703" spans="1:24" x14ac:dyDescent="0.25">
      <c r="A4703" s="2"/>
      <c r="B4703" s="2" t="s">
        <v>8</v>
      </c>
      <c r="C4703" s="2">
        <f t="shared" si="1055"/>
        <v>196</v>
      </c>
      <c r="D4703" s="2">
        <f t="shared" si="1056"/>
        <v>19</v>
      </c>
      <c r="E4703" s="2">
        <f t="shared" si="1048"/>
        <v>4699</v>
      </c>
      <c r="F4703" s="11">
        <v>436.5</v>
      </c>
      <c r="G4703" s="9">
        <v>0</v>
      </c>
      <c r="H4703" s="9">
        <v>0.04</v>
      </c>
      <c r="I4703" s="9">
        <v>0.08</v>
      </c>
      <c r="J4703" s="9">
        <v>0.27</v>
      </c>
      <c r="K4703" s="9">
        <v>0.27</v>
      </c>
      <c r="L4703" s="9">
        <v>0.27</v>
      </c>
      <c r="N4703" s="32">
        <f>IF('System Design'!$F$8=1,'Hourly Demand and Generation'!G4703*'System Design'!$F$21,IF('System Design'!$F$8=2,'Hourly Demand and Generation'!H4703*'System Design'!$F$21,IF('System Design'!$F$8=3,'Hourly Demand and Generation'!I4703*'System Design'!$F$21)))</f>
        <v>40</v>
      </c>
      <c r="O4703" s="32">
        <f>IF('System Design'!$F$8=1,'Hourly Demand and Generation'!J4703*'System Design'!$F$22,IF('System Design'!$F$8=2,'Hourly Demand and Generation'!K4703*'System Design'!$F$22,IF('System Design'!$F$8=3,'Hourly Demand and Generation'!L4703*'System Design'!$F$22)))</f>
        <v>675</v>
      </c>
      <c r="Q4703" s="32">
        <f t="shared" si="1046"/>
        <v>0</v>
      </c>
      <c r="R4703" s="32">
        <f t="shared" si="1049"/>
        <v>5400</v>
      </c>
      <c r="S4703" s="32">
        <f t="shared" si="1050"/>
        <v>0</v>
      </c>
      <c r="T4703" s="32">
        <f t="shared" si="1051"/>
        <v>21600</v>
      </c>
      <c r="U4703" s="32">
        <f t="shared" si="1052"/>
        <v>0</v>
      </c>
      <c r="V4703" s="32">
        <f t="shared" si="1047"/>
        <v>278.5</v>
      </c>
      <c r="W4703" s="32">
        <f t="shared" si="1053"/>
        <v>278.5</v>
      </c>
      <c r="X4703" s="32">
        <f t="shared" si="1054"/>
        <v>278.5</v>
      </c>
    </row>
    <row r="4704" spans="1:24" x14ac:dyDescent="0.25">
      <c r="A4704" s="2"/>
      <c r="B4704" s="2" t="s">
        <v>8</v>
      </c>
      <c r="C4704" s="2">
        <f t="shared" si="1055"/>
        <v>196</v>
      </c>
      <c r="D4704" s="2">
        <f t="shared" si="1056"/>
        <v>20</v>
      </c>
      <c r="E4704" s="2">
        <f t="shared" si="1048"/>
        <v>4700</v>
      </c>
      <c r="F4704" s="11">
        <v>427.5</v>
      </c>
      <c r="G4704" s="9">
        <v>0</v>
      </c>
      <c r="H4704" s="9">
        <v>0</v>
      </c>
      <c r="I4704" s="9">
        <v>0</v>
      </c>
      <c r="J4704" s="9">
        <v>0.27</v>
      </c>
      <c r="K4704" s="9">
        <v>0.27</v>
      </c>
      <c r="L4704" s="9">
        <v>0.27</v>
      </c>
      <c r="N4704" s="32">
        <f>IF('System Design'!$F$8=1,'Hourly Demand and Generation'!G4704*'System Design'!$F$21,IF('System Design'!$F$8=2,'Hourly Demand and Generation'!H4704*'System Design'!$F$21,IF('System Design'!$F$8=3,'Hourly Demand and Generation'!I4704*'System Design'!$F$21)))</f>
        <v>0</v>
      </c>
      <c r="O4704" s="32">
        <f>IF('System Design'!$F$8=1,'Hourly Demand and Generation'!J4704*'System Design'!$F$22,IF('System Design'!$F$8=2,'Hourly Demand and Generation'!K4704*'System Design'!$F$22,IF('System Design'!$F$8=3,'Hourly Demand and Generation'!L4704*'System Design'!$F$22)))</f>
        <v>675</v>
      </c>
      <c r="Q4704" s="32">
        <f t="shared" si="1046"/>
        <v>0</v>
      </c>
      <c r="R4704" s="32">
        <f t="shared" si="1049"/>
        <v>5400</v>
      </c>
      <c r="S4704" s="32">
        <f t="shared" si="1050"/>
        <v>0</v>
      </c>
      <c r="T4704" s="32">
        <f t="shared" si="1051"/>
        <v>21600</v>
      </c>
      <c r="U4704" s="32">
        <f t="shared" si="1052"/>
        <v>0</v>
      </c>
      <c r="V4704" s="32">
        <f t="shared" si="1047"/>
        <v>247.5</v>
      </c>
      <c r="W4704" s="32">
        <f t="shared" si="1053"/>
        <v>247.5</v>
      </c>
      <c r="X4704" s="32">
        <f t="shared" si="1054"/>
        <v>247.5</v>
      </c>
    </row>
    <row r="4705" spans="1:24" x14ac:dyDescent="0.25">
      <c r="A4705" s="2"/>
      <c r="B4705" s="2" t="s">
        <v>8</v>
      </c>
      <c r="C4705" s="2">
        <f t="shared" si="1055"/>
        <v>196</v>
      </c>
      <c r="D4705" s="2">
        <f t="shared" si="1056"/>
        <v>21</v>
      </c>
      <c r="E4705" s="2">
        <f t="shared" si="1048"/>
        <v>4701</v>
      </c>
      <c r="F4705" s="11">
        <v>405</v>
      </c>
      <c r="G4705" s="9">
        <v>0</v>
      </c>
      <c r="H4705" s="9">
        <v>0</v>
      </c>
      <c r="I4705" s="9">
        <v>0</v>
      </c>
      <c r="J4705" s="9">
        <v>0.27</v>
      </c>
      <c r="K4705" s="9">
        <v>0.27</v>
      </c>
      <c r="L4705" s="9">
        <v>0.27</v>
      </c>
      <c r="N4705" s="32">
        <f>IF('System Design'!$F$8=1,'Hourly Demand and Generation'!G4705*'System Design'!$F$21,IF('System Design'!$F$8=2,'Hourly Demand and Generation'!H4705*'System Design'!$F$21,IF('System Design'!$F$8=3,'Hourly Demand and Generation'!I4705*'System Design'!$F$21)))</f>
        <v>0</v>
      </c>
      <c r="O4705" s="32">
        <f>IF('System Design'!$F$8=1,'Hourly Demand and Generation'!J4705*'System Design'!$F$22,IF('System Design'!$F$8=2,'Hourly Demand and Generation'!K4705*'System Design'!$F$22,IF('System Design'!$F$8=3,'Hourly Demand and Generation'!L4705*'System Design'!$F$22)))</f>
        <v>675</v>
      </c>
      <c r="Q4705" s="32">
        <f t="shared" si="1046"/>
        <v>0</v>
      </c>
      <c r="R4705" s="32">
        <f t="shared" si="1049"/>
        <v>5400</v>
      </c>
      <c r="S4705" s="32">
        <f t="shared" si="1050"/>
        <v>0</v>
      </c>
      <c r="T4705" s="32">
        <f t="shared" si="1051"/>
        <v>21600</v>
      </c>
      <c r="U4705" s="32">
        <f t="shared" si="1052"/>
        <v>0</v>
      </c>
      <c r="V4705" s="32">
        <f t="shared" si="1047"/>
        <v>270</v>
      </c>
      <c r="W4705" s="32">
        <f t="shared" si="1053"/>
        <v>270</v>
      </c>
      <c r="X4705" s="32">
        <f t="shared" si="1054"/>
        <v>270</v>
      </c>
    </row>
    <row r="4706" spans="1:24" x14ac:dyDescent="0.25">
      <c r="A4706" s="2"/>
      <c r="B4706" s="2" t="s">
        <v>8</v>
      </c>
      <c r="C4706" s="2">
        <f t="shared" si="1055"/>
        <v>196</v>
      </c>
      <c r="D4706" s="2">
        <f t="shared" si="1056"/>
        <v>22</v>
      </c>
      <c r="E4706" s="2">
        <f t="shared" si="1048"/>
        <v>4702</v>
      </c>
      <c r="F4706" s="11">
        <v>382.5</v>
      </c>
      <c r="G4706" s="9">
        <v>0</v>
      </c>
      <c r="H4706" s="9">
        <v>0</v>
      </c>
      <c r="I4706" s="9">
        <v>0</v>
      </c>
      <c r="J4706" s="9">
        <v>0.28499999999999998</v>
      </c>
      <c r="K4706" s="9">
        <v>0.28499999999999998</v>
      </c>
      <c r="L4706" s="9">
        <v>0.28499999999999998</v>
      </c>
      <c r="N4706" s="32">
        <f>IF('System Design'!$F$8=1,'Hourly Demand and Generation'!G4706*'System Design'!$F$21,IF('System Design'!$F$8=2,'Hourly Demand and Generation'!H4706*'System Design'!$F$21,IF('System Design'!$F$8=3,'Hourly Demand and Generation'!I4706*'System Design'!$F$21)))</f>
        <v>0</v>
      </c>
      <c r="O4706" s="32">
        <f>IF('System Design'!$F$8=1,'Hourly Demand and Generation'!J4706*'System Design'!$F$22,IF('System Design'!$F$8=2,'Hourly Demand and Generation'!K4706*'System Design'!$F$22,IF('System Design'!$F$8=3,'Hourly Demand and Generation'!L4706*'System Design'!$F$22)))</f>
        <v>712.49999999999989</v>
      </c>
      <c r="Q4706" s="32">
        <f t="shared" si="1046"/>
        <v>0</v>
      </c>
      <c r="R4706" s="32">
        <f t="shared" si="1049"/>
        <v>5400</v>
      </c>
      <c r="S4706" s="32">
        <f t="shared" si="1050"/>
        <v>0</v>
      </c>
      <c r="T4706" s="32">
        <f t="shared" si="1051"/>
        <v>21600</v>
      </c>
      <c r="U4706" s="32">
        <f t="shared" si="1052"/>
        <v>0</v>
      </c>
      <c r="V4706" s="32">
        <f t="shared" si="1047"/>
        <v>329.99999999999989</v>
      </c>
      <c r="W4706" s="32">
        <f t="shared" si="1053"/>
        <v>329.99999999999989</v>
      </c>
      <c r="X4706" s="32">
        <f t="shared" si="1054"/>
        <v>329.99999999999989</v>
      </c>
    </row>
    <row r="4707" spans="1:24" x14ac:dyDescent="0.25">
      <c r="A4707" s="2"/>
      <c r="B4707" s="2" t="s">
        <v>8</v>
      </c>
      <c r="C4707" s="2">
        <f t="shared" si="1055"/>
        <v>196</v>
      </c>
      <c r="D4707" s="2">
        <f t="shared" si="1056"/>
        <v>23</v>
      </c>
      <c r="E4707" s="2">
        <f t="shared" si="1048"/>
        <v>4703</v>
      </c>
      <c r="F4707" s="11">
        <v>360</v>
      </c>
      <c r="G4707" s="9">
        <v>0</v>
      </c>
      <c r="H4707" s="9">
        <v>0</v>
      </c>
      <c r="I4707" s="9">
        <v>0</v>
      </c>
      <c r="J4707" s="9">
        <v>0.24</v>
      </c>
      <c r="K4707" s="9">
        <v>0.24</v>
      </c>
      <c r="L4707" s="9">
        <v>0.24</v>
      </c>
      <c r="N4707" s="32">
        <f>IF('System Design'!$F$8=1,'Hourly Demand and Generation'!G4707*'System Design'!$F$21,IF('System Design'!$F$8=2,'Hourly Demand and Generation'!H4707*'System Design'!$F$21,IF('System Design'!$F$8=3,'Hourly Demand and Generation'!I4707*'System Design'!$F$21)))</f>
        <v>0</v>
      </c>
      <c r="O4707" s="32">
        <f>IF('System Design'!$F$8=1,'Hourly Demand and Generation'!J4707*'System Design'!$F$22,IF('System Design'!$F$8=2,'Hourly Demand and Generation'!K4707*'System Design'!$F$22,IF('System Design'!$F$8=3,'Hourly Demand and Generation'!L4707*'System Design'!$F$22)))</f>
        <v>600</v>
      </c>
      <c r="Q4707" s="32">
        <f t="shared" si="1046"/>
        <v>0</v>
      </c>
      <c r="R4707" s="32">
        <f t="shared" si="1049"/>
        <v>5400</v>
      </c>
      <c r="S4707" s="32">
        <f t="shared" si="1050"/>
        <v>0</v>
      </c>
      <c r="T4707" s="32">
        <f t="shared" si="1051"/>
        <v>21600</v>
      </c>
      <c r="U4707" s="32">
        <f t="shared" si="1052"/>
        <v>0</v>
      </c>
      <c r="V4707" s="32">
        <f t="shared" si="1047"/>
        <v>240</v>
      </c>
      <c r="W4707" s="32">
        <f t="shared" si="1053"/>
        <v>240</v>
      </c>
      <c r="X4707" s="32">
        <f t="shared" si="1054"/>
        <v>240</v>
      </c>
    </row>
    <row r="4708" spans="1:24" x14ac:dyDescent="0.25">
      <c r="A4708" s="2"/>
      <c r="B4708" s="2" t="s">
        <v>8</v>
      </c>
      <c r="C4708" s="2">
        <f t="shared" si="1055"/>
        <v>196</v>
      </c>
      <c r="D4708" s="2">
        <f t="shared" si="1056"/>
        <v>24</v>
      </c>
      <c r="E4708" s="2">
        <f t="shared" si="1048"/>
        <v>4704</v>
      </c>
      <c r="F4708" s="11">
        <v>315</v>
      </c>
      <c r="G4708" s="9">
        <v>0</v>
      </c>
      <c r="H4708" s="9">
        <v>0</v>
      </c>
      <c r="I4708" s="9">
        <v>0</v>
      </c>
      <c r="J4708" s="9">
        <v>0.24</v>
      </c>
      <c r="K4708" s="9">
        <v>0.24</v>
      </c>
      <c r="L4708" s="9">
        <v>0.24</v>
      </c>
      <c r="N4708" s="32">
        <f>IF('System Design'!$F$8=1,'Hourly Demand and Generation'!G4708*'System Design'!$F$21,IF('System Design'!$F$8=2,'Hourly Demand and Generation'!H4708*'System Design'!$F$21,IF('System Design'!$F$8=3,'Hourly Demand and Generation'!I4708*'System Design'!$F$21)))</f>
        <v>0</v>
      </c>
      <c r="O4708" s="32">
        <f>IF('System Design'!$F$8=1,'Hourly Demand and Generation'!J4708*'System Design'!$F$22,IF('System Design'!$F$8=2,'Hourly Demand and Generation'!K4708*'System Design'!$F$22,IF('System Design'!$F$8=3,'Hourly Demand and Generation'!L4708*'System Design'!$F$22)))</f>
        <v>600</v>
      </c>
      <c r="Q4708" s="32">
        <f t="shared" si="1046"/>
        <v>0</v>
      </c>
      <c r="R4708" s="32">
        <f t="shared" si="1049"/>
        <v>5400</v>
      </c>
      <c r="S4708" s="32">
        <f t="shared" si="1050"/>
        <v>0</v>
      </c>
      <c r="T4708" s="32">
        <f t="shared" si="1051"/>
        <v>21600</v>
      </c>
      <c r="U4708" s="32">
        <f t="shared" si="1052"/>
        <v>0</v>
      </c>
      <c r="V4708" s="32">
        <f t="shared" si="1047"/>
        <v>285</v>
      </c>
      <c r="W4708" s="32">
        <f t="shared" si="1053"/>
        <v>285</v>
      </c>
      <c r="X4708" s="32">
        <f t="shared" si="1054"/>
        <v>285</v>
      </c>
    </row>
    <row r="4709" spans="1:24" x14ac:dyDescent="0.25">
      <c r="A4709" s="2"/>
      <c r="B4709" s="2" t="s">
        <v>8</v>
      </c>
      <c r="C4709" s="2">
        <f>C4708+1</f>
        <v>197</v>
      </c>
      <c r="D4709" s="2">
        <v>1</v>
      </c>
      <c r="E4709" s="2">
        <f t="shared" si="1048"/>
        <v>4705</v>
      </c>
      <c r="F4709" s="11">
        <v>270</v>
      </c>
      <c r="G4709" s="9">
        <v>0</v>
      </c>
      <c r="H4709" s="9">
        <v>0</v>
      </c>
      <c r="I4709" s="9">
        <v>0</v>
      </c>
      <c r="J4709" s="9">
        <v>0.27017168707665801</v>
      </c>
      <c r="K4709" s="9">
        <v>0.27017168707665801</v>
      </c>
      <c r="L4709" s="9">
        <v>0.27017168707665801</v>
      </c>
      <c r="N4709" s="32">
        <f>IF('System Design'!$F$8=1,'Hourly Demand and Generation'!G4709*'System Design'!$F$21,IF('System Design'!$F$8=2,'Hourly Demand and Generation'!H4709*'System Design'!$F$21,IF('System Design'!$F$8=3,'Hourly Demand and Generation'!I4709*'System Design'!$F$21)))</f>
        <v>0</v>
      </c>
      <c r="O4709" s="32">
        <f>IF('System Design'!$F$8=1,'Hourly Demand and Generation'!J4709*'System Design'!$F$22,IF('System Design'!$F$8=2,'Hourly Demand and Generation'!K4709*'System Design'!$F$22,IF('System Design'!$F$8=3,'Hourly Demand and Generation'!L4709*'System Design'!$F$22)))</f>
        <v>675.42921769164502</v>
      </c>
      <c r="Q4709" s="32">
        <f t="shared" si="1046"/>
        <v>0</v>
      </c>
      <c r="R4709" s="32">
        <f t="shared" si="1049"/>
        <v>5400</v>
      </c>
      <c r="S4709" s="32">
        <f t="shared" si="1050"/>
        <v>0</v>
      </c>
      <c r="T4709" s="32">
        <f t="shared" si="1051"/>
        <v>21600</v>
      </c>
      <c r="U4709" s="32">
        <f t="shared" si="1052"/>
        <v>0</v>
      </c>
      <c r="V4709" s="32">
        <f t="shared" si="1047"/>
        <v>405.42921769164502</v>
      </c>
      <c r="W4709" s="32">
        <f t="shared" si="1053"/>
        <v>405.42921769164502</v>
      </c>
      <c r="X4709" s="32">
        <f t="shared" si="1054"/>
        <v>405.42921769164502</v>
      </c>
    </row>
    <row r="4710" spans="1:24" x14ac:dyDescent="0.25">
      <c r="A4710" s="2"/>
      <c r="B4710" s="2" t="s">
        <v>8</v>
      </c>
      <c r="C4710" s="2">
        <f>C4709</f>
        <v>197</v>
      </c>
      <c r="D4710" s="2">
        <f>D4709+1</f>
        <v>2</v>
      </c>
      <c r="E4710" s="2">
        <f t="shared" si="1048"/>
        <v>4706</v>
      </c>
      <c r="F4710" s="11">
        <v>247.5</v>
      </c>
      <c r="G4710" s="9">
        <v>0</v>
      </c>
      <c r="H4710" s="9">
        <v>0</v>
      </c>
      <c r="I4710" s="9">
        <v>0</v>
      </c>
      <c r="J4710" s="9">
        <v>0.24315451836899299</v>
      </c>
      <c r="K4710" s="9">
        <v>0.24315451836899299</v>
      </c>
      <c r="L4710" s="9">
        <v>0.24315451836899299</v>
      </c>
      <c r="N4710" s="32">
        <f>IF('System Design'!$F$8=1,'Hourly Demand and Generation'!G4710*'System Design'!$F$21,IF('System Design'!$F$8=2,'Hourly Demand and Generation'!H4710*'System Design'!$F$21,IF('System Design'!$F$8=3,'Hourly Demand and Generation'!I4710*'System Design'!$F$21)))</f>
        <v>0</v>
      </c>
      <c r="O4710" s="32">
        <f>IF('System Design'!$F$8=1,'Hourly Demand and Generation'!J4710*'System Design'!$F$22,IF('System Design'!$F$8=2,'Hourly Demand and Generation'!K4710*'System Design'!$F$22,IF('System Design'!$F$8=3,'Hourly Demand and Generation'!L4710*'System Design'!$F$22)))</f>
        <v>607.88629592248242</v>
      </c>
      <c r="Q4710" s="32">
        <f t="shared" si="1046"/>
        <v>0</v>
      </c>
      <c r="R4710" s="32">
        <f t="shared" si="1049"/>
        <v>5400</v>
      </c>
      <c r="S4710" s="32">
        <f t="shared" si="1050"/>
        <v>0</v>
      </c>
      <c r="T4710" s="32">
        <f t="shared" si="1051"/>
        <v>21600</v>
      </c>
      <c r="U4710" s="32">
        <f t="shared" si="1052"/>
        <v>0</v>
      </c>
      <c r="V4710" s="32">
        <f t="shared" si="1047"/>
        <v>360.38629592248242</v>
      </c>
      <c r="W4710" s="32">
        <f t="shared" si="1053"/>
        <v>360.38629592248242</v>
      </c>
      <c r="X4710" s="32">
        <f t="shared" si="1054"/>
        <v>360.38629592248242</v>
      </c>
    </row>
    <row r="4711" spans="1:24" x14ac:dyDescent="0.25">
      <c r="A4711" s="2"/>
      <c r="B4711" s="2" t="s">
        <v>8</v>
      </c>
      <c r="C4711" s="2">
        <f t="shared" ref="C4711:C4732" si="1057">C4710</f>
        <v>197</v>
      </c>
      <c r="D4711" s="2">
        <f t="shared" ref="D4711:D4732" si="1058">D4710+1</f>
        <v>3</v>
      </c>
      <c r="E4711" s="2">
        <f t="shared" si="1048"/>
        <v>4707</v>
      </c>
      <c r="F4711" s="11">
        <v>225</v>
      </c>
      <c r="G4711" s="9">
        <v>0</v>
      </c>
      <c r="H4711" s="9">
        <v>0</v>
      </c>
      <c r="I4711" s="9">
        <v>0</v>
      </c>
      <c r="J4711" s="9">
        <v>0.24315451836899299</v>
      </c>
      <c r="K4711" s="9">
        <v>0.24315451836899299</v>
      </c>
      <c r="L4711" s="9">
        <v>0.24315451836899299</v>
      </c>
      <c r="N4711" s="32">
        <f>IF('System Design'!$F$8=1,'Hourly Demand and Generation'!G4711*'System Design'!$F$21,IF('System Design'!$F$8=2,'Hourly Demand and Generation'!H4711*'System Design'!$F$21,IF('System Design'!$F$8=3,'Hourly Demand and Generation'!I4711*'System Design'!$F$21)))</f>
        <v>0</v>
      </c>
      <c r="O4711" s="32">
        <f>IF('System Design'!$F$8=1,'Hourly Demand and Generation'!J4711*'System Design'!$F$22,IF('System Design'!$F$8=2,'Hourly Demand and Generation'!K4711*'System Design'!$F$22,IF('System Design'!$F$8=3,'Hourly Demand and Generation'!L4711*'System Design'!$F$22)))</f>
        <v>607.88629592248242</v>
      </c>
      <c r="Q4711" s="32">
        <f t="shared" si="1046"/>
        <v>0</v>
      </c>
      <c r="R4711" s="32">
        <f t="shared" si="1049"/>
        <v>5400</v>
      </c>
      <c r="S4711" s="32">
        <f t="shared" si="1050"/>
        <v>0</v>
      </c>
      <c r="T4711" s="32">
        <f t="shared" si="1051"/>
        <v>21600</v>
      </c>
      <c r="U4711" s="32">
        <f t="shared" si="1052"/>
        <v>0</v>
      </c>
      <c r="V4711" s="32">
        <f t="shared" si="1047"/>
        <v>382.88629592248242</v>
      </c>
      <c r="W4711" s="32">
        <f t="shared" si="1053"/>
        <v>382.88629592248242</v>
      </c>
      <c r="X4711" s="32">
        <f t="shared" si="1054"/>
        <v>382.88629592248242</v>
      </c>
    </row>
    <row r="4712" spans="1:24" x14ac:dyDescent="0.25">
      <c r="A4712" s="2"/>
      <c r="B4712" s="2" t="s">
        <v>8</v>
      </c>
      <c r="C4712" s="2">
        <f t="shared" si="1057"/>
        <v>197</v>
      </c>
      <c r="D4712" s="2">
        <f t="shared" si="1058"/>
        <v>4</v>
      </c>
      <c r="E4712" s="2">
        <f t="shared" si="1048"/>
        <v>4708</v>
      </c>
      <c r="F4712" s="11">
        <v>270</v>
      </c>
      <c r="G4712" s="9">
        <v>0</v>
      </c>
      <c r="H4712" s="9">
        <v>0</v>
      </c>
      <c r="I4712" s="9">
        <v>0</v>
      </c>
      <c r="J4712" s="9">
        <v>0.27017168707665801</v>
      </c>
      <c r="K4712" s="9">
        <v>0.27017168707665801</v>
      </c>
      <c r="L4712" s="9">
        <v>0.27017168707665801</v>
      </c>
      <c r="N4712" s="32">
        <f>IF('System Design'!$F$8=1,'Hourly Demand and Generation'!G4712*'System Design'!$F$21,IF('System Design'!$F$8=2,'Hourly Demand and Generation'!H4712*'System Design'!$F$21,IF('System Design'!$F$8=3,'Hourly Demand and Generation'!I4712*'System Design'!$F$21)))</f>
        <v>0</v>
      </c>
      <c r="O4712" s="32">
        <f>IF('System Design'!$F$8=1,'Hourly Demand and Generation'!J4712*'System Design'!$F$22,IF('System Design'!$F$8=2,'Hourly Demand and Generation'!K4712*'System Design'!$F$22,IF('System Design'!$F$8=3,'Hourly Demand and Generation'!L4712*'System Design'!$F$22)))</f>
        <v>675.42921769164502</v>
      </c>
      <c r="Q4712" s="32">
        <f t="shared" si="1046"/>
        <v>0</v>
      </c>
      <c r="R4712" s="32">
        <f t="shared" si="1049"/>
        <v>5400</v>
      </c>
      <c r="S4712" s="32">
        <f t="shared" si="1050"/>
        <v>0</v>
      </c>
      <c r="T4712" s="32">
        <f t="shared" si="1051"/>
        <v>21600</v>
      </c>
      <c r="U4712" s="32">
        <f t="shared" si="1052"/>
        <v>0</v>
      </c>
      <c r="V4712" s="32">
        <f t="shared" si="1047"/>
        <v>405.42921769164502</v>
      </c>
      <c r="W4712" s="32">
        <f t="shared" si="1053"/>
        <v>405.42921769164502</v>
      </c>
      <c r="X4712" s="32">
        <f t="shared" si="1054"/>
        <v>405.42921769164502</v>
      </c>
    </row>
    <row r="4713" spans="1:24" x14ac:dyDescent="0.25">
      <c r="A4713" s="2"/>
      <c r="B4713" s="2" t="s">
        <v>8</v>
      </c>
      <c r="C4713" s="2">
        <f t="shared" si="1057"/>
        <v>197</v>
      </c>
      <c r="D4713" s="2">
        <f t="shared" si="1058"/>
        <v>5</v>
      </c>
      <c r="E4713" s="2">
        <f t="shared" si="1048"/>
        <v>4709</v>
      </c>
      <c r="F4713" s="11">
        <v>292.5</v>
      </c>
      <c r="G4713" s="9">
        <v>0</v>
      </c>
      <c r="H4713" s="9">
        <v>0.04</v>
      </c>
      <c r="I4713" s="9">
        <v>0.08</v>
      </c>
      <c r="J4713" s="9">
        <v>0.216137349661327</v>
      </c>
      <c r="K4713" s="9">
        <v>0.216137349661327</v>
      </c>
      <c r="L4713" s="9">
        <v>0.216137349661327</v>
      </c>
      <c r="N4713" s="32">
        <f>IF('System Design'!$F$8=1,'Hourly Demand and Generation'!G4713*'System Design'!$F$21,IF('System Design'!$F$8=2,'Hourly Demand and Generation'!H4713*'System Design'!$F$21,IF('System Design'!$F$8=3,'Hourly Demand and Generation'!I4713*'System Design'!$F$21)))</f>
        <v>40</v>
      </c>
      <c r="O4713" s="32">
        <f>IF('System Design'!$F$8=1,'Hourly Demand and Generation'!J4713*'System Design'!$F$22,IF('System Design'!$F$8=2,'Hourly Demand and Generation'!K4713*'System Design'!$F$22,IF('System Design'!$F$8=3,'Hourly Demand and Generation'!L4713*'System Design'!$F$22)))</f>
        <v>540.34337415331754</v>
      </c>
      <c r="Q4713" s="32">
        <f t="shared" si="1046"/>
        <v>0</v>
      </c>
      <c r="R4713" s="32">
        <f t="shared" si="1049"/>
        <v>5400</v>
      </c>
      <c r="S4713" s="32">
        <f t="shared" si="1050"/>
        <v>0</v>
      </c>
      <c r="T4713" s="32">
        <f t="shared" si="1051"/>
        <v>21600</v>
      </c>
      <c r="U4713" s="32">
        <f t="shared" si="1052"/>
        <v>0</v>
      </c>
      <c r="V4713" s="32">
        <f t="shared" si="1047"/>
        <v>287.84337415331754</v>
      </c>
      <c r="W4713" s="32">
        <f t="shared" si="1053"/>
        <v>287.84337415331754</v>
      </c>
      <c r="X4713" s="32">
        <f t="shared" si="1054"/>
        <v>287.84337415331754</v>
      </c>
    </row>
    <row r="4714" spans="1:24" x14ac:dyDescent="0.25">
      <c r="A4714" s="2"/>
      <c r="B4714" s="2" t="s">
        <v>8</v>
      </c>
      <c r="C4714" s="2">
        <f t="shared" si="1057"/>
        <v>197</v>
      </c>
      <c r="D4714" s="2">
        <f t="shared" si="1058"/>
        <v>6</v>
      </c>
      <c r="E4714" s="2">
        <f t="shared" si="1048"/>
        <v>4710</v>
      </c>
      <c r="F4714" s="11">
        <v>315</v>
      </c>
      <c r="G4714" s="9">
        <v>0.08</v>
      </c>
      <c r="H4714" s="9">
        <v>0.125</v>
      </c>
      <c r="I4714" s="9">
        <v>0.17</v>
      </c>
      <c r="J4714" s="9">
        <v>0.216137349661327</v>
      </c>
      <c r="K4714" s="9">
        <v>0.216137349661327</v>
      </c>
      <c r="L4714" s="9">
        <v>0.216137349661327</v>
      </c>
      <c r="N4714" s="32">
        <f>IF('System Design'!$F$8=1,'Hourly Demand and Generation'!G4714*'System Design'!$F$21,IF('System Design'!$F$8=2,'Hourly Demand and Generation'!H4714*'System Design'!$F$21,IF('System Design'!$F$8=3,'Hourly Demand and Generation'!I4714*'System Design'!$F$21)))</f>
        <v>85</v>
      </c>
      <c r="O4714" s="32">
        <f>IF('System Design'!$F$8=1,'Hourly Demand and Generation'!J4714*'System Design'!$F$22,IF('System Design'!$F$8=2,'Hourly Demand and Generation'!K4714*'System Design'!$F$22,IF('System Design'!$F$8=3,'Hourly Demand and Generation'!L4714*'System Design'!$F$22)))</f>
        <v>540.34337415331754</v>
      </c>
      <c r="Q4714" s="32">
        <f t="shared" si="1046"/>
        <v>0</v>
      </c>
      <c r="R4714" s="32">
        <f t="shared" si="1049"/>
        <v>5400</v>
      </c>
      <c r="S4714" s="32">
        <f t="shared" si="1050"/>
        <v>0</v>
      </c>
      <c r="T4714" s="32">
        <f t="shared" si="1051"/>
        <v>21600</v>
      </c>
      <c r="U4714" s="32">
        <f t="shared" si="1052"/>
        <v>0</v>
      </c>
      <c r="V4714" s="32">
        <f t="shared" si="1047"/>
        <v>310.34337415331754</v>
      </c>
      <c r="W4714" s="32">
        <f t="shared" si="1053"/>
        <v>310.34337415331754</v>
      </c>
      <c r="X4714" s="32">
        <f t="shared" si="1054"/>
        <v>310.34337415331754</v>
      </c>
    </row>
    <row r="4715" spans="1:24" x14ac:dyDescent="0.25">
      <c r="A4715" s="2"/>
      <c r="B4715" s="2" t="s">
        <v>8</v>
      </c>
      <c r="C4715" s="2">
        <f t="shared" si="1057"/>
        <v>197</v>
      </c>
      <c r="D4715" s="2">
        <f t="shared" si="1058"/>
        <v>7</v>
      </c>
      <c r="E4715" s="2">
        <f t="shared" si="1048"/>
        <v>4711</v>
      </c>
      <c r="F4715" s="11">
        <v>337.5</v>
      </c>
      <c r="G4715" s="9">
        <v>0.17</v>
      </c>
      <c r="H4715" s="9">
        <v>0.21</v>
      </c>
      <c r="I4715" s="9">
        <v>0.25</v>
      </c>
      <c r="J4715" s="9">
        <v>0.24315451836899299</v>
      </c>
      <c r="K4715" s="9">
        <v>0.24315451836899299</v>
      </c>
      <c r="L4715" s="9">
        <v>0.24315451836899299</v>
      </c>
      <c r="N4715" s="32">
        <f>IF('System Design'!$F$8=1,'Hourly Demand and Generation'!G4715*'System Design'!$F$21,IF('System Design'!$F$8=2,'Hourly Demand and Generation'!H4715*'System Design'!$F$21,IF('System Design'!$F$8=3,'Hourly Demand and Generation'!I4715*'System Design'!$F$21)))</f>
        <v>125</v>
      </c>
      <c r="O4715" s="32">
        <f>IF('System Design'!$F$8=1,'Hourly Demand and Generation'!J4715*'System Design'!$F$22,IF('System Design'!$F$8=2,'Hourly Demand and Generation'!K4715*'System Design'!$F$22,IF('System Design'!$F$8=3,'Hourly Demand and Generation'!L4715*'System Design'!$F$22)))</f>
        <v>607.88629592248242</v>
      </c>
      <c r="Q4715" s="32">
        <f t="shared" si="1046"/>
        <v>0</v>
      </c>
      <c r="R4715" s="32">
        <f t="shared" si="1049"/>
        <v>5400</v>
      </c>
      <c r="S4715" s="32">
        <f t="shared" si="1050"/>
        <v>0</v>
      </c>
      <c r="T4715" s="32">
        <f t="shared" si="1051"/>
        <v>21600</v>
      </c>
      <c r="U4715" s="32">
        <f t="shared" si="1052"/>
        <v>0</v>
      </c>
      <c r="V4715" s="32">
        <f t="shared" si="1047"/>
        <v>395.38629592248242</v>
      </c>
      <c r="W4715" s="32">
        <f t="shared" si="1053"/>
        <v>395.38629592248242</v>
      </c>
      <c r="X4715" s="32">
        <f t="shared" si="1054"/>
        <v>395.38629592248242</v>
      </c>
    </row>
    <row r="4716" spans="1:24" x14ac:dyDescent="0.25">
      <c r="A4716" s="2"/>
      <c r="B4716" s="2" t="s">
        <v>8</v>
      </c>
      <c r="C4716" s="2">
        <f t="shared" si="1057"/>
        <v>197</v>
      </c>
      <c r="D4716" s="2">
        <f t="shared" si="1058"/>
        <v>8</v>
      </c>
      <c r="E4716" s="2">
        <f t="shared" si="1048"/>
        <v>4712</v>
      </c>
      <c r="F4716" s="11">
        <v>360</v>
      </c>
      <c r="G4716" s="9">
        <v>0.33</v>
      </c>
      <c r="H4716" s="9">
        <v>0.375</v>
      </c>
      <c r="I4716" s="9">
        <v>0.42</v>
      </c>
      <c r="J4716" s="9">
        <v>0.24315451836899299</v>
      </c>
      <c r="K4716" s="9">
        <v>0.24315451836899299</v>
      </c>
      <c r="L4716" s="9">
        <v>0.24315451836899299</v>
      </c>
      <c r="N4716" s="32">
        <f>IF('System Design'!$F$8=1,'Hourly Demand and Generation'!G4716*'System Design'!$F$21,IF('System Design'!$F$8=2,'Hourly Demand and Generation'!H4716*'System Design'!$F$21,IF('System Design'!$F$8=3,'Hourly Demand and Generation'!I4716*'System Design'!$F$21)))</f>
        <v>210</v>
      </c>
      <c r="O4716" s="32">
        <f>IF('System Design'!$F$8=1,'Hourly Demand and Generation'!J4716*'System Design'!$F$22,IF('System Design'!$F$8=2,'Hourly Demand and Generation'!K4716*'System Design'!$F$22,IF('System Design'!$F$8=3,'Hourly Demand and Generation'!L4716*'System Design'!$F$22)))</f>
        <v>607.88629592248242</v>
      </c>
      <c r="Q4716" s="32">
        <f t="shared" si="1046"/>
        <v>0</v>
      </c>
      <c r="R4716" s="32">
        <f t="shared" si="1049"/>
        <v>5400</v>
      </c>
      <c r="S4716" s="32">
        <f t="shared" si="1050"/>
        <v>0</v>
      </c>
      <c r="T4716" s="32">
        <f t="shared" si="1051"/>
        <v>21600</v>
      </c>
      <c r="U4716" s="32">
        <f t="shared" si="1052"/>
        <v>0</v>
      </c>
      <c r="V4716" s="32">
        <f t="shared" si="1047"/>
        <v>457.88629592248242</v>
      </c>
      <c r="W4716" s="32">
        <f t="shared" si="1053"/>
        <v>457.88629592248242</v>
      </c>
      <c r="X4716" s="32">
        <f t="shared" si="1054"/>
        <v>457.88629592248242</v>
      </c>
    </row>
    <row r="4717" spans="1:24" x14ac:dyDescent="0.25">
      <c r="A4717" s="2"/>
      <c r="B4717" s="2" t="s">
        <v>8</v>
      </c>
      <c r="C4717" s="2">
        <f t="shared" si="1057"/>
        <v>197</v>
      </c>
      <c r="D4717" s="2">
        <f t="shared" si="1058"/>
        <v>9</v>
      </c>
      <c r="E4717" s="2">
        <f t="shared" si="1048"/>
        <v>4713</v>
      </c>
      <c r="F4717" s="11">
        <v>360</v>
      </c>
      <c r="G4717" s="9">
        <v>0.5</v>
      </c>
      <c r="H4717" s="9">
        <v>0.54</v>
      </c>
      <c r="I4717" s="9">
        <v>0.57999999999999996</v>
      </c>
      <c r="J4717" s="9">
        <v>0.216137349661327</v>
      </c>
      <c r="K4717" s="9">
        <v>0.216137349661327</v>
      </c>
      <c r="L4717" s="9">
        <v>0.216137349661327</v>
      </c>
      <c r="N4717" s="32">
        <f>IF('System Design'!$F$8=1,'Hourly Demand and Generation'!G4717*'System Design'!$F$21,IF('System Design'!$F$8=2,'Hourly Demand and Generation'!H4717*'System Design'!$F$21,IF('System Design'!$F$8=3,'Hourly Demand and Generation'!I4717*'System Design'!$F$21)))</f>
        <v>290</v>
      </c>
      <c r="O4717" s="32">
        <f>IF('System Design'!$F$8=1,'Hourly Demand and Generation'!J4717*'System Design'!$F$22,IF('System Design'!$F$8=2,'Hourly Demand and Generation'!K4717*'System Design'!$F$22,IF('System Design'!$F$8=3,'Hourly Demand and Generation'!L4717*'System Design'!$F$22)))</f>
        <v>540.34337415331754</v>
      </c>
      <c r="Q4717" s="32">
        <f t="shared" si="1046"/>
        <v>0</v>
      </c>
      <c r="R4717" s="32">
        <f t="shared" si="1049"/>
        <v>5400</v>
      </c>
      <c r="S4717" s="32">
        <f t="shared" si="1050"/>
        <v>0</v>
      </c>
      <c r="T4717" s="32">
        <f t="shared" si="1051"/>
        <v>21600</v>
      </c>
      <c r="U4717" s="32">
        <f t="shared" si="1052"/>
        <v>0</v>
      </c>
      <c r="V4717" s="32">
        <f t="shared" si="1047"/>
        <v>470.34337415331754</v>
      </c>
      <c r="W4717" s="32">
        <f t="shared" si="1053"/>
        <v>470.34337415331754</v>
      </c>
      <c r="X4717" s="32">
        <f t="shared" si="1054"/>
        <v>470.34337415331754</v>
      </c>
    </row>
    <row r="4718" spans="1:24" x14ac:dyDescent="0.25">
      <c r="A4718" s="2"/>
      <c r="B4718" s="2" t="s">
        <v>8</v>
      </c>
      <c r="C4718" s="2">
        <f t="shared" si="1057"/>
        <v>197</v>
      </c>
      <c r="D4718" s="2">
        <f t="shared" si="1058"/>
        <v>10</v>
      </c>
      <c r="E4718" s="2">
        <f t="shared" si="1048"/>
        <v>4714</v>
      </c>
      <c r="F4718" s="11">
        <v>351</v>
      </c>
      <c r="G4718" s="9">
        <v>0.67</v>
      </c>
      <c r="H4718" s="9">
        <v>0.71</v>
      </c>
      <c r="I4718" s="9">
        <v>0.75</v>
      </c>
      <c r="J4718" s="9">
        <v>0.24315451836899299</v>
      </c>
      <c r="K4718" s="9">
        <v>0.24315451836899299</v>
      </c>
      <c r="L4718" s="9">
        <v>0.24315451836899299</v>
      </c>
      <c r="N4718" s="32">
        <f>IF('System Design'!$F$8=1,'Hourly Demand and Generation'!G4718*'System Design'!$F$21,IF('System Design'!$F$8=2,'Hourly Demand and Generation'!H4718*'System Design'!$F$21,IF('System Design'!$F$8=3,'Hourly Demand and Generation'!I4718*'System Design'!$F$21)))</f>
        <v>375</v>
      </c>
      <c r="O4718" s="32">
        <f>IF('System Design'!$F$8=1,'Hourly Demand and Generation'!J4718*'System Design'!$F$22,IF('System Design'!$F$8=2,'Hourly Demand and Generation'!K4718*'System Design'!$F$22,IF('System Design'!$F$8=3,'Hourly Demand and Generation'!L4718*'System Design'!$F$22)))</f>
        <v>607.88629592248242</v>
      </c>
      <c r="Q4718" s="32">
        <f t="shared" si="1046"/>
        <v>0</v>
      </c>
      <c r="R4718" s="32">
        <f t="shared" si="1049"/>
        <v>5400</v>
      </c>
      <c r="S4718" s="32">
        <f t="shared" si="1050"/>
        <v>0</v>
      </c>
      <c r="T4718" s="32">
        <f t="shared" si="1051"/>
        <v>21600</v>
      </c>
      <c r="U4718" s="32">
        <f t="shared" si="1052"/>
        <v>0</v>
      </c>
      <c r="V4718" s="32">
        <f t="shared" si="1047"/>
        <v>631.88629592248242</v>
      </c>
      <c r="W4718" s="32">
        <f t="shared" si="1053"/>
        <v>631.88629592248242</v>
      </c>
      <c r="X4718" s="32">
        <f t="shared" si="1054"/>
        <v>631.88629592248242</v>
      </c>
    </row>
    <row r="4719" spans="1:24" x14ac:dyDescent="0.25">
      <c r="A4719" s="2"/>
      <c r="B4719" s="2" t="s">
        <v>8</v>
      </c>
      <c r="C4719" s="2">
        <f t="shared" si="1057"/>
        <v>197</v>
      </c>
      <c r="D4719" s="2">
        <f t="shared" si="1058"/>
        <v>11</v>
      </c>
      <c r="E4719" s="2">
        <f t="shared" si="1048"/>
        <v>4715</v>
      </c>
      <c r="F4719" s="11">
        <v>346.5</v>
      </c>
      <c r="G4719" s="9">
        <v>0.83</v>
      </c>
      <c r="H4719" s="9">
        <v>0.875</v>
      </c>
      <c r="I4719" s="9">
        <v>0.92</v>
      </c>
      <c r="J4719" s="9">
        <v>0.216137349661327</v>
      </c>
      <c r="K4719" s="9">
        <v>0.216137349661327</v>
      </c>
      <c r="L4719" s="9">
        <v>0.216137349661327</v>
      </c>
      <c r="N4719" s="32">
        <f>IF('System Design'!$F$8=1,'Hourly Demand and Generation'!G4719*'System Design'!$F$21,IF('System Design'!$F$8=2,'Hourly Demand and Generation'!H4719*'System Design'!$F$21,IF('System Design'!$F$8=3,'Hourly Demand and Generation'!I4719*'System Design'!$F$21)))</f>
        <v>460</v>
      </c>
      <c r="O4719" s="32">
        <f>IF('System Design'!$F$8=1,'Hourly Demand and Generation'!J4719*'System Design'!$F$22,IF('System Design'!$F$8=2,'Hourly Demand and Generation'!K4719*'System Design'!$F$22,IF('System Design'!$F$8=3,'Hourly Demand and Generation'!L4719*'System Design'!$F$22)))</f>
        <v>540.34337415331754</v>
      </c>
      <c r="Q4719" s="32">
        <f t="shared" si="1046"/>
        <v>0</v>
      </c>
      <c r="R4719" s="32">
        <f t="shared" si="1049"/>
        <v>5400</v>
      </c>
      <c r="S4719" s="32">
        <f t="shared" si="1050"/>
        <v>0</v>
      </c>
      <c r="T4719" s="32">
        <f t="shared" si="1051"/>
        <v>21600</v>
      </c>
      <c r="U4719" s="32">
        <f t="shared" si="1052"/>
        <v>0</v>
      </c>
      <c r="V4719" s="32">
        <f t="shared" si="1047"/>
        <v>653.84337415331754</v>
      </c>
      <c r="W4719" s="32">
        <f t="shared" si="1053"/>
        <v>653.84337415331754</v>
      </c>
      <c r="X4719" s="32">
        <f t="shared" si="1054"/>
        <v>653.84337415331754</v>
      </c>
    </row>
    <row r="4720" spans="1:24" x14ac:dyDescent="0.25">
      <c r="A4720" s="2"/>
      <c r="B4720" s="2" t="s">
        <v>8</v>
      </c>
      <c r="C4720" s="2">
        <f t="shared" si="1057"/>
        <v>197</v>
      </c>
      <c r="D4720" s="2">
        <f t="shared" si="1058"/>
        <v>12</v>
      </c>
      <c r="E4720" s="2">
        <f t="shared" si="1048"/>
        <v>4716</v>
      </c>
      <c r="F4720" s="11">
        <v>346.5</v>
      </c>
      <c r="G4720" s="9">
        <v>1</v>
      </c>
      <c r="H4720" s="9">
        <v>1</v>
      </c>
      <c r="I4720" s="9">
        <v>1</v>
      </c>
      <c r="J4720" s="9">
        <v>0.20262876530749399</v>
      </c>
      <c r="K4720" s="9">
        <v>0.20262876530749399</v>
      </c>
      <c r="L4720" s="9">
        <v>0.20262876530749399</v>
      </c>
      <c r="N4720" s="32">
        <f>IF('System Design'!$F$8=1,'Hourly Demand and Generation'!G4720*'System Design'!$F$21,IF('System Design'!$F$8=2,'Hourly Demand and Generation'!H4720*'System Design'!$F$21,IF('System Design'!$F$8=3,'Hourly Demand and Generation'!I4720*'System Design'!$F$21)))</f>
        <v>500</v>
      </c>
      <c r="O4720" s="32">
        <f>IF('System Design'!$F$8=1,'Hourly Demand and Generation'!J4720*'System Design'!$F$22,IF('System Design'!$F$8=2,'Hourly Demand and Generation'!K4720*'System Design'!$F$22,IF('System Design'!$F$8=3,'Hourly Demand and Generation'!L4720*'System Design'!$F$22)))</f>
        <v>506.57191326873499</v>
      </c>
      <c r="Q4720" s="32">
        <f t="shared" si="1046"/>
        <v>0</v>
      </c>
      <c r="R4720" s="32">
        <f t="shared" si="1049"/>
        <v>5400</v>
      </c>
      <c r="S4720" s="32">
        <f t="shared" si="1050"/>
        <v>0</v>
      </c>
      <c r="T4720" s="32">
        <f t="shared" si="1051"/>
        <v>21600</v>
      </c>
      <c r="U4720" s="32">
        <f t="shared" si="1052"/>
        <v>0</v>
      </c>
      <c r="V4720" s="32">
        <f t="shared" si="1047"/>
        <v>660.07191326873499</v>
      </c>
      <c r="W4720" s="32">
        <f t="shared" si="1053"/>
        <v>660.07191326873499</v>
      </c>
      <c r="X4720" s="32">
        <f t="shared" si="1054"/>
        <v>660.07191326873499</v>
      </c>
    </row>
    <row r="4721" spans="1:24" x14ac:dyDescent="0.25">
      <c r="A4721" s="2"/>
      <c r="B4721" s="2" t="s">
        <v>8</v>
      </c>
      <c r="C4721" s="2">
        <f t="shared" si="1057"/>
        <v>197</v>
      </c>
      <c r="D4721" s="2">
        <f t="shared" si="1058"/>
        <v>13</v>
      </c>
      <c r="E4721" s="2">
        <f t="shared" si="1048"/>
        <v>4717</v>
      </c>
      <c r="F4721" s="11">
        <v>360</v>
      </c>
      <c r="G4721" s="9">
        <v>0.83</v>
      </c>
      <c r="H4721" s="9">
        <v>0.875</v>
      </c>
      <c r="I4721" s="9">
        <v>0.92</v>
      </c>
      <c r="J4721" s="9">
        <v>0.216137349661327</v>
      </c>
      <c r="K4721" s="9">
        <v>0.216137349661327</v>
      </c>
      <c r="L4721" s="9">
        <v>0.216137349661327</v>
      </c>
      <c r="N4721" s="32">
        <f>IF('System Design'!$F$8=1,'Hourly Demand and Generation'!G4721*'System Design'!$F$21,IF('System Design'!$F$8=2,'Hourly Demand and Generation'!H4721*'System Design'!$F$21,IF('System Design'!$F$8=3,'Hourly Demand and Generation'!I4721*'System Design'!$F$21)))</f>
        <v>460</v>
      </c>
      <c r="O4721" s="32">
        <f>IF('System Design'!$F$8=1,'Hourly Demand and Generation'!J4721*'System Design'!$F$22,IF('System Design'!$F$8=2,'Hourly Demand and Generation'!K4721*'System Design'!$F$22,IF('System Design'!$F$8=3,'Hourly Demand and Generation'!L4721*'System Design'!$F$22)))</f>
        <v>540.34337415331754</v>
      </c>
      <c r="Q4721" s="32">
        <f t="shared" si="1046"/>
        <v>0</v>
      </c>
      <c r="R4721" s="32">
        <f t="shared" si="1049"/>
        <v>5400</v>
      </c>
      <c r="S4721" s="32">
        <f t="shared" si="1050"/>
        <v>0</v>
      </c>
      <c r="T4721" s="32">
        <f t="shared" si="1051"/>
        <v>21600</v>
      </c>
      <c r="U4721" s="32">
        <f t="shared" si="1052"/>
        <v>0</v>
      </c>
      <c r="V4721" s="32">
        <f t="shared" si="1047"/>
        <v>640.34337415331754</v>
      </c>
      <c r="W4721" s="32">
        <f t="shared" si="1053"/>
        <v>640.34337415331754</v>
      </c>
      <c r="X4721" s="32">
        <f t="shared" si="1054"/>
        <v>640.34337415331754</v>
      </c>
    </row>
    <row r="4722" spans="1:24" x14ac:dyDescent="0.25">
      <c r="A4722" s="2"/>
      <c r="B4722" s="2" t="s">
        <v>8</v>
      </c>
      <c r="C4722" s="2">
        <f t="shared" si="1057"/>
        <v>197</v>
      </c>
      <c r="D4722" s="2">
        <f t="shared" si="1058"/>
        <v>14</v>
      </c>
      <c r="E4722" s="2">
        <f t="shared" si="1048"/>
        <v>4718</v>
      </c>
      <c r="F4722" s="11">
        <v>360</v>
      </c>
      <c r="G4722" s="9">
        <v>0.67</v>
      </c>
      <c r="H4722" s="9">
        <v>0.71</v>
      </c>
      <c r="I4722" s="9">
        <v>0.75</v>
      </c>
      <c r="J4722" s="9">
        <v>0.22964593401516001</v>
      </c>
      <c r="K4722" s="9">
        <v>0.22964593401516001</v>
      </c>
      <c r="L4722" s="9">
        <v>0.22964593401516001</v>
      </c>
      <c r="N4722" s="32">
        <f>IF('System Design'!$F$8=1,'Hourly Demand and Generation'!G4722*'System Design'!$F$21,IF('System Design'!$F$8=2,'Hourly Demand and Generation'!H4722*'System Design'!$F$21,IF('System Design'!$F$8=3,'Hourly Demand and Generation'!I4722*'System Design'!$F$21)))</f>
        <v>375</v>
      </c>
      <c r="O4722" s="32">
        <f>IF('System Design'!$F$8=1,'Hourly Demand and Generation'!J4722*'System Design'!$F$22,IF('System Design'!$F$8=2,'Hourly Demand and Generation'!K4722*'System Design'!$F$22,IF('System Design'!$F$8=3,'Hourly Demand and Generation'!L4722*'System Design'!$F$22)))</f>
        <v>574.11483503789998</v>
      </c>
      <c r="Q4722" s="32">
        <f t="shared" si="1046"/>
        <v>0</v>
      </c>
      <c r="R4722" s="32">
        <f t="shared" si="1049"/>
        <v>5400</v>
      </c>
      <c r="S4722" s="32">
        <f t="shared" si="1050"/>
        <v>0</v>
      </c>
      <c r="T4722" s="32">
        <f t="shared" si="1051"/>
        <v>21600</v>
      </c>
      <c r="U4722" s="32">
        <f t="shared" si="1052"/>
        <v>0</v>
      </c>
      <c r="V4722" s="32">
        <f t="shared" si="1047"/>
        <v>589.11483503789998</v>
      </c>
      <c r="W4722" s="32">
        <f t="shared" si="1053"/>
        <v>589.11483503789998</v>
      </c>
      <c r="X4722" s="32">
        <f t="shared" si="1054"/>
        <v>589.11483503789998</v>
      </c>
    </row>
    <row r="4723" spans="1:24" x14ac:dyDescent="0.25">
      <c r="A4723" s="2"/>
      <c r="B4723" s="2" t="s">
        <v>8</v>
      </c>
      <c r="C4723" s="2">
        <f t="shared" si="1057"/>
        <v>197</v>
      </c>
      <c r="D4723" s="2">
        <f t="shared" si="1058"/>
        <v>15</v>
      </c>
      <c r="E4723" s="2">
        <f t="shared" si="1048"/>
        <v>4719</v>
      </c>
      <c r="F4723" s="11">
        <v>382.5</v>
      </c>
      <c r="G4723" s="9">
        <v>0.5</v>
      </c>
      <c r="H4723" s="9">
        <v>0.54</v>
      </c>
      <c r="I4723" s="9">
        <v>0.57999999999999996</v>
      </c>
      <c r="J4723" s="9">
        <v>0.24315451836899299</v>
      </c>
      <c r="K4723" s="9">
        <v>0.24315451836899299</v>
      </c>
      <c r="L4723" s="9">
        <v>0.24315451836899299</v>
      </c>
      <c r="N4723" s="32">
        <f>IF('System Design'!$F$8=1,'Hourly Demand and Generation'!G4723*'System Design'!$F$21,IF('System Design'!$F$8=2,'Hourly Demand and Generation'!H4723*'System Design'!$F$21,IF('System Design'!$F$8=3,'Hourly Demand and Generation'!I4723*'System Design'!$F$21)))</f>
        <v>290</v>
      </c>
      <c r="O4723" s="32">
        <f>IF('System Design'!$F$8=1,'Hourly Demand and Generation'!J4723*'System Design'!$F$22,IF('System Design'!$F$8=2,'Hourly Demand and Generation'!K4723*'System Design'!$F$22,IF('System Design'!$F$8=3,'Hourly Demand and Generation'!L4723*'System Design'!$F$22)))</f>
        <v>607.88629592248242</v>
      </c>
      <c r="Q4723" s="32">
        <f t="shared" si="1046"/>
        <v>0</v>
      </c>
      <c r="R4723" s="32">
        <f t="shared" si="1049"/>
        <v>5400</v>
      </c>
      <c r="S4723" s="32">
        <f t="shared" si="1050"/>
        <v>0</v>
      </c>
      <c r="T4723" s="32">
        <f t="shared" si="1051"/>
        <v>21600</v>
      </c>
      <c r="U4723" s="32">
        <f t="shared" si="1052"/>
        <v>0</v>
      </c>
      <c r="V4723" s="32">
        <f t="shared" si="1047"/>
        <v>515.38629592248242</v>
      </c>
      <c r="W4723" s="32">
        <f t="shared" si="1053"/>
        <v>515.38629592248242</v>
      </c>
      <c r="X4723" s="32">
        <f t="shared" si="1054"/>
        <v>515.38629592248242</v>
      </c>
    </row>
    <row r="4724" spans="1:24" x14ac:dyDescent="0.25">
      <c r="A4724" s="2"/>
      <c r="B4724" s="2" t="s">
        <v>8</v>
      </c>
      <c r="C4724" s="2">
        <f t="shared" si="1057"/>
        <v>197</v>
      </c>
      <c r="D4724" s="2">
        <f t="shared" si="1058"/>
        <v>16</v>
      </c>
      <c r="E4724" s="2">
        <f t="shared" si="1048"/>
        <v>4720</v>
      </c>
      <c r="F4724" s="11">
        <v>405</v>
      </c>
      <c r="G4724" s="9">
        <v>0.33</v>
      </c>
      <c r="H4724" s="9">
        <v>0.375</v>
      </c>
      <c r="I4724" s="9">
        <v>0.42</v>
      </c>
      <c r="J4724" s="9">
        <v>0.24315451836899299</v>
      </c>
      <c r="K4724" s="9">
        <v>0.24315451836899299</v>
      </c>
      <c r="L4724" s="9">
        <v>0.24315451836899299</v>
      </c>
      <c r="N4724" s="32">
        <f>IF('System Design'!$F$8=1,'Hourly Demand and Generation'!G4724*'System Design'!$F$21,IF('System Design'!$F$8=2,'Hourly Demand and Generation'!H4724*'System Design'!$F$21,IF('System Design'!$F$8=3,'Hourly Demand and Generation'!I4724*'System Design'!$F$21)))</f>
        <v>210</v>
      </c>
      <c r="O4724" s="32">
        <f>IF('System Design'!$F$8=1,'Hourly Demand and Generation'!J4724*'System Design'!$F$22,IF('System Design'!$F$8=2,'Hourly Demand and Generation'!K4724*'System Design'!$F$22,IF('System Design'!$F$8=3,'Hourly Demand and Generation'!L4724*'System Design'!$F$22)))</f>
        <v>607.88629592248242</v>
      </c>
      <c r="Q4724" s="32">
        <f t="shared" si="1046"/>
        <v>0</v>
      </c>
      <c r="R4724" s="32">
        <f t="shared" si="1049"/>
        <v>5400</v>
      </c>
      <c r="S4724" s="32">
        <f t="shared" si="1050"/>
        <v>0</v>
      </c>
      <c r="T4724" s="32">
        <f t="shared" si="1051"/>
        <v>21600</v>
      </c>
      <c r="U4724" s="32">
        <f t="shared" si="1052"/>
        <v>0</v>
      </c>
      <c r="V4724" s="32">
        <f t="shared" si="1047"/>
        <v>412.88629592248242</v>
      </c>
      <c r="W4724" s="32">
        <f t="shared" si="1053"/>
        <v>412.88629592248242</v>
      </c>
      <c r="X4724" s="32">
        <f t="shared" si="1054"/>
        <v>412.88629592248242</v>
      </c>
    </row>
    <row r="4725" spans="1:24" x14ac:dyDescent="0.25">
      <c r="A4725" s="2"/>
      <c r="B4725" s="2" t="s">
        <v>8</v>
      </c>
      <c r="C4725" s="2">
        <f t="shared" si="1057"/>
        <v>197</v>
      </c>
      <c r="D4725" s="2">
        <f t="shared" si="1058"/>
        <v>17</v>
      </c>
      <c r="E4725" s="2">
        <f t="shared" si="1048"/>
        <v>4721</v>
      </c>
      <c r="F4725" s="11">
        <v>427.5</v>
      </c>
      <c r="G4725" s="9">
        <v>0.17</v>
      </c>
      <c r="H4725" s="9">
        <v>0.21</v>
      </c>
      <c r="I4725" s="9">
        <v>0.25</v>
      </c>
      <c r="J4725" s="9">
        <v>0.27017168707665801</v>
      </c>
      <c r="K4725" s="9">
        <v>0.27017168707665801</v>
      </c>
      <c r="L4725" s="9">
        <v>0.27017168707665801</v>
      </c>
      <c r="N4725" s="32">
        <f>IF('System Design'!$F$8=1,'Hourly Demand and Generation'!G4725*'System Design'!$F$21,IF('System Design'!$F$8=2,'Hourly Demand and Generation'!H4725*'System Design'!$F$21,IF('System Design'!$F$8=3,'Hourly Demand and Generation'!I4725*'System Design'!$F$21)))</f>
        <v>125</v>
      </c>
      <c r="O4725" s="32">
        <f>IF('System Design'!$F$8=1,'Hourly Demand and Generation'!J4725*'System Design'!$F$22,IF('System Design'!$F$8=2,'Hourly Demand and Generation'!K4725*'System Design'!$F$22,IF('System Design'!$F$8=3,'Hourly Demand and Generation'!L4725*'System Design'!$F$22)))</f>
        <v>675.42921769164502</v>
      </c>
      <c r="Q4725" s="32">
        <f t="shared" si="1046"/>
        <v>0</v>
      </c>
      <c r="R4725" s="32">
        <f t="shared" si="1049"/>
        <v>5400</v>
      </c>
      <c r="S4725" s="32">
        <f t="shared" si="1050"/>
        <v>0</v>
      </c>
      <c r="T4725" s="32">
        <f t="shared" si="1051"/>
        <v>21600</v>
      </c>
      <c r="U4725" s="32">
        <f t="shared" si="1052"/>
        <v>0</v>
      </c>
      <c r="V4725" s="32">
        <f t="shared" si="1047"/>
        <v>372.92921769164502</v>
      </c>
      <c r="W4725" s="32">
        <f t="shared" si="1053"/>
        <v>372.92921769164502</v>
      </c>
      <c r="X4725" s="32">
        <f t="shared" si="1054"/>
        <v>372.92921769164502</v>
      </c>
    </row>
    <row r="4726" spans="1:24" x14ac:dyDescent="0.25">
      <c r="A4726" s="2"/>
      <c r="B4726" s="2" t="s">
        <v>8</v>
      </c>
      <c r="C4726" s="2">
        <f t="shared" si="1057"/>
        <v>197</v>
      </c>
      <c r="D4726" s="2">
        <f t="shared" si="1058"/>
        <v>18</v>
      </c>
      <c r="E4726" s="2">
        <f t="shared" si="1048"/>
        <v>4722</v>
      </c>
      <c r="F4726" s="11">
        <v>450</v>
      </c>
      <c r="G4726" s="9">
        <v>0.08</v>
      </c>
      <c r="H4726" s="9">
        <v>0.125</v>
      </c>
      <c r="I4726" s="9">
        <v>0.17</v>
      </c>
      <c r="J4726" s="9">
        <v>0.256663102722825</v>
      </c>
      <c r="K4726" s="9">
        <v>0.256663102722825</v>
      </c>
      <c r="L4726" s="9">
        <v>0.256663102722825</v>
      </c>
      <c r="N4726" s="32">
        <f>IF('System Design'!$F$8=1,'Hourly Demand and Generation'!G4726*'System Design'!$F$21,IF('System Design'!$F$8=2,'Hourly Demand and Generation'!H4726*'System Design'!$F$21,IF('System Design'!$F$8=3,'Hourly Demand and Generation'!I4726*'System Design'!$F$21)))</f>
        <v>85</v>
      </c>
      <c r="O4726" s="32">
        <f>IF('System Design'!$F$8=1,'Hourly Demand and Generation'!J4726*'System Design'!$F$22,IF('System Design'!$F$8=2,'Hourly Demand and Generation'!K4726*'System Design'!$F$22,IF('System Design'!$F$8=3,'Hourly Demand and Generation'!L4726*'System Design'!$F$22)))</f>
        <v>641.65775680706247</v>
      </c>
      <c r="Q4726" s="32">
        <f t="shared" si="1046"/>
        <v>0</v>
      </c>
      <c r="R4726" s="32">
        <f t="shared" si="1049"/>
        <v>5400</v>
      </c>
      <c r="S4726" s="32">
        <f t="shared" si="1050"/>
        <v>0</v>
      </c>
      <c r="T4726" s="32">
        <f t="shared" si="1051"/>
        <v>21600</v>
      </c>
      <c r="U4726" s="32">
        <f t="shared" si="1052"/>
        <v>0</v>
      </c>
      <c r="V4726" s="32">
        <f t="shared" si="1047"/>
        <v>276.65775680706247</v>
      </c>
      <c r="W4726" s="32">
        <f t="shared" si="1053"/>
        <v>276.65775680706247</v>
      </c>
      <c r="X4726" s="32">
        <f t="shared" si="1054"/>
        <v>276.65775680706247</v>
      </c>
    </row>
    <row r="4727" spans="1:24" x14ac:dyDescent="0.25">
      <c r="A4727" s="2"/>
      <c r="B4727" s="2" t="s">
        <v>8</v>
      </c>
      <c r="C4727" s="2">
        <f t="shared" si="1057"/>
        <v>197</v>
      </c>
      <c r="D4727" s="2">
        <f t="shared" si="1058"/>
        <v>19</v>
      </c>
      <c r="E4727" s="2">
        <f t="shared" si="1048"/>
        <v>4723</v>
      </c>
      <c r="F4727" s="11">
        <v>436.5</v>
      </c>
      <c r="G4727" s="9">
        <v>0</v>
      </c>
      <c r="H4727" s="9">
        <v>0.04</v>
      </c>
      <c r="I4727" s="9">
        <v>0.08</v>
      </c>
      <c r="J4727" s="9">
        <v>0.24315451836899299</v>
      </c>
      <c r="K4727" s="9">
        <v>0.24315451836899299</v>
      </c>
      <c r="L4727" s="9">
        <v>0.24315451836899299</v>
      </c>
      <c r="N4727" s="32">
        <f>IF('System Design'!$F$8=1,'Hourly Demand and Generation'!G4727*'System Design'!$F$21,IF('System Design'!$F$8=2,'Hourly Demand and Generation'!H4727*'System Design'!$F$21,IF('System Design'!$F$8=3,'Hourly Demand and Generation'!I4727*'System Design'!$F$21)))</f>
        <v>40</v>
      </c>
      <c r="O4727" s="32">
        <f>IF('System Design'!$F$8=1,'Hourly Demand and Generation'!J4727*'System Design'!$F$22,IF('System Design'!$F$8=2,'Hourly Demand and Generation'!K4727*'System Design'!$F$22,IF('System Design'!$F$8=3,'Hourly Demand and Generation'!L4727*'System Design'!$F$22)))</f>
        <v>607.88629592248242</v>
      </c>
      <c r="Q4727" s="32">
        <f t="shared" si="1046"/>
        <v>0</v>
      </c>
      <c r="R4727" s="32">
        <f t="shared" si="1049"/>
        <v>5400</v>
      </c>
      <c r="S4727" s="32">
        <f t="shared" si="1050"/>
        <v>0</v>
      </c>
      <c r="T4727" s="32">
        <f t="shared" si="1051"/>
        <v>21600</v>
      </c>
      <c r="U4727" s="32">
        <f t="shared" si="1052"/>
        <v>0</v>
      </c>
      <c r="V4727" s="32">
        <f t="shared" si="1047"/>
        <v>211.38629592248242</v>
      </c>
      <c r="W4727" s="32">
        <f t="shared" si="1053"/>
        <v>211.38629592248242</v>
      </c>
      <c r="X4727" s="32">
        <f t="shared" si="1054"/>
        <v>211.38629592248242</v>
      </c>
    </row>
    <row r="4728" spans="1:24" x14ac:dyDescent="0.25">
      <c r="A4728" s="2"/>
      <c r="B4728" s="2" t="s">
        <v>8</v>
      </c>
      <c r="C4728" s="2">
        <f t="shared" si="1057"/>
        <v>197</v>
      </c>
      <c r="D4728" s="2">
        <f t="shared" si="1058"/>
        <v>20</v>
      </c>
      <c r="E4728" s="2">
        <f t="shared" si="1048"/>
        <v>4724</v>
      </c>
      <c r="F4728" s="11">
        <v>427.5</v>
      </c>
      <c r="G4728" s="9">
        <v>0</v>
      </c>
      <c r="H4728" s="9">
        <v>0</v>
      </c>
      <c r="I4728" s="9">
        <v>0</v>
      </c>
      <c r="J4728" s="9">
        <v>0.24315451836899299</v>
      </c>
      <c r="K4728" s="9">
        <v>0.24315451836899299</v>
      </c>
      <c r="L4728" s="9">
        <v>0.24315451836899299</v>
      </c>
      <c r="N4728" s="32">
        <f>IF('System Design'!$F$8=1,'Hourly Demand and Generation'!G4728*'System Design'!$F$21,IF('System Design'!$F$8=2,'Hourly Demand and Generation'!H4728*'System Design'!$F$21,IF('System Design'!$F$8=3,'Hourly Demand and Generation'!I4728*'System Design'!$F$21)))</f>
        <v>0</v>
      </c>
      <c r="O4728" s="32">
        <f>IF('System Design'!$F$8=1,'Hourly Demand and Generation'!J4728*'System Design'!$F$22,IF('System Design'!$F$8=2,'Hourly Demand and Generation'!K4728*'System Design'!$F$22,IF('System Design'!$F$8=3,'Hourly Demand and Generation'!L4728*'System Design'!$F$22)))</f>
        <v>607.88629592248242</v>
      </c>
      <c r="Q4728" s="32">
        <f t="shared" si="1046"/>
        <v>0</v>
      </c>
      <c r="R4728" s="32">
        <f t="shared" si="1049"/>
        <v>5400</v>
      </c>
      <c r="S4728" s="32">
        <f t="shared" si="1050"/>
        <v>0</v>
      </c>
      <c r="T4728" s="32">
        <f t="shared" si="1051"/>
        <v>21600</v>
      </c>
      <c r="U4728" s="32">
        <f t="shared" si="1052"/>
        <v>0</v>
      </c>
      <c r="V4728" s="32">
        <f t="shared" si="1047"/>
        <v>180.38629592248242</v>
      </c>
      <c r="W4728" s="32">
        <f t="shared" si="1053"/>
        <v>180.38629592248242</v>
      </c>
      <c r="X4728" s="32">
        <f t="shared" si="1054"/>
        <v>180.38629592248242</v>
      </c>
    </row>
    <row r="4729" spans="1:24" x14ac:dyDescent="0.25">
      <c r="A4729" s="2"/>
      <c r="B4729" s="2" t="s">
        <v>8</v>
      </c>
      <c r="C4729" s="2">
        <f t="shared" si="1057"/>
        <v>197</v>
      </c>
      <c r="D4729" s="2">
        <f t="shared" si="1058"/>
        <v>21</v>
      </c>
      <c r="E4729" s="2">
        <f t="shared" si="1048"/>
        <v>4725</v>
      </c>
      <c r="F4729" s="11">
        <v>405</v>
      </c>
      <c r="G4729" s="9">
        <v>0</v>
      </c>
      <c r="H4729" s="9">
        <v>0</v>
      </c>
      <c r="I4729" s="9">
        <v>0</v>
      </c>
      <c r="J4729" s="9">
        <v>0.24315451836899299</v>
      </c>
      <c r="K4729" s="9">
        <v>0.24315451836899299</v>
      </c>
      <c r="L4729" s="9">
        <v>0.24315451836899299</v>
      </c>
      <c r="N4729" s="32">
        <f>IF('System Design'!$F$8=1,'Hourly Demand and Generation'!G4729*'System Design'!$F$21,IF('System Design'!$F$8=2,'Hourly Demand and Generation'!H4729*'System Design'!$F$21,IF('System Design'!$F$8=3,'Hourly Demand and Generation'!I4729*'System Design'!$F$21)))</f>
        <v>0</v>
      </c>
      <c r="O4729" s="32">
        <f>IF('System Design'!$F$8=1,'Hourly Demand and Generation'!J4729*'System Design'!$F$22,IF('System Design'!$F$8=2,'Hourly Demand and Generation'!K4729*'System Design'!$F$22,IF('System Design'!$F$8=3,'Hourly Demand and Generation'!L4729*'System Design'!$F$22)))</f>
        <v>607.88629592248242</v>
      </c>
      <c r="Q4729" s="32">
        <f t="shared" si="1046"/>
        <v>0</v>
      </c>
      <c r="R4729" s="32">
        <f t="shared" si="1049"/>
        <v>5400</v>
      </c>
      <c r="S4729" s="32">
        <f t="shared" si="1050"/>
        <v>0</v>
      </c>
      <c r="T4729" s="32">
        <f t="shared" si="1051"/>
        <v>21600</v>
      </c>
      <c r="U4729" s="32">
        <f t="shared" si="1052"/>
        <v>0</v>
      </c>
      <c r="V4729" s="32">
        <f t="shared" si="1047"/>
        <v>202.88629592248242</v>
      </c>
      <c r="W4729" s="32">
        <f t="shared" si="1053"/>
        <v>202.88629592248242</v>
      </c>
      <c r="X4729" s="32">
        <f t="shared" si="1054"/>
        <v>202.88629592248242</v>
      </c>
    </row>
    <row r="4730" spans="1:24" x14ac:dyDescent="0.25">
      <c r="A4730" s="2"/>
      <c r="B4730" s="2" t="s">
        <v>8</v>
      </c>
      <c r="C4730" s="2">
        <f t="shared" si="1057"/>
        <v>197</v>
      </c>
      <c r="D4730" s="2">
        <f t="shared" si="1058"/>
        <v>22</v>
      </c>
      <c r="E4730" s="2">
        <f t="shared" si="1048"/>
        <v>4726</v>
      </c>
      <c r="F4730" s="11">
        <v>382.5</v>
      </c>
      <c r="G4730" s="9">
        <v>0</v>
      </c>
      <c r="H4730" s="9">
        <v>0</v>
      </c>
      <c r="I4730" s="9">
        <v>0</v>
      </c>
      <c r="J4730" s="9">
        <v>0.256663102722825</v>
      </c>
      <c r="K4730" s="9">
        <v>0.256663102722825</v>
      </c>
      <c r="L4730" s="9">
        <v>0.256663102722825</v>
      </c>
      <c r="N4730" s="32">
        <f>IF('System Design'!$F$8=1,'Hourly Demand and Generation'!G4730*'System Design'!$F$21,IF('System Design'!$F$8=2,'Hourly Demand and Generation'!H4730*'System Design'!$F$21,IF('System Design'!$F$8=3,'Hourly Demand and Generation'!I4730*'System Design'!$F$21)))</f>
        <v>0</v>
      </c>
      <c r="O4730" s="32">
        <f>IF('System Design'!$F$8=1,'Hourly Demand and Generation'!J4730*'System Design'!$F$22,IF('System Design'!$F$8=2,'Hourly Demand and Generation'!K4730*'System Design'!$F$22,IF('System Design'!$F$8=3,'Hourly Demand and Generation'!L4730*'System Design'!$F$22)))</f>
        <v>641.65775680706247</v>
      </c>
      <c r="Q4730" s="32">
        <f t="shared" si="1046"/>
        <v>0</v>
      </c>
      <c r="R4730" s="32">
        <f t="shared" si="1049"/>
        <v>5400</v>
      </c>
      <c r="S4730" s="32">
        <f t="shared" si="1050"/>
        <v>0</v>
      </c>
      <c r="T4730" s="32">
        <f t="shared" si="1051"/>
        <v>21600</v>
      </c>
      <c r="U4730" s="32">
        <f t="shared" si="1052"/>
        <v>0</v>
      </c>
      <c r="V4730" s="32">
        <f t="shared" si="1047"/>
        <v>259.15775680706247</v>
      </c>
      <c r="W4730" s="32">
        <f t="shared" si="1053"/>
        <v>259.15775680706247</v>
      </c>
      <c r="X4730" s="32">
        <f t="shared" si="1054"/>
        <v>259.15775680706247</v>
      </c>
    </row>
    <row r="4731" spans="1:24" x14ac:dyDescent="0.25">
      <c r="A4731" s="2"/>
      <c r="B4731" s="2" t="s">
        <v>8</v>
      </c>
      <c r="C4731" s="2">
        <f t="shared" si="1057"/>
        <v>197</v>
      </c>
      <c r="D4731" s="2">
        <f t="shared" si="1058"/>
        <v>23</v>
      </c>
      <c r="E4731" s="2">
        <f t="shared" si="1048"/>
        <v>4727</v>
      </c>
      <c r="F4731" s="11">
        <v>360</v>
      </c>
      <c r="G4731" s="9">
        <v>0</v>
      </c>
      <c r="H4731" s="9">
        <v>0</v>
      </c>
      <c r="I4731" s="9">
        <v>0</v>
      </c>
      <c r="J4731" s="9">
        <v>0.216137349661327</v>
      </c>
      <c r="K4731" s="9">
        <v>0.216137349661327</v>
      </c>
      <c r="L4731" s="9">
        <v>0.216137349661327</v>
      </c>
      <c r="N4731" s="32">
        <f>IF('System Design'!$F$8=1,'Hourly Demand and Generation'!G4731*'System Design'!$F$21,IF('System Design'!$F$8=2,'Hourly Demand and Generation'!H4731*'System Design'!$F$21,IF('System Design'!$F$8=3,'Hourly Demand and Generation'!I4731*'System Design'!$F$21)))</f>
        <v>0</v>
      </c>
      <c r="O4731" s="32">
        <f>IF('System Design'!$F$8=1,'Hourly Demand and Generation'!J4731*'System Design'!$F$22,IF('System Design'!$F$8=2,'Hourly Demand and Generation'!K4731*'System Design'!$F$22,IF('System Design'!$F$8=3,'Hourly Demand and Generation'!L4731*'System Design'!$F$22)))</f>
        <v>540.34337415331754</v>
      </c>
      <c r="Q4731" s="32">
        <f t="shared" si="1046"/>
        <v>0</v>
      </c>
      <c r="R4731" s="32">
        <f t="shared" si="1049"/>
        <v>5400</v>
      </c>
      <c r="S4731" s="32">
        <f t="shared" si="1050"/>
        <v>0</v>
      </c>
      <c r="T4731" s="32">
        <f t="shared" si="1051"/>
        <v>21600</v>
      </c>
      <c r="U4731" s="32">
        <f t="shared" si="1052"/>
        <v>0</v>
      </c>
      <c r="V4731" s="32">
        <f t="shared" si="1047"/>
        <v>180.34337415331754</v>
      </c>
      <c r="W4731" s="32">
        <f t="shared" si="1053"/>
        <v>180.34337415331754</v>
      </c>
      <c r="X4731" s="32">
        <f t="shared" si="1054"/>
        <v>180.34337415331754</v>
      </c>
    </row>
    <row r="4732" spans="1:24" x14ac:dyDescent="0.25">
      <c r="A4732" s="2"/>
      <c r="B4732" s="2" t="s">
        <v>8</v>
      </c>
      <c r="C4732" s="2">
        <f t="shared" si="1057"/>
        <v>197</v>
      </c>
      <c r="D4732" s="2">
        <f t="shared" si="1058"/>
        <v>24</v>
      </c>
      <c r="E4732" s="2">
        <f t="shared" si="1048"/>
        <v>4728</v>
      </c>
      <c r="F4732" s="11">
        <v>315</v>
      </c>
      <c r="G4732" s="9">
        <v>0</v>
      </c>
      <c r="H4732" s="9">
        <v>0</v>
      </c>
      <c r="I4732" s="9">
        <v>0</v>
      </c>
      <c r="J4732" s="9">
        <v>0.216137349661327</v>
      </c>
      <c r="K4732" s="9">
        <v>0.216137349661327</v>
      </c>
      <c r="L4732" s="9">
        <v>0.216137349661327</v>
      </c>
      <c r="N4732" s="32">
        <f>IF('System Design'!$F$8=1,'Hourly Demand and Generation'!G4732*'System Design'!$F$21,IF('System Design'!$F$8=2,'Hourly Demand and Generation'!H4732*'System Design'!$F$21,IF('System Design'!$F$8=3,'Hourly Demand and Generation'!I4732*'System Design'!$F$21)))</f>
        <v>0</v>
      </c>
      <c r="O4732" s="32">
        <f>IF('System Design'!$F$8=1,'Hourly Demand and Generation'!J4732*'System Design'!$F$22,IF('System Design'!$F$8=2,'Hourly Demand and Generation'!K4732*'System Design'!$F$22,IF('System Design'!$F$8=3,'Hourly Demand and Generation'!L4732*'System Design'!$F$22)))</f>
        <v>540.34337415331754</v>
      </c>
      <c r="Q4732" s="32">
        <f t="shared" si="1046"/>
        <v>0</v>
      </c>
      <c r="R4732" s="32">
        <f t="shared" si="1049"/>
        <v>5400</v>
      </c>
      <c r="S4732" s="32">
        <f t="shared" si="1050"/>
        <v>0</v>
      </c>
      <c r="T4732" s="32">
        <f t="shared" si="1051"/>
        <v>21600</v>
      </c>
      <c r="U4732" s="32">
        <f t="shared" si="1052"/>
        <v>0</v>
      </c>
      <c r="V4732" s="32">
        <f t="shared" si="1047"/>
        <v>225.34337415331754</v>
      </c>
      <c r="W4732" s="32">
        <f t="shared" si="1053"/>
        <v>225.34337415331754</v>
      </c>
      <c r="X4732" s="32">
        <f t="shared" si="1054"/>
        <v>225.34337415331754</v>
      </c>
    </row>
    <row r="4733" spans="1:24" x14ac:dyDescent="0.25">
      <c r="A4733" s="2"/>
      <c r="B4733" s="2" t="s">
        <v>8</v>
      </c>
      <c r="C4733" s="2">
        <f>C4732+1</f>
        <v>198</v>
      </c>
      <c r="D4733" s="2">
        <v>1</v>
      </c>
      <c r="E4733" s="2">
        <f t="shared" si="1048"/>
        <v>4729</v>
      </c>
      <c r="F4733" s="11">
        <v>298.71995967319799</v>
      </c>
      <c r="G4733" s="9">
        <v>0</v>
      </c>
      <c r="H4733" s="9">
        <v>0</v>
      </c>
      <c r="I4733" s="9">
        <v>0</v>
      </c>
      <c r="J4733" s="9">
        <v>0.11870954177463799</v>
      </c>
      <c r="K4733" s="9">
        <v>0.3</v>
      </c>
      <c r="L4733" s="9">
        <v>0.3</v>
      </c>
      <c r="N4733" s="32">
        <f>IF('System Design'!$F$8=1,'Hourly Demand and Generation'!G4733*'System Design'!$F$21,IF('System Design'!$F$8=2,'Hourly Demand and Generation'!H4733*'System Design'!$F$21,IF('System Design'!$F$8=3,'Hourly Demand and Generation'!I4733*'System Design'!$F$21)))</f>
        <v>0</v>
      </c>
      <c r="O4733" s="32">
        <f>IF('System Design'!$F$8=1,'Hourly Demand and Generation'!J4733*'System Design'!$F$22,IF('System Design'!$F$8=2,'Hourly Demand and Generation'!K4733*'System Design'!$F$22,IF('System Design'!$F$8=3,'Hourly Demand and Generation'!L4733*'System Design'!$F$22)))</f>
        <v>750</v>
      </c>
      <c r="Q4733" s="32">
        <f t="shared" si="1046"/>
        <v>0</v>
      </c>
      <c r="R4733" s="32">
        <f t="shared" si="1049"/>
        <v>5400</v>
      </c>
      <c r="S4733" s="32">
        <f t="shared" si="1050"/>
        <v>0</v>
      </c>
      <c r="T4733" s="32">
        <f t="shared" si="1051"/>
        <v>21600</v>
      </c>
      <c r="U4733" s="32">
        <f t="shared" si="1052"/>
        <v>0</v>
      </c>
      <c r="V4733" s="32">
        <f t="shared" si="1047"/>
        <v>451.28004032680201</v>
      </c>
      <c r="W4733" s="32">
        <f t="shared" si="1053"/>
        <v>451.28004032680201</v>
      </c>
      <c r="X4733" s="32">
        <f t="shared" si="1054"/>
        <v>451.28004032680201</v>
      </c>
    </row>
    <row r="4734" spans="1:24" x14ac:dyDescent="0.25">
      <c r="A4734" s="2"/>
      <c r="B4734" s="2" t="s">
        <v>8</v>
      </c>
      <c r="C4734" s="2">
        <f>C4733</f>
        <v>198</v>
      </c>
      <c r="D4734" s="2">
        <f>D4733+1</f>
        <v>2</v>
      </c>
      <c r="E4734" s="2">
        <f t="shared" si="1048"/>
        <v>4730</v>
      </c>
      <c r="F4734" s="11">
        <v>273.82662970043202</v>
      </c>
      <c r="G4734" s="9">
        <v>0</v>
      </c>
      <c r="H4734" s="9">
        <v>0</v>
      </c>
      <c r="I4734" s="9">
        <v>0</v>
      </c>
      <c r="J4734" s="9">
        <v>0.106838587597175</v>
      </c>
      <c r="K4734" s="9">
        <v>0.27</v>
      </c>
      <c r="L4734" s="9">
        <v>0.27</v>
      </c>
      <c r="N4734" s="32">
        <f>IF('System Design'!$F$8=1,'Hourly Demand and Generation'!G4734*'System Design'!$F$21,IF('System Design'!$F$8=2,'Hourly Demand and Generation'!H4734*'System Design'!$F$21,IF('System Design'!$F$8=3,'Hourly Demand and Generation'!I4734*'System Design'!$F$21)))</f>
        <v>0</v>
      </c>
      <c r="O4734" s="32">
        <f>IF('System Design'!$F$8=1,'Hourly Demand and Generation'!J4734*'System Design'!$F$22,IF('System Design'!$F$8=2,'Hourly Demand and Generation'!K4734*'System Design'!$F$22,IF('System Design'!$F$8=3,'Hourly Demand and Generation'!L4734*'System Design'!$F$22)))</f>
        <v>675</v>
      </c>
      <c r="Q4734" s="32">
        <f t="shared" si="1046"/>
        <v>0</v>
      </c>
      <c r="R4734" s="32">
        <f t="shared" si="1049"/>
        <v>5400</v>
      </c>
      <c r="S4734" s="32">
        <f t="shared" si="1050"/>
        <v>0</v>
      </c>
      <c r="T4734" s="32">
        <f t="shared" si="1051"/>
        <v>21600</v>
      </c>
      <c r="U4734" s="32">
        <f t="shared" si="1052"/>
        <v>0</v>
      </c>
      <c r="V4734" s="32">
        <f t="shared" si="1047"/>
        <v>401.17337029956798</v>
      </c>
      <c r="W4734" s="32">
        <f t="shared" si="1053"/>
        <v>401.17337029956798</v>
      </c>
      <c r="X4734" s="32">
        <f t="shared" si="1054"/>
        <v>401.17337029956798</v>
      </c>
    </row>
    <row r="4735" spans="1:24" x14ac:dyDescent="0.25">
      <c r="A4735" s="2"/>
      <c r="B4735" s="2" t="s">
        <v>8</v>
      </c>
      <c r="C4735" s="2">
        <f t="shared" ref="C4735:C4756" si="1059">C4734</f>
        <v>198</v>
      </c>
      <c r="D4735" s="2">
        <f t="shared" ref="D4735:D4756" si="1060">D4734+1</f>
        <v>3</v>
      </c>
      <c r="E4735" s="2">
        <f t="shared" si="1048"/>
        <v>4731</v>
      </c>
      <c r="F4735" s="11">
        <v>248.933299727665</v>
      </c>
      <c r="G4735" s="9">
        <v>0</v>
      </c>
      <c r="H4735" s="9">
        <v>0</v>
      </c>
      <c r="I4735" s="9">
        <v>0</v>
      </c>
      <c r="J4735" s="9">
        <v>0.106838587597175</v>
      </c>
      <c r="K4735" s="9">
        <v>0.27</v>
      </c>
      <c r="L4735" s="9">
        <v>0.27</v>
      </c>
      <c r="N4735" s="32">
        <f>IF('System Design'!$F$8=1,'Hourly Demand and Generation'!G4735*'System Design'!$F$21,IF('System Design'!$F$8=2,'Hourly Demand and Generation'!H4735*'System Design'!$F$21,IF('System Design'!$F$8=3,'Hourly Demand and Generation'!I4735*'System Design'!$F$21)))</f>
        <v>0</v>
      </c>
      <c r="O4735" s="32">
        <f>IF('System Design'!$F$8=1,'Hourly Demand and Generation'!J4735*'System Design'!$F$22,IF('System Design'!$F$8=2,'Hourly Demand and Generation'!K4735*'System Design'!$F$22,IF('System Design'!$F$8=3,'Hourly Demand and Generation'!L4735*'System Design'!$F$22)))</f>
        <v>675</v>
      </c>
      <c r="Q4735" s="32">
        <f t="shared" si="1046"/>
        <v>0</v>
      </c>
      <c r="R4735" s="32">
        <f t="shared" si="1049"/>
        <v>5400</v>
      </c>
      <c r="S4735" s="32">
        <f t="shared" si="1050"/>
        <v>0</v>
      </c>
      <c r="T4735" s="32">
        <f t="shared" si="1051"/>
        <v>21600</v>
      </c>
      <c r="U4735" s="32">
        <f t="shared" si="1052"/>
        <v>0</v>
      </c>
      <c r="V4735" s="32">
        <f t="shared" si="1047"/>
        <v>426.06670027233497</v>
      </c>
      <c r="W4735" s="32">
        <f t="shared" si="1053"/>
        <v>426.06670027233497</v>
      </c>
      <c r="X4735" s="32">
        <f t="shared" si="1054"/>
        <v>426.06670027233497</v>
      </c>
    </row>
    <row r="4736" spans="1:24" x14ac:dyDescent="0.25">
      <c r="A4736" s="2"/>
      <c r="B4736" s="2" t="s">
        <v>8</v>
      </c>
      <c r="C4736" s="2">
        <f t="shared" si="1059"/>
        <v>198</v>
      </c>
      <c r="D4736" s="2">
        <f t="shared" si="1060"/>
        <v>4</v>
      </c>
      <c r="E4736" s="2">
        <f t="shared" si="1048"/>
        <v>4732</v>
      </c>
      <c r="F4736" s="11">
        <v>298.71995967319799</v>
      </c>
      <c r="G4736" s="9">
        <v>0</v>
      </c>
      <c r="H4736" s="9">
        <v>0</v>
      </c>
      <c r="I4736" s="9">
        <v>0</v>
      </c>
      <c r="J4736" s="9">
        <v>0.11870954177463799</v>
      </c>
      <c r="K4736" s="9">
        <v>0.3</v>
      </c>
      <c r="L4736" s="9">
        <v>0.3</v>
      </c>
      <c r="N4736" s="32">
        <f>IF('System Design'!$F$8=1,'Hourly Demand and Generation'!G4736*'System Design'!$F$21,IF('System Design'!$F$8=2,'Hourly Demand and Generation'!H4736*'System Design'!$F$21,IF('System Design'!$F$8=3,'Hourly Demand and Generation'!I4736*'System Design'!$F$21)))</f>
        <v>0</v>
      </c>
      <c r="O4736" s="32">
        <f>IF('System Design'!$F$8=1,'Hourly Demand and Generation'!J4736*'System Design'!$F$22,IF('System Design'!$F$8=2,'Hourly Demand and Generation'!K4736*'System Design'!$F$22,IF('System Design'!$F$8=3,'Hourly Demand and Generation'!L4736*'System Design'!$F$22)))</f>
        <v>750</v>
      </c>
      <c r="Q4736" s="32">
        <f t="shared" si="1046"/>
        <v>0</v>
      </c>
      <c r="R4736" s="32">
        <f t="shared" si="1049"/>
        <v>5400</v>
      </c>
      <c r="S4736" s="32">
        <f t="shared" si="1050"/>
        <v>0</v>
      </c>
      <c r="T4736" s="32">
        <f t="shared" si="1051"/>
        <v>21600</v>
      </c>
      <c r="U4736" s="32">
        <f t="shared" si="1052"/>
        <v>0</v>
      </c>
      <c r="V4736" s="32">
        <f t="shared" si="1047"/>
        <v>451.28004032680201</v>
      </c>
      <c r="W4736" s="32">
        <f t="shared" si="1053"/>
        <v>451.28004032680201</v>
      </c>
      <c r="X4736" s="32">
        <f t="shared" si="1054"/>
        <v>451.28004032680201</v>
      </c>
    </row>
    <row r="4737" spans="1:24" x14ac:dyDescent="0.25">
      <c r="A4737" s="2"/>
      <c r="B4737" s="2" t="s">
        <v>8</v>
      </c>
      <c r="C4737" s="2">
        <f t="shared" si="1059"/>
        <v>198</v>
      </c>
      <c r="D4737" s="2">
        <f t="shared" si="1060"/>
        <v>5</v>
      </c>
      <c r="E4737" s="2">
        <f t="shared" si="1048"/>
        <v>4733</v>
      </c>
      <c r="F4737" s="11">
        <v>323.61328964596498</v>
      </c>
      <c r="G4737" s="9">
        <v>0</v>
      </c>
      <c r="H4737" s="9">
        <v>3.3864237882768503E-2</v>
      </c>
      <c r="I4737" s="9">
        <v>0.08</v>
      </c>
      <c r="J4737" s="9">
        <v>9.4967633419710706E-2</v>
      </c>
      <c r="K4737" s="9">
        <v>0.24</v>
      </c>
      <c r="L4737" s="9">
        <v>0.24</v>
      </c>
      <c r="N4737" s="32">
        <f>IF('System Design'!$F$8=1,'Hourly Demand and Generation'!G4737*'System Design'!$F$21,IF('System Design'!$F$8=2,'Hourly Demand and Generation'!H4737*'System Design'!$F$21,IF('System Design'!$F$8=3,'Hourly Demand and Generation'!I4737*'System Design'!$F$21)))</f>
        <v>40</v>
      </c>
      <c r="O4737" s="32">
        <f>IF('System Design'!$F$8=1,'Hourly Demand and Generation'!J4737*'System Design'!$F$22,IF('System Design'!$F$8=2,'Hourly Demand and Generation'!K4737*'System Design'!$F$22,IF('System Design'!$F$8=3,'Hourly Demand and Generation'!L4737*'System Design'!$F$22)))</f>
        <v>600</v>
      </c>
      <c r="Q4737" s="32">
        <f t="shared" si="1046"/>
        <v>0</v>
      </c>
      <c r="R4737" s="32">
        <f t="shared" si="1049"/>
        <v>5400</v>
      </c>
      <c r="S4737" s="32">
        <f t="shared" si="1050"/>
        <v>0</v>
      </c>
      <c r="T4737" s="32">
        <f t="shared" si="1051"/>
        <v>21600</v>
      </c>
      <c r="U4737" s="32">
        <f t="shared" si="1052"/>
        <v>0</v>
      </c>
      <c r="V4737" s="32">
        <f t="shared" si="1047"/>
        <v>316.38671035403502</v>
      </c>
      <c r="W4737" s="32">
        <f t="shared" si="1053"/>
        <v>316.38671035403502</v>
      </c>
      <c r="X4737" s="32">
        <f t="shared" si="1054"/>
        <v>316.38671035403502</v>
      </c>
    </row>
    <row r="4738" spans="1:24" x14ac:dyDescent="0.25">
      <c r="A4738" s="2"/>
      <c r="B4738" s="2" t="s">
        <v>8</v>
      </c>
      <c r="C4738" s="2">
        <f t="shared" si="1059"/>
        <v>198</v>
      </c>
      <c r="D4738" s="2">
        <f t="shared" si="1060"/>
        <v>6</v>
      </c>
      <c r="E4738" s="2">
        <f t="shared" si="1048"/>
        <v>4734</v>
      </c>
      <c r="F4738" s="11">
        <v>348.50661961873101</v>
      </c>
      <c r="G4738" s="9">
        <v>6.7728475765536894E-2</v>
      </c>
      <c r="H4738" s="9">
        <v>0.105825743383651</v>
      </c>
      <c r="I4738" s="9">
        <v>0.17</v>
      </c>
      <c r="J4738" s="9">
        <v>9.4967633419710706E-2</v>
      </c>
      <c r="K4738" s="9">
        <v>0.24</v>
      </c>
      <c r="L4738" s="9">
        <v>0.24</v>
      </c>
      <c r="N4738" s="32">
        <f>IF('System Design'!$F$8=1,'Hourly Demand and Generation'!G4738*'System Design'!$F$21,IF('System Design'!$F$8=2,'Hourly Demand and Generation'!H4738*'System Design'!$F$21,IF('System Design'!$F$8=3,'Hourly Demand and Generation'!I4738*'System Design'!$F$21)))</f>
        <v>85</v>
      </c>
      <c r="O4738" s="32">
        <f>IF('System Design'!$F$8=1,'Hourly Demand and Generation'!J4738*'System Design'!$F$22,IF('System Design'!$F$8=2,'Hourly Demand and Generation'!K4738*'System Design'!$F$22,IF('System Design'!$F$8=3,'Hourly Demand and Generation'!L4738*'System Design'!$F$22)))</f>
        <v>600</v>
      </c>
      <c r="Q4738" s="32">
        <f t="shared" si="1046"/>
        <v>0</v>
      </c>
      <c r="R4738" s="32">
        <f t="shared" si="1049"/>
        <v>5400</v>
      </c>
      <c r="S4738" s="32">
        <f t="shared" si="1050"/>
        <v>0</v>
      </c>
      <c r="T4738" s="32">
        <f t="shared" si="1051"/>
        <v>21600</v>
      </c>
      <c r="U4738" s="32">
        <f t="shared" si="1052"/>
        <v>0</v>
      </c>
      <c r="V4738" s="32">
        <f t="shared" si="1047"/>
        <v>336.49338038126899</v>
      </c>
      <c r="W4738" s="32">
        <f t="shared" si="1053"/>
        <v>336.49338038126899</v>
      </c>
      <c r="X4738" s="32">
        <f t="shared" si="1054"/>
        <v>336.49338038126899</v>
      </c>
    </row>
    <row r="4739" spans="1:24" x14ac:dyDescent="0.25">
      <c r="A4739" s="2"/>
      <c r="B4739" s="2" t="s">
        <v>8</v>
      </c>
      <c r="C4739" s="2">
        <f t="shared" si="1059"/>
        <v>198</v>
      </c>
      <c r="D4739" s="2">
        <f t="shared" si="1060"/>
        <v>7</v>
      </c>
      <c r="E4739" s="2">
        <f t="shared" si="1048"/>
        <v>4735</v>
      </c>
      <c r="F4739" s="11">
        <v>373.399949591498</v>
      </c>
      <c r="G4739" s="9">
        <v>0.14392301100176599</v>
      </c>
      <c r="H4739" s="9">
        <v>0.17778724888453401</v>
      </c>
      <c r="I4739" s="9">
        <v>0.25</v>
      </c>
      <c r="J4739" s="9">
        <v>0.106838587597175</v>
      </c>
      <c r="K4739" s="9">
        <v>0.27</v>
      </c>
      <c r="L4739" s="9">
        <v>0.27</v>
      </c>
      <c r="N4739" s="32">
        <f>IF('System Design'!$F$8=1,'Hourly Demand and Generation'!G4739*'System Design'!$F$21,IF('System Design'!$F$8=2,'Hourly Demand and Generation'!H4739*'System Design'!$F$21,IF('System Design'!$F$8=3,'Hourly Demand and Generation'!I4739*'System Design'!$F$21)))</f>
        <v>125</v>
      </c>
      <c r="O4739" s="32">
        <f>IF('System Design'!$F$8=1,'Hourly Demand and Generation'!J4739*'System Design'!$F$22,IF('System Design'!$F$8=2,'Hourly Demand and Generation'!K4739*'System Design'!$F$22,IF('System Design'!$F$8=3,'Hourly Demand and Generation'!L4739*'System Design'!$F$22)))</f>
        <v>675</v>
      </c>
      <c r="Q4739" s="32">
        <f t="shared" si="1046"/>
        <v>0</v>
      </c>
      <c r="R4739" s="32">
        <f t="shared" si="1049"/>
        <v>5400</v>
      </c>
      <c r="S4739" s="32">
        <f t="shared" si="1050"/>
        <v>0</v>
      </c>
      <c r="T4739" s="32">
        <f t="shared" si="1051"/>
        <v>21600</v>
      </c>
      <c r="U4739" s="32">
        <f t="shared" si="1052"/>
        <v>0</v>
      </c>
      <c r="V4739" s="32">
        <f t="shared" si="1047"/>
        <v>426.600050408502</v>
      </c>
      <c r="W4739" s="32">
        <f t="shared" si="1053"/>
        <v>426.600050408502</v>
      </c>
      <c r="X4739" s="32">
        <f t="shared" si="1054"/>
        <v>426.600050408502</v>
      </c>
    </row>
    <row r="4740" spans="1:24" x14ac:dyDescent="0.25">
      <c r="A4740" s="2"/>
      <c r="B4740" s="2" t="s">
        <v>8</v>
      </c>
      <c r="C4740" s="2">
        <f t="shared" si="1059"/>
        <v>198</v>
      </c>
      <c r="D4740" s="2">
        <f t="shared" si="1060"/>
        <v>8</v>
      </c>
      <c r="E4740" s="2">
        <f t="shared" si="1048"/>
        <v>4736</v>
      </c>
      <c r="F4740" s="11">
        <v>398.29327956426403</v>
      </c>
      <c r="G4740" s="9">
        <v>0.27937996253283998</v>
      </c>
      <c r="H4740" s="9">
        <v>0.31747723015095403</v>
      </c>
      <c r="I4740" s="9">
        <v>0.42</v>
      </c>
      <c r="J4740" s="9">
        <v>0.106838587597175</v>
      </c>
      <c r="K4740" s="9">
        <v>0.27</v>
      </c>
      <c r="L4740" s="9">
        <v>0.27</v>
      </c>
      <c r="N4740" s="32">
        <f>IF('System Design'!$F$8=1,'Hourly Demand and Generation'!G4740*'System Design'!$F$21,IF('System Design'!$F$8=2,'Hourly Demand and Generation'!H4740*'System Design'!$F$21,IF('System Design'!$F$8=3,'Hourly Demand and Generation'!I4740*'System Design'!$F$21)))</f>
        <v>210</v>
      </c>
      <c r="O4740" s="32">
        <f>IF('System Design'!$F$8=1,'Hourly Demand and Generation'!J4740*'System Design'!$F$22,IF('System Design'!$F$8=2,'Hourly Demand and Generation'!K4740*'System Design'!$F$22,IF('System Design'!$F$8=3,'Hourly Demand and Generation'!L4740*'System Design'!$F$22)))</f>
        <v>675</v>
      </c>
      <c r="Q4740" s="32">
        <f t="shared" si="1046"/>
        <v>0</v>
      </c>
      <c r="R4740" s="32">
        <f t="shared" si="1049"/>
        <v>5400</v>
      </c>
      <c r="S4740" s="32">
        <f t="shared" si="1050"/>
        <v>0</v>
      </c>
      <c r="T4740" s="32">
        <f t="shared" si="1051"/>
        <v>21600</v>
      </c>
      <c r="U4740" s="32">
        <f t="shared" si="1052"/>
        <v>0</v>
      </c>
      <c r="V4740" s="32">
        <f t="shared" si="1047"/>
        <v>486.70672043573597</v>
      </c>
      <c r="W4740" s="32">
        <f t="shared" si="1053"/>
        <v>486.70672043573597</v>
      </c>
      <c r="X4740" s="32">
        <f t="shared" si="1054"/>
        <v>486.70672043573597</v>
      </c>
    </row>
    <row r="4741" spans="1:24" x14ac:dyDescent="0.25">
      <c r="A4741" s="2"/>
      <c r="B4741" s="2" t="s">
        <v>8</v>
      </c>
      <c r="C4741" s="2">
        <f t="shared" si="1059"/>
        <v>198</v>
      </c>
      <c r="D4741" s="2">
        <f t="shared" si="1060"/>
        <v>9</v>
      </c>
      <c r="E4741" s="2">
        <f t="shared" si="1048"/>
        <v>4737</v>
      </c>
      <c r="F4741" s="11">
        <v>398.29327956426403</v>
      </c>
      <c r="G4741" s="9">
        <v>0.423302973534606</v>
      </c>
      <c r="H4741" s="9">
        <v>0.45716721141737399</v>
      </c>
      <c r="I4741" s="9">
        <v>0.57999999999999996</v>
      </c>
      <c r="J4741" s="9">
        <v>9.4967633419710706E-2</v>
      </c>
      <c r="K4741" s="9">
        <v>0.24</v>
      </c>
      <c r="L4741" s="9">
        <v>0.24</v>
      </c>
      <c r="N4741" s="32">
        <f>IF('System Design'!$F$8=1,'Hourly Demand and Generation'!G4741*'System Design'!$F$21,IF('System Design'!$F$8=2,'Hourly Demand and Generation'!H4741*'System Design'!$F$21,IF('System Design'!$F$8=3,'Hourly Demand and Generation'!I4741*'System Design'!$F$21)))</f>
        <v>290</v>
      </c>
      <c r="O4741" s="32">
        <f>IF('System Design'!$F$8=1,'Hourly Demand and Generation'!J4741*'System Design'!$F$22,IF('System Design'!$F$8=2,'Hourly Demand and Generation'!K4741*'System Design'!$F$22,IF('System Design'!$F$8=3,'Hourly Demand and Generation'!L4741*'System Design'!$F$22)))</f>
        <v>600</v>
      </c>
      <c r="Q4741" s="32">
        <f t="shared" si="1046"/>
        <v>0</v>
      </c>
      <c r="R4741" s="32">
        <f t="shared" si="1049"/>
        <v>5400</v>
      </c>
      <c r="S4741" s="32">
        <f t="shared" si="1050"/>
        <v>0</v>
      </c>
      <c r="T4741" s="32">
        <f t="shared" si="1051"/>
        <v>21600</v>
      </c>
      <c r="U4741" s="32">
        <f t="shared" si="1052"/>
        <v>0</v>
      </c>
      <c r="V4741" s="32">
        <f t="shared" si="1047"/>
        <v>491.70672043573597</v>
      </c>
      <c r="W4741" s="32">
        <f t="shared" si="1053"/>
        <v>491.70672043573597</v>
      </c>
      <c r="X4741" s="32">
        <f t="shared" si="1054"/>
        <v>491.70672043573597</v>
      </c>
    </row>
    <row r="4742" spans="1:24" x14ac:dyDescent="0.25">
      <c r="A4742" s="2"/>
      <c r="B4742" s="2" t="s">
        <v>8</v>
      </c>
      <c r="C4742" s="2">
        <f t="shared" si="1059"/>
        <v>198</v>
      </c>
      <c r="D4742" s="2">
        <f t="shared" si="1060"/>
        <v>10</v>
      </c>
      <c r="E4742" s="2">
        <f t="shared" si="1048"/>
        <v>4738</v>
      </c>
      <c r="F4742" s="11">
        <v>388.335947575158</v>
      </c>
      <c r="G4742" s="9">
        <v>0.56722598453637196</v>
      </c>
      <c r="H4742" s="9">
        <v>0.60109022241914001</v>
      </c>
      <c r="I4742" s="9">
        <v>0.75</v>
      </c>
      <c r="J4742" s="9">
        <v>0.106838587597175</v>
      </c>
      <c r="K4742" s="9">
        <v>0.27</v>
      </c>
      <c r="L4742" s="9">
        <v>0.27</v>
      </c>
      <c r="N4742" s="32">
        <f>IF('System Design'!$F$8=1,'Hourly Demand and Generation'!G4742*'System Design'!$F$21,IF('System Design'!$F$8=2,'Hourly Demand and Generation'!H4742*'System Design'!$F$21,IF('System Design'!$F$8=3,'Hourly Demand and Generation'!I4742*'System Design'!$F$21)))</f>
        <v>375</v>
      </c>
      <c r="O4742" s="32">
        <f>IF('System Design'!$F$8=1,'Hourly Demand and Generation'!J4742*'System Design'!$F$22,IF('System Design'!$F$8=2,'Hourly Demand and Generation'!K4742*'System Design'!$F$22,IF('System Design'!$F$8=3,'Hourly Demand and Generation'!L4742*'System Design'!$F$22)))</f>
        <v>675</v>
      </c>
      <c r="Q4742" s="32">
        <f t="shared" ref="Q4742:Q4805" si="1061">IF(F4742-N4742-O4742&gt;0,F4742-N4742-O4742,0)</f>
        <v>0</v>
      </c>
      <c r="R4742" s="32">
        <f t="shared" si="1049"/>
        <v>5400</v>
      </c>
      <c r="S4742" s="32">
        <f t="shared" si="1050"/>
        <v>0</v>
      </c>
      <c r="T4742" s="32">
        <f t="shared" si="1051"/>
        <v>21600</v>
      </c>
      <c r="U4742" s="32">
        <f t="shared" si="1052"/>
        <v>0</v>
      </c>
      <c r="V4742" s="32">
        <f t="shared" ref="V4742:V4805" si="1062">IF(F4742-N4742-O4742&lt;0,N4742+O4742-F4742,0)</f>
        <v>661.664052424842</v>
      </c>
      <c r="W4742" s="32">
        <f t="shared" si="1053"/>
        <v>661.664052424842</v>
      </c>
      <c r="X4742" s="32">
        <f t="shared" si="1054"/>
        <v>661.664052424842</v>
      </c>
    </row>
    <row r="4743" spans="1:24" x14ac:dyDescent="0.25">
      <c r="A4743" s="2"/>
      <c r="B4743" s="2" t="s">
        <v>8</v>
      </c>
      <c r="C4743" s="2">
        <f t="shared" si="1059"/>
        <v>198</v>
      </c>
      <c r="D4743" s="2">
        <f t="shared" si="1060"/>
        <v>11</v>
      </c>
      <c r="E4743" s="2">
        <f t="shared" ref="E4743:E4806" si="1063">E4742+1</f>
        <v>4739</v>
      </c>
      <c r="F4743" s="11">
        <v>383.35728158060402</v>
      </c>
      <c r="G4743" s="9">
        <v>0.70268293606744503</v>
      </c>
      <c r="H4743" s="9">
        <v>0.74078020368555997</v>
      </c>
      <c r="I4743" s="9">
        <v>0.92</v>
      </c>
      <c r="J4743" s="9">
        <v>9.4967633419710706E-2</v>
      </c>
      <c r="K4743" s="9">
        <v>0.24</v>
      </c>
      <c r="L4743" s="9">
        <v>0.24</v>
      </c>
      <c r="N4743" s="32">
        <f>IF('System Design'!$F$8=1,'Hourly Demand and Generation'!G4743*'System Design'!$F$21,IF('System Design'!$F$8=2,'Hourly Demand and Generation'!H4743*'System Design'!$F$21,IF('System Design'!$F$8=3,'Hourly Demand and Generation'!I4743*'System Design'!$F$21)))</f>
        <v>460</v>
      </c>
      <c r="O4743" s="32">
        <f>IF('System Design'!$F$8=1,'Hourly Demand and Generation'!J4743*'System Design'!$F$22,IF('System Design'!$F$8=2,'Hourly Demand and Generation'!K4743*'System Design'!$F$22,IF('System Design'!$F$8=3,'Hourly Demand and Generation'!L4743*'System Design'!$F$22)))</f>
        <v>600</v>
      </c>
      <c r="Q4743" s="32">
        <f t="shared" si="1061"/>
        <v>0</v>
      </c>
      <c r="R4743" s="32">
        <f t="shared" ref="R4743:R4806" si="1064">IF($Q4743&lt;R4742+$V4743,IF(R4742+$V4743-$Q4743&gt;5400,5400,R4742+$V4743-$Q4743),0)</f>
        <v>5400</v>
      </c>
      <c r="S4743" s="32">
        <f t="shared" ref="S4743:S4806" si="1065">IF(R4743&gt;0,0,$Q4743+$V4743-R4742)</f>
        <v>0</v>
      </c>
      <c r="T4743" s="32">
        <f t="shared" ref="T4743:T4806" si="1066">IF($Q4743&lt;T4742+$V4743,IF(T4742+$V4743-$Q4743&gt;21600,21600,T4742+$V4743-$Q4743),0)</f>
        <v>21600</v>
      </c>
      <c r="U4743" s="32">
        <f t="shared" ref="U4743:U4806" si="1067">IF(T4743&gt;0,0,$Q4743+$V4743-T4742)</f>
        <v>0</v>
      </c>
      <c r="V4743" s="32">
        <f t="shared" si="1062"/>
        <v>676.64271841939603</v>
      </c>
      <c r="W4743" s="32">
        <f t="shared" ref="W4743:W4806" si="1068">IF(R4743=5400,$V4743-(R4743-R4742),0)</f>
        <v>676.64271841939603</v>
      </c>
      <c r="X4743" s="32">
        <f t="shared" ref="X4743:X4806" si="1069">IF(T4743=21600,$V4743-(T4743-T4742),0)</f>
        <v>676.64271841939603</v>
      </c>
    </row>
    <row r="4744" spans="1:24" x14ac:dyDescent="0.25">
      <c r="A4744" s="2"/>
      <c r="B4744" s="2" t="s">
        <v>8</v>
      </c>
      <c r="C4744" s="2">
        <f t="shared" si="1059"/>
        <v>198</v>
      </c>
      <c r="D4744" s="2">
        <f t="shared" si="1060"/>
        <v>12</v>
      </c>
      <c r="E4744" s="2">
        <f t="shared" si="1063"/>
        <v>4740</v>
      </c>
      <c r="F4744" s="11">
        <v>383.35728158060402</v>
      </c>
      <c r="G4744" s="9">
        <v>0.846605947069211</v>
      </c>
      <c r="H4744" s="9">
        <v>0.846605947069211</v>
      </c>
      <c r="I4744" s="9">
        <v>1</v>
      </c>
      <c r="J4744" s="9">
        <v>8.9032156330978801E-2</v>
      </c>
      <c r="K4744" s="9">
        <v>0.22500000000000001</v>
      </c>
      <c r="L4744" s="9">
        <v>0.22500000000000001</v>
      </c>
      <c r="N4744" s="32">
        <f>IF('System Design'!$F$8=1,'Hourly Demand and Generation'!G4744*'System Design'!$F$21,IF('System Design'!$F$8=2,'Hourly Demand and Generation'!H4744*'System Design'!$F$21,IF('System Design'!$F$8=3,'Hourly Demand and Generation'!I4744*'System Design'!$F$21)))</f>
        <v>500</v>
      </c>
      <c r="O4744" s="32">
        <f>IF('System Design'!$F$8=1,'Hourly Demand and Generation'!J4744*'System Design'!$F$22,IF('System Design'!$F$8=2,'Hourly Demand and Generation'!K4744*'System Design'!$F$22,IF('System Design'!$F$8=3,'Hourly Demand and Generation'!L4744*'System Design'!$F$22)))</f>
        <v>562.5</v>
      </c>
      <c r="Q4744" s="32">
        <f t="shared" si="1061"/>
        <v>0</v>
      </c>
      <c r="R4744" s="32">
        <f t="shared" si="1064"/>
        <v>5400</v>
      </c>
      <c r="S4744" s="32">
        <f t="shared" si="1065"/>
        <v>0</v>
      </c>
      <c r="T4744" s="32">
        <f t="shared" si="1066"/>
        <v>21600</v>
      </c>
      <c r="U4744" s="32">
        <f t="shared" si="1067"/>
        <v>0</v>
      </c>
      <c r="V4744" s="32">
        <f t="shared" si="1062"/>
        <v>679.14271841939603</v>
      </c>
      <c r="W4744" s="32">
        <f t="shared" si="1068"/>
        <v>679.14271841939603</v>
      </c>
      <c r="X4744" s="32">
        <f t="shared" si="1069"/>
        <v>679.14271841939603</v>
      </c>
    </row>
    <row r="4745" spans="1:24" x14ac:dyDescent="0.25">
      <c r="A4745" s="2"/>
      <c r="B4745" s="2" t="s">
        <v>8</v>
      </c>
      <c r="C4745" s="2">
        <f t="shared" si="1059"/>
        <v>198</v>
      </c>
      <c r="D4745" s="2">
        <f t="shared" si="1060"/>
        <v>13</v>
      </c>
      <c r="E4745" s="2">
        <f t="shared" si="1063"/>
        <v>4741</v>
      </c>
      <c r="F4745" s="11">
        <v>398.29327956426403</v>
      </c>
      <c r="G4745" s="9">
        <v>0.70268293606744503</v>
      </c>
      <c r="H4745" s="9">
        <v>0.74078020368555997</v>
      </c>
      <c r="I4745" s="9">
        <v>0.92</v>
      </c>
      <c r="J4745" s="9">
        <v>9.4967633419710706E-2</v>
      </c>
      <c r="K4745" s="9">
        <v>0.24</v>
      </c>
      <c r="L4745" s="9">
        <v>0.24</v>
      </c>
      <c r="N4745" s="32">
        <f>IF('System Design'!$F$8=1,'Hourly Demand and Generation'!G4745*'System Design'!$F$21,IF('System Design'!$F$8=2,'Hourly Demand and Generation'!H4745*'System Design'!$F$21,IF('System Design'!$F$8=3,'Hourly Demand and Generation'!I4745*'System Design'!$F$21)))</f>
        <v>460</v>
      </c>
      <c r="O4745" s="32">
        <f>IF('System Design'!$F$8=1,'Hourly Demand and Generation'!J4745*'System Design'!$F$22,IF('System Design'!$F$8=2,'Hourly Demand and Generation'!K4745*'System Design'!$F$22,IF('System Design'!$F$8=3,'Hourly Demand and Generation'!L4745*'System Design'!$F$22)))</f>
        <v>600</v>
      </c>
      <c r="Q4745" s="32">
        <f t="shared" si="1061"/>
        <v>0</v>
      </c>
      <c r="R4745" s="32">
        <f t="shared" si="1064"/>
        <v>5400</v>
      </c>
      <c r="S4745" s="32">
        <f t="shared" si="1065"/>
        <v>0</v>
      </c>
      <c r="T4745" s="32">
        <f t="shared" si="1066"/>
        <v>21600</v>
      </c>
      <c r="U4745" s="32">
        <f t="shared" si="1067"/>
        <v>0</v>
      </c>
      <c r="V4745" s="32">
        <f t="shared" si="1062"/>
        <v>661.70672043573597</v>
      </c>
      <c r="W4745" s="32">
        <f t="shared" si="1068"/>
        <v>661.70672043573597</v>
      </c>
      <c r="X4745" s="32">
        <f t="shared" si="1069"/>
        <v>661.70672043573597</v>
      </c>
    </row>
    <row r="4746" spans="1:24" x14ac:dyDescent="0.25">
      <c r="A4746" s="2"/>
      <c r="B4746" s="2" t="s">
        <v>8</v>
      </c>
      <c r="C4746" s="2">
        <f t="shared" si="1059"/>
        <v>198</v>
      </c>
      <c r="D4746" s="2">
        <f t="shared" si="1060"/>
        <v>14</v>
      </c>
      <c r="E4746" s="2">
        <f t="shared" si="1063"/>
        <v>4742</v>
      </c>
      <c r="F4746" s="11">
        <v>398.29327956426403</v>
      </c>
      <c r="G4746" s="9">
        <v>0.56722598453637196</v>
      </c>
      <c r="H4746" s="9">
        <v>0.60109022241914001</v>
      </c>
      <c r="I4746" s="9">
        <v>0.75</v>
      </c>
      <c r="J4746" s="9">
        <v>0.100903110508443</v>
      </c>
      <c r="K4746" s="9">
        <v>0.255</v>
      </c>
      <c r="L4746" s="9">
        <v>0.255</v>
      </c>
      <c r="N4746" s="32">
        <f>IF('System Design'!$F$8=1,'Hourly Demand and Generation'!G4746*'System Design'!$F$21,IF('System Design'!$F$8=2,'Hourly Demand and Generation'!H4746*'System Design'!$F$21,IF('System Design'!$F$8=3,'Hourly Demand and Generation'!I4746*'System Design'!$F$21)))</f>
        <v>375</v>
      </c>
      <c r="O4746" s="32">
        <f>IF('System Design'!$F$8=1,'Hourly Demand and Generation'!J4746*'System Design'!$F$22,IF('System Design'!$F$8=2,'Hourly Demand and Generation'!K4746*'System Design'!$F$22,IF('System Design'!$F$8=3,'Hourly Demand and Generation'!L4746*'System Design'!$F$22)))</f>
        <v>637.5</v>
      </c>
      <c r="Q4746" s="32">
        <f t="shared" si="1061"/>
        <v>0</v>
      </c>
      <c r="R4746" s="32">
        <f t="shared" si="1064"/>
        <v>5400</v>
      </c>
      <c r="S4746" s="32">
        <f t="shared" si="1065"/>
        <v>0</v>
      </c>
      <c r="T4746" s="32">
        <f t="shared" si="1066"/>
        <v>21600</v>
      </c>
      <c r="U4746" s="32">
        <f t="shared" si="1067"/>
        <v>0</v>
      </c>
      <c r="V4746" s="32">
        <f t="shared" si="1062"/>
        <v>614.20672043573597</v>
      </c>
      <c r="W4746" s="32">
        <f t="shared" si="1068"/>
        <v>614.20672043573597</v>
      </c>
      <c r="X4746" s="32">
        <f t="shared" si="1069"/>
        <v>614.20672043573597</v>
      </c>
    </row>
    <row r="4747" spans="1:24" x14ac:dyDescent="0.25">
      <c r="A4747" s="2"/>
      <c r="B4747" s="2" t="s">
        <v>8</v>
      </c>
      <c r="C4747" s="2">
        <f t="shared" si="1059"/>
        <v>198</v>
      </c>
      <c r="D4747" s="2">
        <f t="shared" si="1060"/>
        <v>15</v>
      </c>
      <c r="E4747" s="2">
        <f t="shared" si="1063"/>
        <v>4743</v>
      </c>
      <c r="F4747" s="11">
        <v>423.18660953703102</v>
      </c>
      <c r="G4747" s="9">
        <v>0.423302973534606</v>
      </c>
      <c r="H4747" s="9">
        <v>0.45716721141737399</v>
      </c>
      <c r="I4747" s="9">
        <v>0.57999999999999996</v>
      </c>
      <c r="J4747" s="9">
        <v>0.106838587597175</v>
      </c>
      <c r="K4747" s="9">
        <v>0.27</v>
      </c>
      <c r="L4747" s="9">
        <v>0.27</v>
      </c>
      <c r="N4747" s="32">
        <f>IF('System Design'!$F$8=1,'Hourly Demand and Generation'!G4747*'System Design'!$F$21,IF('System Design'!$F$8=2,'Hourly Demand and Generation'!H4747*'System Design'!$F$21,IF('System Design'!$F$8=3,'Hourly Demand and Generation'!I4747*'System Design'!$F$21)))</f>
        <v>290</v>
      </c>
      <c r="O4747" s="32">
        <f>IF('System Design'!$F$8=1,'Hourly Demand and Generation'!J4747*'System Design'!$F$22,IF('System Design'!$F$8=2,'Hourly Demand and Generation'!K4747*'System Design'!$F$22,IF('System Design'!$F$8=3,'Hourly Demand and Generation'!L4747*'System Design'!$F$22)))</f>
        <v>675</v>
      </c>
      <c r="Q4747" s="32">
        <f t="shared" si="1061"/>
        <v>0</v>
      </c>
      <c r="R4747" s="32">
        <f t="shared" si="1064"/>
        <v>5400</v>
      </c>
      <c r="S4747" s="32">
        <f t="shared" si="1065"/>
        <v>0</v>
      </c>
      <c r="T4747" s="32">
        <f t="shared" si="1066"/>
        <v>21600</v>
      </c>
      <c r="U4747" s="32">
        <f t="shared" si="1067"/>
        <v>0</v>
      </c>
      <c r="V4747" s="32">
        <f t="shared" si="1062"/>
        <v>541.81339046296898</v>
      </c>
      <c r="W4747" s="32">
        <f t="shared" si="1068"/>
        <v>541.81339046296898</v>
      </c>
      <c r="X4747" s="32">
        <f t="shared" si="1069"/>
        <v>541.81339046296898</v>
      </c>
    </row>
    <row r="4748" spans="1:24" x14ac:dyDescent="0.25">
      <c r="A4748" s="2"/>
      <c r="B4748" s="2" t="s">
        <v>8</v>
      </c>
      <c r="C4748" s="2">
        <f t="shared" si="1059"/>
        <v>198</v>
      </c>
      <c r="D4748" s="2">
        <f t="shared" si="1060"/>
        <v>16</v>
      </c>
      <c r="E4748" s="2">
        <f t="shared" si="1063"/>
        <v>4744</v>
      </c>
      <c r="F4748" s="11">
        <v>448.07993950979699</v>
      </c>
      <c r="G4748" s="9">
        <v>0.27937996253283998</v>
      </c>
      <c r="H4748" s="9">
        <v>0.31747723015095403</v>
      </c>
      <c r="I4748" s="9">
        <v>0.42</v>
      </c>
      <c r="J4748" s="9">
        <v>0.106838587597175</v>
      </c>
      <c r="K4748" s="9">
        <v>0.27</v>
      </c>
      <c r="L4748" s="9">
        <v>0.27</v>
      </c>
      <c r="N4748" s="32">
        <f>IF('System Design'!$F$8=1,'Hourly Demand and Generation'!G4748*'System Design'!$F$21,IF('System Design'!$F$8=2,'Hourly Demand and Generation'!H4748*'System Design'!$F$21,IF('System Design'!$F$8=3,'Hourly Demand and Generation'!I4748*'System Design'!$F$21)))</f>
        <v>210</v>
      </c>
      <c r="O4748" s="32">
        <f>IF('System Design'!$F$8=1,'Hourly Demand and Generation'!J4748*'System Design'!$F$22,IF('System Design'!$F$8=2,'Hourly Demand and Generation'!K4748*'System Design'!$F$22,IF('System Design'!$F$8=3,'Hourly Demand and Generation'!L4748*'System Design'!$F$22)))</f>
        <v>675</v>
      </c>
      <c r="Q4748" s="32">
        <f t="shared" si="1061"/>
        <v>0</v>
      </c>
      <c r="R4748" s="32">
        <f t="shared" si="1064"/>
        <v>5400</v>
      </c>
      <c r="S4748" s="32">
        <f t="shared" si="1065"/>
        <v>0</v>
      </c>
      <c r="T4748" s="32">
        <f t="shared" si="1066"/>
        <v>21600</v>
      </c>
      <c r="U4748" s="32">
        <f t="shared" si="1067"/>
        <v>0</v>
      </c>
      <c r="V4748" s="32">
        <f t="shared" si="1062"/>
        <v>436.92006049020301</v>
      </c>
      <c r="W4748" s="32">
        <f t="shared" si="1068"/>
        <v>436.92006049020301</v>
      </c>
      <c r="X4748" s="32">
        <f t="shared" si="1069"/>
        <v>436.92006049020301</v>
      </c>
    </row>
    <row r="4749" spans="1:24" x14ac:dyDescent="0.25">
      <c r="A4749" s="2"/>
      <c r="B4749" s="2" t="s">
        <v>8</v>
      </c>
      <c r="C4749" s="2">
        <f t="shared" si="1059"/>
        <v>198</v>
      </c>
      <c r="D4749" s="2">
        <f t="shared" si="1060"/>
        <v>17</v>
      </c>
      <c r="E4749" s="2">
        <f t="shared" si="1063"/>
        <v>4745</v>
      </c>
      <c r="F4749" s="11">
        <v>472.97326948256398</v>
      </c>
      <c r="G4749" s="9">
        <v>0.14392301100176599</v>
      </c>
      <c r="H4749" s="9">
        <v>0.17778724888453401</v>
      </c>
      <c r="I4749" s="9">
        <v>0.25</v>
      </c>
      <c r="J4749" s="9">
        <v>0.11870954177463799</v>
      </c>
      <c r="K4749" s="9">
        <v>0.3</v>
      </c>
      <c r="L4749" s="9">
        <v>0.3</v>
      </c>
      <c r="N4749" s="32">
        <f>IF('System Design'!$F$8=1,'Hourly Demand and Generation'!G4749*'System Design'!$F$21,IF('System Design'!$F$8=2,'Hourly Demand and Generation'!H4749*'System Design'!$F$21,IF('System Design'!$F$8=3,'Hourly Demand and Generation'!I4749*'System Design'!$F$21)))</f>
        <v>125</v>
      </c>
      <c r="O4749" s="32">
        <f>IF('System Design'!$F$8=1,'Hourly Demand and Generation'!J4749*'System Design'!$F$22,IF('System Design'!$F$8=2,'Hourly Demand and Generation'!K4749*'System Design'!$F$22,IF('System Design'!$F$8=3,'Hourly Demand and Generation'!L4749*'System Design'!$F$22)))</f>
        <v>750</v>
      </c>
      <c r="Q4749" s="32">
        <f t="shared" si="1061"/>
        <v>0</v>
      </c>
      <c r="R4749" s="32">
        <f t="shared" si="1064"/>
        <v>5400</v>
      </c>
      <c r="S4749" s="32">
        <f t="shared" si="1065"/>
        <v>0</v>
      </c>
      <c r="T4749" s="32">
        <f t="shared" si="1066"/>
        <v>21600</v>
      </c>
      <c r="U4749" s="32">
        <f t="shared" si="1067"/>
        <v>0</v>
      </c>
      <c r="V4749" s="32">
        <f t="shared" si="1062"/>
        <v>402.02673051743602</v>
      </c>
      <c r="W4749" s="32">
        <f t="shared" si="1068"/>
        <v>402.02673051743602</v>
      </c>
      <c r="X4749" s="32">
        <f t="shared" si="1069"/>
        <v>402.02673051743602</v>
      </c>
    </row>
    <row r="4750" spans="1:24" x14ac:dyDescent="0.25">
      <c r="A4750" s="2"/>
      <c r="B4750" s="2" t="s">
        <v>8</v>
      </c>
      <c r="C4750" s="2">
        <f t="shared" si="1059"/>
        <v>198</v>
      </c>
      <c r="D4750" s="2">
        <f t="shared" si="1060"/>
        <v>18</v>
      </c>
      <c r="E4750" s="2">
        <f t="shared" si="1063"/>
        <v>4746</v>
      </c>
      <c r="F4750" s="11">
        <v>497.86659945533</v>
      </c>
      <c r="G4750" s="9">
        <v>6.7728475765536894E-2</v>
      </c>
      <c r="H4750" s="9">
        <v>0.105825743383651</v>
      </c>
      <c r="I4750" s="9">
        <v>0.17</v>
      </c>
      <c r="J4750" s="9">
        <v>0.11277406468590601</v>
      </c>
      <c r="K4750" s="9">
        <v>0.28499999999999998</v>
      </c>
      <c r="L4750" s="9">
        <v>0.28499999999999998</v>
      </c>
      <c r="N4750" s="32">
        <f>IF('System Design'!$F$8=1,'Hourly Demand and Generation'!G4750*'System Design'!$F$21,IF('System Design'!$F$8=2,'Hourly Demand and Generation'!H4750*'System Design'!$F$21,IF('System Design'!$F$8=3,'Hourly Demand and Generation'!I4750*'System Design'!$F$21)))</f>
        <v>85</v>
      </c>
      <c r="O4750" s="32">
        <f>IF('System Design'!$F$8=1,'Hourly Demand and Generation'!J4750*'System Design'!$F$22,IF('System Design'!$F$8=2,'Hourly Demand and Generation'!K4750*'System Design'!$F$22,IF('System Design'!$F$8=3,'Hourly Demand and Generation'!L4750*'System Design'!$F$22)))</f>
        <v>712.49999999999989</v>
      </c>
      <c r="Q4750" s="32">
        <f t="shared" si="1061"/>
        <v>0</v>
      </c>
      <c r="R4750" s="32">
        <f t="shared" si="1064"/>
        <v>5400</v>
      </c>
      <c r="S4750" s="32">
        <f t="shared" si="1065"/>
        <v>0</v>
      </c>
      <c r="T4750" s="32">
        <f t="shared" si="1066"/>
        <v>21600</v>
      </c>
      <c r="U4750" s="32">
        <f t="shared" si="1067"/>
        <v>0</v>
      </c>
      <c r="V4750" s="32">
        <f t="shared" si="1062"/>
        <v>299.63340054466988</v>
      </c>
      <c r="W4750" s="32">
        <f t="shared" si="1068"/>
        <v>299.63340054466988</v>
      </c>
      <c r="X4750" s="32">
        <f t="shared" si="1069"/>
        <v>299.63340054466988</v>
      </c>
    </row>
    <row r="4751" spans="1:24" x14ac:dyDescent="0.25">
      <c r="A4751" s="2"/>
      <c r="B4751" s="2" t="s">
        <v>8</v>
      </c>
      <c r="C4751" s="2">
        <f t="shared" si="1059"/>
        <v>198</v>
      </c>
      <c r="D4751" s="2">
        <f t="shared" si="1060"/>
        <v>19</v>
      </c>
      <c r="E4751" s="2">
        <f t="shared" si="1063"/>
        <v>4747</v>
      </c>
      <c r="F4751" s="11">
        <v>482.93060147167</v>
      </c>
      <c r="G4751" s="9">
        <v>0</v>
      </c>
      <c r="H4751" s="9">
        <v>3.3864237882768503E-2</v>
      </c>
      <c r="I4751" s="9">
        <v>0.08</v>
      </c>
      <c r="J4751" s="9">
        <v>0.106838587597175</v>
      </c>
      <c r="K4751" s="9">
        <v>0.27</v>
      </c>
      <c r="L4751" s="9">
        <v>0.27</v>
      </c>
      <c r="N4751" s="32">
        <f>IF('System Design'!$F$8=1,'Hourly Demand and Generation'!G4751*'System Design'!$F$21,IF('System Design'!$F$8=2,'Hourly Demand and Generation'!H4751*'System Design'!$F$21,IF('System Design'!$F$8=3,'Hourly Demand and Generation'!I4751*'System Design'!$F$21)))</f>
        <v>40</v>
      </c>
      <c r="O4751" s="32">
        <f>IF('System Design'!$F$8=1,'Hourly Demand and Generation'!J4751*'System Design'!$F$22,IF('System Design'!$F$8=2,'Hourly Demand and Generation'!K4751*'System Design'!$F$22,IF('System Design'!$F$8=3,'Hourly Demand and Generation'!L4751*'System Design'!$F$22)))</f>
        <v>675</v>
      </c>
      <c r="Q4751" s="32">
        <f t="shared" si="1061"/>
        <v>0</v>
      </c>
      <c r="R4751" s="32">
        <f t="shared" si="1064"/>
        <v>5400</v>
      </c>
      <c r="S4751" s="32">
        <f t="shared" si="1065"/>
        <v>0</v>
      </c>
      <c r="T4751" s="32">
        <f t="shared" si="1066"/>
        <v>21600</v>
      </c>
      <c r="U4751" s="32">
        <f t="shared" si="1067"/>
        <v>0</v>
      </c>
      <c r="V4751" s="32">
        <f t="shared" si="1062"/>
        <v>232.06939852833</v>
      </c>
      <c r="W4751" s="32">
        <f t="shared" si="1068"/>
        <v>232.06939852833</v>
      </c>
      <c r="X4751" s="32">
        <f t="shared" si="1069"/>
        <v>232.06939852833</v>
      </c>
    </row>
    <row r="4752" spans="1:24" x14ac:dyDescent="0.25">
      <c r="A4752" s="2"/>
      <c r="B4752" s="2" t="s">
        <v>8</v>
      </c>
      <c r="C4752" s="2">
        <f t="shared" si="1059"/>
        <v>198</v>
      </c>
      <c r="D4752" s="2">
        <f t="shared" si="1060"/>
        <v>20</v>
      </c>
      <c r="E4752" s="2">
        <f t="shared" si="1063"/>
        <v>4748</v>
      </c>
      <c r="F4752" s="11">
        <v>472.97326948256398</v>
      </c>
      <c r="G4752" s="9">
        <v>0</v>
      </c>
      <c r="H4752" s="9">
        <v>0</v>
      </c>
      <c r="I4752" s="9">
        <v>0</v>
      </c>
      <c r="J4752" s="9">
        <v>0.106838587597175</v>
      </c>
      <c r="K4752" s="9">
        <v>0.27</v>
      </c>
      <c r="L4752" s="9">
        <v>0.27</v>
      </c>
      <c r="N4752" s="32">
        <f>IF('System Design'!$F$8=1,'Hourly Demand and Generation'!G4752*'System Design'!$F$21,IF('System Design'!$F$8=2,'Hourly Demand and Generation'!H4752*'System Design'!$F$21,IF('System Design'!$F$8=3,'Hourly Demand and Generation'!I4752*'System Design'!$F$21)))</f>
        <v>0</v>
      </c>
      <c r="O4752" s="32">
        <f>IF('System Design'!$F$8=1,'Hourly Demand and Generation'!J4752*'System Design'!$F$22,IF('System Design'!$F$8=2,'Hourly Demand and Generation'!K4752*'System Design'!$F$22,IF('System Design'!$F$8=3,'Hourly Demand and Generation'!L4752*'System Design'!$F$22)))</f>
        <v>675</v>
      </c>
      <c r="Q4752" s="32">
        <f t="shared" si="1061"/>
        <v>0</v>
      </c>
      <c r="R4752" s="32">
        <f t="shared" si="1064"/>
        <v>5400</v>
      </c>
      <c r="S4752" s="32">
        <f t="shared" si="1065"/>
        <v>0</v>
      </c>
      <c r="T4752" s="32">
        <f t="shared" si="1066"/>
        <v>21600</v>
      </c>
      <c r="U4752" s="32">
        <f t="shared" si="1067"/>
        <v>0</v>
      </c>
      <c r="V4752" s="32">
        <f t="shared" si="1062"/>
        <v>202.02673051743602</v>
      </c>
      <c r="W4752" s="32">
        <f t="shared" si="1068"/>
        <v>202.02673051743602</v>
      </c>
      <c r="X4752" s="32">
        <f t="shared" si="1069"/>
        <v>202.02673051743602</v>
      </c>
    </row>
    <row r="4753" spans="1:24" x14ac:dyDescent="0.25">
      <c r="A4753" s="2"/>
      <c r="B4753" s="2" t="s">
        <v>8</v>
      </c>
      <c r="C4753" s="2">
        <f t="shared" si="1059"/>
        <v>198</v>
      </c>
      <c r="D4753" s="2">
        <f t="shared" si="1060"/>
        <v>21</v>
      </c>
      <c r="E4753" s="2">
        <f t="shared" si="1063"/>
        <v>4749</v>
      </c>
      <c r="F4753" s="11">
        <v>448.07993950979699</v>
      </c>
      <c r="G4753" s="9">
        <v>0</v>
      </c>
      <c r="H4753" s="9">
        <v>0</v>
      </c>
      <c r="I4753" s="9">
        <v>0</v>
      </c>
      <c r="J4753" s="9">
        <v>0.106838587597175</v>
      </c>
      <c r="K4753" s="9">
        <v>0.27</v>
      </c>
      <c r="L4753" s="9">
        <v>0.27</v>
      </c>
      <c r="N4753" s="32">
        <f>IF('System Design'!$F$8=1,'Hourly Demand and Generation'!G4753*'System Design'!$F$21,IF('System Design'!$F$8=2,'Hourly Demand and Generation'!H4753*'System Design'!$F$21,IF('System Design'!$F$8=3,'Hourly Demand and Generation'!I4753*'System Design'!$F$21)))</f>
        <v>0</v>
      </c>
      <c r="O4753" s="32">
        <f>IF('System Design'!$F$8=1,'Hourly Demand and Generation'!J4753*'System Design'!$F$22,IF('System Design'!$F$8=2,'Hourly Demand and Generation'!K4753*'System Design'!$F$22,IF('System Design'!$F$8=3,'Hourly Demand and Generation'!L4753*'System Design'!$F$22)))</f>
        <v>675</v>
      </c>
      <c r="Q4753" s="32">
        <f t="shared" si="1061"/>
        <v>0</v>
      </c>
      <c r="R4753" s="32">
        <f t="shared" si="1064"/>
        <v>5400</v>
      </c>
      <c r="S4753" s="32">
        <f t="shared" si="1065"/>
        <v>0</v>
      </c>
      <c r="T4753" s="32">
        <f t="shared" si="1066"/>
        <v>21600</v>
      </c>
      <c r="U4753" s="32">
        <f t="shared" si="1067"/>
        <v>0</v>
      </c>
      <c r="V4753" s="32">
        <f t="shared" si="1062"/>
        <v>226.92006049020301</v>
      </c>
      <c r="W4753" s="32">
        <f t="shared" si="1068"/>
        <v>226.92006049020301</v>
      </c>
      <c r="X4753" s="32">
        <f t="shared" si="1069"/>
        <v>226.92006049020301</v>
      </c>
    </row>
    <row r="4754" spans="1:24" x14ac:dyDescent="0.25">
      <c r="A4754" s="2"/>
      <c r="B4754" s="2" t="s">
        <v>8</v>
      </c>
      <c r="C4754" s="2">
        <f t="shared" si="1059"/>
        <v>198</v>
      </c>
      <c r="D4754" s="2">
        <f t="shared" si="1060"/>
        <v>22</v>
      </c>
      <c r="E4754" s="2">
        <f t="shared" si="1063"/>
        <v>4750</v>
      </c>
      <c r="F4754" s="11">
        <v>423.18660953703102</v>
      </c>
      <c r="G4754" s="9">
        <v>0</v>
      </c>
      <c r="H4754" s="9">
        <v>0</v>
      </c>
      <c r="I4754" s="9">
        <v>0</v>
      </c>
      <c r="J4754" s="9">
        <v>0.11277406468590601</v>
      </c>
      <c r="K4754" s="9">
        <v>0.28499999999999998</v>
      </c>
      <c r="L4754" s="9">
        <v>0.28499999999999998</v>
      </c>
      <c r="N4754" s="32">
        <f>IF('System Design'!$F$8=1,'Hourly Demand and Generation'!G4754*'System Design'!$F$21,IF('System Design'!$F$8=2,'Hourly Demand and Generation'!H4754*'System Design'!$F$21,IF('System Design'!$F$8=3,'Hourly Demand and Generation'!I4754*'System Design'!$F$21)))</f>
        <v>0</v>
      </c>
      <c r="O4754" s="32">
        <f>IF('System Design'!$F$8=1,'Hourly Demand and Generation'!J4754*'System Design'!$F$22,IF('System Design'!$F$8=2,'Hourly Demand and Generation'!K4754*'System Design'!$F$22,IF('System Design'!$F$8=3,'Hourly Demand and Generation'!L4754*'System Design'!$F$22)))</f>
        <v>712.49999999999989</v>
      </c>
      <c r="Q4754" s="32">
        <f t="shared" si="1061"/>
        <v>0</v>
      </c>
      <c r="R4754" s="32">
        <f t="shared" si="1064"/>
        <v>5400</v>
      </c>
      <c r="S4754" s="32">
        <f t="shared" si="1065"/>
        <v>0</v>
      </c>
      <c r="T4754" s="32">
        <f t="shared" si="1066"/>
        <v>21600</v>
      </c>
      <c r="U4754" s="32">
        <f t="shared" si="1067"/>
        <v>0</v>
      </c>
      <c r="V4754" s="32">
        <f t="shared" si="1062"/>
        <v>289.31339046296887</v>
      </c>
      <c r="W4754" s="32">
        <f t="shared" si="1068"/>
        <v>289.31339046296887</v>
      </c>
      <c r="X4754" s="32">
        <f t="shared" si="1069"/>
        <v>289.31339046296887</v>
      </c>
    </row>
    <row r="4755" spans="1:24" x14ac:dyDescent="0.25">
      <c r="A4755" s="2"/>
      <c r="B4755" s="2" t="s">
        <v>8</v>
      </c>
      <c r="C4755" s="2">
        <f t="shared" si="1059"/>
        <v>198</v>
      </c>
      <c r="D4755" s="2">
        <f t="shared" si="1060"/>
        <v>23</v>
      </c>
      <c r="E4755" s="2">
        <f t="shared" si="1063"/>
        <v>4751</v>
      </c>
      <c r="F4755" s="11">
        <v>398.29327956426403</v>
      </c>
      <c r="G4755" s="9">
        <v>0</v>
      </c>
      <c r="H4755" s="9">
        <v>0</v>
      </c>
      <c r="I4755" s="9">
        <v>0</v>
      </c>
      <c r="J4755" s="9">
        <v>9.4967633419710706E-2</v>
      </c>
      <c r="K4755" s="9">
        <v>0.24</v>
      </c>
      <c r="L4755" s="9">
        <v>0.24</v>
      </c>
      <c r="N4755" s="32">
        <f>IF('System Design'!$F$8=1,'Hourly Demand and Generation'!G4755*'System Design'!$F$21,IF('System Design'!$F$8=2,'Hourly Demand and Generation'!H4755*'System Design'!$F$21,IF('System Design'!$F$8=3,'Hourly Demand and Generation'!I4755*'System Design'!$F$21)))</f>
        <v>0</v>
      </c>
      <c r="O4755" s="32">
        <f>IF('System Design'!$F$8=1,'Hourly Demand and Generation'!J4755*'System Design'!$F$22,IF('System Design'!$F$8=2,'Hourly Demand and Generation'!K4755*'System Design'!$F$22,IF('System Design'!$F$8=3,'Hourly Demand and Generation'!L4755*'System Design'!$F$22)))</f>
        <v>600</v>
      </c>
      <c r="Q4755" s="32">
        <f t="shared" si="1061"/>
        <v>0</v>
      </c>
      <c r="R4755" s="32">
        <f t="shared" si="1064"/>
        <v>5400</v>
      </c>
      <c r="S4755" s="32">
        <f t="shared" si="1065"/>
        <v>0</v>
      </c>
      <c r="T4755" s="32">
        <f t="shared" si="1066"/>
        <v>21600</v>
      </c>
      <c r="U4755" s="32">
        <f t="shared" si="1067"/>
        <v>0</v>
      </c>
      <c r="V4755" s="32">
        <f t="shared" si="1062"/>
        <v>201.70672043573597</v>
      </c>
      <c r="W4755" s="32">
        <f t="shared" si="1068"/>
        <v>201.70672043573597</v>
      </c>
      <c r="X4755" s="32">
        <f t="shared" si="1069"/>
        <v>201.70672043573597</v>
      </c>
    </row>
    <row r="4756" spans="1:24" x14ac:dyDescent="0.25">
      <c r="A4756" s="2"/>
      <c r="B4756" s="2" t="s">
        <v>8</v>
      </c>
      <c r="C4756" s="2">
        <f t="shared" si="1059"/>
        <v>198</v>
      </c>
      <c r="D4756" s="2">
        <f t="shared" si="1060"/>
        <v>24</v>
      </c>
      <c r="E4756" s="2">
        <f t="shared" si="1063"/>
        <v>4752</v>
      </c>
      <c r="F4756" s="11">
        <v>348.50661961873101</v>
      </c>
      <c r="G4756" s="9">
        <v>0</v>
      </c>
      <c r="H4756" s="9">
        <v>0</v>
      </c>
      <c r="I4756" s="9">
        <v>0</v>
      </c>
      <c r="J4756" s="9">
        <v>9.4967633419710706E-2</v>
      </c>
      <c r="K4756" s="9">
        <v>0.24</v>
      </c>
      <c r="L4756" s="9">
        <v>0.24</v>
      </c>
      <c r="N4756" s="32">
        <f>IF('System Design'!$F$8=1,'Hourly Demand and Generation'!G4756*'System Design'!$F$21,IF('System Design'!$F$8=2,'Hourly Demand and Generation'!H4756*'System Design'!$F$21,IF('System Design'!$F$8=3,'Hourly Demand and Generation'!I4756*'System Design'!$F$21)))</f>
        <v>0</v>
      </c>
      <c r="O4756" s="32">
        <f>IF('System Design'!$F$8=1,'Hourly Demand and Generation'!J4756*'System Design'!$F$22,IF('System Design'!$F$8=2,'Hourly Demand and Generation'!K4756*'System Design'!$F$22,IF('System Design'!$F$8=3,'Hourly Demand and Generation'!L4756*'System Design'!$F$22)))</f>
        <v>600</v>
      </c>
      <c r="Q4756" s="32">
        <f t="shared" si="1061"/>
        <v>0</v>
      </c>
      <c r="R4756" s="32">
        <f t="shared" si="1064"/>
        <v>5400</v>
      </c>
      <c r="S4756" s="32">
        <f t="shared" si="1065"/>
        <v>0</v>
      </c>
      <c r="T4756" s="32">
        <f t="shared" si="1066"/>
        <v>21600</v>
      </c>
      <c r="U4756" s="32">
        <f t="shared" si="1067"/>
        <v>0</v>
      </c>
      <c r="V4756" s="32">
        <f t="shared" si="1062"/>
        <v>251.49338038126899</v>
      </c>
      <c r="W4756" s="32">
        <f t="shared" si="1068"/>
        <v>251.49338038126899</v>
      </c>
      <c r="X4756" s="32">
        <f t="shared" si="1069"/>
        <v>251.49338038126899</v>
      </c>
    </row>
    <row r="4757" spans="1:24" x14ac:dyDescent="0.25">
      <c r="A4757" s="2"/>
      <c r="B4757" s="2" t="s">
        <v>8</v>
      </c>
      <c r="C4757" s="2">
        <f>C4756+1</f>
        <v>199</v>
      </c>
      <c r="D4757" s="2">
        <v>1</v>
      </c>
      <c r="E4757" s="2">
        <f t="shared" si="1063"/>
        <v>4753</v>
      </c>
      <c r="F4757" s="11">
        <v>270</v>
      </c>
      <c r="G4757" s="9">
        <v>0</v>
      </c>
      <c r="H4757" s="9">
        <v>0</v>
      </c>
      <c r="I4757" s="9">
        <v>0</v>
      </c>
      <c r="J4757" s="9">
        <v>0.12913569399973801</v>
      </c>
      <c r="K4757" s="9">
        <v>0.3</v>
      </c>
      <c r="L4757" s="9">
        <v>0.3</v>
      </c>
      <c r="N4757" s="32">
        <f>IF('System Design'!$F$8=1,'Hourly Demand and Generation'!G4757*'System Design'!$F$21,IF('System Design'!$F$8=2,'Hourly Demand and Generation'!H4757*'System Design'!$F$21,IF('System Design'!$F$8=3,'Hourly Demand and Generation'!I4757*'System Design'!$F$21)))</f>
        <v>0</v>
      </c>
      <c r="O4757" s="32">
        <f>IF('System Design'!$F$8=1,'Hourly Demand and Generation'!J4757*'System Design'!$F$22,IF('System Design'!$F$8=2,'Hourly Demand and Generation'!K4757*'System Design'!$F$22,IF('System Design'!$F$8=3,'Hourly Demand and Generation'!L4757*'System Design'!$F$22)))</f>
        <v>750</v>
      </c>
      <c r="Q4757" s="32">
        <f t="shared" si="1061"/>
        <v>0</v>
      </c>
      <c r="R4757" s="32">
        <f t="shared" si="1064"/>
        <v>5400</v>
      </c>
      <c r="S4757" s="32">
        <f t="shared" si="1065"/>
        <v>0</v>
      </c>
      <c r="T4757" s="32">
        <f t="shared" si="1066"/>
        <v>21600</v>
      </c>
      <c r="U4757" s="32">
        <f t="shared" si="1067"/>
        <v>0</v>
      </c>
      <c r="V4757" s="32">
        <f t="shared" si="1062"/>
        <v>480</v>
      </c>
      <c r="W4757" s="32">
        <f t="shared" si="1068"/>
        <v>480</v>
      </c>
      <c r="X4757" s="32">
        <f t="shared" si="1069"/>
        <v>480</v>
      </c>
    </row>
    <row r="4758" spans="1:24" x14ac:dyDescent="0.25">
      <c r="A4758" s="2"/>
      <c r="B4758" s="2" t="s">
        <v>8</v>
      </c>
      <c r="C4758" s="2">
        <f>C4757</f>
        <v>199</v>
      </c>
      <c r="D4758" s="2">
        <f>D4757+1</f>
        <v>2</v>
      </c>
      <c r="E4758" s="2">
        <f t="shared" si="1063"/>
        <v>4754</v>
      </c>
      <c r="F4758" s="11">
        <v>247.5</v>
      </c>
      <c r="G4758" s="9">
        <v>0</v>
      </c>
      <c r="H4758" s="9">
        <v>0</v>
      </c>
      <c r="I4758" s="9">
        <v>0</v>
      </c>
      <c r="J4758" s="9">
        <v>0.116222124599764</v>
      </c>
      <c r="K4758" s="9">
        <v>0.27</v>
      </c>
      <c r="L4758" s="9">
        <v>0.27</v>
      </c>
      <c r="N4758" s="32">
        <f>IF('System Design'!$F$8=1,'Hourly Demand and Generation'!G4758*'System Design'!$F$21,IF('System Design'!$F$8=2,'Hourly Demand and Generation'!H4758*'System Design'!$F$21,IF('System Design'!$F$8=3,'Hourly Demand and Generation'!I4758*'System Design'!$F$21)))</f>
        <v>0</v>
      </c>
      <c r="O4758" s="32">
        <f>IF('System Design'!$F$8=1,'Hourly Demand and Generation'!J4758*'System Design'!$F$22,IF('System Design'!$F$8=2,'Hourly Demand and Generation'!K4758*'System Design'!$F$22,IF('System Design'!$F$8=3,'Hourly Demand and Generation'!L4758*'System Design'!$F$22)))</f>
        <v>675</v>
      </c>
      <c r="Q4758" s="32">
        <f t="shared" si="1061"/>
        <v>0</v>
      </c>
      <c r="R4758" s="32">
        <f t="shared" si="1064"/>
        <v>5400</v>
      </c>
      <c r="S4758" s="32">
        <f t="shared" si="1065"/>
        <v>0</v>
      </c>
      <c r="T4758" s="32">
        <f t="shared" si="1066"/>
        <v>21600</v>
      </c>
      <c r="U4758" s="32">
        <f t="shared" si="1067"/>
        <v>0</v>
      </c>
      <c r="V4758" s="32">
        <f t="shared" si="1062"/>
        <v>427.5</v>
      </c>
      <c r="W4758" s="32">
        <f t="shared" si="1068"/>
        <v>427.5</v>
      </c>
      <c r="X4758" s="32">
        <f t="shared" si="1069"/>
        <v>427.5</v>
      </c>
    </row>
    <row r="4759" spans="1:24" x14ac:dyDescent="0.25">
      <c r="A4759" s="2"/>
      <c r="B4759" s="2" t="s">
        <v>8</v>
      </c>
      <c r="C4759" s="2">
        <f t="shared" ref="C4759:C4780" si="1070">C4758</f>
        <v>199</v>
      </c>
      <c r="D4759" s="2">
        <f t="shared" ref="D4759:D4780" si="1071">D4758+1</f>
        <v>3</v>
      </c>
      <c r="E4759" s="2">
        <f t="shared" si="1063"/>
        <v>4755</v>
      </c>
      <c r="F4759" s="11">
        <v>225</v>
      </c>
      <c r="G4759" s="9">
        <v>0</v>
      </c>
      <c r="H4759" s="9">
        <v>0</v>
      </c>
      <c r="I4759" s="9">
        <v>0</v>
      </c>
      <c r="J4759" s="9">
        <v>0.116222124599764</v>
      </c>
      <c r="K4759" s="9">
        <v>0.27</v>
      </c>
      <c r="L4759" s="9">
        <v>0.27</v>
      </c>
      <c r="N4759" s="32">
        <f>IF('System Design'!$F$8=1,'Hourly Demand and Generation'!G4759*'System Design'!$F$21,IF('System Design'!$F$8=2,'Hourly Demand and Generation'!H4759*'System Design'!$F$21,IF('System Design'!$F$8=3,'Hourly Demand and Generation'!I4759*'System Design'!$F$21)))</f>
        <v>0</v>
      </c>
      <c r="O4759" s="32">
        <f>IF('System Design'!$F$8=1,'Hourly Demand and Generation'!J4759*'System Design'!$F$22,IF('System Design'!$F$8=2,'Hourly Demand and Generation'!K4759*'System Design'!$F$22,IF('System Design'!$F$8=3,'Hourly Demand and Generation'!L4759*'System Design'!$F$22)))</f>
        <v>675</v>
      </c>
      <c r="Q4759" s="32">
        <f t="shared" si="1061"/>
        <v>0</v>
      </c>
      <c r="R4759" s="32">
        <f t="shared" si="1064"/>
        <v>5400</v>
      </c>
      <c r="S4759" s="32">
        <f t="shared" si="1065"/>
        <v>0</v>
      </c>
      <c r="T4759" s="32">
        <f t="shared" si="1066"/>
        <v>21600</v>
      </c>
      <c r="U4759" s="32">
        <f t="shared" si="1067"/>
        <v>0</v>
      </c>
      <c r="V4759" s="32">
        <f t="shared" si="1062"/>
        <v>450</v>
      </c>
      <c r="W4759" s="32">
        <f t="shared" si="1068"/>
        <v>450</v>
      </c>
      <c r="X4759" s="32">
        <f t="shared" si="1069"/>
        <v>450</v>
      </c>
    </row>
    <row r="4760" spans="1:24" x14ac:dyDescent="0.25">
      <c r="A4760" s="2"/>
      <c r="B4760" s="2" t="s">
        <v>8</v>
      </c>
      <c r="C4760" s="2">
        <f t="shared" si="1070"/>
        <v>199</v>
      </c>
      <c r="D4760" s="2">
        <f t="shared" si="1071"/>
        <v>4</v>
      </c>
      <c r="E4760" s="2">
        <f t="shared" si="1063"/>
        <v>4756</v>
      </c>
      <c r="F4760" s="11">
        <v>270</v>
      </c>
      <c r="G4760" s="9">
        <v>0</v>
      </c>
      <c r="H4760" s="9">
        <v>0</v>
      </c>
      <c r="I4760" s="9">
        <v>0</v>
      </c>
      <c r="J4760" s="9">
        <v>0.12913569399973801</v>
      </c>
      <c r="K4760" s="9">
        <v>0.3</v>
      </c>
      <c r="L4760" s="9">
        <v>0.3</v>
      </c>
      <c r="N4760" s="32">
        <f>IF('System Design'!$F$8=1,'Hourly Demand and Generation'!G4760*'System Design'!$F$21,IF('System Design'!$F$8=2,'Hourly Demand and Generation'!H4760*'System Design'!$F$21,IF('System Design'!$F$8=3,'Hourly Demand and Generation'!I4760*'System Design'!$F$21)))</f>
        <v>0</v>
      </c>
      <c r="O4760" s="32">
        <f>IF('System Design'!$F$8=1,'Hourly Demand and Generation'!J4760*'System Design'!$F$22,IF('System Design'!$F$8=2,'Hourly Demand and Generation'!K4760*'System Design'!$F$22,IF('System Design'!$F$8=3,'Hourly Demand and Generation'!L4760*'System Design'!$F$22)))</f>
        <v>750</v>
      </c>
      <c r="Q4760" s="32">
        <f t="shared" si="1061"/>
        <v>0</v>
      </c>
      <c r="R4760" s="32">
        <f t="shared" si="1064"/>
        <v>5400</v>
      </c>
      <c r="S4760" s="32">
        <f t="shared" si="1065"/>
        <v>0</v>
      </c>
      <c r="T4760" s="32">
        <f t="shared" si="1066"/>
        <v>21600</v>
      </c>
      <c r="U4760" s="32">
        <f t="shared" si="1067"/>
        <v>0</v>
      </c>
      <c r="V4760" s="32">
        <f t="shared" si="1062"/>
        <v>480</v>
      </c>
      <c r="W4760" s="32">
        <f t="shared" si="1068"/>
        <v>480</v>
      </c>
      <c r="X4760" s="32">
        <f t="shared" si="1069"/>
        <v>480</v>
      </c>
    </row>
    <row r="4761" spans="1:24" x14ac:dyDescent="0.25">
      <c r="A4761" s="2"/>
      <c r="B4761" s="2" t="s">
        <v>8</v>
      </c>
      <c r="C4761" s="2">
        <f t="shared" si="1070"/>
        <v>199</v>
      </c>
      <c r="D4761" s="2">
        <f t="shared" si="1071"/>
        <v>5</v>
      </c>
      <c r="E4761" s="2">
        <f t="shared" si="1063"/>
        <v>4757</v>
      </c>
      <c r="F4761" s="11">
        <v>292.5</v>
      </c>
      <c r="G4761" s="9">
        <v>0</v>
      </c>
      <c r="H4761" s="9">
        <v>0.04</v>
      </c>
      <c r="I4761" s="9">
        <v>0.08</v>
      </c>
      <c r="J4761" s="9">
        <v>0.10330855519979</v>
      </c>
      <c r="K4761" s="9">
        <v>0.24</v>
      </c>
      <c r="L4761" s="9">
        <v>0.24</v>
      </c>
      <c r="N4761" s="32">
        <f>IF('System Design'!$F$8=1,'Hourly Demand and Generation'!G4761*'System Design'!$F$21,IF('System Design'!$F$8=2,'Hourly Demand and Generation'!H4761*'System Design'!$F$21,IF('System Design'!$F$8=3,'Hourly Demand and Generation'!I4761*'System Design'!$F$21)))</f>
        <v>40</v>
      </c>
      <c r="O4761" s="32">
        <f>IF('System Design'!$F$8=1,'Hourly Demand and Generation'!J4761*'System Design'!$F$22,IF('System Design'!$F$8=2,'Hourly Demand and Generation'!K4761*'System Design'!$F$22,IF('System Design'!$F$8=3,'Hourly Demand and Generation'!L4761*'System Design'!$F$22)))</f>
        <v>600</v>
      </c>
      <c r="Q4761" s="32">
        <f t="shared" si="1061"/>
        <v>0</v>
      </c>
      <c r="R4761" s="32">
        <f t="shared" si="1064"/>
        <v>5400</v>
      </c>
      <c r="S4761" s="32">
        <f t="shared" si="1065"/>
        <v>0</v>
      </c>
      <c r="T4761" s="32">
        <f t="shared" si="1066"/>
        <v>21600</v>
      </c>
      <c r="U4761" s="32">
        <f t="shared" si="1067"/>
        <v>0</v>
      </c>
      <c r="V4761" s="32">
        <f t="shared" si="1062"/>
        <v>347.5</v>
      </c>
      <c r="W4761" s="32">
        <f t="shared" si="1068"/>
        <v>347.5</v>
      </c>
      <c r="X4761" s="32">
        <f t="shared" si="1069"/>
        <v>347.5</v>
      </c>
    </row>
    <row r="4762" spans="1:24" x14ac:dyDescent="0.25">
      <c r="A4762" s="2"/>
      <c r="B4762" s="2" t="s">
        <v>8</v>
      </c>
      <c r="C4762" s="2">
        <f t="shared" si="1070"/>
        <v>199</v>
      </c>
      <c r="D4762" s="2">
        <f t="shared" si="1071"/>
        <v>6</v>
      </c>
      <c r="E4762" s="2">
        <f t="shared" si="1063"/>
        <v>4758</v>
      </c>
      <c r="F4762" s="11">
        <v>315</v>
      </c>
      <c r="G4762" s="9">
        <v>0.08</v>
      </c>
      <c r="H4762" s="9">
        <v>0.125</v>
      </c>
      <c r="I4762" s="9">
        <v>0.17</v>
      </c>
      <c r="J4762" s="9">
        <v>0.10330855519979</v>
      </c>
      <c r="K4762" s="9">
        <v>0.24</v>
      </c>
      <c r="L4762" s="9">
        <v>0.24</v>
      </c>
      <c r="N4762" s="32">
        <f>IF('System Design'!$F$8=1,'Hourly Demand and Generation'!G4762*'System Design'!$F$21,IF('System Design'!$F$8=2,'Hourly Demand and Generation'!H4762*'System Design'!$F$21,IF('System Design'!$F$8=3,'Hourly Demand and Generation'!I4762*'System Design'!$F$21)))</f>
        <v>85</v>
      </c>
      <c r="O4762" s="32">
        <f>IF('System Design'!$F$8=1,'Hourly Demand and Generation'!J4762*'System Design'!$F$22,IF('System Design'!$F$8=2,'Hourly Demand and Generation'!K4762*'System Design'!$F$22,IF('System Design'!$F$8=3,'Hourly Demand and Generation'!L4762*'System Design'!$F$22)))</f>
        <v>600</v>
      </c>
      <c r="Q4762" s="32">
        <f t="shared" si="1061"/>
        <v>0</v>
      </c>
      <c r="R4762" s="32">
        <f t="shared" si="1064"/>
        <v>5400</v>
      </c>
      <c r="S4762" s="32">
        <f t="shared" si="1065"/>
        <v>0</v>
      </c>
      <c r="T4762" s="32">
        <f t="shared" si="1066"/>
        <v>21600</v>
      </c>
      <c r="U4762" s="32">
        <f t="shared" si="1067"/>
        <v>0</v>
      </c>
      <c r="V4762" s="32">
        <f t="shared" si="1062"/>
        <v>370</v>
      </c>
      <c r="W4762" s="32">
        <f t="shared" si="1068"/>
        <v>370</v>
      </c>
      <c r="X4762" s="32">
        <f t="shared" si="1069"/>
        <v>370</v>
      </c>
    </row>
    <row r="4763" spans="1:24" x14ac:dyDescent="0.25">
      <c r="A4763" s="2"/>
      <c r="B4763" s="2" t="s">
        <v>8</v>
      </c>
      <c r="C4763" s="2">
        <f t="shared" si="1070"/>
        <v>199</v>
      </c>
      <c r="D4763" s="2">
        <f t="shared" si="1071"/>
        <v>7</v>
      </c>
      <c r="E4763" s="2">
        <f t="shared" si="1063"/>
        <v>4759</v>
      </c>
      <c r="F4763" s="11">
        <v>337.5</v>
      </c>
      <c r="G4763" s="9">
        <v>0.17</v>
      </c>
      <c r="H4763" s="9">
        <v>0.21</v>
      </c>
      <c r="I4763" s="9">
        <v>0.25</v>
      </c>
      <c r="J4763" s="9">
        <v>0.116222124599764</v>
      </c>
      <c r="K4763" s="9">
        <v>0.27</v>
      </c>
      <c r="L4763" s="9">
        <v>0.27</v>
      </c>
      <c r="N4763" s="32">
        <f>IF('System Design'!$F$8=1,'Hourly Demand and Generation'!G4763*'System Design'!$F$21,IF('System Design'!$F$8=2,'Hourly Demand and Generation'!H4763*'System Design'!$F$21,IF('System Design'!$F$8=3,'Hourly Demand and Generation'!I4763*'System Design'!$F$21)))</f>
        <v>125</v>
      </c>
      <c r="O4763" s="32">
        <f>IF('System Design'!$F$8=1,'Hourly Demand and Generation'!J4763*'System Design'!$F$22,IF('System Design'!$F$8=2,'Hourly Demand and Generation'!K4763*'System Design'!$F$22,IF('System Design'!$F$8=3,'Hourly Demand and Generation'!L4763*'System Design'!$F$22)))</f>
        <v>675</v>
      </c>
      <c r="Q4763" s="32">
        <f t="shared" si="1061"/>
        <v>0</v>
      </c>
      <c r="R4763" s="32">
        <f t="shared" si="1064"/>
        <v>5400</v>
      </c>
      <c r="S4763" s="32">
        <f t="shared" si="1065"/>
        <v>0</v>
      </c>
      <c r="T4763" s="32">
        <f t="shared" si="1066"/>
        <v>21600</v>
      </c>
      <c r="U4763" s="32">
        <f t="shared" si="1067"/>
        <v>0</v>
      </c>
      <c r="V4763" s="32">
        <f t="shared" si="1062"/>
        <v>462.5</v>
      </c>
      <c r="W4763" s="32">
        <f t="shared" si="1068"/>
        <v>462.5</v>
      </c>
      <c r="X4763" s="32">
        <f t="shared" si="1069"/>
        <v>462.5</v>
      </c>
    </row>
    <row r="4764" spans="1:24" x14ac:dyDescent="0.25">
      <c r="A4764" s="2"/>
      <c r="B4764" s="2" t="s">
        <v>8</v>
      </c>
      <c r="C4764" s="2">
        <f t="shared" si="1070"/>
        <v>199</v>
      </c>
      <c r="D4764" s="2">
        <f t="shared" si="1071"/>
        <v>8</v>
      </c>
      <c r="E4764" s="2">
        <f t="shared" si="1063"/>
        <v>4760</v>
      </c>
      <c r="F4764" s="11">
        <v>360</v>
      </c>
      <c r="G4764" s="9">
        <v>0.33</v>
      </c>
      <c r="H4764" s="9">
        <v>0.375</v>
      </c>
      <c r="I4764" s="9">
        <v>0.42</v>
      </c>
      <c r="J4764" s="9">
        <v>0.116222124599764</v>
      </c>
      <c r="K4764" s="9">
        <v>0.27</v>
      </c>
      <c r="L4764" s="9">
        <v>0.27</v>
      </c>
      <c r="N4764" s="32">
        <f>IF('System Design'!$F$8=1,'Hourly Demand and Generation'!G4764*'System Design'!$F$21,IF('System Design'!$F$8=2,'Hourly Demand and Generation'!H4764*'System Design'!$F$21,IF('System Design'!$F$8=3,'Hourly Demand and Generation'!I4764*'System Design'!$F$21)))</f>
        <v>210</v>
      </c>
      <c r="O4764" s="32">
        <f>IF('System Design'!$F$8=1,'Hourly Demand and Generation'!J4764*'System Design'!$F$22,IF('System Design'!$F$8=2,'Hourly Demand and Generation'!K4764*'System Design'!$F$22,IF('System Design'!$F$8=3,'Hourly Demand and Generation'!L4764*'System Design'!$F$22)))</f>
        <v>675</v>
      </c>
      <c r="Q4764" s="32">
        <f t="shared" si="1061"/>
        <v>0</v>
      </c>
      <c r="R4764" s="32">
        <f t="shared" si="1064"/>
        <v>5400</v>
      </c>
      <c r="S4764" s="32">
        <f t="shared" si="1065"/>
        <v>0</v>
      </c>
      <c r="T4764" s="32">
        <f t="shared" si="1066"/>
        <v>21600</v>
      </c>
      <c r="U4764" s="32">
        <f t="shared" si="1067"/>
        <v>0</v>
      </c>
      <c r="V4764" s="32">
        <f t="shared" si="1062"/>
        <v>525</v>
      </c>
      <c r="W4764" s="32">
        <f t="shared" si="1068"/>
        <v>525</v>
      </c>
      <c r="X4764" s="32">
        <f t="shared" si="1069"/>
        <v>525</v>
      </c>
    </row>
    <row r="4765" spans="1:24" x14ac:dyDescent="0.25">
      <c r="A4765" s="2"/>
      <c r="B4765" s="2" t="s">
        <v>8</v>
      </c>
      <c r="C4765" s="2">
        <f t="shared" si="1070"/>
        <v>199</v>
      </c>
      <c r="D4765" s="2">
        <f t="shared" si="1071"/>
        <v>9</v>
      </c>
      <c r="E4765" s="2">
        <f t="shared" si="1063"/>
        <v>4761</v>
      </c>
      <c r="F4765" s="11">
        <v>360</v>
      </c>
      <c r="G4765" s="9">
        <v>0.5</v>
      </c>
      <c r="H4765" s="9">
        <v>0.54</v>
      </c>
      <c r="I4765" s="9">
        <v>0.57999999999999996</v>
      </c>
      <c r="J4765" s="9">
        <v>0.10330855519979</v>
      </c>
      <c r="K4765" s="9">
        <v>0.24</v>
      </c>
      <c r="L4765" s="9">
        <v>0.24</v>
      </c>
      <c r="N4765" s="32">
        <f>IF('System Design'!$F$8=1,'Hourly Demand and Generation'!G4765*'System Design'!$F$21,IF('System Design'!$F$8=2,'Hourly Demand and Generation'!H4765*'System Design'!$F$21,IF('System Design'!$F$8=3,'Hourly Demand and Generation'!I4765*'System Design'!$F$21)))</f>
        <v>290</v>
      </c>
      <c r="O4765" s="32">
        <f>IF('System Design'!$F$8=1,'Hourly Demand and Generation'!J4765*'System Design'!$F$22,IF('System Design'!$F$8=2,'Hourly Demand and Generation'!K4765*'System Design'!$F$22,IF('System Design'!$F$8=3,'Hourly Demand and Generation'!L4765*'System Design'!$F$22)))</f>
        <v>600</v>
      </c>
      <c r="Q4765" s="32">
        <f t="shared" si="1061"/>
        <v>0</v>
      </c>
      <c r="R4765" s="32">
        <f t="shared" si="1064"/>
        <v>5400</v>
      </c>
      <c r="S4765" s="32">
        <f t="shared" si="1065"/>
        <v>0</v>
      </c>
      <c r="T4765" s="32">
        <f t="shared" si="1066"/>
        <v>21600</v>
      </c>
      <c r="U4765" s="32">
        <f t="shared" si="1067"/>
        <v>0</v>
      </c>
      <c r="V4765" s="32">
        <f t="shared" si="1062"/>
        <v>530</v>
      </c>
      <c r="W4765" s="32">
        <f t="shared" si="1068"/>
        <v>530</v>
      </c>
      <c r="X4765" s="32">
        <f t="shared" si="1069"/>
        <v>530</v>
      </c>
    </row>
    <row r="4766" spans="1:24" x14ac:dyDescent="0.25">
      <c r="A4766" s="2"/>
      <c r="B4766" s="2" t="s">
        <v>8</v>
      </c>
      <c r="C4766" s="2">
        <f t="shared" si="1070"/>
        <v>199</v>
      </c>
      <c r="D4766" s="2">
        <f t="shared" si="1071"/>
        <v>10</v>
      </c>
      <c r="E4766" s="2">
        <f t="shared" si="1063"/>
        <v>4762</v>
      </c>
      <c r="F4766" s="11">
        <v>351</v>
      </c>
      <c r="G4766" s="9">
        <v>0.67</v>
      </c>
      <c r="H4766" s="9">
        <v>0.71</v>
      </c>
      <c r="I4766" s="9">
        <v>0.75</v>
      </c>
      <c r="J4766" s="9">
        <v>0.116222124599764</v>
      </c>
      <c r="K4766" s="9">
        <v>0.27</v>
      </c>
      <c r="L4766" s="9">
        <v>0.27</v>
      </c>
      <c r="N4766" s="32">
        <f>IF('System Design'!$F$8=1,'Hourly Demand and Generation'!G4766*'System Design'!$F$21,IF('System Design'!$F$8=2,'Hourly Demand and Generation'!H4766*'System Design'!$F$21,IF('System Design'!$F$8=3,'Hourly Demand and Generation'!I4766*'System Design'!$F$21)))</f>
        <v>375</v>
      </c>
      <c r="O4766" s="32">
        <f>IF('System Design'!$F$8=1,'Hourly Demand and Generation'!J4766*'System Design'!$F$22,IF('System Design'!$F$8=2,'Hourly Demand and Generation'!K4766*'System Design'!$F$22,IF('System Design'!$F$8=3,'Hourly Demand and Generation'!L4766*'System Design'!$F$22)))</f>
        <v>675</v>
      </c>
      <c r="Q4766" s="32">
        <f t="shared" si="1061"/>
        <v>0</v>
      </c>
      <c r="R4766" s="32">
        <f t="shared" si="1064"/>
        <v>5400</v>
      </c>
      <c r="S4766" s="32">
        <f t="shared" si="1065"/>
        <v>0</v>
      </c>
      <c r="T4766" s="32">
        <f t="shared" si="1066"/>
        <v>21600</v>
      </c>
      <c r="U4766" s="32">
        <f t="shared" si="1067"/>
        <v>0</v>
      </c>
      <c r="V4766" s="32">
        <f t="shared" si="1062"/>
        <v>699</v>
      </c>
      <c r="W4766" s="32">
        <f t="shared" si="1068"/>
        <v>699</v>
      </c>
      <c r="X4766" s="32">
        <f t="shared" si="1069"/>
        <v>699</v>
      </c>
    </row>
    <row r="4767" spans="1:24" x14ac:dyDescent="0.25">
      <c r="A4767" s="2"/>
      <c r="B4767" s="2" t="s">
        <v>8</v>
      </c>
      <c r="C4767" s="2">
        <f t="shared" si="1070"/>
        <v>199</v>
      </c>
      <c r="D4767" s="2">
        <f t="shared" si="1071"/>
        <v>11</v>
      </c>
      <c r="E4767" s="2">
        <f t="shared" si="1063"/>
        <v>4763</v>
      </c>
      <c r="F4767" s="11">
        <v>346.5</v>
      </c>
      <c r="G4767" s="9">
        <v>0.83</v>
      </c>
      <c r="H4767" s="9">
        <v>0.875</v>
      </c>
      <c r="I4767" s="9">
        <v>0.92</v>
      </c>
      <c r="J4767" s="9">
        <v>0.10330855519979</v>
      </c>
      <c r="K4767" s="9">
        <v>0.24</v>
      </c>
      <c r="L4767" s="9">
        <v>0.24</v>
      </c>
      <c r="N4767" s="32">
        <f>IF('System Design'!$F$8=1,'Hourly Demand and Generation'!G4767*'System Design'!$F$21,IF('System Design'!$F$8=2,'Hourly Demand and Generation'!H4767*'System Design'!$F$21,IF('System Design'!$F$8=3,'Hourly Demand and Generation'!I4767*'System Design'!$F$21)))</f>
        <v>460</v>
      </c>
      <c r="O4767" s="32">
        <f>IF('System Design'!$F$8=1,'Hourly Demand and Generation'!J4767*'System Design'!$F$22,IF('System Design'!$F$8=2,'Hourly Demand and Generation'!K4767*'System Design'!$F$22,IF('System Design'!$F$8=3,'Hourly Demand and Generation'!L4767*'System Design'!$F$22)))</f>
        <v>600</v>
      </c>
      <c r="Q4767" s="32">
        <f t="shared" si="1061"/>
        <v>0</v>
      </c>
      <c r="R4767" s="32">
        <f t="shared" si="1064"/>
        <v>5400</v>
      </c>
      <c r="S4767" s="32">
        <f t="shared" si="1065"/>
        <v>0</v>
      </c>
      <c r="T4767" s="32">
        <f t="shared" si="1066"/>
        <v>21600</v>
      </c>
      <c r="U4767" s="32">
        <f t="shared" si="1067"/>
        <v>0</v>
      </c>
      <c r="V4767" s="32">
        <f t="shared" si="1062"/>
        <v>713.5</v>
      </c>
      <c r="W4767" s="32">
        <f t="shared" si="1068"/>
        <v>713.5</v>
      </c>
      <c r="X4767" s="32">
        <f t="shared" si="1069"/>
        <v>713.5</v>
      </c>
    </row>
    <row r="4768" spans="1:24" x14ac:dyDescent="0.25">
      <c r="A4768" s="2"/>
      <c r="B4768" s="2" t="s">
        <v>8</v>
      </c>
      <c r="C4768" s="2">
        <f t="shared" si="1070"/>
        <v>199</v>
      </c>
      <c r="D4768" s="2">
        <f t="shared" si="1071"/>
        <v>12</v>
      </c>
      <c r="E4768" s="2">
        <f t="shared" si="1063"/>
        <v>4764</v>
      </c>
      <c r="F4768" s="11">
        <v>346.5</v>
      </c>
      <c r="G4768" s="9">
        <v>1</v>
      </c>
      <c r="H4768" s="9">
        <v>1</v>
      </c>
      <c r="I4768" s="9">
        <v>1</v>
      </c>
      <c r="J4768" s="9">
        <v>9.6851770499803494E-2</v>
      </c>
      <c r="K4768" s="9">
        <v>0.22500000000000001</v>
      </c>
      <c r="L4768" s="9">
        <v>0.22500000000000001</v>
      </c>
      <c r="N4768" s="32">
        <f>IF('System Design'!$F$8=1,'Hourly Demand and Generation'!G4768*'System Design'!$F$21,IF('System Design'!$F$8=2,'Hourly Demand and Generation'!H4768*'System Design'!$F$21,IF('System Design'!$F$8=3,'Hourly Demand and Generation'!I4768*'System Design'!$F$21)))</f>
        <v>500</v>
      </c>
      <c r="O4768" s="32">
        <f>IF('System Design'!$F$8=1,'Hourly Demand and Generation'!J4768*'System Design'!$F$22,IF('System Design'!$F$8=2,'Hourly Demand and Generation'!K4768*'System Design'!$F$22,IF('System Design'!$F$8=3,'Hourly Demand and Generation'!L4768*'System Design'!$F$22)))</f>
        <v>562.5</v>
      </c>
      <c r="Q4768" s="32">
        <f t="shared" si="1061"/>
        <v>0</v>
      </c>
      <c r="R4768" s="32">
        <f t="shared" si="1064"/>
        <v>5400</v>
      </c>
      <c r="S4768" s="32">
        <f t="shared" si="1065"/>
        <v>0</v>
      </c>
      <c r="T4768" s="32">
        <f t="shared" si="1066"/>
        <v>21600</v>
      </c>
      <c r="U4768" s="32">
        <f t="shared" si="1067"/>
        <v>0</v>
      </c>
      <c r="V4768" s="32">
        <f t="shared" si="1062"/>
        <v>716</v>
      </c>
      <c r="W4768" s="32">
        <f t="shared" si="1068"/>
        <v>716</v>
      </c>
      <c r="X4768" s="32">
        <f t="shared" si="1069"/>
        <v>716</v>
      </c>
    </row>
    <row r="4769" spans="1:24" x14ac:dyDescent="0.25">
      <c r="A4769" s="2"/>
      <c r="B4769" s="2" t="s">
        <v>8</v>
      </c>
      <c r="C4769" s="2">
        <f t="shared" si="1070"/>
        <v>199</v>
      </c>
      <c r="D4769" s="2">
        <f t="shared" si="1071"/>
        <v>13</v>
      </c>
      <c r="E4769" s="2">
        <f t="shared" si="1063"/>
        <v>4765</v>
      </c>
      <c r="F4769" s="11">
        <v>360</v>
      </c>
      <c r="G4769" s="9">
        <v>0.83</v>
      </c>
      <c r="H4769" s="9">
        <v>0.875</v>
      </c>
      <c r="I4769" s="9">
        <v>0.92</v>
      </c>
      <c r="J4769" s="9">
        <v>0.10330855519979</v>
      </c>
      <c r="K4769" s="9">
        <v>0.24</v>
      </c>
      <c r="L4769" s="9">
        <v>0.24</v>
      </c>
      <c r="N4769" s="32">
        <f>IF('System Design'!$F$8=1,'Hourly Demand and Generation'!G4769*'System Design'!$F$21,IF('System Design'!$F$8=2,'Hourly Demand and Generation'!H4769*'System Design'!$F$21,IF('System Design'!$F$8=3,'Hourly Demand and Generation'!I4769*'System Design'!$F$21)))</f>
        <v>460</v>
      </c>
      <c r="O4769" s="32">
        <f>IF('System Design'!$F$8=1,'Hourly Demand and Generation'!J4769*'System Design'!$F$22,IF('System Design'!$F$8=2,'Hourly Demand and Generation'!K4769*'System Design'!$F$22,IF('System Design'!$F$8=3,'Hourly Demand and Generation'!L4769*'System Design'!$F$22)))</f>
        <v>600</v>
      </c>
      <c r="Q4769" s="32">
        <f t="shared" si="1061"/>
        <v>0</v>
      </c>
      <c r="R4769" s="32">
        <f t="shared" si="1064"/>
        <v>5400</v>
      </c>
      <c r="S4769" s="32">
        <f t="shared" si="1065"/>
        <v>0</v>
      </c>
      <c r="T4769" s="32">
        <f t="shared" si="1066"/>
        <v>21600</v>
      </c>
      <c r="U4769" s="32">
        <f t="shared" si="1067"/>
        <v>0</v>
      </c>
      <c r="V4769" s="32">
        <f t="shared" si="1062"/>
        <v>700</v>
      </c>
      <c r="W4769" s="32">
        <f t="shared" si="1068"/>
        <v>700</v>
      </c>
      <c r="X4769" s="32">
        <f t="shared" si="1069"/>
        <v>700</v>
      </c>
    </row>
    <row r="4770" spans="1:24" x14ac:dyDescent="0.25">
      <c r="A4770" s="2"/>
      <c r="B4770" s="2" t="s">
        <v>8</v>
      </c>
      <c r="C4770" s="2">
        <f t="shared" si="1070"/>
        <v>199</v>
      </c>
      <c r="D4770" s="2">
        <f t="shared" si="1071"/>
        <v>14</v>
      </c>
      <c r="E4770" s="2">
        <f t="shared" si="1063"/>
        <v>4766</v>
      </c>
      <c r="F4770" s="11">
        <v>360</v>
      </c>
      <c r="G4770" s="9">
        <v>0.67</v>
      </c>
      <c r="H4770" s="9">
        <v>0.71</v>
      </c>
      <c r="I4770" s="9">
        <v>0.75</v>
      </c>
      <c r="J4770" s="9">
        <v>0.10976533989977701</v>
      </c>
      <c r="K4770" s="9">
        <v>0.255</v>
      </c>
      <c r="L4770" s="9">
        <v>0.255</v>
      </c>
      <c r="N4770" s="32">
        <f>IF('System Design'!$F$8=1,'Hourly Demand and Generation'!G4770*'System Design'!$F$21,IF('System Design'!$F$8=2,'Hourly Demand and Generation'!H4770*'System Design'!$F$21,IF('System Design'!$F$8=3,'Hourly Demand and Generation'!I4770*'System Design'!$F$21)))</f>
        <v>375</v>
      </c>
      <c r="O4770" s="32">
        <f>IF('System Design'!$F$8=1,'Hourly Demand and Generation'!J4770*'System Design'!$F$22,IF('System Design'!$F$8=2,'Hourly Demand and Generation'!K4770*'System Design'!$F$22,IF('System Design'!$F$8=3,'Hourly Demand and Generation'!L4770*'System Design'!$F$22)))</f>
        <v>637.5</v>
      </c>
      <c r="Q4770" s="32">
        <f t="shared" si="1061"/>
        <v>0</v>
      </c>
      <c r="R4770" s="32">
        <f t="shared" si="1064"/>
        <v>5400</v>
      </c>
      <c r="S4770" s="32">
        <f t="shared" si="1065"/>
        <v>0</v>
      </c>
      <c r="T4770" s="32">
        <f t="shared" si="1066"/>
        <v>21600</v>
      </c>
      <c r="U4770" s="32">
        <f t="shared" si="1067"/>
        <v>0</v>
      </c>
      <c r="V4770" s="32">
        <f t="shared" si="1062"/>
        <v>652.5</v>
      </c>
      <c r="W4770" s="32">
        <f t="shared" si="1068"/>
        <v>652.5</v>
      </c>
      <c r="X4770" s="32">
        <f t="shared" si="1069"/>
        <v>652.5</v>
      </c>
    </row>
    <row r="4771" spans="1:24" x14ac:dyDescent="0.25">
      <c r="A4771" s="2"/>
      <c r="B4771" s="2" t="s">
        <v>8</v>
      </c>
      <c r="C4771" s="2">
        <f t="shared" si="1070"/>
        <v>199</v>
      </c>
      <c r="D4771" s="2">
        <f t="shared" si="1071"/>
        <v>15</v>
      </c>
      <c r="E4771" s="2">
        <f t="shared" si="1063"/>
        <v>4767</v>
      </c>
      <c r="F4771" s="11">
        <v>382.5</v>
      </c>
      <c r="G4771" s="9">
        <v>0.5</v>
      </c>
      <c r="H4771" s="9">
        <v>0.54</v>
      </c>
      <c r="I4771" s="9">
        <v>0.57999999999999996</v>
      </c>
      <c r="J4771" s="9">
        <v>0.116222124599764</v>
      </c>
      <c r="K4771" s="9">
        <v>0.27</v>
      </c>
      <c r="L4771" s="9">
        <v>0.27</v>
      </c>
      <c r="N4771" s="32">
        <f>IF('System Design'!$F$8=1,'Hourly Demand and Generation'!G4771*'System Design'!$F$21,IF('System Design'!$F$8=2,'Hourly Demand and Generation'!H4771*'System Design'!$F$21,IF('System Design'!$F$8=3,'Hourly Demand and Generation'!I4771*'System Design'!$F$21)))</f>
        <v>290</v>
      </c>
      <c r="O4771" s="32">
        <f>IF('System Design'!$F$8=1,'Hourly Demand and Generation'!J4771*'System Design'!$F$22,IF('System Design'!$F$8=2,'Hourly Demand and Generation'!K4771*'System Design'!$F$22,IF('System Design'!$F$8=3,'Hourly Demand and Generation'!L4771*'System Design'!$F$22)))</f>
        <v>675</v>
      </c>
      <c r="Q4771" s="32">
        <f t="shared" si="1061"/>
        <v>0</v>
      </c>
      <c r="R4771" s="32">
        <f t="shared" si="1064"/>
        <v>5400</v>
      </c>
      <c r="S4771" s="32">
        <f t="shared" si="1065"/>
        <v>0</v>
      </c>
      <c r="T4771" s="32">
        <f t="shared" si="1066"/>
        <v>21600</v>
      </c>
      <c r="U4771" s="32">
        <f t="shared" si="1067"/>
        <v>0</v>
      </c>
      <c r="V4771" s="32">
        <f t="shared" si="1062"/>
        <v>582.5</v>
      </c>
      <c r="W4771" s="32">
        <f t="shared" si="1068"/>
        <v>582.5</v>
      </c>
      <c r="X4771" s="32">
        <f t="shared" si="1069"/>
        <v>582.5</v>
      </c>
    </row>
    <row r="4772" spans="1:24" x14ac:dyDescent="0.25">
      <c r="A4772" s="2"/>
      <c r="B4772" s="2" t="s">
        <v>8</v>
      </c>
      <c r="C4772" s="2">
        <f t="shared" si="1070"/>
        <v>199</v>
      </c>
      <c r="D4772" s="2">
        <f t="shared" si="1071"/>
        <v>16</v>
      </c>
      <c r="E4772" s="2">
        <f t="shared" si="1063"/>
        <v>4768</v>
      </c>
      <c r="F4772" s="11">
        <v>405</v>
      </c>
      <c r="G4772" s="9">
        <v>0.33</v>
      </c>
      <c r="H4772" s="9">
        <v>0.375</v>
      </c>
      <c r="I4772" s="9">
        <v>0.42</v>
      </c>
      <c r="J4772" s="9">
        <v>0.116222124599764</v>
      </c>
      <c r="K4772" s="9">
        <v>0.27</v>
      </c>
      <c r="L4772" s="9">
        <v>0.27</v>
      </c>
      <c r="N4772" s="32">
        <f>IF('System Design'!$F$8=1,'Hourly Demand and Generation'!G4772*'System Design'!$F$21,IF('System Design'!$F$8=2,'Hourly Demand and Generation'!H4772*'System Design'!$F$21,IF('System Design'!$F$8=3,'Hourly Demand and Generation'!I4772*'System Design'!$F$21)))</f>
        <v>210</v>
      </c>
      <c r="O4772" s="32">
        <f>IF('System Design'!$F$8=1,'Hourly Demand and Generation'!J4772*'System Design'!$F$22,IF('System Design'!$F$8=2,'Hourly Demand and Generation'!K4772*'System Design'!$F$22,IF('System Design'!$F$8=3,'Hourly Demand and Generation'!L4772*'System Design'!$F$22)))</f>
        <v>675</v>
      </c>
      <c r="Q4772" s="32">
        <f t="shared" si="1061"/>
        <v>0</v>
      </c>
      <c r="R4772" s="32">
        <f t="shared" si="1064"/>
        <v>5400</v>
      </c>
      <c r="S4772" s="32">
        <f t="shared" si="1065"/>
        <v>0</v>
      </c>
      <c r="T4772" s="32">
        <f t="shared" si="1066"/>
        <v>21600</v>
      </c>
      <c r="U4772" s="32">
        <f t="shared" si="1067"/>
        <v>0</v>
      </c>
      <c r="V4772" s="32">
        <f t="shared" si="1062"/>
        <v>480</v>
      </c>
      <c r="W4772" s="32">
        <f t="shared" si="1068"/>
        <v>480</v>
      </c>
      <c r="X4772" s="32">
        <f t="shared" si="1069"/>
        <v>480</v>
      </c>
    </row>
    <row r="4773" spans="1:24" x14ac:dyDescent="0.25">
      <c r="A4773" s="2"/>
      <c r="B4773" s="2" t="s">
        <v>8</v>
      </c>
      <c r="C4773" s="2">
        <f t="shared" si="1070"/>
        <v>199</v>
      </c>
      <c r="D4773" s="2">
        <f t="shared" si="1071"/>
        <v>17</v>
      </c>
      <c r="E4773" s="2">
        <f t="shared" si="1063"/>
        <v>4769</v>
      </c>
      <c r="F4773" s="11">
        <v>427.5</v>
      </c>
      <c r="G4773" s="9">
        <v>0.17</v>
      </c>
      <c r="H4773" s="9">
        <v>0.21</v>
      </c>
      <c r="I4773" s="9">
        <v>0.25</v>
      </c>
      <c r="J4773" s="9">
        <v>0.12913569399973801</v>
      </c>
      <c r="K4773" s="9">
        <v>0.3</v>
      </c>
      <c r="L4773" s="9">
        <v>0.3</v>
      </c>
      <c r="N4773" s="32">
        <f>IF('System Design'!$F$8=1,'Hourly Demand and Generation'!G4773*'System Design'!$F$21,IF('System Design'!$F$8=2,'Hourly Demand and Generation'!H4773*'System Design'!$F$21,IF('System Design'!$F$8=3,'Hourly Demand and Generation'!I4773*'System Design'!$F$21)))</f>
        <v>125</v>
      </c>
      <c r="O4773" s="32">
        <f>IF('System Design'!$F$8=1,'Hourly Demand and Generation'!J4773*'System Design'!$F$22,IF('System Design'!$F$8=2,'Hourly Demand and Generation'!K4773*'System Design'!$F$22,IF('System Design'!$F$8=3,'Hourly Demand and Generation'!L4773*'System Design'!$F$22)))</f>
        <v>750</v>
      </c>
      <c r="Q4773" s="32">
        <f t="shared" si="1061"/>
        <v>0</v>
      </c>
      <c r="R4773" s="32">
        <f t="shared" si="1064"/>
        <v>5400</v>
      </c>
      <c r="S4773" s="32">
        <f t="shared" si="1065"/>
        <v>0</v>
      </c>
      <c r="T4773" s="32">
        <f t="shared" si="1066"/>
        <v>21600</v>
      </c>
      <c r="U4773" s="32">
        <f t="shared" si="1067"/>
        <v>0</v>
      </c>
      <c r="V4773" s="32">
        <f t="shared" si="1062"/>
        <v>447.5</v>
      </c>
      <c r="W4773" s="32">
        <f t="shared" si="1068"/>
        <v>447.5</v>
      </c>
      <c r="X4773" s="32">
        <f t="shared" si="1069"/>
        <v>447.5</v>
      </c>
    </row>
    <row r="4774" spans="1:24" x14ac:dyDescent="0.25">
      <c r="A4774" s="2"/>
      <c r="B4774" s="2" t="s">
        <v>8</v>
      </c>
      <c r="C4774" s="2">
        <f t="shared" si="1070"/>
        <v>199</v>
      </c>
      <c r="D4774" s="2">
        <f t="shared" si="1071"/>
        <v>18</v>
      </c>
      <c r="E4774" s="2">
        <f t="shared" si="1063"/>
        <v>4770</v>
      </c>
      <c r="F4774" s="11">
        <v>450</v>
      </c>
      <c r="G4774" s="9">
        <v>0.08</v>
      </c>
      <c r="H4774" s="9">
        <v>0.125</v>
      </c>
      <c r="I4774" s="9">
        <v>0.17</v>
      </c>
      <c r="J4774" s="9">
        <v>0.122678909299751</v>
      </c>
      <c r="K4774" s="9">
        <v>0.28499999999999998</v>
      </c>
      <c r="L4774" s="9">
        <v>0.28499999999999998</v>
      </c>
      <c r="N4774" s="32">
        <f>IF('System Design'!$F$8=1,'Hourly Demand and Generation'!G4774*'System Design'!$F$21,IF('System Design'!$F$8=2,'Hourly Demand and Generation'!H4774*'System Design'!$F$21,IF('System Design'!$F$8=3,'Hourly Demand and Generation'!I4774*'System Design'!$F$21)))</f>
        <v>85</v>
      </c>
      <c r="O4774" s="32">
        <f>IF('System Design'!$F$8=1,'Hourly Demand and Generation'!J4774*'System Design'!$F$22,IF('System Design'!$F$8=2,'Hourly Demand and Generation'!K4774*'System Design'!$F$22,IF('System Design'!$F$8=3,'Hourly Demand and Generation'!L4774*'System Design'!$F$22)))</f>
        <v>712.49999999999989</v>
      </c>
      <c r="Q4774" s="32">
        <f t="shared" si="1061"/>
        <v>0</v>
      </c>
      <c r="R4774" s="32">
        <f t="shared" si="1064"/>
        <v>5400</v>
      </c>
      <c r="S4774" s="32">
        <f t="shared" si="1065"/>
        <v>0</v>
      </c>
      <c r="T4774" s="32">
        <f t="shared" si="1066"/>
        <v>21600</v>
      </c>
      <c r="U4774" s="32">
        <f t="shared" si="1067"/>
        <v>0</v>
      </c>
      <c r="V4774" s="32">
        <f t="shared" si="1062"/>
        <v>347.49999999999989</v>
      </c>
      <c r="W4774" s="32">
        <f t="shared" si="1068"/>
        <v>347.49999999999989</v>
      </c>
      <c r="X4774" s="32">
        <f t="shared" si="1069"/>
        <v>347.49999999999989</v>
      </c>
    </row>
    <row r="4775" spans="1:24" x14ac:dyDescent="0.25">
      <c r="A4775" s="2"/>
      <c r="B4775" s="2" t="s">
        <v>8</v>
      </c>
      <c r="C4775" s="2">
        <f t="shared" si="1070"/>
        <v>199</v>
      </c>
      <c r="D4775" s="2">
        <f t="shared" si="1071"/>
        <v>19</v>
      </c>
      <c r="E4775" s="2">
        <f t="shared" si="1063"/>
        <v>4771</v>
      </c>
      <c r="F4775" s="11">
        <v>436.5</v>
      </c>
      <c r="G4775" s="9">
        <v>0</v>
      </c>
      <c r="H4775" s="9">
        <v>0.04</v>
      </c>
      <c r="I4775" s="9">
        <v>0.08</v>
      </c>
      <c r="J4775" s="9">
        <v>0.116222124599764</v>
      </c>
      <c r="K4775" s="9">
        <v>0.27</v>
      </c>
      <c r="L4775" s="9">
        <v>0.27</v>
      </c>
      <c r="N4775" s="32">
        <f>IF('System Design'!$F$8=1,'Hourly Demand and Generation'!G4775*'System Design'!$F$21,IF('System Design'!$F$8=2,'Hourly Demand and Generation'!H4775*'System Design'!$F$21,IF('System Design'!$F$8=3,'Hourly Demand and Generation'!I4775*'System Design'!$F$21)))</f>
        <v>40</v>
      </c>
      <c r="O4775" s="32">
        <f>IF('System Design'!$F$8=1,'Hourly Demand and Generation'!J4775*'System Design'!$F$22,IF('System Design'!$F$8=2,'Hourly Demand and Generation'!K4775*'System Design'!$F$22,IF('System Design'!$F$8=3,'Hourly Demand and Generation'!L4775*'System Design'!$F$22)))</f>
        <v>675</v>
      </c>
      <c r="Q4775" s="32">
        <f t="shared" si="1061"/>
        <v>0</v>
      </c>
      <c r="R4775" s="32">
        <f t="shared" si="1064"/>
        <v>5400</v>
      </c>
      <c r="S4775" s="32">
        <f t="shared" si="1065"/>
        <v>0</v>
      </c>
      <c r="T4775" s="32">
        <f t="shared" si="1066"/>
        <v>21600</v>
      </c>
      <c r="U4775" s="32">
        <f t="shared" si="1067"/>
        <v>0</v>
      </c>
      <c r="V4775" s="32">
        <f t="shared" si="1062"/>
        <v>278.5</v>
      </c>
      <c r="W4775" s="32">
        <f t="shared" si="1068"/>
        <v>278.5</v>
      </c>
      <c r="X4775" s="32">
        <f t="shared" si="1069"/>
        <v>278.5</v>
      </c>
    </row>
    <row r="4776" spans="1:24" x14ac:dyDescent="0.25">
      <c r="A4776" s="2"/>
      <c r="B4776" s="2" t="s">
        <v>8</v>
      </c>
      <c r="C4776" s="2">
        <f t="shared" si="1070"/>
        <v>199</v>
      </c>
      <c r="D4776" s="2">
        <f t="shared" si="1071"/>
        <v>20</v>
      </c>
      <c r="E4776" s="2">
        <f t="shared" si="1063"/>
        <v>4772</v>
      </c>
      <c r="F4776" s="11">
        <v>427.5</v>
      </c>
      <c r="G4776" s="9">
        <v>0</v>
      </c>
      <c r="H4776" s="9">
        <v>0</v>
      </c>
      <c r="I4776" s="9">
        <v>0</v>
      </c>
      <c r="J4776" s="9">
        <v>0.116222124599764</v>
      </c>
      <c r="K4776" s="9">
        <v>0.27</v>
      </c>
      <c r="L4776" s="9">
        <v>0.27</v>
      </c>
      <c r="N4776" s="32">
        <f>IF('System Design'!$F$8=1,'Hourly Demand and Generation'!G4776*'System Design'!$F$21,IF('System Design'!$F$8=2,'Hourly Demand and Generation'!H4776*'System Design'!$F$21,IF('System Design'!$F$8=3,'Hourly Demand and Generation'!I4776*'System Design'!$F$21)))</f>
        <v>0</v>
      </c>
      <c r="O4776" s="32">
        <f>IF('System Design'!$F$8=1,'Hourly Demand and Generation'!J4776*'System Design'!$F$22,IF('System Design'!$F$8=2,'Hourly Demand and Generation'!K4776*'System Design'!$F$22,IF('System Design'!$F$8=3,'Hourly Demand and Generation'!L4776*'System Design'!$F$22)))</f>
        <v>675</v>
      </c>
      <c r="Q4776" s="32">
        <f t="shared" si="1061"/>
        <v>0</v>
      </c>
      <c r="R4776" s="32">
        <f t="shared" si="1064"/>
        <v>5400</v>
      </c>
      <c r="S4776" s="32">
        <f t="shared" si="1065"/>
        <v>0</v>
      </c>
      <c r="T4776" s="32">
        <f t="shared" si="1066"/>
        <v>21600</v>
      </c>
      <c r="U4776" s="32">
        <f t="shared" si="1067"/>
        <v>0</v>
      </c>
      <c r="V4776" s="32">
        <f t="shared" si="1062"/>
        <v>247.5</v>
      </c>
      <c r="W4776" s="32">
        <f t="shared" si="1068"/>
        <v>247.5</v>
      </c>
      <c r="X4776" s="32">
        <f t="shared" si="1069"/>
        <v>247.5</v>
      </c>
    </row>
    <row r="4777" spans="1:24" x14ac:dyDescent="0.25">
      <c r="A4777" s="2"/>
      <c r="B4777" s="2" t="s">
        <v>8</v>
      </c>
      <c r="C4777" s="2">
        <f t="shared" si="1070"/>
        <v>199</v>
      </c>
      <c r="D4777" s="2">
        <f t="shared" si="1071"/>
        <v>21</v>
      </c>
      <c r="E4777" s="2">
        <f t="shared" si="1063"/>
        <v>4773</v>
      </c>
      <c r="F4777" s="11">
        <v>405</v>
      </c>
      <c r="G4777" s="9">
        <v>0</v>
      </c>
      <c r="H4777" s="9">
        <v>0</v>
      </c>
      <c r="I4777" s="9">
        <v>0</v>
      </c>
      <c r="J4777" s="9">
        <v>0.116222124599764</v>
      </c>
      <c r="K4777" s="9">
        <v>0.27</v>
      </c>
      <c r="L4777" s="9">
        <v>0.27</v>
      </c>
      <c r="N4777" s="32">
        <f>IF('System Design'!$F$8=1,'Hourly Demand and Generation'!G4777*'System Design'!$F$21,IF('System Design'!$F$8=2,'Hourly Demand and Generation'!H4777*'System Design'!$F$21,IF('System Design'!$F$8=3,'Hourly Demand and Generation'!I4777*'System Design'!$F$21)))</f>
        <v>0</v>
      </c>
      <c r="O4777" s="32">
        <f>IF('System Design'!$F$8=1,'Hourly Demand and Generation'!J4777*'System Design'!$F$22,IF('System Design'!$F$8=2,'Hourly Demand and Generation'!K4777*'System Design'!$F$22,IF('System Design'!$F$8=3,'Hourly Demand and Generation'!L4777*'System Design'!$F$22)))</f>
        <v>675</v>
      </c>
      <c r="Q4777" s="32">
        <f t="shared" si="1061"/>
        <v>0</v>
      </c>
      <c r="R4777" s="32">
        <f t="shared" si="1064"/>
        <v>5400</v>
      </c>
      <c r="S4777" s="32">
        <f t="shared" si="1065"/>
        <v>0</v>
      </c>
      <c r="T4777" s="32">
        <f t="shared" si="1066"/>
        <v>21600</v>
      </c>
      <c r="U4777" s="32">
        <f t="shared" si="1067"/>
        <v>0</v>
      </c>
      <c r="V4777" s="32">
        <f t="shared" si="1062"/>
        <v>270</v>
      </c>
      <c r="W4777" s="32">
        <f t="shared" si="1068"/>
        <v>270</v>
      </c>
      <c r="X4777" s="32">
        <f t="shared" si="1069"/>
        <v>270</v>
      </c>
    </row>
    <row r="4778" spans="1:24" x14ac:dyDescent="0.25">
      <c r="A4778" s="2"/>
      <c r="B4778" s="2" t="s">
        <v>8</v>
      </c>
      <c r="C4778" s="2">
        <f t="shared" si="1070"/>
        <v>199</v>
      </c>
      <c r="D4778" s="2">
        <f t="shared" si="1071"/>
        <v>22</v>
      </c>
      <c r="E4778" s="2">
        <f t="shared" si="1063"/>
        <v>4774</v>
      </c>
      <c r="F4778" s="11">
        <v>382.5</v>
      </c>
      <c r="G4778" s="9">
        <v>0</v>
      </c>
      <c r="H4778" s="9">
        <v>0</v>
      </c>
      <c r="I4778" s="9">
        <v>0</v>
      </c>
      <c r="J4778" s="9">
        <v>0.122678909299751</v>
      </c>
      <c r="K4778" s="9">
        <v>0.28499999999999998</v>
      </c>
      <c r="L4778" s="9">
        <v>0.28499999999999998</v>
      </c>
      <c r="N4778" s="32">
        <f>IF('System Design'!$F$8=1,'Hourly Demand and Generation'!G4778*'System Design'!$F$21,IF('System Design'!$F$8=2,'Hourly Demand and Generation'!H4778*'System Design'!$F$21,IF('System Design'!$F$8=3,'Hourly Demand and Generation'!I4778*'System Design'!$F$21)))</f>
        <v>0</v>
      </c>
      <c r="O4778" s="32">
        <f>IF('System Design'!$F$8=1,'Hourly Demand and Generation'!J4778*'System Design'!$F$22,IF('System Design'!$F$8=2,'Hourly Demand and Generation'!K4778*'System Design'!$F$22,IF('System Design'!$F$8=3,'Hourly Demand and Generation'!L4778*'System Design'!$F$22)))</f>
        <v>712.49999999999989</v>
      </c>
      <c r="Q4778" s="32">
        <f t="shared" si="1061"/>
        <v>0</v>
      </c>
      <c r="R4778" s="32">
        <f t="shared" si="1064"/>
        <v>5400</v>
      </c>
      <c r="S4778" s="32">
        <f t="shared" si="1065"/>
        <v>0</v>
      </c>
      <c r="T4778" s="32">
        <f t="shared" si="1066"/>
        <v>21600</v>
      </c>
      <c r="U4778" s="32">
        <f t="shared" si="1067"/>
        <v>0</v>
      </c>
      <c r="V4778" s="32">
        <f t="shared" si="1062"/>
        <v>329.99999999999989</v>
      </c>
      <c r="W4778" s="32">
        <f t="shared" si="1068"/>
        <v>329.99999999999989</v>
      </c>
      <c r="X4778" s="32">
        <f t="shared" si="1069"/>
        <v>329.99999999999989</v>
      </c>
    </row>
    <row r="4779" spans="1:24" x14ac:dyDescent="0.25">
      <c r="A4779" s="2"/>
      <c r="B4779" s="2" t="s">
        <v>8</v>
      </c>
      <c r="C4779" s="2">
        <f t="shared" si="1070"/>
        <v>199</v>
      </c>
      <c r="D4779" s="2">
        <f t="shared" si="1071"/>
        <v>23</v>
      </c>
      <c r="E4779" s="2">
        <f t="shared" si="1063"/>
        <v>4775</v>
      </c>
      <c r="F4779" s="11">
        <v>360</v>
      </c>
      <c r="G4779" s="9">
        <v>0</v>
      </c>
      <c r="H4779" s="9">
        <v>0</v>
      </c>
      <c r="I4779" s="9">
        <v>0</v>
      </c>
      <c r="J4779" s="9">
        <v>0.10330855519979</v>
      </c>
      <c r="K4779" s="9">
        <v>0.24</v>
      </c>
      <c r="L4779" s="9">
        <v>0.24</v>
      </c>
      <c r="N4779" s="32">
        <f>IF('System Design'!$F$8=1,'Hourly Demand and Generation'!G4779*'System Design'!$F$21,IF('System Design'!$F$8=2,'Hourly Demand and Generation'!H4779*'System Design'!$F$21,IF('System Design'!$F$8=3,'Hourly Demand and Generation'!I4779*'System Design'!$F$21)))</f>
        <v>0</v>
      </c>
      <c r="O4779" s="32">
        <f>IF('System Design'!$F$8=1,'Hourly Demand and Generation'!J4779*'System Design'!$F$22,IF('System Design'!$F$8=2,'Hourly Demand and Generation'!K4779*'System Design'!$F$22,IF('System Design'!$F$8=3,'Hourly Demand and Generation'!L4779*'System Design'!$F$22)))</f>
        <v>600</v>
      </c>
      <c r="Q4779" s="32">
        <f t="shared" si="1061"/>
        <v>0</v>
      </c>
      <c r="R4779" s="32">
        <f t="shared" si="1064"/>
        <v>5400</v>
      </c>
      <c r="S4779" s="32">
        <f t="shared" si="1065"/>
        <v>0</v>
      </c>
      <c r="T4779" s="32">
        <f t="shared" si="1066"/>
        <v>21600</v>
      </c>
      <c r="U4779" s="32">
        <f t="shared" si="1067"/>
        <v>0</v>
      </c>
      <c r="V4779" s="32">
        <f t="shared" si="1062"/>
        <v>240</v>
      </c>
      <c r="W4779" s="32">
        <f t="shared" si="1068"/>
        <v>240</v>
      </c>
      <c r="X4779" s="32">
        <f t="shared" si="1069"/>
        <v>240</v>
      </c>
    </row>
    <row r="4780" spans="1:24" x14ac:dyDescent="0.25">
      <c r="A4780" s="2"/>
      <c r="B4780" s="2" t="s">
        <v>8</v>
      </c>
      <c r="C4780" s="2">
        <f t="shared" si="1070"/>
        <v>199</v>
      </c>
      <c r="D4780" s="2">
        <f t="shared" si="1071"/>
        <v>24</v>
      </c>
      <c r="E4780" s="2">
        <f t="shared" si="1063"/>
        <v>4776</v>
      </c>
      <c r="F4780" s="11">
        <v>315</v>
      </c>
      <c r="G4780" s="9">
        <v>0</v>
      </c>
      <c r="H4780" s="9">
        <v>0</v>
      </c>
      <c r="I4780" s="9">
        <v>0</v>
      </c>
      <c r="J4780" s="9">
        <v>0.10330855519979</v>
      </c>
      <c r="K4780" s="9">
        <v>0.24</v>
      </c>
      <c r="L4780" s="9">
        <v>0.24</v>
      </c>
      <c r="N4780" s="32">
        <f>IF('System Design'!$F$8=1,'Hourly Demand and Generation'!G4780*'System Design'!$F$21,IF('System Design'!$F$8=2,'Hourly Demand and Generation'!H4780*'System Design'!$F$21,IF('System Design'!$F$8=3,'Hourly Demand and Generation'!I4780*'System Design'!$F$21)))</f>
        <v>0</v>
      </c>
      <c r="O4780" s="32">
        <f>IF('System Design'!$F$8=1,'Hourly Demand and Generation'!J4780*'System Design'!$F$22,IF('System Design'!$F$8=2,'Hourly Demand and Generation'!K4780*'System Design'!$F$22,IF('System Design'!$F$8=3,'Hourly Demand and Generation'!L4780*'System Design'!$F$22)))</f>
        <v>600</v>
      </c>
      <c r="Q4780" s="32">
        <f t="shared" si="1061"/>
        <v>0</v>
      </c>
      <c r="R4780" s="32">
        <f t="shared" si="1064"/>
        <v>5400</v>
      </c>
      <c r="S4780" s="32">
        <f t="shared" si="1065"/>
        <v>0</v>
      </c>
      <c r="T4780" s="32">
        <f t="shared" si="1066"/>
        <v>21600</v>
      </c>
      <c r="U4780" s="32">
        <f t="shared" si="1067"/>
        <v>0</v>
      </c>
      <c r="V4780" s="32">
        <f t="shared" si="1062"/>
        <v>285</v>
      </c>
      <c r="W4780" s="32">
        <f t="shared" si="1068"/>
        <v>285</v>
      </c>
      <c r="X4780" s="32">
        <f t="shared" si="1069"/>
        <v>285</v>
      </c>
    </row>
    <row r="4781" spans="1:24" x14ac:dyDescent="0.25">
      <c r="A4781" s="2"/>
      <c r="B4781" s="2" t="s">
        <v>8</v>
      </c>
      <c r="C4781" s="2">
        <f>C4780+1</f>
        <v>200</v>
      </c>
      <c r="D4781" s="2">
        <v>1</v>
      </c>
      <c r="E4781" s="2">
        <f t="shared" si="1063"/>
        <v>4777</v>
      </c>
      <c r="F4781" s="11">
        <v>270</v>
      </c>
      <c r="G4781" s="9">
        <v>0</v>
      </c>
      <c r="H4781" s="9">
        <v>0</v>
      </c>
      <c r="I4781" s="9">
        <v>0</v>
      </c>
      <c r="J4781" s="9">
        <v>0.21862904497676899</v>
      </c>
      <c r="K4781" s="9">
        <v>0.21862904497676899</v>
      </c>
      <c r="L4781" s="9">
        <v>0.21862904497676899</v>
      </c>
      <c r="N4781" s="32">
        <f>IF('System Design'!$F$8=1,'Hourly Demand and Generation'!G4781*'System Design'!$F$21,IF('System Design'!$F$8=2,'Hourly Demand and Generation'!H4781*'System Design'!$F$21,IF('System Design'!$F$8=3,'Hourly Demand and Generation'!I4781*'System Design'!$F$21)))</f>
        <v>0</v>
      </c>
      <c r="O4781" s="32">
        <f>IF('System Design'!$F$8=1,'Hourly Demand and Generation'!J4781*'System Design'!$F$22,IF('System Design'!$F$8=2,'Hourly Demand and Generation'!K4781*'System Design'!$F$22,IF('System Design'!$F$8=3,'Hourly Demand and Generation'!L4781*'System Design'!$F$22)))</f>
        <v>546.5726124419225</v>
      </c>
      <c r="Q4781" s="32">
        <f t="shared" si="1061"/>
        <v>0</v>
      </c>
      <c r="R4781" s="32">
        <f t="shared" si="1064"/>
        <v>5400</v>
      </c>
      <c r="S4781" s="32">
        <f t="shared" si="1065"/>
        <v>0</v>
      </c>
      <c r="T4781" s="32">
        <f t="shared" si="1066"/>
        <v>21600</v>
      </c>
      <c r="U4781" s="32">
        <f t="shared" si="1067"/>
        <v>0</v>
      </c>
      <c r="V4781" s="32">
        <f t="shared" si="1062"/>
        <v>276.5726124419225</v>
      </c>
      <c r="W4781" s="32">
        <f t="shared" si="1068"/>
        <v>276.5726124419225</v>
      </c>
      <c r="X4781" s="32">
        <f t="shared" si="1069"/>
        <v>276.5726124419225</v>
      </c>
    </row>
    <row r="4782" spans="1:24" x14ac:dyDescent="0.25">
      <c r="A4782" s="2"/>
      <c r="B4782" s="2" t="s">
        <v>8</v>
      </c>
      <c r="C4782" s="2">
        <f>C4781</f>
        <v>200</v>
      </c>
      <c r="D4782" s="2">
        <f>D4781+1</f>
        <v>2</v>
      </c>
      <c r="E4782" s="2">
        <f t="shared" si="1063"/>
        <v>4778</v>
      </c>
      <c r="F4782" s="11">
        <v>247.5</v>
      </c>
      <c r="G4782" s="9">
        <v>0</v>
      </c>
      <c r="H4782" s="9">
        <v>0</v>
      </c>
      <c r="I4782" s="9">
        <v>0</v>
      </c>
      <c r="J4782" s="9">
        <v>0.19676614047909199</v>
      </c>
      <c r="K4782" s="9">
        <v>0.19676614047909199</v>
      </c>
      <c r="L4782" s="9">
        <v>0.19676614047909199</v>
      </c>
      <c r="N4782" s="32">
        <f>IF('System Design'!$F$8=1,'Hourly Demand and Generation'!G4782*'System Design'!$F$21,IF('System Design'!$F$8=2,'Hourly Demand and Generation'!H4782*'System Design'!$F$21,IF('System Design'!$F$8=3,'Hourly Demand and Generation'!I4782*'System Design'!$F$21)))</f>
        <v>0</v>
      </c>
      <c r="O4782" s="32">
        <f>IF('System Design'!$F$8=1,'Hourly Demand and Generation'!J4782*'System Design'!$F$22,IF('System Design'!$F$8=2,'Hourly Demand and Generation'!K4782*'System Design'!$F$22,IF('System Design'!$F$8=3,'Hourly Demand and Generation'!L4782*'System Design'!$F$22)))</f>
        <v>491.91535119772999</v>
      </c>
      <c r="Q4782" s="32">
        <f t="shared" si="1061"/>
        <v>0</v>
      </c>
      <c r="R4782" s="32">
        <f t="shared" si="1064"/>
        <v>5400</v>
      </c>
      <c r="S4782" s="32">
        <f t="shared" si="1065"/>
        <v>0</v>
      </c>
      <c r="T4782" s="32">
        <f t="shared" si="1066"/>
        <v>21600</v>
      </c>
      <c r="U4782" s="32">
        <f t="shared" si="1067"/>
        <v>0</v>
      </c>
      <c r="V4782" s="32">
        <f t="shared" si="1062"/>
        <v>244.41535119772999</v>
      </c>
      <c r="W4782" s="32">
        <f t="shared" si="1068"/>
        <v>244.41535119772999</v>
      </c>
      <c r="X4782" s="32">
        <f t="shared" si="1069"/>
        <v>244.41535119772999</v>
      </c>
    </row>
    <row r="4783" spans="1:24" x14ac:dyDescent="0.25">
      <c r="A4783" s="2"/>
      <c r="B4783" s="2" t="s">
        <v>8</v>
      </c>
      <c r="C4783" s="2">
        <f t="shared" ref="C4783:C4804" si="1072">C4782</f>
        <v>200</v>
      </c>
      <c r="D4783" s="2">
        <f t="shared" ref="D4783:D4804" si="1073">D4782+1</f>
        <v>3</v>
      </c>
      <c r="E4783" s="2">
        <f t="shared" si="1063"/>
        <v>4779</v>
      </c>
      <c r="F4783" s="11">
        <v>225</v>
      </c>
      <c r="G4783" s="9">
        <v>0</v>
      </c>
      <c r="H4783" s="9">
        <v>0</v>
      </c>
      <c r="I4783" s="9">
        <v>0</v>
      </c>
      <c r="J4783" s="9">
        <v>0.19676614047909199</v>
      </c>
      <c r="K4783" s="9">
        <v>0.19676614047909199</v>
      </c>
      <c r="L4783" s="9">
        <v>0.19676614047909199</v>
      </c>
      <c r="N4783" s="32">
        <f>IF('System Design'!$F$8=1,'Hourly Demand and Generation'!G4783*'System Design'!$F$21,IF('System Design'!$F$8=2,'Hourly Demand and Generation'!H4783*'System Design'!$F$21,IF('System Design'!$F$8=3,'Hourly Demand and Generation'!I4783*'System Design'!$F$21)))</f>
        <v>0</v>
      </c>
      <c r="O4783" s="32">
        <f>IF('System Design'!$F$8=1,'Hourly Demand and Generation'!J4783*'System Design'!$F$22,IF('System Design'!$F$8=2,'Hourly Demand and Generation'!K4783*'System Design'!$F$22,IF('System Design'!$F$8=3,'Hourly Demand and Generation'!L4783*'System Design'!$F$22)))</f>
        <v>491.91535119772999</v>
      </c>
      <c r="Q4783" s="32">
        <f t="shared" si="1061"/>
        <v>0</v>
      </c>
      <c r="R4783" s="32">
        <f t="shared" si="1064"/>
        <v>5400</v>
      </c>
      <c r="S4783" s="32">
        <f t="shared" si="1065"/>
        <v>0</v>
      </c>
      <c r="T4783" s="32">
        <f t="shared" si="1066"/>
        <v>21600</v>
      </c>
      <c r="U4783" s="32">
        <f t="shared" si="1067"/>
        <v>0</v>
      </c>
      <c r="V4783" s="32">
        <f t="shared" si="1062"/>
        <v>266.91535119772999</v>
      </c>
      <c r="W4783" s="32">
        <f t="shared" si="1068"/>
        <v>266.91535119772999</v>
      </c>
      <c r="X4783" s="32">
        <f t="shared" si="1069"/>
        <v>266.91535119772999</v>
      </c>
    </row>
    <row r="4784" spans="1:24" x14ac:dyDescent="0.25">
      <c r="A4784" s="2"/>
      <c r="B4784" s="2" t="s">
        <v>8</v>
      </c>
      <c r="C4784" s="2">
        <f t="shared" si="1072"/>
        <v>200</v>
      </c>
      <c r="D4784" s="2">
        <f t="shared" si="1073"/>
        <v>4</v>
      </c>
      <c r="E4784" s="2">
        <f t="shared" si="1063"/>
        <v>4780</v>
      </c>
      <c r="F4784" s="11">
        <v>270</v>
      </c>
      <c r="G4784" s="9">
        <v>0</v>
      </c>
      <c r="H4784" s="9">
        <v>0</v>
      </c>
      <c r="I4784" s="9">
        <v>0</v>
      </c>
      <c r="J4784" s="9">
        <v>0.21862904497676899</v>
      </c>
      <c r="K4784" s="9">
        <v>0.21862904497676899</v>
      </c>
      <c r="L4784" s="9">
        <v>0.21862904497676899</v>
      </c>
      <c r="N4784" s="32">
        <f>IF('System Design'!$F$8=1,'Hourly Demand and Generation'!G4784*'System Design'!$F$21,IF('System Design'!$F$8=2,'Hourly Demand and Generation'!H4784*'System Design'!$F$21,IF('System Design'!$F$8=3,'Hourly Demand and Generation'!I4784*'System Design'!$F$21)))</f>
        <v>0</v>
      </c>
      <c r="O4784" s="32">
        <f>IF('System Design'!$F$8=1,'Hourly Demand and Generation'!J4784*'System Design'!$F$22,IF('System Design'!$F$8=2,'Hourly Demand and Generation'!K4784*'System Design'!$F$22,IF('System Design'!$F$8=3,'Hourly Demand and Generation'!L4784*'System Design'!$F$22)))</f>
        <v>546.5726124419225</v>
      </c>
      <c r="Q4784" s="32">
        <f t="shared" si="1061"/>
        <v>0</v>
      </c>
      <c r="R4784" s="32">
        <f t="shared" si="1064"/>
        <v>5400</v>
      </c>
      <c r="S4784" s="32">
        <f t="shared" si="1065"/>
        <v>0</v>
      </c>
      <c r="T4784" s="32">
        <f t="shared" si="1066"/>
        <v>21600</v>
      </c>
      <c r="U4784" s="32">
        <f t="shared" si="1067"/>
        <v>0</v>
      </c>
      <c r="V4784" s="32">
        <f t="shared" si="1062"/>
        <v>276.5726124419225</v>
      </c>
      <c r="W4784" s="32">
        <f t="shared" si="1068"/>
        <v>276.5726124419225</v>
      </c>
      <c r="X4784" s="32">
        <f t="shared" si="1069"/>
        <v>276.5726124419225</v>
      </c>
    </row>
    <row r="4785" spans="1:24" x14ac:dyDescent="0.25">
      <c r="A4785" s="2"/>
      <c r="B4785" s="2" t="s">
        <v>8</v>
      </c>
      <c r="C4785" s="2">
        <f t="shared" si="1072"/>
        <v>200</v>
      </c>
      <c r="D4785" s="2">
        <f t="shared" si="1073"/>
        <v>5</v>
      </c>
      <c r="E4785" s="2">
        <f t="shared" si="1063"/>
        <v>4781</v>
      </c>
      <c r="F4785" s="11">
        <v>292.5</v>
      </c>
      <c r="G4785" s="9">
        <v>0</v>
      </c>
      <c r="H4785" s="9">
        <v>0.04</v>
      </c>
      <c r="I4785" s="9">
        <v>0.08</v>
      </c>
      <c r="J4785" s="9">
        <v>0.174903235981415</v>
      </c>
      <c r="K4785" s="9">
        <v>0.174903235981415</v>
      </c>
      <c r="L4785" s="9">
        <v>0.174903235981415</v>
      </c>
      <c r="N4785" s="32">
        <f>IF('System Design'!$F$8=1,'Hourly Demand and Generation'!G4785*'System Design'!$F$21,IF('System Design'!$F$8=2,'Hourly Demand and Generation'!H4785*'System Design'!$F$21,IF('System Design'!$F$8=3,'Hourly Demand and Generation'!I4785*'System Design'!$F$21)))</f>
        <v>40</v>
      </c>
      <c r="O4785" s="32">
        <f>IF('System Design'!$F$8=1,'Hourly Demand and Generation'!J4785*'System Design'!$F$22,IF('System Design'!$F$8=2,'Hourly Demand and Generation'!K4785*'System Design'!$F$22,IF('System Design'!$F$8=3,'Hourly Demand and Generation'!L4785*'System Design'!$F$22)))</f>
        <v>437.25808995353748</v>
      </c>
      <c r="Q4785" s="32">
        <f t="shared" si="1061"/>
        <v>0</v>
      </c>
      <c r="R4785" s="32">
        <f t="shared" si="1064"/>
        <v>5400</v>
      </c>
      <c r="S4785" s="32">
        <f t="shared" si="1065"/>
        <v>0</v>
      </c>
      <c r="T4785" s="32">
        <f t="shared" si="1066"/>
        <v>21600</v>
      </c>
      <c r="U4785" s="32">
        <f t="shared" si="1067"/>
        <v>0</v>
      </c>
      <c r="V4785" s="32">
        <f t="shared" si="1062"/>
        <v>184.75808995353748</v>
      </c>
      <c r="W4785" s="32">
        <f t="shared" si="1068"/>
        <v>184.75808995353748</v>
      </c>
      <c r="X4785" s="32">
        <f t="shared" si="1069"/>
        <v>184.75808995353748</v>
      </c>
    </row>
    <row r="4786" spans="1:24" x14ac:dyDescent="0.25">
      <c r="A4786" s="2"/>
      <c r="B4786" s="2" t="s">
        <v>8</v>
      </c>
      <c r="C4786" s="2">
        <f t="shared" si="1072"/>
        <v>200</v>
      </c>
      <c r="D4786" s="2">
        <f t="shared" si="1073"/>
        <v>6</v>
      </c>
      <c r="E4786" s="2">
        <f t="shared" si="1063"/>
        <v>4782</v>
      </c>
      <c r="F4786" s="11">
        <v>315</v>
      </c>
      <c r="G4786" s="9">
        <v>0.08</v>
      </c>
      <c r="H4786" s="9">
        <v>0.125</v>
      </c>
      <c r="I4786" s="9">
        <v>0.17</v>
      </c>
      <c r="J4786" s="9">
        <v>0.174903235981415</v>
      </c>
      <c r="K4786" s="9">
        <v>0.174903235981415</v>
      </c>
      <c r="L4786" s="9">
        <v>0.174903235981415</v>
      </c>
      <c r="N4786" s="32">
        <f>IF('System Design'!$F$8=1,'Hourly Demand and Generation'!G4786*'System Design'!$F$21,IF('System Design'!$F$8=2,'Hourly Demand and Generation'!H4786*'System Design'!$F$21,IF('System Design'!$F$8=3,'Hourly Demand and Generation'!I4786*'System Design'!$F$21)))</f>
        <v>85</v>
      </c>
      <c r="O4786" s="32">
        <f>IF('System Design'!$F$8=1,'Hourly Demand and Generation'!J4786*'System Design'!$F$22,IF('System Design'!$F$8=2,'Hourly Demand and Generation'!K4786*'System Design'!$F$22,IF('System Design'!$F$8=3,'Hourly Demand and Generation'!L4786*'System Design'!$F$22)))</f>
        <v>437.25808995353748</v>
      </c>
      <c r="Q4786" s="32">
        <f t="shared" si="1061"/>
        <v>0</v>
      </c>
      <c r="R4786" s="32">
        <f t="shared" si="1064"/>
        <v>5400</v>
      </c>
      <c r="S4786" s="32">
        <f t="shared" si="1065"/>
        <v>0</v>
      </c>
      <c r="T4786" s="32">
        <f t="shared" si="1066"/>
        <v>21600</v>
      </c>
      <c r="U4786" s="32">
        <f t="shared" si="1067"/>
        <v>0</v>
      </c>
      <c r="V4786" s="32">
        <f t="shared" si="1062"/>
        <v>207.25808995353748</v>
      </c>
      <c r="W4786" s="32">
        <f t="shared" si="1068"/>
        <v>207.25808995353748</v>
      </c>
      <c r="X4786" s="32">
        <f t="shared" si="1069"/>
        <v>207.25808995353748</v>
      </c>
    </row>
    <row r="4787" spans="1:24" x14ac:dyDescent="0.25">
      <c r="A4787" s="2"/>
      <c r="B4787" s="2" t="s">
        <v>8</v>
      </c>
      <c r="C4787" s="2">
        <f t="shared" si="1072"/>
        <v>200</v>
      </c>
      <c r="D4787" s="2">
        <f t="shared" si="1073"/>
        <v>7</v>
      </c>
      <c r="E4787" s="2">
        <f t="shared" si="1063"/>
        <v>4783</v>
      </c>
      <c r="F4787" s="11">
        <v>337.5</v>
      </c>
      <c r="G4787" s="9">
        <v>0.17</v>
      </c>
      <c r="H4787" s="9">
        <v>0.21</v>
      </c>
      <c r="I4787" s="9">
        <v>0.25</v>
      </c>
      <c r="J4787" s="9">
        <v>0.19676614047909199</v>
      </c>
      <c r="K4787" s="9">
        <v>0.19676614047909199</v>
      </c>
      <c r="L4787" s="9">
        <v>0.19676614047909199</v>
      </c>
      <c r="N4787" s="32">
        <f>IF('System Design'!$F$8=1,'Hourly Demand and Generation'!G4787*'System Design'!$F$21,IF('System Design'!$F$8=2,'Hourly Demand and Generation'!H4787*'System Design'!$F$21,IF('System Design'!$F$8=3,'Hourly Demand and Generation'!I4787*'System Design'!$F$21)))</f>
        <v>125</v>
      </c>
      <c r="O4787" s="32">
        <f>IF('System Design'!$F$8=1,'Hourly Demand and Generation'!J4787*'System Design'!$F$22,IF('System Design'!$F$8=2,'Hourly Demand and Generation'!K4787*'System Design'!$F$22,IF('System Design'!$F$8=3,'Hourly Demand and Generation'!L4787*'System Design'!$F$22)))</f>
        <v>491.91535119772999</v>
      </c>
      <c r="Q4787" s="32">
        <f t="shared" si="1061"/>
        <v>0</v>
      </c>
      <c r="R4787" s="32">
        <f t="shared" si="1064"/>
        <v>5400</v>
      </c>
      <c r="S4787" s="32">
        <f t="shared" si="1065"/>
        <v>0</v>
      </c>
      <c r="T4787" s="32">
        <f t="shared" si="1066"/>
        <v>21600</v>
      </c>
      <c r="U4787" s="32">
        <f t="shared" si="1067"/>
        <v>0</v>
      </c>
      <c r="V4787" s="32">
        <f t="shared" si="1062"/>
        <v>279.41535119772993</v>
      </c>
      <c r="W4787" s="32">
        <f t="shared" si="1068"/>
        <v>279.41535119772993</v>
      </c>
      <c r="X4787" s="32">
        <f t="shared" si="1069"/>
        <v>279.41535119772993</v>
      </c>
    </row>
    <row r="4788" spans="1:24" x14ac:dyDescent="0.25">
      <c r="A4788" s="2"/>
      <c r="B4788" s="2" t="s">
        <v>8</v>
      </c>
      <c r="C4788" s="2">
        <f t="shared" si="1072"/>
        <v>200</v>
      </c>
      <c r="D4788" s="2">
        <f t="shared" si="1073"/>
        <v>8</v>
      </c>
      <c r="E4788" s="2">
        <f t="shared" si="1063"/>
        <v>4784</v>
      </c>
      <c r="F4788" s="11">
        <v>360</v>
      </c>
      <c r="G4788" s="9">
        <v>0.33</v>
      </c>
      <c r="H4788" s="9">
        <v>0.375</v>
      </c>
      <c r="I4788" s="9">
        <v>0.42</v>
      </c>
      <c r="J4788" s="9">
        <v>0.19676614047909199</v>
      </c>
      <c r="K4788" s="9">
        <v>0.19676614047909199</v>
      </c>
      <c r="L4788" s="9">
        <v>0.19676614047909199</v>
      </c>
      <c r="N4788" s="32">
        <f>IF('System Design'!$F$8=1,'Hourly Demand and Generation'!G4788*'System Design'!$F$21,IF('System Design'!$F$8=2,'Hourly Demand and Generation'!H4788*'System Design'!$F$21,IF('System Design'!$F$8=3,'Hourly Demand and Generation'!I4788*'System Design'!$F$21)))</f>
        <v>210</v>
      </c>
      <c r="O4788" s="32">
        <f>IF('System Design'!$F$8=1,'Hourly Demand and Generation'!J4788*'System Design'!$F$22,IF('System Design'!$F$8=2,'Hourly Demand and Generation'!K4788*'System Design'!$F$22,IF('System Design'!$F$8=3,'Hourly Demand and Generation'!L4788*'System Design'!$F$22)))</f>
        <v>491.91535119772999</v>
      </c>
      <c r="Q4788" s="32">
        <f t="shared" si="1061"/>
        <v>0</v>
      </c>
      <c r="R4788" s="32">
        <f t="shared" si="1064"/>
        <v>5400</v>
      </c>
      <c r="S4788" s="32">
        <f t="shared" si="1065"/>
        <v>0</v>
      </c>
      <c r="T4788" s="32">
        <f t="shared" si="1066"/>
        <v>21600</v>
      </c>
      <c r="U4788" s="32">
        <f t="shared" si="1067"/>
        <v>0</v>
      </c>
      <c r="V4788" s="32">
        <f t="shared" si="1062"/>
        <v>341.91535119772993</v>
      </c>
      <c r="W4788" s="32">
        <f t="shared" si="1068"/>
        <v>341.91535119772993</v>
      </c>
      <c r="X4788" s="32">
        <f t="shared" si="1069"/>
        <v>341.91535119772993</v>
      </c>
    </row>
    <row r="4789" spans="1:24" x14ac:dyDescent="0.25">
      <c r="A4789" s="2"/>
      <c r="B4789" s="2" t="s">
        <v>8</v>
      </c>
      <c r="C4789" s="2">
        <f t="shared" si="1072"/>
        <v>200</v>
      </c>
      <c r="D4789" s="2">
        <f t="shared" si="1073"/>
        <v>9</v>
      </c>
      <c r="E4789" s="2">
        <f t="shared" si="1063"/>
        <v>4785</v>
      </c>
      <c r="F4789" s="11">
        <v>360</v>
      </c>
      <c r="G4789" s="9">
        <v>0.5</v>
      </c>
      <c r="H4789" s="9">
        <v>0.54</v>
      </c>
      <c r="I4789" s="9">
        <v>0.57999999999999996</v>
      </c>
      <c r="J4789" s="9">
        <v>0.174903235981415</v>
      </c>
      <c r="K4789" s="9">
        <v>0.174903235981415</v>
      </c>
      <c r="L4789" s="9">
        <v>0.174903235981415</v>
      </c>
      <c r="N4789" s="32">
        <f>IF('System Design'!$F$8=1,'Hourly Demand and Generation'!G4789*'System Design'!$F$21,IF('System Design'!$F$8=2,'Hourly Demand and Generation'!H4789*'System Design'!$F$21,IF('System Design'!$F$8=3,'Hourly Demand and Generation'!I4789*'System Design'!$F$21)))</f>
        <v>290</v>
      </c>
      <c r="O4789" s="32">
        <f>IF('System Design'!$F$8=1,'Hourly Demand and Generation'!J4789*'System Design'!$F$22,IF('System Design'!$F$8=2,'Hourly Demand and Generation'!K4789*'System Design'!$F$22,IF('System Design'!$F$8=3,'Hourly Demand and Generation'!L4789*'System Design'!$F$22)))</f>
        <v>437.25808995353748</v>
      </c>
      <c r="Q4789" s="32">
        <f t="shared" si="1061"/>
        <v>0</v>
      </c>
      <c r="R4789" s="32">
        <f t="shared" si="1064"/>
        <v>5400</v>
      </c>
      <c r="S4789" s="32">
        <f t="shared" si="1065"/>
        <v>0</v>
      </c>
      <c r="T4789" s="32">
        <f t="shared" si="1066"/>
        <v>21600</v>
      </c>
      <c r="U4789" s="32">
        <f t="shared" si="1067"/>
        <v>0</v>
      </c>
      <c r="V4789" s="32">
        <f t="shared" si="1062"/>
        <v>367.25808995353748</v>
      </c>
      <c r="W4789" s="32">
        <f t="shared" si="1068"/>
        <v>367.25808995353748</v>
      </c>
      <c r="X4789" s="32">
        <f t="shared" si="1069"/>
        <v>367.25808995353748</v>
      </c>
    </row>
    <row r="4790" spans="1:24" x14ac:dyDescent="0.25">
      <c r="A4790" s="2"/>
      <c r="B4790" s="2" t="s">
        <v>8</v>
      </c>
      <c r="C4790" s="2">
        <f t="shared" si="1072"/>
        <v>200</v>
      </c>
      <c r="D4790" s="2">
        <f t="shared" si="1073"/>
        <v>10</v>
      </c>
      <c r="E4790" s="2">
        <f t="shared" si="1063"/>
        <v>4786</v>
      </c>
      <c r="F4790" s="11">
        <v>351</v>
      </c>
      <c r="G4790" s="9">
        <v>0.67</v>
      </c>
      <c r="H4790" s="9">
        <v>0.71</v>
      </c>
      <c r="I4790" s="9">
        <v>0.75</v>
      </c>
      <c r="J4790" s="9">
        <v>0.19676614047909199</v>
      </c>
      <c r="K4790" s="9">
        <v>0.19676614047909199</v>
      </c>
      <c r="L4790" s="9">
        <v>0.19676614047909199</v>
      </c>
      <c r="N4790" s="32">
        <f>IF('System Design'!$F$8=1,'Hourly Demand and Generation'!G4790*'System Design'!$F$21,IF('System Design'!$F$8=2,'Hourly Demand and Generation'!H4790*'System Design'!$F$21,IF('System Design'!$F$8=3,'Hourly Demand and Generation'!I4790*'System Design'!$F$21)))</f>
        <v>375</v>
      </c>
      <c r="O4790" s="32">
        <f>IF('System Design'!$F$8=1,'Hourly Demand and Generation'!J4790*'System Design'!$F$22,IF('System Design'!$F$8=2,'Hourly Demand and Generation'!K4790*'System Design'!$F$22,IF('System Design'!$F$8=3,'Hourly Demand and Generation'!L4790*'System Design'!$F$22)))</f>
        <v>491.91535119772999</v>
      </c>
      <c r="Q4790" s="32">
        <f t="shared" si="1061"/>
        <v>0</v>
      </c>
      <c r="R4790" s="32">
        <f t="shared" si="1064"/>
        <v>5400</v>
      </c>
      <c r="S4790" s="32">
        <f t="shared" si="1065"/>
        <v>0</v>
      </c>
      <c r="T4790" s="32">
        <f t="shared" si="1066"/>
        <v>21600</v>
      </c>
      <c r="U4790" s="32">
        <f t="shared" si="1067"/>
        <v>0</v>
      </c>
      <c r="V4790" s="32">
        <f t="shared" si="1062"/>
        <v>515.91535119772993</v>
      </c>
      <c r="W4790" s="32">
        <f t="shared" si="1068"/>
        <v>515.91535119772993</v>
      </c>
      <c r="X4790" s="32">
        <f t="shared" si="1069"/>
        <v>515.91535119772993</v>
      </c>
    </row>
    <row r="4791" spans="1:24" x14ac:dyDescent="0.25">
      <c r="A4791" s="2"/>
      <c r="B4791" s="2" t="s">
        <v>8</v>
      </c>
      <c r="C4791" s="2">
        <f t="shared" si="1072"/>
        <v>200</v>
      </c>
      <c r="D4791" s="2">
        <f t="shared" si="1073"/>
        <v>11</v>
      </c>
      <c r="E4791" s="2">
        <f t="shared" si="1063"/>
        <v>4787</v>
      </c>
      <c r="F4791" s="11">
        <v>346.5</v>
      </c>
      <c r="G4791" s="9">
        <v>0.83</v>
      </c>
      <c r="H4791" s="9">
        <v>0.875</v>
      </c>
      <c r="I4791" s="9">
        <v>0.92</v>
      </c>
      <c r="J4791" s="9">
        <v>0.174903235981415</v>
      </c>
      <c r="K4791" s="9">
        <v>0.174903235981415</v>
      </c>
      <c r="L4791" s="9">
        <v>0.174903235981415</v>
      </c>
      <c r="N4791" s="32">
        <f>IF('System Design'!$F$8=1,'Hourly Demand and Generation'!G4791*'System Design'!$F$21,IF('System Design'!$F$8=2,'Hourly Demand and Generation'!H4791*'System Design'!$F$21,IF('System Design'!$F$8=3,'Hourly Demand and Generation'!I4791*'System Design'!$F$21)))</f>
        <v>460</v>
      </c>
      <c r="O4791" s="32">
        <f>IF('System Design'!$F$8=1,'Hourly Demand and Generation'!J4791*'System Design'!$F$22,IF('System Design'!$F$8=2,'Hourly Demand and Generation'!K4791*'System Design'!$F$22,IF('System Design'!$F$8=3,'Hourly Demand and Generation'!L4791*'System Design'!$F$22)))</f>
        <v>437.25808995353748</v>
      </c>
      <c r="Q4791" s="32">
        <f t="shared" si="1061"/>
        <v>0</v>
      </c>
      <c r="R4791" s="32">
        <f t="shared" si="1064"/>
        <v>5400</v>
      </c>
      <c r="S4791" s="32">
        <f t="shared" si="1065"/>
        <v>0</v>
      </c>
      <c r="T4791" s="32">
        <f t="shared" si="1066"/>
        <v>21600</v>
      </c>
      <c r="U4791" s="32">
        <f t="shared" si="1067"/>
        <v>0</v>
      </c>
      <c r="V4791" s="32">
        <f t="shared" si="1062"/>
        <v>550.75808995353748</v>
      </c>
      <c r="W4791" s="32">
        <f t="shared" si="1068"/>
        <v>550.75808995353748</v>
      </c>
      <c r="X4791" s="32">
        <f t="shared" si="1069"/>
        <v>550.75808995353748</v>
      </c>
    </row>
    <row r="4792" spans="1:24" x14ac:dyDescent="0.25">
      <c r="A4792" s="2"/>
      <c r="B4792" s="2" t="s">
        <v>8</v>
      </c>
      <c r="C4792" s="2">
        <f t="shared" si="1072"/>
        <v>200</v>
      </c>
      <c r="D4792" s="2">
        <f t="shared" si="1073"/>
        <v>12</v>
      </c>
      <c r="E4792" s="2">
        <f t="shared" si="1063"/>
        <v>4788</v>
      </c>
      <c r="F4792" s="11">
        <v>346.5</v>
      </c>
      <c r="G4792" s="9">
        <v>1</v>
      </c>
      <c r="H4792" s="9">
        <v>1</v>
      </c>
      <c r="I4792" s="9">
        <v>1</v>
      </c>
      <c r="J4792" s="9">
        <v>0.16397178373257701</v>
      </c>
      <c r="K4792" s="9">
        <v>0.16397178373257701</v>
      </c>
      <c r="L4792" s="9">
        <v>0.16397178373257701</v>
      </c>
      <c r="N4792" s="32">
        <f>IF('System Design'!$F$8=1,'Hourly Demand and Generation'!G4792*'System Design'!$F$21,IF('System Design'!$F$8=2,'Hourly Demand and Generation'!H4792*'System Design'!$F$21,IF('System Design'!$F$8=3,'Hourly Demand and Generation'!I4792*'System Design'!$F$21)))</f>
        <v>500</v>
      </c>
      <c r="O4792" s="32">
        <f>IF('System Design'!$F$8=1,'Hourly Demand and Generation'!J4792*'System Design'!$F$22,IF('System Design'!$F$8=2,'Hourly Demand and Generation'!K4792*'System Design'!$F$22,IF('System Design'!$F$8=3,'Hourly Demand and Generation'!L4792*'System Design'!$F$22)))</f>
        <v>409.9294593314425</v>
      </c>
      <c r="Q4792" s="32">
        <f t="shared" si="1061"/>
        <v>0</v>
      </c>
      <c r="R4792" s="32">
        <f t="shared" si="1064"/>
        <v>5400</v>
      </c>
      <c r="S4792" s="32">
        <f t="shared" si="1065"/>
        <v>0</v>
      </c>
      <c r="T4792" s="32">
        <f t="shared" si="1066"/>
        <v>21600</v>
      </c>
      <c r="U4792" s="32">
        <f t="shared" si="1067"/>
        <v>0</v>
      </c>
      <c r="V4792" s="32">
        <f t="shared" si="1062"/>
        <v>563.42945933144256</v>
      </c>
      <c r="W4792" s="32">
        <f t="shared" si="1068"/>
        <v>563.42945933144256</v>
      </c>
      <c r="X4792" s="32">
        <f t="shared" si="1069"/>
        <v>563.42945933144256</v>
      </c>
    </row>
    <row r="4793" spans="1:24" x14ac:dyDescent="0.25">
      <c r="A4793" s="2"/>
      <c r="B4793" s="2" t="s">
        <v>8</v>
      </c>
      <c r="C4793" s="2">
        <f t="shared" si="1072"/>
        <v>200</v>
      </c>
      <c r="D4793" s="2">
        <f t="shared" si="1073"/>
        <v>13</v>
      </c>
      <c r="E4793" s="2">
        <f t="shared" si="1063"/>
        <v>4789</v>
      </c>
      <c r="F4793" s="11">
        <v>360</v>
      </c>
      <c r="G4793" s="9">
        <v>0.83</v>
      </c>
      <c r="H4793" s="9">
        <v>0.875</v>
      </c>
      <c r="I4793" s="9">
        <v>0.92</v>
      </c>
      <c r="J4793" s="9">
        <v>0.174903235981415</v>
      </c>
      <c r="K4793" s="9">
        <v>0.174903235981415</v>
      </c>
      <c r="L4793" s="9">
        <v>0.174903235981415</v>
      </c>
      <c r="N4793" s="32">
        <f>IF('System Design'!$F$8=1,'Hourly Demand and Generation'!G4793*'System Design'!$F$21,IF('System Design'!$F$8=2,'Hourly Demand and Generation'!H4793*'System Design'!$F$21,IF('System Design'!$F$8=3,'Hourly Demand and Generation'!I4793*'System Design'!$F$21)))</f>
        <v>460</v>
      </c>
      <c r="O4793" s="32">
        <f>IF('System Design'!$F$8=1,'Hourly Demand and Generation'!J4793*'System Design'!$F$22,IF('System Design'!$F$8=2,'Hourly Demand and Generation'!K4793*'System Design'!$F$22,IF('System Design'!$F$8=3,'Hourly Demand and Generation'!L4793*'System Design'!$F$22)))</f>
        <v>437.25808995353748</v>
      </c>
      <c r="Q4793" s="32">
        <f t="shared" si="1061"/>
        <v>0</v>
      </c>
      <c r="R4793" s="32">
        <f t="shared" si="1064"/>
        <v>5400</v>
      </c>
      <c r="S4793" s="32">
        <f t="shared" si="1065"/>
        <v>0</v>
      </c>
      <c r="T4793" s="32">
        <f t="shared" si="1066"/>
        <v>21600</v>
      </c>
      <c r="U4793" s="32">
        <f t="shared" si="1067"/>
        <v>0</v>
      </c>
      <c r="V4793" s="32">
        <f t="shared" si="1062"/>
        <v>537.25808995353748</v>
      </c>
      <c r="W4793" s="32">
        <f t="shared" si="1068"/>
        <v>537.25808995353748</v>
      </c>
      <c r="X4793" s="32">
        <f t="shared" si="1069"/>
        <v>537.25808995353748</v>
      </c>
    </row>
    <row r="4794" spans="1:24" x14ac:dyDescent="0.25">
      <c r="A4794" s="2"/>
      <c r="B4794" s="2" t="s">
        <v>8</v>
      </c>
      <c r="C4794" s="2">
        <f t="shared" si="1072"/>
        <v>200</v>
      </c>
      <c r="D4794" s="2">
        <f t="shared" si="1073"/>
        <v>14</v>
      </c>
      <c r="E4794" s="2">
        <f t="shared" si="1063"/>
        <v>4790</v>
      </c>
      <c r="F4794" s="11">
        <v>360</v>
      </c>
      <c r="G4794" s="9">
        <v>0.67</v>
      </c>
      <c r="H4794" s="9">
        <v>0.71</v>
      </c>
      <c r="I4794" s="9">
        <v>0.75</v>
      </c>
      <c r="J4794" s="9">
        <v>0.18583468823025401</v>
      </c>
      <c r="K4794" s="9">
        <v>0.18583468823025401</v>
      </c>
      <c r="L4794" s="9">
        <v>0.18583468823025401</v>
      </c>
      <c r="N4794" s="32">
        <f>IF('System Design'!$F$8=1,'Hourly Demand and Generation'!G4794*'System Design'!$F$21,IF('System Design'!$F$8=2,'Hourly Demand and Generation'!H4794*'System Design'!$F$21,IF('System Design'!$F$8=3,'Hourly Demand and Generation'!I4794*'System Design'!$F$21)))</f>
        <v>375</v>
      </c>
      <c r="O4794" s="32">
        <f>IF('System Design'!$F$8=1,'Hourly Demand and Generation'!J4794*'System Design'!$F$22,IF('System Design'!$F$8=2,'Hourly Demand and Generation'!K4794*'System Design'!$F$22,IF('System Design'!$F$8=3,'Hourly Demand and Generation'!L4794*'System Design'!$F$22)))</f>
        <v>464.58672057563501</v>
      </c>
      <c r="Q4794" s="32">
        <f t="shared" si="1061"/>
        <v>0</v>
      </c>
      <c r="R4794" s="32">
        <f t="shared" si="1064"/>
        <v>5400</v>
      </c>
      <c r="S4794" s="32">
        <f t="shared" si="1065"/>
        <v>0</v>
      </c>
      <c r="T4794" s="32">
        <f t="shared" si="1066"/>
        <v>21600</v>
      </c>
      <c r="U4794" s="32">
        <f t="shared" si="1067"/>
        <v>0</v>
      </c>
      <c r="V4794" s="32">
        <f t="shared" si="1062"/>
        <v>479.58672057563501</v>
      </c>
      <c r="W4794" s="32">
        <f t="shared" si="1068"/>
        <v>479.58672057563501</v>
      </c>
      <c r="X4794" s="32">
        <f t="shared" si="1069"/>
        <v>479.58672057563501</v>
      </c>
    </row>
    <row r="4795" spans="1:24" x14ac:dyDescent="0.25">
      <c r="A4795" s="2"/>
      <c r="B4795" s="2" t="s">
        <v>8</v>
      </c>
      <c r="C4795" s="2">
        <f t="shared" si="1072"/>
        <v>200</v>
      </c>
      <c r="D4795" s="2">
        <f t="shared" si="1073"/>
        <v>15</v>
      </c>
      <c r="E4795" s="2">
        <f t="shared" si="1063"/>
        <v>4791</v>
      </c>
      <c r="F4795" s="11">
        <v>382.5</v>
      </c>
      <c r="G4795" s="9">
        <v>0.5</v>
      </c>
      <c r="H4795" s="9">
        <v>0.54</v>
      </c>
      <c r="I4795" s="9">
        <v>0.57999999999999996</v>
      </c>
      <c r="J4795" s="9">
        <v>0.19676614047909199</v>
      </c>
      <c r="K4795" s="9">
        <v>0.19676614047909199</v>
      </c>
      <c r="L4795" s="9">
        <v>0.19676614047909199</v>
      </c>
      <c r="N4795" s="32">
        <f>IF('System Design'!$F$8=1,'Hourly Demand and Generation'!G4795*'System Design'!$F$21,IF('System Design'!$F$8=2,'Hourly Demand and Generation'!H4795*'System Design'!$F$21,IF('System Design'!$F$8=3,'Hourly Demand and Generation'!I4795*'System Design'!$F$21)))</f>
        <v>290</v>
      </c>
      <c r="O4795" s="32">
        <f>IF('System Design'!$F$8=1,'Hourly Demand and Generation'!J4795*'System Design'!$F$22,IF('System Design'!$F$8=2,'Hourly Demand and Generation'!K4795*'System Design'!$F$22,IF('System Design'!$F$8=3,'Hourly Demand and Generation'!L4795*'System Design'!$F$22)))</f>
        <v>491.91535119772999</v>
      </c>
      <c r="Q4795" s="32">
        <f t="shared" si="1061"/>
        <v>0</v>
      </c>
      <c r="R4795" s="32">
        <f t="shared" si="1064"/>
        <v>5400</v>
      </c>
      <c r="S4795" s="32">
        <f t="shared" si="1065"/>
        <v>0</v>
      </c>
      <c r="T4795" s="32">
        <f t="shared" si="1066"/>
        <v>21600</v>
      </c>
      <c r="U4795" s="32">
        <f t="shared" si="1067"/>
        <v>0</v>
      </c>
      <c r="V4795" s="32">
        <f t="shared" si="1062"/>
        <v>399.41535119772993</v>
      </c>
      <c r="W4795" s="32">
        <f t="shared" si="1068"/>
        <v>399.41535119772993</v>
      </c>
      <c r="X4795" s="32">
        <f t="shared" si="1069"/>
        <v>399.41535119772993</v>
      </c>
    </row>
    <row r="4796" spans="1:24" x14ac:dyDescent="0.25">
      <c r="A4796" s="2"/>
      <c r="B4796" s="2" t="s">
        <v>8</v>
      </c>
      <c r="C4796" s="2">
        <f t="shared" si="1072"/>
        <v>200</v>
      </c>
      <c r="D4796" s="2">
        <f t="shared" si="1073"/>
        <v>16</v>
      </c>
      <c r="E4796" s="2">
        <f t="shared" si="1063"/>
        <v>4792</v>
      </c>
      <c r="F4796" s="11">
        <v>405</v>
      </c>
      <c r="G4796" s="9">
        <v>0.33</v>
      </c>
      <c r="H4796" s="9">
        <v>0.375</v>
      </c>
      <c r="I4796" s="9">
        <v>0.42</v>
      </c>
      <c r="J4796" s="9">
        <v>0.19676614047909199</v>
      </c>
      <c r="K4796" s="9">
        <v>0.19676614047909199</v>
      </c>
      <c r="L4796" s="9">
        <v>0.19676614047909199</v>
      </c>
      <c r="N4796" s="32">
        <f>IF('System Design'!$F$8=1,'Hourly Demand and Generation'!G4796*'System Design'!$F$21,IF('System Design'!$F$8=2,'Hourly Demand and Generation'!H4796*'System Design'!$F$21,IF('System Design'!$F$8=3,'Hourly Demand and Generation'!I4796*'System Design'!$F$21)))</f>
        <v>210</v>
      </c>
      <c r="O4796" s="32">
        <f>IF('System Design'!$F$8=1,'Hourly Demand and Generation'!J4796*'System Design'!$F$22,IF('System Design'!$F$8=2,'Hourly Demand and Generation'!K4796*'System Design'!$F$22,IF('System Design'!$F$8=3,'Hourly Demand and Generation'!L4796*'System Design'!$F$22)))</f>
        <v>491.91535119772999</v>
      </c>
      <c r="Q4796" s="32">
        <f t="shared" si="1061"/>
        <v>0</v>
      </c>
      <c r="R4796" s="32">
        <f t="shared" si="1064"/>
        <v>5400</v>
      </c>
      <c r="S4796" s="32">
        <f t="shared" si="1065"/>
        <v>0</v>
      </c>
      <c r="T4796" s="32">
        <f t="shared" si="1066"/>
        <v>21600</v>
      </c>
      <c r="U4796" s="32">
        <f t="shared" si="1067"/>
        <v>0</v>
      </c>
      <c r="V4796" s="32">
        <f t="shared" si="1062"/>
        <v>296.91535119772993</v>
      </c>
      <c r="W4796" s="32">
        <f t="shared" si="1068"/>
        <v>296.91535119772993</v>
      </c>
      <c r="X4796" s="32">
        <f t="shared" si="1069"/>
        <v>296.91535119772993</v>
      </c>
    </row>
    <row r="4797" spans="1:24" x14ac:dyDescent="0.25">
      <c r="A4797" s="2"/>
      <c r="B4797" s="2" t="s">
        <v>8</v>
      </c>
      <c r="C4797" s="2">
        <f t="shared" si="1072"/>
        <v>200</v>
      </c>
      <c r="D4797" s="2">
        <f t="shared" si="1073"/>
        <v>17</v>
      </c>
      <c r="E4797" s="2">
        <f t="shared" si="1063"/>
        <v>4793</v>
      </c>
      <c r="F4797" s="11">
        <v>427.5</v>
      </c>
      <c r="G4797" s="9">
        <v>0.17</v>
      </c>
      <c r="H4797" s="9">
        <v>0.21</v>
      </c>
      <c r="I4797" s="9">
        <v>0.25</v>
      </c>
      <c r="J4797" s="9">
        <v>0.21862904497676899</v>
      </c>
      <c r="K4797" s="9">
        <v>0.21862904497676899</v>
      </c>
      <c r="L4797" s="9">
        <v>0.21862904497676899</v>
      </c>
      <c r="N4797" s="32">
        <f>IF('System Design'!$F$8=1,'Hourly Demand and Generation'!G4797*'System Design'!$F$21,IF('System Design'!$F$8=2,'Hourly Demand and Generation'!H4797*'System Design'!$F$21,IF('System Design'!$F$8=3,'Hourly Demand and Generation'!I4797*'System Design'!$F$21)))</f>
        <v>125</v>
      </c>
      <c r="O4797" s="32">
        <f>IF('System Design'!$F$8=1,'Hourly Demand and Generation'!J4797*'System Design'!$F$22,IF('System Design'!$F$8=2,'Hourly Demand and Generation'!K4797*'System Design'!$F$22,IF('System Design'!$F$8=3,'Hourly Demand and Generation'!L4797*'System Design'!$F$22)))</f>
        <v>546.5726124419225</v>
      </c>
      <c r="Q4797" s="32">
        <f t="shared" si="1061"/>
        <v>0</v>
      </c>
      <c r="R4797" s="32">
        <f t="shared" si="1064"/>
        <v>5400</v>
      </c>
      <c r="S4797" s="32">
        <f t="shared" si="1065"/>
        <v>0</v>
      </c>
      <c r="T4797" s="32">
        <f t="shared" si="1066"/>
        <v>21600</v>
      </c>
      <c r="U4797" s="32">
        <f t="shared" si="1067"/>
        <v>0</v>
      </c>
      <c r="V4797" s="32">
        <f t="shared" si="1062"/>
        <v>244.0726124419225</v>
      </c>
      <c r="W4797" s="32">
        <f t="shared" si="1068"/>
        <v>244.0726124419225</v>
      </c>
      <c r="X4797" s="32">
        <f t="shared" si="1069"/>
        <v>244.0726124419225</v>
      </c>
    </row>
    <row r="4798" spans="1:24" x14ac:dyDescent="0.25">
      <c r="A4798" s="2"/>
      <c r="B4798" s="2" t="s">
        <v>8</v>
      </c>
      <c r="C4798" s="2">
        <f t="shared" si="1072"/>
        <v>200</v>
      </c>
      <c r="D4798" s="2">
        <f t="shared" si="1073"/>
        <v>18</v>
      </c>
      <c r="E4798" s="2">
        <f t="shared" si="1063"/>
        <v>4794</v>
      </c>
      <c r="F4798" s="11">
        <v>450</v>
      </c>
      <c r="G4798" s="9">
        <v>0.08</v>
      </c>
      <c r="H4798" s="9">
        <v>0.125</v>
      </c>
      <c r="I4798" s="9">
        <v>0.17</v>
      </c>
      <c r="J4798" s="9">
        <v>0.20769759272793101</v>
      </c>
      <c r="K4798" s="9">
        <v>0.20769759272793101</v>
      </c>
      <c r="L4798" s="9">
        <v>0.20769759272793101</v>
      </c>
      <c r="N4798" s="32">
        <f>IF('System Design'!$F$8=1,'Hourly Demand and Generation'!G4798*'System Design'!$F$21,IF('System Design'!$F$8=2,'Hourly Demand and Generation'!H4798*'System Design'!$F$21,IF('System Design'!$F$8=3,'Hourly Demand and Generation'!I4798*'System Design'!$F$21)))</f>
        <v>85</v>
      </c>
      <c r="O4798" s="32">
        <f>IF('System Design'!$F$8=1,'Hourly Demand and Generation'!J4798*'System Design'!$F$22,IF('System Design'!$F$8=2,'Hourly Demand and Generation'!K4798*'System Design'!$F$22,IF('System Design'!$F$8=3,'Hourly Demand and Generation'!L4798*'System Design'!$F$22)))</f>
        <v>519.24398181982747</v>
      </c>
      <c r="Q4798" s="32">
        <f t="shared" si="1061"/>
        <v>0</v>
      </c>
      <c r="R4798" s="32">
        <f t="shared" si="1064"/>
        <v>5400</v>
      </c>
      <c r="S4798" s="32">
        <f t="shared" si="1065"/>
        <v>0</v>
      </c>
      <c r="T4798" s="32">
        <f t="shared" si="1066"/>
        <v>21600</v>
      </c>
      <c r="U4798" s="32">
        <f t="shared" si="1067"/>
        <v>0</v>
      </c>
      <c r="V4798" s="32">
        <f t="shared" si="1062"/>
        <v>154.24398181982747</v>
      </c>
      <c r="W4798" s="32">
        <f t="shared" si="1068"/>
        <v>154.24398181982747</v>
      </c>
      <c r="X4798" s="32">
        <f t="shared" si="1069"/>
        <v>154.24398181982747</v>
      </c>
    </row>
    <row r="4799" spans="1:24" x14ac:dyDescent="0.25">
      <c r="A4799" s="2"/>
      <c r="B4799" s="2" t="s">
        <v>8</v>
      </c>
      <c r="C4799" s="2">
        <f t="shared" si="1072"/>
        <v>200</v>
      </c>
      <c r="D4799" s="2">
        <f t="shared" si="1073"/>
        <v>19</v>
      </c>
      <c r="E4799" s="2">
        <f t="shared" si="1063"/>
        <v>4795</v>
      </c>
      <c r="F4799" s="11">
        <v>436.5</v>
      </c>
      <c r="G4799" s="9">
        <v>0</v>
      </c>
      <c r="H4799" s="9">
        <v>0.04</v>
      </c>
      <c r="I4799" s="9">
        <v>0.08</v>
      </c>
      <c r="J4799" s="9">
        <v>0.19676614047909199</v>
      </c>
      <c r="K4799" s="9">
        <v>0.19676614047909199</v>
      </c>
      <c r="L4799" s="9">
        <v>0.19676614047909199</v>
      </c>
      <c r="N4799" s="32">
        <f>IF('System Design'!$F$8=1,'Hourly Demand and Generation'!G4799*'System Design'!$F$21,IF('System Design'!$F$8=2,'Hourly Demand and Generation'!H4799*'System Design'!$F$21,IF('System Design'!$F$8=3,'Hourly Demand and Generation'!I4799*'System Design'!$F$21)))</f>
        <v>40</v>
      </c>
      <c r="O4799" s="32">
        <f>IF('System Design'!$F$8=1,'Hourly Demand and Generation'!J4799*'System Design'!$F$22,IF('System Design'!$F$8=2,'Hourly Demand and Generation'!K4799*'System Design'!$F$22,IF('System Design'!$F$8=3,'Hourly Demand and Generation'!L4799*'System Design'!$F$22)))</f>
        <v>491.91535119772999</v>
      </c>
      <c r="Q4799" s="32">
        <f t="shared" si="1061"/>
        <v>0</v>
      </c>
      <c r="R4799" s="32">
        <f t="shared" si="1064"/>
        <v>5400</v>
      </c>
      <c r="S4799" s="32">
        <f t="shared" si="1065"/>
        <v>0</v>
      </c>
      <c r="T4799" s="32">
        <f t="shared" si="1066"/>
        <v>21600</v>
      </c>
      <c r="U4799" s="32">
        <f t="shared" si="1067"/>
        <v>0</v>
      </c>
      <c r="V4799" s="32">
        <f t="shared" si="1062"/>
        <v>95.415351197729933</v>
      </c>
      <c r="W4799" s="32">
        <f t="shared" si="1068"/>
        <v>95.415351197729933</v>
      </c>
      <c r="X4799" s="32">
        <f t="shared" si="1069"/>
        <v>95.415351197729933</v>
      </c>
    </row>
    <row r="4800" spans="1:24" x14ac:dyDescent="0.25">
      <c r="A4800" s="2"/>
      <c r="B4800" s="2" t="s">
        <v>8</v>
      </c>
      <c r="C4800" s="2">
        <f t="shared" si="1072"/>
        <v>200</v>
      </c>
      <c r="D4800" s="2">
        <f t="shared" si="1073"/>
        <v>20</v>
      </c>
      <c r="E4800" s="2">
        <f t="shared" si="1063"/>
        <v>4796</v>
      </c>
      <c r="F4800" s="11">
        <v>427.5</v>
      </c>
      <c r="G4800" s="9">
        <v>0</v>
      </c>
      <c r="H4800" s="9">
        <v>0</v>
      </c>
      <c r="I4800" s="9">
        <v>0</v>
      </c>
      <c r="J4800" s="9">
        <v>0.19676614047909199</v>
      </c>
      <c r="K4800" s="9">
        <v>0.19676614047909199</v>
      </c>
      <c r="L4800" s="9">
        <v>0.19676614047909199</v>
      </c>
      <c r="N4800" s="32">
        <f>IF('System Design'!$F$8=1,'Hourly Demand and Generation'!G4800*'System Design'!$F$21,IF('System Design'!$F$8=2,'Hourly Demand and Generation'!H4800*'System Design'!$F$21,IF('System Design'!$F$8=3,'Hourly Demand and Generation'!I4800*'System Design'!$F$21)))</f>
        <v>0</v>
      </c>
      <c r="O4800" s="32">
        <f>IF('System Design'!$F$8=1,'Hourly Demand and Generation'!J4800*'System Design'!$F$22,IF('System Design'!$F$8=2,'Hourly Demand and Generation'!K4800*'System Design'!$F$22,IF('System Design'!$F$8=3,'Hourly Demand and Generation'!L4800*'System Design'!$F$22)))</f>
        <v>491.91535119772999</v>
      </c>
      <c r="Q4800" s="32">
        <f t="shared" si="1061"/>
        <v>0</v>
      </c>
      <c r="R4800" s="32">
        <f t="shared" si="1064"/>
        <v>5400</v>
      </c>
      <c r="S4800" s="32">
        <f t="shared" si="1065"/>
        <v>0</v>
      </c>
      <c r="T4800" s="32">
        <f t="shared" si="1066"/>
        <v>21600</v>
      </c>
      <c r="U4800" s="32">
        <f t="shared" si="1067"/>
        <v>0</v>
      </c>
      <c r="V4800" s="32">
        <f t="shared" si="1062"/>
        <v>64.41535119772999</v>
      </c>
      <c r="W4800" s="32">
        <f t="shared" si="1068"/>
        <v>64.41535119772999</v>
      </c>
      <c r="X4800" s="32">
        <f t="shared" si="1069"/>
        <v>64.41535119772999</v>
      </c>
    </row>
    <row r="4801" spans="1:24" x14ac:dyDescent="0.25">
      <c r="A4801" s="2"/>
      <c r="B4801" s="2" t="s">
        <v>8</v>
      </c>
      <c r="C4801" s="2">
        <f t="shared" si="1072"/>
        <v>200</v>
      </c>
      <c r="D4801" s="2">
        <f t="shared" si="1073"/>
        <v>21</v>
      </c>
      <c r="E4801" s="2">
        <f t="shared" si="1063"/>
        <v>4797</v>
      </c>
      <c r="F4801" s="11">
        <v>405</v>
      </c>
      <c r="G4801" s="9">
        <v>0</v>
      </c>
      <c r="H4801" s="9">
        <v>0</v>
      </c>
      <c r="I4801" s="9">
        <v>0</v>
      </c>
      <c r="J4801" s="9">
        <v>0.19676614047909199</v>
      </c>
      <c r="K4801" s="9">
        <v>0.19676614047909199</v>
      </c>
      <c r="L4801" s="9">
        <v>0.19676614047909199</v>
      </c>
      <c r="N4801" s="32">
        <f>IF('System Design'!$F$8=1,'Hourly Demand and Generation'!G4801*'System Design'!$F$21,IF('System Design'!$F$8=2,'Hourly Demand and Generation'!H4801*'System Design'!$F$21,IF('System Design'!$F$8=3,'Hourly Demand and Generation'!I4801*'System Design'!$F$21)))</f>
        <v>0</v>
      </c>
      <c r="O4801" s="32">
        <f>IF('System Design'!$F$8=1,'Hourly Demand and Generation'!J4801*'System Design'!$F$22,IF('System Design'!$F$8=2,'Hourly Demand and Generation'!K4801*'System Design'!$F$22,IF('System Design'!$F$8=3,'Hourly Demand and Generation'!L4801*'System Design'!$F$22)))</f>
        <v>491.91535119772999</v>
      </c>
      <c r="Q4801" s="32">
        <f t="shared" si="1061"/>
        <v>0</v>
      </c>
      <c r="R4801" s="32">
        <f t="shared" si="1064"/>
        <v>5400</v>
      </c>
      <c r="S4801" s="32">
        <f t="shared" si="1065"/>
        <v>0</v>
      </c>
      <c r="T4801" s="32">
        <f t="shared" si="1066"/>
        <v>21600</v>
      </c>
      <c r="U4801" s="32">
        <f t="shared" si="1067"/>
        <v>0</v>
      </c>
      <c r="V4801" s="32">
        <f t="shared" si="1062"/>
        <v>86.91535119772999</v>
      </c>
      <c r="W4801" s="32">
        <f t="shared" si="1068"/>
        <v>86.91535119772999</v>
      </c>
      <c r="X4801" s="32">
        <f t="shared" si="1069"/>
        <v>86.91535119772999</v>
      </c>
    </row>
    <row r="4802" spans="1:24" x14ac:dyDescent="0.25">
      <c r="A4802" s="2"/>
      <c r="B4802" s="2" t="s">
        <v>8</v>
      </c>
      <c r="C4802" s="2">
        <f t="shared" si="1072"/>
        <v>200</v>
      </c>
      <c r="D4802" s="2">
        <f t="shared" si="1073"/>
        <v>22</v>
      </c>
      <c r="E4802" s="2">
        <f t="shared" si="1063"/>
        <v>4798</v>
      </c>
      <c r="F4802" s="11">
        <v>382.5</v>
      </c>
      <c r="G4802" s="9">
        <v>0</v>
      </c>
      <c r="H4802" s="9">
        <v>0</v>
      </c>
      <c r="I4802" s="9">
        <v>0</v>
      </c>
      <c r="J4802" s="9">
        <v>0.20769759272793101</v>
      </c>
      <c r="K4802" s="9">
        <v>0.20769759272793101</v>
      </c>
      <c r="L4802" s="9">
        <v>0.20769759272793101</v>
      </c>
      <c r="N4802" s="32">
        <f>IF('System Design'!$F$8=1,'Hourly Demand and Generation'!G4802*'System Design'!$F$21,IF('System Design'!$F$8=2,'Hourly Demand and Generation'!H4802*'System Design'!$F$21,IF('System Design'!$F$8=3,'Hourly Demand and Generation'!I4802*'System Design'!$F$21)))</f>
        <v>0</v>
      </c>
      <c r="O4802" s="32">
        <f>IF('System Design'!$F$8=1,'Hourly Demand and Generation'!J4802*'System Design'!$F$22,IF('System Design'!$F$8=2,'Hourly Demand and Generation'!K4802*'System Design'!$F$22,IF('System Design'!$F$8=3,'Hourly Demand and Generation'!L4802*'System Design'!$F$22)))</f>
        <v>519.24398181982747</v>
      </c>
      <c r="Q4802" s="32">
        <f t="shared" si="1061"/>
        <v>0</v>
      </c>
      <c r="R4802" s="32">
        <f t="shared" si="1064"/>
        <v>5400</v>
      </c>
      <c r="S4802" s="32">
        <f t="shared" si="1065"/>
        <v>0</v>
      </c>
      <c r="T4802" s="32">
        <f t="shared" si="1066"/>
        <v>21600</v>
      </c>
      <c r="U4802" s="32">
        <f t="shared" si="1067"/>
        <v>0</v>
      </c>
      <c r="V4802" s="32">
        <f t="shared" si="1062"/>
        <v>136.74398181982747</v>
      </c>
      <c r="W4802" s="32">
        <f t="shared" si="1068"/>
        <v>136.74398181982747</v>
      </c>
      <c r="X4802" s="32">
        <f t="shared" si="1069"/>
        <v>136.74398181982747</v>
      </c>
    </row>
    <row r="4803" spans="1:24" x14ac:dyDescent="0.25">
      <c r="A4803" s="2"/>
      <c r="B4803" s="2" t="s">
        <v>8</v>
      </c>
      <c r="C4803" s="2">
        <f t="shared" si="1072"/>
        <v>200</v>
      </c>
      <c r="D4803" s="2">
        <f t="shared" si="1073"/>
        <v>23</v>
      </c>
      <c r="E4803" s="2">
        <f t="shared" si="1063"/>
        <v>4799</v>
      </c>
      <c r="F4803" s="11">
        <v>360</v>
      </c>
      <c r="G4803" s="9">
        <v>0</v>
      </c>
      <c r="H4803" s="9">
        <v>0</v>
      </c>
      <c r="I4803" s="9">
        <v>0</v>
      </c>
      <c r="J4803" s="9">
        <v>0.174903235981415</v>
      </c>
      <c r="K4803" s="9">
        <v>0.174903235981415</v>
      </c>
      <c r="L4803" s="9">
        <v>0.174903235981415</v>
      </c>
      <c r="N4803" s="32">
        <f>IF('System Design'!$F$8=1,'Hourly Demand and Generation'!G4803*'System Design'!$F$21,IF('System Design'!$F$8=2,'Hourly Demand and Generation'!H4803*'System Design'!$F$21,IF('System Design'!$F$8=3,'Hourly Demand and Generation'!I4803*'System Design'!$F$21)))</f>
        <v>0</v>
      </c>
      <c r="O4803" s="32">
        <f>IF('System Design'!$F$8=1,'Hourly Demand and Generation'!J4803*'System Design'!$F$22,IF('System Design'!$F$8=2,'Hourly Demand and Generation'!K4803*'System Design'!$F$22,IF('System Design'!$F$8=3,'Hourly Demand and Generation'!L4803*'System Design'!$F$22)))</f>
        <v>437.25808995353748</v>
      </c>
      <c r="Q4803" s="32">
        <f t="shared" si="1061"/>
        <v>0</v>
      </c>
      <c r="R4803" s="32">
        <f t="shared" si="1064"/>
        <v>5400</v>
      </c>
      <c r="S4803" s="32">
        <f t="shared" si="1065"/>
        <v>0</v>
      </c>
      <c r="T4803" s="32">
        <f t="shared" si="1066"/>
        <v>21600</v>
      </c>
      <c r="U4803" s="32">
        <f t="shared" si="1067"/>
        <v>0</v>
      </c>
      <c r="V4803" s="32">
        <f t="shared" si="1062"/>
        <v>77.258089953537478</v>
      </c>
      <c r="W4803" s="32">
        <f t="shared" si="1068"/>
        <v>77.258089953537478</v>
      </c>
      <c r="X4803" s="32">
        <f t="shared" si="1069"/>
        <v>77.258089953537478</v>
      </c>
    </row>
    <row r="4804" spans="1:24" x14ac:dyDescent="0.25">
      <c r="A4804" s="2"/>
      <c r="B4804" s="2" t="s">
        <v>8</v>
      </c>
      <c r="C4804" s="2">
        <f t="shared" si="1072"/>
        <v>200</v>
      </c>
      <c r="D4804" s="2">
        <f t="shared" si="1073"/>
        <v>24</v>
      </c>
      <c r="E4804" s="2">
        <f t="shared" si="1063"/>
        <v>4800</v>
      </c>
      <c r="F4804" s="11">
        <v>315</v>
      </c>
      <c r="G4804" s="9">
        <v>0</v>
      </c>
      <c r="H4804" s="9">
        <v>0</v>
      </c>
      <c r="I4804" s="9">
        <v>0</v>
      </c>
      <c r="J4804" s="9">
        <v>0.174903235981415</v>
      </c>
      <c r="K4804" s="9">
        <v>0.174903235981415</v>
      </c>
      <c r="L4804" s="9">
        <v>0.174903235981415</v>
      </c>
      <c r="N4804" s="32">
        <f>IF('System Design'!$F$8=1,'Hourly Demand and Generation'!G4804*'System Design'!$F$21,IF('System Design'!$F$8=2,'Hourly Demand and Generation'!H4804*'System Design'!$F$21,IF('System Design'!$F$8=3,'Hourly Demand and Generation'!I4804*'System Design'!$F$21)))</f>
        <v>0</v>
      </c>
      <c r="O4804" s="32">
        <f>IF('System Design'!$F$8=1,'Hourly Demand and Generation'!J4804*'System Design'!$F$22,IF('System Design'!$F$8=2,'Hourly Demand and Generation'!K4804*'System Design'!$F$22,IF('System Design'!$F$8=3,'Hourly Demand and Generation'!L4804*'System Design'!$F$22)))</f>
        <v>437.25808995353748</v>
      </c>
      <c r="Q4804" s="32">
        <f t="shared" si="1061"/>
        <v>0</v>
      </c>
      <c r="R4804" s="32">
        <f t="shared" si="1064"/>
        <v>5400</v>
      </c>
      <c r="S4804" s="32">
        <f t="shared" si="1065"/>
        <v>0</v>
      </c>
      <c r="T4804" s="32">
        <f t="shared" si="1066"/>
        <v>21600</v>
      </c>
      <c r="U4804" s="32">
        <f t="shared" si="1067"/>
        <v>0</v>
      </c>
      <c r="V4804" s="32">
        <f t="shared" si="1062"/>
        <v>122.25808995353748</v>
      </c>
      <c r="W4804" s="32">
        <f t="shared" si="1068"/>
        <v>122.25808995353748</v>
      </c>
      <c r="X4804" s="32">
        <f t="shared" si="1069"/>
        <v>122.25808995353748</v>
      </c>
    </row>
    <row r="4805" spans="1:24" x14ac:dyDescent="0.25">
      <c r="A4805" s="2"/>
      <c r="B4805" s="2" t="s">
        <v>8</v>
      </c>
      <c r="C4805" s="2">
        <f>C4804+1</f>
        <v>201</v>
      </c>
      <c r="D4805" s="2">
        <v>1</v>
      </c>
      <c r="E4805" s="2">
        <f t="shared" si="1063"/>
        <v>4801</v>
      </c>
      <c r="F4805" s="11">
        <v>270</v>
      </c>
      <c r="G4805" s="9">
        <v>0</v>
      </c>
      <c r="H4805" s="9">
        <v>0</v>
      </c>
      <c r="I4805" s="9">
        <v>0</v>
      </c>
      <c r="J4805" s="9">
        <v>0.28554223711576499</v>
      </c>
      <c r="K4805" s="9">
        <v>0.28554223711576499</v>
      </c>
      <c r="L4805" s="9">
        <v>0.28554223711576499</v>
      </c>
      <c r="N4805" s="32">
        <f>IF('System Design'!$F$8=1,'Hourly Demand and Generation'!G4805*'System Design'!$F$21,IF('System Design'!$F$8=2,'Hourly Demand and Generation'!H4805*'System Design'!$F$21,IF('System Design'!$F$8=3,'Hourly Demand and Generation'!I4805*'System Design'!$F$21)))</f>
        <v>0</v>
      </c>
      <c r="O4805" s="32">
        <f>IF('System Design'!$F$8=1,'Hourly Demand and Generation'!J4805*'System Design'!$F$22,IF('System Design'!$F$8=2,'Hourly Demand and Generation'!K4805*'System Design'!$F$22,IF('System Design'!$F$8=3,'Hourly Demand and Generation'!L4805*'System Design'!$F$22)))</f>
        <v>713.85559278941241</v>
      </c>
      <c r="Q4805" s="32">
        <f t="shared" si="1061"/>
        <v>0</v>
      </c>
      <c r="R4805" s="32">
        <f t="shared" si="1064"/>
        <v>5400</v>
      </c>
      <c r="S4805" s="32">
        <f t="shared" si="1065"/>
        <v>0</v>
      </c>
      <c r="T4805" s="32">
        <f t="shared" si="1066"/>
        <v>21600</v>
      </c>
      <c r="U4805" s="32">
        <f t="shared" si="1067"/>
        <v>0</v>
      </c>
      <c r="V4805" s="32">
        <f t="shared" si="1062"/>
        <v>443.85559278941241</v>
      </c>
      <c r="W4805" s="32">
        <f t="shared" si="1068"/>
        <v>443.85559278941241</v>
      </c>
      <c r="X4805" s="32">
        <f t="shared" si="1069"/>
        <v>443.85559278941241</v>
      </c>
    </row>
    <row r="4806" spans="1:24" x14ac:dyDescent="0.25">
      <c r="A4806" s="2"/>
      <c r="B4806" s="2" t="s">
        <v>8</v>
      </c>
      <c r="C4806" s="2">
        <f>C4805</f>
        <v>201</v>
      </c>
      <c r="D4806" s="2">
        <f>D4805+1</f>
        <v>2</v>
      </c>
      <c r="E4806" s="2">
        <f t="shared" si="1063"/>
        <v>4802</v>
      </c>
      <c r="F4806" s="11">
        <v>247.5</v>
      </c>
      <c r="G4806" s="9">
        <v>0</v>
      </c>
      <c r="H4806" s="9">
        <v>0</v>
      </c>
      <c r="I4806" s="9">
        <v>0</v>
      </c>
      <c r="J4806" s="9">
        <v>0.25698801340418898</v>
      </c>
      <c r="K4806" s="9">
        <v>0.25698801340418898</v>
      </c>
      <c r="L4806" s="9">
        <v>0.25698801340418898</v>
      </c>
      <c r="N4806" s="32">
        <f>IF('System Design'!$F$8=1,'Hourly Demand and Generation'!G4806*'System Design'!$F$21,IF('System Design'!$F$8=2,'Hourly Demand and Generation'!H4806*'System Design'!$F$21,IF('System Design'!$F$8=3,'Hourly Demand and Generation'!I4806*'System Design'!$F$21)))</f>
        <v>0</v>
      </c>
      <c r="O4806" s="32">
        <f>IF('System Design'!$F$8=1,'Hourly Demand and Generation'!J4806*'System Design'!$F$22,IF('System Design'!$F$8=2,'Hourly Demand and Generation'!K4806*'System Design'!$F$22,IF('System Design'!$F$8=3,'Hourly Demand and Generation'!L4806*'System Design'!$F$22)))</f>
        <v>642.47003351047249</v>
      </c>
      <c r="Q4806" s="32">
        <f t="shared" ref="Q4806:Q4869" si="1074">IF(F4806-N4806-O4806&gt;0,F4806-N4806-O4806,0)</f>
        <v>0</v>
      </c>
      <c r="R4806" s="32">
        <f t="shared" si="1064"/>
        <v>5400</v>
      </c>
      <c r="S4806" s="32">
        <f t="shared" si="1065"/>
        <v>0</v>
      </c>
      <c r="T4806" s="32">
        <f t="shared" si="1066"/>
        <v>21600</v>
      </c>
      <c r="U4806" s="32">
        <f t="shared" si="1067"/>
        <v>0</v>
      </c>
      <c r="V4806" s="32">
        <f t="shared" ref="V4806:V4869" si="1075">IF(F4806-N4806-O4806&lt;0,N4806+O4806-F4806,0)</f>
        <v>394.97003351047249</v>
      </c>
      <c r="W4806" s="32">
        <f t="shared" si="1068"/>
        <v>394.97003351047249</v>
      </c>
      <c r="X4806" s="32">
        <f t="shared" si="1069"/>
        <v>394.97003351047249</v>
      </c>
    </row>
    <row r="4807" spans="1:24" x14ac:dyDescent="0.25">
      <c r="A4807" s="2"/>
      <c r="B4807" s="2" t="s">
        <v>8</v>
      </c>
      <c r="C4807" s="2">
        <f t="shared" ref="C4807:C4828" si="1076">C4806</f>
        <v>201</v>
      </c>
      <c r="D4807" s="2">
        <f t="shared" ref="D4807:D4828" si="1077">D4806+1</f>
        <v>3</v>
      </c>
      <c r="E4807" s="2">
        <f t="shared" ref="E4807:E4870" si="1078">E4806+1</f>
        <v>4803</v>
      </c>
      <c r="F4807" s="11">
        <v>225</v>
      </c>
      <c r="G4807" s="9">
        <v>0</v>
      </c>
      <c r="H4807" s="9">
        <v>0</v>
      </c>
      <c r="I4807" s="9">
        <v>0</v>
      </c>
      <c r="J4807" s="9">
        <v>0.25698801340418898</v>
      </c>
      <c r="K4807" s="9">
        <v>0.25698801340418898</v>
      </c>
      <c r="L4807" s="9">
        <v>0.25698801340418898</v>
      </c>
      <c r="N4807" s="32">
        <f>IF('System Design'!$F$8=1,'Hourly Demand and Generation'!G4807*'System Design'!$F$21,IF('System Design'!$F$8=2,'Hourly Demand and Generation'!H4807*'System Design'!$F$21,IF('System Design'!$F$8=3,'Hourly Demand and Generation'!I4807*'System Design'!$F$21)))</f>
        <v>0</v>
      </c>
      <c r="O4807" s="32">
        <f>IF('System Design'!$F$8=1,'Hourly Demand and Generation'!J4807*'System Design'!$F$22,IF('System Design'!$F$8=2,'Hourly Demand and Generation'!K4807*'System Design'!$F$22,IF('System Design'!$F$8=3,'Hourly Demand and Generation'!L4807*'System Design'!$F$22)))</f>
        <v>642.47003351047249</v>
      </c>
      <c r="Q4807" s="32">
        <f t="shared" si="1074"/>
        <v>0</v>
      </c>
      <c r="R4807" s="32">
        <f t="shared" ref="R4807:R4870" si="1079">IF($Q4807&lt;R4806+$V4807,IF(R4806+$V4807-$Q4807&gt;5400,5400,R4806+$V4807-$Q4807),0)</f>
        <v>5400</v>
      </c>
      <c r="S4807" s="32">
        <f t="shared" ref="S4807:S4870" si="1080">IF(R4807&gt;0,0,$Q4807+$V4807-R4806)</f>
        <v>0</v>
      </c>
      <c r="T4807" s="32">
        <f t="shared" ref="T4807:T4870" si="1081">IF($Q4807&lt;T4806+$V4807,IF(T4806+$V4807-$Q4807&gt;21600,21600,T4806+$V4807-$Q4807),0)</f>
        <v>21600</v>
      </c>
      <c r="U4807" s="32">
        <f t="shared" ref="U4807:U4870" si="1082">IF(T4807&gt;0,0,$Q4807+$V4807-T4806)</f>
        <v>0</v>
      </c>
      <c r="V4807" s="32">
        <f t="shared" si="1075"/>
        <v>417.47003351047249</v>
      </c>
      <c r="W4807" s="32">
        <f t="shared" ref="W4807:W4870" si="1083">IF(R4807=5400,$V4807-(R4807-R4806),0)</f>
        <v>417.47003351047249</v>
      </c>
      <c r="X4807" s="32">
        <f t="shared" ref="X4807:X4870" si="1084">IF(T4807=21600,$V4807-(T4807-T4806),0)</f>
        <v>417.47003351047249</v>
      </c>
    </row>
    <row r="4808" spans="1:24" x14ac:dyDescent="0.25">
      <c r="A4808" s="2"/>
      <c r="B4808" s="2" t="s">
        <v>8</v>
      </c>
      <c r="C4808" s="2">
        <f t="shared" si="1076"/>
        <v>201</v>
      </c>
      <c r="D4808" s="2">
        <f t="shared" si="1077"/>
        <v>4</v>
      </c>
      <c r="E4808" s="2">
        <f t="shared" si="1078"/>
        <v>4804</v>
      </c>
      <c r="F4808" s="11">
        <v>270</v>
      </c>
      <c r="G4808" s="9">
        <v>0</v>
      </c>
      <c r="H4808" s="9">
        <v>0</v>
      </c>
      <c r="I4808" s="9">
        <v>0</v>
      </c>
      <c r="J4808" s="9">
        <v>0.28554223711576499</v>
      </c>
      <c r="K4808" s="9">
        <v>0.28554223711576499</v>
      </c>
      <c r="L4808" s="9">
        <v>0.28554223711576499</v>
      </c>
      <c r="N4808" s="32">
        <f>IF('System Design'!$F$8=1,'Hourly Demand and Generation'!G4808*'System Design'!$F$21,IF('System Design'!$F$8=2,'Hourly Demand and Generation'!H4808*'System Design'!$F$21,IF('System Design'!$F$8=3,'Hourly Demand and Generation'!I4808*'System Design'!$F$21)))</f>
        <v>0</v>
      </c>
      <c r="O4808" s="32">
        <f>IF('System Design'!$F$8=1,'Hourly Demand and Generation'!J4808*'System Design'!$F$22,IF('System Design'!$F$8=2,'Hourly Demand and Generation'!K4808*'System Design'!$F$22,IF('System Design'!$F$8=3,'Hourly Demand and Generation'!L4808*'System Design'!$F$22)))</f>
        <v>713.85559278941241</v>
      </c>
      <c r="Q4808" s="32">
        <f t="shared" si="1074"/>
        <v>0</v>
      </c>
      <c r="R4808" s="32">
        <f t="shared" si="1079"/>
        <v>5400</v>
      </c>
      <c r="S4808" s="32">
        <f t="shared" si="1080"/>
        <v>0</v>
      </c>
      <c r="T4808" s="32">
        <f t="shared" si="1081"/>
        <v>21600</v>
      </c>
      <c r="U4808" s="32">
        <f t="shared" si="1082"/>
        <v>0</v>
      </c>
      <c r="V4808" s="32">
        <f t="shared" si="1075"/>
        <v>443.85559278941241</v>
      </c>
      <c r="W4808" s="32">
        <f t="shared" si="1083"/>
        <v>443.85559278941241</v>
      </c>
      <c r="X4808" s="32">
        <f t="shared" si="1084"/>
        <v>443.85559278941241</v>
      </c>
    </row>
    <row r="4809" spans="1:24" x14ac:dyDescent="0.25">
      <c r="A4809" s="2"/>
      <c r="B4809" s="2" t="s">
        <v>8</v>
      </c>
      <c r="C4809" s="2">
        <f t="shared" si="1076"/>
        <v>201</v>
      </c>
      <c r="D4809" s="2">
        <f t="shared" si="1077"/>
        <v>5</v>
      </c>
      <c r="E4809" s="2">
        <f t="shared" si="1078"/>
        <v>4805</v>
      </c>
      <c r="F4809" s="11">
        <v>292.5</v>
      </c>
      <c r="G4809" s="9">
        <v>0</v>
      </c>
      <c r="H4809" s="9">
        <v>0.04</v>
      </c>
      <c r="I4809" s="9">
        <v>0.08</v>
      </c>
      <c r="J4809" s="9">
        <v>0.22843378969261199</v>
      </c>
      <c r="K4809" s="9">
        <v>0.22843378969261199</v>
      </c>
      <c r="L4809" s="9">
        <v>0.22843378969261199</v>
      </c>
      <c r="N4809" s="32">
        <f>IF('System Design'!$F$8=1,'Hourly Demand and Generation'!G4809*'System Design'!$F$21,IF('System Design'!$F$8=2,'Hourly Demand and Generation'!H4809*'System Design'!$F$21,IF('System Design'!$F$8=3,'Hourly Demand and Generation'!I4809*'System Design'!$F$21)))</f>
        <v>40</v>
      </c>
      <c r="O4809" s="32">
        <f>IF('System Design'!$F$8=1,'Hourly Demand and Generation'!J4809*'System Design'!$F$22,IF('System Design'!$F$8=2,'Hourly Demand and Generation'!K4809*'System Design'!$F$22,IF('System Design'!$F$8=3,'Hourly Demand and Generation'!L4809*'System Design'!$F$22)))</f>
        <v>571.08447423152995</v>
      </c>
      <c r="Q4809" s="32">
        <f t="shared" si="1074"/>
        <v>0</v>
      </c>
      <c r="R4809" s="32">
        <f t="shared" si="1079"/>
        <v>5400</v>
      </c>
      <c r="S4809" s="32">
        <f t="shared" si="1080"/>
        <v>0</v>
      </c>
      <c r="T4809" s="32">
        <f t="shared" si="1081"/>
        <v>21600</v>
      </c>
      <c r="U4809" s="32">
        <f t="shared" si="1082"/>
        <v>0</v>
      </c>
      <c r="V4809" s="32">
        <f t="shared" si="1075"/>
        <v>318.58447423152995</v>
      </c>
      <c r="W4809" s="32">
        <f t="shared" si="1083"/>
        <v>318.58447423152995</v>
      </c>
      <c r="X4809" s="32">
        <f t="shared" si="1084"/>
        <v>318.58447423152995</v>
      </c>
    </row>
    <row r="4810" spans="1:24" x14ac:dyDescent="0.25">
      <c r="A4810" s="2"/>
      <c r="B4810" s="2" t="s">
        <v>8</v>
      </c>
      <c r="C4810" s="2">
        <f t="shared" si="1076"/>
        <v>201</v>
      </c>
      <c r="D4810" s="2">
        <f t="shared" si="1077"/>
        <v>6</v>
      </c>
      <c r="E4810" s="2">
        <f t="shared" si="1078"/>
        <v>4806</v>
      </c>
      <c r="F4810" s="11">
        <v>315</v>
      </c>
      <c r="G4810" s="9">
        <v>0.08</v>
      </c>
      <c r="H4810" s="9">
        <v>0.125</v>
      </c>
      <c r="I4810" s="9">
        <v>0.17</v>
      </c>
      <c r="J4810" s="9">
        <v>0.22843378969261199</v>
      </c>
      <c r="K4810" s="9">
        <v>0.22843378969261199</v>
      </c>
      <c r="L4810" s="9">
        <v>0.22843378969261199</v>
      </c>
      <c r="N4810" s="32">
        <f>IF('System Design'!$F$8=1,'Hourly Demand and Generation'!G4810*'System Design'!$F$21,IF('System Design'!$F$8=2,'Hourly Demand and Generation'!H4810*'System Design'!$F$21,IF('System Design'!$F$8=3,'Hourly Demand and Generation'!I4810*'System Design'!$F$21)))</f>
        <v>85</v>
      </c>
      <c r="O4810" s="32">
        <f>IF('System Design'!$F$8=1,'Hourly Demand and Generation'!J4810*'System Design'!$F$22,IF('System Design'!$F$8=2,'Hourly Demand and Generation'!K4810*'System Design'!$F$22,IF('System Design'!$F$8=3,'Hourly Demand and Generation'!L4810*'System Design'!$F$22)))</f>
        <v>571.08447423152995</v>
      </c>
      <c r="Q4810" s="32">
        <f t="shared" si="1074"/>
        <v>0</v>
      </c>
      <c r="R4810" s="32">
        <f t="shared" si="1079"/>
        <v>5400</v>
      </c>
      <c r="S4810" s="32">
        <f t="shared" si="1080"/>
        <v>0</v>
      </c>
      <c r="T4810" s="32">
        <f t="shared" si="1081"/>
        <v>21600</v>
      </c>
      <c r="U4810" s="32">
        <f t="shared" si="1082"/>
        <v>0</v>
      </c>
      <c r="V4810" s="32">
        <f t="shared" si="1075"/>
        <v>341.08447423152995</v>
      </c>
      <c r="W4810" s="32">
        <f t="shared" si="1083"/>
        <v>341.08447423152995</v>
      </c>
      <c r="X4810" s="32">
        <f t="shared" si="1084"/>
        <v>341.08447423152995</v>
      </c>
    </row>
    <row r="4811" spans="1:24" x14ac:dyDescent="0.25">
      <c r="A4811" s="2"/>
      <c r="B4811" s="2" t="s">
        <v>8</v>
      </c>
      <c r="C4811" s="2">
        <f t="shared" si="1076"/>
        <v>201</v>
      </c>
      <c r="D4811" s="2">
        <f t="shared" si="1077"/>
        <v>7</v>
      </c>
      <c r="E4811" s="2">
        <f t="shared" si="1078"/>
        <v>4807</v>
      </c>
      <c r="F4811" s="11">
        <v>337.5</v>
      </c>
      <c r="G4811" s="9">
        <v>0.17</v>
      </c>
      <c r="H4811" s="9">
        <v>0.21</v>
      </c>
      <c r="I4811" s="9">
        <v>0.25</v>
      </c>
      <c r="J4811" s="9">
        <v>0.25698801340418898</v>
      </c>
      <c r="K4811" s="9">
        <v>0.25698801340418898</v>
      </c>
      <c r="L4811" s="9">
        <v>0.25698801340418898</v>
      </c>
      <c r="N4811" s="32">
        <f>IF('System Design'!$F$8=1,'Hourly Demand and Generation'!G4811*'System Design'!$F$21,IF('System Design'!$F$8=2,'Hourly Demand and Generation'!H4811*'System Design'!$F$21,IF('System Design'!$F$8=3,'Hourly Demand and Generation'!I4811*'System Design'!$F$21)))</f>
        <v>125</v>
      </c>
      <c r="O4811" s="32">
        <f>IF('System Design'!$F$8=1,'Hourly Demand and Generation'!J4811*'System Design'!$F$22,IF('System Design'!$F$8=2,'Hourly Demand and Generation'!K4811*'System Design'!$F$22,IF('System Design'!$F$8=3,'Hourly Demand and Generation'!L4811*'System Design'!$F$22)))</f>
        <v>642.47003351047249</v>
      </c>
      <c r="Q4811" s="32">
        <f t="shared" si="1074"/>
        <v>0</v>
      </c>
      <c r="R4811" s="32">
        <f t="shared" si="1079"/>
        <v>5400</v>
      </c>
      <c r="S4811" s="32">
        <f t="shared" si="1080"/>
        <v>0</v>
      </c>
      <c r="T4811" s="32">
        <f t="shared" si="1081"/>
        <v>21600</v>
      </c>
      <c r="U4811" s="32">
        <f t="shared" si="1082"/>
        <v>0</v>
      </c>
      <c r="V4811" s="32">
        <f t="shared" si="1075"/>
        <v>429.97003351047249</v>
      </c>
      <c r="W4811" s="32">
        <f t="shared" si="1083"/>
        <v>429.97003351047249</v>
      </c>
      <c r="X4811" s="32">
        <f t="shared" si="1084"/>
        <v>429.97003351047249</v>
      </c>
    </row>
    <row r="4812" spans="1:24" x14ac:dyDescent="0.25">
      <c r="A4812" s="2"/>
      <c r="B4812" s="2" t="s">
        <v>8</v>
      </c>
      <c r="C4812" s="2">
        <f t="shared" si="1076"/>
        <v>201</v>
      </c>
      <c r="D4812" s="2">
        <f t="shared" si="1077"/>
        <v>8</v>
      </c>
      <c r="E4812" s="2">
        <f t="shared" si="1078"/>
        <v>4808</v>
      </c>
      <c r="F4812" s="11">
        <v>360</v>
      </c>
      <c r="G4812" s="9">
        <v>0.33</v>
      </c>
      <c r="H4812" s="9">
        <v>0.375</v>
      </c>
      <c r="I4812" s="9">
        <v>0.42</v>
      </c>
      <c r="J4812" s="9">
        <v>0.25698801340418898</v>
      </c>
      <c r="K4812" s="9">
        <v>0.25698801340418898</v>
      </c>
      <c r="L4812" s="9">
        <v>0.25698801340418898</v>
      </c>
      <c r="N4812" s="32">
        <f>IF('System Design'!$F$8=1,'Hourly Demand and Generation'!G4812*'System Design'!$F$21,IF('System Design'!$F$8=2,'Hourly Demand and Generation'!H4812*'System Design'!$F$21,IF('System Design'!$F$8=3,'Hourly Demand and Generation'!I4812*'System Design'!$F$21)))</f>
        <v>210</v>
      </c>
      <c r="O4812" s="32">
        <f>IF('System Design'!$F$8=1,'Hourly Demand and Generation'!J4812*'System Design'!$F$22,IF('System Design'!$F$8=2,'Hourly Demand and Generation'!K4812*'System Design'!$F$22,IF('System Design'!$F$8=3,'Hourly Demand and Generation'!L4812*'System Design'!$F$22)))</f>
        <v>642.47003351047249</v>
      </c>
      <c r="Q4812" s="32">
        <f t="shared" si="1074"/>
        <v>0</v>
      </c>
      <c r="R4812" s="32">
        <f t="shared" si="1079"/>
        <v>5400</v>
      </c>
      <c r="S4812" s="32">
        <f t="shared" si="1080"/>
        <v>0</v>
      </c>
      <c r="T4812" s="32">
        <f t="shared" si="1081"/>
        <v>21600</v>
      </c>
      <c r="U4812" s="32">
        <f t="shared" si="1082"/>
        <v>0</v>
      </c>
      <c r="V4812" s="32">
        <f t="shared" si="1075"/>
        <v>492.47003351047249</v>
      </c>
      <c r="W4812" s="32">
        <f t="shared" si="1083"/>
        <v>492.47003351047249</v>
      </c>
      <c r="X4812" s="32">
        <f t="shared" si="1084"/>
        <v>492.47003351047249</v>
      </c>
    </row>
    <row r="4813" spans="1:24" x14ac:dyDescent="0.25">
      <c r="A4813" s="2"/>
      <c r="B4813" s="2" t="s">
        <v>8</v>
      </c>
      <c r="C4813" s="2">
        <f t="shared" si="1076"/>
        <v>201</v>
      </c>
      <c r="D4813" s="2">
        <f t="shared" si="1077"/>
        <v>9</v>
      </c>
      <c r="E4813" s="2">
        <f t="shared" si="1078"/>
        <v>4809</v>
      </c>
      <c r="F4813" s="11">
        <v>360</v>
      </c>
      <c r="G4813" s="9">
        <v>0.5</v>
      </c>
      <c r="H4813" s="9">
        <v>0.54</v>
      </c>
      <c r="I4813" s="9">
        <v>0.57999999999999996</v>
      </c>
      <c r="J4813" s="9">
        <v>0.22843378969261199</v>
      </c>
      <c r="K4813" s="9">
        <v>0.22843378969261199</v>
      </c>
      <c r="L4813" s="9">
        <v>0.22843378969261199</v>
      </c>
      <c r="N4813" s="32">
        <f>IF('System Design'!$F$8=1,'Hourly Demand and Generation'!G4813*'System Design'!$F$21,IF('System Design'!$F$8=2,'Hourly Demand and Generation'!H4813*'System Design'!$F$21,IF('System Design'!$F$8=3,'Hourly Demand and Generation'!I4813*'System Design'!$F$21)))</f>
        <v>290</v>
      </c>
      <c r="O4813" s="32">
        <f>IF('System Design'!$F$8=1,'Hourly Demand and Generation'!J4813*'System Design'!$F$22,IF('System Design'!$F$8=2,'Hourly Demand and Generation'!K4813*'System Design'!$F$22,IF('System Design'!$F$8=3,'Hourly Demand and Generation'!L4813*'System Design'!$F$22)))</f>
        <v>571.08447423152995</v>
      </c>
      <c r="Q4813" s="32">
        <f t="shared" si="1074"/>
        <v>0</v>
      </c>
      <c r="R4813" s="32">
        <f t="shared" si="1079"/>
        <v>5400</v>
      </c>
      <c r="S4813" s="32">
        <f t="shared" si="1080"/>
        <v>0</v>
      </c>
      <c r="T4813" s="32">
        <f t="shared" si="1081"/>
        <v>21600</v>
      </c>
      <c r="U4813" s="32">
        <f t="shared" si="1082"/>
        <v>0</v>
      </c>
      <c r="V4813" s="32">
        <f t="shared" si="1075"/>
        <v>501.08447423152995</v>
      </c>
      <c r="W4813" s="32">
        <f t="shared" si="1083"/>
        <v>501.08447423152995</v>
      </c>
      <c r="X4813" s="32">
        <f t="shared" si="1084"/>
        <v>501.08447423152995</v>
      </c>
    </row>
    <row r="4814" spans="1:24" x14ac:dyDescent="0.25">
      <c r="A4814" s="2"/>
      <c r="B4814" s="2" t="s">
        <v>8</v>
      </c>
      <c r="C4814" s="2">
        <f t="shared" si="1076"/>
        <v>201</v>
      </c>
      <c r="D4814" s="2">
        <f t="shared" si="1077"/>
        <v>10</v>
      </c>
      <c r="E4814" s="2">
        <f t="shared" si="1078"/>
        <v>4810</v>
      </c>
      <c r="F4814" s="11">
        <v>351</v>
      </c>
      <c r="G4814" s="9">
        <v>0.67</v>
      </c>
      <c r="H4814" s="9">
        <v>0.71</v>
      </c>
      <c r="I4814" s="9">
        <v>0.75</v>
      </c>
      <c r="J4814" s="9">
        <v>0.25698801340418898</v>
      </c>
      <c r="K4814" s="9">
        <v>0.25698801340418898</v>
      </c>
      <c r="L4814" s="9">
        <v>0.25698801340418898</v>
      </c>
      <c r="N4814" s="32">
        <f>IF('System Design'!$F$8=1,'Hourly Demand and Generation'!G4814*'System Design'!$F$21,IF('System Design'!$F$8=2,'Hourly Demand and Generation'!H4814*'System Design'!$F$21,IF('System Design'!$F$8=3,'Hourly Demand and Generation'!I4814*'System Design'!$F$21)))</f>
        <v>375</v>
      </c>
      <c r="O4814" s="32">
        <f>IF('System Design'!$F$8=1,'Hourly Demand and Generation'!J4814*'System Design'!$F$22,IF('System Design'!$F$8=2,'Hourly Demand and Generation'!K4814*'System Design'!$F$22,IF('System Design'!$F$8=3,'Hourly Demand and Generation'!L4814*'System Design'!$F$22)))</f>
        <v>642.47003351047249</v>
      </c>
      <c r="Q4814" s="32">
        <f t="shared" si="1074"/>
        <v>0</v>
      </c>
      <c r="R4814" s="32">
        <f t="shared" si="1079"/>
        <v>5400</v>
      </c>
      <c r="S4814" s="32">
        <f t="shared" si="1080"/>
        <v>0</v>
      </c>
      <c r="T4814" s="32">
        <f t="shared" si="1081"/>
        <v>21600</v>
      </c>
      <c r="U4814" s="32">
        <f t="shared" si="1082"/>
        <v>0</v>
      </c>
      <c r="V4814" s="32">
        <f t="shared" si="1075"/>
        <v>666.47003351047249</v>
      </c>
      <c r="W4814" s="32">
        <f t="shared" si="1083"/>
        <v>666.47003351047249</v>
      </c>
      <c r="X4814" s="32">
        <f t="shared" si="1084"/>
        <v>666.47003351047249</v>
      </c>
    </row>
    <row r="4815" spans="1:24" x14ac:dyDescent="0.25">
      <c r="A4815" s="2"/>
      <c r="B4815" s="2" t="s">
        <v>8</v>
      </c>
      <c r="C4815" s="2">
        <f t="shared" si="1076"/>
        <v>201</v>
      </c>
      <c r="D4815" s="2">
        <f t="shared" si="1077"/>
        <v>11</v>
      </c>
      <c r="E4815" s="2">
        <f t="shared" si="1078"/>
        <v>4811</v>
      </c>
      <c r="F4815" s="11">
        <v>346.5</v>
      </c>
      <c r="G4815" s="9">
        <v>0.83</v>
      </c>
      <c r="H4815" s="9">
        <v>0.875</v>
      </c>
      <c r="I4815" s="9">
        <v>0.92</v>
      </c>
      <c r="J4815" s="9">
        <v>0.22843378969261199</v>
      </c>
      <c r="K4815" s="9">
        <v>0.22843378969261199</v>
      </c>
      <c r="L4815" s="9">
        <v>0.22843378969261199</v>
      </c>
      <c r="N4815" s="32">
        <f>IF('System Design'!$F$8=1,'Hourly Demand and Generation'!G4815*'System Design'!$F$21,IF('System Design'!$F$8=2,'Hourly Demand and Generation'!H4815*'System Design'!$F$21,IF('System Design'!$F$8=3,'Hourly Demand and Generation'!I4815*'System Design'!$F$21)))</f>
        <v>460</v>
      </c>
      <c r="O4815" s="32">
        <f>IF('System Design'!$F$8=1,'Hourly Demand and Generation'!J4815*'System Design'!$F$22,IF('System Design'!$F$8=2,'Hourly Demand and Generation'!K4815*'System Design'!$F$22,IF('System Design'!$F$8=3,'Hourly Demand and Generation'!L4815*'System Design'!$F$22)))</f>
        <v>571.08447423152995</v>
      </c>
      <c r="Q4815" s="32">
        <f t="shared" si="1074"/>
        <v>0</v>
      </c>
      <c r="R4815" s="32">
        <f t="shared" si="1079"/>
        <v>5400</v>
      </c>
      <c r="S4815" s="32">
        <f t="shared" si="1080"/>
        <v>0</v>
      </c>
      <c r="T4815" s="32">
        <f t="shared" si="1081"/>
        <v>21600</v>
      </c>
      <c r="U4815" s="32">
        <f t="shared" si="1082"/>
        <v>0</v>
      </c>
      <c r="V4815" s="32">
        <f t="shared" si="1075"/>
        <v>684.58447423152984</v>
      </c>
      <c r="W4815" s="32">
        <f t="shared" si="1083"/>
        <v>684.58447423152984</v>
      </c>
      <c r="X4815" s="32">
        <f t="shared" si="1084"/>
        <v>684.58447423152984</v>
      </c>
    </row>
    <row r="4816" spans="1:24" x14ac:dyDescent="0.25">
      <c r="A4816" s="2"/>
      <c r="B4816" s="2" t="s">
        <v>8</v>
      </c>
      <c r="C4816" s="2">
        <f t="shared" si="1076"/>
        <v>201</v>
      </c>
      <c r="D4816" s="2">
        <f t="shared" si="1077"/>
        <v>12</v>
      </c>
      <c r="E4816" s="2">
        <f t="shared" si="1078"/>
        <v>4812</v>
      </c>
      <c r="F4816" s="11">
        <v>346.5</v>
      </c>
      <c r="G4816" s="9">
        <v>1</v>
      </c>
      <c r="H4816" s="9">
        <v>1</v>
      </c>
      <c r="I4816" s="9">
        <v>1</v>
      </c>
      <c r="J4816" s="9">
        <v>0.21415667783682399</v>
      </c>
      <c r="K4816" s="9">
        <v>0.21415667783682399</v>
      </c>
      <c r="L4816" s="9">
        <v>0.21415667783682399</v>
      </c>
      <c r="N4816" s="32">
        <f>IF('System Design'!$F$8=1,'Hourly Demand and Generation'!G4816*'System Design'!$F$21,IF('System Design'!$F$8=2,'Hourly Demand and Generation'!H4816*'System Design'!$F$21,IF('System Design'!$F$8=3,'Hourly Demand and Generation'!I4816*'System Design'!$F$21)))</f>
        <v>500</v>
      </c>
      <c r="O4816" s="32">
        <f>IF('System Design'!$F$8=1,'Hourly Demand and Generation'!J4816*'System Design'!$F$22,IF('System Design'!$F$8=2,'Hourly Demand and Generation'!K4816*'System Design'!$F$22,IF('System Design'!$F$8=3,'Hourly Demand and Generation'!L4816*'System Design'!$F$22)))</f>
        <v>535.39169459205993</v>
      </c>
      <c r="Q4816" s="32">
        <f t="shared" si="1074"/>
        <v>0</v>
      </c>
      <c r="R4816" s="32">
        <f t="shared" si="1079"/>
        <v>5400</v>
      </c>
      <c r="S4816" s="32">
        <f t="shared" si="1080"/>
        <v>0</v>
      </c>
      <c r="T4816" s="32">
        <f t="shared" si="1081"/>
        <v>21600</v>
      </c>
      <c r="U4816" s="32">
        <f t="shared" si="1082"/>
        <v>0</v>
      </c>
      <c r="V4816" s="32">
        <f t="shared" si="1075"/>
        <v>688.89169459206005</v>
      </c>
      <c r="W4816" s="32">
        <f t="shared" si="1083"/>
        <v>688.89169459206005</v>
      </c>
      <c r="X4816" s="32">
        <f t="shared" si="1084"/>
        <v>688.89169459206005</v>
      </c>
    </row>
    <row r="4817" spans="1:24" x14ac:dyDescent="0.25">
      <c r="A4817" s="2"/>
      <c r="B4817" s="2" t="s">
        <v>8</v>
      </c>
      <c r="C4817" s="2">
        <f t="shared" si="1076"/>
        <v>201</v>
      </c>
      <c r="D4817" s="2">
        <f t="shared" si="1077"/>
        <v>13</v>
      </c>
      <c r="E4817" s="2">
        <f t="shared" si="1078"/>
        <v>4813</v>
      </c>
      <c r="F4817" s="11">
        <v>360</v>
      </c>
      <c r="G4817" s="9">
        <v>0.83</v>
      </c>
      <c r="H4817" s="9">
        <v>0.875</v>
      </c>
      <c r="I4817" s="9">
        <v>0.92</v>
      </c>
      <c r="J4817" s="9">
        <v>0.22843378969261199</v>
      </c>
      <c r="K4817" s="9">
        <v>0.22843378969261199</v>
      </c>
      <c r="L4817" s="9">
        <v>0.22843378969261199</v>
      </c>
      <c r="N4817" s="32">
        <f>IF('System Design'!$F$8=1,'Hourly Demand and Generation'!G4817*'System Design'!$F$21,IF('System Design'!$F$8=2,'Hourly Demand and Generation'!H4817*'System Design'!$F$21,IF('System Design'!$F$8=3,'Hourly Demand and Generation'!I4817*'System Design'!$F$21)))</f>
        <v>460</v>
      </c>
      <c r="O4817" s="32">
        <f>IF('System Design'!$F$8=1,'Hourly Demand and Generation'!J4817*'System Design'!$F$22,IF('System Design'!$F$8=2,'Hourly Demand and Generation'!K4817*'System Design'!$F$22,IF('System Design'!$F$8=3,'Hourly Demand and Generation'!L4817*'System Design'!$F$22)))</f>
        <v>571.08447423152995</v>
      </c>
      <c r="Q4817" s="32">
        <f t="shared" si="1074"/>
        <v>0</v>
      </c>
      <c r="R4817" s="32">
        <f t="shared" si="1079"/>
        <v>5400</v>
      </c>
      <c r="S4817" s="32">
        <f t="shared" si="1080"/>
        <v>0</v>
      </c>
      <c r="T4817" s="32">
        <f t="shared" si="1081"/>
        <v>21600</v>
      </c>
      <c r="U4817" s="32">
        <f t="shared" si="1082"/>
        <v>0</v>
      </c>
      <c r="V4817" s="32">
        <f t="shared" si="1075"/>
        <v>671.08447423152984</v>
      </c>
      <c r="W4817" s="32">
        <f t="shared" si="1083"/>
        <v>671.08447423152984</v>
      </c>
      <c r="X4817" s="32">
        <f t="shared" si="1084"/>
        <v>671.08447423152984</v>
      </c>
    </row>
    <row r="4818" spans="1:24" x14ac:dyDescent="0.25">
      <c r="A4818" s="2"/>
      <c r="B4818" s="2" t="s">
        <v>8</v>
      </c>
      <c r="C4818" s="2">
        <f t="shared" si="1076"/>
        <v>201</v>
      </c>
      <c r="D4818" s="2">
        <f t="shared" si="1077"/>
        <v>14</v>
      </c>
      <c r="E4818" s="2">
        <f t="shared" si="1078"/>
        <v>4814</v>
      </c>
      <c r="F4818" s="11">
        <v>360</v>
      </c>
      <c r="G4818" s="9">
        <v>0.67</v>
      </c>
      <c r="H4818" s="9">
        <v>0.71</v>
      </c>
      <c r="I4818" s="9">
        <v>0.75</v>
      </c>
      <c r="J4818" s="9">
        <v>0.2427109015484</v>
      </c>
      <c r="K4818" s="9">
        <v>0.2427109015484</v>
      </c>
      <c r="L4818" s="9">
        <v>0.2427109015484</v>
      </c>
      <c r="N4818" s="32">
        <f>IF('System Design'!$F$8=1,'Hourly Demand and Generation'!G4818*'System Design'!$F$21,IF('System Design'!$F$8=2,'Hourly Demand and Generation'!H4818*'System Design'!$F$21,IF('System Design'!$F$8=3,'Hourly Demand and Generation'!I4818*'System Design'!$F$21)))</f>
        <v>375</v>
      </c>
      <c r="O4818" s="32">
        <f>IF('System Design'!$F$8=1,'Hourly Demand and Generation'!J4818*'System Design'!$F$22,IF('System Design'!$F$8=2,'Hourly Demand and Generation'!K4818*'System Design'!$F$22,IF('System Design'!$F$8=3,'Hourly Demand and Generation'!L4818*'System Design'!$F$22)))</f>
        <v>606.77725387099997</v>
      </c>
      <c r="Q4818" s="32">
        <f t="shared" si="1074"/>
        <v>0</v>
      </c>
      <c r="R4818" s="32">
        <f t="shared" si="1079"/>
        <v>5400</v>
      </c>
      <c r="S4818" s="32">
        <f t="shared" si="1080"/>
        <v>0</v>
      </c>
      <c r="T4818" s="32">
        <f t="shared" si="1081"/>
        <v>21600</v>
      </c>
      <c r="U4818" s="32">
        <f t="shared" si="1082"/>
        <v>0</v>
      </c>
      <c r="V4818" s="32">
        <f t="shared" si="1075"/>
        <v>621.77725387099997</v>
      </c>
      <c r="W4818" s="32">
        <f t="shared" si="1083"/>
        <v>621.77725387099997</v>
      </c>
      <c r="X4818" s="32">
        <f t="shared" si="1084"/>
        <v>621.77725387099997</v>
      </c>
    </row>
    <row r="4819" spans="1:24" x14ac:dyDescent="0.25">
      <c r="A4819" s="2"/>
      <c r="B4819" s="2" t="s">
        <v>8</v>
      </c>
      <c r="C4819" s="2">
        <f t="shared" si="1076"/>
        <v>201</v>
      </c>
      <c r="D4819" s="2">
        <f t="shared" si="1077"/>
        <v>15</v>
      </c>
      <c r="E4819" s="2">
        <f t="shared" si="1078"/>
        <v>4815</v>
      </c>
      <c r="F4819" s="11">
        <v>382.5</v>
      </c>
      <c r="G4819" s="9">
        <v>0.5</v>
      </c>
      <c r="H4819" s="9">
        <v>0.54</v>
      </c>
      <c r="I4819" s="9">
        <v>0.57999999999999996</v>
      </c>
      <c r="J4819" s="9">
        <v>0.25698801340418898</v>
      </c>
      <c r="K4819" s="9">
        <v>0.25698801340418898</v>
      </c>
      <c r="L4819" s="9">
        <v>0.25698801340418898</v>
      </c>
      <c r="N4819" s="32">
        <f>IF('System Design'!$F$8=1,'Hourly Demand and Generation'!G4819*'System Design'!$F$21,IF('System Design'!$F$8=2,'Hourly Demand and Generation'!H4819*'System Design'!$F$21,IF('System Design'!$F$8=3,'Hourly Demand and Generation'!I4819*'System Design'!$F$21)))</f>
        <v>290</v>
      </c>
      <c r="O4819" s="32">
        <f>IF('System Design'!$F$8=1,'Hourly Demand and Generation'!J4819*'System Design'!$F$22,IF('System Design'!$F$8=2,'Hourly Demand and Generation'!K4819*'System Design'!$F$22,IF('System Design'!$F$8=3,'Hourly Demand and Generation'!L4819*'System Design'!$F$22)))</f>
        <v>642.47003351047249</v>
      </c>
      <c r="Q4819" s="32">
        <f t="shared" si="1074"/>
        <v>0</v>
      </c>
      <c r="R4819" s="32">
        <f t="shared" si="1079"/>
        <v>5400</v>
      </c>
      <c r="S4819" s="32">
        <f t="shared" si="1080"/>
        <v>0</v>
      </c>
      <c r="T4819" s="32">
        <f t="shared" si="1081"/>
        <v>21600</v>
      </c>
      <c r="U4819" s="32">
        <f t="shared" si="1082"/>
        <v>0</v>
      </c>
      <c r="V4819" s="32">
        <f t="shared" si="1075"/>
        <v>549.97003351047249</v>
      </c>
      <c r="W4819" s="32">
        <f t="shared" si="1083"/>
        <v>549.97003351047249</v>
      </c>
      <c r="X4819" s="32">
        <f t="shared" si="1084"/>
        <v>549.97003351047249</v>
      </c>
    </row>
    <row r="4820" spans="1:24" x14ac:dyDescent="0.25">
      <c r="A4820" s="2"/>
      <c r="B4820" s="2" t="s">
        <v>8</v>
      </c>
      <c r="C4820" s="2">
        <f t="shared" si="1076"/>
        <v>201</v>
      </c>
      <c r="D4820" s="2">
        <f t="shared" si="1077"/>
        <v>16</v>
      </c>
      <c r="E4820" s="2">
        <f t="shared" si="1078"/>
        <v>4816</v>
      </c>
      <c r="F4820" s="11">
        <v>405</v>
      </c>
      <c r="G4820" s="9">
        <v>0.33</v>
      </c>
      <c r="H4820" s="9">
        <v>0.375</v>
      </c>
      <c r="I4820" s="9">
        <v>0.42</v>
      </c>
      <c r="J4820" s="9">
        <v>0.25698801340418898</v>
      </c>
      <c r="K4820" s="9">
        <v>0.25698801340418898</v>
      </c>
      <c r="L4820" s="9">
        <v>0.25698801340418898</v>
      </c>
      <c r="N4820" s="32">
        <f>IF('System Design'!$F$8=1,'Hourly Demand and Generation'!G4820*'System Design'!$F$21,IF('System Design'!$F$8=2,'Hourly Demand and Generation'!H4820*'System Design'!$F$21,IF('System Design'!$F$8=3,'Hourly Demand and Generation'!I4820*'System Design'!$F$21)))</f>
        <v>210</v>
      </c>
      <c r="O4820" s="32">
        <f>IF('System Design'!$F$8=1,'Hourly Demand and Generation'!J4820*'System Design'!$F$22,IF('System Design'!$F$8=2,'Hourly Demand and Generation'!K4820*'System Design'!$F$22,IF('System Design'!$F$8=3,'Hourly Demand and Generation'!L4820*'System Design'!$F$22)))</f>
        <v>642.47003351047249</v>
      </c>
      <c r="Q4820" s="32">
        <f t="shared" si="1074"/>
        <v>0</v>
      </c>
      <c r="R4820" s="32">
        <f t="shared" si="1079"/>
        <v>5400</v>
      </c>
      <c r="S4820" s="32">
        <f t="shared" si="1080"/>
        <v>0</v>
      </c>
      <c r="T4820" s="32">
        <f t="shared" si="1081"/>
        <v>21600</v>
      </c>
      <c r="U4820" s="32">
        <f t="shared" si="1082"/>
        <v>0</v>
      </c>
      <c r="V4820" s="32">
        <f t="shared" si="1075"/>
        <v>447.47003351047249</v>
      </c>
      <c r="W4820" s="32">
        <f t="shared" si="1083"/>
        <v>447.47003351047249</v>
      </c>
      <c r="X4820" s="32">
        <f t="shared" si="1084"/>
        <v>447.47003351047249</v>
      </c>
    </row>
    <row r="4821" spans="1:24" x14ac:dyDescent="0.25">
      <c r="A4821" s="2"/>
      <c r="B4821" s="2" t="s">
        <v>8</v>
      </c>
      <c r="C4821" s="2">
        <f t="shared" si="1076"/>
        <v>201</v>
      </c>
      <c r="D4821" s="2">
        <f t="shared" si="1077"/>
        <v>17</v>
      </c>
      <c r="E4821" s="2">
        <f t="shared" si="1078"/>
        <v>4817</v>
      </c>
      <c r="F4821" s="11">
        <v>427.5</v>
      </c>
      <c r="G4821" s="9">
        <v>0.17</v>
      </c>
      <c r="H4821" s="9">
        <v>0.21</v>
      </c>
      <c r="I4821" s="9">
        <v>0.25</v>
      </c>
      <c r="J4821" s="9">
        <v>0.28554223711576499</v>
      </c>
      <c r="K4821" s="9">
        <v>0.28554223711576499</v>
      </c>
      <c r="L4821" s="9">
        <v>0.28554223711576499</v>
      </c>
      <c r="N4821" s="32">
        <f>IF('System Design'!$F$8=1,'Hourly Demand and Generation'!G4821*'System Design'!$F$21,IF('System Design'!$F$8=2,'Hourly Demand and Generation'!H4821*'System Design'!$F$21,IF('System Design'!$F$8=3,'Hourly Demand and Generation'!I4821*'System Design'!$F$21)))</f>
        <v>125</v>
      </c>
      <c r="O4821" s="32">
        <f>IF('System Design'!$F$8=1,'Hourly Demand and Generation'!J4821*'System Design'!$F$22,IF('System Design'!$F$8=2,'Hourly Demand and Generation'!K4821*'System Design'!$F$22,IF('System Design'!$F$8=3,'Hourly Demand and Generation'!L4821*'System Design'!$F$22)))</f>
        <v>713.85559278941241</v>
      </c>
      <c r="Q4821" s="32">
        <f t="shared" si="1074"/>
        <v>0</v>
      </c>
      <c r="R4821" s="32">
        <f t="shared" si="1079"/>
        <v>5400</v>
      </c>
      <c r="S4821" s="32">
        <f t="shared" si="1080"/>
        <v>0</v>
      </c>
      <c r="T4821" s="32">
        <f t="shared" si="1081"/>
        <v>21600</v>
      </c>
      <c r="U4821" s="32">
        <f t="shared" si="1082"/>
        <v>0</v>
      </c>
      <c r="V4821" s="32">
        <f t="shared" si="1075"/>
        <v>411.35559278941241</v>
      </c>
      <c r="W4821" s="32">
        <f t="shared" si="1083"/>
        <v>411.35559278941241</v>
      </c>
      <c r="X4821" s="32">
        <f t="shared" si="1084"/>
        <v>411.35559278941241</v>
      </c>
    </row>
    <row r="4822" spans="1:24" x14ac:dyDescent="0.25">
      <c r="A4822" s="2"/>
      <c r="B4822" s="2" t="s">
        <v>8</v>
      </c>
      <c r="C4822" s="2">
        <f t="shared" si="1076"/>
        <v>201</v>
      </c>
      <c r="D4822" s="2">
        <f t="shared" si="1077"/>
        <v>18</v>
      </c>
      <c r="E4822" s="2">
        <f t="shared" si="1078"/>
        <v>4818</v>
      </c>
      <c r="F4822" s="11">
        <v>450</v>
      </c>
      <c r="G4822" s="9">
        <v>0.08</v>
      </c>
      <c r="H4822" s="9">
        <v>0.125</v>
      </c>
      <c r="I4822" s="9">
        <v>0.17</v>
      </c>
      <c r="J4822" s="9">
        <v>0.27126512525997698</v>
      </c>
      <c r="K4822" s="9">
        <v>0.27126512525997698</v>
      </c>
      <c r="L4822" s="9">
        <v>0.27126512525997698</v>
      </c>
      <c r="N4822" s="32">
        <f>IF('System Design'!$F$8=1,'Hourly Demand and Generation'!G4822*'System Design'!$F$21,IF('System Design'!$F$8=2,'Hourly Demand and Generation'!H4822*'System Design'!$F$21,IF('System Design'!$F$8=3,'Hourly Demand and Generation'!I4822*'System Design'!$F$21)))</f>
        <v>85</v>
      </c>
      <c r="O4822" s="32">
        <f>IF('System Design'!$F$8=1,'Hourly Demand and Generation'!J4822*'System Design'!$F$22,IF('System Design'!$F$8=2,'Hourly Demand and Generation'!K4822*'System Design'!$F$22,IF('System Design'!$F$8=3,'Hourly Demand and Generation'!L4822*'System Design'!$F$22)))</f>
        <v>678.16281314994239</v>
      </c>
      <c r="Q4822" s="32">
        <f t="shared" si="1074"/>
        <v>0</v>
      </c>
      <c r="R4822" s="32">
        <f t="shared" si="1079"/>
        <v>5400</v>
      </c>
      <c r="S4822" s="32">
        <f t="shared" si="1080"/>
        <v>0</v>
      </c>
      <c r="T4822" s="32">
        <f t="shared" si="1081"/>
        <v>21600</v>
      </c>
      <c r="U4822" s="32">
        <f t="shared" si="1082"/>
        <v>0</v>
      </c>
      <c r="V4822" s="32">
        <f t="shared" si="1075"/>
        <v>313.16281314994239</v>
      </c>
      <c r="W4822" s="32">
        <f t="shared" si="1083"/>
        <v>313.16281314994239</v>
      </c>
      <c r="X4822" s="32">
        <f t="shared" si="1084"/>
        <v>313.16281314994239</v>
      </c>
    </row>
    <row r="4823" spans="1:24" x14ac:dyDescent="0.25">
      <c r="A4823" s="2"/>
      <c r="B4823" s="2" t="s">
        <v>8</v>
      </c>
      <c r="C4823" s="2">
        <f t="shared" si="1076"/>
        <v>201</v>
      </c>
      <c r="D4823" s="2">
        <f t="shared" si="1077"/>
        <v>19</v>
      </c>
      <c r="E4823" s="2">
        <f t="shared" si="1078"/>
        <v>4819</v>
      </c>
      <c r="F4823" s="11">
        <v>436.5</v>
      </c>
      <c r="G4823" s="9">
        <v>0</v>
      </c>
      <c r="H4823" s="9">
        <v>0.04</v>
      </c>
      <c r="I4823" s="9">
        <v>0.08</v>
      </c>
      <c r="J4823" s="9">
        <v>0.25698801340418898</v>
      </c>
      <c r="K4823" s="9">
        <v>0.25698801340418898</v>
      </c>
      <c r="L4823" s="9">
        <v>0.25698801340418898</v>
      </c>
      <c r="N4823" s="32">
        <f>IF('System Design'!$F$8=1,'Hourly Demand and Generation'!G4823*'System Design'!$F$21,IF('System Design'!$F$8=2,'Hourly Demand and Generation'!H4823*'System Design'!$F$21,IF('System Design'!$F$8=3,'Hourly Demand and Generation'!I4823*'System Design'!$F$21)))</f>
        <v>40</v>
      </c>
      <c r="O4823" s="32">
        <f>IF('System Design'!$F$8=1,'Hourly Demand and Generation'!J4823*'System Design'!$F$22,IF('System Design'!$F$8=2,'Hourly Demand and Generation'!K4823*'System Design'!$F$22,IF('System Design'!$F$8=3,'Hourly Demand and Generation'!L4823*'System Design'!$F$22)))</f>
        <v>642.47003351047249</v>
      </c>
      <c r="Q4823" s="32">
        <f t="shared" si="1074"/>
        <v>0</v>
      </c>
      <c r="R4823" s="32">
        <f t="shared" si="1079"/>
        <v>5400</v>
      </c>
      <c r="S4823" s="32">
        <f t="shared" si="1080"/>
        <v>0</v>
      </c>
      <c r="T4823" s="32">
        <f t="shared" si="1081"/>
        <v>21600</v>
      </c>
      <c r="U4823" s="32">
        <f t="shared" si="1082"/>
        <v>0</v>
      </c>
      <c r="V4823" s="32">
        <f t="shared" si="1075"/>
        <v>245.97003351047249</v>
      </c>
      <c r="W4823" s="32">
        <f t="shared" si="1083"/>
        <v>245.97003351047249</v>
      </c>
      <c r="X4823" s="32">
        <f t="shared" si="1084"/>
        <v>245.97003351047249</v>
      </c>
    </row>
    <row r="4824" spans="1:24" x14ac:dyDescent="0.25">
      <c r="A4824" s="2"/>
      <c r="B4824" s="2" t="s">
        <v>8</v>
      </c>
      <c r="C4824" s="2">
        <f t="shared" si="1076"/>
        <v>201</v>
      </c>
      <c r="D4824" s="2">
        <f t="shared" si="1077"/>
        <v>20</v>
      </c>
      <c r="E4824" s="2">
        <f t="shared" si="1078"/>
        <v>4820</v>
      </c>
      <c r="F4824" s="11">
        <v>427.5</v>
      </c>
      <c r="G4824" s="9">
        <v>0</v>
      </c>
      <c r="H4824" s="9">
        <v>0</v>
      </c>
      <c r="I4824" s="9">
        <v>0</v>
      </c>
      <c r="J4824" s="9">
        <v>0.25698801340418898</v>
      </c>
      <c r="K4824" s="9">
        <v>0.25698801340418898</v>
      </c>
      <c r="L4824" s="9">
        <v>0.25698801340418898</v>
      </c>
      <c r="N4824" s="32">
        <f>IF('System Design'!$F$8=1,'Hourly Demand and Generation'!G4824*'System Design'!$F$21,IF('System Design'!$F$8=2,'Hourly Demand and Generation'!H4824*'System Design'!$F$21,IF('System Design'!$F$8=3,'Hourly Demand and Generation'!I4824*'System Design'!$F$21)))</f>
        <v>0</v>
      </c>
      <c r="O4824" s="32">
        <f>IF('System Design'!$F$8=1,'Hourly Demand and Generation'!J4824*'System Design'!$F$22,IF('System Design'!$F$8=2,'Hourly Demand and Generation'!K4824*'System Design'!$F$22,IF('System Design'!$F$8=3,'Hourly Demand and Generation'!L4824*'System Design'!$F$22)))</f>
        <v>642.47003351047249</v>
      </c>
      <c r="Q4824" s="32">
        <f t="shared" si="1074"/>
        <v>0</v>
      </c>
      <c r="R4824" s="32">
        <f t="shared" si="1079"/>
        <v>5400</v>
      </c>
      <c r="S4824" s="32">
        <f t="shared" si="1080"/>
        <v>0</v>
      </c>
      <c r="T4824" s="32">
        <f t="shared" si="1081"/>
        <v>21600</v>
      </c>
      <c r="U4824" s="32">
        <f t="shared" si="1082"/>
        <v>0</v>
      </c>
      <c r="V4824" s="32">
        <f t="shared" si="1075"/>
        <v>214.97003351047249</v>
      </c>
      <c r="W4824" s="32">
        <f t="shared" si="1083"/>
        <v>214.97003351047249</v>
      </c>
      <c r="X4824" s="32">
        <f t="shared" si="1084"/>
        <v>214.97003351047249</v>
      </c>
    </row>
    <row r="4825" spans="1:24" x14ac:dyDescent="0.25">
      <c r="A4825" s="2"/>
      <c r="B4825" s="2" t="s">
        <v>8</v>
      </c>
      <c r="C4825" s="2">
        <f t="shared" si="1076"/>
        <v>201</v>
      </c>
      <c r="D4825" s="2">
        <f t="shared" si="1077"/>
        <v>21</v>
      </c>
      <c r="E4825" s="2">
        <f t="shared" si="1078"/>
        <v>4821</v>
      </c>
      <c r="F4825" s="11">
        <v>405</v>
      </c>
      <c r="G4825" s="9">
        <v>0</v>
      </c>
      <c r="H4825" s="9">
        <v>0</v>
      </c>
      <c r="I4825" s="9">
        <v>0</v>
      </c>
      <c r="J4825" s="9">
        <v>0.25698801340418898</v>
      </c>
      <c r="K4825" s="9">
        <v>0.25698801340418898</v>
      </c>
      <c r="L4825" s="9">
        <v>0.25698801340418898</v>
      </c>
      <c r="N4825" s="32">
        <f>IF('System Design'!$F$8=1,'Hourly Demand and Generation'!G4825*'System Design'!$F$21,IF('System Design'!$F$8=2,'Hourly Demand and Generation'!H4825*'System Design'!$F$21,IF('System Design'!$F$8=3,'Hourly Demand and Generation'!I4825*'System Design'!$F$21)))</f>
        <v>0</v>
      </c>
      <c r="O4825" s="32">
        <f>IF('System Design'!$F$8=1,'Hourly Demand and Generation'!J4825*'System Design'!$F$22,IF('System Design'!$F$8=2,'Hourly Demand and Generation'!K4825*'System Design'!$F$22,IF('System Design'!$F$8=3,'Hourly Demand and Generation'!L4825*'System Design'!$F$22)))</f>
        <v>642.47003351047249</v>
      </c>
      <c r="Q4825" s="32">
        <f t="shared" si="1074"/>
        <v>0</v>
      </c>
      <c r="R4825" s="32">
        <f t="shared" si="1079"/>
        <v>5400</v>
      </c>
      <c r="S4825" s="32">
        <f t="shared" si="1080"/>
        <v>0</v>
      </c>
      <c r="T4825" s="32">
        <f t="shared" si="1081"/>
        <v>21600</v>
      </c>
      <c r="U4825" s="32">
        <f t="shared" si="1082"/>
        <v>0</v>
      </c>
      <c r="V4825" s="32">
        <f t="shared" si="1075"/>
        <v>237.47003351047249</v>
      </c>
      <c r="W4825" s="32">
        <f t="shared" si="1083"/>
        <v>237.47003351047249</v>
      </c>
      <c r="X4825" s="32">
        <f t="shared" si="1084"/>
        <v>237.47003351047249</v>
      </c>
    </row>
    <row r="4826" spans="1:24" x14ac:dyDescent="0.25">
      <c r="A4826" s="2"/>
      <c r="B4826" s="2" t="s">
        <v>8</v>
      </c>
      <c r="C4826" s="2">
        <f t="shared" si="1076"/>
        <v>201</v>
      </c>
      <c r="D4826" s="2">
        <f t="shared" si="1077"/>
        <v>22</v>
      </c>
      <c r="E4826" s="2">
        <f t="shared" si="1078"/>
        <v>4822</v>
      </c>
      <c r="F4826" s="11">
        <v>382.5</v>
      </c>
      <c r="G4826" s="9">
        <v>0</v>
      </c>
      <c r="H4826" s="9">
        <v>0</v>
      </c>
      <c r="I4826" s="9">
        <v>0</v>
      </c>
      <c r="J4826" s="9">
        <v>0.27126512525997698</v>
      </c>
      <c r="K4826" s="9">
        <v>0.27126512525997698</v>
      </c>
      <c r="L4826" s="9">
        <v>0.27126512525997698</v>
      </c>
      <c r="N4826" s="32">
        <f>IF('System Design'!$F$8=1,'Hourly Demand and Generation'!G4826*'System Design'!$F$21,IF('System Design'!$F$8=2,'Hourly Demand and Generation'!H4826*'System Design'!$F$21,IF('System Design'!$F$8=3,'Hourly Demand and Generation'!I4826*'System Design'!$F$21)))</f>
        <v>0</v>
      </c>
      <c r="O4826" s="32">
        <f>IF('System Design'!$F$8=1,'Hourly Demand and Generation'!J4826*'System Design'!$F$22,IF('System Design'!$F$8=2,'Hourly Demand and Generation'!K4826*'System Design'!$F$22,IF('System Design'!$F$8=3,'Hourly Demand and Generation'!L4826*'System Design'!$F$22)))</f>
        <v>678.16281314994239</v>
      </c>
      <c r="Q4826" s="32">
        <f t="shared" si="1074"/>
        <v>0</v>
      </c>
      <c r="R4826" s="32">
        <f t="shared" si="1079"/>
        <v>5400</v>
      </c>
      <c r="S4826" s="32">
        <f t="shared" si="1080"/>
        <v>0</v>
      </c>
      <c r="T4826" s="32">
        <f t="shared" si="1081"/>
        <v>21600</v>
      </c>
      <c r="U4826" s="32">
        <f t="shared" si="1082"/>
        <v>0</v>
      </c>
      <c r="V4826" s="32">
        <f t="shared" si="1075"/>
        <v>295.66281314994239</v>
      </c>
      <c r="W4826" s="32">
        <f t="shared" si="1083"/>
        <v>295.66281314994239</v>
      </c>
      <c r="X4826" s="32">
        <f t="shared" si="1084"/>
        <v>295.66281314994239</v>
      </c>
    </row>
    <row r="4827" spans="1:24" x14ac:dyDescent="0.25">
      <c r="A4827" s="2"/>
      <c r="B4827" s="2" t="s">
        <v>8</v>
      </c>
      <c r="C4827" s="2">
        <f t="shared" si="1076"/>
        <v>201</v>
      </c>
      <c r="D4827" s="2">
        <f t="shared" si="1077"/>
        <v>23</v>
      </c>
      <c r="E4827" s="2">
        <f t="shared" si="1078"/>
        <v>4823</v>
      </c>
      <c r="F4827" s="11">
        <v>360</v>
      </c>
      <c r="G4827" s="9">
        <v>0</v>
      </c>
      <c r="H4827" s="9">
        <v>0</v>
      </c>
      <c r="I4827" s="9">
        <v>0</v>
      </c>
      <c r="J4827" s="9">
        <v>0.22843378969261199</v>
      </c>
      <c r="K4827" s="9">
        <v>0.22843378969261199</v>
      </c>
      <c r="L4827" s="9">
        <v>0.22843378969261199</v>
      </c>
      <c r="N4827" s="32">
        <f>IF('System Design'!$F$8=1,'Hourly Demand and Generation'!G4827*'System Design'!$F$21,IF('System Design'!$F$8=2,'Hourly Demand and Generation'!H4827*'System Design'!$F$21,IF('System Design'!$F$8=3,'Hourly Demand and Generation'!I4827*'System Design'!$F$21)))</f>
        <v>0</v>
      </c>
      <c r="O4827" s="32">
        <f>IF('System Design'!$F$8=1,'Hourly Demand and Generation'!J4827*'System Design'!$F$22,IF('System Design'!$F$8=2,'Hourly Demand and Generation'!K4827*'System Design'!$F$22,IF('System Design'!$F$8=3,'Hourly Demand and Generation'!L4827*'System Design'!$F$22)))</f>
        <v>571.08447423152995</v>
      </c>
      <c r="Q4827" s="32">
        <f t="shared" si="1074"/>
        <v>0</v>
      </c>
      <c r="R4827" s="32">
        <f t="shared" si="1079"/>
        <v>5400</v>
      </c>
      <c r="S4827" s="32">
        <f t="shared" si="1080"/>
        <v>0</v>
      </c>
      <c r="T4827" s="32">
        <f t="shared" si="1081"/>
        <v>21600</v>
      </c>
      <c r="U4827" s="32">
        <f t="shared" si="1082"/>
        <v>0</v>
      </c>
      <c r="V4827" s="32">
        <f t="shared" si="1075"/>
        <v>211.08447423152995</v>
      </c>
      <c r="W4827" s="32">
        <f t="shared" si="1083"/>
        <v>211.08447423152995</v>
      </c>
      <c r="X4827" s="32">
        <f t="shared" si="1084"/>
        <v>211.08447423152995</v>
      </c>
    </row>
    <row r="4828" spans="1:24" x14ac:dyDescent="0.25">
      <c r="A4828" s="2"/>
      <c r="B4828" s="2" t="s">
        <v>8</v>
      </c>
      <c r="C4828" s="2">
        <f t="shared" si="1076"/>
        <v>201</v>
      </c>
      <c r="D4828" s="2">
        <f t="shared" si="1077"/>
        <v>24</v>
      </c>
      <c r="E4828" s="2">
        <f t="shared" si="1078"/>
        <v>4824</v>
      </c>
      <c r="F4828" s="11">
        <v>315</v>
      </c>
      <c r="G4828" s="9">
        <v>0</v>
      </c>
      <c r="H4828" s="9">
        <v>0</v>
      </c>
      <c r="I4828" s="9">
        <v>0</v>
      </c>
      <c r="J4828" s="9">
        <v>0.22843378969261199</v>
      </c>
      <c r="K4828" s="9">
        <v>0.22843378969261199</v>
      </c>
      <c r="L4828" s="9">
        <v>0.22843378969261199</v>
      </c>
      <c r="N4828" s="32">
        <f>IF('System Design'!$F$8=1,'Hourly Demand and Generation'!G4828*'System Design'!$F$21,IF('System Design'!$F$8=2,'Hourly Demand and Generation'!H4828*'System Design'!$F$21,IF('System Design'!$F$8=3,'Hourly Demand and Generation'!I4828*'System Design'!$F$21)))</f>
        <v>0</v>
      </c>
      <c r="O4828" s="32">
        <f>IF('System Design'!$F$8=1,'Hourly Demand and Generation'!J4828*'System Design'!$F$22,IF('System Design'!$F$8=2,'Hourly Demand and Generation'!K4828*'System Design'!$F$22,IF('System Design'!$F$8=3,'Hourly Demand and Generation'!L4828*'System Design'!$F$22)))</f>
        <v>571.08447423152995</v>
      </c>
      <c r="Q4828" s="32">
        <f t="shared" si="1074"/>
        <v>0</v>
      </c>
      <c r="R4828" s="32">
        <f t="shared" si="1079"/>
        <v>5400</v>
      </c>
      <c r="S4828" s="32">
        <f t="shared" si="1080"/>
        <v>0</v>
      </c>
      <c r="T4828" s="32">
        <f t="shared" si="1081"/>
        <v>21600</v>
      </c>
      <c r="U4828" s="32">
        <f t="shared" si="1082"/>
        <v>0</v>
      </c>
      <c r="V4828" s="32">
        <f t="shared" si="1075"/>
        <v>256.08447423152995</v>
      </c>
      <c r="W4828" s="32">
        <f t="shared" si="1083"/>
        <v>256.08447423152995</v>
      </c>
      <c r="X4828" s="32">
        <f t="shared" si="1084"/>
        <v>256.08447423152995</v>
      </c>
    </row>
    <row r="4829" spans="1:24" x14ac:dyDescent="0.25">
      <c r="A4829" s="2"/>
      <c r="B4829" s="2" t="s">
        <v>8</v>
      </c>
      <c r="C4829" s="2">
        <f>C4828+1</f>
        <v>202</v>
      </c>
      <c r="D4829" s="2">
        <v>1</v>
      </c>
      <c r="E4829" s="2">
        <f t="shared" si="1078"/>
        <v>4825</v>
      </c>
      <c r="F4829" s="11">
        <v>270</v>
      </c>
      <c r="G4829" s="9">
        <v>0</v>
      </c>
      <c r="H4829" s="9">
        <v>0</v>
      </c>
      <c r="I4829" s="9">
        <v>0</v>
      </c>
      <c r="J4829" s="9">
        <v>0.28542429495322802</v>
      </c>
      <c r="K4829" s="9">
        <v>0.28542429495322802</v>
      </c>
      <c r="L4829" s="9">
        <v>0.28542429495322802</v>
      </c>
      <c r="N4829" s="32">
        <f>IF('System Design'!$F$8=1,'Hourly Demand and Generation'!G4829*'System Design'!$F$21,IF('System Design'!$F$8=2,'Hourly Demand and Generation'!H4829*'System Design'!$F$21,IF('System Design'!$F$8=3,'Hourly Demand and Generation'!I4829*'System Design'!$F$21)))</f>
        <v>0</v>
      </c>
      <c r="O4829" s="32">
        <f>IF('System Design'!$F$8=1,'Hourly Demand and Generation'!J4829*'System Design'!$F$22,IF('System Design'!$F$8=2,'Hourly Demand and Generation'!K4829*'System Design'!$F$22,IF('System Design'!$F$8=3,'Hourly Demand and Generation'!L4829*'System Design'!$F$22)))</f>
        <v>713.56073738307009</v>
      </c>
      <c r="Q4829" s="32">
        <f t="shared" si="1074"/>
        <v>0</v>
      </c>
      <c r="R4829" s="32">
        <f t="shared" si="1079"/>
        <v>5400</v>
      </c>
      <c r="S4829" s="32">
        <f t="shared" si="1080"/>
        <v>0</v>
      </c>
      <c r="T4829" s="32">
        <f t="shared" si="1081"/>
        <v>21600</v>
      </c>
      <c r="U4829" s="32">
        <f t="shared" si="1082"/>
        <v>0</v>
      </c>
      <c r="V4829" s="32">
        <f t="shared" si="1075"/>
        <v>443.56073738307009</v>
      </c>
      <c r="W4829" s="32">
        <f t="shared" si="1083"/>
        <v>443.56073738307009</v>
      </c>
      <c r="X4829" s="32">
        <f t="shared" si="1084"/>
        <v>443.56073738307009</v>
      </c>
    </row>
    <row r="4830" spans="1:24" x14ac:dyDescent="0.25">
      <c r="A4830" s="2"/>
      <c r="B4830" s="2" t="s">
        <v>8</v>
      </c>
      <c r="C4830" s="2">
        <f>C4829</f>
        <v>202</v>
      </c>
      <c r="D4830" s="2">
        <f>D4829+1</f>
        <v>2</v>
      </c>
      <c r="E4830" s="2">
        <f t="shared" si="1078"/>
        <v>4826</v>
      </c>
      <c r="F4830" s="11">
        <v>247.5</v>
      </c>
      <c r="G4830" s="9">
        <v>0</v>
      </c>
      <c r="H4830" s="9">
        <v>0</v>
      </c>
      <c r="I4830" s="9">
        <v>0</v>
      </c>
      <c r="J4830" s="9">
        <v>0.25688186545790498</v>
      </c>
      <c r="K4830" s="9">
        <v>0.25688186545790498</v>
      </c>
      <c r="L4830" s="9">
        <v>0.25688186545790498</v>
      </c>
      <c r="N4830" s="32">
        <f>IF('System Design'!$F$8=1,'Hourly Demand and Generation'!G4830*'System Design'!$F$21,IF('System Design'!$F$8=2,'Hourly Demand and Generation'!H4830*'System Design'!$F$21,IF('System Design'!$F$8=3,'Hourly Demand and Generation'!I4830*'System Design'!$F$21)))</f>
        <v>0</v>
      </c>
      <c r="O4830" s="32">
        <f>IF('System Design'!$F$8=1,'Hourly Demand and Generation'!J4830*'System Design'!$F$22,IF('System Design'!$F$8=2,'Hourly Demand and Generation'!K4830*'System Design'!$F$22,IF('System Design'!$F$8=3,'Hourly Demand and Generation'!L4830*'System Design'!$F$22)))</f>
        <v>642.20466364476249</v>
      </c>
      <c r="Q4830" s="32">
        <f t="shared" si="1074"/>
        <v>0</v>
      </c>
      <c r="R4830" s="32">
        <f t="shared" si="1079"/>
        <v>5400</v>
      </c>
      <c r="S4830" s="32">
        <f t="shared" si="1080"/>
        <v>0</v>
      </c>
      <c r="T4830" s="32">
        <f t="shared" si="1081"/>
        <v>21600</v>
      </c>
      <c r="U4830" s="32">
        <f t="shared" si="1082"/>
        <v>0</v>
      </c>
      <c r="V4830" s="32">
        <f t="shared" si="1075"/>
        <v>394.70466364476249</v>
      </c>
      <c r="W4830" s="32">
        <f t="shared" si="1083"/>
        <v>394.70466364476249</v>
      </c>
      <c r="X4830" s="32">
        <f t="shared" si="1084"/>
        <v>394.70466364476249</v>
      </c>
    </row>
    <row r="4831" spans="1:24" x14ac:dyDescent="0.25">
      <c r="A4831" s="2"/>
      <c r="B4831" s="2" t="s">
        <v>8</v>
      </c>
      <c r="C4831" s="2">
        <f t="shared" ref="C4831:C4852" si="1085">C4830</f>
        <v>202</v>
      </c>
      <c r="D4831" s="2">
        <f t="shared" ref="D4831:D4852" si="1086">D4830+1</f>
        <v>3</v>
      </c>
      <c r="E4831" s="2">
        <f t="shared" si="1078"/>
        <v>4827</v>
      </c>
      <c r="F4831" s="11">
        <v>225</v>
      </c>
      <c r="G4831" s="9">
        <v>0</v>
      </c>
      <c r="H4831" s="9">
        <v>0</v>
      </c>
      <c r="I4831" s="9">
        <v>0</v>
      </c>
      <c r="J4831" s="9">
        <v>0.25688186545790498</v>
      </c>
      <c r="K4831" s="9">
        <v>0.25688186545790498</v>
      </c>
      <c r="L4831" s="9">
        <v>0.25688186545790498</v>
      </c>
      <c r="N4831" s="32">
        <f>IF('System Design'!$F$8=1,'Hourly Demand and Generation'!G4831*'System Design'!$F$21,IF('System Design'!$F$8=2,'Hourly Demand and Generation'!H4831*'System Design'!$F$21,IF('System Design'!$F$8=3,'Hourly Demand and Generation'!I4831*'System Design'!$F$21)))</f>
        <v>0</v>
      </c>
      <c r="O4831" s="32">
        <f>IF('System Design'!$F$8=1,'Hourly Demand and Generation'!J4831*'System Design'!$F$22,IF('System Design'!$F$8=2,'Hourly Demand and Generation'!K4831*'System Design'!$F$22,IF('System Design'!$F$8=3,'Hourly Demand and Generation'!L4831*'System Design'!$F$22)))</f>
        <v>642.20466364476249</v>
      </c>
      <c r="Q4831" s="32">
        <f t="shared" si="1074"/>
        <v>0</v>
      </c>
      <c r="R4831" s="32">
        <f t="shared" si="1079"/>
        <v>5400</v>
      </c>
      <c r="S4831" s="32">
        <f t="shared" si="1080"/>
        <v>0</v>
      </c>
      <c r="T4831" s="32">
        <f t="shared" si="1081"/>
        <v>21600</v>
      </c>
      <c r="U4831" s="32">
        <f t="shared" si="1082"/>
        <v>0</v>
      </c>
      <c r="V4831" s="32">
        <f t="shared" si="1075"/>
        <v>417.20466364476249</v>
      </c>
      <c r="W4831" s="32">
        <f t="shared" si="1083"/>
        <v>417.20466364476249</v>
      </c>
      <c r="X4831" s="32">
        <f t="shared" si="1084"/>
        <v>417.20466364476249</v>
      </c>
    </row>
    <row r="4832" spans="1:24" x14ac:dyDescent="0.25">
      <c r="A4832" s="2"/>
      <c r="B4832" s="2" t="s">
        <v>8</v>
      </c>
      <c r="C4832" s="2">
        <f t="shared" si="1085"/>
        <v>202</v>
      </c>
      <c r="D4832" s="2">
        <f t="shared" si="1086"/>
        <v>4</v>
      </c>
      <c r="E4832" s="2">
        <f t="shared" si="1078"/>
        <v>4828</v>
      </c>
      <c r="F4832" s="11">
        <v>270</v>
      </c>
      <c r="G4832" s="9">
        <v>0</v>
      </c>
      <c r="H4832" s="9">
        <v>0</v>
      </c>
      <c r="I4832" s="9">
        <v>0</v>
      </c>
      <c r="J4832" s="9">
        <v>0.28542429495322802</v>
      </c>
      <c r="K4832" s="9">
        <v>0.28542429495322802</v>
      </c>
      <c r="L4832" s="9">
        <v>0.28542429495322802</v>
      </c>
      <c r="N4832" s="32">
        <f>IF('System Design'!$F$8=1,'Hourly Demand and Generation'!G4832*'System Design'!$F$21,IF('System Design'!$F$8=2,'Hourly Demand and Generation'!H4832*'System Design'!$F$21,IF('System Design'!$F$8=3,'Hourly Demand and Generation'!I4832*'System Design'!$F$21)))</f>
        <v>0</v>
      </c>
      <c r="O4832" s="32">
        <f>IF('System Design'!$F$8=1,'Hourly Demand and Generation'!J4832*'System Design'!$F$22,IF('System Design'!$F$8=2,'Hourly Demand and Generation'!K4832*'System Design'!$F$22,IF('System Design'!$F$8=3,'Hourly Demand and Generation'!L4832*'System Design'!$F$22)))</f>
        <v>713.56073738307009</v>
      </c>
      <c r="Q4832" s="32">
        <f t="shared" si="1074"/>
        <v>0</v>
      </c>
      <c r="R4832" s="32">
        <f t="shared" si="1079"/>
        <v>5400</v>
      </c>
      <c r="S4832" s="32">
        <f t="shared" si="1080"/>
        <v>0</v>
      </c>
      <c r="T4832" s="32">
        <f t="shared" si="1081"/>
        <v>21600</v>
      </c>
      <c r="U4832" s="32">
        <f t="shared" si="1082"/>
        <v>0</v>
      </c>
      <c r="V4832" s="32">
        <f t="shared" si="1075"/>
        <v>443.56073738307009</v>
      </c>
      <c r="W4832" s="32">
        <f t="shared" si="1083"/>
        <v>443.56073738307009</v>
      </c>
      <c r="X4832" s="32">
        <f t="shared" si="1084"/>
        <v>443.56073738307009</v>
      </c>
    </row>
    <row r="4833" spans="1:24" x14ac:dyDescent="0.25">
      <c r="A4833" s="2"/>
      <c r="B4833" s="2" t="s">
        <v>8</v>
      </c>
      <c r="C4833" s="2">
        <f t="shared" si="1085"/>
        <v>202</v>
      </c>
      <c r="D4833" s="2">
        <f t="shared" si="1086"/>
        <v>5</v>
      </c>
      <c r="E4833" s="2">
        <f t="shared" si="1078"/>
        <v>4829</v>
      </c>
      <c r="F4833" s="11">
        <v>292.5</v>
      </c>
      <c r="G4833" s="9">
        <v>0</v>
      </c>
      <c r="H4833" s="9">
        <v>3.6479400836593297E-2</v>
      </c>
      <c r="I4833" s="9">
        <v>7.2958801673186593E-2</v>
      </c>
      <c r="J4833" s="9">
        <v>0.22833943596258199</v>
      </c>
      <c r="K4833" s="9">
        <v>0.22833943596258199</v>
      </c>
      <c r="L4833" s="9">
        <v>0.22833943596258199</v>
      </c>
      <c r="N4833" s="32">
        <f>IF('System Design'!$F$8=1,'Hourly Demand and Generation'!G4833*'System Design'!$F$21,IF('System Design'!$F$8=2,'Hourly Demand and Generation'!H4833*'System Design'!$F$21,IF('System Design'!$F$8=3,'Hourly Demand and Generation'!I4833*'System Design'!$F$21)))</f>
        <v>36.4794008365933</v>
      </c>
      <c r="O4833" s="32">
        <f>IF('System Design'!$F$8=1,'Hourly Demand and Generation'!J4833*'System Design'!$F$22,IF('System Design'!$F$8=2,'Hourly Demand and Generation'!K4833*'System Design'!$F$22,IF('System Design'!$F$8=3,'Hourly Demand and Generation'!L4833*'System Design'!$F$22)))</f>
        <v>570.848589906455</v>
      </c>
      <c r="Q4833" s="32">
        <f t="shared" si="1074"/>
        <v>0</v>
      </c>
      <c r="R4833" s="32">
        <f t="shared" si="1079"/>
        <v>5400</v>
      </c>
      <c r="S4833" s="32">
        <f t="shared" si="1080"/>
        <v>0</v>
      </c>
      <c r="T4833" s="32">
        <f t="shared" si="1081"/>
        <v>21600</v>
      </c>
      <c r="U4833" s="32">
        <f t="shared" si="1082"/>
        <v>0</v>
      </c>
      <c r="V4833" s="32">
        <f t="shared" si="1075"/>
        <v>314.8279907430483</v>
      </c>
      <c r="W4833" s="32">
        <f t="shared" si="1083"/>
        <v>314.8279907430483</v>
      </c>
      <c r="X4833" s="32">
        <f t="shared" si="1084"/>
        <v>314.8279907430483</v>
      </c>
    </row>
    <row r="4834" spans="1:24" x14ac:dyDescent="0.25">
      <c r="A4834" s="2"/>
      <c r="B4834" s="2" t="s">
        <v>8</v>
      </c>
      <c r="C4834" s="2">
        <f t="shared" si="1085"/>
        <v>202</v>
      </c>
      <c r="D4834" s="2">
        <f t="shared" si="1086"/>
        <v>6</v>
      </c>
      <c r="E4834" s="2">
        <f t="shared" si="1078"/>
        <v>4830</v>
      </c>
      <c r="F4834" s="11">
        <v>315</v>
      </c>
      <c r="G4834" s="9">
        <v>7.2958801673186593E-2</v>
      </c>
      <c r="H4834" s="9">
        <v>0.113998127614354</v>
      </c>
      <c r="I4834" s="9">
        <v>0.15503745355552201</v>
      </c>
      <c r="J4834" s="9">
        <v>0.22833943596258199</v>
      </c>
      <c r="K4834" s="9">
        <v>0.22833943596258199</v>
      </c>
      <c r="L4834" s="9">
        <v>0.22833943596258199</v>
      </c>
      <c r="N4834" s="32">
        <f>IF('System Design'!$F$8=1,'Hourly Demand and Generation'!G4834*'System Design'!$F$21,IF('System Design'!$F$8=2,'Hourly Demand and Generation'!H4834*'System Design'!$F$21,IF('System Design'!$F$8=3,'Hourly Demand and Generation'!I4834*'System Design'!$F$21)))</f>
        <v>77.518726777761003</v>
      </c>
      <c r="O4834" s="32">
        <f>IF('System Design'!$F$8=1,'Hourly Demand and Generation'!J4834*'System Design'!$F$22,IF('System Design'!$F$8=2,'Hourly Demand and Generation'!K4834*'System Design'!$F$22,IF('System Design'!$F$8=3,'Hourly Demand and Generation'!L4834*'System Design'!$F$22)))</f>
        <v>570.848589906455</v>
      </c>
      <c r="Q4834" s="32">
        <f t="shared" si="1074"/>
        <v>0</v>
      </c>
      <c r="R4834" s="32">
        <f t="shared" si="1079"/>
        <v>5400</v>
      </c>
      <c r="S4834" s="32">
        <f t="shared" si="1080"/>
        <v>0</v>
      </c>
      <c r="T4834" s="32">
        <f t="shared" si="1081"/>
        <v>21600</v>
      </c>
      <c r="U4834" s="32">
        <f t="shared" si="1082"/>
        <v>0</v>
      </c>
      <c r="V4834" s="32">
        <f t="shared" si="1075"/>
        <v>333.36731668421601</v>
      </c>
      <c r="W4834" s="32">
        <f t="shared" si="1083"/>
        <v>333.36731668421601</v>
      </c>
      <c r="X4834" s="32">
        <f t="shared" si="1084"/>
        <v>333.36731668421601</v>
      </c>
    </row>
    <row r="4835" spans="1:24" x14ac:dyDescent="0.25">
      <c r="A4835" s="2"/>
      <c r="B4835" s="2" t="s">
        <v>8</v>
      </c>
      <c r="C4835" s="2">
        <f t="shared" si="1085"/>
        <v>202</v>
      </c>
      <c r="D4835" s="2">
        <f t="shared" si="1086"/>
        <v>7</v>
      </c>
      <c r="E4835" s="2">
        <f t="shared" si="1078"/>
        <v>4831</v>
      </c>
      <c r="F4835" s="11">
        <v>337.5</v>
      </c>
      <c r="G4835" s="9">
        <v>0.15503745355552201</v>
      </c>
      <c r="H4835" s="9">
        <v>0.19151685439211499</v>
      </c>
      <c r="I4835" s="9">
        <v>0.22799625522870801</v>
      </c>
      <c r="J4835" s="9">
        <v>0.25688186545790498</v>
      </c>
      <c r="K4835" s="9">
        <v>0.25688186545790498</v>
      </c>
      <c r="L4835" s="9">
        <v>0.25688186545790498</v>
      </c>
      <c r="N4835" s="32">
        <f>IF('System Design'!$F$8=1,'Hourly Demand and Generation'!G4835*'System Design'!$F$21,IF('System Design'!$F$8=2,'Hourly Demand and Generation'!H4835*'System Design'!$F$21,IF('System Design'!$F$8=3,'Hourly Demand and Generation'!I4835*'System Design'!$F$21)))</f>
        <v>113.998127614354</v>
      </c>
      <c r="O4835" s="32">
        <f>IF('System Design'!$F$8=1,'Hourly Demand and Generation'!J4835*'System Design'!$F$22,IF('System Design'!$F$8=2,'Hourly Demand and Generation'!K4835*'System Design'!$F$22,IF('System Design'!$F$8=3,'Hourly Demand and Generation'!L4835*'System Design'!$F$22)))</f>
        <v>642.20466364476249</v>
      </c>
      <c r="Q4835" s="32">
        <f t="shared" si="1074"/>
        <v>0</v>
      </c>
      <c r="R4835" s="32">
        <f t="shared" si="1079"/>
        <v>5400</v>
      </c>
      <c r="S4835" s="32">
        <f t="shared" si="1080"/>
        <v>0</v>
      </c>
      <c r="T4835" s="32">
        <f t="shared" si="1081"/>
        <v>21600</v>
      </c>
      <c r="U4835" s="32">
        <f t="shared" si="1082"/>
        <v>0</v>
      </c>
      <c r="V4835" s="32">
        <f t="shared" si="1075"/>
        <v>418.70279125911645</v>
      </c>
      <c r="W4835" s="32">
        <f t="shared" si="1083"/>
        <v>418.70279125911645</v>
      </c>
      <c r="X4835" s="32">
        <f t="shared" si="1084"/>
        <v>418.70279125911645</v>
      </c>
    </row>
    <row r="4836" spans="1:24" x14ac:dyDescent="0.25">
      <c r="A4836" s="2"/>
      <c r="B4836" s="2" t="s">
        <v>8</v>
      </c>
      <c r="C4836" s="2">
        <f t="shared" si="1085"/>
        <v>202</v>
      </c>
      <c r="D4836" s="2">
        <f t="shared" si="1086"/>
        <v>8</v>
      </c>
      <c r="E4836" s="2">
        <f t="shared" si="1078"/>
        <v>4832</v>
      </c>
      <c r="F4836" s="11">
        <v>360</v>
      </c>
      <c r="G4836" s="9">
        <v>0.300955056901895</v>
      </c>
      <c r="H4836" s="9">
        <v>0.34199438284306199</v>
      </c>
      <c r="I4836" s="9">
        <v>0.38303370878422999</v>
      </c>
      <c r="J4836" s="9">
        <v>0.25688186545790498</v>
      </c>
      <c r="K4836" s="9">
        <v>0.25688186545790498</v>
      </c>
      <c r="L4836" s="9">
        <v>0.25688186545790498</v>
      </c>
      <c r="N4836" s="32">
        <f>IF('System Design'!$F$8=1,'Hourly Demand and Generation'!G4836*'System Design'!$F$21,IF('System Design'!$F$8=2,'Hourly Demand and Generation'!H4836*'System Design'!$F$21,IF('System Design'!$F$8=3,'Hourly Demand and Generation'!I4836*'System Design'!$F$21)))</f>
        <v>191.51685439211499</v>
      </c>
      <c r="O4836" s="32">
        <f>IF('System Design'!$F$8=1,'Hourly Demand and Generation'!J4836*'System Design'!$F$22,IF('System Design'!$F$8=2,'Hourly Demand and Generation'!K4836*'System Design'!$F$22,IF('System Design'!$F$8=3,'Hourly Demand and Generation'!L4836*'System Design'!$F$22)))</f>
        <v>642.20466364476249</v>
      </c>
      <c r="Q4836" s="32">
        <f t="shared" si="1074"/>
        <v>0</v>
      </c>
      <c r="R4836" s="32">
        <f t="shared" si="1079"/>
        <v>5400</v>
      </c>
      <c r="S4836" s="32">
        <f t="shared" si="1080"/>
        <v>0</v>
      </c>
      <c r="T4836" s="32">
        <f t="shared" si="1081"/>
        <v>21600</v>
      </c>
      <c r="U4836" s="32">
        <f t="shared" si="1082"/>
        <v>0</v>
      </c>
      <c r="V4836" s="32">
        <f t="shared" si="1075"/>
        <v>473.72151803687746</v>
      </c>
      <c r="W4836" s="32">
        <f t="shared" si="1083"/>
        <v>473.72151803687746</v>
      </c>
      <c r="X4836" s="32">
        <f t="shared" si="1084"/>
        <v>473.72151803687746</v>
      </c>
    </row>
    <row r="4837" spans="1:24" x14ac:dyDescent="0.25">
      <c r="A4837" s="2"/>
      <c r="B4837" s="2" t="s">
        <v>8</v>
      </c>
      <c r="C4837" s="2">
        <f t="shared" si="1085"/>
        <v>202</v>
      </c>
      <c r="D4837" s="2">
        <f t="shared" si="1086"/>
        <v>9</v>
      </c>
      <c r="E4837" s="2">
        <f t="shared" si="1078"/>
        <v>4833</v>
      </c>
      <c r="F4837" s="11">
        <v>360</v>
      </c>
      <c r="G4837" s="9">
        <v>0.45599251045741601</v>
      </c>
      <c r="H4837" s="9">
        <v>0.49247191129401002</v>
      </c>
      <c r="I4837" s="9">
        <v>0.52895131213060298</v>
      </c>
      <c r="J4837" s="9">
        <v>0.22833943596258199</v>
      </c>
      <c r="K4837" s="9">
        <v>0.22833943596258199</v>
      </c>
      <c r="L4837" s="9">
        <v>0.22833943596258199</v>
      </c>
      <c r="N4837" s="32">
        <f>IF('System Design'!$F$8=1,'Hourly Demand and Generation'!G4837*'System Design'!$F$21,IF('System Design'!$F$8=2,'Hourly Demand and Generation'!H4837*'System Design'!$F$21,IF('System Design'!$F$8=3,'Hourly Demand and Generation'!I4837*'System Design'!$F$21)))</f>
        <v>264.47565606530151</v>
      </c>
      <c r="O4837" s="32">
        <f>IF('System Design'!$F$8=1,'Hourly Demand and Generation'!J4837*'System Design'!$F$22,IF('System Design'!$F$8=2,'Hourly Demand and Generation'!K4837*'System Design'!$F$22,IF('System Design'!$F$8=3,'Hourly Demand and Generation'!L4837*'System Design'!$F$22)))</f>
        <v>570.848589906455</v>
      </c>
      <c r="Q4837" s="32">
        <f t="shared" si="1074"/>
        <v>0</v>
      </c>
      <c r="R4837" s="32">
        <f t="shared" si="1079"/>
        <v>5400</v>
      </c>
      <c r="S4837" s="32">
        <f t="shared" si="1080"/>
        <v>0</v>
      </c>
      <c r="T4837" s="32">
        <f t="shared" si="1081"/>
        <v>21600</v>
      </c>
      <c r="U4837" s="32">
        <f t="shared" si="1082"/>
        <v>0</v>
      </c>
      <c r="V4837" s="32">
        <f t="shared" si="1075"/>
        <v>475.32424597175645</v>
      </c>
      <c r="W4837" s="32">
        <f t="shared" si="1083"/>
        <v>475.32424597175645</v>
      </c>
      <c r="X4837" s="32">
        <f t="shared" si="1084"/>
        <v>475.32424597175645</v>
      </c>
    </row>
    <row r="4838" spans="1:24" x14ac:dyDescent="0.25">
      <c r="A4838" s="2"/>
      <c r="B4838" s="2" t="s">
        <v>8</v>
      </c>
      <c r="C4838" s="2">
        <f t="shared" si="1085"/>
        <v>202</v>
      </c>
      <c r="D4838" s="2">
        <f t="shared" si="1086"/>
        <v>10</v>
      </c>
      <c r="E4838" s="2">
        <f t="shared" si="1078"/>
        <v>4834</v>
      </c>
      <c r="F4838" s="11">
        <v>351</v>
      </c>
      <c r="G4838" s="9">
        <v>0.61102996401293797</v>
      </c>
      <c r="H4838" s="9">
        <v>0.64750936484953103</v>
      </c>
      <c r="I4838" s="9">
        <v>0.68398876568612399</v>
      </c>
      <c r="J4838" s="9">
        <v>0.25688186545790498</v>
      </c>
      <c r="K4838" s="9">
        <v>0.25688186545790498</v>
      </c>
      <c r="L4838" s="9">
        <v>0.25688186545790498</v>
      </c>
      <c r="N4838" s="32">
        <f>IF('System Design'!$F$8=1,'Hourly Demand and Generation'!G4838*'System Design'!$F$21,IF('System Design'!$F$8=2,'Hourly Demand and Generation'!H4838*'System Design'!$F$21,IF('System Design'!$F$8=3,'Hourly Demand and Generation'!I4838*'System Design'!$F$21)))</f>
        <v>341.994382843062</v>
      </c>
      <c r="O4838" s="32">
        <f>IF('System Design'!$F$8=1,'Hourly Demand and Generation'!J4838*'System Design'!$F$22,IF('System Design'!$F$8=2,'Hourly Demand and Generation'!K4838*'System Design'!$F$22,IF('System Design'!$F$8=3,'Hourly Demand and Generation'!L4838*'System Design'!$F$22)))</f>
        <v>642.20466364476249</v>
      </c>
      <c r="Q4838" s="32">
        <f t="shared" si="1074"/>
        <v>0</v>
      </c>
      <c r="R4838" s="32">
        <f t="shared" si="1079"/>
        <v>5400</v>
      </c>
      <c r="S4838" s="32">
        <f t="shared" si="1080"/>
        <v>0</v>
      </c>
      <c r="T4838" s="32">
        <f t="shared" si="1081"/>
        <v>21600</v>
      </c>
      <c r="U4838" s="32">
        <f t="shared" si="1082"/>
        <v>0</v>
      </c>
      <c r="V4838" s="32">
        <f t="shared" si="1075"/>
        <v>633.19904648782449</v>
      </c>
      <c r="W4838" s="32">
        <f t="shared" si="1083"/>
        <v>633.19904648782449</v>
      </c>
      <c r="X4838" s="32">
        <f t="shared" si="1084"/>
        <v>633.19904648782449</v>
      </c>
    </row>
    <row r="4839" spans="1:24" x14ac:dyDescent="0.25">
      <c r="A4839" s="2"/>
      <c r="B4839" s="2" t="s">
        <v>8</v>
      </c>
      <c r="C4839" s="2">
        <f t="shared" si="1085"/>
        <v>202</v>
      </c>
      <c r="D4839" s="2">
        <f t="shared" si="1086"/>
        <v>11</v>
      </c>
      <c r="E4839" s="2">
        <f t="shared" si="1078"/>
        <v>4835</v>
      </c>
      <c r="F4839" s="11">
        <v>346.5</v>
      </c>
      <c r="G4839" s="9">
        <v>0.75694756735931101</v>
      </c>
      <c r="H4839" s="9">
        <v>0.79798689330047801</v>
      </c>
      <c r="I4839" s="9">
        <v>0.839026219241646</v>
      </c>
      <c r="J4839" s="9">
        <v>0.22833943596258199</v>
      </c>
      <c r="K4839" s="9">
        <v>0.22833943596258199</v>
      </c>
      <c r="L4839" s="9">
        <v>0.22833943596258199</v>
      </c>
      <c r="N4839" s="32">
        <f>IF('System Design'!$F$8=1,'Hourly Demand and Generation'!G4839*'System Design'!$F$21,IF('System Design'!$F$8=2,'Hourly Demand and Generation'!H4839*'System Design'!$F$21,IF('System Design'!$F$8=3,'Hourly Demand and Generation'!I4839*'System Design'!$F$21)))</f>
        <v>419.513109620823</v>
      </c>
      <c r="O4839" s="32">
        <f>IF('System Design'!$F$8=1,'Hourly Demand and Generation'!J4839*'System Design'!$F$22,IF('System Design'!$F$8=2,'Hourly Demand and Generation'!K4839*'System Design'!$F$22,IF('System Design'!$F$8=3,'Hourly Demand and Generation'!L4839*'System Design'!$F$22)))</f>
        <v>570.848589906455</v>
      </c>
      <c r="Q4839" s="32">
        <f t="shared" si="1074"/>
        <v>0</v>
      </c>
      <c r="R4839" s="32">
        <f t="shared" si="1079"/>
        <v>5400</v>
      </c>
      <c r="S4839" s="32">
        <f t="shared" si="1080"/>
        <v>0</v>
      </c>
      <c r="T4839" s="32">
        <f t="shared" si="1081"/>
        <v>21600</v>
      </c>
      <c r="U4839" s="32">
        <f t="shared" si="1082"/>
        <v>0</v>
      </c>
      <c r="V4839" s="32">
        <f t="shared" si="1075"/>
        <v>643.86169952727801</v>
      </c>
      <c r="W4839" s="32">
        <f t="shared" si="1083"/>
        <v>643.86169952727801</v>
      </c>
      <c r="X4839" s="32">
        <f t="shared" si="1084"/>
        <v>643.86169952727801</v>
      </c>
    </row>
    <row r="4840" spans="1:24" x14ac:dyDescent="0.25">
      <c r="A4840" s="2"/>
      <c r="B4840" s="2" t="s">
        <v>8</v>
      </c>
      <c r="C4840" s="2">
        <f t="shared" si="1085"/>
        <v>202</v>
      </c>
      <c r="D4840" s="2">
        <f t="shared" si="1086"/>
        <v>12</v>
      </c>
      <c r="E4840" s="2">
        <f t="shared" si="1078"/>
        <v>4836</v>
      </c>
      <c r="F4840" s="11">
        <v>346.5</v>
      </c>
      <c r="G4840" s="9">
        <v>0.91198502091483202</v>
      </c>
      <c r="H4840" s="9">
        <v>0.91198502091483202</v>
      </c>
      <c r="I4840" s="9">
        <v>0.91198502091483202</v>
      </c>
      <c r="J4840" s="9">
        <v>0.214068221214921</v>
      </c>
      <c r="K4840" s="9">
        <v>0.214068221214921</v>
      </c>
      <c r="L4840" s="9">
        <v>0.214068221214921</v>
      </c>
      <c r="N4840" s="32">
        <f>IF('System Design'!$F$8=1,'Hourly Demand and Generation'!G4840*'System Design'!$F$21,IF('System Design'!$F$8=2,'Hourly Demand and Generation'!H4840*'System Design'!$F$21,IF('System Design'!$F$8=3,'Hourly Demand and Generation'!I4840*'System Design'!$F$21)))</f>
        <v>455.99251045741602</v>
      </c>
      <c r="O4840" s="32">
        <f>IF('System Design'!$F$8=1,'Hourly Demand and Generation'!J4840*'System Design'!$F$22,IF('System Design'!$F$8=2,'Hourly Demand and Generation'!K4840*'System Design'!$F$22,IF('System Design'!$F$8=3,'Hourly Demand and Generation'!L4840*'System Design'!$F$22)))</f>
        <v>535.17055303730251</v>
      </c>
      <c r="Q4840" s="32">
        <f t="shared" si="1074"/>
        <v>0</v>
      </c>
      <c r="R4840" s="32">
        <f t="shared" si="1079"/>
        <v>5400</v>
      </c>
      <c r="S4840" s="32">
        <f t="shared" si="1080"/>
        <v>0</v>
      </c>
      <c r="T4840" s="32">
        <f t="shared" si="1081"/>
        <v>21600</v>
      </c>
      <c r="U4840" s="32">
        <f t="shared" si="1082"/>
        <v>0</v>
      </c>
      <c r="V4840" s="32">
        <f t="shared" si="1075"/>
        <v>644.66306349471847</v>
      </c>
      <c r="W4840" s="32">
        <f t="shared" si="1083"/>
        <v>644.66306349471847</v>
      </c>
      <c r="X4840" s="32">
        <f t="shared" si="1084"/>
        <v>644.66306349471847</v>
      </c>
    </row>
    <row r="4841" spans="1:24" x14ac:dyDescent="0.25">
      <c r="A4841" s="2"/>
      <c r="B4841" s="2" t="s">
        <v>8</v>
      </c>
      <c r="C4841" s="2">
        <f t="shared" si="1085"/>
        <v>202</v>
      </c>
      <c r="D4841" s="2">
        <f t="shared" si="1086"/>
        <v>13</v>
      </c>
      <c r="E4841" s="2">
        <f t="shared" si="1078"/>
        <v>4837</v>
      </c>
      <c r="F4841" s="11">
        <v>360</v>
      </c>
      <c r="G4841" s="9">
        <v>0.75694756735931101</v>
      </c>
      <c r="H4841" s="9">
        <v>0.79798689330047801</v>
      </c>
      <c r="I4841" s="9">
        <v>0.839026219241646</v>
      </c>
      <c r="J4841" s="9">
        <v>0.22833943596258199</v>
      </c>
      <c r="K4841" s="9">
        <v>0.22833943596258199</v>
      </c>
      <c r="L4841" s="9">
        <v>0.22833943596258199</v>
      </c>
      <c r="N4841" s="32">
        <f>IF('System Design'!$F$8=1,'Hourly Demand and Generation'!G4841*'System Design'!$F$21,IF('System Design'!$F$8=2,'Hourly Demand and Generation'!H4841*'System Design'!$F$21,IF('System Design'!$F$8=3,'Hourly Demand and Generation'!I4841*'System Design'!$F$21)))</f>
        <v>419.513109620823</v>
      </c>
      <c r="O4841" s="32">
        <f>IF('System Design'!$F$8=1,'Hourly Demand and Generation'!J4841*'System Design'!$F$22,IF('System Design'!$F$8=2,'Hourly Demand and Generation'!K4841*'System Design'!$F$22,IF('System Design'!$F$8=3,'Hourly Demand and Generation'!L4841*'System Design'!$F$22)))</f>
        <v>570.848589906455</v>
      </c>
      <c r="Q4841" s="32">
        <f t="shared" si="1074"/>
        <v>0</v>
      </c>
      <c r="R4841" s="32">
        <f t="shared" si="1079"/>
        <v>5400</v>
      </c>
      <c r="S4841" s="32">
        <f t="shared" si="1080"/>
        <v>0</v>
      </c>
      <c r="T4841" s="32">
        <f t="shared" si="1081"/>
        <v>21600</v>
      </c>
      <c r="U4841" s="32">
        <f t="shared" si="1082"/>
        <v>0</v>
      </c>
      <c r="V4841" s="32">
        <f t="shared" si="1075"/>
        <v>630.36169952727801</v>
      </c>
      <c r="W4841" s="32">
        <f t="shared" si="1083"/>
        <v>630.36169952727801</v>
      </c>
      <c r="X4841" s="32">
        <f t="shared" si="1084"/>
        <v>630.36169952727801</v>
      </c>
    </row>
    <row r="4842" spans="1:24" x14ac:dyDescent="0.25">
      <c r="A4842" s="2"/>
      <c r="B4842" s="2" t="s">
        <v>8</v>
      </c>
      <c r="C4842" s="2">
        <f t="shared" si="1085"/>
        <v>202</v>
      </c>
      <c r="D4842" s="2">
        <f t="shared" si="1086"/>
        <v>14</v>
      </c>
      <c r="E4842" s="2">
        <f t="shared" si="1078"/>
        <v>4838</v>
      </c>
      <c r="F4842" s="11">
        <v>360</v>
      </c>
      <c r="G4842" s="9">
        <v>0.61102996401293797</v>
      </c>
      <c r="H4842" s="9">
        <v>0.64750936484953103</v>
      </c>
      <c r="I4842" s="9">
        <v>0.68398876568612399</v>
      </c>
      <c r="J4842" s="9">
        <v>0.24261065071024401</v>
      </c>
      <c r="K4842" s="9">
        <v>0.24261065071024401</v>
      </c>
      <c r="L4842" s="9">
        <v>0.24261065071024401</v>
      </c>
      <c r="N4842" s="32">
        <f>IF('System Design'!$F$8=1,'Hourly Demand and Generation'!G4842*'System Design'!$F$21,IF('System Design'!$F$8=2,'Hourly Demand and Generation'!H4842*'System Design'!$F$21,IF('System Design'!$F$8=3,'Hourly Demand and Generation'!I4842*'System Design'!$F$21)))</f>
        <v>341.994382843062</v>
      </c>
      <c r="O4842" s="32">
        <f>IF('System Design'!$F$8=1,'Hourly Demand and Generation'!J4842*'System Design'!$F$22,IF('System Design'!$F$8=2,'Hourly Demand and Generation'!K4842*'System Design'!$F$22,IF('System Design'!$F$8=3,'Hourly Demand and Generation'!L4842*'System Design'!$F$22)))</f>
        <v>606.52662677561</v>
      </c>
      <c r="Q4842" s="32">
        <f t="shared" si="1074"/>
        <v>0</v>
      </c>
      <c r="R4842" s="32">
        <f t="shared" si="1079"/>
        <v>5400</v>
      </c>
      <c r="S4842" s="32">
        <f t="shared" si="1080"/>
        <v>0</v>
      </c>
      <c r="T4842" s="32">
        <f t="shared" si="1081"/>
        <v>21600</v>
      </c>
      <c r="U4842" s="32">
        <f t="shared" si="1082"/>
        <v>0</v>
      </c>
      <c r="V4842" s="32">
        <f t="shared" si="1075"/>
        <v>588.521009618672</v>
      </c>
      <c r="W4842" s="32">
        <f t="shared" si="1083"/>
        <v>588.521009618672</v>
      </c>
      <c r="X4842" s="32">
        <f t="shared" si="1084"/>
        <v>588.521009618672</v>
      </c>
    </row>
    <row r="4843" spans="1:24" x14ac:dyDescent="0.25">
      <c r="A4843" s="2"/>
      <c r="B4843" s="2" t="s">
        <v>8</v>
      </c>
      <c r="C4843" s="2">
        <f t="shared" si="1085"/>
        <v>202</v>
      </c>
      <c r="D4843" s="2">
        <f t="shared" si="1086"/>
        <v>15</v>
      </c>
      <c r="E4843" s="2">
        <f t="shared" si="1078"/>
        <v>4839</v>
      </c>
      <c r="F4843" s="11">
        <v>382.5</v>
      </c>
      <c r="G4843" s="9">
        <v>0.45599251045741601</v>
      </c>
      <c r="H4843" s="9">
        <v>0.49247191129401002</v>
      </c>
      <c r="I4843" s="9">
        <v>0.52895131213060298</v>
      </c>
      <c r="J4843" s="9">
        <v>0.25688186545790498</v>
      </c>
      <c r="K4843" s="9">
        <v>0.25688186545790498</v>
      </c>
      <c r="L4843" s="9">
        <v>0.25688186545790498</v>
      </c>
      <c r="N4843" s="32">
        <f>IF('System Design'!$F$8=1,'Hourly Demand and Generation'!G4843*'System Design'!$F$21,IF('System Design'!$F$8=2,'Hourly Demand and Generation'!H4843*'System Design'!$F$21,IF('System Design'!$F$8=3,'Hourly Demand and Generation'!I4843*'System Design'!$F$21)))</f>
        <v>264.47565606530151</v>
      </c>
      <c r="O4843" s="32">
        <f>IF('System Design'!$F$8=1,'Hourly Demand and Generation'!J4843*'System Design'!$F$22,IF('System Design'!$F$8=2,'Hourly Demand and Generation'!K4843*'System Design'!$F$22,IF('System Design'!$F$8=3,'Hourly Demand and Generation'!L4843*'System Design'!$F$22)))</f>
        <v>642.20466364476249</v>
      </c>
      <c r="Q4843" s="32">
        <f t="shared" si="1074"/>
        <v>0</v>
      </c>
      <c r="R4843" s="32">
        <f t="shared" si="1079"/>
        <v>5400</v>
      </c>
      <c r="S4843" s="32">
        <f t="shared" si="1080"/>
        <v>0</v>
      </c>
      <c r="T4843" s="32">
        <f t="shared" si="1081"/>
        <v>21600</v>
      </c>
      <c r="U4843" s="32">
        <f t="shared" si="1082"/>
        <v>0</v>
      </c>
      <c r="V4843" s="32">
        <f t="shared" si="1075"/>
        <v>524.18031971006394</v>
      </c>
      <c r="W4843" s="32">
        <f t="shared" si="1083"/>
        <v>524.18031971006394</v>
      </c>
      <c r="X4843" s="32">
        <f t="shared" si="1084"/>
        <v>524.18031971006394</v>
      </c>
    </row>
    <row r="4844" spans="1:24" x14ac:dyDescent="0.25">
      <c r="A4844" s="2"/>
      <c r="B4844" s="2" t="s">
        <v>8</v>
      </c>
      <c r="C4844" s="2">
        <f t="shared" si="1085"/>
        <v>202</v>
      </c>
      <c r="D4844" s="2">
        <f t="shared" si="1086"/>
        <v>16</v>
      </c>
      <c r="E4844" s="2">
        <f t="shared" si="1078"/>
        <v>4840</v>
      </c>
      <c r="F4844" s="11">
        <v>405</v>
      </c>
      <c r="G4844" s="9">
        <v>0.300955056901895</v>
      </c>
      <c r="H4844" s="9">
        <v>0.34199438284306199</v>
      </c>
      <c r="I4844" s="9">
        <v>0.38303370878422999</v>
      </c>
      <c r="J4844" s="9">
        <v>0.25688186545790498</v>
      </c>
      <c r="K4844" s="9">
        <v>0.25688186545790498</v>
      </c>
      <c r="L4844" s="9">
        <v>0.25688186545790498</v>
      </c>
      <c r="N4844" s="32">
        <f>IF('System Design'!$F$8=1,'Hourly Demand and Generation'!G4844*'System Design'!$F$21,IF('System Design'!$F$8=2,'Hourly Demand and Generation'!H4844*'System Design'!$F$21,IF('System Design'!$F$8=3,'Hourly Demand and Generation'!I4844*'System Design'!$F$21)))</f>
        <v>191.51685439211499</v>
      </c>
      <c r="O4844" s="32">
        <f>IF('System Design'!$F$8=1,'Hourly Demand and Generation'!J4844*'System Design'!$F$22,IF('System Design'!$F$8=2,'Hourly Demand and Generation'!K4844*'System Design'!$F$22,IF('System Design'!$F$8=3,'Hourly Demand and Generation'!L4844*'System Design'!$F$22)))</f>
        <v>642.20466364476249</v>
      </c>
      <c r="Q4844" s="32">
        <f t="shared" si="1074"/>
        <v>0</v>
      </c>
      <c r="R4844" s="32">
        <f t="shared" si="1079"/>
        <v>5400</v>
      </c>
      <c r="S4844" s="32">
        <f t="shared" si="1080"/>
        <v>0</v>
      </c>
      <c r="T4844" s="32">
        <f t="shared" si="1081"/>
        <v>21600</v>
      </c>
      <c r="U4844" s="32">
        <f t="shared" si="1082"/>
        <v>0</v>
      </c>
      <c r="V4844" s="32">
        <f t="shared" si="1075"/>
        <v>428.72151803687746</v>
      </c>
      <c r="W4844" s="32">
        <f t="shared" si="1083"/>
        <v>428.72151803687746</v>
      </c>
      <c r="X4844" s="32">
        <f t="shared" si="1084"/>
        <v>428.72151803687746</v>
      </c>
    </row>
    <row r="4845" spans="1:24" x14ac:dyDescent="0.25">
      <c r="A4845" s="2"/>
      <c r="B4845" s="2" t="s">
        <v>8</v>
      </c>
      <c r="C4845" s="2">
        <f t="shared" si="1085"/>
        <v>202</v>
      </c>
      <c r="D4845" s="2">
        <f t="shared" si="1086"/>
        <v>17</v>
      </c>
      <c r="E4845" s="2">
        <f t="shared" si="1078"/>
        <v>4841</v>
      </c>
      <c r="F4845" s="11">
        <v>427.5</v>
      </c>
      <c r="G4845" s="9">
        <v>0.15503745355552201</v>
      </c>
      <c r="H4845" s="9">
        <v>0.19151685439211499</v>
      </c>
      <c r="I4845" s="9">
        <v>0.22799625522870801</v>
      </c>
      <c r="J4845" s="9">
        <v>0.28542429495322802</v>
      </c>
      <c r="K4845" s="9">
        <v>0.28542429495322802</v>
      </c>
      <c r="L4845" s="9">
        <v>0.28542429495322802</v>
      </c>
      <c r="N4845" s="32">
        <f>IF('System Design'!$F$8=1,'Hourly Demand and Generation'!G4845*'System Design'!$F$21,IF('System Design'!$F$8=2,'Hourly Demand and Generation'!H4845*'System Design'!$F$21,IF('System Design'!$F$8=3,'Hourly Demand and Generation'!I4845*'System Design'!$F$21)))</f>
        <v>113.998127614354</v>
      </c>
      <c r="O4845" s="32">
        <f>IF('System Design'!$F$8=1,'Hourly Demand and Generation'!J4845*'System Design'!$F$22,IF('System Design'!$F$8=2,'Hourly Demand and Generation'!K4845*'System Design'!$F$22,IF('System Design'!$F$8=3,'Hourly Demand and Generation'!L4845*'System Design'!$F$22)))</f>
        <v>713.56073738307009</v>
      </c>
      <c r="Q4845" s="32">
        <f t="shared" si="1074"/>
        <v>0</v>
      </c>
      <c r="R4845" s="32">
        <f t="shared" si="1079"/>
        <v>5400</v>
      </c>
      <c r="S4845" s="32">
        <f t="shared" si="1080"/>
        <v>0</v>
      </c>
      <c r="T4845" s="32">
        <f t="shared" si="1081"/>
        <v>21600</v>
      </c>
      <c r="U4845" s="32">
        <f t="shared" si="1082"/>
        <v>0</v>
      </c>
      <c r="V4845" s="32">
        <f t="shared" si="1075"/>
        <v>400.05886499742405</v>
      </c>
      <c r="W4845" s="32">
        <f t="shared" si="1083"/>
        <v>400.05886499742405</v>
      </c>
      <c r="X4845" s="32">
        <f t="shared" si="1084"/>
        <v>400.05886499742405</v>
      </c>
    </row>
    <row r="4846" spans="1:24" x14ac:dyDescent="0.25">
      <c r="A4846" s="2"/>
      <c r="B4846" s="2" t="s">
        <v>8</v>
      </c>
      <c r="C4846" s="2">
        <f t="shared" si="1085"/>
        <v>202</v>
      </c>
      <c r="D4846" s="2">
        <f t="shared" si="1086"/>
        <v>18</v>
      </c>
      <c r="E4846" s="2">
        <f t="shared" si="1078"/>
        <v>4842</v>
      </c>
      <c r="F4846" s="11">
        <v>450</v>
      </c>
      <c r="G4846" s="9">
        <v>7.2958801673186593E-2</v>
      </c>
      <c r="H4846" s="9">
        <v>0.113998127614354</v>
      </c>
      <c r="I4846" s="9">
        <v>0.15503745355552201</v>
      </c>
      <c r="J4846" s="9">
        <v>0.271153080205567</v>
      </c>
      <c r="K4846" s="9">
        <v>0.271153080205567</v>
      </c>
      <c r="L4846" s="9">
        <v>0.271153080205567</v>
      </c>
      <c r="N4846" s="32">
        <f>IF('System Design'!$F$8=1,'Hourly Demand and Generation'!G4846*'System Design'!$F$21,IF('System Design'!$F$8=2,'Hourly Demand and Generation'!H4846*'System Design'!$F$21,IF('System Design'!$F$8=3,'Hourly Demand and Generation'!I4846*'System Design'!$F$21)))</f>
        <v>77.518726777761003</v>
      </c>
      <c r="O4846" s="32">
        <f>IF('System Design'!$F$8=1,'Hourly Demand and Generation'!J4846*'System Design'!$F$22,IF('System Design'!$F$8=2,'Hourly Demand and Generation'!K4846*'System Design'!$F$22,IF('System Design'!$F$8=3,'Hourly Demand and Generation'!L4846*'System Design'!$F$22)))</f>
        <v>677.88270051391748</v>
      </c>
      <c r="Q4846" s="32">
        <f t="shared" si="1074"/>
        <v>0</v>
      </c>
      <c r="R4846" s="32">
        <f t="shared" si="1079"/>
        <v>5400</v>
      </c>
      <c r="S4846" s="32">
        <f t="shared" si="1080"/>
        <v>0</v>
      </c>
      <c r="T4846" s="32">
        <f t="shared" si="1081"/>
        <v>21600</v>
      </c>
      <c r="U4846" s="32">
        <f t="shared" si="1082"/>
        <v>0</v>
      </c>
      <c r="V4846" s="32">
        <f t="shared" si="1075"/>
        <v>305.40142729167849</v>
      </c>
      <c r="W4846" s="32">
        <f t="shared" si="1083"/>
        <v>305.40142729167849</v>
      </c>
      <c r="X4846" s="32">
        <f t="shared" si="1084"/>
        <v>305.40142729167849</v>
      </c>
    </row>
    <row r="4847" spans="1:24" x14ac:dyDescent="0.25">
      <c r="A4847" s="2"/>
      <c r="B4847" s="2" t="s">
        <v>8</v>
      </c>
      <c r="C4847" s="2">
        <f t="shared" si="1085"/>
        <v>202</v>
      </c>
      <c r="D4847" s="2">
        <f t="shared" si="1086"/>
        <v>19</v>
      </c>
      <c r="E4847" s="2">
        <f t="shared" si="1078"/>
        <v>4843</v>
      </c>
      <c r="F4847" s="11">
        <v>436.5</v>
      </c>
      <c r="G4847" s="9">
        <v>0</v>
      </c>
      <c r="H4847" s="9">
        <v>3.6479400836593297E-2</v>
      </c>
      <c r="I4847" s="9">
        <v>7.2958801673186593E-2</v>
      </c>
      <c r="J4847" s="9">
        <v>0.25688186545790498</v>
      </c>
      <c r="K4847" s="9">
        <v>0.25688186545790498</v>
      </c>
      <c r="L4847" s="9">
        <v>0.25688186545790498</v>
      </c>
      <c r="N4847" s="32">
        <f>IF('System Design'!$F$8=1,'Hourly Demand and Generation'!G4847*'System Design'!$F$21,IF('System Design'!$F$8=2,'Hourly Demand and Generation'!H4847*'System Design'!$F$21,IF('System Design'!$F$8=3,'Hourly Demand and Generation'!I4847*'System Design'!$F$21)))</f>
        <v>36.4794008365933</v>
      </c>
      <c r="O4847" s="32">
        <f>IF('System Design'!$F$8=1,'Hourly Demand and Generation'!J4847*'System Design'!$F$22,IF('System Design'!$F$8=2,'Hourly Demand and Generation'!K4847*'System Design'!$F$22,IF('System Design'!$F$8=3,'Hourly Demand and Generation'!L4847*'System Design'!$F$22)))</f>
        <v>642.20466364476249</v>
      </c>
      <c r="Q4847" s="32">
        <f t="shared" si="1074"/>
        <v>0</v>
      </c>
      <c r="R4847" s="32">
        <f t="shared" si="1079"/>
        <v>5400</v>
      </c>
      <c r="S4847" s="32">
        <f t="shared" si="1080"/>
        <v>0</v>
      </c>
      <c r="T4847" s="32">
        <f t="shared" si="1081"/>
        <v>21600</v>
      </c>
      <c r="U4847" s="32">
        <f t="shared" si="1082"/>
        <v>0</v>
      </c>
      <c r="V4847" s="32">
        <f t="shared" si="1075"/>
        <v>242.18406448135579</v>
      </c>
      <c r="W4847" s="32">
        <f t="shared" si="1083"/>
        <v>242.18406448135579</v>
      </c>
      <c r="X4847" s="32">
        <f t="shared" si="1084"/>
        <v>242.18406448135579</v>
      </c>
    </row>
    <row r="4848" spans="1:24" x14ac:dyDescent="0.25">
      <c r="A4848" s="2"/>
      <c r="B4848" s="2" t="s">
        <v>8</v>
      </c>
      <c r="C4848" s="2">
        <f t="shared" si="1085"/>
        <v>202</v>
      </c>
      <c r="D4848" s="2">
        <f t="shared" si="1086"/>
        <v>20</v>
      </c>
      <c r="E4848" s="2">
        <f t="shared" si="1078"/>
        <v>4844</v>
      </c>
      <c r="F4848" s="11">
        <v>427.5</v>
      </c>
      <c r="G4848" s="9">
        <v>0</v>
      </c>
      <c r="H4848" s="9">
        <v>0</v>
      </c>
      <c r="I4848" s="9">
        <v>0</v>
      </c>
      <c r="J4848" s="9">
        <v>0.25688186545790498</v>
      </c>
      <c r="K4848" s="9">
        <v>0.25688186545790498</v>
      </c>
      <c r="L4848" s="9">
        <v>0.25688186545790498</v>
      </c>
      <c r="N4848" s="32">
        <f>IF('System Design'!$F$8=1,'Hourly Demand and Generation'!G4848*'System Design'!$F$21,IF('System Design'!$F$8=2,'Hourly Demand and Generation'!H4848*'System Design'!$F$21,IF('System Design'!$F$8=3,'Hourly Demand and Generation'!I4848*'System Design'!$F$21)))</f>
        <v>0</v>
      </c>
      <c r="O4848" s="32">
        <f>IF('System Design'!$F$8=1,'Hourly Demand and Generation'!J4848*'System Design'!$F$22,IF('System Design'!$F$8=2,'Hourly Demand and Generation'!K4848*'System Design'!$F$22,IF('System Design'!$F$8=3,'Hourly Demand and Generation'!L4848*'System Design'!$F$22)))</f>
        <v>642.20466364476249</v>
      </c>
      <c r="Q4848" s="32">
        <f t="shared" si="1074"/>
        <v>0</v>
      </c>
      <c r="R4848" s="32">
        <f t="shared" si="1079"/>
        <v>5400</v>
      </c>
      <c r="S4848" s="32">
        <f t="shared" si="1080"/>
        <v>0</v>
      </c>
      <c r="T4848" s="32">
        <f t="shared" si="1081"/>
        <v>21600</v>
      </c>
      <c r="U4848" s="32">
        <f t="shared" si="1082"/>
        <v>0</v>
      </c>
      <c r="V4848" s="32">
        <f t="shared" si="1075"/>
        <v>214.70466364476249</v>
      </c>
      <c r="W4848" s="32">
        <f t="shared" si="1083"/>
        <v>214.70466364476249</v>
      </c>
      <c r="X4848" s="32">
        <f t="shared" si="1084"/>
        <v>214.70466364476249</v>
      </c>
    </row>
    <row r="4849" spans="1:24" x14ac:dyDescent="0.25">
      <c r="A4849" s="2"/>
      <c r="B4849" s="2" t="s">
        <v>8</v>
      </c>
      <c r="C4849" s="2">
        <f t="shared" si="1085"/>
        <v>202</v>
      </c>
      <c r="D4849" s="2">
        <f t="shared" si="1086"/>
        <v>21</v>
      </c>
      <c r="E4849" s="2">
        <f t="shared" si="1078"/>
        <v>4845</v>
      </c>
      <c r="F4849" s="11">
        <v>405</v>
      </c>
      <c r="G4849" s="9">
        <v>0</v>
      </c>
      <c r="H4849" s="9">
        <v>0</v>
      </c>
      <c r="I4849" s="9">
        <v>0</v>
      </c>
      <c r="J4849" s="9">
        <v>0.25688186545790498</v>
      </c>
      <c r="K4849" s="9">
        <v>0.25688186545790498</v>
      </c>
      <c r="L4849" s="9">
        <v>0.25688186545790498</v>
      </c>
      <c r="N4849" s="32">
        <f>IF('System Design'!$F$8=1,'Hourly Demand and Generation'!G4849*'System Design'!$F$21,IF('System Design'!$F$8=2,'Hourly Demand and Generation'!H4849*'System Design'!$F$21,IF('System Design'!$F$8=3,'Hourly Demand and Generation'!I4849*'System Design'!$F$21)))</f>
        <v>0</v>
      </c>
      <c r="O4849" s="32">
        <f>IF('System Design'!$F$8=1,'Hourly Demand and Generation'!J4849*'System Design'!$F$22,IF('System Design'!$F$8=2,'Hourly Demand and Generation'!K4849*'System Design'!$F$22,IF('System Design'!$F$8=3,'Hourly Demand and Generation'!L4849*'System Design'!$F$22)))</f>
        <v>642.20466364476249</v>
      </c>
      <c r="Q4849" s="32">
        <f t="shared" si="1074"/>
        <v>0</v>
      </c>
      <c r="R4849" s="32">
        <f t="shared" si="1079"/>
        <v>5400</v>
      </c>
      <c r="S4849" s="32">
        <f t="shared" si="1080"/>
        <v>0</v>
      </c>
      <c r="T4849" s="32">
        <f t="shared" si="1081"/>
        <v>21600</v>
      </c>
      <c r="U4849" s="32">
        <f t="shared" si="1082"/>
        <v>0</v>
      </c>
      <c r="V4849" s="32">
        <f t="shared" si="1075"/>
        <v>237.20466364476249</v>
      </c>
      <c r="W4849" s="32">
        <f t="shared" si="1083"/>
        <v>237.20466364476249</v>
      </c>
      <c r="X4849" s="32">
        <f t="shared" si="1084"/>
        <v>237.20466364476249</v>
      </c>
    </row>
    <row r="4850" spans="1:24" x14ac:dyDescent="0.25">
      <c r="A4850" s="2"/>
      <c r="B4850" s="2" t="s">
        <v>8</v>
      </c>
      <c r="C4850" s="2">
        <f t="shared" si="1085"/>
        <v>202</v>
      </c>
      <c r="D4850" s="2">
        <f t="shared" si="1086"/>
        <v>22</v>
      </c>
      <c r="E4850" s="2">
        <f t="shared" si="1078"/>
        <v>4846</v>
      </c>
      <c r="F4850" s="11">
        <v>382.5</v>
      </c>
      <c r="G4850" s="9">
        <v>0</v>
      </c>
      <c r="H4850" s="9">
        <v>0</v>
      </c>
      <c r="I4850" s="9">
        <v>0</v>
      </c>
      <c r="J4850" s="9">
        <v>0.271153080205567</v>
      </c>
      <c r="K4850" s="9">
        <v>0.271153080205567</v>
      </c>
      <c r="L4850" s="9">
        <v>0.271153080205567</v>
      </c>
      <c r="N4850" s="32">
        <f>IF('System Design'!$F$8=1,'Hourly Demand and Generation'!G4850*'System Design'!$F$21,IF('System Design'!$F$8=2,'Hourly Demand and Generation'!H4850*'System Design'!$F$21,IF('System Design'!$F$8=3,'Hourly Demand and Generation'!I4850*'System Design'!$F$21)))</f>
        <v>0</v>
      </c>
      <c r="O4850" s="32">
        <f>IF('System Design'!$F$8=1,'Hourly Demand and Generation'!J4850*'System Design'!$F$22,IF('System Design'!$F$8=2,'Hourly Demand and Generation'!K4850*'System Design'!$F$22,IF('System Design'!$F$8=3,'Hourly Demand and Generation'!L4850*'System Design'!$F$22)))</f>
        <v>677.88270051391748</v>
      </c>
      <c r="Q4850" s="32">
        <f t="shared" si="1074"/>
        <v>0</v>
      </c>
      <c r="R4850" s="32">
        <f t="shared" si="1079"/>
        <v>5400</v>
      </c>
      <c r="S4850" s="32">
        <f t="shared" si="1080"/>
        <v>0</v>
      </c>
      <c r="T4850" s="32">
        <f t="shared" si="1081"/>
        <v>21600</v>
      </c>
      <c r="U4850" s="32">
        <f t="shared" si="1082"/>
        <v>0</v>
      </c>
      <c r="V4850" s="32">
        <f t="shared" si="1075"/>
        <v>295.38270051391748</v>
      </c>
      <c r="W4850" s="32">
        <f t="shared" si="1083"/>
        <v>295.38270051391748</v>
      </c>
      <c r="X4850" s="32">
        <f t="shared" si="1084"/>
        <v>295.38270051391748</v>
      </c>
    </row>
    <row r="4851" spans="1:24" x14ac:dyDescent="0.25">
      <c r="A4851" s="2"/>
      <c r="B4851" s="2" t="s">
        <v>8</v>
      </c>
      <c r="C4851" s="2">
        <f t="shared" si="1085"/>
        <v>202</v>
      </c>
      <c r="D4851" s="2">
        <f t="shared" si="1086"/>
        <v>23</v>
      </c>
      <c r="E4851" s="2">
        <f t="shared" si="1078"/>
        <v>4847</v>
      </c>
      <c r="F4851" s="11">
        <v>360</v>
      </c>
      <c r="G4851" s="9">
        <v>0</v>
      </c>
      <c r="H4851" s="9">
        <v>0</v>
      </c>
      <c r="I4851" s="9">
        <v>0</v>
      </c>
      <c r="J4851" s="9">
        <v>0.22833943596258199</v>
      </c>
      <c r="K4851" s="9">
        <v>0.22833943596258199</v>
      </c>
      <c r="L4851" s="9">
        <v>0.22833943596258199</v>
      </c>
      <c r="N4851" s="32">
        <f>IF('System Design'!$F$8=1,'Hourly Demand and Generation'!G4851*'System Design'!$F$21,IF('System Design'!$F$8=2,'Hourly Demand and Generation'!H4851*'System Design'!$F$21,IF('System Design'!$F$8=3,'Hourly Demand and Generation'!I4851*'System Design'!$F$21)))</f>
        <v>0</v>
      </c>
      <c r="O4851" s="32">
        <f>IF('System Design'!$F$8=1,'Hourly Demand and Generation'!J4851*'System Design'!$F$22,IF('System Design'!$F$8=2,'Hourly Demand and Generation'!K4851*'System Design'!$F$22,IF('System Design'!$F$8=3,'Hourly Demand and Generation'!L4851*'System Design'!$F$22)))</f>
        <v>570.848589906455</v>
      </c>
      <c r="Q4851" s="32">
        <f t="shared" si="1074"/>
        <v>0</v>
      </c>
      <c r="R4851" s="32">
        <f t="shared" si="1079"/>
        <v>5400</v>
      </c>
      <c r="S4851" s="32">
        <f t="shared" si="1080"/>
        <v>0</v>
      </c>
      <c r="T4851" s="32">
        <f t="shared" si="1081"/>
        <v>21600</v>
      </c>
      <c r="U4851" s="32">
        <f t="shared" si="1082"/>
        <v>0</v>
      </c>
      <c r="V4851" s="32">
        <f t="shared" si="1075"/>
        <v>210.848589906455</v>
      </c>
      <c r="W4851" s="32">
        <f t="shared" si="1083"/>
        <v>210.848589906455</v>
      </c>
      <c r="X4851" s="32">
        <f t="shared" si="1084"/>
        <v>210.848589906455</v>
      </c>
    </row>
    <row r="4852" spans="1:24" x14ac:dyDescent="0.25">
      <c r="A4852" s="2"/>
      <c r="B4852" s="2" t="s">
        <v>8</v>
      </c>
      <c r="C4852" s="2">
        <f t="shared" si="1085"/>
        <v>202</v>
      </c>
      <c r="D4852" s="2">
        <f t="shared" si="1086"/>
        <v>24</v>
      </c>
      <c r="E4852" s="2">
        <f t="shared" si="1078"/>
        <v>4848</v>
      </c>
      <c r="F4852" s="11">
        <v>315</v>
      </c>
      <c r="G4852" s="9">
        <v>0</v>
      </c>
      <c r="H4852" s="9">
        <v>0</v>
      </c>
      <c r="I4852" s="9">
        <v>0</v>
      </c>
      <c r="J4852" s="9">
        <v>0.22833943596258199</v>
      </c>
      <c r="K4852" s="9">
        <v>0.22833943596258199</v>
      </c>
      <c r="L4852" s="9">
        <v>0.22833943596258199</v>
      </c>
      <c r="N4852" s="32">
        <f>IF('System Design'!$F$8=1,'Hourly Demand and Generation'!G4852*'System Design'!$F$21,IF('System Design'!$F$8=2,'Hourly Demand and Generation'!H4852*'System Design'!$F$21,IF('System Design'!$F$8=3,'Hourly Demand and Generation'!I4852*'System Design'!$F$21)))</f>
        <v>0</v>
      </c>
      <c r="O4852" s="32">
        <f>IF('System Design'!$F$8=1,'Hourly Demand and Generation'!J4852*'System Design'!$F$22,IF('System Design'!$F$8=2,'Hourly Demand and Generation'!K4852*'System Design'!$F$22,IF('System Design'!$F$8=3,'Hourly Demand and Generation'!L4852*'System Design'!$F$22)))</f>
        <v>570.848589906455</v>
      </c>
      <c r="Q4852" s="32">
        <f t="shared" si="1074"/>
        <v>0</v>
      </c>
      <c r="R4852" s="32">
        <f t="shared" si="1079"/>
        <v>5400</v>
      </c>
      <c r="S4852" s="32">
        <f t="shared" si="1080"/>
        <v>0</v>
      </c>
      <c r="T4852" s="32">
        <f t="shared" si="1081"/>
        <v>21600</v>
      </c>
      <c r="U4852" s="32">
        <f t="shared" si="1082"/>
        <v>0</v>
      </c>
      <c r="V4852" s="32">
        <f t="shared" si="1075"/>
        <v>255.848589906455</v>
      </c>
      <c r="W4852" s="32">
        <f t="shared" si="1083"/>
        <v>255.848589906455</v>
      </c>
      <c r="X4852" s="32">
        <f t="shared" si="1084"/>
        <v>255.848589906455</v>
      </c>
    </row>
    <row r="4853" spans="1:24" x14ac:dyDescent="0.25">
      <c r="A4853" s="2"/>
      <c r="B4853" s="2" t="s">
        <v>8</v>
      </c>
      <c r="C4853" s="2">
        <f>C4852+1</f>
        <v>203</v>
      </c>
      <c r="D4853" s="2">
        <v>1</v>
      </c>
      <c r="E4853" s="2">
        <f t="shared" si="1078"/>
        <v>4849</v>
      </c>
      <c r="F4853" s="11">
        <v>270</v>
      </c>
      <c r="G4853" s="9">
        <v>0</v>
      </c>
      <c r="H4853" s="9">
        <v>0</v>
      </c>
      <c r="I4853" s="9">
        <v>0</v>
      </c>
      <c r="J4853" s="9">
        <v>0.3</v>
      </c>
      <c r="K4853" s="9">
        <v>0.3</v>
      </c>
      <c r="L4853" s="9">
        <v>0.3</v>
      </c>
      <c r="N4853" s="32">
        <f>IF('System Design'!$F$8=1,'Hourly Demand and Generation'!G4853*'System Design'!$F$21,IF('System Design'!$F$8=2,'Hourly Demand and Generation'!H4853*'System Design'!$F$21,IF('System Design'!$F$8=3,'Hourly Demand and Generation'!I4853*'System Design'!$F$21)))</f>
        <v>0</v>
      </c>
      <c r="O4853" s="32">
        <f>IF('System Design'!$F$8=1,'Hourly Demand and Generation'!J4853*'System Design'!$F$22,IF('System Design'!$F$8=2,'Hourly Demand and Generation'!K4853*'System Design'!$F$22,IF('System Design'!$F$8=3,'Hourly Demand and Generation'!L4853*'System Design'!$F$22)))</f>
        <v>750</v>
      </c>
      <c r="Q4853" s="32">
        <f t="shared" si="1074"/>
        <v>0</v>
      </c>
      <c r="R4853" s="32">
        <f t="shared" si="1079"/>
        <v>5400</v>
      </c>
      <c r="S4853" s="32">
        <f t="shared" si="1080"/>
        <v>0</v>
      </c>
      <c r="T4853" s="32">
        <f t="shared" si="1081"/>
        <v>21600</v>
      </c>
      <c r="U4853" s="32">
        <f t="shared" si="1082"/>
        <v>0</v>
      </c>
      <c r="V4853" s="32">
        <f t="shared" si="1075"/>
        <v>480</v>
      </c>
      <c r="W4853" s="32">
        <f t="shared" si="1083"/>
        <v>480</v>
      </c>
      <c r="X4853" s="32">
        <f t="shared" si="1084"/>
        <v>480</v>
      </c>
    </row>
    <row r="4854" spans="1:24" x14ac:dyDescent="0.25">
      <c r="A4854" s="2"/>
      <c r="B4854" s="2" t="s">
        <v>8</v>
      </c>
      <c r="C4854" s="2">
        <f>C4853</f>
        <v>203</v>
      </c>
      <c r="D4854" s="2">
        <f>D4853+1</f>
        <v>2</v>
      </c>
      <c r="E4854" s="2">
        <f t="shared" si="1078"/>
        <v>4850</v>
      </c>
      <c r="F4854" s="11">
        <v>247.5</v>
      </c>
      <c r="G4854" s="9">
        <v>0</v>
      </c>
      <c r="H4854" s="9">
        <v>0</v>
      </c>
      <c r="I4854" s="9">
        <v>0</v>
      </c>
      <c r="J4854" s="9">
        <v>0.27</v>
      </c>
      <c r="K4854" s="9">
        <v>0.27</v>
      </c>
      <c r="L4854" s="9">
        <v>0.27</v>
      </c>
      <c r="N4854" s="32">
        <f>IF('System Design'!$F$8=1,'Hourly Demand and Generation'!G4854*'System Design'!$F$21,IF('System Design'!$F$8=2,'Hourly Demand and Generation'!H4854*'System Design'!$F$21,IF('System Design'!$F$8=3,'Hourly Demand and Generation'!I4854*'System Design'!$F$21)))</f>
        <v>0</v>
      </c>
      <c r="O4854" s="32">
        <f>IF('System Design'!$F$8=1,'Hourly Demand and Generation'!J4854*'System Design'!$F$22,IF('System Design'!$F$8=2,'Hourly Demand and Generation'!K4854*'System Design'!$F$22,IF('System Design'!$F$8=3,'Hourly Demand and Generation'!L4854*'System Design'!$F$22)))</f>
        <v>675</v>
      </c>
      <c r="Q4854" s="32">
        <f t="shared" si="1074"/>
        <v>0</v>
      </c>
      <c r="R4854" s="32">
        <f t="shared" si="1079"/>
        <v>5400</v>
      </c>
      <c r="S4854" s="32">
        <f t="shared" si="1080"/>
        <v>0</v>
      </c>
      <c r="T4854" s="32">
        <f t="shared" si="1081"/>
        <v>21600</v>
      </c>
      <c r="U4854" s="32">
        <f t="shared" si="1082"/>
        <v>0</v>
      </c>
      <c r="V4854" s="32">
        <f t="shared" si="1075"/>
        <v>427.5</v>
      </c>
      <c r="W4854" s="32">
        <f t="shared" si="1083"/>
        <v>427.5</v>
      </c>
      <c r="X4854" s="32">
        <f t="shared" si="1084"/>
        <v>427.5</v>
      </c>
    </row>
    <row r="4855" spans="1:24" x14ac:dyDescent="0.25">
      <c r="A4855" s="2"/>
      <c r="B4855" s="2" t="s">
        <v>8</v>
      </c>
      <c r="C4855" s="2">
        <f t="shared" ref="C4855:C4876" si="1087">C4854</f>
        <v>203</v>
      </c>
      <c r="D4855" s="2">
        <f t="shared" ref="D4855:D4876" si="1088">D4854+1</f>
        <v>3</v>
      </c>
      <c r="E4855" s="2">
        <f t="shared" si="1078"/>
        <v>4851</v>
      </c>
      <c r="F4855" s="11">
        <v>225</v>
      </c>
      <c r="G4855" s="9">
        <v>0</v>
      </c>
      <c r="H4855" s="9">
        <v>0</v>
      </c>
      <c r="I4855" s="9">
        <v>0</v>
      </c>
      <c r="J4855" s="9">
        <v>0.27</v>
      </c>
      <c r="K4855" s="9">
        <v>0.27</v>
      </c>
      <c r="L4855" s="9">
        <v>0.27</v>
      </c>
      <c r="N4855" s="32">
        <f>IF('System Design'!$F$8=1,'Hourly Demand and Generation'!G4855*'System Design'!$F$21,IF('System Design'!$F$8=2,'Hourly Demand and Generation'!H4855*'System Design'!$F$21,IF('System Design'!$F$8=3,'Hourly Demand and Generation'!I4855*'System Design'!$F$21)))</f>
        <v>0</v>
      </c>
      <c r="O4855" s="32">
        <f>IF('System Design'!$F$8=1,'Hourly Demand and Generation'!J4855*'System Design'!$F$22,IF('System Design'!$F$8=2,'Hourly Demand and Generation'!K4855*'System Design'!$F$22,IF('System Design'!$F$8=3,'Hourly Demand and Generation'!L4855*'System Design'!$F$22)))</f>
        <v>675</v>
      </c>
      <c r="Q4855" s="32">
        <f t="shared" si="1074"/>
        <v>0</v>
      </c>
      <c r="R4855" s="32">
        <f t="shared" si="1079"/>
        <v>5400</v>
      </c>
      <c r="S4855" s="32">
        <f t="shared" si="1080"/>
        <v>0</v>
      </c>
      <c r="T4855" s="32">
        <f t="shared" si="1081"/>
        <v>21600</v>
      </c>
      <c r="U4855" s="32">
        <f t="shared" si="1082"/>
        <v>0</v>
      </c>
      <c r="V4855" s="32">
        <f t="shared" si="1075"/>
        <v>450</v>
      </c>
      <c r="W4855" s="32">
        <f t="shared" si="1083"/>
        <v>450</v>
      </c>
      <c r="X4855" s="32">
        <f t="shared" si="1084"/>
        <v>450</v>
      </c>
    </row>
    <row r="4856" spans="1:24" x14ac:dyDescent="0.25">
      <c r="A4856" s="2"/>
      <c r="B4856" s="2" t="s">
        <v>8</v>
      </c>
      <c r="C4856" s="2">
        <f t="shared" si="1087"/>
        <v>203</v>
      </c>
      <c r="D4856" s="2">
        <f t="shared" si="1088"/>
        <v>4</v>
      </c>
      <c r="E4856" s="2">
        <f t="shared" si="1078"/>
        <v>4852</v>
      </c>
      <c r="F4856" s="11">
        <v>270</v>
      </c>
      <c r="G4856" s="9">
        <v>0</v>
      </c>
      <c r="H4856" s="9">
        <v>0</v>
      </c>
      <c r="I4856" s="9">
        <v>0</v>
      </c>
      <c r="J4856" s="9">
        <v>0.3</v>
      </c>
      <c r="K4856" s="9">
        <v>0.3</v>
      </c>
      <c r="L4856" s="9">
        <v>0.3</v>
      </c>
      <c r="N4856" s="32">
        <f>IF('System Design'!$F$8=1,'Hourly Demand and Generation'!G4856*'System Design'!$F$21,IF('System Design'!$F$8=2,'Hourly Demand and Generation'!H4856*'System Design'!$F$21,IF('System Design'!$F$8=3,'Hourly Demand and Generation'!I4856*'System Design'!$F$21)))</f>
        <v>0</v>
      </c>
      <c r="O4856" s="32">
        <f>IF('System Design'!$F$8=1,'Hourly Demand and Generation'!J4856*'System Design'!$F$22,IF('System Design'!$F$8=2,'Hourly Demand and Generation'!K4856*'System Design'!$F$22,IF('System Design'!$F$8=3,'Hourly Demand and Generation'!L4856*'System Design'!$F$22)))</f>
        <v>750</v>
      </c>
      <c r="Q4856" s="32">
        <f t="shared" si="1074"/>
        <v>0</v>
      </c>
      <c r="R4856" s="32">
        <f t="shared" si="1079"/>
        <v>5400</v>
      </c>
      <c r="S4856" s="32">
        <f t="shared" si="1080"/>
        <v>0</v>
      </c>
      <c r="T4856" s="32">
        <f t="shared" si="1081"/>
        <v>21600</v>
      </c>
      <c r="U4856" s="32">
        <f t="shared" si="1082"/>
        <v>0</v>
      </c>
      <c r="V4856" s="32">
        <f t="shared" si="1075"/>
        <v>480</v>
      </c>
      <c r="W4856" s="32">
        <f t="shared" si="1083"/>
        <v>480</v>
      </c>
      <c r="X4856" s="32">
        <f t="shared" si="1084"/>
        <v>480</v>
      </c>
    </row>
    <row r="4857" spans="1:24" x14ac:dyDescent="0.25">
      <c r="A4857" s="2"/>
      <c r="B4857" s="2" t="s">
        <v>8</v>
      </c>
      <c r="C4857" s="2">
        <f t="shared" si="1087"/>
        <v>203</v>
      </c>
      <c r="D4857" s="2">
        <f t="shared" si="1088"/>
        <v>5</v>
      </c>
      <c r="E4857" s="2">
        <f t="shared" si="1078"/>
        <v>4853</v>
      </c>
      <c r="F4857" s="11">
        <v>292.5</v>
      </c>
      <c r="G4857" s="9">
        <v>0</v>
      </c>
      <c r="H4857" s="9">
        <v>0.04</v>
      </c>
      <c r="I4857" s="9">
        <v>0.08</v>
      </c>
      <c r="J4857" s="9">
        <v>0.24</v>
      </c>
      <c r="K4857" s="9">
        <v>0.24</v>
      </c>
      <c r="L4857" s="9">
        <v>0.24</v>
      </c>
      <c r="N4857" s="32">
        <f>IF('System Design'!$F$8=1,'Hourly Demand and Generation'!G4857*'System Design'!$F$21,IF('System Design'!$F$8=2,'Hourly Demand and Generation'!H4857*'System Design'!$F$21,IF('System Design'!$F$8=3,'Hourly Demand and Generation'!I4857*'System Design'!$F$21)))</f>
        <v>40</v>
      </c>
      <c r="O4857" s="32">
        <f>IF('System Design'!$F$8=1,'Hourly Demand and Generation'!J4857*'System Design'!$F$22,IF('System Design'!$F$8=2,'Hourly Demand and Generation'!K4857*'System Design'!$F$22,IF('System Design'!$F$8=3,'Hourly Demand and Generation'!L4857*'System Design'!$F$22)))</f>
        <v>600</v>
      </c>
      <c r="Q4857" s="32">
        <f t="shared" si="1074"/>
        <v>0</v>
      </c>
      <c r="R4857" s="32">
        <f t="shared" si="1079"/>
        <v>5400</v>
      </c>
      <c r="S4857" s="32">
        <f t="shared" si="1080"/>
        <v>0</v>
      </c>
      <c r="T4857" s="32">
        <f t="shared" si="1081"/>
        <v>21600</v>
      </c>
      <c r="U4857" s="32">
        <f t="shared" si="1082"/>
        <v>0</v>
      </c>
      <c r="V4857" s="32">
        <f t="shared" si="1075"/>
        <v>347.5</v>
      </c>
      <c r="W4857" s="32">
        <f t="shared" si="1083"/>
        <v>347.5</v>
      </c>
      <c r="X4857" s="32">
        <f t="shared" si="1084"/>
        <v>347.5</v>
      </c>
    </row>
    <row r="4858" spans="1:24" x14ac:dyDescent="0.25">
      <c r="A4858" s="2"/>
      <c r="B4858" s="2" t="s">
        <v>8</v>
      </c>
      <c r="C4858" s="2">
        <f t="shared" si="1087"/>
        <v>203</v>
      </c>
      <c r="D4858" s="2">
        <f t="shared" si="1088"/>
        <v>6</v>
      </c>
      <c r="E4858" s="2">
        <f t="shared" si="1078"/>
        <v>4854</v>
      </c>
      <c r="F4858" s="11">
        <v>315</v>
      </c>
      <c r="G4858" s="9">
        <v>0.08</v>
      </c>
      <c r="H4858" s="9">
        <v>0.125</v>
      </c>
      <c r="I4858" s="9">
        <v>0.17</v>
      </c>
      <c r="J4858" s="9">
        <v>0.24</v>
      </c>
      <c r="K4858" s="9">
        <v>0.24</v>
      </c>
      <c r="L4858" s="9">
        <v>0.24</v>
      </c>
      <c r="N4858" s="32">
        <f>IF('System Design'!$F$8=1,'Hourly Demand and Generation'!G4858*'System Design'!$F$21,IF('System Design'!$F$8=2,'Hourly Demand and Generation'!H4858*'System Design'!$F$21,IF('System Design'!$F$8=3,'Hourly Demand and Generation'!I4858*'System Design'!$F$21)))</f>
        <v>85</v>
      </c>
      <c r="O4858" s="32">
        <f>IF('System Design'!$F$8=1,'Hourly Demand and Generation'!J4858*'System Design'!$F$22,IF('System Design'!$F$8=2,'Hourly Demand and Generation'!K4858*'System Design'!$F$22,IF('System Design'!$F$8=3,'Hourly Demand and Generation'!L4858*'System Design'!$F$22)))</f>
        <v>600</v>
      </c>
      <c r="Q4858" s="32">
        <f t="shared" si="1074"/>
        <v>0</v>
      </c>
      <c r="R4858" s="32">
        <f t="shared" si="1079"/>
        <v>5400</v>
      </c>
      <c r="S4858" s="32">
        <f t="shared" si="1080"/>
        <v>0</v>
      </c>
      <c r="T4858" s="32">
        <f t="shared" si="1081"/>
        <v>21600</v>
      </c>
      <c r="U4858" s="32">
        <f t="shared" si="1082"/>
        <v>0</v>
      </c>
      <c r="V4858" s="32">
        <f t="shared" si="1075"/>
        <v>370</v>
      </c>
      <c r="W4858" s="32">
        <f t="shared" si="1083"/>
        <v>370</v>
      </c>
      <c r="X4858" s="32">
        <f t="shared" si="1084"/>
        <v>370</v>
      </c>
    </row>
    <row r="4859" spans="1:24" x14ac:dyDescent="0.25">
      <c r="A4859" s="2"/>
      <c r="B4859" s="2" t="s">
        <v>8</v>
      </c>
      <c r="C4859" s="2">
        <f t="shared" si="1087"/>
        <v>203</v>
      </c>
      <c r="D4859" s="2">
        <f t="shared" si="1088"/>
        <v>7</v>
      </c>
      <c r="E4859" s="2">
        <f t="shared" si="1078"/>
        <v>4855</v>
      </c>
      <c r="F4859" s="11">
        <v>337.5</v>
      </c>
      <c r="G4859" s="9">
        <v>0.17</v>
      </c>
      <c r="H4859" s="9">
        <v>0.21</v>
      </c>
      <c r="I4859" s="9">
        <v>0.25</v>
      </c>
      <c r="J4859" s="9">
        <v>0.27</v>
      </c>
      <c r="K4859" s="9">
        <v>0.27</v>
      </c>
      <c r="L4859" s="9">
        <v>0.27</v>
      </c>
      <c r="N4859" s="32">
        <f>IF('System Design'!$F$8=1,'Hourly Demand and Generation'!G4859*'System Design'!$F$21,IF('System Design'!$F$8=2,'Hourly Demand and Generation'!H4859*'System Design'!$F$21,IF('System Design'!$F$8=3,'Hourly Demand and Generation'!I4859*'System Design'!$F$21)))</f>
        <v>125</v>
      </c>
      <c r="O4859" s="32">
        <f>IF('System Design'!$F$8=1,'Hourly Demand and Generation'!J4859*'System Design'!$F$22,IF('System Design'!$F$8=2,'Hourly Demand and Generation'!K4859*'System Design'!$F$22,IF('System Design'!$F$8=3,'Hourly Demand and Generation'!L4859*'System Design'!$F$22)))</f>
        <v>675</v>
      </c>
      <c r="Q4859" s="32">
        <f t="shared" si="1074"/>
        <v>0</v>
      </c>
      <c r="R4859" s="32">
        <f t="shared" si="1079"/>
        <v>5400</v>
      </c>
      <c r="S4859" s="32">
        <f t="shared" si="1080"/>
        <v>0</v>
      </c>
      <c r="T4859" s="32">
        <f t="shared" si="1081"/>
        <v>21600</v>
      </c>
      <c r="U4859" s="32">
        <f t="shared" si="1082"/>
        <v>0</v>
      </c>
      <c r="V4859" s="32">
        <f t="shared" si="1075"/>
        <v>462.5</v>
      </c>
      <c r="W4859" s="32">
        <f t="shared" si="1083"/>
        <v>462.5</v>
      </c>
      <c r="X4859" s="32">
        <f t="shared" si="1084"/>
        <v>462.5</v>
      </c>
    </row>
    <row r="4860" spans="1:24" x14ac:dyDescent="0.25">
      <c r="A4860" s="2"/>
      <c r="B4860" s="2" t="s">
        <v>8</v>
      </c>
      <c r="C4860" s="2">
        <f t="shared" si="1087"/>
        <v>203</v>
      </c>
      <c r="D4860" s="2">
        <f t="shared" si="1088"/>
        <v>8</v>
      </c>
      <c r="E4860" s="2">
        <f t="shared" si="1078"/>
        <v>4856</v>
      </c>
      <c r="F4860" s="11">
        <v>360</v>
      </c>
      <c r="G4860" s="9">
        <v>0.33</v>
      </c>
      <c r="H4860" s="9">
        <v>0.375</v>
      </c>
      <c r="I4860" s="9">
        <v>0.42</v>
      </c>
      <c r="J4860" s="9">
        <v>0.27</v>
      </c>
      <c r="K4860" s="9">
        <v>0.27</v>
      </c>
      <c r="L4860" s="9">
        <v>0.27</v>
      </c>
      <c r="N4860" s="32">
        <f>IF('System Design'!$F$8=1,'Hourly Demand and Generation'!G4860*'System Design'!$F$21,IF('System Design'!$F$8=2,'Hourly Demand and Generation'!H4860*'System Design'!$F$21,IF('System Design'!$F$8=3,'Hourly Demand and Generation'!I4860*'System Design'!$F$21)))</f>
        <v>210</v>
      </c>
      <c r="O4860" s="32">
        <f>IF('System Design'!$F$8=1,'Hourly Demand and Generation'!J4860*'System Design'!$F$22,IF('System Design'!$F$8=2,'Hourly Demand and Generation'!K4860*'System Design'!$F$22,IF('System Design'!$F$8=3,'Hourly Demand and Generation'!L4860*'System Design'!$F$22)))</f>
        <v>675</v>
      </c>
      <c r="Q4860" s="32">
        <f t="shared" si="1074"/>
        <v>0</v>
      </c>
      <c r="R4860" s="32">
        <f t="shared" si="1079"/>
        <v>5400</v>
      </c>
      <c r="S4860" s="32">
        <f t="shared" si="1080"/>
        <v>0</v>
      </c>
      <c r="T4860" s="32">
        <f t="shared" si="1081"/>
        <v>21600</v>
      </c>
      <c r="U4860" s="32">
        <f t="shared" si="1082"/>
        <v>0</v>
      </c>
      <c r="V4860" s="32">
        <f t="shared" si="1075"/>
        <v>525</v>
      </c>
      <c r="W4860" s="32">
        <f t="shared" si="1083"/>
        <v>525</v>
      </c>
      <c r="X4860" s="32">
        <f t="shared" si="1084"/>
        <v>525</v>
      </c>
    </row>
    <row r="4861" spans="1:24" x14ac:dyDescent="0.25">
      <c r="A4861" s="2"/>
      <c r="B4861" s="2" t="s">
        <v>8</v>
      </c>
      <c r="C4861" s="2">
        <f t="shared" si="1087"/>
        <v>203</v>
      </c>
      <c r="D4861" s="2">
        <f t="shared" si="1088"/>
        <v>9</v>
      </c>
      <c r="E4861" s="2">
        <f t="shared" si="1078"/>
        <v>4857</v>
      </c>
      <c r="F4861" s="11">
        <v>360</v>
      </c>
      <c r="G4861" s="9">
        <v>0.5</v>
      </c>
      <c r="H4861" s="9">
        <v>0.54</v>
      </c>
      <c r="I4861" s="9">
        <v>0.57999999999999996</v>
      </c>
      <c r="J4861" s="9">
        <v>0.24</v>
      </c>
      <c r="K4861" s="9">
        <v>0.24</v>
      </c>
      <c r="L4861" s="9">
        <v>0.24</v>
      </c>
      <c r="N4861" s="32">
        <f>IF('System Design'!$F$8=1,'Hourly Demand and Generation'!G4861*'System Design'!$F$21,IF('System Design'!$F$8=2,'Hourly Demand and Generation'!H4861*'System Design'!$F$21,IF('System Design'!$F$8=3,'Hourly Demand and Generation'!I4861*'System Design'!$F$21)))</f>
        <v>290</v>
      </c>
      <c r="O4861" s="32">
        <f>IF('System Design'!$F$8=1,'Hourly Demand and Generation'!J4861*'System Design'!$F$22,IF('System Design'!$F$8=2,'Hourly Demand and Generation'!K4861*'System Design'!$F$22,IF('System Design'!$F$8=3,'Hourly Demand and Generation'!L4861*'System Design'!$F$22)))</f>
        <v>600</v>
      </c>
      <c r="Q4861" s="32">
        <f t="shared" si="1074"/>
        <v>0</v>
      </c>
      <c r="R4861" s="32">
        <f t="shared" si="1079"/>
        <v>5400</v>
      </c>
      <c r="S4861" s="32">
        <f t="shared" si="1080"/>
        <v>0</v>
      </c>
      <c r="T4861" s="32">
        <f t="shared" si="1081"/>
        <v>21600</v>
      </c>
      <c r="U4861" s="32">
        <f t="shared" si="1082"/>
        <v>0</v>
      </c>
      <c r="V4861" s="32">
        <f t="shared" si="1075"/>
        <v>530</v>
      </c>
      <c r="W4861" s="32">
        <f t="shared" si="1083"/>
        <v>530</v>
      </c>
      <c r="X4861" s="32">
        <f t="shared" si="1084"/>
        <v>530</v>
      </c>
    </row>
    <row r="4862" spans="1:24" x14ac:dyDescent="0.25">
      <c r="A4862" s="2"/>
      <c r="B4862" s="2" t="s">
        <v>8</v>
      </c>
      <c r="C4862" s="2">
        <f t="shared" si="1087"/>
        <v>203</v>
      </c>
      <c r="D4862" s="2">
        <f t="shared" si="1088"/>
        <v>10</v>
      </c>
      <c r="E4862" s="2">
        <f t="shared" si="1078"/>
        <v>4858</v>
      </c>
      <c r="F4862" s="11">
        <v>351</v>
      </c>
      <c r="G4862" s="9">
        <v>0.67</v>
      </c>
      <c r="H4862" s="9">
        <v>0.71</v>
      </c>
      <c r="I4862" s="9">
        <v>0.75</v>
      </c>
      <c r="J4862" s="9">
        <v>0.27</v>
      </c>
      <c r="K4862" s="9">
        <v>0.27</v>
      </c>
      <c r="L4862" s="9">
        <v>0.27</v>
      </c>
      <c r="N4862" s="32">
        <f>IF('System Design'!$F$8=1,'Hourly Demand and Generation'!G4862*'System Design'!$F$21,IF('System Design'!$F$8=2,'Hourly Demand and Generation'!H4862*'System Design'!$F$21,IF('System Design'!$F$8=3,'Hourly Demand and Generation'!I4862*'System Design'!$F$21)))</f>
        <v>375</v>
      </c>
      <c r="O4862" s="32">
        <f>IF('System Design'!$F$8=1,'Hourly Demand and Generation'!J4862*'System Design'!$F$22,IF('System Design'!$F$8=2,'Hourly Demand and Generation'!K4862*'System Design'!$F$22,IF('System Design'!$F$8=3,'Hourly Demand and Generation'!L4862*'System Design'!$F$22)))</f>
        <v>675</v>
      </c>
      <c r="Q4862" s="32">
        <f t="shared" si="1074"/>
        <v>0</v>
      </c>
      <c r="R4862" s="32">
        <f t="shared" si="1079"/>
        <v>5400</v>
      </c>
      <c r="S4862" s="32">
        <f t="shared" si="1080"/>
        <v>0</v>
      </c>
      <c r="T4862" s="32">
        <f t="shared" si="1081"/>
        <v>21600</v>
      </c>
      <c r="U4862" s="32">
        <f t="shared" si="1082"/>
        <v>0</v>
      </c>
      <c r="V4862" s="32">
        <f t="shared" si="1075"/>
        <v>699</v>
      </c>
      <c r="W4862" s="32">
        <f t="shared" si="1083"/>
        <v>699</v>
      </c>
      <c r="X4862" s="32">
        <f t="shared" si="1084"/>
        <v>699</v>
      </c>
    </row>
    <row r="4863" spans="1:24" x14ac:dyDescent="0.25">
      <c r="A4863" s="2"/>
      <c r="B4863" s="2" t="s">
        <v>8</v>
      </c>
      <c r="C4863" s="2">
        <f t="shared" si="1087"/>
        <v>203</v>
      </c>
      <c r="D4863" s="2">
        <f t="shared" si="1088"/>
        <v>11</v>
      </c>
      <c r="E4863" s="2">
        <f t="shared" si="1078"/>
        <v>4859</v>
      </c>
      <c r="F4863" s="11">
        <v>346.5</v>
      </c>
      <c r="G4863" s="9">
        <v>0.83</v>
      </c>
      <c r="H4863" s="9">
        <v>0.875</v>
      </c>
      <c r="I4863" s="9">
        <v>0.92</v>
      </c>
      <c r="J4863" s="9">
        <v>0.24</v>
      </c>
      <c r="K4863" s="9">
        <v>0.24</v>
      </c>
      <c r="L4863" s="9">
        <v>0.24</v>
      </c>
      <c r="N4863" s="32">
        <f>IF('System Design'!$F$8=1,'Hourly Demand and Generation'!G4863*'System Design'!$F$21,IF('System Design'!$F$8=2,'Hourly Demand and Generation'!H4863*'System Design'!$F$21,IF('System Design'!$F$8=3,'Hourly Demand and Generation'!I4863*'System Design'!$F$21)))</f>
        <v>460</v>
      </c>
      <c r="O4863" s="32">
        <f>IF('System Design'!$F$8=1,'Hourly Demand and Generation'!J4863*'System Design'!$F$22,IF('System Design'!$F$8=2,'Hourly Demand and Generation'!K4863*'System Design'!$F$22,IF('System Design'!$F$8=3,'Hourly Demand and Generation'!L4863*'System Design'!$F$22)))</f>
        <v>600</v>
      </c>
      <c r="Q4863" s="32">
        <f t="shared" si="1074"/>
        <v>0</v>
      </c>
      <c r="R4863" s="32">
        <f t="shared" si="1079"/>
        <v>5400</v>
      </c>
      <c r="S4863" s="32">
        <f t="shared" si="1080"/>
        <v>0</v>
      </c>
      <c r="T4863" s="32">
        <f t="shared" si="1081"/>
        <v>21600</v>
      </c>
      <c r="U4863" s="32">
        <f t="shared" si="1082"/>
        <v>0</v>
      </c>
      <c r="V4863" s="32">
        <f t="shared" si="1075"/>
        <v>713.5</v>
      </c>
      <c r="W4863" s="32">
        <f t="shared" si="1083"/>
        <v>713.5</v>
      </c>
      <c r="X4863" s="32">
        <f t="shared" si="1084"/>
        <v>713.5</v>
      </c>
    </row>
    <row r="4864" spans="1:24" x14ac:dyDescent="0.25">
      <c r="A4864" s="2"/>
      <c r="B4864" s="2" t="s">
        <v>8</v>
      </c>
      <c r="C4864" s="2">
        <f t="shared" si="1087"/>
        <v>203</v>
      </c>
      <c r="D4864" s="2">
        <f t="shared" si="1088"/>
        <v>12</v>
      </c>
      <c r="E4864" s="2">
        <f t="shared" si="1078"/>
        <v>4860</v>
      </c>
      <c r="F4864" s="11">
        <v>346.5</v>
      </c>
      <c r="G4864" s="9">
        <v>1</v>
      </c>
      <c r="H4864" s="9">
        <v>1</v>
      </c>
      <c r="I4864" s="9">
        <v>1</v>
      </c>
      <c r="J4864" s="9">
        <v>0.22500000000000001</v>
      </c>
      <c r="K4864" s="9">
        <v>0.22500000000000001</v>
      </c>
      <c r="L4864" s="9">
        <v>0.22500000000000001</v>
      </c>
      <c r="N4864" s="32">
        <f>IF('System Design'!$F$8=1,'Hourly Demand and Generation'!G4864*'System Design'!$F$21,IF('System Design'!$F$8=2,'Hourly Demand and Generation'!H4864*'System Design'!$F$21,IF('System Design'!$F$8=3,'Hourly Demand and Generation'!I4864*'System Design'!$F$21)))</f>
        <v>500</v>
      </c>
      <c r="O4864" s="32">
        <f>IF('System Design'!$F$8=1,'Hourly Demand and Generation'!J4864*'System Design'!$F$22,IF('System Design'!$F$8=2,'Hourly Demand and Generation'!K4864*'System Design'!$F$22,IF('System Design'!$F$8=3,'Hourly Demand and Generation'!L4864*'System Design'!$F$22)))</f>
        <v>562.5</v>
      </c>
      <c r="Q4864" s="32">
        <f t="shared" si="1074"/>
        <v>0</v>
      </c>
      <c r="R4864" s="32">
        <f t="shared" si="1079"/>
        <v>5400</v>
      </c>
      <c r="S4864" s="32">
        <f t="shared" si="1080"/>
        <v>0</v>
      </c>
      <c r="T4864" s="32">
        <f t="shared" si="1081"/>
        <v>21600</v>
      </c>
      <c r="U4864" s="32">
        <f t="shared" si="1082"/>
        <v>0</v>
      </c>
      <c r="V4864" s="32">
        <f t="shared" si="1075"/>
        <v>716</v>
      </c>
      <c r="W4864" s="32">
        <f t="shared" si="1083"/>
        <v>716</v>
      </c>
      <c r="X4864" s="32">
        <f t="shared" si="1084"/>
        <v>716</v>
      </c>
    </row>
    <row r="4865" spans="1:24" x14ac:dyDescent="0.25">
      <c r="A4865" s="2"/>
      <c r="B4865" s="2" t="s">
        <v>8</v>
      </c>
      <c r="C4865" s="2">
        <f t="shared" si="1087"/>
        <v>203</v>
      </c>
      <c r="D4865" s="2">
        <f t="shared" si="1088"/>
        <v>13</v>
      </c>
      <c r="E4865" s="2">
        <f t="shared" si="1078"/>
        <v>4861</v>
      </c>
      <c r="F4865" s="11">
        <v>360</v>
      </c>
      <c r="G4865" s="9">
        <v>0.83</v>
      </c>
      <c r="H4865" s="9">
        <v>0.875</v>
      </c>
      <c r="I4865" s="9">
        <v>0.92</v>
      </c>
      <c r="J4865" s="9">
        <v>0.24</v>
      </c>
      <c r="K4865" s="9">
        <v>0.24</v>
      </c>
      <c r="L4865" s="9">
        <v>0.24</v>
      </c>
      <c r="N4865" s="32">
        <f>IF('System Design'!$F$8=1,'Hourly Demand and Generation'!G4865*'System Design'!$F$21,IF('System Design'!$F$8=2,'Hourly Demand and Generation'!H4865*'System Design'!$F$21,IF('System Design'!$F$8=3,'Hourly Demand and Generation'!I4865*'System Design'!$F$21)))</f>
        <v>460</v>
      </c>
      <c r="O4865" s="32">
        <f>IF('System Design'!$F$8=1,'Hourly Demand and Generation'!J4865*'System Design'!$F$22,IF('System Design'!$F$8=2,'Hourly Demand and Generation'!K4865*'System Design'!$F$22,IF('System Design'!$F$8=3,'Hourly Demand and Generation'!L4865*'System Design'!$F$22)))</f>
        <v>600</v>
      </c>
      <c r="Q4865" s="32">
        <f t="shared" si="1074"/>
        <v>0</v>
      </c>
      <c r="R4865" s="32">
        <f t="shared" si="1079"/>
        <v>5400</v>
      </c>
      <c r="S4865" s="32">
        <f t="shared" si="1080"/>
        <v>0</v>
      </c>
      <c r="T4865" s="32">
        <f t="shared" si="1081"/>
        <v>21600</v>
      </c>
      <c r="U4865" s="32">
        <f t="shared" si="1082"/>
        <v>0</v>
      </c>
      <c r="V4865" s="32">
        <f t="shared" si="1075"/>
        <v>700</v>
      </c>
      <c r="W4865" s="32">
        <f t="shared" si="1083"/>
        <v>700</v>
      </c>
      <c r="X4865" s="32">
        <f t="shared" si="1084"/>
        <v>700</v>
      </c>
    </row>
    <row r="4866" spans="1:24" x14ac:dyDescent="0.25">
      <c r="A4866" s="2"/>
      <c r="B4866" s="2" t="s">
        <v>8</v>
      </c>
      <c r="C4866" s="2">
        <f t="shared" si="1087"/>
        <v>203</v>
      </c>
      <c r="D4866" s="2">
        <f t="shared" si="1088"/>
        <v>14</v>
      </c>
      <c r="E4866" s="2">
        <f t="shared" si="1078"/>
        <v>4862</v>
      </c>
      <c r="F4866" s="11">
        <v>360</v>
      </c>
      <c r="G4866" s="9">
        <v>0.67</v>
      </c>
      <c r="H4866" s="9">
        <v>0.71</v>
      </c>
      <c r="I4866" s="9">
        <v>0.75</v>
      </c>
      <c r="J4866" s="9">
        <v>0.255</v>
      </c>
      <c r="K4866" s="9">
        <v>0.255</v>
      </c>
      <c r="L4866" s="9">
        <v>0.255</v>
      </c>
      <c r="N4866" s="32">
        <f>IF('System Design'!$F$8=1,'Hourly Demand and Generation'!G4866*'System Design'!$F$21,IF('System Design'!$F$8=2,'Hourly Demand and Generation'!H4866*'System Design'!$F$21,IF('System Design'!$F$8=3,'Hourly Demand and Generation'!I4866*'System Design'!$F$21)))</f>
        <v>375</v>
      </c>
      <c r="O4866" s="32">
        <f>IF('System Design'!$F$8=1,'Hourly Demand and Generation'!J4866*'System Design'!$F$22,IF('System Design'!$F$8=2,'Hourly Demand and Generation'!K4866*'System Design'!$F$22,IF('System Design'!$F$8=3,'Hourly Demand and Generation'!L4866*'System Design'!$F$22)))</f>
        <v>637.5</v>
      </c>
      <c r="Q4866" s="32">
        <f t="shared" si="1074"/>
        <v>0</v>
      </c>
      <c r="R4866" s="32">
        <f t="shared" si="1079"/>
        <v>5400</v>
      </c>
      <c r="S4866" s="32">
        <f t="shared" si="1080"/>
        <v>0</v>
      </c>
      <c r="T4866" s="32">
        <f t="shared" si="1081"/>
        <v>21600</v>
      </c>
      <c r="U4866" s="32">
        <f t="shared" si="1082"/>
        <v>0</v>
      </c>
      <c r="V4866" s="32">
        <f t="shared" si="1075"/>
        <v>652.5</v>
      </c>
      <c r="W4866" s="32">
        <f t="shared" si="1083"/>
        <v>652.5</v>
      </c>
      <c r="X4866" s="32">
        <f t="shared" si="1084"/>
        <v>652.5</v>
      </c>
    </row>
    <row r="4867" spans="1:24" x14ac:dyDescent="0.25">
      <c r="A4867" s="2"/>
      <c r="B4867" s="2" t="s">
        <v>8</v>
      </c>
      <c r="C4867" s="2">
        <f t="shared" si="1087"/>
        <v>203</v>
      </c>
      <c r="D4867" s="2">
        <f t="shared" si="1088"/>
        <v>15</v>
      </c>
      <c r="E4867" s="2">
        <f t="shared" si="1078"/>
        <v>4863</v>
      </c>
      <c r="F4867" s="11">
        <v>382.5</v>
      </c>
      <c r="G4867" s="9">
        <v>0.5</v>
      </c>
      <c r="H4867" s="9">
        <v>0.54</v>
      </c>
      <c r="I4867" s="9">
        <v>0.57999999999999996</v>
      </c>
      <c r="J4867" s="9">
        <v>0.27</v>
      </c>
      <c r="K4867" s="9">
        <v>0.27</v>
      </c>
      <c r="L4867" s="9">
        <v>0.27</v>
      </c>
      <c r="N4867" s="32">
        <f>IF('System Design'!$F$8=1,'Hourly Demand and Generation'!G4867*'System Design'!$F$21,IF('System Design'!$F$8=2,'Hourly Demand and Generation'!H4867*'System Design'!$F$21,IF('System Design'!$F$8=3,'Hourly Demand and Generation'!I4867*'System Design'!$F$21)))</f>
        <v>290</v>
      </c>
      <c r="O4867" s="32">
        <f>IF('System Design'!$F$8=1,'Hourly Demand and Generation'!J4867*'System Design'!$F$22,IF('System Design'!$F$8=2,'Hourly Demand and Generation'!K4867*'System Design'!$F$22,IF('System Design'!$F$8=3,'Hourly Demand and Generation'!L4867*'System Design'!$F$22)))</f>
        <v>675</v>
      </c>
      <c r="Q4867" s="32">
        <f t="shared" si="1074"/>
        <v>0</v>
      </c>
      <c r="R4867" s="32">
        <f t="shared" si="1079"/>
        <v>5400</v>
      </c>
      <c r="S4867" s="32">
        <f t="shared" si="1080"/>
        <v>0</v>
      </c>
      <c r="T4867" s="32">
        <f t="shared" si="1081"/>
        <v>21600</v>
      </c>
      <c r="U4867" s="32">
        <f t="shared" si="1082"/>
        <v>0</v>
      </c>
      <c r="V4867" s="32">
        <f t="shared" si="1075"/>
        <v>582.5</v>
      </c>
      <c r="W4867" s="32">
        <f t="shared" si="1083"/>
        <v>582.5</v>
      </c>
      <c r="X4867" s="32">
        <f t="shared" si="1084"/>
        <v>582.5</v>
      </c>
    </row>
    <row r="4868" spans="1:24" x14ac:dyDescent="0.25">
      <c r="A4868" s="2"/>
      <c r="B4868" s="2" t="s">
        <v>8</v>
      </c>
      <c r="C4868" s="2">
        <f t="shared" si="1087"/>
        <v>203</v>
      </c>
      <c r="D4868" s="2">
        <f t="shared" si="1088"/>
        <v>16</v>
      </c>
      <c r="E4868" s="2">
        <f t="shared" si="1078"/>
        <v>4864</v>
      </c>
      <c r="F4868" s="11">
        <v>405</v>
      </c>
      <c r="G4868" s="9">
        <v>0.33</v>
      </c>
      <c r="H4868" s="9">
        <v>0.375</v>
      </c>
      <c r="I4868" s="9">
        <v>0.42</v>
      </c>
      <c r="J4868" s="9">
        <v>0.27</v>
      </c>
      <c r="K4868" s="9">
        <v>0.27</v>
      </c>
      <c r="L4868" s="9">
        <v>0.27</v>
      </c>
      <c r="N4868" s="32">
        <f>IF('System Design'!$F$8=1,'Hourly Demand and Generation'!G4868*'System Design'!$F$21,IF('System Design'!$F$8=2,'Hourly Demand and Generation'!H4868*'System Design'!$F$21,IF('System Design'!$F$8=3,'Hourly Demand and Generation'!I4868*'System Design'!$F$21)))</f>
        <v>210</v>
      </c>
      <c r="O4868" s="32">
        <f>IF('System Design'!$F$8=1,'Hourly Demand and Generation'!J4868*'System Design'!$F$22,IF('System Design'!$F$8=2,'Hourly Demand and Generation'!K4868*'System Design'!$F$22,IF('System Design'!$F$8=3,'Hourly Demand and Generation'!L4868*'System Design'!$F$22)))</f>
        <v>675</v>
      </c>
      <c r="Q4868" s="32">
        <f t="shared" si="1074"/>
        <v>0</v>
      </c>
      <c r="R4868" s="32">
        <f t="shared" si="1079"/>
        <v>5400</v>
      </c>
      <c r="S4868" s="32">
        <f t="shared" si="1080"/>
        <v>0</v>
      </c>
      <c r="T4868" s="32">
        <f t="shared" si="1081"/>
        <v>21600</v>
      </c>
      <c r="U4868" s="32">
        <f t="shared" si="1082"/>
        <v>0</v>
      </c>
      <c r="V4868" s="32">
        <f t="shared" si="1075"/>
        <v>480</v>
      </c>
      <c r="W4868" s="32">
        <f t="shared" si="1083"/>
        <v>480</v>
      </c>
      <c r="X4868" s="32">
        <f t="shared" si="1084"/>
        <v>480</v>
      </c>
    </row>
    <row r="4869" spans="1:24" x14ac:dyDescent="0.25">
      <c r="A4869" s="2"/>
      <c r="B4869" s="2" t="s">
        <v>8</v>
      </c>
      <c r="C4869" s="2">
        <f t="shared" si="1087"/>
        <v>203</v>
      </c>
      <c r="D4869" s="2">
        <f t="shared" si="1088"/>
        <v>17</v>
      </c>
      <c r="E4869" s="2">
        <f t="shared" si="1078"/>
        <v>4865</v>
      </c>
      <c r="F4869" s="11">
        <v>427.5</v>
      </c>
      <c r="G4869" s="9">
        <v>0.17</v>
      </c>
      <c r="H4869" s="9">
        <v>0.21</v>
      </c>
      <c r="I4869" s="9">
        <v>0.25</v>
      </c>
      <c r="J4869" s="9">
        <v>0.3</v>
      </c>
      <c r="K4869" s="9">
        <v>0.3</v>
      </c>
      <c r="L4869" s="9">
        <v>0.3</v>
      </c>
      <c r="N4869" s="32">
        <f>IF('System Design'!$F$8=1,'Hourly Demand and Generation'!G4869*'System Design'!$F$21,IF('System Design'!$F$8=2,'Hourly Demand and Generation'!H4869*'System Design'!$F$21,IF('System Design'!$F$8=3,'Hourly Demand and Generation'!I4869*'System Design'!$F$21)))</f>
        <v>125</v>
      </c>
      <c r="O4869" s="32">
        <f>IF('System Design'!$F$8=1,'Hourly Demand and Generation'!J4869*'System Design'!$F$22,IF('System Design'!$F$8=2,'Hourly Demand and Generation'!K4869*'System Design'!$F$22,IF('System Design'!$F$8=3,'Hourly Demand and Generation'!L4869*'System Design'!$F$22)))</f>
        <v>750</v>
      </c>
      <c r="Q4869" s="32">
        <f t="shared" si="1074"/>
        <v>0</v>
      </c>
      <c r="R4869" s="32">
        <f t="shared" si="1079"/>
        <v>5400</v>
      </c>
      <c r="S4869" s="32">
        <f t="shared" si="1080"/>
        <v>0</v>
      </c>
      <c r="T4869" s="32">
        <f t="shared" si="1081"/>
        <v>21600</v>
      </c>
      <c r="U4869" s="32">
        <f t="shared" si="1082"/>
        <v>0</v>
      </c>
      <c r="V4869" s="32">
        <f t="shared" si="1075"/>
        <v>447.5</v>
      </c>
      <c r="W4869" s="32">
        <f t="shared" si="1083"/>
        <v>447.5</v>
      </c>
      <c r="X4869" s="32">
        <f t="shared" si="1084"/>
        <v>447.5</v>
      </c>
    </row>
    <row r="4870" spans="1:24" x14ac:dyDescent="0.25">
      <c r="A4870" s="2"/>
      <c r="B4870" s="2" t="s">
        <v>8</v>
      </c>
      <c r="C4870" s="2">
        <f t="shared" si="1087"/>
        <v>203</v>
      </c>
      <c r="D4870" s="2">
        <f t="shared" si="1088"/>
        <v>18</v>
      </c>
      <c r="E4870" s="2">
        <f t="shared" si="1078"/>
        <v>4866</v>
      </c>
      <c r="F4870" s="11">
        <v>450</v>
      </c>
      <c r="G4870" s="9">
        <v>0.08</v>
      </c>
      <c r="H4870" s="9">
        <v>0.125</v>
      </c>
      <c r="I4870" s="9">
        <v>0.17</v>
      </c>
      <c r="J4870" s="9">
        <v>0.28499999999999998</v>
      </c>
      <c r="K4870" s="9">
        <v>0.28499999999999998</v>
      </c>
      <c r="L4870" s="9">
        <v>0.28499999999999998</v>
      </c>
      <c r="N4870" s="32">
        <f>IF('System Design'!$F$8=1,'Hourly Demand and Generation'!G4870*'System Design'!$F$21,IF('System Design'!$F$8=2,'Hourly Demand and Generation'!H4870*'System Design'!$F$21,IF('System Design'!$F$8=3,'Hourly Demand and Generation'!I4870*'System Design'!$F$21)))</f>
        <v>85</v>
      </c>
      <c r="O4870" s="32">
        <f>IF('System Design'!$F$8=1,'Hourly Demand and Generation'!J4870*'System Design'!$F$22,IF('System Design'!$F$8=2,'Hourly Demand and Generation'!K4870*'System Design'!$F$22,IF('System Design'!$F$8=3,'Hourly Demand and Generation'!L4870*'System Design'!$F$22)))</f>
        <v>712.49999999999989</v>
      </c>
      <c r="Q4870" s="32">
        <f t="shared" ref="Q4870:Q4933" si="1089">IF(F4870-N4870-O4870&gt;0,F4870-N4870-O4870,0)</f>
        <v>0</v>
      </c>
      <c r="R4870" s="32">
        <f t="shared" si="1079"/>
        <v>5400</v>
      </c>
      <c r="S4870" s="32">
        <f t="shared" si="1080"/>
        <v>0</v>
      </c>
      <c r="T4870" s="32">
        <f t="shared" si="1081"/>
        <v>21600</v>
      </c>
      <c r="U4870" s="32">
        <f t="shared" si="1082"/>
        <v>0</v>
      </c>
      <c r="V4870" s="32">
        <f t="shared" ref="V4870:V4933" si="1090">IF(F4870-N4870-O4870&lt;0,N4870+O4870-F4870,0)</f>
        <v>347.49999999999989</v>
      </c>
      <c r="W4870" s="32">
        <f t="shared" si="1083"/>
        <v>347.49999999999989</v>
      </c>
      <c r="X4870" s="32">
        <f t="shared" si="1084"/>
        <v>347.49999999999989</v>
      </c>
    </row>
    <row r="4871" spans="1:24" x14ac:dyDescent="0.25">
      <c r="A4871" s="2"/>
      <c r="B4871" s="2" t="s">
        <v>8</v>
      </c>
      <c r="C4871" s="2">
        <f t="shared" si="1087"/>
        <v>203</v>
      </c>
      <c r="D4871" s="2">
        <f t="shared" si="1088"/>
        <v>19</v>
      </c>
      <c r="E4871" s="2">
        <f t="shared" ref="E4871:E4934" si="1091">E4870+1</f>
        <v>4867</v>
      </c>
      <c r="F4871" s="11">
        <v>436.5</v>
      </c>
      <c r="G4871" s="9">
        <v>0</v>
      </c>
      <c r="H4871" s="9">
        <v>0.04</v>
      </c>
      <c r="I4871" s="9">
        <v>0.08</v>
      </c>
      <c r="J4871" s="9">
        <v>0.27</v>
      </c>
      <c r="K4871" s="9">
        <v>0.27</v>
      </c>
      <c r="L4871" s="9">
        <v>0.27</v>
      </c>
      <c r="N4871" s="32">
        <f>IF('System Design'!$F$8=1,'Hourly Demand and Generation'!G4871*'System Design'!$F$21,IF('System Design'!$F$8=2,'Hourly Demand and Generation'!H4871*'System Design'!$F$21,IF('System Design'!$F$8=3,'Hourly Demand and Generation'!I4871*'System Design'!$F$21)))</f>
        <v>40</v>
      </c>
      <c r="O4871" s="32">
        <f>IF('System Design'!$F$8=1,'Hourly Demand and Generation'!J4871*'System Design'!$F$22,IF('System Design'!$F$8=2,'Hourly Demand and Generation'!K4871*'System Design'!$F$22,IF('System Design'!$F$8=3,'Hourly Demand and Generation'!L4871*'System Design'!$F$22)))</f>
        <v>675</v>
      </c>
      <c r="Q4871" s="32">
        <f t="shared" si="1089"/>
        <v>0</v>
      </c>
      <c r="R4871" s="32">
        <f t="shared" ref="R4871:R4934" si="1092">IF($Q4871&lt;R4870+$V4871,IF(R4870+$V4871-$Q4871&gt;5400,5400,R4870+$V4871-$Q4871),0)</f>
        <v>5400</v>
      </c>
      <c r="S4871" s="32">
        <f t="shared" ref="S4871:S4934" si="1093">IF(R4871&gt;0,0,$Q4871+$V4871-R4870)</f>
        <v>0</v>
      </c>
      <c r="T4871" s="32">
        <f t="shared" ref="T4871:T4934" si="1094">IF($Q4871&lt;T4870+$V4871,IF(T4870+$V4871-$Q4871&gt;21600,21600,T4870+$V4871-$Q4871),0)</f>
        <v>21600</v>
      </c>
      <c r="U4871" s="32">
        <f t="shared" ref="U4871:U4934" si="1095">IF(T4871&gt;0,0,$Q4871+$V4871-T4870)</f>
        <v>0</v>
      </c>
      <c r="V4871" s="32">
        <f t="shared" si="1090"/>
        <v>278.5</v>
      </c>
      <c r="W4871" s="32">
        <f t="shared" ref="W4871:W4934" si="1096">IF(R4871=5400,$V4871-(R4871-R4870),0)</f>
        <v>278.5</v>
      </c>
      <c r="X4871" s="32">
        <f t="shared" ref="X4871:X4934" si="1097">IF(T4871=21600,$V4871-(T4871-T4870),0)</f>
        <v>278.5</v>
      </c>
    </row>
    <row r="4872" spans="1:24" x14ac:dyDescent="0.25">
      <c r="A4872" s="2"/>
      <c r="B4872" s="2" t="s">
        <v>8</v>
      </c>
      <c r="C4872" s="2">
        <f t="shared" si="1087"/>
        <v>203</v>
      </c>
      <c r="D4872" s="2">
        <f t="shared" si="1088"/>
        <v>20</v>
      </c>
      <c r="E4872" s="2">
        <f t="shared" si="1091"/>
        <v>4868</v>
      </c>
      <c r="F4872" s="11">
        <v>427.5</v>
      </c>
      <c r="G4872" s="9">
        <v>0</v>
      </c>
      <c r="H4872" s="9">
        <v>0</v>
      </c>
      <c r="I4872" s="9">
        <v>0</v>
      </c>
      <c r="J4872" s="9">
        <v>0.27</v>
      </c>
      <c r="K4872" s="9">
        <v>0.27</v>
      </c>
      <c r="L4872" s="9">
        <v>0.27</v>
      </c>
      <c r="N4872" s="32">
        <f>IF('System Design'!$F$8=1,'Hourly Demand and Generation'!G4872*'System Design'!$F$21,IF('System Design'!$F$8=2,'Hourly Demand and Generation'!H4872*'System Design'!$F$21,IF('System Design'!$F$8=3,'Hourly Demand and Generation'!I4872*'System Design'!$F$21)))</f>
        <v>0</v>
      </c>
      <c r="O4872" s="32">
        <f>IF('System Design'!$F$8=1,'Hourly Demand and Generation'!J4872*'System Design'!$F$22,IF('System Design'!$F$8=2,'Hourly Demand and Generation'!K4872*'System Design'!$F$22,IF('System Design'!$F$8=3,'Hourly Demand and Generation'!L4872*'System Design'!$F$22)))</f>
        <v>675</v>
      </c>
      <c r="Q4872" s="32">
        <f t="shared" si="1089"/>
        <v>0</v>
      </c>
      <c r="R4872" s="32">
        <f t="shared" si="1092"/>
        <v>5400</v>
      </c>
      <c r="S4872" s="32">
        <f t="shared" si="1093"/>
        <v>0</v>
      </c>
      <c r="T4872" s="32">
        <f t="shared" si="1094"/>
        <v>21600</v>
      </c>
      <c r="U4872" s="32">
        <f t="shared" si="1095"/>
        <v>0</v>
      </c>
      <c r="V4872" s="32">
        <f t="shared" si="1090"/>
        <v>247.5</v>
      </c>
      <c r="W4872" s="32">
        <f t="shared" si="1096"/>
        <v>247.5</v>
      </c>
      <c r="X4872" s="32">
        <f t="shared" si="1097"/>
        <v>247.5</v>
      </c>
    </row>
    <row r="4873" spans="1:24" x14ac:dyDescent="0.25">
      <c r="A4873" s="2"/>
      <c r="B4873" s="2" t="s">
        <v>8</v>
      </c>
      <c r="C4873" s="2">
        <f t="shared" si="1087"/>
        <v>203</v>
      </c>
      <c r="D4873" s="2">
        <f t="shared" si="1088"/>
        <v>21</v>
      </c>
      <c r="E4873" s="2">
        <f t="shared" si="1091"/>
        <v>4869</v>
      </c>
      <c r="F4873" s="11">
        <v>405</v>
      </c>
      <c r="G4873" s="9">
        <v>0</v>
      </c>
      <c r="H4873" s="9">
        <v>0</v>
      </c>
      <c r="I4873" s="9">
        <v>0</v>
      </c>
      <c r="J4873" s="9">
        <v>0.27</v>
      </c>
      <c r="K4873" s="9">
        <v>0.27</v>
      </c>
      <c r="L4873" s="9">
        <v>0.27</v>
      </c>
      <c r="N4873" s="32">
        <f>IF('System Design'!$F$8=1,'Hourly Demand and Generation'!G4873*'System Design'!$F$21,IF('System Design'!$F$8=2,'Hourly Demand and Generation'!H4873*'System Design'!$F$21,IF('System Design'!$F$8=3,'Hourly Demand and Generation'!I4873*'System Design'!$F$21)))</f>
        <v>0</v>
      </c>
      <c r="O4873" s="32">
        <f>IF('System Design'!$F$8=1,'Hourly Demand and Generation'!J4873*'System Design'!$F$22,IF('System Design'!$F$8=2,'Hourly Demand and Generation'!K4873*'System Design'!$F$22,IF('System Design'!$F$8=3,'Hourly Demand and Generation'!L4873*'System Design'!$F$22)))</f>
        <v>675</v>
      </c>
      <c r="Q4873" s="32">
        <f t="shared" si="1089"/>
        <v>0</v>
      </c>
      <c r="R4873" s="32">
        <f t="shared" si="1092"/>
        <v>5400</v>
      </c>
      <c r="S4873" s="32">
        <f t="shared" si="1093"/>
        <v>0</v>
      </c>
      <c r="T4873" s="32">
        <f t="shared" si="1094"/>
        <v>21600</v>
      </c>
      <c r="U4873" s="32">
        <f t="shared" si="1095"/>
        <v>0</v>
      </c>
      <c r="V4873" s="32">
        <f t="shared" si="1090"/>
        <v>270</v>
      </c>
      <c r="W4873" s="32">
        <f t="shared" si="1096"/>
        <v>270</v>
      </c>
      <c r="X4873" s="32">
        <f t="shared" si="1097"/>
        <v>270</v>
      </c>
    </row>
    <row r="4874" spans="1:24" x14ac:dyDescent="0.25">
      <c r="A4874" s="2"/>
      <c r="B4874" s="2" t="s">
        <v>8</v>
      </c>
      <c r="C4874" s="2">
        <f t="shared" si="1087"/>
        <v>203</v>
      </c>
      <c r="D4874" s="2">
        <f t="shared" si="1088"/>
        <v>22</v>
      </c>
      <c r="E4874" s="2">
        <f t="shared" si="1091"/>
        <v>4870</v>
      </c>
      <c r="F4874" s="11">
        <v>382.5</v>
      </c>
      <c r="G4874" s="9">
        <v>0</v>
      </c>
      <c r="H4874" s="9">
        <v>0</v>
      </c>
      <c r="I4874" s="9">
        <v>0</v>
      </c>
      <c r="J4874" s="9">
        <v>0.28499999999999998</v>
      </c>
      <c r="K4874" s="9">
        <v>0.28499999999999998</v>
      </c>
      <c r="L4874" s="9">
        <v>0.28499999999999998</v>
      </c>
      <c r="N4874" s="32">
        <f>IF('System Design'!$F$8=1,'Hourly Demand and Generation'!G4874*'System Design'!$F$21,IF('System Design'!$F$8=2,'Hourly Demand and Generation'!H4874*'System Design'!$F$21,IF('System Design'!$F$8=3,'Hourly Demand and Generation'!I4874*'System Design'!$F$21)))</f>
        <v>0</v>
      </c>
      <c r="O4874" s="32">
        <f>IF('System Design'!$F$8=1,'Hourly Demand and Generation'!J4874*'System Design'!$F$22,IF('System Design'!$F$8=2,'Hourly Demand and Generation'!K4874*'System Design'!$F$22,IF('System Design'!$F$8=3,'Hourly Demand and Generation'!L4874*'System Design'!$F$22)))</f>
        <v>712.49999999999989</v>
      </c>
      <c r="Q4874" s="32">
        <f t="shared" si="1089"/>
        <v>0</v>
      </c>
      <c r="R4874" s="32">
        <f t="shared" si="1092"/>
        <v>5400</v>
      </c>
      <c r="S4874" s="32">
        <f t="shared" si="1093"/>
        <v>0</v>
      </c>
      <c r="T4874" s="32">
        <f t="shared" si="1094"/>
        <v>21600</v>
      </c>
      <c r="U4874" s="32">
        <f t="shared" si="1095"/>
        <v>0</v>
      </c>
      <c r="V4874" s="32">
        <f t="shared" si="1090"/>
        <v>329.99999999999989</v>
      </c>
      <c r="W4874" s="32">
        <f t="shared" si="1096"/>
        <v>329.99999999999989</v>
      </c>
      <c r="X4874" s="32">
        <f t="shared" si="1097"/>
        <v>329.99999999999989</v>
      </c>
    </row>
    <row r="4875" spans="1:24" x14ac:dyDescent="0.25">
      <c r="A4875" s="2"/>
      <c r="B4875" s="2" t="s">
        <v>8</v>
      </c>
      <c r="C4875" s="2">
        <f t="shared" si="1087"/>
        <v>203</v>
      </c>
      <c r="D4875" s="2">
        <f t="shared" si="1088"/>
        <v>23</v>
      </c>
      <c r="E4875" s="2">
        <f t="shared" si="1091"/>
        <v>4871</v>
      </c>
      <c r="F4875" s="11">
        <v>360</v>
      </c>
      <c r="G4875" s="9">
        <v>0</v>
      </c>
      <c r="H4875" s="9">
        <v>0</v>
      </c>
      <c r="I4875" s="9">
        <v>0</v>
      </c>
      <c r="J4875" s="9">
        <v>0.24</v>
      </c>
      <c r="K4875" s="9">
        <v>0.24</v>
      </c>
      <c r="L4875" s="9">
        <v>0.24</v>
      </c>
      <c r="N4875" s="32">
        <f>IF('System Design'!$F$8=1,'Hourly Demand and Generation'!G4875*'System Design'!$F$21,IF('System Design'!$F$8=2,'Hourly Demand and Generation'!H4875*'System Design'!$F$21,IF('System Design'!$F$8=3,'Hourly Demand and Generation'!I4875*'System Design'!$F$21)))</f>
        <v>0</v>
      </c>
      <c r="O4875" s="32">
        <f>IF('System Design'!$F$8=1,'Hourly Demand and Generation'!J4875*'System Design'!$F$22,IF('System Design'!$F$8=2,'Hourly Demand and Generation'!K4875*'System Design'!$F$22,IF('System Design'!$F$8=3,'Hourly Demand and Generation'!L4875*'System Design'!$F$22)))</f>
        <v>600</v>
      </c>
      <c r="Q4875" s="32">
        <f t="shared" si="1089"/>
        <v>0</v>
      </c>
      <c r="R4875" s="32">
        <f t="shared" si="1092"/>
        <v>5400</v>
      </c>
      <c r="S4875" s="32">
        <f t="shared" si="1093"/>
        <v>0</v>
      </c>
      <c r="T4875" s="32">
        <f t="shared" si="1094"/>
        <v>21600</v>
      </c>
      <c r="U4875" s="32">
        <f t="shared" si="1095"/>
        <v>0</v>
      </c>
      <c r="V4875" s="32">
        <f t="shared" si="1090"/>
        <v>240</v>
      </c>
      <c r="W4875" s="32">
        <f t="shared" si="1096"/>
        <v>240</v>
      </c>
      <c r="X4875" s="32">
        <f t="shared" si="1097"/>
        <v>240</v>
      </c>
    </row>
    <row r="4876" spans="1:24" x14ac:dyDescent="0.25">
      <c r="A4876" s="2"/>
      <c r="B4876" s="2" t="s">
        <v>8</v>
      </c>
      <c r="C4876" s="2">
        <f t="shared" si="1087"/>
        <v>203</v>
      </c>
      <c r="D4876" s="2">
        <f t="shared" si="1088"/>
        <v>24</v>
      </c>
      <c r="E4876" s="2">
        <f t="shared" si="1091"/>
        <v>4872</v>
      </c>
      <c r="F4876" s="11">
        <v>315</v>
      </c>
      <c r="G4876" s="9">
        <v>0</v>
      </c>
      <c r="H4876" s="9">
        <v>0</v>
      </c>
      <c r="I4876" s="9">
        <v>0</v>
      </c>
      <c r="J4876" s="9">
        <v>0.24</v>
      </c>
      <c r="K4876" s="9">
        <v>0.24</v>
      </c>
      <c r="L4876" s="9">
        <v>0.24</v>
      </c>
      <c r="N4876" s="32">
        <f>IF('System Design'!$F$8=1,'Hourly Demand and Generation'!G4876*'System Design'!$F$21,IF('System Design'!$F$8=2,'Hourly Demand and Generation'!H4876*'System Design'!$F$21,IF('System Design'!$F$8=3,'Hourly Demand and Generation'!I4876*'System Design'!$F$21)))</f>
        <v>0</v>
      </c>
      <c r="O4876" s="32">
        <f>IF('System Design'!$F$8=1,'Hourly Demand and Generation'!J4876*'System Design'!$F$22,IF('System Design'!$F$8=2,'Hourly Demand and Generation'!K4876*'System Design'!$F$22,IF('System Design'!$F$8=3,'Hourly Demand and Generation'!L4876*'System Design'!$F$22)))</f>
        <v>600</v>
      </c>
      <c r="Q4876" s="32">
        <f t="shared" si="1089"/>
        <v>0</v>
      </c>
      <c r="R4876" s="32">
        <f t="shared" si="1092"/>
        <v>5400</v>
      </c>
      <c r="S4876" s="32">
        <f t="shared" si="1093"/>
        <v>0</v>
      </c>
      <c r="T4876" s="32">
        <f t="shared" si="1094"/>
        <v>21600</v>
      </c>
      <c r="U4876" s="32">
        <f t="shared" si="1095"/>
        <v>0</v>
      </c>
      <c r="V4876" s="32">
        <f t="shared" si="1090"/>
        <v>285</v>
      </c>
      <c r="W4876" s="32">
        <f t="shared" si="1096"/>
        <v>285</v>
      </c>
      <c r="X4876" s="32">
        <f t="shared" si="1097"/>
        <v>285</v>
      </c>
    </row>
    <row r="4877" spans="1:24" x14ac:dyDescent="0.25">
      <c r="A4877" s="2"/>
      <c r="B4877" s="2" t="s">
        <v>8</v>
      </c>
      <c r="C4877" s="2">
        <f>C4876+1</f>
        <v>204</v>
      </c>
      <c r="D4877" s="2">
        <v>1</v>
      </c>
      <c r="E4877" s="2">
        <f t="shared" si="1091"/>
        <v>4873</v>
      </c>
      <c r="F4877" s="11">
        <v>270</v>
      </c>
      <c r="G4877" s="9">
        <v>0</v>
      </c>
      <c r="H4877" s="9">
        <v>0</v>
      </c>
      <c r="I4877" s="9">
        <v>0</v>
      </c>
      <c r="J4877" s="9">
        <v>0.3</v>
      </c>
      <c r="K4877" s="9">
        <v>0.3</v>
      </c>
      <c r="L4877" s="9">
        <v>0.3</v>
      </c>
      <c r="N4877" s="32">
        <f>IF('System Design'!$F$8=1,'Hourly Demand and Generation'!G4877*'System Design'!$F$21,IF('System Design'!$F$8=2,'Hourly Demand and Generation'!H4877*'System Design'!$F$21,IF('System Design'!$F$8=3,'Hourly Demand and Generation'!I4877*'System Design'!$F$21)))</f>
        <v>0</v>
      </c>
      <c r="O4877" s="32">
        <f>IF('System Design'!$F$8=1,'Hourly Demand and Generation'!J4877*'System Design'!$F$22,IF('System Design'!$F$8=2,'Hourly Demand and Generation'!K4877*'System Design'!$F$22,IF('System Design'!$F$8=3,'Hourly Demand and Generation'!L4877*'System Design'!$F$22)))</f>
        <v>750</v>
      </c>
      <c r="Q4877" s="32">
        <f t="shared" si="1089"/>
        <v>0</v>
      </c>
      <c r="R4877" s="32">
        <f t="shared" si="1092"/>
        <v>5400</v>
      </c>
      <c r="S4877" s="32">
        <f t="shared" si="1093"/>
        <v>0</v>
      </c>
      <c r="T4877" s="32">
        <f t="shared" si="1094"/>
        <v>21600</v>
      </c>
      <c r="U4877" s="32">
        <f t="shared" si="1095"/>
        <v>0</v>
      </c>
      <c r="V4877" s="32">
        <f t="shared" si="1090"/>
        <v>480</v>
      </c>
      <c r="W4877" s="32">
        <f t="shared" si="1096"/>
        <v>480</v>
      </c>
      <c r="X4877" s="32">
        <f t="shared" si="1097"/>
        <v>480</v>
      </c>
    </row>
    <row r="4878" spans="1:24" x14ac:dyDescent="0.25">
      <c r="A4878" s="2"/>
      <c r="B4878" s="2" t="s">
        <v>8</v>
      </c>
      <c r="C4878" s="2">
        <f>C4877</f>
        <v>204</v>
      </c>
      <c r="D4878" s="2">
        <f>D4877+1</f>
        <v>2</v>
      </c>
      <c r="E4878" s="2">
        <f t="shared" si="1091"/>
        <v>4874</v>
      </c>
      <c r="F4878" s="11">
        <v>247.5</v>
      </c>
      <c r="G4878" s="9">
        <v>0</v>
      </c>
      <c r="H4878" s="9">
        <v>0</v>
      </c>
      <c r="I4878" s="9">
        <v>0</v>
      </c>
      <c r="J4878" s="9">
        <v>0.27</v>
      </c>
      <c r="K4878" s="9">
        <v>0.27</v>
      </c>
      <c r="L4878" s="9">
        <v>0.27</v>
      </c>
      <c r="N4878" s="32">
        <f>IF('System Design'!$F$8=1,'Hourly Demand and Generation'!G4878*'System Design'!$F$21,IF('System Design'!$F$8=2,'Hourly Demand and Generation'!H4878*'System Design'!$F$21,IF('System Design'!$F$8=3,'Hourly Demand and Generation'!I4878*'System Design'!$F$21)))</f>
        <v>0</v>
      </c>
      <c r="O4878" s="32">
        <f>IF('System Design'!$F$8=1,'Hourly Demand and Generation'!J4878*'System Design'!$F$22,IF('System Design'!$F$8=2,'Hourly Demand and Generation'!K4878*'System Design'!$F$22,IF('System Design'!$F$8=3,'Hourly Demand and Generation'!L4878*'System Design'!$F$22)))</f>
        <v>675</v>
      </c>
      <c r="Q4878" s="32">
        <f t="shared" si="1089"/>
        <v>0</v>
      </c>
      <c r="R4878" s="32">
        <f t="shared" si="1092"/>
        <v>5400</v>
      </c>
      <c r="S4878" s="32">
        <f t="shared" si="1093"/>
        <v>0</v>
      </c>
      <c r="T4878" s="32">
        <f t="shared" si="1094"/>
        <v>21600</v>
      </c>
      <c r="U4878" s="32">
        <f t="shared" si="1095"/>
        <v>0</v>
      </c>
      <c r="V4878" s="32">
        <f t="shared" si="1090"/>
        <v>427.5</v>
      </c>
      <c r="W4878" s="32">
        <f t="shared" si="1096"/>
        <v>427.5</v>
      </c>
      <c r="X4878" s="32">
        <f t="shared" si="1097"/>
        <v>427.5</v>
      </c>
    </row>
    <row r="4879" spans="1:24" x14ac:dyDescent="0.25">
      <c r="A4879" s="2"/>
      <c r="B4879" s="2" t="s">
        <v>8</v>
      </c>
      <c r="C4879" s="2">
        <f t="shared" ref="C4879:C4900" si="1098">C4878</f>
        <v>204</v>
      </c>
      <c r="D4879" s="2">
        <f t="shared" ref="D4879:D4900" si="1099">D4878+1</f>
        <v>3</v>
      </c>
      <c r="E4879" s="2">
        <f t="shared" si="1091"/>
        <v>4875</v>
      </c>
      <c r="F4879" s="11">
        <v>225</v>
      </c>
      <c r="G4879" s="9">
        <v>0</v>
      </c>
      <c r="H4879" s="9">
        <v>0</v>
      </c>
      <c r="I4879" s="9">
        <v>0</v>
      </c>
      <c r="J4879" s="9">
        <v>0.27</v>
      </c>
      <c r="K4879" s="9">
        <v>0.27</v>
      </c>
      <c r="L4879" s="9">
        <v>0.27</v>
      </c>
      <c r="N4879" s="32">
        <f>IF('System Design'!$F$8=1,'Hourly Demand and Generation'!G4879*'System Design'!$F$21,IF('System Design'!$F$8=2,'Hourly Demand and Generation'!H4879*'System Design'!$F$21,IF('System Design'!$F$8=3,'Hourly Demand and Generation'!I4879*'System Design'!$F$21)))</f>
        <v>0</v>
      </c>
      <c r="O4879" s="32">
        <f>IF('System Design'!$F$8=1,'Hourly Demand and Generation'!J4879*'System Design'!$F$22,IF('System Design'!$F$8=2,'Hourly Demand and Generation'!K4879*'System Design'!$F$22,IF('System Design'!$F$8=3,'Hourly Demand and Generation'!L4879*'System Design'!$F$22)))</f>
        <v>675</v>
      </c>
      <c r="Q4879" s="32">
        <f t="shared" si="1089"/>
        <v>0</v>
      </c>
      <c r="R4879" s="32">
        <f t="shared" si="1092"/>
        <v>5400</v>
      </c>
      <c r="S4879" s="32">
        <f t="shared" si="1093"/>
        <v>0</v>
      </c>
      <c r="T4879" s="32">
        <f t="shared" si="1094"/>
        <v>21600</v>
      </c>
      <c r="U4879" s="32">
        <f t="shared" si="1095"/>
        <v>0</v>
      </c>
      <c r="V4879" s="32">
        <f t="shared" si="1090"/>
        <v>450</v>
      </c>
      <c r="W4879" s="32">
        <f t="shared" si="1096"/>
        <v>450</v>
      </c>
      <c r="X4879" s="32">
        <f t="shared" si="1097"/>
        <v>450</v>
      </c>
    </row>
    <row r="4880" spans="1:24" x14ac:dyDescent="0.25">
      <c r="A4880" s="2"/>
      <c r="B4880" s="2" t="s">
        <v>8</v>
      </c>
      <c r="C4880" s="2">
        <f t="shared" si="1098"/>
        <v>204</v>
      </c>
      <c r="D4880" s="2">
        <f t="shared" si="1099"/>
        <v>4</v>
      </c>
      <c r="E4880" s="2">
        <f t="shared" si="1091"/>
        <v>4876</v>
      </c>
      <c r="F4880" s="11">
        <v>270</v>
      </c>
      <c r="G4880" s="9">
        <v>0</v>
      </c>
      <c r="H4880" s="9">
        <v>0</v>
      </c>
      <c r="I4880" s="9">
        <v>0</v>
      </c>
      <c r="J4880" s="9">
        <v>0.3</v>
      </c>
      <c r="K4880" s="9">
        <v>0.3</v>
      </c>
      <c r="L4880" s="9">
        <v>0.3</v>
      </c>
      <c r="N4880" s="32">
        <f>IF('System Design'!$F$8=1,'Hourly Demand and Generation'!G4880*'System Design'!$F$21,IF('System Design'!$F$8=2,'Hourly Demand and Generation'!H4880*'System Design'!$F$21,IF('System Design'!$F$8=3,'Hourly Demand and Generation'!I4880*'System Design'!$F$21)))</f>
        <v>0</v>
      </c>
      <c r="O4880" s="32">
        <f>IF('System Design'!$F$8=1,'Hourly Demand and Generation'!J4880*'System Design'!$F$22,IF('System Design'!$F$8=2,'Hourly Demand and Generation'!K4880*'System Design'!$F$22,IF('System Design'!$F$8=3,'Hourly Demand and Generation'!L4880*'System Design'!$F$22)))</f>
        <v>750</v>
      </c>
      <c r="Q4880" s="32">
        <f t="shared" si="1089"/>
        <v>0</v>
      </c>
      <c r="R4880" s="32">
        <f t="shared" si="1092"/>
        <v>5400</v>
      </c>
      <c r="S4880" s="32">
        <f t="shared" si="1093"/>
        <v>0</v>
      </c>
      <c r="T4880" s="32">
        <f t="shared" si="1094"/>
        <v>21600</v>
      </c>
      <c r="U4880" s="32">
        <f t="shared" si="1095"/>
        <v>0</v>
      </c>
      <c r="V4880" s="32">
        <f t="shared" si="1090"/>
        <v>480</v>
      </c>
      <c r="W4880" s="32">
        <f t="shared" si="1096"/>
        <v>480</v>
      </c>
      <c r="X4880" s="32">
        <f t="shared" si="1097"/>
        <v>480</v>
      </c>
    </row>
    <row r="4881" spans="1:24" x14ac:dyDescent="0.25">
      <c r="A4881" s="2"/>
      <c r="B4881" s="2" t="s">
        <v>8</v>
      </c>
      <c r="C4881" s="2">
        <f t="shared" si="1098"/>
        <v>204</v>
      </c>
      <c r="D4881" s="2">
        <f t="shared" si="1099"/>
        <v>5</v>
      </c>
      <c r="E4881" s="2">
        <f t="shared" si="1091"/>
        <v>4877</v>
      </c>
      <c r="F4881" s="11">
        <v>292.5</v>
      </c>
      <c r="G4881" s="9">
        <v>0</v>
      </c>
      <c r="H4881" s="9">
        <v>3.5468030513583E-2</v>
      </c>
      <c r="I4881" s="9">
        <v>0.08</v>
      </c>
      <c r="J4881" s="9">
        <v>0.24</v>
      </c>
      <c r="K4881" s="9">
        <v>0.24</v>
      </c>
      <c r="L4881" s="9">
        <v>0.24</v>
      </c>
      <c r="N4881" s="32">
        <f>IF('System Design'!$F$8=1,'Hourly Demand and Generation'!G4881*'System Design'!$F$21,IF('System Design'!$F$8=2,'Hourly Demand and Generation'!H4881*'System Design'!$F$21,IF('System Design'!$F$8=3,'Hourly Demand and Generation'!I4881*'System Design'!$F$21)))</f>
        <v>40</v>
      </c>
      <c r="O4881" s="32">
        <f>IF('System Design'!$F$8=1,'Hourly Demand and Generation'!J4881*'System Design'!$F$22,IF('System Design'!$F$8=2,'Hourly Demand and Generation'!K4881*'System Design'!$F$22,IF('System Design'!$F$8=3,'Hourly Demand and Generation'!L4881*'System Design'!$F$22)))</f>
        <v>600</v>
      </c>
      <c r="Q4881" s="32">
        <f t="shared" si="1089"/>
        <v>0</v>
      </c>
      <c r="R4881" s="32">
        <f t="shared" si="1092"/>
        <v>5400</v>
      </c>
      <c r="S4881" s="32">
        <f t="shared" si="1093"/>
        <v>0</v>
      </c>
      <c r="T4881" s="32">
        <f t="shared" si="1094"/>
        <v>21600</v>
      </c>
      <c r="U4881" s="32">
        <f t="shared" si="1095"/>
        <v>0</v>
      </c>
      <c r="V4881" s="32">
        <f t="shared" si="1090"/>
        <v>347.5</v>
      </c>
      <c r="W4881" s="32">
        <f t="shared" si="1096"/>
        <v>347.5</v>
      </c>
      <c r="X4881" s="32">
        <f t="shared" si="1097"/>
        <v>347.5</v>
      </c>
    </row>
    <row r="4882" spans="1:24" x14ac:dyDescent="0.25">
      <c r="A4882" s="2"/>
      <c r="B4882" s="2" t="s">
        <v>8</v>
      </c>
      <c r="C4882" s="2">
        <f t="shared" si="1098"/>
        <v>204</v>
      </c>
      <c r="D4882" s="2">
        <f t="shared" si="1099"/>
        <v>6</v>
      </c>
      <c r="E4882" s="2">
        <f t="shared" si="1091"/>
        <v>4878</v>
      </c>
      <c r="F4882" s="11">
        <v>315</v>
      </c>
      <c r="G4882" s="9">
        <v>7.0936061027166E-2</v>
      </c>
      <c r="H4882" s="9">
        <v>0.110837595354947</v>
      </c>
      <c r="I4882" s="9">
        <v>0.17</v>
      </c>
      <c r="J4882" s="9">
        <v>0.24</v>
      </c>
      <c r="K4882" s="9">
        <v>0.24</v>
      </c>
      <c r="L4882" s="9">
        <v>0.24</v>
      </c>
      <c r="N4882" s="32">
        <f>IF('System Design'!$F$8=1,'Hourly Demand and Generation'!G4882*'System Design'!$F$21,IF('System Design'!$F$8=2,'Hourly Demand and Generation'!H4882*'System Design'!$F$21,IF('System Design'!$F$8=3,'Hourly Demand and Generation'!I4882*'System Design'!$F$21)))</f>
        <v>85</v>
      </c>
      <c r="O4882" s="32">
        <f>IF('System Design'!$F$8=1,'Hourly Demand and Generation'!J4882*'System Design'!$F$22,IF('System Design'!$F$8=2,'Hourly Demand and Generation'!K4882*'System Design'!$F$22,IF('System Design'!$F$8=3,'Hourly Demand and Generation'!L4882*'System Design'!$F$22)))</f>
        <v>600</v>
      </c>
      <c r="Q4882" s="32">
        <f t="shared" si="1089"/>
        <v>0</v>
      </c>
      <c r="R4882" s="32">
        <f t="shared" si="1092"/>
        <v>5400</v>
      </c>
      <c r="S4882" s="32">
        <f t="shared" si="1093"/>
        <v>0</v>
      </c>
      <c r="T4882" s="32">
        <f t="shared" si="1094"/>
        <v>21600</v>
      </c>
      <c r="U4882" s="32">
        <f t="shared" si="1095"/>
        <v>0</v>
      </c>
      <c r="V4882" s="32">
        <f t="shared" si="1090"/>
        <v>370</v>
      </c>
      <c r="W4882" s="32">
        <f t="shared" si="1096"/>
        <v>370</v>
      </c>
      <c r="X4882" s="32">
        <f t="shared" si="1097"/>
        <v>370</v>
      </c>
    </row>
    <row r="4883" spans="1:24" x14ac:dyDescent="0.25">
      <c r="A4883" s="2"/>
      <c r="B4883" s="2" t="s">
        <v>8</v>
      </c>
      <c r="C4883" s="2">
        <f t="shared" si="1098"/>
        <v>204</v>
      </c>
      <c r="D4883" s="2">
        <f t="shared" si="1099"/>
        <v>7</v>
      </c>
      <c r="E4883" s="2">
        <f t="shared" si="1091"/>
        <v>4879</v>
      </c>
      <c r="F4883" s="11">
        <v>337.5</v>
      </c>
      <c r="G4883" s="9">
        <v>0.15073912968272801</v>
      </c>
      <c r="H4883" s="9">
        <v>0.18620716019631101</v>
      </c>
      <c r="I4883" s="9">
        <v>0.25</v>
      </c>
      <c r="J4883" s="9">
        <v>0.27</v>
      </c>
      <c r="K4883" s="9">
        <v>0.27</v>
      </c>
      <c r="L4883" s="9">
        <v>0.27</v>
      </c>
      <c r="N4883" s="32">
        <f>IF('System Design'!$F$8=1,'Hourly Demand and Generation'!G4883*'System Design'!$F$21,IF('System Design'!$F$8=2,'Hourly Demand and Generation'!H4883*'System Design'!$F$21,IF('System Design'!$F$8=3,'Hourly Demand and Generation'!I4883*'System Design'!$F$21)))</f>
        <v>125</v>
      </c>
      <c r="O4883" s="32">
        <f>IF('System Design'!$F$8=1,'Hourly Demand and Generation'!J4883*'System Design'!$F$22,IF('System Design'!$F$8=2,'Hourly Demand and Generation'!K4883*'System Design'!$F$22,IF('System Design'!$F$8=3,'Hourly Demand and Generation'!L4883*'System Design'!$F$22)))</f>
        <v>675</v>
      </c>
      <c r="Q4883" s="32">
        <f t="shared" si="1089"/>
        <v>0</v>
      </c>
      <c r="R4883" s="32">
        <f t="shared" si="1092"/>
        <v>5400</v>
      </c>
      <c r="S4883" s="32">
        <f t="shared" si="1093"/>
        <v>0</v>
      </c>
      <c r="T4883" s="32">
        <f t="shared" si="1094"/>
        <v>21600</v>
      </c>
      <c r="U4883" s="32">
        <f t="shared" si="1095"/>
        <v>0</v>
      </c>
      <c r="V4883" s="32">
        <f t="shared" si="1090"/>
        <v>462.5</v>
      </c>
      <c r="W4883" s="32">
        <f t="shared" si="1096"/>
        <v>462.5</v>
      </c>
      <c r="X4883" s="32">
        <f t="shared" si="1097"/>
        <v>462.5</v>
      </c>
    </row>
    <row r="4884" spans="1:24" x14ac:dyDescent="0.25">
      <c r="A4884" s="2"/>
      <c r="B4884" s="2" t="s">
        <v>8</v>
      </c>
      <c r="C4884" s="2">
        <f t="shared" si="1098"/>
        <v>204</v>
      </c>
      <c r="D4884" s="2">
        <f t="shared" si="1099"/>
        <v>8</v>
      </c>
      <c r="E4884" s="2">
        <f t="shared" si="1091"/>
        <v>4880</v>
      </c>
      <c r="F4884" s="11">
        <v>360</v>
      </c>
      <c r="G4884" s="9">
        <v>0.29261125173705999</v>
      </c>
      <c r="H4884" s="9">
        <v>0.33251278606484103</v>
      </c>
      <c r="I4884" s="9">
        <v>0.42</v>
      </c>
      <c r="J4884" s="9">
        <v>0.27</v>
      </c>
      <c r="K4884" s="9">
        <v>0.27</v>
      </c>
      <c r="L4884" s="9">
        <v>0.27</v>
      </c>
      <c r="N4884" s="32">
        <f>IF('System Design'!$F$8=1,'Hourly Demand and Generation'!G4884*'System Design'!$F$21,IF('System Design'!$F$8=2,'Hourly Demand and Generation'!H4884*'System Design'!$F$21,IF('System Design'!$F$8=3,'Hourly Demand and Generation'!I4884*'System Design'!$F$21)))</f>
        <v>210</v>
      </c>
      <c r="O4884" s="32">
        <f>IF('System Design'!$F$8=1,'Hourly Demand and Generation'!J4884*'System Design'!$F$22,IF('System Design'!$F$8=2,'Hourly Demand and Generation'!K4884*'System Design'!$F$22,IF('System Design'!$F$8=3,'Hourly Demand and Generation'!L4884*'System Design'!$F$22)))</f>
        <v>675</v>
      </c>
      <c r="Q4884" s="32">
        <f t="shared" si="1089"/>
        <v>0</v>
      </c>
      <c r="R4884" s="32">
        <f t="shared" si="1092"/>
        <v>5400</v>
      </c>
      <c r="S4884" s="32">
        <f t="shared" si="1093"/>
        <v>0</v>
      </c>
      <c r="T4884" s="32">
        <f t="shared" si="1094"/>
        <v>21600</v>
      </c>
      <c r="U4884" s="32">
        <f t="shared" si="1095"/>
        <v>0</v>
      </c>
      <c r="V4884" s="32">
        <f t="shared" si="1090"/>
        <v>525</v>
      </c>
      <c r="W4884" s="32">
        <f t="shared" si="1096"/>
        <v>525</v>
      </c>
      <c r="X4884" s="32">
        <f t="shared" si="1097"/>
        <v>525</v>
      </c>
    </row>
    <row r="4885" spans="1:24" x14ac:dyDescent="0.25">
      <c r="A4885" s="2"/>
      <c r="B4885" s="2" t="s">
        <v>8</v>
      </c>
      <c r="C4885" s="2">
        <f t="shared" si="1098"/>
        <v>204</v>
      </c>
      <c r="D4885" s="2">
        <f t="shared" si="1099"/>
        <v>9</v>
      </c>
      <c r="E4885" s="2">
        <f t="shared" si="1091"/>
        <v>4881</v>
      </c>
      <c r="F4885" s="11">
        <v>360</v>
      </c>
      <c r="G4885" s="9">
        <v>0.443350381419788</v>
      </c>
      <c r="H4885" s="9">
        <v>0.47881841193337099</v>
      </c>
      <c r="I4885" s="9">
        <v>0.57999999999999996</v>
      </c>
      <c r="J4885" s="9">
        <v>0.24</v>
      </c>
      <c r="K4885" s="9">
        <v>0.24</v>
      </c>
      <c r="L4885" s="9">
        <v>0.24</v>
      </c>
      <c r="N4885" s="32">
        <f>IF('System Design'!$F$8=1,'Hourly Demand and Generation'!G4885*'System Design'!$F$21,IF('System Design'!$F$8=2,'Hourly Demand and Generation'!H4885*'System Design'!$F$21,IF('System Design'!$F$8=3,'Hourly Demand and Generation'!I4885*'System Design'!$F$21)))</f>
        <v>290</v>
      </c>
      <c r="O4885" s="32">
        <f>IF('System Design'!$F$8=1,'Hourly Demand and Generation'!J4885*'System Design'!$F$22,IF('System Design'!$F$8=2,'Hourly Demand and Generation'!K4885*'System Design'!$F$22,IF('System Design'!$F$8=3,'Hourly Demand and Generation'!L4885*'System Design'!$F$22)))</f>
        <v>600</v>
      </c>
      <c r="Q4885" s="32">
        <f t="shared" si="1089"/>
        <v>0</v>
      </c>
      <c r="R4885" s="32">
        <f t="shared" si="1092"/>
        <v>5400</v>
      </c>
      <c r="S4885" s="32">
        <f t="shared" si="1093"/>
        <v>0</v>
      </c>
      <c r="T4885" s="32">
        <f t="shared" si="1094"/>
        <v>21600</v>
      </c>
      <c r="U4885" s="32">
        <f t="shared" si="1095"/>
        <v>0</v>
      </c>
      <c r="V4885" s="32">
        <f t="shared" si="1090"/>
        <v>530</v>
      </c>
      <c r="W4885" s="32">
        <f t="shared" si="1096"/>
        <v>530</v>
      </c>
      <c r="X4885" s="32">
        <f t="shared" si="1097"/>
        <v>530</v>
      </c>
    </row>
    <row r="4886" spans="1:24" x14ac:dyDescent="0.25">
      <c r="A4886" s="2"/>
      <c r="B4886" s="2" t="s">
        <v>8</v>
      </c>
      <c r="C4886" s="2">
        <f t="shared" si="1098"/>
        <v>204</v>
      </c>
      <c r="D4886" s="2">
        <f t="shared" si="1099"/>
        <v>10</v>
      </c>
      <c r="E4886" s="2">
        <f t="shared" si="1091"/>
        <v>4882</v>
      </c>
      <c r="F4886" s="11">
        <v>351</v>
      </c>
      <c r="G4886" s="9">
        <v>0.59408951110251496</v>
      </c>
      <c r="H4886" s="9">
        <v>0.629557541616098</v>
      </c>
      <c r="I4886" s="9">
        <v>0.75</v>
      </c>
      <c r="J4886" s="9">
        <v>0.27</v>
      </c>
      <c r="K4886" s="9">
        <v>0.27</v>
      </c>
      <c r="L4886" s="9">
        <v>0.27</v>
      </c>
      <c r="N4886" s="32">
        <f>IF('System Design'!$F$8=1,'Hourly Demand and Generation'!G4886*'System Design'!$F$21,IF('System Design'!$F$8=2,'Hourly Demand and Generation'!H4886*'System Design'!$F$21,IF('System Design'!$F$8=3,'Hourly Demand and Generation'!I4886*'System Design'!$F$21)))</f>
        <v>375</v>
      </c>
      <c r="O4886" s="32">
        <f>IF('System Design'!$F$8=1,'Hourly Demand and Generation'!J4886*'System Design'!$F$22,IF('System Design'!$F$8=2,'Hourly Demand and Generation'!K4886*'System Design'!$F$22,IF('System Design'!$F$8=3,'Hourly Demand and Generation'!L4886*'System Design'!$F$22)))</f>
        <v>675</v>
      </c>
      <c r="Q4886" s="32">
        <f t="shared" si="1089"/>
        <v>0</v>
      </c>
      <c r="R4886" s="32">
        <f t="shared" si="1092"/>
        <v>5400</v>
      </c>
      <c r="S4886" s="32">
        <f t="shared" si="1093"/>
        <v>0</v>
      </c>
      <c r="T4886" s="32">
        <f t="shared" si="1094"/>
        <v>21600</v>
      </c>
      <c r="U4886" s="32">
        <f t="shared" si="1095"/>
        <v>0</v>
      </c>
      <c r="V4886" s="32">
        <f t="shared" si="1090"/>
        <v>699</v>
      </c>
      <c r="W4886" s="32">
        <f t="shared" si="1096"/>
        <v>699</v>
      </c>
      <c r="X4886" s="32">
        <f t="shared" si="1097"/>
        <v>699</v>
      </c>
    </row>
    <row r="4887" spans="1:24" x14ac:dyDescent="0.25">
      <c r="A4887" s="2"/>
      <c r="B4887" s="2" t="s">
        <v>8</v>
      </c>
      <c r="C4887" s="2">
        <f t="shared" si="1098"/>
        <v>204</v>
      </c>
      <c r="D4887" s="2">
        <f t="shared" si="1099"/>
        <v>11</v>
      </c>
      <c r="E4887" s="2">
        <f t="shared" si="1091"/>
        <v>4883</v>
      </c>
      <c r="F4887" s="11">
        <v>346.5</v>
      </c>
      <c r="G4887" s="9">
        <v>0.73596163315684704</v>
      </c>
      <c r="H4887" s="9">
        <v>0.77586316748462802</v>
      </c>
      <c r="I4887" s="9">
        <v>0.92</v>
      </c>
      <c r="J4887" s="9">
        <v>0.24</v>
      </c>
      <c r="K4887" s="9">
        <v>0.24</v>
      </c>
      <c r="L4887" s="9">
        <v>0.24</v>
      </c>
      <c r="N4887" s="32">
        <f>IF('System Design'!$F$8=1,'Hourly Demand and Generation'!G4887*'System Design'!$F$21,IF('System Design'!$F$8=2,'Hourly Demand and Generation'!H4887*'System Design'!$F$21,IF('System Design'!$F$8=3,'Hourly Demand and Generation'!I4887*'System Design'!$F$21)))</f>
        <v>460</v>
      </c>
      <c r="O4887" s="32">
        <f>IF('System Design'!$F$8=1,'Hourly Demand and Generation'!J4887*'System Design'!$F$22,IF('System Design'!$F$8=2,'Hourly Demand and Generation'!K4887*'System Design'!$F$22,IF('System Design'!$F$8=3,'Hourly Demand and Generation'!L4887*'System Design'!$F$22)))</f>
        <v>600</v>
      </c>
      <c r="Q4887" s="32">
        <f t="shared" si="1089"/>
        <v>0</v>
      </c>
      <c r="R4887" s="32">
        <f t="shared" si="1092"/>
        <v>5400</v>
      </c>
      <c r="S4887" s="32">
        <f t="shared" si="1093"/>
        <v>0</v>
      </c>
      <c r="T4887" s="32">
        <f t="shared" si="1094"/>
        <v>21600</v>
      </c>
      <c r="U4887" s="32">
        <f t="shared" si="1095"/>
        <v>0</v>
      </c>
      <c r="V4887" s="32">
        <f t="shared" si="1090"/>
        <v>713.5</v>
      </c>
      <c r="W4887" s="32">
        <f t="shared" si="1096"/>
        <v>713.5</v>
      </c>
      <c r="X4887" s="32">
        <f t="shared" si="1097"/>
        <v>713.5</v>
      </c>
    </row>
    <row r="4888" spans="1:24" x14ac:dyDescent="0.25">
      <c r="A4888" s="2"/>
      <c r="B4888" s="2" t="s">
        <v>8</v>
      </c>
      <c r="C4888" s="2">
        <f t="shared" si="1098"/>
        <v>204</v>
      </c>
      <c r="D4888" s="2">
        <f t="shared" si="1099"/>
        <v>12</v>
      </c>
      <c r="E4888" s="2">
        <f t="shared" si="1091"/>
        <v>4884</v>
      </c>
      <c r="F4888" s="11">
        <v>346.5</v>
      </c>
      <c r="G4888" s="9">
        <v>0.886700762839575</v>
      </c>
      <c r="H4888" s="9">
        <v>0.886700762839575</v>
      </c>
      <c r="I4888" s="9">
        <v>1</v>
      </c>
      <c r="J4888" s="9">
        <v>0.22500000000000001</v>
      </c>
      <c r="K4888" s="9">
        <v>0.22500000000000001</v>
      </c>
      <c r="L4888" s="9">
        <v>0.22500000000000001</v>
      </c>
      <c r="N4888" s="32">
        <f>IF('System Design'!$F$8=1,'Hourly Demand and Generation'!G4888*'System Design'!$F$21,IF('System Design'!$F$8=2,'Hourly Demand and Generation'!H4888*'System Design'!$F$21,IF('System Design'!$F$8=3,'Hourly Demand and Generation'!I4888*'System Design'!$F$21)))</f>
        <v>500</v>
      </c>
      <c r="O4888" s="32">
        <f>IF('System Design'!$F$8=1,'Hourly Demand and Generation'!J4888*'System Design'!$F$22,IF('System Design'!$F$8=2,'Hourly Demand and Generation'!K4888*'System Design'!$F$22,IF('System Design'!$F$8=3,'Hourly Demand and Generation'!L4888*'System Design'!$F$22)))</f>
        <v>562.5</v>
      </c>
      <c r="Q4888" s="32">
        <f t="shared" si="1089"/>
        <v>0</v>
      </c>
      <c r="R4888" s="32">
        <f t="shared" si="1092"/>
        <v>5400</v>
      </c>
      <c r="S4888" s="32">
        <f t="shared" si="1093"/>
        <v>0</v>
      </c>
      <c r="T4888" s="32">
        <f t="shared" si="1094"/>
        <v>21600</v>
      </c>
      <c r="U4888" s="32">
        <f t="shared" si="1095"/>
        <v>0</v>
      </c>
      <c r="V4888" s="32">
        <f t="shared" si="1090"/>
        <v>716</v>
      </c>
      <c r="W4888" s="32">
        <f t="shared" si="1096"/>
        <v>716</v>
      </c>
      <c r="X4888" s="32">
        <f t="shared" si="1097"/>
        <v>716</v>
      </c>
    </row>
    <row r="4889" spans="1:24" x14ac:dyDescent="0.25">
      <c r="A4889" s="2"/>
      <c r="B4889" s="2" t="s">
        <v>8</v>
      </c>
      <c r="C4889" s="2">
        <f t="shared" si="1098"/>
        <v>204</v>
      </c>
      <c r="D4889" s="2">
        <f t="shared" si="1099"/>
        <v>13</v>
      </c>
      <c r="E4889" s="2">
        <f t="shared" si="1091"/>
        <v>4885</v>
      </c>
      <c r="F4889" s="11">
        <v>360</v>
      </c>
      <c r="G4889" s="9">
        <v>0.73596163315684704</v>
      </c>
      <c r="H4889" s="9">
        <v>0.77586316748462802</v>
      </c>
      <c r="I4889" s="9">
        <v>0.92</v>
      </c>
      <c r="J4889" s="9">
        <v>0.24</v>
      </c>
      <c r="K4889" s="9">
        <v>0.24</v>
      </c>
      <c r="L4889" s="9">
        <v>0.24</v>
      </c>
      <c r="N4889" s="32">
        <f>IF('System Design'!$F$8=1,'Hourly Demand and Generation'!G4889*'System Design'!$F$21,IF('System Design'!$F$8=2,'Hourly Demand and Generation'!H4889*'System Design'!$F$21,IF('System Design'!$F$8=3,'Hourly Demand and Generation'!I4889*'System Design'!$F$21)))</f>
        <v>460</v>
      </c>
      <c r="O4889" s="32">
        <f>IF('System Design'!$F$8=1,'Hourly Demand and Generation'!J4889*'System Design'!$F$22,IF('System Design'!$F$8=2,'Hourly Demand and Generation'!K4889*'System Design'!$F$22,IF('System Design'!$F$8=3,'Hourly Demand and Generation'!L4889*'System Design'!$F$22)))</f>
        <v>600</v>
      </c>
      <c r="Q4889" s="32">
        <f t="shared" si="1089"/>
        <v>0</v>
      </c>
      <c r="R4889" s="32">
        <f t="shared" si="1092"/>
        <v>5400</v>
      </c>
      <c r="S4889" s="32">
        <f t="shared" si="1093"/>
        <v>0</v>
      </c>
      <c r="T4889" s="32">
        <f t="shared" si="1094"/>
        <v>21600</v>
      </c>
      <c r="U4889" s="32">
        <f t="shared" si="1095"/>
        <v>0</v>
      </c>
      <c r="V4889" s="32">
        <f t="shared" si="1090"/>
        <v>700</v>
      </c>
      <c r="W4889" s="32">
        <f t="shared" si="1096"/>
        <v>700</v>
      </c>
      <c r="X4889" s="32">
        <f t="shared" si="1097"/>
        <v>700</v>
      </c>
    </row>
    <row r="4890" spans="1:24" x14ac:dyDescent="0.25">
      <c r="A4890" s="2"/>
      <c r="B4890" s="2" t="s">
        <v>8</v>
      </c>
      <c r="C4890" s="2">
        <f t="shared" si="1098"/>
        <v>204</v>
      </c>
      <c r="D4890" s="2">
        <f t="shared" si="1099"/>
        <v>14</v>
      </c>
      <c r="E4890" s="2">
        <f t="shared" si="1091"/>
        <v>4886</v>
      </c>
      <c r="F4890" s="11">
        <v>360</v>
      </c>
      <c r="G4890" s="9">
        <v>0.59408951110251496</v>
      </c>
      <c r="H4890" s="9">
        <v>0.629557541616098</v>
      </c>
      <c r="I4890" s="9">
        <v>0.75</v>
      </c>
      <c r="J4890" s="9">
        <v>0.255</v>
      </c>
      <c r="K4890" s="9">
        <v>0.255</v>
      </c>
      <c r="L4890" s="9">
        <v>0.255</v>
      </c>
      <c r="N4890" s="32">
        <f>IF('System Design'!$F$8=1,'Hourly Demand and Generation'!G4890*'System Design'!$F$21,IF('System Design'!$F$8=2,'Hourly Demand and Generation'!H4890*'System Design'!$F$21,IF('System Design'!$F$8=3,'Hourly Demand and Generation'!I4890*'System Design'!$F$21)))</f>
        <v>375</v>
      </c>
      <c r="O4890" s="32">
        <f>IF('System Design'!$F$8=1,'Hourly Demand and Generation'!J4890*'System Design'!$F$22,IF('System Design'!$F$8=2,'Hourly Demand and Generation'!K4890*'System Design'!$F$22,IF('System Design'!$F$8=3,'Hourly Demand and Generation'!L4890*'System Design'!$F$22)))</f>
        <v>637.5</v>
      </c>
      <c r="Q4890" s="32">
        <f t="shared" si="1089"/>
        <v>0</v>
      </c>
      <c r="R4890" s="32">
        <f t="shared" si="1092"/>
        <v>5400</v>
      </c>
      <c r="S4890" s="32">
        <f t="shared" si="1093"/>
        <v>0</v>
      </c>
      <c r="T4890" s="32">
        <f t="shared" si="1094"/>
        <v>21600</v>
      </c>
      <c r="U4890" s="32">
        <f t="shared" si="1095"/>
        <v>0</v>
      </c>
      <c r="V4890" s="32">
        <f t="shared" si="1090"/>
        <v>652.5</v>
      </c>
      <c r="W4890" s="32">
        <f t="shared" si="1096"/>
        <v>652.5</v>
      </c>
      <c r="X4890" s="32">
        <f t="shared" si="1097"/>
        <v>652.5</v>
      </c>
    </row>
    <row r="4891" spans="1:24" x14ac:dyDescent="0.25">
      <c r="A4891" s="2"/>
      <c r="B4891" s="2" t="s">
        <v>8</v>
      </c>
      <c r="C4891" s="2">
        <f t="shared" si="1098"/>
        <v>204</v>
      </c>
      <c r="D4891" s="2">
        <f t="shared" si="1099"/>
        <v>15</v>
      </c>
      <c r="E4891" s="2">
        <f t="shared" si="1091"/>
        <v>4887</v>
      </c>
      <c r="F4891" s="11">
        <v>382.5</v>
      </c>
      <c r="G4891" s="9">
        <v>0.443350381419788</v>
      </c>
      <c r="H4891" s="9">
        <v>0.47881841193337099</v>
      </c>
      <c r="I4891" s="9">
        <v>0.57999999999999996</v>
      </c>
      <c r="J4891" s="9">
        <v>0.27</v>
      </c>
      <c r="K4891" s="9">
        <v>0.27</v>
      </c>
      <c r="L4891" s="9">
        <v>0.27</v>
      </c>
      <c r="N4891" s="32">
        <f>IF('System Design'!$F$8=1,'Hourly Demand and Generation'!G4891*'System Design'!$F$21,IF('System Design'!$F$8=2,'Hourly Demand and Generation'!H4891*'System Design'!$F$21,IF('System Design'!$F$8=3,'Hourly Demand and Generation'!I4891*'System Design'!$F$21)))</f>
        <v>290</v>
      </c>
      <c r="O4891" s="32">
        <f>IF('System Design'!$F$8=1,'Hourly Demand and Generation'!J4891*'System Design'!$F$22,IF('System Design'!$F$8=2,'Hourly Demand and Generation'!K4891*'System Design'!$F$22,IF('System Design'!$F$8=3,'Hourly Demand and Generation'!L4891*'System Design'!$F$22)))</f>
        <v>675</v>
      </c>
      <c r="Q4891" s="32">
        <f t="shared" si="1089"/>
        <v>0</v>
      </c>
      <c r="R4891" s="32">
        <f t="shared" si="1092"/>
        <v>5400</v>
      </c>
      <c r="S4891" s="32">
        <f t="shared" si="1093"/>
        <v>0</v>
      </c>
      <c r="T4891" s="32">
        <f t="shared" si="1094"/>
        <v>21600</v>
      </c>
      <c r="U4891" s="32">
        <f t="shared" si="1095"/>
        <v>0</v>
      </c>
      <c r="V4891" s="32">
        <f t="shared" si="1090"/>
        <v>582.5</v>
      </c>
      <c r="W4891" s="32">
        <f t="shared" si="1096"/>
        <v>582.5</v>
      </c>
      <c r="X4891" s="32">
        <f t="shared" si="1097"/>
        <v>582.5</v>
      </c>
    </row>
    <row r="4892" spans="1:24" x14ac:dyDescent="0.25">
      <c r="A4892" s="2"/>
      <c r="B4892" s="2" t="s">
        <v>8</v>
      </c>
      <c r="C4892" s="2">
        <f t="shared" si="1098"/>
        <v>204</v>
      </c>
      <c r="D4892" s="2">
        <f t="shared" si="1099"/>
        <v>16</v>
      </c>
      <c r="E4892" s="2">
        <f t="shared" si="1091"/>
        <v>4888</v>
      </c>
      <c r="F4892" s="11">
        <v>405</v>
      </c>
      <c r="G4892" s="9">
        <v>0.29261125173705999</v>
      </c>
      <c r="H4892" s="9">
        <v>0.33251278606484103</v>
      </c>
      <c r="I4892" s="9">
        <v>0.42</v>
      </c>
      <c r="J4892" s="9">
        <v>0.27</v>
      </c>
      <c r="K4892" s="9">
        <v>0.27</v>
      </c>
      <c r="L4892" s="9">
        <v>0.27</v>
      </c>
      <c r="N4892" s="32">
        <f>IF('System Design'!$F$8=1,'Hourly Demand and Generation'!G4892*'System Design'!$F$21,IF('System Design'!$F$8=2,'Hourly Demand and Generation'!H4892*'System Design'!$F$21,IF('System Design'!$F$8=3,'Hourly Demand and Generation'!I4892*'System Design'!$F$21)))</f>
        <v>210</v>
      </c>
      <c r="O4892" s="32">
        <f>IF('System Design'!$F$8=1,'Hourly Demand and Generation'!J4892*'System Design'!$F$22,IF('System Design'!$F$8=2,'Hourly Demand and Generation'!K4892*'System Design'!$F$22,IF('System Design'!$F$8=3,'Hourly Demand and Generation'!L4892*'System Design'!$F$22)))</f>
        <v>675</v>
      </c>
      <c r="Q4892" s="32">
        <f t="shared" si="1089"/>
        <v>0</v>
      </c>
      <c r="R4892" s="32">
        <f t="shared" si="1092"/>
        <v>5400</v>
      </c>
      <c r="S4892" s="32">
        <f t="shared" si="1093"/>
        <v>0</v>
      </c>
      <c r="T4892" s="32">
        <f t="shared" si="1094"/>
        <v>21600</v>
      </c>
      <c r="U4892" s="32">
        <f t="shared" si="1095"/>
        <v>0</v>
      </c>
      <c r="V4892" s="32">
        <f t="shared" si="1090"/>
        <v>480</v>
      </c>
      <c r="W4892" s="32">
        <f t="shared" si="1096"/>
        <v>480</v>
      </c>
      <c r="X4892" s="32">
        <f t="shared" si="1097"/>
        <v>480</v>
      </c>
    </row>
    <row r="4893" spans="1:24" x14ac:dyDescent="0.25">
      <c r="A4893" s="2"/>
      <c r="B4893" s="2" t="s">
        <v>8</v>
      </c>
      <c r="C4893" s="2">
        <f t="shared" si="1098"/>
        <v>204</v>
      </c>
      <c r="D4893" s="2">
        <f t="shared" si="1099"/>
        <v>17</v>
      </c>
      <c r="E4893" s="2">
        <f t="shared" si="1091"/>
        <v>4889</v>
      </c>
      <c r="F4893" s="11">
        <v>427.5</v>
      </c>
      <c r="G4893" s="9">
        <v>0.15073912968272801</v>
      </c>
      <c r="H4893" s="9">
        <v>0.18620716019631101</v>
      </c>
      <c r="I4893" s="9">
        <v>0.25</v>
      </c>
      <c r="J4893" s="9">
        <v>0.3</v>
      </c>
      <c r="K4893" s="9">
        <v>0.3</v>
      </c>
      <c r="L4893" s="9">
        <v>0.3</v>
      </c>
      <c r="N4893" s="32">
        <f>IF('System Design'!$F$8=1,'Hourly Demand and Generation'!G4893*'System Design'!$F$21,IF('System Design'!$F$8=2,'Hourly Demand and Generation'!H4893*'System Design'!$F$21,IF('System Design'!$F$8=3,'Hourly Demand and Generation'!I4893*'System Design'!$F$21)))</f>
        <v>125</v>
      </c>
      <c r="O4893" s="32">
        <f>IF('System Design'!$F$8=1,'Hourly Demand and Generation'!J4893*'System Design'!$F$22,IF('System Design'!$F$8=2,'Hourly Demand and Generation'!K4893*'System Design'!$F$22,IF('System Design'!$F$8=3,'Hourly Demand and Generation'!L4893*'System Design'!$F$22)))</f>
        <v>750</v>
      </c>
      <c r="Q4893" s="32">
        <f t="shared" si="1089"/>
        <v>0</v>
      </c>
      <c r="R4893" s="32">
        <f t="shared" si="1092"/>
        <v>5400</v>
      </c>
      <c r="S4893" s="32">
        <f t="shared" si="1093"/>
        <v>0</v>
      </c>
      <c r="T4893" s="32">
        <f t="shared" si="1094"/>
        <v>21600</v>
      </c>
      <c r="U4893" s="32">
        <f t="shared" si="1095"/>
        <v>0</v>
      </c>
      <c r="V4893" s="32">
        <f t="shared" si="1090"/>
        <v>447.5</v>
      </c>
      <c r="W4893" s="32">
        <f t="shared" si="1096"/>
        <v>447.5</v>
      </c>
      <c r="X4893" s="32">
        <f t="shared" si="1097"/>
        <v>447.5</v>
      </c>
    </row>
    <row r="4894" spans="1:24" x14ac:dyDescent="0.25">
      <c r="A4894" s="2"/>
      <c r="B4894" s="2" t="s">
        <v>8</v>
      </c>
      <c r="C4894" s="2">
        <f t="shared" si="1098"/>
        <v>204</v>
      </c>
      <c r="D4894" s="2">
        <f t="shared" si="1099"/>
        <v>18</v>
      </c>
      <c r="E4894" s="2">
        <f t="shared" si="1091"/>
        <v>4890</v>
      </c>
      <c r="F4894" s="11">
        <v>450</v>
      </c>
      <c r="G4894" s="9">
        <v>7.0936061027166E-2</v>
      </c>
      <c r="H4894" s="9">
        <v>0.110837595354947</v>
      </c>
      <c r="I4894" s="9">
        <v>0.17</v>
      </c>
      <c r="J4894" s="9">
        <v>0.28499999999999998</v>
      </c>
      <c r="K4894" s="9">
        <v>0.28499999999999998</v>
      </c>
      <c r="L4894" s="9">
        <v>0.28499999999999998</v>
      </c>
      <c r="N4894" s="32">
        <f>IF('System Design'!$F$8=1,'Hourly Demand and Generation'!G4894*'System Design'!$F$21,IF('System Design'!$F$8=2,'Hourly Demand and Generation'!H4894*'System Design'!$F$21,IF('System Design'!$F$8=3,'Hourly Demand and Generation'!I4894*'System Design'!$F$21)))</f>
        <v>85</v>
      </c>
      <c r="O4894" s="32">
        <f>IF('System Design'!$F$8=1,'Hourly Demand and Generation'!J4894*'System Design'!$F$22,IF('System Design'!$F$8=2,'Hourly Demand and Generation'!K4894*'System Design'!$F$22,IF('System Design'!$F$8=3,'Hourly Demand and Generation'!L4894*'System Design'!$F$22)))</f>
        <v>712.49999999999989</v>
      </c>
      <c r="Q4894" s="32">
        <f t="shared" si="1089"/>
        <v>0</v>
      </c>
      <c r="R4894" s="32">
        <f t="shared" si="1092"/>
        <v>5400</v>
      </c>
      <c r="S4894" s="32">
        <f t="shared" si="1093"/>
        <v>0</v>
      </c>
      <c r="T4894" s="32">
        <f t="shared" si="1094"/>
        <v>21600</v>
      </c>
      <c r="U4894" s="32">
        <f t="shared" si="1095"/>
        <v>0</v>
      </c>
      <c r="V4894" s="32">
        <f t="shared" si="1090"/>
        <v>347.49999999999989</v>
      </c>
      <c r="W4894" s="32">
        <f t="shared" si="1096"/>
        <v>347.49999999999989</v>
      </c>
      <c r="X4894" s="32">
        <f t="shared" si="1097"/>
        <v>347.49999999999989</v>
      </c>
    </row>
    <row r="4895" spans="1:24" x14ac:dyDescent="0.25">
      <c r="A4895" s="2"/>
      <c r="B4895" s="2" t="s">
        <v>8</v>
      </c>
      <c r="C4895" s="2">
        <f t="shared" si="1098"/>
        <v>204</v>
      </c>
      <c r="D4895" s="2">
        <f t="shared" si="1099"/>
        <v>19</v>
      </c>
      <c r="E4895" s="2">
        <f t="shared" si="1091"/>
        <v>4891</v>
      </c>
      <c r="F4895" s="11">
        <v>436.5</v>
      </c>
      <c r="G4895" s="9">
        <v>0</v>
      </c>
      <c r="H4895" s="9">
        <v>3.5468030513583E-2</v>
      </c>
      <c r="I4895" s="9">
        <v>0.08</v>
      </c>
      <c r="J4895" s="9">
        <v>0.27</v>
      </c>
      <c r="K4895" s="9">
        <v>0.27</v>
      </c>
      <c r="L4895" s="9">
        <v>0.27</v>
      </c>
      <c r="N4895" s="32">
        <f>IF('System Design'!$F$8=1,'Hourly Demand and Generation'!G4895*'System Design'!$F$21,IF('System Design'!$F$8=2,'Hourly Demand and Generation'!H4895*'System Design'!$F$21,IF('System Design'!$F$8=3,'Hourly Demand and Generation'!I4895*'System Design'!$F$21)))</f>
        <v>40</v>
      </c>
      <c r="O4895" s="32">
        <f>IF('System Design'!$F$8=1,'Hourly Demand and Generation'!J4895*'System Design'!$F$22,IF('System Design'!$F$8=2,'Hourly Demand and Generation'!K4895*'System Design'!$F$22,IF('System Design'!$F$8=3,'Hourly Demand and Generation'!L4895*'System Design'!$F$22)))</f>
        <v>675</v>
      </c>
      <c r="Q4895" s="32">
        <f t="shared" si="1089"/>
        <v>0</v>
      </c>
      <c r="R4895" s="32">
        <f t="shared" si="1092"/>
        <v>5400</v>
      </c>
      <c r="S4895" s="32">
        <f t="shared" si="1093"/>
        <v>0</v>
      </c>
      <c r="T4895" s="32">
        <f t="shared" si="1094"/>
        <v>21600</v>
      </c>
      <c r="U4895" s="32">
        <f t="shared" si="1095"/>
        <v>0</v>
      </c>
      <c r="V4895" s="32">
        <f t="shared" si="1090"/>
        <v>278.5</v>
      </c>
      <c r="W4895" s="32">
        <f t="shared" si="1096"/>
        <v>278.5</v>
      </c>
      <c r="X4895" s="32">
        <f t="shared" si="1097"/>
        <v>278.5</v>
      </c>
    </row>
    <row r="4896" spans="1:24" x14ac:dyDescent="0.25">
      <c r="A4896" s="2"/>
      <c r="B4896" s="2" t="s">
        <v>8</v>
      </c>
      <c r="C4896" s="2">
        <f t="shared" si="1098"/>
        <v>204</v>
      </c>
      <c r="D4896" s="2">
        <f t="shared" si="1099"/>
        <v>20</v>
      </c>
      <c r="E4896" s="2">
        <f t="shared" si="1091"/>
        <v>4892</v>
      </c>
      <c r="F4896" s="11">
        <v>427.5</v>
      </c>
      <c r="G4896" s="9">
        <v>0</v>
      </c>
      <c r="H4896" s="9">
        <v>0</v>
      </c>
      <c r="I4896" s="9">
        <v>0</v>
      </c>
      <c r="J4896" s="9">
        <v>0.27</v>
      </c>
      <c r="K4896" s="9">
        <v>0.27</v>
      </c>
      <c r="L4896" s="9">
        <v>0.27</v>
      </c>
      <c r="N4896" s="32">
        <f>IF('System Design'!$F$8=1,'Hourly Demand and Generation'!G4896*'System Design'!$F$21,IF('System Design'!$F$8=2,'Hourly Demand and Generation'!H4896*'System Design'!$F$21,IF('System Design'!$F$8=3,'Hourly Demand and Generation'!I4896*'System Design'!$F$21)))</f>
        <v>0</v>
      </c>
      <c r="O4896" s="32">
        <f>IF('System Design'!$F$8=1,'Hourly Demand and Generation'!J4896*'System Design'!$F$22,IF('System Design'!$F$8=2,'Hourly Demand and Generation'!K4896*'System Design'!$F$22,IF('System Design'!$F$8=3,'Hourly Demand and Generation'!L4896*'System Design'!$F$22)))</f>
        <v>675</v>
      </c>
      <c r="Q4896" s="32">
        <f t="shared" si="1089"/>
        <v>0</v>
      </c>
      <c r="R4896" s="32">
        <f t="shared" si="1092"/>
        <v>5400</v>
      </c>
      <c r="S4896" s="32">
        <f t="shared" si="1093"/>
        <v>0</v>
      </c>
      <c r="T4896" s="32">
        <f t="shared" si="1094"/>
        <v>21600</v>
      </c>
      <c r="U4896" s="32">
        <f t="shared" si="1095"/>
        <v>0</v>
      </c>
      <c r="V4896" s="32">
        <f t="shared" si="1090"/>
        <v>247.5</v>
      </c>
      <c r="W4896" s="32">
        <f t="shared" si="1096"/>
        <v>247.5</v>
      </c>
      <c r="X4896" s="32">
        <f t="shared" si="1097"/>
        <v>247.5</v>
      </c>
    </row>
    <row r="4897" spans="1:24" x14ac:dyDescent="0.25">
      <c r="A4897" s="2"/>
      <c r="B4897" s="2" t="s">
        <v>8</v>
      </c>
      <c r="C4897" s="2">
        <f t="shared" si="1098"/>
        <v>204</v>
      </c>
      <c r="D4897" s="2">
        <f t="shared" si="1099"/>
        <v>21</v>
      </c>
      <c r="E4897" s="2">
        <f t="shared" si="1091"/>
        <v>4893</v>
      </c>
      <c r="F4897" s="11">
        <v>405</v>
      </c>
      <c r="G4897" s="9">
        <v>0</v>
      </c>
      <c r="H4897" s="9">
        <v>0</v>
      </c>
      <c r="I4897" s="9">
        <v>0</v>
      </c>
      <c r="J4897" s="9">
        <v>0.27</v>
      </c>
      <c r="K4897" s="9">
        <v>0.27</v>
      </c>
      <c r="L4897" s="9">
        <v>0.27</v>
      </c>
      <c r="N4897" s="32">
        <f>IF('System Design'!$F$8=1,'Hourly Demand and Generation'!G4897*'System Design'!$F$21,IF('System Design'!$F$8=2,'Hourly Demand and Generation'!H4897*'System Design'!$F$21,IF('System Design'!$F$8=3,'Hourly Demand and Generation'!I4897*'System Design'!$F$21)))</f>
        <v>0</v>
      </c>
      <c r="O4897" s="32">
        <f>IF('System Design'!$F$8=1,'Hourly Demand and Generation'!J4897*'System Design'!$F$22,IF('System Design'!$F$8=2,'Hourly Demand and Generation'!K4897*'System Design'!$F$22,IF('System Design'!$F$8=3,'Hourly Demand and Generation'!L4897*'System Design'!$F$22)))</f>
        <v>675</v>
      </c>
      <c r="Q4897" s="32">
        <f t="shared" si="1089"/>
        <v>0</v>
      </c>
      <c r="R4897" s="32">
        <f t="shared" si="1092"/>
        <v>5400</v>
      </c>
      <c r="S4897" s="32">
        <f t="shared" si="1093"/>
        <v>0</v>
      </c>
      <c r="T4897" s="32">
        <f t="shared" si="1094"/>
        <v>21600</v>
      </c>
      <c r="U4897" s="32">
        <f t="shared" si="1095"/>
        <v>0</v>
      </c>
      <c r="V4897" s="32">
        <f t="shared" si="1090"/>
        <v>270</v>
      </c>
      <c r="W4897" s="32">
        <f t="shared" si="1096"/>
        <v>270</v>
      </c>
      <c r="X4897" s="32">
        <f t="shared" si="1097"/>
        <v>270</v>
      </c>
    </row>
    <row r="4898" spans="1:24" x14ac:dyDescent="0.25">
      <c r="A4898" s="2"/>
      <c r="B4898" s="2" t="s">
        <v>8</v>
      </c>
      <c r="C4898" s="2">
        <f t="shared" si="1098"/>
        <v>204</v>
      </c>
      <c r="D4898" s="2">
        <f t="shared" si="1099"/>
        <v>22</v>
      </c>
      <c r="E4898" s="2">
        <f t="shared" si="1091"/>
        <v>4894</v>
      </c>
      <c r="F4898" s="11">
        <v>382.5</v>
      </c>
      <c r="G4898" s="9">
        <v>0</v>
      </c>
      <c r="H4898" s="9">
        <v>0</v>
      </c>
      <c r="I4898" s="9">
        <v>0</v>
      </c>
      <c r="J4898" s="9">
        <v>0.28499999999999998</v>
      </c>
      <c r="K4898" s="9">
        <v>0.28499999999999998</v>
      </c>
      <c r="L4898" s="9">
        <v>0.28499999999999998</v>
      </c>
      <c r="N4898" s="32">
        <f>IF('System Design'!$F$8=1,'Hourly Demand and Generation'!G4898*'System Design'!$F$21,IF('System Design'!$F$8=2,'Hourly Demand and Generation'!H4898*'System Design'!$F$21,IF('System Design'!$F$8=3,'Hourly Demand and Generation'!I4898*'System Design'!$F$21)))</f>
        <v>0</v>
      </c>
      <c r="O4898" s="32">
        <f>IF('System Design'!$F$8=1,'Hourly Demand and Generation'!J4898*'System Design'!$F$22,IF('System Design'!$F$8=2,'Hourly Demand and Generation'!K4898*'System Design'!$F$22,IF('System Design'!$F$8=3,'Hourly Demand and Generation'!L4898*'System Design'!$F$22)))</f>
        <v>712.49999999999989</v>
      </c>
      <c r="Q4898" s="32">
        <f t="shared" si="1089"/>
        <v>0</v>
      </c>
      <c r="R4898" s="32">
        <f t="shared" si="1092"/>
        <v>5400</v>
      </c>
      <c r="S4898" s="32">
        <f t="shared" si="1093"/>
        <v>0</v>
      </c>
      <c r="T4898" s="32">
        <f t="shared" si="1094"/>
        <v>21600</v>
      </c>
      <c r="U4898" s="32">
        <f t="shared" si="1095"/>
        <v>0</v>
      </c>
      <c r="V4898" s="32">
        <f t="shared" si="1090"/>
        <v>329.99999999999989</v>
      </c>
      <c r="W4898" s="32">
        <f t="shared" si="1096"/>
        <v>329.99999999999989</v>
      </c>
      <c r="X4898" s="32">
        <f t="shared" si="1097"/>
        <v>329.99999999999989</v>
      </c>
    </row>
    <row r="4899" spans="1:24" x14ac:dyDescent="0.25">
      <c r="A4899" s="2"/>
      <c r="B4899" s="2" t="s">
        <v>8</v>
      </c>
      <c r="C4899" s="2">
        <f t="shared" si="1098"/>
        <v>204</v>
      </c>
      <c r="D4899" s="2">
        <f t="shared" si="1099"/>
        <v>23</v>
      </c>
      <c r="E4899" s="2">
        <f t="shared" si="1091"/>
        <v>4895</v>
      </c>
      <c r="F4899" s="11">
        <v>360</v>
      </c>
      <c r="G4899" s="9">
        <v>0</v>
      </c>
      <c r="H4899" s="9">
        <v>0</v>
      </c>
      <c r="I4899" s="9">
        <v>0</v>
      </c>
      <c r="J4899" s="9">
        <v>0.24</v>
      </c>
      <c r="K4899" s="9">
        <v>0.24</v>
      </c>
      <c r="L4899" s="9">
        <v>0.24</v>
      </c>
      <c r="N4899" s="32">
        <f>IF('System Design'!$F$8=1,'Hourly Demand and Generation'!G4899*'System Design'!$F$21,IF('System Design'!$F$8=2,'Hourly Demand and Generation'!H4899*'System Design'!$F$21,IF('System Design'!$F$8=3,'Hourly Demand and Generation'!I4899*'System Design'!$F$21)))</f>
        <v>0</v>
      </c>
      <c r="O4899" s="32">
        <f>IF('System Design'!$F$8=1,'Hourly Demand and Generation'!J4899*'System Design'!$F$22,IF('System Design'!$F$8=2,'Hourly Demand and Generation'!K4899*'System Design'!$F$22,IF('System Design'!$F$8=3,'Hourly Demand and Generation'!L4899*'System Design'!$F$22)))</f>
        <v>600</v>
      </c>
      <c r="Q4899" s="32">
        <f t="shared" si="1089"/>
        <v>0</v>
      </c>
      <c r="R4899" s="32">
        <f t="shared" si="1092"/>
        <v>5400</v>
      </c>
      <c r="S4899" s="32">
        <f t="shared" si="1093"/>
        <v>0</v>
      </c>
      <c r="T4899" s="32">
        <f t="shared" si="1094"/>
        <v>21600</v>
      </c>
      <c r="U4899" s="32">
        <f t="shared" si="1095"/>
        <v>0</v>
      </c>
      <c r="V4899" s="32">
        <f t="shared" si="1090"/>
        <v>240</v>
      </c>
      <c r="W4899" s="32">
        <f t="shared" si="1096"/>
        <v>240</v>
      </c>
      <c r="X4899" s="32">
        <f t="shared" si="1097"/>
        <v>240</v>
      </c>
    </row>
    <row r="4900" spans="1:24" x14ac:dyDescent="0.25">
      <c r="A4900" s="2"/>
      <c r="B4900" s="2" t="s">
        <v>8</v>
      </c>
      <c r="C4900" s="2">
        <f t="shared" si="1098"/>
        <v>204</v>
      </c>
      <c r="D4900" s="2">
        <f t="shared" si="1099"/>
        <v>24</v>
      </c>
      <c r="E4900" s="2">
        <f t="shared" si="1091"/>
        <v>4896</v>
      </c>
      <c r="F4900" s="11">
        <v>315</v>
      </c>
      <c r="G4900" s="9">
        <v>0</v>
      </c>
      <c r="H4900" s="9">
        <v>0</v>
      </c>
      <c r="I4900" s="9">
        <v>0</v>
      </c>
      <c r="J4900" s="9">
        <v>0.24</v>
      </c>
      <c r="K4900" s="9">
        <v>0.24</v>
      </c>
      <c r="L4900" s="9">
        <v>0.24</v>
      </c>
      <c r="N4900" s="32">
        <f>IF('System Design'!$F$8=1,'Hourly Demand and Generation'!G4900*'System Design'!$F$21,IF('System Design'!$F$8=2,'Hourly Demand and Generation'!H4900*'System Design'!$F$21,IF('System Design'!$F$8=3,'Hourly Demand and Generation'!I4900*'System Design'!$F$21)))</f>
        <v>0</v>
      </c>
      <c r="O4900" s="32">
        <f>IF('System Design'!$F$8=1,'Hourly Demand and Generation'!J4900*'System Design'!$F$22,IF('System Design'!$F$8=2,'Hourly Demand and Generation'!K4900*'System Design'!$F$22,IF('System Design'!$F$8=3,'Hourly Demand and Generation'!L4900*'System Design'!$F$22)))</f>
        <v>600</v>
      </c>
      <c r="Q4900" s="32">
        <f t="shared" si="1089"/>
        <v>0</v>
      </c>
      <c r="R4900" s="32">
        <f t="shared" si="1092"/>
        <v>5400</v>
      </c>
      <c r="S4900" s="32">
        <f t="shared" si="1093"/>
        <v>0</v>
      </c>
      <c r="T4900" s="32">
        <f t="shared" si="1094"/>
        <v>21600</v>
      </c>
      <c r="U4900" s="32">
        <f t="shared" si="1095"/>
        <v>0</v>
      </c>
      <c r="V4900" s="32">
        <f t="shared" si="1090"/>
        <v>285</v>
      </c>
      <c r="W4900" s="32">
        <f t="shared" si="1096"/>
        <v>285</v>
      </c>
      <c r="X4900" s="32">
        <f t="shared" si="1097"/>
        <v>285</v>
      </c>
    </row>
    <row r="4901" spans="1:24" x14ac:dyDescent="0.25">
      <c r="A4901" s="2"/>
      <c r="B4901" s="2" t="s">
        <v>8</v>
      </c>
      <c r="C4901" s="2">
        <f>C4900+1</f>
        <v>205</v>
      </c>
      <c r="D4901" s="2">
        <v>1</v>
      </c>
      <c r="E4901" s="2">
        <f t="shared" si="1091"/>
        <v>4897</v>
      </c>
      <c r="F4901" s="11">
        <v>270</v>
      </c>
      <c r="G4901" s="9">
        <v>0</v>
      </c>
      <c r="H4901" s="9">
        <v>0</v>
      </c>
      <c r="I4901" s="9">
        <v>0</v>
      </c>
      <c r="J4901" s="9">
        <v>0.15615476619756999</v>
      </c>
      <c r="K4901" s="9">
        <v>0.15615476619756999</v>
      </c>
      <c r="L4901" s="9">
        <v>0.3</v>
      </c>
      <c r="N4901" s="32">
        <f>IF('System Design'!$F$8=1,'Hourly Demand and Generation'!G4901*'System Design'!$F$21,IF('System Design'!$F$8=2,'Hourly Demand and Generation'!H4901*'System Design'!$F$21,IF('System Design'!$F$8=3,'Hourly Demand and Generation'!I4901*'System Design'!$F$21)))</f>
        <v>0</v>
      </c>
      <c r="O4901" s="32">
        <f>IF('System Design'!$F$8=1,'Hourly Demand and Generation'!J4901*'System Design'!$F$22,IF('System Design'!$F$8=2,'Hourly Demand and Generation'!K4901*'System Design'!$F$22,IF('System Design'!$F$8=3,'Hourly Demand and Generation'!L4901*'System Design'!$F$22)))</f>
        <v>750</v>
      </c>
      <c r="Q4901" s="32">
        <f t="shared" si="1089"/>
        <v>0</v>
      </c>
      <c r="R4901" s="32">
        <f t="shared" si="1092"/>
        <v>5400</v>
      </c>
      <c r="S4901" s="32">
        <f t="shared" si="1093"/>
        <v>0</v>
      </c>
      <c r="T4901" s="32">
        <f t="shared" si="1094"/>
        <v>21600</v>
      </c>
      <c r="U4901" s="32">
        <f t="shared" si="1095"/>
        <v>0</v>
      </c>
      <c r="V4901" s="32">
        <f t="shared" si="1090"/>
        <v>480</v>
      </c>
      <c r="W4901" s="32">
        <f t="shared" si="1096"/>
        <v>480</v>
      </c>
      <c r="X4901" s="32">
        <f t="shared" si="1097"/>
        <v>480</v>
      </c>
    </row>
    <row r="4902" spans="1:24" x14ac:dyDescent="0.25">
      <c r="A4902" s="2"/>
      <c r="B4902" s="2" t="s">
        <v>8</v>
      </c>
      <c r="C4902" s="2">
        <f>C4901</f>
        <v>205</v>
      </c>
      <c r="D4902" s="2">
        <f>D4901+1</f>
        <v>2</v>
      </c>
      <c r="E4902" s="2">
        <f t="shared" si="1091"/>
        <v>4898</v>
      </c>
      <c r="F4902" s="11">
        <v>247.5</v>
      </c>
      <c r="G4902" s="9">
        <v>0</v>
      </c>
      <c r="H4902" s="9">
        <v>0</v>
      </c>
      <c r="I4902" s="9">
        <v>0</v>
      </c>
      <c r="J4902" s="9">
        <v>0.140539289577813</v>
      </c>
      <c r="K4902" s="9">
        <v>0.140539289577813</v>
      </c>
      <c r="L4902" s="9">
        <v>0.27</v>
      </c>
      <c r="N4902" s="32">
        <f>IF('System Design'!$F$8=1,'Hourly Demand and Generation'!G4902*'System Design'!$F$21,IF('System Design'!$F$8=2,'Hourly Demand and Generation'!H4902*'System Design'!$F$21,IF('System Design'!$F$8=3,'Hourly Demand and Generation'!I4902*'System Design'!$F$21)))</f>
        <v>0</v>
      </c>
      <c r="O4902" s="32">
        <f>IF('System Design'!$F$8=1,'Hourly Demand and Generation'!J4902*'System Design'!$F$22,IF('System Design'!$F$8=2,'Hourly Demand and Generation'!K4902*'System Design'!$F$22,IF('System Design'!$F$8=3,'Hourly Demand and Generation'!L4902*'System Design'!$F$22)))</f>
        <v>675</v>
      </c>
      <c r="Q4902" s="32">
        <f t="shared" si="1089"/>
        <v>0</v>
      </c>
      <c r="R4902" s="32">
        <f t="shared" si="1092"/>
        <v>5400</v>
      </c>
      <c r="S4902" s="32">
        <f t="shared" si="1093"/>
        <v>0</v>
      </c>
      <c r="T4902" s="32">
        <f t="shared" si="1094"/>
        <v>21600</v>
      </c>
      <c r="U4902" s="32">
        <f t="shared" si="1095"/>
        <v>0</v>
      </c>
      <c r="V4902" s="32">
        <f t="shared" si="1090"/>
        <v>427.5</v>
      </c>
      <c r="W4902" s="32">
        <f t="shared" si="1096"/>
        <v>427.5</v>
      </c>
      <c r="X4902" s="32">
        <f t="shared" si="1097"/>
        <v>427.5</v>
      </c>
    </row>
    <row r="4903" spans="1:24" x14ac:dyDescent="0.25">
      <c r="A4903" s="2"/>
      <c r="B4903" s="2" t="s">
        <v>8</v>
      </c>
      <c r="C4903" s="2">
        <f t="shared" ref="C4903:C4924" si="1100">C4902</f>
        <v>205</v>
      </c>
      <c r="D4903" s="2">
        <f t="shared" ref="D4903:D4924" si="1101">D4902+1</f>
        <v>3</v>
      </c>
      <c r="E4903" s="2">
        <f t="shared" si="1091"/>
        <v>4899</v>
      </c>
      <c r="F4903" s="11">
        <v>225</v>
      </c>
      <c r="G4903" s="9">
        <v>0</v>
      </c>
      <c r="H4903" s="9">
        <v>0</v>
      </c>
      <c r="I4903" s="9">
        <v>0</v>
      </c>
      <c r="J4903" s="9">
        <v>0.140539289577813</v>
      </c>
      <c r="K4903" s="9">
        <v>0.140539289577813</v>
      </c>
      <c r="L4903" s="9">
        <v>0.27</v>
      </c>
      <c r="N4903" s="32">
        <f>IF('System Design'!$F$8=1,'Hourly Demand and Generation'!G4903*'System Design'!$F$21,IF('System Design'!$F$8=2,'Hourly Demand and Generation'!H4903*'System Design'!$F$21,IF('System Design'!$F$8=3,'Hourly Demand and Generation'!I4903*'System Design'!$F$21)))</f>
        <v>0</v>
      </c>
      <c r="O4903" s="32">
        <f>IF('System Design'!$F$8=1,'Hourly Demand and Generation'!J4903*'System Design'!$F$22,IF('System Design'!$F$8=2,'Hourly Demand and Generation'!K4903*'System Design'!$F$22,IF('System Design'!$F$8=3,'Hourly Demand and Generation'!L4903*'System Design'!$F$22)))</f>
        <v>675</v>
      </c>
      <c r="Q4903" s="32">
        <f t="shared" si="1089"/>
        <v>0</v>
      </c>
      <c r="R4903" s="32">
        <f t="shared" si="1092"/>
        <v>5400</v>
      </c>
      <c r="S4903" s="32">
        <f t="shared" si="1093"/>
        <v>0</v>
      </c>
      <c r="T4903" s="32">
        <f t="shared" si="1094"/>
        <v>21600</v>
      </c>
      <c r="U4903" s="32">
        <f t="shared" si="1095"/>
        <v>0</v>
      </c>
      <c r="V4903" s="32">
        <f t="shared" si="1090"/>
        <v>450</v>
      </c>
      <c r="W4903" s="32">
        <f t="shared" si="1096"/>
        <v>450</v>
      </c>
      <c r="X4903" s="32">
        <f t="shared" si="1097"/>
        <v>450</v>
      </c>
    </row>
    <row r="4904" spans="1:24" x14ac:dyDescent="0.25">
      <c r="A4904" s="2"/>
      <c r="B4904" s="2" t="s">
        <v>8</v>
      </c>
      <c r="C4904" s="2">
        <f t="shared" si="1100"/>
        <v>205</v>
      </c>
      <c r="D4904" s="2">
        <f t="shared" si="1101"/>
        <v>4</v>
      </c>
      <c r="E4904" s="2">
        <f t="shared" si="1091"/>
        <v>4900</v>
      </c>
      <c r="F4904" s="11">
        <v>270</v>
      </c>
      <c r="G4904" s="9">
        <v>0</v>
      </c>
      <c r="H4904" s="9">
        <v>0</v>
      </c>
      <c r="I4904" s="9">
        <v>0</v>
      </c>
      <c r="J4904" s="9">
        <v>0.15615476619756999</v>
      </c>
      <c r="K4904" s="9">
        <v>0.15615476619756999</v>
      </c>
      <c r="L4904" s="9">
        <v>0.3</v>
      </c>
      <c r="N4904" s="32">
        <f>IF('System Design'!$F$8=1,'Hourly Demand and Generation'!G4904*'System Design'!$F$21,IF('System Design'!$F$8=2,'Hourly Demand and Generation'!H4904*'System Design'!$F$21,IF('System Design'!$F$8=3,'Hourly Demand and Generation'!I4904*'System Design'!$F$21)))</f>
        <v>0</v>
      </c>
      <c r="O4904" s="32">
        <f>IF('System Design'!$F$8=1,'Hourly Demand and Generation'!J4904*'System Design'!$F$22,IF('System Design'!$F$8=2,'Hourly Demand and Generation'!K4904*'System Design'!$F$22,IF('System Design'!$F$8=3,'Hourly Demand and Generation'!L4904*'System Design'!$F$22)))</f>
        <v>750</v>
      </c>
      <c r="Q4904" s="32">
        <f t="shared" si="1089"/>
        <v>0</v>
      </c>
      <c r="R4904" s="32">
        <f t="shared" si="1092"/>
        <v>5400</v>
      </c>
      <c r="S4904" s="32">
        <f t="shared" si="1093"/>
        <v>0</v>
      </c>
      <c r="T4904" s="32">
        <f t="shared" si="1094"/>
        <v>21600</v>
      </c>
      <c r="U4904" s="32">
        <f t="shared" si="1095"/>
        <v>0</v>
      </c>
      <c r="V4904" s="32">
        <f t="shared" si="1090"/>
        <v>480</v>
      </c>
      <c r="W4904" s="32">
        <f t="shared" si="1096"/>
        <v>480</v>
      </c>
      <c r="X4904" s="32">
        <f t="shared" si="1097"/>
        <v>480</v>
      </c>
    </row>
    <row r="4905" spans="1:24" x14ac:dyDescent="0.25">
      <c r="A4905" s="2"/>
      <c r="B4905" s="2" t="s">
        <v>8</v>
      </c>
      <c r="C4905" s="2">
        <f t="shared" si="1100"/>
        <v>205</v>
      </c>
      <c r="D4905" s="2">
        <f t="shared" si="1101"/>
        <v>5</v>
      </c>
      <c r="E4905" s="2">
        <f t="shared" si="1091"/>
        <v>4901</v>
      </c>
      <c r="F4905" s="11">
        <v>292.5</v>
      </c>
      <c r="G4905" s="9">
        <v>0</v>
      </c>
      <c r="H4905" s="9">
        <v>0.04</v>
      </c>
      <c r="I4905" s="9">
        <v>0.08</v>
      </c>
      <c r="J4905" s="9">
        <v>0.124923812958056</v>
      </c>
      <c r="K4905" s="9">
        <v>0.124923812958056</v>
      </c>
      <c r="L4905" s="9">
        <v>0.24</v>
      </c>
      <c r="N4905" s="32">
        <f>IF('System Design'!$F$8=1,'Hourly Demand and Generation'!G4905*'System Design'!$F$21,IF('System Design'!$F$8=2,'Hourly Demand and Generation'!H4905*'System Design'!$F$21,IF('System Design'!$F$8=3,'Hourly Demand and Generation'!I4905*'System Design'!$F$21)))</f>
        <v>40</v>
      </c>
      <c r="O4905" s="32">
        <f>IF('System Design'!$F$8=1,'Hourly Demand and Generation'!J4905*'System Design'!$F$22,IF('System Design'!$F$8=2,'Hourly Demand and Generation'!K4905*'System Design'!$F$22,IF('System Design'!$F$8=3,'Hourly Demand and Generation'!L4905*'System Design'!$F$22)))</f>
        <v>600</v>
      </c>
      <c r="Q4905" s="32">
        <f t="shared" si="1089"/>
        <v>0</v>
      </c>
      <c r="R4905" s="32">
        <f t="shared" si="1092"/>
        <v>5400</v>
      </c>
      <c r="S4905" s="32">
        <f t="shared" si="1093"/>
        <v>0</v>
      </c>
      <c r="T4905" s="32">
        <f t="shared" si="1094"/>
        <v>21600</v>
      </c>
      <c r="U4905" s="32">
        <f t="shared" si="1095"/>
        <v>0</v>
      </c>
      <c r="V4905" s="32">
        <f t="shared" si="1090"/>
        <v>347.5</v>
      </c>
      <c r="W4905" s="32">
        <f t="shared" si="1096"/>
        <v>347.5</v>
      </c>
      <c r="X4905" s="32">
        <f t="shared" si="1097"/>
        <v>347.5</v>
      </c>
    </row>
    <row r="4906" spans="1:24" x14ac:dyDescent="0.25">
      <c r="A4906" s="2"/>
      <c r="B4906" s="2" t="s">
        <v>8</v>
      </c>
      <c r="C4906" s="2">
        <f t="shared" si="1100"/>
        <v>205</v>
      </c>
      <c r="D4906" s="2">
        <f t="shared" si="1101"/>
        <v>6</v>
      </c>
      <c r="E4906" s="2">
        <f t="shared" si="1091"/>
        <v>4902</v>
      </c>
      <c r="F4906" s="11">
        <v>315</v>
      </c>
      <c r="G4906" s="9">
        <v>0.08</v>
      </c>
      <c r="H4906" s="9">
        <v>0.125</v>
      </c>
      <c r="I4906" s="9">
        <v>0.17</v>
      </c>
      <c r="J4906" s="9">
        <v>0.124923812958056</v>
      </c>
      <c r="K4906" s="9">
        <v>0.124923812958056</v>
      </c>
      <c r="L4906" s="9">
        <v>0.24</v>
      </c>
      <c r="N4906" s="32">
        <f>IF('System Design'!$F$8=1,'Hourly Demand and Generation'!G4906*'System Design'!$F$21,IF('System Design'!$F$8=2,'Hourly Demand and Generation'!H4906*'System Design'!$F$21,IF('System Design'!$F$8=3,'Hourly Demand and Generation'!I4906*'System Design'!$F$21)))</f>
        <v>85</v>
      </c>
      <c r="O4906" s="32">
        <f>IF('System Design'!$F$8=1,'Hourly Demand and Generation'!J4906*'System Design'!$F$22,IF('System Design'!$F$8=2,'Hourly Demand and Generation'!K4906*'System Design'!$F$22,IF('System Design'!$F$8=3,'Hourly Demand and Generation'!L4906*'System Design'!$F$22)))</f>
        <v>600</v>
      </c>
      <c r="Q4906" s="32">
        <f t="shared" si="1089"/>
        <v>0</v>
      </c>
      <c r="R4906" s="32">
        <f t="shared" si="1092"/>
        <v>5400</v>
      </c>
      <c r="S4906" s="32">
        <f t="shared" si="1093"/>
        <v>0</v>
      </c>
      <c r="T4906" s="32">
        <f t="shared" si="1094"/>
        <v>21600</v>
      </c>
      <c r="U4906" s="32">
        <f t="shared" si="1095"/>
        <v>0</v>
      </c>
      <c r="V4906" s="32">
        <f t="shared" si="1090"/>
        <v>370</v>
      </c>
      <c r="W4906" s="32">
        <f t="shared" si="1096"/>
        <v>370</v>
      </c>
      <c r="X4906" s="32">
        <f t="shared" si="1097"/>
        <v>370</v>
      </c>
    </row>
    <row r="4907" spans="1:24" x14ac:dyDescent="0.25">
      <c r="A4907" s="2"/>
      <c r="B4907" s="2" t="s">
        <v>8</v>
      </c>
      <c r="C4907" s="2">
        <f t="shared" si="1100"/>
        <v>205</v>
      </c>
      <c r="D4907" s="2">
        <f t="shared" si="1101"/>
        <v>7</v>
      </c>
      <c r="E4907" s="2">
        <f t="shared" si="1091"/>
        <v>4903</v>
      </c>
      <c r="F4907" s="11">
        <v>337.5</v>
      </c>
      <c r="G4907" s="9">
        <v>0.17</v>
      </c>
      <c r="H4907" s="9">
        <v>0.21</v>
      </c>
      <c r="I4907" s="9">
        <v>0.25</v>
      </c>
      <c r="J4907" s="9">
        <v>0.140539289577813</v>
      </c>
      <c r="K4907" s="9">
        <v>0.140539289577813</v>
      </c>
      <c r="L4907" s="9">
        <v>0.27</v>
      </c>
      <c r="N4907" s="32">
        <f>IF('System Design'!$F$8=1,'Hourly Demand and Generation'!G4907*'System Design'!$F$21,IF('System Design'!$F$8=2,'Hourly Demand and Generation'!H4907*'System Design'!$F$21,IF('System Design'!$F$8=3,'Hourly Demand and Generation'!I4907*'System Design'!$F$21)))</f>
        <v>125</v>
      </c>
      <c r="O4907" s="32">
        <f>IF('System Design'!$F$8=1,'Hourly Demand and Generation'!J4907*'System Design'!$F$22,IF('System Design'!$F$8=2,'Hourly Demand and Generation'!K4907*'System Design'!$F$22,IF('System Design'!$F$8=3,'Hourly Demand and Generation'!L4907*'System Design'!$F$22)))</f>
        <v>675</v>
      </c>
      <c r="Q4907" s="32">
        <f t="shared" si="1089"/>
        <v>0</v>
      </c>
      <c r="R4907" s="32">
        <f t="shared" si="1092"/>
        <v>5400</v>
      </c>
      <c r="S4907" s="32">
        <f t="shared" si="1093"/>
        <v>0</v>
      </c>
      <c r="T4907" s="32">
        <f t="shared" si="1094"/>
        <v>21600</v>
      </c>
      <c r="U4907" s="32">
        <f t="shared" si="1095"/>
        <v>0</v>
      </c>
      <c r="V4907" s="32">
        <f t="shared" si="1090"/>
        <v>462.5</v>
      </c>
      <c r="W4907" s="32">
        <f t="shared" si="1096"/>
        <v>462.5</v>
      </c>
      <c r="X4907" s="32">
        <f t="shared" si="1097"/>
        <v>462.5</v>
      </c>
    </row>
    <row r="4908" spans="1:24" x14ac:dyDescent="0.25">
      <c r="A4908" s="2"/>
      <c r="B4908" s="2" t="s">
        <v>8</v>
      </c>
      <c r="C4908" s="2">
        <f t="shared" si="1100"/>
        <v>205</v>
      </c>
      <c r="D4908" s="2">
        <f t="shared" si="1101"/>
        <v>8</v>
      </c>
      <c r="E4908" s="2">
        <f t="shared" si="1091"/>
        <v>4904</v>
      </c>
      <c r="F4908" s="11">
        <v>360</v>
      </c>
      <c r="G4908" s="9">
        <v>0.33</v>
      </c>
      <c r="H4908" s="9">
        <v>0.375</v>
      </c>
      <c r="I4908" s="9">
        <v>0.42</v>
      </c>
      <c r="J4908" s="9">
        <v>0.140539289577813</v>
      </c>
      <c r="K4908" s="9">
        <v>0.140539289577813</v>
      </c>
      <c r="L4908" s="9">
        <v>0.27</v>
      </c>
      <c r="N4908" s="32">
        <f>IF('System Design'!$F$8=1,'Hourly Demand and Generation'!G4908*'System Design'!$F$21,IF('System Design'!$F$8=2,'Hourly Demand and Generation'!H4908*'System Design'!$F$21,IF('System Design'!$F$8=3,'Hourly Demand and Generation'!I4908*'System Design'!$F$21)))</f>
        <v>210</v>
      </c>
      <c r="O4908" s="32">
        <f>IF('System Design'!$F$8=1,'Hourly Demand and Generation'!J4908*'System Design'!$F$22,IF('System Design'!$F$8=2,'Hourly Demand and Generation'!K4908*'System Design'!$F$22,IF('System Design'!$F$8=3,'Hourly Demand and Generation'!L4908*'System Design'!$F$22)))</f>
        <v>675</v>
      </c>
      <c r="Q4908" s="32">
        <f t="shared" si="1089"/>
        <v>0</v>
      </c>
      <c r="R4908" s="32">
        <f t="shared" si="1092"/>
        <v>5400</v>
      </c>
      <c r="S4908" s="32">
        <f t="shared" si="1093"/>
        <v>0</v>
      </c>
      <c r="T4908" s="32">
        <f t="shared" si="1094"/>
        <v>21600</v>
      </c>
      <c r="U4908" s="32">
        <f t="shared" si="1095"/>
        <v>0</v>
      </c>
      <c r="V4908" s="32">
        <f t="shared" si="1090"/>
        <v>525</v>
      </c>
      <c r="W4908" s="32">
        <f t="shared" si="1096"/>
        <v>525</v>
      </c>
      <c r="X4908" s="32">
        <f t="shared" si="1097"/>
        <v>525</v>
      </c>
    </row>
    <row r="4909" spans="1:24" x14ac:dyDescent="0.25">
      <c r="A4909" s="2"/>
      <c r="B4909" s="2" t="s">
        <v>8</v>
      </c>
      <c r="C4909" s="2">
        <f t="shared" si="1100"/>
        <v>205</v>
      </c>
      <c r="D4909" s="2">
        <f t="shared" si="1101"/>
        <v>9</v>
      </c>
      <c r="E4909" s="2">
        <f t="shared" si="1091"/>
        <v>4905</v>
      </c>
      <c r="F4909" s="11">
        <v>360</v>
      </c>
      <c r="G4909" s="9">
        <v>0.5</v>
      </c>
      <c r="H4909" s="9">
        <v>0.54</v>
      </c>
      <c r="I4909" s="9">
        <v>0.57999999999999996</v>
      </c>
      <c r="J4909" s="9">
        <v>0.124923812958056</v>
      </c>
      <c r="K4909" s="9">
        <v>0.124923812958056</v>
      </c>
      <c r="L4909" s="9">
        <v>0.24</v>
      </c>
      <c r="N4909" s="32">
        <f>IF('System Design'!$F$8=1,'Hourly Demand and Generation'!G4909*'System Design'!$F$21,IF('System Design'!$F$8=2,'Hourly Demand and Generation'!H4909*'System Design'!$F$21,IF('System Design'!$F$8=3,'Hourly Demand and Generation'!I4909*'System Design'!$F$21)))</f>
        <v>290</v>
      </c>
      <c r="O4909" s="32">
        <f>IF('System Design'!$F$8=1,'Hourly Demand and Generation'!J4909*'System Design'!$F$22,IF('System Design'!$F$8=2,'Hourly Demand and Generation'!K4909*'System Design'!$F$22,IF('System Design'!$F$8=3,'Hourly Demand and Generation'!L4909*'System Design'!$F$22)))</f>
        <v>600</v>
      </c>
      <c r="Q4909" s="32">
        <f t="shared" si="1089"/>
        <v>0</v>
      </c>
      <c r="R4909" s="32">
        <f t="shared" si="1092"/>
        <v>5400</v>
      </c>
      <c r="S4909" s="32">
        <f t="shared" si="1093"/>
        <v>0</v>
      </c>
      <c r="T4909" s="32">
        <f t="shared" si="1094"/>
        <v>21600</v>
      </c>
      <c r="U4909" s="32">
        <f t="shared" si="1095"/>
        <v>0</v>
      </c>
      <c r="V4909" s="32">
        <f t="shared" si="1090"/>
        <v>530</v>
      </c>
      <c r="W4909" s="32">
        <f t="shared" si="1096"/>
        <v>530</v>
      </c>
      <c r="X4909" s="32">
        <f t="shared" si="1097"/>
        <v>530</v>
      </c>
    </row>
    <row r="4910" spans="1:24" x14ac:dyDescent="0.25">
      <c r="A4910" s="2"/>
      <c r="B4910" s="2" t="s">
        <v>8</v>
      </c>
      <c r="C4910" s="2">
        <f t="shared" si="1100"/>
        <v>205</v>
      </c>
      <c r="D4910" s="2">
        <f t="shared" si="1101"/>
        <v>10</v>
      </c>
      <c r="E4910" s="2">
        <f t="shared" si="1091"/>
        <v>4906</v>
      </c>
      <c r="F4910" s="11">
        <v>351</v>
      </c>
      <c r="G4910" s="9">
        <v>0.67</v>
      </c>
      <c r="H4910" s="9">
        <v>0.71</v>
      </c>
      <c r="I4910" s="9">
        <v>0.75</v>
      </c>
      <c r="J4910" s="9">
        <v>0.140539289577813</v>
      </c>
      <c r="K4910" s="9">
        <v>0.140539289577813</v>
      </c>
      <c r="L4910" s="9">
        <v>0.27</v>
      </c>
      <c r="N4910" s="32">
        <f>IF('System Design'!$F$8=1,'Hourly Demand and Generation'!G4910*'System Design'!$F$21,IF('System Design'!$F$8=2,'Hourly Demand and Generation'!H4910*'System Design'!$F$21,IF('System Design'!$F$8=3,'Hourly Demand and Generation'!I4910*'System Design'!$F$21)))</f>
        <v>375</v>
      </c>
      <c r="O4910" s="32">
        <f>IF('System Design'!$F$8=1,'Hourly Demand and Generation'!J4910*'System Design'!$F$22,IF('System Design'!$F$8=2,'Hourly Demand and Generation'!K4910*'System Design'!$F$22,IF('System Design'!$F$8=3,'Hourly Demand and Generation'!L4910*'System Design'!$F$22)))</f>
        <v>675</v>
      </c>
      <c r="Q4910" s="32">
        <f t="shared" si="1089"/>
        <v>0</v>
      </c>
      <c r="R4910" s="32">
        <f t="shared" si="1092"/>
        <v>5400</v>
      </c>
      <c r="S4910" s="32">
        <f t="shared" si="1093"/>
        <v>0</v>
      </c>
      <c r="T4910" s="32">
        <f t="shared" si="1094"/>
        <v>21600</v>
      </c>
      <c r="U4910" s="32">
        <f t="shared" si="1095"/>
        <v>0</v>
      </c>
      <c r="V4910" s="32">
        <f t="shared" si="1090"/>
        <v>699</v>
      </c>
      <c r="W4910" s="32">
        <f t="shared" si="1096"/>
        <v>699</v>
      </c>
      <c r="X4910" s="32">
        <f t="shared" si="1097"/>
        <v>699</v>
      </c>
    </row>
    <row r="4911" spans="1:24" x14ac:dyDescent="0.25">
      <c r="A4911" s="2"/>
      <c r="B4911" s="2" t="s">
        <v>8</v>
      </c>
      <c r="C4911" s="2">
        <f t="shared" si="1100"/>
        <v>205</v>
      </c>
      <c r="D4911" s="2">
        <f t="shared" si="1101"/>
        <v>11</v>
      </c>
      <c r="E4911" s="2">
        <f t="shared" si="1091"/>
        <v>4907</v>
      </c>
      <c r="F4911" s="11">
        <v>346.5</v>
      </c>
      <c r="G4911" s="9">
        <v>0.83</v>
      </c>
      <c r="H4911" s="9">
        <v>0.875</v>
      </c>
      <c r="I4911" s="9">
        <v>0.92</v>
      </c>
      <c r="J4911" s="9">
        <v>0.124923812958056</v>
      </c>
      <c r="K4911" s="9">
        <v>0.124923812958056</v>
      </c>
      <c r="L4911" s="9">
        <v>0.24</v>
      </c>
      <c r="N4911" s="32">
        <f>IF('System Design'!$F$8=1,'Hourly Demand and Generation'!G4911*'System Design'!$F$21,IF('System Design'!$F$8=2,'Hourly Demand and Generation'!H4911*'System Design'!$F$21,IF('System Design'!$F$8=3,'Hourly Demand and Generation'!I4911*'System Design'!$F$21)))</f>
        <v>460</v>
      </c>
      <c r="O4911" s="32">
        <f>IF('System Design'!$F$8=1,'Hourly Demand and Generation'!J4911*'System Design'!$F$22,IF('System Design'!$F$8=2,'Hourly Demand and Generation'!K4911*'System Design'!$F$22,IF('System Design'!$F$8=3,'Hourly Demand and Generation'!L4911*'System Design'!$F$22)))</f>
        <v>600</v>
      </c>
      <c r="Q4911" s="32">
        <f t="shared" si="1089"/>
        <v>0</v>
      </c>
      <c r="R4911" s="32">
        <f t="shared" si="1092"/>
        <v>5400</v>
      </c>
      <c r="S4911" s="32">
        <f t="shared" si="1093"/>
        <v>0</v>
      </c>
      <c r="T4911" s="32">
        <f t="shared" si="1094"/>
        <v>21600</v>
      </c>
      <c r="U4911" s="32">
        <f t="shared" si="1095"/>
        <v>0</v>
      </c>
      <c r="V4911" s="32">
        <f t="shared" si="1090"/>
        <v>713.5</v>
      </c>
      <c r="W4911" s="32">
        <f t="shared" si="1096"/>
        <v>713.5</v>
      </c>
      <c r="X4911" s="32">
        <f t="shared" si="1097"/>
        <v>713.5</v>
      </c>
    </row>
    <row r="4912" spans="1:24" x14ac:dyDescent="0.25">
      <c r="A4912" s="2"/>
      <c r="B4912" s="2" t="s">
        <v>8</v>
      </c>
      <c r="C4912" s="2">
        <f t="shared" si="1100"/>
        <v>205</v>
      </c>
      <c r="D4912" s="2">
        <f t="shared" si="1101"/>
        <v>12</v>
      </c>
      <c r="E4912" s="2">
        <f t="shared" si="1091"/>
        <v>4908</v>
      </c>
      <c r="F4912" s="11">
        <v>346.5</v>
      </c>
      <c r="G4912" s="9">
        <v>1</v>
      </c>
      <c r="H4912" s="9">
        <v>1</v>
      </c>
      <c r="I4912" s="9">
        <v>1</v>
      </c>
      <c r="J4912" s="9">
        <v>0.117116074648177</v>
      </c>
      <c r="K4912" s="9">
        <v>0.117116074648177</v>
      </c>
      <c r="L4912" s="9">
        <v>0.22500000000000001</v>
      </c>
      <c r="N4912" s="32">
        <f>IF('System Design'!$F$8=1,'Hourly Demand and Generation'!G4912*'System Design'!$F$21,IF('System Design'!$F$8=2,'Hourly Demand and Generation'!H4912*'System Design'!$F$21,IF('System Design'!$F$8=3,'Hourly Demand and Generation'!I4912*'System Design'!$F$21)))</f>
        <v>500</v>
      </c>
      <c r="O4912" s="32">
        <f>IF('System Design'!$F$8=1,'Hourly Demand and Generation'!J4912*'System Design'!$F$22,IF('System Design'!$F$8=2,'Hourly Demand and Generation'!K4912*'System Design'!$F$22,IF('System Design'!$F$8=3,'Hourly Demand and Generation'!L4912*'System Design'!$F$22)))</f>
        <v>562.5</v>
      </c>
      <c r="Q4912" s="32">
        <f t="shared" si="1089"/>
        <v>0</v>
      </c>
      <c r="R4912" s="32">
        <f t="shared" si="1092"/>
        <v>5400</v>
      </c>
      <c r="S4912" s="32">
        <f t="shared" si="1093"/>
        <v>0</v>
      </c>
      <c r="T4912" s="32">
        <f t="shared" si="1094"/>
        <v>21600</v>
      </c>
      <c r="U4912" s="32">
        <f t="shared" si="1095"/>
        <v>0</v>
      </c>
      <c r="V4912" s="32">
        <f t="shared" si="1090"/>
        <v>716</v>
      </c>
      <c r="W4912" s="32">
        <f t="shared" si="1096"/>
        <v>716</v>
      </c>
      <c r="X4912" s="32">
        <f t="shared" si="1097"/>
        <v>716</v>
      </c>
    </row>
    <row r="4913" spans="1:24" x14ac:dyDescent="0.25">
      <c r="A4913" s="2"/>
      <c r="B4913" s="2" t="s">
        <v>8</v>
      </c>
      <c r="C4913" s="2">
        <f t="shared" si="1100"/>
        <v>205</v>
      </c>
      <c r="D4913" s="2">
        <f t="shared" si="1101"/>
        <v>13</v>
      </c>
      <c r="E4913" s="2">
        <f t="shared" si="1091"/>
        <v>4909</v>
      </c>
      <c r="F4913" s="11">
        <v>360</v>
      </c>
      <c r="G4913" s="9">
        <v>0.83</v>
      </c>
      <c r="H4913" s="9">
        <v>0.875</v>
      </c>
      <c r="I4913" s="9">
        <v>0.92</v>
      </c>
      <c r="J4913" s="9">
        <v>0.124923812958056</v>
      </c>
      <c r="K4913" s="9">
        <v>0.124923812958056</v>
      </c>
      <c r="L4913" s="9">
        <v>0.24</v>
      </c>
      <c r="N4913" s="32">
        <f>IF('System Design'!$F$8=1,'Hourly Demand and Generation'!G4913*'System Design'!$F$21,IF('System Design'!$F$8=2,'Hourly Demand and Generation'!H4913*'System Design'!$F$21,IF('System Design'!$F$8=3,'Hourly Demand and Generation'!I4913*'System Design'!$F$21)))</f>
        <v>460</v>
      </c>
      <c r="O4913" s="32">
        <f>IF('System Design'!$F$8=1,'Hourly Demand and Generation'!J4913*'System Design'!$F$22,IF('System Design'!$F$8=2,'Hourly Demand and Generation'!K4913*'System Design'!$F$22,IF('System Design'!$F$8=3,'Hourly Demand and Generation'!L4913*'System Design'!$F$22)))</f>
        <v>600</v>
      </c>
      <c r="Q4913" s="32">
        <f t="shared" si="1089"/>
        <v>0</v>
      </c>
      <c r="R4913" s="32">
        <f t="shared" si="1092"/>
        <v>5400</v>
      </c>
      <c r="S4913" s="32">
        <f t="shared" si="1093"/>
        <v>0</v>
      </c>
      <c r="T4913" s="32">
        <f t="shared" si="1094"/>
        <v>21600</v>
      </c>
      <c r="U4913" s="32">
        <f t="shared" si="1095"/>
        <v>0</v>
      </c>
      <c r="V4913" s="32">
        <f t="shared" si="1090"/>
        <v>700</v>
      </c>
      <c r="W4913" s="32">
        <f t="shared" si="1096"/>
        <v>700</v>
      </c>
      <c r="X4913" s="32">
        <f t="shared" si="1097"/>
        <v>700</v>
      </c>
    </row>
    <row r="4914" spans="1:24" x14ac:dyDescent="0.25">
      <c r="A4914" s="2"/>
      <c r="B4914" s="2" t="s">
        <v>8</v>
      </c>
      <c r="C4914" s="2">
        <f t="shared" si="1100"/>
        <v>205</v>
      </c>
      <c r="D4914" s="2">
        <f t="shared" si="1101"/>
        <v>14</v>
      </c>
      <c r="E4914" s="2">
        <f t="shared" si="1091"/>
        <v>4910</v>
      </c>
      <c r="F4914" s="11">
        <v>360</v>
      </c>
      <c r="G4914" s="9">
        <v>0.67</v>
      </c>
      <c r="H4914" s="9">
        <v>0.71</v>
      </c>
      <c r="I4914" s="9">
        <v>0.75</v>
      </c>
      <c r="J4914" s="9">
        <v>0.13273155126793401</v>
      </c>
      <c r="K4914" s="9">
        <v>0.13273155126793401</v>
      </c>
      <c r="L4914" s="9">
        <v>0.255</v>
      </c>
      <c r="N4914" s="32">
        <f>IF('System Design'!$F$8=1,'Hourly Demand and Generation'!G4914*'System Design'!$F$21,IF('System Design'!$F$8=2,'Hourly Demand and Generation'!H4914*'System Design'!$F$21,IF('System Design'!$F$8=3,'Hourly Demand and Generation'!I4914*'System Design'!$F$21)))</f>
        <v>375</v>
      </c>
      <c r="O4914" s="32">
        <f>IF('System Design'!$F$8=1,'Hourly Demand and Generation'!J4914*'System Design'!$F$22,IF('System Design'!$F$8=2,'Hourly Demand and Generation'!K4914*'System Design'!$F$22,IF('System Design'!$F$8=3,'Hourly Demand and Generation'!L4914*'System Design'!$F$22)))</f>
        <v>637.5</v>
      </c>
      <c r="Q4914" s="32">
        <f t="shared" si="1089"/>
        <v>0</v>
      </c>
      <c r="R4914" s="32">
        <f t="shared" si="1092"/>
        <v>5400</v>
      </c>
      <c r="S4914" s="32">
        <f t="shared" si="1093"/>
        <v>0</v>
      </c>
      <c r="T4914" s="32">
        <f t="shared" si="1094"/>
        <v>21600</v>
      </c>
      <c r="U4914" s="32">
        <f t="shared" si="1095"/>
        <v>0</v>
      </c>
      <c r="V4914" s="32">
        <f t="shared" si="1090"/>
        <v>652.5</v>
      </c>
      <c r="W4914" s="32">
        <f t="shared" si="1096"/>
        <v>652.5</v>
      </c>
      <c r="X4914" s="32">
        <f t="shared" si="1097"/>
        <v>652.5</v>
      </c>
    </row>
    <row r="4915" spans="1:24" x14ac:dyDescent="0.25">
      <c r="A4915" s="2"/>
      <c r="B4915" s="2" t="s">
        <v>8</v>
      </c>
      <c r="C4915" s="2">
        <f t="shared" si="1100"/>
        <v>205</v>
      </c>
      <c r="D4915" s="2">
        <f t="shared" si="1101"/>
        <v>15</v>
      </c>
      <c r="E4915" s="2">
        <f t="shared" si="1091"/>
        <v>4911</v>
      </c>
      <c r="F4915" s="11">
        <v>382.5</v>
      </c>
      <c r="G4915" s="9">
        <v>0.5</v>
      </c>
      <c r="H4915" s="9">
        <v>0.54</v>
      </c>
      <c r="I4915" s="9">
        <v>0.57999999999999996</v>
      </c>
      <c r="J4915" s="9">
        <v>0.140539289577813</v>
      </c>
      <c r="K4915" s="9">
        <v>0.140539289577813</v>
      </c>
      <c r="L4915" s="9">
        <v>0.27</v>
      </c>
      <c r="N4915" s="32">
        <f>IF('System Design'!$F$8=1,'Hourly Demand and Generation'!G4915*'System Design'!$F$21,IF('System Design'!$F$8=2,'Hourly Demand and Generation'!H4915*'System Design'!$F$21,IF('System Design'!$F$8=3,'Hourly Demand and Generation'!I4915*'System Design'!$F$21)))</f>
        <v>290</v>
      </c>
      <c r="O4915" s="32">
        <f>IF('System Design'!$F$8=1,'Hourly Demand and Generation'!J4915*'System Design'!$F$22,IF('System Design'!$F$8=2,'Hourly Demand and Generation'!K4915*'System Design'!$F$22,IF('System Design'!$F$8=3,'Hourly Demand and Generation'!L4915*'System Design'!$F$22)))</f>
        <v>675</v>
      </c>
      <c r="Q4915" s="32">
        <f t="shared" si="1089"/>
        <v>0</v>
      </c>
      <c r="R4915" s="32">
        <f t="shared" si="1092"/>
        <v>5400</v>
      </c>
      <c r="S4915" s="32">
        <f t="shared" si="1093"/>
        <v>0</v>
      </c>
      <c r="T4915" s="32">
        <f t="shared" si="1094"/>
        <v>21600</v>
      </c>
      <c r="U4915" s="32">
        <f t="shared" si="1095"/>
        <v>0</v>
      </c>
      <c r="V4915" s="32">
        <f t="shared" si="1090"/>
        <v>582.5</v>
      </c>
      <c r="W4915" s="32">
        <f t="shared" si="1096"/>
        <v>582.5</v>
      </c>
      <c r="X4915" s="32">
        <f t="shared" si="1097"/>
        <v>582.5</v>
      </c>
    </row>
    <row r="4916" spans="1:24" x14ac:dyDescent="0.25">
      <c r="A4916" s="2"/>
      <c r="B4916" s="2" t="s">
        <v>8</v>
      </c>
      <c r="C4916" s="2">
        <f t="shared" si="1100"/>
        <v>205</v>
      </c>
      <c r="D4916" s="2">
        <f t="shared" si="1101"/>
        <v>16</v>
      </c>
      <c r="E4916" s="2">
        <f t="shared" si="1091"/>
        <v>4912</v>
      </c>
      <c r="F4916" s="11">
        <v>405</v>
      </c>
      <c r="G4916" s="9">
        <v>0.33</v>
      </c>
      <c r="H4916" s="9">
        <v>0.375</v>
      </c>
      <c r="I4916" s="9">
        <v>0.42</v>
      </c>
      <c r="J4916" s="9">
        <v>0.140539289577813</v>
      </c>
      <c r="K4916" s="9">
        <v>0.140539289577813</v>
      </c>
      <c r="L4916" s="9">
        <v>0.27</v>
      </c>
      <c r="N4916" s="32">
        <f>IF('System Design'!$F$8=1,'Hourly Demand and Generation'!G4916*'System Design'!$F$21,IF('System Design'!$F$8=2,'Hourly Demand and Generation'!H4916*'System Design'!$F$21,IF('System Design'!$F$8=3,'Hourly Demand and Generation'!I4916*'System Design'!$F$21)))</f>
        <v>210</v>
      </c>
      <c r="O4916" s="32">
        <f>IF('System Design'!$F$8=1,'Hourly Demand and Generation'!J4916*'System Design'!$F$22,IF('System Design'!$F$8=2,'Hourly Demand and Generation'!K4916*'System Design'!$F$22,IF('System Design'!$F$8=3,'Hourly Demand and Generation'!L4916*'System Design'!$F$22)))</f>
        <v>675</v>
      </c>
      <c r="Q4916" s="32">
        <f t="shared" si="1089"/>
        <v>0</v>
      </c>
      <c r="R4916" s="32">
        <f t="shared" si="1092"/>
        <v>5400</v>
      </c>
      <c r="S4916" s="32">
        <f t="shared" si="1093"/>
        <v>0</v>
      </c>
      <c r="T4916" s="32">
        <f t="shared" si="1094"/>
        <v>21600</v>
      </c>
      <c r="U4916" s="32">
        <f t="shared" si="1095"/>
        <v>0</v>
      </c>
      <c r="V4916" s="32">
        <f t="shared" si="1090"/>
        <v>480</v>
      </c>
      <c r="W4916" s="32">
        <f t="shared" si="1096"/>
        <v>480</v>
      </c>
      <c r="X4916" s="32">
        <f t="shared" si="1097"/>
        <v>480</v>
      </c>
    </row>
    <row r="4917" spans="1:24" x14ac:dyDescent="0.25">
      <c r="A4917" s="2"/>
      <c r="B4917" s="2" t="s">
        <v>8</v>
      </c>
      <c r="C4917" s="2">
        <f t="shared" si="1100"/>
        <v>205</v>
      </c>
      <c r="D4917" s="2">
        <f t="shared" si="1101"/>
        <v>17</v>
      </c>
      <c r="E4917" s="2">
        <f t="shared" si="1091"/>
        <v>4913</v>
      </c>
      <c r="F4917" s="11">
        <v>427.5</v>
      </c>
      <c r="G4917" s="9">
        <v>0.17</v>
      </c>
      <c r="H4917" s="9">
        <v>0.21</v>
      </c>
      <c r="I4917" s="9">
        <v>0.25</v>
      </c>
      <c r="J4917" s="9">
        <v>0.15615476619756999</v>
      </c>
      <c r="K4917" s="9">
        <v>0.15615476619756999</v>
      </c>
      <c r="L4917" s="9">
        <v>0.3</v>
      </c>
      <c r="N4917" s="32">
        <f>IF('System Design'!$F$8=1,'Hourly Demand and Generation'!G4917*'System Design'!$F$21,IF('System Design'!$F$8=2,'Hourly Demand and Generation'!H4917*'System Design'!$F$21,IF('System Design'!$F$8=3,'Hourly Demand and Generation'!I4917*'System Design'!$F$21)))</f>
        <v>125</v>
      </c>
      <c r="O4917" s="32">
        <f>IF('System Design'!$F$8=1,'Hourly Demand and Generation'!J4917*'System Design'!$F$22,IF('System Design'!$F$8=2,'Hourly Demand and Generation'!K4917*'System Design'!$F$22,IF('System Design'!$F$8=3,'Hourly Demand and Generation'!L4917*'System Design'!$F$22)))</f>
        <v>750</v>
      </c>
      <c r="Q4917" s="32">
        <f t="shared" si="1089"/>
        <v>0</v>
      </c>
      <c r="R4917" s="32">
        <f t="shared" si="1092"/>
        <v>5400</v>
      </c>
      <c r="S4917" s="32">
        <f t="shared" si="1093"/>
        <v>0</v>
      </c>
      <c r="T4917" s="32">
        <f t="shared" si="1094"/>
        <v>21600</v>
      </c>
      <c r="U4917" s="32">
        <f t="shared" si="1095"/>
        <v>0</v>
      </c>
      <c r="V4917" s="32">
        <f t="shared" si="1090"/>
        <v>447.5</v>
      </c>
      <c r="W4917" s="32">
        <f t="shared" si="1096"/>
        <v>447.5</v>
      </c>
      <c r="X4917" s="32">
        <f t="shared" si="1097"/>
        <v>447.5</v>
      </c>
    </row>
    <row r="4918" spans="1:24" x14ac:dyDescent="0.25">
      <c r="A4918" s="2"/>
      <c r="B4918" s="2" t="s">
        <v>8</v>
      </c>
      <c r="C4918" s="2">
        <f t="shared" si="1100"/>
        <v>205</v>
      </c>
      <c r="D4918" s="2">
        <f t="shared" si="1101"/>
        <v>18</v>
      </c>
      <c r="E4918" s="2">
        <f t="shared" si="1091"/>
        <v>4914</v>
      </c>
      <c r="F4918" s="11">
        <v>450</v>
      </c>
      <c r="G4918" s="9">
        <v>0.08</v>
      </c>
      <c r="H4918" s="9">
        <v>0.125</v>
      </c>
      <c r="I4918" s="9">
        <v>0.17</v>
      </c>
      <c r="J4918" s="9">
        <v>0.148347027887691</v>
      </c>
      <c r="K4918" s="9">
        <v>0.148347027887691</v>
      </c>
      <c r="L4918" s="9">
        <v>0.28499999999999998</v>
      </c>
      <c r="N4918" s="32">
        <f>IF('System Design'!$F$8=1,'Hourly Demand and Generation'!G4918*'System Design'!$F$21,IF('System Design'!$F$8=2,'Hourly Demand and Generation'!H4918*'System Design'!$F$21,IF('System Design'!$F$8=3,'Hourly Demand and Generation'!I4918*'System Design'!$F$21)))</f>
        <v>85</v>
      </c>
      <c r="O4918" s="32">
        <f>IF('System Design'!$F$8=1,'Hourly Demand and Generation'!J4918*'System Design'!$F$22,IF('System Design'!$F$8=2,'Hourly Demand and Generation'!K4918*'System Design'!$F$22,IF('System Design'!$F$8=3,'Hourly Demand and Generation'!L4918*'System Design'!$F$22)))</f>
        <v>712.49999999999989</v>
      </c>
      <c r="Q4918" s="32">
        <f t="shared" si="1089"/>
        <v>0</v>
      </c>
      <c r="R4918" s="32">
        <f t="shared" si="1092"/>
        <v>5400</v>
      </c>
      <c r="S4918" s="32">
        <f t="shared" si="1093"/>
        <v>0</v>
      </c>
      <c r="T4918" s="32">
        <f t="shared" si="1094"/>
        <v>21600</v>
      </c>
      <c r="U4918" s="32">
        <f t="shared" si="1095"/>
        <v>0</v>
      </c>
      <c r="V4918" s="32">
        <f t="shared" si="1090"/>
        <v>347.49999999999989</v>
      </c>
      <c r="W4918" s="32">
        <f t="shared" si="1096"/>
        <v>347.49999999999989</v>
      </c>
      <c r="X4918" s="32">
        <f t="shared" si="1097"/>
        <v>347.49999999999989</v>
      </c>
    </row>
    <row r="4919" spans="1:24" x14ac:dyDescent="0.25">
      <c r="A4919" s="2"/>
      <c r="B4919" s="2" t="s">
        <v>8</v>
      </c>
      <c r="C4919" s="2">
        <f t="shared" si="1100"/>
        <v>205</v>
      </c>
      <c r="D4919" s="2">
        <f t="shared" si="1101"/>
        <v>19</v>
      </c>
      <c r="E4919" s="2">
        <f t="shared" si="1091"/>
        <v>4915</v>
      </c>
      <c r="F4919" s="11">
        <v>436.5</v>
      </c>
      <c r="G4919" s="9">
        <v>0</v>
      </c>
      <c r="H4919" s="9">
        <v>0.04</v>
      </c>
      <c r="I4919" s="9">
        <v>0.08</v>
      </c>
      <c r="J4919" s="9">
        <v>0.140539289577813</v>
      </c>
      <c r="K4919" s="9">
        <v>0.140539289577813</v>
      </c>
      <c r="L4919" s="9">
        <v>0.27</v>
      </c>
      <c r="N4919" s="32">
        <f>IF('System Design'!$F$8=1,'Hourly Demand and Generation'!G4919*'System Design'!$F$21,IF('System Design'!$F$8=2,'Hourly Demand and Generation'!H4919*'System Design'!$F$21,IF('System Design'!$F$8=3,'Hourly Demand and Generation'!I4919*'System Design'!$F$21)))</f>
        <v>40</v>
      </c>
      <c r="O4919" s="32">
        <f>IF('System Design'!$F$8=1,'Hourly Demand and Generation'!J4919*'System Design'!$F$22,IF('System Design'!$F$8=2,'Hourly Demand and Generation'!K4919*'System Design'!$F$22,IF('System Design'!$F$8=3,'Hourly Demand and Generation'!L4919*'System Design'!$F$22)))</f>
        <v>675</v>
      </c>
      <c r="Q4919" s="32">
        <f t="shared" si="1089"/>
        <v>0</v>
      </c>
      <c r="R4919" s="32">
        <f t="shared" si="1092"/>
        <v>5400</v>
      </c>
      <c r="S4919" s="32">
        <f t="shared" si="1093"/>
        <v>0</v>
      </c>
      <c r="T4919" s="32">
        <f t="shared" si="1094"/>
        <v>21600</v>
      </c>
      <c r="U4919" s="32">
        <f t="shared" si="1095"/>
        <v>0</v>
      </c>
      <c r="V4919" s="32">
        <f t="shared" si="1090"/>
        <v>278.5</v>
      </c>
      <c r="W4919" s="32">
        <f t="shared" si="1096"/>
        <v>278.5</v>
      </c>
      <c r="X4919" s="32">
        <f t="shared" si="1097"/>
        <v>278.5</v>
      </c>
    </row>
    <row r="4920" spans="1:24" x14ac:dyDescent="0.25">
      <c r="A4920" s="2"/>
      <c r="B4920" s="2" t="s">
        <v>8</v>
      </c>
      <c r="C4920" s="2">
        <f t="shared" si="1100"/>
        <v>205</v>
      </c>
      <c r="D4920" s="2">
        <f t="shared" si="1101"/>
        <v>20</v>
      </c>
      <c r="E4920" s="2">
        <f t="shared" si="1091"/>
        <v>4916</v>
      </c>
      <c r="F4920" s="11">
        <v>427.5</v>
      </c>
      <c r="G4920" s="9">
        <v>0</v>
      </c>
      <c r="H4920" s="9">
        <v>0</v>
      </c>
      <c r="I4920" s="9">
        <v>0</v>
      </c>
      <c r="J4920" s="9">
        <v>0.140539289577813</v>
      </c>
      <c r="K4920" s="9">
        <v>0.140539289577813</v>
      </c>
      <c r="L4920" s="9">
        <v>0.27</v>
      </c>
      <c r="N4920" s="32">
        <f>IF('System Design'!$F$8=1,'Hourly Demand and Generation'!G4920*'System Design'!$F$21,IF('System Design'!$F$8=2,'Hourly Demand and Generation'!H4920*'System Design'!$F$21,IF('System Design'!$F$8=3,'Hourly Demand and Generation'!I4920*'System Design'!$F$21)))</f>
        <v>0</v>
      </c>
      <c r="O4920" s="32">
        <f>IF('System Design'!$F$8=1,'Hourly Demand and Generation'!J4920*'System Design'!$F$22,IF('System Design'!$F$8=2,'Hourly Demand and Generation'!K4920*'System Design'!$F$22,IF('System Design'!$F$8=3,'Hourly Demand and Generation'!L4920*'System Design'!$F$22)))</f>
        <v>675</v>
      </c>
      <c r="Q4920" s="32">
        <f t="shared" si="1089"/>
        <v>0</v>
      </c>
      <c r="R4920" s="32">
        <f t="shared" si="1092"/>
        <v>5400</v>
      </c>
      <c r="S4920" s="32">
        <f t="shared" si="1093"/>
        <v>0</v>
      </c>
      <c r="T4920" s="32">
        <f t="shared" si="1094"/>
        <v>21600</v>
      </c>
      <c r="U4920" s="32">
        <f t="shared" si="1095"/>
        <v>0</v>
      </c>
      <c r="V4920" s="32">
        <f t="shared" si="1090"/>
        <v>247.5</v>
      </c>
      <c r="W4920" s="32">
        <f t="shared" si="1096"/>
        <v>247.5</v>
      </c>
      <c r="X4920" s="32">
        <f t="shared" si="1097"/>
        <v>247.5</v>
      </c>
    </row>
    <row r="4921" spans="1:24" x14ac:dyDescent="0.25">
      <c r="A4921" s="2"/>
      <c r="B4921" s="2" t="s">
        <v>8</v>
      </c>
      <c r="C4921" s="2">
        <f t="shared" si="1100"/>
        <v>205</v>
      </c>
      <c r="D4921" s="2">
        <f t="shared" si="1101"/>
        <v>21</v>
      </c>
      <c r="E4921" s="2">
        <f t="shared" si="1091"/>
        <v>4917</v>
      </c>
      <c r="F4921" s="11">
        <v>405</v>
      </c>
      <c r="G4921" s="9">
        <v>0</v>
      </c>
      <c r="H4921" s="9">
        <v>0</v>
      </c>
      <c r="I4921" s="9">
        <v>0</v>
      </c>
      <c r="J4921" s="9">
        <v>0.140539289577813</v>
      </c>
      <c r="K4921" s="9">
        <v>0.140539289577813</v>
      </c>
      <c r="L4921" s="9">
        <v>0.27</v>
      </c>
      <c r="N4921" s="32">
        <f>IF('System Design'!$F$8=1,'Hourly Demand and Generation'!G4921*'System Design'!$F$21,IF('System Design'!$F$8=2,'Hourly Demand and Generation'!H4921*'System Design'!$F$21,IF('System Design'!$F$8=3,'Hourly Demand and Generation'!I4921*'System Design'!$F$21)))</f>
        <v>0</v>
      </c>
      <c r="O4921" s="32">
        <f>IF('System Design'!$F$8=1,'Hourly Demand and Generation'!J4921*'System Design'!$F$22,IF('System Design'!$F$8=2,'Hourly Demand and Generation'!K4921*'System Design'!$F$22,IF('System Design'!$F$8=3,'Hourly Demand and Generation'!L4921*'System Design'!$F$22)))</f>
        <v>675</v>
      </c>
      <c r="Q4921" s="32">
        <f t="shared" si="1089"/>
        <v>0</v>
      </c>
      <c r="R4921" s="32">
        <f t="shared" si="1092"/>
        <v>5400</v>
      </c>
      <c r="S4921" s="32">
        <f t="shared" si="1093"/>
        <v>0</v>
      </c>
      <c r="T4921" s="32">
        <f t="shared" si="1094"/>
        <v>21600</v>
      </c>
      <c r="U4921" s="32">
        <f t="shared" si="1095"/>
        <v>0</v>
      </c>
      <c r="V4921" s="32">
        <f t="shared" si="1090"/>
        <v>270</v>
      </c>
      <c r="W4921" s="32">
        <f t="shared" si="1096"/>
        <v>270</v>
      </c>
      <c r="X4921" s="32">
        <f t="shared" si="1097"/>
        <v>270</v>
      </c>
    </row>
    <row r="4922" spans="1:24" x14ac:dyDescent="0.25">
      <c r="A4922" s="2"/>
      <c r="B4922" s="2" t="s">
        <v>8</v>
      </c>
      <c r="C4922" s="2">
        <f t="shared" si="1100"/>
        <v>205</v>
      </c>
      <c r="D4922" s="2">
        <f t="shared" si="1101"/>
        <v>22</v>
      </c>
      <c r="E4922" s="2">
        <f t="shared" si="1091"/>
        <v>4918</v>
      </c>
      <c r="F4922" s="11">
        <v>382.5</v>
      </c>
      <c r="G4922" s="9">
        <v>0</v>
      </c>
      <c r="H4922" s="9">
        <v>0</v>
      </c>
      <c r="I4922" s="9">
        <v>0</v>
      </c>
      <c r="J4922" s="9">
        <v>0.148347027887691</v>
      </c>
      <c r="K4922" s="9">
        <v>0.148347027887691</v>
      </c>
      <c r="L4922" s="9">
        <v>0.28499999999999998</v>
      </c>
      <c r="N4922" s="32">
        <f>IF('System Design'!$F$8=1,'Hourly Demand and Generation'!G4922*'System Design'!$F$21,IF('System Design'!$F$8=2,'Hourly Demand and Generation'!H4922*'System Design'!$F$21,IF('System Design'!$F$8=3,'Hourly Demand and Generation'!I4922*'System Design'!$F$21)))</f>
        <v>0</v>
      </c>
      <c r="O4922" s="32">
        <f>IF('System Design'!$F$8=1,'Hourly Demand and Generation'!J4922*'System Design'!$F$22,IF('System Design'!$F$8=2,'Hourly Demand and Generation'!K4922*'System Design'!$F$22,IF('System Design'!$F$8=3,'Hourly Demand and Generation'!L4922*'System Design'!$F$22)))</f>
        <v>712.49999999999989</v>
      </c>
      <c r="Q4922" s="32">
        <f t="shared" si="1089"/>
        <v>0</v>
      </c>
      <c r="R4922" s="32">
        <f t="shared" si="1092"/>
        <v>5400</v>
      </c>
      <c r="S4922" s="32">
        <f t="shared" si="1093"/>
        <v>0</v>
      </c>
      <c r="T4922" s="32">
        <f t="shared" si="1094"/>
        <v>21600</v>
      </c>
      <c r="U4922" s="32">
        <f t="shared" si="1095"/>
        <v>0</v>
      </c>
      <c r="V4922" s="32">
        <f t="shared" si="1090"/>
        <v>329.99999999999989</v>
      </c>
      <c r="W4922" s="32">
        <f t="shared" si="1096"/>
        <v>329.99999999999989</v>
      </c>
      <c r="X4922" s="32">
        <f t="shared" si="1097"/>
        <v>329.99999999999989</v>
      </c>
    </row>
    <row r="4923" spans="1:24" x14ac:dyDescent="0.25">
      <c r="A4923" s="2"/>
      <c r="B4923" s="2" t="s">
        <v>8</v>
      </c>
      <c r="C4923" s="2">
        <f t="shared" si="1100"/>
        <v>205</v>
      </c>
      <c r="D4923" s="2">
        <f t="shared" si="1101"/>
        <v>23</v>
      </c>
      <c r="E4923" s="2">
        <f t="shared" si="1091"/>
        <v>4919</v>
      </c>
      <c r="F4923" s="11">
        <v>360</v>
      </c>
      <c r="G4923" s="9">
        <v>0</v>
      </c>
      <c r="H4923" s="9">
        <v>0</v>
      </c>
      <c r="I4923" s="9">
        <v>0</v>
      </c>
      <c r="J4923" s="9">
        <v>0.124923812958056</v>
      </c>
      <c r="K4923" s="9">
        <v>0.124923812958056</v>
      </c>
      <c r="L4923" s="9">
        <v>0.24</v>
      </c>
      <c r="N4923" s="32">
        <f>IF('System Design'!$F$8=1,'Hourly Demand and Generation'!G4923*'System Design'!$F$21,IF('System Design'!$F$8=2,'Hourly Demand and Generation'!H4923*'System Design'!$F$21,IF('System Design'!$F$8=3,'Hourly Demand and Generation'!I4923*'System Design'!$F$21)))</f>
        <v>0</v>
      </c>
      <c r="O4923" s="32">
        <f>IF('System Design'!$F$8=1,'Hourly Demand and Generation'!J4923*'System Design'!$F$22,IF('System Design'!$F$8=2,'Hourly Demand and Generation'!K4923*'System Design'!$F$22,IF('System Design'!$F$8=3,'Hourly Demand and Generation'!L4923*'System Design'!$F$22)))</f>
        <v>600</v>
      </c>
      <c r="Q4923" s="32">
        <f t="shared" si="1089"/>
        <v>0</v>
      </c>
      <c r="R4923" s="32">
        <f t="shared" si="1092"/>
        <v>5400</v>
      </c>
      <c r="S4923" s="32">
        <f t="shared" si="1093"/>
        <v>0</v>
      </c>
      <c r="T4923" s="32">
        <f t="shared" si="1094"/>
        <v>21600</v>
      </c>
      <c r="U4923" s="32">
        <f t="shared" si="1095"/>
        <v>0</v>
      </c>
      <c r="V4923" s="32">
        <f t="shared" si="1090"/>
        <v>240</v>
      </c>
      <c r="W4923" s="32">
        <f t="shared" si="1096"/>
        <v>240</v>
      </c>
      <c r="X4923" s="32">
        <f t="shared" si="1097"/>
        <v>240</v>
      </c>
    </row>
    <row r="4924" spans="1:24" x14ac:dyDescent="0.25">
      <c r="A4924" s="2"/>
      <c r="B4924" s="2" t="s">
        <v>8</v>
      </c>
      <c r="C4924" s="2">
        <f t="shared" si="1100"/>
        <v>205</v>
      </c>
      <c r="D4924" s="2">
        <f t="shared" si="1101"/>
        <v>24</v>
      </c>
      <c r="E4924" s="2">
        <f t="shared" si="1091"/>
        <v>4920</v>
      </c>
      <c r="F4924" s="11">
        <v>315</v>
      </c>
      <c r="G4924" s="9">
        <v>0</v>
      </c>
      <c r="H4924" s="9">
        <v>0</v>
      </c>
      <c r="I4924" s="9">
        <v>0</v>
      </c>
      <c r="J4924" s="9">
        <v>0.124923812958056</v>
      </c>
      <c r="K4924" s="9">
        <v>0.124923812958056</v>
      </c>
      <c r="L4924" s="9">
        <v>0.24</v>
      </c>
      <c r="N4924" s="32">
        <f>IF('System Design'!$F$8=1,'Hourly Demand and Generation'!G4924*'System Design'!$F$21,IF('System Design'!$F$8=2,'Hourly Demand and Generation'!H4924*'System Design'!$F$21,IF('System Design'!$F$8=3,'Hourly Demand and Generation'!I4924*'System Design'!$F$21)))</f>
        <v>0</v>
      </c>
      <c r="O4924" s="32">
        <f>IF('System Design'!$F$8=1,'Hourly Demand and Generation'!J4924*'System Design'!$F$22,IF('System Design'!$F$8=2,'Hourly Demand and Generation'!K4924*'System Design'!$F$22,IF('System Design'!$F$8=3,'Hourly Demand and Generation'!L4924*'System Design'!$F$22)))</f>
        <v>600</v>
      </c>
      <c r="Q4924" s="32">
        <f t="shared" si="1089"/>
        <v>0</v>
      </c>
      <c r="R4924" s="32">
        <f t="shared" si="1092"/>
        <v>5400</v>
      </c>
      <c r="S4924" s="32">
        <f t="shared" si="1093"/>
        <v>0</v>
      </c>
      <c r="T4924" s="32">
        <f t="shared" si="1094"/>
        <v>21600</v>
      </c>
      <c r="U4924" s="32">
        <f t="shared" si="1095"/>
        <v>0</v>
      </c>
      <c r="V4924" s="32">
        <f t="shared" si="1090"/>
        <v>285</v>
      </c>
      <c r="W4924" s="32">
        <f t="shared" si="1096"/>
        <v>285</v>
      </c>
      <c r="X4924" s="32">
        <f t="shared" si="1097"/>
        <v>285</v>
      </c>
    </row>
    <row r="4925" spans="1:24" x14ac:dyDescent="0.25">
      <c r="A4925" s="2"/>
      <c r="B4925" s="2" t="s">
        <v>8</v>
      </c>
      <c r="C4925" s="2">
        <f>C4924+1</f>
        <v>206</v>
      </c>
      <c r="D4925" s="2">
        <v>1</v>
      </c>
      <c r="E4925" s="2">
        <f t="shared" si="1091"/>
        <v>4921</v>
      </c>
      <c r="F4925" s="11">
        <v>283.06995169707</v>
      </c>
      <c r="G4925" s="9">
        <v>0</v>
      </c>
      <c r="H4925" s="9">
        <v>0</v>
      </c>
      <c r="I4925" s="9">
        <v>0</v>
      </c>
      <c r="J4925" s="9">
        <v>0.120759070679105</v>
      </c>
      <c r="K4925" s="9">
        <v>0.3</v>
      </c>
      <c r="L4925" s="9">
        <v>0.3</v>
      </c>
      <c r="N4925" s="32">
        <f>IF('System Design'!$F$8=1,'Hourly Demand and Generation'!G4925*'System Design'!$F$21,IF('System Design'!$F$8=2,'Hourly Demand and Generation'!H4925*'System Design'!$F$21,IF('System Design'!$F$8=3,'Hourly Demand and Generation'!I4925*'System Design'!$F$21)))</f>
        <v>0</v>
      </c>
      <c r="O4925" s="32">
        <f>IF('System Design'!$F$8=1,'Hourly Demand and Generation'!J4925*'System Design'!$F$22,IF('System Design'!$F$8=2,'Hourly Demand and Generation'!K4925*'System Design'!$F$22,IF('System Design'!$F$8=3,'Hourly Demand and Generation'!L4925*'System Design'!$F$22)))</f>
        <v>750</v>
      </c>
      <c r="Q4925" s="32">
        <f t="shared" si="1089"/>
        <v>0</v>
      </c>
      <c r="R4925" s="32">
        <f t="shared" si="1092"/>
        <v>5400</v>
      </c>
      <c r="S4925" s="32">
        <f t="shared" si="1093"/>
        <v>0</v>
      </c>
      <c r="T4925" s="32">
        <f t="shared" si="1094"/>
        <v>21600</v>
      </c>
      <c r="U4925" s="32">
        <f t="shared" si="1095"/>
        <v>0</v>
      </c>
      <c r="V4925" s="32">
        <f t="shared" si="1090"/>
        <v>466.93004830293</v>
      </c>
      <c r="W4925" s="32">
        <f t="shared" si="1096"/>
        <v>466.93004830293</v>
      </c>
      <c r="X4925" s="32">
        <f t="shared" si="1097"/>
        <v>466.93004830293</v>
      </c>
    </row>
    <row r="4926" spans="1:24" x14ac:dyDescent="0.25">
      <c r="A4926" s="2"/>
      <c r="B4926" s="2" t="s">
        <v>8</v>
      </c>
      <c r="C4926" s="2">
        <f>C4925</f>
        <v>206</v>
      </c>
      <c r="D4926" s="2">
        <f>D4925+1</f>
        <v>2</v>
      </c>
      <c r="E4926" s="2">
        <f t="shared" si="1091"/>
        <v>4922</v>
      </c>
      <c r="F4926" s="11">
        <v>259.48078905564802</v>
      </c>
      <c r="G4926" s="9">
        <v>0</v>
      </c>
      <c r="H4926" s="9">
        <v>0</v>
      </c>
      <c r="I4926" s="9">
        <v>0</v>
      </c>
      <c r="J4926" s="9">
        <v>0.108683163611194</v>
      </c>
      <c r="K4926" s="9">
        <v>0.27</v>
      </c>
      <c r="L4926" s="9">
        <v>0.27</v>
      </c>
      <c r="N4926" s="32">
        <f>IF('System Design'!$F$8=1,'Hourly Demand and Generation'!G4926*'System Design'!$F$21,IF('System Design'!$F$8=2,'Hourly Demand and Generation'!H4926*'System Design'!$F$21,IF('System Design'!$F$8=3,'Hourly Demand and Generation'!I4926*'System Design'!$F$21)))</f>
        <v>0</v>
      </c>
      <c r="O4926" s="32">
        <f>IF('System Design'!$F$8=1,'Hourly Demand and Generation'!J4926*'System Design'!$F$22,IF('System Design'!$F$8=2,'Hourly Demand and Generation'!K4926*'System Design'!$F$22,IF('System Design'!$F$8=3,'Hourly Demand and Generation'!L4926*'System Design'!$F$22)))</f>
        <v>675</v>
      </c>
      <c r="Q4926" s="32">
        <f t="shared" si="1089"/>
        <v>0</v>
      </c>
      <c r="R4926" s="32">
        <f t="shared" si="1092"/>
        <v>5400</v>
      </c>
      <c r="S4926" s="32">
        <f t="shared" si="1093"/>
        <v>0</v>
      </c>
      <c r="T4926" s="32">
        <f t="shared" si="1094"/>
        <v>21600</v>
      </c>
      <c r="U4926" s="32">
        <f t="shared" si="1095"/>
        <v>0</v>
      </c>
      <c r="V4926" s="32">
        <f t="shared" si="1090"/>
        <v>415.51921094435198</v>
      </c>
      <c r="W4926" s="32">
        <f t="shared" si="1096"/>
        <v>415.51921094435198</v>
      </c>
      <c r="X4926" s="32">
        <f t="shared" si="1097"/>
        <v>415.51921094435198</v>
      </c>
    </row>
    <row r="4927" spans="1:24" x14ac:dyDescent="0.25">
      <c r="A4927" s="2"/>
      <c r="B4927" s="2" t="s">
        <v>8</v>
      </c>
      <c r="C4927" s="2">
        <f t="shared" ref="C4927:C4948" si="1102">C4926</f>
        <v>206</v>
      </c>
      <c r="D4927" s="2">
        <f t="shared" ref="D4927:D4948" si="1103">D4926+1</f>
        <v>3</v>
      </c>
      <c r="E4927" s="2">
        <f t="shared" si="1091"/>
        <v>4923</v>
      </c>
      <c r="F4927" s="11">
        <v>235.89162641422499</v>
      </c>
      <c r="G4927" s="9">
        <v>0</v>
      </c>
      <c r="H4927" s="9">
        <v>0</v>
      </c>
      <c r="I4927" s="9">
        <v>0</v>
      </c>
      <c r="J4927" s="9">
        <v>0.108683163611194</v>
      </c>
      <c r="K4927" s="9">
        <v>0.27</v>
      </c>
      <c r="L4927" s="9">
        <v>0.27</v>
      </c>
      <c r="N4927" s="32">
        <f>IF('System Design'!$F$8=1,'Hourly Demand and Generation'!G4927*'System Design'!$F$21,IF('System Design'!$F$8=2,'Hourly Demand and Generation'!H4927*'System Design'!$F$21,IF('System Design'!$F$8=3,'Hourly Demand and Generation'!I4927*'System Design'!$F$21)))</f>
        <v>0</v>
      </c>
      <c r="O4927" s="32">
        <f>IF('System Design'!$F$8=1,'Hourly Demand and Generation'!J4927*'System Design'!$F$22,IF('System Design'!$F$8=2,'Hourly Demand and Generation'!K4927*'System Design'!$F$22,IF('System Design'!$F$8=3,'Hourly Demand and Generation'!L4927*'System Design'!$F$22)))</f>
        <v>675</v>
      </c>
      <c r="Q4927" s="32">
        <f t="shared" si="1089"/>
        <v>0</v>
      </c>
      <c r="R4927" s="32">
        <f t="shared" si="1092"/>
        <v>5400</v>
      </c>
      <c r="S4927" s="32">
        <f t="shared" si="1093"/>
        <v>0</v>
      </c>
      <c r="T4927" s="32">
        <f t="shared" si="1094"/>
        <v>21600</v>
      </c>
      <c r="U4927" s="32">
        <f t="shared" si="1095"/>
        <v>0</v>
      </c>
      <c r="V4927" s="32">
        <f t="shared" si="1090"/>
        <v>439.10837358577498</v>
      </c>
      <c r="W4927" s="32">
        <f t="shared" si="1096"/>
        <v>439.10837358577498</v>
      </c>
      <c r="X4927" s="32">
        <f t="shared" si="1097"/>
        <v>439.10837358577498</v>
      </c>
    </row>
    <row r="4928" spans="1:24" x14ac:dyDescent="0.25">
      <c r="A4928" s="2"/>
      <c r="B4928" s="2" t="s">
        <v>8</v>
      </c>
      <c r="C4928" s="2">
        <f t="shared" si="1102"/>
        <v>206</v>
      </c>
      <c r="D4928" s="2">
        <f t="shared" si="1103"/>
        <v>4</v>
      </c>
      <c r="E4928" s="2">
        <f t="shared" si="1091"/>
        <v>4924</v>
      </c>
      <c r="F4928" s="11">
        <v>283.06995169707</v>
      </c>
      <c r="G4928" s="9">
        <v>0</v>
      </c>
      <c r="H4928" s="9">
        <v>0</v>
      </c>
      <c r="I4928" s="9">
        <v>0</v>
      </c>
      <c r="J4928" s="9">
        <v>0.120759070679105</v>
      </c>
      <c r="K4928" s="9">
        <v>0.3</v>
      </c>
      <c r="L4928" s="9">
        <v>0.3</v>
      </c>
      <c r="N4928" s="32">
        <f>IF('System Design'!$F$8=1,'Hourly Demand and Generation'!G4928*'System Design'!$F$21,IF('System Design'!$F$8=2,'Hourly Demand and Generation'!H4928*'System Design'!$F$21,IF('System Design'!$F$8=3,'Hourly Demand and Generation'!I4928*'System Design'!$F$21)))</f>
        <v>0</v>
      </c>
      <c r="O4928" s="32">
        <f>IF('System Design'!$F$8=1,'Hourly Demand and Generation'!J4928*'System Design'!$F$22,IF('System Design'!$F$8=2,'Hourly Demand and Generation'!K4928*'System Design'!$F$22,IF('System Design'!$F$8=3,'Hourly Demand and Generation'!L4928*'System Design'!$F$22)))</f>
        <v>750</v>
      </c>
      <c r="Q4928" s="32">
        <f t="shared" si="1089"/>
        <v>0</v>
      </c>
      <c r="R4928" s="32">
        <f t="shared" si="1092"/>
        <v>5400</v>
      </c>
      <c r="S4928" s="32">
        <f t="shared" si="1093"/>
        <v>0</v>
      </c>
      <c r="T4928" s="32">
        <f t="shared" si="1094"/>
        <v>21600</v>
      </c>
      <c r="U4928" s="32">
        <f t="shared" si="1095"/>
        <v>0</v>
      </c>
      <c r="V4928" s="32">
        <f t="shared" si="1090"/>
        <v>466.93004830293</v>
      </c>
      <c r="W4928" s="32">
        <f t="shared" si="1096"/>
        <v>466.93004830293</v>
      </c>
      <c r="X4928" s="32">
        <f t="shared" si="1097"/>
        <v>466.93004830293</v>
      </c>
    </row>
    <row r="4929" spans="1:24" x14ac:dyDescent="0.25">
      <c r="A4929" s="2"/>
      <c r="B4929" s="2" t="s">
        <v>8</v>
      </c>
      <c r="C4929" s="2">
        <f t="shared" si="1102"/>
        <v>206</v>
      </c>
      <c r="D4929" s="2">
        <f t="shared" si="1103"/>
        <v>5</v>
      </c>
      <c r="E4929" s="2">
        <f t="shared" si="1091"/>
        <v>4925</v>
      </c>
      <c r="F4929" s="11">
        <v>306.659114338493</v>
      </c>
      <c r="G4929" s="9">
        <v>0</v>
      </c>
      <c r="H4929" s="9">
        <v>3.6218509989232102E-2</v>
      </c>
      <c r="I4929" s="9">
        <v>7.2437019978464301E-2</v>
      </c>
      <c r="J4929" s="9">
        <v>9.6607256543283906E-2</v>
      </c>
      <c r="K4929" s="9">
        <v>0.24</v>
      </c>
      <c r="L4929" s="9">
        <v>0.24</v>
      </c>
      <c r="N4929" s="32">
        <f>IF('System Design'!$F$8=1,'Hourly Demand and Generation'!G4929*'System Design'!$F$21,IF('System Design'!$F$8=2,'Hourly Demand and Generation'!H4929*'System Design'!$F$21,IF('System Design'!$F$8=3,'Hourly Demand and Generation'!I4929*'System Design'!$F$21)))</f>
        <v>36.218509989232153</v>
      </c>
      <c r="O4929" s="32">
        <f>IF('System Design'!$F$8=1,'Hourly Demand and Generation'!J4929*'System Design'!$F$22,IF('System Design'!$F$8=2,'Hourly Demand and Generation'!K4929*'System Design'!$F$22,IF('System Design'!$F$8=3,'Hourly Demand and Generation'!L4929*'System Design'!$F$22)))</f>
        <v>600</v>
      </c>
      <c r="Q4929" s="32">
        <f t="shared" si="1089"/>
        <v>0</v>
      </c>
      <c r="R4929" s="32">
        <f t="shared" si="1092"/>
        <v>5400</v>
      </c>
      <c r="S4929" s="32">
        <f t="shared" si="1093"/>
        <v>0</v>
      </c>
      <c r="T4929" s="32">
        <f t="shared" si="1094"/>
        <v>21600</v>
      </c>
      <c r="U4929" s="32">
        <f t="shared" si="1095"/>
        <v>0</v>
      </c>
      <c r="V4929" s="32">
        <f t="shared" si="1090"/>
        <v>329.55939565073919</v>
      </c>
      <c r="W4929" s="32">
        <f t="shared" si="1096"/>
        <v>329.55939565073919</v>
      </c>
      <c r="X4929" s="32">
        <f t="shared" si="1097"/>
        <v>329.55939565073919</v>
      </c>
    </row>
    <row r="4930" spans="1:24" x14ac:dyDescent="0.25">
      <c r="A4930" s="2"/>
      <c r="B4930" s="2" t="s">
        <v>8</v>
      </c>
      <c r="C4930" s="2">
        <f t="shared" si="1102"/>
        <v>206</v>
      </c>
      <c r="D4930" s="2">
        <f t="shared" si="1103"/>
        <v>6</v>
      </c>
      <c r="E4930" s="2">
        <f t="shared" si="1091"/>
        <v>4926</v>
      </c>
      <c r="F4930" s="11">
        <v>330.24827697991498</v>
      </c>
      <c r="G4930" s="9">
        <v>7.2437019978464301E-2</v>
      </c>
      <c r="H4930" s="9">
        <v>0.11318284371635</v>
      </c>
      <c r="I4930" s="9">
        <v>0.153928667454237</v>
      </c>
      <c r="J4930" s="9">
        <v>9.6607256543283906E-2</v>
      </c>
      <c r="K4930" s="9">
        <v>0.24</v>
      </c>
      <c r="L4930" s="9">
        <v>0.24</v>
      </c>
      <c r="N4930" s="32">
        <f>IF('System Design'!$F$8=1,'Hourly Demand and Generation'!G4930*'System Design'!$F$21,IF('System Design'!$F$8=2,'Hourly Demand and Generation'!H4930*'System Design'!$F$21,IF('System Design'!$F$8=3,'Hourly Demand and Generation'!I4930*'System Design'!$F$21)))</f>
        <v>76.9643337271185</v>
      </c>
      <c r="O4930" s="32">
        <f>IF('System Design'!$F$8=1,'Hourly Demand and Generation'!J4930*'System Design'!$F$22,IF('System Design'!$F$8=2,'Hourly Demand and Generation'!K4930*'System Design'!$F$22,IF('System Design'!$F$8=3,'Hourly Demand and Generation'!L4930*'System Design'!$F$22)))</f>
        <v>600</v>
      </c>
      <c r="Q4930" s="32">
        <f t="shared" si="1089"/>
        <v>0</v>
      </c>
      <c r="R4930" s="32">
        <f t="shared" si="1092"/>
        <v>5400</v>
      </c>
      <c r="S4930" s="32">
        <f t="shared" si="1093"/>
        <v>0</v>
      </c>
      <c r="T4930" s="32">
        <f t="shared" si="1094"/>
        <v>21600</v>
      </c>
      <c r="U4930" s="32">
        <f t="shared" si="1095"/>
        <v>0</v>
      </c>
      <c r="V4930" s="32">
        <f t="shared" si="1090"/>
        <v>346.71605674720354</v>
      </c>
      <c r="W4930" s="32">
        <f t="shared" si="1096"/>
        <v>346.71605674720354</v>
      </c>
      <c r="X4930" s="32">
        <f t="shared" si="1097"/>
        <v>346.71605674720354</v>
      </c>
    </row>
    <row r="4931" spans="1:24" x14ac:dyDescent="0.25">
      <c r="A4931" s="2"/>
      <c r="B4931" s="2" t="s">
        <v>8</v>
      </c>
      <c r="C4931" s="2">
        <f t="shared" si="1102"/>
        <v>206</v>
      </c>
      <c r="D4931" s="2">
        <f t="shared" si="1103"/>
        <v>7</v>
      </c>
      <c r="E4931" s="2">
        <f t="shared" si="1091"/>
        <v>4927</v>
      </c>
      <c r="F4931" s="11">
        <v>353.83743962133798</v>
      </c>
      <c r="G4931" s="9">
        <v>0.153928667454237</v>
      </c>
      <c r="H4931" s="9">
        <v>0.19014717744346901</v>
      </c>
      <c r="I4931" s="9">
        <v>0.226365687432701</v>
      </c>
      <c r="J4931" s="9">
        <v>0.108683163611194</v>
      </c>
      <c r="K4931" s="9">
        <v>0.27</v>
      </c>
      <c r="L4931" s="9">
        <v>0.27</v>
      </c>
      <c r="N4931" s="32">
        <f>IF('System Design'!$F$8=1,'Hourly Demand and Generation'!G4931*'System Design'!$F$21,IF('System Design'!$F$8=2,'Hourly Demand and Generation'!H4931*'System Design'!$F$21,IF('System Design'!$F$8=3,'Hourly Demand and Generation'!I4931*'System Design'!$F$21)))</f>
        <v>113.1828437163505</v>
      </c>
      <c r="O4931" s="32">
        <f>IF('System Design'!$F$8=1,'Hourly Demand and Generation'!J4931*'System Design'!$F$22,IF('System Design'!$F$8=2,'Hourly Demand and Generation'!K4931*'System Design'!$F$22,IF('System Design'!$F$8=3,'Hourly Demand and Generation'!L4931*'System Design'!$F$22)))</f>
        <v>675</v>
      </c>
      <c r="Q4931" s="32">
        <f t="shared" si="1089"/>
        <v>0</v>
      </c>
      <c r="R4931" s="32">
        <f t="shared" si="1092"/>
        <v>5400</v>
      </c>
      <c r="S4931" s="32">
        <f t="shared" si="1093"/>
        <v>0</v>
      </c>
      <c r="T4931" s="32">
        <f t="shared" si="1094"/>
        <v>21600</v>
      </c>
      <c r="U4931" s="32">
        <f t="shared" si="1095"/>
        <v>0</v>
      </c>
      <c r="V4931" s="32">
        <f t="shared" si="1090"/>
        <v>434.3454040950125</v>
      </c>
      <c r="W4931" s="32">
        <f t="shared" si="1096"/>
        <v>434.3454040950125</v>
      </c>
      <c r="X4931" s="32">
        <f t="shared" si="1097"/>
        <v>434.3454040950125</v>
      </c>
    </row>
    <row r="4932" spans="1:24" x14ac:dyDescent="0.25">
      <c r="A4932" s="2"/>
      <c r="B4932" s="2" t="s">
        <v>8</v>
      </c>
      <c r="C4932" s="2">
        <f t="shared" si="1102"/>
        <v>206</v>
      </c>
      <c r="D4932" s="2">
        <f t="shared" si="1103"/>
        <v>8</v>
      </c>
      <c r="E4932" s="2">
        <f t="shared" si="1091"/>
        <v>4928</v>
      </c>
      <c r="F4932" s="11">
        <v>377.42660226276001</v>
      </c>
      <c r="G4932" s="9">
        <v>0.29880270741116499</v>
      </c>
      <c r="H4932" s="9">
        <v>0.33954853114905098</v>
      </c>
      <c r="I4932" s="9">
        <v>0.38029435488693802</v>
      </c>
      <c r="J4932" s="9">
        <v>0.108683163611194</v>
      </c>
      <c r="K4932" s="9">
        <v>0.27</v>
      </c>
      <c r="L4932" s="9">
        <v>0.27</v>
      </c>
      <c r="N4932" s="32">
        <f>IF('System Design'!$F$8=1,'Hourly Demand and Generation'!G4932*'System Design'!$F$21,IF('System Design'!$F$8=2,'Hourly Demand and Generation'!H4932*'System Design'!$F$21,IF('System Design'!$F$8=3,'Hourly Demand and Generation'!I4932*'System Design'!$F$21)))</f>
        <v>190.14717744346902</v>
      </c>
      <c r="O4932" s="32">
        <f>IF('System Design'!$F$8=1,'Hourly Demand and Generation'!J4932*'System Design'!$F$22,IF('System Design'!$F$8=2,'Hourly Demand and Generation'!K4932*'System Design'!$F$22,IF('System Design'!$F$8=3,'Hourly Demand and Generation'!L4932*'System Design'!$F$22)))</f>
        <v>675</v>
      </c>
      <c r="Q4932" s="32">
        <f t="shared" si="1089"/>
        <v>0</v>
      </c>
      <c r="R4932" s="32">
        <f t="shared" si="1092"/>
        <v>5400</v>
      </c>
      <c r="S4932" s="32">
        <f t="shared" si="1093"/>
        <v>0</v>
      </c>
      <c r="T4932" s="32">
        <f t="shared" si="1094"/>
        <v>21600</v>
      </c>
      <c r="U4932" s="32">
        <f t="shared" si="1095"/>
        <v>0</v>
      </c>
      <c r="V4932" s="32">
        <f t="shared" si="1090"/>
        <v>487.72057518070898</v>
      </c>
      <c r="W4932" s="32">
        <f t="shared" si="1096"/>
        <v>487.72057518070898</v>
      </c>
      <c r="X4932" s="32">
        <f t="shared" si="1097"/>
        <v>487.72057518070898</v>
      </c>
    </row>
    <row r="4933" spans="1:24" x14ac:dyDescent="0.25">
      <c r="A4933" s="2"/>
      <c r="B4933" s="2" t="s">
        <v>8</v>
      </c>
      <c r="C4933" s="2">
        <f t="shared" si="1102"/>
        <v>206</v>
      </c>
      <c r="D4933" s="2">
        <f t="shared" si="1103"/>
        <v>9</v>
      </c>
      <c r="E4933" s="2">
        <f t="shared" si="1091"/>
        <v>4929</v>
      </c>
      <c r="F4933" s="11">
        <v>377.42660226276001</v>
      </c>
      <c r="G4933" s="9">
        <v>0.45273137486540199</v>
      </c>
      <c r="H4933" s="9">
        <v>0.48894988485463398</v>
      </c>
      <c r="I4933" s="9">
        <v>0.52516839484386602</v>
      </c>
      <c r="J4933" s="9">
        <v>9.6607256543283906E-2</v>
      </c>
      <c r="K4933" s="9">
        <v>0.24</v>
      </c>
      <c r="L4933" s="9">
        <v>0.24</v>
      </c>
      <c r="N4933" s="32">
        <f>IF('System Design'!$F$8=1,'Hourly Demand and Generation'!G4933*'System Design'!$F$21,IF('System Design'!$F$8=2,'Hourly Demand and Generation'!H4933*'System Design'!$F$21,IF('System Design'!$F$8=3,'Hourly Demand and Generation'!I4933*'System Design'!$F$21)))</f>
        <v>262.58419742193303</v>
      </c>
      <c r="O4933" s="32">
        <f>IF('System Design'!$F$8=1,'Hourly Demand and Generation'!J4933*'System Design'!$F$22,IF('System Design'!$F$8=2,'Hourly Demand and Generation'!K4933*'System Design'!$F$22,IF('System Design'!$F$8=3,'Hourly Demand and Generation'!L4933*'System Design'!$F$22)))</f>
        <v>600</v>
      </c>
      <c r="Q4933" s="32">
        <f t="shared" si="1089"/>
        <v>0</v>
      </c>
      <c r="R4933" s="32">
        <f t="shared" si="1092"/>
        <v>5400</v>
      </c>
      <c r="S4933" s="32">
        <f t="shared" si="1093"/>
        <v>0</v>
      </c>
      <c r="T4933" s="32">
        <f t="shared" si="1094"/>
        <v>21600</v>
      </c>
      <c r="U4933" s="32">
        <f t="shared" si="1095"/>
        <v>0</v>
      </c>
      <c r="V4933" s="32">
        <f t="shared" si="1090"/>
        <v>485.15759515917301</v>
      </c>
      <c r="W4933" s="32">
        <f t="shared" si="1096"/>
        <v>485.15759515917301</v>
      </c>
      <c r="X4933" s="32">
        <f t="shared" si="1097"/>
        <v>485.15759515917301</v>
      </c>
    </row>
    <row r="4934" spans="1:24" x14ac:dyDescent="0.25">
      <c r="A4934" s="2"/>
      <c r="B4934" s="2" t="s">
        <v>8</v>
      </c>
      <c r="C4934" s="2">
        <f t="shared" si="1102"/>
        <v>206</v>
      </c>
      <c r="D4934" s="2">
        <f t="shared" si="1103"/>
        <v>10</v>
      </c>
      <c r="E4934" s="2">
        <f t="shared" si="1091"/>
        <v>4930</v>
      </c>
      <c r="F4934" s="11">
        <v>367.99093720619101</v>
      </c>
      <c r="G4934" s="9">
        <v>0.60666004231963799</v>
      </c>
      <c r="H4934" s="9">
        <v>0.64287855230887103</v>
      </c>
      <c r="I4934" s="9">
        <v>0.67909706229810296</v>
      </c>
      <c r="J4934" s="9">
        <v>0.108683163611194</v>
      </c>
      <c r="K4934" s="9">
        <v>0.27</v>
      </c>
      <c r="L4934" s="9">
        <v>0.27</v>
      </c>
      <c r="N4934" s="32">
        <f>IF('System Design'!$F$8=1,'Hourly Demand and Generation'!G4934*'System Design'!$F$21,IF('System Design'!$F$8=2,'Hourly Demand and Generation'!H4934*'System Design'!$F$21,IF('System Design'!$F$8=3,'Hourly Demand and Generation'!I4934*'System Design'!$F$21)))</f>
        <v>339.54853114905148</v>
      </c>
      <c r="O4934" s="32">
        <f>IF('System Design'!$F$8=1,'Hourly Demand and Generation'!J4934*'System Design'!$F$22,IF('System Design'!$F$8=2,'Hourly Demand and Generation'!K4934*'System Design'!$F$22,IF('System Design'!$F$8=3,'Hourly Demand and Generation'!L4934*'System Design'!$F$22)))</f>
        <v>675</v>
      </c>
      <c r="Q4934" s="32">
        <f t="shared" ref="Q4934:Q4997" si="1104">IF(F4934-N4934-O4934&gt;0,F4934-N4934-O4934,0)</f>
        <v>0</v>
      </c>
      <c r="R4934" s="32">
        <f t="shared" si="1092"/>
        <v>5400</v>
      </c>
      <c r="S4934" s="32">
        <f t="shared" si="1093"/>
        <v>0</v>
      </c>
      <c r="T4934" s="32">
        <f t="shared" si="1094"/>
        <v>21600</v>
      </c>
      <c r="U4934" s="32">
        <f t="shared" si="1095"/>
        <v>0</v>
      </c>
      <c r="V4934" s="32">
        <f t="shared" ref="V4934:V4997" si="1105">IF(F4934-N4934-O4934&lt;0,N4934+O4934-F4934,0)</f>
        <v>646.55759394286054</v>
      </c>
      <c r="W4934" s="32">
        <f t="shared" si="1096"/>
        <v>646.55759394286054</v>
      </c>
      <c r="X4934" s="32">
        <f t="shared" si="1097"/>
        <v>646.55759394286054</v>
      </c>
    </row>
    <row r="4935" spans="1:24" x14ac:dyDescent="0.25">
      <c r="A4935" s="2"/>
      <c r="B4935" s="2" t="s">
        <v>8</v>
      </c>
      <c r="C4935" s="2">
        <f t="shared" si="1102"/>
        <v>206</v>
      </c>
      <c r="D4935" s="2">
        <f t="shared" si="1103"/>
        <v>11</v>
      </c>
      <c r="E4935" s="2">
        <f t="shared" ref="E4935:E4998" si="1106">E4934+1</f>
        <v>4931</v>
      </c>
      <c r="F4935" s="11">
        <v>363.27310467790699</v>
      </c>
      <c r="G4935" s="9">
        <v>0.75153408227656704</v>
      </c>
      <c r="H4935" s="9">
        <v>0.79227990601445297</v>
      </c>
      <c r="I4935" s="9">
        <v>0.83302572975233902</v>
      </c>
      <c r="J4935" s="9">
        <v>9.6607256543283906E-2</v>
      </c>
      <c r="K4935" s="9">
        <v>0.24</v>
      </c>
      <c r="L4935" s="9">
        <v>0.24</v>
      </c>
      <c r="N4935" s="32">
        <f>IF('System Design'!$F$8=1,'Hourly Demand and Generation'!G4935*'System Design'!$F$21,IF('System Design'!$F$8=2,'Hourly Demand and Generation'!H4935*'System Design'!$F$21,IF('System Design'!$F$8=3,'Hourly Demand and Generation'!I4935*'System Design'!$F$21)))</f>
        <v>416.51286487616949</v>
      </c>
      <c r="O4935" s="32">
        <f>IF('System Design'!$F$8=1,'Hourly Demand and Generation'!J4935*'System Design'!$F$22,IF('System Design'!$F$8=2,'Hourly Demand and Generation'!K4935*'System Design'!$F$22,IF('System Design'!$F$8=3,'Hourly Demand and Generation'!L4935*'System Design'!$F$22)))</f>
        <v>600</v>
      </c>
      <c r="Q4935" s="32">
        <f t="shared" si="1104"/>
        <v>0</v>
      </c>
      <c r="R4935" s="32">
        <f t="shared" ref="R4935:R4998" si="1107">IF($Q4935&lt;R4934+$V4935,IF(R4934+$V4935-$Q4935&gt;5400,5400,R4934+$V4935-$Q4935),0)</f>
        <v>5400</v>
      </c>
      <c r="S4935" s="32">
        <f t="shared" ref="S4935:S4998" si="1108">IF(R4935&gt;0,0,$Q4935+$V4935-R4934)</f>
        <v>0</v>
      </c>
      <c r="T4935" s="32">
        <f t="shared" ref="T4935:T4998" si="1109">IF($Q4935&lt;T4934+$V4935,IF(T4934+$V4935-$Q4935&gt;21600,21600,T4934+$V4935-$Q4935),0)</f>
        <v>21600</v>
      </c>
      <c r="U4935" s="32">
        <f t="shared" ref="U4935:U4998" si="1110">IF(T4935&gt;0,0,$Q4935+$V4935-T4934)</f>
        <v>0</v>
      </c>
      <c r="V4935" s="32">
        <f t="shared" si="1105"/>
        <v>653.2397601982625</v>
      </c>
      <c r="W4935" s="32">
        <f t="shared" ref="W4935:W4998" si="1111">IF(R4935=5400,$V4935-(R4935-R4934),0)</f>
        <v>653.2397601982625</v>
      </c>
      <c r="X4935" s="32">
        <f t="shared" ref="X4935:X4998" si="1112">IF(T4935=21600,$V4935-(T4935-T4934),0)</f>
        <v>653.2397601982625</v>
      </c>
    </row>
    <row r="4936" spans="1:24" x14ac:dyDescent="0.25">
      <c r="A4936" s="2"/>
      <c r="B4936" s="2" t="s">
        <v>8</v>
      </c>
      <c r="C4936" s="2">
        <f t="shared" si="1102"/>
        <v>206</v>
      </c>
      <c r="D4936" s="2">
        <f t="shared" si="1103"/>
        <v>12</v>
      </c>
      <c r="E4936" s="2">
        <f t="shared" si="1106"/>
        <v>4932</v>
      </c>
      <c r="F4936" s="11">
        <v>363.27310467790699</v>
      </c>
      <c r="G4936" s="9">
        <v>0.90546274973080398</v>
      </c>
      <c r="H4936" s="9">
        <v>0.90546274973080398</v>
      </c>
      <c r="I4936" s="9">
        <v>0.90546274973080398</v>
      </c>
      <c r="J4936" s="9">
        <v>9.0569303009328694E-2</v>
      </c>
      <c r="K4936" s="9">
        <v>0.22500000000000001</v>
      </c>
      <c r="L4936" s="9">
        <v>0.22500000000000001</v>
      </c>
      <c r="N4936" s="32">
        <f>IF('System Design'!$F$8=1,'Hourly Demand and Generation'!G4936*'System Design'!$F$21,IF('System Design'!$F$8=2,'Hourly Demand and Generation'!H4936*'System Design'!$F$21,IF('System Design'!$F$8=3,'Hourly Demand and Generation'!I4936*'System Design'!$F$21)))</f>
        <v>452.73137486540202</v>
      </c>
      <c r="O4936" s="32">
        <f>IF('System Design'!$F$8=1,'Hourly Demand and Generation'!J4936*'System Design'!$F$22,IF('System Design'!$F$8=2,'Hourly Demand and Generation'!K4936*'System Design'!$F$22,IF('System Design'!$F$8=3,'Hourly Demand and Generation'!L4936*'System Design'!$F$22)))</f>
        <v>562.5</v>
      </c>
      <c r="Q4936" s="32">
        <f t="shared" si="1104"/>
        <v>0</v>
      </c>
      <c r="R4936" s="32">
        <f t="shared" si="1107"/>
        <v>5400</v>
      </c>
      <c r="S4936" s="32">
        <f t="shared" si="1108"/>
        <v>0</v>
      </c>
      <c r="T4936" s="32">
        <f t="shared" si="1109"/>
        <v>21600</v>
      </c>
      <c r="U4936" s="32">
        <f t="shared" si="1110"/>
        <v>0</v>
      </c>
      <c r="V4936" s="32">
        <f t="shared" si="1105"/>
        <v>651.95827018749503</v>
      </c>
      <c r="W4936" s="32">
        <f t="shared" si="1111"/>
        <v>651.95827018749503</v>
      </c>
      <c r="X4936" s="32">
        <f t="shared" si="1112"/>
        <v>651.95827018749503</v>
      </c>
    </row>
    <row r="4937" spans="1:24" x14ac:dyDescent="0.25">
      <c r="A4937" s="2"/>
      <c r="B4937" s="2" t="s">
        <v>8</v>
      </c>
      <c r="C4937" s="2">
        <f t="shared" si="1102"/>
        <v>206</v>
      </c>
      <c r="D4937" s="2">
        <f t="shared" si="1103"/>
        <v>13</v>
      </c>
      <c r="E4937" s="2">
        <f t="shared" si="1106"/>
        <v>4933</v>
      </c>
      <c r="F4937" s="11">
        <v>377.42660226276001</v>
      </c>
      <c r="G4937" s="9">
        <v>0.75153408227656704</v>
      </c>
      <c r="H4937" s="9">
        <v>0.79227990601445297</v>
      </c>
      <c r="I4937" s="9">
        <v>0.83302572975233902</v>
      </c>
      <c r="J4937" s="9">
        <v>9.6607256543283906E-2</v>
      </c>
      <c r="K4937" s="9">
        <v>0.24</v>
      </c>
      <c r="L4937" s="9">
        <v>0.24</v>
      </c>
      <c r="N4937" s="32">
        <f>IF('System Design'!$F$8=1,'Hourly Demand and Generation'!G4937*'System Design'!$F$21,IF('System Design'!$F$8=2,'Hourly Demand and Generation'!H4937*'System Design'!$F$21,IF('System Design'!$F$8=3,'Hourly Demand and Generation'!I4937*'System Design'!$F$21)))</f>
        <v>416.51286487616949</v>
      </c>
      <c r="O4937" s="32">
        <f>IF('System Design'!$F$8=1,'Hourly Demand and Generation'!J4937*'System Design'!$F$22,IF('System Design'!$F$8=2,'Hourly Demand and Generation'!K4937*'System Design'!$F$22,IF('System Design'!$F$8=3,'Hourly Demand and Generation'!L4937*'System Design'!$F$22)))</f>
        <v>600</v>
      </c>
      <c r="Q4937" s="32">
        <f t="shared" si="1104"/>
        <v>0</v>
      </c>
      <c r="R4937" s="32">
        <f t="shared" si="1107"/>
        <v>5400</v>
      </c>
      <c r="S4937" s="32">
        <f t="shared" si="1108"/>
        <v>0</v>
      </c>
      <c r="T4937" s="32">
        <f t="shared" si="1109"/>
        <v>21600</v>
      </c>
      <c r="U4937" s="32">
        <f t="shared" si="1110"/>
        <v>0</v>
      </c>
      <c r="V4937" s="32">
        <f t="shared" si="1105"/>
        <v>639.08626261340942</v>
      </c>
      <c r="W4937" s="32">
        <f t="shared" si="1111"/>
        <v>639.08626261340942</v>
      </c>
      <c r="X4937" s="32">
        <f t="shared" si="1112"/>
        <v>639.08626261340942</v>
      </c>
    </row>
    <row r="4938" spans="1:24" x14ac:dyDescent="0.25">
      <c r="A4938" s="2"/>
      <c r="B4938" s="2" t="s">
        <v>8</v>
      </c>
      <c r="C4938" s="2">
        <f t="shared" si="1102"/>
        <v>206</v>
      </c>
      <c r="D4938" s="2">
        <f t="shared" si="1103"/>
        <v>14</v>
      </c>
      <c r="E4938" s="2">
        <f t="shared" si="1106"/>
        <v>4934</v>
      </c>
      <c r="F4938" s="11">
        <v>377.42660226276001</v>
      </c>
      <c r="G4938" s="9">
        <v>0.60666004231963799</v>
      </c>
      <c r="H4938" s="9">
        <v>0.64287855230887103</v>
      </c>
      <c r="I4938" s="9">
        <v>0.67909706229810296</v>
      </c>
      <c r="J4938" s="9">
        <v>0.10264521007723899</v>
      </c>
      <c r="K4938" s="9">
        <v>0.255</v>
      </c>
      <c r="L4938" s="9">
        <v>0.255</v>
      </c>
      <c r="N4938" s="32">
        <f>IF('System Design'!$F$8=1,'Hourly Demand and Generation'!G4938*'System Design'!$F$21,IF('System Design'!$F$8=2,'Hourly Demand and Generation'!H4938*'System Design'!$F$21,IF('System Design'!$F$8=3,'Hourly Demand and Generation'!I4938*'System Design'!$F$21)))</f>
        <v>339.54853114905148</v>
      </c>
      <c r="O4938" s="32">
        <f>IF('System Design'!$F$8=1,'Hourly Demand and Generation'!J4938*'System Design'!$F$22,IF('System Design'!$F$8=2,'Hourly Demand and Generation'!K4938*'System Design'!$F$22,IF('System Design'!$F$8=3,'Hourly Demand and Generation'!L4938*'System Design'!$F$22)))</f>
        <v>637.5</v>
      </c>
      <c r="Q4938" s="32">
        <f t="shared" si="1104"/>
        <v>0</v>
      </c>
      <c r="R4938" s="32">
        <f t="shared" si="1107"/>
        <v>5400</v>
      </c>
      <c r="S4938" s="32">
        <f t="shared" si="1108"/>
        <v>0</v>
      </c>
      <c r="T4938" s="32">
        <f t="shared" si="1109"/>
        <v>21600</v>
      </c>
      <c r="U4938" s="32">
        <f t="shared" si="1110"/>
        <v>0</v>
      </c>
      <c r="V4938" s="32">
        <f t="shared" si="1105"/>
        <v>599.62192888629147</v>
      </c>
      <c r="W4938" s="32">
        <f t="shared" si="1111"/>
        <v>599.62192888629147</v>
      </c>
      <c r="X4938" s="32">
        <f t="shared" si="1112"/>
        <v>599.62192888629147</v>
      </c>
    </row>
    <row r="4939" spans="1:24" x14ac:dyDescent="0.25">
      <c r="A4939" s="2"/>
      <c r="B4939" s="2" t="s">
        <v>8</v>
      </c>
      <c r="C4939" s="2">
        <f t="shared" si="1102"/>
        <v>206</v>
      </c>
      <c r="D4939" s="2">
        <f t="shared" si="1103"/>
        <v>15</v>
      </c>
      <c r="E4939" s="2">
        <f t="shared" si="1106"/>
        <v>4935</v>
      </c>
      <c r="F4939" s="11">
        <v>401.01576490418302</v>
      </c>
      <c r="G4939" s="9">
        <v>0.45273137486540199</v>
      </c>
      <c r="H4939" s="9">
        <v>0.48894988485463398</v>
      </c>
      <c r="I4939" s="9">
        <v>0.52516839484386602</v>
      </c>
      <c r="J4939" s="9">
        <v>0.108683163611194</v>
      </c>
      <c r="K4939" s="9">
        <v>0.27</v>
      </c>
      <c r="L4939" s="9">
        <v>0.27</v>
      </c>
      <c r="N4939" s="32">
        <f>IF('System Design'!$F$8=1,'Hourly Demand and Generation'!G4939*'System Design'!$F$21,IF('System Design'!$F$8=2,'Hourly Demand and Generation'!H4939*'System Design'!$F$21,IF('System Design'!$F$8=3,'Hourly Demand and Generation'!I4939*'System Design'!$F$21)))</f>
        <v>262.58419742193303</v>
      </c>
      <c r="O4939" s="32">
        <f>IF('System Design'!$F$8=1,'Hourly Demand and Generation'!J4939*'System Design'!$F$22,IF('System Design'!$F$8=2,'Hourly Demand and Generation'!K4939*'System Design'!$F$22,IF('System Design'!$F$8=3,'Hourly Demand and Generation'!L4939*'System Design'!$F$22)))</f>
        <v>675</v>
      </c>
      <c r="Q4939" s="32">
        <f t="shared" si="1104"/>
        <v>0</v>
      </c>
      <c r="R4939" s="32">
        <f t="shared" si="1107"/>
        <v>5400</v>
      </c>
      <c r="S4939" s="32">
        <f t="shared" si="1108"/>
        <v>0</v>
      </c>
      <c r="T4939" s="32">
        <f t="shared" si="1109"/>
        <v>21600</v>
      </c>
      <c r="U4939" s="32">
        <f t="shared" si="1110"/>
        <v>0</v>
      </c>
      <c r="V4939" s="32">
        <f t="shared" si="1105"/>
        <v>536.56843251775001</v>
      </c>
      <c r="W4939" s="32">
        <f t="shared" si="1111"/>
        <v>536.56843251775001</v>
      </c>
      <c r="X4939" s="32">
        <f t="shared" si="1112"/>
        <v>536.56843251775001</v>
      </c>
    </row>
    <row r="4940" spans="1:24" x14ac:dyDescent="0.25">
      <c r="A4940" s="2"/>
      <c r="B4940" s="2" t="s">
        <v>8</v>
      </c>
      <c r="C4940" s="2">
        <f t="shared" si="1102"/>
        <v>206</v>
      </c>
      <c r="D4940" s="2">
        <f t="shared" si="1103"/>
        <v>16</v>
      </c>
      <c r="E4940" s="2">
        <f t="shared" si="1106"/>
        <v>4936</v>
      </c>
      <c r="F4940" s="11">
        <v>424.60492754560602</v>
      </c>
      <c r="G4940" s="9">
        <v>0.29880270741116499</v>
      </c>
      <c r="H4940" s="9">
        <v>0.33954853114905098</v>
      </c>
      <c r="I4940" s="9">
        <v>0.38029435488693802</v>
      </c>
      <c r="J4940" s="9">
        <v>0.108683163611194</v>
      </c>
      <c r="K4940" s="9">
        <v>0.27</v>
      </c>
      <c r="L4940" s="9">
        <v>0.27</v>
      </c>
      <c r="N4940" s="32">
        <f>IF('System Design'!$F$8=1,'Hourly Demand and Generation'!G4940*'System Design'!$F$21,IF('System Design'!$F$8=2,'Hourly Demand and Generation'!H4940*'System Design'!$F$21,IF('System Design'!$F$8=3,'Hourly Demand and Generation'!I4940*'System Design'!$F$21)))</f>
        <v>190.14717744346902</v>
      </c>
      <c r="O4940" s="32">
        <f>IF('System Design'!$F$8=1,'Hourly Demand and Generation'!J4940*'System Design'!$F$22,IF('System Design'!$F$8=2,'Hourly Demand and Generation'!K4940*'System Design'!$F$22,IF('System Design'!$F$8=3,'Hourly Demand and Generation'!L4940*'System Design'!$F$22)))</f>
        <v>675</v>
      </c>
      <c r="Q4940" s="32">
        <f t="shared" si="1104"/>
        <v>0</v>
      </c>
      <c r="R4940" s="32">
        <f t="shared" si="1107"/>
        <v>5400</v>
      </c>
      <c r="S4940" s="32">
        <f t="shared" si="1108"/>
        <v>0</v>
      </c>
      <c r="T4940" s="32">
        <f t="shared" si="1109"/>
        <v>21600</v>
      </c>
      <c r="U4940" s="32">
        <f t="shared" si="1110"/>
        <v>0</v>
      </c>
      <c r="V4940" s="32">
        <f t="shared" si="1105"/>
        <v>440.54224989786297</v>
      </c>
      <c r="W4940" s="32">
        <f t="shared" si="1111"/>
        <v>440.54224989786297</v>
      </c>
      <c r="X4940" s="32">
        <f t="shared" si="1112"/>
        <v>440.54224989786297</v>
      </c>
    </row>
    <row r="4941" spans="1:24" x14ac:dyDescent="0.25">
      <c r="A4941" s="2"/>
      <c r="B4941" s="2" t="s">
        <v>8</v>
      </c>
      <c r="C4941" s="2">
        <f t="shared" si="1102"/>
        <v>206</v>
      </c>
      <c r="D4941" s="2">
        <f t="shared" si="1103"/>
        <v>17</v>
      </c>
      <c r="E4941" s="2">
        <f t="shared" si="1106"/>
        <v>4937</v>
      </c>
      <c r="F4941" s="11">
        <v>448.194090187028</v>
      </c>
      <c r="G4941" s="9">
        <v>0.153928667454237</v>
      </c>
      <c r="H4941" s="9">
        <v>0.19014717744346901</v>
      </c>
      <c r="I4941" s="9">
        <v>0.226365687432701</v>
      </c>
      <c r="J4941" s="9">
        <v>0.120759070679105</v>
      </c>
      <c r="K4941" s="9">
        <v>0.3</v>
      </c>
      <c r="L4941" s="9">
        <v>0.3</v>
      </c>
      <c r="N4941" s="32">
        <f>IF('System Design'!$F$8=1,'Hourly Demand and Generation'!G4941*'System Design'!$F$21,IF('System Design'!$F$8=2,'Hourly Demand and Generation'!H4941*'System Design'!$F$21,IF('System Design'!$F$8=3,'Hourly Demand and Generation'!I4941*'System Design'!$F$21)))</f>
        <v>113.1828437163505</v>
      </c>
      <c r="O4941" s="32">
        <f>IF('System Design'!$F$8=1,'Hourly Demand and Generation'!J4941*'System Design'!$F$22,IF('System Design'!$F$8=2,'Hourly Demand and Generation'!K4941*'System Design'!$F$22,IF('System Design'!$F$8=3,'Hourly Demand and Generation'!L4941*'System Design'!$F$22)))</f>
        <v>750</v>
      </c>
      <c r="Q4941" s="32">
        <f t="shared" si="1104"/>
        <v>0</v>
      </c>
      <c r="R4941" s="32">
        <f t="shared" si="1107"/>
        <v>5400</v>
      </c>
      <c r="S4941" s="32">
        <f t="shared" si="1108"/>
        <v>0</v>
      </c>
      <c r="T4941" s="32">
        <f t="shared" si="1109"/>
        <v>21600</v>
      </c>
      <c r="U4941" s="32">
        <f t="shared" si="1110"/>
        <v>0</v>
      </c>
      <c r="V4941" s="32">
        <f t="shared" si="1105"/>
        <v>414.98875352932248</v>
      </c>
      <c r="W4941" s="32">
        <f t="shared" si="1111"/>
        <v>414.98875352932248</v>
      </c>
      <c r="X4941" s="32">
        <f t="shared" si="1112"/>
        <v>414.98875352932248</v>
      </c>
    </row>
    <row r="4942" spans="1:24" x14ac:dyDescent="0.25">
      <c r="A4942" s="2"/>
      <c r="B4942" s="2" t="s">
        <v>8</v>
      </c>
      <c r="C4942" s="2">
        <f t="shared" si="1102"/>
        <v>206</v>
      </c>
      <c r="D4942" s="2">
        <f t="shared" si="1103"/>
        <v>18</v>
      </c>
      <c r="E4942" s="2">
        <f t="shared" si="1106"/>
        <v>4938</v>
      </c>
      <c r="F4942" s="11">
        <v>471.783252828451</v>
      </c>
      <c r="G4942" s="9">
        <v>7.2437019978464301E-2</v>
      </c>
      <c r="H4942" s="9">
        <v>0.11318284371635</v>
      </c>
      <c r="I4942" s="9">
        <v>0.153928667454237</v>
      </c>
      <c r="J4942" s="9">
        <v>0.11472111714515</v>
      </c>
      <c r="K4942" s="9">
        <v>0.28499999999999998</v>
      </c>
      <c r="L4942" s="9">
        <v>0.28499999999999998</v>
      </c>
      <c r="N4942" s="32">
        <f>IF('System Design'!$F$8=1,'Hourly Demand and Generation'!G4942*'System Design'!$F$21,IF('System Design'!$F$8=2,'Hourly Demand and Generation'!H4942*'System Design'!$F$21,IF('System Design'!$F$8=3,'Hourly Demand and Generation'!I4942*'System Design'!$F$21)))</f>
        <v>76.9643337271185</v>
      </c>
      <c r="O4942" s="32">
        <f>IF('System Design'!$F$8=1,'Hourly Demand and Generation'!J4942*'System Design'!$F$22,IF('System Design'!$F$8=2,'Hourly Demand and Generation'!K4942*'System Design'!$F$22,IF('System Design'!$F$8=3,'Hourly Demand and Generation'!L4942*'System Design'!$F$22)))</f>
        <v>712.49999999999989</v>
      </c>
      <c r="Q4942" s="32">
        <f t="shared" si="1104"/>
        <v>0</v>
      </c>
      <c r="R4942" s="32">
        <f t="shared" si="1107"/>
        <v>5400</v>
      </c>
      <c r="S4942" s="32">
        <f t="shared" si="1108"/>
        <v>0</v>
      </c>
      <c r="T4942" s="32">
        <f t="shared" si="1109"/>
        <v>21600</v>
      </c>
      <c r="U4942" s="32">
        <f t="shared" si="1110"/>
        <v>0</v>
      </c>
      <c r="V4942" s="32">
        <f t="shared" si="1105"/>
        <v>317.6810808986674</v>
      </c>
      <c r="W4942" s="32">
        <f t="shared" si="1111"/>
        <v>317.6810808986674</v>
      </c>
      <c r="X4942" s="32">
        <f t="shared" si="1112"/>
        <v>317.6810808986674</v>
      </c>
    </row>
    <row r="4943" spans="1:24" x14ac:dyDescent="0.25">
      <c r="A4943" s="2"/>
      <c r="B4943" s="2" t="s">
        <v>8</v>
      </c>
      <c r="C4943" s="2">
        <f t="shared" si="1102"/>
        <v>206</v>
      </c>
      <c r="D4943" s="2">
        <f t="shared" si="1103"/>
        <v>19</v>
      </c>
      <c r="E4943" s="2">
        <f t="shared" si="1106"/>
        <v>4939</v>
      </c>
      <c r="F4943" s="11">
        <v>457.629755243597</v>
      </c>
      <c r="G4943" s="9">
        <v>0</v>
      </c>
      <c r="H4943" s="9">
        <v>3.6218509989232102E-2</v>
      </c>
      <c r="I4943" s="9">
        <v>7.2437019978464301E-2</v>
      </c>
      <c r="J4943" s="9">
        <v>0.108683163611194</v>
      </c>
      <c r="K4943" s="9">
        <v>0.27</v>
      </c>
      <c r="L4943" s="9">
        <v>0.27</v>
      </c>
      <c r="N4943" s="32">
        <f>IF('System Design'!$F$8=1,'Hourly Demand and Generation'!G4943*'System Design'!$F$21,IF('System Design'!$F$8=2,'Hourly Demand and Generation'!H4943*'System Design'!$F$21,IF('System Design'!$F$8=3,'Hourly Demand and Generation'!I4943*'System Design'!$F$21)))</f>
        <v>36.218509989232153</v>
      </c>
      <c r="O4943" s="32">
        <f>IF('System Design'!$F$8=1,'Hourly Demand and Generation'!J4943*'System Design'!$F$22,IF('System Design'!$F$8=2,'Hourly Demand and Generation'!K4943*'System Design'!$F$22,IF('System Design'!$F$8=3,'Hourly Demand and Generation'!L4943*'System Design'!$F$22)))</f>
        <v>675</v>
      </c>
      <c r="Q4943" s="32">
        <f t="shared" si="1104"/>
        <v>0</v>
      </c>
      <c r="R4943" s="32">
        <f t="shared" si="1107"/>
        <v>5400</v>
      </c>
      <c r="S4943" s="32">
        <f t="shared" si="1108"/>
        <v>0</v>
      </c>
      <c r="T4943" s="32">
        <f t="shared" si="1109"/>
        <v>21600</v>
      </c>
      <c r="U4943" s="32">
        <f t="shared" si="1110"/>
        <v>0</v>
      </c>
      <c r="V4943" s="32">
        <f t="shared" si="1105"/>
        <v>253.58875474563519</v>
      </c>
      <c r="W4943" s="32">
        <f t="shared" si="1111"/>
        <v>253.58875474563519</v>
      </c>
      <c r="X4943" s="32">
        <f t="shared" si="1112"/>
        <v>253.58875474563519</v>
      </c>
    </row>
    <row r="4944" spans="1:24" x14ac:dyDescent="0.25">
      <c r="A4944" s="2"/>
      <c r="B4944" s="2" t="s">
        <v>8</v>
      </c>
      <c r="C4944" s="2">
        <f t="shared" si="1102"/>
        <v>206</v>
      </c>
      <c r="D4944" s="2">
        <f t="shared" si="1103"/>
        <v>20</v>
      </c>
      <c r="E4944" s="2">
        <f t="shared" si="1106"/>
        <v>4940</v>
      </c>
      <c r="F4944" s="11">
        <v>448.194090187028</v>
      </c>
      <c r="G4944" s="9">
        <v>0</v>
      </c>
      <c r="H4944" s="9">
        <v>0</v>
      </c>
      <c r="I4944" s="9">
        <v>0</v>
      </c>
      <c r="J4944" s="9">
        <v>0.108683163611194</v>
      </c>
      <c r="K4944" s="9">
        <v>0.27</v>
      </c>
      <c r="L4944" s="9">
        <v>0.27</v>
      </c>
      <c r="N4944" s="32">
        <f>IF('System Design'!$F$8=1,'Hourly Demand and Generation'!G4944*'System Design'!$F$21,IF('System Design'!$F$8=2,'Hourly Demand and Generation'!H4944*'System Design'!$F$21,IF('System Design'!$F$8=3,'Hourly Demand and Generation'!I4944*'System Design'!$F$21)))</f>
        <v>0</v>
      </c>
      <c r="O4944" s="32">
        <f>IF('System Design'!$F$8=1,'Hourly Demand and Generation'!J4944*'System Design'!$F$22,IF('System Design'!$F$8=2,'Hourly Demand and Generation'!K4944*'System Design'!$F$22,IF('System Design'!$F$8=3,'Hourly Demand and Generation'!L4944*'System Design'!$F$22)))</f>
        <v>675</v>
      </c>
      <c r="Q4944" s="32">
        <f t="shared" si="1104"/>
        <v>0</v>
      </c>
      <c r="R4944" s="32">
        <f t="shared" si="1107"/>
        <v>5400</v>
      </c>
      <c r="S4944" s="32">
        <f t="shared" si="1108"/>
        <v>0</v>
      </c>
      <c r="T4944" s="32">
        <f t="shared" si="1109"/>
        <v>21600</v>
      </c>
      <c r="U4944" s="32">
        <f t="shared" si="1110"/>
        <v>0</v>
      </c>
      <c r="V4944" s="32">
        <f t="shared" si="1105"/>
        <v>226.805909812972</v>
      </c>
      <c r="W4944" s="32">
        <f t="shared" si="1111"/>
        <v>226.805909812972</v>
      </c>
      <c r="X4944" s="32">
        <f t="shared" si="1112"/>
        <v>226.805909812972</v>
      </c>
    </row>
    <row r="4945" spans="1:24" x14ac:dyDescent="0.25">
      <c r="A4945" s="2"/>
      <c r="B4945" s="2" t="s">
        <v>8</v>
      </c>
      <c r="C4945" s="2">
        <f t="shared" si="1102"/>
        <v>206</v>
      </c>
      <c r="D4945" s="2">
        <f t="shared" si="1103"/>
        <v>21</v>
      </c>
      <c r="E4945" s="2">
        <f t="shared" si="1106"/>
        <v>4941</v>
      </c>
      <c r="F4945" s="11">
        <v>424.60492754560602</v>
      </c>
      <c r="G4945" s="9">
        <v>0</v>
      </c>
      <c r="H4945" s="9">
        <v>0</v>
      </c>
      <c r="I4945" s="9">
        <v>0</v>
      </c>
      <c r="J4945" s="9">
        <v>0.108683163611194</v>
      </c>
      <c r="K4945" s="9">
        <v>0.27</v>
      </c>
      <c r="L4945" s="9">
        <v>0.27</v>
      </c>
      <c r="N4945" s="32">
        <f>IF('System Design'!$F$8=1,'Hourly Demand and Generation'!G4945*'System Design'!$F$21,IF('System Design'!$F$8=2,'Hourly Demand and Generation'!H4945*'System Design'!$F$21,IF('System Design'!$F$8=3,'Hourly Demand and Generation'!I4945*'System Design'!$F$21)))</f>
        <v>0</v>
      </c>
      <c r="O4945" s="32">
        <f>IF('System Design'!$F$8=1,'Hourly Demand and Generation'!J4945*'System Design'!$F$22,IF('System Design'!$F$8=2,'Hourly Demand and Generation'!K4945*'System Design'!$F$22,IF('System Design'!$F$8=3,'Hourly Demand and Generation'!L4945*'System Design'!$F$22)))</f>
        <v>675</v>
      </c>
      <c r="Q4945" s="32">
        <f t="shared" si="1104"/>
        <v>0</v>
      </c>
      <c r="R4945" s="32">
        <f t="shared" si="1107"/>
        <v>5400</v>
      </c>
      <c r="S4945" s="32">
        <f t="shared" si="1108"/>
        <v>0</v>
      </c>
      <c r="T4945" s="32">
        <f t="shared" si="1109"/>
        <v>21600</v>
      </c>
      <c r="U4945" s="32">
        <f t="shared" si="1110"/>
        <v>0</v>
      </c>
      <c r="V4945" s="32">
        <f t="shared" si="1105"/>
        <v>250.39507245439398</v>
      </c>
      <c r="W4945" s="32">
        <f t="shared" si="1111"/>
        <v>250.39507245439398</v>
      </c>
      <c r="X4945" s="32">
        <f t="shared" si="1112"/>
        <v>250.39507245439398</v>
      </c>
    </row>
    <row r="4946" spans="1:24" x14ac:dyDescent="0.25">
      <c r="A4946" s="2"/>
      <c r="B4946" s="2" t="s">
        <v>8</v>
      </c>
      <c r="C4946" s="2">
        <f t="shared" si="1102"/>
        <v>206</v>
      </c>
      <c r="D4946" s="2">
        <f t="shared" si="1103"/>
        <v>22</v>
      </c>
      <c r="E4946" s="2">
        <f t="shared" si="1106"/>
        <v>4942</v>
      </c>
      <c r="F4946" s="11">
        <v>401.01576490418302</v>
      </c>
      <c r="G4946" s="9">
        <v>0</v>
      </c>
      <c r="H4946" s="9">
        <v>0</v>
      </c>
      <c r="I4946" s="9">
        <v>0</v>
      </c>
      <c r="J4946" s="9">
        <v>0.11472111714515</v>
      </c>
      <c r="K4946" s="9">
        <v>0.28499999999999998</v>
      </c>
      <c r="L4946" s="9">
        <v>0.28499999999999998</v>
      </c>
      <c r="N4946" s="32">
        <f>IF('System Design'!$F$8=1,'Hourly Demand and Generation'!G4946*'System Design'!$F$21,IF('System Design'!$F$8=2,'Hourly Demand and Generation'!H4946*'System Design'!$F$21,IF('System Design'!$F$8=3,'Hourly Demand and Generation'!I4946*'System Design'!$F$21)))</f>
        <v>0</v>
      </c>
      <c r="O4946" s="32">
        <f>IF('System Design'!$F$8=1,'Hourly Demand and Generation'!J4946*'System Design'!$F$22,IF('System Design'!$F$8=2,'Hourly Demand and Generation'!K4946*'System Design'!$F$22,IF('System Design'!$F$8=3,'Hourly Demand and Generation'!L4946*'System Design'!$F$22)))</f>
        <v>712.49999999999989</v>
      </c>
      <c r="Q4946" s="32">
        <f t="shared" si="1104"/>
        <v>0</v>
      </c>
      <c r="R4946" s="32">
        <f t="shared" si="1107"/>
        <v>5400</v>
      </c>
      <c r="S4946" s="32">
        <f t="shared" si="1108"/>
        <v>0</v>
      </c>
      <c r="T4946" s="32">
        <f t="shared" si="1109"/>
        <v>21600</v>
      </c>
      <c r="U4946" s="32">
        <f t="shared" si="1110"/>
        <v>0</v>
      </c>
      <c r="V4946" s="32">
        <f t="shared" si="1105"/>
        <v>311.48423509581687</v>
      </c>
      <c r="W4946" s="32">
        <f t="shared" si="1111"/>
        <v>311.48423509581687</v>
      </c>
      <c r="X4946" s="32">
        <f t="shared" si="1112"/>
        <v>311.48423509581687</v>
      </c>
    </row>
    <row r="4947" spans="1:24" x14ac:dyDescent="0.25">
      <c r="A4947" s="2"/>
      <c r="B4947" s="2" t="s">
        <v>8</v>
      </c>
      <c r="C4947" s="2">
        <f t="shared" si="1102"/>
        <v>206</v>
      </c>
      <c r="D4947" s="2">
        <f t="shared" si="1103"/>
        <v>23</v>
      </c>
      <c r="E4947" s="2">
        <f t="shared" si="1106"/>
        <v>4943</v>
      </c>
      <c r="F4947" s="11">
        <v>377.42660226276001</v>
      </c>
      <c r="G4947" s="9">
        <v>0</v>
      </c>
      <c r="H4947" s="9">
        <v>0</v>
      </c>
      <c r="I4947" s="9">
        <v>0</v>
      </c>
      <c r="J4947" s="9">
        <v>9.6607256543283906E-2</v>
      </c>
      <c r="K4947" s="9">
        <v>0.24</v>
      </c>
      <c r="L4947" s="9">
        <v>0.24</v>
      </c>
      <c r="N4947" s="32">
        <f>IF('System Design'!$F$8=1,'Hourly Demand and Generation'!G4947*'System Design'!$F$21,IF('System Design'!$F$8=2,'Hourly Demand and Generation'!H4947*'System Design'!$F$21,IF('System Design'!$F$8=3,'Hourly Demand and Generation'!I4947*'System Design'!$F$21)))</f>
        <v>0</v>
      </c>
      <c r="O4947" s="32">
        <f>IF('System Design'!$F$8=1,'Hourly Demand and Generation'!J4947*'System Design'!$F$22,IF('System Design'!$F$8=2,'Hourly Demand and Generation'!K4947*'System Design'!$F$22,IF('System Design'!$F$8=3,'Hourly Demand and Generation'!L4947*'System Design'!$F$22)))</f>
        <v>600</v>
      </c>
      <c r="Q4947" s="32">
        <f t="shared" si="1104"/>
        <v>0</v>
      </c>
      <c r="R4947" s="32">
        <f t="shared" si="1107"/>
        <v>5400</v>
      </c>
      <c r="S4947" s="32">
        <f t="shared" si="1108"/>
        <v>0</v>
      </c>
      <c r="T4947" s="32">
        <f t="shared" si="1109"/>
        <v>21600</v>
      </c>
      <c r="U4947" s="32">
        <f t="shared" si="1110"/>
        <v>0</v>
      </c>
      <c r="V4947" s="32">
        <f t="shared" si="1105"/>
        <v>222.57339773723999</v>
      </c>
      <c r="W4947" s="32">
        <f t="shared" si="1111"/>
        <v>222.57339773723999</v>
      </c>
      <c r="X4947" s="32">
        <f t="shared" si="1112"/>
        <v>222.57339773723999</v>
      </c>
    </row>
    <row r="4948" spans="1:24" x14ac:dyDescent="0.25">
      <c r="A4948" s="2"/>
      <c r="B4948" s="2" t="s">
        <v>8</v>
      </c>
      <c r="C4948" s="2">
        <f t="shared" si="1102"/>
        <v>206</v>
      </c>
      <c r="D4948" s="2">
        <f t="shared" si="1103"/>
        <v>24</v>
      </c>
      <c r="E4948" s="2">
        <f t="shared" si="1106"/>
        <v>4944</v>
      </c>
      <c r="F4948" s="11">
        <v>330.24827697991498</v>
      </c>
      <c r="G4948" s="9">
        <v>0</v>
      </c>
      <c r="H4948" s="9">
        <v>0</v>
      </c>
      <c r="I4948" s="9">
        <v>0</v>
      </c>
      <c r="J4948" s="9">
        <v>9.6607256543283906E-2</v>
      </c>
      <c r="K4948" s="9">
        <v>0.24</v>
      </c>
      <c r="L4948" s="9">
        <v>0.24</v>
      </c>
      <c r="N4948" s="32">
        <f>IF('System Design'!$F$8=1,'Hourly Demand and Generation'!G4948*'System Design'!$F$21,IF('System Design'!$F$8=2,'Hourly Demand and Generation'!H4948*'System Design'!$F$21,IF('System Design'!$F$8=3,'Hourly Demand and Generation'!I4948*'System Design'!$F$21)))</f>
        <v>0</v>
      </c>
      <c r="O4948" s="32">
        <f>IF('System Design'!$F$8=1,'Hourly Demand and Generation'!J4948*'System Design'!$F$22,IF('System Design'!$F$8=2,'Hourly Demand and Generation'!K4948*'System Design'!$F$22,IF('System Design'!$F$8=3,'Hourly Demand and Generation'!L4948*'System Design'!$F$22)))</f>
        <v>600</v>
      </c>
      <c r="Q4948" s="32">
        <f t="shared" si="1104"/>
        <v>0</v>
      </c>
      <c r="R4948" s="32">
        <f t="shared" si="1107"/>
        <v>5400</v>
      </c>
      <c r="S4948" s="32">
        <f t="shared" si="1108"/>
        <v>0</v>
      </c>
      <c r="T4948" s="32">
        <f t="shared" si="1109"/>
        <v>21600</v>
      </c>
      <c r="U4948" s="32">
        <f t="shared" si="1110"/>
        <v>0</v>
      </c>
      <c r="V4948" s="32">
        <f t="shared" si="1105"/>
        <v>269.75172302008502</v>
      </c>
      <c r="W4948" s="32">
        <f t="shared" si="1111"/>
        <v>269.75172302008502</v>
      </c>
      <c r="X4948" s="32">
        <f t="shared" si="1112"/>
        <v>269.75172302008502</v>
      </c>
    </row>
    <row r="4949" spans="1:24" x14ac:dyDescent="0.25">
      <c r="A4949" s="2"/>
      <c r="B4949" s="2" t="s">
        <v>8</v>
      </c>
      <c r="C4949" s="2">
        <f>C4948+1</f>
        <v>207</v>
      </c>
      <c r="D4949" s="2">
        <v>1</v>
      </c>
      <c r="E4949" s="2">
        <f t="shared" si="1106"/>
        <v>4945</v>
      </c>
      <c r="F4949" s="11">
        <v>270</v>
      </c>
      <c r="G4949" s="9">
        <v>0</v>
      </c>
      <c r="H4949" s="9">
        <v>0</v>
      </c>
      <c r="I4949" s="9">
        <v>0</v>
      </c>
      <c r="J4949" s="9">
        <v>0.3</v>
      </c>
      <c r="K4949" s="9">
        <v>0.3</v>
      </c>
      <c r="L4949" s="9">
        <v>0.3</v>
      </c>
      <c r="N4949" s="32">
        <f>IF('System Design'!$F$8=1,'Hourly Demand and Generation'!G4949*'System Design'!$F$21,IF('System Design'!$F$8=2,'Hourly Demand and Generation'!H4949*'System Design'!$F$21,IF('System Design'!$F$8=3,'Hourly Demand and Generation'!I4949*'System Design'!$F$21)))</f>
        <v>0</v>
      </c>
      <c r="O4949" s="32">
        <f>IF('System Design'!$F$8=1,'Hourly Demand and Generation'!J4949*'System Design'!$F$22,IF('System Design'!$F$8=2,'Hourly Demand and Generation'!K4949*'System Design'!$F$22,IF('System Design'!$F$8=3,'Hourly Demand and Generation'!L4949*'System Design'!$F$22)))</f>
        <v>750</v>
      </c>
      <c r="Q4949" s="32">
        <f t="shared" si="1104"/>
        <v>0</v>
      </c>
      <c r="R4949" s="32">
        <f t="shared" si="1107"/>
        <v>5400</v>
      </c>
      <c r="S4949" s="32">
        <f t="shared" si="1108"/>
        <v>0</v>
      </c>
      <c r="T4949" s="32">
        <f t="shared" si="1109"/>
        <v>21600</v>
      </c>
      <c r="U4949" s="32">
        <f t="shared" si="1110"/>
        <v>0</v>
      </c>
      <c r="V4949" s="32">
        <f t="shared" si="1105"/>
        <v>480</v>
      </c>
      <c r="W4949" s="32">
        <f t="shared" si="1111"/>
        <v>480</v>
      </c>
      <c r="X4949" s="32">
        <f t="shared" si="1112"/>
        <v>480</v>
      </c>
    </row>
    <row r="4950" spans="1:24" x14ac:dyDescent="0.25">
      <c r="A4950" s="2"/>
      <c r="B4950" s="2" t="s">
        <v>8</v>
      </c>
      <c r="C4950" s="2">
        <f>C4949</f>
        <v>207</v>
      </c>
      <c r="D4950" s="2">
        <f>D4949+1</f>
        <v>2</v>
      </c>
      <c r="E4950" s="2">
        <f t="shared" si="1106"/>
        <v>4946</v>
      </c>
      <c r="F4950" s="11">
        <v>247.5</v>
      </c>
      <c r="G4950" s="9">
        <v>0</v>
      </c>
      <c r="H4950" s="9">
        <v>0</v>
      </c>
      <c r="I4950" s="9">
        <v>0</v>
      </c>
      <c r="J4950" s="9">
        <v>0.27</v>
      </c>
      <c r="K4950" s="9">
        <v>0.27</v>
      </c>
      <c r="L4950" s="9">
        <v>0.27</v>
      </c>
      <c r="N4950" s="32">
        <f>IF('System Design'!$F$8=1,'Hourly Demand and Generation'!G4950*'System Design'!$F$21,IF('System Design'!$F$8=2,'Hourly Demand and Generation'!H4950*'System Design'!$F$21,IF('System Design'!$F$8=3,'Hourly Demand and Generation'!I4950*'System Design'!$F$21)))</f>
        <v>0</v>
      </c>
      <c r="O4950" s="32">
        <f>IF('System Design'!$F$8=1,'Hourly Demand and Generation'!J4950*'System Design'!$F$22,IF('System Design'!$F$8=2,'Hourly Demand and Generation'!K4950*'System Design'!$F$22,IF('System Design'!$F$8=3,'Hourly Demand and Generation'!L4950*'System Design'!$F$22)))</f>
        <v>675</v>
      </c>
      <c r="Q4950" s="32">
        <f t="shared" si="1104"/>
        <v>0</v>
      </c>
      <c r="R4950" s="32">
        <f t="shared" si="1107"/>
        <v>5400</v>
      </c>
      <c r="S4950" s="32">
        <f t="shared" si="1108"/>
        <v>0</v>
      </c>
      <c r="T4950" s="32">
        <f t="shared" si="1109"/>
        <v>21600</v>
      </c>
      <c r="U4950" s="32">
        <f t="shared" si="1110"/>
        <v>0</v>
      </c>
      <c r="V4950" s="32">
        <f t="shared" si="1105"/>
        <v>427.5</v>
      </c>
      <c r="W4950" s="32">
        <f t="shared" si="1111"/>
        <v>427.5</v>
      </c>
      <c r="X4950" s="32">
        <f t="shared" si="1112"/>
        <v>427.5</v>
      </c>
    </row>
    <row r="4951" spans="1:24" x14ac:dyDescent="0.25">
      <c r="A4951" s="2"/>
      <c r="B4951" s="2" t="s">
        <v>8</v>
      </c>
      <c r="C4951" s="2">
        <f t="shared" ref="C4951:C4972" si="1113">C4950</f>
        <v>207</v>
      </c>
      <c r="D4951" s="2">
        <f t="shared" ref="D4951:D4972" si="1114">D4950+1</f>
        <v>3</v>
      </c>
      <c r="E4951" s="2">
        <f t="shared" si="1106"/>
        <v>4947</v>
      </c>
      <c r="F4951" s="11">
        <v>225</v>
      </c>
      <c r="G4951" s="9">
        <v>0</v>
      </c>
      <c r="H4951" s="9">
        <v>0</v>
      </c>
      <c r="I4951" s="9">
        <v>0</v>
      </c>
      <c r="J4951" s="9">
        <v>0.27</v>
      </c>
      <c r="K4951" s="9">
        <v>0.27</v>
      </c>
      <c r="L4951" s="9">
        <v>0.27</v>
      </c>
      <c r="N4951" s="32">
        <f>IF('System Design'!$F$8=1,'Hourly Demand and Generation'!G4951*'System Design'!$F$21,IF('System Design'!$F$8=2,'Hourly Demand and Generation'!H4951*'System Design'!$F$21,IF('System Design'!$F$8=3,'Hourly Demand and Generation'!I4951*'System Design'!$F$21)))</f>
        <v>0</v>
      </c>
      <c r="O4951" s="32">
        <f>IF('System Design'!$F$8=1,'Hourly Demand and Generation'!J4951*'System Design'!$F$22,IF('System Design'!$F$8=2,'Hourly Demand and Generation'!K4951*'System Design'!$F$22,IF('System Design'!$F$8=3,'Hourly Demand and Generation'!L4951*'System Design'!$F$22)))</f>
        <v>675</v>
      </c>
      <c r="Q4951" s="32">
        <f t="shared" si="1104"/>
        <v>0</v>
      </c>
      <c r="R4951" s="32">
        <f t="shared" si="1107"/>
        <v>5400</v>
      </c>
      <c r="S4951" s="32">
        <f t="shared" si="1108"/>
        <v>0</v>
      </c>
      <c r="T4951" s="32">
        <f t="shared" si="1109"/>
        <v>21600</v>
      </c>
      <c r="U4951" s="32">
        <f t="shared" si="1110"/>
        <v>0</v>
      </c>
      <c r="V4951" s="32">
        <f t="shared" si="1105"/>
        <v>450</v>
      </c>
      <c r="W4951" s="32">
        <f t="shared" si="1111"/>
        <v>450</v>
      </c>
      <c r="X4951" s="32">
        <f t="shared" si="1112"/>
        <v>450</v>
      </c>
    </row>
    <row r="4952" spans="1:24" x14ac:dyDescent="0.25">
      <c r="A4952" s="2"/>
      <c r="B4952" s="2" t="s">
        <v>8</v>
      </c>
      <c r="C4952" s="2">
        <f t="shared" si="1113"/>
        <v>207</v>
      </c>
      <c r="D4952" s="2">
        <f t="shared" si="1114"/>
        <v>4</v>
      </c>
      <c r="E4952" s="2">
        <f t="shared" si="1106"/>
        <v>4948</v>
      </c>
      <c r="F4952" s="11">
        <v>270</v>
      </c>
      <c r="G4952" s="9">
        <v>0</v>
      </c>
      <c r="H4952" s="9">
        <v>0</v>
      </c>
      <c r="I4952" s="9">
        <v>0</v>
      </c>
      <c r="J4952" s="9">
        <v>0.3</v>
      </c>
      <c r="K4952" s="9">
        <v>0.3</v>
      </c>
      <c r="L4952" s="9">
        <v>0.3</v>
      </c>
      <c r="N4952" s="32">
        <f>IF('System Design'!$F$8=1,'Hourly Demand and Generation'!G4952*'System Design'!$F$21,IF('System Design'!$F$8=2,'Hourly Demand and Generation'!H4952*'System Design'!$F$21,IF('System Design'!$F$8=3,'Hourly Demand and Generation'!I4952*'System Design'!$F$21)))</f>
        <v>0</v>
      </c>
      <c r="O4952" s="32">
        <f>IF('System Design'!$F$8=1,'Hourly Demand and Generation'!J4952*'System Design'!$F$22,IF('System Design'!$F$8=2,'Hourly Demand and Generation'!K4952*'System Design'!$F$22,IF('System Design'!$F$8=3,'Hourly Demand and Generation'!L4952*'System Design'!$F$22)))</f>
        <v>750</v>
      </c>
      <c r="Q4952" s="32">
        <f t="shared" si="1104"/>
        <v>0</v>
      </c>
      <c r="R4952" s="32">
        <f t="shared" si="1107"/>
        <v>5400</v>
      </c>
      <c r="S4952" s="32">
        <f t="shared" si="1108"/>
        <v>0</v>
      </c>
      <c r="T4952" s="32">
        <f t="shared" si="1109"/>
        <v>21600</v>
      </c>
      <c r="U4952" s="32">
        <f t="shared" si="1110"/>
        <v>0</v>
      </c>
      <c r="V4952" s="32">
        <f t="shared" si="1105"/>
        <v>480</v>
      </c>
      <c r="W4952" s="32">
        <f t="shared" si="1111"/>
        <v>480</v>
      </c>
      <c r="X4952" s="32">
        <f t="shared" si="1112"/>
        <v>480</v>
      </c>
    </row>
    <row r="4953" spans="1:24" x14ac:dyDescent="0.25">
      <c r="A4953" s="2"/>
      <c r="B4953" s="2" t="s">
        <v>8</v>
      </c>
      <c r="C4953" s="2">
        <f t="shared" si="1113"/>
        <v>207</v>
      </c>
      <c r="D4953" s="2">
        <f t="shared" si="1114"/>
        <v>5</v>
      </c>
      <c r="E4953" s="2">
        <f t="shared" si="1106"/>
        <v>4949</v>
      </c>
      <c r="F4953" s="11">
        <v>292.5</v>
      </c>
      <c r="G4953" s="9">
        <v>0</v>
      </c>
      <c r="H4953" s="9">
        <v>0.04</v>
      </c>
      <c r="I4953" s="9">
        <v>0.08</v>
      </c>
      <c r="J4953" s="9">
        <v>0.24</v>
      </c>
      <c r="K4953" s="9">
        <v>0.24</v>
      </c>
      <c r="L4953" s="9">
        <v>0.24</v>
      </c>
      <c r="N4953" s="32">
        <f>IF('System Design'!$F$8=1,'Hourly Demand and Generation'!G4953*'System Design'!$F$21,IF('System Design'!$F$8=2,'Hourly Demand and Generation'!H4953*'System Design'!$F$21,IF('System Design'!$F$8=3,'Hourly Demand and Generation'!I4953*'System Design'!$F$21)))</f>
        <v>40</v>
      </c>
      <c r="O4953" s="32">
        <f>IF('System Design'!$F$8=1,'Hourly Demand and Generation'!J4953*'System Design'!$F$22,IF('System Design'!$F$8=2,'Hourly Demand and Generation'!K4953*'System Design'!$F$22,IF('System Design'!$F$8=3,'Hourly Demand and Generation'!L4953*'System Design'!$F$22)))</f>
        <v>600</v>
      </c>
      <c r="Q4953" s="32">
        <f t="shared" si="1104"/>
        <v>0</v>
      </c>
      <c r="R4953" s="32">
        <f t="shared" si="1107"/>
        <v>5400</v>
      </c>
      <c r="S4953" s="32">
        <f t="shared" si="1108"/>
        <v>0</v>
      </c>
      <c r="T4953" s="32">
        <f t="shared" si="1109"/>
        <v>21600</v>
      </c>
      <c r="U4953" s="32">
        <f t="shared" si="1110"/>
        <v>0</v>
      </c>
      <c r="V4953" s="32">
        <f t="shared" si="1105"/>
        <v>347.5</v>
      </c>
      <c r="W4953" s="32">
        <f t="shared" si="1111"/>
        <v>347.5</v>
      </c>
      <c r="X4953" s="32">
        <f t="shared" si="1112"/>
        <v>347.5</v>
      </c>
    </row>
    <row r="4954" spans="1:24" x14ac:dyDescent="0.25">
      <c r="A4954" s="2"/>
      <c r="B4954" s="2" t="s">
        <v>8</v>
      </c>
      <c r="C4954" s="2">
        <f t="shared" si="1113"/>
        <v>207</v>
      </c>
      <c r="D4954" s="2">
        <f t="shared" si="1114"/>
        <v>6</v>
      </c>
      <c r="E4954" s="2">
        <f t="shared" si="1106"/>
        <v>4950</v>
      </c>
      <c r="F4954" s="11">
        <v>315</v>
      </c>
      <c r="G4954" s="9">
        <v>0.08</v>
      </c>
      <c r="H4954" s="9">
        <v>0.125</v>
      </c>
      <c r="I4954" s="9">
        <v>0.17</v>
      </c>
      <c r="J4954" s="9">
        <v>0.24</v>
      </c>
      <c r="K4954" s="9">
        <v>0.24</v>
      </c>
      <c r="L4954" s="9">
        <v>0.24</v>
      </c>
      <c r="N4954" s="32">
        <f>IF('System Design'!$F$8=1,'Hourly Demand and Generation'!G4954*'System Design'!$F$21,IF('System Design'!$F$8=2,'Hourly Demand and Generation'!H4954*'System Design'!$F$21,IF('System Design'!$F$8=3,'Hourly Demand and Generation'!I4954*'System Design'!$F$21)))</f>
        <v>85</v>
      </c>
      <c r="O4954" s="32">
        <f>IF('System Design'!$F$8=1,'Hourly Demand and Generation'!J4954*'System Design'!$F$22,IF('System Design'!$F$8=2,'Hourly Demand and Generation'!K4954*'System Design'!$F$22,IF('System Design'!$F$8=3,'Hourly Demand and Generation'!L4954*'System Design'!$F$22)))</f>
        <v>600</v>
      </c>
      <c r="Q4954" s="32">
        <f t="shared" si="1104"/>
        <v>0</v>
      </c>
      <c r="R4954" s="32">
        <f t="shared" si="1107"/>
        <v>5400</v>
      </c>
      <c r="S4954" s="32">
        <f t="shared" si="1108"/>
        <v>0</v>
      </c>
      <c r="T4954" s="32">
        <f t="shared" si="1109"/>
        <v>21600</v>
      </c>
      <c r="U4954" s="32">
        <f t="shared" si="1110"/>
        <v>0</v>
      </c>
      <c r="V4954" s="32">
        <f t="shared" si="1105"/>
        <v>370</v>
      </c>
      <c r="W4954" s="32">
        <f t="shared" si="1111"/>
        <v>370</v>
      </c>
      <c r="X4954" s="32">
        <f t="shared" si="1112"/>
        <v>370</v>
      </c>
    </row>
    <row r="4955" spans="1:24" x14ac:dyDescent="0.25">
      <c r="A4955" s="2"/>
      <c r="B4955" s="2" t="s">
        <v>8</v>
      </c>
      <c r="C4955" s="2">
        <f t="shared" si="1113"/>
        <v>207</v>
      </c>
      <c r="D4955" s="2">
        <f t="shared" si="1114"/>
        <v>7</v>
      </c>
      <c r="E4955" s="2">
        <f t="shared" si="1106"/>
        <v>4951</v>
      </c>
      <c r="F4955" s="11">
        <v>337.5</v>
      </c>
      <c r="G4955" s="9">
        <v>0.17</v>
      </c>
      <c r="H4955" s="9">
        <v>0.21</v>
      </c>
      <c r="I4955" s="9">
        <v>0.25</v>
      </c>
      <c r="J4955" s="9">
        <v>0.27</v>
      </c>
      <c r="K4955" s="9">
        <v>0.27</v>
      </c>
      <c r="L4955" s="9">
        <v>0.27</v>
      </c>
      <c r="N4955" s="32">
        <f>IF('System Design'!$F$8=1,'Hourly Demand and Generation'!G4955*'System Design'!$F$21,IF('System Design'!$F$8=2,'Hourly Demand and Generation'!H4955*'System Design'!$F$21,IF('System Design'!$F$8=3,'Hourly Demand and Generation'!I4955*'System Design'!$F$21)))</f>
        <v>125</v>
      </c>
      <c r="O4955" s="32">
        <f>IF('System Design'!$F$8=1,'Hourly Demand and Generation'!J4955*'System Design'!$F$22,IF('System Design'!$F$8=2,'Hourly Demand and Generation'!K4955*'System Design'!$F$22,IF('System Design'!$F$8=3,'Hourly Demand and Generation'!L4955*'System Design'!$F$22)))</f>
        <v>675</v>
      </c>
      <c r="Q4955" s="32">
        <f t="shared" si="1104"/>
        <v>0</v>
      </c>
      <c r="R4955" s="32">
        <f t="shared" si="1107"/>
        <v>5400</v>
      </c>
      <c r="S4955" s="32">
        <f t="shared" si="1108"/>
        <v>0</v>
      </c>
      <c r="T4955" s="32">
        <f t="shared" si="1109"/>
        <v>21600</v>
      </c>
      <c r="U4955" s="32">
        <f t="shared" si="1110"/>
        <v>0</v>
      </c>
      <c r="V4955" s="32">
        <f t="shared" si="1105"/>
        <v>462.5</v>
      </c>
      <c r="W4955" s="32">
        <f t="shared" si="1111"/>
        <v>462.5</v>
      </c>
      <c r="X4955" s="32">
        <f t="shared" si="1112"/>
        <v>462.5</v>
      </c>
    </row>
    <row r="4956" spans="1:24" x14ac:dyDescent="0.25">
      <c r="A4956" s="2"/>
      <c r="B4956" s="2" t="s">
        <v>8</v>
      </c>
      <c r="C4956" s="2">
        <f t="shared" si="1113"/>
        <v>207</v>
      </c>
      <c r="D4956" s="2">
        <f t="shared" si="1114"/>
        <v>8</v>
      </c>
      <c r="E4956" s="2">
        <f t="shared" si="1106"/>
        <v>4952</v>
      </c>
      <c r="F4956" s="11">
        <v>360</v>
      </c>
      <c r="G4956" s="9">
        <v>0.33</v>
      </c>
      <c r="H4956" s="9">
        <v>0.375</v>
      </c>
      <c r="I4956" s="9">
        <v>0.42</v>
      </c>
      <c r="J4956" s="9">
        <v>0.27</v>
      </c>
      <c r="K4956" s="9">
        <v>0.27</v>
      </c>
      <c r="L4956" s="9">
        <v>0.27</v>
      </c>
      <c r="N4956" s="32">
        <f>IF('System Design'!$F$8=1,'Hourly Demand and Generation'!G4956*'System Design'!$F$21,IF('System Design'!$F$8=2,'Hourly Demand and Generation'!H4956*'System Design'!$F$21,IF('System Design'!$F$8=3,'Hourly Demand and Generation'!I4956*'System Design'!$F$21)))</f>
        <v>210</v>
      </c>
      <c r="O4956" s="32">
        <f>IF('System Design'!$F$8=1,'Hourly Demand and Generation'!J4956*'System Design'!$F$22,IF('System Design'!$F$8=2,'Hourly Demand and Generation'!K4956*'System Design'!$F$22,IF('System Design'!$F$8=3,'Hourly Demand and Generation'!L4956*'System Design'!$F$22)))</f>
        <v>675</v>
      </c>
      <c r="Q4956" s="32">
        <f t="shared" si="1104"/>
        <v>0</v>
      </c>
      <c r="R4956" s="32">
        <f t="shared" si="1107"/>
        <v>5400</v>
      </c>
      <c r="S4956" s="32">
        <f t="shared" si="1108"/>
        <v>0</v>
      </c>
      <c r="T4956" s="32">
        <f t="shared" si="1109"/>
        <v>21600</v>
      </c>
      <c r="U4956" s="32">
        <f t="shared" si="1110"/>
        <v>0</v>
      </c>
      <c r="V4956" s="32">
        <f t="shared" si="1105"/>
        <v>525</v>
      </c>
      <c r="W4956" s="32">
        <f t="shared" si="1111"/>
        <v>525</v>
      </c>
      <c r="X4956" s="32">
        <f t="shared" si="1112"/>
        <v>525</v>
      </c>
    </row>
    <row r="4957" spans="1:24" x14ac:dyDescent="0.25">
      <c r="A4957" s="2"/>
      <c r="B4957" s="2" t="s">
        <v>8</v>
      </c>
      <c r="C4957" s="2">
        <f t="shared" si="1113"/>
        <v>207</v>
      </c>
      <c r="D4957" s="2">
        <f t="shared" si="1114"/>
        <v>9</v>
      </c>
      <c r="E4957" s="2">
        <f t="shared" si="1106"/>
        <v>4953</v>
      </c>
      <c r="F4957" s="11">
        <v>360</v>
      </c>
      <c r="G4957" s="9">
        <v>0.5</v>
      </c>
      <c r="H4957" s="9">
        <v>0.54</v>
      </c>
      <c r="I4957" s="9">
        <v>0.57999999999999996</v>
      </c>
      <c r="J4957" s="9">
        <v>0.24</v>
      </c>
      <c r="K4957" s="9">
        <v>0.24</v>
      </c>
      <c r="L4957" s="9">
        <v>0.24</v>
      </c>
      <c r="N4957" s="32">
        <f>IF('System Design'!$F$8=1,'Hourly Demand and Generation'!G4957*'System Design'!$F$21,IF('System Design'!$F$8=2,'Hourly Demand and Generation'!H4957*'System Design'!$F$21,IF('System Design'!$F$8=3,'Hourly Demand and Generation'!I4957*'System Design'!$F$21)))</f>
        <v>290</v>
      </c>
      <c r="O4957" s="32">
        <f>IF('System Design'!$F$8=1,'Hourly Demand and Generation'!J4957*'System Design'!$F$22,IF('System Design'!$F$8=2,'Hourly Demand and Generation'!K4957*'System Design'!$F$22,IF('System Design'!$F$8=3,'Hourly Demand and Generation'!L4957*'System Design'!$F$22)))</f>
        <v>600</v>
      </c>
      <c r="Q4957" s="32">
        <f t="shared" si="1104"/>
        <v>0</v>
      </c>
      <c r="R4957" s="32">
        <f t="shared" si="1107"/>
        <v>5400</v>
      </c>
      <c r="S4957" s="32">
        <f t="shared" si="1108"/>
        <v>0</v>
      </c>
      <c r="T4957" s="32">
        <f t="shared" si="1109"/>
        <v>21600</v>
      </c>
      <c r="U4957" s="32">
        <f t="shared" si="1110"/>
        <v>0</v>
      </c>
      <c r="V4957" s="32">
        <f t="shared" si="1105"/>
        <v>530</v>
      </c>
      <c r="W4957" s="32">
        <f t="shared" si="1111"/>
        <v>530</v>
      </c>
      <c r="X4957" s="32">
        <f t="shared" si="1112"/>
        <v>530</v>
      </c>
    </row>
    <row r="4958" spans="1:24" x14ac:dyDescent="0.25">
      <c r="A4958" s="2"/>
      <c r="B4958" s="2" t="s">
        <v>8</v>
      </c>
      <c r="C4958" s="2">
        <f t="shared" si="1113"/>
        <v>207</v>
      </c>
      <c r="D4958" s="2">
        <f t="shared" si="1114"/>
        <v>10</v>
      </c>
      <c r="E4958" s="2">
        <f t="shared" si="1106"/>
        <v>4954</v>
      </c>
      <c r="F4958" s="11">
        <v>351</v>
      </c>
      <c r="G4958" s="9">
        <v>0.67</v>
      </c>
      <c r="H4958" s="9">
        <v>0.71</v>
      </c>
      <c r="I4958" s="9">
        <v>0.75</v>
      </c>
      <c r="J4958" s="9">
        <v>0.27</v>
      </c>
      <c r="K4958" s="9">
        <v>0.27</v>
      </c>
      <c r="L4958" s="9">
        <v>0.27</v>
      </c>
      <c r="N4958" s="32">
        <f>IF('System Design'!$F$8=1,'Hourly Demand and Generation'!G4958*'System Design'!$F$21,IF('System Design'!$F$8=2,'Hourly Demand and Generation'!H4958*'System Design'!$F$21,IF('System Design'!$F$8=3,'Hourly Demand and Generation'!I4958*'System Design'!$F$21)))</f>
        <v>375</v>
      </c>
      <c r="O4958" s="32">
        <f>IF('System Design'!$F$8=1,'Hourly Demand and Generation'!J4958*'System Design'!$F$22,IF('System Design'!$F$8=2,'Hourly Demand and Generation'!K4958*'System Design'!$F$22,IF('System Design'!$F$8=3,'Hourly Demand and Generation'!L4958*'System Design'!$F$22)))</f>
        <v>675</v>
      </c>
      <c r="Q4958" s="32">
        <f t="shared" si="1104"/>
        <v>0</v>
      </c>
      <c r="R4958" s="32">
        <f t="shared" si="1107"/>
        <v>5400</v>
      </c>
      <c r="S4958" s="32">
        <f t="shared" si="1108"/>
        <v>0</v>
      </c>
      <c r="T4958" s="32">
        <f t="shared" si="1109"/>
        <v>21600</v>
      </c>
      <c r="U4958" s="32">
        <f t="shared" si="1110"/>
        <v>0</v>
      </c>
      <c r="V4958" s="32">
        <f t="shared" si="1105"/>
        <v>699</v>
      </c>
      <c r="W4958" s="32">
        <f t="shared" si="1111"/>
        <v>699</v>
      </c>
      <c r="X4958" s="32">
        <f t="shared" si="1112"/>
        <v>699</v>
      </c>
    </row>
    <row r="4959" spans="1:24" x14ac:dyDescent="0.25">
      <c r="A4959" s="2"/>
      <c r="B4959" s="2" t="s">
        <v>8</v>
      </c>
      <c r="C4959" s="2">
        <f t="shared" si="1113"/>
        <v>207</v>
      </c>
      <c r="D4959" s="2">
        <f t="shared" si="1114"/>
        <v>11</v>
      </c>
      <c r="E4959" s="2">
        <f t="shared" si="1106"/>
        <v>4955</v>
      </c>
      <c r="F4959" s="11">
        <v>346.5</v>
      </c>
      <c r="G4959" s="9">
        <v>0.83</v>
      </c>
      <c r="H4959" s="9">
        <v>0.875</v>
      </c>
      <c r="I4959" s="9">
        <v>0.92</v>
      </c>
      <c r="J4959" s="9">
        <v>0.24</v>
      </c>
      <c r="K4959" s="9">
        <v>0.24</v>
      </c>
      <c r="L4959" s="9">
        <v>0.24</v>
      </c>
      <c r="N4959" s="32">
        <f>IF('System Design'!$F$8=1,'Hourly Demand and Generation'!G4959*'System Design'!$F$21,IF('System Design'!$F$8=2,'Hourly Demand and Generation'!H4959*'System Design'!$F$21,IF('System Design'!$F$8=3,'Hourly Demand and Generation'!I4959*'System Design'!$F$21)))</f>
        <v>460</v>
      </c>
      <c r="O4959" s="32">
        <f>IF('System Design'!$F$8=1,'Hourly Demand and Generation'!J4959*'System Design'!$F$22,IF('System Design'!$F$8=2,'Hourly Demand and Generation'!K4959*'System Design'!$F$22,IF('System Design'!$F$8=3,'Hourly Demand and Generation'!L4959*'System Design'!$F$22)))</f>
        <v>600</v>
      </c>
      <c r="Q4959" s="32">
        <f t="shared" si="1104"/>
        <v>0</v>
      </c>
      <c r="R4959" s="32">
        <f t="shared" si="1107"/>
        <v>5400</v>
      </c>
      <c r="S4959" s="32">
        <f t="shared" si="1108"/>
        <v>0</v>
      </c>
      <c r="T4959" s="32">
        <f t="shared" si="1109"/>
        <v>21600</v>
      </c>
      <c r="U4959" s="32">
        <f t="shared" si="1110"/>
        <v>0</v>
      </c>
      <c r="V4959" s="32">
        <f t="shared" si="1105"/>
        <v>713.5</v>
      </c>
      <c r="W4959" s="32">
        <f t="shared" si="1111"/>
        <v>713.5</v>
      </c>
      <c r="X4959" s="32">
        <f t="shared" si="1112"/>
        <v>713.5</v>
      </c>
    </row>
    <row r="4960" spans="1:24" x14ac:dyDescent="0.25">
      <c r="A4960" s="2"/>
      <c r="B4960" s="2" t="s">
        <v>8</v>
      </c>
      <c r="C4960" s="2">
        <f t="shared" si="1113"/>
        <v>207</v>
      </c>
      <c r="D4960" s="2">
        <f t="shared" si="1114"/>
        <v>12</v>
      </c>
      <c r="E4960" s="2">
        <f t="shared" si="1106"/>
        <v>4956</v>
      </c>
      <c r="F4960" s="11">
        <v>346.5</v>
      </c>
      <c r="G4960" s="9">
        <v>1</v>
      </c>
      <c r="H4960" s="9">
        <v>1</v>
      </c>
      <c r="I4960" s="9">
        <v>1</v>
      </c>
      <c r="J4960" s="9">
        <v>0.22500000000000001</v>
      </c>
      <c r="K4960" s="9">
        <v>0.22500000000000001</v>
      </c>
      <c r="L4960" s="9">
        <v>0.22500000000000001</v>
      </c>
      <c r="N4960" s="32">
        <f>IF('System Design'!$F$8=1,'Hourly Demand and Generation'!G4960*'System Design'!$F$21,IF('System Design'!$F$8=2,'Hourly Demand and Generation'!H4960*'System Design'!$F$21,IF('System Design'!$F$8=3,'Hourly Demand and Generation'!I4960*'System Design'!$F$21)))</f>
        <v>500</v>
      </c>
      <c r="O4960" s="32">
        <f>IF('System Design'!$F$8=1,'Hourly Demand and Generation'!J4960*'System Design'!$F$22,IF('System Design'!$F$8=2,'Hourly Demand and Generation'!K4960*'System Design'!$F$22,IF('System Design'!$F$8=3,'Hourly Demand and Generation'!L4960*'System Design'!$F$22)))</f>
        <v>562.5</v>
      </c>
      <c r="Q4960" s="32">
        <f t="shared" si="1104"/>
        <v>0</v>
      </c>
      <c r="R4960" s="32">
        <f t="shared" si="1107"/>
        <v>5400</v>
      </c>
      <c r="S4960" s="32">
        <f t="shared" si="1108"/>
        <v>0</v>
      </c>
      <c r="T4960" s="32">
        <f t="shared" si="1109"/>
        <v>21600</v>
      </c>
      <c r="U4960" s="32">
        <f t="shared" si="1110"/>
        <v>0</v>
      </c>
      <c r="V4960" s="32">
        <f t="shared" si="1105"/>
        <v>716</v>
      </c>
      <c r="W4960" s="32">
        <f t="shared" si="1111"/>
        <v>716</v>
      </c>
      <c r="X4960" s="32">
        <f t="shared" si="1112"/>
        <v>716</v>
      </c>
    </row>
    <row r="4961" spans="1:24" x14ac:dyDescent="0.25">
      <c r="A4961" s="2"/>
      <c r="B4961" s="2" t="s">
        <v>8</v>
      </c>
      <c r="C4961" s="2">
        <f t="shared" si="1113"/>
        <v>207</v>
      </c>
      <c r="D4961" s="2">
        <f t="shared" si="1114"/>
        <v>13</v>
      </c>
      <c r="E4961" s="2">
        <f t="shared" si="1106"/>
        <v>4957</v>
      </c>
      <c r="F4961" s="11">
        <v>360</v>
      </c>
      <c r="G4961" s="9">
        <v>0.83</v>
      </c>
      <c r="H4961" s="9">
        <v>0.875</v>
      </c>
      <c r="I4961" s="9">
        <v>0.92</v>
      </c>
      <c r="J4961" s="9">
        <v>0.24</v>
      </c>
      <c r="K4961" s="9">
        <v>0.24</v>
      </c>
      <c r="L4961" s="9">
        <v>0.24</v>
      </c>
      <c r="N4961" s="32">
        <f>IF('System Design'!$F$8=1,'Hourly Demand and Generation'!G4961*'System Design'!$F$21,IF('System Design'!$F$8=2,'Hourly Demand and Generation'!H4961*'System Design'!$F$21,IF('System Design'!$F$8=3,'Hourly Demand and Generation'!I4961*'System Design'!$F$21)))</f>
        <v>460</v>
      </c>
      <c r="O4961" s="32">
        <f>IF('System Design'!$F$8=1,'Hourly Demand and Generation'!J4961*'System Design'!$F$22,IF('System Design'!$F$8=2,'Hourly Demand and Generation'!K4961*'System Design'!$F$22,IF('System Design'!$F$8=3,'Hourly Demand and Generation'!L4961*'System Design'!$F$22)))</f>
        <v>600</v>
      </c>
      <c r="Q4961" s="32">
        <f t="shared" si="1104"/>
        <v>0</v>
      </c>
      <c r="R4961" s="32">
        <f t="shared" si="1107"/>
        <v>5400</v>
      </c>
      <c r="S4961" s="32">
        <f t="shared" si="1108"/>
        <v>0</v>
      </c>
      <c r="T4961" s="32">
        <f t="shared" si="1109"/>
        <v>21600</v>
      </c>
      <c r="U4961" s="32">
        <f t="shared" si="1110"/>
        <v>0</v>
      </c>
      <c r="V4961" s="32">
        <f t="shared" si="1105"/>
        <v>700</v>
      </c>
      <c r="W4961" s="32">
        <f t="shared" si="1111"/>
        <v>700</v>
      </c>
      <c r="X4961" s="32">
        <f t="shared" si="1112"/>
        <v>700</v>
      </c>
    </row>
    <row r="4962" spans="1:24" x14ac:dyDescent="0.25">
      <c r="A4962" s="2"/>
      <c r="B4962" s="2" t="s">
        <v>8</v>
      </c>
      <c r="C4962" s="2">
        <f t="shared" si="1113"/>
        <v>207</v>
      </c>
      <c r="D4962" s="2">
        <f t="shared" si="1114"/>
        <v>14</v>
      </c>
      <c r="E4962" s="2">
        <f t="shared" si="1106"/>
        <v>4958</v>
      </c>
      <c r="F4962" s="11">
        <v>360</v>
      </c>
      <c r="G4962" s="9">
        <v>0.67</v>
      </c>
      <c r="H4962" s="9">
        <v>0.71</v>
      </c>
      <c r="I4962" s="9">
        <v>0.75</v>
      </c>
      <c r="J4962" s="9">
        <v>0.255</v>
      </c>
      <c r="K4962" s="9">
        <v>0.255</v>
      </c>
      <c r="L4962" s="9">
        <v>0.255</v>
      </c>
      <c r="N4962" s="32">
        <f>IF('System Design'!$F$8=1,'Hourly Demand and Generation'!G4962*'System Design'!$F$21,IF('System Design'!$F$8=2,'Hourly Demand and Generation'!H4962*'System Design'!$F$21,IF('System Design'!$F$8=3,'Hourly Demand and Generation'!I4962*'System Design'!$F$21)))</f>
        <v>375</v>
      </c>
      <c r="O4962" s="32">
        <f>IF('System Design'!$F$8=1,'Hourly Demand and Generation'!J4962*'System Design'!$F$22,IF('System Design'!$F$8=2,'Hourly Demand and Generation'!K4962*'System Design'!$F$22,IF('System Design'!$F$8=3,'Hourly Demand and Generation'!L4962*'System Design'!$F$22)))</f>
        <v>637.5</v>
      </c>
      <c r="Q4962" s="32">
        <f t="shared" si="1104"/>
        <v>0</v>
      </c>
      <c r="R4962" s="32">
        <f t="shared" si="1107"/>
        <v>5400</v>
      </c>
      <c r="S4962" s="32">
        <f t="shared" si="1108"/>
        <v>0</v>
      </c>
      <c r="T4962" s="32">
        <f t="shared" si="1109"/>
        <v>21600</v>
      </c>
      <c r="U4962" s="32">
        <f t="shared" si="1110"/>
        <v>0</v>
      </c>
      <c r="V4962" s="32">
        <f t="shared" si="1105"/>
        <v>652.5</v>
      </c>
      <c r="W4962" s="32">
        <f t="shared" si="1111"/>
        <v>652.5</v>
      </c>
      <c r="X4962" s="32">
        <f t="shared" si="1112"/>
        <v>652.5</v>
      </c>
    </row>
    <row r="4963" spans="1:24" x14ac:dyDescent="0.25">
      <c r="A4963" s="2"/>
      <c r="B4963" s="2" t="s">
        <v>8</v>
      </c>
      <c r="C4963" s="2">
        <f t="shared" si="1113"/>
        <v>207</v>
      </c>
      <c r="D4963" s="2">
        <f t="shared" si="1114"/>
        <v>15</v>
      </c>
      <c r="E4963" s="2">
        <f t="shared" si="1106"/>
        <v>4959</v>
      </c>
      <c r="F4963" s="11">
        <v>382.5</v>
      </c>
      <c r="G4963" s="9">
        <v>0.5</v>
      </c>
      <c r="H4963" s="9">
        <v>0.54</v>
      </c>
      <c r="I4963" s="9">
        <v>0.57999999999999996</v>
      </c>
      <c r="J4963" s="9">
        <v>0.27</v>
      </c>
      <c r="K4963" s="9">
        <v>0.27</v>
      </c>
      <c r="L4963" s="9">
        <v>0.27</v>
      </c>
      <c r="N4963" s="32">
        <f>IF('System Design'!$F$8=1,'Hourly Demand and Generation'!G4963*'System Design'!$F$21,IF('System Design'!$F$8=2,'Hourly Demand and Generation'!H4963*'System Design'!$F$21,IF('System Design'!$F$8=3,'Hourly Demand and Generation'!I4963*'System Design'!$F$21)))</f>
        <v>290</v>
      </c>
      <c r="O4963" s="32">
        <f>IF('System Design'!$F$8=1,'Hourly Demand and Generation'!J4963*'System Design'!$F$22,IF('System Design'!$F$8=2,'Hourly Demand and Generation'!K4963*'System Design'!$F$22,IF('System Design'!$F$8=3,'Hourly Demand and Generation'!L4963*'System Design'!$F$22)))</f>
        <v>675</v>
      </c>
      <c r="Q4963" s="32">
        <f t="shared" si="1104"/>
        <v>0</v>
      </c>
      <c r="R4963" s="32">
        <f t="shared" si="1107"/>
        <v>5400</v>
      </c>
      <c r="S4963" s="32">
        <f t="shared" si="1108"/>
        <v>0</v>
      </c>
      <c r="T4963" s="32">
        <f t="shared" si="1109"/>
        <v>21600</v>
      </c>
      <c r="U4963" s="32">
        <f t="shared" si="1110"/>
        <v>0</v>
      </c>
      <c r="V4963" s="32">
        <f t="shared" si="1105"/>
        <v>582.5</v>
      </c>
      <c r="W4963" s="32">
        <f t="shared" si="1111"/>
        <v>582.5</v>
      </c>
      <c r="X4963" s="32">
        <f t="shared" si="1112"/>
        <v>582.5</v>
      </c>
    </row>
    <row r="4964" spans="1:24" x14ac:dyDescent="0.25">
      <c r="A4964" s="2"/>
      <c r="B4964" s="2" t="s">
        <v>8</v>
      </c>
      <c r="C4964" s="2">
        <f t="shared" si="1113"/>
        <v>207</v>
      </c>
      <c r="D4964" s="2">
        <f t="shared" si="1114"/>
        <v>16</v>
      </c>
      <c r="E4964" s="2">
        <f t="shared" si="1106"/>
        <v>4960</v>
      </c>
      <c r="F4964" s="11">
        <v>405</v>
      </c>
      <c r="G4964" s="9">
        <v>0.33</v>
      </c>
      <c r="H4964" s="9">
        <v>0.375</v>
      </c>
      <c r="I4964" s="9">
        <v>0.42</v>
      </c>
      <c r="J4964" s="9">
        <v>0.27</v>
      </c>
      <c r="K4964" s="9">
        <v>0.27</v>
      </c>
      <c r="L4964" s="9">
        <v>0.27</v>
      </c>
      <c r="N4964" s="32">
        <f>IF('System Design'!$F$8=1,'Hourly Demand and Generation'!G4964*'System Design'!$F$21,IF('System Design'!$F$8=2,'Hourly Demand and Generation'!H4964*'System Design'!$F$21,IF('System Design'!$F$8=3,'Hourly Demand and Generation'!I4964*'System Design'!$F$21)))</f>
        <v>210</v>
      </c>
      <c r="O4964" s="32">
        <f>IF('System Design'!$F$8=1,'Hourly Demand and Generation'!J4964*'System Design'!$F$22,IF('System Design'!$F$8=2,'Hourly Demand and Generation'!K4964*'System Design'!$F$22,IF('System Design'!$F$8=3,'Hourly Demand and Generation'!L4964*'System Design'!$F$22)))</f>
        <v>675</v>
      </c>
      <c r="Q4964" s="32">
        <f t="shared" si="1104"/>
        <v>0</v>
      </c>
      <c r="R4964" s="32">
        <f t="shared" si="1107"/>
        <v>5400</v>
      </c>
      <c r="S4964" s="32">
        <f t="shared" si="1108"/>
        <v>0</v>
      </c>
      <c r="T4964" s="32">
        <f t="shared" si="1109"/>
        <v>21600</v>
      </c>
      <c r="U4964" s="32">
        <f t="shared" si="1110"/>
        <v>0</v>
      </c>
      <c r="V4964" s="32">
        <f t="shared" si="1105"/>
        <v>480</v>
      </c>
      <c r="W4964" s="32">
        <f t="shared" si="1111"/>
        <v>480</v>
      </c>
      <c r="X4964" s="32">
        <f t="shared" si="1112"/>
        <v>480</v>
      </c>
    </row>
    <row r="4965" spans="1:24" x14ac:dyDescent="0.25">
      <c r="A4965" s="2"/>
      <c r="B4965" s="2" t="s">
        <v>8</v>
      </c>
      <c r="C4965" s="2">
        <f t="shared" si="1113"/>
        <v>207</v>
      </c>
      <c r="D4965" s="2">
        <f t="shared" si="1114"/>
        <v>17</v>
      </c>
      <c r="E4965" s="2">
        <f t="shared" si="1106"/>
        <v>4961</v>
      </c>
      <c r="F4965" s="11">
        <v>427.5</v>
      </c>
      <c r="G4965" s="9">
        <v>0.17</v>
      </c>
      <c r="H4965" s="9">
        <v>0.21</v>
      </c>
      <c r="I4965" s="9">
        <v>0.25</v>
      </c>
      <c r="J4965" s="9">
        <v>0.3</v>
      </c>
      <c r="K4965" s="9">
        <v>0.3</v>
      </c>
      <c r="L4965" s="9">
        <v>0.3</v>
      </c>
      <c r="N4965" s="32">
        <f>IF('System Design'!$F$8=1,'Hourly Demand and Generation'!G4965*'System Design'!$F$21,IF('System Design'!$F$8=2,'Hourly Demand and Generation'!H4965*'System Design'!$F$21,IF('System Design'!$F$8=3,'Hourly Demand and Generation'!I4965*'System Design'!$F$21)))</f>
        <v>125</v>
      </c>
      <c r="O4965" s="32">
        <f>IF('System Design'!$F$8=1,'Hourly Demand and Generation'!J4965*'System Design'!$F$22,IF('System Design'!$F$8=2,'Hourly Demand and Generation'!K4965*'System Design'!$F$22,IF('System Design'!$F$8=3,'Hourly Demand and Generation'!L4965*'System Design'!$F$22)))</f>
        <v>750</v>
      </c>
      <c r="Q4965" s="32">
        <f t="shared" si="1104"/>
        <v>0</v>
      </c>
      <c r="R4965" s="32">
        <f t="shared" si="1107"/>
        <v>5400</v>
      </c>
      <c r="S4965" s="32">
        <f t="shared" si="1108"/>
        <v>0</v>
      </c>
      <c r="T4965" s="32">
        <f t="shared" si="1109"/>
        <v>21600</v>
      </c>
      <c r="U4965" s="32">
        <f t="shared" si="1110"/>
        <v>0</v>
      </c>
      <c r="V4965" s="32">
        <f t="shared" si="1105"/>
        <v>447.5</v>
      </c>
      <c r="W4965" s="32">
        <f t="shared" si="1111"/>
        <v>447.5</v>
      </c>
      <c r="X4965" s="32">
        <f t="shared" si="1112"/>
        <v>447.5</v>
      </c>
    </row>
    <row r="4966" spans="1:24" x14ac:dyDescent="0.25">
      <c r="A4966" s="2"/>
      <c r="B4966" s="2" t="s">
        <v>8</v>
      </c>
      <c r="C4966" s="2">
        <f t="shared" si="1113"/>
        <v>207</v>
      </c>
      <c r="D4966" s="2">
        <f t="shared" si="1114"/>
        <v>18</v>
      </c>
      <c r="E4966" s="2">
        <f t="shared" si="1106"/>
        <v>4962</v>
      </c>
      <c r="F4966" s="11">
        <v>450</v>
      </c>
      <c r="G4966" s="9">
        <v>0.08</v>
      </c>
      <c r="H4966" s="9">
        <v>0.125</v>
      </c>
      <c r="I4966" s="9">
        <v>0.17</v>
      </c>
      <c r="J4966" s="9">
        <v>0.28499999999999998</v>
      </c>
      <c r="K4966" s="9">
        <v>0.28499999999999998</v>
      </c>
      <c r="L4966" s="9">
        <v>0.28499999999999998</v>
      </c>
      <c r="N4966" s="32">
        <f>IF('System Design'!$F$8=1,'Hourly Demand and Generation'!G4966*'System Design'!$F$21,IF('System Design'!$F$8=2,'Hourly Demand and Generation'!H4966*'System Design'!$F$21,IF('System Design'!$F$8=3,'Hourly Demand and Generation'!I4966*'System Design'!$F$21)))</f>
        <v>85</v>
      </c>
      <c r="O4966" s="32">
        <f>IF('System Design'!$F$8=1,'Hourly Demand and Generation'!J4966*'System Design'!$F$22,IF('System Design'!$F$8=2,'Hourly Demand and Generation'!K4966*'System Design'!$F$22,IF('System Design'!$F$8=3,'Hourly Demand and Generation'!L4966*'System Design'!$F$22)))</f>
        <v>712.49999999999989</v>
      </c>
      <c r="Q4966" s="32">
        <f t="shared" si="1104"/>
        <v>0</v>
      </c>
      <c r="R4966" s="32">
        <f t="shared" si="1107"/>
        <v>5400</v>
      </c>
      <c r="S4966" s="32">
        <f t="shared" si="1108"/>
        <v>0</v>
      </c>
      <c r="T4966" s="32">
        <f t="shared" si="1109"/>
        <v>21600</v>
      </c>
      <c r="U4966" s="32">
        <f t="shared" si="1110"/>
        <v>0</v>
      </c>
      <c r="V4966" s="32">
        <f t="shared" si="1105"/>
        <v>347.49999999999989</v>
      </c>
      <c r="W4966" s="32">
        <f t="shared" si="1111"/>
        <v>347.49999999999989</v>
      </c>
      <c r="X4966" s="32">
        <f t="shared" si="1112"/>
        <v>347.49999999999989</v>
      </c>
    </row>
    <row r="4967" spans="1:24" x14ac:dyDescent="0.25">
      <c r="A4967" s="2"/>
      <c r="B4967" s="2" t="s">
        <v>8</v>
      </c>
      <c r="C4967" s="2">
        <f t="shared" si="1113"/>
        <v>207</v>
      </c>
      <c r="D4967" s="2">
        <f t="shared" si="1114"/>
        <v>19</v>
      </c>
      <c r="E4967" s="2">
        <f t="shared" si="1106"/>
        <v>4963</v>
      </c>
      <c r="F4967" s="11">
        <v>436.5</v>
      </c>
      <c r="G4967" s="9">
        <v>0</v>
      </c>
      <c r="H4967" s="9">
        <v>0.04</v>
      </c>
      <c r="I4967" s="9">
        <v>0.08</v>
      </c>
      <c r="J4967" s="9">
        <v>0.27</v>
      </c>
      <c r="K4967" s="9">
        <v>0.27</v>
      </c>
      <c r="L4967" s="9">
        <v>0.27</v>
      </c>
      <c r="N4967" s="32">
        <f>IF('System Design'!$F$8=1,'Hourly Demand and Generation'!G4967*'System Design'!$F$21,IF('System Design'!$F$8=2,'Hourly Demand and Generation'!H4967*'System Design'!$F$21,IF('System Design'!$F$8=3,'Hourly Demand and Generation'!I4967*'System Design'!$F$21)))</f>
        <v>40</v>
      </c>
      <c r="O4967" s="32">
        <f>IF('System Design'!$F$8=1,'Hourly Demand and Generation'!J4967*'System Design'!$F$22,IF('System Design'!$F$8=2,'Hourly Demand and Generation'!K4967*'System Design'!$F$22,IF('System Design'!$F$8=3,'Hourly Demand and Generation'!L4967*'System Design'!$F$22)))</f>
        <v>675</v>
      </c>
      <c r="Q4967" s="32">
        <f t="shared" si="1104"/>
        <v>0</v>
      </c>
      <c r="R4967" s="32">
        <f t="shared" si="1107"/>
        <v>5400</v>
      </c>
      <c r="S4967" s="32">
        <f t="shared" si="1108"/>
        <v>0</v>
      </c>
      <c r="T4967" s="32">
        <f t="shared" si="1109"/>
        <v>21600</v>
      </c>
      <c r="U4967" s="32">
        <f t="shared" si="1110"/>
        <v>0</v>
      </c>
      <c r="V4967" s="32">
        <f t="shared" si="1105"/>
        <v>278.5</v>
      </c>
      <c r="W4967" s="32">
        <f t="shared" si="1111"/>
        <v>278.5</v>
      </c>
      <c r="X4967" s="32">
        <f t="shared" si="1112"/>
        <v>278.5</v>
      </c>
    </row>
    <row r="4968" spans="1:24" x14ac:dyDescent="0.25">
      <c r="A4968" s="2"/>
      <c r="B4968" s="2" t="s">
        <v>8</v>
      </c>
      <c r="C4968" s="2">
        <f t="shared" si="1113"/>
        <v>207</v>
      </c>
      <c r="D4968" s="2">
        <f t="shared" si="1114"/>
        <v>20</v>
      </c>
      <c r="E4968" s="2">
        <f t="shared" si="1106"/>
        <v>4964</v>
      </c>
      <c r="F4968" s="11">
        <v>427.5</v>
      </c>
      <c r="G4968" s="9">
        <v>0</v>
      </c>
      <c r="H4968" s="9">
        <v>0</v>
      </c>
      <c r="I4968" s="9">
        <v>0</v>
      </c>
      <c r="J4968" s="9">
        <v>0.27</v>
      </c>
      <c r="K4968" s="9">
        <v>0.27</v>
      </c>
      <c r="L4968" s="9">
        <v>0.27</v>
      </c>
      <c r="N4968" s="32">
        <f>IF('System Design'!$F$8=1,'Hourly Demand and Generation'!G4968*'System Design'!$F$21,IF('System Design'!$F$8=2,'Hourly Demand and Generation'!H4968*'System Design'!$F$21,IF('System Design'!$F$8=3,'Hourly Demand and Generation'!I4968*'System Design'!$F$21)))</f>
        <v>0</v>
      </c>
      <c r="O4968" s="32">
        <f>IF('System Design'!$F$8=1,'Hourly Demand and Generation'!J4968*'System Design'!$F$22,IF('System Design'!$F$8=2,'Hourly Demand and Generation'!K4968*'System Design'!$F$22,IF('System Design'!$F$8=3,'Hourly Demand and Generation'!L4968*'System Design'!$F$22)))</f>
        <v>675</v>
      </c>
      <c r="Q4968" s="32">
        <f t="shared" si="1104"/>
        <v>0</v>
      </c>
      <c r="R4968" s="32">
        <f t="shared" si="1107"/>
        <v>5400</v>
      </c>
      <c r="S4968" s="32">
        <f t="shared" si="1108"/>
        <v>0</v>
      </c>
      <c r="T4968" s="32">
        <f t="shared" si="1109"/>
        <v>21600</v>
      </c>
      <c r="U4968" s="32">
        <f t="shared" si="1110"/>
        <v>0</v>
      </c>
      <c r="V4968" s="32">
        <f t="shared" si="1105"/>
        <v>247.5</v>
      </c>
      <c r="W4968" s="32">
        <f t="shared" si="1111"/>
        <v>247.5</v>
      </c>
      <c r="X4968" s="32">
        <f t="shared" si="1112"/>
        <v>247.5</v>
      </c>
    </row>
    <row r="4969" spans="1:24" x14ac:dyDescent="0.25">
      <c r="A4969" s="2"/>
      <c r="B4969" s="2" t="s">
        <v>8</v>
      </c>
      <c r="C4969" s="2">
        <f t="shared" si="1113"/>
        <v>207</v>
      </c>
      <c r="D4969" s="2">
        <f t="shared" si="1114"/>
        <v>21</v>
      </c>
      <c r="E4969" s="2">
        <f t="shared" si="1106"/>
        <v>4965</v>
      </c>
      <c r="F4969" s="11">
        <v>405</v>
      </c>
      <c r="G4969" s="9">
        <v>0</v>
      </c>
      <c r="H4969" s="9">
        <v>0</v>
      </c>
      <c r="I4969" s="9">
        <v>0</v>
      </c>
      <c r="J4969" s="9">
        <v>0.27</v>
      </c>
      <c r="K4969" s="9">
        <v>0.27</v>
      </c>
      <c r="L4969" s="9">
        <v>0.27</v>
      </c>
      <c r="N4969" s="32">
        <f>IF('System Design'!$F$8=1,'Hourly Demand and Generation'!G4969*'System Design'!$F$21,IF('System Design'!$F$8=2,'Hourly Demand and Generation'!H4969*'System Design'!$F$21,IF('System Design'!$F$8=3,'Hourly Demand and Generation'!I4969*'System Design'!$F$21)))</f>
        <v>0</v>
      </c>
      <c r="O4969" s="32">
        <f>IF('System Design'!$F$8=1,'Hourly Demand and Generation'!J4969*'System Design'!$F$22,IF('System Design'!$F$8=2,'Hourly Demand and Generation'!K4969*'System Design'!$F$22,IF('System Design'!$F$8=3,'Hourly Demand and Generation'!L4969*'System Design'!$F$22)))</f>
        <v>675</v>
      </c>
      <c r="Q4969" s="32">
        <f t="shared" si="1104"/>
        <v>0</v>
      </c>
      <c r="R4969" s="32">
        <f t="shared" si="1107"/>
        <v>5400</v>
      </c>
      <c r="S4969" s="32">
        <f t="shared" si="1108"/>
        <v>0</v>
      </c>
      <c r="T4969" s="32">
        <f t="shared" si="1109"/>
        <v>21600</v>
      </c>
      <c r="U4969" s="32">
        <f t="shared" si="1110"/>
        <v>0</v>
      </c>
      <c r="V4969" s="32">
        <f t="shared" si="1105"/>
        <v>270</v>
      </c>
      <c r="W4969" s="32">
        <f t="shared" si="1111"/>
        <v>270</v>
      </c>
      <c r="X4969" s="32">
        <f t="shared" si="1112"/>
        <v>270</v>
      </c>
    </row>
    <row r="4970" spans="1:24" x14ac:dyDescent="0.25">
      <c r="A4970" s="2"/>
      <c r="B4970" s="2" t="s">
        <v>8</v>
      </c>
      <c r="C4970" s="2">
        <f t="shared" si="1113"/>
        <v>207</v>
      </c>
      <c r="D4970" s="2">
        <f t="shared" si="1114"/>
        <v>22</v>
      </c>
      <c r="E4970" s="2">
        <f t="shared" si="1106"/>
        <v>4966</v>
      </c>
      <c r="F4970" s="11">
        <v>382.5</v>
      </c>
      <c r="G4970" s="9">
        <v>0</v>
      </c>
      <c r="H4970" s="9">
        <v>0</v>
      </c>
      <c r="I4970" s="9">
        <v>0</v>
      </c>
      <c r="J4970" s="9">
        <v>0.28499999999999998</v>
      </c>
      <c r="K4970" s="9">
        <v>0.28499999999999998</v>
      </c>
      <c r="L4970" s="9">
        <v>0.28499999999999998</v>
      </c>
      <c r="N4970" s="32">
        <f>IF('System Design'!$F$8=1,'Hourly Demand and Generation'!G4970*'System Design'!$F$21,IF('System Design'!$F$8=2,'Hourly Demand and Generation'!H4970*'System Design'!$F$21,IF('System Design'!$F$8=3,'Hourly Demand and Generation'!I4970*'System Design'!$F$21)))</f>
        <v>0</v>
      </c>
      <c r="O4970" s="32">
        <f>IF('System Design'!$F$8=1,'Hourly Demand and Generation'!J4970*'System Design'!$F$22,IF('System Design'!$F$8=2,'Hourly Demand and Generation'!K4970*'System Design'!$F$22,IF('System Design'!$F$8=3,'Hourly Demand and Generation'!L4970*'System Design'!$F$22)))</f>
        <v>712.49999999999989</v>
      </c>
      <c r="Q4970" s="32">
        <f t="shared" si="1104"/>
        <v>0</v>
      </c>
      <c r="R4970" s="32">
        <f t="shared" si="1107"/>
        <v>5400</v>
      </c>
      <c r="S4970" s="32">
        <f t="shared" si="1108"/>
        <v>0</v>
      </c>
      <c r="T4970" s="32">
        <f t="shared" si="1109"/>
        <v>21600</v>
      </c>
      <c r="U4970" s="32">
        <f t="shared" si="1110"/>
        <v>0</v>
      </c>
      <c r="V4970" s="32">
        <f t="shared" si="1105"/>
        <v>329.99999999999989</v>
      </c>
      <c r="W4970" s="32">
        <f t="shared" si="1111"/>
        <v>329.99999999999989</v>
      </c>
      <c r="X4970" s="32">
        <f t="shared" si="1112"/>
        <v>329.99999999999989</v>
      </c>
    </row>
    <row r="4971" spans="1:24" x14ac:dyDescent="0.25">
      <c r="A4971" s="2"/>
      <c r="B4971" s="2" t="s">
        <v>8</v>
      </c>
      <c r="C4971" s="2">
        <f t="shared" si="1113"/>
        <v>207</v>
      </c>
      <c r="D4971" s="2">
        <f t="shared" si="1114"/>
        <v>23</v>
      </c>
      <c r="E4971" s="2">
        <f t="shared" si="1106"/>
        <v>4967</v>
      </c>
      <c r="F4971" s="11">
        <v>360</v>
      </c>
      <c r="G4971" s="9">
        <v>0</v>
      </c>
      <c r="H4971" s="9">
        <v>0</v>
      </c>
      <c r="I4971" s="9">
        <v>0</v>
      </c>
      <c r="J4971" s="9">
        <v>0.24</v>
      </c>
      <c r="K4971" s="9">
        <v>0.24</v>
      </c>
      <c r="L4971" s="9">
        <v>0.24</v>
      </c>
      <c r="N4971" s="32">
        <f>IF('System Design'!$F$8=1,'Hourly Demand and Generation'!G4971*'System Design'!$F$21,IF('System Design'!$F$8=2,'Hourly Demand and Generation'!H4971*'System Design'!$F$21,IF('System Design'!$F$8=3,'Hourly Demand and Generation'!I4971*'System Design'!$F$21)))</f>
        <v>0</v>
      </c>
      <c r="O4971" s="32">
        <f>IF('System Design'!$F$8=1,'Hourly Demand and Generation'!J4971*'System Design'!$F$22,IF('System Design'!$F$8=2,'Hourly Demand and Generation'!K4971*'System Design'!$F$22,IF('System Design'!$F$8=3,'Hourly Demand and Generation'!L4971*'System Design'!$F$22)))</f>
        <v>600</v>
      </c>
      <c r="Q4971" s="32">
        <f t="shared" si="1104"/>
        <v>0</v>
      </c>
      <c r="R4971" s="32">
        <f t="shared" si="1107"/>
        <v>5400</v>
      </c>
      <c r="S4971" s="32">
        <f t="shared" si="1108"/>
        <v>0</v>
      </c>
      <c r="T4971" s="32">
        <f t="shared" si="1109"/>
        <v>21600</v>
      </c>
      <c r="U4971" s="32">
        <f t="shared" si="1110"/>
        <v>0</v>
      </c>
      <c r="V4971" s="32">
        <f t="shared" si="1105"/>
        <v>240</v>
      </c>
      <c r="W4971" s="32">
        <f t="shared" si="1111"/>
        <v>240</v>
      </c>
      <c r="X4971" s="32">
        <f t="shared" si="1112"/>
        <v>240</v>
      </c>
    </row>
    <row r="4972" spans="1:24" x14ac:dyDescent="0.25">
      <c r="A4972" s="2"/>
      <c r="B4972" s="2" t="s">
        <v>8</v>
      </c>
      <c r="C4972" s="2">
        <f t="shared" si="1113"/>
        <v>207</v>
      </c>
      <c r="D4972" s="2">
        <f t="shared" si="1114"/>
        <v>24</v>
      </c>
      <c r="E4972" s="2">
        <f t="shared" si="1106"/>
        <v>4968</v>
      </c>
      <c r="F4972" s="11">
        <v>315</v>
      </c>
      <c r="G4972" s="9">
        <v>0</v>
      </c>
      <c r="H4972" s="9">
        <v>0</v>
      </c>
      <c r="I4972" s="9">
        <v>0</v>
      </c>
      <c r="J4972" s="9">
        <v>0.24</v>
      </c>
      <c r="K4972" s="9">
        <v>0.24</v>
      </c>
      <c r="L4972" s="9">
        <v>0.24</v>
      </c>
      <c r="N4972" s="32">
        <f>IF('System Design'!$F$8=1,'Hourly Demand and Generation'!G4972*'System Design'!$F$21,IF('System Design'!$F$8=2,'Hourly Demand and Generation'!H4972*'System Design'!$F$21,IF('System Design'!$F$8=3,'Hourly Demand and Generation'!I4972*'System Design'!$F$21)))</f>
        <v>0</v>
      </c>
      <c r="O4972" s="32">
        <f>IF('System Design'!$F$8=1,'Hourly Demand and Generation'!J4972*'System Design'!$F$22,IF('System Design'!$F$8=2,'Hourly Demand and Generation'!K4972*'System Design'!$F$22,IF('System Design'!$F$8=3,'Hourly Demand and Generation'!L4972*'System Design'!$F$22)))</f>
        <v>600</v>
      </c>
      <c r="Q4972" s="32">
        <f t="shared" si="1104"/>
        <v>0</v>
      </c>
      <c r="R4972" s="32">
        <f t="shared" si="1107"/>
        <v>5400</v>
      </c>
      <c r="S4972" s="32">
        <f t="shared" si="1108"/>
        <v>0</v>
      </c>
      <c r="T4972" s="32">
        <f t="shared" si="1109"/>
        <v>21600</v>
      </c>
      <c r="U4972" s="32">
        <f t="shared" si="1110"/>
        <v>0</v>
      </c>
      <c r="V4972" s="32">
        <f t="shared" si="1105"/>
        <v>285</v>
      </c>
      <c r="W4972" s="32">
        <f t="shared" si="1111"/>
        <v>285</v>
      </c>
      <c r="X4972" s="32">
        <f t="shared" si="1112"/>
        <v>285</v>
      </c>
    </row>
    <row r="4973" spans="1:24" x14ac:dyDescent="0.25">
      <c r="A4973" s="2"/>
      <c r="B4973" s="2" t="s">
        <v>8</v>
      </c>
      <c r="C4973" s="2">
        <f>C4972+1</f>
        <v>208</v>
      </c>
      <c r="D4973" s="2">
        <v>1</v>
      </c>
      <c r="E4973" s="2">
        <f t="shared" si="1106"/>
        <v>4969</v>
      </c>
      <c r="F4973" s="11">
        <v>270</v>
      </c>
      <c r="G4973" s="9">
        <v>0</v>
      </c>
      <c r="H4973" s="9">
        <v>0</v>
      </c>
      <c r="I4973" s="9">
        <v>0</v>
      </c>
      <c r="J4973" s="9">
        <v>0.180861468291689</v>
      </c>
      <c r="K4973" s="9">
        <v>0.180861468291689</v>
      </c>
      <c r="L4973" s="9">
        <v>0.3</v>
      </c>
      <c r="N4973" s="32">
        <f>IF('System Design'!$F$8=1,'Hourly Demand and Generation'!G4973*'System Design'!$F$21,IF('System Design'!$F$8=2,'Hourly Demand and Generation'!H4973*'System Design'!$F$21,IF('System Design'!$F$8=3,'Hourly Demand and Generation'!I4973*'System Design'!$F$21)))</f>
        <v>0</v>
      </c>
      <c r="O4973" s="32">
        <f>IF('System Design'!$F$8=1,'Hourly Demand and Generation'!J4973*'System Design'!$F$22,IF('System Design'!$F$8=2,'Hourly Demand and Generation'!K4973*'System Design'!$F$22,IF('System Design'!$F$8=3,'Hourly Demand and Generation'!L4973*'System Design'!$F$22)))</f>
        <v>750</v>
      </c>
      <c r="Q4973" s="32">
        <f t="shared" si="1104"/>
        <v>0</v>
      </c>
      <c r="R4973" s="32">
        <f t="shared" si="1107"/>
        <v>5400</v>
      </c>
      <c r="S4973" s="32">
        <f t="shared" si="1108"/>
        <v>0</v>
      </c>
      <c r="T4973" s="32">
        <f t="shared" si="1109"/>
        <v>21600</v>
      </c>
      <c r="U4973" s="32">
        <f t="shared" si="1110"/>
        <v>0</v>
      </c>
      <c r="V4973" s="32">
        <f t="shared" si="1105"/>
        <v>480</v>
      </c>
      <c r="W4973" s="32">
        <f t="shared" si="1111"/>
        <v>480</v>
      </c>
      <c r="X4973" s="32">
        <f t="shared" si="1112"/>
        <v>480</v>
      </c>
    </row>
    <row r="4974" spans="1:24" x14ac:dyDescent="0.25">
      <c r="A4974" s="2"/>
      <c r="B4974" s="2" t="s">
        <v>8</v>
      </c>
      <c r="C4974" s="2">
        <f>C4973</f>
        <v>208</v>
      </c>
      <c r="D4974" s="2">
        <f>D4973+1</f>
        <v>2</v>
      </c>
      <c r="E4974" s="2">
        <f t="shared" si="1106"/>
        <v>4970</v>
      </c>
      <c r="F4974" s="11">
        <v>247.5</v>
      </c>
      <c r="G4974" s="9">
        <v>0</v>
      </c>
      <c r="H4974" s="9">
        <v>0</v>
      </c>
      <c r="I4974" s="9">
        <v>0</v>
      </c>
      <c r="J4974" s="9">
        <v>0.16277532146252</v>
      </c>
      <c r="K4974" s="9">
        <v>0.16277532146252</v>
      </c>
      <c r="L4974" s="9">
        <v>0.27</v>
      </c>
      <c r="N4974" s="32">
        <f>IF('System Design'!$F$8=1,'Hourly Demand and Generation'!G4974*'System Design'!$F$21,IF('System Design'!$F$8=2,'Hourly Demand and Generation'!H4974*'System Design'!$F$21,IF('System Design'!$F$8=3,'Hourly Demand and Generation'!I4974*'System Design'!$F$21)))</f>
        <v>0</v>
      </c>
      <c r="O4974" s="32">
        <f>IF('System Design'!$F$8=1,'Hourly Demand and Generation'!J4974*'System Design'!$F$22,IF('System Design'!$F$8=2,'Hourly Demand and Generation'!K4974*'System Design'!$F$22,IF('System Design'!$F$8=3,'Hourly Demand and Generation'!L4974*'System Design'!$F$22)))</f>
        <v>675</v>
      </c>
      <c r="Q4974" s="32">
        <f t="shared" si="1104"/>
        <v>0</v>
      </c>
      <c r="R4974" s="32">
        <f t="shared" si="1107"/>
        <v>5400</v>
      </c>
      <c r="S4974" s="32">
        <f t="shared" si="1108"/>
        <v>0</v>
      </c>
      <c r="T4974" s="32">
        <f t="shared" si="1109"/>
        <v>21600</v>
      </c>
      <c r="U4974" s="32">
        <f t="shared" si="1110"/>
        <v>0</v>
      </c>
      <c r="V4974" s="32">
        <f t="shared" si="1105"/>
        <v>427.5</v>
      </c>
      <c r="W4974" s="32">
        <f t="shared" si="1111"/>
        <v>427.5</v>
      </c>
      <c r="X4974" s="32">
        <f t="shared" si="1112"/>
        <v>427.5</v>
      </c>
    </row>
    <row r="4975" spans="1:24" x14ac:dyDescent="0.25">
      <c r="A4975" s="2"/>
      <c r="B4975" s="2" t="s">
        <v>8</v>
      </c>
      <c r="C4975" s="2">
        <f t="shared" ref="C4975:C4996" si="1115">C4974</f>
        <v>208</v>
      </c>
      <c r="D4975" s="2">
        <f t="shared" ref="D4975:D4996" si="1116">D4974+1</f>
        <v>3</v>
      </c>
      <c r="E4975" s="2">
        <f t="shared" si="1106"/>
        <v>4971</v>
      </c>
      <c r="F4975" s="11">
        <v>225</v>
      </c>
      <c r="G4975" s="9">
        <v>0</v>
      </c>
      <c r="H4975" s="9">
        <v>0</v>
      </c>
      <c r="I4975" s="9">
        <v>0</v>
      </c>
      <c r="J4975" s="9">
        <v>0.16277532146252</v>
      </c>
      <c r="K4975" s="9">
        <v>0.16277532146252</v>
      </c>
      <c r="L4975" s="9">
        <v>0.27</v>
      </c>
      <c r="N4975" s="32">
        <f>IF('System Design'!$F$8=1,'Hourly Demand and Generation'!G4975*'System Design'!$F$21,IF('System Design'!$F$8=2,'Hourly Demand and Generation'!H4975*'System Design'!$F$21,IF('System Design'!$F$8=3,'Hourly Demand and Generation'!I4975*'System Design'!$F$21)))</f>
        <v>0</v>
      </c>
      <c r="O4975" s="32">
        <f>IF('System Design'!$F$8=1,'Hourly Demand and Generation'!J4975*'System Design'!$F$22,IF('System Design'!$F$8=2,'Hourly Demand and Generation'!K4975*'System Design'!$F$22,IF('System Design'!$F$8=3,'Hourly Demand and Generation'!L4975*'System Design'!$F$22)))</f>
        <v>675</v>
      </c>
      <c r="Q4975" s="32">
        <f t="shared" si="1104"/>
        <v>0</v>
      </c>
      <c r="R4975" s="32">
        <f t="shared" si="1107"/>
        <v>5400</v>
      </c>
      <c r="S4975" s="32">
        <f t="shared" si="1108"/>
        <v>0</v>
      </c>
      <c r="T4975" s="32">
        <f t="shared" si="1109"/>
        <v>21600</v>
      </c>
      <c r="U4975" s="32">
        <f t="shared" si="1110"/>
        <v>0</v>
      </c>
      <c r="V4975" s="32">
        <f t="shared" si="1105"/>
        <v>450</v>
      </c>
      <c r="W4975" s="32">
        <f t="shared" si="1111"/>
        <v>450</v>
      </c>
      <c r="X4975" s="32">
        <f t="shared" si="1112"/>
        <v>450</v>
      </c>
    </row>
    <row r="4976" spans="1:24" x14ac:dyDescent="0.25">
      <c r="A4976" s="2"/>
      <c r="B4976" s="2" t="s">
        <v>8</v>
      </c>
      <c r="C4976" s="2">
        <f t="shared" si="1115"/>
        <v>208</v>
      </c>
      <c r="D4976" s="2">
        <f t="shared" si="1116"/>
        <v>4</v>
      </c>
      <c r="E4976" s="2">
        <f t="shared" si="1106"/>
        <v>4972</v>
      </c>
      <c r="F4976" s="11">
        <v>270</v>
      </c>
      <c r="G4976" s="9">
        <v>0</v>
      </c>
      <c r="H4976" s="9">
        <v>0</v>
      </c>
      <c r="I4976" s="9">
        <v>0</v>
      </c>
      <c r="J4976" s="9">
        <v>0.180861468291689</v>
      </c>
      <c r="K4976" s="9">
        <v>0.180861468291689</v>
      </c>
      <c r="L4976" s="9">
        <v>0.3</v>
      </c>
      <c r="N4976" s="32">
        <f>IF('System Design'!$F$8=1,'Hourly Demand and Generation'!G4976*'System Design'!$F$21,IF('System Design'!$F$8=2,'Hourly Demand and Generation'!H4976*'System Design'!$F$21,IF('System Design'!$F$8=3,'Hourly Demand and Generation'!I4976*'System Design'!$F$21)))</f>
        <v>0</v>
      </c>
      <c r="O4976" s="32">
        <f>IF('System Design'!$F$8=1,'Hourly Demand and Generation'!J4976*'System Design'!$F$22,IF('System Design'!$F$8=2,'Hourly Demand and Generation'!K4976*'System Design'!$F$22,IF('System Design'!$F$8=3,'Hourly Demand and Generation'!L4976*'System Design'!$F$22)))</f>
        <v>750</v>
      </c>
      <c r="Q4976" s="32">
        <f t="shared" si="1104"/>
        <v>0</v>
      </c>
      <c r="R4976" s="32">
        <f t="shared" si="1107"/>
        <v>5400</v>
      </c>
      <c r="S4976" s="32">
        <f t="shared" si="1108"/>
        <v>0</v>
      </c>
      <c r="T4976" s="32">
        <f t="shared" si="1109"/>
        <v>21600</v>
      </c>
      <c r="U4976" s="32">
        <f t="shared" si="1110"/>
        <v>0</v>
      </c>
      <c r="V4976" s="32">
        <f t="shared" si="1105"/>
        <v>480</v>
      </c>
      <c r="W4976" s="32">
        <f t="shared" si="1111"/>
        <v>480</v>
      </c>
      <c r="X4976" s="32">
        <f t="shared" si="1112"/>
        <v>480</v>
      </c>
    </row>
    <row r="4977" spans="1:24" x14ac:dyDescent="0.25">
      <c r="A4977" s="2"/>
      <c r="B4977" s="2" t="s">
        <v>8</v>
      </c>
      <c r="C4977" s="2">
        <f t="shared" si="1115"/>
        <v>208</v>
      </c>
      <c r="D4977" s="2">
        <f t="shared" si="1116"/>
        <v>5</v>
      </c>
      <c r="E4977" s="2">
        <f t="shared" si="1106"/>
        <v>4973</v>
      </c>
      <c r="F4977" s="11">
        <v>292.5</v>
      </c>
      <c r="G4977" s="9">
        <v>0</v>
      </c>
      <c r="H4977" s="9">
        <v>3.7322394470605397E-2</v>
      </c>
      <c r="I4977" s="9">
        <v>7.4644788941210793E-2</v>
      </c>
      <c r="J4977" s="9">
        <v>0.14468917463335099</v>
      </c>
      <c r="K4977" s="9">
        <v>0.14468917463335099</v>
      </c>
      <c r="L4977" s="9">
        <v>0.24</v>
      </c>
      <c r="N4977" s="32">
        <f>IF('System Design'!$F$8=1,'Hourly Demand and Generation'!G4977*'System Design'!$F$21,IF('System Design'!$F$8=2,'Hourly Demand and Generation'!H4977*'System Design'!$F$21,IF('System Design'!$F$8=3,'Hourly Demand and Generation'!I4977*'System Design'!$F$21)))</f>
        <v>37.322394470605396</v>
      </c>
      <c r="O4977" s="32">
        <f>IF('System Design'!$F$8=1,'Hourly Demand and Generation'!J4977*'System Design'!$F$22,IF('System Design'!$F$8=2,'Hourly Demand and Generation'!K4977*'System Design'!$F$22,IF('System Design'!$F$8=3,'Hourly Demand and Generation'!L4977*'System Design'!$F$22)))</f>
        <v>600</v>
      </c>
      <c r="Q4977" s="32">
        <f t="shared" si="1104"/>
        <v>0</v>
      </c>
      <c r="R4977" s="32">
        <f t="shared" si="1107"/>
        <v>5400</v>
      </c>
      <c r="S4977" s="32">
        <f t="shared" si="1108"/>
        <v>0</v>
      </c>
      <c r="T4977" s="32">
        <f t="shared" si="1109"/>
        <v>21600</v>
      </c>
      <c r="U4977" s="32">
        <f t="shared" si="1110"/>
        <v>0</v>
      </c>
      <c r="V4977" s="32">
        <f t="shared" si="1105"/>
        <v>344.82239447060545</v>
      </c>
      <c r="W4977" s="32">
        <f t="shared" si="1111"/>
        <v>344.82239447060545</v>
      </c>
      <c r="X4977" s="32">
        <f t="shared" si="1112"/>
        <v>344.82239447060545</v>
      </c>
    </row>
    <row r="4978" spans="1:24" x14ac:dyDescent="0.25">
      <c r="A4978" s="2"/>
      <c r="B4978" s="2" t="s">
        <v>8</v>
      </c>
      <c r="C4978" s="2">
        <f t="shared" si="1115"/>
        <v>208</v>
      </c>
      <c r="D4978" s="2">
        <f t="shared" si="1116"/>
        <v>6</v>
      </c>
      <c r="E4978" s="2">
        <f t="shared" si="1106"/>
        <v>4974</v>
      </c>
      <c r="F4978" s="11">
        <v>315</v>
      </c>
      <c r="G4978" s="9">
        <v>7.4644788941210793E-2</v>
      </c>
      <c r="H4978" s="9">
        <v>0.116632482720642</v>
      </c>
      <c r="I4978" s="9">
        <v>0.15862017650007301</v>
      </c>
      <c r="J4978" s="9">
        <v>0.14468917463335099</v>
      </c>
      <c r="K4978" s="9">
        <v>0.14468917463335099</v>
      </c>
      <c r="L4978" s="9">
        <v>0.24</v>
      </c>
      <c r="N4978" s="32">
        <f>IF('System Design'!$F$8=1,'Hourly Demand and Generation'!G4978*'System Design'!$F$21,IF('System Design'!$F$8=2,'Hourly Demand and Generation'!H4978*'System Design'!$F$21,IF('System Design'!$F$8=3,'Hourly Demand and Generation'!I4978*'System Design'!$F$21)))</f>
        <v>79.3100882500365</v>
      </c>
      <c r="O4978" s="32">
        <f>IF('System Design'!$F$8=1,'Hourly Demand and Generation'!J4978*'System Design'!$F$22,IF('System Design'!$F$8=2,'Hourly Demand and Generation'!K4978*'System Design'!$F$22,IF('System Design'!$F$8=3,'Hourly Demand and Generation'!L4978*'System Design'!$F$22)))</f>
        <v>600</v>
      </c>
      <c r="Q4978" s="32">
        <f t="shared" si="1104"/>
        <v>0</v>
      </c>
      <c r="R4978" s="32">
        <f t="shared" si="1107"/>
        <v>5400</v>
      </c>
      <c r="S4978" s="32">
        <f t="shared" si="1108"/>
        <v>0</v>
      </c>
      <c r="T4978" s="32">
        <f t="shared" si="1109"/>
        <v>21600</v>
      </c>
      <c r="U4978" s="32">
        <f t="shared" si="1110"/>
        <v>0</v>
      </c>
      <c r="V4978" s="32">
        <f t="shared" si="1105"/>
        <v>364.31008825003653</v>
      </c>
      <c r="W4978" s="32">
        <f t="shared" si="1111"/>
        <v>364.31008825003653</v>
      </c>
      <c r="X4978" s="32">
        <f t="shared" si="1112"/>
        <v>364.31008825003653</v>
      </c>
    </row>
    <row r="4979" spans="1:24" x14ac:dyDescent="0.25">
      <c r="A4979" s="2"/>
      <c r="B4979" s="2" t="s">
        <v>8</v>
      </c>
      <c r="C4979" s="2">
        <f t="shared" si="1115"/>
        <v>208</v>
      </c>
      <c r="D4979" s="2">
        <f t="shared" si="1116"/>
        <v>7</v>
      </c>
      <c r="E4979" s="2">
        <f t="shared" si="1106"/>
        <v>4975</v>
      </c>
      <c r="F4979" s="11">
        <v>337.5</v>
      </c>
      <c r="G4979" s="9">
        <v>0.15862017650007301</v>
      </c>
      <c r="H4979" s="9">
        <v>0.19594257097067799</v>
      </c>
      <c r="I4979" s="9">
        <v>0.233264965441284</v>
      </c>
      <c r="J4979" s="9">
        <v>0.16277532146252</v>
      </c>
      <c r="K4979" s="9">
        <v>0.16277532146252</v>
      </c>
      <c r="L4979" s="9">
        <v>0.27</v>
      </c>
      <c r="N4979" s="32">
        <f>IF('System Design'!$F$8=1,'Hourly Demand and Generation'!G4979*'System Design'!$F$21,IF('System Design'!$F$8=2,'Hourly Demand and Generation'!H4979*'System Design'!$F$21,IF('System Design'!$F$8=3,'Hourly Demand and Generation'!I4979*'System Design'!$F$21)))</f>
        <v>116.632482720642</v>
      </c>
      <c r="O4979" s="32">
        <f>IF('System Design'!$F$8=1,'Hourly Demand and Generation'!J4979*'System Design'!$F$22,IF('System Design'!$F$8=2,'Hourly Demand and Generation'!K4979*'System Design'!$F$22,IF('System Design'!$F$8=3,'Hourly Demand and Generation'!L4979*'System Design'!$F$22)))</f>
        <v>675</v>
      </c>
      <c r="Q4979" s="32">
        <f t="shared" si="1104"/>
        <v>0</v>
      </c>
      <c r="R4979" s="32">
        <f t="shared" si="1107"/>
        <v>5400</v>
      </c>
      <c r="S4979" s="32">
        <f t="shared" si="1108"/>
        <v>0</v>
      </c>
      <c r="T4979" s="32">
        <f t="shared" si="1109"/>
        <v>21600</v>
      </c>
      <c r="U4979" s="32">
        <f t="shared" si="1110"/>
        <v>0</v>
      </c>
      <c r="V4979" s="32">
        <f t="shared" si="1105"/>
        <v>454.13248272064197</v>
      </c>
      <c r="W4979" s="32">
        <f t="shared" si="1111"/>
        <v>454.13248272064197</v>
      </c>
      <c r="X4979" s="32">
        <f t="shared" si="1112"/>
        <v>454.13248272064197</v>
      </c>
    </row>
    <row r="4980" spans="1:24" x14ac:dyDescent="0.25">
      <c r="A4980" s="2"/>
      <c r="B4980" s="2" t="s">
        <v>8</v>
      </c>
      <c r="C4980" s="2">
        <f t="shared" si="1115"/>
        <v>208</v>
      </c>
      <c r="D4980" s="2">
        <f t="shared" si="1116"/>
        <v>8</v>
      </c>
      <c r="E4980" s="2">
        <f t="shared" si="1106"/>
        <v>4976</v>
      </c>
      <c r="F4980" s="11">
        <v>360</v>
      </c>
      <c r="G4980" s="9">
        <v>0.30790975438249502</v>
      </c>
      <c r="H4980" s="9">
        <v>0.34989744816192597</v>
      </c>
      <c r="I4980" s="9">
        <v>0.39188514194135698</v>
      </c>
      <c r="J4980" s="9">
        <v>0.16277532146252</v>
      </c>
      <c r="K4980" s="9">
        <v>0.16277532146252</v>
      </c>
      <c r="L4980" s="9">
        <v>0.27</v>
      </c>
      <c r="N4980" s="32">
        <f>IF('System Design'!$F$8=1,'Hourly Demand and Generation'!G4980*'System Design'!$F$21,IF('System Design'!$F$8=2,'Hourly Demand and Generation'!H4980*'System Design'!$F$21,IF('System Design'!$F$8=3,'Hourly Demand and Generation'!I4980*'System Design'!$F$21)))</f>
        <v>195.9425709706785</v>
      </c>
      <c r="O4980" s="32">
        <f>IF('System Design'!$F$8=1,'Hourly Demand and Generation'!J4980*'System Design'!$F$22,IF('System Design'!$F$8=2,'Hourly Demand and Generation'!K4980*'System Design'!$F$22,IF('System Design'!$F$8=3,'Hourly Demand and Generation'!L4980*'System Design'!$F$22)))</f>
        <v>675</v>
      </c>
      <c r="Q4980" s="32">
        <f t="shared" si="1104"/>
        <v>0</v>
      </c>
      <c r="R4980" s="32">
        <f t="shared" si="1107"/>
        <v>5400</v>
      </c>
      <c r="S4980" s="32">
        <f t="shared" si="1108"/>
        <v>0</v>
      </c>
      <c r="T4980" s="32">
        <f t="shared" si="1109"/>
        <v>21600</v>
      </c>
      <c r="U4980" s="32">
        <f t="shared" si="1110"/>
        <v>0</v>
      </c>
      <c r="V4980" s="32">
        <f t="shared" si="1105"/>
        <v>510.9425709706785</v>
      </c>
      <c r="W4980" s="32">
        <f t="shared" si="1111"/>
        <v>510.9425709706785</v>
      </c>
      <c r="X4980" s="32">
        <f t="shared" si="1112"/>
        <v>510.9425709706785</v>
      </c>
    </row>
    <row r="4981" spans="1:24" x14ac:dyDescent="0.25">
      <c r="A4981" s="2"/>
      <c r="B4981" s="2" t="s">
        <v>8</v>
      </c>
      <c r="C4981" s="2">
        <f t="shared" si="1115"/>
        <v>208</v>
      </c>
      <c r="D4981" s="2">
        <f t="shared" si="1116"/>
        <v>9</v>
      </c>
      <c r="E4981" s="2">
        <f t="shared" si="1106"/>
        <v>4977</v>
      </c>
      <c r="F4981" s="11">
        <v>360</v>
      </c>
      <c r="G4981" s="9">
        <v>0.466529930882568</v>
      </c>
      <c r="H4981" s="9">
        <v>0.50385232535317304</v>
      </c>
      <c r="I4981" s="9">
        <v>0.54117471982377896</v>
      </c>
      <c r="J4981" s="9">
        <v>0.14468917463335099</v>
      </c>
      <c r="K4981" s="9">
        <v>0.14468917463335099</v>
      </c>
      <c r="L4981" s="9">
        <v>0.24</v>
      </c>
      <c r="N4981" s="32">
        <f>IF('System Design'!$F$8=1,'Hourly Demand and Generation'!G4981*'System Design'!$F$21,IF('System Design'!$F$8=2,'Hourly Demand and Generation'!H4981*'System Design'!$F$21,IF('System Design'!$F$8=3,'Hourly Demand and Generation'!I4981*'System Design'!$F$21)))</f>
        <v>270.58735991188951</v>
      </c>
      <c r="O4981" s="32">
        <f>IF('System Design'!$F$8=1,'Hourly Demand and Generation'!J4981*'System Design'!$F$22,IF('System Design'!$F$8=2,'Hourly Demand and Generation'!K4981*'System Design'!$F$22,IF('System Design'!$F$8=3,'Hourly Demand and Generation'!L4981*'System Design'!$F$22)))</f>
        <v>600</v>
      </c>
      <c r="Q4981" s="32">
        <f t="shared" si="1104"/>
        <v>0</v>
      </c>
      <c r="R4981" s="32">
        <f t="shared" si="1107"/>
        <v>5400</v>
      </c>
      <c r="S4981" s="32">
        <f t="shared" si="1108"/>
        <v>0</v>
      </c>
      <c r="T4981" s="32">
        <f t="shared" si="1109"/>
        <v>21600</v>
      </c>
      <c r="U4981" s="32">
        <f t="shared" si="1110"/>
        <v>0</v>
      </c>
      <c r="V4981" s="32">
        <f t="shared" si="1105"/>
        <v>510.58735991188951</v>
      </c>
      <c r="W4981" s="32">
        <f t="shared" si="1111"/>
        <v>510.58735991188951</v>
      </c>
      <c r="X4981" s="32">
        <f t="shared" si="1112"/>
        <v>510.58735991188951</v>
      </c>
    </row>
    <row r="4982" spans="1:24" x14ac:dyDescent="0.25">
      <c r="A4982" s="2"/>
      <c r="B4982" s="2" t="s">
        <v>8</v>
      </c>
      <c r="C4982" s="2">
        <f t="shared" si="1115"/>
        <v>208</v>
      </c>
      <c r="D4982" s="2">
        <f t="shared" si="1116"/>
        <v>10</v>
      </c>
      <c r="E4982" s="2">
        <f t="shared" si="1106"/>
        <v>4978</v>
      </c>
      <c r="F4982" s="11">
        <v>351</v>
      </c>
      <c r="G4982" s="9">
        <v>0.62515010738264098</v>
      </c>
      <c r="H4982" s="9">
        <v>0.66247250185324602</v>
      </c>
      <c r="I4982" s="9">
        <v>0.69979489632385194</v>
      </c>
      <c r="J4982" s="9">
        <v>0.16277532146252</v>
      </c>
      <c r="K4982" s="9">
        <v>0.16277532146252</v>
      </c>
      <c r="L4982" s="9">
        <v>0.27</v>
      </c>
      <c r="N4982" s="32">
        <f>IF('System Design'!$F$8=1,'Hourly Demand and Generation'!G4982*'System Design'!$F$21,IF('System Design'!$F$8=2,'Hourly Demand and Generation'!H4982*'System Design'!$F$21,IF('System Design'!$F$8=3,'Hourly Demand and Generation'!I4982*'System Design'!$F$21)))</f>
        <v>349.89744816192598</v>
      </c>
      <c r="O4982" s="32">
        <f>IF('System Design'!$F$8=1,'Hourly Demand and Generation'!J4982*'System Design'!$F$22,IF('System Design'!$F$8=2,'Hourly Demand and Generation'!K4982*'System Design'!$F$22,IF('System Design'!$F$8=3,'Hourly Demand and Generation'!L4982*'System Design'!$F$22)))</f>
        <v>675</v>
      </c>
      <c r="Q4982" s="32">
        <f t="shared" si="1104"/>
        <v>0</v>
      </c>
      <c r="R4982" s="32">
        <f t="shared" si="1107"/>
        <v>5400</v>
      </c>
      <c r="S4982" s="32">
        <f t="shared" si="1108"/>
        <v>0</v>
      </c>
      <c r="T4982" s="32">
        <f t="shared" si="1109"/>
        <v>21600</v>
      </c>
      <c r="U4982" s="32">
        <f t="shared" si="1110"/>
        <v>0</v>
      </c>
      <c r="V4982" s="32">
        <f t="shared" si="1105"/>
        <v>673.89744816192592</v>
      </c>
      <c r="W4982" s="32">
        <f t="shared" si="1111"/>
        <v>673.89744816192592</v>
      </c>
      <c r="X4982" s="32">
        <f t="shared" si="1112"/>
        <v>673.89744816192592</v>
      </c>
    </row>
    <row r="4983" spans="1:24" x14ac:dyDescent="0.25">
      <c r="A4983" s="2"/>
      <c r="B4983" s="2" t="s">
        <v>8</v>
      </c>
      <c r="C4983" s="2">
        <f t="shared" si="1115"/>
        <v>208</v>
      </c>
      <c r="D4983" s="2">
        <f t="shared" si="1116"/>
        <v>11</v>
      </c>
      <c r="E4983" s="2">
        <f t="shared" si="1106"/>
        <v>4979</v>
      </c>
      <c r="F4983" s="11">
        <v>346.5</v>
      </c>
      <c r="G4983" s="9">
        <v>0.77443968526506202</v>
      </c>
      <c r="H4983" s="9">
        <v>0.81642737904449403</v>
      </c>
      <c r="I4983" s="9">
        <v>0.85841507282392504</v>
      </c>
      <c r="J4983" s="9">
        <v>0.14468917463335099</v>
      </c>
      <c r="K4983" s="9">
        <v>0.14468917463335099</v>
      </c>
      <c r="L4983" s="9">
        <v>0.24</v>
      </c>
      <c r="N4983" s="32">
        <f>IF('System Design'!$F$8=1,'Hourly Demand and Generation'!G4983*'System Design'!$F$21,IF('System Design'!$F$8=2,'Hourly Demand and Generation'!H4983*'System Design'!$F$21,IF('System Design'!$F$8=3,'Hourly Demand and Generation'!I4983*'System Design'!$F$21)))</f>
        <v>429.20753641196251</v>
      </c>
      <c r="O4983" s="32">
        <f>IF('System Design'!$F$8=1,'Hourly Demand and Generation'!J4983*'System Design'!$F$22,IF('System Design'!$F$8=2,'Hourly Demand and Generation'!K4983*'System Design'!$F$22,IF('System Design'!$F$8=3,'Hourly Demand and Generation'!L4983*'System Design'!$F$22)))</f>
        <v>600</v>
      </c>
      <c r="Q4983" s="32">
        <f t="shared" si="1104"/>
        <v>0</v>
      </c>
      <c r="R4983" s="32">
        <f t="shared" si="1107"/>
        <v>5400</v>
      </c>
      <c r="S4983" s="32">
        <f t="shared" si="1108"/>
        <v>0</v>
      </c>
      <c r="T4983" s="32">
        <f t="shared" si="1109"/>
        <v>21600</v>
      </c>
      <c r="U4983" s="32">
        <f t="shared" si="1110"/>
        <v>0</v>
      </c>
      <c r="V4983" s="32">
        <f t="shared" si="1105"/>
        <v>682.70753641196256</v>
      </c>
      <c r="W4983" s="32">
        <f t="shared" si="1111"/>
        <v>682.70753641196256</v>
      </c>
      <c r="X4983" s="32">
        <f t="shared" si="1112"/>
        <v>682.70753641196256</v>
      </c>
    </row>
    <row r="4984" spans="1:24" x14ac:dyDescent="0.25">
      <c r="A4984" s="2"/>
      <c r="B4984" s="2" t="s">
        <v>8</v>
      </c>
      <c r="C4984" s="2">
        <f t="shared" si="1115"/>
        <v>208</v>
      </c>
      <c r="D4984" s="2">
        <f t="shared" si="1116"/>
        <v>12</v>
      </c>
      <c r="E4984" s="2">
        <f t="shared" si="1106"/>
        <v>4980</v>
      </c>
      <c r="F4984" s="11">
        <v>346.5</v>
      </c>
      <c r="G4984" s="9">
        <v>0.933059861765135</v>
      </c>
      <c r="H4984" s="9">
        <v>0.933059861765135</v>
      </c>
      <c r="I4984" s="9">
        <v>0.933059861765135</v>
      </c>
      <c r="J4984" s="9">
        <v>0.135646101218767</v>
      </c>
      <c r="K4984" s="9">
        <v>0.135646101218767</v>
      </c>
      <c r="L4984" s="9">
        <v>0.22500000000000001</v>
      </c>
      <c r="N4984" s="32">
        <f>IF('System Design'!$F$8=1,'Hourly Demand and Generation'!G4984*'System Design'!$F$21,IF('System Design'!$F$8=2,'Hourly Demand and Generation'!H4984*'System Design'!$F$21,IF('System Design'!$F$8=3,'Hourly Demand and Generation'!I4984*'System Design'!$F$21)))</f>
        <v>466.5299308825675</v>
      </c>
      <c r="O4984" s="32">
        <f>IF('System Design'!$F$8=1,'Hourly Demand and Generation'!J4984*'System Design'!$F$22,IF('System Design'!$F$8=2,'Hourly Demand and Generation'!K4984*'System Design'!$F$22,IF('System Design'!$F$8=3,'Hourly Demand and Generation'!L4984*'System Design'!$F$22)))</f>
        <v>562.5</v>
      </c>
      <c r="Q4984" s="32">
        <f t="shared" si="1104"/>
        <v>0</v>
      </c>
      <c r="R4984" s="32">
        <f t="shared" si="1107"/>
        <v>5400</v>
      </c>
      <c r="S4984" s="32">
        <f t="shared" si="1108"/>
        <v>0</v>
      </c>
      <c r="T4984" s="32">
        <f t="shared" si="1109"/>
        <v>21600</v>
      </c>
      <c r="U4984" s="32">
        <f t="shared" si="1110"/>
        <v>0</v>
      </c>
      <c r="V4984" s="32">
        <f t="shared" si="1105"/>
        <v>682.52993088256744</v>
      </c>
      <c r="W4984" s="32">
        <f t="shared" si="1111"/>
        <v>682.52993088256744</v>
      </c>
      <c r="X4984" s="32">
        <f t="shared" si="1112"/>
        <v>682.52993088256744</v>
      </c>
    </row>
    <row r="4985" spans="1:24" x14ac:dyDescent="0.25">
      <c r="A4985" s="2"/>
      <c r="B4985" s="2" t="s">
        <v>8</v>
      </c>
      <c r="C4985" s="2">
        <f t="shared" si="1115"/>
        <v>208</v>
      </c>
      <c r="D4985" s="2">
        <f t="shared" si="1116"/>
        <v>13</v>
      </c>
      <c r="E4985" s="2">
        <f t="shared" si="1106"/>
        <v>4981</v>
      </c>
      <c r="F4985" s="11">
        <v>360</v>
      </c>
      <c r="G4985" s="9">
        <v>0.77443968526506202</v>
      </c>
      <c r="H4985" s="9">
        <v>0.81642737904449403</v>
      </c>
      <c r="I4985" s="9">
        <v>0.85841507282392504</v>
      </c>
      <c r="J4985" s="9">
        <v>0.14468917463335099</v>
      </c>
      <c r="K4985" s="9">
        <v>0.14468917463335099</v>
      </c>
      <c r="L4985" s="9">
        <v>0.24</v>
      </c>
      <c r="N4985" s="32">
        <f>IF('System Design'!$F$8=1,'Hourly Demand and Generation'!G4985*'System Design'!$F$21,IF('System Design'!$F$8=2,'Hourly Demand and Generation'!H4985*'System Design'!$F$21,IF('System Design'!$F$8=3,'Hourly Demand and Generation'!I4985*'System Design'!$F$21)))</f>
        <v>429.20753641196251</v>
      </c>
      <c r="O4985" s="32">
        <f>IF('System Design'!$F$8=1,'Hourly Demand and Generation'!J4985*'System Design'!$F$22,IF('System Design'!$F$8=2,'Hourly Demand and Generation'!K4985*'System Design'!$F$22,IF('System Design'!$F$8=3,'Hourly Demand and Generation'!L4985*'System Design'!$F$22)))</f>
        <v>600</v>
      </c>
      <c r="Q4985" s="32">
        <f t="shared" si="1104"/>
        <v>0</v>
      </c>
      <c r="R4985" s="32">
        <f t="shared" si="1107"/>
        <v>5400</v>
      </c>
      <c r="S4985" s="32">
        <f t="shared" si="1108"/>
        <v>0</v>
      </c>
      <c r="T4985" s="32">
        <f t="shared" si="1109"/>
        <v>21600</v>
      </c>
      <c r="U4985" s="32">
        <f t="shared" si="1110"/>
        <v>0</v>
      </c>
      <c r="V4985" s="32">
        <f t="shared" si="1105"/>
        <v>669.20753641196256</v>
      </c>
      <c r="W4985" s="32">
        <f t="shared" si="1111"/>
        <v>669.20753641196256</v>
      </c>
      <c r="X4985" s="32">
        <f t="shared" si="1112"/>
        <v>669.20753641196256</v>
      </c>
    </row>
    <row r="4986" spans="1:24" x14ac:dyDescent="0.25">
      <c r="A4986" s="2"/>
      <c r="B4986" s="2" t="s">
        <v>8</v>
      </c>
      <c r="C4986" s="2">
        <f t="shared" si="1115"/>
        <v>208</v>
      </c>
      <c r="D4986" s="2">
        <f t="shared" si="1116"/>
        <v>14</v>
      </c>
      <c r="E4986" s="2">
        <f t="shared" si="1106"/>
        <v>4982</v>
      </c>
      <c r="F4986" s="11">
        <v>360</v>
      </c>
      <c r="G4986" s="9">
        <v>0.62515010738264098</v>
      </c>
      <c r="H4986" s="9">
        <v>0.66247250185324602</v>
      </c>
      <c r="I4986" s="9">
        <v>0.69979489632385194</v>
      </c>
      <c r="J4986" s="9">
        <v>0.153732248047936</v>
      </c>
      <c r="K4986" s="9">
        <v>0.153732248047936</v>
      </c>
      <c r="L4986" s="9">
        <v>0.255</v>
      </c>
      <c r="N4986" s="32">
        <f>IF('System Design'!$F$8=1,'Hourly Demand and Generation'!G4986*'System Design'!$F$21,IF('System Design'!$F$8=2,'Hourly Demand and Generation'!H4986*'System Design'!$F$21,IF('System Design'!$F$8=3,'Hourly Demand and Generation'!I4986*'System Design'!$F$21)))</f>
        <v>349.89744816192598</v>
      </c>
      <c r="O4986" s="32">
        <f>IF('System Design'!$F$8=1,'Hourly Demand and Generation'!J4986*'System Design'!$F$22,IF('System Design'!$F$8=2,'Hourly Demand and Generation'!K4986*'System Design'!$F$22,IF('System Design'!$F$8=3,'Hourly Demand and Generation'!L4986*'System Design'!$F$22)))</f>
        <v>637.5</v>
      </c>
      <c r="Q4986" s="32">
        <f t="shared" si="1104"/>
        <v>0</v>
      </c>
      <c r="R4986" s="32">
        <f t="shared" si="1107"/>
        <v>5400</v>
      </c>
      <c r="S4986" s="32">
        <f t="shared" si="1108"/>
        <v>0</v>
      </c>
      <c r="T4986" s="32">
        <f t="shared" si="1109"/>
        <v>21600</v>
      </c>
      <c r="U4986" s="32">
        <f t="shared" si="1110"/>
        <v>0</v>
      </c>
      <c r="V4986" s="32">
        <f t="shared" si="1105"/>
        <v>627.39744816192592</v>
      </c>
      <c r="W4986" s="32">
        <f t="shared" si="1111"/>
        <v>627.39744816192592</v>
      </c>
      <c r="X4986" s="32">
        <f t="shared" si="1112"/>
        <v>627.39744816192592</v>
      </c>
    </row>
    <row r="4987" spans="1:24" x14ac:dyDescent="0.25">
      <c r="A4987" s="2"/>
      <c r="B4987" s="2" t="s">
        <v>8</v>
      </c>
      <c r="C4987" s="2">
        <f t="shared" si="1115"/>
        <v>208</v>
      </c>
      <c r="D4987" s="2">
        <f t="shared" si="1116"/>
        <v>15</v>
      </c>
      <c r="E4987" s="2">
        <f t="shared" si="1106"/>
        <v>4983</v>
      </c>
      <c r="F4987" s="11">
        <v>382.5</v>
      </c>
      <c r="G4987" s="9">
        <v>0.466529930882568</v>
      </c>
      <c r="H4987" s="9">
        <v>0.50385232535317304</v>
      </c>
      <c r="I4987" s="9">
        <v>0.54117471982377896</v>
      </c>
      <c r="J4987" s="9">
        <v>0.16277532146252</v>
      </c>
      <c r="K4987" s="9">
        <v>0.16277532146252</v>
      </c>
      <c r="L4987" s="9">
        <v>0.27</v>
      </c>
      <c r="N4987" s="32">
        <f>IF('System Design'!$F$8=1,'Hourly Demand and Generation'!G4987*'System Design'!$F$21,IF('System Design'!$F$8=2,'Hourly Demand and Generation'!H4987*'System Design'!$F$21,IF('System Design'!$F$8=3,'Hourly Demand and Generation'!I4987*'System Design'!$F$21)))</f>
        <v>270.58735991188951</v>
      </c>
      <c r="O4987" s="32">
        <f>IF('System Design'!$F$8=1,'Hourly Demand and Generation'!J4987*'System Design'!$F$22,IF('System Design'!$F$8=2,'Hourly Demand and Generation'!K4987*'System Design'!$F$22,IF('System Design'!$F$8=3,'Hourly Demand and Generation'!L4987*'System Design'!$F$22)))</f>
        <v>675</v>
      </c>
      <c r="Q4987" s="32">
        <f t="shared" si="1104"/>
        <v>0</v>
      </c>
      <c r="R4987" s="32">
        <f t="shared" si="1107"/>
        <v>5400</v>
      </c>
      <c r="S4987" s="32">
        <f t="shared" si="1108"/>
        <v>0</v>
      </c>
      <c r="T4987" s="32">
        <f t="shared" si="1109"/>
        <v>21600</v>
      </c>
      <c r="U4987" s="32">
        <f t="shared" si="1110"/>
        <v>0</v>
      </c>
      <c r="V4987" s="32">
        <f t="shared" si="1105"/>
        <v>563.08735991188951</v>
      </c>
      <c r="W4987" s="32">
        <f t="shared" si="1111"/>
        <v>563.08735991188951</v>
      </c>
      <c r="X4987" s="32">
        <f t="shared" si="1112"/>
        <v>563.08735991188951</v>
      </c>
    </row>
    <row r="4988" spans="1:24" x14ac:dyDescent="0.25">
      <c r="A4988" s="2"/>
      <c r="B4988" s="2" t="s">
        <v>8</v>
      </c>
      <c r="C4988" s="2">
        <f t="shared" si="1115"/>
        <v>208</v>
      </c>
      <c r="D4988" s="2">
        <f t="shared" si="1116"/>
        <v>16</v>
      </c>
      <c r="E4988" s="2">
        <f t="shared" si="1106"/>
        <v>4984</v>
      </c>
      <c r="F4988" s="11">
        <v>405</v>
      </c>
      <c r="G4988" s="9">
        <v>0.30790975438249502</v>
      </c>
      <c r="H4988" s="9">
        <v>0.34989744816192597</v>
      </c>
      <c r="I4988" s="9">
        <v>0.39188514194135698</v>
      </c>
      <c r="J4988" s="9">
        <v>0.16277532146252</v>
      </c>
      <c r="K4988" s="9">
        <v>0.16277532146252</v>
      </c>
      <c r="L4988" s="9">
        <v>0.27</v>
      </c>
      <c r="N4988" s="32">
        <f>IF('System Design'!$F$8=1,'Hourly Demand and Generation'!G4988*'System Design'!$F$21,IF('System Design'!$F$8=2,'Hourly Demand and Generation'!H4988*'System Design'!$F$21,IF('System Design'!$F$8=3,'Hourly Demand and Generation'!I4988*'System Design'!$F$21)))</f>
        <v>195.9425709706785</v>
      </c>
      <c r="O4988" s="32">
        <f>IF('System Design'!$F$8=1,'Hourly Demand and Generation'!J4988*'System Design'!$F$22,IF('System Design'!$F$8=2,'Hourly Demand and Generation'!K4988*'System Design'!$F$22,IF('System Design'!$F$8=3,'Hourly Demand and Generation'!L4988*'System Design'!$F$22)))</f>
        <v>675</v>
      </c>
      <c r="Q4988" s="32">
        <f t="shared" si="1104"/>
        <v>0</v>
      </c>
      <c r="R4988" s="32">
        <f t="shared" si="1107"/>
        <v>5400</v>
      </c>
      <c r="S4988" s="32">
        <f t="shared" si="1108"/>
        <v>0</v>
      </c>
      <c r="T4988" s="32">
        <f t="shared" si="1109"/>
        <v>21600</v>
      </c>
      <c r="U4988" s="32">
        <f t="shared" si="1110"/>
        <v>0</v>
      </c>
      <c r="V4988" s="32">
        <f t="shared" si="1105"/>
        <v>465.9425709706785</v>
      </c>
      <c r="W4988" s="32">
        <f t="shared" si="1111"/>
        <v>465.9425709706785</v>
      </c>
      <c r="X4988" s="32">
        <f t="shared" si="1112"/>
        <v>465.9425709706785</v>
      </c>
    </row>
    <row r="4989" spans="1:24" x14ac:dyDescent="0.25">
      <c r="A4989" s="2"/>
      <c r="B4989" s="2" t="s">
        <v>8</v>
      </c>
      <c r="C4989" s="2">
        <f t="shared" si="1115"/>
        <v>208</v>
      </c>
      <c r="D4989" s="2">
        <f t="shared" si="1116"/>
        <v>17</v>
      </c>
      <c r="E4989" s="2">
        <f t="shared" si="1106"/>
        <v>4985</v>
      </c>
      <c r="F4989" s="11">
        <v>427.5</v>
      </c>
      <c r="G4989" s="9">
        <v>0.15862017650007301</v>
      </c>
      <c r="H4989" s="9">
        <v>0.19594257097067799</v>
      </c>
      <c r="I4989" s="9">
        <v>0.233264965441284</v>
      </c>
      <c r="J4989" s="9">
        <v>0.180861468291689</v>
      </c>
      <c r="K4989" s="9">
        <v>0.180861468291689</v>
      </c>
      <c r="L4989" s="9">
        <v>0.3</v>
      </c>
      <c r="N4989" s="32">
        <f>IF('System Design'!$F$8=1,'Hourly Demand and Generation'!G4989*'System Design'!$F$21,IF('System Design'!$F$8=2,'Hourly Demand and Generation'!H4989*'System Design'!$F$21,IF('System Design'!$F$8=3,'Hourly Demand and Generation'!I4989*'System Design'!$F$21)))</f>
        <v>116.632482720642</v>
      </c>
      <c r="O4989" s="32">
        <f>IF('System Design'!$F$8=1,'Hourly Demand and Generation'!J4989*'System Design'!$F$22,IF('System Design'!$F$8=2,'Hourly Demand and Generation'!K4989*'System Design'!$F$22,IF('System Design'!$F$8=3,'Hourly Demand and Generation'!L4989*'System Design'!$F$22)))</f>
        <v>750</v>
      </c>
      <c r="Q4989" s="32">
        <f t="shared" si="1104"/>
        <v>0</v>
      </c>
      <c r="R4989" s="32">
        <f t="shared" si="1107"/>
        <v>5400</v>
      </c>
      <c r="S4989" s="32">
        <f t="shared" si="1108"/>
        <v>0</v>
      </c>
      <c r="T4989" s="32">
        <f t="shared" si="1109"/>
        <v>21600</v>
      </c>
      <c r="U4989" s="32">
        <f t="shared" si="1110"/>
        <v>0</v>
      </c>
      <c r="V4989" s="32">
        <f t="shared" si="1105"/>
        <v>439.13248272064197</v>
      </c>
      <c r="W4989" s="32">
        <f t="shared" si="1111"/>
        <v>439.13248272064197</v>
      </c>
      <c r="X4989" s="32">
        <f t="shared" si="1112"/>
        <v>439.13248272064197</v>
      </c>
    </row>
    <row r="4990" spans="1:24" x14ac:dyDescent="0.25">
      <c r="A4990" s="2"/>
      <c r="B4990" s="2" t="s">
        <v>8</v>
      </c>
      <c r="C4990" s="2">
        <f t="shared" si="1115"/>
        <v>208</v>
      </c>
      <c r="D4990" s="2">
        <f t="shared" si="1116"/>
        <v>18</v>
      </c>
      <c r="E4990" s="2">
        <f t="shared" si="1106"/>
        <v>4986</v>
      </c>
      <c r="F4990" s="11">
        <v>450</v>
      </c>
      <c r="G4990" s="9">
        <v>7.4644788941210793E-2</v>
      </c>
      <c r="H4990" s="9">
        <v>0.116632482720642</v>
      </c>
      <c r="I4990" s="9">
        <v>0.15862017650007301</v>
      </c>
      <c r="J4990" s="9">
        <v>0.17181839487710501</v>
      </c>
      <c r="K4990" s="9">
        <v>0.17181839487710501</v>
      </c>
      <c r="L4990" s="9">
        <v>0.28499999999999998</v>
      </c>
      <c r="N4990" s="32">
        <f>IF('System Design'!$F$8=1,'Hourly Demand and Generation'!G4990*'System Design'!$F$21,IF('System Design'!$F$8=2,'Hourly Demand and Generation'!H4990*'System Design'!$F$21,IF('System Design'!$F$8=3,'Hourly Demand and Generation'!I4990*'System Design'!$F$21)))</f>
        <v>79.3100882500365</v>
      </c>
      <c r="O4990" s="32">
        <f>IF('System Design'!$F$8=1,'Hourly Demand and Generation'!J4990*'System Design'!$F$22,IF('System Design'!$F$8=2,'Hourly Demand and Generation'!K4990*'System Design'!$F$22,IF('System Design'!$F$8=3,'Hourly Demand and Generation'!L4990*'System Design'!$F$22)))</f>
        <v>712.49999999999989</v>
      </c>
      <c r="Q4990" s="32">
        <f t="shared" si="1104"/>
        <v>0</v>
      </c>
      <c r="R4990" s="32">
        <f t="shared" si="1107"/>
        <v>5400</v>
      </c>
      <c r="S4990" s="32">
        <f t="shared" si="1108"/>
        <v>0</v>
      </c>
      <c r="T4990" s="32">
        <f t="shared" si="1109"/>
        <v>21600</v>
      </c>
      <c r="U4990" s="32">
        <f t="shared" si="1110"/>
        <v>0</v>
      </c>
      <c r="V4990" s="32">
        <f t="shared" si="1105"/>
        <v>341.81008825003642</v>
      </c>
      <c r="W4990" s="32">
        <f t="shared" si="1111"/>
        <v>341.81008825003642</v>
      </c>
      <c r="X4990" s="32">
        <f t="shared" si="1112"/>
        <v>341.81008825003642</v>
      </c>
    </row>
    <row r="4991" spans="1:24" x14ac:dyDescent="0.25">
      <c r="A4991" s="2"/>
      <c r="B4991" s="2" t="s">
        <v>8</v>
      </c>
      <c r="C4991" s="2">
        <f t="shared" si="1115"/>
        <v>208</v>
      </c>
      <c r="D4991" s="2">
        <f t="shared" si="1116"/>
        <v>19</v>
      </c>
      <c r="E4991" s="2">
        <f t="shared" si="1106"/>
        <v>4987</v>
      </c>
      <c r="F4991" s="11">
        <v>436.5</v>
      </c>
      <c r="G4991" s="9">
        <v>0</v>
      </c>
      <c r="H4991" s="9">
        <v>3.7322394470605397E-2</v>
      </c>
      <c r="I4991" s="9">
        <v>7.4644788941210793E-2</v>
      </c>
      <c r="J4991" s="9">
        <v>0.16277532146252</v>
      </c>
      <c r="K4991" s="9">
        <v>0.16277532146252</v>
      </c>
      <c r="L4991" s="9">
        <v>0.27</v>
      </c>
      <c r="N4991" s="32">
        <f>IF('System Design'!$F$8=1,'Hourly Demand and Generation'!G4991*'System Design'!$F$21,IF('System Design'!$F$8=2,'Hourly Demand and Generation'!H4991*'System Design'!$F$21,IF('System Design'!$F$8=3,'Hourly Demand and Generation'!I4991*'System Design'!$F$21)))</f>
        <v>37.322394470605396</v>
      </c>
      <c r="O4991" s="32">
        <f>IF('System Design'!$F$8=1,'Hourly Demand and Generation'!J4991*'System Design'!$F$22,IF('System Design'!$F$8=2,'Hourly Demand and Generation'!K4991*'System Design'!$F$22,IF('System Design'!$F$8=3,'Hourly Demand and Generation'!L4991*'System Design'!$F$22)))</f>
        <v>675</v>
      </c>
      <c r="Q4991" s="32">
        <f t="shared" si="1104"/>
        <v>0</v>
      </c>
      <c r="R4991" s="32">
        <f t="shared" si="1107"/>
        <v>5400</v>
      </c>
      <c r="S4991" s="32">
        <f t="shared" si="1108"/>
        <v>0</v>
      </c>
      <c r="T4991" s="32">
        <f t="shared" si="1109"/>
        <v>21600</v>
      </c>
      <c r="U4991" s="32">
        <f t="shared" si="1110"/>
        <v>0</v>
      </c>
      <c r="V4991" s="32">
        <f t="shared" si="1105"/>
        <v>275.82239447060545</v>
      </c>
      <c r="W4991" s="32">
        <f t="shared" si="1111"/>
        <v>275.82239447060545</v>
      </c>
      <c r="X4991" s="32">
        <f t="shared" si="1112"/>
        <v>275.82239447060545</v>
      </c>
    </row>
    <row r="4992" spans="1:24" x14ac:dyDescent="0.25">
      <c r="A4992" s="2"/>
      <c r="B4992" s="2" t="s">
        <v>8</v>
      </c>
      <c r="C4992" s="2">
        <f t="shared" si="1115"/>
        <v>208</v>
      </c>
      <c r="D4992" s="2">
        <f t="shared" si="1116"/>
        <v>20</v>
      </c>
      <c r="E4992" s="2">
        <f t="shared" si="1106"/>
        <v>4988</v>
      </c>
      <c r="F4992" s="11">
        <v>427.5</v>
      </c>
      <c r="G4992" s="9">
        <v>0</v>
      </c>
      <c r="H4992" s="9">
        <v>0</v>
      </c>
      <c r="I4992" s="9">
        <v>0</v>
      </c>
      <c r="J4992" s="9">
        <v>0.16277532146252</v>
      </c>
      <c r="K4992" s="9">
        <v>0.16277532146252</v>
      </c>
      <c r="L4992" s="9">
        <v>0.27</v>
      </c>
      <c r="N4992" s="32">
        <f>IF('System Design'!$F$8=1,'Hourly Demand and Generation'!G4992*'System Design'!$F$21,IF('System Design'!$F$8=2,'Hourly Demand and Generation'!H4992*'System Design'!$F$21,IF('System Design'!$F$8=3,'Hourly Demand and Generation'!I4992*'System Design'!$F$21)))</f>
        <v>0</v>
      </c>
      <c r="O4992" s="32">
        <f>IF('System Design'!$F$8=1,'Hourly Demand and Generation'!J4992*'System Design'!$F$22,IF('System Design'!$F$8=2,'Hourly Demand and Generation'!K4992*'System Design'!$F$22,IF('System Design'!$F$8=3,'Hourly Demand and Generation'!L4992*'System Design'!$F$22)))</f>
        <v>675</v>
      </c>
      <c r="Q4992" s="32">
        <f t="shared" si="1104"/>
        <v>0</v>
      </c>
      <c r="R4992" s="32">
        <f t="shared" si="1107"/>
        <v>5400</v>
      </c>
      <c r="S4992" s="32">
        <f t="shared" si="1108"/>
        <v>0</v>
      </c>
      <c r="T4992" s="32">
        <f t="shared" si="1109"/>
        <v>21600</v>
      </c>
      <c r="U4992" s="32">
        <f t="shared" si="1110"/>
        <v>0</v>
      </c>
      <c r="V4992" s="32">
        <f t="shared" si="1105"/>
        <v>247.5</v>
      </c>
      <c r="W4992" s="32">
        <f t="shared" si="1111"/>
        <v>247.5</v>
      </c>
      <c r="X4992" s="32">
        <f t="shared" si="1112"/>
        <v>247.5</v>
      </c>
    </row>
    <row r="4993" spans="1:24" x14ac:dyDescent="0.25">
      <c r="A4993" s="2"/>
      <c r="B4993" s="2" t="s">
        <v>8</v>
      </c>
      <c r="C4993" s="2">
        <f t="shared" si="1115"/>
        <v>208</v>
      </c>
      <c r="D4993" s="2">
        <f t="shared" si="1116"/>
        <v>21</v>
      </c>
      <c r="E4993" s="2">
        <f t="shared" si="1106"/>
        <v>4989</v>
      </c>
      <c r="F4993" s="11">
        <v>405</v>
      </c>
      <c r="G4993" s="9">
        <v>0</v>
      </c>
      <c r="H4993" s="9">
        <v>0</v>
      </c>
      <c r="I4993" s="9">
        <v>0</v>
      </c>
      <c r="J4993" s="9">
        <v>0.16277532146252</v>
      </c>
      <c r="K4993" s="9">
        <v>0.16277532146252</v>
      </c>
      <c r="L4993" s="9">
        <v>0.27</v>
      </c>
      <c r="N4993" s="32">
        <f>IF('System Design'!$F$8=1,'Hourly Demand and Generation'!G4993*'System Design'!$F$21,IF('System Design'!$F$8=2,'Hourly Demand and Generation'!H4993*'System Design'!$F$21,IF('System Design'!$F$8=3,'Hourly Demand and Generation'!I4993*'System Design'!$F$21)))</f>
        <v>0</v>
      </c>
      <c r="O4993" s="32">
        <f>IF('System Design'!$F$8=1,'Hourly Demand and Generation'!J4993*'System Design'!$F$22,IF('System Design'!$F$8=2,'Hourly Demand and Generation'!K4993*'System Design'!$F$22,IF('System Design'!$F$8=3,'Hourly Demand and Generation'!L4993*'System Design'!$F$22)))</f>
        <v>675</v>
      </c>
      <c r="Q4993" s="32">
        <f t="shared" si="1104"/>
        <v>0</v>
      </c>
      <c r="R4993" s="32">
        <f t="shared" si="1107"/>
        <v>5400</v>
      </c>
      <c r="S4993" s="32">
        <f t="shared" si="1108"/>
        <v>0</v>
      </c>
      <c r="T4993" s="32">
        <f t="shared" si="1109"/>
        <v>21600</v>
      </c>
      <c r="U4993" s="32">
        <f t="shared" si="1110"/>
        <v>0</v>
      </c>
      <c r="V4993" s="32">
        <f t="shared" si="1105"/>
        <v>270</v>
      </c>
      <c r="W4993" s="32">
        <f t="shared" si="1111"/>
        <v>270</v>
      </c>
      <c r="X4993" s="32">
        <f t="shared" si="1112"/>
        <v>270</v>
      </c>
    </row>
    <row r="4994" spans="1:24" x14ac:dyDescent="0.25">
      <c r="A4994" s="2"/>
      <c r="B4994" s="2" t="s">
        <v>8</v>
      </c>
      <c r="C4994" s="2">
        <f t="shared" si="1115"/>
        <v>208</v>
      </c>
      <c r="D4994" s="2">
        <f t="shared" si="1116"/>
        <v>22</v>
      </c>
      <c r="E4994" s="2">
        <f t="shared" si="1106"/>
        <v>4990</v>
      </c>
      <c r="F4994" s="11">
        <v>382.5</v>
      </c>
      <c r="G4994" s="9">
        <v>0</v>
      </c>
      <c r="H4994" s="9">
        <v>0</v>
      </c>
      <c r="I4994" s="9">
        <v>0</v>
      </c>
      <c r="J4994" s="9">
        <v>0.17181839487710501</v>
      </c>
      <c r="K4994" s="9">
        <v>0.17181839487710501</v>
      </c>
      <c r="L4994" s="9">
        <v>0.28499999999999998</v>
      </c>
      <c r="N4994" s="32">
        <f>IF('System Design'!$F$8=1,'Hourly Demand and Generation'!G4994*'System Design'!$F$21,IF('System Design'!$F$8=2,'Hourly Demand and Generation'!H4994*'System Design'!$F$21,IF('System Design'!$F$8=3,'Hourly Demand and Generation'!I4994*'System Design'!$F$21)))</f>
        <v>0</v>
      </c>
      <c r="O4994" s="32">
        <f>IF('System Design'!$F$8=1,'Hourly Demand and Generation'!J4994*'System Design'!$F$22,IF('System Design'!$F$8=2,'Hourly Demand and Generation'!K4994*'System Design'!$F$22,IF('System Design'!$F$8=3,'Hourly Demand and Generation'!L4994*'System Design'!$F$22)))</f>
        <v>712.49999999999989</v>
      </c>
      <c r="Q4994" s="32">
        <f t="shared" si="1104"/>
        <v>0</v>
      </c>
      <c r="R4994" s="32">
        <f t="shared" si="1107"/>
        <v>5400</v>
      </c>
      <c r="S4994" s="32">
        <f t="shared" si="1108"/>
        <v>0</v>
      </c>
      <c r="T4994" s="32">
        <f t="shared" si="1109"/>
        <v>21600</v>
      </c>
      <c r="U4994" s="32">
        <f t="shared" si="1110"/>
        <v>0</v>
      </c>
      <c r="V4994" s="32">
        <f t="shared" si="1105"/>
        <v>329.99999999999989</v>
      </c>
      <c r="W4994" s="32">
        <f t="shared" si="1111"/>
        <v>329.99999999999989</v>
      </c>
      <c r="X4994" s="32">
        <f t="shared" si="1112"/>
        <v>329.99999999999989</v>
      </c>
    </row>
    <row r="4995" spans="1:24" x14ac:dyDescent="0.25">
      <c r="A4995" s="2"/>
      <c r="B4995" s="2" t="s">
        <v>8</v>
      </c>
      <c r="C4995" s="2">
        <f t="shared" si="1115"/>
        <v>208</v>
      </c>
      <c r="D4995" s="2">
        <f t="shared" si="1116"/>
        <v>23</v>
      </c>
      <c r="E4995" s="2">
        <f t="shared" si="1106"/>
        <v>4991</v>
      </c>
      <c r="F4995" s="11">
        <v>360</v>
      </c>
      <c r="G4995" s="9">
        <v>0</v>
      </c>
      <c r="H4995" s="9">
        <v>0</v>
      </c>
      <c r="I4995" s="9">
        <v>0</v>
      </c>
      <c r="J4995" s="9">
        <v>0.14468917463335099</v>
      </c>
      <c r="K4995" s="9">
        <v>0.14468917463335099</v>
      </c>
      <c r="L4995" s="9">
        <v>0.24</v>
      </c>
      <c r="N4995" s="32">
        <f>IF('System Design'!$F$8=1,'Hourly Demand and Generation'!G4995*'System Design'!$F$21,IF('System Design'!$F$8=2,'Hourly Demand and Generation'!H4995*'System Design'!$F$21,IF('System Design'!$F$8=3,'Hourly Demand and Generation'!I4995*'System Design'!$F$21)))</f>
        <v>0</v>
      </c>
      <c r="O4995" s="32">
        <f>IF('System Design'!$F$8=1,'Hourly Demand and Generation'!J4995*'System Design'!$F$22,IF('System Design'!$F$8=2,'Hourly Demand and Generation'!K4995*'System Design'!$F$22,IF('System Design'!$F$8=3,'Hourly Demand and Generation'!L4995*'System Design'!$F$22)))</f>
        <v>600</v>
      </c>
      <c r="Q4995" s="32">
        <f t="shared" si="1104"/>
        <v>0</v>
      </c>
      <c r="R4995" s="32">
        <f t="shared" si="1107"/>
        <v>5400</v>
      </c>
      <c r="S4995" s="32">
        <f t="shared" si="1108"/>
        <v>0</v>
      </c>
      <c r="T4995" s="32">
        <f t="shared" si="1109"/>
        <v>21600</v>
      </c>
      <c r="U4995" s="32">
        <f t="shared" si="1110"/>
        <v>0</v>
      </c>
      <c r="V4995" s="32">
        <f t="shared" si="1105"/>
        <v>240</v>
      </c>
      <c r="W4995" s="32">
        <f t="shared" si="1111"/>
        <v>240</v>
      </c>
      <c r="X4995" s="32">
        <f t="shared" si="1112"/>
        <v>240</v>
      </c>
    </row>
    <row r="4996" spans="1:24" x14ac:dyDescent="0.25">
      <c r="A4996" s="2"/>
      <c r="B4996" s="2" t="s">
        <v>8</v>
      </c>
      <c r="C4996" s="2">
        <f t="shared" si="1115"/>
        <v>208</v>
      </c>
      <c r="D4996" s="2">
        <f t="shared" si="1116"/>
        <v>24</v>
      </c>
      <c r="E4996" s="2">
        <f t="shared" si="1106"/>
        <v>4992</v>
      </c>
      <c r="F4996" s="11">
        <v>315</v>
      </c>
      <c r="G4996" s="9">
        <v>0</v>
      </c>
      <c r="H4996" s="9">
        <v>0</v>
      </c>
      <c r="I4996" s="9">
        <v>0</v>
      </c>
      <c r="J4996" s="9">
        <v>0.14468917463335099</v>
      </c>
      <c r="K4996" s="9">
        <v>0.14468917463335099</v>
      </c>
      <c r="L4996" s="9">
        <v>0.24</v>
      </c>
      <c r="N4996" s="32">
        <f>IF('System Design'!$F$8=1,'Hourly Demand and Generation'!G4996*'System Design'!$F$21,IF('System Design'!$F$8=2,'Hourly Demand and Generation'!H4996*'System Design'!$F$21,IF('System Design'!$F$8=3,'Hourly Demand and Generation'!I4996*'System Design'!$F$21)))</f>
        <v>0</v>
      </c>
      <c r="O4996" s="32">
        <f>IF('System Design'!$F$8=1,'Hourly Demand and Generation'!J4996*'System Design'!$F$22,IF('System Design'!$F$8=2,'Hourly Demand and Generation'!K4996*'System Design'!$F$22,IF('System Design'!$F$8=3,'Hourly Demand and Generation'!L4996*'System Design'!$F$22)))</f>
        <v>600</v>
      </c>
      <c r="Q4996" s="32">
        <f t="shared" si="1104"/>
        <v>0</v>
      </c>
      <c r="R4996" s="32">
        <f t="shared" si="1107"/>
        <v>5400</v>
      </c>
      <c r="S4996" s="32">
        <f t="shared" si="1108"/>
        <v>0</v>
      </c>
      <c r="T4996" s="32">
        <f t="shared" si="1109"/>
        <v>21600</v>
      </c>
      <c r="U4996" s="32">
        <f t="shared" si="1110"/>
        <v>0</v>
      </c>
      <c r="V4996" s="32">
        <f t="shared" si="1105"/>
        <v>285</v>
      </c>
      <c r="W4996" s="32">
        <f t="shared" si="1111"/>
        <v>285</v>
      </c>
      <c r="X4996" s="32">
        <f t="shared" si="1112"/>
        <v>285</v>
      </c>
    </row>
    <row r="4997" spans="1:24" x14ac:dyDescent="0.25">
      <c r="A4997" s="2"/>
      <c r="B4997" s="2" t="s">
        <v>8</v>
      </c>
      <c r="C4997" s="2">
        <f>C4996+1</f>
        <v>209</v>
      </c>
      <c r="D4997" s="2">
        <v>1</v>
      </c>
      <c r="E4997" s="2">
        <f t="shared" si="1106"/>
        <v>4993</v>
      </c>
      <c r="F4997" s="11">
        <v>270</v>
      </c>
      <c r="G4997" s="9">
        <v>0</v>
      </c>
      <c r="H4997" s="9">
        <v>0</v>
      </c>
      <c r="I4997" s="9">
        <v>0</v>
      </c>
      <c r="J4997" s="9">
        <v>0.19947943236000201</v>
      </c>
      <c r="K4997" s="9">
        <v>0.19947943236000201</v>
      </c>
      <c r="L4997" s="9">
        <v>0.3</v>
      </c>
      <c r="N4997" s="32">
        <f>IF('System Design'!$F$8=1,'Hourly Demand and Generation'!G4997*'System Design'!$F$21,IF('System Design'!$F$8=2,'Hourly Demand and Generation'!H4997*'System Design'!$F$21,IF('System Design'!$F$8=3,'Hourly Demand and Generation'!I4997*'System Design'!$F$21)))</f>
        <v>0</v>
      </c>
      <c r="O4997" s="32">
        <f>IF('System Design'!$F$8=1,'Hourly Demand and Generation'!J4997*'System Design'!$F$22,IF('System Design'!$F$8=2,'Hourly Demand and Generation'!K4997*'System Design'!$F$22,IF('System Design'!$F$8=3,'Hourly Demand and Generation'!L4997*'System Design'!$F$22)))</f>
        <v>750</v>
      </c>
      <c r="Q4997" s="32">
        <f t="shared" si="1104"/>
        <v>0</v>
      </c>
      <c r="R4997" s="32">
        <f t="shared" si="1107"/>
        <v>5400</v>
      </c>
      <c r="S4997" s="32">
        <f t="shared" si="1108"/>
        <v>0</v>
      </c>
      <c r="T4997" s="32">
        <f t="shared" si="1109"/>
        <v>21600</v>
      </c>
      <c r="U4997" s="32">
        <f t="shared" si="1110"/>
        <v>0</v>
      </c>
      <c r="V4997" s="32">
        <f t="shared" si="1105"/>
        <v>480</v>
      </c>
      <c r="W4997" s="32">
        <f t="shared" si="1111"/>
        <v>480</v>
      </c>
      <c r="X4997" s="32">
        <f t="shared" si="1112"/>
        <v>480</v>
      </c>
    </row>
    <row r="4998" spans="1:24" x14ac:dyDescent="0.25">
      <c r="A4998" s="2"/>
      <c r="B4998" s="2" t="s">
        <v>8</v>
      </c>
      <c r="C4998" s="2">
        <f>C4997</f>
        <v>209</v>
      </c>
      <c r="D4998" s="2">
        <f>D4997+1</f>
        <v>2</v>
      </c>
      <c r="E4998" s="2">
        <f t="shared" si="1106"/>
        <v>4994</v>
      </c>
      <c r="F4998" s="11">
        <v>247.5</v>
      </c>
      <c r="G4998" s="9">
        <v>0</v>
      </c>
      <c r="H4998" s="9">
        <v>0</v>
      </c>
      <c r="I4998" s="9">
        <v>0</v>
      </c>
      <c r="J4998" s="9">
        <v>0.17953148912400199</v>
      </c>
      <c r="K4998" s="9">
        <v>0.17953148912400199</v>
      </c>
      <c r="L4998" s="9">
        <v>0.27</v>
      </c>
      <c r="N4998" s="32">
        <f>IF('System Design'!$F$8=1,'Hourly Demand and Generation'!G4998*'System Design'!$F$21,IF('System Design'!$F$8=2,'Hourly Demand and Generation'!H4998*'System Design'!$F$21,IF('System Design'!$F$8=3,'Hourly Demand and Generation'!I4998*'System Design'!$F$21)))</f>
        <v>0</v>
      </c>
      <c r="O4998" s="32">
        <f>IF('System Design'!$F$8=1,'Hourly Demand and Generation'!J4998*'System Design'!$F$22,IF('System Design'!$F$8=2,'Hourly Demand and Generation'!K4998*'System Design'!$F$22,IF('System Design'!$F$8=3,'Hourly Demand and Generation'!L4998*'System Design'!$F$22)))</f>
        <v>675</v>
      </c>
      <c r="Q4998" s="32">
        <f t="shared" ref="Q4998:Q5061" si="1117">IF(F4998-N4998-O4998&gt;0,F4998-N4998-O4998,0)</f>
        <v>0</v>
      </c>
      <c r="R4998" s="32">
        <f t="shared" si="1107"/>
        <v>5400</v>
      </c>
      <c r="S4998" s="32">
        <f t="shared" si="1108"/>
        <v>0</v>
      </c>
      <c r="T4998" s="32">
        <f t="shared" si="1109"/>
        <v>21600</v>
      </c>
      <c r="U4998" s="32">
        <f t="shared" si="1110"/>
        <v>0</v>
      </c>
      <c r="V4998" s="32">
        <f t="shared" ref="V4998:V5061" si="1118">IF(F4998-N4998-O4998&lt;0,N4998+O4998-F4998,0)</f>
        <v>427.5</v>
      </c>
      <c r="W4998" s="32">
        <f t="shared" si="1111"/>
        <v>427.5</v>
      </c>
      <c r="X4998" s="32">
        <f t="shared" si="1112"/>
        <v>427.5</v>
      </c>
    </row>
    <row r="4999" spans="1:24" x14ac:dyDescent="0.25">
      <c r="A4999" s="2"/>
      <c r="B4999" s="2" t="s">
        <v>8</v>
      </c>
      <c r="C4999" s="2">
        <f t="shared" ref="C4999:C5020" si="1119">C4998</f>
        <v>209</v>
      </c>
      <c r="D4999" s="2">
        <f t="shared" ref="D4999:D5020" si="1120">D4998+1</f>
        <v>3</v>
      </c>
      <c r="E4999" s="2">
        <f t="shared" ref="E4999:E5062" si="1121">E4998+1</f>
        <v>4995</v>
      </c>
      <c r="F4999" s="11">
        <v>225</v>
      </c>
      <c r="G4999" s="9">
        <v>0</v>
      </c>
      <c r="H4999" s="9">
        <v>0</v>
      </c>
      <c r="I4999" s="9">
        <v>0</v>
      </c>
      <c r="J4999" s="9">
        <v>0.17953148912400199</v>
      </c>
      <c r="K4999" s="9">
        <v>0.17953148912400199</v>
      </c>
      <c r="L4999" s="9">
        <v>0.27</v>
      </c>
      <c r="N4999" s="32">
        <f>IF('System Design'!$F$8=1,'Hourly Demand and Generation'!G4999*'System Design'!$F$21,IF('System Design'!$F$8=2,'Hourly Demand and Generation'!H4999*'System Design'!$F$21,IF('System Design'!$F$8=3,'Hourly Demand and Generation'!I4999*'System Design'!$F$21)))</f>
        <v>0</v>
      </c>
      <c r="O4999" s="32">
        <f>IF('System Design'!$F$8=1,'Hourly Demand and Generation'!J4999*'System Design'!$F$22,IF('System Design'!$F$8=2,'Hourly Demand and Generation'!K4999*'System Design'!$F$22,IF('System Design'!$F$8=3,'Hourly Demand and Generation'!L4999*'System Design'!$F$22)))</f>
        <v>675</v>
      </c>
      <c r="Q4999" s="32">
        <f t="shared" si="1117"/>
        <v>0</v>
      </c>
      <c r="R4999" s="32">
        <f t="shared" ref="R4999:R5062" si="1122">IF($Q4999&lt;R4998+$V4999,IF(R4998+$V4999-$Q4999&gt;5400,5400,R4998+$V4999-$Q4999),0)</f>
        <v>5400</v>
      </c>
      <c r="S4999" s="32">
        <f t="shared" ref="S4999:S5062" si="1123">IF(R4999&gt;0,0,$Q4999+$V4999-R4998)</f>
        <v>0</v>
      </c>
      <c r="T4999" s="32">
        <f t="shared" ref="T4999:T5062" si="1124">IF($Q4999&lt;T4998+$V4999,IF(T4998+$V4999-$Q4999&gt;21600,21600,T4998+$V4999-$Q4999),0)</f>
        <v>21600</v>
      </c>
      <c r="U4999" s="32">
        <f t="shared" ref="U4999:U5062" si="1125">IF(T4999&gt;0,0,$Q4999+$V4999-T4998)</f>
        <v>0</v>
      </c>
      <c r="V4999" s="32">
        <f t="shared" si="1118"/>
        <v>450</v>
      </c>
      <c r="W4999" s="32">
        <f t="shared" ref="W4999:W5062" si="1126">IF(R4999=5400,$V4999-(R4999-R4998),0)</f>
        <v>450</v>
      </c>
      <c r="X4999" s="32">
        <f t="shared" ref="X4999:X5062" si="1127">IF(T4999=21600,$V4999-(T4999-T4998),0)</f>
        <v>450</v>
      </c>
    </row>
    <row r="5000" spans="1:24" x14ac:dyDescent="0.25">
      <c r="A5000" s="2"/>
      <c r="B5000" s="2" t="s">
        <v>8</v>
      </c>
      <c r="C5000" s="2">
        <f t="shared" si="1119"/>
        <v>209</v>
      </c>
      <c r="D5000" s="2">
        <f t="shared" si="1120"/>
        <v>4</v>
      </c>
      <c r="E5000" s="2">
        <f t="shared" si="1121"/>
        <v>4996</v>
      </c>
      <c r="F5000" s="11">
        <v>270</v>
      </c>
      <c r="G5000" s="9">
        <v>0</v>
      </c>
      <c r="H5000" s="9">
        <v>0</v>
      </c>
      <c r="I5000" s="9">
        <v>0</v>
      </c>
      <c r="J5000" s="9">
        <v>0.19947943236000201</v>
      </c>
      <c r="K5000" s="9">
        <v>0.19947943236000201</v>
      </c>
      <c r="L5000" s="9">
        <v>0.3</v>
      </c>
      <c r="N5000" s="32">
        <f>IF('System Design'!$F$8=1,'Hourly Demand and Generation'!G5000*'System Design'!$F$21,IF('System Design'!$F$8=2,'Hourly Demand and Generation'!H5000*'System Design'!$F$21,IF('System Design'!$F$8=3,'Hourly Demand and Generation'!I5000*'System Design'!$F$21)))</f>
        <v>0</v>
      </c>
      <c r="O5000" s="32">
        <f>IF('System Design'!$F$8=1,'Hourly Demand and Generation'!J5000*'System Design'!$F$22,IF('System Design'!$F$8=2,'Hourly Demand and Generation'!K5000*'System Design'!$F$22,IF('System Design'!$F$8=3,'Hourly Demand and Generation'!L5000*'System Design'!$F$22)))</f>
        <v>750</v>
      </c>
      <c r="Q5000" s="32">
        <f t="shared" si="1117"/>
        <v>0</v>
      </c>
      <c r="R5000" s="32">
        <f t="shared" si="1122"/>
        <v>5400</v>
      </c>
      <c r="S5000" s="32">
        <f t="shared" si="1123"/>
        <v>0</v>
      </c>
      <c r="T5000" s="32">
        <f t="shared" si="1124"/>
        <v>21600</v>
      </c>
      <c r="U5000" s="32">
        <f t="shared" si="1125"/>
        <v>0</v>
      </c>
      <c r="V5000" s="32">
        <f t="shared" si="1118"/>
        <v>480</v>
      </c>
      <c r="W5000" s="32">
        <f t="shared" si="1126"/>
        <v>480</v>
      </c>
      <c r="X5000" s="32">
        <f t="shared" si="1127"/>
        <v>480</v>
      </c>
    </row>
    <row r="5001" spans="1:24" x14ac:dyDescent="0.25">
      <c r="A5001" s="2"/>
      <c r="B5001" s="2" t="s">
        <v>8</v>
      </c>
      <c r="C5001" s="2">
        <f t="shared" si="1119"/>
        <v>209</v>
      </c>
      <c r="D5001" s="2">
        <f t="shared" si="1120"/>
        <v>5</v>
      </c>
      <c r="E5001" s="2">
        <f t="shared" si="1121"/>
        <v>4997</v>
      </c>
      <c r="F5001" s="11">
        <v>292.5</v>
      </c>
      <c r="G5001" s="9">
        <v>0</v>
      </c>
      <c r="H5001" s="9">
        <v>0.04</v>
      </c>
      <c r="I5001" s="9">
        <v>0.08</v>
      </c>
      <c r="J5001" s="9">
        <v>0.159583545888002</v>
      </c>
      <c r="K5001" s="9">
        <v>0.159583545888002</v>
      </c>
      <c r="L5001" s="9">
        <v>0.24</v>
      </c>
      <c r="N5001" s="32">
        <f>IF('System Design'!$F$8=1,'Hourly Demand and Generation'!G5001*'System Design'!$F$21,IF('System Design'!$F$8=2,'Hourly Demand and Generation'!H5001*'System Design'!$F$21,IF('System Design'!$F$8=3,'Hourly Demand and Generation'!I5001*'System Design'!$F$21)))</f>
        <v>40</v>
      </c>
      <c r="O5001" s="32">
        <f>IF('System Design'!$F$8=1,'Hourly Demand and Generation'!J5001*'System Design'!$F$22,IF('System Design'!$F$8=2,'Hourly Demand and Generation'!K5001*'System Design'!$F$22,IF('System Design'!$F$8=3,'Hourly Demand and Generation'!L5001*'System Design'!$F$22)))</f>
        <v>600</v>
      </c>
      <c r="Q5001" s="32">
        <f t="shared" si="1117"/>
        <v>0</v>
      </c>
      <c r="R5001" s="32">
        <f t="shared" si="1122"/>
        <v>5400</v>
      </c>
      <c r="S5001" s="32">
        <f t="shared" si="1123"/>
        <v>0</v>
      </c>
      <c r="T5001" s="32">
        <f t="shared" si="1124"/>
        <v>21600</v>
      </c>
      <c r="U5001" s="32">
        <f t="shared" si="1125"/>
        <v>0</v>
      </c>
      <c r="V5001" s="32">
        <f t="shared" si="1118"/>
        <v>347.5</v>
      </c>
      <c r="W5001" s="32">
        <f t="shared" si="1126"/>
        <v>347.5</v>
      </c>
      <c r="X5001" s="32">
        <f t="shared" si="1127"/>
        <v>347.5</v>
      </c>
    </row>
    <row r="5002" spans="1:24" x14ac:dyDescent="0.25">
      <c r="A5002" s="2"/>
      <c r="B5002" s="2" t="s">
        <v>8</v>
      </c>
      <c r="C5002" s="2">
        <f t="shared" si="1119"/>
        <v>209</v>
      </c>
      <c r="D5002" s="2">
        <f t="shared" si="1120"/>
        <v>6</v>
      </c>
      <c r="E5002" s="2">
        <f t="shared" si="1121"/>
        <v>4998</v>
      </c>
      <c r="F5002" s="11">
        <v>315</v>
      </c>
      <c r="G5002" s="9">
        <v>0.08</v>
      </c>
      <c r="H5002" s="9">
        <v>0.125</v>
      </c>
      <c r="I5002" s="9">
        <v>0.17</v>
      </c>
      <c r="J5002" s="9">
        <v>0.159583545888002</v>
      </c>
      <c r="K5002" s="9">
        <v>0.159583545888002</v>
      </c>
      <c r="L5002" s="9">
        <v>0.24</v>
      </c>
      <c r="N5002" s="32">
        <f>IF('System Design'!$F$8=1,'Hourly Demand and Generation'!G5002*'System Design'!$F$21,IF('System Design'!$F$8=2,'Hourly Demand and Generation'!H5002*'System Design'!$F$21,IF('System Design'!$F$8=3,'Hourly Demand and Generation'!I5002*'System Design'!$F$21)))</f>
        <v>85</v>
      </c>
      <c r="O5002" s="32">
        <f>IF('System Design'!$F$8=1,'Hourly Demand and Generation'!J5002*'System Design'!$F$22,IF('System Design'!$F$8=2,'Hourly Demand and Generation'!K5002*'System Design'!$F$22,IF('System Design'!$F$8=3,'Hourly Demand and Generation'!L5002*'System Design'!$F$22)))</f>
        <v>600</v>
      </c>
      <c r="Q5002" s="32">
        <f t="shared" si="1117"/>
        <v>0</v>
      </c>
      <c r="R5002" s="32">
        <f t="shared" si="1122"/>
        <v>5400</v>
      </c>
      <c r="S5002" s="32">
        <f t="shared" si="1123"/>
        <v>0</v>
      </c>
      <c r="T5002" s="32">
        <f t="shared" si="1124"/>
        <v>21600</v>
      </c>
      <c r="U5002" s="32">
        <f t="shared" si="1125"/>
        <v>0</v>
      </c>
      <c r="V5002" s="32">
        <f t="shared" si="1118"/>
        <v>370</v>
      </c>
      <c r="W5002" s="32">
        <f t="shared" si="1126"/>
        <v>370</v>
      </c>
      <c r="X5002" s="32">
        <f t="shared" si="1127"/>
        <v>370</v>
      </c>
    </row>
    <row r="5003" spans="1:24" x14ac:dyDescent="0.25">
      <c r="A5003" s="2"/>
      <c r="B5003" s="2" t="s">
        <v>8</v>
      </c>
      <c r="C5003" s="2">
        <f t="shared" si="1119"/>
        <v>209</v>
      </c>
      <c r="D5003" s="2">
        <f t="shared" si="1120"/>
        <v>7</v>
      </c>
      <c r="E5003" s="2">
        <f t="shared" si="1121"/>
        <v>4999</v>
      </c>
      <c r="F5003" s="11">
        <v>337.5</v>
      </c>
      <c r="G5003" s="9">
        <v>0.17</v>
      </c>
      <c r="H5003" s="9">
        <v>0.21</v>
      </c>
      <c r="I5003" s="9">
        <v>0.25</v>
      </c>
      <c r="J5003" s="9">
        <v>0.17953148912400199</v>
      </c>
      <c r="K5003" s="9">
        <v>0.17953148912400199</v>
      </c>
      <c r="L5003" s="9">
        <v>0.27</v>
      </c>
      <c r="N5003" s="32">
        <f>IF('System Design'!$F$8=1,'Hourly Demand and Generation'!G5003*'System Design'!$F$21,IF('System Design'!$F$8=2,'Hourly Demand and Generation'!H5003*'System Design'!$F$21,IF('System Design'!$F$8=3,'Hourly Demand and Generation'!I5003*'System Design'!$F$21)))</f>
        <v>125</v>
      </c>
      <c r="O5003" s="32">
        <f>IF('System Design'!$F$8=1,'Hourly Demand and Generation'!J5003*'System Design'!$F$22,IF('System Design'!$F$8=2,'Hourly Demand and Generation'!K5003*'System Design'!$F$22,IF('System Design'!$F$8=3,'Hourly Demand and Generation'!L5003*'System Design'!$F$22)))</f>
        <v>675</v>
      </c>
      <c r="Q5003" s="32">
        <f t="shared" si="1117"/>
        <v>0</v>
      </c>
      <c r="R5003" s="32">
        <f t="shared" si="1122"/>
        <v>5400</v>
      </c>
      <c r="S5003" s="32">
        <f t="shared" si="1123"/>
        <v>0</v>
      </c>
      <c r="T5003" s="32">
        <f t="shared" si="1124"/>
        <v>21600</v>
      </c>
      <c r="U5003" s="32">
        <f t="shared" si="1125"/>
        <v>0</v>
      </c>
      <c r="V5003" s="32">
        <f t="shared" si="1118"/>
        <v>462.5</v>
      </c>
      <c r="W5003" s="32">
        <f t="shared" si="1126"/>
        <v>462.5</v>
      </c>
      <c r="X5003" s="32">
        <f t="shared" si="1127"/>
        <v>462.5</v>
      </c>
    </row>
    <row r="5004" spans="1:24" x14ac:dyDescent="0.25">
      <c r="A5004" s="2"/>
      <c r="B5004" s="2" t="s">
        <v>8</v>
      </c>
      <c r="C5004" s="2">
        <f t="shared" si="1119"/>
        <v>209</v>
      </c>
      <c r="D5004" s="2">
        <f t="shared" si="1120"/>
        <v>8</v>
      </c>
      <c r="E5004" s="2">
        <f t="shared" si="1121"/>
        <v>5000</v>
      </c>
      <c r="F5004" s="11">
        <v>360</v>
      </c>
      <c r="G5004" s="9">
        <v>0.33</v>
      </c>
      <c r="H5004" s="9">
        <v>0.375</v>
      </c>
      <c r="I5004" s="9">
        <v>0.42</v>
      </c>
      <c r="J5004" s="9">
        <v>0.17953148912400199</v>
      </c>
      <c r="K5004" s="9">
        <v>0.17953148912400199</v>
      </c>
      <c r="L5004" s="9">
        <v>0.27</v>
      </c>
      <c r="N5004" s="32">
        <f>IF('System Design'!$F$8=1,'Hourly Demand and Generation'!G5004*'System Design'!$F$21,IF('System Design'!$F$8=2,'Hourly Demand and Generation'!H5004*'System Design'!$F$21,IF('System Design'!$F$8=3,'Hourly Demand and Generation'!I5004*'System Design'!$F$21)))</f>
        <v>210</v>
      </c>
      <c r="O5004" s="32">
        <f>IF('System Design'!$F$8=1,'Hourly Demand and Generation'!J5004*'System Design'!$F$22,IF('System Design'!$F$8=2,'Hourly Demand and Generation'!K5004*'System Design'!$F$22,IF('System Design'!$F$8=3,'Hourly Demand and Generation'!L5004*'System Design'!$F$22)))</f>
        <v>675</v>
      </c>
      <c r="Q5004" s="32">
        <f t="shared" si="1117"/>
        <v>0</v>
      </c>
      <c r="R5004" s="32">
        <f t="shared" si="1122"/>
        <v>5400</v>
      </c>
      <c r="S5004" s="32">
        <f t="shared" si="1123"/>
        <v>0</v>
      </c>
      <c r="T5004" s="32">
        <f t="shared" si="1124"/>
        <v>21600</v>
      </c>
      <c r="U5004" s="32">
        <f t="shared" si="1125"/>
        <v>0</v>
      </c>
      <c r="V5004" s="32">
        <f t="shared" si="1118"/>
        <v>525</v>
      </c>
      <c r="W5004" s="32">
        <f t="shared" si="1126"/>
        <v>525</v>
      </c>
      <c r="X5004" s="32">
        <f t="shared" si="1127"/>
        <v>525</v>
      </c>
    </row>
    <row r="5005" spans="1:24" x14ac:dyDescent="0.25">
      <c r="A5005" s="2"/>
      <c r="B5005" s="2" t="s">
        <v>8</v>
      </c>
      <c r="C5005" s="2">
        <f t="shared" si="1119"/>
        <v>209</v>
      </c>
      <c r="D5005" s="2">
        <f t="shared" si="1120"/>
        <v>9</v>
      </c>
      <c r="E5005" s="2">
        <f t="shared" si="1121"/>
        <v>5001</v>
      </c>
      <c r="F5005" s="11">
        <v>360</v>
      </c>
      <c r="G5005" s="9">
        <v>0.5</v>
      </c>
      <c r="H5005" s="9">
        <v>0.54</v>
      </c>
      <c r="I5005" s="9">
        <v>0.57999999999999996</v>
      </c>
      <c r="J5005" s="9">
        <v>0.159583545888002</v>
      </c>
      <c r="K5005" s="9">
        <v>0.159583545888002</v>
      </c>
      <c r="L5005" s="9">
        <v>0.24</v>
      </c>
      <c r="N5005" s="32">
        <f>IF('System Design'!$F$8=1,'Hourly Demand and Generation'!G5005*'System Design'!$F$21,IF('System Design'!$F$8=2,'Hourly Demand and Generation'!H5005*'System Design'!$F$21,IF('System Design'!$F$8=3,'Hourly Demand and Generation'!I5005*'System Design'!$F$21)))</f>
        <v>290</v>
      </c>
      <c r="O5005" s="32">
        <f>IF('System Design'!$F$8=1,'Hourly Demand and Generation'!J5005*'System Design'!$F$22,IF('System Design'!$F$8=2,'Hourly Demand and Generation'!K5005*'System Design'!$F$22,IF('System Design'!$F$8=3,'Hourly Demand and Generation'!L5005*'System Design'!$F$22)))</f>
        <v>600</v>
      </c>
      <c r="Q5005" s="32">
        <f t="shared" si="1117"/>
        <v>0</v>
      </c>
      <c r="R5005" s="32">
        <f t="shared" si="1122"/>
        <v>5400</v>
      </c>
      <c r="S5005" s="32">
        <f t="shared" si="1123"/>
        <v>0</v>
      </c>
      <c r="T5005" s="32">
        <f t="shared" si="1124"/>
        <v>21600</v>
      </c>
      <c r="U5005" s="32">
        <f t="shared" si="1125"/>
        <v>0</v>
      </c>
      <c r="V5005" s="32">
        <f t="shared" si="1118"/>
        <v>530</v>
      </c>
      <c r="W5005" s="32">
        <f t="shared" si="1126"/>
        <v>530</v>
      </c>
      <c r="X5005" s="32">
        <f t="shared" si="1127"/>
        <v>530</v>
      </c>
    </row>
    <row r="5006" spans="1:24" x14ac:dyDescent="0.25">
      <c r="A5006" s="2"/>
      <c r="B5006" s="2" t="s">
        <v>8</v>
      </c>
      <c r="C5006" s="2">
        <f t="shared" si="1119"/>
        <v>209</v>
      </c>
      <c r="D5006" s="2">
        <f t="shared" si="1120"/>
        <v>10</v>
      </c>
      <c r="E5006" s="2">
        <f t="shared" si="1121"/>
        <v>5002</v>
      </c>
      <c r="F5006" s="11">
        <v>351</v>
      </c>
      <c r="G5006" s="9">
        <v>0.67</v>
      </c>
      <c r="H5006" s="9">
        <v>0.71</v>
      </c>
      <c r="I5006" s="9">
        <v>0.75</v>
      </c>
      <c r="J5006" s="9">
        <v>0.17953148912400199</v>
      </c>
      <c r="K5006" s="9">
        <v>0.17953148912400199</v>
      </c>
      <c r="L5006" s="9">
        <v>0.27</v>
      </c>
      <c r="N5006" s="32">
        <f>IF('System Design'!$F$8=1,'Hourly Demand and Generation'!G5006*'System Design'!$F$21,IF('System Design'!$F$8=2,'Hourly Demand and Generation'!H5006*'System Design'!$F$21,IF('System Design'!$F$8=3,'Hourly Demand and Generation'!I5006*'System Design'!$F$21)))</f>
        <v>375</v>
      </c>
      <c r="O5006" s="32">
        <f>IF('System Design'!$F$8=1,'Hourly Demand and Generation'!J5006*'System Design'!$F$22,IF('System Design'!$F$8=2,'Hourly Demand and Generation'!K5006*'System Design'!$F$22,IF('System Design'!$F$8=3,'Hourly Demand and Generation'!L5006*'System Design'!$F$22)))</f>
        <v>675</v>
      </c>
      <c r="Q5006" s="32">
        <f t="shared" si="1117"/>
        <v>0</v>
      </c>
      <c r="R5006" s="32">
        <f t="shared" si="1122"/>
        <v>5400</v>
      </c>
      <c r="S5006" s="32">
        <f t="shared" si="1123"/>
        <v>0</v>
      </c>
      <c r="T5006" s="32">
        <f t="shared" si="1124"/>
        <v>21600</v>
      </c>
      <c r="U5006" s="32">
        <f t="shared" si="1125"/>
        <v>0</v>
      </c>
      <c r="V5006" s="32">
        <f t="shared" si="1118"/>
        <v>699</v>
      </c>
      <c r="W5006" s="32">
        <f t="shared" si="1126"/>
        <v>699</v>
      </c>
      <c r="X5006" s="32">
        <f t="shared" si="1127"/>
        <v>699</v>
      </c>
    </row>
    <row r="5007" spans="1:24" x14ac:dyDescent="0.25">
      <c r="A5007" s="2"/>
      <c r="B5007" s="2" t="s">
        <v>8</v>
      </c>
      <c r="C5007" s="2">
        <f t="shared" si="1119"/>
        <v>209</v>
      </c>
      <c r="D5007" s="2">
        <f t="shared" si="1120"/>
        <v>11</v>
      </c>
      <c r="E5007" s="2">
        <f t="shared" si="1121"/>
        <v>5003</v>
      </c>
      <c r="F5007" s="11">
        <v>346.5</v>
      </c>
      <c r="G5007" s="9">
        <v>0.83</v>
      </c>
      <c r="H5007" s="9">
        <v>0.875</v>
      </c>
      <c r="I5007" s="9">
        <v>0.92</v>
      </c>
      <c r="J5007" s="9">
        <v>0.159583545888002</v>
      </c>
      <c r="K5007" s="9">
        <v>0.159583545888002</v>
      </c>
      <c r="L5007" s="9">
        <v>0.24</v>
      </c>
      <c r="N5007" s="32">
        <f>IF('System Design'!$F$8=1,'Hourly Demand and Generation'!G5007*'System Design'!$F$21,IF('System Design'!$F$8=2,'Hourly Demand and Generation'!H5007*'System Design'!$F$21,IF('System Design'!$F$8=3,'Hourly Demand and Generation'!I5007*'System Design'!$F$21)))</f>
        <v>460</v>
      </c>
      <c r="O5007" s="32">
        <f>IF('System Design'!$F$8=1,'Hourly Demand and Generation'!J5007*'System Design'!$F$22,IF('System Design'!$F$8=2,'Hourly Demand and Generation'!K5007*'System Design'!$F$22,IF('System Design'!$F$8=3,'Hourly Demand and Generation'!L5007*'System Design'!$F$22)))</f>
        <v>600</v>
      </c>
      <c r="Q5007" s="32">
        <f t="shared" si="1117"/>
        <v>0</v>
      </c>
      <c r="R5007" s="32">
        <f t="shared" si="1122"/>
        <v>5400</v>
      </c>
      <c r="S5007" s="32">
        <f t="shared" si="1123"/>
        <v>0</v>
      </c>
      <c r="T5007" s="32">
        <f t="shared" si="1124"/>
        <v>21600</v>
      </c>
      <c r="U5007" s="32">
        <f t="shared" si="1125"/>
        <v>0</v>
      </c>
      <c r="V5007" s="32">
        <f t="shared" si="1118"/>
        <v>713.5</v>
      </c>
      <c r="W5007" s="32">
        <f t="shared" si="1126"/>
        <v>713.5</v>
      </c>
      <c r="X5007" s="32">
        <f t="shared" si="1127"/>
        <v>713.5</v>
      </c>
    </row>
    <row r="5008" spans="1:24" x14ac:dyDescent="0.25">
      <c r="A5008" s="2"/>
      <c r="B5008" s="2" t="s">
        <v>8</v>
      </c>
      <c r="C5008" s="2">
        <f t="shared" si="1119"/>
        <v>209</v>
      </c>
      <c r="D5008" s="2">
        <f t="shared" si="1120"/>
        <v>12</v>
      </c>
      <c r="E5008" s="2">
        <f t="shared" si="1121"/>
        <v>5004</v>
      </c>
      <c r="F5008" s="11">
        <v>346.5</v>
      </c>
      <c r="G5008" s="9">
        <v>1</v>
      </c>
      <c r="H5008" s="9">
        <v>1</v>
      </c>
      <c r="I5008" s="9">
        <v>1</v>
      </c>
      <c r="J5008" s="9">
        <v>0.14960957427000199</v>
      </c>
      <c r="K5008" s="9">
        <v>0.14960957427000199</v>
      </c>
      <c r="L5008" s="9">
        <v>0.22500000000000001</v>
      </c>
      <c r="N5008" s="32">
        <f>IF('System Design'!$F$8=1,'Hourly Demand and Generation'!G5008*'System Design'!$F$21,IF('System Design'!$F$8=2,'Hourly Demand and Generation'!H5008*'System Design'!$F$21,IF('System Design'!$F$8=3,'Hourly Demand and Generation'!I5008*'System Design'!$F$21)))</f>
        <v>500</v>
      </c>
      <c r="O5008" s="32">
        <f>IF('System Design'!$F$8=1,'Hourly Demand and Generation'!J5008*'System Design'!$F$22,IF('System Design'!$F$8=2,'Hourly Demand and Generation'!K5008*'System Design'!$F$22,IF('System Design'!$F$8=3,'Hourly Demand and Generation'!L5008*'System Design'!$F$22)))</f>
        <v>562.5</v>
      </c>
      <c r="Q5008" s="32">
        <f t="shared" si="1117"/>
        <v>0</v>
      </c>
      <c r="R5008" s="32">
        <f t="shared" si="1122"/>
        <v>5400</v>
      </c>
      <c r="S5008" s="32">
        <f t="shared" si="1123"/>
        <v>0</v>
      </c>
      <c r="T5008" s="32">
        <f t="shared" si="1124"/>
        <v>21600</v>
      </c>
      <c r="U5008" s="32">
        <f t="shared" si="1125"/>
        <v>0</v>
      </c>
      <c r="V5008" s="32">
        <f t="shared" si="1118"/>
        <v>716</v>
      </c>
      <c r="W5008" s="32">
        <f t="shared" si="1126"/>
        <v>716</v>
      </c>
      <c r="X5008" s="32">
        <f t="shared" si="1127"/>
        <v>716</v>
      </c>
    </row>
    <row r="5009" spans="1:24" x14ac:dyDescent="0.25">
      <c r="A5009" s="2"/>
      <c r="B5009" s="2" t="s">
        <v>8</v>
      </c>
      <c r="C5009" s="2">
        <f t="shared" si="1119"/>
        <v>209</v>
      </c>
      <c r="D5009" s="2">
        <f t="shared" si="1120"/>
        <v>13</v>
      </c>
      <c r="E5009" s="2">
        <f t="shared" si="1121"/>
        <v>5005</v>
      </c>
      <c r="F5009" s="11">
        <v>360</v>
      </c>
      <c r="G5009" s="9">
        <v>0.83</v>
      </c>
      <c r="H5009" s="9">
        <v>0.875</v>
      </c>
      <c r="I5009" s="9">
        <v>0.92</v>
      </c>
      <c r="J5009" s="9">
        <v>0.159583545888002</v>
      </c>
      <c r="K5009" s="9">
        <v>0.159583545888002</v>
      </c>
      <c r="L5009" s="9">
        <v>0.24</v>
      </c>
      <c r="N5009" s="32">
        <f>IF('System Design'!$F$8=1,'Hourly Demand and Generation'!G5009*'System Design'!$F$21,IF('System Design'!$F$8=2,'Hourly Demand and Generation'!H5009*'System Design'!$F$21,IF('System Design'!$F$8=3,'Hourly Demand and Generation'!I5009*'System Design'!$F$21)))</f>
        <v>460</v>
      </c>
      <c r="O5009" s="32">
        <f>IF('System Design'!$F$8=1,'Hourly Demand and Generation'!J5009*'System Design'!$F$22,IF('System Design'!$F$8=2,'Hourly Demand and Generation'!K5009*'System Design'!$F$22,IF('System Design'!$F$8=3,'Hourly Demand and Generation'!L5009*'System Design'!$F$22)))</f>
        <v>600</v>
      </c>
      <c r="Q5009" s="32">
        <f t="shared" si="1117"/>
        <v>0</v>
      </c>
      <c r="R5009" s="32">
        <f t="shared" si="1122"/>
        <v>5400</v>
      </c>
      <c r="S5009" s="32">
        <f t="shared" si="1123"/>
        <v>0</v>
      </c>
      <c r="T5009" s="32">
        <f t="shared" si="1124"/>
        <v>21600</v>
      </c>
      <c r="U5009" s="32">
        <f t="shared" si="1125"/>
        <v>0</v>
      </c>
      <c r="V5009" s="32">
        <f t="shared" si="1118"/>
        <v>700</v>
      </c>
      <c r="W5009" s="32">
        <f t="shared" si="1126"/>
        <v>700</v>
      </c>
      <c r="X5009" s="32">
        <f t="shared" si="1127"/>
        <v>700</v>
      </c>
    </row>
    <row r="5010" spans="1:24" x14ac:dyDescent="0.25">
      <c r="A5010" s="2"/>
      <c r="B5010" s="2" t="s">
        <v>8</v>
      </c>
      <c r="C5010" s="2">
        <f t="shared" si="1119"/>
        <v>209</v>
      </c>
      <c r="D5010" s="2">
        <f t="shared" si="1120"/>
        <v>14</v>
      </c>
      <c r="E5010" s="2">
        <f t="shared" si="1121"/>
        <v>5006</v>
      </c>
      <c r="F5010" s="11">
        <v>360</v>
      </c>
      <c r="G5010" s="9">
        <v>0.67</v>
      </c>
      <c r="H5010" s="9">
        <v>0.71</v>
      </c>
      <c r="I5010" s="9">
        <v>0.75</v>
      </c>
      <c r="J5010" s="9">
        <v>0.16955751750600201</v>
      </c>
      <c r="K5010" s="9">
        <v>0.16955751750600201</v>
      </c>
      <c r="L5010" s="9">
        <v>0.255</v>
      </c>
      <c r="N5010" s="32">
        <f>IF('System Design'!$F$8=1,'Hourly Demand and Generation'!G5010*'System Design'!$F$21,IF('System Design'!$F$8=2,'Hourly Demand and Generation'!H5010*'System Design'!$F$21,IF('System Design'!$F$8=3,'Hourly Demand and Generation'!I5010*'System Design'!$F$21)))</f>
        <v>375</v>
      </c>
      <c r="O5010" s="32">
        <f>IF('System Design'!$F$8=1,'Hourly Demand and Generation'!J5010*'System Design'!$F$22,IF('System Design'!$F$8=2,'Hourly Demand and Generation'!K5010*'System Design'!$F$22,IF('System Design'!$F$8=3,'Hourly Demand and Generation'!L5010*'System Design'!$F$22)))</f>
        <v>637.5</v>
      </c>
      <c r="Q5010" s="32">
        <f t="shared" si="1117"/>
        <v>0</v>
      </c>
      <c r="R5010" s="32">
        <f t="shared" si="1122"/>
        <v>5400</v>
      </c>
      <c r="S5010" s="32">
        <f t="shared" si="1123"/>
        <v>0</v>
      </c>
      <c r="T5010" s="32">
        <f t="shared" si="1124"/>
        <v>21600</v>
      </c>
      <c r="U5010" s="32">
        <f t="shared" si="1125"/>
        <v>0</v>
      </c>
      <c r="V5010" s="32">
        <f t="shared" si="1118"/>
        <v>652.5</v>
      </c>
      <c r="W5010" s="32">
        <f t="shared" si="1126"/>
        <v>652.5</v>
      </c>
      <c r="X5010" s="32">
        <f t="shared" si="1127"/>
        <v>652.5</v>
      </c>
    </row>
    <row r="5011" spans="1:24" x14ac:dyDescent="0.25">
      <c r="A5011" s="2"/>
      <c r="B5011" s="2" t="s">
        <v>8</v>
      </c>
      <c r="C5011" s="2">
        <f t="shared" si="1119"/>
        <v>209</v>
      </c>
      <c r="D5011" s="2">
        <f t="shared" si="1120"/>
        <v>15</v>
      </c>
      <c r="E5011" s="2">
        <f t="shared" si="1121"/>
        <v>5007</v>
      </c>
      <c r="F5011" s="11">
        <v>382.5</v>
      </c>
      <c r="G5011" s="9">
        <v>0.5</v>
      </c>
      <c r="H5011" s="9">
        <v>0.54</v>
      </c>
      <c r="I5011" s="9">
        <v>0.57999999999999996</v>
      </c>
      <c r="J5011" s="9">
        <v>0.17953148912400199</v>
      </c>
      <c r="K5011" s="9">
        <v>0.17953148912400199</v>
      </c>
      <c r="L5011" s="9">
        <v>0.27</v>
      </c>
      <c r="N5011" s="32">
        <f>IF('System Design'!$F$8=1,'Hourly Demand and Generation'!G5011*'System Design'!$F$21,IF('System Design'!$F$8=2,'Hourly Demand and Generation'!H5011*'System Design'!$F$21,IF('System Design'!$F$8=3,'Hourly Demand and Generation'!I5011*'System Design'!$F$21)))</f>
        <v>290</v>
      </c>
      <c r="O5011" s="32">
        <f>IF('System Design'!$F$8=1,'Hourly Demand and Generation'!J5011*'System Design'!$F$22,IF('System Design'!$F$8=2,'Hourly Demand and Generation'!K5011*'System Design'!$F$22,IF('System Design'!$F$8=3,'Hourly Demand and Generation'!L5011*'System Design'!$F$22)))</f>
        <v>675</v>
      </c>
      <c r="Q5011" s="32">
        <f t="shared" si="1117"/>
        <v>0</v>
      </c>
      <c r="R5011" s="32">
        <f t="shared" si="1122"/>
        <v>5400</v>
      </c>
      <c r="S5011" s="32">
        <f t="shared" si="1123"/>
        <v>0</v>
      </c>
      <c r="T5011" s="32">
        <f t="shared" si="1124"/>
        <v>21600</v>
      </c>
      <c r="U5011" s="32">
        <f t="shared" si="1125"/>
        <v>0</v>
      </c>
      <c r="V5011" s="32">
        <f t="shared" si="1118"/>
        <v>582.5</v>
      </c>
      <c r="W5011" s="32">
        <f t="shared" si="1126"/>
        <v>582.5</v>
      </c>
      <c r="X5011" s="32">
        <f t="shared" si="1127"/>
        <v>582.5</v>
      </c>
    </row>
    <row r="5012" spans="1:24" x14ac:dyDescent="0.25">
      <c r="A5012" s="2"/>
      <c r="B5012" s="2" t="s">
        <v>8</v>
      </c>
      <c r="C5012" s="2">
        <f t="shared" si="1119"/>
        <v>209</v>
      </c>
      <c r="D5012" s="2">
        <f t="shared" si="1120"/>
        <v>16</v>
      </c>
      <c r="E5012" s="2">
        <f t="shared" si="1121"/>
        <v>5008</v>
      </c>
      <c r="F5012" s="11">
        <v>405</v>
      </c>
      <c r="G5012" s="9">
        <v>0.33</v>
      </c>
      <c r="H5012" s="9">
        <v>0.375</v>
      </c>
      <c r="I5012" s="9">
        <v>0.42</v>
      </c>
      <c r="J5012" s="9">
        <v>0.17953148912400199</v>
      </c>
      <c r="K5012" s="9">
        <v>0.17953148912400199</v>
      </c>
      <c r="L5012" s="9">
        <v>0.27</v>
      </c>
      <c r="N5012" s="32">
        <f>IF('System Design'!$F$8=1,'Hourly Demand and Generation'!G5012*'System Design'!$F$21,IF('System Design'!$F$8=2,'Hourly Demand and Generation'!H5012*'System Design'!$F$21,IF('System Design'!$F$8=3,'Hourly Demand and Generation'!I5012*'System Design'!$F$21)))</f>
        <v>210</v>
      </c>
      <c r="O5012" s="32">
        <f>IF('System Design'!$F$8=1,'Hourly Demand and Generation'!J5012*'System Design'!$F$22,IF('System Design'!$F$8=2,'Hourly Demand and Generation'!K5012*'System Design'!$F$22,IF('System Design'!$F$8=3,'Hourly Demand and Generation'!L5012*'System Design'!$F$22)))</f>
        <v>675</v>
      </c>
      <c r="Q5012" s="32">
        <f t="shared" si="1117"/>
        <v>0</v>
      </c>
      <c r="R5012" s="32">
        <f t="shared" si="1122"/>
        <v>5400</v>
      </c>
      <c r="S5012" s="32">
        <f t="shared" si="1123"/>
        <v>0</v>
      </c>
      <c r="T5012" s="32">
        <f t="shared" si="1124"/>
        <v>21600</v>
      </c>
      <c r="U5012" s="32">
        <f t="shared" si="1125"/>
        <v>0</v>
      </c>
      <c r="V5012" s="32">
        <f t="shared" si="1118"/>
        <v>480</v>
      </c>
      <c r="W5012" s="32">
        <f t="shared" si="1126"/>
        <v>480</v>
      </c>
      <c r="X5012" s="32">
        <f t="shared" si="1127"/>
        <v>480</v>
      </c>
    </row>
    <row r="5013" spans="1:24" x14ac:dyDescent="0.25">
      <c r="A5013" s="2"/>
      <c r="B5013" s="2" t="s">
        <v>8</v>
      </c>
      <c r="C5013" s="2">
        <f t="shared" si="1119"/>
        <v>209</v>
      </c>
      <c r="D5013" s="2">
        <f t="shared" si="1120"/>
        <v>17</v>
      </c>
      <c r="E5013" s="2">
        <f t="shared" si="1121"/>
        <v>5009</v>
      </c>
      <c r="F5013" s="11">
        <v>427.5</v>
      </c>
      <c r="G5013" s="9">
        <v>0.17</v>
      </c>
      <c r="H5013" s="9">
        <v>0.21</v>
      </c>
      <c r="I5013" s="9">
        <v>0.25</v>
      </c>
      <c r="J5013" s="9">
        <v>0.19947943236000201</v>
      </c>
      <c r="K5013" s="9">
        <v>0.19947943236000201</v>
      </c>
      <c r="L5013" s="9">
        <v>0.3</v>
      </c>
      <c r="N5013" s="32">
        <f>IF('System Design'!$F$8=1,'Hourly Demand and Generation'!G5013*'System Design'!$F$21,IF('System Design'!$F$8=2,'Hourly Demand and Generation'!H5013*'System Design'!$F$21,IF('System Design'!$F$8=3,'Hourly Demand and Generation'!I5013*'System Design'!$F$21)))</f>
        <v>125</v>
      </c>
      <c r="O5013" s="32">
        <f>IF('System Design'!$F$8=1,'Hourly Demand and Generation'!J5013*'System Design'!$F$22,IF('System Design'!$F$8=2,'Hourly Demand and Generation'!K5013*'System Design'!$F$22,IF('System Design'!$F$8=3,'Hourly Demand and Generation'!L5013*'System Design'!$F$22)))</f>
        <v>750</v>
      </c>
      <c r="Q5013" s="32">
        <f t="shared" si="1117"/>
        <v>0</v>
      </c>
      <c r="R5013" s="32">
        <f t="shared" si="1122"/>
        <v>5400</v>
      </c>
      <c r="S5013" s="32">
        <f t="shared" si="1123"/>
        <v>0</v>
      </c>
      <c r="T5013" s="32">
        <f t="shared" si="1124"/>
        <v>21600</v>
      </c>
      <c r="U5013" s="32">
        <f t="shared" si="1125"/>
        <v>0</v>
      </c>
      <c r="V5013" s="32">
        <f t="shared" si="1118"/>
        <v>447.5</v>
      </c>
      <c r="W5013" s="32">
        <f t="shared" si="1126"/>
        <v>447.5</v>
      </c>
      <c r="X5013" s="32">
        <f t="shared" si="1127"/>
        <v>447.5</v>
      </c>
    </row>
    <row r="5014" spans="1:24" x14ac:dyDescent="0.25">
      <c r="A5014" s="2"/>
      <c r="B5014" s="2" t="s">
        <v>8</v>
      </c>
      <c r="C5014" s="2">
        <f t="shared" si="1119"/>
        <v>209</v>
      </c>
      <c r="D5014" s="2">
        <f t="shared" si="1120"/>
        <v>18</v>
      </c>
      <c r="E5014" s="2">
        <f t="shared" si="1121"/>
        <v>5010</v>
      </c>
      <c r="F5014" s="11">
        <v>450</v>
      </c>
      <c r="G5014" s="9">
        <v>0.08</v>
      </c>
      <c r="H5014" s="9">
        <v>0.125</v>
      </c>
      <c r="I5014" s="9">
        <v>0.17</v>
      </c>
      <c r="J5014" s="9">
        <v>0.189505460742002</v>
      </c>
      <c r="K5014" s="9">
        <v>0.189505460742002</v>
      </c>
      <c r="L5014" s="9">
        <v>0.28499999999999998</v>
      </c>
      <c r="N5014" s="32">
        <f>IF('System Design'!$F$8=1,'Hourly Demand and Generation'!G5014*'System Design'!$F$21,IF('System Design'!$F$8=2,'Hourly Demand and Generation'!H5014*'System Design'!$F$21,IF('System Design'!$F$8=3,'Hourly Demand and Generation'!I5014*'System Design'!$F$21)))</f>
        <v>85</v>
      </c>
      <c r="O5014" s="32">
        <f>IF('System Design'!$F$8=1,'Hourly Demand and Generation'!J5014*'System Design'!$F$22,IF('System Design'!$F$8=2,'Hourly Demand and Generation'!K5014*'System Design'!$F$22,IF('System Design'!$F$8=3,'Hourly Demand and Generation'!L5014*'System Design'!$F$22)))</f>
        <v>712.49999999999989</v>
      </c>
      <c r="Q5014" s="32">
        <f t="shared" si="1117"/>
        <v>0</v>
      </c>
      <c r="R5014" s="32">
        <f t="shared" si="1122"/>
        <v>5400</v>
      </c>
      <c r="S5014" s="32">
        <f t="shared" si="1123"/>
        <v>0</v>
      </c>
      <c r="T5014" s="32">
        <f t="shared" si="1124"/>
        <v>21600</v>
      </c>
      <c r="U5014" s="32">
        <f t="shared" si="1125"/>
        <v>0</v>
      </c>
      <c r="V5014" s="32">
        <f t="shared" si="1118"/>
        <v>347.49999999999989</v>
      </c>
      <c r="W5014" s="32">
        <f t="shared" si="1126"/>
        <v>347.49999999999989</v>
      </c>
      <c r="X5014" s="32">
        <f t="shared" si="1127"/>
        <v>347.49999999999989</v>
      </c>
    </row>
    <row r="5015" spans="1:24" x14ac:dyDescent="0.25">
      <c r="A5015" s="2"/>
      <c r="B5015" s="2" t="s">
        <v>8</v>
      </c>
      <c r="C5015" s="2">
        <f t="shared" si="1119"/>
        <v>209</v>
      </c>
      <c r="D5015" s="2">
        <f t="shared" si="1120"/>
        <v>19</v>
      </c>
      <c r="E5015" s="2">
        <f t="shared" si="1121"/>
        <v>5011</v>
      </c>
      <c r="F5015" s="11">
        <v>436.5</v>
      </c>
      <c r="G5015" s="9">
        <v>0</v>
      </c>
      <c r="H5015" s="9">
        <v>0.04</v>
      </c>
      <c r="I5015" s="9">
        <v>0.08</v>
      </c>
      <c r="J5015" s="9">
        <v>0.17953148912400199</v>
      </c>
      <c r="K5015" s="9">
        <v>0.17953148912400199</v>
      </c>
      <c r="L5015" s="9">
        <v>0.27</v>
      </c>
      <c r="N5015" s="32">
        <f>IF('System Design'!$F$8=1,'Hourly Demand and Generation'!G5015*'System Design'!$F$21,IF('System Design'!$F$8=2,'Hourly Demand and Generation'!H5015*'System Design'!$F$21,IF('System Design'!$F$8=3,'Hourly Demand and Generation'!I5015*'System Design'!$F$21)))</f>
        <v>40</v>
      </c>
      <c r="O5015" s="32">
        <f>IF('System Design'!$F$8=1,'Hourly Demand and Generation'!J5015*'System Design'!$F$22,IF('System Design'!$F$8=2,'Hourly Demand and Generation'!K5015*'System Design'!$F$22,IF('System Design'!$F$8=3,'Hourly Demand and Generation'!L5015*'System Design'!$F$22)))</f>
        <v>675</v>
      </c>
      <c r="Q5015" s="32">
        <f t="shared" si="1117"/>
        <v>0</v>
      </c>
      <c r="R5015" s="32">
        <f t="shared" si="1122"/>
        <v>5400</v>
      </c>
      <c r="S5015" s="32">
        <f t="shared" si="1123"/>
        <v>0</v>
      </c>
      <c r="T5015" s="32">
        <f t="shared" si="1124"/>
        <v>21600</v>
      </c>
      <c r="U5015" s="32">
        <f t="shared" si="1125"/>
        <v>0</v>
      </c>
      <c r="V5015" s="32">
        <f t="shared" si="1118"/>
        <v>278.5</v>
      </c>
      <c r="W5015" s="32">
        <f t="shared" si="1126"/>
        <v>278.5</v>
      </c>
      <c r="X5015" s="32">
        <f t="shared" si="1127"/>
        <v>278.5</v>
      </c>
    </row>
    <row r="5016" spans="1:24" x14ac:dyDescent="0.25">
      <c r="A5016" s="2"/>
      <c r="B5016" s="2" t="s">
        <v>8</v>
      </c>
      <c r="C5016" s="2">
        <f t="shared" si="1119"/>
        <v>209</v>
      </c>
      <c r="D5016" s="2">
        <f t="shared" si="1120"/>
        <v>20</v>
      </c>
      <c r="E5016" s="2">
        <f t="shared" si="1121"/>
        <v>5012</v>
      </c>
      <c r="F5016" s="11">
        <v>427.5</v>
      </c>
      <c r="G5016" s="9">
        <v>0</v>
      </c>
      <c r="H5016" s="9">
        <v>0</v>
      </c>
      <c r="I5016" s="9">
        <v>0</v>
      </c>
      <c r="J5016" s="9">
        <v>0.17953148912400199</v>
      </c>
      <c r="K5016" s="9">
        <v>0.17953148912400199</v>
      </c>
      <c r="L5016" s="9">
        <v>0.27</v>
      </c>
      <c r="N5016" s="32">
        <f>IF('System Design'!$F$8=1,'Hourly Demand and Generation'!G5016*'System Design'!$F$21,IF('System Design'!$F$8=2,'Hourly Demand and Generation'!H5016*'System Design'!$F$21,IF('System Design'!$F$8=3,'Hourly Demand and Generation'!I5016*'System Design'!$F$21)))</f>
        <v>0</v>
      </c>
      <c r="O5016" s="32">
        <f>IF('System Design'!$F$8=1,'Hourly Demand and Generation'!J5016*'System Design'!$F$22,IF('System Design'!$F$8=2,'Hourly Demand and Generation'!K5016*'System Design'!$F$22,IF('System Design'!$F$8=3,'Hourly Demand and Generation'!L5016*'System Design'!$F$22)))</f>
        <v>675</v>
      </c>
      <c r="Q5016" s="32">
        <f t="shared" si="1117"/>
        <v>0</v>
      </c>
      <c r="R5016" s="32">
        <f t="shared" si="1122"/>
        <v>5400</v>
      </c>
      <c r="S5016" s="32">
        <f t="shared" si="1123"/>
        <v>0</v>
      </c>
      <c r="T5016" s="32">
        <f t="shared" si="1124"/>
        <v>21600</v>
      </c>
      <c r="U5016" s="32">
        <f t="shared" si="1125"/>
        <v>0</v>
      </c>
      <c r="V5016" s="32">
        <f t="shared" si="1118"/>
        <v>247.5</v>
      </c>
      <c r="W5016" s="32">
        <f t="shared" si="1126"/>
        <v>247.5</v>
      </c>
      <c r="X5016" s="32">
        <f t="shared" si="1127"/>
        <v>247.5</v>
      </c>
    </row>
    <row r="5017" spans="1:24" x14ac:dyDescent="0.25">
      <c r="A5017" s="2"/>
      <c r="B5017" s="2" t="s">
        <v>8</v>
      </c>
      <c r="C5017" s="2">
        <f t="shared" si="1119"/>
        <v>209</v>
      </c>
      <c r="D5017" s="2">
        <f t="shared" si="1120"/>
        <v>21</v>
      </c>
      <c r="E5017" s="2">
        <f t="shared" si="1121"/>
        <v>5013</v>
      </c>
      <c r="F5017" s="11">
        <v>405</v>
      </c>
      <c r="G5017" s="9">
        <v>0</v>
      </c>
      <c r="H5017" s="9">
        <v>0</v>
      </c>
      <c r="I5017" s="9">
        <v>0</v>
      </c>
      <c r="J5017" s="9">
        <v>0.17953148912400199</v>
      </c>
      <c r="K5017" s="9">
        <v>0.17953148912400199</v>
      </c>
      <c r="L5017" s="9">
        <v>0.27</v>
      </c>
      <c r="N5017" s="32">
        <f>IF('System Design'!$F$8=1,'Hourly Demand and Generation'!G5017*'System Design'!$F$21,IF('System Design'!$F$8=2,'Hourly Demand and Generation'!H5017*'System Design'!$F$21,IF('System Design'!$F$8=3,'Hourly Demand and Generation'!I5017*'System Design'!$F$21)))</f>
        <v>0</v>
      </c>
      <c r="O5017" s="32">
        <f>IF('System Design'!$F$8=1,'Hourly Demand and Generation'!J5017*'System Design'!$F$22,IF('System Design'!$F$8=2,'Hourly Demand and Generation'!K5017*'System Design'!$F$22,IF('System Design'!$F$8=3,'Hourly Demand and Generation'!L5017*'System Design'!$F$22)))</f>
        <v>675</v>
      </c>
      <c r="Q5017" s="32">
        <f t="shared" si="1117"/>
        <v>0</v>
      </c>
      <c r="R5017" s="32">
        <f t="shared" si="1122"/>
        <v>5400</v>
      </c>
      <c r="S5017" s="32">
        <f t="shared" si="1123"/>
        <v>0</v>
      </c>
      <c r="T5017" s="32">
        <f t="shared" si="1124"/>
        <v>21600</v>
      </c>
      <c r="U5017" s="32">
        <f t="shared" si="1125"/>
        <v>0</v>
      </c>
      <c r="V5017" s="32">
        <f t="shared" si="1118"/>
        <v>270</v>
      </c>
      <c r="W5017" s="32">
        <f t="shared" si="1126"/>
        <v>270</v>
      </c>
      <c r="X5017" s="32">
        <f t="shared" si="1127"/>
        <v>270</v>
      </c>
    </row>
    <row r="5018" spans="1:24" x14ac:dyDescent="0.25">
      <c r="A5018" s="2"/>
      <c r="B5018" s="2" t="s">
        <v>8</v>
      </c>
      <c r="C5018" s="2">
        <f t="shared" si="1119"/>
        <v>209</v>
      </c>
      <c r="D5018" s="2">
        <f t="shared" si="1120"/>
        <v>22</v>
      </c>
      <c r="E5018" s="2">
        <f t="shared" si="1121"/>
        <v>5014</v>
      </c>
      <c r="F5018" s="11">
        <v>382.5</v>
      </c>
      <c r="G5018" s="9">
        <v>0</v>
      </c>
      <c r="H5018" s="9">
        <v>0</v>
      </c>
      <c r="I5018" s="9">
        <v>0</v>
      </c>
      <c r="J5018" s="9">
        <v>0.189505460742002</v>
      </c>
      <c r="K5018" s="9">
        <v>0.189505460742002</v>
      </c>
      <c r="L5018" s="9">
        <v>0.28499999999999998</v>
      </c>
      <c r="N5018" s="32">
        <f>IF('System Design'!$F$8=1,'Hourly Demand and Generation'!G5018*'System Design'!$F$21,IF('System Design'!$F$8=2,'Hourly Demand and Generation'!H5018*'System Design'!$F$21,IF('System Design'!$F$8=3,'Hourly Demand and Generation'!I5018*'System Design'!$F$21)))</f>
        <v>0</v>
      </c>
      <c r="O5018" s="32">
        <f>IF('System Design'!$F$8=1,'Hourly Demand and Generation'!J5018*'System Design'!$F$22,IF('System Design'!$F$8=2,'Hourly Demand and Generation'!K5018*'System Design'!$F$22,IF('System Design'!$F$8=3,'Hourly Demand and Generation'!L5018*'System Design'!$F$22)))</f>
        <v>712.49999999999989</v>
      </c>
      <c r="Q5018" s="32">
        <f t="shared" si="1117"/>
        <v>0</v>
      </c>
      <c r="R5018" s="32">
        <f t="shared" si="1122"/>
        <v>5400</v>
      </c>
      <c r="S5018" s="32">
        <f t="shared" si="1123"/>
        <v>0</v>
      </c>
      <c r="T5018" s="32">
        <f t="shared" si="1124"/>
        <v>21600</v>
      </c>
      <c r="U5018" s="32">
        <f t="shared" si="1125"/>
        <v>0</v>
      </c>
      <c r="V5018" s="32">
        <f t="shared" si="1118"/>
        <v>329.99999999999989</v>
      </c>
      <c r="W5018" s="32">
        <f t="shared" si="1126"/>
        <v>329.99999999999989</v>
      </c>
      <c r="X5018" s="32">
        <f t="shared" si="1127"/>
        <v>329.99999999999989</v>
      </c>
    </row>
    <row r="5019" spans="1:24" x14ac:dyDescent="0.25">
      <c r="A5019" s="2"/>
      <c r="B5019" s="2" t="s">
        <v>8</v>
      </c>
      <c r="C5019" s="2">
        <f t="shared" si="1119"/>
        <v>209</v>
      </c>
      <c r="D5019" s="2">
        <f t="shared" si="1120"/>
        <v>23</v>
      </c>
      <c r="E5019" s="2">
        <f t="shared" si="1121"/>
        <v>5015</v>
      </c>
      <c r="F5019" s="11">
        <v>360</v>
      </c>
      <c r="G5019" s="9">
        <v>0</v>
      </c>
      <c r="H5019" s="9">
        <v>0</v>
      </c>
      <c r="I5019" s="9">
        <v>0</v>
      </c>
      <c r="J5019" s="9">
        <v>0.159583545888002</v>
      </c>
      <c r="K5019" s="9">
        <v>0.159583545888002</v>
      </c>
      <c r="L5019" s="9">
        <v>0.24</v>
      </c>
      <c r="N5019" s="32">
        <f>IF('System Design'!$F$8=1,'Hourly Demand and Generation'!G5019*'System Design'!$F$21,IF('System Design'!$F$8=2,'Hourly Demand and Generation'!H5019*'System Design'!$F$21,IF('System Design'!$F$8=3,'Hourly Demand and Generation'!I5019*'System Design'!$F$21)))</f>
        <v>0</v>
      </c>
      <c r="O5019" s="32">
        <f>IF('System Design'!$F$8=1,'Hourly Demand and Generation'!J5019*'System Design'!$F$22,IF('System Design'!$F$8=2,'Hourly Demand and Generation'!K5019*'System Design'!$F$22,IF('System Design'!$F$8=3,'Hourly Demand and Generation'!L5019*'System Design'!$F$22)))</f>
        <v>600</v>
      </c>
      <c r="Q5019" s="32">
        <f t="shared" si="1117"/>
        <v>0</v>
      </c>
      <c r="R5019" s="32">
        <f t="shared" si="1122"/>
        <v>5400</v>
      </c>
      <c r="S5019" s="32">
        <f t="shared" si="1123"/>
        <v>0</v>
      </c>
      <c r="T5019" s="32">
        <f t="shared" si="1124"/>
        <v>21600</v>
      </c>
      <c r="U5019" s="32">
        <f t="shared" si="1125"/>
        <v>0</v>
      </c>
      <c r="V5019" s="32">
        <f t="shared" si="1118"/>
        <v>240</v>
      </c>
      <c r="W5019" s="32">
        <f t="shared" si="1126"/>
        <v>240</v>
      </c>
      <c r="X5019" s="32">
        <f t="shared" si="1127"/>
        <v>240</v>
      </c>
    </row>
    <row r="5020" spans="1:24" x14ac:dyDescent="0.25">
      <c r="A5020" s="2"/>
      <c r="B5020" s="2" t="s">
        <v>8</v>
      </c>
      <c r="C5020" s="2">
        <f t="shared" si="1119"/>
        <v>209</v>
      </c>
      <c r="D5020" s="2">
        <f t="shared" si="1120"/>
        <v>24</v>
      </c>
      <c r="E5020" s="2">
        <f t="shared" si="1121"/>
        <v>5016</v>
      </c>
      <c r="F5020" s="11">
        <v>315</v>
      </c>
      <c r="G5020" s="9">
        <v>0</v>
      </c>
      <c r="H5020" s="9">
        <v>0</v>
      </c>
      <c r="I5020" s="9">
        <v>0</v>
      </c>
      <c r="J5020" s="9">
        <v>0.159583545888002</v>
      </c>
      <c r="K5020" s="9">
        <v>0.159583545888002</v>
      </c>
      <c r="L5020" s="9">
        <v>0.24</v>
      </c>
      <c r="N5020" s="32">
        <f>IF('System Design'!$F$8=1,'Hourly Demand and Generation'!G5020*'System Design'!$F$21,IF('System Design'!$F$8=2,'Hourly Demand and Generation'!H5020*'System Design'!$F$21,IF('System Design'!$F$8=3,'Hourly Demand and Generation'!I5020*'System Design'!$F$21)))</f>
        <v>0</v>
      </c>
      <c r="O5020" s="32">
        <f>IF('System Design'!$F$8=1,'Hourly Demand and Generation'!J5020*'System Design'!$F$22,IF('System Design'!$F$8=2,'Hourly Demand and Generation'!K5020*'System Design'!$F$22,IF('System Design'!$F$8=3,'Hourly Demand and Generation'!L5020*'System Design'!$F$22)))</f>
        <v>600</v>
      </c>
      <c r="Q5020" s="32">
        <f t="shared" si="1117"/>
        <v>0</v>
      </c>
      <c r="R5020" s="32">
        <f t="shared" si="1122"/>
        <v>5400</v>
      </c>
      <c r="S5020" s="32">
        <f t="shared" si="1123"/>
        <v>0</v>
      </c>
      <c r="T5020" s="32">
        <f t="shared" si="1124"/>
        <v>21600</v>
      </c>
      <c r="U5020" s="32">
        <f t="shared" si="1125"/>
        <v>0</v>
      </c>
      <c r="V5020" s="32">
        <f t="shared" si="1118"/>
        <v>285</v>
      </c>
      <c r="W5020" s="32">
        <f t="shared" si="1126"/>
        <v>285</v>
      </c>
      <c r="X5020" s="32">
        <f t="shared" si="1127"/>
        <v>285</v>
      </c>
    </row>
    <row r="5021" spans="1:24" x14ac:dyDescent="0.25">
      <c r="A5021" s="2"/>
      <c r="B5021" s="2" t="s">
        <v>8</v>
      </c>
      <c r="C5021" s="2">
        <f>C5020+1</f>
        <v>210</v>
      </c>
      <c r="D5021" s="2">
        <v>1</v>
      </c>
      <c r="E5021" s="2">
        <f t="shared" si="1121"/>
        <v>5017</v>
      </c>
      <c r="F5021" s="11">
        <v>270</v>
      </c>
      <c r="G5021" s="9">
        <v>0</v>
      </c>
      <c r="H5021" s="9">
        <v>0</v>
      </c>
      <c r="I5021" s="9">
        <v>0</v>
      </c>
      <c r="J5021" s="9">
        <v>0.1000476389631</v>
      </c>
      <c r="K5021" s="9">
        <v>0.3</v>
      </c>
      <c r="L5021" s="9">
        <v>0.3</v>
      </c>
      <c r="N5021" s="32">
        <f>IF('System Design'!$F$8=1,'Hourly Demand and Generation'!G5021*'System Design'!$F$21,IF('System Design'!$F$8=2,'Hourly Demand and Generation'!H5021*'System Design'!$F$21,IF('System Design'!$F$8=3,'Hourly Demand and Generation'!I5021*'System Design'!$F$21)))</f>
        <v>0</v>
      </c>
      <c r="O5021" s="32">
        <f>IF('System Design'!$F$8=1,'Hourly Demand and Generation'!J5021*'System Design'!$F$22,IF('System Design'!$F$8=2,'Hourly Demand and Generation'!K5021*'System Design'!$F$22,IF('System Design'!$F$8=3,'Hourly Demand and Generation'!L5021*'System Design'!$F$22)))</f>
        <v>750</v>
      </c>
      <c r="Q5021" s="32">
        <f t="shared" si="1117"/>
        <v>0</v>
      </c>
      <c r="R5021" s="32">
        <f t="shared" si="1122"/>
        <v>5400</v>
      </c>
      <c r="S5021" s="32">
        <f t="shared" si="1123"/>
        <v>0</v>
      </c>
      <c r="T5021" s="32">
        <f t="shared" si="1124"/>
        <v>21600</v>
      </c>
      <c r="U5021" s="32">
        <f t="shared" si="1125"/>
        <v>0</v>
      </c>
      <c r="V5021" s="32">
        <f t="shared" si="1118"/>
        <v>480</v>
      </c>
      <c r="W5021" s="32">
        <f t="shared" si="1126"/>
        <v>480</v>
      </c>
      <c r="X5021" s="32">
        <f t="shared" si="1127"/>
        <v>480</v>
      </c>
    </row>
    <row r="5022" spans="1:24" x14ac:dyDescent="0.25">
      <c r="A5022" s="2"/>
      <c r="B5022" s="2" t="s">
        <v>8</v>
      </c>
      <c r="C5022" s="2">
        <f>C5021</f>
        <v>210</v>
      </c>
      <c r="D5022" s="2">
        <f>D5021+1</f>
        <v>2</v>
      </c>
      <c r="E5022" s="2">
        <f t="shared" si="1121"/>
        <v>5018</v>
      </c>
      <c r="F5022" s="11">
        <v>247.5</v>
      </c>
      <c r="G5022" s="9">
        <v>0</v>
      </c>
      <c r="H5022" s="9">
        <v>0</v>
      </c>
      <c r="I5022" s="9">
        <v>0</v>
      </c>
      <c r="J5022" s="9">
        <v>9.0042875066789804E-2</v>
      </c>
      <c r="K5022" s="9">
        <v>0.27</v>
      </c>
      <c r="L5022" s="9">
        <v>0.27</v>
      </c>
      <c r="N5022" s="32">
        <f>IF('System Design'!$F$8=1,'Hourly Demand and Generation'!G5022*'System Design'!$F$21,IF('System Design'!$F$8=2,'Hourly Demand and Generation'!H5022*'System Design'!$F$21,IF('System Design'!$F$8=3,'Hourly Demand and Generation'!I5022*'System Design'!$F$21)))</f>
        <v>0</v>
      </c>
      <c r="O5022" s="32">
        <f>IF('System Design'!$F$8=1,'Hourly Demand and Generation'!J5022*'System Design'!$F$22,IF('System Design'!$F$8=2,'Hourly Demand and Generation'!K5022*'System Design'!$F$22,IF('System Design'!$F$8=3,'Hourly Demand and Generation'!L5022*'System Design'!$F$22)))</f>
        <v>675</v>
      </c>
      <c r="Q5022" s="32">
        <f t="shared" si="1117"/>
        <v>0</v>
      </c>
      <c r="R5022" s="32">
        <f t="shared" si="1122"/>
        <v>5400</v>
      </c>
      <c r="S5022" s="32">
        <f t="shared" si="1123"/>
        <v>0</v>
      </c>
      <c r="T5022" s="32">
        <f t="shared" si="1124"/>
        <v>21600</v>
      </c>
      <c r="U5022" s="32">
        <f t="shared" si="1125"/>
        <v>0</v>
      </c>
      <c r="V5022" s="32">
        <f t="shared" si="1118"/>
        <v>427.5</v>
      </c>
      <c r="W5022" s="32">
        <f t="shared" si="1126"/>
        <v>427.5</v>
      </c>
      <c r="X5022" s="32">
        <f t="shared" si="1127"/>
        <v>427.5</v>
      </c>
    </row>
    <row r="5023" spans="1:24" x14ac:dyDescent="0.25">
      <c r="A5023" s="2"/>
      <c r="B5023" s="2" t="s">
        <v>8</v>
      </c>
      <c r="C5023" s="2">
        <f t="shared" ref="C5023:C5044" si="1128">C5022</f>
        <v>210</v>
      </c>
      <c r="D5023" s="2">
        <f t="shared" ref="D5023:D5044" si="1129">D5022+1</f>
        <v>3</v>
      </c>
      <c r="E5023" s="2">
        <f t="shared" si="1121"/>
        <v>5019</v>
      </c>
      <c r="F5023" s="11">
        <v>225</v>
      </c>
      <c r="G5023" s="9">
        <v>0</v>
      </c>
      <c r="H5023" s="9">
        <v>0</v>
      </c>
      <c r="I5023" s="9">
        <v>0</v>
      </c>
      <c r="J5023" s="9">
        <v>9.0042875066789804E-2</v>
      </c>
      <c r="K5023" s="9">
        <v>0.27</v>
      </c>
      <c r="L5023" s="9">
        <v>0.27</v>
      </c>
      <c r="N5023" s="32">
        <f>IF('System Design'!$F$8=1,'Hourly Demand and Generation'!G5023*'System Design'!$F$21,IF('System Design'!$F$8=2,'Hourly Demand and Generation'!H5023*'System Design'!$F$21,IF('System Design'!$F$8=3,'Hourly Demand and Generation'!I5023*'System Design'!$F$21)))</f>
        <v>0</v>
      </c>
      <c r="O5023" s="32">
        <f>IF('System Design'!$F$8=1,'Hourly Demand and Generation'!J5023*'System Design'!$F$22,IF('System Design'!$F$8=2,'Hourly Demand and Generation'!K5023*'System Design'!$F$22,IF('System Design'!$F$8=3,'Hourly Demand and Generation'!L5023*'System Design'!$F$22)))</f>
        <v>675</v>
      </c>
      <c r="Q5023" s="32">
        <f t="shared" si="1117"/>
        <v>0</v>
      </c>
      <c r="R5023" s="32">
        <f t="shared" si="1122"/>
        <v>5400</v>
      </c>
      <c r="S5023" s="32">
        <f t="shared" si="1123"/>
        <v>0</v>
      </c>
      <c r="T5023" s="32">
        <f t="shared" si="1124"/>
        <v>21600</v>
      </c>
      <c r="U5023" s="32">
        <f t="shared" si="1125"/>
        <v>0</v>
      </c>
      <c r="V5023" s="32">
        <f t="shared" si="1118"/>
        <v>450</v>
      </c>
      <c r="W5023" s="32">
        <f t="shared" si="1126"/>
        <v>450</v>
      </c>
      <c r="X5023" s="32">
        <f t="shared" si="1127"/>
        <v>450</v>
      </c>
    </row>
    <row r="5024" spans="1:24" x14ac:dyDescent="0.25">
      <c r="A5024" s="2"/>
      <c r="B5024" s="2" t="s">
        <v>8</v>
      </c>
      <c r="C5024" s="2">
        <f t="shared" si="1128"/>
        <v>210</v>
      </c>
      <c r="D5024" s="2">
        <f t="shared" si="1129"/>
        <v>4</v>
      </c>
      <c r="E5024" s="2">
        <f t="shared" si="1121"/>
        <v>5020</v>
      </c>
      <c r="F5024" s="11">
        <v>270</v>
      </c>
      <c r="G5024" s="9">
        <v>0</v>
      </c>
      <c r="H5024" s="9">
        <v>0</v>
      </c>
      <c r="I5024" s="9">
        <v>0</v>
      </c>
      <c r="J5024" s="9">
        <v>0.1000476389631</v>
      </c>
      <c r="K5024" s="9">
        <v>0.3</v>
      </c>
      <c r="L5024" s="9">
        <v>0.3</v>
      </c>
      <c r="N5024" s="32">
        <f>IF('System Design'!$F$8=1,'Hourly Demand and Generation'!G5024*'System Design'!$F$21,IF('System Design'!$F$8=2,'Hourly Demand and Generation'!H5024*'System Design'!$F$21,IF('System Design'!$F$8=3,'Hourly Demand and Generation'!I5024*'System Design'!$F$21)))</f>
        <v>0</v>
      </c>
      <c r="O5024" s="32">
        <f>IF('System Design'!$F$8=1,'Hourly Demand and Generation'!J5024*'System Design'!$F$22,IF('System Design'!$F$8=2,'Hourly Demand and Generation'!K5024*'System Design'!$F$22,IF('System Design'!$F$8=3,'Hourly Demand and Generation'!L5024*'System Design'!$F$22)))</f>
        <v>750</v>
      </c>
      <c r="Q5024" s="32">
        <f t="shared" si="1117"/>
        <v>0</v>
      </c>
      <c r="R5024" s="32">
        <f t="shared" si="1122"/>
        <v>5400</v>
      </c>
      <c r="S5024" s="32">
        <f t="shared" si="1123"/>
        <v>0</v>
      </c>
      <c r="T5024" s="32">
        <f t="shared" si="1124"/>
        <v>21600</v>
      </c>
      <c r="U5024" s="32">
        <f t="shared" si="1125"/>
        <v>0</v>
      </c>
      <c r="V5024" s="32">
        <f t="shared" si="1118"/>
        <v>480</v>
      </c>
      <c r="W5024" s="32">
        <f t="shared" si="1126"/>
        <v>480</v>
      </c>
      <c r="X5024" s="32">
        <f t="shared" si="1127"/>
        <v>480</v>
      </c>
    </row>
    <row r="5025" spans="1:24" x14ac:dyDescent="0.25">
      <c r="A5025" s="2"/>
      <c r="B5025" s="2" t="s">
        <v>8</v>
      </c>
      <c r="C5025" s="2">
        <f t="shared" si="1128"/>
        <v>210</v>
      </c>
      <c r="D5025" s="2">
        <f t="shared" si="1129"/>
        <v>5</v>
      </c>
      <c r="E5025" s="2">
        <f t="shared" si="1121"/>
        <v>5021</v>
      </c>
      <c r="F5025" s="11">
        <v>292.5</v>
      </c>
      <c r="G5025" s="9">
        <v>0</v>
      </c>
      <c r="H5025" s="9">
        <v>0.04</v>
      </c>
      <c r="I5025" s="9">
        <v>0.08</v>
      </c>
      <c r="J5025" s="9">
        <v>8.0038111170479806E-2</v>
      </c>
      <c r="K5025" s="9">
        <v>0.24</v>
      </c>
      <c r="L5025" s="9">
        <v>0.24</v>
      </c>
      <c r="N5025" s="32">
        <f>IF('System Design'!$F$8=1,'Hourly Demand and Generation'!G5025*'System Design'!$F$21,IF('System Design'!$F$8=2,'Hourly Demand and Generation'!H5025*'System Design'!$F$21,IF('System Design'!$F$8=3,'Hourly Demand and Generation'!I5025*'System Design'!$F$21)))</f>
        <v>40</v>
      </c>
      <c r="O5025" s="32">
        <f>IF('System Design'!$F$8=1,'Hourly Demand and Generation'!J5025*'System Design'!$F$22,IF('System Design'!$F$8=2,'Hourly Demand and Generation'!K5025*'System Design'!$F$22,IF('System Design'!$F$8=3,'Hourly Demand and Generation'!L5025*'System Design'!$F$22)))</f>
        <v>600</v>
      </c>
      <c r="Q5025" s="32">
        <f t="shared" si="1117"/>
        <v>0</v>
      </c>
      <c r="R5025" s="32">
        <f t="shared" si="1122"/>
        <v>5400</v>
      </c>
      <c r="S5025" s="32">
        <f t="shared" si="1123"/>
        <v>0</v>
      </c>
      <c r="T5025" s="32">
        <f t="shared" si="1124"/>
        <v>21600</v>
      </c>
      <c r="U5025" s="32">
        <f t="shared" si="1125"/>
        <v>0</v>
      </c>
      <c r="V5025" s="32">
        <f t="shared" si="1118"/>
        <v>347.5</v>
      </c>
      <c r="W5025" s="32">
        <f t="shared" si="1126"/>
        <v>347.5</v>
      </c>
      <c r="X5025" s="32">
        <f t="shared" si="1127"/>
        <v>347.5</v>
      </c>
    </row>
    <row r="5026" spans="1:24" x14ac:dyDescent="0.25">
      <c r="A5026" s="2"/>
      <c r="B5026" s="2" t="s">
        <v>8</v>
      </c>
      <c r="C5026" s="2">
        <f t="shared" si="1128"/>
        <v>210</v>
      </c>
      <c r="D5026" s="2">
        <f t="shared" si="1129"/>
        <v>6</v>
      </c>
      <c r="E5026" s="2">
        <f t="shared" si="1121"/>
        <v>5022</v>
      </c>
      <c r="F5026" s="11">
        <v>315</v>
      </c>
      <c r="G5026" s="9">
        <v>6.3375221155532999E-2</v>
      </c>
      <c r="H5026" s="9">
        <v>0.125</v>
      </c>
      <c r="I5026" s="9">
        <v>0.17</v>
      </c>
      <c r="J5026" s="9">
        <v>8.0038111170479806E-2</v>
      </c>
      <c r="K5026" s="9">
        <v>0.24</v>
      </c>
      <c r="L5026" s="9">
        <v>0.24</v>
      </c>
      <c r="N5026" s="32">
        <f>IF('System Design'!$F$8=1,'Hourly Demand and Generation'!G5026*'System Design'!$F$21,IF('System Design'!$F$8=2,'Hourly Demand and Generation'!H5026*'System Design'!$F$21,IF('System Design'!$F$8=3,'Hourly Demand and Generation'!I5026*'System Design'!$F$21)))</f>
        <v>85</v>
      </c>
      <c r="O5026" s="32">
        <f>IF('System Design'!$F$8=1,'Hourly Demand and Generation'!J5026*'System Design'!$F$22,IF('System Design'!$F$8=2,'Hourly Demand and Generation'!K5026*'System Design'!$F$22,IF('System Design'!$F$8=3,'Hourly Demand and Generation'!L5026*'System Design'!$F$22)))</f>
        <v>600</v>
      </c>
      <c r="Q5026" s="32">
        <f t="shared" si="1117"/>
        <v>0</v>
      </c>
      <c r="R5026" s="32">
        <f t="shared" si="1122"/>
        <v>5400</v>
      </c>
      <c r="S5026" s="32">
        <f t="shared" si="1123"/>
        <v>0</v>
      </c>
      <c r="T5026" s="32">
        <f t="shared" si="1124"/>
        <v>21600</v>
      </c>
      <c r="U5026" s="32">
        <f t="shared" si="1125"/>
        <v>0</v>
      </c>
      <c r="V5026" s="32">
        <f t="shared" si="1118"/>
        <v>370</v>
      </c>
      <c r="W5026" s="32">
        <f t="shared" si="1126"/>
        <v>370</v>
      </c>
      <c r="X5026" s="32">
        <f t="shared" si="1127"/>
        <v>370</v>
      </c>
    </row>
    <row r="5027" spans="1:24" x14ac:dyDescent="0.25">
      <c r="A5027" s="2"/>
      <c r="B5027" s="2" t="s">
        <v>8</v>
      </c>
      <c r="C5027" s="2">
        <f t="shared" si="1128"/>
        <v>210</v>
      </c>
      <c r="D5027" s="2">
        <f t="shared" si="1129"/>
        <v>7</v>
      </c>
      <c r="E5027" s="2">
        <f t="shared" si="1121"/>
        <v>5023</v>
      </c>
      <c r="F5027" s="11">
        <v>337.5</v>
      </c>
      <c r="G5027" s="9">
        <v>0.13467234495550801</v>
      </c>
      <c r="H5027" s="9">
        <v>0.21</v>
      </c>
      <c r="I5027" s="9">
        <v>0.25</v>
      </c>
      <c r="J5027" s="9">
        <v>9.0042875066789804E-2</v>
      </c>
      <c r="K5027" s="9">
        <v>0.27</v>
      </c>
      <c r="L5027" s="9">
        <v>0.27</v>
      </c>
      <c r="N5027" s="32">
        <f>IF('System Design'!$F$8=1,'Hourly Demand and Generation'!G5027*'System Design'!$F$21,IF('System Design'!$F$8=2,'Hourly Demand and Generation'!H5027*'System Design'!$F$21,IF('System Design'!$F$8=3,'Hourly Demand and Generation'!I5027*'System Design'!$F$21)))</f>
        <v>125</v>
      </c>
      <c r="O5027" s="32">
        <f>IF('System Design'!$F$8=1,'Hourly Demand and Generation'!J5027*'System Design'!$F$22,IF('System Design'!$F$8=2,'Hourly Demand and Generation'!K5027*'System Design'!$F$22,IF('System Design'!$F$8=3,'Hourly Demand and Generation'!L5027*'System Design'!$F$22)))</f>
        <v>675</v>
      </c>
      <c r="Q5027" s="32">
        <f t="shared" si="1117"/>
        <v>0</v>
      </c>
      <c r="R5027" s="32">
        <f t="shared" si="1122"/>
        <v>5400</v>
      </c>
      <c r="S5027" s="32">
        <f t="shared" si="1123"/>
        <v>0</v>
      </c>
      <c r="T5027" s="32">
        <f t="shared" si="1124"/>
        <v>21600</v>
      </c>
      <c r="U5027" s="32">
        <f t="shared" si="1125"/>
        <v>0</v>
      </c>
      <c r="V5027" s="32">
        <f t="shared" si="1118"/>
        <v>462.5</v>
      </c>
      <c r="W5027" s="32">
        <f t="shared" si="1126"/>
        <v>462.5</v>
      </c>
      <c r="X5027" s="32">
        <f t="shared" si="1127"/>
        <v>462.5</v>
      </c>
    </row>
    <row r="5028" spans="1:24" x14ac:dyDescent="0.25">
      <c r="A5028" s="2"/>
      <c r="B5028" s="2" t="s">
        <v>8</v>
      </c>
      <c r="C5028" s="2">
        <f t="shared" si="1128"/>
        <v>210</v>
      </c>
      <c r="D5028" s="2">
        <f t="shared" si="1129"/>
        <v>8</v>
      </c>
      <c r="E5028" s="2">
        <f t="shared" si="1121"/>
        <v>5024</v>
      </c>
      <c r="F5028" s="11">
        <v>360</v>
      </c>
      <c r="G5028" s="9">
        <v>0.26142278726657397</v>
      </c>
      <c r="H5028" s="9">
        <v>0.375</v>
      </c>
      <c r="I5028" s="9">
        <v>0.42</v>
      </c>
      <c r="J5028" s="9">
        <v>9.0042875066789804E-2</v>
      </c>
      <c r="K5028" s="9">
        <v>0.27</v>
      </c>
      <c r="L5028" s="9">
        <v>0.27</v>
      </c>
      <c r="N5028" s="32">
        <f>IF('System Design'!$F$8=1,'Hourly Demand and Generation'!G5028*'System Design'!$F$21,IF('System Design'!$F$8=2,'Hourly Demand and Generation'!H5028*'System Design'!$F$21,IF('System Design'!$F$8=3,'Hourly Demand and Generation'!I5028*'System Design'!$F$21)))</f>
        <v>210</v>
      </c>
      <c r="O5028" s="32">
        <f>IF('System Design'!$F$8=1,'Hourly Demand and Generation'!J5028*'System Design'!$F$22,IF('System Design'!$F$8=2,'Hourly Demand and Generation'!K5028*'System Design'!$F$22,IF('System Design'!$F$8=3,'Hourly Demand and Generation'!L5028*'System Design'!$F$22)))</f>
        <v>675</v>
      </c>
      <c r="Q5028" s="32">
        <f t="shared" si="1117"/>
        <v>0</v>
      </c>
      <c r="R5028" s="32">
        <f t="shared" si="1122"/>
        <v>5400</v>
      </c>
      <c r="S5028" s="32">
        <f t="shared" si="1123"/>
        <v>0</v>
      </c>
      <c r="T5028" s="32">
        <f t="shared" si="1124"/>
        <v>21600</v>
      </c>
      <c r="U5028" s="32">
        <f t="shared" si="1125"/>
        <v>0</v>
      </c>
      <c r="V5028" s="32">
        <f t="shared" si="1118"/>
        <v>525</v>
      </c>
      <c r="W5028" s="32">
        <f t="shared" si="1126"/>
        <v>525</v>
      </c>
      <c r="X5028" s="32">
        <f t="shared" si="1127"/>
        <v>525</v>
      </c>
    </row>
    <row r="5029" spans="1:24" x14ac:dyDescent="0.25">
      <c r="A5029" s="2"/>
      <c r="B5029" s="2" t="s">
        <v>8</v>
      </c>
      <c r="C5029" s="2">
        <f t="shared" si="1128"/>
        <v>210</v>
      </c>
      <c r="D5029" s="2">
        <f t="shared" si="1129"/>
        <v>9</v>
      </c>
      <c r="E5029" s="2">
        <f t="shared" si="1121"/>
        <v>5025</v>
      </c>
      <c r="F5029" s="11">
        <v>360</v>
      </c>
      <c r="G5029" s="9">
        <v>0.39609513222208198</v>
      </c>
      <c r="H5029" s="9">
        <v>0.54</v>
      </c>
      <c r="I5029" s="9">
        <v>0.57999999999999996</v>
      </c>
      <c r="J5029" s="9">
        <v>8.0038111170479806E-2</v>
      </c>
      <c r="K5029" s="9">
        <v>0.24</v>
      </c>
      <c r="L5029" s="9">
        <v>0.24</v>
      </c>
      <c r="N5029" s="32">
        <f>IF('System Design'!$F$8=1,'Hourly Demand and Generation'!G5029*'System Design'!$F$21,IF('System Design'!$F$8=2,'Hourly Demand and Generation'!H5029*'System Design'!$F$21,IF('System Design'!$F$8=3,'Hourly Demand and Generation'!I5029*'System Design'!$F$21)))</f>
        <v>290</v>
      </c>
      <c r="O5029" s="32">
        <f>IF('System Design'!$F$8=1,'Hourly Demand and Generation'!J5029*'System Design'!$F$22,IF('System Design'!$F$8=2,'Hourly Demand and Generation'!K5029*'System Design'!$F$22,IF('System Design'!$F$8=3,'Hourly Demand and Generation'!L5029*'System Design'!$F$22)))</f>
        <v>600</v>
      </c>
      <c r="Q5029" s="32">
        <f t="shared" si="1117"/>
        <v>0</v>
      </c>
      <c r="R5029" s="32">
        <f t="shared" si="1122"/>
        <v>5400</v>
      </c>
      <c r="S5029" s="32">
        <f t="shared" si="1123"/>
        <v>0</v>
      </c>
      <c r="T5029" s="32">
        <f t="shared" si="1124"/>
        <v>21600</v>
      </c>
      <c r="U5029" s="32">
        <f t="shared" si="1125"/>
        <v>0</v>
      </c>
      <c r="V5029" s="32">
        <f t="shared" si="1118"/>
        <v>530</v>
      </c>
      <c r="W5029" s="32">
        <f t="shared" si="1126"/>
        <v>530</v>
      </c>
      <c r="X5029" s="32">
        <f t="shared" si="1127"/>
        <v>530</v>
      </c>
    </row>
    <row r="5030" spans="1:24" x14ac:dyDescent="0.25">
      <c r="A5030" s="2"/>
      <c r="B5030" s="2" t="s">
        <v>8</v>
      </c>
      <c r="C5030" s="2">
        <f t="shared" si="1128"/>
        <v>210</v>
      </c>
      <c r="D5030" s="2">
        <f t="shared" si="1129"/>
        <v>10</v>
      </c>
      <c r="E5030" s="2">
        <f t="shared" si="1121"/>
        <v>5026</v>
      </c>
      <c r="F5030" s="11">
        <v>351</v>
      </c>
      <c r="G5030" s="9">
        <v>0.53076747717758899</v>
      </c>
      <c r="H5030" s="9">
        <v>0.71</v>
      </c>
      <c r="I5030" s="9">
        <v>0.75</v>
      </c>
      <c r="J5030" s="9">
        <v>9.0042875066789804E-2</v>
      </c>
      <c r="K5030" s="9">
        <v>0.27</v>
      </c>
      <c r="L5030" s="9">
        <v>0.27</v>
      </c>
      <c r="N5030" s="32">
        <f>IF('System Design'!$F$8=1,'Hourly Demand and Generation'!G5030*'System Design'!$F$21,IF('System Design'!$F$8=2,'Hourly Demand and Generation'!H5030*'System Design'!$F$21,IF('System Design'!$F$8=3,'Hourly Demand and Generation'!I5030*'System Design'!$F$21)))</f>
        <v>375</v>
      </c>
      <c r="O5030" s="32">
        <f>IF('System Design'!$F$8=1,'Hourly Demand and Generation'!J5030*'System Design'!$F$22,IF('System Design'!$F$8=2,'Hourly Demand and Generation'!K5030*'System Design'!$F$22,IF('System Design'!$F$8=3,'Hourly Demand and Generation'!L5030*'System Design'!$F$22)))</f>
        <v>675</v>
      </c>
      <c r="Q5030" s="32">
        <f t="shared" si="1117"/>
        <v>0</v>
      </c>
      <c r="R5030" s="32">
        <f t="shared" si="1122"/>
        <v>5400</v>
      </c>
      <c r="S5030" s="32">
        <f t="shared" si="1123"/>
        <v>0</v>
      </c>
      <c r="T5030" s="32">
        <f t="shared" si="1124"/>
        <v>21600</v>
      </c>
      <c r="U5030" s="32">
        <f t="shared" si="1125"/>
        <v>0</v>
      </c>
      <c r="V5030" s="32">
        <f t="shared" si="1118"/>
        <v>699</v>
      </c>
      <c r="W5030" s="32">
        <f t="shared" si="1126"/>
        <v>699</v>
      </c>
      <c r="X5030" s="32">
        <f t="shared" si="1127"/>
        <v>699</v>
      </c>
    </row>
    <row r="5031" spans="1:24" x14ac:dyDescent="0.25">
      <c r="A5031" s="2"/>
      <c r="B5031" s="2" t="s">
        <v>8</v>
      </c>
      <c r="C5031" s="2">
        <f t="shared" si="1128"/>
        <v>210</v>
      </c>
      <c r="D5031" s="2">
        <f t="shared" si="1129"/>
        <v>11</v>
      </c>
      <c r="E5031" s="2">
        <f t="shared" si="1121"/>
        <v>5027</v>
      </c>
      <c r="F5031" s="11">
        <v>346.5</v>
      </c>
      <c r="G5031" s="9">
        <v>0.65751791948865501</v>
      </c>
      <c r="H5031" s="9">
        <v>0.875</v>
      </c>
      <c r="I5031" s="9">
        <v>0.92</v>
      </c>
      <c r="J5031" s="9">
        <v>8.0038111170479806E-2</v>
      </c>
      <c r="K5031" s="9">
        <v>0.24</v>
      </c>
      <c r="L5031" s="9">
        <v>0.24</v>
      </c>
      <c r="N5031" s="32">
        <f>IF('System Design'!$F$8=1,'Hourly Demand and Generation'!G5031*'System Design'!$F$21,IF('System Design'!$F$8=2,'Hourly Demand and Generation'!H5031*'System Design'!$F$21,IF('System Design'!$F$8=3,'Hourly Demand and Generation'!I5031*'System Design'!$F$21)))</f>
        <v>460</v>
      </c>
      <c r="O5031" s="32">
        <f>IF('System Design'!$F$8=1,'Hourly Demand and Generation'!J5031*'System Design'!$F$22,IF('System Design'!$F$8=2,'Hourly Demand and Generation'!K5031*'System Design'!$F$22,IF('System Design'!$F$8=3,'Hourly Demand and Generation'!L5031*'System Design'!$F$22)))</f>
        <v>600</v>
      </c>
      <c r="Q5031" s="32">
        <f t="shared" si="1117"/>
        <v>0</v>
      </c>
      <c r="R5031" s="32">
        <f t="shared" si="1122"/>
        <v>5400</v>
      </c>
      <c r="S5031" s="32">
        <f t="shared" si="1123"/>
        <v>0</v>
      </c>
      <c r="T5031" s="32">
        <f t="shared" si="1124"/>
        <v>21600</v>
      </c>
      <c r="U5031" s="32">
        <f t="shared" si="1125"/>
        <v>0</v>
      </c>
      <c r="V5031" s="32">
        <f t="shared" si="1118"/>
        <v>713.5</v>
      </c>
      <c r="W5031" s="32">
        <f t="shared" si="1126"/>
        <v>713.5</v>
      </c>
      <c r="X5031" s="32">
        <f t="shared" si="1127"/>
        <v>713.5</v>
      </c>
    </row>
    <row r="5032" spans="1:24" x14ac:dyDescent="0.25">
      <c r="A5032" s="2"/>
      <c r="B5032" s="2" t="s">
        <v>8</v>
      </c>
      <c r="C5032" s="2">
        <f t="shared" si="1128"/>
        <v>210</v>
      </c>
      <c r="D5032" s="2">
        <f t="shared" si="1129"/>
        <v>12</v>
      </c>
      <c r="E5032" s="2">
        <f t="shared" si="1121"/>
        <v>5028</v>
      </c>
      <c r="F5032" s="11">
        <v>346.5</v>
      </c>
      <c r="G5032" s="9">
        <v>0.79219026444416296</v>
      </c>
      <c r="H5032" s="9">
        <v>1</v>
      </c>
      <c r="I5032" s="9">
        <v>1</v>
      </c>
      <c r="J5032" s="9">
        <v>7.5035729222324807E-2</v>
      </c>
      <c r="K5032" s="9">
        <v>0.22500000000000001</v>
      </c>
      <c r="L5032" s="9">
        <v>0.22500000000000001</v>
      </c>
      <c r="N5032" s="32">
        <f>IF('System Design'!$F$8=1,'Hourly Demand and Generation'!G5032*'System Design'!$F$21,IF('System Design'!$F$8=2,'Hourly Demand and Generation'!H5032*'System Design'!$F$21,IF('System Design'!$F$8=3,'Hourly Demand and Generation'!I5032*'System Design'!$F$21)))</f>
        <v>500</v>
      </c>
      <c r="O5032" s="32">
        <f>IF('System Design'!$F$8=1,'Hourly Demand and Generation'!J5032*'System Design'!$F$22,IF('System Design'!$F$8=2,'Hourly Demand and Generation'!K5032*'System Design'!$F$22,IF('System Design'!$F$8=3,'Hourly Demand and Generation'!L5032*'System Design'!$F$22)))</f>
        <v>562.5</v>
      </c>
      <c r="Q5032" s="32">
        <f t="shared" si="1117"/>
        <v>0</v>
      </c>
      <c r="R5032" s="32">
        <f t="shared" si="1122"/>
        <v>5400</v>
      </c>
      <c r="S5032" s="32">
        <f t="shared" si="1123"/>
        <v>0</v>
      </c>
      <c r="T5032" s="32">
        <f t="shared" si="1124"/>
        <v>21600</v>
      </c>
      <c r="U5032" s="32">
        <f t="shared" si="1125"/>
        <v>0</v>
      </c>
      <c r="V5032" s="32">
        <f t="shared" si="1118"/>
        <v>716</v>
      </c>
      <c r="W5032" s="32">
        <f t="shared" si="1126"/>
        <v>716</v>
      </c>
      <c r="X5032" s="32">
        <f t="shared" si="1127"/>
        <v>716</v>
      </c>
    </row>
    <row r="5033" spans="1:24" x14ac:dyDescent="0.25">
      <c r="A5033" s="2"/>
      <c r="B5033" s="2" t="s">
        <v>8</v>
      </c>
      <c r="C5033" s="2">
        <f t="shared" si="1128"/>
        <v>210</v>
      </c>
      <c r="D5033" s="2">
        <f t="shared" si="1129"/>
        <v>13</v>
      </c>
      <c r="E5033" s="2">
        <f t="shared" si="1121"/>
        <v>5029</v>
      </c>
      <c r="F5033" s="11">
        <v>360</v>
      </c>
      <c r="G5033" s="9">
        <v>0.65751791948865501</v>
      </c>
      <c r="H5033" s="9">
        <v>0.875</v>
      </c>
      <c r="I5033" s="9">
        <v>0.92</v>
      </c>
      <c r="J5033" s="9">
        <v>8.0038111170479806E-2</v>
      </c>
      <c r="K5033" s="9">
        <v>0.24</v>
      </c>
      <c r="L5033" s="9">
        <v>0.24</v>
      </c>
      <c r="N5033" s="32">
        <f>IF('System Design'!$F$8=1,'Hourly Demand and Generation'!G5033*'System Design'!$F$21,IF('System Design'!$F$8=2,'Hourly Demand and Generation'!H5033*'System Design'!$F$21,IF('System Design'!$F$8=3,'Hourly Demand and Generation'!I5033*'System Design'!$F$21)))</f>
        <v>460</v>
      </c>
      <c r="O5033" s="32">
        <f>IF('System Design'!$F$8=1,'Hourly Demand and Generation'!J5033*'System Design'!$F$22,IF('System Design'!$F$8=2,'Hourly Demand and Generation'!K5033*'System Design'!$F$22,IF('System Design'!$F$8=3,'Hourly Demand and Generation'!L5033*'System Design'!$F$22)))</f>
        <v>600</v>
      </c>
      <c r="Q5033" s="32">
        <f t="shared" si="1117"/>
        <v>0</v>
      </c>
      <c r="R5033" s="32">
        <f t="shared" si="1122"/>
        <v>5400</v>
      </c>
      <c r="S5033" s="32">
        <f t="shared" si="1123"/>
        <v>0</v>
      </c>
      <c r="T5033" s="32">
        <f t="shared" si="1124"/>
        <v>21600</v>
      </c>
      <c r="U5033" s="32">
        <f t="shared" si="1125"/>
        <v>0</v>
      </c>
      <c r="V5033" s="32">
        <f t="shared" si="1118"/>
        <v>700</v>
      </c>
      <c r="W5033" s="32">
        <f t="shared" si="1126"/>
        <v>700</v>
      </c>
      <c r="X5033" s="32">
        <f t="shared" si="1127"/>
        <v>700</v>
      </c>
    </row>
    <row r="5034" spans="1:24" x14ac:dyDescent="0.25">
      <c r="A5034" s="2"/>
      <c r="B5034" s="2" t="s">
        <v>8</v>
      </c>
      <c r="C5034" s="2">
        <f t="shared" si="1128"/>
        <v>210</v>
      </c>
      <c r="D5034" s="2">
        <f t="shared" si="1129"/>
        <v>14</v>
      </c>
      <c r="E5034" s="2">
        <f t="shared" si="1121"/>
        <v>5030</v>
      </c>
      <c r="F5034" s="11">
        <v>360</v>
      </c>
      <c r="G5034" s="9">
        <v>0.53076747717758899</v>
      </c>
      <c r="H5034" s="9">
        <v>0.71</v>
      </c>
      <c r="I5034" s="9">
        <v>0.75</v>
      </c>
      <c r="J5034" s="9">
        <v>8.5040493118634805E-2</v>
      </c>
      <c r="K5034" s="9">
        <v>0.255</v>
      </c>
      <c r="L5034" s="9">
        <v>0.255</v>
      </c>
      <c r="N5034" s="32">
        <f>IF('System Design'!$F$8=1,'Hourly Demand and Generation'!G5034*'System Design'!$F$21,IF('System Design'!$F$8=2,'Hourly Demand and Generation'!H5034*'System Design'!$F$21,IF('System Design'!$F$8=3,'Hourly Demand and Generation'!I5034*'System Design'!$F$21)))</f>
        <v>375</v>
      </c>
      <c r="O5034" s="32">
        <f>IF('System Design'!$F$8=1,'Hourly Demand and Generation'!J5034*'System Design'!$F$22,IF('System Design'!$F$8=2,'Hourly Demand and Generation'!K5034*'System Design'!$F$22,IF('System Design'!$F$8=3,'Hourly Demand and Generation'!L5034*'System Design'!$F$22)))</f>
        <v>637.5</v>
      </c>
      <c r="Q5034" s="32">
        <f t="shared" si="1117"/>
        <v>0</v>
      </c>
      <c r="R5034" s="32">
        <f t="shared" si="1122"/>
        <v>5400</v>
      </c>
      <c r="S5034" s="32">
        <f t="shared" si="1123"/>
        <v>0</v>
      </c>
      <c r="T5034" s="32">
        <f t="shared" si="1124"/>
        <v>21600</v>
      </c>
      <c r="U5034" s="32">
        <f t="shared" si="1125"/>
        <v>0</v>
      </c>
      <c r="V5034" s="32">
        <f t="shared" si="1118"/>
        <v>652.5</v>
      </c>
      <c r="W5034" s="32">
        <f t="shared" si="1126"/>
        <v>652.5</v>
      </c>
      <c r="X5034" s="32">
        <f t="shared" si="1127"/>
        <v>652.5</v>
      </c>
    </row>
    <row r="5035" spans="1:24" x14ac:dyDescent="0.25">
      <c r="A5035" s="2"/>
      <c r="B5035" s="2" t="s">
        <v>8</v>
      </c>
      <c r="C5035" s="2">
        <f t="shared" si="1128"/>
        <v>210</v>
      </c>
      <c r="D5035" s="2">
        <f t="shared" si="1129"/>
        <v>15</v>
      </c>
      <c r="E5035" s="2">
        <f t="shared" si="1121"/>
        <v>5031</v>
      </c>
      <c r="F5035" s="11">
        <v>382.5</v>
      </c>
      <c r="G5035" s="9">
        <v>0.39609513222208198</v>
      </c>
      <c r="H5035" s="9">
        <v>0.54</v>
      </c>
      <c r="I5035" s="9">
        <v>0.57999999999999996</v>
      </c>
      <c r="J5035" s="9">
        <v>9.0042875066789804E-2</v>
      </c>
      <c r="K5035" s="9">
        <v>0.27</v>
      </c>
      <c r="L5035" s="9">
        <v>0.27</v>
      </c>
      <c r="N5035" s="32">
        <f>IF('System Design'!$F$8=1,'Hourly Demand and Generation'!G5035*'System Design'!$F$21,IF('System Design'!$F$8=2,'Hourly Demand and Generation'!H5035*'System Design'!$F$21,IF('System Design'!$F$8=3,'Hourly Demand and Generation'!I5035*'System Design'!$F$21)))</f>
        <v>290</v>
      </c>
      <c r="O5035" s="32">
        <f>IF('System Design'!$F$8=1,'Hourly Demand and Generation'!J5035*'System Design'!$F$22,IF('System Design'!$F$8=2,'Hourly Demand and Generation'!K5035*'System Design'!$F$22,IF('System Design'!$F$8=3,'Hourly Demand and Generation'!L5035*'System Design'!$F$22)))</f>
        <v>675</v>
      </c>
      <c r="Q5035" s="32">
        <f t="shared" si="1117"/>
        <v>0</v>
      </c>
      <c r="R5035" s="32">
        <f t="shared" si="1122"/>
        <v>5400</v>
      </c>
      <c r="S5035" s="32">
        <f t="shared" si="1123"/>
        <v>0</v>
      </c>
      <c r="T5035" s="32">
        <f t="shared" si="1124"/>
        <v>21600</v>
      </c>
      <c r="U5035" s="32">
        <f t="shared" si="1125"/>
        <v>0</v>
      </c>
      <c r="V5035" s="32">
        <f t="shared" si="1118"/>
        <v>582.5</v>
      </c>
      <c r="W5035" s="32">
        <f t="shared" si="1126"/>
        <v>582.5</v>
      </c>
      <c r="X5035" s="32">
        <f t="shared" si="1127"/>
        <v>582.5</v>
      </c>
    </row>
    <row r="5036" spans="1:24" x14ac:dyDescent="0.25">
      <c r="A5036" s="2"/>
      <c r="B5036" s="2" t="s">
        <v>8</v>
      </c>
      <c r="C5036" s="2">
        <f t="shared" si="1128"/>
        <v>210</v>
      </c>
      <c r="D5036" s="2">
        <f t="shared" si="1129"/>
        <v>16</v>
      </c>
      <c r="E5036" s="2">
        <f t="shared" si="1121"/>
        <v>5032</v>
      </c>
      <c r="F5036" s="11">
        <v>405</v>
      </c>
      <c r="G5036" s="9">
        <v>0.26142278726657397</v>
      </c>
      <c r="H5036" s="9">
        <v>0.375</v>
      </c>
      <c r="I5036" s="9">
        <v>0.42</v>
      </c>
      <c r="J5036" s="9">
        <v>9.0042875066789804E-2</v>
      </c>
      <c r="K5036" s="9">
        <v>0.27</v>
      </c>
      <c r="L5036" s="9">
        <v>0.27</v>
      </c>
      <c r="N5036" s="32">
        <f>IF('System Design'!$F$8=1,'Hourly Demand and Generation'!G5036*'System Design'!$F$21,IF('System Design'!$F$8=2,'Hourly Demand and Generation'!H5036*'System Design'!$F$21,IF('System Design'!$F$8=3,'Hourly Demand and Generation'!I5036*'System Design'!$F$21)))</f>
        <v>210</v>
      </c>
      <c r="O5036" s="32">
        <f>IF('System Design'!$F$8=1,'Hourly Demand and Generation'!J5036*'System Design'!$F$22,IF('System Design'!$F$8=2,'Hourly Demand and Generation'!K5036*'System Design'!$F$22,IF('System Design'!$F$8=3,'Hourly Demand and Generation'!L5036*'System Design'!$F$22)))</f>
        <v>675</v>
      </c>
      <c r="Q5036" s="32">
        <f t="shared" si="1117"/>
        <v>0</v>
      </c>
      <c r="R5036" s="32">
        <f t="shared" si="1122"/>
        <v>5400</v>
      </c>
      <c r="S5036" s="32">
        <f t="shared" si="1123"/>
        <v>0</v>
      </c>
      <c r="T5036" s="32">
        <f t="shared" si="1124"/>
        <v>21600</v>
      </c>
      <c r="U5036" s="32">
        <f t="shared" si="1125"/>
        <v>0</v>
      </c>
      <c r="V5036" s="32">
        <f t="shared" si="1118"/>
        <v>480</v>
      </c>
      <c r="W5036" s="32">
        <f t="shared" si="1126"/>
        <v>480</v>
      </c>
      <c r="X5036" s="32">
        <f t="shared" si="1127"/>
        <v>480</v>
      </c>
    </row>
    <row r="5037" spans="1:24" x14ac:dyDescent="0.25">
      <c r="A5037" s="2"/>
      <c r="B5037" s="2" t="s">
        <v>8</v>
      </c>
      <c r="C5037" s="2">
        <f t="shared" si="1128"/>
        <v>210</v>
      </c>
      <c r="D5037" s="2">
        <f t="shared" si="1129"/>
        <v>17</v>
      </c>
      <c r="E5037" s="2">
        <f t="shared" si="1121"/>
        <v>5033</v>
      </c>
      <c r="F5037" s="11">
        <v>427.5</v>
      </c>
      <c r="G5037" s="9">
        <v>0.13467234495550801</v>
      </c>
      <c r="H5037" s="9">
        <v>0.21</v>
      </c>
      <c r="I5037" s="9">
        <v>0.25</v>
      </c>
      <c r="J5037" s="9">
        <v>0.1000476389631</v>
      </c>
      <c r="K5037" s="9">
        <v>0.3</v>
      </c>
      <c r="L5037" s="9">
        <v>0.3</v>
      </c>
      <c r="N5037" s="32">
        <f>IF('System Design'!$F$8=1,'Hourly Demand and Generation'!G5037*'System Design'!$F$21,IF('System Design'!$F$8=2,'Hourly Demand and Generation'!H5037*'System Design'!$F$21,IF('System Design'!$F$8=3,'Hourly Demand and Generation'!I5037*'System Design'!$F$21)))</f>
        <v>125</v>
      </c>
      <c r="O5037" s="32">
        <f>IF('System Design'!$F$8=1,'Hourly Demand and Generation'!J5037*'System Design'!$F$22,IF('System Design'!$F$8=2,'Hourly Demand and Generation'!K5037*'System Design'!$F$22,IF('System Design'!$F$8=3,'Hourly Demand and Generation'!L5037*'System Design'!$F$22)))</f>
        <v>750</v>
      </c>
      <c r="Q5037" s="32">
        <f t="shared" si="1117"/>
        <v>0</v>
      </c>
      <c r="R5037" s="32">
        <f t="shared" si="1122"/>
        <v>5400</v>
      </c>
      <c r="S5037" s="32">
        <f t="shared" si="1123"/>
        <v>0</v>
      </c>
      <c r="T5037" s="32">
        <f t="shared" si="1124"/>
        <v>21600</v>
      </c>
      <c r="U5037" s="32">
        <f t="shared" si="1125"/>
        <v>0</v>
      </c>
      <c r="V5037" s="32">
        <f t="shared" si="1118"/>
        <v>447.5</v>
      </c>
      <c r="W5037" s="32">
        <f t="shared" si="1126"/>
        <v>447.5</v>
      </c>
      <c r="X5037" s="32">
        <f t="shared" si="1127"/>
        <v>447.5</v>
      </c>
    </row>
    <row r="5038" spans="1:24" x14ac:dyDescent="0.25">
      <c r="A5038" s="2"/>
      <c r="B5038" s="2" t="s">
        <v>8</v>
      </c>
      <c r="C5038" s="2">
        <f t="shared" si="1128"/>
        <v>210</v>
      </c>
      <c r="D5038" s="2">
        <f t="shared" si="1129"/>
        <v>18</v>
      </c>
      <c r="E5038" s="2">
        <f t="shared" si="1121"/>
        <v>5034</v>
      </c>
      <c r="F5038" s="11">
        <v>450</v>
      </c>
      <c r="G5038" s="9">
        <v>6.3375221155532999E-2</v>
      </c>
      <c r="H5038" s="9">
        <v>0.125</v>
      </c>
      <c r="I5038" s="9">
        <v>0.17</v>
      </c>
      <c r="J5038" s="9">
        <v>9.5045257014944803E-2</v>
      </c>
      <c r="K5038" s="9">
        <v>0.28499999999999998</v>
      </c>
      <c r="L5038" s="9">
        <v>0.28499999999999998</v>
      </c>
      <c r="N5038" s="32">
        <f>IF('System Design'!$F$8=1,'Hourly Demand and Generation'!G5038*'System Design'!$F$21,IF('System Design'!$F$8=2,'Hourly Demand and Generation'!H5038*'System Design'!$F$21,IF('System Design'!$F$8=3,'Hourly Demand and Generation'!I5038*'System Design'!$F$21)))</f>
        <v>85</v>
      </c>
      <c r="O5038" s="32">
        <f>IF('System Design'!$F$8=1,'Hourly Demand and Generation'!J5038*'System Design'!$F$22,IF('System Design'!$F$8=2,'Hourly Demand and Generation'!K5038*'System Design'!$F$22,IF('System Design'!$F$8=3,'Hourly Demand and Generation'!L5038*'System Design'!$F$22)))</f>
        <v>712.49999999999989</v>
      </c>
      <c r="Q5038" s="32">
        <f t="shared" si="1117"/>
        <v>0</v>
      </c>
      <c r="R5038" s="32">
        <f t="shared" si="1122"/>
        <v>5400</v>
      </c>
      <c r="S5038" s="32">
        <f t="shared" si="1123"/>
        <v>0</v>
      </c>
      <c r="T5038" s="32">
        <f t="shared" si="1124"/>
        <v>21600</v>
      </c>
      <c r="U5038" s="32">
        <f t="shared" si="1125"/>
        <v>0</v>
      </c>
      <c r="V5038" s="32">
        <f t="shared" si="1118"/>
        <v>347.49999999999989</v>
      </c>
      <c r="W5038" s="32">
        <f t="shared" si="1126"/>
        <v>347.49999999999989</v>
      </c>
      <c r="X5038" s="32">
        <f t="shared" si="1127"/>
        <v>347.49999999999989</v>
      </c>
    </row>
    <row r="5039" spans="1:24" x14ac:dyDescent="0.25">
      <c r="A5039" s="2"/>
      <c r="B5039" s="2" t="s">
        <v>8</v>
      </c>
      <c r="C5039" s="2">
        <f t="shared" si="1128"/>
        <v>210</v>
      </c>
      <c r="D5039" s="2">
        <f t="shared" si="1129"/>
        <v>19</v>
      </c>
      <c r="E5039" s="2">
        <f t="shared" si="1121"/>
        <v>5035</v>
      </c>
      <c r="F5039" s="11">
        <v>436.5</v>
      </c>
      <c r="G5039" s="9">
        <v>0</v>
      </c>
      <c r="H5039" s="9">
        <v>0.04</v>
      </c>
      <c r="I5039" s="9">
        <v>0.08</v>
      </c>
      <c r="J5039" s="9">
        <v>9.0042875066789804E-2</v>
      </c>
      <c r="K5039" s="9">
        <v>0.27</v>
      </c>
      <c r="L5039" s="9">
        <v>0.27</v>
      </c>
      <c r="N5039" s="32">
        <f>IF('System Design'!$F$8=1,'Hourly Demand and Generation'!G5039*'System Design'!$F$21,IF('System Design'!$F$8=2,'Hourly Demand and Generation'!H5039*'System Design'!$F$21,IF('System Design'!$F$8=3,'Hourly Demand and Generation'!I5039*'System Design'!$F$21)))</f>
        <v>40</v>
      </c>
      <c r="O5039" s="32">
        <f>IF('System Design'!$F$8=1,'Hourly Demand and Generation'!J5039*'System Design'!$F$22,IF('System Design'!$F$8=2,'Hourly Demand and Generation'!K5039*'System Design'!$F$22,IF('System Design'!$F$8=3,'Hourly Demand and Generation'!L5039*'System Design'!$F$22)))</f>
        <v>675</v>
      </c>
      <c r="Q5039" s="32">
        <f t="shared" si="1117"/>
        <v>0</v>
      </c>
      <c r="R5039" s="32">
        <f t="shared" si="1122"/>
        <v>5400</v>
      </c>
      <c r="S5039" s="32">
        <f t="shared" si="1123"/>
        <v>0</v>
      </c>
      <c r="T5039" s="32">
        <f t="shared" si="1124"/>
        <v>21600</v>
      </c>
      <c r="U5039" s="32">
        <f t="shared" si="1125"/>
        <v>0</v>
      </c>
      <c r="V5039" s="32">
        <f t="shared" si="1118"/>
        <v>278.5</v>
      </c>
      <c r="W5039" s="32">
        <f t="shared" si="1126"/>
        <v>278.5</v>
      </c>
      <c r="X5039" s="32">
        <f t="shared" si="1127"/>
        <v>278.5</v>
      </c>
    </row>
    <row r="5040" spans="1:24" x14ac:dyDescent="0.25">
      <c r="A5040" s="2"/>
      <c r="B5040" s="2" t="s">
        <v>8</v>
      </c>
      <c r="C5040" s="2">
        <f t="shared" si="1128"/>
        <v>210</v>
      </c>
      <c r="D5040" s="2">
        <f t="shared" si="1129"/>
        <v>20</v>
      </c>
      <c r="E5040" s="2">
        <f t="shared" si="1121"/>
        <v>5036</v>
      </c>
      <c r="F5040" s="11">
        <v>427.5</v>
      </c>
      <c r="G5040" s="9">
        <v>0</v>
      </c>
      <c r="H5040" s="9">
        <v>0</v>
      </c>
      <c r="I5040" s="9">
        <v>0</v>
      </c>
      <c r="J5040" s="9">
        <v>9.0042875066789804E-2</v>
      </c>
      <c r="K5040" s="9">
        <v>0.27</v>
      </c>
      <c r="L5040" s="9">
        <v>0.27</v>
      </c>
      <c r="N5040" s="32">
        <f>IF('System Design'!$F$8=1,'Hourly Demand and Generation'!G5040*'System Design'!$F$21,IF('System Design'!$F$8=2,'Hourly Demand and Generation'!H5040*'System Design'!$F$21,IF('System Design'!$F$8=3,'Hourly Demand and Generation'!I5040*'System Design'!$F$21)))</f>
        <v>0</v>
      </c>
      <c r="O5040" s="32">
        <f>IF('System Design'!$F$8=1,'Hourly Demand and Generation'!J5040*'System Design'!$F$22,IF('System Design'!$F$8=2,'Hourly Demand and Generation'!K5040*'System Design'!$F$22,IF('System Design'!$F$8=3,'Hourly Demand and Generation'!L5040*'System Design'!$F$22)))</f>
        <v>675</v>
      </c>
      <c r="Q5040" s="32">
        <f t="shared" si="1117"/>
        <v>0</v>
      </c>
      <c r="R5040" s="32">
        <f t="shared" si="1122"/>
        <v>5400</v>
      </c>
      <c r="S5040" s="32">
        <f t="shared" si="1123"/>
        <v>0</v>
      </c>
      <c r="T5040" s="32">
        <f t="shared" si="1124"/>
        <v>21600</v>
      </c>
      <c r="U5040" s="32">
        <f t="shared" si="1125"/>
        <v>0</v>
      </c>
      <c r="V5040" s="32">
        <f t="shared" si="1118"/>
        <v>247.5</v>
      </c>
      <c r="W5040" s="32">
        <f t="shared" si="1126"/>
        <v>247.5</v>
      </c>
      <c r="X5040" s="32">
        <f t="shared" si="1127"/>
        <v>247.5</v>
      </c>
    </row>
    <row r="5041" spans="1:24" x14ac:dyDescent="0.25">
      <c r="A5041" s="2"/>
      <c r="B5041" s="2" t="s">
        <v>8</v>
      </c>
      <c r="C5041" s="2">
        <f t="shared" si="1128"/>
        <v>210</v>
      </c>
      <c r="D5041" s="2">
        <f t="shared" si="1129"/>
        <v>21</v>
      </c>
      <c r="E5041" s="2">
        <f t="shared" si="1121"/>
        <v>5037</v>
      </c>
      <c r="F5041" s="11">
        <v>405</v>
      </c>
      <c r="G5041" s="9">
        <v>0</v>
      </c>
      <c r="H5041" s="9">
        <v>0</v>
      </c>
      <c r="I5041" s="9">
        <v>0</v>
      </c>
      <c r="J5041" s="9">
        <v>9.0042875066789804E-2</v>
      </c>
      <c r="K5041" s="9">
        <v>0.27</v>
      </c>
      <c r="L5041" s="9">
        <v>0.27</v>
      </c>
      <c r="N5041" s="32">
        <f>IF('System Design'!$F$8=1,'Hourly Demand and Generation'!G5041*'System Design'!$F$21,IF('System Design'!$F$8=2,'Hourly Demand and Generation'!H5041*'System Design'!$F$21,IF('System Design'!$F$8=3,'Hourly Demand and Generation'!I5041*'System Design'!$F$21)))</f>
        <v>0</v>
      </c>
      <c r="O5041" s="32">
        <f>IF('System Design'!$F$8=1,'Hourly Demand and Generation'!J5041*'System Design'!$F$22,IF('System Design'!$F$8=2,'Hourly Demand and Generation'!K5041*'System Design'!$F$22,IF('System Design'!$F$8=3,'Hourly Demand and Generation'!L5041*'System Design'!$F$22)))</f>
        <v>675</v>
      </c>
      <c r="Q5041" s="32">
        <f t="shared" si="1117"/>
        <v>0</v>
      </c>
      <c r="R5041" s="32">
        <f t="shared" si="1122"/>
        <v>5400</v>
      </c>
      <c r="S5041" s="32">
        <f t="shared" si="1123"/>
        <v>0</v>
      </c>
      <c r="T5041" s="32">
        <f t="shared" si="1124"/>
        <v>21600</v>
      </c>
      <c r="U5041" s="32">
        <f t="shared" si="1125"/>
        <v>0</v>
      </c>
      <c r="V5041" s="32">
        <f t="shared" si="1118"/>
        <v>270</v>
      </c>
      <c r="W5041" s="32">
        <f t="shared" si="1126"/>
        <v>270</v>
      </c>
      <c r="X5041" s="32">
        <f t="shared" si="1127"/>
        <v>270</v>
      </c>
    </row>
    <row r="5042" spans="1:24" x14ac:dyDescent="0.25">
      <c r="A5042" s="2"/>
      <c r="B5042" s="2" t="s">
        <v>8</v>
      </c>
      <c r="C5042" s="2">
        <f t="shared" si="1128"/>
        <v>210</v>
      </c>
      <c r="D5042" s="2">
        <f t="shared" si="1129"/>
        <v>22</v>
      </c>
      <c r="E5042" s="2">
        <f t="shared" si="1121"/>
        <v>5038</v>
      </c>
      <c r="F5042" s="11">
        <v>382.5</v>
      </c>
      <c r="G5042" s="9">
        <v>0</v>
      </c>
      <c r="H5042" s="9">
        <v>0</v>
      </c>
      <c r="I5042" s="9">
        <v>0</v>
      </c>
      <c r="J5042" s="9">
        <v>9.5045257014944803E-2</v>
      </c>
      <c r="K5042" s="9">
        <v>0.28499999999999998</v>
      </c>
      <c r="L5042" s="9">
        <v>0.28499999999999998</v>
      </c>
      <c r="N5042" s="32">
        <f>IF('System Design'!$F$8=1,'Hourly Demand and Generation'!G5042*'System Design'!$F$21,IF('System Design'!$F$8=2,'Hourly Demand and Generation'!H5042*'System Design'!$F$21,IF('System Design'!$F$8=3,'Hourly Demand and Generation'!I5042*'System Design'!$F$21)))</f>
        <v>0</v>
      </c>
      <c r="O5042" s="32">
        <f>IF('System Design'!$F$8=1,'Hourly Demand and Generation'!J5042*'System Design'!$F$22,IF('System Design'!$F$8=2,'Hourly Demand and Generation'!K5042*'System Design'!$F$22,IF('System Design'!$F$8=3,'Hourly Demand and Generation'!L5042*'System Design'!$F$22)))</f>
        <v>712.49999999999989</v>
      </c>
      <c r="Q5042" s="32">
        <f t="shared" si="1117"/>
        <v>0</v>
      </c>
      <c r="R5042" s="32">
        <f t="shared" si="1122"/>
        <v>5400</v>
      </c>
      <c r="S5042" s="32">
        <f t="shared" si="1123"/>
        <v>0</v>
      </c>
      <c r="T5042" s="32">
        <f t="shared" si="1124"/>
        <v>21600</v>
      </c>
      <c r="U5042" s="32">
        <f t="shared" si="1125"/>
        <v>0</v>
      </c>
      <c r="V5042" s="32">
        <f t="shared" si="1118"/>
        <v>329.99999999999989</v>
      </c>
      <c r="W5042" s="32">
        <f t="shared" si="1126"/>
        <v>329.99999999999989</v>
      </c>
      <c r="X5042" s="32">
        <f t="shared" si="1127"/>
        <v>329.99999999999989</v>
      </c>
    </row>
    <row r="5043" spans="1:24" x14ac:dyDescent="0.25">
      <c r="A5043" s="2"/>
      <c r="B5043" s="2" t="s">
        <v>8</v>
      </c>
      <c r="C5043" s="2">
        <f t="shared" si="1128"/>
        <v>210</v>
      </c>
      <c r="D5043" s="2">
        <f t="shared" si="1129"/>
        <v>23</v>
      </c>
      <c r="E5043" s="2">
        <f t="shared" si="1121"/>
        <v>5039</v>
      </c>
      <c r="F5043" s="11">
        <v>360</v>
      </c>
      <c r="G5043" s="9">
        <v>0</v>
      </c>
      <c r="H5043" s="9">
        <v>0</v>
      </c>
      <c r="I5043" s="9">
        <v>0</v>
      </c>
      <c r="J5043" s="9">
        <v>8.0038111170479806E-2</v>
      </c>
      <c r="K5043" s="9">
        <v>0.24</v>
      </c>
      <c r="L5043" s="9">
        <v>0.24</v>
      </c>
      <c r="N5043" s="32">
        <f>IF('System Design'!$F$8=1,'Hourly Demand and Generation'!G5043*'System Design'!$F$21,IF('System Design'!$F$8=2,'Hourly Demand and Generation'!H5043*'System Design'!$F$21,IF('System Design'!$F$8=3,'Hourly Demand and Generation'!I5043*'System Design'!$F$21)))</f>
        <v>0</v>
      </c>
      <c r="O5043" s="32">
        <f>IF('System Design'!$F$8=1,'Hourly Demand and Generation'!J5043*'System Design'!$F$22,IF('System Design'!$F$8=2,'Hourly Demand and Generation'!K5043*'System Design'!$F$22,IF('System Design'!$F$8=3,'Hourly Demand and Generation'!L5043*'System Design'!$F$22)))</f>
        <v>600</v>
      </c>
      <c r="Q5043" s="32">
        <f t="shared" si="1117"/>
        <v>0</v>
      </c>
      <c r="R5043" s="32">
        <f t="shared" si="1122"/>
        <v>5400</v>
      </c>
      <c r="S5043" s="32">
        <f t="shared" si="1123"/>
        <v>0</v>
      </c>
      <c r="T5043" s="32">
        <f t="shared" si="1124"/>
        <v>21600</v>
      </c>
      <c r="U5043" s="32">
        <f t="shared" si="1125"/>
        <v>0</v>
      </c>
      <c r="V5043" s="32">
        <f t="shared" si="1118"/>
        <v>240</v>
      </c>
      <c r="W5043" s="32">
        <f t="shared" si="1126"/>
        <v>240</v>
      </c>
      <c r="X5043" s="32">
        <f t="shared" si="1127"/>
        <v>240</v>
      </c>
    </row>
    <row r="5044" spans="1:24" x14ac:dyDescent="0.25">
      <c r="A5044" s="2"/>
      <c r="B5044" s="2" t="s">
        <v>8</v>
      </c>
      <c r="C5044" s="2">
        <f t="shared" si="1128"/>
        <v>210</v>
      </c>
      <c r="D5044" s="2">
        <f t="shared" si="1129"/>
        <v>24</v>
      </c>
      <c r="E5044" s="2">
        <f t="shared" si="1121"/>
        <v>5040</v>
      </c>
      <c r="F5044" s="11">
        <v>315</v>
      </c>
      <c r="G5044" s="9">
        <v>0</v>
      </c>
      <c r="H5044" s="9">
        <v>0</v>
      </c>
      <c r="I5044" s="9">
        <v>0</v>
      </c>
      <c r="J5044" s="9">
        <v>8.0038111170479806E-2</v>
      </c>
      <c r="K5044" s="9">
        <v>0.24</v>
      </c>
      <c r="L5044" s="9">
        <v>0.24</v>
      </c>
      <c r="N5044" s="32">
        <f>IF('System Design'!$F$8=1,'Hourly Demand and Generation'!G5044*'System Design'!$F$21,IF('System Design'!$F$8=2,'Hourly Demand and Generation'!H5044*'System Design'!$F$21,IF('System Design'!$F$8=3,'Hourly Demand and Generation'!I5044*'System Design'!$F$21)))</f>
        <v>0</v>
      </c>
      <c r="O5044" s="32">
        <f>IF('System Design'!$F$8=1,'Hourly Demand and Generation'!J5044*'System Design'!$F$22,IF('System Design'!$F$8=2,'Hourly Demand and Generation'!K5044*'System Design'!$F$22,IF('System Design'!$F$8=3,'Hourly Demand and Generation'!L5044*'System Design'!$F$22)))</f>
        <v>600</v>
      </c>
      <c r="Q5044" s="32">
        <f t="shared" si="1117"/>
        <v>0</v>
      </c>
      <c r="R5044" s="32">
        <f t="shared" si="1122"/>
        <v>5400</v>
      </c>
      <c r="S5044" s="32">
        <f t="shared" si="1123"/>
        <v>0</v>
      </c>
      <c r="T5044" s="32">
        <f t="shared" si="1124"/>
        <v>21600</v>
      </c>
      <c r="U5044" s="32">
        <f t="shared" si="1125"/>
        <v>0</v>
      </c>
      <c r="V5044" s="32">
        <f t="shared" si="1118"/>
        <v>285</v>
      </c>
      <c r="W5044" s="32">
        <f t="shared" si="1126"/>
        <v>285</v>
      </c>
      <c r="X5044" s="32">
        <f t="shared" si="1127"/>
        <v>285</v>
      </c>
    </row>
    <row r="5045" spans="1:24" x14ac:dyDescent="0.25">
      <c r="A5045" s="2"/>
      <c r="B5045" s="2" t="s">
        <v>8</v>
      </c>
      <c r="C5045" s="2">
        <f>C5044+1</f>
        <v>211</v>
      </c>
      <c r="D5045" s="2">
        <v>1</v>
      </c>
      <c r="E5045" s="2">
        <f t="shared" si="1121"/>
        <v>5041</v>
      </c>
      <c r="F5045" s="11">
        <v>274.53059928486601</v>
      </c>
      <c r="G5045" s="9">
        <v>0</v>
      </c>
      <c r="H5045" s="9">
        <v>0</v>
      </c>
      <c r="I5045" s="9">
        <v>0</v>
      </c>
      <c r="J5045" s="9">
        <v>0.3</v>
      </c>
      <c r="K5045" s="9">
        <v>0.3</v>
      </c>
      <c r="L5045" s="9">
        <v>0.3</v>
      </c>
      <c r="N5045" s="32">
        <f>IF('System Design'!$F$8=1,'Hourly Demand and Generation'!G5045*'System Design'!$F$21,IF('System Design'!$F$8=2,'Hourly Demand and Generation'!H5045*'System Design'!$F$21,IF('System Design'!$F$8=3,'Hourly Demand and Generation'!I5045*'System Design'!$F$21)))</f>
        <v>0</v>
      </c>
      <c r="O5045" s="32">
        <f>IF('System Design'!$F$8=1,'Hourly Demand and Generation'!J5045*'System Design'!$F$22,IF('System Design'!$F$8=2,'Hourly Demand and Generation'!K5045*'System Design'!$F$22,IF('System Design'!$F$8=3,'Hourly Demand and Generation'!L5045*'System Design'!$F$22)))</f>
        <v>750</v>
      </c>
      <c r="Q5045" s="32">
        <f t="shared" si="1117"/>
        <v>0</v>
      </c>
      <c r="R5045" s="32">
        <f t="shared" si="1122"/>
        <v>5400</v>
      </c>
      <c r="S5045" s="32">
        <f t="shared" si="1123"/>
        <v>0</v>
      </c>
      <c r="T5045" s="32">
        <f t="shared" si="1124"/>
        <v>21600</v>
      </c>
      <c r="U5045" s="32">
        <f t="shared" si="1125"/>
        <v>0</v>
      </c>
      <c r="V5045" s="32">
        <f t="shared" si="1118"/>
        <v>475.46940071513399</v>
      </c>
      <c r="W5045" s="32">
        <f t="shared" si="1126"/>
        <v>475.46940071513399</v>
      </c>
      <c r="X5045" s="32">
        <f t="shared" si="1127"/>
        <v>475.46940071513399</v>
      </c>
    </row>
    <row r="5046" spans="1:24" x14ac:dyDescent="0.25">
      <c r="A5046" s="2"/>
      <c r="B5046" s="2" t="s">
        <v>8</v>
      </c>
      <c r="C5046" s="2">
        <f>C5045</f>
        <v>211</v>
      </c>
      <c r="D5046" s="2">
        <f>D5045+1</f>
        <v>2</v>
      </c>
      <c r="E5046" s="2">
        <f t="shared" si="1121"/>
        <v>5042</v>
      </c>
      <c r="F5046" s="11">
        <v>251.65304934446101</v>
      </c>
      <c r="G5046" s="9">
        <v>0</v>
      </c>
      <c r="H5046" s="9">
        <v>0</v>
      </c>
      <c r="I5046" s="9">
        <v>0</v>
      </c>
      <c r="J5046" s="9">
        <v>0.27</v>
      </c>
      <c r="K5046" s="9">
        <v>0.27</v>
      </c>
      <c r="L5046" s="9">
        <v>0.27</v>
      </c>
      <c r="N5046" s="32">
        <f>IF('System Design'!$F$8=1,'Hourly Demand and Generation'!G5046*'System Design'!$F$21,IF('System Design'!$F$8=2,'Hourly Demand and Generation'!H5046*'System Design'!$F$21,IF('System Design'!$F$8=3,'Hourly Demand and Generation'!I5046*'System Design'!$F$21)))</f>
        <v>0</v>
      </c>
      <c r="O5046" s="32">
        <f>IF('System Design'!$F$8=1,'Hourly Demand and Generation'!J5046*'System Design'!$F$22,IF('System Design'!$F$8=2,'Hourly Demand and Generation'!K5046*'System Design'!$F$22,IF('System Design'!$F$8=3,'Hourly Demand and Generation'!L5046*'System Design'!$F$22)))</f>
        <v>675</v>
      </c>
      <c r="Q5046" s="32">
        <f t="shared" si="1117"/>
        <v>0</v>
      </c>
      <c r="R5046" s="32">
        <f t="shared" si="1122"/>
        <v>5400</v>
      </c>
      <c r="S5046" s="32">
        <f t="shared" si="1123"/>
        <v>0</v>
      </c>
      <c r="T5046" s="32">
        <f t="shared" si="1124"/>
        <v>21600</v>
      </c>
      <c r="U5046" s="32">
        <f t="shared" si="1125"/>
        <v>0</v>
      </c>
      <c r="V5046" s="32">
        <f t="shared" si="1118"/>
        <v>423.34695065553899</v>
      </c>
      <c r="W5046" s="32">
        <f t="shared" si="1126"/>
        <v>423.34695065553899</v>
      </c>
      <c r="X5046" s="32">
        <f t="shared" si="1127"/>
        <v>423.34695065553899</v>
      </c>
    </row>
    <row r="5047" spans="1:24" x14ac:dyDescent="0.25">
      <c r="A5047" s="2"/>
      <c r="B5047" s="2" t="s">
        <v>8</v>
      </c>
      <c r="C5047" s="2">
        <f t="shared" ref="C5047:C5068" si="1130">C5046</f>
        <v>211</v>
      </c>
      <c r="D5047" s="2">
        <f t="shared" ref="D5047:D5068" si="1131">D5046+1</f>
        <v>3</v>
      </c>
      <c r="E5047" s="2">
        <f t="shared" si="1121"/>
        <v>5043</v>
      </c>
      <c r="F5047" s="11">
        <v>228.77549940405501</v>
      </c>
      <c r="G5047" s="9">
        <v>0</v>
      </c>
      <c r="H5047" s="9">
        <v>0</v>
      </c>
      <c r="I5047" s="9">
        <v>0</v>
      </c>
      <c r="J5047" s="9">
        <v>0.27</v>
      </c>
      <c r="K5047" s="9">
        <v>0.27</v>
      </c>
      <c r="L5047" s="9">
        <v>0.27</v>
      </c>
      <c r="N5047" s="32">
        <f>IF('System Design'!$F$8=1,'Hourly Demand and Generation'!G5047*'System Design'!$F$21,IF('System Design'!$F$8=2,'Hourly Demand and Generation'!H5047*'System Design'!$F$21,IF('System Design'!$F$8=3,'Hourly Demand and Generation'!I5047*'System Design'!$F$21)))</f>
        <v>0</v>
      </c>
      <c r="O5047" s="32">
        <f>IF('System Design'!$F$8=1,'Hourly Demand and Generation'!J5047*'System Design'!$F$22,IF('System Design'!$F$8=2,'Hourly Demand and Generation'!K5047*'System Design'!$F$22,IF('System Design'!$F$8=3,'Hourly Demand and Generation'!L5047*'System Design'!$F$22)))</f>
        <v>675</v>
      </c>
      <c r="Q5047" s="32">
        <f t="shared" si="1117"/>
        <v>0</v>
      </c>
      <c r="R5047" s="32">
        <f t="shared" si="1122"/>
        <v>5400</v>
      </c>
      <c r="S5047" s="32">
        <f t="shared" si="1123"/>
        <v>0</v>
      </c>
      <c r="T5047" s="32">
        <f t="shared" si="1124"/>
        <v>21600</v>
      </c>
      <c r="U5047" s="32">
        <f t="shared" si="1125"/>
        <v>0</v>
      </c>
      <c r="V5047" s="32">
        <f t="shared" si="1118"/>
        <v>446.22450059594496</v>
      </c>
      <c r="W5047" s="32">
        <f t="shared" si="1126"/>
        <v>446.22450059594496</v>
      </c>
      <c r="X5047" s="32">
        <f t="shared" si="1127"/>
        <v>446.22450059594496</v>
      </c>
    </row>
    <row r="5048" spans="1:24" x14ac:dyDescent="0.25">
      <c r="A5048" s="2"/>
      <c r="B5048" s="2" t="s">
        <v>8</v>
      </c>
      <c r="C5048" s="2">
        <f t="shared" si="1130"/>
        <v>211</v>
      </c>
      <c r="D5048" s="2">
        <f t="shared" si="1131"/>
        <v>4</v>
      </c>
      <c r="E5048" s="2">
        <f t="shared" si="1121"/>
        <v>5044</v>
      </c>
      <c r="F5048" s="11">
        <v>274.53059928486601</v>
      </c>
      <c r="G5048" s="9">
        <v>0</v>
      </c>
      <c r="H5048" s="9">
        <v>0</v>
      </c>
      <c r="I5048" s="9">
        <v>0</v>
      </c>
      <c r="J5048" s="9">
        <v>0.3</v>
      </c>
      <c r="K5048" s="9">
        <v>0.3</v>
      </c>
      <c r="L5048" s="9">
        <v>0.3</v>
      </c>
      <c r="N5048" s="32">
        <f>IF('System Design'!$F$8=1,'Hourly Demand and Generation'!G5048*'System Design'!$F$21,IF('System Design'!$F$8=2,'Hourly Demand and Generation'!H5048*'System Design'!$F$21,IF('System Design'!$F$8=3,'Hourly Demand and Generation'!I5048*'System Design'!$F$21)))</f>
        <v>0</v>
      </c>
      <c r="O5048" s="32">
        <f>IF('System Design'!$F$8=1,'Hourly Demand and Generation'!J5048*'System Design'!$F$22,IF('System Design'!$F$8=2,'Hourly Demand and Generation'!K5048*'System Design'!$F$22,IF('System Design'!$F$8=3,'Hourly Demand and Generation'!L5048*'System Design'!$F$22)))</f>
        <v>750</v>
      </c>
      <c r="Q5048" s="32">
        <f t="shared" si="1117"/>
        <v>0</v>
      </c>
      <c r="R5048" s="32">
        <f t="shared" si="1122"/>
        <v>5400</v>
      </c>
      <c r="S5048" s="32">
        <f t="shared" si="1123"/>
        <v>0</v>
      </c>
      <c r="T5048" s="32">
        <f t="shared" si="1124"/>
        <v>21600</v>
      </c>
      <c r="U5048" s="32">
        <f t="shared" si="1125"/>
        <v>0</v>
      </c>
      <c r="V5048" s="32">
        <f t="shared" si="1118"/>
        <v>475.46940071513399</v>
      </c>
      <c r="W5048" s="32">
        <f t="shared" si="1126"/>
        <v>475.46940071513399</v>
      </c>
      <c r="X5048" s="32">
        <f t="shared" si="1127"/>
        <v>475.46940071513399</v>
      </c>
    </row>
    <row r="5049" spans="1:24" x14ac:dyDescent="0.25">
      <c r="A5049" s="2"/>
      <c r="B5049" s="2" t="s">
        <v>8</v>
      </c>
      <c r="C5049" s="2">
        <f t="shared" si="1130"/>
        <v>211</v>
      </c>
      <c r="D5049" s="2">
        <f t="shared" si="1131"/>
        <v>5</v>
      </c>
      <c r="E5049" s="2">
        <f t="shared" si="1121"/>
        <v>5045</v>
      </c>
      <c r="F5049" s="11">
        <v>297.40814922527198</v>
      </c>
      <c r="G5049" s="9">
        <v>0</v>
      </c>
      <c r="H5049" s="9">
        <v>0.04</v>
      </c>
      <c r="I5049" s="9">
        <v>0.08</v>
      </c>
      <c r="J5049" s="9">
        <v>0.24</v>
      </c>
      <c r="K5049" s="9">
        <v>0.24</v>
      </c>
      <c r="L5049" s="9">
        <v>0.24</v>
      </c>
      <c r="N5049" s="32">
        <f>IF('System Design'!$F$8=1,'Hourly Demand and Generation'!G5049*'System Design'!$F$21,IF('System Design'!$F$8=2,'Hourly Demand and Generation'!H5049*'System Design'!$F$21,IF('System Design'!$F$8=3,'Hourly Demand and Generation'!I5049*'System Design'!$F$21)))</f>
        <v>40</v>
      </c>
      <c r="O5049" s="32">
        <f>IF('System Design'!$F$8=1,'Hourly Demand and Generation'!J5049*'System Design'!$F$22,IF('System Design'!$F$8=2,'Hourly Demand and Generation'!K5049*'System Design'!$F$22,IF('System Design'!$F$8=3,'Hourly Demand and Generation'!L5049*'System Design'!$F$22)))</f>
        <v>600</v>
      </c>
      <c r="Q5049" s="32">
        <f t="shared" si="1117"/>
        <v>0</v>
      </c>
      <c r="R5049" s="32">
        <f t="shared" si="1122"/>
        <v>5400</v>
      </c>
      <c r="S5049" s="32">
        <f t="shared" si="1123"/>
        <v>0</v>
      </c>
      <c r="T5049" s="32">
        <f t="shared" si="1124"/>
        <v>21600</v>
      </c>
      <c r="U5049" s="32">
        <f t="shared" si="1125"/>
        <v>0</v>
      </c>
      <c r="V5049" s="32">
        <f t="shared" si="1118"/>
        <v>342.59185077472802</v>
      </c>
      <c r="W5049" s="32">
        <f t="shared" si="1126"/>
        <v>342.59185077472802</v>
      </c>
      <c r="X5049" s="32">
        <f t="shared" si="1127"/>
        <v>342.59185077472802</v>
      </c>
    </row>
    <row r="5050" spans="1:24" x14ac:dyDescent="0.25">
      <c r="A5050" s="2"/>
      <c r="B5050" s="2" t="s">
        <v>8</v>
      </c>
      <c r="C5050" s="2">
        <f t="shared" si="1130"/>
        <v>211</v>
      </c>
      <c r="D5050" s="2">
        <f t="shared" si="1131"/>
        <v>6</v>
      </c>
      <c r="E5050" s="2">
        <f t="shared" si="1121"/>
        <v>5046</v>
      </c>
      <c r="F5050" s="11">
        <v>320.28569916567699</v>
      </c>
      <c r="G5050" s="9">
        <v>0.08</v>
      </c>
      <c r="H5050" s="9">
        <v>0.125</v>
      </c>
      <c r="I5050" s="9">
        <v>0.17</v>
      </c>
      <c r="J5050" s="9">
        <v>0.24</v>
      </c>
      <c r="K5050" s="9">
        <v>0.24</v>
      </c>
      <c r="L5050" s="9">
        <v>0.24</v>
      </c>
      <c r="N5050" s="32">
        <f>IF('System Design'!$F$8=1,'Hourly Demand and Generation'!G5050*'System Design'!$F$21,IF('System Design'!$F$8=2,'Hourly Demand and Generation'!H5050*'System Design'!$F$21,IF('System Design'!$F$8=3,'Hourly Demand and Generation'!I5050*'System Design'!$F$21)))</f>
        <v>85</v>
      </c>
      <c r="O5050" s="32">
        <f>IF('System Design'!$F$8=1,'Hourly Demand and Generation'!J5050*'System Design'!$F$22,IF('System Design'!$F$8=2,'Hourly Demand and Generation'!K5050*'System Design'!$F$22,IF('System Design'!$F$8=3,'Hourly Demand and Generation'!L5050*'System Design'!$F$22)))</f>
        <v>600</v>
      </c>
      <c r="Q5050" s="32">
        <f t="shared" si="1117"/>
        <v>0</v>
      </c>
      <c r="R5050" s="32">
        <f t="shared" si="1122"/>
        <v>5400</v>
      </c>
      <c r="S5050" s="32">
        <f t="shared" si="1123"/>
        <v>0</v>
      </c>
      <c r="T5050" s="32">
        <f t="shared" si="1124"/>
        <v>21600</v>
      </c>
      <c r="U5050" s="32">
        <f t="shared" si="1125"/>
        <v>0</v>
      </c>
      <c r="V5050" s="32">
        <f t="shared" si="1118"/>
        <v>364.71430083432301</v>
      </c>
      <c r="W5050" s="32">
        <f t="shared" si="1126"/>
        <v>364.71430083432301</v>
      </c>
      <c r="X5050" s="32">
        <f t="shared" si="1127"/>
        <v>364.71430083432301</v>
      </c>
    </row>
    <row r="5051" spans="1:24" x14ac:dyDescent="0.25">
      <c r="A5051" s="2"/>
      <c r="B5051" s="2" t="s">
        <v>8</v>
      </c>
      <c r="C5051" s="2">
        <f t="shared" si="1130"/>
        <v>211</v>
      </c>
      <c r="D5051" s="2">
        <f t="shared" si="1131"/>
        <v>7</v>
      </c>
      <c r="E5051" s="2">
        <f t="shared" si="1121"/>
        <v>5047</v>
      </c>
      <c r="F5051" s="11">
        <v>343.16324910608301</v>
      </c>
      <c r="G5051" s="9">
        <v>0.17</v>
      </c>
      <c r="H5051" s="9">
        <v>0.21</v>
      </c>
      <c r="I5051" s="9">
        <v>0.25</v>
      </c>
      <c r="J5051" s="9">
        <v>0.27</v>
      </c>
      <c r="K5051" s="9">
        <v>0.27</v>
      </c>
      <c r="L5051" s="9">
        <v>0.27</v>
      </c>
      <c r="N5051" s="32">
        <f>IF('System Design'!$F$8=1,'Hourly Demand and Generation'!G5051*'System Design'!$F$21,IF('System Design'!$F$8=2,'Hourly Demand and Generation'!H5051*'System Design'!$F$21,IF('System Design'!$F$8=3,'Hourly Demand and Generation'!I5051*'System Design'!$F$21)))</f>
        <v>125</v>
      </c>
      <c r="O5051" s="32">
        <f>IF('System Design'!$F$8=1,'Hourly Demand and Generation'!J5051*'System Design'!$F$22,IF('System Design'!$F$8=2,'Hourly Demand and Generation'!K5051*'System Design'!$F$22,IF('System Design'!$F$8=3,'Hourly Demand and Generation'!L5051*'System Design'!$F$22)))</f>
        <v>675</v>
      </c>
      <c r="Q5051" s="32">
        <f t="shared" si="1117"/>
        <v>0</v>
      </c>
      <c r="R5051" s="32">
        <f t="shared" si="1122"/>
        <v>5400</v>
      </c>
      <c r="S5051" s="32">
        <f t="shared" si="1123"/>
        <v>0</v>
      </c>
      <c r="T5051" s="32">
        <f t="shared" si="1124"/>
        <v>21600</v>
      </c>
      <c r="U5051" s="32">
        <f t="shared" si="1125"/>
        <v>0</v>
      </c>
      <c r="V5051" s="32">
        <f t="shared" si="1118"/>
        <v>456.83675089391699</v>
      </c>
      <c r="W5051" s="32">
        <f t="shared" si="1126"/>
        <v>456.83675089391699</v>
      </c>
      <c r="X5051" s="32">
        <f t="shared" si="1127"/>
        <v>456.83675089391699</v>
      </c>
    </row>
    <row r="5052" spans="1:24" x14ac:dyDescent="0.25">
      <c r="A5052" s="2"/>
      <c r="B5052" s="2" t="s">
        <v>8</v>
      </c>
      <c r="C5052" s="2">
        <f t="shared" si="1130"/>
        <v>211</v>
      </c>
      <c r="D5052" s="2">
        <f t="shared" si="1131"/>
        <v>8</v>
      </c>
      <c r="E5052" s="2">
        <f t="shared" si="1121"/>
        <v>5048</v>
      </c>
      <c r="F5052" s="11">
        <v>366.04079904648802</v>
      </c>
      <c r="G5052" s="9">
        <v>0.33</v>
      </c>
      <c r="H5052" s="9">
        <v>0.375</v>
      </c>
      <c r="I5052" s="9">
        <v>0.42</v>
      </c>
      <c r="J5052" s="9">
        <v>0.27</v>
      </c>
      <c r="K5052" s="9">
        <v>0.27</v>
      </c>
      <c r="L5052" s="9">
        <v>0.27</v>
      </c>
      <c r="N5052" s="32">
        <f>IF('System Design'!$F$8=1,'Hourly Demand and Generation'!G5052*'System Design'!$F$21,IF('System Design'!$F$8=2,'Hourly Demand and Generation'!H5052*'System Design'!$F$21,IF('System Design'!$F$8=3,'Hourly Demand and Generation'!I5052*'System Design'!$F$21)))</f>
        <v>210</v>
      </c>
      <c r="O5052" s="32">
        <f>IF('System Design'!$F$8=1,'Hourly Demand and Generation'!J5052*'System Design'!$F$22,IF('System Design'!$F$8=2,'Hourly Demand and Generation'!K5052*'System Design'!$F$22,IF('System Design'!$F$8=3,'Hourly Demand and Generation'!L5052*'System Design'!$F$22)))</f>
        <v>675</v>
      </c>
      <c r="Q5052" s="32">
        <f t="shared" si="1117"/>
        <v>0</v>
      </c>
      <c r="R5052" s="32">
        <f t="shared" si="1122"/>
        <v>5400</v>
      </c>
      <c r="S5052" s="32">
        <f t="shared" si="1123"/>
        <v>0</v>
      </c>
      <c r="T5052" s="32">
        <f t="shared" si="1124"/>
        <v>21600</v>
      </c>
      <c r="U5052" s="32">
        <f t="shared" si="1125"/>
        <v>0</v>
      </c>
      <c r="V5052" s="32">
        <f t="shared" si="1118"/>
        <v>518.95920095351198</v>
      </c>
      <c r="W5052" s="32">
        <f t="shared" si="1126"/>
        <v>518.95920095351198</v>
      </c>
      <c r="X5052" s="32">
        <f t="shared" si="1127"/>
        <v>518.95920095351198</v>
      </c>
    </row>
    <row r="5053" spans="1:24" x14ac:dyDescent="0.25">
      <c r="A5053" s="2"/>
      <c r="B5053" s="2" t="s">
        <v>8</v>
      </c>
      <c r="C5053" s="2">
        <f t="shared" si="1130"/>
        <v>211</v>
      </c>
      <c r="D5053" s="2">
        <f t="shared" si="1131"/>
        <v>9</v>
      </c>
      <c r="E5053" s="2">
        <f t="shared" si="1121"/>
        <v>5049</v>
      </c>
      <c r="F5053" s="11">
        <v>366.04079904648802</v>
      </c>
      <c r="G5053" s="9">
        <v>0.5</v>
      </c>
      <c r="H5053" s="9">
        <v>0.54</v>
      </c>
      <c r="I5053" s="9">
        <v>0.57999999999999996</v>
      </c>
      <c r="J5053" s="9">
        <v>0.24</v>
      </c>
      <c r="K5053" s="9">
        <v>0.24</v>
      </c>
      <c r="L5053" s="9">
        <v>0.24</v>
      </c>
      <c r="N5053" s="32">
        <f>IF('System Design'!$F$8=1,'Hourly Demand and Generation'!G5053*'System Design'!$F$21,IF('System Design'!$F$8=2,'Hourly Demand and Generation'!H5053*'System Design'!$F$21,IF('System Design'!$F$8=3,'Hourly Demand and Generation'!I5053*'System Design'!$F$21)))</f>
        <v>290</v>
      </c>
      <c r="O5053" s="32">
        <f>IF('System Design'!$F$8=1,'Hourly Demand and Generation'!J5053*'System Design'!$F$22,IF('System Design'!$F$8=2,'Hourly Demand and Generation'!K5053*'System Design'!$F$22,IF('System Design'!$F$8=3,'Hourly Demand and Generation'!L5053*'System Design'!$F$22)))</f>
        <v>600</v>
      </c>
      <c r="Q5053" s="32">
        <f t="shared" si="1117"/>
        <v>0</v>
      </c>
      <c r="R5053" s="32">
        <f t="shared" si="1122"/>
        <v>5400</v>
      </c>
      <c r="S5053" s="32">
        <f t="shared" si="1123"/>
        <v>0</v>
      </c>
      <c r="T5053" s="32">
        <f t="shared" si="1124"/>
        <v>21600</v>
      </c>
      <c r="U5053" s="32">
        <f t="shared" si="1125"/>
        <v>0</v>
      </c>
      <c r="V5053" s="32">
        <f t="shared" si="1118"/>
        <v>523.95920095351198</v>
      </c>
      <c r="W5053" s="32">
        <f t="shared" si="1126"/>
        <v>523.95920095351198</v>
      </c>
      <c r="X5053" s="32">
        <f t="shared" si="1127"/>
        <v>523.95920095351198</v>
      </c>
    </row>
    <row r="5054" spans="1:24" x14ac:dyDescent="0.25">
      <c r="A5054" s="2"/>
      <c r="B5054" s="2" t="s">
        <v>8</v>
      </c>
      <c r="C5054" s="2">
        <f t="shared" si="1130"/>
        <v>211</v>
      </c>
      <c r="D5054" s="2">
        <f t="shared" si="1131"/>
        <v>10</v>
      </c>
      <c r="E5054" s="2">
        <f t="shared" si="1121"/>
        <v>5050</v>
      </c>
      <c r="F5054" s="11">
        <v>356.88977907032597</v>
      </c>
      <c r="G5054" s="9">
        <v>0.67</v>
      </c>
      <c r="H5054" s="9">
        <v>0.71</v>
      </c>
      <c r="I5054" s="9">
        <v>0.75</v>
      </c>
      <c r="J5054" s="9">
        <v>0.27</v>
      </c>
      <c r="K5054" s="9">
        <v>0.27</v>
      </c>
      <c r="L5054" s="9">
        <v>0.27</v>
      </c>
      <c r="N5054" s="32">
        <f>IF('System Design'!$F$8=1,'Hourly Demand and Generation'!G5054*'System Design'!$F$21,IF('System Design'!$F$8=2,'Hourly Demand and Generation'!H5054*'System Design'!$F$21,IF('System Design'!$F$8=3,'Hourly Demand and Generation'!I5054*'System Design'!$F$21)))</f>
        <v>375</v>
      </c>
      <c r="O5054" s="32">
        <f>IF('System Design'!$F$8=1,'Hourly Demand and Generation'!J5054*'System Design'!$F$22,IF('System Design'!$F$8=2,'Hourly Demand and Generation'!K5054*'System Design'!$F$22,IF('System Design'!$F$8=3,'Hourly Demand and Generation'!L5054*'System Design'!$F$22)))</f>
        <v>675</v>
      </c>
      <c r="Q5054" s="32">
        <f t="shared" si="1117"/>
        <v>0</v>
      </c>
      <c r="R5054" s="32">
        <f t="shared" si="1122"/>
        <v>5400</v>
      </c>
      <c r="S5054" s="32">
        <f t="shared" si="1123"/>
        <v>0</v>
      </c>
      <c r="T5054" s="32">
        <f t="shared" si="1124"/>
        <v>21600</v>
      </c>
      <c r="U5054" s="32">
        <f t="shared" si="1125"/>
        <v>0</v>
      </c>
      <c r="V5054" s="32">
        <f t="shared" si="1118"/>
        <v>693.11022092967403</v>
      </c>
      <c r="W5054" s="32">
        <f t="shared" si="1126"/>
        <v>693.11022092967403</v>
      </c>
      <c r="X5054" s="32">
        <f t="shared" si="1127"/>
        <v>693.11022092967403</v>
      </c>
    </row>
    <row r="5055" spans="1:24" x14ac:dyDescent="0.25">
      <c r="A5055" s="2"/>
      <c r="B5055" s="2" t="s">
        <v>8</v>
      </c>
      <c r="C5055" s="2">
        <f t="shared" si="1130"/>
        <v>211</v>
      </c>
      <c r="D5055" s="2">
        <f t="shared" si="1131"/>
        <v>11</v>
      </c>
      <c r="E5055" s="2">
        <f t="shared" si="1121"/>
        <v>5051</v>
      </c>
      <c r="F5055" s="11">
        <v>352.314269082245</v>
      </c>
      <c r="G5055" s="9">
        <v>0.83</v>
      </c>
      <c r="H5055" s="9">
        <v>0.875</v>
      </c>
      <c r="I5055" s="9">
        <v>0.92</v>
      </c>
      <c r="J5055" s="9">
        <v>0.24</v>
      </c>
      <c r="K5055" s="9">
        <v>0.24</v>
      </c>
      <c r="L5055" s="9">
        <v>0.24</v>
      </c>
      <c r="N5055" s="32">
        <f>IF('System Design'!$F$8=1,'Hourly Demand and Generation'!G5055*'System Design'!$F$21,IF('System Design'!$F$8=2,'Hourly Demand and Generation'!H5055*'System Design'!$F$21,IF('System Design'!$F$8=3,'Hourly Demand and Generation'!I5055*'System Design'!$F$21)))</f>
        <v>460</v>
      </c>
      <c r="O5055" s="32">
        <f>IF('System Design'!$F$8=1,'Hourly Demand and Generation'!J5055*'System Design'!$F$22,IF('System Design'!$F$8=2,'Hourly Demand and Generation'!K5055*'System Design'!$F$22,IF('System Design'!$F$8=3,'Hourly Demand and Generation'!L5055*'System Design'!$F$22)))</f>
        <v>600</v>
      </c>
      <c r="Q5055" s="32">
        <f t="shared" si="1117"/>
        <v>0</v>
      </c>
      <c r="R5055" s="32">
        <f t="shared" si="1122"/>
        <v>5400</v>
      </c>
      <c r="S5055" s="32">
        <f t="shared" si="1123"/>
        <v>0</v>
      </c>
      <c r="T5055" s="32">
        <f t="shared" si="1124"/>
        <v>21600</v>
      </c>
      <c r="U5055" s="32">
        <f t="shared" si="1125"/>
        <v>0</v>
      </c>
      <c r="V5055" s="32">
        <f t="shared" si="1118"/>
        <v>707.685730917755</v>
      </c>
      <c r="W5055" s="32">
        <f t="shared" si="1126"/>
        <v>707.685730917755</v>
      </c>
      <c r="X5055" s="32">
        <f t="shared" si="1127"/>
        <v>707.685730917755</v>
      </c>
    </row>
    <row r="5056" spans="1:24" x14ac:dyDescent="0.25">
      <c r="A5056" s="2"/>
      <c r="B5056" s="2" t="s">
        <v>8</v>
      </c>
      <c r="C5056" s="2">
        <f t="shared" si="1130"/>
        <v>211</v>
      </c>
      <c r="D5056" s="2">
        <f t="shared" si="1131"/>
        <v>12</v>
      </c>
      <c r="E5056" s="2">
        <f t="shared" si="1121"/>
        <v>5052</v>
      </c>
      <c r="F5056" s="11">
        <v>352.314269082245</v>
      </c>
      <c r="G5056" s="9">
        <v>1</v>
      </c>
      <c r="H5056" s="9">
        <v>1</v>
      </c>
      <c r="I5056" s="9">
        <v>1</v>
      </c>
      <c r="J5056" s="9">
        <v>0.22500000000000001</v>
      </c>
      <c r="K5056" s="9">
        <v>0.22500000000000001</v>
      </c>
      <c r="L5056" s="9">
        <v>0.22500000000000001</v>
      </c>
      <c r="N5056" s="32">
        <f>IF('System Design'!$F$8=1,'Hourly Demand and Generation'!G5056*'System Design'!$F$21,IF('System Design'!$F$8=2,'Hourly Demand and Generation'!H5056*'System Design'!$F$21,IF('System Design'!$F$8=3,'Hourly Demand and Generation'!I5056*'System Design'!$F$21)))</f>
        <v>500</v>
      </c>
      <c r="O5056" s="32">
        <f>IF('System Design'!$F$8=1,'Hourly Demand and Generation'!J5056*'System Design'!$F$22,IF('System Design'!$F$8=2,'Hourly Demand and Generation'!K5056*'System Design'!$F$22,IF('System Design'!$F$8=3,'Hourly Demand and Generation'!L5056*'System Design'!$F$22)))</f>
        <v>562.5</v>
      </c>
      <c r="Q5056" s="32">
        <f t="shared" si="1117"/>
        <v>0</v>
      </c>
      <c r="R5056" s="32">
        <f t="shared" si="1122"/>
        <v>5400</v>
      </c>
      <c r="S5056" s="32">
        <f t="shared" si="1123"/>
        <v>0</v>
      </c>
      <c r="T5056" s="32">
        <f t="shared" si="1124"/>
        <v>21600</v>
      </c>
      <c r="U5056" s="32">
        <f t="shared" si="1125"/>
        <v>0</v>
      </c>
      <c r="V5056" s="32">
        <f t="shared" si="1118"/>
        <v>710.185730917755</v>
      </c>
      <c r="W5056" s="32">
        <f t="shared" si="1126"/>
        <v>710.185730917755</v>
      </c>
      <c r="X5056" s="32">
        <f t="shared" si="1127"/>
        <v>710.185730917755</v>
      </c>
    </row>
    <row r="5057" spans="1:24" x14ac:dyDescent="0.25">
      <c r="A5057" s="2"/>
      <c r="B5057" s="2" t="s">
        <v>8</v>
      </c>
      <c r="C5057" s="2">
        <f t="shared" si="1130"/>
        <v>211</v>
      </c>
      <c r="D5057" s="2">
        <f t="shared" si="1131"/>
        <v>13</v>
      </c>
      <c r="E5057" s="2">
        <f t="shared" si="1121"/>
        <v>5053</v>
      </c>
      <c r="F5057" s="11">
        <v>366.04079904648802</v>
      </c>
      <c r="G5057" s="9">
        <v>0.83</v>
      </c>
      <c r="H5057" s="9">
        <v>0.875</v>
      </c>
      <c r="I5057" s="9">
        <v>0.92</v>
      </c>
      <c r="J5057" s="9">
        <v>0.24</v>
      </c>
      <c r="K5057" s="9">
        <v>0.24</v>
      </c>
      <c r="L5057" s="9">
        <v>0.24</v>
      </c>
      <c r="N5057" s="32">
        <f>IF('System Design'!$F$8=1,'Hourly Demand and Generation'!G5057*'System Design'!$F$21,IF('System Design'!$F$8=2,'Hourly Demand and Generation'!H5057*'System Design'!$F$21,IF('System Design'!$F$8=3,'Hourly Demand and Generation'!I5057*'System Design'!$F$21)))</f>
        <v>460</v>
      </c>
      <c r="O5057" s="32">
        <f>IF('System Design'!$F$8=1,'Hourly Demand and Generation'!J5057*'System Design'!$F$22,IF('System Design'!$F$8=2,'Hourly Demand and Generation'!K5057*'System Design'!$F$22,IF('System Design'!$F$8=3,'Hourly Demand and Generation'!L5057*'System Design'!$F$22)))</f>
        <v>600</v>
      </c>
      <c r="Q5057" s="32">
        <f t="shared" si="1117"/>
        <v>0</v>
      </c>
      <c r="R5057" s="32">
        <f t="shared" si="1122"/>
        <v>5400</v>
      </c>
      <c r="S5057" s="32">
        <f t="shared" si="1123"/>
        <v>0</v>
      </c>
      <c r="T5057" s="32">
        <f t="shared" si="1124"/>
        <v>21600</v>
      </c>
      <c r="U5057" s="32">
        <f t="shared" si="1125"/>
        <v>0</v>
      </c>
      <c r="V5057" s="32">
        <f t="shared" si="1118"/>
        <v>693.95920095351198</v>
      </c>
      <c r="W5057" s="32">
        <f t="shared" si="1126"/>
        <v>693.95920095351198</v>
      </c>
      <c r="X5057" s="32">
        <f t="shared" si="1127"/>
        <v>693.95920095351198</v>
      </c>
    </row>
    <row r="5058" spans="1:24" x14ac:dyDescent="0.25">
      <c r="A5058" s="2"/>
      <c r="B5058" s="2" t="s">
        <v>8</v>
      </c>
      <c r="C5058" s="2">
        <f t="shared" si="1130"/>
        <v>211</v>
      </c>
      <c r="D5058" s="2">
        <f t="shared" si="1131"/>
        <v>14</v>
      </c>
      <c r="E5058" s="2">
        <f t="shared" si="1121"/>
        <v>5054</v>
      </c>
      <c r="F5058" s="11">
        <v>366.04079904648802</v>
      </c>
      <c r="G5058" s="9">
        <v>0.67</v>
      </c>
      <c r="H5058" s="9">
        <v>0.71</v>
      </c>
      <c r="I5058" s="9">
        <v>0.75</v>
      </c>
      <c r="J5058" s="9">
        <v>0.255</v>
      </c>
      <c r="K5058" s="9">
        <v>0.255</v>
      </c>
      <c r="L5058" s="9">
        <v>0.255</v>
      </c>
      <c r="N5058" s="32">
        <f>IF('System Design'!$F$8=1,'Hourly Demand and Generation'!G5058*'System Design'!$F$21,IF('System Design'!$F$8=2,'Hourly Demand and Generation'!H5058*'System Design'!$F$21,IF('System Design'!$F$8=3,'Hourly Demand and Generation'!I5058*'System Design'!$F$21)))</f>
        <v>375</v>
      </c>
      <c r="O5058" s="32">
        <f>IF('System Design'!$F$8=1,'Hourly Demand and Generation'!J5058*'System Design'!$F$22,IF('System Design'!$F$8=2,'Hourly Demand and Generation'!K5058*'System Design'!$F$22,IF('System Design'!$F$8=3,'Hourly Demand and Generation'!L5058*'System Design'!$F$22)))</f>
        <v>637.5</v>
      </c>
      <c r="Q5058" s="32">
        <f t="shared" si="1117"/>
        <v>0</v>
      </c>
      <c r="R5058" s="32">
        <f t="shared" si="1122"/>
        <v>5400</v>
      </c>
      <c r="S5058" s="32">
        <f t="shared" si="1123"/>
        <v>0</v>
      </c>
      <c r="T5058" s="32">
        <f t="shared" si="1124"/>
        <v>21600</v>
      </c>
      <c r="U5058" s="32">
        <f t="shared" si="1125"/>
        <v>0</v>
      </c>
      <c r="V5058" s="32">
        <f t="shared" si="1118"/>
        <v>646.45920095351198</v>
      </c>
      <c r="W5058" s="32">
        <f t="shared" si="1126"/>
        <v>646.45920095351198</v>
      </c>
      <c r="X5058" s="32">
        <f t="shared" si="1127"/>
        <v>646.45920095351198</v>
      </c>
    </row>
    <row r="5059" spans="1:24" x14ac:dyDescent="0.25">
      <c r="A5059" s="2"/>
      <c r="B5059" s="2" t="s">
        <v>8</v>
      </c>
      <c r="C5059" s="2">
        <f t="shared" si="1130"/>
        <v>211</v>
      </c>
      <c r="D5059" s="2">
        <f t="shared" si="1131"/>
        <v>15</v>
      </c>
      <c r="E5059" s="2">
        <f t="shared" si="1121"/>
        <v>5055</v>
      </c>
      <c r="F5059" s="11">
        <v>388.91834898689399</v>
      </c>
      <c r="G5059" s="9">
        <v>0.5</v>
      </c>
      <c r="H5059" s="9">
        <v>0.54</v>
      </c>
      <c r="I5059" s="9">
        <v>0.57999999999999996</v>
      </c>
      <c r="J5059" s="9">
        <v>0.27</v>
      </c>
      <c r="K5059" s="9">
        <v>0.27</v>
      </c>
      <c r="L5059" s="9">
        <v>0.27</v>
      </c>
      <c r="N5059" s="32">
        <f>IF('System Design'!$F$8=1,'Hourly Demand and Generation'!G5059*'System Design'!$F$21,IF('System Design'!$F$8=2,'Hourly Demand and Generation'!H5059*'System Design'!$F$21,IF('System Design'!$F$8=3,'Hourly Demand and Generation'!I5059*'System Design'!$F$21)))</f>
        <v>290</v>
      </c>
      <c r="O5059" s="32">
        <f>IF('System Design'!$F$8=1,'Hourly Demand and Generation'!J5059*'System Design'!$F$22,IF('System Design'!$F$8=2,'Hourly Demand and Generation'!K5059*'System Design'!$F$22,IF('System Design'!$F$8=3,'Hourly Demand and Generation'!L5059*'System Design'!$F$22)))</f>
        <v>675</v>
      </c>
      <c r="Q5059" s="32">
        <f t="shared" si="1117"/>
        <v>0</v>
      </c>
      <c r="R5059" s="32">
        <f t="shared" si="1122"/>
        <v>5400</v>
      </c>
      <c r="S5059" s="32">
        <f t="shared" si="1123"/>
        <v>0</v>
      </c>
      <c r="T5059" s="32">
        <f t="shared" si="1124"/>
        <v>21600</v>
      </c>
      <c r="U5059" s="32">
        <f t="shared" si="1125"/>
        <v>0</v>
      </c>
      <c r="V5059" s="32">
        <f t="shared" si="1118"/>
        <v>576.08165101310601</v>
      </c>
      <c r="W5059" s="32">
        <f t="shared" si="1126"/>
        <v>576.08165101310601</v>
      </c>
      <c r="X5059" s="32">
        <f t="shared" si="1127"/>
        <v>576.08165101310601</v>
      </c>
    </row>
    <row r="5060" spans="1:24" x14ac:dyDescent="0.25">
      <c r="A5060" s="2"/>
      <c r="B5060" s="2" t="s">
        <v>8</v>
      </c>
      <c r="C5060" s="2">
        <f t="shared" si="1130"/>
        <v>211</v>
      </c>
      <c r="D5060" s="2">
        <f t="shared" si="1131"/>
        <v>16</v>
      </c>
      <c r="E5060" s="2">
        <f t="shared" si="1121"/>
        <v>5056</v>
      </c>
      <c r="F5060" s="11">
        <v>411.79589892729899</v>
      </c>
      <c r="G5060" s="9">
        <v>0.33</v>
      </c>
      <c r="H5060" s="9">
        <v>0.375</v>
      </c>
      <c r="I5060" s="9">
        <v>0.42</v>
      </c>
      <c r="J5060" s="9">
        <v>0.27</v>
      </c>
      <c r="K5060" s="9">
        <v>0.27</v>
      </c>
      <c r="L5060" s="9">
        <v>0.27</v>
      </c>
      <c r="N5060" s="32">
        <f>IF('System Design'!$F$8=1,'Hourly Demand and Generation'!G5060*'System Design'!$F$21,IF('System Design'!$F$8=2,'Hourly Demand and Generation'!H5060*'System Design'!$F$21,IF('System Design'!$F$8=3,'Hourly Demand and Generation'!I5060*'System Design'!$F$21)))</f>
        <v>210</v>
      </c>
      <c r="O5060" s="32">
        <f>IF('System Design'!$F$8=1,'Hourly Demand and Generation'!J5060*'System Design'!$F$22,IF('System Design'!$F$8=2,'Hourly Demand and Generation'!K5060*'System Design'!$F$22,IF('System Design'!$F$8=3,'Hourly Demand and Generation'!L5060*'System Design'!$F$22)))</f>
        <v>675</v>
      </c>
      <c r="Q5060" s="32">
        <f t="shared" si="1117"/>
        <v>0</v>
      </c>
      <c r="R5060" s="32">
        <f t="shared" si="1122"/>
        <v>5400</v>
      </c>
      <c r="S5060" s="32">
        <f t="shared" si="1123"/>
        <v>0</v>
      </c>
      <c r="T5060" s="32">
        <f t="shared" si="1124"/>
        <v>21600</v>
      </c>
      <c r="U5060" s="32">
        <f t="shared" si="1125"/>
        <v>0</v>
      </c>
      <c r="V5060" s="32">
        <f t="shared" si="1118"/>
        <v>473.20410107270101</v>
      </c>
      <c r="W5060" s="32">
        <f t="shared" si="1126"/>
        <v>473.20410107270101</v>
      </c>
      <c r="X5060" s="32">
        <f t="shared" si="1127"/>
        <v>473.20410107270101</v>
      </c>
    </row>
    <row r="5061" spans="1:24" x14ac:dyDescent="0.25">
      <c r="A5061" s="2"/>
      <c r="B5061" s="2" t="s">
        <v>8</v>
      </c>
      <c r="C5061" s="2">
        <f t="shared" si="1130"/>
        <v>211</v>
      </c>
      <c r="D5061" s="2">
        <f t="shared" si="1131"/>
        <v>17</v>
      </c>
      <c r="E5061" s="2">
        <f t="shared" si="1121"/>
        <v>5057</v>
      </c>
      <c r="F5061" s="11">
        <v>434.67344886770502</v>
      </c>
      <c r="G5061" s="9">
        <v>0.17</v>
      </c>
      <c r="H5061" s="9">
        <v>0.21</v>
      </c>
      <c r="I5061" s="9">
        <v>0.25</v>
      </c>
      <c r="J5061" s="9">
        <v>0.3</v>
      </c>
      <c r="K5061" s="9">
        <v>0.3</v>
      </c>
      <c r="L5061" s="9">
        <v>0.3</v>
      </c>
      <c r="N5061" s="32">
        <f>IF('System Design'!$F$8=1,'Hourly Demand and Generation'!G5061*'System Design'!$F$21,IF('System Design'!$F$8=2,'Hourly Demand and Generation'!H5061*'System Design'!$F$21,IF('System Design'!$F$8=3,'Hourly Demand and Generation'!I5061*'System Design'!$F$21)))</f>
        <v>125</v>
      </c>
      <c r="O5061" s="32">
        <f>IF('System Design'!$F$8=1,'Hourly Demand and Generation'!J5061*'System Design'!$F$22,IF('System Design'!$F$8=2,'Hourly Demand and Generation'!K5061*'System Design'!$F$22,IF('System Design'!$F$8=3,'Hourly Demand and Generation'!L5061*'System Design'!$F$22)))</f>
        <v>750</v>
      </c>
      <c r="Q5061" s="32">
        <f t="shared" si="1117"/>
        <v>0</v>
      </c>
      <c r="R5061" s="32">
        <f t="shared" si="1122"/>
        <v>5400</v>
      </c>
      <c r="S5061" s="32">
        <f t="shared" si="1123"/>
        <v>0</v>
      </c>
      <c r="T5061" s="32">
        <f t="shared" si="1124"/>
        <v>21600</v>
      </c>
      <c r="U5061" s="32">
        <f t="shared" si="1125"/>
        <v>0</v>
      </c>
      <c r="V5061" s="32">
        <f t="shared" si="1118"/>
        <v>440.32655113229498</v>
      </c>
      <c r="W5061" s="32">
        <f t="shared" si="1126"/>
        <v>440.32655113229498</v>
      </c>
      <c r="X5061" s="32">
        <f t="shared" si="1127"/>
        <v>440.32655113229498</v>
      </c>
    </row>
    <row r="5062" spans="1:24" x14ac:dyDescent="0.25">
      <c r="A5062" s="2"/>
      <c r="B5062" s="2" t="s">
        <v>8</v>
      </c>
      <c r="C5062" s="2">
        <f t="shared" si="1130"/>
        <v>211</v>
      </c>
      <c r="D5062" s="2">
        <f t="shared" si="1131"/>
        <v>18</v>
      </c>
      <c r="E5062" s="2">
        <f t="shared" si="1121"/>
        <v>5058</v>
      </c>
      <c r="F5062" s="11">
        <v>457.55099880811002</v>
      </c>
      <c r="G5062" s="9">
        <v>0.08</v>
      </c>
      <c r="H5062" s="9">
        <v>0.125</v>
      </c>
      <c r="I5062" s="9">
        <v>0.17</v>
      </c>
      <c r="J5062" s="9">
        <v>0.28499999999999998</v>
      </c>
      <c r="K5062" s="9">
        <v>0.28499999999999998</v>
      </c>
      <c r="L5062" s="9">
        <v>0.28499999999999998</v>
      </c>
      <c r="N5062" s="32">
        <f>IF('System Design'!$F$8=1,'Hourly Demand and Generation'!G5062*'System Design'!$F$21,IF('System Design'!$F$8=2,'Hourly Demand and Generation'!H5062*'System Design'!$F$21,IF('System Design'!$F$8=3,'Hourly Demand and Generation'!I5062*'System Design'!$F$21)))</f>
        <v>85</v>
      </c>
      <c r="O5062" s="32">
        <f>IF('System Design'!$F$8=1,'Hourly Demand and Generation'!J5062*'System Design'!$F$22,IF('System Design'!$F$8=2,'Hourly Demand and Generation'!K5062*'System Design'!$F$22,IF('System Design'!$F$8=3,'Hourly Demand and Generation'!L5062*'System Design'!$F$22)))</f>
        <v>712.49999999999989</v>
      </c>
      <c r="Q5062" s="32">
        <f t="shared" ref="Q5062:Q5125" si="1132">IF(F5062-N5062-O5062&gt;0,F5062-N5062-O5062,0)</f>
        <v>0</v>
      </c>
      <c r="R5062" s="32">
        <f t="shared" si="1122"/>
        <v>5400</v>
      </c>
      <c r="S5062" s="32">
        <f t="shared" si="1123"/>
        <v>0</v>
      </c>
      <c r="T5062" s="32">
        <f t="shared" si="1124"/>
        <v>21600</v>
      </c>
      <c r="U5062" s="32">
        <f t="shared" si="1125"/>
        <v>0</v>
      </c>
      <c r="V5062" s="32">
        <f t="shared" ref="V5062:V5125" si="1133">IF(F5062-N5062-O5062&lt;0,N5062+O5062-F5062,0)</f>
        <v>339.94900119188986</v>
      </c>
      <c r="W5062" s="32">
        <f t="shared" si="1126"/>
        <v>339.94900119188986</v>
      </c>
      <c r="X5062" s="32">
        <f t="shared" si="1127"/>
        <v>339.94900119188986</v>
      </c>
    </row>
    <row r="5063" spans="1:24" x14ac:dyDescent="0.25">
      <c r="A5063" s="2"/>
      <c r="B5063" s="2" t="s">
        <v>8</v>
      </c>
      <c r="C5063" s="2">
        <f t="shared" si="1130"/>
        <v>211</v>
      </c>
      <c r="D5063" s="2">
        <f t="shared" si="1131"/>
        <v>19</v>
      </c>
      <c r="E5063" s="2">
        <f t="shared" ref="E5063:E5126" si="1134">E5062+1</f>
        <v>5059</v>
      </c>
      <c r="F5063" s="11">
        <v>443.82446884386701</v>
      </c>
      <c r="G5063" s="9">
        <v>0</v>
      </c>
      <c r="H5063" s="9">
        <v>0.04</v>
      </c>
      <c r="I5063" s="9">
        <v>0.08</v>
      </c>
      <c r="J5063" s="9">
        <v>0.27</v>
      </c>
      <c r="K5063" s="9">
        <v>0.27</v>
      </c>
      <c r="L5063" s="9">
        <v>0.27</v>
      </c>
      <c r="N5063" s="32">
        <f>IF('System Design'!$F$8=1,'Hourly Demand and Generation'!G5063*'System Design'!$F$21,IF('System Design'!$F$8=2,'Hourly Demand and Generation'!H5063*'System Design'!$F$21,IF('System Design'!$F$8=3,'Hourly Demand and Generation'!I5063*'System Design'!$F$21)))</f>
        <v>40</v>
      </c>
      <c r="O5063" s="32">
        <f>IF('System Design'!$F$8=1,'Hourly Demand and Generation'!J5063*'System Design'!$F$22,IF('System Design'!$F$8=2,'Hourly Demand and Generation'!K5063*'System Design'!$F$22,IF('System Design'!$F$8=3,'Hourly Demand and Generation'!L5063*'System Design'!$F$22)))</f>
        <v>675</v>
      </c>
      <c r="Q5063" s="32">
        <f t="shared" si="1132"/>
        <v>0</v>
      </c>
      <c r="R5063" s="32">
        <f t="shared" ref="R5063:R5126" si="1135">IF($Q5063&lt;R5062+$V5063,IF(R5062+$V5063-$Q5063&gt;5400,5400,R5062+$V5063-$Q5063),0)</f>
        <v>5400</v>
      </c>
      <c r="S5063" s="32">
        <f t="shared" ref="S5063:S5126" si="1136">IF(R5063&gt;0,0,$Q5063+$V5063-R5062)</f>
        <v>0</v>
      </c>
      <c r="T5063" s="32">
        <f t="shared" ref="T5063:T5126" si="1137">IF($Q5063&lt;T5062+$V5063,IF(T5062+$V5063-$Q5063&gt;21600,21600,T5062+$V5063-$Q5063),0)</f>
        <v>21600</v>
      </c>
      <c r="U5063" s="32">
        <f t="shared" ref="U5063:U5126" si="1138">IF(T5063&gt;0,0,$Q5063+$V5063-T5062)</f>
        <v>0</v>
      </c>
      <c r="V5063" s="32">
        <f t="shared" si="1133"/>
        <v>271.17553115613299</v>
      </c>
      <c r="W5063" s="32">
        <f t="shared" ref="W5063:W5126" si="1139">IF(R5063=5400,$V5063-(R5063-R5062),0)</f>
        <v>271.17553115613299</v>
      </c>
      <c r="X5063" s="32">
        <f t="shared" ref="X5063:X5126" si="1140">IF(T5063=21600,$V5063-(T5063-T5062),0)</f>
        <v>271.17553115613299</v>
      </c>
    </row>
    <row r="5064" spans="1:24" x14ac:dyDescent="0.25">
      <c r="A5064" s="2"/>
      <c r="B5064" s="2" t="s">
        <v>8</v>
      </c>
      <c r="C5064" s="2">
        <f t="shared" si="1130"/>
        <v>211</v>
      </c>
      <c r="D5064" s="2">
        <f t="shared" si="1131"/>
        <v>20</v>
      </c>
      <c r="E5064" s="2">
        <f t="shared" si="1134"/>
        <v>5060</v>
      </c>
      <c r="F5064" s="11">
        <v>434.67344886770502</v>
      </c>
      <c r="G5064" s="9">
        <v>0</v>
      </c>
      <c r="H5064" s="9">
        <v>0</v>
      </c>
      <c r="I5064" s="9">
        <v>0</v>
      </c>
      <c r="J5064" s="9">
        <v>0.27</v>
      </c>
      <c r="K5064" s="9">
        <v>0.27</v>
      </c>
      <c r="L5064" s="9">
        <v>0.27</v>
      </c>
      <c r="N5064" s="32">
        <f>IF('System Design'!$F$8=1,'Hourly Demand and Generation'!G5064*'System Design'!$F$21,IF('System Design'!$F$8=2,'Hourly Demand and Generation'!H5064*'System Design'!$F$21,IF('System Design'!$F$8=3,'Hourly Demand and Generation'!I5064*'System Design'!$F$21)))</f>
        <v>0</v>
      </c>
      <c r="O5064" s="32">
        <f>IF('System Design'!$F$8=1,'Hourly Demand and Generation'!J5064*'System Design'!$F$22,IF('System Design'!$F$8=2,'Hourly Demand and Generation'!K5064*'System Design'!$F$22,IF('System Design'!$F$8=3,'Hourly Demand and Generation'!L5064*'System Design'!$F$22)))</f>
        <v>675</v>
      </c>
      <c r="Q5064" s="32">
        <f t="shared" si="1132"/>
        <v>0</v>
      </c>
      <c r="R5064" s="32">
        <f t="shared" si="1135"/>
        <v>5400</v>
      </c>
      <c r="S5064" s="32">
        <f t="shared" si="1136"/>
        <v>0</v>
      </c>
      <c r="T5064" s="32">
        <f t="shared" si="1137"/>
        <v>21600</v>
      </c>
      <c r="U5064" s="32">
        <f t="shared" si="1138"/>
        <v>0</v>
      </c>
      <c r="V5064" s="32">
        <f t="shared" si="1133"/>
        <v>240.32655113229498</v>
      </c>
      <c r="W5064" s="32">
        <f t="shared" si="1139"/>
        <v>240.32655113229498</v>
      </c>
      <c r="X5064" s="32">
        <f t="shared" si="1140"/>
        <v>240.32655113229498</v>
      </c>
    </row>
    <row r="5065" spans="1:24" x14ac:dyDescent="0.25">
      <c r="A5065" s="2"/>
      <c r="B5065" s="2" t="s">
        <v>8</v>
      </c>
      <c r="C5065" s="2">
        <f t="shared" si="1130"/>
        <v>211</v>
      </c>
      <c r="D5065" s="2">
        <f t="shared" si="1131"/>
        <v>21</v>
      </c>
      <c r="E5065" s="2">
        <f t="shared" si="1134"/>
        <v>5061</v>
      </c>
      <c r="F5065" s="11">
        <v>411.79589892729899</v>
      </c>
      <c r="G5065" s="9">
        <v>0</v>
      </c>
      <c r="H5065" s="9">
        <v>0</v>
      </c>
      <c r="I5065" s="9">
        <v>0</v>
      </c>
      <c r="J5065" s="9">
        <v>0.27</v>
      </c>
      <c r="K5065" s="9">
        <v>0.27</v>
      </c>
      <c r="L5065" s="9">
        <v>0.27</v>
      </c>
      <c r="N5065" s="32">
        <f>IF('System Design'!$F$8=1,'Hourly Demand and Generation'!G5065*'System Design'!$F$21,IF('System Design'!$F$8=2,'Hourly Demand and Generation'!H5065*'System Design'!$F$21,IF('System Design'!$F$8=3,'Hourly Demand and Generation'!I5065*'System Design'!$F$21)))</f>
        <v>0</v>
      </c>
      <c r="O5065" s="32">
        <f>IF('System Design'!$F$8=1,'Hourly Demand and Generation'!J5065*'System Design'!$F$22,IF('System Design'!$F$8=2,'Hourly Demand and Generation'!K5065*'System Design'!$F$22,IF('System Design'!$F$8=3,'Hourly Demand and Generation'!L5065*'System Design'!$F$22)))</f>
        <v>675</v>
      </c>
      <c r="Q5065" s="32">
        <f t="shared" si="1132"/>
        <v>0</v>
      </c>
      <c r="R5065" s="32">
        <f t="shared" si="1135"/>
        <v>5400</v>
      </c>
      <c r="S5065" s="32">
        <f t="shared" si="1136"/>
        <v>0</v>
      </c>
      <c r="T5065" s="32">
        <f t="shared" si="1137"/>
        <v>21600</v>
      </c>
      <c r="U5065" s="32">
        <f t="shared" si="1138"/>
        <v>0</v>
      </c>
      <c r="V5065" s="32">
        <f t="shared" si="1133"/>
        <v>263.20410107270101</v>
      </c>
      <c r="W5065" s="32">
        <f t="shared" si="1139"/>
        <v>263.20410107270101</v>
      </c>
      <c r="X5065" s="32">
        <f t="shared" si="1140"/>
        <v>263.20410107270101</v>
      </c>
    </row>
    <row r="5066" spans="1:24" x14ac:dyDescent="0.25">
      <c r="A5066" s="2"/>
      <c r="B5066" s="2" t="s">
        <v>8</v>
      </c>
      <c r="C5066" s="2">
        <f t="shared" si="1130"/>
        <v>211</v>
      </c>
      <c r="D5066" s="2">
        <f t="shared" si="1131"/>
        <v>22</v>
      </c>
      <c r="E5066" s="2">
        <f t="shared" si="1134"/>
        <v>5062</v>
      </c>
      <c r="F5066" s="11">
        <v>388.91834898689399</v>
      </c>
      <c r="G5066" s="9">
        <v>0</v>
      </c>
      <c r="H5066" s="9">
        <v>0</v>
      </c>
      <c r="I5066" s="9">
        <v>0</v>
      </c>
      <c r="J5066" s="9">
        <v>0.28499999999999998</v>
      </c>
      <c r="K5066" s="9">
        <v>0.28499999999999998</v>
      </c>
      <c r="L5066" s="9">
        <v>0.28499999999999998</v>
      </c>
      <c r="N5066" s="32">
        <f>IF('System Design'!$F$8=1,'Hourly Demand and Generation'!G5066*'System Design'!$F$21,IF('System Design'!$F$8=2,'Hourly Demand and Generation'!H5066*'System Design'!$F$21,IF('System Design'!$F$8=3,'Hourly Demand and Generation'!I5066*'System Design'!$F$21)))</f>
        <v>0</v>
      </c>
      <c r="O5066" s="32">
        <f>IF('System Design'!$F$8=1,'Hourly Demand and Generation'!J5066*'System Design'!$F$22,IF('System Design'!$F$8=2,'Hourly Demand and Generation'!K5066*'System Design'!$F$22,IF('System Design'!$F$8=3,'Hourly Demand and Generation'!L5066*'System Design'!$F$22)))</f>
        <v>712.49999999999989</v>
      </c>
      <c r="Q5066" s="32">
        <f t="shared" si="1132"/>
        <v>0</v>
      </c>
      <c r="R5066" s="32">
        <f t="shared" si="1135"/>
        <v>5400</v>
      </c>
      <c r="S5066" s="32">
        <f t="shared" si="1136"/>
        <v>0</v>
      </c>
      <c r="T5066" s="32">
        <f t="shared" si="1137"/>
        <v>21600</v>
      </c>
      <c r="U5066" s="32">
        <f t="shared" si="1138"/>
        <v>0</v>
      </c>
      <c r="V5066" s="32">
        <f t="shared" si="1133"/>
        <v>323.5816510131059</v>
      </c>
      <c r="W5066" s="32">
        <f t="shared" si="1139"/>
        <v>323.5816510131059</v>
      </c>
      <c r="X5066" s="32">
        <f t="shared" si="1140"/>
        <v>323.5816510131059</v>
      </c>
    </row>
    <row r="5067" spans="1:24" x14ac:dyDescent="0.25">
      <c r="A5067" s="2"/>
      <c r="B5067" s="2" t="s">
        <v>8</v>
      </c>
      <c r="C5067" s="2">
        <f t="shared" si="1130"/>
        <v>211</v>
      </c>
      <c r="D5067" s="2">
        <f t="shared" si="1131"/>
        <v>23</v>
      </c>
      <c r="E5067" s="2">
        <f t="shared" si="1134"/>
        <v>5063</v>
      </c>
      <c r="F5067" s="11">
        <v>366.04079904648802</v>
      </c>
      <c r="G5067" s="9">
        <v>0</v>
      </c>
      <c r="H5067" s="9">
        <v>0</v>
      </c>
      <c r="I5067" s="9">
        <v>0</v>
      </c>
      <c r="J5067" s="9">
        <v>0.24</v>
      </c>
      <c r="K5067" s="9">
        <v>0.24</v>
      </c>
      <c r="L5067" s="9">
        <v>0.24</v>
      </c>
      <c r="N5067" s="32">
        <f>IF('System Design'!$F$8=1,'Hourly Demand and Generation'!G5067*'System Design'!$F$21,IF('System Design'!$F$8=2,'Hourly Demand and Generation'!H5067*'System Design'!$F$21,IF('System Design'!$F$8=3,'Hourly Demand and Generation'!I5067*'System Design'!$F$21)))</f>
        <v>0</v>
      </c>
      <c r="O5067" s="32">
        <f>IF('System Design'!$F$8=1,'Hourly Demand and Generation'!J5067*'System Design'!$F$22,IF('System Design'!$F$8=2,'Hourly Demand and Generation'!K5067*'System Design'!$F$22,IF('System Design'!$F$8=3,'Hourly Demand and Generation'!L5067*'System Design'!$F$22)))</f>
        <v>600</v>
      </c>
      <c r="Q5067" s="32">
        <f t="shared" si="1132"/>
        <v>0</v>
      </c>
      <c r="R5067" s="32">
        <f t="shared" si="1135"/>
        <v>5400</v>
      </c>
      <c r="S5067" s="32">
        <f t="shared" si="1136"/>
        <v>0</v>
      </c>
      <c r="T5067" s="32">
        <f t="shared" si="1137"/>
        <v>21600</v>
      </c>
      <c r="U5067" s="32">
        <f t="shared" si="1138"/>
        <v>0</v>
      </c>
      <c r="V5067" s="32">
        <f t="shared" si="1133"/>
        <v>233.95920095351198</v>
      </c>
      <c r="W5067" s="32">
        <f t="shared" si="1139"/>
        <v>233.95920095351198</v>
      </c>
      <c r="X5067" s="32">
        <f t="shared" si="1140"/>
        <v>233.95920095351198</v>
      </c>
    </row>
    <row r="5068" spans="1:24" x14ac:dyDescent="0.25">
      <c r="A5068" s="2"/>
      <c r="B5068" s="2" t="s">
        <v>8</v>
      </c>
      <c r="C5068" s="2">
        <f t="shared" si="1130"/>
        <v>211</v>
      </c>
      <c r="D5068" s="2">
        <f t="shared" si="1131"/>
        <v>24</v>
      </c>
      <c r="E5068" s="2">
        <f t="shared" si="1134"/>
        <v>5064</v>
      </c>
      <c r="F5068" s="11">
        <v>320.28569916567699</v>
      </c>
      <c r="G5068" s="9">
        <v>0</v>
      </c>
      <c r="H5068" s="9">
        <v>0</v>
      </c>
      <c r="I5068" s="9">
        <v>0</v>
      </c>
      <c r="J5068" s="9">
        <v>0.24</v>
      </c>
      <c r="K5068" s="9">
        <v>0.24</v>
      </c>
      <c r="L5068" s="9">
        <v>0.24</v>
      </c>
      <c r="N5068" s="32">
        <f>IF('System Design'!$F$8=1,'Hourly Demand and Generation'!G5068*'System Design'!$F$21,IF('System Design'!$F$8=2,'Hourly Demand and Generation'!H5068*'System Design'!$F$21,IF('System Design'!$F$8=3,'Hourly Demand and Generation'!I5068*'System Design'!$F$21)))</f>
        <v>0</v>
      </c>
      <c r="O5068" s="32">
        <f>IF('System Design'!$F$8=1,'Hourly Demand and Generation'!J5068*'System Design'!$F$22,IF('System Design'!$F$8=2,'Hourly Demand and Generation'!K5068*'System Design'!$F$22,IF('System Design'!$F$8=3,'Hourly Demand and Generation'!L5068*'System Design'!$F$22)))</f>
        <v>600</v>
      </c>
      <c r="Q5068" s="32">
        <f t="shared" si="1132"/>
        <v>0</v>
      </c>
      <c r="R5068" s="32">
        <f t="shared" si="1135"/>
        <v>5400</v>
      </c>
      <c r="S5068" s="32">
        <f t="shared" si="1136"/>
        <v>0</v>
      </c>
      <c r="T5068" s="32">
        <f t="shared" si="1137"/>
        <v>21600</v>
      </c>
      <c r="U5068" s="32">
        <f t="shared" si="1138"/>
        <v>0</v>
      </c>
      <c r="V5068" s="32">
        <f t="shared" si="1133"/>
        <v>279.71430083432301</v>
      </c>
      <c r="W5068" s="32">
        <f t="shared" si="1139"/>
        <v>279.71430083432301</v>
      </c>
      <c r="X5068" s="32">
        <f t="shared" si="1140"/>
        <v>279.71430083432301</v>
      </c>
    </row>
    <row r="5069" spans="1:24" x14ac:dyDescent="0.25">
      <c r="A5069" s="2"/>
      <c r="B5069" s="2" t="s">
        <v>8</v>
      </c>
      <c r="C5069" s="2">
        <f>C5068+1</f>
        <v>212</v>
      </c>
      <c r="D5069" s="2">
        <v>1</v>
      </c>
      <c r="E5069" s="2">
        <f t="shared" si="1134"/>
        <v>5065</v>
      </c>
      <c r="F5069" s="11">
        <v>270</v>
      </c>
      <c r="G5069" s="9">
        <v>0</v>
      </c>
      <c r="H5069" s="9">
        <v>0</v>
      </c>
      <c r="I5069" s="9">
        <v>0</v>
      </c>
      <c r="J5069" s="9">
        <v>0.21354973692154899</v>
      </c>
      <c r="K5069" s="9">
        <v>0.21354973692154899</v>
      </c>
      <c r="L5069" s="9">
        <v>0.21354973692154899</v>
      </c>
      <c r="N5069" s="32">
        <f>IF('System Design'!$F$8=1,'Hourly Demand and Generation'!G5069*'System Design'!$F$21,IF('System Design'!$F$8=2,'Hourly Demand and Generation'!H5069*'System Design'!$F$21,IF('System Design'!$F$8=3,'Hourly Demand and Generation'!I5069*'System Design'!$F$21)))</f>
        <v>0</v>
      </c>
      <c r="O5069" s="32">
        <f>IF('System Design'!$F$8=1,'Hourly Demand and Generation'!J5069*'System Design'!$F$22,IF('System Design'!$F$8=2,'Hourly Demand and Generation'!K5069*'System Design'!$F$22,IF('System Design'!$F$8=3,'Hourly Demand and Generation'!L5069*'System Design'!$F$22)))</f>
        <v>533.87434230387248</v>
      </c>
      <c r="Q5069" s="32">
        <f t="shared" si="1132"/>
        <v>0</v>
      </c>
      <c r="R5069" s="32">
        <f t="shared" si="1135"/>
        <v>5400</v>
      </c>
      <c r="S5069" s="32">
        <f t="shared" si="1136"/>
        <v>0</v>
      </c>
      <c r="T5069" s="32">
        <f t="shared" si="1137"/>
        <v>21600</v>
      </c>
      <c r="U5069" s="32">
        <f t="shared" si="1138"/>
        <v>0</v>
      </c>
      <c r="V5069" s="32">
        <f t="shared" si="1133"/>
        <v>263.87434230387248</v>
      </c>
      <c r="W5069" s="32">
        <f t="shared" si="1139"/>
        <v>263.87434230387248</v>
      </c>
      <c r="X5069" s="32">
        <f t="shared" si="1140"/>
        <v>263.87434230387248</v>
      </c>
    </row>
    <row r="5070" spans="1:24" x14ac:dyDescent="0.25">
      <c r="A5070" s="2"/>
      <c r="B5070" s="2" t="s">
        <v>8</v>
      </c>
      <c r="C5070" s="2">
        <f>C5069</f>
        <v>212</v>
      </c>
      <c r="D5070" s="2">
        <f>D5069+1</f>
        <v>2</v>
      </c>
      <c r="E5070" s="2">
        <f t="shared" si="1134"/>
        <v>5066</v>
      </c>
      <c r="F5070" s="11">
        <v>247.5</v>
      </c>
      <c r="G5070" s="9">
        <v>0</v>
      </c>
      <c r="H5070" s="9">
        <v>0</v>
      </c>
      <c r="I5070" s="9">
        <v>0</v>
      </c>
      <c r="J5070" s="9">
        <v>0.19219476322939399</v>
      </c>
      <c r="K5070" s="9">
        <v>0.19219476322939399</v>
      </c>
      <c r="L5070" s="9">
        <v>0.19219476322939399</v>
      </c>
      <c r="N5070" s="32">
        <f>IF('System Design'!$F$8=1,'Hourly Demand and Generation'!G5070*'System Design'!$F$21,IF('System Design'!$F$8=2,'Hourly Demand and Generation'!H5070*'System Design'!$F$21,IF('System Design'!$F$8=3,'Hourly Demand and Generation'!I5070*'System Design'!$F$21)))</f>
        <v>0</v>
      </c>
      <c r="O5070" s="32">
        <f>IF('System Design'!$F$8=1,'Hourly Demand and Generation'!J5070*'System Design'!$F$22,IF('System Design'!$F$8=2,'Hourly Demand and Generation'!K5070*'System Design'!$F$22,IF('System Design'!$F$8=3,'Hourly Demand and Generation'!L5070*'System Design'!$F$22)))</f>
        <v>480.48690807348498</v>
      </c>
      <c r="Q5070" s="32">
        <f t="shared" si="1132"/>
        <v>0</v>
      </c>
      <c r="R5070" s="32">
        <f t="shared" si="1135"/>
        <v>5400</v>
      </c>
      <c r="S5070" s="32">
        <f t="shared" si="1136"/>
        <v>0</v>
      </c>
      <c r="T5070" s="32">
        <f t="shared" si="1137"/>
        <v>21600</v>
      </c>
      <c r="U5070" s="32">
        <f t="shared" si="1138"/>
        <v>0</v>
      </c>
      <c r="V5070" s="32">
        <f t="shared" si="1133"/>
        <v>232.98690807348498</v>
      </c>
      <c r="W5070" s="32">
        <f t="shared" si="1139"/>
        <v>232.98690807348498</v>
      </c>
      <c r="X5070" s="32">
        <f t="shared" si="1140"/>
        <v>232.98690807348498</v>
      </c>
    </row>
    <row r="5071" spans="1:24" x14ac:dyDescent="0.25">
      <c r="A5071" s="2"/>
      <c r="B5071" s="2" t="s">
        <v>8</v>
      </c>
      <c r="C5071" s="2">
        <f t="shared" ref="C5071:C5092" si="1141">C5070</f>
        <v>212</v>
      </c>
      <c r="D5071" s="2">
        <f t="shared" ref="D5071:D5092" si="1142">D5070+1</f>
        <v>3</v>
      </c>
      <c r="E5071" s="2">
        <f t="shared" si="1134"/>
        <v>5067</v>
      </c>
      <c r="F5071" s="11">
        <v>225</v>
      </c>
      <c r="G5071" s="9">
        <v>0</v>
      </c>
      <c r="H5071" s="9">
        <v>0</v>
      </c>
      <c r="I5071" s="9">
        <v>0</v>
      </c>
      <c r="J5071" s="9">
        <v>0.19219476322939399</v>
      </c>
      <c r="K5071" s="9">
        <v>0.19219476322939399</v>
      </c>
      <c r="L5071" s="9">
        <v>0.19219476322939399</v>
      </c>
      <c r="N5071" s="32">
        <f>IF('System Design'!$F$8=1,'Hourly Demand and Generation'!G5071*'System Design'!$F$21,IF('System Design'!$F$8=2,'Hourly Demand and Generation'!H5071*'System Design'!$F$21,IF('System Design'!$F$8=3,'Hourly Demand and Generation'!I5071*'System Design'!$F$21)))</f>
        <v>0</v>
      </c>
      <c r="O5071" s="32">
        <f>IF('System Design'!$F$8=1,'Hourly Demand and Generation'!J5071*'System Design'!$F$22,IF('System Design'!$F$8=2,'Hourly Demand and Generation'!K5071*'System Design'!$F$22,IF('System Design'!$F$8=3,'Hourly Demand and Generation'!L5071*'System Design'!$F$22)))</f>
        <v>480.48690807348498</v>
      </c>
      <c r="Q5071" s="32">
        <f t="shared" si="1132"/>
        <v>0</v>
      </c>
      <c r="R5071" s="32">
        <f t="shared" si="1135"/>
        <v>5400</v>
      </c>
      <c r="S5071" s="32">
        <f t="shared" si="1136"/>
        <v>0</v>
      </c>
      <c r="T5071" s="32">
        <f t="shared" si="1137"/>
        <v>21600</v>
      </c>
      <c r="U5071" s="32">
        <f t="shared" si="1138"/>
        <v>0</v>
      </c>
      <c r="V5071" s="32">
        <f t="shared" si="1133"/>
        <v>255.48690807348498</v>
      </c>
      <c r="W5071" s="32">
        <f t="shared" si="1139"/>
        <v>255.48690807348498</v>
      </c>
      <c r="X5071" s="32">
        <f t="shared" si="1140"/>
        <v>255.48690807348498</v>
      </c>
    </row>
    <row r="5072" spans="1:24" x14ac:dyDescent="0.25">
      <c r="A5072" s="2"/>
      <c r="B5072" s="2" t="s">
        <v>8</v>
      </c>
      <c r="C5072" s="2">
        <f t="shared" si="1141"/>
        <v>212</v>
      </c>
      <c r="D5072" s="2">
        <f t="shared" si="1142"/>
        <v>4</v>
      </c>
      <c r="E5072" s="2">
        <f t="shared" si="1134"/>
        <v>5068</v>
      </c>
      <c r="F5072" s="11">
        <v>270</v>
      </c>
      <c r="G5072" s="9">
        <v>0</v>
      </c>
      <c r="H5072" s="9">
        <v>0</v>
      </c>
      <c r="I5072" s="9">
        <v>0</v>
      </c>
      <c r="J5072" s="9">
        <v>0.21354973692154899</v>
      </c>
      <c r="K5072" s="9">
        <v>0.21354973692154899</v>
      </c>
      <c r="L5072" s="9">
        <v>0.21354973692154899</v>
      </c>
      <c r="N5072" s="32">
        <f>IF('System Design'!$F$8=1,'Hourly Demand and Generation'!G5072*'System Design'!$F$21,IF('System Design'!$F$8=2,'Hourly Demand and Generation'!H5072*'System Design'!$F$21,IF('System Design'!$F$8=3,'Hourly Demand and Generation'!I5072*'System Design'!$F$21)))</f>
        <v>0</v>
      </c>
      <c r="O5072" s="32">
        <f>IF('System Design'!$F$8=1,'Hourly Demand and Generation'!J5072*'System Design'!$F$22,IF('System Design'!$F$8=2,'Hourly Demand and Generation'!K5072*'System Design'!$F$22,IF('System Design'!$F$8=3,'Hourly Demand and Generation'!L5072*'System Design'!$F$22)))</f>
        <v>533.87434230387248</v>
      </c>
      <c r="Q5072" s="32">
        <f t="shared" si="1132"/>
        <v>0</v>
      </c>
      <c r="R5072" s="32">
        <f t="shared" si="1135"/>
        <v>5400</v>
      </c>
      <c r="S5072" s="32">
        <f t="shared" si="1136"/>
        <v>0</v>
      </c>
      <c r="T5072" s="32">
        <f t="shared" si="1137"/>
        <v>21600</v>
      </c>
      <c r="U5072" s="32">
        <f t="shared" si="1138"/>
        <v>0</v>
      </c>
      <c r="V5072" s="32">
        <f t="shared" si="1133"/>
        <v>263.87434230387248</v>
      </c>
      <c r="W5072" s="32">
        <f t="shared" si="1139"/>
        <v>263.87434230387248</v>
      </c>
      <c r="X5072" s="32">
        <f t="shared" si="1140"/>
        <v>263.87434230387248</v>
      </c>
    </row>
    <row r="5073" spans="1:24" x14ac:dyDescent="0.25">
      <c r="A5073" s="2"/>
      <c r="B5073" s="2" t="s">
        <v>8</v>
      </c>
      <c r="C5073" s="2">
        <f t="shared" si="1141"/>
        <v>212</v>
      </c>
      <c r="D5073" s="2">
        <f t="shared" si="1142"/>
        <v>5</v>
      </c>
      <c r="E5073" s="2">
        <f t="shared" si="1134"/>
        <v>5069</v>
      </c>
      <c r="F5073" s="11">
        <v>292.5</v>
      </c>
      <c r="G5073" s="9">
        <v>0</v>
      </c>
      <c r="H5073" s="9">
        <v>3.8348543835595703E-2</v>
      </c>
      <c r="I5073" s="9">
        <v>7.6697087671191294E-2</v>
      </c>
      <c r="J5073" s="9">
        <v>0.170839789537239</v>
      </c>
      <c r="K5073" s="9">
        <v>0.170839789537239</v>
      </c>
      <c r="L5073" s="9">
        <v>0.170839789537239</v>
      </c>
      <c r="N5073" s="32">
        <f>IF('System Design'!$F$8=1,'Hourly Demand and Generation'!G5073*'System Design'!$F$21,IF('System Design'!$F$8=2,'Hourly Demand and Generation'!H5073*'System Design'!$F$21,IF('System Design'!$F$8=3,'Hourly Demand and Generation'!I5073*'System Design'!$F$21)))</f>
        <v>38.348543835595649</v>
      </c>
      <c r="O5073" s="32">
        <f>IF('System Design'!$F$8=1,'Hourly Demand and Generation'!J5073*'System Design'!$F$22,IF('System Design'!$F$8=2,'Hourly Demand and Generation'!K5073*'System Design'!$F$22,IF('System Design'!$F$8=3,'Hourly Demand and Generation'!L5073*'System Design'!$F$22)))</f>
        <v>427.09947384309748</v>
      </c>
      <c r="Q5073" s="32">
        <f t="shared" si="1132"/>
        <v>0</v>
      </c>
      <c r="R5073" s="32">
        <f t="shared" si="1135"/>
        <v>5400</v>
      </c>
      <c r="S5073" s="32">
        <f t="shared" si="1136"/>
        <v>0</v>
      </c>
      <c r="T5073" s="32">
        <f t="shared" si="1137"/>
        <v>21600</v>
      </c>
      <c r="U5073" s="32">
        <f t="shared" si="1138"/>
        <v>0</v>
      </c>
      <c r="V5073" s="32">
        <f t="shared" si="1133"/>
        <v>172.94801767869313</v>
      </c>
      <c r="W5073" s="32">
        <f t="shared" si="1139"/>
        <v>172.94801767869313</v>
      </c>
      <c r="X5073" s="32">
        <f t="shared" si="1140"/>
        <v>172.94801767869313</v>
      </c>
    </row>
    <row r="5074" spans="1:24" x14ac:dyDescent="0.25">
      <c r="A5074" s="2"/>
      <c r="B5074" s="2" t="s">
        <v>8</v>
      </c>
      <c r="C5074" s="2">
        <f t="shared" si="1141"/>
        <v>212</v>
      </c>
      <c r="D5074" s="2">
        <f t="shared" si="1142"/>
        <v>6</v>
      </c>
      <c r="E5074" s="2">
        <f t="shared" si="1134"/>
        <v>5070</v>
      </c>
      <c r="F5074" s="11">
        <v>315</v>
      </c>
      <c r="G5074" s="9">
        <v>7.6697087671191294E-2</v>
      </c>
      <c r="H5074" s="9">
        <v>0.119839199486236</v>
      </c>
      <c r="I5074" s="9">
        <v>0.16298131130128199</v>
      </c>
      <c r="J5074" s="9">
        <v>0.170839789537239</v>
      </c>
      <c r="K5074" s="9">
        <v>0.170839789537239</v>
      </c>
      <c r="L5074" s="9">
        <v>0.170839789537239</v>
      </c>
      <c r="N5074" s="32">
        <f>IF('System Design'!$F$8=1,'Hourly Demand and Generation'!G5074*'System Design'!$F$21,IF('System Design'!$F$8=2,'Hourly Demand and Generation'!H5074*'System Design'!$F$21,IF('System Design'!$F$8=3,'Hourly Demand and Generation'!I5074*'System Design'!$F$21)))</f>
        <v>81.490655650640988</v>
      </c>
      <c r="O5074" s="32">
        <f>IF('System Design'!$F$8=1,'Hourly Demand and Generation'!J5074*'System Design'!$F$22,IF('System Design'!$F$8=2,'Hourly Demand and Generation'!K5074*'System Design'!$F$22,IF('System Design'!$F$8=3,'Hourly Demand and Generation'!L5074*'System Design'!$F$22)))</f>
        <v>427.09947384309748</v>
      </c>
      <c r="Q5074" s="32">
        <f t="shared" si="1132"/>
        <v>0</v>
      </c>
      <c r="R5074" s="32">
        <f t="shared" si="1135"/>
        <v>5400</v>
      </c>
      <c r="S5074" s="32">
        <f t="shared" si="1136"/>
        <v>0</v>
      </c>
      <c r="T5074" s="32">
        <f t="shared" si="1137"/>
        <v>21600</v>
      </c>
      <c r="U5074" s="32">
        <f t="shared" si="1138"/>
        <v>0</v>
      </c>
      <c r="V5074" s="32">
        <f t="shared" si="1133"/>
        <v>193.59012949373846</v>
      </c>
      <c r="W5074" s="32">
        <f t="shared" si="1139"/>
        <v>193.59012949373846</v>
      </c>
      <c r="X5074" s="32">
        <f t="shared" si="1140"/>
        <v>193.59012949373846</v>
      </c>
    </row>
    <row r="5075" spans="1:24" x14ac:dyDescent="0.25">
      <c r="A5075" s="2"/>
      <c r="B5075" s="2" t="s">
        <v>8</v>
      </c>
      <c r="C5075" s="2">
        <f t="shared" si="1141"/>
        <v>212</v>
      </c>
      <c r="D5075" s="2">
        <f t="shared" si="1142"/>
        <v>7</v>
      </c>
      <c r="E5075" s="2">
        <f t="shared" si="1134"/>
        <v>5071</v>
      </c>
      <c r="F5075" s="11">
        <v>337.5</v>
      </c>
      <c r="G5075" s="9">
        <v>0.16298131130128199</v>
      </c>
      <c r="H5075" s="9">
        <v>0.20132985513687701</v>
      </c>
      <c r="I5075" s="9">
        <v>0.23967839897247301</v>
      </c>
      <c r="J5075" s="9">
        <v>0.19219476322939399</v>
      </c>
      <c r="K5075" s="9">
        <v>0.19219476322939399</v>
      </c>
      <c r="L5075" s="9">
        <v>0.19219476322939399</v>
      </c>
      <c r="N5075" s="32">
        <f>IF('System Design'!$F$8=1,'Hourly Demand and Generation'!G5075*'System Design'!$F$21,IF('System Design'!$F$8=2,'Hourly Demand and Generation'!H5075*'System Design'!$F$21,IF('System Design'!$F$8=3,'Hourly Demand and Generation'!I5075*'System Design'!$F$21)))</f>
        <v>119.83919948623651</v>
      </c>
      <c r="O5075" s="32">
        <f>IF('System Design'!$F$8=1,'Hourly Demand and Generation'!J5075*'System Design'!$F$22,IF('System Design'!$F$8=2,'Hourly Demand and Generation'!K5075*'System Design'!$F$22,IF('System Design'!$F$8=3,'Hourly Demand and Generation'!L5075*'System Design'!$F$22)))</f>
        <v>480.48690807348498</v>
      </c>
      <c r="Q5075" s="32">
        <f t="shared" si="1132"/>
        <v>0</v>
      </c>
      <c r="R5075" s="32">
        <f t="shared" si="1135"/>
        <v>5400</v>
      </c>
      <c r="S5075" s="32">
        <f t="shared" si="1136"/>
        <v>0</v>
      </c>
      <c r="T5075" s="32">
        <f t="shared" si="1137"/>
        <v>21600</v>
      </c>
      <c r="U5075" s="32">
        <f t="shared" si="1138"/>
        <v>0</v>
      </c>
      <c r="V5075" s="32">
        <f t="shared" si="1133"/>
        <v>262.82610755972155</v>
      </c>
      <c r="W5075" s="32">
        <f t="shared" si="1139"/>
        <v>262.82610755972155</v>
      </c>
      <c r="X5075" s="32">
        <f t="shared" si="1140"/>
        <v>262.82610755972155</v>
      </c>
    </row>
    <row r="5076" spans="1:24" x14ac:dyDescent="0.25">
      <c r="A5076" s="2"/>
      <c r="B5076" s="2" t="s">
        <v>8</v>
      </c>
      <c r="C5076" s="2">
        <f t="shared" si="1141"/>
        <v>212</v>
      </c>
      <c r="D5076" s="2">
        <f t="shared" si="1142"/>
        <v>8</v>
      </c>
      <c r="E5076" s="2">
        <f t="shared" si="1134"/>
        <v>5072</v>
      </c>
      <c r="F5076" s="11">
        <v>360</v>
      </c>
      <c r="G5076" s="9">
        <v>0.31637548664366399</v>
      </c>
      <c r="H5076" s="9">
        <v>0.35951759845870901</v>
      </c>
      <c r="I5076" s="9">
        <v>0.40265971027375402</v>
      </c>
      <c r="J5076" s="9">
        <v>0.19219476322939399</v>
      </c>
      <c r="K5076" s="9">
        <v>0.19219476322939399</v>
      </c>
      <c r="L5076" s="9">
        <v>0.19219476322939399</v>
      </c>
      <c r="N5076" s="32">
        <f>IF('System Design'!$F$8=1,'Hourly Demand and Generation'!G5076*'System Design'!$F$21,IF('System Design'!$F$8=2,'Hourly Demand and Generation'!H5076*'System Design'!$F$21,IF('System Design'!$F$8=3,'Hourly Demand and Generation'!I5076*'System Design'!$F$21)))</f>
        <v>201.329855136877</v>
      </c>
      <c r="O5076" s="32">
        <f>IF('System Design'!$F$8=1,'Hourly Demand and Generation'!J5076*'System Design'!$F$22,IF('System Design'!$F$8=2,'Hourly Demand and Generation'!K5076*'System Design'!$F$22,IF('System Design'!$F$8=3,'Hourly Demand and Generation'!L5076*'System Design'!$F$22)))</f>
        <v>480.48690807348498</v>
      </c>
      <c r="Q5076" s="32">
        <f t="shared" si="1132"/>
        <v>0</v>
      </c>
      <c r="R5076" s="32">
        <f t="shared" si="1135"/>
        <v>5400</v>
      </c>
      <c r="S5076" s="32">
        <f t="shared" si="1136"/>
        <v>0</v>
      </c>
      <c r="T5076" s="32">
        <f t="shared" si="1137"/>
        <v>21600</v>
      </c>
      <c r="U5076" s="32">
        <f t="shared" si="1138"/>
        <v>0</v>
      </c>
      <c r="V5076" s="32">
        <f t="shared" si="1133"/>
        <v>321.81676321036196</v>
      </c>
      <c r="W5076" s="32">
        <f t="shared" si="1139"/>
        <v>321.81676321036196</v>
      </c>
      <c r="X5076" s="32">
        <f t="shared" si="1140"/>
        <v>321.81676321036196</v>
      </c>
    </row>
    <row r="5077" spans="1:24" x14ac:dyDescent="0.25">
      <c r="A5077" s="2"/>
      <c r="B5077" s="2" t="s">
        <v>8</v>
      </c>
      <c r="C5077" s="2">
        <f t="shared" si="1141"/>
        <v>212</v>
      </c>
      <c r="D5077" s="2">
        <f t="shared" si="1142"/>
        <v>9</v>
      </c>
      <c r="E5077" s="2">
        <f t="shared" si="1134"/>
        <v>5073</v>
      </c>
      <c r="F5077" s="11">
        <v>360</v>
      </c>
      <c r="G5077" s="9">
        <v>0.47935679794494601</v>
      </c>
      <c r="H5077" s="9">
        <v>0.51770534178054095</v>
      </c>
      <c r="I5077" s="9">
        <v>0.556053885616137</v>
      </c>
      <c r="J5077" s="9">
        <v>0.170839789537239</v>
      </c>
      <c r="K5077" s="9">
        <v>0.170839789537239</v>
      </c>
      <c r="L5077" s="9">
        <v>0.170839789537239</v>
      </c>
      <c r="N5077" s="32">
        <f>IF('System Design'!$F$8=1,'Hourly Demand and Generation'!G5077*'System Design'!$F$21,IF('System Design'!$F$8=2,'Hourly Demand and Generation'!H5077*'System Design'!$F$21,IF('System Design'!$F$8=3,'Hourly Demand and Generation'!I5077*'System Design'!$F$21)))</f>
        <v>278.0269428080685</v>
      </c>
      <c r="O5077" s="32">
        <f>IF('System Design'!$F$8=1,'Hourly Demand and Generation'!J5077*'System Design'!$F$22,IF('System Design'!$F$8=2,'Hourly Demand and Generation'!K5077*'System Design'!$F$22,IF('System Design'!$F$8=3,'Hourly Demand and Generation'!L5077*'System Design'!$F$22)))</f>
        <v>427.09947384309748</v>
      </c>
      <c r="Q5077" s="32">
        <f t="shared" si="1132"/>
        <v>0</v>
      </c>
      <c r="R5077" s="32">
        <f t="shared" si="1135"/>
        <v>5400</v>
      </c>
      <c r="S5077" s="32">
        <f t="shared" si="1136"/>
        <v>0</v>
      </c>
      <c r="T5077" s="32">
        <f t="shared" si="1137"/>
        <v>21600</v>
      </c>
      <c r="U5077" s="32">
        <f t="shared" si="1138"/>
        <v>0</v>
      </c>
      <c r="V5077" s="32">
        <f t="shared" si="1133"/>
        <v>345.12641665116598</v>
      </c>
      <c r="W5077" s="32">
        <f t="shared" si="1139"/>
        <v>345.12641665116598</v>
      </c>
      <c r="X5077" s="32">
        <f t="shared" si="1140"/>
        <v>345.12641665116598</v>
      </c>
    </row>
    <row r="5078" spans="1:24" x14ac:dyDescent="0.25">
      <c r="A5078" s="2"/>
      <c r="B5078" s="2" t="s">
        <v>8</v>
      </c>
      <c r="C5078" s="2">
        <f t="shared" si="1141"/>
        <v>212</v>
      </c>
      <c r="D5078" s="2">
        <f t="shared" si="1142"/>
        <v>10</v>
      </c>
      <c r="E5078" s="2">
        <f t="shared" si="1134"/>
        <v>5074</v>
      </c>
      <c r="F5078" s="11">
        <v>351</v>
      </c>
      <c r="G5078" s="9">
        <v>0.64233810924622703</v>
      </c>
      <c r="H5078" s="9">
        <v>0.68068665308182297</v>
      </c>
      <c r="I5078" s="9">
        <v>0.71903519691741802</v>
      </c>
      <c r="J5078" s="9">
        <v>0.19219476322939399</v>
      </c>
      <c r="K5078" s="9">
        <v>0.19219476322939399</v>
      </c>
      <c r="L5078" s="9">
        <v>0.19219476322939399</v>
      </c>
      <c r="N5078" s="32">
        <f>IF('System Design'!$F$8=1,'Hourly Demand and Generation'!G5078*'System Design'!$F$21,IF('System Design'!$F$8=2,'Hourly Demand and Generation'!H5078*'System Design'!$F$21,IF('System Design'!$F$8=3,'Hourly Demand and Generation'!I5078*'System Design'!$F$21)))</f>
        <v>359.51759845870902</v>
      </c>
      <c r="O5078" s="32">
        <f>IF('System Design'!$F$8=1,'Hourly Demand and Generation'!J5078*'System Design'!$F$22,IF('System Design'!$F$8=2,'Hourly Demand and Generation'!K5078*'System Design'!$F$22,IF('System Design'!$F$8=3,'Hourly Demand and Generation'!L5078*'System Design'!$F$22)))</f>
        <v>480.48690807348498</v>
      </c>
      <c r="Q5078" s="32">
        <f t="shared" si="1132"/>
        <v>0</v>
      </c>
      <c r="R5078" s="32">
        <f t="shared" si="1135"/>
        <v>5400</v>
      </c>
      <c r="S5078" s="32">
        <f t="shared" si="1136"/>
        <v>0</v>
      </c>
      <c r="T5078" s="32">
        <f t="shared" si="1137"/>
        <v>21600</v>
      </c>
      <c r="U5078" s="32">
        <f t="shared" si="1138"/>
        <v>0</v>
      </c>
      <c r="V5078" s="32">
        <f t="shared" si="1133"/>
        <v>489.004506532194</v>
      </c>
      <c r="W5078" s="32">
        <f t="shared" si="1139"/>
        <v>489.004506532194</v>
      </c>
      <c r="X5078" s="32">
        <f t="shared" si="1140"/>
        <v>489.004506532194</v>
      </c>
    </row>
    <row r="5079" spans="1:24" x14ac:dyDescent="0.25">
      <c r="A5079" s="2"/>
      <c r="B5079" s="2" t="s">
        <v>8</v>
      </c>
      <c r="C5079" s="2">
        <f t="shared" si="1141"/>
        <v>212</v>
      </c>
      <c r="D5079" s="2">
        <f t="shared" si="1142"/>
        <v>11</v>
      </c>
      <c r="E5079" s="2">
        <f t="shared" si="1134"/>
        <v>5075</v>
      </c>
      <c r="F5079" s="11">
        <v>346.5</v>
      </c>
      <c r="G5079" s="9">
        <v>0.79573228458861001</v>
      </c>
      <c r="H5079" s="9">
        <v>0.83887439640365502</v>
      </c>
      <c r="I5079" s="9">
        <v>0.88201650821870003</v>
      </c>
      <c r="J5079" s="9">
        <v>0.170839789537239</v>
      </c>
      <c r="K5079" s="9">
        <v>0.170839789537239</v>
      </c>
      <c r="L5079" s="9">
        <v>0.170839789537239</v>
      </c>
      <c r="N5079" s="32">
        <f>IF('System Design'!$F$8=1,'Hourly Demand and Generation'!G5079*'System Design'!$F$21,IF('System Design'!$F$8=2,'Hourly Demand and Generation'!H5079*'System Design'!$F$21,IF('System Design'!$F$8=3,'Hourly Demand and Generation'!I5079*'System Design'!$F$21)))</f>
        <v>441.00825410934999</v>
      </c>
      <c r="O5079" s="32">
        <f>IF('System Design'!$F$8=1,'Hourly Demand and Generation'!J5079*'System Design'!$F$22,IF('System Design'!$F$8=2,'Hourly Demand and Generation'!K5079*'System Design'!$F$22,IF('System Design'!$F$8=3,'Hourly Demand and Generation'!L5079*'System Design'!$F$22)))</f>
        <v>427.09947384309748</v>
      </c>
      <c r="Q5079" s="32">
        <f t="shared" si="1132"/>
        <v>0</v>
      </c>
      <c r="R5079" s="32">
        <f t="shared" si="1135"/>
        <v>5400</v>
      </c>
      <c r="S5079" s="32">
        <f t="shared" si="1136"/>
        <v>0</v>
      </c>
      <c r="T5079" s="32">
        <f t="shared" si="1137"/>
        <v>21600</v>
      </c>
      <c r="U5079" s="32">
        <f t="shared" si="1138"/>
        <v>0</v>
      </c>
      <c r="V5079" s="32">
        <f t="shared" si="1133"/>
        <v>521.60772795244748</v>
      </c>
      <c r="W5079" s="32">
        <f t="shared" si="1139"/>
        <v>521.60772795244748</v>
      </c>
      <c r="X5079" s="32">
        <f t="shared" si="1140"/>
        <v>521.60772795244748</v>
      </c>
    </row>
    <row r="5080" spans="1:24" x14ac:dyDescent="0.25">
      <c r="A5080" s="2"/>
      <c r="B5080" s="2" t="s">
        <v>8</v>
      </c>
      <c r="C5080" s="2">
        <f t="shared" si="1141"/>
        <v>212</v>
      </c>
      <c r="D5080" s="2">
        <f t="shared" si="1142"/>
        <v>12</v>
      </c>
      <c r="E5080" s="2">
        <f t="shared" si="1134"/>
        <v>5076</v>
      </c>
      <c r="F5080" s="11">
        <v>346.5</v>
      </c>
      <c r="G5080" s="9">
        <v>0.95871359588989102</v>
      </c>
      <c r="H5080" s="9">
        <v>0.95871359588989102</v>
      </c>
      <c r="I5080" s="9">
        <v>0.95871359588989102</v>
      </c>
      <c r="J5080" s="9">
        <v>0.160162302691162</v>
      </c>
      <c r="K5080" s="9">
        <v>0.160162302691162</v>
      </c>
      <c r="L5080" s="9">
        <v>0.160162302691162</v>
      </c>
      <c r="N5080" s="32">
        <f>IF('System Design'!$F$8=1,'Hourly Demand and Generation'!G5080*'System Design'!$F$21,IF('System Design'!$F$8=2,'Hourly Demand and Generation'!H5080*'System Design'!$F$21,IF('System Design'!$F$8=3,'Hourly Demand and Generation'!I5080*'System Design'!$F$21)))</f>
        <v>479.35679794494553</v>
      </c>
      <c r="O5080" s="32">
        <f>IF('System Design'!$F$8=1,'Hourly Demand and Generation'!J5080*'System Design'!$F$22,IF('System Design'!$F$8=2,'Hourly Demand and Generation'!K5080*'System Design'!$F$22,IF('System Design'!$F$8=3,'Hourly Demand and Generation'!L5080*'System Design'!$F$22)))</f>
        <v>400.40575672790499</v>
      </c>
      <c r="Q5080" s="32">
        <f t="shared" si="1132"/>
        <v>0</v>
      </c>
      <c r="R5080" s="32">
        <f t="shared" si="1135"/>
        <v>5400</v>
      </c>
      <c r="S5080" s="32">
        <f t="shared" si="1136"/>
        <v>0</v>
      </c>
      <c r="T5080" s="32">
        <f t="shared" si="1137"/>
        <v>21600</v>
      </c>
      <c r="U5080" s="32">
        <f t="shared" si="1138"/>
        <v>0</v>
      </c>
      <c r="V5080" s="32">
        <f t="shared" si="1133"/>
        <v>533.26255467285046</v>
      </c>
      <c r="W5080" s="32">
        <f t="shared" si="1139"/>
        <v>533.26255467285046</v>
      </c>
      <c r="X5080" s="32">
        <f t="shared" si="1140"/>
        <v>533.26255467285046</v>
      </c>
    </row>
    <row r="5081" spans="1:24" x14ac:dyDescent="0.25">
      <c r="A5081" s="2"/>
      <c r="B5081" s="2" t="s">
        <v>8</v>
      </c>
      <c r="C5081" s="2">
        <f t="shared" si="1141"/>
        <v>212</v>
      </c>
      <c r="D5081" s="2">
        <f t="shared" si="1142"/>
        <v>13</v>
      </c>
      <c r="E5081" s="2">
        <f t="shared" si="1134"/>
        <v>5077</v>
      </c>
      <c r="F5081" s="11">
        <v>360</v>
      </c>
      <c r="G5081" s="9">
        <v>0.79573228458861001</v>
      </c>
      <c r="H5081" s="9">
        <v>0.83887439640365502</v>
      </c>
      <c r="I5081" s="9">
        <v>0.88201650821870003</v>
      </c>
      <c r="J5081" s="9">
        <v>0.170839789537239</v>
      </c>
      <c r="K5081" s="9">
        <v>0.170839789537239</v>
      </c>
      <c r="L5081" s="9">
        <v>0.170839789537239</v>
      </c>
      <c r="N5081" s="32">
        <f>IF('System Design'!$F$8=1,'Hourly Demand and Generation'!G5081*'System Design'!$F$21,IF('System Design'!$F$8=2,'Hourly Demand and Generation'!H5081*'System Design'!$F$21,IF('System Design'!$F$8=3,'Hourly Demand and Generation'!I5081*'System Design'!$F$21)))</f>
        <v>441.00825410934999</v>
      </c>
      <c r="O5081" s="32">
        <f>IF('System Design'!$F$8=1,'Hourly Demand and Generation'!J5081*'System Design'!$F$22,IF('System Design'!$F$8=2,'Hourly Demand and Generation'!K5081*'System Design'!$F$22,IF('System Design'!$F$8=3,'Hourly Demand and Generation'!L5081*'System Design'!$F$22)))</f>
        <v>427.09947384309748</v>
      </c>
      <c r="Q5081" s="32">
        <f t="shared" si="1132"/>
        <v>0</v>
      </c>
      <c r="R5081" s="32">
        <f t="shared" si="1135"/>
        <v>5400</v>
      </c>
      <c r="S5081" s="32">
        <f t="shared" si="1136"/>
        <v>0</v>
      </c>
      <c r="T5081" s="32">
        <f t="shared" si="1137"/>
        <v>21600</v>
      </c>
      <c r="U5081" s="32">
        <f t="shared" si="1138"/>
        <v>0</v>
      </c>
      <c r="V5081" s="32">
        <f t="shared" si="1133"/>
        <v>508.10772795244748</v>
      </c>
      <c r="W5081" s="32">
        <f t="shared" si="1139"/>
        <v>508.10772795244748</v>
      </c>
      <c r="X5081" s="32">
        <f t="shared" si="1140"/>
        <v>508.10772795244748</v>
      </c>
    </row>
    <row r="5082" spans="1:24" x14ac:dyDescent="0.25">
      <c r="A5082" s="2"/>
      <c r="B5082" s="2" t="s">
        <v>8</v>
      </c>
      <c r="C5082" s="2">
        <f t="shared" si="1141"/>
        <v>212</v>
      </c>
      <c r="D5082" s="2">
        <f t="shared" si="1142"/>
        <v>14</v>
      </c>
      <c r="E5082" s="2">
        <f t="shared" si="1134"/>
        <v>5078</v>
      </c>
      <c r="F5082" s="11">
        <v>360</v>
      </c>
      <c r="G5082" s="9">
        <v>0.64233810924622703</v>
      </c>
      <c r="H5082" s="9">
        <v>0.68068665308182297</v>
      </c>
      <c r="I5082" s="9">
        <v>0.71903519691741802</v>
      </c>
      <c r="J5082" s="9">
        <v>0.18151727638331699</v>
      </c>
      <c r="K5082" s="9">
        <v>0.18151727638331699</v>
      </c>
      <c r="L5082" s="9">
        <v>0.18151727638331699</v>
      </c>
      <c r="N5082" s="32">
        <f>IF('System Design'!$F$8=1,'Hourly Demand and Generation'!G5082*'System Design'!$F$21,IF('System Design'!$F$8=2,'Hourly Demand and Generation'!H5082*'System Design'!$F$21,IF('System Design'!$F$8=3,'Hourly Demand and Generation'!I5082*'System Design'!$F$21)))</f>
        <v>359.51759845870902</v>
      </c>
      <c r="O5082" s="32">
        <f>IF('System Design'!$F$8=1,'Hourly Demand and Generation'!J5082*'System Design'!$F$22,IF('System Design'!$F$8=2,'Hourly Demand and Generation'!K5082*'System Design'!$F$22,IF('System Design'!$F$8=3,'Hourly Demand and Generation'!L5082*'System Design'!$F$22)))</f>
        <v>453.79319095829248</v>
      </c>
      <c r="Q5082" s="32">
        <f t="shared" si="1132"/>
        <v>0</v>
      </c>
      <c r="R5082" s="32">
        <f t="shared" si="1135"/>
        <v>5400</v>
      </c>
      <c r="S5082" s="32">
        <f t="shared" si="1136"/>
        <v>0</v>
      </c>
      <c r="T5082" s="32">
        <f t="shared" si="1137"/>
        <v>21600</v>
      </c>
      <c r="U5082" s="32">
        <f t="shared" si="1138"/>
        <v>0</v>
      </c>
      <c r="V5082" s="32">
        <f t="shared" si="1133"/>
        <v>453.3107894170015</v>
      </c>
      <c r="W5082" s="32">
        <f t="shared" si="1139"/>
        <v>453.3107894170015</v>
      </c>
      <c r="X5082" s="32">
        <f t="shared" si="1140"/>
        <v>453.3107894170015</v>
      </c>
    </row>
    <row r="5083" spans="1:24" x14ac:dyDescent="0.25">
      <c r="A5083" s="2"/>
      <c r="B5083" s="2" t="s">
        <v>8</v>
      </c>
      <c r="C5083" s="2">
        <f t="shared" si="1141"/>
        <v>212</v>
      </c>
      <c r="D5083" s="2">
        <f t="shared" si="1142"/>
        <v>15</v>
      </c>
      <c r="E5083" s="2">
        <f t="shared" si="1134"/>
        <v>5079</v>
      </c>
      <c r="F5083" s="11">
        <v>382.5</v>
      </c>
      <c r="G5083" s="9">
        <v>0.47935679794494601</v>
      </c>
      <c r="H5083" s="9">
        <v>0.51770534178054095</v>
      </c>
      <c r="I5083" s="9">
        <v>0.556053885616137</v>
      </c>
      <c r="J5083" s="9">
        <v>0.19219476322939399</v>
      </c>
      <c r="K5083" s="9">
        <v>0.19219476322939399</v>
      </c>
      <c r="L5083" s="9">
        <v>0.19219476322939399</v>
      </c>
      <c r="N5083" s="32">
        <f>IF('System Design'!$F$8=1,'Hourly Demand and Generation'!G5083*'System Design'!$F$21,IF('System Design'!$F$8=2,'Hourly Demand and Generation'!H5083*'System Design'!$F$21,IF('System Design'!$F$8=3,'Hourly Demand and Generation'!I5083*'System Design'!$F$21)))</f>
        <v>278.0269428080685</v>
      </c>
      <c r="O5083" s="32">
        <f>IF('System Design'!$F$8=1,'Hourly Demand and Generation'!J5083*'System Design'!$F$22,IF('System Design'!$F$8=2,'Hourly Demand and Generation'!K5083*'System Design'!$F$22,IF('System Design'!$F$8=3,'Hourly Demand and Generation'!L5083*'System Design'!$F$22)))</f>
        <v>480.48690807348498</v>
      </c>
      <c r="Q5083" s="32">
        <f t="shared" si="1132"/>
        <v>0</v>
      </c>
      <c r="R5083" s="32">
        <f t="shared" si="1135"/>
        <v>5400</v>
      </c>
      <c r="S5083" s="32">
        <f t="shared" si="1136"/>
        <v>0</v>
      </c>
      <c r="T5083" s="32">
        <f t="shared" si="1137"/>
        <v>21600</v>
      </c>
      <c r="U5083" s="32">
        <f t="shared" si="1138"/>
        <v>0</v>
      </c>
      <c r="V5083" s="32">
        <f t="shared" si="1133"/>
        <v>376.01385088155348</v>
      </c>
      <c r="W5083" s="32">
        <f t="shared" si="1139"/>
        <v>376.01385088155348</v>
      </c>
      <c r="X5083" s="32">
        <f t="shared" si="1140"/>
        <v>376.01385088155348</v>
      </c>
    </row>
    <row r="5084" spans="1:24" x14ac:dyDescent="0.25">
      <c r="A5084" s="2"/>
      <c r="B5084" s="2" t="s">
        <v>8</v>
      </c>
      <c r="C5084" s="2">
        <f t="shared" si="1141"/>
        <v>212</v>
      </c>
      <c r="D5084" s="2">
        <f t="shared" si="1142"/>
        <v>16</v>
      </c>
      <c r="E5084" s="2">
        <f t="shared" si="1134"/>
        <v>5080</v>
      </c>
      <c r="F5084" s="11">
        <v>405</v>
      </c>
      <c r="G5084" s="9">
        <v>0.31637548664366399</v>
      </c>
      <c r="H5084" s="9">
        <v>0.35951759845870901</v>
      </c>
      <c r="I5084" s="9">
        <v>0.40265971027375402</v>
      </c>
      <c r="J5084" s="9">
        <v>0.19219476322939399</v>
      </c>
      <c r="K5084" s="9">
        <v>0.19219476322939399</v>
      </c>
      <c r="L5084" s="9">
        <v>0.19219476322939399</v>
      </c>
      <c r="N5084" s="32">
        <f>IF('System Design'!$F$8=1,'Hourly Demand and Generation'!G5084*'System Design'!$F$21,IF('System Design'!$F$8=2,'Hourly Demand and Generation'!H5084*'System Design'!$F$21,IF('System Design'!$F$8=3,'Hourly Demand and Generation'!I5084*'System Design'!$F$21)))</f>
        <v>201.329855136877</v>
      </c>
      <c r="O5084" s="32">
        <f>IF('System Design'!$F$8=1,'Hourly Demand and Generation'!J5084*'System Design'!$F$22,IF('System Design'!$F$8=2,'Hourly Demand and Generation'!K5084*'System Design'!$F$22,IF('System Design'!$F$8=3,'Hourly Demand and Generation'!L5084*'System Design'!$F$22)))</f>
        <v>480.48690807348498</v>
      </c>
      <c r="Q5084" s="32">
        <f t="shared" si="1132"/>
        <v>0</v>
      </c>
      <c r="R5084" s="32">
        <f t="shared" si="1135"/>
        <v>5400</v>
      </c>
      <c r="S5084" s="32">
        <f t="shared" si="1136"/>
        <v>0</v>
      </c>
      <c r="T5084" s="32">
        <f t="shared" si="1137"/>
        <v>21600</v>
      </c>
      <c r="U5084" s="32">
        <f t="shared" si="1138"/>
        <v>0</v>
      </c>
      <c r="V5084" s="32">
        <f t="shared" si="1133"/>
        <v>276.81676321036196</v>
      </c>
      <c r="W5084" s="32">
        <f t="shared" si="1139"/>
        <v>276.81676321036196</v>
      </c>
      <c r="X5084" s="32">
        <f t="shared" si="1140"/>
        <v>276.81676321036196</v>
      </c>
    </row>
    <row r="5085" spans="1:24" x14ac:dyDescent="0.25">
      <c r="A5085" s="2"/>
      <c r="B5085" s="2" t="s">
        <v>8</v>
      </c>
      <c r="C5085" s="2">
        <f t="shared" si="1141"/>
        <v>212</v>
      </c>
      <c r="D5085" s="2">
        <f t="shared" si="1142"/>
        <v>17</v>
      </c>
      <c r="E5085" s="2">
        <f t="shared" si="1134"/>
        <v>5081</v>
      </c>
      <c r="F5085" s="11">
        <v>427.5</v>
      </c>
      <c r="G5085" s="9">
        <v>0.16298131130128199</v>
      </c>
      <c r="H5085" s="9">
        <v>0.20132985513687701</v>
      </c>
      <c r="I5085" s="9">
        <v>0.23967839897247301</v>
      </c>
      <c r="J5085" s="9">
        <v>0.21354973692154899</v>
      </c>
      <c r="K5085" s="9">
        <v>0.21354973692154899</v>
      </c>
      <c r="L5085" s="9">
        <v>0.21354973692154899</v>
      </c>
      <c r="N5085" s="32">
        <f>IF('System Design'!$F$8=1,'Hourly Demand and Generation'!G5085*'System Design'!$F$21,IF('System Design'!$F$8=2,'Hourly Demand and Generation'!H5085*'System Design'!$F$21,IF('System Design'!$F$8=3,'Hourly Demand and Generation'!I5085*'System Design'!$F$21)))</f>
        <v>119.83919948623651</v>
      </c>
      <c r="O5085" s="32">
        <f>IF('System Design'!$F$8=1,'Hourly Demand and Generation'!J5085*'System Design'!$F$22,IF('System Design'!$F$8=2,'Hourly Demand and Generation'!K5085*'System Design'!$F$22,IF('System Design'!$F$8=3,'Hourly Demand and Generation'!L5085*'System Design'!$F$22)))</f>
        <v>533.87434230387248</v>
      </c>
      <c r="Q5085" s="32">
        <f t="shared" si="1132"/>
        <v>0</v>
      </c>
      <c r="R5085" s="32">
        <f t="shared" si="1135"/>
        <v>5400</v>
      </c>
      <c r="S5085" s="32">
        <f t="shared" si="1136"/>
        <v>0</v>
      </c>
      <c r="T5085" s="32">
        <f t="shared" si="1137"/>
        <v>21600</v>
      </c>
      <c r="U5085" s="32">
        <f t="shared" si="1138"/>
        <v>0</v>
      </c>
      <c r="V5085" s="32">
        <f t="shared" si="1133"/>
        <v>226.21354179010905</v>
      </c>
      <c r="W5085" s="32">
        <f t="shared" si="1139"/>
        <v>226.21354179010905</v>
      </c>
      <c r="X5085" s="32">
        <f t="shared" si="1140"/>
        <v>226.21354179010905</v>
      </c>
    </row>
    <row r="5086" spans="1:24" x14ac:dyDescent="0.25">
      <c r="A5086" s="2"/>
      <c r="B5086" s="2" t="s">
        <v>8</v>
      </c>
      <c r="C5086" s="2">
        <f t="shared" si="1141"/>
        <v>212</v>
      </c>
      <c r="D5086" s="2">
        <f t="shared" si="1142"/>
        <v>18</v>
      </c>
      <c r="E5086" s="2">
        <f t="shared" si="1134"/>
        <v>5082</v>
      </c>
      <c r="F5086" s="11">
        <v>450</v>
      </c>
      <c r="G5086" s="9">
        <v>7.6697087671191294E-2</v>
      </c>
      <c r="H5086" s="9">
        <v>0.119839199486236</v>
      </c>
      <c r="I5086" s="9">
        <v>0.16298131130128199</v>
      </c>
      <c r="J5086" s="9">
        <v>0.20287225007547199</v>
      </c>
      <c r="K5086" s="9">
        <v>0.20287225007547199</v>
      </c>
      <c r="L5086" s="9">
        <v>0.20287225007547199</v>
      </c>
      <c r="N5086" s="32">
        <f>IF('System Design'!$F$8=1,'Hourly Demand and Generation'!G5086*'System Design'!$F$21,IF('System Design'!$F$8=2,'Hourly Demand and Generation'!H5086*'System Design'!$F$21,IF('System Design'!$F$8=3,'Hourly Demand and Generation'!I5086*'System Design'!$F$21)))</f>
        <v>81.490655650640988</v>
      </c>
      <c r="O5086" s="32">
        <f>IF('System Design'!$F$8=1,'Hourly Demand and Generation'!J5086*'System Design'!$F$22,IF('System Design'!$F$8=2,'Hourly Demand and Generation'!K5086*'System Design'!$F$22,IF('System Design'!$F$8=3,'Hourly Demand and Generation'!L5086*'System Design'!$F$22)))</f>
        <v>507.18062518867998</v>
      </c>
      <c r="Q5086" s="32">
        <f t="shared" si="1132"/>
        <v>0</v>
      </c>
      <c r="R5086" s="32">
        <f t="shared" si="1135"/>
        <v>5400</v>
      </c>
      <c r="S5086" s="32">
        <f t="shared" si="1136"/>
        <v>0</v>
      </c>
      <c r="T5086" s="32">
        <f t="shared" si="1137"/>
        <v>21600</v>
      </c>
      <c r="U5086" s="32">
        <f t="shared" si="1138"/>
        <v>0</v>
      </c>
      <c r="V5086" s="32">
        <f t="shared" si="1133"/>
        <v>138.67128083932096</v>
      </c>
      <c r="W5086" s="32">
        <f t="shared" si="1139"/>
        <v>138.67128083932096</v>
      </c>
      <c r="X5086" s="32">
        <f t="shared" si="1140"/>
        <v>138.67128083932096</v>
      </c>
    </row>
    <row r="5087" spans="1:24" x14ac:dyDescent="0.25">
      <c r="A5087" s="2"/>
      <c r="B5087" s="2" t="s">
        <v>8</v>
      </c>
      <c r="C5087" s="2">
        <f t="shared" si="1141"/>
        <v>212</v>
      </c>
      <c r="D5087" s="2">
        <f t="shared" si="1142"/>
        <v>19</v>
      </c>
      <c r="E5087" s="2">
        <f t="shared" si="1134"/>
        <v>5083</v>
      </c>
      <c r="F5087" s="11">
        <v>436.5</v>
      </c>
      <c r="G5087" s="9">
        <v>0</v>
      </c>
      <c r="H5087" s="9">
        <v>3.8348543835595703E-2</v>
      </c>
      <c r="I5087" s="9">
        <v>7.6697087671191294E-2</v>
      </c>
      <c r="J5087" s="9">
        <v>0.19219476322939399</v>
      </c>
      <c r="K5087" s="9">
        <v>0.19219476322939399</v>
      </c>
      <c r="L5087" s="9">
        <v>0.19219476322939399</v>
      </c>
      <c r="N5087" s="32">
        <f>IF('System Design'!$F$8=1,'Hourly Demand and Generation'!G5087*'System Design'!$F$21,IF('System Design'!$F$8=2,'Hourly Demand and Generation'!H5087*'System Design'!$F$21,IF('System Design'!$F$8=3,'Hourly Demand and Generation'!I5087*'System Design'!$F$21)))</f>
        <v>38.348543835595649</v>
      </c>
      <c r="O5087" s="32">
        <f>IF('System Design'!$F$8=1,'Hourly Demand and Generation'!J5087*'System Design'!$F$22,IF('System Design'!$F$8=2,'Hourly Demand and Generation'!K5087*'System Design'!$F$22,IF('System Design'!$F$8=3,'Hourly Demand and Generation'!L5087*'System Design'!$F$22)))</f>
        <v>480.48690807348498</v>
      </c>
      <c r="Q5087" s="32">
        <f t="shared" si="1132"/>
        <v>0</v>
      </c>
      <c r="R5087" s="32">
        <f t="shared" si="1135"/>
        <v>5400</v>
      </c>
      <c r="S5087" s="32">
        <f t="shared" si="1136"/>
        <v>0</v>
      </c>
      <c r="T5087" s="32">
        <f t="shared" si="1137"/>
        <v>21600</v>
      </c>
      <c r="U5087" s="32">
        <f t="shared" si="1138"/>
        <v>0</v>
      </c>
      <c r="V5087" s="32">
        <f t="shared" si="1133"/>
        <v>82.335451909080575</v>
      </c>
      <c r="W5087" s="32">
        <f t="shared" si="1139"/>
        <v>82.335451909080575</v>
      </c>
      <c r="X5087" s="32">
        <f t="shared" si="1140"/>
        <v>82.335451909080575</v>
      </c>
    </row>
    <row r="5088" spans="1:24" x14ac:dyDescent="0.25">
      <c r="A5088" s="2"/>
      <c r="B5088" s="2" t="s">
        <v>8</v>
      </c>
      <c r="C5088" s="2">
        <f t="shared" si="1141"/>
        <v>212</v>
      </c>
      <c r="D5088" s="2">
        <f t="shared" si="1142"/>
        <v>20</v>
      </c>
      <c r="E5088" s="2">
        <f t="shared" si="1134"/>
        <v>5084</v>
      </c>
      <c r="F5088" s="11">
        <v>427.5</v>
      </c>
      <c r="G5088" s="9">
        <v>0</v>
      </c>
      <c r="H5088" s="9">
        <v>0</v>
      </c>
      <c r="I5088" s="9">
        <v>0</v>
      </c>
      <c r="J5088" s="9">
        <v>0.19219476322939399</v>
      </c>
      <c r="K5088" s="9">
        <v>0.19219476322939399</v>
      </c>
      <c r="L5088" s="9">
        <v>0.19219476322939399</v>
      </c>
      <c r="N5088" s="32">
        <f>IF('System Design'!$F$8=1,'Hourly Demand and Generation'!G5088*'System Design'!$F$21,IF('System Design'!$F$8=2,'Hourly Demand and Generation'!H5088*'System Design'!$F$21,IF('System Design'!$F$8=3,'Hourly Demand and Generation'!I5088*'System Design'!$F$21)))</f>
        <v>0</v>
      </c>
      <c r="O5088" s="32">
        <f>IF('System Design'!$F$8=1,'Hourly Demand and Generation'!J5088*'System Design'!$F$22,IF('System Design'!$F$8=2,'Hourly Demand and Generation'!K5088*'System Design'!$F$22,IF('System Design'!$F$8=3,'Hourly Demand and Generation'!L5088*'System Design'!$F$22)))</f>
        <v>480.48690807348498</v>
      </c>
      <c r="Q5088" s="32">
        <f t="shared" si="1132"/>
        <v>0</v>
      </c>
      <c r="R5088" s="32">
        <f t="shared" si="1135"/>
        <v>5400</v>
      </c>
      <c r="S5088" s="32">
        <f t="shared" si="1136"/>
        <v>0</v>
      </c>
      <c r="T5088" s="32">
        <f t="shared" si="1137"/>
        <v>21600</v>
      </c>
      <c r="U5088" s="32">
        <f t="shared" si="1138"/>
        <v>0</v>
      </c>
      <c r="V5088" s="32">
        <f t="shared" si="1133"/>
        <v>52.986908073484983</v>
      </c>
      <c r="W5088" s="32">
        <f t="shared" si="1139"/>
        <v>52.986908073484983</v>
      </c>
      <c r="X5088" s="32">
        <f t="shared" si="1140"/>
        <v>52.986908073484983</v>
      </c>
    </row>
    <row r="5089" spans="1:24" x14ac:dyDescent="0.25">
      <c r="A5089" s="2"/>
      <c r="B5089" s="2" t="s">
        <v>8</v>
      </c>
      <c r="C5089" s="2">
        <f t="shared" si="1141"/>
        <v>212</v>
      </c>
      <c r="D5089" s="2">
        <f t="shared" si="1142"/>
        <v>21</v>
      </c>
      <c r="E5089" s="2">
        <f t="shared" si="1134"/>
        <v>5085</v>
      </c>
      <c r="F5089" s="11">
        <v>405</v>
      </c>
      <c r="G5089" s="9">
        <v>0</v>
      </c>
      <c r="H5089" s="9">
        <v>0</v>
      </c>
      <c r="I5089" s="9">
        <v>0</v>
      </c>
      <c r="J5089" s="9">
        <v>0.19219476322939399</v>
      </c>
      <c r="K5089" s="9">
        <v>0.19219476322939399</v>
      </c>
      <c r="L5089" s="9">
        <v>0.19219476322939399</v>
      </c>
      <c r="N5089" s="32">
        <f>IF('System Design'!$F$8=1,'Hourly Demand and Generation'!G5089*'System Design'!$F$21,IF('System Design'!$F$8=2,'Hourly Demand and Generation'!H5089*'System Design'!$F$21,IF('System Design'!$F$8=3,'Hourly Demand and Generation'!I5089*'System Design'!$F$21)))</f>
        <v>0</v>
      </c>
      <c r="O5089" s="32">
        <f>IF('System Design'!$F$8=1,'Hourly Demand and Generation'!J5089*'System Design'!$F$22,IF('System Design'!$F$8=2,'Hourly Demand and Generation'!K5089*'System Design'!$F$22,IF('System Design'!$F$8=3,'Hourly Demand and Generation'!L5089*'System Design'!$F$22)))</f>
        <v>480.48690807348498</v>
      </c>
      <c r="Q5089" s="32">
        <f t="shared" si="1132"/>
        <v>0</v>
      </c>
      <c r="R5089" s="32">
        <f t="shared" si="1135"/>
        <v>5400</v>
      </c>
      <c r="S5089" s="32">
        <f t="shared" si="1136"/>
        <v>0</v>
      </c>
      <c r="T5089" s="32">
        <f t="shared" si="1137"/>
        <v>21600</v>
      </c>
      <c r="U5089" s="32">
        <f t="shared" si="1138"/>
        <v>0</v>
      </c>
      <c r="V5089" s="32">
        <f t="shared" si="1133"/>
        <v>75.486908073484983</v>
      </c>
      <c r="W5089" s="32">
        <f t="shared" si="1139"/>
        <v>75.486908073484983</v>
      </c>
      <c r="X5089" s="32">
        <f t="shared" si="1140"/>
        <v>75.486908073484983</v>
      </c>
    </row>
    <row r="5090" spans="1:24" x14ac:dyDescent="0.25">
      <c r="A5090" s="2"/>
      <c r="B5090" s="2" t="s">
        <v>8</v>
      </c>
      <c r="C5090" s="2">
        <f t="shared" si="1141"/>
        <v>212</v>
      </c>
      <c r="D5090" s="2">
        <f t="shared" si="1142"/>
        <v>22</v>
      </c>
      <c r="E5090" s="2">
        <f t="shared" si="1134"/>
        <v>5086</v>
      </c>
      <c r="F5090" s="11">
        <v>382.5</v>
      </c>
      <c r="G5090" s="9">
        <v>0</v>
      </c>
      <c r="H5090" s="9">
        <v>0</v>
      </c>
      <c r="I5090" s="9">
        <v>0</v>
      </c>
      <c r="J5090" s="9">
        <v>0.20287225007547199</v>
      </c>
      <c r="K5090" s="9">
        <v>0.20287225007547199</v>
      </c>
      <c r="L5090" s="9">
        <v>0.20287225007547199</v>
      </c>
      <c r="N5090" s="32">
        <f>IF('System Design'!$F$8=1,'Hourly Demand and Generation'!G5090*'System Design'!$F$21,IF('System Design'!$F$8=2,'Hourly Demand and Generation'!H5090*'System Design'!$F$21,IF('System Design'!$F$8=3,'Hourly Demand and Generation'!I5090*'System Design'!$F$21)))</f>
        <v>0</v>
      </c>
      <c r="O5090" s="32">
        <f>IF('System Design'!$F$8=1,'Hourly Demand and Generation'!J5090*'System Design'!$F$22,IF('System Design'!$F$8=2,'Hourly Demand and Generation'!K5090*'System Design'!$F$22,IF('System Design'!$F$8=3,'Hourly Demand and Generation'!L5090*'System Design'!$F$22)))</f>
        <v>507.18062518867998</v>
      </c>
      <c r="Q5090" s="32">
        <f t="shared" si="1132"/>
        <v>0</v>
      </c>
      <c r="R5090" s="32">
        <f t="shared" si="1135"/>
        <v>5400</v>
      </c>
      <c r="S5090" s="32">
        <f t="shared" si="1136"/>
        <v>0</v>
      </c>
      <c r="T5090" s="32">
        <f t="shared" si="1137"/>
        <v>21600</v>
      </c>
      <c r="U5090" s="32">
        <f t="shared" si="1138"/>
        <v>0</v>
      </c>
      <c r="V5090" s="32">
        <f t="shared" si="1133"/>
        <v>124.68062518867998</v>
      </c>
      <c r="W5090" s="32">
        <f t="shared" si="1139"/>
        <v>124.68062518867998</v>
      </c>
      <c r="X5090" s="32">
        <f t="shared" si="1140"/>
        <v>124.68062518867998</v>
      </c>
    </row>
    <row r="5091" spans="1:24" x14ac:dyDescent="0.25">
      <c r="A5091" s="2"/>
      <c r="B5091" s="2" t="s">
        <v>9</v>
      </c>
      <c r="C5091" s="2">
        <f t="shared" si="1141"/>
        <v>212</v>
      </c>
      <c r="D5091" s="2">
        <f t="shared" si="1142"/>
        <v>23</v>
      </c>
      <c r="E5091" s="2">
        <f t="shared" si="1134"/>
        <v>5087</v>
      </c>
      <c r="F5091" s="11">
        <v>360</v>
      </c>
      <c r="G5091" s="9">
        <v>0</v>
      </c>
      <c r="H5091" s="9">
        <v>0</v>
      </c>
      <c r="I5091" s="9">
        <v>0</v>
      </c>
      <c r="J5091" s="9">
        <v>0.170839789537239</v>
      </c>
      <c r="K5091" s="9">
        <v>0.170839789537239</v>
      </c>
      <c r="L5091" s="9">
        <v>0.170839789537239</v>
      </c>
      <c r="N5091" s="32">
        <f>IF('System Design'!$F$8=1,'Hourly Demand and Generation'!G5091*'System Design'!$F$21,IF('System Design'!$F$8=2,'Hourly Demand and Generation'!H5091*'System Design'!$F$21,IF('System Design'!$F$8=3,'Hourly Demand and Generation'!I5091*'System Design'!$F$21)))</f>
        <v>0</v>
      </c>
      <c r="O5091" s="32">
        <f>IF('System Design'!$F$8=1,'Hourly Demand and Generation'!J5091*'System Design'!$F$22,IF('System Design'!$F$8=2,'Hourly Demand and Generation'!K5091*'System Design'!$F$22,IF('System Design'!$F$8=3,'Hourly Demand and Generation'!L5091*'System Design'!$F$22)))</f>
        <v>427.09947384309748</v>
      </c>
      <c r="Q5091" s="32">
        <f t="shared" si="1132"/>
        <v>0</v>
      </c>
      <c r="R5091" s="32">
        <f t="shared" si="1135"/>
        <v>5400</v>
      </c>
      <c r="S5091" s="32">
        <f t="shared" si="1136"/>
        <v>0</v>
      </c>
      <c r="T5091" s="32">
        <f t="shared" si="1137"/>
        <v>21600</v>
      </c>
      <c r="U5091" s="32">
        <f t="shared" si="1138"/>
        <v>0</v>
      </c>
      <c r="V5091" s="32">
        <f t="shared" si="1133"/>
        <v>67.099473843097485</v>
      </c>
      <c r="W5091" s="32">
        <f t="shared" si="1139"/>
        <v>67.099473843097485</v>
      </c>
      <c r="X5091" s="32">
        <f t="shared" si="1140"/>
        <v>67.099473843097485</v>
      </c>
    </row>
    <row r="5092" spans="1:24" x14ac:dyDescent="0.25">
      <c r="A5092" s="2"/>
      <c r="B5092" s="2" t="s">
        <v>9</v>
      </c>
      <c r="C5092" s="2">
        <f t="shared" si="1141"/>
        <v>212</v>
      </c>
      <c r="D5092" s="2">
        <f t="shared" si="1142"/>
        <v>24</v>
      </c>
      <c r="E5092" s="2">
        <f t="shared" si="1134"/>
        <v>5088</v>
      </c>
      <c r="F5092" s="11">
        <v>315</v>
      </c>
      <c r="G5092" s="9">
        <v>0</v>
      </c>
      <c r="H5092" s="9">
        <v>0</v>
      </c>
      <c r="I5092" s="9">
        <v>0</v>
      </c>
      <c r="J5092" s="9">
        <v>0.170839789537239</v>
      </c>
      <c r="K5092" s="9">
        <v>0.170839789537239</v>
      </c>
      <c r="L5092" s="9">
        <v>0.170839789537239</v>
      </c>
      <c r="N5092" s="32">
        <f>IF('System Design'!$F$8=1,'Hourly Demand and Generation'!G5092*'System Design'!$F$21,IF('System Design'!$F$8=2,'Hourly Demand and Generation'!H5092*'System Design'!$F$21,IF('System Design'!$F$8=3,'Hourly Demand and Generation'!I5092*'System Design'!$F$21)))</f>
        <v>0</v>
      </c>
      <c r="O5092" s="32">
        <f>IF('System Design'!$F$8=1,'Hourly Demand and Generation'!J5092*'System Design'!$F$22,IF('System Design'!$F$8=2,'Hourly Demand and Generation'!K5092*'System Design'!$F$22,IF('System Design'!$F$8=3,'Hourly Demand and Generation'!L5092*'System Design'!$F$22)))</f>
        <v>427.09947384309748</v>
      </c>
      <c r="Q5092" s="32">
        <f t="shared" si="1132"/>
        <v>0</v>
      </c>
      <c r="R5092" s="32">
        <f t="shared" si="1135"/>
        <v>5400</v>
      </c>
      <c r="S5092" s="32">
        <f t="shared" si="1136"/>
        <v>0</v>
      </c>
      <c r="T5092" s="32">
        <f t="shared" si="1137"/>
        <v>21600</v>
      </c>
      <c r="U5092" s="32">
        <f t="shared" si="1138"/>
        <v>0</v>
      </c>
      <c r="V5092" s="32">
        <f t="shared" si="1133"/>
        <v>112.09947384309748</v>
      </c>
      <c r="W5092" s="32">
        <f t="shared" si="1139"/>
        <v>112.09947384309748</v>
      </c>
      <c r="X5092" s="32">
        <f t="shared" si="1140"/>
        <v>112.09947384309748</v>
      </c>
    </row>
    <row r="5093" spans="1:24" x14ac:dyDescent="0.25">
      <c r="A5093" s="2"/>
      <c r="B5093" s="2" t="s">
        <v>9</v>
      </c>
      <c r="C5093" s="2">
        <f>C5092+1</f>
        <v>213</v>
      </c>
      <c r="D5093" s="2">
        <v>1</v>
      </c>
      <c r="E5093" s="2">
        <f t="shared" si="1134"/>
        <v>5089</v>
      </c>
      <c r="F5093" s="11">
        <v>243</v>
      </c>
      <c r="G5093" s="9">
        <v>0</v>
      </c>
      <c r="H5093" s="9">
        <v>0</v>
      </c>
      <c r="I5093" s="9">
        <v>0</v>
      </c>
      <c r="J5093" s="9">
        <v>0.177110869248884</v>
      </c>
      <c r="K5093" s="9">
        <v>0.4</v>
      </c>
      <c r="L5093" s="9">
        <v>0.4</v>
      </c>
      <c r="N5093" s="32">
        <f>IF('System Design'!$F$8=1,'Hourly Demand and Generation'!G5093*'System Design'!$F$21,IF('System Design'!$F$8=2,'Hourly Demand and Generation'!H5093*'System Design'!$F$21,IF('System Design'!$F$8=3,'Hourly Demand and Generation'!I5093*'System Design'!$F$21)))</f>
        <v>0</v>
      </c>
      <c r="O5093" s="32">
        <f>IF('System Design'!$F$8=1,'Hourly Demand and Generation'!J5093*'System Design'!$F$22,IF('System Design'!$F$8=2,'Hourly Demand and Generation'!K5093*'System Design'!$F$22,IF('System Design'!$F$8=3,'Hourly Demand and Generation'!L5093*'System Design'!$F$22)))</f>
        <v>1000</v>
      </c>
      <c r="Q5093" s="32">
        <f t="shared" si="1132"/>
        <v>0</v>
      </c>
      <c r="R5093" s="32">
        <f t="shared" si="1135"/>
        <v>5400</v>
      </c>
      <c r="S5093" s="32">
        <f t="shared" si="1136"/>
        <v>0</v>
      </c>
      <c r="T5093" s="32">
        <f t="shared" si="1137"/>
        <v>21600</v>
      </c>
      <c r="U5093" s="32">
        <f t="shared" si="1138"/>
        <v>0</v>
      </c>
      <c r="V5093" s="32">
        <f t="shared" si="1133"/>
        <v>757</v>
      </c>
      <c r="W5093" s="32">
        <f t="shared" si="1139"/>
        <v>757</v>
      </c>
      <c r="X5093" s="32">
        <f t="shared" si="1140"/>
        <v>757</v>
      </c>
    </row>
    <row r="5094" spans="1:24" x14ac:dyDescent="0.25">
      <c r="A5094" s="2"/>
      <c r="B5094" s="2" t="s">
        <v>9</v>
      </c>
      <c r="C5094" s="2">
        <f>C5093</f>
        <v>213</v>
      </c>
      <c r="D5094" s="2">
        <f>D5093+1</f>
        <v>2</v>
      </c>
      <c r="E5094" s="2">
        <f t="shared" si="1134"/>
        <v>5090</v>
      </c>
      <c r="F5094" s="11">
        <v>222.75</v>
      </c>
      <c r="G5094" s="9">
        <v>0</v>
      </c>
      <c r="H5094" s="9">
        <v>0</v>
      </c>
      <c r="I5094" s="9">
        <v>0</v>
      </c>
      <c r="J5094" s="9">
        <v>0.15939978232399499</v>
      </c>
      <c r="K5094" s="9">
        <v>0.36</v>
      </c>
      <c r="L5094" s="9">
        <v>0.36</v>
      </c>
      <c r="N5094" s="32">
        <f>IF('System Design'!$F$8=1,'Hourly Demand and Generation'!G5094*'System Design'!$F$21,IF('System Design'!$F$8=2,'Hourly Demand and Generation'!H5094*'System Design'!$F$21,IF('System Design'!$F$8=3,'Hourly Demand and Generation'!I5094*'System Design'!$F$21)))</f>
        <v>0</v>
      </c>
      <c r="O5094" s="32">
        <f>IF('System Design'!$F$8=1,'Hourly Demand and Generation'!J5094*'System Design'!$F$22,IF('System Design'!$F$8=2,'Hourly Demand and Generation'!K5094*'System Design'!$F$22,IF('System Design'!$F$8=3,'Hourly Demand and Generation'!L5094*'System Design'!$F$22)))</f>
        <v>900</v>
      </c>
      <c r="Q5094" s="32">
        <f t="shared" si="1132"/>
        <v>0</v>
      </c>
      <c r="R5094" s="32">
        <f t="shared" si="1135"/>
        <v>5400</v>
      </c>
      <c r="S5094" s="32">
        <f t="shared" si="1136"/>
        <v>0</v>
      </c>
      <c r="T5094" s="32">
        <f t="shared" si="1137"/>
        <v>21600</v>
      </c>
      <c r="U5094" s="32">
        <f t="shared" si="1138"/>
        <v>0</v>
      </c>
      <c r="V5094" s="32">
        <f t="shared" si="1133"/>
        <v>677.25</v>
      </c>
      <c r="W5094" s="32">
        <f t="shared" si="1139"/>
        <v>677.25</v>
      </c>
      <c r="X5094" s="32">
        <f t="shared" si="1140"/>
        <v>677.25</v>
      </c>
    </row>
    <row r="5095" spans="1:24" x14ac:dyDescent="0.25">
      <c r="A5095" s="2"/>
      <c r="B5095" s="2" t="s">
        <v>9</v>
      </c>
      <c r="C5095" s="2">
        <f t="shared" ref="C5095:C5116" si="1143">C5094</f>
        <v>213</v>
      </c>
      <c r="D5095" s="2">
        <f t="shared" ref="D5095:D5116" si="1144">D5094+1</f>
        <v>3</v>
      </c>
      <c r="E5095" s="2">
        <f t="shared" si="1134"/>
        <v>5091</v>
      </c>
      <c r="F5095" s="11">
        <v>202.5</v>
      </c>
      <c r="G5095" s="9">
        <v>0</v>
      </c>
      <c r="H5095" s="9">
        <v>0</v>
      </c>
      <c r="I5095" s="9">
        <v>0</v>
      </c>
      <c r="J5095" s="9">
        <v>0.15939978232399499</v>
      </c>
      <c r="K5095" s="9">
        <v>0.36</v>
      </c>
      <c r="L5095" s="9">
        <v>0.36</v>
      </c>
      <c r="N5095" s="32">
        <f>IF('System Design'!$F$8=1,'Hourly Demand and Generation'!G5095*'System Design'!$F$21,IF('System Design'!$F$8=2,'Hourly Demand and Generation'!H5095*'System Design'!$F$21,IF('System Design'!$F$8=3,'Hourly Demand and Generation'!I5095*'System Design'!$F$21)))</f>
        <v>0</v>
      </c>
      <c r="O5095" s="32">
        <f>IF('System Design'!$F$8=1,'Hourly Demand and Generation'!J5095*'System Design'!$F$22,IF('System Design'!$F$8=2,'Hourly Demand and Generation'!K5095*'System Design'!$F$22,IF('System Design'!$F$8=3,'Hourly Demand and Generation'!L5095*'System Design'!$F$22)))</f>
        <v>900</v>
      </c>
      <c r="Q5095" s="32">
        <f t="shared" si="1132"/>
        <v>0</v>
      </c>
      <c r="R5095" s="32">
        <f t="shared" si="1135"/>
        <v>5400</v>
      </c>
      <c r="S5095" s="32">
        <f t="shared" si="1136"/>
        <v>0</v>
      </c>
      <c r="T5095" s="32">
        <f t="shared" si="1137"/>
        <v>21600</v>
      </c>
      <c r="U5095" s="32">
        <f t="shared" si="1138"/>
        <v>0</v>
      </c>
      <c r="V5095" s="32">
        <f t="shared" si="1133"/>
        <v>697.5</v>
      </c>
      <c r="W5095" s="32">
        <f t="shared" si="1139"/>
        <v>697.5</v>
      </c>
      <c r="X5095" s="32">
        <f t="shared" si="1140"/>
        <v>697.5</v>
      </c>
    </row>
    <row r="5096" spans="1:24" x14ac:dyDescent="0.25">
      <c r="A5096" s="2"/>
      <c r="B5096" s="2" t="s">
        <v>9</v>
      </c>
      <c r="C5096" s="2">
        <f t="shared" si="1143"/>
        <v>213</v>
      </c>
      <c r="D5096" s="2">
        <f t="shared" si="1144"/>
        <v>4</v>
      </c>
      <c r="E5096" s="2">
        <f t="shared" si="1134"/>
        <v>5092</v>
      </c>
      <c r="F5096" s="11">
        <v>243</v>
      </c>
      <c r="G5096" s="9">
        <v>0</v>
      </c>
      <c r="H5096" s="9">
        <v>0</v>
      </c>
      <c r="I5096" s="9">
        <v>0</v>
      </c>
      <c r="J5096" s="9">
        <v>0.177110869248884</v>
      </c>
      <c r="K5096" s="9">
        <v>0.4</v>
      </c>
      <c r="L5096" s="9">
        <v>0.4</v>
      </c>
      <c r="N5096" s="32">
        <f>IF('System Design'!$F$8=1,'Hourly Demand and Generation'!G5096*'System Design'!$F$21,IF('System Design'!$F$8=2,'Hourly Demand and Generation'!H5096*'System Design'!$F$21,IF('System Design'!$F$8=3,'Hourly Demand and Generation'!I5096*'System Design'!$F$21)))</f>
        <v>0</v>
      </c>
      <c r="O5096" s="32">
        <f>IF('System Design'!$F$8=1,'Hourly Demand and Generation'!J5096*'System Design'!$F$22,IF('System Design'!$F$8=2,'Hourly Demand and Generation'!K5096*'System Design'!$F$22,IF('System Design'!$F$8=3,'Hourly Demand and Generation'!L5096*'System Design'!$F$22)))</f>
        <v>1000</v>
      </c>
      <c r="Q5096" s="32">
        <f t="shared" si="1132"/>
        <v>0</v>
      </c>
      <c r="R5096" s="32">
        <f t="shared" si="1135"/>
        <v>5400</v>
      </c>
      <c r="S5096" s="32">
        <f t="shared" si="1136"/>
        <v>0</v>
      </c>
      <c r="T5096" s="32">
        <f t="shared" si="1137"/>
        <v>21600</v>
      </c>
      <c r="U5096" s="32">
        <f t="shared" si="1138"/>
        <v>0</v>
      </c>
      <c r="V5096" s="32">
        <f t="shared" si="1133"/>
        <v>757</v>
      </c>
      <c r="W5096" s="32">
        <f t="shared" si="1139"/>
        <v>757</v>
      </c>
      <c r="X5096" s="32">
        <f t="shared" si="1140"/>
        <v>757</v>
      </c>
    </row>
    <row r="5097" spans="1:24" x14ac:dyDescent="0.25">
      <c r="A5097" s="2"/>
      <c r="B5097" s="2" t="s">
        <v>9</v>
      </c>
      <c r="C5097" s="2">
        <f t="shared" si="1143"/>
        <v>213</v>
      </c>
      <c r="D5097" s="2">
        <f t="shared" si="1144"/>
        <v>5</v>
      </c>
      <c r="E5097" s="2">
        <f t="shared" si="1134"/>
        <v>5093</v>
      </c>
      <c r="F5097" s="11">
        <v>263.25</v>
      </c>
      <c r="G5097" s="9">
        <v>0</v>
      </c>
      <c r="H5097" s="9">
        <v>3.7199999999999997E-2</v>
      </c>
      <c r="I5097" s="9">
        <v>7.4399999999999994E-2</v>
      </c>
      <c r="J5097" s="9">
        <v>0.141688695399107</v>
      </c>
      <c r="K5097" s="9">
        <v>0.32</v>
      </c>
      <c r="L5097" s="9">
        <v>0.32</v>
      </c>
      <c r="N5097" s="32">
        <f>IF('System Design'!$F$8=1,'Hourly Demand and Generation'!G5097*'System Design'!$F$21,IF('System Design'!$F$8=2,'Hourly Demand and Generation'!H5097*'System Design'!$F$21,IF('System Design'!$F$8=3,'Hourly Demand and Generation'!I5097*'System Design'!$F$21)))</f>
        <v>37.199999999999996</v>
      </c>
      <c r="O5097" s="32">
        <f>IF('System Design'!$F$8=1,'Hourly Demand and Generation'!J5097*'System Design'!$F$22,IF('System Design'!$F$8=2,'Hourly Demand and Generation'!K5097*'System Design'!$F$22,IF('System Design'!$F$8=3,'Hourly Demand and Generation'!L5097*'System Design'!$F$22)))</f>
        <v>800</v>
      </c>
      <c r="Q5097" s="32">
        <f t="shared" si="1132"/>
        <v>0</v>
      </c>
      <c r="R5097" s="32">
        <f t="shared" si="1135"/>
        <v>5400</v>
      </c>
      <c r="S5097" s="32">
        <f t="shared" si="1136"/>
        <v>0</v>
      </c>
      <c r="T5097" s="32">
        <f t="shared" si="1137"/>
        <v>21600</v>
      </c>
      <c r="U5097" s="32">
        <f t="shared" si="1138"/>
        <v>0</v>
      </c>
      <c r="V5097" s="32">
        <f t="shared" si="1133"/>
        <v>573.95000000000005</v>
      </c>
      <c r="W5097" s="32">
        <f t="shared" si="1139"/>
        <v>573.95000000000005</v>
      </c>
      <c r="X5097" s="32">
        <f t="shared" si="1140"/>
        <v>573.95000000000005</v>
      </c>
    </row>
    <row r="5098" spans="1:24" x14ac:dyDescent="0.25">
      <c r="A5098" s="2"/>
      <c r="B5098" s="2" t="s">
        <v>9</v>
      </c>
      <c r="C5098" s="2">
        <f t="shared" si="1143"/>
        <v>213</v>
      </c>
      <c r="D5098" s="2">
        <f t="shared" si="1144"/>
        <v>6</v>
      </c>
      <c r="E5098" s="2">
        <f t="shared" si="1134"/>
        <v>5094</v>
      </c>
      <c r="F5098" s="11">
        <v>283.5</v>
      </c>
      <c r="G5098" s="9">
        <v>7.4399999999999994E-2</v>
      </c>
      <c r="H5098" s="9">
        <v>0.11625000000000001</v>
      </c>
      <c r="I5098" s="9">
        <v>0.15809999999999999</v>
      </c>
      <c r="J5098" s="9">
        <v>0.141688695399107</v>
      </c>
      <c r="K5098" s="9">
        <v>0.32</v>
      </c>
      <c r="L5098" s="9">
        <v>0.32</v>
      </c>
      <c r="N5098" s="32">
        <f>IF('System Design'!$F$8=1,'Hourly Demand and Generation'!G5098*'System Design'!$F$21,IF('System Design'!$F$8=2,'Hourly Demand and Generation'!H5098*'System Design'!$F$21,IF('System Design'!$F$8=3,'Hourly Demand and Generation'!I5098*'System Design'!$F$21)))</f>
        <v>79.05</v>
      </c>
      <c r="O5098" s="32">
        <f>IF('System Design'!$F$8=1,'Hourly Demand and Generation'!J5098*'System Design'!$F$22,IF('System Design'!$F$8=2,'Hourly Demand and Generation'!K5098*'System Design'!$F$22,IF('System Design'!$F$8=3,'Hourly Demand and Generation'!L5098*'System Design'!$F$22)))</f>
        <v>800</v>
      </c>
      <c r="Q5098" s="32">
        <f t="shared" si="1132"/>
        <v>0</v>
      </c>
      <c r="R5098" s="32">
        <f t="shared" si="1135"/>
        <v>5400</v>
      </c>
      <c r="S5098" s="32">
        <f t="shared" si="1136"/>
        <v>0</v>
      </c>
      <c r="T5098" s="32">
        <f t="shared" si="1137"/>
        <v>21600</v>
      </c>
      <c r="U5098" s="32">
        <f t="shared" si="1138"/>
        <v>0</v>
      </c>
      <c r="V5098" s="32">
        <f t="shared" si="1133"/>
        <v>595.54999999999995</v>
      </c>
      <c r="W5098" s="32">
        <f t="shared" si="1139"/>
        <v>595.54999999999995</v>
      </c>
      <c r="X5098" s="32">
        <f t="shared" si="1140"/>
        <v>595.54999999999995</v>
      </c>
    </row>
    <row r="5099" spans="1:24" x14ac:dyDescent="0.25">
      <c r="A5099" s="2"/>
      <c r="B5099" s="2" t="s">
        <v>9</v>
      </c>
      <c r="C5099" s="2">
        <f t="shared" si="1143"/>
        <v>213</v>
      </c>
      <c r="D5099" s="2">
        <f t="shared" si="1144"/>
        <v>7</v>
      </c>
      <c r="E5099" s="2">
        <f t="shared" si="1134"/>
        <v>5095</v>
      </c>
      <c r="F5099" s="11">
        <v>303.75</v>
      </c>
      <c r="G5099" s="9">
        <v>0.15809999999999999</v>
      </c>
      <c r="H5099" s="9">
        <v>0.1953</v>
      </c>
      <c r="I5099" s="9">
        <v>0.23250000000000001</v>
      </c>
      <c r="J5099" s="9">
        <v>0.15939978232399499</v>
      </c>
      <c r="K5099" s="9">
        <v>0.36</v>
      </c>
      <c r="L5099" s="9">
        <v>0.36</v>
      </c>
      <c r="N5099" s="32">
        <f>IF('System Design'!$F$8=1,'Hourly Demand and Generation'!G5099*'System Design'!$F$21,IF('System Design'!$F$8=2,'Hourly Demand and Generation'!H5099*'System Design'!$F$21,IF('System Design'!$F$8=3,'Hourly Demand and Generation'!I5099*'System Design'!$F$21)))</f>
        <v>116.25</v>
      </c>
      <c r="O5099" s="32">
        <f>IF('System Design'!$F$8=1,'Hourly Demand and Generation'!J5099*'System Design'!$F$22,IF('System Design'!$F$8=2,'Hourly Demand and Generation'!K5099*'System Design'!$F$22,IF('System Design'!$F$8=3,'Hourly Demand and Generation'!L5099*'System Design'!$F$22)))</f>
        <v>900</v>
      </c>
      <c r="Q5099" s="32">
        <f t="shared" si="1132"/>
        <v>0</v>
      </c>
      <c r="R5099" s="32">
        <f t="shared" si="1135"/>
        <v>5400</v>
      </c>
      <c r="S5099" s="32">
        <f t="shared" si="1136"/>
        <v>0</v>
      </c>
      <c r="T5099" s="32">
        <f t="shared" si="1137"/>
        <v>21600</v>
      </c>
      <c r="U5099" s="32">
        <f t="shared" si="1138"/>
        <v>0</v>
      </c>
      <c r="V5099" s="32">
        <f t="shared" si="1133"/>
        <v>712.5</v>
      </c>
      <c r="W5099" s="32">
        <f t="shared" si="1139"/>
        <v>712.5</v>
      </c>
      <c r="X5099" s="32">
        <f t="shared" si="1140"/>
        <v>712.5</v>
      </c>
    </row>
    <row r="5100" spans="1:24" x14ac:dyDescent="0.25">
      <c r="A5100" s="2"/>
      <c r="B5100" s="2" t="s">
        <v>9</v>
      </c>
      <c r="C5100" s="2">
        <f t="shared" si="1143"/>
        <v>213</v>
      </c>
      <c r="D5100" s="2">
        <f t="shared" si="1144"/>
        <v>8</v>
      </c>
      <c r="E5100" s="2">
        <f t="shared" si="1134"/>
        <v>5096</v>
      </c>
      <c r="F5100" s="11">
        <v>324</v>
      </c>
      <c r="G5100" s="9">
        <v>0.30690000000000001</v>
      </c>
      <c r="H5100" s="9">
        <v>0.34875</v>
      </c>
      <c r="I5100" s="9">
        <v>0.3906</v>
      </c>
      <c r="J5100" s="9">
        <v>0.15939978232399499</v>
      </c>
      <c r="K5100" s="9">
        <v>0.36</v>
      </c>
      <c r="L5100" s="9">
        <v>0.36</v>
      </c>
      <c r="N5100" s="32">
        <f>IF('System Design'!$F$8=1,'Hourly Demand and Generation'!G5100*'System Design'!$F$21,IF('System Design'!$F$8=2,'Hourly Demand and Generation'!H5100*'System Design'!$F$21,IF('System Design'!$F$8=3,'Hourly Demand and Generation'!I5100*'System Design'!$F$21)))</f>
        <v>195.3</v>
      </c>
      <c r="O5100" s="32">
        <f>IF('System Design'!$F$8=1,'Hourly Demand and Generation'!J5100*'System Design'!$F$22,IF('System Design'!$F$8=2,'Hourly Demand and Generation'!K5100*'System Design'!$F$22,IF('System Design'!$F$8=3,'Hourly Demand and Generation'!L5100*'System Design'!$F$22)))</f>
        <v>900</v>
      </c>
      <c r="Q5100" s="32">
        <f t="shared" si="1132"/>
        <v>0</v>
      </c>
      <c r="R5100" s="32">
        <f t="shared" si="1135"/>
        <v>5400</v>
      </c>
      <c r="S5100" s="32">
        <f t="shared" si="1136"/>
        <v>0</v>
      </c>
      <c r="T5100" s="32">
        <f t="shared" si="1137"/>
        <v>21600</v>
      </c>
      <c r="U5100" s="32">
        <f t="shared" si="1138"/>
        <v>0</v>
      </c>
      <c r="V5100" s="32">
        <f t="shared" si="1133"/>
        <v>771.3</v>
      </c>
      <c r="W5100" s="32">
        <f t="shared" si="1139"/>
        <v>771.3</v>
      </c>
      <c r="X5100" s="32">
        <f t="shared" si="1140"/>
        <v>771.3</v>
      </c>
    </row>
    <row r="5101" spans="1:24" x14ac:dyDescent="0.25">
      <c r="A5101" s="2"/>
      <c r="B5101" s="2" t="s">
        <v>9</v>
      </c>
      <c r="C5101" s="2">
        <f t="shared" si="1143"/>
        <v>213</v>
      </c>
      <c r="D5101" s="2">
        <f t="shared" si="1144"/>
        <v>9</v>
      </c>
      <c r="E5101" s="2">
        <f t="shared" si="1134"/>
        <v>5097</v>
      </c>
      <c r="F5101" s="11">
        <v>324</v>
      </c>
      <c r="G5101" s="9">
        <v>0.46500000000000002</v>
      </c>
      <c r="H5101" s="9">
        <v>0.50219999999999998</v>
      </c>
      <c r="I5101" s="9">
        <v>0.53939999999999999</v>
      </c>
      <c r="J5101" s="9">
        <v>0.141688695399107</v>
      </c>
      <c r="K5101" s="9">
        <v>0.32</v>
      </c>
      <c r="L5101" s="9">
        <v>0.32</v>
      </c>
      <c r="N5101" s="32">
        <f>IF('System Design'!$F$8=1,'Hourly Demand and Generation'!G5101*'System Design'!$F$21,IF('System Design'!$F$8=2,'Hourly Demand and Generation'!H5101*'System Design'!$F$21,IF('System Design'!$F$8=3,'Hourly Demand and Generation'!I5101*'System Design'!$F$21)))</f>
        <v>269.7</v>
      </c>
      <c r="O5101" s="32">
        <f>IF('System Design'!$F$8=1,'Hourly Demand and Generation'!J5101*'System Design'!$F$22,IF('System Design'!$F$8=2,'Hourly Demand and Generation'!K5101*'System Design'!$F$22,IF('System Design'!$F$8=3,'Hourly Demand and Generation'!L5101*'System Design'!$F$22)))</f>
        <v>800</v>
      </c>
      <c r="Q5101" s="32">
        <f t="shared" si="1132"/>
        <v>0</v>
      </c>
      <c r="R5101" s="32">
        <f t="shared" si="1135"/>
        <v>5400</v>
      </c>
      <c r="S5101" s="32">
        <f t="shared" si="1136"/>
        <v>0</v>
      </c>
      <c r="T5101" s="32">
        <f t="shared" si="1137"/>
        <v>21600</v>
      </c>
      <c r="U5101" s="32">
        <f t="shared" si="1138"/>
        <v>0</v>
      </c>
      <c r="V5101" s="32">
        <f t="shared" si="1133"/>
        <v>745.7</v>
      </c>
      <c r="W5101" s="32">
        <f t="shared" si="1139"/>
        <v>745.7</v>
      </c>
      <c r="X5101" s="32">
        <f t="shared" si="1140"/>
        <v>745.7</v>
      </c>
    </row>
    <row r="5102" spans="1:24" x14ac:dyDescent="0.25">
      <c r="A5102" s="2"/>
      <c r="B5102" s="2" t="s">
        <v>9</v>
      </c>
      <c r="C5102" s="2">
        <f t="shared" si="1143"/>
        <v>213</v>
      </c>
      <c r="D5102" s="2">
        <f t="shared" si="1144"/>
        <v>10</v>
      </c>
      <c r="E5102" s="2">
        <f t="shared" si="1134"/>
        <v>5098</v>
      </c>
      <c r="F5102" s="11">
        <v>315.89999999999998</v>
      </c>
      <c r="G5102" s="9">
        <v>0.62309999999999999</v>
      </c>
      <c r="H5102" s="9">
        <v>0.6603</v>
      </c>
      <c r="I5102" s="9">
        <v>0.69750000000000001</v>
      </c>
      <c r="J5102" s="9">
        <v>0.15939978232399499</v>
      </c>
      <c r="K5102" s="9">
        <v>0.36</v>
      </c>
      <c r="L5102" s="9">
        <v>0.36</v>
      </c>
      <c r="N5102" s="32">
        <f>IF('System Design'!$F$8=1,'Hourly Demand and Generation'!G5102*'System Design'!$F$21,IF('System Design'!$F$8=2,'Hourly Demand and Generation'!H5102*'System Design'!$F$21,IF('System Design'!$F$8=3,'Hourly Demand and Generation'!I5102*'System Design'!$F$21)))</f>
        <v>348.75</v>
      </c>
      <c r="O5102" s="32">
        <f>IF('System Design'!$F$8=1,'Hourly Demand and Generation'!J5102*'System Design'!$F$22,IF('System Design'!$F$8=2,'Hourly Demand and Generation'!K5102*'System Design'!$F$22,IF('System Design'!$F$8=3,'Hourly Demand and Generation'!L5102*'System Design'!$F$22)))</f>
        <v>900</v>
      </c>
      <c r="Q5102" s="32">
        <f t="shared" si="1132"/>
        <v>0</v>
      </c>
      <c r="R5102" s="32">
        <f t="shared" si="1135"/>
        <v>5400</v>
      </c>
      <c r="S5102" s="32">
        <f t="shared" si="1136"/>
        <v>0</v>
      </c>
      <c r="T5102" s="32">
        <f t="shared" si="1137"/>
        <v>21600</v>
      </c>
      <c r="U5102" s="32">
        <f t="shared" si="1138"/>
        <v>0</v>
      </c>
      <c r="V5102" s="32">
        <f t="shared" si="1133"/>
        <v>932.85</v>
      </c>
      <c r="W5102" s="32">
        <f t="shared" si="1139"/>
        <v>932.85</v>
      </c>
      <c r="X5102" s="32">
        <f t="shared" si="1140"/>
        <v>932.85</v>
      </c>
    </row>
    <row r="5103" spans="1:24" x14ac:dyDescent="0.25">
      <c r="A5103" s="2"/>
      <c r="B5103" s="2" t="s">
        <v>9</v>
      </c>
      <c r="C5103" s="2">
        <f t="shared" si="1143"/>
        <v>213</v>
      </c>
      <c r="D5103" s="2">
        <f t="shared" si="1144"/>
        <v>11</v>
      </c>
      <c r="E5103" s="2">
        <f t="shared" si="1134"/>
        <v>5099</v>
      </c>
      <c r="F5103" s="11">
        <v>311.85000000000002</v>
      </c>
      <c r="G5103" s="9">
        <v>0.77190000000000003</v>
      </c>
      <c r="H5103" s="9">
        <v>0.81374999999999997</v>
      </c>
      <c r="I5103" s="9">
        <v>0.85560000000000003</v>
      </c>
      <c r="J5103" s="9">
        <v>0.141688695399107</v>
      </c>
      <c r="K5103" s="9">
        <v>0.32</v>
      </c>
      <c r="L5103" s="9">
        <v>0.32</v>
      </c>
      <c r="N5103" s="32">
        <f>IF('System Design'!$F$8=1,'Hourly Demand and Generation'!G5103*'System Design'!$F$21,IF('System Design'!$F$8=2,'Hourly Demand and Generation'!H5103*'System Design'!$F$21,IF('System Design'!$F$8=3,'Hourly Demand and Generation'!I5103*'System Design'!$F$21)))</f>
        <v>427.8</v>
      </c>
      <c r="O5103" s="32">
        <f>IF('System Design'!$F$8=1,'Hourly Demand and Generation'!J5103*'System Design'!$F$22,IF('System Design'!$F$8=2,'Hourly Demand and Generation'!K5103*'System Design'!$F$22,IF('System Design'!$F$8=3,'Hourly Demand and Generation'!L5103*'System Design'!$F$22)))</f>
        <v>800</v>
      </c>
      <c r="Q5103" s="32">
        <f t="shared" si="1132"/>
        <v>0</v>
      </c>
      <c r="R5103" s="32">
        <f t="shared" si="1135"/>
        <v>5400</v>
      </c>
      <c r="S5103" s="32">
        <f t="shared" si="1136"/>
        <v>0</v>
      </c>
      <c r="T5103" s="32">
        <f t="shared" si="1137"/>
        <v>21600</v>
      </c>
      <c r="U5103" s="32">
        <f t="shared" si="1138"/>
        <v>0</v>
      </c>
      <c r="V5103" s="32">
        <f t="shared" si="1133"/>
        <v>915.94999999999993</v>
      </c>
      <c r="W5103" s="32">
        <f t="shared" si="1139"/>
        <v>915.94999999999993</v>
      </c>
      <c r="X5103" s="32">
        <f t="shared" si="1140"/>
        <v>915.94999999999993</v>
      </c>
    </row>
    <row r="5104" spans="1:24" x14ac:dyDescent="0.25">
      <c r="A5104" s="2"/>
      <c r="B5104" s="2" t="s">
        <v>9</v>
      </c>
      <c r="C5104" s="2">
        <f t="shared" si="1143"/>
        <v>213</v>
      </c>
      <c r="D5104" s="2">
        <f t="shared" si="1144"/>
        <v>12</v>
      </c>
      <c r="E5104" s="2">
        <f t="shared" si="1134"/>
        <v>5100</v>
      </c>
      <c r="F5104" s="11">
        <v>311.85000000000002</v>
      </c>
      <c r="G5104" s="9">
        <v>0.93</v>
      </c>
      <c r="H5104" s="9">
        <v>0.93</v>
      </c>
      <c r="I5104" s="9">
        <v>0.93</v>
      </c>
      <c r="J5104" s="9">
        <v>0.13283315193666301</v>
      </c>
      <c r="K5104" s="9">
        <v>0.3</v>
      </c>
      <c r="L5104" s="9">
        <v>0.3</v>
      </c>
      <c r="N5104" s="32">
        <f>IF('System Design'!$F$8=1,'Hourly Demand and Generation'!G5104*'System Design'!$F$21,IF('System Design'!$F$8=2,'Hourly Demand and Generation'!H5104*'System Design'!$F$21,IF('System Design'!$F$8=3,'Hourly Demand and Generation'!I5104*'System Design'!$F$21)))</f>
        <v>465</v>
      </c>
      <c r="O5104" s="32">
        <f>IF('System Design'!$F$8=1,'Hourly Demand and Generation'!J5104*'System Design'!$F$22,IF('System Design'!$F$8=2,'Hourly Demand and Generation'!K5104*'System Design'!$F$22,IF('System Design'!$F$8=3,'Hourly Demand and Generation'!L5104*'System Design'!$F$22)))</f>
        <v>750</v>
      </c>
      <c r="Q5104" s="32">
        <f t="shared" si="1132"/>
        <v>0</v>
      </c>
      <c r="R5104" s="32">
        <f t="shared" si="1135"/>
        <v>5400</v>
      </c>
      <c r="S5104" s="32">
        <f t="shared" si="1136"/>
        <v>0</v>
      </c>
      <c r="T5104" s="32">
        <f t="shared" si="1137"/>
        <v>21600</v>
      </c>
      <c r="U5104" s="32">
        <f t="shared" si="1138"/>
        <v>0</v>
      </c>
      <c r="V5104" s="32">
        <f t="shared" si="1133"/>
        <v>903.15</v>
      </c>
      <c r="W5104" s="32">
        <f t="shared" si="1139"/>
        <v>903.15</v>
      </c>
      <c r="X5104" s="32">
        <f t="shared" si="1140"/>
        <v>903.15</v>
      </c>
    </row>
    <row r="5105" spans="1:24" x14ac:dyDescent="0.25">
      <c r="A5105" s="2"/>
      <c r="B5105" s="2" t="s">
        <v>9</v>
      </c>
      <c r="C5105" s="2">
        <f t="shared" si="1143"/>
        <v>213</v>
      </c>
      <c r="D5105" s="2">
        <f t="shared" si="1144"/>
        <v>13</v>
      </c>
      <c r="E5105" s="2">
        <f t="shared" si="1134"/>
        <v>5101</v>
      </c>
      <c r="F5105" s="11">
        <v>324</v>
      </c>
      <c r="G5105" s="9">
        <v>0.77190000000000003</v>
      </c>
      <c r="H5105" s="9">
        <v>0.81374999999999997</v>
      </c>
      <c r="I5105" s="9">
        <v>0.85560000000000003</v>
      </c>
      <c r="J5105" s="9">
        <v>0.141688695399107</v>
      </c>
      <c r="K5105" s="9">
        <v>0.32</v>
      </c>
      <c r="L5105" s="9">
        <v>0.32</v>
      </c>
      <c r="N5105" s="32">
        <f>IF('System Design'!$F$8=1,'Hourly Demand and Generation'!G5105*'System Design'!$F$21,IF('System Design'!$F$8=2,'Hourly Demand and Generation'!H5105*'System Design'!$F$21,IF('System Design'!$F$8=3,'Hourly Demand and Generation'!I5105*'System Design'!$F$21)))</f>
        <v>427.8</v>
      </c>
      <c r="O5105" s="32">
        <f>IF('System Design'!$F$8=1,'Hourly Demand and Generation'!J5105*'System Design'!$F$22,IF('System Design'!$F$8=2,'Hourly Demand and Generation'!K5105*'System Design'!$F$22,IF('System Design'!$F$8=3,'Hourly Demand and Generation'!L5105*'System Design'!$F$22)))</f>
        <v>800</v>
      </c>
      <c r="Q5105" s="32">
        <f t="shared" si="1132"/>
        <v>0</v>
      </c>
      <c r="R5105" s="32">
        <f t="shared" si="1135"/>
        <v>5400</v>
      </c>
      <c r="S5105" s="32">
        <f t="shared" si="1136"/>
        <v>0</v>
      </c>
      <c r="T5105" s="32">
        <f t="shared" si="1137"/>
        <v>21600</v>
      </c>
      <c r="U5105" s="32">
        <f t="shared" si="1138"/>
        <v>0</v>
      </c>
      <c r="V5105" s="32">
        <f t="shared" si="1133"/>
        <v>903.8</v>
      </c>
      <c r="W5105" s="32">
        <f t="shared" si="1139"/>
        <v>903.8</v>
      </c>
      <c r="X5105" s="32">
        <f t="shared" si="1140"/>
        <v>903.8</v>
      </c>
    </row>
    <row r="5106" spans="1:24" x14ac:dyDescent="0.25">
      <c r="A5106" s="2"/>
      <c r="B5106" s="2" t="s">
        <v>9</v>
      </c>
      <c r="C5106" s="2">
        <f t="shared" si="1143"/>
        <v>213</v>
      </c>
      <c r="D5106" s="2">
        <f t="shared" si="1144"/>
        <v>14</v>
      </c>
      <c r="E5106" s="2">
        <f t="shared" si="1134"/>
        <v>5102</v>
      </c>
      <c r="F5106" s="11">
        <v>324</v>
      </c>
      <c r="G5106" s="9">
        <v>0.62309999999999999</v>
      </c>
      <c r="H5106" s="9">
        <v>0.6603</v>
      </c>
      <c r="I5106" s="9">
        <v>0.69750000000000001</v>
      </c>
      <c r="J5106" s="9">
        <v>0.15054423886155099</v>
      </c>
      <c r="K5106" s="9">
        <v>0.34</v>
      </c>
      <c r="L5106" s="9">
        <v>0.34</v>
      </c>
      <c r="N5106" s="32">
        <f>IF('System Design'!$F$8=1,'Hourly Demand and Generation'!G5106*'System Design'!$F$21,IF('System Design'!$F$8=2,'Hourly Demand and Generation'!H5106*'System Design'!$F$21,IF('System Design'!$F$8=3,'Hourly Demand and Generation'!I5106*'System Design'!$F$21)))</f>
        <v>348.75</v>
      </c>
      <c r="O5106" s="32">
        <f>IF('System Design'!$F$8=1,'Hourly Demand and Generation'!J5106*'System Design'!$F$22,IF('System Design'!$F$8=2,'Hourly Demand and Generation'!K5106*'System Design'!$F$22,IF('System Design'!$F$8=3,'Hourly Demand and Generation'!L5106*'System Design'!$F$22)))</f>
        <v>850.00000000000011</v>
      </c>
      <c r="Q5106" s="32">
        <f t="shared" si="1132"/>
        <v>0</v>
      </c>
      <c r="R5106" s="32">
        <f t="shared" si="1135"/>
        <v>5400</v>
      </c>
      <c r="S5106" s="32">
        <f t="shared" si="1136"/>
        <v>0</v>
      </c>
      <c r="T5106" s="32">
        <f t="shared" si="1137"/>
        <v>21600</v>
      </c>
      <c r="U5106" s="32">
        <f t="shared" si="1138"/>
        <v>0</v>
      </c>
      <c r="V5106" s="32">
        <f t="shared" si="1133"/>
        <v>874.75</v>
      </c>
      <c r="W5106" s="32">
        <f t="shared" si="1139"/>
        <v>874.75</v>
      </c>
      <c r="X5106" s="32">
        <f t="shared" si="1140"/>
        <v>874.75</v>
      </c>
    </row>
    <row r="5107" spans="1:24" x14ac:dyDescent="0.25">
      <c r="A5107" s="2"/>
      <c r="B5107" s="2" t="s">
        <v>9</v>
      </c>
      <c r="C5107" s="2">
        <f t="shared" si="1143"/>
        <v>213</v>
      </c>
      <c r="D5107" s="2">
        <f t="shared" si="1144"/>
        <v>15</v>
      </c>
      <c r="E5107" s="2">
        <f t="shared" si="1134"/>
        <v>5103</v>
      </c>
      <c r="F5107" s="11">
        <v>344.25</v>
      </c>
      <c r="G5107" s="9">
        <v>0.46500000000000002</v>
      </c>
      <c r="H5107" s="9">
        <v>0.50219999999999998</v>
      </c>
      <c r="I5107" s="9">
        <v>0.53939999999999999</v>
      </c>
      <c r="J5107" s="9">
        <v>0.15939978232399499</v>
      </c>
      <c r="K5107" s="9">
        <v>0.36</v>
      </c>
      <c r="L5107" s="9">
        <v>0.36</v>
      </c>
      <c r="N5107" s="32">
        <f>IF('System Design'!$F$8=1,'Hourly Demand and Generation'!G5107*'System Design'!$F$21,IF('System Design'!$F$8=2,'Hourly Demand and Generation'!H5107*'System Design'!$F$21,IF('System Design'!$F$8=3,'Hourly Demand and Generation'!I5107*'System Design'!$F$21)))</f>
        <v>269.7</v>
      </c>
      <c r="O5107" s="32">
        <f>IF('System Design'!$F$8=1,'Hourly Demand and Generation'!J5107*'System Design'!$F$22,IF('System Design'!$F$8=2,'Hourly Demand and Generation'!K5107*'System Design'!$F$22,IF('System Design'!$F$8=3,'Hourly Demand and Generation'!L5107*'System Design'!$F$22)))</f>
        <v>900</v>
      </c>
      <c r="Q5107" s="32">
        <f t="shared" si="1132"/>
        <v>0</v>
      </c>
      <c r="R5107" s="32">
        <f t="shared" si="1135"/>
        <v>5400</v>
      </c>
      <c r="S5107" s="32">
        <f t="shared" si="1136"/>
        <v>0</v>
      </c>
      <c r="T5107" s="32">
        <f t="shared" si="1137"/>
        <v>21600</v>
      </c>
      <c r="U5107" s="32">
        <f t="shared" si="1138"/>
        <v>0</v>
      </c>
      <c r="V5107" s="32">
        <f t="shared" si="1133"/>
        <v>825.45</v>
      </c>
      <c r="W5107" s="32">
        <f t="shared" si="1139"/>
        <v>825.45</v>
      </c>
      <c r="X5107" s="32">
        <f t="shared" si="1140"/>
        <v>825.45</v>
      </c>
    </row>
    <row r="5108" spans="1:24" x14ac:dyDescent="0.25">
      <c r="A5108" s="2"/>
      <c r="B5108" s="2" t="s">
        <v>9</v>
      </c>
      <c r="C5108" s="2">
        <f t="shared" si="1143"/>
        <v>213</v>
      </c>
      <c r="D5108" s="2">
        <f t="shared" si="1144"/>
        <v>16</v>
      </c>
      <c r="E5108" s="2">
        <f t="shared" si="1134"/>
        <v>5104</v>
      </c>
      <c r="F5108" s="11">
        <v>364.5</v>
      </c>
      <c r="G5108" s="9">
        <v>0.30690000000000001</v>
      </c>
      <c r="H5108" s="9">
        <v>0.34875</v>
      </c>
      <c r="I5108" s="9">
        <v>0.3906</v>
      </c>
      <c r="J5108" s="9">
        <v>0.15939978232399499</v>
      </c>
      <c r="K5108" s="9">
        <v>0.36</v>
      </c>
      <c r="L5108" s="9">
        <v>0.36</v>
      </c>
      <c r="N5108" s="32">
        <f>IF('System Design'!$F$8=1,'Hourly Demand and Generation'!G5108*'System Design'!$F$21,IF('System Design'!$F$8=2,'Hourly Demand and Generation'!H5108*'System Design'!$F$21,IF('System Design'!$F$8=3,'Hourly Demand and Generation'!I5108*'System Design'!$F$21)))</f>
        <v>195.3</v>
      </c>
      <c r="O5108" s="32">
        <f>IF('System Design'!$F$8=1,'Hourly Demand and Generation'!J5108*'System Design'!$F$22,IF('System Design'!$F$8=2,'Hourly Demand and Generation'!K5108*'System Design'!$F$22,IF('System Design'!$F$8=3,'Hourly Demand and Generation'!L5108*'System Design'!$F$22)))</f>
        <v>900</v>
      </c>
      <c r="Q5108" s="32">
        <f t="shared" si="1132"/>
        <v>0</v>
      </c>
      <c r="R5108" s="32">
        <f t="shared" si="1135"/>
        <v>5400</v>
      </c>
      <c r="S5108" s="32">
        <f t="shared" si="1136"/>
        <v>0</v>
      </c>
      <c r="T5108" s="32">
        <f t="shared" si="1137"/>
        <v>21600</v>
      </c>
      <c r="U5108" s="32">
        <f t="shared" si="1138"/>
        <v>0</v>
      </c>
      <c r="V5108" s="32">
        <f t="shared" si="1133"/>
        <v>730.8</v>
      </c>
      <c r="W5108" s="32">
        <f t="shared" si="1139"/>
        <v>730.8</v>
      </c>
      <c r="X5108" s="32">
        <f t="shared" si="1140"/>
        <v>730.8</v>
      </c>
    </row>
    <row r="5109" spans="1:24" x14ac:dyDescent="0.25">
      <c r="A5109" s="2"/>
      <c r="B5109" s="2" t="s">
        <v>9</v>
      </c>
      <c r="C5109" s="2">
        <f t="shared" si="1143"/>
        <v>213</v>
      </c>
      <c r="D5109" s="2">
        <f t="shared" si="1144"/>
        <v>17</v>
      </c>
      <c r="E5109" s="2">
        <f t="shared" si="1134"/>
        <v>5105</v>
      </c>
      <c r="F5109" s="11">
        <v>384.75</v>
      </c>
      <c r="G5109" s="9">
        <v>0.15809999999999999</v>
      </c>
      <c r="H5109" s="9">
        <v>0.1953</v>
      </c>
      <c r="I5109" s="9">
        <v>0.23250000000000001</v>
      </c>
      <c r="J5109" s="9">
        <v>0.177110869248884</v>
      </c>
      <c r="K5109" s="9">
        <v>0.4</v>
      </c>
      <c r="L5109" s="9">
        <v>0.4</v>
      </c>
      <c r="N5109" s="32">
        <f>IF('System Design'!$F$8=1,'Hourly Demand and Generation'!G5109*'System Design'!$F$21,IF('System Design'!$F$8=2,'Hourly Demand and Generation'!H5109*'System Design'!$F$21,IF('System Design'!$F$8=3,'Hourly Demand and Generation'!I5109*'System Design'!$F$21)))</f>
        <v>116.25</v>
      </c>
      <c r="O5109" s="32">
        <f>IF('System Design'!$F$8=1,'Hourly Demand and Generation'!J5109*'System Design'!$F$22,IF('System Design'!$F$8=2,'Hourly Demand and Generation'!K5109*'System Design'!$F$22,IF('System Design'!$F$8=3,'Hourly Demand and Generation'!L5109*'System Design'!$F$22)))</f>
        <v>1000</v>
      </c>
      <c r="Q5109" s="32">
        <f t="shared" si="1132"/>
        <v>0</v>
      </c>
      <c r="R5109" s="32">
        <f t="shared" si="1135"/>
        <v>5400</v>
      </c>
      <c r="S5109" s="32">
        <f t="shared" si="1136"/>
        <v>0</v>
      </c>
      <c r="T5109" s="32">
        <f t="shared" si="1137"/>
        <v>21600</v>
      </c>
      <c r="U5109" s="32">
        <f t="shared" si="1138"/>
        <v>0</v>
      </c>
      <c r="V5109" s="32">
        <f t="shared" si="1133"/>
        <v>731.5</v>
      </c>
      <c r="W5109" s="32">
        <f t="shared" si="1139"/>
        <v>731.5</v>
      </c>
      <c r="X5109" s="32">
        <f t="shared" si="1140"/>
        <v>731.5</v>
      </c>
    </row>
    <row r="5110" spans="1:24" x14ac:dyDescent="0.25">
      <c r="A5110" s="2"/>
      <c r="B5110" s="2" t="s">
        <v>9</v>
      </c>
      <c r="C5110" s="2">
        <f t="shared" si="1143"/>
        <v>213</v>
      </c>
      <c r="D5110" s="2">
        <f t="shared" si="1144"/>
        <v>18</v>
      </c>
      <c r="E5110" s="2">
        <f t="shared" si="1134"/>
        <v>5106</v>
      </c>
      <c r="F5110" s="11">
        <v>405</v>
      </c>
      <c r="G5110" s="9">
        <v>7.4399999999999994E-2</v>
      </c>
      <c r="H5110" s="9">
        <v>0.11625000000000001</v>
      </c>
      <c r="I5110" s="9">
        <v>0.15809999999999999</v>
      </c>
      <c r="J5110" s="9">
        <v>0.16825532578643901</v>
      </c>
      <c r="K5110" s="9">
        <v>0.38</v>
      </c>
      <c r="L5110" s="9">
        <v>0.38</v>
      </c>
      <c r="N5110" s="32">
        <f>IF('System Design'!$F$8=1,'Hourly Demand and Generation'!G5110*'System Design'!$F$21,IF('System Design'!$F$8=2,'Hourly Demand and Generation'!H5110*'System Design'!$F$21,IF('System Design'!$F$8=3,'Hourly Demand and Generation'!I5110*'System Design'!$F$21)))</f>
        <v>79.05</v>
      </c>
      <c r="O5110" s="32">
        <f>IF('System Design'!$F$8=1,'Hourly Demand and Generation'!J5110*'System Design'!$F$22,IF('System Design'!$F$8=2,'Hourly Demand and Generation'!K5110*'System Design'!$F$22,IF('System Design'!$F$8=3,'Hourly Demand and Generation'!L5110*'System Design'!$F$22)))</f>
        <v>950</v>
      </c>
      <c r="Q5110" s="32">
        <f t="shared" si="1132"/>
        <v>0</v>
      </c>
      <c r="R5110" s="32">
        <f t="shared" si="1135"/>
        <v>5400</v>
      </c>
      <c r="S5110" s="32">
        <f t="shared" si="1136"/>
        <v>0</v>
      </c>
      <c r="T5110" s="32">
        <f t="shared" si="1137"/>
        <v>21600</v>
      </c>
      <c r="U5110" s="32">
        <f t="shared" si="1138"/>
        <v>0</v>
      </c>
      <c r="V5110" s="32">
        <f t="shared" si="1133"/>
        <v>624.04999999999995</v>
      </c>
      <c r="W5110" s="32">
        <f t="shared" si="1139"/>
        <v>624.04999999999995</v>
      </c>
      <c r="X5110" s="32">
        <f t="shared" si="1140"/>
        <v>624.04999999999995</v>
      </c>
    </row>
    <row r="5111" spans="1:24" x14ac:dyDescent="0.25">
      <c r="A5111" s="2"/>
      <c r="B5111" s="2" t="s">
        <v>9</v>
      </c>
      <c r="C5111" s="2">
        <f t="shared" si="1143"/>
        <v>213</v>
      </c>
      <c r="D5111" s="2">
        <f t="shared" si="1144"/>
        <v>19</v>
      </c>
      <c r="E5111" s="2">
        <f t="shared" si="1134"/>
        <v>5107</v>
      </c>
      <c r="F5111" s="11">
        <v>392.85</v>
      </c>
      <c r="G5111" s="9">
        <v>0</v>
      </c>
      <c r="H5111" s="9">
        <v>3.7199999999999997E-2</v>
      </c>
      <c r="I5111" s="9">
        <v>7.4399999999999994E-2</v>
      </c>
      <c r="J5111" s="9">
        <v>0.15939978232399499</v>
      </c>
      <c r="K5111" s="9">
        <v>0.36</v>
      </c>
      <c r="L5111" s="9">
        <v>0.36</v>
      </c>
      <c r="N5111" s="32">
        <f>IF('System Design'!$F$8=1,'Hourly Demand and Generation'!G5111*'System Design'!$F$21,IF('System Design'!$F$8=2,'Hourly Demand and Generation'!H5111*'System Design'!$F$21,IF('System Design'!$F$8=3,'Hourly Demand and Generation'!I5111*'System Design'!$F$21)))</f>
        <v>37.199999999999996</v>
      </c>
      <c r="O5111" s="32">
        <f>IF('System Design'!$F$8=1,'Hourly Demand and Generation'!J5111*'System Design'!$F$22,IF('System Design'!$F$8=2,'Hourly Demand and Generation'!K5111*'System Design'!$F$22,IF('System Design'!$F$8=3,'Hourly Demand and Generation'!L5111*'System Design'!$F$22)))</f>
        <v>900</v>
      </c>
      <c r="Q5111" s="32">
        <f t="shared" si="1132"/>
        <v>0</v>
      </c>
      <c r="R5111" s="32">
        <f t="shared" si="1135"/>
        <v>5400</v>
      </c>
      <c r="S5111" s="32">
        <f t="shared" si="1136"/>
        <v>0</v>
      </c>
      <c r="T5111" s="32">
        <f t="shared" si="1137"/>
        <v>21600</v>
      </c>
      <c r="U5111" s="32">
        <f t="shared" si="1138"/>
        <v>0</v>
      </c>
      <c r="V5111" s="32">
        <f t="shared" si="1133"/>
        <v>544.35</v>
      </c>
      <c r="W5111" s="32">
        <f t="shared" si="1139"/>
        <v>544.35</v>
      </c>
      <c r="X5111" s="32">
        <f t="shared" si="1140"/>
        <v>544.35</v>
      </c>
    </row>
    <row r="5112" spans="1:24" x14ac:dyDescent="0.25">
      <c r="A5112" s="2"/>
      <c r="B5112" s="2" t="s">
        <v>9</v>
      </c>
      <c r="C5112" s="2">
        <f t="shared" si="1143"/>
        <v>213</v>
      </c>
      <c r="D5112" s="2">
        <f t="shared" si="1144"/>
        <v>20</v>
      </c>
      <c r="E5112" s="2">
        <f t="shared" si="1134"/>
        <v>5108</v>
      </c>
      <c r="F5112" s="11">
        <v>384.75</v>
      </c>
      <c r="G5112" s="9">
        <v>0</v>
      </c>
      <c r="H5112" s="9">
        <v>0</v>
      </c>
      <c r="I5112" s="9">
        <v>0</v>
      </c>
      <c r="J5112" s="9">
        <v>0.15939978232399499</v>
      </c>
      <c r="K5112" s="9">
        <v>0.36</v>
      </c>
      <c r="L5112" s="9">
        <v>0.36</v>
      </c>
      <c r="N5112" s="32">
        <f>IF('System Design'!$F$8=1,'Hourly Demand and Generation'!G5112*'System Design'!$F$21,IF('System Design'!$F$8=2,'Hourly Demand and Generation'!H5112*'System Design'!$F$21,IF('System Design'!$F$8=3,'Hourly Demand and Generation'!I5112*'System Design'!$F$21)))</f>
        <v>0</v>
      </c>
      <c r="O5112" s="32">
        <f>IF('System Design'!$F$8=1,'Hourly Demand and Generation'!J5112*'System Design'!$F$22,IF('System Design'!$F$8=2,'Hourly Demand and Generation'!K5112*'System Design'!$F$22,IF('System Design'!$F$8=3,'Hourly Demand and Generation'!L5112*'System Design'!$F$22)))</f>
        <v>900</v>
      </c>
      <c r="Q5112" s="32">
        <f t="shared" si="1132"/>
        <v>0</v>
      </c>
      <c r="R5112" s="32">
        <f t="shared" si="1135"/>
        <v>5400</v>
      </c>
      <c r="S5112" s="32">
        <f t="shared" si="1136"/>
        <v>0</v>
      </c>
      <c r="T5112" s="32">
        <f t="shared" si="1137"/>
        <v>21600</v>
      </c>
      <c r="U5112" s="32">
        <f t="shared" si="1138"/>
        <v>0</v>
      </c>
      <c r="V5112" s="32">
        <f t="shared" si="1133"/>
        <v>515.25</v>
      </c>
      <c r="W5112" s="32">
        <f t="shared" si="1139"/>
        <v>515.25</v>
      </c>
      <c r="X5112" s="32">
        <f t="shared" si="1140"/>
        <v>515.25</v>
      </c>
    </row>
    <row r="5113" spans="1:24" x14ac:dyDescent="0.25">
      <c r="A5113" s="2"/>
      <c r="B5113" s="2" t="s">
        <v>9</v>
      </c>
      <c r="C5113" s="2">
        <f t="shared" si="1143"/>
        <v>213</v>
      </c>
      <c r="D5113" s="2">
        <f t="shared" si="1144"/>
        <v>21</v>
      </c>
      <c r="E5113" s="2">
        <f t="shared" si="1134"/>
        <v>5109</v>
      </c>
      <c r="F5113" s="11">
        <v>364.5</v>
      </c>
      <c r="G5113" s="9">
        <v>0</v>
      </c>
      <c r="H5113" s="9">
        <v>0</v>
      </c>
      <c r="I5113" s="9">
        <v>0</v>
      </c>
      <c r="J5113" s="9">
        <v>0.15939978232399499</v>
      </c>
      <c r="K5113" s="9">
        <v>0.36</v>
      </c>
      <c r="L5113" s="9">
        <v>0.36</v>
      </c>
      <c r="N5113" s="32">
        <f>IF('System Design'!$F$8=1,'Hourly Demand and Generation'!G5113*'System Design'!$F$21,IF('System Design'!$F$8=2,'Hourly Demand and Generation'!H5113*'System Design'!$F$21,IF('System Design'!$F$8=3,'Hourly Demand and Generation'!I5113*'System Design'!$F$21)))</f>
        <v>0</v>
      </c>
      <c r="O5113" s="32">
        <f>IF('System Design'!$F$8=1,'Hourly Demand and Generation'!J5113*'System Design'!$F$22,IF('System Design'!$F$8=2,'Hourly Demand and Generation'!K5113*'System Design'!$F$22,IF('System Design'!$F$8=3,'Hourly Demand and Generation'!L5113*'System Design'!$F$22)))</f>
        <v>900</v>
      </c>
      <c r="Q5113" s="32">
        <f t="shared" si="1132"/>
        <v>0</v>
      </c>
      <c r="R5113" s="32">
        <f t="shared" si="1135"/>
        <v>5400</v>
      </c>
      <c r="S5113" s="32">
        <f t="shared" si="1136"/>
        <v>0</v>
      </c>
      <c r="T5113" s="32">
        <f t="shared" si="1137"/>
        <v>21600</v>
      </c>
      <c r="U5113" s="32">
        <f t="shared" si="1138"/>
        <v>0</v>
      </c>
      <c r="V5113" s="32">
        <f t="shared" si="1133"/>
        <v>535.5</v>
      </c>
      <c r="W5113" s="32">
        <f t="shared" si="1139"/>
        <v>535.5</v>
      </c>
      <c r="X5113" s="32">
        <f t="shared" si="1140"/>
        <v>535.5</v>
      </c>
    </row>
    <row r="5114" spans="1:24" x14ac:dyDescent="0.25">
      <c r="A5114" s="2"/>
      <c r="B5114" s="2" t="s">
        <v>9</v>
      </c>
      <c r="C5114" s="2">
        <f t="shared" si="1143"/>
        <v>213</v>
      </c>
      <c r="D5114" s="2">
        <f t="shared" si="1144"/>
        <v>22</v>
      </c>
      <c r="E5114" s="2">
        <f t="shared" si="1134"/>
        <v>5110</v>
      </c>
      <c r="F5114" s="11">
        <v>344.25</v>
      </c>
      <c r="G5114" s="9">
        <v>0</v>
      </c>
      <c r="H5114" s="9">
        <v>0</v>
      </c>
      <c r="I5114" s="9">
        <v>0</v>
      </c>
      <c r="J5114" s="9">
        <v>0.16825532578643901</v>
      </c>
      <c r="K5114" s="9">
        <v>0.38</v>
      </c>
      <c r="L5114" s="9">
        <v>0.38</v>
      </c>
      <c r="N5114" s="32">
        <f>IF('System Design'!$F$8=1,'Hourly Demand and Generation'!G5114*'System Design'!$F$21,IF('System Design'!$F$8=2,'Hourly Demand and Generation'!H5114*'System Design'!$F$21,IF('System Design'!$F$8=3,'Hourly Demand and Generation'!I5114*'System Design'!$F$21)))</f>
        <v>0</v>
      </c>
      <c r="O5114" s="32">
        <f>IF('System Design'!$F$8=1,'Hourly Demand and Generation'!J5114*'System Design'!$F$22,IF('System Design'!$F$8=2,'Hourly Demand and Generation'!K5114*'System Design'!$F$22,IF('System Design'!$F$8=3,'Hourly Demand and Generation'!L5114*'System Design'!$F$22)))</f>
        <v>950</v>
      </c>
      <c r="Q5114" s="32">
        <f t="shared" si="1132"/>
        <v>0</v>
      </c>
      <c r="R5114" s="32">
        <f t="shared" si="1135"/>
        <v>5400</v>
      </c>
      <c r="S5114" s="32">
        <f t="shared" si="1136"/>
        <v>0</v>
      </c>
      <c r="T5114" s="32">
        <f t="shared" si="1137"/>
        <v>21600</v>
      </c>
      <c r="U5114" s="32">
        <f t="shared" si="1138"/>
        <v>0</v>
      </c>
      <c r="V5114" s="32">
        <f t="shared" si="1133"/>
        <v>605.75</v>
      </c>
      <c r="W5114" s="32">
        <f t="shared" si="1139"/>
        <v>605.75</v>
      </c>
      <c r="X5114" s="32">
        <f t="shared" si="1140"/>
        <v>605.75</v>
      </c>
    </row>
    <row r="5115" spans="1:24" x14ac:dyDescent="0.25">
      <c r="A5115" s="2"/>
      <c r="B5115" s="2" t="s">
        <v>9</v>
      </c>
      <c r="C5115" s="2">
        <f t="shared" si="1143"/>
        <v>213</v>
      </c>
      <c r="D5115" s="2">
        <f t="shared" si="1144"/>
        <v>23</v>
      </c>
      <c r="E5115" s="2">
        <f t="shared" si="1134"/>
        <v>5111</v>
      </c>
      <c r="F5115" s="11">
        <v>324</v>
      </c>
      <c r="G5115" s="9">
        <v>0</v>
      </c>
      <c r="H5115" s="9">
        <v>0</v>
      </c>
      <c r="I5115" s="9">
        <v>0</v>
      </c>
      <c r="J5115" s="9">
        <v>0.141688695399107</v>
      </c>
      <c r="K5115" s="9">
        <v>0.32</v>
      </c>
      <c r="L5115" s="9">
        <v>0.32</v>
      </c>
      <c r="N5115" s="32">
        <f>IF('System Design'!$F$8=1,'Hourly Demand and Generation'!G5115*'System Design'!$F$21,IF('System Design'!$F$8=2,'Hourly Demand and Generation'!H5115*'System Design'!$F$21,IF('System Design'!$F$8=3,'Hourly Demand and Generation'!I5115*'System Design'!$F$21)))</f>
        <v>0</v>
      </c>
      <c r="O5115" s="32">
        <f>IF('System Design'!$F$8=1,'Hourly Demand and Generation'!J5115*'System Design'!$F$22,IF('System Design'!$F$8=2,'Hourly Demand and Generation'!K5115*'System Design'!$F$22,IF('System Design'!$F$8=3,'Hourly Demand and Generation'!L5115*'System Design'!$F$22)))</f>
        <v>800</v>
      </c>
      <c r="Q5115" s="32">
        <f t="shared" si="1132"/>
        <v>0</v>
      </c>
      <c r="R5115" s="32">
        <f t="shared" si="1135"/>
        <v>5400</v>
      </c>
      <c r="S5115" s="32">
        <f t="shared" si="1136"/>
        <v>0</v>
      </c>
      <c r="T5115" s="32">
        <f t="shared" si="1137"/>
        <v>21600</v>
      </c>
      <c r="U5115" s="32">
        <f t="shared" si="1138"/>
        <v>0</v>
      </c>
      <c r="V5115" s="32">
        <f t="shared" si="1133"/>
        <v>476</v>
      </c>
      <c r="W5115" s="32">
        <f t="shared" si="1139"/>
        <v>476</v>
      </c>
      <c r="X5115" s="32">
        <f t="shared" si="1140"/>
        <v>476</v>
      </c>
    </row>
    <row r="5116" spans="1:24" x14ac:dyDescent="0.25">
      <c r="A5116" s="2"/>
      <c r="B5116" s="2" t="s">
        <v>9</v>
      </c>
      <c r="C5116" s="2">
        <f t="shared" si="1143"/>
        <v>213</v>
      </c>
      <c r="D5116" s="2">
        <f t="shared" si="1144"/>
        <v>24</v>
      </c>
      <c r="E5116" s="2">
        <f t="shared" si="1134"/>
        <v>5112</v>
      </c>
      <c r="F5116" s="11">
        <v>283.5</v>
      </c>
      <c r="G5116" s="9">
        <v>0</v>
      </c>
      <c r="H5116" s="9">
        <v>0</v>
      </c>
      <c r="I5116" s="9">
        <v>0</v>
      </c>
      <c r="J5116" s="9">
        <v>0.141688695399107</v>
      </c>
      <c r="K5116" s="9">
        <v>0.32</v>
      </c>
      <c r="L5116" s="9">
        <v>0.32</v>
      </c>
      <c r="N5116" s="32">
        <f>IF('System Design'!$F$8=1,'Hourly Demand and Generation'!G5116*'System Design'!$F$21,IF('System Design'!$F$8=2,'Hourly Demand and Generation'!H5116*'System Design'!$F$21,IF('System Design'!$F$8=3,'Hourly Demand and Generation'!I5116*'System Design'!$F$21)))</f>
        <v>0</v>
      </c>
      <c r="O5116" s="32">
        <f>IF('System Design'!$F$8=1,'Hourly Demand and Generation'!J5116*'System Design'!$F$22,IF('System Design'!$F$8=2,'Hourly Demand and Generation'!K5116*'System Design'!$F$22,IF('System Design'!$F$8=3,'Hourly Demand and Generation'!L5116*'System Design'!$F$22)))</f>
        <v>800</v>
      </c>
      <c r="Q5116" s="32">
        <f t="shared" si="1132"/>
        <v>0</v>
      </c>
      <c r="R5116" s="32">
        <f t="shared" si="1135"/>
        <v>5400</v>
      </c>
      <c r="S5116" s="32">
        <f t="shared" si="1136"/>
        <v>0</v>
      </c>
      <c r="T5116" s="32">
        <f t="shared" si="1137"/>
        <v>21600</v>
      </c>
      <c r="U5116" s="32">
        <f t="shared" si="1138"/>
        <v>0</v>
      </c>
      <c r="V5116" s="32">
        <f t="shared" si="1133"/>
        <v>516.5</v>
      </c>
      <c r="W5116" s="32">
        <f t="shared" si="1139"/>
        <v>516.5</v>
      </c>
      <c r="X5116" s="32">
        <f t="shared" si="1140"/>
        <v>516.5</v>
      </c>
    </row>
    <row r="5117" spans="1:24" x14ac:dyDescent="0.25">
      <c r="A5117" s="2"/>
      <c r="B5117" s="2" t="s">
        <v>9</v>
      </c>
      <c r="C5117" s="2">
        <f>C5116+1</f>
        <v>214</v>
      </c>
      <c r="D5117" s="2">
        <v>1</v>
      </c>
      <c r="E5117" s="2">
        <f t="shared" si="1134"/>
        <v>5113</v>
      </c>
      <c r="F5117" s="11">
        <v>243</v>
      </c>
      <c r="G5117" s="9">
        <v>0</v>
      </c>
      <c r="H5117" s="9">
        <v>0</v>
      </c>
      <c r="I5117" s="9">
        <v>0</v>
      </c>
      <c r="J5117" s="9">
        <v>0.37198686863688302</v>
      </c>
      <c r="K5117" s="9">
        <v>0.37198686863688302</v>
      </c>
      <c r="L5117" s="9">
        <v>0.37198686863688302</v>
      </c>
      <c r="N5117" s="32">
        <f>IF('System Design'!$F$8=1,'Hourly Demand and Generation'!G5117*'System Design'!$F$21,IF('System Design'!$F$8=2,'Hourly Demand and Generation'!H5117*'System Design'!$F$21,IF('System Design'!$F$8=3,'Hourly Demand and Generation'!I5117*'System Design'!$F$21)))</f>
        <v>0</v>
      </c>
      <c r="O5117" s="32">
        <f>IF('System Design'!$F$8=1,'Hourly Demand and Generation'!J5117*'System Design'!$F$22,IF('System Design'!$F$8=2,'Hourly Demand and Generation'!K5117*'System Design'!$F$22,IF('System Design'!$F$8=3,'Hourly Demand and Generation'!L5117*'System Design'!$F$22)))</f>
        <v>929.96717159220759</v>
      </c>
      <c r="Q5117" s="32">
        <f t="shared" si="1132"/>
        <v>0</v>
      </c>
      <c r="R5117" s="32">
        <f t="shared" si="1135"/>
        <v>5400</v>
      </c>
      <c r="S5117" s="32">
        <f t="shared" si="1136"/>
        <v>0</v>
      </c>
      <c r="T5117" s="32">
        <f t="shared" si="1137"/>
        <v>21600</v>
      </c>
      <c r="U5117" s="32">
        <f t="shared" si="1138"/>
        <v>0</v>
      </c>
      <c r="V5117" s="32">
        <f t="shared" si="1133"/>
        <v>686.96717159220759</v>
      </c>
      <c r="W5117" s="32">
        <f t="shared" si="1139"/>
        <v>686.96717159220759</v>
      </c>
      <c r="X5117" s="32">
        <f t="shared" si="1140"/>
        <v>686.96717159220759</v>
      </c>
    </row>
    <row r="5118" spans="1:24" x14ac:dyDescent="0.25">
      <c r="A5118" s="2"/>
      <c r="B5118" s="2" t="s">
        <v>9</v>
      </c>
      <c r="C5118" s="2">
        <f>C5117</f>
        <v>214</v>
      </c>
      <c r="D5118" s="2">
        <f>D5117+1</f>
        <v>2</v>
      </c>
      <c r="E5118" s="2">
        <f t="shared" si="1134"/>
        <v>5114</v>
      </c>
      <c r="F5118" s="11">
        <v>222.75</v>
      </c>
      <c r="G5118" s="9">
        <v>0</v>
      </c>
      <c r="H5118" s="9">
        <v>0</v>
      </c>
      <c r="I5118" s="9">
        <v>0</v>
      </c>
      <c r="J5118" s="9">
        <v>0.33478818177319503</v>
      </c>
      <c r="K5118" s="9">
        <v>0.33478818177319503</v>
      </c>
      <c r="L5118" s="9">
        <v>0.33478818177319503</v>
      </c>
      <c r="N5118" s="32">
        <f>IF('System Design'!$F$8=1,'Hourly Demand and Generation'!G5118*'System Design'!$F$21,IF('System Design'!$F$8=2,'Hourly Demand and Generation'!H5118*'System Design'!$F$21,IF('System Design'!$F$8=3,'Hourly Demand and Generation'!I5118*'System Design'!$F$21)))</f>
        <v>0</v>
      </c>
      <c r="O5118" s="32">
        <f>IF('System Design'!$F$8=1,'Hourly Demand and Generation'!J5118*'System Design'!$F$22,IF('System Design'!$F$8=2,'Hourly Demand and Generation'!K5118*'System Design'!$F$22,IF('System Design'!$F$8=3,'Hourly Demand and Generation'!L5118*'System Design'!$F$22)))</f>
        <v>836.97045443298759</v>
      </c>
      <c r="Q5118" s="32">
        <f t="shared" si="1132"/>
        <v>0</v>
      </c>
      <c r="R5118" s="32">
        <f t="shared" si="1135"/>
        <v>5400</v>
      </c>
      <c r="S5118" s="32">
        <f t="shared" si="1136"/>
        <v>0</v>
      </c>
      <c r="T5118" s="32">
        <f t="shared" si="1137"/>
        <v>21600</v>
      </c>
      <c r="U5118" s="32">
        <f t="shared" si="1138"/>
        <v>0</v>
      </c>
      <c r="V5118" s="32">
        <f t="shared" si="1133"/>
        <v>614.22045443298759</v>
      </c>
      <c r="W5118" s="32">
        <f t="shared" si="1139"/>
        <v>614.22045443298759</v>
      </c>
      <c r="X5118" s="32">
        <f t="shared" si="1140"/>
        <v>614.22045443298759</v>
      </c>
    </row>
    <row r="5119" spans="1:24" x14ac:dyDescent="0.25">
      <c r="A5119" s="2"/>
      <c r="B5119" s="2" t="s">
        <v>9</v>
      </c>
      <c r="C5119" s="2">
        <f t="shared" ref="C5119:C5140" si="1145">C5118</f>
        <v>214</v>
      </c>
      <c r="D5119" s="2">
        <f t="shared" ref="D5119:D5140" si="1146">D5118+1</f>
        <v>3</v>
      </c>
      <c r="E5119" s="2">
        <f t="shared" si="1134"/>
        <v>5115</v>
      </c>
      <c r="F5119" s="11">
        <v>202.5</v>
      </c>
      <c r="G5119" s="9">
        <v>0</v>
      </c>
      <c r="H5119" s="9">
        <v>0</v>
      </c>
      <c r="I5119" s="9">
        <v>0</v>
      </c>
      <c r="J5119" s="9">
        <v>0.33478818177319503</v>
      </c>
      <c r="K5119" s="9">
        <v>0.33478818177319503</v>
      </c>
      <c r="L5119" s="9">
        <v>0.33478818177319503</v>
      </c>
      <c r="N5119" s="32">
        <f>IF('System Design'!$F$8=1,'Hourly Demand and Generation'!G5119*'System Design'!$F$21,IF('System Design'!$F$8=2,'Hourly Demand and Generation'!H5119*'System Design'!$F$21,IF('System Design'!$F$8=3,'Hourly Demand and Generation'!I5119*'System Design'!$F$21)))</f>
        <v>0</v>
      </c>
      <c r="O5119" s="32">
        <f>IF('System Design'!$F$8=1,'Hourly Demand and Generation'!J5119*'System Design'!$F$22,IF('System Design'!$F$8=2,'Hourly Demand and Generation'!K5119*'System Design'!$F$22,IF('System Design'!$F$8=3,'Hourly Demand and Generation'!L5119*'System Design'!$F$22)))</f>
        <v>836.97045443298759</v>
      </c>
      <c r="Q5119" s="32">
        <f t="shared" si="1132"/>
        <v>0</v>
      </c>
      <c r="R5119" s="32">
        <f t="shared" si="1135"/>
        <v>5400</v>
      </c>
      <c r="S5119" s="32">
        <f t="shared" si="1136"/>
        <v>0</v>
      </c>
      <c r="T5119" s="32">
        <f t="shared" si="1137"/>
        <v>21600</v>
      </c>
      <c r="U5119" s="32">
        <f t="shared" si="1138"/>
        <v>0</v>
      </c>
      <c r="V5119" s="32">
        <f t="shared" si="1133"/>
        <v>634.47045443298759</v>
      </c>
      <c r="W5119" s="32">
        <f t="shared" si="1139"/>
        <v>634.47045443298759</v>
      </c>
      <c r="X5119" s="32">
        <f t="shared" si="1140"/>
        <v>634.47045443298759</v>
      </c>
    </row>
    <row r="5120" spans="1:24" x14ac:dyDescent="0.25">
      <c r="A5120" s="2"/>
      <c r="B5120" s="2" t="s">
        <v>9</v>
      </c>
      <c r="C5120" s="2">
        <f t="shared" si="1145"/>
        <v>214</v>
      </c>
      <c r="D5120" s="2">
        <f t="shared" si="1146"/>
        <v>4</v>
      </c>
      <c r="E5120" s="2">
        <f t="shared" si="1134"/>
        <v>5116</v>
      </c>
      <c r="F5120" s="11">
        <v>243</v>
      </c>
      <c r="G5120" s="9">
        <v>0</v>
      </c>
      <c r="H5120" s="9">
        <v>0</v>
      </c>
      <c r="I5120" s="9">
        <v>0</v>
      </c>
      <c r="J5120" s="9">
        <v>0.37198686863688302</v>
      </c>
      <c r="K5120" s="9">
        <v>0.37198686863688302</v>
      </c>
      <c r="L5120" s="9">
        <v>0.37198686863688302</v>
      </c>
      <c r="N5120" s="32">
        <f>IF('System Design'!$F$8=1,'Hourly Demand and Generation'!G5120*'System Design'!$F$21,IF('System Design'!$F$8=2,'Hourly Demand and Generation'!H5120*'System Design'!$F$21,IF('System Design'!$F$8=3,'Hourly Demand and Generation'!I5120*'System Design'!$F$21)))</f>
        <v>0</v>
      </c>
      <c r="O5120" s="32">
        <f>IF('System Design'!$F$8=1,'Hourly Demand and Generation'!J5120*'System Design'!$F$22,IF('System Design'!$F$8=2,'Hourly Demand and Generation'!K5120*'System Design'!$F$22,IF('System Design'!$F$8=3,'Hourly Demand and Generation'!L5120*'System Design'!$F$22)))</f>
        <v>929.96717159220759</v>
      </c>
      <c r="Q5120" s="32">
        <f t="shared" si="1132"/>
        <v>0</v>
      </c>
      <c r="R5120" s="32">
        <f t="shared" si="1135"/>
        <v>5400</v>
      </c>
      <c r="S5120" s="32">
        <f t="shared" si="1136"/>
        <v>0</v>
      </c>
      <c r="T5120" s="32">
        <f t="shared" si="1137"/>
        <v>21600</v>
      </c>
      <c r="U5120" s="32">
        <f t="shared" si="1138"/>
        <v>0</v>
      </c>
      <c r="V5120" s="32">
        <f t="shared" si="1133"/>
        <v>686.96717159220759</v>
      </c>
      <c r="W5120" s="32">
        <f t="shared" si="1139"/>
        <v>686.96717159220759</v>
      </c>
      <c r="X5120" s="32">
        <f t="shared" si="1140"/>
        <v>686.96717159220759</v>
      </c>
    </row>
    <row r="5121" spans="1:24" x14ac:dyDescent="0.25">
      <c r="A5121" s="2"/>
      <c r="B5121" s="2" t="s">
        <v>9</v>
      </c>
      <c r="C5121" s="2">
        <f t="shared" si="1145"/>
        <v>214</v>
      </c>
      <c r="D5121" s="2">
        <f t="shared" si="1146"/>
        <v>5</v>
      </c>
      <c r="E5121" s="2">
        <f t="shared" si="1134"/>
        <v>5117</v>
      </c>
      <c r="F5121" s="11">
        <v>263.25</v>
      </c>
      <c r="G5121" s="9">
        <v>0</v>
      </c>
      <c r="H5121" s="9">
        <v>3.7199999999999997E-2</v>
      </c>
      <c r="I5121" s="9">
        <v>7.4399999999999994E-2</v>
      </c>
      <c r="J5121" s="9">
        <v>0.29758949490950698</v>
      </c>
      <c r="K5121" s="9">
        <v>0.29758949490950698</v>
      </c>
      <c r="L5121" s="9">
        <v>0.29758949490950698</v>
      </c>
      <c r="N5121" s="32">
        <f>IF('System Design'!$F$8=1,'Hourly Demand and Generation'!G5121*'System Design'!$F$21,IF('System Design'!$F$8=2,'Hourly Demand and Generation'!H5121*'System Design'!$F$21,IF('System Design'!$F$8=3,'Hourly Demand and Generation'!I5121*'System Design'!$F$21)))</f>
        <v>37.199999999999996</v>
      </c>
      <c r="O5121" s="32">
        <f>IF('System Design'!$F$8=1,'Hourly Demand and Generation'!J5121*'System Design'!$F$22,IF('System Design'!$F$8=2,'Hourly Demand and Generation'!K5121*'System Design'!$F$22,IF('System Design'!$F$8=3,'Hourly Demand and Generation'!L5121*'System Design'!$F$22)))</f>
        <v>743.97373727376748</v>
      </c>
      <c r="Q5121" s="32">
        <f t="shared" si="1132"/>
        <v>0</v>
      </c>
      <c r="R5121" s="32">
        <f t="shared" si="1135"/>
        <v>5400</v>
      </c>
      <c r="S5121" s="32">
        <f t="shared" si="1136"/>
        <v>0</v>
      </c>
      <c r="T5121" s="32">
        <f t="shared" si="1137"/>
        <v>21600</v>
      </c>
      <c r="U5121" s="32">
        <f t="shared" si="1138"/>
        <v>0</v>
      </c>
      <c r="V5121" s="32">
        <f t="shared" si="1133"/>
        <v>517.92373727376753</v>
      </c>
      <c r="W5121" s="32">
        <f t="shared" si="1139"/>
        <v>517.92373727376753</v>
      </c>
      <c r="X5121" s="32">
        <f t="shared" si="1140"/>
        <v>517.92373727376753</v>
      </c>
    </row>
    <row r="5122" spans="1:24" x14ac:dyDescent="0.25">
      <c r="A5122" s="2"/>
      <c r="B5122" s="2" t="s">
        <v>9</v>
      </c>
      <c r="C5122" s="2">
        <f t="shared" si="1145"/>
        <v>214</v>
      </c>
      <c r="D5122" s="2">
        <f t="shared" si="1146"/>
        <v>6</v>
      </c>
      <c r="E5122" s="2">
        <f t="shared" si="1134"/>
        <v>5118</v>
      </c>
      <c r="F5122" s="11">
        <v>283.5</v>
      </c>
      <c r="G5122" s="9">
        <v>7.4399999999999994E-2</v>
      </c>
      <c r="H5122" s="9">
        <v>0.11625000000000001</v>
      </c>
      <c r="I5122" s="9">
        <v>0.15809999999999999</v>
      </c>
      <c r="J5122" s="9">
        <v>0.29758949490950698</v>
      </c>
      <c r="K5122" s="9">
        <v>0.29758949490950698</v>
      </c>
      <c r="L5122" s="9">
        <v>0.29758949490950698</v>
      </c>
      <c r="N5122" s="32">
        <f>IF('System Design'!$F$8=1,'Hourly Demand and Generation'!G5122*'System Design'!$F$21,IF('System Design'!$F$8=2,'Hourly Demand and Generation'!H5122*'System Design'!$F$21,IF('System Design'!$F$8=3,'Hourly Demand and Generation'!I5122*'System Design'!$F$21)))</f>
        <v>79.05</v>
      </c>
      <c r="O5122" s="32">
        <f>IF('System Design'!$F$8=1,'Hourly Demand and Generation'!J5122*'System Design'!$F$22,IF('System Design'!$F$8=2,'Hourly Demand and Generation'!K5122*'System Design'!$F$22,IF('System Design'!$F$8=3,'Hourly Demand and Generation'!L5122*'System Design'!$F$22)))</f>
        <v>743.97373727376748</v>
      </c>
      <c r="Q5122" s="32">
        <f t="shared" si="1132"/>
        <v>0</v>
      </c>
      <c r="R5122" s="32">
        <f t="shared" si="1135"/>
        <v>5400</v>
      </c>
      <c r="S5122" s="32">
        <f t="shared" si="1136"/>
        <v>0</v>
      </c>
      <c r="T5122" s="32">
        <f t="shared" si="1137"/>
        <v>21600</v>
      </c>
      <c r="U5122" s="32">
        <f t="shared" si="1138"/>
        <v>0</v>
      </c>
      <c r="V5122" s="32">
        <f t="shared" si="1133"/>
        <v>539.52373727376744</v>
      </c>
      <c r="W5122" s="32">
        <f t="shared" si="1139"/>
        <v>539.52373727376744</v>
      </c>
      <c r="X5122" s="32">
        <f t="shared" si="1140"/>
        <v>539.52373727376744</v>
      </c>
    </row>
    <row r="5123" spans="1:24" x14ac:dyDescent="0.25">
      <c r="A5123" s="2"/>
      <c r="B5123" s="2" t="s">
        <v>9</v>
      </c>
      <c r="C5123" s="2">
        <f t="shared" si="1145"/>
        <v>214</v>
      </c>
      <c r="D5123" s="2">
        <f t="shared" si="1146"/>
        <v>7</v>
      </c>
      <c r="E5123" s="2">
        <f t="shared" si="1134"/>
        <v>5119</v>
      </c>
      <c r="F5123" s="11">
        <v>303.75</v>
      </c>
      <c r="G5123" s="9">
        <v>0.15809999999999999</v>
      </c>
      <c r="H5123" s="9">
        <v>0.1953</v>
      </c>
      <c r="I5123" s="9">
        <v>0.23250000000000001</v>
      </c>
      <c r="J5123" s="9">
        <v>0.33478818177319503</v>
      </c>
      <c r="K5123" s="9">
        <v>0.33478818177319503</v>
      </c>
      <c r="L5123" s="9">
        <v>0.33478818177319503</v>
      </c>
      <c r="N5123" s="32">
        <f>IF('System Design'!$F$8=1,'Hourly Demand and Generation'!G5123*'System Design'!$F$21,IF('System Design'!$F$8=2,'Hourly Demand and Generation'!H5123*'System Design'!$F$21,IF('System Design'!$F$8=3,'Hourly Demand and Generation'!I5123*'System Design'!$F$21)))</f>
        <v>116.25</v>
      </c>
      <c r="O5123" s="32">
        <f>IF('System Design'!$F$8=1,'Hourly Demand and Generation'!J5123*'System Design'!$F$22,IF('System Design'!$F$8=2,'Hourly Demand and Generation'!K5123*'System Design'!$F$22,IF('System Design'!$F$8=3,'Hourly Demand and Generation'!L5123*'System Design'!$F$22)))</f>
        <v>836.97045443298759</v>
      </c>
      <c r="Q5123" s="32">
        <f t="shared" si="1132"/>
        <v>0</v>
      </c>
      <c r="R5123" s="32">
        <f t="shared" si="1135"/>
        <v>5400</v>
      </c>
      <c r="S5123" s="32">
        <f t="shared" si="1136"/>
        <v>0</v>
      </c>
      <c r="T5123" s="32">
        <f t="shared" si="1137"/>
        <v>21600</v>
      </c>
      <c r="U5123" s="32">
        <f t="shared" si="1138"/>
        <v>0</v>
      </c>
      <c r="V5123" s="32">
        <f t="shared" si="1133"/>
        <v>649.47045443298759</v>
      </c>
      <c r="W5123" s="32">
        <f t="shared" si="1139"/>
        <v>649.47045443298759</v>
      </c>
      <c r="X5123" s="32">
        <f t="shared" si="1140"/>
        <v>649.47045443298759</v>
      </c>
    </row>
    <row r="5124" spans="1:24" x14ac:dyDescent="0.25">
      <c r="A5124" s="2"/>
      <c r="B5124" s="2" t="s">
        <v>9</v>
      </c>
      <c r="C5124" s="2">
        <f t="shared" si="1145"/>
        <v>214</v>
      </c>
      <c r="D5124" s="2">
        <f t="shared" si="1146"/>
        <v>8</v>
      </c>
      <c r="E5124" s="2">
        <f t="shared" si="1134"/>
        <v>5120</v>
      </c>
      <c r="F5124" s="11">
        <v>324</v>
      </c>
      <c r="G5124" s="9">
        <v>0.30690000000000001</v>
      </c>
      <c r="H5124" s="9">
        <v>0.34875</v>
      </c>
      <c r="I5124" s="9">
        <v>0.3906</v>
      </c>
      <c r="J5124" s="9">
        <v>0.33478818177319503</v>
      </c>
      <c r="K5124" s="9">
        <v>0.33478818177319503</v>
      </c>
      <c r="L5124" s="9">
        <v>0.33478818177319503</v>
      </c>
      <c r="N5124" s="32">
        <f>IF('System Design'!$F$8=1,'Hourly Demand and Generation'!G5124*'System Design'!$F$21,IF('System Design'!$F$8=2,'Hourly Demand and Generation'!H5124*'System Design'!$F$21,IF('System Design'!$F$8=3,'Hourly Demand and Generation'!I5124*'System Design'!$F$21)))</f>
        <v>195.3</v>
      </c>
      <c r="O5124" s="32">
        <f>IF('System Design'!$F$8=1,'Hourly Demand and Generation'!J5124*'System Design'!$F$22,IF('System Design'!$F$8=2,'Hourly Demand and Generation'!K5124*'System Design'!$F$22,IF('System Design'!$F$8=3,'Hourly Demand and Generation'!L5124*'System Design'!$F$22)))</f>
        <v>836.97045443298759</v>
      </c>
      <c r="Q5124" s="32">
        <f t="shared" si="1132"/>
        <v>0</v>
      </c>
      <c r="R5124" s="32">
        <f t="shared" si="1135"/>
        <v>5400</v>
      </c>
      <c r="S5124" s="32">
        <f t="shared" si="1136"/>
        <v>0</v>
      </c>
      <c r="T5124" s="32">
        <f t="shared" si="1137"/>
        <v>21600</v>
      </c>
      <c r="U5124" s="32">
        <f t="shared" si="1138"/>
        <v>0</v>
      </c>
      <c r="V5124" s="32">
        <f t="shared" si="1133"/>
        <v>708.27045443298766</v>
      </c>
      <c r="W5124" s="32">
        <f t="shared" si="1139"/>
        <v>708.27045443298766</v>
      </c>
      <c r="X5124" s="32">
        <f t="shared" si="1140"/>
        <v>708.27045443298766</v>
      </c>
    </row>
    <row r="5125" spans="1:24" x14ac:dyDescent="0.25">
      <c r="A5125" s="2"/>
      <c r="B5125" s="2" t="s">
        <v>9</v>
      </c>
      <c r="C5125" s="2">
        <f t="shared" si="1145"/>
        <v>214</v>
      </c>
      <c r="D5125" s="2">
        <f t="shared" si="1146"/>
        <v>9</v>
      </c>
      <c r="E5125" s="2">
        <f t="shared" si="1134"/>
        <v>5121</v>
      </c>
      <c r="F5125" s="11">
        <v>324</v>
      </c>
      <c r="G5125" s="9">
        <v>0.46500000000000002</v>
      </c>
      <c r="H5125" s="9">
        <v>0.50219999999999998</v>
      </c>
      <c r="I5125" s="9">
        <v>0.53939999999999999</v>
      </c>
      <c r="J5125" s="9">
        <v>0.29758949490950698</v>
      </c>
      <c r="K5125" s="9">
        <v>0.29758949490950698</v>
      </c>
      <c r="L5125" s="9">
        <v>0.29758949490950698</v>
      </c>
      <c r="N5125" s="32">
        <f>IF('System Design'!$F$8=1,'Hourly Demand and Generation'!G5125*'System Design'!$F$21,IF('System Design'!$F$8=2,'Hourly Demand and Generation'!H5125*'System Design'!$F$21,IF('System Design'!$F$8=3,'Hourly Demand and Generation'!I5125*'System Design'!$F$21)))</f>
        <v>269.7</v>
      </c>
      <c r="O5125" s="32">
        <f>IF('System Design'!$F$8=1,'Hourly Demand and Generation'!J5125*'System Design'!$F$22,IF('System Design'!$F$8=2,'Hourly Demand and Generation'!K5125*'System Design'!$F$22,IF('System Design'!$F$8=3,'Hourly Demand and Generation'!L5125*'System Design'!$F$22)))</f>
        <v>743.97373727376748</v>
      </c>
      <c r="Q5125" s="32">
        <f t="shared" si="1132"/>
        <v>0</v>
      </c>
      <c r="R5125" s="32">
        <f t="shared" si="1135"/>
        <v>5400</v>
      </c>
      <c r="S5125" s="32">
        <f t="shared" si="1136"/>
        <v>0</v>
      </c>
      <c r="T5125" s="32">
        <f t="shared" si="1137"/>
        <v>21600</v>
      </c>
      <c r="U5125" s="32">
        <f t="shared" si="1138"/>
        <v>0</v>
      </c>
      <c r="V5125" s="32">
        <f t="shared" si="1133"/>
        <v>689.67373727376753</v>
      </c>
      <c r="W5125" s="32">
        <f t="shared" si="1139"/>
        <v>689.67373727376753</v>
      </c>
      <c r="X5125" s="32">
        <f t="shared" si="1140"/>
        <v>689.67373727376753</v>
      </c>
    </row>
    <row r="5126" spans="1:24" x14ac:dyDescent="0.25">
      <c r="A5126" s="2"/>
      <c r="B5126" s="2" t="s">
        <v>9</v>
      </c>
      <c r="C5126" s="2">
        <f t="shared" si="1145"/>
        <v>214</v>
      </c>
      <c r="D5126" s="2">
        <f t="shared" si="1146"/>
        <v>10</v>
      </c>
      <c r="E5126" s="2">
        <f t="shared" si="1134"/>
        <v>5122</v>
      </c>
      <c r="F5126" s="11">
        <v>315.89999999999998</v>
      </c>
      <c r="G5126" s="9">
        <v>0.62309999999999999</v>
      </c>
      <c r="H5126" s="9">
        <v>0.6603</v>
      </c>
      <c r="I5126" s="9">
        <v>0.69750000000000001</v>
      </c>
      <c r="J5126" s="9">
        <v>0.33478818177319503</v>
      </c>
      <c r="K5126" s="9">
        <v>0.33478818177319503</v>
      </c>
      <c r="L5126" s="9">
        <v>0.33478818177319503</v>
      </c>
      <c r="N5126" s="32">
        <f>IF('System Design'!$F$8=1,'Hourly Demand and Generation'!G5126*'System Design'!$F$21,IF('System Design'!$F$8=2,'Hourly Demand and Generation'!H5126*'System Design'!$F$21,IF('System Design'!$F$8=3,'Hourly Demand and Generation'!I5126*'System Design'!$F$21)))</f>
        <v>348.75</v>
      </c>
      <c r="O5126" s="32">
        <f>IF('System Design'!$F$8=1,'Hourly Demand and Generation'!J5126*'System Design'!$F$22,IF('System Design'!$F$8=2,'Hourly Demand and Generation'!K5126*'System Design'!$F$22,IF('System Design'!$F$8=3,'Hourly Demand and Generation'!L5126*'System Design'!$F$22)))</f>
        <v>836.97045443298759</v>
      </c>
      <c r="Q5126" s="32">
        <f t="shared" ref="Q5126:Q5189" si="1147">IF(F5126-N5126-O5126&gt;0,F5126-N5126-O5126,0)</f>
        <v>0</v>
      </c>
      <c r="R5126" s="32">
        <f t="shared" si="1135"/>
        <v>5400</v>
      </c>
      <c r="S5126" s="32">
        <f t="shared" si="1136"/>
        <v>0</v>
      </c>
      <c r="T5126" s="32">
        <f t="shared" si="1137"/>
        <v>21600</v>
      </c>
      <c r="U5126" s="32">
        <f t="shared" si="1138"/>
        <v>0</v>
      </c>
      <c r="V5126" s="32">
        <f t="shared" ref="V5126:V5189" si="1148">IF(F5126-N5126-O5126&lt;0,N5126+O5126-F5126,0)</f>
        <v>869.8204544329875</v>
      </c>
      <c r="W5126" s="32">
        <f t="shared" si="1139"/>
        <v>869.8204544329875</v>
      </c>
      <c r="X5126" s="32">
        <f t="shared" si="1140"/>
        <v>869.8204544329875</v>
      </c>
    </row>
    <row r="5127" spans="1:24" x14ac:dyDescent="0.25">
      <c r="A5127" s="2"/>
      <c r="B5127" s="2" t="s">
        <v>9</v>
      </c>
      <c r="C5127" s="2">
        <f t="shared" si="1145"/>
        <v>214</v>
      </c>
      <c r="D5127" s="2">
        <f t="shared" si="1146"/>
        <v>11</v>
      </c>
      <c r="E5127" s="2">
        <f t="shared" ref="E5127:E5190" si="1149">E5126+1</f>
        <v>5123</v>
      </c>
      <c r="F5127" s="11">
        <v>311.85000000000002</v>
      </c>
      <c r="G5127" s="9">
        <v>0.77190000000000003</v>
      </c>
      <c r="H5127" s="9">
        <v>0.81374999999999997</v>
      </c>
      <c r="I5127" s="9">
        <v>0.85560000000000003</v>
      </c>
      <c r="J5127" s="9">
        <v>0.29758949490950698</v>
      </c>
      <c r="K5127" s="9">
        <v>0.29758949490950698</v>
      </c>
      <c r="L5127" s="9">
        <v>0.29758949490950698</v>
      </c>
      <c r="N5127" s="32">
        <f>IF('System Design'!$F$8=1,'Hourly Demand and Generation'!G5127*'System Design'!$F$21,IF('System Design'!$F$8=2,'Hourly Demand and Generation'!H5127*'System Design'!$F$21,IF('System Design'!$F$8=3,'Hourly Demand and Generation'!I5127*'System Design'!$F$21)))</f>
        <v>427.8</v>
      </c>
      <c r="O5127" s="32">
        <f>IF('System Design'!$F$8=1,'Hourly Demand and Generation'!J5127*'System Design'!$F$22,IF('System Design'!$F$8=2,'Hourly Demand and Generation'!K5127*'System Design'!$F$22,IF('System Design'!$F$8=3,'Hourly Demand and Generation'!L5127*'System Design'!$F$22)))</f>
        <v>743.97373727376748</v>
      </c>
      <c r="Q5127" s="32">
        <f t="shared" si="1147"/>
        <v>0</v>
      </c>
      <c r="R5127" s="32">
        <f t="shared" ref="R5127:R5190" si="1150">IF($Q5127&lt;R5126+$V5127,IF(R5126+$V5127-$Q5127&gt;5400,5400,R5126+$V5127-$Q5127),0)</f>
        <v>5400</v>
      </c>
      <c r="S5127" s="32">
        <f t="shared" ref="S5127:S5190" si="1151">IF(R5127&gt;0,0,$Q5127+$V5127-R5126)</f>
        <v>0</v>
      </c>
      <c r="T5127" s="32">
        <f t="shared" ref="T5127:T5190" si="1152">IF($Q5127&lt;T5126+$V5127,IF(T5126+$V5127-$Q5127&gt;21600,21600,T5126+$V5127-$Q5127),0)</f>
        <v>21600</v>
      </c>
      <c r="U5127" s="32">
        <f t="shared" ref="U5127:U5190" si="1153">IF(T5127&gt;0,0,$Q5127+$V5127-T5126)</f>
        <v>0</v>
      </c>
      <c r="V5127" s="32">
        <f t="shared" si="1148"/>
        <v>859.92373727376741</v>
      </c>
      <c r="W5127" s="32">
        <f t="shared" ref="W5127:W5190" si="1154">IF(R5127=5400,$V5127-(R5127-R5126),0)</f>
        <v>859.92373727376741</v>
      </c>
      <c r="X5127" s="32">
        <f t="shared" ref="X5127:X5190" si="1155">IF(T5127=21600,$V5127-(T5127-T5126),0)</f>
        <v>859.92373727376741</v>
      </c>
    </row>
    <row r="5128" spans="1:24" x14ac:dyDescent="0.25">
      <c r="A5128" s="2"/>
      <c r="B5128" s="2" t="s">
        <v>9</v>
      </c>
      <c r="C5128" s="2">
        <f t="shared" si="1145"/>
        <v>214</v>
      </c>
      <c r="D5128" s="2">
        <f t="shared" si="1146"/>
        <v>12</v>
      </c>
      <c r="E5128" s="2">
        <f t="shared" si="1149"/>
        <v>5124</v>
      </c>
      <c r="F5128" s="11">
        <v>311.85000000000002</v>
      </c>
      <c r="G5128" s="9">
        <v>0.93</v>
      </c>
      <c r="H5128" s="9">
        <v>0.93</v>
      </c>
      <c r="I5128" s="9">
        <v>0.93</v>
      </c>
      <c r="J5128" s="9">
        <v>0.27899015147766298</v>
      </c>
      <c r="K5128" s="9">
        <v>0.27899015147766298</v>
      </c>
      <c r="L5128" s="9">
        <v>0.27899015147766298</v>
      </c>
      <c r="N5128" s="32">
        <f>IF('System Design'!$F$8=1,'Hourly Demand and Generation'!G5128*'System Design'!$F$21,IF('System Design'!$F$8=2,'Hourly Demand and Generation'!H5128*'System Design'!$F$21,IF('System Design'!$F$8=3,'Hourly Demand and Generation'!I5128*'System Design'!$F$21)))</f>
        <v>465</v>
      </c>
      <c r="O5128" s="32">
        <f>IF('System Design'!$F$8=1,'Hourly Demand and Generation'!J5128*'System Design'!$F$22,IF('System Design'!$F$8=2,'Hourly Demand and Generation'!K5128*'System Design'!$F$22,IF('System Design'!$F$8=3,'Hourly Demand and Generation'!L5128*'System Design'!$F$22)))</f>
        <v>697.47537869415748</v>
      </c>
      <c r="Q5128" s="32">
        <f t="shared" si="1147"/>
        <v>0</v>
      </c>
      <c r="R5128" s="32">
        <f t="shared" si="1150"/>
        <v>5400</v>
      </c>
      <c r="S5128" s="32">
        <f t="shared" si="1151"/>
        <v>0</v>
      </c>
      <c r="T5128" s="32">
        <f t="shared" si="1152"/>
        <v>21600</v>
      </c>
      <c r="U5128" s="32">
        <f t="shared" si="1153"/>
        <v>0</v>
      </c>
      <c r="V5128" s="32">
        <f t="shared" si="1148"/>
        <v>850.62537869415735</v>
      </c>
      <c r="W5128" s="32">
        <f t="shared" si="1154"/>
        <v>850.62537869415735</v>
      </c>
      <c r="X5128" s="32">
        <f t="shared" si="1155"/>
        <v>850.62537869415735</v>
      </c>
    </row>
    <row r="5129" spans="1:24" x14ac:dyDescent="0.25">
      <c r="A5129" s="2"/>
      <c r="B5129" s="2" t="s">
        <v>9</v>
      </c>
      <c r="C5129" s="2">
        <f t="shared" si="1145"/>
        <v>214</v>
      </c>
      <c r="D5129" s="2">
        <f t="shared" si="1146"/>
        <v>13</v>
      </c>
      <c r="E5129" s="2">
        <f t="shared" si="1149"/>
        <v>5125</v>
      </c>
      <c r="F5129" s="11">
        <v>324</v>
      </c>
      <c r="G5129" s="9">
        <v>0.77190000000000003</v>
      </c>
      <c r="H5129" s="9">
        <v>0.81374999999999997</v>
      </c>
      <c r="I5129" s="9">
        <v>0.85560000000000003</v>
      </c>
      <c r="J5129" s="9">
        <v>0.29758949490950698</v>
      </c>
      <c r="K5129" s="9">
        <v>0.29758949490950698</v>
      </c>
      <c r="L5129" s="9">
        <v>0.29758949490950698</v>
      </c>
      <c r="N5129" s="32">
        <f>IF('System Design'!$F$8=1,'Hourly Demand and Generation'!G5129*'System Design'!$F$21,IF('System Design'!$F$8=2,'Hourly Demand and Generation'!H5129*'System Design'!$F$21,IF('System Design'!$F$8=3,'Hourly Demand and Generation'!I5129*'System Design'!$F$21)))</f>
        <v>427.8</v>
      </c>
      <c r="O5129" s="32">
        <f>IF('System Design'!$F$8=1,'Hourly Demand and Generation'!J5129*'System Design'!$F$22,IF('System Design'!$F$8=2,'Hourly Demand and Generation'!K5129*'System Design'!$F$22,IF('System Design'!$F$8=3,'Hourly Demand and Generation'!L5129*'System Design'!$F$22)))</f>
        <v>743.97373727376748</v>
      </c>
      <c r="Q5129" s="32">
        <f t="shared" si="1147"/>
        <v>0</v>
      </c>
      <c r="R5129" s="32">
        <f t="shared" si="1150"/>
        <v>5400</v>
      </c>
      <c r="S5129" s="32">
        <f t="shared" si="1151"/>
        <v>0</v>
      </c>
      <c r="T5129" s="32">
        <f t="shared" si="1152"/>
        <v>21600</v>
      </c>
      <c r="U5129" s="32">
        <f t="shared" si="1153"/>
        <v>0</v>
      </c>
      <c r="V5129" s="32">
        <f t="shared" si="1148"/>
        <v>847.77373727376744</v>
      </c>
      <c r="W5129" s="32">
        <f t="shared" si="1154"/>
        <v>847.77373727376744</v>
      </c>
      <c r="X5129" s="32">
        <f t="shared" si="1155"/>
        <v>847.77373727376744</v>
      </c>
    </row>
    <row r="5130" spans="1:24" x14ac:dyDescent="0.25">
      <c r="A5130" s="2"/>
      <c r="B5130" s="2" t="s">
        <v>9</v>
      </c>
      <c r="C5130" s="2">
        <f t="shared" si="1145"/>
        <v>214</v>
      </c>
      <c r="D5130" s="2">
        <f t="shared" si="1146"/>
        <v>14</v>
      </c>
      <c r="E5130" s="2">
        <f t="shared" si="1149"/>
        <v>5126</v>
      </c>
      <c r="F5130" s="11">
        <v>324</v>
      </c>
      <c r="G5130" s="9">
        <v>0.62309999999999999</v>
      </c>
      <c r="H5130" s="9">
        <v>0.6603</v>
      </c>
      <c r="I5130" s="9">
        <v>0.69750000000000001</v>
      </c>
      <c r="J5130" s="9">
        <v>0.31618883834135098</v>
      </c>
      <c r="K5130" s="9">
        <v>0.31618883834135098</v>
      </c>
      <c r="L5130" s="9">
        <v>0.31618883834135098</v>
      </c>
      <c r="N5130" s="32">
        <f>IF('System Design'!$F$8=1,'Hourly Demand and Generation'!G5130*'System Design'!$F$21,IF('System Design'!$F$8=2,'Hourly Demand and Generation'!H5130*'System Design'!$F$21,IF('System Design'!$F$8=3,'Hourly Demand and Generation'!I5130*'System Design'!$F$21)))</f>
        <v>348.75</v>
      </c>
      <c r="O5130" s="32">
        <f>IF('System Design'!$F$8=1,'Hourly Demand and Generation'!J5130*'System Design'!$F$22,IF('System Design'!$F$8=2,'Hourly Demand and Generation'!K5130*'System Design'!$F$22,IF('System Design'!$F$8=3,'Hourly Demand and Generation'!L5130*'System Design'!$F$22)))</f>
        <v>790.47209585337748</v>
      </c>
      <c r="Q5130" s="32">
        <f t="shared" si="1147"/>
        <v>0</v>
      </c>
      <c r="R5130" s="32">
        <f t="shared" si="1150"/>
        <v>5400</v>
      </c>
      <c r="S5130" s="32">
        <f t="shared" si="1151"/>
        <v>0</v>
      </c>
      <c r="T5130" s="32">
        <f t="shared" si="1152"/>
        <v>21600</v>
      </c>
      <c r="U5130" s="32">
        <f t="shared" si="1153"/>
        <v>0</v>
      </c>
      <c r="V5130" s="32">
        <f t="shared" si="1148"/>
        <v>815.2220958533776</v>
      </c>
      <c r="W5130" s="32">
        <f t="shared" si="1154"/>
        <v>815.2220958533776</v>
      </c>
      <c r="X5130" s="32">
        <f t="shared" si="1155"/>
        <v>815.2220958533776</v>
      </c>
    </row>
    <row r="5131" spans="1:24" x14ac:dyDescent="0.25">
      <c r="A5131" s="2"/>
      <c r="B5131" s="2" t="s">
        <v>9</v>
      </c>
      <c r="C5131" s="2">
        <f t="shared" si="1145"/>
        <v>214</v>
      </c>
      <c r="D5131" s="2">
        <f t="shared" si="1146"/>
        <v>15</v>
      </c>
      <c r="E5131" s="2">
        <f t="shared" si="1149"/>
        <v>5127</v>
      </c>
      <c r="F5131" s="11">
        <v>344.25</v>
      </c>
      <c r="G5131" s="9">
        <v>0.46500000000000002</v>
      </c>
      <c r="H5131" s="9">
        <v>0.50219999999999998</v>
      </c>
      <c r="I5131" s="9">
        <v>0.53939999999999999</v>
      </c>
      <c r="J5131" s="9">
        <v>0.33478818177319503</v>
      </c>
      <c r="K5131" s="9">
        <v>0.33478818177319503</v>
      </c>
      <c r="L5131" s="9">
        <v>0.33478818177319503</v>
      </c>
      <c r="N5131" s="32">
        <f>IF('System Design'!$F$8=1,'Hourly Demand and Generation'!G5131*'System Design'!$F$21,IF('System Design'!$F$8=2,'Hourly Demand and Generation'!H5131*'System Design'!$F$21,IF('System Design'!$F$8=3,'Hourly Demand and Generation'!I5131*'System Design'!$F$21)))</f>
        <v>269.7</v>
      </c>
      <c r="O5131" s="32">
        <f>IF('System Design'!$F$8=1,'Hourly Demand and Generation'!J5131*'System Design'!$F$22,IF('System Design'!$F$8=2,'Hourly Demand and Generation'!K5131*'System Design'!$F$22,IF('System Design'!$F$8=3,'Hourly Demand and Generation'!L5131*'System Design'!$F$22)))</f>
        <v>836.97045443298759</v>
      </c>
      <c r="Q5131" s="32">
        <f t="shared" si="1147"/>
        <v>0</v>
      </c>
      <c r="R5131" s="32">
        <f t="shared" si="1150"/>
        <v>5400</v>
      </c>
      <c r="S5131" s="32">
        <f t="shared" si="1151"/>
        <v>0</v>
      </c>
      <c r="T5131" s="32">
        <f t="shared" si="1152"/>
        <v>21600</v>
      </c>
      <c r="U5131" s="32">
        <f t="shared" si="1153"/>
        <v>0</v>
      </c>
      <c r="V5131" s="32">
        <f t="shared" si="1148"/>
        <v>762.42045443298753</v>
      </c>
      <c r="W5131" s="32">
        <f t="shared" si="1154"/>
        <v>762.42045443298753</v>
      </c>
      <c r="X5131" s="32">
        <f t="shared" si="1155"/>
        <v>762.42045443298753</v>
      </c>
    </row>
    <row r="5132" spans="1:24" x14ac:dyDescent="0.25">
      <c r="A5132" s="2"/>
      <c r="B5132" s="2" t="s">
        <v>9</v>
      </c>
      <c r="C5132" s="2">
        <f t="shared" si="1145"/>
        <v>214</v>
      </c>
      <c r="D5132" s="2">
        <f t="shared" si="1146"/>
        <v>16</v>
      </c>
      <c r="E5132" s="2">
        <f t="shared" si="1149"/>
        <v>5128</v>
      </c>
      <c r="F5132" s="11">
        <v>364.5</v>
      </c>
      <c r="G5132" s="9">
        <v>0.30690000000000001</v>
      </c>
      <c r="H5132" s="9">
        <v>0.34875</v>
      </c>
      <c r="I5132" s="9">
        <v>0.3906</v>
      </c>
      <c r="J5132" s="9">
        <v>0.33478818177319503</v>
      </c>
      <c r="K5132" s="9">
        <v>0.33478818177319503</v>
      </c>
      <c r="L5132" s="9">
        <v>0.33478818177319503</v>
      </c>
      <c r="N5132" s="32">
        <f>IF('System Design'!$F$8=1,'Hourly Demand and Generation'!G5132*'System Design'!$F$21,IF('System Design'!$F$8=2,'Hourly Demand and Generation'!H5132*'System Design'!$F$21,IF('System Design'!$F$8=3,'Hourly Demand and Generation'!I5132*'System Design'!$F$21)))</f>
        <v>195.3</v>
      </c>
      <c r="O5132" s="32">
        <f>IF('System Design'!$F$8=1,'Hourly Demand and Generation'!J5132*'System Design'!$F$22,IF('System Design'!$F$8=2,'Hourly Demand and Generation'!K5132*'System Design'!$F$22,IF('System Design'!$F$8=3,'Hourly Demand and Generation'!L5132*'System Design'!$F$22)))</f>
        <v>836.97045443298759</v>
      </c>
      <c r="Q5132" s="32">
        <f t="shared" si="1147"/>
        <v>0</v>
      </c>
      <c r="R5132" s="32">
        <f t="shared" si="1150"/>
        <v>5400</v>
      </c>
      <c r="S5132" s="32">
        <f t="shared" si="1151"/>
        <v>0</v>
      </c>
      <c r="T5132" s="32">
        <f t="shared" si="1152"/>
        <v>21600</v>
      </c>
      <c r="U5132" s="32">
        <f t="shared" si="1153"/>
        <v>0</v>
      </c>
      <c r="V5132" s="32">
        <f t="shared" si="1148"/>
        <v>667.77045443298766</v>
      </c>
      <c r="W5132" s="32">
        <f t="shared" si="1154"/>
        <v>667.77045443298766</v>
      </c>
      <c r="X5132" s="32">
        <f t="shared" si="1155"/>
        <v>667.77045443298766</v>
      </c>
    </row>
    <row r="5133" spans="1:24" x14ac:dyDescent="0.25">
      <c r="A5133" s="2"/>
      <c r="B5133" s="2" t="s">
        <v>9</v>
      </c>
      <c r="C5133" s="2">
        <f t="shared" si="1145"/>
        <v>214</v>
      </c>
      <c r="D5133" s="2">
        <f t="shared" si="1146"/>
        <v>17</v>
      </c>
      <c r="E5133" s="2">
        <f t="shared" si="1149"/>
        <v>5129</v>
      </c>
      <c r="F5133" s="11">
        <v>384.75</v>
      </c>
      <c r="G5133" s="9">
        <v>0.15809999999999999</v>
      </c>
      <c r="H5133" s="9">
        <v>0.1953</v>
      </c>
      <c r="I5133" s="9">
        <v>0.23250000000000001</v>
      </c>
      <c r="J5133" s="9">
        <v>0.37198686863688302</v>
      </c>
      <c r="K5133" s="9">
        <v>0.37198686863688302</v>
      </c>
      <c r="L5133" s="9">
        <v>0.37198686863688302</v>
      </c>
      <c r="N5133" s="32">
        <f>IF('System Design'!$F$8=1,'Hourly Demand and Generation'!G5133*'System Design'!$F$21,IF('System Design'!$F$8=2,'Hourly Demand and Generation'!H5133*'System Design'!$F$21,IF('System Design'!$F$8=3,'Hourly Demand and Generation'!I5133*'System Design'!$F$21)))</f>
        <v>116.25</v>
      </c>
      <c r="O5133" s="32">
        <f>IF('System Design'!$F$8=1,'Hourly Demand and Generation'!J5133*'System Design'!$F$22,IF('System Design'!$F$8=2,'Hourly Demand and Generation'!K5133*'System Design'!$F$22,IF('System Design'!$F$8=3,'Hourly Demand and Generation'!L5133*'System Design'!$F$22)))</f>
        <v>929.96717159220759</v>
      </c>
      <c r="Q5133" s="32">
        <f t="shared" si="1147"/>
        <v>0</v>
      </c>
      <c r="R5133" s="32">
        <f t="shared" si="1150"/>
        <v>5400</v>
      </c>
      <c r="S5133" s="32">
        <f t="shared" si="1151"/>
        <v>0</v>
      </c>
      <c r="T5133" s="32">
        <f t="shared" si="1152"/>
        <v>21600</v>
      </c>
      <c r="U5133" s="32">
        <f t="shared" si="1153"/>
        <v>0</v>
      </c>
      <c r="V5133" s="32">
        <f t="shared" si="1148"/>
        <v>661.46717159220771</v>
      </c>
      <c r="W5133" s="32">
        <f t="shared" si="1154"/>
        <v>661.46717159220771</v>
      </c>
      <c r="X5133" s="32">
        <f t="shared" si="1155"/>
        <v>661.46717159220771</v>
      </c>
    </row>
    <row r="5134" spans="1:24" x14ac:dyDescent="0.25">
      <c r="A5134" s="2"/>
      <c r="B5134" s="2" t="s">
        <v>9</v>
      </c>
      <c r="C5134" s="2">
        <f t="shared" si="1145"/>
        <v>214</v>
      </c>
      <c r="D5134" s="2">
        <f t="shared" si="1146"/>
        <v>18</v>
      </c>
      <c r="E5134" s="2">
        <f t="shared" si="1149"/>
        <v>5130</v>
      </c>
      <c r="F5134" s="11">
        <v>405</v>
      </c>
      <c r="G5134" s="9">
        <v>7.4399999999999994E-2</v>
      </c>
      <c r="H5134" s="9">
        <v>0.11625000000000001</v>
      </c>
      <c r="I5134" s="9">
        <v>0.15809999999999999</v>
      </c>
      <c r="J5134" s="9">
        <v>0.35338752520503902</v>
      </c>
      <c r="K5134" s="9">
        <v>0.35338752520503902</v>
      </c>
      <c r="L5134" s="9">
        <v>0.35338752520503902</v>
      </c>
      <c r="N5134" s="32">
        <f>IF('System Design'!$F$8=1,'Hourly Demand and Generation'!G5134*'System Design'!$F$21,IF('System Design'!$F$8=2,'Hourly Demand and Generation'!H5134*'System Design'!$F$21,IF('System Design'!$F$8=3,'Hourly Demand and Generation'!I5134*'System Design'!$F$21)))</f>
        <v>79.05</v>
      </c>
      <c r="O5134" s="32">
        <f>IF('System Design'!$F$8=1,'Hourly Demand and Generation'!J5134*'System Design'!$F$22,IF('System Design'!$F$8=2,'Hourly Demand and Generation'!K5134*'System Design'!$F$22,IF('System Design'!$F$8=3,'Hourly Demand and Generation'!L5134*'System Design'!$F$22)))</f>
        <v>883.46881301259759</v>
      </c>
      <c r="Q5134" s="32">
        <f t="shared" si="1147"/>
        <v>0</v>
      </c>
      <c r="R5134" s="32">
        <f t="shared" si="1150"/>
        <v>5400</v>
      </c>
      <c r="S5134" s="32">
        <f t="shared" si="1151"/>
        <v>0</v>
      </c>
      <c r="T5134" s="32">
        <f t="shared" si="1152"/>
        <v>21600</v>
      </c>
      <c r="U5134" s="32">
        <f t="shared" si="1153"/>
        <v>0</v>
      </c>
      <c r="V5134" s="32">
        <f t="shared" si="1148"/>
        <v>557.51881301259755</v>
      </c>
      <c r="W5134" s="32">
        <f t="shared" si="1154"/>
        <v>557.51881301259755</v>
      </c>
      <c r="X5134" s="32">
        <f t="shared" si="1155"/>
        <v>557.51881301259755</v>
      </c>
    </row>
    <row r="5135" spans="1:24" x14ac:dyDescent="0.25">
      <c r="A5135" s="2"/>
      <c r="B5135" s="2" t="s">
        <v>9</v>
      </c>
      <c r="C5135" s="2">
        <f t="shared" si="1145"/>
        <v>214</v>
      </c>
      <c r="D5135" s="2">
        <f t="shared" si="1146"/>
        <v>19</v>
      </c>
      <c r="E5135" s="2">
        <f t="shared" si="1149"/>
        <v>5131</v>
      </c>
      <c r="F5135" s="11">
        <v>392.85</v>
      </c>
      <c r="G5135" s="9">
        <v>0</v>
      </c>
      <c r="H5135" s="9">
        <v>3.7199999999999997E-2</v>
      </c>
      <c r="I5135" s="9">
        <v>7.4399999999999994E-2</v>
      </c>
      <c r="J5135" s="9">
        <v>0.33478818177319503</v>
      </c>
      <c r="K5135" s="9">
        <v>0.33478818177319503</v>
      </c>
      <c r="L5135" s="9">
        <v>0.33478818177319503</v>
      </c>
      <c r="N5135" s="32">
        <f>IF('System Design'!$F$8=1,'Hourly Demand and Generation'!G5135*'System Design'!$F$21,IF('System Design'!$F$8=2,'Hourly Demand and Generation'!H5135*'System Design'!$F$21,IF('System Design'!$F$8=3,'Hourly Demand and Generation'!I5135*'System Design'!$F$21)))</f>
        <v>37.199999999999996</v>
      </c>
      <c r="O5135" s="32">
        <f>IF('System Design'!$F$8=1,'Hourly Demand and Generation'!J5135*'System Design'!$F$22,IF('System Design'!$F$8=2,'Hourly Demand and Generation'!K5135*'System Design'!$F$22,IF('System Design'!$F$8=3,'Hourly Demand and Generation'!L5135*'System Design'!$F$22)))</f>
        <v>836.97045443298759</v>
      </c>
      <c r="Q5135" s="32">
        <f t="shared" si="1147"/>
        <v>0</v>
      </c>
      <c r="R5135" s="32">
        <f t="shared" si="1150"/>
        <v>5400</v>
      </c>
      <c r="S5135" s="32">
        <f t="shared" si="1151"/>
        <v>0</v>
      </c>
      <c r="T5135" s="32">
        <f t="shared" si="1152"/>
        <v>21600</v>
      </c>
      <c r="U5135" s="32">
        <f t="shared" si="1153"/>
        <v>0</v>
      </c>
      <c r="V5135" s="32">
        <f t="shared" si="1148"/>
        <v>481.32045443298762</v>
      </c>
      <c r="W5135" s="32">
        <f t="shared" si="1154"/>
        <v>481.32045443298762</v>
      </c>
      <c r="X5135" s="32">
        <f t="shared" si="1155"/>
        <v>481.32045443298762</v>
      </c>
    </row>
    <row r="5136" spans="1:24" x14ac:dyDescent="0.25">
      <c r="A5136" s="2"/>
      <c r="B5136" s="2" t="s">
        <v>9</v>
      </c>
      <c r="C5136" s="2">
        <f t="shared" si="1145"/>
        <v>214</v>
      </c>
      <c r="D5136" s="2">
        <f t="shared" si="1146"/>
        <v>20</v>
      </c>
      <c r="E5136" s="2">
        <f t="shared" si="1149"/>
        <v>5132</v>
      </c>
      <c r="F5136" s="11">
        <v>384.75</v>
      </c>
      <c r="G5136" s="9">
        <v>0</v>
      </c>
      <c r="H5136" s="9">
        <v>0</v>
      </c>
      <c r="I5136" s="9">
        <v>0</v>
      </c>
      <c r="J5136" s="9">
        <v>0.33478818177319503</v>
      </c>
      <c r="K5136" s="9">
        <v>0.33478818177319503</v>
      </c>
      <c r="L5136" s="9">
        <v>0.33478818177319503</v>
      </c>
      <c r="N5136" s="32">
        <f>IF('System Design'!$F$8=1,'Hourly Demand and Generation'!G5136*'System Design'!$F$21,IF('System Design'!$F$8=2,'Hourly Demand and Generation'!H5136*'System Design'!$F$21,IF('System Design'!$F$8=3,'Hourly Demand and Generation'!I5136*'System Design'!$F$21)))</f>
        <v>0</v>
      </c>
      <c r="O5136" s="32">
        <f>IF('System Design'!$F$8=1,'Hourly Demand and Generation'!J5136*'System Design'!$F$22,IF('System Design'!$F$8=2,'Hourly Demand and Generation'!K5136*'System Design'!$F$22,IF('System Design'!$F$8=3,'Hourly Demand and Generation'!L5136*'System Design'!$F$22)))</f>
        <v>836.97045443298759</v>
      </c>
      <c r="Q5136" s="32">
        <f t="shared" si="1147"/>
        <v>0</v>
      </c>
      <c r="R5136" s="32">
        <f t="shared" si="1150"/>
        <v>5400</v>
      </c>
      <c r="S5136" s="32">
        <f t="shared" si="1151"/>
        <v>0</v>
      </c>
      <c r="T5136" s="32">
        <f t="shared" si="1152"/>
        <v>21600</v>
      </c>
      <c r="U5136" s="32">
        <f t="shared" si="1153"/>
        <v>0</v>
      </c>
      <c r="V5136" s="32">
        <f t="shared" si="1148"/>
        <v>452.22045443298759</v>
      </c>
      <c r="W5136" s="32">
        <f t="shared" si="1154"/>
        <v>452.22045443298759</v>
      </c>
      <c r="X5136" s="32">
        <f t="shared" si="1155"/>
        <v>452.22045443298759</v>
      </c>
    </row>
    <row r="5137" spans="1:24" x14ac:dyDescent="0.25">
      <c r="A5137" s="2"/>
      <c r="B5137" s="2" t="s">
        <v>9</v>
      </c>
      <c r="C5137" s="2">
        <f t="shared" si="1145"/>
        <v>214</v>
      </c>
      <c r="D5137" s="2">
        <f t="shared" si="1146"/>
        <v>21</v>
      </c>
      <c r="E5137" s="2">
        <f t="shared" si="1149"/>
        <v>5133</v>
      </c>
      <c r="F5137" s="11">
        <v>364.5</v>
      </c>
      <c r="G5137" s="9">
        <v>0</v>
      </c>
      <c r="H5137" s="9">
        <v>0</v>
      </c>
      <c r="I5137" s="9">
        <v>0</v>
      </c>
      <c r="J5137" s="9">
        <v>0.33478818177319503</v>
      </c>
      <c r="K5137" s="9">
        <v>0.33478818177319503</v>
      </c>
      <c r="L5137" s="9">
        <v>0.33478818177319503</v>
      </c>
      <c r="N5137" s="32">
        <f>IF('System Design'!$F$8=1,'Hourly Demand and Generation'!G5137*'System Design'!$F$21,IF('System Design'!$F$8=2,'Hourly Demand and Generation'!H5137*'System Design'!$F$21,IF('System Design'!$F$8=3,'Hourly Demand and Generation'!I5137*'System Design'!$F$21)))</f>
        <v>0</v>
      </c>
      <c r="O5137" s="32">
        <f>IF('System Design'!$F$8=1,'Hourly Demand and Generation'!J5137*'System Design'!$F$22,IF('System Design'!$F$8=2,'Hourly Demand and Generation'!K5137*'System Design'!$F$22,IF('System Design'!$F$8=3,'Hourly Demand and Generation'!L5137*'System Design'!$F$22)))</f>
        <v>836.97045443298759</v>
      </c>
      <c r="Q5137" s="32">
        <f t="shared" si="1147"/>
        <v>0</v>
      </c>
      <c r="R5137" s="32">
        <f t="shared" si="1150"/>
        <v>5400</v>
      </c>
      <c r="S5137" s="32">
        <f t="shared" si="1151"/>
        <v>0</v>
      </c>
      <c r="T5137" s="32">
        <f t="shared" si="1152"/>
        <v>21600</v>
      </c>
      <c r="U5137" s="32">
        <f t="shared" si="1153"/>
        <v>0</v>
      </c>
      <c r="V5137" s="32">
        <f t="shared" si="1148"/>
        <v>472.47045443298759</v>
      </c>
      <c r="W5137" s="32">
        <f t="shared" si="1154"/>
        <v>472.47045443298759</v>
      </c>
      <c r="X5137" s="32">
        <f t="shared" si="1155"/>
        <v>472.47045443298759</v>
      </c>
    </row>
    <row r="5138" spans="1:24" x14ac:dyDescent="0.25">
      <c r="A5138" s="2"/>
      <c r="B5138" s="2" t="s">
        <v>9</v>
      </c>
      <c r="C5138" s="2">
        <f t="shared" si="1145"/>
        <v>214</v>
      </c>
      <c r="D5138" s="2">
        <f t="shared" si="1146"/>
        <v>22</v>
      </c>
      <c r="E5138" s="2">
        <f t="shared" si="1149"/>
        <v>5134</v>
      </c>
      <c r="F5138" s="11">
        <v>344.25</v>
      </c>
      <c r="G5138" s="9">
        <v>0</v>
      </c>
      <c r="H5138" s="9">
        <v>0</v>
      </c>
      <c r="I5138" s="9">
        <v>0</v>
      </c>
      <c r="J5138" s="9">
        <v>0.35338752520503902</v>
      </c>
      <c r="K5138" s="9">
        <v>0.35338752520503902</v>
      </c>
      <c r="L5138" s="9">
        <v>0.35338752520503902</v>
      </c>
      <c r="N5138" s="32">
        <f>IF('System Design'!$F$8=1,'Hourly Demand and Generation'!G5138*'System Design'!$F$21,IF('System Design'!$F$8=2,'Hourly Demand and Generation'!H5138*'System Design'!$F$21,IF('System Design'!$F$8=3,'Hourly Demand and Generation'!I5138*'System Design'!$F$21)))</f>
        <v>0</v>
      </c>
      <c r="O5138" s="32">
        <f>IF('System Design'!$F$8=1,'Hourly Demand and Generation'!J5138*'System Design'!$F$22,IF('System Design'!$F$8=2,'Hourly Demand and Generation'!K5138*'System Design'!$F$22,IF('System Design'!$F$8=3,'Hourly Demand and Generation'!L5138*'System Design'!$F$22)))</f>
        <v>883.46881301259759</v>
      </c>
      <c r="Q5138" s="32">
        <f t="shared" si="1147"/>
        <v>0</v>
      </c>
      <c r="R5138" s="32">
        <f t="shared" si="1150"/>
        <v>5400</v>
      </c>
      <c r="S5138" s="32">
        <f t="shared" si="1151"/>
        <v>0</v>
      </c>
      <c r="T5138" s="32">
        <f t="shared" si="1152"/>
        <v>21600</v>
      </c>
      <c r="U5138" s="32">
        <f t="shared" si="1153"/>
        <v>0</v>
      </c>
      <c r="V5138" s="32">
        <f t="shared" si="1148"/>
        <v>539.21881301259759</v>
      </c>
      <c r="W5138" s="32">
        <f t="shared" si="1154"/>
        <v>539.21881301259759</v>
      </c>
      <c r="X5138" s="32">
        <f t="shared" si="1155"/>
        <v>539.21881301259759</v>
      </c>
    </row>
    <row r="5139" spans="1:24" x14ac:dyDescent="0.25">
      <c r="A5139" s="2"/>
      <c r="B5139" s="2" t="s">
        <v>9</v>
      </c>
      <c r="C5139" s="2">
        <f t="shared" si="1145"/>
        <v>214</v>
      </c>
      <c r="D5139" s="2">
        <f t="shared" si="1146"/>
        <v>23</v>
      </c>
      <c r="E5139" s="2">
        <f t="shared" si="1149"/>
        <v>5135</v>
      </c>
      <c r="F5139" s="11">
        <v>324</v>
      </c>
      <c r="G5139" s="9">
        <v>0</v>
      </c>
      <c r="H5139" s="9">
        <v>0</v>
      </c>
      <c r="I5139" s="9">
        <v>0</v>
      </c>
      <c r="J5139" s="9">
        <v>0.29758949490950698</v>
      </c>
      <c r="K5139" s="9">
        <v>0.29758949490950698</v>
      </c>
      <c r="L5139" s="9">
        <v>0.29758949490950698</v>
      </c>
      <c r="N5139" s="32">
        <f>IF('System Design'!$F$8=1,'Hourly Demand and Generation'!G5139*'System Design'!$F$21,IF('System Design'!$F$8=2,'Hourly Demand and Generation'!H5139*'System Design'!$F$21,IF('System Design'!$F$8=3,'Hourly Demand and Generation'!I5139*'System Design'!$F$21)))</f>
        <v>0</v>
      </c>
      <c r="O5139" s="32">
        <f>IF('System Design'!$F$8=1,'Hourly Demand and Generation'!J5139*'System Design'!$F$22,IF('System Design'!$F$8=2,'Hourly Demand and Generation'!K5139*'System Design'!$F$22,IF('System Design'!$F$8=3,'Hourly Demand and Generation'!L5139*'System Design'!$F$22)))</f>
        <v>743.97373727376748</v>
      </c>
      <c r="Q5139" s="32">
        <f t="shared" si="1147"/>
        <v>0</v>
      </c>
      <c r="R5139" s="32">
        <f t="shared" si="1150"/>
        <v>5400</v>
      </c>
      <c r="S5139" s="32">
        <f t="shared" si="1151"/>
        <v>0</v>
      </c>
      <c r="T5139" s="32">
        <f t="shared" si="1152"/>
        <v>21600</v>
      </c>
      <c r="U5139" s="32">
        <f t="shared" si="1153"/>
        <v>0</v>
      </c>
      <c r="V5139" s="32">
        <f t="shared" si="1148"/>
        <v>419.97373727376748</v>
      </c>
      <c r="W5139" s="32">
        <f t="shared" si="1154"/>
        <v>419.97373727376748</v>
      </c>
      <c r="X5139" s="32">
        <f t="shared" si="1155"/>
        <v>419.97373727376748</v>
      </c>
    </row>
    <row r="5140" spans="1:24" x14ac:dyDescent="0.25">
      <c r="A5140" s="2"/>
      <c r="B5140" s="2" t="s">
        <v>9</v>
      </c>
      <c r="C5140" s="2">
        <f t="shared" si="1145"/>
        <v>214</v>
      </c>
      <c r="D5140" s="2">
        <f t="shared" si="1146"/>
        <v>24</v>
      </c>
      <c r="E5140" s="2">
        <f t="shared" si="1149"/>
        <v>5136</v>
      </c>
      <c r="F5140" s="11">
        <v>283.5</v>
      </c>
      <c r="G5140" s="9">
        <v>0</v>
      </c>
      <c r="H5140" s="9">
        <v>0</v>
      </c>
      <c r="I5140" s="9">
        <v>0</v>
      </c>
      <c r="J5140" s="9">
        <v>0.29758949490950698</v>
      </c>
      <c r="K5140" s="9">
        <v>0.29758949490950698</v>
      </c>
      <c r="L5140" s="9">
        <v>0.29758949490950698</v>
      </c>
      <c r="N5140" s="32">
        <f>IF('System Design'!$F$8=1,'Hourly Demand and Generation'!G5140*'System Design'!$F$21,IF('System Design'!$F$8=2,'Hourly Demand and Generation'!H5140*'System Design'!$F$21,IF('System Design'!$F$8=3,'Hourly Demand and Generation'!I5140*'System Design'!$F$21)))</f>
        <v>0</v>
      </c>
      <c r="O5140" s="32">
        <f>IF('System Design'!$F$8=1,'Hourly Demand and Generation'!J5140*'System Design'!$F$22,IF('System Design'!$F$8=2,'Hourly Demand and Generation'!K5140*'System Design'!$F$22,IF('System Design'!$F$8=3,'Hourly Demand and Generation'!L5140*'System Design'!$F$22)))</f>
        <v>743.97373727376748</v>
      </c>
      <c r="Q5140" s="32">
        <f t="shared" si="1147"/>
        <v>0</v>
      </c>
      <c r="R5140" s="32">
        <f t="shared" si="1150"/>
        <v>5400</v>
      </c>
      <c r="S5140" s="32">
        <f t="shared" si="1151"/>
        <v>0</v>
      </c>
      <c r="T5140" s="32">
        <f t="shared" si="1152"/>
        <v>21600</v>
      </c>
      <c r="U5140" s="32">
        <f t="shared" si="1153"/>
        <v>0</v>
      </c>
      <c r="V5140" s="32">
        <f t="shared" si="1148"/>
        <v>460.47373727376748</v>
      </c>
      <c r="W5140" s="32">
        <f t="shared" si="1154"/>
        <v>460.47373727376748</v>
      </c>
      <c r="X5140" s="32">
        <f t="shared" si="1155"/>
        <v>460.47373727376748</v>
      </c>
    </row>
    <row r="5141" spans="1:24" x14ac:dyDescent="0.25">
      <c r="A5141" s="2"/>
      <c r="B5141" s="2" t="s">
        <v>9</v>
      </c>
      <c r="C5141" s="2">
        <f>C5140+1</f>
        <v>215</v>
      </c>
      <c r="D5141" s="2">
        <v>1</v>
      </c>
      <c r="E5141" s="2">
        <f t="shared" si="1149"/>
        <v>5137</v>
      </c>
      <c r="F5141" s="11">
        <v>243</v>
      </c>
      <c r="G5141" s="9">
        <v>0</v>
      </c>
      <c r="H5141" s="9">
        <v>0</v>
      </c>
      <c r="I5141" s="9">
        <v>0</v>
      </c>
      <c r="J5141" s="9">
        <v>0.25058976957921297</v>
      </c>
      <c r="K5141" s="9">
        <v>0.25058976957921297</v>
      </c>
      <c r="L5141" s="9">
        <v>0.4</v>
      </c>
      <c r="N5141" s="32">
        <f>IF('System Design'!$F$8=1,'Hourly Demand and Generation'!G5141*'System Design'!$F$21,IF('System Design'!$F$8=2,'Hourly Demand and Generation'!H5141*'System Design'!$F$21,IF('System Design'!$F$8=3,'Hourly Demand and Generation'!I5141*'System Design'!$F$21)))</f>
        <v>0</v>
      </c>
      <c r="O5141" s="32">
        <f>IF('System Design'!$F$8=1,'Hourly Demand and Generation'!J5141*'System Design'!$F$22,IF('System Design'!$F$8=2,'Hourly Demand and Generation'!K5141*'System Design'!$F$22,IF('System Design'!$F$8=3,'Hourly Demand and Generation'!L5141*'System Design'!$F$22)))</f>
        <v>1000</v>
      </c>
      <c r="Q5141" s="32">
        <f t="shared" si="1147"/>
        <v>0</v>
      </c>
      <c r="R5141" s="32">
        <f t="shared" si="1150"/>
        <v>5400</v>
      </c>
      <c r="S5141" s="32">
        <f t="shared" si="1151"/>
        <v>0</v>
      </c>
      <c r="T5141" s="32">
        <f t="shared" si="1152"/>
        <v>21600</v>
      </c>
      <c r="U5141" s="32">
        <f t="shared" si="1153"/>
        <v>0</v>
      </c>
      <c r="V5141" s="32">
        <f t="shared" si="1148"/>
        <v>757</v>
      </c>
      <c r="W5141" s="32">
        <f t="shared" si="1154"/>
        <v>757</v>
      </c>
      <c r="X5141" s="32">
        <f t="shared" si="1155"/>
        <v>757</v>
      </c>
    </row>
    <row r="5142" spans="1:24" x14ac:dyDescent="0.25">
      <c r="A5142" s="2"/>
      <c r="B5142" s="2" t="s">
        <v>9</v>
      </c>
      <c r="C5142" s="2">
        <f>C5141</f>
        <v>215</v>
      </c>
      <c r="D5142" s="2">
        <f>D5141+1</f>
        <v>2</v>
      </c>
      <c r="E5142" s="2">
        <f t="shared" si="1149"/>
        <v>5138</v>
      </c>
      <c r="F5142" s="11">
        <v>222.75</v>
      </c>
      <c r="G5142" s="9">
        <v>0</v>
      </c>
      <c r="H5142" s="9">
        <v>0</v>
      </c>
      <c r="I5142" s="9">
        <v>0</v>
      </c>
      <c r="J5142" s="9">
        <v>0.225530792621292</v>
      </c>
      <c r="K5142" s="9">
        <v>0.225530792621292</v>
      </c>
      <c r="L5142" s="9">
        <v>0.36</v>
      </c>
      <c r="N5142" s="32">
        <f>IF('System Design'!$F$8=1,'Hourly Demand and Generation'!G5142*'System Design'!$F$21,IF('System Design'!$F$8=2,'Hourly Demand and Generation'!H5142*'System Design'!$F$21,IF('System Design'!$F$8=3,'Hourly Demand and Generation'!I5142*'System Design'!$F$21)))</f>
        <v>0</v>
      </c>
      <c r="O5142" s="32">
        <f>IF('System Design'!$F$8=1,'Hourly Demand and Generation'!J5142*'System Design'!$F$22,IF('System Design'!$F$8=2,'Hourly Demand and Generation'!K5142*'System Design'!$F$22,IF('System Design'!$F$8=3,'Hourly Demand and Generation'!L5142*'System Design'!$F$22)))</f>
        <v>900</v>
      </c>
      <c r="Q5142" s="32">
        <f t="shared" si="1147"/>
        <v>0</v>
      </c>
      <c r="R5142" s="32">
        <f t="shared" si="1150"/>
        <v>5400</v>
      </c>
      <c r="S5142" s="32">
        <f t="shared" si="1151"/>
        <v>0</v>
      </c>
      <c r="T5142" s="32">
        <f t="shared" si="1152"/>
        <v>21600</v>
      </c>
      <c r="U5142" s="32">
        <f t="shared" si="1153"/>
        <v>0</v>
      </c>
      <c r="V5142" s="32">
        <f t="shared" si="1148"/>
        <v>677.25</v>
      </c>
      <c r="W5142" s="32">
        <f t="shared" si="1154"/>
        <v>677.25</v>
      </c>
      <c r="X5142" s="32">
        <f t="shared" si="1155"/>
        <v>677.25</v>
      </c>
    </row>
    <row r="5143" spans="1:24" x14ac:dyDescent="0.25">
      <c r="A5143" s="2"/>
      <c r="B5143" s="2" t="s">
        <v>9</v>
      </c>
      <c r="C5143" s="2">
        <f t="shared" ref="C5143:C5164" si="1156">C5142</f>
        <v>215</v>
      </c>
      <c r="D5143" s="2">
        <f t="shared" ref="D5143:D5164" si="1157">D5142+1</f>
        <v>3</v>
      </c>
      <c r="E5143" s="2">
        <f t="shared" si="1149"/>
        <v>5139</v>
      </c>
      <c r="F5143" s="11">
        <v>202.5</v>
      </c>
      <c r="G5143" s="9">
        <v>0</v>
      </c>
      <c r="H5143" s="9">
        <v>0</v>
      </c>
      <c r="I5143" s="9">
        <v>0</v>
      </c>
      <c r="J5143" s="9">
        <v>0.225530792621292</v>
      </c>
      <c r="K5143" s="9">
        <v>0.225530792621292</v>
      </c>
      <c r="L5143" s="9">
        <v>0.36</v>
      </c>
      <c r="N5143" s="32">
        <f>IF('System Design'!$F$8=1,'Hourly Demand and Generation'!G5143*'System Design'!$F$21,IF('System Design'!$F$8=2,'Hourly Demand and Generation'!H5143*'System Design'!$F$21,IF('System Design'!$F$8=3,'Hourly Demand and Generation'!I5143*'System Design'!$F$21)))</f>
        <v>0</v>
      </c>
      <c r="O5143" s="32">
        <f>IF('System Design'!$F$8=1,'Hourly Demand and Generation'!J5143*'System Design'!$F$22,IF('System Design'!$F$8=2,'Hourly Demand and Generation'!K5143*'System Design'!$F$22,IF('System Design'!$F$8=3,'Hourly Demand and Generation'!L5143*'System Design'!$F$22)))</f>
        <v>900</v>
      </c>
      <c r="Q5143" s="32">
        <f t="shared" si="1147"/>
        <v>0</v>
      </c>
      <c r="R5143" s="32">
        <f t="shared" si="1150"/>
        <v>5400</v>
      </c>
      <c r="S5143" s="32">
        <f t="shared" si="1151"/>
        <v>0</v>
      </c>
      <c r="T5143" s="32">
        <f t="shared" si="1152"/>
        <v>21600</v>
      </c>
      <c r="U5143" s="32">
        <f t="shared" si="1153"/>
        <v>0</v>
      </c>
      <c r="V5143" s="32">
        <f t="shared" si="1148"/>
        <v>697.5</v>
      </c>
      <c r="W5143" s="32">
        <f t="shared" si="1154"/>
        <v>697.5</v>
      </c>
      <c r="X5143" s="32">
        <f t="shared" si="1155"/>
        <v>697.5</v>
      </c>
    </row>
    <row r="5144" spans="1:24" x14ac:dyDescent="0.25">
      <c r="A5144" s="2"/>
      <c r="B5144" s="2" t="s">
        <v>9</v>
      </c>
      <c r="C5144" s="2">
        <f t="shared" si="1156"/>
        <v>215</v>
      </c>
      <c r="D5144" s="2">
        <f t="shared" si="1157"/>
        <v>4</v>
      </c>
      <c r="E5144" s="2">
        <f t="shared" si="1149"/>
        <v>5140</v>
      </c>
      <c r="F5144" s="11">
        <v>243</v>
      </c>
      <c r="G5144" s="9">
        <v>0</v>
      </c>
      <c r="H5144" s="9">
        <v>0</v>
      </c>
      <c r="I5144" s="9">
        <v>0</v>
      </c>
      <c r="J5144" s="9">
        <v>0.25058976957921297</v>
      </c>
      <c r="K5144" s="9">
        <v>0.25058976957921297</v>
      </c>
      <c r="L5144" s="9">
        <v>0.4</v>
      </c>
      <c r="N5144" s="32">
        <f>IF('System Design'!$F$8=1,'Hourly Demand and Generation'!G5144*'System Design'!$F$21,IF('System Design'!$F$8=2,'Hourly Demand and Generation'!H5144*'System Design'!$F$21,IF('System Design'!$F$8=3,'Hourly Demand and Generation'!I5144*'System Design'!$F$21)))</f>
        <v>0</v>
      </c>
      <c r="O5144" s="32">
        <f>IF('System Design'!$F$8=1,'Hourly Demand and Generation'!J5144*'System Design'!$F$22,IF('System Design'!$F$8=2,'Hourly Demand and Generation'!K5144*'System Design'!$F$22,IF('System Design'!$F$8=3,'Hourly Demand and Generation'!L5144*'System Design'!$F$22)))</f>
        <v>1000</v>
      </c>
      <c r="Q5144" s="32">
        <f t="shared" si="1147"/>
        <v>0</v>
      </c>
      <c r="R5144" s="32">
        <f t="shared" si="1150"/>
        <v>5400</v>
      </c>
      <c r="S5144" s="32">
        <f t="shared" si="1151"/>
        <v>0</v>
      </c>
      <c r="T5144" s="32">
        <f t="shared" si="1152"/>
        <v>21600</v>
      </c>
      <c r="U5144" s="32">
        <f t="shared" si="1153"/>
        <v>0</v>
      </c>
      <c r="V5144" s="32">
        <f t="shared" si="1148"/>
        <v>757</v>
      </c>
      <c r="W5144" s="32">
        <f t="shared" si="1154"/>
        <v>757</v>
      </c>
      <c r="X5144" s="32">
        <f t="shared" si="1155"/>
        <v>757</v>
      </c>
    </row>
    <row r="5145" spans="1:24" x14ac:dyDescent="0.25">
      <c r="A5145" s="2"/>
      <c r="B5145" s="2" t="s">
        <v>9</v>
      </c>
      <c r="C5145" s="2">
        <f t="shared" si="1156"/>
        <v>215</v>
      </c>
      <c r="D5145" s="2">
        <f t="shared" si="1157"/>
        <v>5</v>
      </c>
      <c r="E5145" s="2">
        <f t="shared" si="1149"/>
        <v>5141</v>
      </c>
      <c r="F5145" s="11">
        <v>263.25</v>
      </c>
      <c r="G5145" s="9">
        <v>0</v>
      </c>
      <c r="H5145" s="9">
        <v>3.7199999999999997E-2</v>
      </c>
      <c r="I5145" s="9">
        <v>7.4399999999999994E-2</v>
      </c>
      <c r="J5145" s="9">
        <v>0.20047181566337099</v>
      </c>
      <c r="K5145" s="9">
        <v>0.20047181566337099</v>
      </c>
      <c r="L5145" s="9">
        <v>0.32</v>
      </c>
      <c r="N5145" s="32">
        <f>IF('System Design'!$F$8=1,'Hourly Demand and Generation'!G5145*'System Design'!$F$21,IF('System Design'!$F$8=2,'Hourly Demand and Generation'!H5145*'System Design'!$F$21,IF('System Design'!$F$8=3,'Hourly Demand and Generation'!I5145*'System Design'!$F$21)))</f>
        <v>37.199999999999996</v>
      </c>
      <c r="O5145" s="32">
        <f>IF('System Design'!$F$8=1,'Hourly Demand and Generation'!J5145*'System Design'!$F$22,IF('System Design'!$F$8=2,'Hourly Demand and Generation'!K5145*'System Design'!$F$22,IF('System Design'!$F$8=3,'Hourly Demand and Generation'!L5145*'System Design'!$F$22)))</f>
        <v>800</v>
      </c>
      <c r="Q5145" s="32">
        <f t="shared" si="1147"/>
        <v>0</v>
      </c>
      <c r="R5145" s="32">
        <f t="shared" si="1150"/>
        <v>5400</v>
      </c>
      <c r="S5145" s="32">
        <f t="shared" si="1151"/>
        <v>0</v>
      </c>
      <c r="T5145" s="32">
        <f t="shared" si="1152"/>
        <v>21600</v>
      </c>
      <c r="U5145" s="32">
        <f t="shared" si="1153"/>
        <v>0</v>
      </c>
      <c r="V5145" s="32">
        <f t="shared" si="1148"/>
        <v>573.95000000000005</v>
      </c>
      <c r="W5145" s="32">
        <f t="shared" si="1154"/>
        <v>573.95000000000005</v>
      </c>
      <c r="X5145" s="32">
        <f t="shared" si="1155"/>
        <v>573.95000000000005</v>
      </c>
    </row>
    <row r="5146" spans="1:24" x14ac:dyDescent="0.25">
      <c r="A5146" s="2"/>
      <c r="B5146" s="2" t="s">
        <v>9</v>
      </c>
      <c r="C5146" s="2">
        <f t="shared" si="1156"/>
        <v>215</v>
      </c>
      <c r="D5146" s="2">
        <f t="shared" si="1157"/>
        <v>6</v>
      </c>
      <c r="E5146" s="2">
        <f t="shared" si="1149"/>
        <v>5142</v>
      </c>
      <c r="F5146" s="11">
        <v>283.5</v>
      </c>
      <c r="G5146" s="9">
        <v>7.4399999999999994E-2</v>
      </c>
      <c r="H5146" s="9">
        <v>0.11625000000000001</v>
      </c>
      <c r="I5146" s="9">
        <v>0.15809999999999999</v>
      </c>
      <c r="J5146" s="9">
        <v>0.20047181566337099</v>
      </c>
      <c r="K5146" s="9">
        <v>0.20047181566337099</v>
      </c>
      <c r="L5146" s="9">
        <v>0.32</v>
      </c>
      <c r="N5146" s="32">
        <f>IF('System Design'!$F$8=1,'Hourly Demand and Generation'!G5146*'System Design'!$F$21,IF('System Design'!$F$8=2,'Hourly Demand and Generation'!H5146*'System Design'!$F$21,IF('System Design'!$F$8=3,'Hourly Demand and Generation'!I5146*'System Design'!$F$21)))</f>
        <v>79.05</v>
      </c>
      <c r="O5146" s="32">
        <f>IF('System Design'!$F$8=1,'Hourly Demand and Generation'!J5146*'System Design'!$F$22,IF('System Design'!$F$8=2,'Hourly Demand and Generation'!K5146*'System Design'!$F$22,IF('System Design'!$F$8=3,'Hourly Demand and Generation'!L5146*'System Design'!$F$22)))</f>
        <v>800</v>
      </c>
      <c r="Q5146" s="32">
        <f t="shared" si="1147"/>
        <v>0</v>
      </c>
      <c r="R5146" s="32">
        <f t="shared" si="1150"/>
        <v>5400</v>
      </c>
      <c r="S5146" s="32">
        <f t="shared" si="1151"/>
        <v>0</v>
      </c>
      <c r="T5146" s="32">
        <f t="shared" si="1152"/>
        <v>21600</v>
      </c>
      <c r="U5146" s="32">
        <f t="shared" si="1153"/>
        <v>0</v>
      </c>
      <c r="V5146" s="32">
        <f t="shared" si="1148"/>
        <v>595.54999999999995</v>
      </c>
      <c r="W5146" s="32">
        <f t="shared" si="1154"/>
        <v>595.54999999999995</v>
      </c>
      <c r="X5146" s="32">
        <f t="shared" si="1155"/>
        <v>595.54999999999995</v>
      </c>
    </row>
    <row r="5147" spans="1:24" x14ac:dyDescent="0.25">
      <c r="A5147" s="2"/>
      <c r="B5147" s="2" t="s">
        <v>9</v>
      </c>
      <c r="C5147" s="2">
        <f t="shared" si="1156"/>
        <v>215</v>
      </c>
      <c r="D5147" s="2">
        <f t="shared" si="1157"/>
        <v>7</v>
      </c>
      <c r="E5147" s="2">
        <f t="shared" si="1149"/>
        <v>5143</v>
      </c>
      <c r="F5147" s="11">
        <v>303.75</v>
      </c>
      <c r="G5147" s="9">
        <v>0.15809999999999999</v>
      </c>
      <c r="H5147" s="9">
        <v>0.1953</v>
      </c>
      <c r="I5147" s="9">
        <v>0.23250000000000001</v>
      </c>
      <c r="J5147" s="9">
        <v>0.225530792621292</v>
      </c>
      <c r="K5147" s="9">
        <v>0.225530792621292</v>
      </c>
      <c r="L5147" s="9">
        <v>0.36</v>
      </c>
      <c r="N5147" s="32">
        <f>IF('System Design'!$F$8=1,'Hourly Demand and Generation'!G5147*'System Design'!$F$21,IF('System Design'!$F$8=2,'Hourly Demand and Generation'!H5147*'System Design'!$F$21,IF('System Design'!$F$8=3,'Hourly Demand and Generation'!I5147*'System Design'!$F$21)))</f>
        <v>116.25</v>
      </c>
      <c r="O5147" s="32">
        <f>IF('System Design'!$F$8=1,'Hourly Demand and Generation'!J5147*'System Design'!$F$22,IF('System Design'!$F$8=2,'Hourly Demand and Generation'!K5147*'System Design'!$F$22,IF('System Design'!$F$8=3,'Hourly Demand and Generation'!L5147*'System Design'!$F$22)))</f>
        <v>900</v>
      </c>
      <c r="Q5147" s="32">
        <f t="shared" si="1147"/>
        <v>0</v>
      </c>
      <c r="R5147" s="32">
        <f t="shared" si="1150"/>
        <v>5400</v>
      </c>
      <c r="S5147" s="32">
        <f t="shared" si="1151"/>
        <v>0</v>
      </c>
      <c r="T5147" s="32">
        <f t="shared" si="1152"/>
        <v>21600</v>
      </c>
      <c r="U5147" s="32">
        <f t="shared" si="1153"/>
        <v>0</v>
      </c>
      <c r="V5147" s="32">
        <f t="shared" si="1148"/>
        <v>712.5</v>
      </c>
      <c r="W5147" s="32">
        <f t="shared" si="1154"/>
        <v>712.5</v>
      </c>
      <c r="X5147" s="32">
        <f t="shared" si="1155"/>
        <v>712.5</v>
      </c>
    </row>
    <row r="5148" spans="1:24" x14ac:dyDescent="0.25">
      <c r="A5148" s="2"/>
      <c r="B5148" s="2" t="s">
        <v>9</v>
      </c>
      <c r="C5148" s="2">
        <f t="shared" si="1156"/>
        <v>215</v>
      </c>
      <c r="D5148" s="2">
        <f t="shared" si="1157"/>
        <v>8</v>
      </c>
      <c r="E5148" s="2">
        <f t="shared" si="1149"/>
        <v>5144</v>
      </c>
      <c r="F5148" s="11">
        <v>324</v>
      </c>
      <c r="G5148" s="9">
        <v>0.30690000000000001</v>
      </c>
      <c r="H5148" s="9">
        <v>0.34875</v>
      </c>
      <c r="I5148" s="9">
        <v>0.3906</v>
      </c>
      <c r="J5148" s="9">
        <v>0.225530792621292</v>
      </c>
      <c r="K5148" s="9">
        <v>0.225530792621292</v>
      </c>
      <c r="L5148" s="9">
        <v>0.36</v>
      </c>
      <c r="N5148" s="32">
        <f>IF('System Design'!$F$8=1,'Hourly Demand and Generation'!G5148*'System Design'!$F$21,IF('System Design'!$F$8=2,'Hourly Demand and Generation'!H5148*'System Design'!$F$21,IF('System Design'!$F$8=3,'Hourly Demand and Generation'!I5148*'System Design'!$F$21)))</f>
        <v>195.3</v>
      </c>
      <c r="O5148" s="32">
        <f>IF('System Design'!$F$8=1,'Hourly Demand and Generation'!J5148*'System Design'!$F$22,IF('System Design'!$F$8=2,'Hourly Demand and Generation'!K5148*'System Design'!$F$22,IF('System Design'!$F$8=3,'Hourly Demand and Generation'!L5148*'System Design'!$F$22)))</f>
        <v>900</v>
      </c>
      <c r="Q5148" s="32">
        <f t="shared" si="1147"/>
        <v>0</v>
      </c>
      <c r="R5148" s="32">
        <f t="shared" si="1150"/>
        <v>5400</v>
      </c>
      <c r="S5148" s="32">
        <f t="shared" si="1151"/>
        <v>0</v>
      </c>
      <c r="T5148" s="32">
        <f t="shared" si="1152"/>
        <v>21600</v>
      </c>
      <c r="U5148" s="32">
        <f t="shared" si="1153"/>
        <v>0</v>
      </c>
      <c r="V5148" s="32">
        <f t="shared" si="1148"/>
        <v>771.3</v>
      </c>
      <c r="W5148" s="32">
        <f t="shared" si="1154"/>
        <v>771.3</v>
      </c>
      <c r="X5148" s="32">
        <f t="shared" si="1155"/>
        <v>771.3</v>
      </c>
    </row>
    <row r="5149" spans="1:24" x14ac:dyDescent="0.25">
      <c r="A5149" s="2"/>
      <c r="B5149" s="2" t="s">
        <v>9</v>
      </c>
      <c r="C5149" s="2">
        <f t="shared" si="1156"/>
        <v>215</v>
      </c>
      <c r="D5149" s="2">
        <f t="shared" si="1157"/>
        <v>9</v>
      </c>
      <c r="E5149" s="2">
        <f t="shared" si="1149"/>
        <v>5145</v>
      </c>
      <c r="F5149" s="11">
        <v>324</v>
      </c>
      <c r="G5149" s="9">
        <v>0.46500000000000002</v>
      </c>
      <c r="H5149" s="9">
        <v>0.50219999999999998</v>
      </c>
      <c r="I5149" s="9">
        <v>0.53939999999999999</v>
      </c>
      <c r="J5149" s="9">
        <v>0.20047181566337099</v>
      </c>
      <c r="K5149" s="9">
        <v>0.20047181566337099</v>
      </c>
      <c r="L5149" s="9">
        <v>0.32</v>
      </c>
      <c r="N5149" s="32">
        <f>IF('System Design'!$F$8=1,'Hourly Demand and Generation'!G5149*'System Design'!$F$21,IF('System Design'!$F$8=2,'Hourly Demand and Generation'!H5149*'System Design'!$F$21,IF('System Design'!$F$8=3,'Hourly Demand and Generation'!I5149*'System Design'!$F$21)))</f>
        <v>269.7</v>
      </c>
      <c r="O5149" s="32">
        <f>IF('System Design'!$F$8=1,'Hourly Demand and Generation'!J5149*'System Design'!$F$22,IF('System Design'!$F$8=2,'Hourly Demand and Generation'!K5149*'System Design'!$F$22,IF('System Design'!$F$8=3,'Hourly Demand and Generation'!L5149*'System Design'!$F$22)))</f>
        <v>800</v>
      </c>
      <c r="Q5149" s="32">
        <f t="shared" si="1147"/>
        <v>0</v>
      </c>
      <c r="R5149" s="32">
        <f t="shared" si="1150"/>
        <v>5400</v>
      </c>
      <c r="S5149" s="32">
        <f t="shared" si="1151"/>
        <v>0</v>
      </c>
      <c r="T5149" s="32">
        <f t="shared" si="1152"/>
        <v>21600</v>
      </c>
      <c r="U5149" s="32">
        <f t="shared" si="1153"/>
        <v>0</v>
      </c>
      <c r="V5149" s="32">
        <f t="shared" si="1148"/>
        <v>745.7</v>
      </c>
      <c r="W5149" s="32">
        <f t="shared" si="1154"/>
        <v>745.7</v>
      </c>
      <c r="X5149" s="32">
        <f t="shared" si="1155"/>
        <v>745.7</v>
      </c>
    </row>
    <row r="5150" spans="1:24" x14ac:dyDescent="0.25">
      <c r="A5150" s="2"/>
      <c r="B5150" s="2" t="s">
        <v>9</v>
      </c>
      <c r="C5150" s="2">
        <f t="shared" si="1156"/>
        <v>215</v>
      </c>
      <c r="D5150" s="2">
        <f t="shared" si="1157"/>
        <v>10</v>
      </c>
      <c r="E5150" s="2">
        <f t="shared" si="1149"/>
        <v>5146</v>
      </c>
      <c r="F5150" s="11">
        <v>315.89999999999998</v>
      </c>
      <c r="G5150" s="9">
        <v>0.62309999999999999</v>
      </c>
      <c r="H5150" s="9">
        <v>0.6603</v>
      </c>
      <c r="I5150" s="9">
        <v>0.69750000000000001</v>
      </c>
      <c r="J5150" s="9">
        <v>0.225530792621292</v>
      </c>
      <c r="K5150" s="9">
        <v>0.225530792621292</v>
      </c>
      <c r="L5150" s="9">
        <v>0.36</v>
      </c>
      <c r="N5150" s="32">
        <f>IF('System Design'!$F$8=1,'Hourly Demand and Generation'!G5150*'System Design'!$F$21,IF('System Design'!$F$8=2,'Hourly Demand and Generation'!H5150*'System Design'!$F$21,IF('System Design'!$F$8=3,'Hourly Demand and Generation'!I5150*'System Design'!$F$21)))</f>
        <v>348.75</v>
      </c>
      <c r="O5150" s="32">
        <f>IF('System Design'!$F$8=1,'Hourly Demand and Generation'!J5150*'System Design'!$F$22,IF('System Design'!$F$8=2,'Hourly Demand and Generation'!K5150*'System Design'!$F$22,IF('System Design'!$F$8=3,'Hourly Demand and Generation'!L5150*'System Design'!$F$22)))</f>
        <v>900</v>
      </c>
      <c r="Q5150" s="32">
        <f t="shared" si="1147"/>
        <v>0</v>
      </c>
      <c r="R5150" s="32">
        <f t="shared" si="1150"/>
        <v>5400</v>
      </c>
      <c r="S5150" s="32">
        <f t="shared" si="1151"/>
        <v>0</v>
      </c>
      <c r="T5150" s="32">
        <f t="shared" si="1152"/>
        <v>21600</v>
      </c>
      <c r="U5150" s="32">
        <f t="shared" si="1153"/>
        <v>0</v>
      </c>
      <c r="V5150" s="32">
        <f t="shared" si="1148"/>
        <v>932.85</v>
      </c>
      <c r="W5150" s="32">
        <f t="shared" si="1154"/>
        <v>932.85</v>
      </c>
      <c r="X5150" s="32">
        <f t="shared" si="1155"/>
        <v>932.85</v>
      </c>
    </row>
    <row r="5151" spans="1:24" x14ac:dyDescent="0.25">
      <c r="A5151" s="2"/>
      <c r="B5151" s="2" t="s">
        <v>9</v>
      </c>
      <c r="C5151" s="2">
        <f t="shared" si="1156"/>
        <v>215</v>
      </c>
      <c r="D5151" s="2">
        <f t="shared" si="1157"/>
        <v>11</v>
      </c>
      <c r="E5151" s="2">
        <f t="shared" si="1149"/>
        <v>5147</v>
      </c>
      <c r="F5151" s="11">
        <v>311.85000000000002</v>
      </c>
      <c r="G5151" s="9">
        <v>0.77190000000000003</v>
      </c>
      <c r="H5151" s="9">
        <v>0.81374999999999997</v>
      </c>
      <c r="I5151" s="9">
        <v>0.85560000000000003</v>
      </c>
      <c r="J5151" s="9">
        <v>0.20047181566337099</v>
      </c>
      <c r="K5151" s="9">
        <v>0.20047181566337099</v>
      </c>
      <c r="L5151" s="9">
        <v>0.32</v>
      </c>
      <c r="N5151" s="32">
        <f>IF('System Design'!$F$8=1,'Hourly Demand and Generation'!G5151*'System Design'!$F$21,IF('System Design'!$F$8=2,'Hourly Demand and Generation'!H5151*'System Design'!$F$21,IF('System Design'!$F$8=3,'Hourly Demand and Generation'!I5151*'System Design'!$F$21)))</f>
        <v>427.8</v>
      </c>
      <c r="O5151" s="32">
        <f>IF('System Design'!$F$8=1,'Hourly Demand and Generation'!J5151*'System Design'!$F$22,IF('System Design'!$F$8=2,'Hourly Demand and Generation'!K5151*'System Design'!$F$22,IF('System Design'!$F$8=3,'Hourly Demand and Generation'!L5151*'System Design'!$F$22)))</f>
        <v>800</v>
      </c>
      <c r="Q5151" s="32">
        <f t="shared" si="1147"/>
        <v>0</v>
      </c>
      <c r="R5151" s="32">
        <f t="shared" si="1150"/>
        <v>5400</v>
      </c>
      <c r="S5151" s="32">
        <f t="shared" si="1151"/>
        <v>0</v>
      </c>
      <c r="T5151" s="32">
        <f t="shared" si="1152"/>
        <v>21600</v>
      </c>
      <c r="U5151" s="32">
        <f t="shared" si="1153"/>
        <v>0</v>
      </c>
      <c r="V5151" s="32">
        <f t="shared" si="1148"/>
        <v>915.94999999999993</v>
      </c>
      <c r="W5151" s="32">
        <f t="shared" si="1154"/>
        <v>915.94999999999993</v>
      </c>
      <c r="X5151" s="32">
        <f t="shared" si="1155"/>
        <v>915.94999999999993</v>
      </c>
    </row>
    <row r="5152" spans="1:24" x14ac:dyDescent="0.25">
      <c r="A5152" s="2"/>
      <c r="B5152" s="2" t="s">
        <v>9</v>
      </c>
      <c r="C5152" s="2">
        <f t="shared" si="1156"/>
        <v>215</v>
      </c>
      <c r="D5152" s="2">
        <f t="shared" si="1157"/>
        <v>12</v>
      </c>
      <c r="E5152" s="2">
        <f t="shared" si="1149"/>
        <v>5148</v>
      </c>
      <c r="F5152" s="11">
        <v>311.85000000000002</v>
      </c>
      <c r="G5152" s="9">
        <v>0.93</v>
      </c>
      <c r="H5152" s="9">
        <v>0.93</v>
      </c>
      <c r="I5152" s="9">
        <v>0.93</v>
      </c>
      <c r="J5152" s="9">
        <v>0.18794232718441001</v>
      </c>
      <c r="K5152" s="9">
        <v>0.18794232718441001</v>
      </c>
      <c r="L5152" s="9">
        <v>0.3</v>
      </c>
      <c r="N5152" s="32">
        <f>IF('System Design'!$F$8=1,'Hourly Demand and Generation'!G5152*'System Design'!$F$21,IF('System Design'!$F$8=2,'Hourly Demand and Generation'!H5152*'System Design'!$F$21,IF('System Design'!$F$8=3,'Hourly Demand and Generation'!I5152*'System Design'!$F$21)))</f>
        <v>465</v>
      </c>
      <c r="O5152" s="32">
        <f>IF('System Design'!$F$8=1,'Hourly Demand and Generation'!J5152*'System Design'!$F$22,IF('System Design'!$F$8=2,'Hourly Demand and Generation'!K5152*'System Design'!$F$22,IF('System Design'!$F$8=3,'Hourly Demand and Generation'!L5152*'System Design'!$F$22)))</f>
        <v>750</v>
      </c>
      <c r="Q5152" s="32">
        <f t="shared" si="1147"/>
        <v>0</v>
      </c>
      <c r="R5152" s="32">
        <f t="shared" si="1150"/>
        <v>5400</v>
      </c>
      <c r="S5152" s="32">
        <f t="shared" si="1151"/>
        <v>0</v>
      </c>
      <c r="T5152" s="32">
        <f t="shared" si="1152"/>
        <v>21600</v>
      </c>
      <c r="U5152" s="32">
        <f t="shared" si="1153"/>
        <v>0</v>
      </c>
      <c r="V5152" s="32">
        <f t="shared" si="1148"/>
        <v>903.15</v>
      </c>
      <c r="W5152" s="32">
        <f t="shared" si="1154"/>
        <v>903.15</v>
      </c>
      <c r="X5152" s="32">
        <f t="shared" si="1155"/>
        <v>903.15</v>
      </c>
    </row>
    <row r="5153" spans="1:24" x14ac:dyDescent="0.25">
      <c r="A5153" s="2"/>
      <c r="B5153" s="2" t="s">
        <v>9</v>
      </c>
      <c r="C5153" s="2">
        <f t="shared" si="1156"/>
        <v>215</v>
      </c>
      <c r="D5153" s="2">
        <f t="shared" si="1157"/>
        <v>13</v>
      </c>
      <c r="E5153" s="2">
        <f t="shared" si="1149"/>
        <v>5149</v>
      </c>
      <c r="F5153" s="11">
        <v>324</v>
      </c>
      <c r="G5153" s="9">
        <v>0.77190000000000003</v>
      </c>
      <c r="H5153" s="9">
        <v>0.81374999999999997</v>
      </c>
      <c r="I5153" s="9">
        <v>0.85560000000000003</v>
      </c>
      <c r="J5153" s="9">
        <v>0.20047181566337099</v>
      </c>
      <c r="K5153" s="9">
        <v>0.20047181566337099</v>
      </c>
      <c r="L5153" s="9">
        <v>0.32</v>
      </c>
      <c r="N5153" s="32">
        <f>IF('System Design'!$F$8=1,'Hourly Demand and Generation'!G5153*'System Design'!$F$21,IF('System Design'!$F$8=2,'Hourly Demand and Generation'!H5153*'System Design'!$F$21,IF('System Design'!$F$8=3,'Hourly Demand and Generation'!I5153*'System Design'!$F$21)))</f>
        <v>427.8</v>
      </c>
      <c r="O5153" s="32">
        <f>IF('System Design'!$F$8=1,'Hourly Demand and Generation'!J5153*'System Design'!$F$22,IF('System Design'!$F$8=2,'Hourly Demand and Generation'!K5153*'System Design'!$F$22,IF('System Design'!$F$8=3,'Hourly Demand and Generation'!L5153*'System Design'!$F$22)))</f>
        <v>800</v>
      </c>
      <c r="Q5153" s="32">
        <f t="shared" si="1147"/>
        <v>0</v>
      </c>
      <c r="R5153" s="32">
        <f t="shared" si="1150"/>
        <v>5400</v>
      </c>
      <c r="S5153" s="32">
        <f t="shared" si="1151"/>
        <v>0</v>
      </c>
      <c r="T5153" s="32">
        <f t="shared" si="1152"/>
        <v>21600</v>
      </c>
      <c r="U5153" s="32">
        <f t="shared" si="1153"/>
        <v>0</v>
      </c>
      <c r="V5153" s="32">
        <f t="shared" si="1148"/>
        <v>903.8</v>
      </c>
      <c r="W5153" s="32">
        <f t="shared" si="1154"/>
        <v>903.8</v>
      </c>
      <c r="X5153" s="32">
        <f t="shared" si="1155"/>
        <v>903.8</v>
      </c>
    </row>
    <row r="5154" spans="1:24" x14ac:dyDescent="0.25">
      <c r="A5154" s="2"/>
      <c r="B5154" s="2" t="s">
        <v>9</v>
      </c>
      <c r="C5154" s="2">
        <f t="shared" si="1156"/>
        <v>215</v>
      </c>
      <c r="D5154" s="2">
        <f t="shared" si="1157"/>
        <v>14</v>
      </c>
      <c r="E5154" s="2">
        <f t="shared" si="1149"/>
        <v>5150</v>
      </c>
      <c r="F5154" s="11">
        <v>324</v>
      </c>
      <c r="G5154" s="9">
        <v>0.62309999999999999</v>
      </c>
      <c r="H5154" s="9">
        <v>0.6603</v>
      </c>
      <c r="I5154" s="9">
        <v>0.69750000000000001</v>
      </c>
      <c r="J5154" s="9">
        <v>0.21300130414233101</v>
      </c>
      <c r="K5154" s="9">
        <v>0.21300130414233101</v>
      </c>
      <c r="L5154" s="9">
        <v>0.34</v>
      </c>
      <c r="N5154" s="32">
        <f>IF('System Design'!$F$8=1,'Hourly Demand and Generation'!G5154*'System Design'!$F$21,IF('System Design'!$F$8=2,'Hourly Demand and Generation'!H5154*'System Design'!$F$21,IF('System Design'!$F$8=3,'Hourly Demand and Generation'!I5154*'System Design'!$F$21)))</f>
        <v>348.75</v>
      </c>
      <c r="O5154" s="32">
        <f>IF('System Design'!$F$8=1,'Hourly Demand and Generation'!J5154*'System Design'!$F$22,IF('System Design'!$F$8=2,'Hourly Demand and Generation'!K5154*'System Design'!$F$22,IF('System Design'!$F$8=3,'Hourly Demand and Generation'!L5154*'System Design'!$F$22)))</f>
        <v>850.00000000000011</v>
      </c>
      <c r="Q5154" s="32">
        <f t="shared" si="1147"/>
        <v>0</v>
      </c>
      <c r="R5154" s="32">
        <f t="shared" si="1150"/>
        <v>5400</v>
      </c>
      <c r="S5154" s="32">
        <f t="shared" si="1151"/>
        <v>0</v>
      </c>
      <c r="T5154" s="32">
        <f t="shared" si="1152"/>
        <v>21600</v>
      </c>
      <c r="U5154" s="32">
        <f t="shared" si="1153"/>
        <v>0</v>
      </c>
      <c r="V5154" s="32">
        <f t="shared" si="1148"/>
        <v>874.75</v>
      </c>
      <c r="W5154" s="32">
        <f t="shared" si="1154"/>
        <v>874.75</v>
      </c>
      <c r="X5154" s="32">
        <f t="shared" si="1155"/>
        <v>874.75</v>
      </c>
    </row>
    <row r="5155" spans="1:24" x14ac:dyDescent="0.25">
      <c r="A5155" s="2"/>
      <c r="B5155" s="2" t="s">
        <v>9</v>
      </c>
      <c r="C5155" s="2">
        <f t="shared" si="1156"/>
        <v>215</v>
      </c>
      <c r="D5155" s="2">
        <f t="shared" si="1157"/>
        <v>15</v>
      </c>
      <c r="E5155" s="2">
        <f t="shared" si="1149"/>
        <v>5151</v>
      </c>
      <c r="F5155" s="11">
        <v>344.25</v>
      </c>
      <c r="G5155" s="9">
        <v>0.46500000000000002</v>
      </c>
      <c r="H5155" s="9">
        <v>0.50219999999999998</v>
      </c>
      <c r="I5155" s="9">
        <v>0.53939999999999999</v>
      </c>
      <c r="J5155" s="9">
        <v>0.225530792621292</v>
      </c>
      <c r="K5155" s="9">
        <v>0.225530792621292</v>
      </c>
      <c r="L5155" s="9">
        <v>0.36</v>
      </c>
      <c r="N5155" s="32">
        <f>IF('System Design'!$F$8=1,'Hourly Demand and Generation'!G5155*'System Design'!$F$21,IF('System Design'!$F$8=2,'Hourly Demand and Generation'!H5155*'System Design'!$F$21,IF('System Design'!$F$8=3,'Hourly Demand and Generation'!I5155*'System Design'!$F$21)))</f>
        <v>269.7</v>
      </c>
      <c r="O5155" s="32">
        <f>IF('System Design'!$F$8=1,'Hourly Demand and Generation'!J5155*'System Design'!$F$22,IF('System Design'!$F$8=2,'Hourly Demand and Generation'!K5155*'System Design'!$F$22,IF('System Design'!$F$8=3,'Hourly Demand and Generation'!L5155*'System Design'!$F$22)))</f>
        <v>900</v>
      </c>
      <c r="Q5155" s="32">
        <f t="shared" si="1147"/>
        <v>0</v>
      </c>
      <c r="R5155" s="32">
        <f t="shared" si="1150"/>
        <v>5400</v>
      </c>
      <c r="S5155" s="32">
        <f t="shared" si="1151"/>
        <v>0</v>
      </c>
      <c r="T5155" s="32">
        <f t="shared" si="1152"/>
        <v>21600</v>
      </c>
      <c r="U5155" s="32">
        <f t="shared" si="1153"/>
        <v>0</v>
      </c>
      <c r="V5155" s="32">
        <f t="shared" si="1148"/>
        <v>825.45</v>
      </c>
      <c r="W5155" s="32">
        <f t="shared" si="1154"/>
        <v>825.45</v>
      </c>
      <c r="X5155" s="32">
        <f t="shared" si="1155"/>
        <v>825.45</v>
      </c>
    </row>
    <row r="5156" spans="1:24" x14ac:dyDescent="0.25">
      <c r="A5156" s="2"/>
      <c r="B5156" s="2" t="s">
        <v>9</v>
      </c>
      <c r="C5156" s="2">
        <f t="shared" si="1156"/>
        <v>215</v>
      </c>
      <c r="D5156" s="2">
        <f t="shared" si="1157"/>
        <v>16</v>
      </c>
      <c r="E5156" s="2">
        <f t="shared" si="1149"/>
        <v>5152</v>
      </c>
      <c r="F5156" s="11">
        <v>364.5</v>
      </c>
      <c r="G5156" s="9">
        <v>0.30690000000000001</v>
      </c>
      <c r="H5156" s="9">
        <v>0.34875</v>
      </c>
      <c r="I5156" s="9">
        <v>0.3906</v>
      </c>
      <c r="J5156" s="9">
        <v>0.225530792621292</v>
      </c>
      <c r="K5156" s="9">
        <v>0.225530792621292</v>
      </c>
      <c r="L5156" s="9">
        <v>0.36</v>
      </c>
      <c r="N5156" s="32">
        <f>IF('System Design'!$F$8=1,'Hourly Demand and Generation'!G5156*'System Design'!$F$21,IF('System Design'!$F$8=2,'Hourly Demand and Generation'!H5156*'System Design'!$F$21,IF('System Design'!$F$8=3,'Hourly Demand and Generation'!I5156*'System Design'!$F$21)))</f>
        <v>195.3</v>
      </c>
      <c r="O5156" s="32">
        <f>IF('System Design'!$F$8=1,'Hourly Demand and Generation'!J5156*'System Design'!$F$22,IF('System Design'!$F$8=2,'Hourly Demand and Generation'!K5156*'System Design'!$F$22,IF('System Design'!$F$8=3,'Hourly Demand and Generation'!L5156*'System Design'!$F$22)))</f>
        <v>900</v>
      </c>
      <c r="Q5156" s="32">
        <f t="shared" si="1147"/>
        <v>0</v>
      </c>
      <c r="R5156" s="32">
        <f t="shared" si="1150"/>
        <v>5400</v>
      </c>
      <c r="S5156" s="32">
        <f t="shared" si="1151"/>
        <v>0</v>
      </c>
      <c r="T5156" s="32">
        <f t="shared" si="1152"/>
        <v>21600</v>
      </c>
      <c r="U5156" s="32">
        <f t="shared" si="1153"/>
        <v>0</v>
      </c>
      <c r="V5156" s="32">
        <f t="shared" si="1148"/>
        <v>730.8</v>
      </c>
      <c r="W5156" s="32">
        <f t="shared" si="1154"/>
        <v>730.8</v>
      </c>
      <c r="X5156" s="32">
        <f t="shared" si="1155"/>
        <v>730.8</v>
      </c>
    </row>
    <row r="5157" spans="1:24" x14ac:dyDescent="0.25">
      <c r="A5157" s="2"/>
      <c r="B5157" s="2" t="s">
        <v>9</v>
      </c>
      <c r="C5157" s="2">
        <f t="shared" si="1156"/>
        <v>215</v>
      </c>
      <c r="D5157" s="2">
        <f t="shared" si="1157"/>
        <v>17</v>
      </c>
      <c r="E5157" s="2">
        <f t="shared" si="1149"/>
        <v>5153</v>
      </c>
      <c r="F5157" s="11">
        <v>384.75</v>
      </c>
      <c r="G5157" s="9">
        <v>0.15809999999999999</v>
      </c>
      <c r="H5157" s="9">
        <v>0.1953</v>
      </c>
      <c r="I5157" s="9">
        <v>0.23250000000000001</v>
      </c>
      <c r="J5157" s="9">
        <v>0.25058976957921297</v>
      </c>
      <c r="K5157" s="9">
        <v>0.25058976957921297</v>
      </c>
      <c r="L5157" s="9">
        <v>0.4</v>
      </c>
      <c r="N5157" s="32">
        <f>IF('System Design'!$F$8=1,'Hourly Demand and Generation'!G5157*'System Design'!$F$21,IF('System Design'!$F$8=2,'Hourly Demand and Generation'!H5157*'System Design'!$F$21,IF('System Design'!$F$8=3,'Hourly Demand and Generation'!I5157*'System Design'!$F$21)))</f>
        <v>116.25</v>
      </c>
      <c r="O5157" s="32">
        <f>IF('System Design'!$F$8=1,'Hourly Demand and Generation'!J5157*'System Design'!$F$22,IF('System Design'!$F$8=2,'Hourly Demand and Generation'!K5157*'System Design'!$F$22,IF('System Design'!$F$8=3,'Hourly Demand and Generation'!L5157*'System Design'!$F$22)))</f>
        <v>1000</v>
      </c>
      <c r="Q5157" s="32">
        <f t="shared" si="1147"/>
        <v>0</v>
      </c>
      <c r="R5157" s="32">
        <f t="shared" si="1150"/>
        <v>5400</v>
      </c>
      <c r="S5157" s="32">
        <f t="shared" si="1151"/>
        <v>0</v>
      </c>
      <c r="T5157" s="32">
        <f t="shared" si="1152"/>
        <v>21600</v>
      </c>
      <c r="U5157" s="32">
        <f t="shared" si="1153"/>
        <v>0</v>
      </c>
      <c r="V5157" s="32">
        <f t="shared" si="1148"/>
        <v>731.5</v>
      </c>
      <c r="W5157" s="32">
        <f t="shared" si="1154"/>
        <v>731.5</v>
      </c>
      <c r="X5157" s="32">
        <f t="shared" si="1155"/>
        <v>731.5</v>
      </c>
    </row>
    <row r="5158" spans="1:24" x14ac:dyDescent="0.25">
      <c r="A5158" s="2"/>
      <c r="B5158" s="2" t="s">
        <v>9</v>
      </c>
      <c r="C5158" s="2">
        <f t="shared" si="1156"/>
        <v>215</v>
      </c>
      <c r="D5158" s="2">
        <f t="shared" si="1157"/>
        <v>18</v>
      </c>
      <c r="E5158" s="2">
        <f t="shared" si="1149"/>
        <v>5154</v>
      </c>
      <c r="F5158" s="11">
        <v>405</v>
      </c>
      <c r="G5158" s="9">
        <v>7.4399999999999994E-2</v>
      </c>
      <c r="H5158" s="9">
        <v>0.11625000000000001</v>
      </c>
      <c r="I5158" s="9">
        <v>0.15809999999999999</v>
      </c>
      <c r="J5158" s="9">
        <v>0.23806028110025201</v>
      </c>
      <c r="K5158" s="9">
        <v>0.23806028110025201</v>
      </c>
      <c r="L5158" s="9">
        <v>0.38</v>
      </c>
      <c r="N5158" s="32">
        <f>IF('System Design'!$F$8=1,'Hourly Demand and Generation'!G5158*'System Design'!$F$21,IF('System Design'!$F$8=2,'Hourly Demand and Generation'!H5158*'System Design'!$F$21,IF('System Design'!$F$8=3,'Hourly Demand and Generation'!I5158*'System Design'!$F$21)))</f>
        <v>79.05</v>
      </c>
      <c r="O5158" s="32">
        <f>IF('System Design'!$F$8=1,'Hourly Demand and Generation'!J5158*'System Design'!$F$22,IF('System Design'!$F$8=2,'Hourly Demand and Generation'!K5158*'System Design'!$F$22,IF('System Design'!$F$8=3,'Hourly Demand and Generation'!L5158*'System Design'!$F$22)))</f>
        <v>950</v>
      </c>
      <c r="Q5158" s="32">
        <f t="shared" si="1147"/>
        <v>0</v>
      </c>
      <c r="R5158" s="32">
        <f t="shared" si="1150"/>
        <v>5400</v>
      </c>
      <c r="S5158" s="32">
        <f t="shared" si="1151"/>
        <v>0</v>
      </c>
      <c r="T5158" s="32">
        <f t="shared" si="1152"/>
        <v>21600</v>
      </c>
      <c r="U5158" s="32">
        <f t="shared" si="1153"/>
        <v>0</v>
      </c>
      <c r="V5158" s="32">
        <f t="shared" si="1148"/>
        <v>624.04999999999995</v>
      </c>
      <c r="W5158" s="32">
        <f t="shared" si="1154"/>
        <v>624.04999999999995</v>
      </c>
      <c r="X5158" s="32">
        <f t="shared" si="1155"/>
        <v>624.04999999999995</v>
      </c>
    </row>
    <row r="5159" spans="1:24" x14ac:dyDescent="0.25">
      <c r="A5159" s="2"/>
      <c r="B5159" s="2" t="s">
        <v>9</v>
      </c>
      <c r="C5159" s="2">
        <f t="shared" si="1156"/>
        <v>215</v>
      </c>
      <c r="D5159" s="2">
        <f t="shared" si="1157"/>
        <v>19</v>
      </c>
      <c r="E5159" s="2">
        <f t="shared" si="1149"/>
        <v>5155</v>
      </c>
      <c r="F5159" s="11">
        <v>392.85</v>
      </c>
      <c r="G5159" s="9">
        <v>0</v>
      </c>
      <c r="H5159" s="9">
        <v>3.7199999999999997E-2</v>
      </c>
      <c r="I5159" s="9">
        <v>7.4399999999999994E-2</v>
      </c>
      <c r="J5159" s="9">
        <v>0.225530792621292</v>
      </c>
      <c r="K5159" s="9">
        <v>0.225530792621292</v>
      </c>
      <c r="L5159" s="9">
        <v>0.36</v>
      </c>
      <c r="N5159" s="32">
        <f>IF('System Design'!$F$8=1,'Hourly Demand and Generation'!G5159*'System Design'!$F$21,IF('System Design'!$F$8=2,'Hourly Demand and Generation'!H5159*'System Design'!$F$21,IF('System Design'!$F$8=3,'Hourly Demand and Generation'!I5159*'System Design'!$F$21)))</f>
        <v>37.199999999999996</v>
      </c>
      <c r="O5159" s="32">
        <f>IF('System Design'!$F$8=1,'Hourly Demand and Generation'!J5159*'System Design'!$F$22,IF('System Design'!$F$8=2,'Hourly Demand and Generation'!K5159*'System Design'!$F$22,IF('System Design'!$F$8=3,'Hourly Demand and Generation'!L5159*'System Design'!$F$22)))</f>
        <v>900</v>
      </c>
      <c r="Q5159" s="32">
        <f t="shared" si="1147"/>
        <v>0</v>
      </c>
      <c r="R5159" s="32">
        <f t="shared" si="1150"/>
        <v>5400</v>
      </c>
      <c r="S5159" s="32">
        <f t="shared" si="1151"/>
        <v>0</v>
      </c>
      <c r="T5159" s="32">
        <f t="shared" si="1152"/>
        <v>21600</v>
      </c>
      <c r="U5159" s="32">
        <f t="shared" si="1153"/>
        <v>0</v>
      </c>
      <c r="V5159" s="32">
        <f t="shared" si="1148"/>
        <v>544.35</v>
      </c>
      <c r="W5159" s="32">
        <f t="shared" si="1154"/>
        <v>544.35</v>
      </c>
      <c r="X5159" s="32">
        <f t="shared" si="1155"/>
        <v>544.35</v>
      </c>
    </row>
    <row r="5160" spans="1:24" x14ac:dyDescent="0.25">
      <c r="A5160" s="2"/>
      <c r="B5160" s="2" t="s">
        <v>9</v>
      </c>
      <c r="C5160" s="2">
        <f t="shared" si="1156"/>
        <v>215</v>
      </c>
      <c r="D5160" s="2">
        <f t="shared" si="1157"/>
        <v>20</v>
      </c>
      <c r="E5160" s="2">
        <f t="shared" si="1149"/>
        <v>5156</v>
      </c>
      <c r="F5160" s="11">
        <v>384.75</v>
      </c>
      <c r="G5160" s="9">
        <v>0</v>
      </c>
      <c r="H5160" s="9">
        <v>0</v>
      </c>
      <c r="I5160" s="9">
        <v>0</v>
      </c>
      <c r="J5160" s="9">
        <v>0.225530792621292</v>
      </c>
      <c r="K5160" s="9">
        <v>0.225530792621292</v>
      </c>
      <c r="L5160" s="9">
        <v>0.36</v>
      </c>
      <c r="N5160" s="32">
        <f>IF('System Design'!$F$8=1,'Hourly Demand and Generation'!G5160*'System Design'!$F$21,IF('System Design'!$F$8=2,'Hourly Demand and Generation'!H5160*'System Design'!$F$21,IF('System Design'!$F$8=3,'Hourly Demand and Generation'!I5160*'System Design'!$F$21)))</f>
        <v>0</v>
      </c>
      <c r="O5160" s="32">
        <f>IF('System Design'!$F$8=1,'Hourly Demand and Generation'!J5160*'System Design'!$F$22,IF('System Design'!$F$8=2,'Hourly Demand and Generation'!K5160*'System Design'!$F$22,IF('System Design'!$F$8=3,'Hourly Demand and Generation'!L5160*'System Design'!$F$22)))</f>
        <v>900</v>
      </c>
      <c r="Q5160" s="32">
        <f t="shared" si="1147"/>
        <v>0</v>
      </c>
      <c r="R5160" s="32">
        <f t="shared" si="1150"/>
        <v>5400</v>
      </c>
      <c r="S5160" s="32">
        <f t="shared" si="1151"/>
        <v>0</v>
      </c>
      <c r="T5160" s="32">
        <f t="shared" si="1152"/>
        <v>21600</v>
      </c>
      <c r="U5160" s="32">
        <f t="shared" si="1153"/>
        <v>0</v>
      </c>
      <c r="V5160" s="32">
        <f t="shared" si="1148"/>
        <v>515.25</v>
      </c>
      <c r="W5160" s="32">
        <f t="shared" si="1154"/>
        <v>515.25</v>
      </c>
      <c r="X5160" s="32">
        <f t="shared" si="1155"/>
        <v>515.25</v>
      </c>
    </row>
    <row r="5161" spans="1:24" x14ac:dyDescent="0.25">
      <c r="A5161" s="2"/>
      <c r="B5161" s="2" t="s">
        <v>9</v>
      </c>
      <c r="C5161" s="2">
        <f t="shared" si="1156"/>
        <v>215</v>
      </c>
      <c r="D5161" s="2">
        <f t="shared" si="1157"/>
        <v>21</v>
      </c>
      <c r="E5161" s="2">
        <f t="shared" si="1149"/>
        <v>5157</v>
      </c>
      <c r="F5161" s="11">
        <v>364.5</v>
      </c>
      <c r="G5161" s="9">
        <v>0</v>
      </c>
      <c r="H5161" s="9">
        <v>0</v>
      </c>
      <c r="I5161" s="9">
        <v>0</v>
      </c>
      <c r="J5161" s="9">
        <v>0.225530792621292</v>
      </c>
      <c r="K5161" s="9">
        <v>0.225530792621292</v>
      </c>
      <c r="L5161" s="9">
        <v>0.36</v>
      </c>
      <c r="N5161" s="32">
        <f>IF('System Design'!$F$8=1,'Hourly Demand and Generation'!G5161*'System Design'!$F$21,IF('System Design'!$F$8=2,'Hourly Demand and Generation'!H5161*'System Design'!$F$21,IF('System Design'!$F$8=3,'Hourly Demand and Generation'!I5161*'System Design'!$F$21)))</f>
        <v>0</v>
      </c>
      <c r="O5161" s="32">
        <f>IF('System Design'!$F$8=1,'Hourly Demand and Generation'!J5161*'System Design'!$F$22,IF('System Design'!$F$8=2,'Hourly Demand and Generation'!K5161*'System Design'!$F$22,IF('System Design'!$F$8=3,'Hourly Demand and Generation'!L5161*'System Design'!$F$22)))</f>
        <v>900</v>
      </c>
      <c r="Q5161" s="32">
        <f t="shared" si="1147"/>
        <v>0</v>
      </c>
      <c r="R5161" s="32">
        <f t="shared" si="1150"/>
        <v>5400</v>
      </c>
      <c r="S5161" s="32">
        <f t="shared" si="1151"/>
        <v>0</v>
      </c>
      <c r="T5161" s="32">
        <f t="shared" si="1152"/>
        <v>21600</v>
      </c>
      <c r="U5161" s="32">
        <f t="shared" si="1153"/>
        <v>0</v>
      </c>
      <c r="V5161" s="32">
        <f t="shared" si="1148"/>
        <v>535.5</v>
      </c>
      <c r="W5161" s="32">
        <f t="shared" si="1154"/>
        <v>535.5</v>
      </c>
      <c r="X5161" s="32">
        <f t="shared" si="1155"/>
        <v>535.5</v>
      </c>
    </row>
    <row r="5162" spans="1:24" x14ac:dyDescent="0.25">
      <c r="A5162" s="2"/>
      <c r="B5162" s="2" t="s">
        <v>9</v>
      </c>
      <c r="C5162" s="2">
        <f t="shared" si="1156"/>
        <v>215</v>
      </c>
      <c r="D5162" s="2">
        <f t="shared" si="1157"/>
        <v>22</v>
      </c>
      <c r="E5162" s="2">
        <f t="shared" si="1149"/>
        <v>5158</v>
      </c>
      <c r="F5162" s="11">
        <v>344.25</v>
      </c>
      <c r="G5162" s="9">
        <v>0</v>
      </c>
      <c r="H5162" s="9">
        <v>0</v>
      </c>
      <c r="I5162" s="9">
        <v>0</v>
      </c>
      <c r="J5162" s="9">
        <v>0.23806028110025201</v>
      </c>
      <c r="K5162" s="9">
        <v>0.23806028110025201</v>
      </c>
      <c r="L5162" s="9">
        <v>0.38</v>
      </c>
      <c r="N5162" s="32">
        <f>IF('System Design'!$F$8=1,'Hourly Demand and Generation'!G5162*'System Design'!$F$21,IF('System Design'!$F$8=2,'Hourly Demand and Generation'!H5162*'System Design'!$F$21,IF('System Design'!$F$8=3,'Hourly Demand and Generation'!I5162*'System Design'!$F$21)))</f>
        <v>0</v>
      </c>
      <c r="O5162" s="32">
        <f>IF('System Design'!$F$8=1,'Hourly Demand and Generation'!J5162*'System Design'!$F$22,IF('System Design'!$F$8=2,'Hourly Demand and Generation'!K5162*'System Design'!$F$22,IF('System Design'!$F$8=3,'Hourly Demand and Generation'!L5162*'System Design'!$F$22)))</f>
        <v>950</v>
      </c>
      <c r="Q5162" s="32">
        <f t="shared" si="1147"/>
        <v>0</v>
      </c>
      <c r="R5162" s="32">
        <f t="shared" si="1150"/>
        <v>5400</v>
      </c>
      <c r="S5162" s="32">
        <f t="shared" si="1151"/>
        <v>0</v>
      </c>
      <c r="T5162" s="32">
        <f t="shared" si="1152"/>
        <v>21600</v>
      </c>
      <c r="U5162" s="32">
        <f t="shared" si="1153"/>
        <v>0</v>
      </c>
      <c r="V5162" s="32">
        <f t="shared" si="1148"/>
        <v>605.75</v>
      </c>
      <c r="W5162" s="32">
        <f t="shared" si="1154"/>
        <v>605.75</v>
      </c>
      <c r="X5162" s="32">
        <f t="shared" si="1155"/>
        <v>605.75</v>
      </c>
    </row>
    <row r="5163" spans="1:24" x14ac:dyDescent="0.25">
      <c r="A5163" s="2"/>
      <c r="B5163" s="2" t="s">
        <v>9</v>
      </c>
      <c r="C5163" s="2">
        <f t="shared" si="1156"/>
        <v>215</v>
      </c>
      <c r="D5163" s="2">
        <f t="shared" si="1157"/>
        <v>23</v>
      </c>
      <c r="E5163" s="2">
        <f t="shared" si="1149"/>
        <v>5159</v>
      </c>
      <c r="F5163" s="11">
        <v>324</v>
      </c>
      <c r="G5163" s="9">
        <v>0</v>
      </c>
      <c r="H5163" s="9">
        <v>0</v>
      </c>
      <c r="I5163" s="9">
        <v>0</v>
      </c>
      <c r="J5163" s="9">
        <v>0.20047181566337099</v>
      </c>
      <c r="K5163" s="9">
        <v>0.20047181566337099</v>
      </c>
      <c r="L5163" s="9">
        <v>0.32</v>
      </c>
      <c r="N5163" s="32">
        <f>IF('System Design'!$F$8=1,'Hourly Demand and Generation'!G5163*'System Design'!$F$21,IF('System Design'!$F$8=2,'Hourly Demand and Generation'!H5163*'System Design'!$F$21,IF('System Design'!$F$8=3,'Hourly Demand and Generation'!I5163*'System Design'!$F$21)))</f>
        <v>0</v>
      </c>
      <c r="O5163" s="32">
        <f>IF('System Design'!$F$8=1,'Hourly Demand and Generation'!J5163*'System Design'!$F$22,IF('System Design'!$F$8=2,'Hourly Demand and Generation'!K5163*'System Design'!$F$22,IF('System Design'!$F$8=3,'Hourly Demand and Generation'!L5163*'System Design'!$F$22)))</f>
        <v>800</v>
      </c>
      <c r="Q5163" s="32">
        <f t="shared" si="1147"/>
        <v>0</v>
      </c>
      <c r="R5163" s="32">
        <f t="shared" si="1150"/>
        <v>5400</v>
      </c>
      <c r="S5163" s="32">
        <f t="shared" si="1151"/>
        <v>0</v>
      </c>
      <c r="T5163" s="32">
        <f t="shared" si="1152"/>
        <v>21600</v>
      </c>
      <c r="U5163" s="32">
        <f t="shared" si="1153"/>
        <v>0</v>
      </c>
      <c r="V5163" s="32">
        <f t="shared" si="1148"/>
        <v>476</v>
      </c>
      <c r="W5163" s="32">
        <f t="shared" si="1154"/>
        <v>476</v>
      </c>
      <c r="X5163" s="32">
        <f t="shared" si="1155"/>
        <v>476</v>
      </c>
    </row>
    <row r="5164" spans="1:24" x14ac:dyDescent="0.25">
      <c r="A5164" s="2"/>
      <c r="B5164" s="2" t="s">
        <v>9</v>
      </c>
      <c r="C5164" s="2">
        <f t="shared" si="1156"/>
        <v>215</v>
      </c>
      <c r="D5164" s="2">
        <f t="shared" si="1157"/>
        <v>24</v>
      </c>
      <c r="E5164" s="2">
        <f t="shared" si="1149"/>
        <v>5160</v>
      </c>
      <c r="F5164" s="11">
        <v>283.5</v>
      </c>
      <c r="G5164" s="9">
        <v>0</v>
      </c>
      <c r="H5164" s="9">
        <v>0</v>
      </c>
      <c r="I5164" s="9">
        <v>0</v>
      </c>
      <c r="J5164" s="9">
        <v>0.20047181566337099</v>
      </c>
      <c r="K5164" s="9">
        <v>0.20047181566337099</v>
      </c>
      <c r="L5164" s="9">
        <v>0.32</v>
      </c>
      <c r="N5164" s="32">
        <f>IF('System Design'!$F$8=1,'Hourly Demand and Generation'!G5164*'System Design'!$F$21,IF('System Design'!$F$8=2,'Hourly Demand and Generation'!H5164*'System Design'!$F$21,IF('System Design'!$F$8=3,'Hourly Demand and Generation'!I5164*'System Design'!$F$21)))</f>
        <v>0</v>
      </c>
      <c r="O5164" s="32">
        <f>IF('System Design'!$F$8=1,'Hourly Demand and Generation'!J5164*'System Design'!$F$22,IF('System Design'!$F$8=2,'Hourly Demand and Generation'!K5164*'System Design'!$F$22,IF('System Design'!$F$8=3,'Hourly Demand and Generation'!L5164*'System Design'!$F$22)))</f>
        <v>800</v>
      </c>
      <c r="Q5164" s="32">
        <f t="shared" si="1147"/>
        <v>0</v>
      </c>
      <c r="R5164" s="32">
        <f t="shared" si="1150"/>
        <v>5400</v>
      </c>
      <c r="S5164" s="32">
        <f t="shared" si="1151"/>
        <v>0</v>
      </c>
      <c r="T5164" s="32">
        <f t="shared" si="1152"/>
        <v>21600</v>
      </c>
      <c r="U5164" s="32">
        <f t="shared" si="1153"/>
        <v>0</v>
      </c>
      <c r="V5164" s="32">
        <f t="shared" si="1148"/>
        <v>516.5</v>
      </c>
      <c r="W5164" s="32">
        <f t="shared" si="1154"/>
        <v>516.5</v>
      </c>
      <c r="X5164" s="32">
        <f t="shared" si="1155"/>
        <v>516.5</v>
      </c>
    </row>
    <row r="5165" spans="1:24" x14ac:dyDescent="0.25">
      <c r="A5165" s="2"/>
      <c r="B5165" s="2" t="s">
        <v>9</v>
      </c>
      <c r="C5165" s="2">
        <f>C5164+1</f>
        <v>216</v>
      </c>
      <c r="D5165" s="2">
        <v>1</v>
      </c>
      <c r="E5165" s="2">
        <f t="shared" si="1149"/>
        <v>5161</v>
      </c>
      <c r="F5165" s="11">
        <v>243</v>
      </c>
      <c r="G5165" s="9">
        <v>0</v>
      </c>
      <c r="H5165" s="9">
        <v>0</v>
      </c>
      <c r="I5165" s="9">
        <v>0</v>
      </c>
      <c r="J5165" s="9">
        <v>0.36927900926323798</v>
      </c>
      <c r="K5165" s="9">
        <v>0.36927900926323798</v>
      </c>
      <c r="L5165" s="9">
        <v>0.36927900926323798</v>
      </c>
      <c r="N5165" s="32">
        <f>IF('System Design'!$F$8=1,'Hourly Demand and Generation'!G5165*'System Design'!$F$21,IF('System Design'!$F$8=2,'Hourly Demand and Generation'!H5165*'System Design'!$F$21,IF('System Design'!$F$8=3,'Hourly Demand and Generation'!I5165*'System Design'!$F$21)))</f>
        <v>0</v>
      </c>
      <c r="O5165" s="32">
        <f>IF('System Design'!$F$8=1,'Hourly Demand and Generation'!J5165*'System Design'!$F$22,IF('System Design'!$F$8=2,'Hourly Demand and Generation'!K5165*'System Design'!$F$22,IF('System Design'!$F$8=3,'Hourly Demand and Generation'!L5165*'System Design'!$F$22)))</f>
        <v>923.1975231580949</v>
      </c>
      <c r="Q5165" s="32">
        <f t="shared" si="1147"/>
        <v>0</v>
      </c>
      <c r="R5165" s="32">
        <f t="shared" si="1150"/>
        <v>5400</v>
      </c>
      <c r="S5165" s="32">
        <f t="shared" si="1151"/>
        <v>0</v>
      </c>
      <c r="T5165" s="32">
        <f t="shared" si="1152"/>
        <v>21600</v>
      </c>
      <c r="U5165" s="32">
        <f t="shared" si="1153"/>
        <v>0</v>
      </c>
      <c r="V5165" s="32">
        <f t="shared" si="1148"/>
        <v>680.1975231580949</v>
      </c>
      <c r="W5165" s="32">
        <f t="shared" si="1154"/>
        <v>680.1975231580949</v>
      </c>
      <c r="X5165" s="32">
        <f t="shared" si="1155"/>
        <v>680.1975231580949</v>
      </c>
    </row>
    <row r="5166" spans="1:24" x14ac:dyDescent="0.25">
      <c r="A5166" s="2"/>
      <c r="B5166" s="2" t="s">
        <v>9</v>
      </c>
      <c r="C5166" s="2">
        <f>C5165</f>
        <v>216</v>
      </c>
      <c r="D5166" s="2">
        <f>D5165+1</f>
        <v>2</v>
      </c>
      <c r="E5166" s="2">
        <f t="shared" si="1149"/>
        <v>5162</v>
      </c>
      <c r="F5166" s="11">
        <v>222.75</v>
      </c>
      <c r="G5166" s="9">
        <v>0</v>
      </c>
      <c r="H5166" s="9">
        <v>0</v>
      </c>
      <c r="I5166" s="9">
        <v>0</v>
      </c>
      <c r="J5166" s="9">
        <v>0.332351108336915</v>
      </c>
      <c r="K5166" s="9">
        <v>0.332351108336915</v>
      </c>
      <c r="L5166" s="9">
        <v>0.332351108336915</v>
      </c>
      <c r="N5166" s="32">
        <f>IF('System Design'!$F$8=1,'Hourly Demand and Generation'!G5166*'System Design'!$F$21,IF('System Design'!$F$8=2,'Hourly Demand and Generation'!H5166*'System Design'!$F$21,IF('System Design'!$F$8=3,'Hourly Demand and Generation'!I5166*'System Design'!$F$21)))</f>
        <v>0</v>
      </c>
      <c r="O5166" s="32">
        <f>IF('System Design'!$F$8=1,'Hourly Demand and Generation'!J5166*'System Design'!$F$22,IF('System Design'!$F$8=2,'Hourly Demand and Generation'!K5166*'System Design'!$F$22,IF('System Design'!$F$8=3,'Hourly Demand and Generation'!L5166*'System Design'!$F$22)))</f>
        <v>830.87777084228753</v>
      </c>
      <c r="Q5166" s="32">
        <f t="shared" si="1147"/>
        <v>0</v>
      </c>
      <c r="R5166" s="32">
        <f t="shared" si="1150"/>
        <v>5400</v>
      </c>
      <c r="S5166" s="32">
        <f t="shared" si="1151"/>
        <v>0</v>
      </c>
      <c r="T5166" s="32">
        <f t="shared" si="1152"/>
        <v>21600</v>
      </c>
      <c r="U5166" s="32">
        <f t="shared" si="1153"/>
        <v>0</v>
      </c>
      <c r="V5166" s="32">
        <f t="shared" si="1148"/>
        <v>608.12777084228753</v>
      </c>
      <c r="W5166" s="32">
        <f t="shared" si="1154"/>
        <v>608.12777084228753</v>
      </c>
      <c r="X5166" s="32">
        <f t="shared" si="1155"/>
        <v>608.12777084228753</v>
      </c>
    </row>
    <row r="5167" spans="1:24" x14ac:dyDescent="0.25">
      <c r="A5167" s="2"/>
      <c r="B5167" s="2" t="s">
        <v>9</v>
      </c>
      <c r="C5167" s="2">
        <f t="shared" ref="C5167:C5188" si="1158">C5166</f>
        <v>216</v>
      </c>
      <c r="D5167" s="2">
        <f t="shared" ref="D5167:D5188" si="1159">D5166+1</f>
        <v>3</v>
      </c>
      <c r="E5167" s="2">
        <f t="shared" si="1149"/>
        <v>5163</v>
      </c>
      <c r="F5167" s="11">
        <v>202.5</v>
      </c>
      <c r="G5167" s="9">
        <v>0</v>
      </c>
      <c r="H5167" s="9">
        <v>0</v>
      </c>
      <c r="I5167" s="9">
        <v>0</v>
      </c>
      <c r="J5167" s="9">
        <v>0.332351108336915</v>
      </c>
      <c r="K5167" s="9">
        <v>0.332351108336915</v>
      </c>
      <c r="L5167" s="9">
        <v>0.332351108336915</v>
      </c>
      <c r="N5167" s="32">
        <f>IF('System Design'!$F$8=1,'Hourly Demand and Generation'!G5167*'System Design'!$F$21,IF('System Design'!$F$8=2,'Hourly Demand and Generation'!H5167*'System Design'!$F$21,IF('System Design'!$F$8=3,'Hourly Demand and Generation'!I5167*'System Design'!$F$21)))</f>
        <v>0</v>
      </c>
      <c r="O5167" s="32">
        <f>IF('System Design'!$F$8=1,'Hourly Demand and Generation'!J5167*'System Design'!$F$22,IF('System Design'!$F$8=2,'Hourly Demand and Generation'!K5167*'System Design'!$F$22,IF('System Design'!$F$8=3,'Hourly Demand and Generation'!L5167*'System Design'!$F$22)))</f>
        <v>830.87777084228753</v>
      </c>
      <c r="Q5167" s="32">
        <f t="shared" si="1147"/>
        <v>0</v>
      </c>
      <c r="R5167" s="32">
        <f t="shared" si="1150"/>
        <v>5400</v>
      </c>
      <c r="S5167" s="32">
        <f t="shared" si="1151"/>
        <v>0</v>
      </c>
      <c r="T5167" s="32">
        <f t="shared" si="1152"/>
        <v>21600</v>
      </c>
      <c r="U5167" s="32">
        <f t="shared" si="1153"/>
        <v>0</v>
      </c>
      <c r="V5167" s="32">
        <f t="shared" si="1148"/>
        <v>628.37777084228753</v>
      </c>
      <c r="W5167" s="32">
        <f t="shared" si="1154"/>
        <v>628.37777084228753</v>
      </c>
      <c r="X5167" s="32">
        <f t="shared" si="1155"/>
        <v>628.37777084228753</v>
      </c>
    </row>
    <row r="5168" spans="1:24" x14ac:dyDescent="0.25">
      <c r="A5168" s="2"/>
      <c r="B5168" s="2" t="s">
        <v>9</v>
      </c>
      <c r="C5168" s="2">
        <f t="shared" si="1158"/>
        <v>216</v>
      </c>
      <c r="D5168" s="2">
        <f t="shared" si="1159"/>
        <v>4</v>
      </c>
      <c r="E5168" s="2">
        <f t="shared" si="1149"/>
        <v>5164</v>
      </c>
      <c r="F5168" s="11">
        <v>243</v>
      </c>
      <c r="G5168" s="9">
        <v>0</v>
      </c>
      <c r="H5168" s="9">
        <v>0</v>
      </c>
      <c r="I5168" s="9">
        <v>0</v>
      </c>
      <c r="J5168" s="9">
        <v>0.36927900926323798</v>
      </c>
      <c r="K5168" s="9">
        <v>0.36927900926323798</v>
      </c>
      <c r="L5168" s="9">
        <v>0.36927900926323798</v>
      </c>
      <c r="N5168" s="32">
        <f>IF('System Design'!$F$8=1,'Hourly Demand and Generation'!G5168*'System Design'!$F$21,IF('System Design'!$F$8=2,'Hourly Demand and Generation'!H5168*'System Design'!$F$21,IF('System Design'!$F$8=3,'Hourly Demand and Generation'!I5168*'System Design'!$F$21)))</f>
        <v>0</v>
      </c>
      <c r="O5168" s="32">
        <f>IF('System Design'!$F$8=1,'Hourly Demand and Generation'!J5168*'System Design'!$F$22,IF('System Design'!$F$8=2,'Hourly Demand and Generation'!K5168*'System Design'!$F$22,IF('System Design'!$F$8=3,'Hourly Demand and Generation'!L5168*'System Design'!$F$22)))</f>
        <v>923.1975231580949</v>
      </c>
      <c r="Q5168" s="32">
        <f t="shared" si="1147"/>
        <v>0</v>
      </c>
      <c r="R5168" s="32">
        <f t="shared" si="1150"/>
        <v>5400</v>
      </c>
      <c r="S5168" s="32">
        <f t="shared" si="1151"/>
        <v>0</v>
      </c>
      <c r="T5168" s="32">
        <f t="shared" si="1152"/>
        <v>21600</v>
      </c>
      <c r="U5168" s="32">
        <f t="shared" si="1153"/>
        <v>0</v>
      </c>
      <c r="V5168" s="32">
        <f t="shared" si="1148"/>
        <v>680.1975231580949</v>
      </c>
      <c r="W5168" s="32">
        <f t="shared" si="1154"/>
        <v>680.1975231580949</v>
      </c>
      <c r="X5168" s="32">
        <f t="shared" si="1155"/>
        <v>680.1975231580949</v>
      </c>
    </row>
    <row r="5169" spans="1:24" x14ac:dyDescent="0.25">
      <c r="A5169" s="2"/>
      <c r="B5169" s="2" t="s">
        <v>9</v>
      </c>
      <c r="C5169" s="2">
        <f t="shared" si="1158"/>
        <v>216</v>
      </c>
      <c r="D5169" s="2">
        <f t="shared" si="1159"/>
        <v>5</v>
      </c>
      <c r="E5169" s="2">
        <f t="shared" si="1149"/>
        <v>5165</v>
      </c>
      <c r="F5169" s="11">
        <v>263.25</v>
      </c>
      <c r="G5169" s="9">
        <v>0</v>
      </c>
      <c r="H5169" s="9">
        <v>3.7199999999999997E-2</v>
      </c>
      <c r="I5169" s="9">
        <v>7.4399999999999994E-2</v>
      </c>
      <c r="J5169" s="9">
        <v>0.29542320741059103</v>
      </c>
      <c r="K5169" s="9">
        <v>0.29542320741059103</v>
      </c>
      <c r="L5169" s="9">
        <v>0.29542320741059103</v>
      </c>
      <c r="N5169" s="32">
        <f>IF('System Design'!$F$8=1,'Hourly Demand and Generation'!G5169*'System Design'!$F$21,IF('System Design'!$F$8=2,'Hourly Demand and Generation'!H5169*'System Design'!$F$21,IF('System Design'!$F$8=3,'Hourly Demand and Generation'!I5169*'System Design'!$F$21)))</f>
        <v>37.199999999999996</v>
      </c>
      <c r="O5169" s="32">
        <f>IF('System Design'!$F$8=1,'Hourly Demand and Generation'!J5169*'System Design'!$F$22,IF('System Design'!$F$8=2,'Hourly Demand and Generation'!K5169*'System Design'!$F$22,IF('System Design'!$F$8=3,'Hourly Demand and Generation'!L5169*'System Design'!$F$22)))</f>
        <v>738.55801852647755</v>
      </c>
      <c r="Q5169" s="32">
        <f t="shared" si="1147"/>
        <v>0</v>
      </c>
      <c r="R5169" s="32">
        <f t="shared" si="1150"/>
        <v>5400</v>
      </c>
      <c r="S5169" s="32">
        <f t="shared" si="1151"/>
        <v>0</v>
      </c>
      <c r="T5169" s="32">
        <f t="shared" si="1152"/>
        <v>21600</v>
      </c>
      <c r="U5169" s="32">
        <f t="shared" si="1153"/>
        <v>0</v>
      </c>
      <c r="V5169" s="32">
        <f t="shared" si="1148"/>
        <v>512.5080185264776</v>
      </c>
      <c r="W5169" s="32">
        <f t="shared" si="1154"/>
        <v>512.5080185264776</v>
      </c>
      <c r="X5169" s="32">
        <f t="shared" si="1155"/>
        <v>512.5080185264776</v>
      </c>
    </row>
    <row r="5170" spans="1:24" x14ac:dyDescent="0.25">
      <c r="A5170" s="2"/>
      <c r="B5170" s="2" t="s">
        <v>9</v>
      </c>
      <c r="C5170" s="2">
        <f t="shared" si="1158"/>
        <v>216</v>
      </c>
      <c r="D5170" s="2">
        <f t="shared" si="1159"/>
        <v>6</v>
      </c>
      <c r="E5170" s="2">
        <f t="shared" si="1149"/>
        <v>5166</v>
      </c>
      <c r="F5170" s="11">
        <v>283.5</v>
      </c>
      <c r="G5170" s="9">
        <v>7.4399999999999994E-2</v>
      </c>
      <c r="H5170" s="9">
        <v>0.11625000000000001</v>
      </c>
      <c r="I5170" s="9">
        <v>0.15809999999999999</v>
      </c>
      <c r="J5170" s="9">
        <v>0.29542320741059103</v>
      </c>
      <c r="K5170" s="9">
        <v>0.29542320741059103</v>
      </c>
      <c r="L5170" s="9">
        <v>0.29542320741059103</v>
      </c>
      <c r="N5170" s="32">
        <f>IF('System Design'!$F$8=1,'Hourly Demand and Generation'!G5170*'System Design'!$F$21,IF('System Design'!$F$8=2,'Hourly Demand and Generation'!H5170*'System Design'!$F$21,IF('System Design'!$F$8=3,'Hourly Demand and Generation'!I5170*'System Design'!$F$21)))</f>
        <v>79.05</v>
      </c>
      <c r="O5170" s="32">
        <f>IF('System Design'!$F$8=1,'Hourly Demand and Generation'!J5170*'System Design'!$F$22,IF('System Design'!$F$8=2,'Hourly Demand and Generation'!K5170*'System Design'!$F$22,IF('System Design'!$F$8=3,'Hourly Demand and Generation'!L5170*'System Design'!$F$22)))</f>
        <v>738.55801852647755</v>
      </c>
      <c r="Q5170" s="32">
        <f t="shared" si="1147"/>
        <v>0</v>
      </c>
      <c r="R5170" s="32">
        <f t="shared" si="1150"/>
        <v>5400</v>
      </c>
      <c r="S5170" s="32">
        <f t="shared" si="1151"/>
        <v>0</v>
      </c>
      <c r="T5170" s="32">
        <f t="shared" si="1152"/>
        <v>21600</v>
      </c>
      <c r="U5170" s="32">
        <f t="shared" si="1153"/>
        <v>0</v>
      </c>
      <c r="V5170" s="32">
        <f t="shared" si="1148"/>
        <v>534.10801852647751</v>
      </c>
      <c r="W5170" s="32">
        <f t="shared" si="1154"/>
        <v>534.10801852647751</v>
      </c>
      <c r="X5170" s="32">
        <f t="shared" si="1155"/>
        <v>534.10801852647751</v>
      </c>
    </row>
    <row r="5171" spans="1:24" x14ac:dyDescent="0.25">
      <c r="A5171" s="2"/>
      <c r="B5171" s="2" t="s">
        <v>9</v>
      </c>
      <c r="C5171" s="2">
        <f t="shared" si="1158"/>
        <v>216</v>
      </c>
      <c r="D5171" s="2">
        <f t="shared" si="1159"/>
        <v>7</v>
      </c>
      <c r="E5171" s="2">
        <f t="shared" si="1149"/>
        <v>5167</v>
      </c>
      <c r="F5171" s="11">
        <v>303.75</v>
      </c>
      <c r="G5171" s="9">
        <v>0.15809999999999999</v>
      </c>
      <c r="H5171" s="9">
        <v>0.1953</v>
      </c>
      <c r="I5171" s="9">
        <v>0.23250000000000001</v>
      </c>
      <c r="J5171" s="9">
        <v>0.332351108336915</v>
      </c>
      <c r="K5171" s="9">
        <v>0.332351108336915</v>
      </c>
      <c r="L5171" s="9">
        <v>0.332351108336915</v>
      </c>
      <c r="N5171" s="32">
        <f>IF('System Design'!$F$8=1,'Hourly Demand and Generation'!G5171*'System Design'!$F$21,IF('System Design'!$F$8=2,'Hourly Demand and Generation'!H5171*'System Design'!$F$21,IF('System Design'!$F$8=3,'Hourly Demand and Generation'!I5171*'System Design'!$F$21)))</f>
        <v>116.25</v>
      </c>
      <c r="O5171" s="32">
        <f>IF('System Design'!$F$8=1,'Hourly Demand and Generation'!J5171*'System Design'!$F$22,IF('System Design'!$F$8=2,'Hourly Demand and Generation'!K5171*'System Design'!$F$22,IF('System Design'!$F$8=3,'Hourly Demand and Generation'!L5171*'System Design'!$F$22)))</f>
        <v>830.87777084228753</v>
      </c>
      <c r="Q5171" s="32">
        <f t="shared" si="1147"/>
        <v>0</v>
      </c>
      <c r="R5171" s="32">
        <f t="shared" si="1150"/>
        <v>5400</v>
      </c>
      <c r="S5171" s="32">
        <f t="shared" si="1151"/>
        <v>0</v>
      </c>
      <c r="T5171" s="32">
        <f t="shared" si="1152"/>
        <v>21600</v>
      </c>
      <c r="U5171" s="32">
        <f t="shared" si="1153"/>
        <v>0</v>
      </c>
      <c r="V5171" s="32">
        <f t="shared" si="1148"/>
        <v>643.37777084228753</v>
      </c>
      <c r="W5171" s="32">
        <f t="shared" si="1154"/>
        <v>643.37777084228753</v>
      </c>
      <c r="X5171" s="32">
        <f t="shared" si="1155"/>
        <v>643.37777084228753</v>
      </c>
    </row>
    <row r="5172" spans="1:24" x14ac:dyDescent="0.25">
      <c r="A5172" s="2"/>
      <c r="B5172" s="2" t="s">
        <v>9</v>
      </c>
      <c r="C5172" s="2">
        <f t="shared" si="1158"/>
        <v>216</v>
      </c>
      <c r="D5172" s="2">
        <f t="shared" si="1159"/>
        <v>8</v>
      </c>
      <c r="E5172" s="2">
        <f t="shared" si="1149"/>
        <v>5168</v>
      </c>
      <c r="F5172" s="11">
        <v>324</v>
      </c>
      <c r="G5172" s="9">
        <v>0.30690000000000001</v>
      </c>
      <c r="H5172" s="9">
        <v>0.34875</v>
      </c>
      <c r="I5172" s="9">
        <v>0.3906</v>
      </c>
      <c r="J5172" s="9">
        <v>0.332351108336915</v>
      </c>
      <c r="K5172" s="9">
        <v>0.332351108336915</v>
      </c>
      <c r="L5172" s="9">
        <v>0.332351108336915</v>
      </c>
      <c r="N5172" s="32">
        <f>IF('System Design'!$F$8=1,'Hourly Demand and Generation'!G5172*'System Design'!$F$21,IF('System Design'!$F$8=2,'Hourly Demand and Generation'!H5172*'System Design'!$F$21,IF('System Design'!$F$8=3,'Hourly Demand and Generation'!I5172*'System Design'!$F$21)))</f>
        <v>195.3</v>
      </c>
      <c r="O5172" s="32">
        <f>IF('System Design'!$F$8=1,'Hourly Demand and Generation'!J5172*'System Design'!$F$22,IF('System Design'!$F$8=2,'Hourly Demand and Generation'!K5172*'System Design'!$F$22,IF('System Design'!$F$8=3,'Hourly Demand and Generation'!L5172*'System Design'!$F$22)))</f>
        <v>830.87777084228753</v>
      </c>
      <c r="Q5172" s="32">
        <f t="shared" si="1147"/>
        <v>0</v>
      </c>
      <c r="R5172" s="32">
        <f t="shared" si="1150"/>
        <v>5400</v>
      </c>
      <c r="S5172" s="32">
        <f t="shared" si="1151"/>
        <v>0</v>
      </c>
      <c r="T5172" s="32">
        <f t="shared" si="1152"/>
        <v>21600</v>
      </c>
      <c r="U5172" s="32">
        <f t="shared" si="1153"/>
        <v>0</v>
      </c>
      <c r="V5172" s="32">
        <f t="shared" si="1148"/>
        <v>702.1777708422876</v>
      </c>
      <c r="W5172" s="32">
        <f t="shared" si="1154"/>
        <v>702.1777708422876</v>
      </c>
      <c r="X5172" s="32">
        <f t="shared" si="1155"/>
        <v>702.1777708422876</v>
      </c>
    </row>
    <row r="5173" spans="1:24" x14ac:dyDescent="0.25">
      <c r="A5173" s="2"/>
      <c r="B5173" s="2" t="s">
        <v>9</v>
      </c>
      <c r="C5173" s="2">
        <f t="shared" si="1158"/>
        <v>216</v>
      </c>
      <c r="D5173" s="2">
        <f t="shared" si="1159"/>
        <v>9</v>
      </c>
      <c r="E5173" s="2">
        <f t="shared" si="1149"/>
        <v>5169</v>
      </c>
      <c r="F5173" s="11">
        <v>324</v>
      </c>
      <c r="G5173" s="9">
        <v>0.46500000000000002</v>
      </c>
      <c r="H5173" s="9">
        <v>0.50219999999999998</v>
      </c>
      <c r="I5173" s="9">
        <v>0.53939999999999999</v>
      </c>
      <c r="J5173" s="9">
        <v>0.29542320741059103</v>
      </c>
      <c r="K5173" s="9">
        <v>0.29542320741059103</v>
      </c>
      <c r="L5173" s="9">
        <v>0.29542320741059103</v>
      </c>
      <c r="N5173" s="32">
        <f>IF('System Design'!$F$8=1,'Hourly Demand and Generation'!G5173*'System Design'!$F$21,IF('System Design'!$F$8=2,'Hourly Demand and Generation'!H5173*'System Design'!$F$21,IF('System Design'!$F$8=3,'Hourly Demand and Generation'!I5173*'System Design'!$F$21)))</f>
        <v>269.7</v>
      </c>
      <c r="O5173" s="32">
        <f>IF('System Design'!$F$8=1,'Hourly Demand and Generation'!J5173*'System Design'!$F$22,IF('System Design'!$F$8=2,'Hourly Demand and Generation'!K5173*'System Design'!$F$22,IF('System Design'!$F$8=3,'Hourly Demand and Generation'!L5173*'System Design'!$F$22)))</f>
        <v>738.55801852647755</v>
      </c>
      <c r="Q5173" s="32">
        <f t="shared" si="1147"/>
        <v>0</v>
      </c>
      <c r="R5173" s="32">
        <f t="shared" si="1150"/>
        <v>5400</v>
      </c>
      <c r="S5173" s="32">
        <f t="shared" si="1151"/>
        <v>0</v>
      </c>
      <c r="T5173" s="32">
        <f t="shared" si="1152"/>
        <v>21600</v>
      </c>
      <c r="U5173" s="32">
        <f t="shared" si="1153"/>
        <v>0</v>
      </c>
      <c r="V5173" s="32">
        <f t="shared" si="1148"/>
        <v>684.2580185264776</v>
      </c>
      <c r="W5173" s="32">
        <f t="shared" si="1154"/>
        <v>684.2580185264776</v>
      </c>
      <c r="X5173" s="32">
        <f t="shared" si="1155"/>
        <v>684.2580185264776</v>
      </c>
    </row>
    <row r="5174" spans="1:24" x14ac:dyDescent="0.25">
      <c r="A5174" s="2"/>
      <c r="B5174" s="2" t="s">
        <v>9</v>
      </c>
      <c r="C5174" s="2">
        <f t="shared" si="1158"/>
        <v>216</v>
      </c>
      <c r="D5174" s="2">
        <f t="shared" si="1159"/>
        <v>10</v>
      </c>
      <c r="E5174" s="2">
        <f t="shared" si="1149"/>
        <v>5170</v>
      </c>
      <c r="F5174" s="11">
        <v>315.89999999999998</v>
      </c>
      <c r="G5174" s="9">
        <v>0.62309999999999999</v>
      </c>
      <c r="H5174" s="9">
        <v>0.6603</v>
      </c>
      <c r="I5174" s="9">
        <v>0.69750000000000001</v>
      </c>
      <c r="J5174" s="9">
        <v>0.332351108336915</v>
      </c>
      <c r="K5174" s="9">
        <v>0.332351108336915</v>
      </c>
      <c r="L5174" s="9">
        <v>0.332351108336915</v>
      </c>
      <c r="N5174" s="32">
        <f>IF('System Design'!$F$8=1,'Hourly Demand and Generation'!G5174*'System Design'!$F$21,IF('System Design'!$F$8=2,'Hourly Demand and Generation'!H5174*'System Design'!$F$21,IF('System Design'!$F$8=3,'Hourly Demand and Generation'!I5174*'System Design'!$F$21)))</f>
        <v>348.75</v>
      </c>
      <c r="O5174" s="32">
        <f>IF('System Design'!$F$8=1,'Hourly Demand and Generation'!J5174*'System Design'!$F$22,IF('System Design'!$F$8=2,'Hourly Demand and Generation'!K5174*'System Design'!$F$22,IF('System Design'!$F$8=3,'Hourly Demand and Generation'!L5174*'System Design'!$F$22)))</f>
        <v>830.87777084228753</v>
      </c>
      <c r="Q5174" s="32">
        <f t="shared" si="1147"/>
        <v>0</v>
      </c>
      <c r="R5174" s="32">
        <f t="shared" si="1150"/>
        <v>5400</v>
      </c>
      <c r="S5174" s="32">
        <f t="shared" si="1151"/>
        <v>0</v>
      </c>
      <c r="T5174" s="32">
        <f t="shared" si="1152"/>
        <v>21600</v>
      </c>
      <c r="U5174" s="32">
        <f t="shared" si="1153"/>
        <v>0</v>
      </c>
      <c r="V5174" s="32">
        <f t="shared" si="1148"/>
        <v>863.72777084228767</v>
      </c>
      <c r="W5174" s="32">
        <f t="shared" si="1154"/>
        <v>863.72777084228767</v>
      </c>
      <c r="X5174" s="32">
        <f t="shared" si="1155"/>
        <v>863.72777084228767</v>
      </c>
    </row>
    <row r="5175" spans="1:24" x14ac:dyDescent="0.25">
      <c r="A5175" s="2"/>
      <c r="B5175" s="2" t="s">
        <v>9</v>
      </c>
      <c r="C5175" s="2">
        <f t="shared" si="1158"/>
        <v>216</v>
      </c>
      <c r="D5175" s="2">
        <f t="shared" si="1159"/>
        <v>11</v>
      </c>
      <c r="E5175" s="2">
        <f t="shared" si="1149"/>
        <v>5171</v>
      </c>
      <c r="F5175" s="11">
        <v>311.85000000000002</v>
      </c>
      <c r="G5175" s="9">
        <v>0.77190000000000003</v>
      </c>
      <c r="H5175" s="9">
        <v>0.81374999999999997</v>
      </c>
      <c r="I5175" s="9">
        <v>0.85560000000000003</v>
      </c>
      <c r="J5175" s="9">
        <v>0.29542320741059103</v>
      </c>
      <c r="K5175" s="9">
        <v>0.29542320741059103</v>
      </c>
      <c r="L5175" s="9">
        <v>0.29542320741059103</v>
      </c>
      <c r="N5175" s="32">
        <f>IF('System Design'!$F$8=1,'Hourly Demand and Generation'!G5175*'System Design'!$F$21,IF('System Design'!$F$8=2,'Hourly Demand and Generation'!H5175*'System Design'!$F$21,IF('System Design'!$F$8=3,'Hourly Demand and Generation'!I5175*'System Design'!$F$21)))</f>
        <v>427.8</v>
      </c>
      <c r="O5175" s="32">
        <f>IF('System Design'!$F$8=1,'Hourly Demand and Generation'!J5175*'System Design'!$F$22,IF('System Design'!$F$8=2,'Hourly Demand and Generation'!K5175*'System Design'!$F$22,IF('System Design'!$F$8=3,'Hourly Demand and Generation'!L5175*'System Design'!$F$22)))</f>
        <v>738.55801852647755</v>
      </c>
      <c r="Q5175" s="32">
        <f t="shared" si="1147"/>
        <v>0</v>
      </c>
      <c r="R5175" s="32">
        <f t="shared" si="1150"/>
        <v>5400</v>
      </c>
      <c r="S5175" s="32">
        <f t="shared" si="1151"/>
        <v>0</v>
      </c>
      <c r="T5175" s="32">
        <f t="shared" si="1152"/>
        <v>21600</v>
      </c>
      <c r="U5175" s="32">
        <f t="shared" si="1153"/>
        <v>0</v>
      </c>
      <c r="V5175" s="32">
        <f t="shared" si="1148"/>
        <v>854.50801852647749</v>
      </c>
      <c r="W5175" s="32">
        <f t="shared" si="1154"/>
        <v>854.50801852647749</v>
      </c>
      <c r="X5175" s="32">
        <f t="shared" si="1155"/>
        <v>854.50801852647749</v>
      </c>
    </row>
    <row r="5176" spans="1:24" x14ac:dyDescent="0.25">
      <c r="A5176" s="2"/>
      <c r="B5176" s="2" t="s">
        <v>9</v>
      </c>
      <c r="C5176" s="2">
        <f t="shared" si="1158"/>
        <v>216</v>
      </c>
      <c r="D5176" s="2">
        <f t="shared" si="1159"/>
        <v>12</v>
      </c>
      <c r="E5176" s="2">
        <f t="shared" si="1149"/>
        <v>5172</v>
      </c>
      <c r="F5176" s="11">
        <v>311.85000000000002</v>
      </c>
      <c r="G5176" s="9">
        <v>0.93</v>
      </c>
      <c r="H5176" s="9">
        <v>0.93</v>
      </c>
      <c r="I5176" s="9">
        <v>0.93</v>
      </c>
      <c r="J5176" s="9">
        <v>0.27695925694742901</v>
      </c>
      <c r="K5176" s="9">
        <v>0.27695925694742901</v>
      </c>
      <c r="L5176" s="9">
        <v>0.27695925694742901</v>
      </c>
      <c r="N5176" s="32">
        <f>IF('System Design'!$F$8=1,'Hourly Demand and Generation'!G5176*'System Design'!$F$21,IF('System Design'!$F$8=2,'Hourly Demand and Generation'!H5176*'System Design'!$F$21,IF('System Design'!$F$8=3,'Hourly Demand and Generation'!I5176*'System Design'!$F$21)))</f>
        <v>465</v>
      </c>
      <c r="O5176" s="32">
        <f>IF('System Design'!$F$8=1,'Hourly Demand and Generation'!J5176*'System Design'!$F$22,IF('System Design'!$F$8=2,'Hourly Demand and Generation'!K5176*'System Design'!$F$22,IF('System Design'!$F$8=3,'Hourly Demand and Generation'!L5176*'System Design'!$F$22)))</f>
        <v>692.39814236857251</v>
      </c>
      <c r="Q5176" s="32">
        <f t="shared" si="1147"/>
        <v>0</v>
      </c>
      <c r="R5176" s="32">
        <f t="shared" si="1150"/>
        <v>5400</v>
      </c>
      <c r="S5176" s="32">
        <f t="shared" si="1151"/>
        <v>0</v>
      </c>
      <c r="T5176" s="32">
        <f t="shared" si="1152"/>
        <v>21600</v>
      </c>
      <c r="U5176" s="32">
        <f t="shared" si="1153"/>
        <v>0</v>
      </c>
      <c r="V5176" s="32">
        <f t="shared" si="1148"/>
        <v>845.54814236857248</v>
      </c>
      <c r="W5176" s="32">
        <f t="shared" si="1154"/>
        <v>845.54814236857248</v>
      </c>
      <c r="X5176" s="32">
        <f t="shared" si="1155"/>
        <v>845.54814236857248</v>
      </c>
    </row>
    <row r="5177" spans="1:24" x14ac:dyDescent="0.25">
      <c r="A5177" s="2"/>
      <c r="B5177" s="2" t="s">
        <v>9</v>
      </c>
      <c r="C5177" s="2">
        <f t="shared" si="1158"/>
        <v>216</v>
      </c>
      <c r="D5177" s="2">
        <f t="shared" si="1159"/>
        <v>13</v>
      </c>
      <c r="E5177" s="2">
        <f t="shared" si="1149"/>
        <v>5173</v>
      </c>
      <c r="F5177" s="11">
        <v>324</v>
      </c>
      <c r="G5177" s="9">
        <v>0.77190000000000003</v>
      </c>
      <c r="H5177" s="9">
        <v>0.81374999999999997</v>
      </c>
      <c r="I5177" s="9">
        <v>0.85560000000000003</v>
      </c>
      <c r="J5177" s="9">
        <v>0.29542320741059103</v>
      </c>
      <c r="K5177" s="9">
        <v>0.29542320741059103</v>
      </c>
      <c r="L5177" s="9">
        <v>0.29542320741059103</v>
      </c>
      <c r="N5177" s="32">
        <f>IF('System Design'!$F$8=1,'Hourly Demand and Generation'!G5177*'System Design'!$F$21,IF('System Design'!$F$8=2,'Hourly Demand and Generation'!H5177*'System Design'!$F$21,IF('System Design'!$F$8=3,'Hourly Demand and Generation'!I5177*'System Design'!$F$21)))</f>
        <v>427.8</v>
      </c>
      <c r="O5177" s="32">
        <f>IF('System Design'!$F$8=1,'Hourly Demand and Generation'!J5177*'System Design'!$F$22,IF('System Design'!$F$8=2,'Hourly Demand and Generation'!K5177*'System Design'!$F$22,IF('System Design'!$F$8=3,'Hourly Demand and Generation'!L5177*'System Design'!$F$22)))</f>
        <v>738.55801852647755</v>
      </c>
      <c r="Q5177" s="32">
        <f t="shared" si="1147"/>
        <v>0</v>
      </c>
      <c r="R5177" s="32">
        <f t="shared" si="1150"/>
        <v>5400</v>
      </c>
      <c r="S5177" s="32">
        <f t="shared" si="1151"/>
        <v>0</v>
      </c>
      <c r="T5177" s="32">
        <f t="shared" si="1152"/>
        <v>21600</v>
      </c>
      <c r="U5177" s="32">
        <f t="shared" si="1153"/>
        <v>0</v>
      </c>
      <c r="V5177" s="32">
        <f t="shared" si="1148"/>
        <v>842.35801852647751</v>
      </c>
      <c r="W5177" s="32">
        <f t="shared" si="1154"/>
        <v>842.35801852647751</v>
      </c>
      <c r="X5177" s="32">
        <f t="shared" si="1155"/>
        <v>842.35801852647751</v>
      </c>
    </row>
    <row r="5178" spans="1:24" x14ac:dyDescent="0.25">
      <c r="A5178" s="2"/>
      <c r="B5178" s="2" t="s">
        <v>9</v>
      </c>
      <c r="C5178" s="2">
        <f t="shared" si="1158"/>
        <v>216</v>
      </c>
      <c r="D5178" s="2">
        <f t="shared" si="1159"/>
        <v>14</v>
      </c>
      <c r="E5178" s="2">
        <f t="shared" si="1149"/>
        <v>5174</v>
      </c>
      <c r="F5178" s="11">
        <v>324</v>
      </c>
      <c r="G5178" s="9">
        <v>0.62309999999999999</v>
      </c>
      <c r="H5178" s="9">
        <v>0.6603</v>
      </c>
      <c r="I5178" s="9">
        <v>0.69750000000000001</v>
      </c>
      <c r="J5178" s="9">
        <v>0.31388715787375299</v>
      </c>
      <c r="K5178" s="9">
        <v>0.31388715787375299</v>
      </c>
      <c r="L5178" s="9">
        <v>0.31388715787375299</v>
      </c>
      <c r="N5178" s="32">
        <f>IF('System Design'!$F$8=1,'Hourly Demand and Generation'!G5178*'System Design'!$F$21,IF('System Design'!$F$8=2,'Hourly Demand and Generation'!H5178*'System Design'!$F$21,IF('System Design'!$F$8=3,'Hourly Demand and Generation'!I5178*'System Design'!$F$21)))</f>
        <v>348.75</v>
      </c>
      <c r="O5178" s="32">
        <f>IF('System Design'!$F$8=1,'Hourly Demand and Generation'!J5178*'System Design'!$F$22,IF('System Design'!$F$8=2,'Hourly Demand and Generation'!K5178*'System Design'!$F$22,IF('System Design'!$F$8=3,'Hourly Demand and Generation'!L5178*'System Design'!$F$22)))</f>
        <v>784.71789468438249</v>
      </c>
      <c r="Q5178" s="32">
        <f t="shared" si="1147"/>
        <v>0</v>
      </c>
      <c r="R5178" s="32">
        <f t="shared" si="1150"/>
        <v>5400</v>
      </c>
      <c r="S5178" s="32">
        <f t="shared" si="1151"/>
        <v>0</v>
      </c>
      <c r="T5178" s="32">
        <f t="shared" si="1152"/>
        <v>21600</v>
      </c>
      <c r="U5178" s="32">
        <f t="shared" si="1153"/>
        <v>0</v>
      </c>
      <c r="V5178" s="32">
        <f t="shared" si="1148"/>
        <v>809.46789468438237</v>
      </c>
      <c r="W5178" s="32">
        <f t="shared" si="1154"/>
        <v>809.46789468438237</v>
      </c>
      <c r="X5178" s="32">
        <f t="shared" si="1155"/>
        <v>809.46789468438237</v>
      </c>
    </row>
    <row r="5179" spans="1:24" x14ac:dyDescent="0.25">
      <c r="A5179" s="2"/>
      <c r="B5179" s="2" t="s">
        <v>9</v>
      </c>
      <c r="C5179" s="2">
        <f t="shared" si="1158"/>
        <v>216</v>
      </c>
      <c r="D5179" s="2">
        <f t="shared" si="1159"/>
        <v>15</v>
      </c>
      <c r="E5179" s="2">
        <f t="shared" si="1149"/>
        <v>5175</v>
      </c>
      <c r="F5179" s="11">
        <v>344.25</v>
      </c>
      <c r="G5179" s="9">
        <v>0.46500000000000002</v>
      </c>
      <c r="H5179" s="9">
        <v>0.50219999999999998</v>
      </c>
      <c r="I5179" s="9">
        <v>0.53939999999999999</v>
      </c>
      <c r="J5179" s="9">
        <v>0.332351108336915</v>
      </c>
      <c r="K5179" s="9">
        <v>0.332351108336915</v>
      </c>
      <c r="L5179" s="9">
        <v>0.332351108336915</v>
      </c>
      <c r="N5179" s="32">
        <f>IF('System Design'!$F$8=1,'Hourly Demand and Generation'!G5179*'System Design'!$F$21,IF('System Design'!$F$8=2,'Hourly Demand and Generation'!H5179*'System Design'!$F$21,IF('System Design'!$F$8=3,'Hourly Demand and Generation'!I5179*'System Design'!$F$21)))</f>
        <v>269.7</v>
      </c>
      <c r="O5179" s="32">
        <f>IF('System Design'!$F$8=1,'Hourly Demand and Generation'!J5179*'System Design'!$F$22,IF('System Design'!$F$8=2,'Hourly Demand and Generation'!K5179*'System Design'!$F$22,IF('System Design'!$F$8=3,'Hourly Demand and Generation'!L5179*'System Design'!$F$22)))</f>
        <v>830.87777084228753</v>
      </c>
      <c r="Q5179" s="32">
        <f t="shared" si="1147"/>
        <v>0</v>
      </c>
      <c r="R5179" s="32">
        <f t="shared" si="1150"/>
        <v>5400</v>
      </c>
      <c r="S5179" s="32">
        <f t="shared" si="1151"/>
        <v>0</v>
      </c>
      <c r="T5179" s="32">
        <f t="shared" si="1152"/>
        <v>21600</v>
      </c>
      <c r="U5179" s="32">
        <f t="shared" si="1153"/>
        <v>0</v>
      </c>
      <c r="V5179" s="32">
        <f t="shared" si="1148"/>
        <v>756.32777084228746</v>
      </c>
      <c r="W5179" s="32">
        <f t="shared" si="1154"/>
        <v>756.32777084228746</v>
      </c>
      <c r="X5179" s="32">
        <f t="shared" si="1155"/>
        <v>756.32777084228746</v>
      </c>
    </row>
    <row r="5180" spans="1:24" x14ac:dyDescent="0.25">
      <c r="A5180" s="2"/>
      <c r="B5180" s="2" t="s">
        <v>9</v>
      </c>
      <c r="C5180" s="2">
        <f t="shared" si="1158"/>
        <v>216</v>
      </c>
      <c r="D5180" s="2">
        <f t="shared" si="1159"/>
        <v>16</v>
      </c>
      <c r="E5180" s="2">
        <f t="shared" si="1149"/>
        <v>5176</v>
      </c>
      <c r="F5180" s="11">
        <v>364.5</v>
      </c>
      <c r="G5180" s="9">
        <v>0.30690000000000001</v>
      </c>
      <c r="H5180" s="9">
        <v>0.34875</v>
      </c>
      <c r="I5180" s="9">
        <v>0.3906</v>
      </c>
      <c r="J5180" s="9">
        <v>0.332351108336915</v>
      </c>
      <c r="K5180" s="9">
        <v>0.332351108336915</v>
      </c>
      <c r="L5180" s="9">
        <v>0.332351108336915</v>
      </c>
      <c r="N5180" s="32">
        <f>IF('System Design'!$F$8=1,'Hourly Demand and Generation'!G5180*'System Design'!$F$21,IF('System Design'!$F$8=2,'Hourly Demand and Generation'!H5180*'System Design'!$F$21,IF('System Design'!$F$8=3,'Hourly Demand and Generation'!I5180*'System Design'!$F$21)))</f>
        <v>195.3</v>
      </c>
      <c r="O5180" s="32">
        <f>IF('System Design'!$F$8=1,'Hourly Demand and Generation'!J5180*'System Design'!$F$22,IF('System Design'!$F$8=2,'Hourly Demand and Generation'!K5180*'System Design'!$F$22,IF('System Design'!$F$8=3,'Hourly Demand and Generation'!L5180*'System Design'!$F$22)))</f>
        <v>830.87777084228753</v>
      </c>
      <c r="Q5180" s="32">
        <f t="shared" si="1147"/>
        <v>0</v>
      </c>
      <c r="R5180" s="32">
        <f t="shared" si="1150"/>
        <v>5400</v>
      </c>
      <c r="S5180" s="32">
        <f t="shared" si="1151"/>
        <v>0</v>
      </c>
      <c r="T5180" s="32">
        <f t="shared" si="1152"/>
        <v>21600</v>
      </c>
      <c r="U5180" s="32">
        <f t="shared" si="1153"/>
        <v>0</v>
      </c>
      <c r="V5180" s="32">
        <f t="shared" si="1148"/>
        <v>661.6777708422876</v>
      </c>
      <c r="W5180" s="32">
        <f t="shared" si="1154"/>
        <v>661.6777708422876</v>
      </c>
      <c r="X5180" s="32">
        <f t="shared" si="1155"/>
        <v>661.6777708422876</v>
      </c>
    </row>
    <row r="5181" spans="1:24" x14ac:dyDescent="0.25">
      <c r="A5181" s="2"/>
      <c r="B5181" s="2" t="s">
        <v>9</v>
      </c>
      <c r="C5181" s="2">
        <f t="shared" si="1158"/>
        <v>216</v>
      </c>
      <c r="D5181" s="2">
        <f t="shared" si="1159"/>
        <v>17</v>
      </c>
      <c r="E5181" s="2">
        <f t="shared" si="1149"/>
        <v>5177</v>
      </c>
      <c r="F5181" s="11">
        <v>384.75</v>
      </c>
      <c r="G5181" s="9">
        <v>0.15809999999999999</v>
      </c>
      <c r="H5181" s="9">
        <v>0.1953</v>
      </c>
      <c r="I5181" s="9">
        <v>0.23250000000000001</v>
      </c>
      <c r="J5181" s="9">
        <v>0.36927900926323798</v>
      </c>
      <c r="K5181" s="9">
        <v>0.36927900926323798</v>
      </c>
      <c r="L5181" s="9">
        <v>0.36927900926323798</v>
      </c>
      <c r="N5181" s="32">
        <f>IF('System Design'!$F$8=1,'Hourly Demand and Generation'!G5181*'System Design'!$F$21,IF('System Design'!$F$8=2,'Hourly Demand and Generation'!H5181*'System Design'!$F$21,IF('System Design'!$F$8=3,'Hourly Demand and Generation'!I5181*'System Design'!$F$21)))</f>
        <v>116.25</v>
      </c>
      <c r="O5181" s="32">
        <f>IF('System Design'!$F$8=1,'Hourly Demand and Generation'!J5181*'System Design'!$F$22,IF('System Design'!$F$8=2,'Hourly Demand and Generation'!K5181*'System Design'!$F$22,IF('System Design'!$F$8=3,'Hourly Demand and Generation'!L5181*'System Design'!$F$22)))</f>
        <v>923.1975231580949</v>
      </c>
      <c r="Q5181" s="32">
        <f t="shared" si="1147"/>
        <v>0</v>
      </c>
      <c r="R5181" s="32">
        <f t="shared" si="1150"/>
        <v>5400</v>
      </c>
      <c r="S5181" s="32">
        <f t="shared" si="1151"/>
        <v>0</v>
      </c>
      <c r="T5181" s="32">
        <f t="shared" si="1152"/>
        <v>21600</v>
      </c>
      <c r="U5181" s="32">
        <f t="shared" si="1153"/>
        <v>0</v>
      </c>
      <c r="V5181" s="32">
        <f t="shared" si="1148"/>
        <v>654.69752315809501</v>
      </c>
      <c r="W5181" s="32">
        <f t="shared" si="1154"/>
        <v>654.69752315809501</v>
      </c>
      <c r="X5181" s="32">
        <f t="shared" si="1155"/>
        <v>654.69752315809501</v>
      </c>
    </row>
    <row r="5182" spans="1:24" x14ac:dyDescent="0.25">
      <c r="A5182" s="2"/>
      <c r="B5182" s="2" t="s">
        <v>9</v>
      </c>
      <c r="C5182" s="2">
        <f t="shared" si="1158"/>
        <v>216</v>
      </c>
      <c r="D5182" s="2">
        <f t="shared" si="1159"/>
        <v>18</v>
      </c>
      <c r="E5182" s="2">
        <f t="shared" si="1149"/>
        <v>5178</v>
      </c>
      <c r="F5182" s="11">
        <v>405</v>
      </c>
      <c r="G5182" s="9">
        <v>7.4399999999999994E-2</v>
      </c>
      <c r="H5182" s="9">
        <v>0.11625000000000001</v>
      </c>
      <c r="I5182" s="9">
        <v>0.15809999999999999</v>
      </c>
      <c r="J5182" s="9">
        <v>0.35081505880007602</v>
      </c>
      <c r="K5182" s="9">
        <v>0.35081505880007602</v>
      </c>
      <c r="L5182" s="9">
        <v>0.35081505880007602</v>
      </c>
      <c r="N5182" s="32">
        <f>IF('System Design'!$F$8=1,'Hourly Demand and Generation'!G5182*'System Design'!$F$21,IF('System Design'!$F$8=2,'Hourly Demand and Generation'!H5182*'System Design'!$F$21,IF('System Design'!$F$8=3,'Hourly Demand and Generation'!I5182*'System Design'!$F$21)))</f>
        <v>79.05</v>
      </c>
      <c r="O5182" s="32">
        <f>IF('System Design'!$F$8=1,'Hourly Demand and Generation'!J5182*'System Design'!$F$22,IF('System Design'!$F$8=2,'Hourly Demand and Generation'!K5182*'System Design'!$F$22,IF('System Design'!$F$8=3,'Hourly Demand and Generation'!L5182*'System Design'!$F$22)))</f>
        <v>877.03764700019008</v>
      </c>
      <c r="Q5182" s="32">
        <f t="shared" si="1147"/>
        <v>0</v>
      </c>
      <c r="R5182" s="32">
        <f t="shared" si="1150"/>
        <v>5400</v>
      </c>
      <c r="S5182" s="32">
        <f t="shared" si="1151"/>
        <v>0</v>
      </c>
      <c r="T5182" s="32">
        <f t="shared" si="1152"/>
        <v>21600</v>
      </c>
      <c r="U5182" s="32">
        <f t="shared" si="1153"/>
        <v>0</v>
      </c>
      <c r="V5182" s="32">
        <f t="shared" si="1148"/>
        <v>551.08764700019003</v>
      </c>
      <c r="W5182" s="32">
        <f t="shared" si="1154"/>
        <v>551.08764700019003</v>
      </c>
      <c r="X5182" s="32">
        <f t="shared" si="1155"/>
        <v>551.08764700019003</v>
      </c>
    </row>
    <row r="5183" spans="1:24" x14ac:dyDescent="0.25">
      <c r="A5183" s="2"/>
      <c r="B5183" s="2" t="s">
        <v>9</v>
      </c>
      <c r="C5183" s="2">
        <f t="shared" si="1158"/>
        <v>216</v>
      </c>
      <c r="D5183" s="2">
        <f t="shared" si="1159"/>
        <v>19</v>
      </c>
      <c r="E5183" s="2">
        <f t="shared" si="1149"/>
        <v>5179</v>
      </c>
      <c r="F5183" s="11">
        <v>392.85</v>
      </c>
      <c r="G5183" s="9">
        <v>0</v>
      </c>
      <c r="H5183" s="9">
        <v>3.7199999999999997E-2</v>
      </c>
      <c r="I5183" s="9">
        <v>7.4399999999999994E-2</v>
      </c>
      <c r="J5183" s="9">
        <v>0.332351108336915</v>
      </c>
      <c r="K5183" s="9">
        <v>0.332351108336915</v>
      </c>
      <c r="L5183" s="9">
        <v>0.332351108336915</v>
      </c>
      <c r="N5183" s="32">
        <f>IF('System Design'!$F$8=1,'Hourly Demand and Generation'!G5183*'System Design'!$F$21,IF('System Design'!$F$8=2,'Hourly Demand and Generation'!H5183*'System Design'!$F$21,IF('System Design'!$F$8=3,'Hourly Demand and Generation'!I5183*'System Design'!$F$21)))</f>
        <v>37.199999999999996</v>
      </c>
      <c r="O5183" s="32">
        <f>IF('System Design'!$F$8=1,'Hourly Demand and Generation'!J5183*'System Design'!$F$22,IF('System Design'!$F$8=2,'Hourly Demand and Generation'!K5183*'System Design'!$F$22,IF('System Design'!$F$8=3,'Hourly Demand and Generation'!L5183*'System Design'!$F$22)))</f>
        <v>830.87777084228753</v>
      </c>
      <c r="Q5183" s="32">
        <f t="shared" si="1147"/>
        <v>0</v>
      </c>
      <c r="R5183" s="32">
        <f t="shared" si="1150"/>
        <v>5400</v>
      </c>
      <c r="S5183" s="32">
        <f t="shared" si="1151"/>
        <v>0</v>
      </c>
      <c r="T5183" s="32">
        <f t="shared" si="1152"/>
        <v>21600</v>
      </c>
      <c r="U5183" s="32">
        <f t="shared" si="1153"/>
        <v>0</v>
      </c>
      <c r="V5183" s="32">
        <f t="shared" si="1148"/>
        <v>475.22777084228755</v>
      </c>
      <c r="W5183" s="32">
        <f t="shared" si="1154"/>
        <v>475.22777084228755</v>
      </c>
      <c r="X5183" s="32">
        <f t="shared" si="1155"/>
        <v>475.22777084228755</v>
      </c>
    </row>
    <row r="5184" spans="1:24" x14ac:dyDescent="0.25">
      <c r="A5184" s="2"/>
      <c r="B5184" s="2" t="s">
        <v>9</v>
      </c>
      <c r="C5184" s="2">
        <f t="shared" si="1158"/>
        <v>216</v>
      </c>
      <c r="D5184" s="2">
        <f t="shared" si="1159"/>
        <v>20</v>
      </c>
      <c r="E5184" s="2">
        <f t="shared" si="1149"/>
        <v>5180</v>
      </c>
      <c r="F5184" s="11">
        <v>384.75</v>
      </c>
      <c r="G5184" s="9">
        <v>0</v>
      </c>
      <c r="H5184" s="9">
        <v>0</v>
      </c>
      <c r="I5184" s="9">
        <v>0</v>
      </c>
      <c r="J5184" s="9">
        <v>0.332351108336915</v>
      </c>
      <c r="K5184" s="9">
        <v>0.332351108336915</v>
      </c>
      <c r="L5184" s="9">
        <v>0.332351108336915</v>
      </c>
      <c r="N5184" s="32">
        <f>IF('System Design'!$F$8=1,'Hourly Demand and Generation'!G5184*'System Design'!$F$21,IF('System Design'!$F$8=2,'Hourly Demand and Generation'!H5184*'System Design'!$F$21,IF('System Design'!$F$8=3,'Hourly Demand and Generation'!I5184*'System Design'!$F$21)))</f>
        <v>0</v>
      </c>
      <c r="O5184" s="32">
        <f>IF('System Design'!$F$8=1,'Hourly Demand and Generation'!J5184*'System Design'!$F$22,IF('System Design'!$F$8=2,'Hourly Demand and Generation'!K5184*'System Design'!$F$22,IF('System Design'!$F$8=3,'Hourly Demand and Generation'!L5184*'System Design'!$F$22)))</f>
        <v>830.87777084228753</v>
      </c>
      <c r="Q5184" s="32">
        <f t="shared" si="1147"/>
        <v>0</v>
      </c>
      <c r="R5184" s="32">
        <f t="shared" si="1150"/>
        <v>5400</v>
      </c>
      <c r="S5184" s="32">
        <f t="shared" si="1151"/>
        <v>0</v>
      </c>
      <c r="T5184" s="32">
        <f t="shared" si="1152"/>
        <v>21600</v>
      </c>
      <c r="U5184" s="32">
        <f t="shared" si="1153"/>
        <v>0</v>
      </c>
      <c r="V5184" s="32">
        <f t="shared" si="1148"/>
        <v>446.12777084228753</v>
      </c>
      <c r="W5184" s="32">
        <f t="shared" si="1154"/>
        <v>446.12777084228753</v>
      </c>
      <c r="X5184" s="32">
        <f t="shared" si="1155"/>
        <v>446.12777084228753</v>
      </c>
    </row>
    <row r="5185" spans="1:24" x14ac:dyDescent="0.25">
      <c r="A5185" s="2"/>
      <c r="B5185" s="2" t="s">
        <v>9</v>
      </c>
      <c r="C5185" s="2">
        <f t="shared" si="1158"/>
        <v>216</v>
      </c>
      <c r="D5185" s="2">
        <f t="shared" si="1159"/>
        <v>21</v>
      </c>
      <c r="E5185" s="2">
        <f t="shared" si="1149"/>
        <v>5181</v>
      </c>
      <c r="F5185" s="11">
        <v>364.5</v>
      </c>
      <c r="G5185" s="9">
        <v>0</v>
      </c>
      <c r="H5185" s="9">
        <v>0</v>
      </c>
      <c r="I5185" s="9">
        <v>0</v>
      </c>
      <c r="J5185" s="9">
        <v>0.332351108336915</v>
      </c>
      <c r="K5185" s="9">
        <v>0.332351108336915</v>
      </c>
      <c r="L5185" s="9">
        <v>0.332351108336915</v>
      </c>
      <c r="N5185" s="32">
        <f>IF('System Design'!$F$8=1,'Hourly Demand and Generation'!G5185*'System Design'!$F$21,IF('System Design'!$F$8=2,'Hourly Demand and Generation'!H5185*'System Design'!$F$21,IF('System Design'!$F$8=3,'Hourly Demand and Generation'!I5185*'System Design'!$F$21)))</f>
        <v>0</v>
      </c>
      <c r="O5185" s="32">
        <f>IF('System Design'!$F$8=1,'Hourly Demand and Generation'!J5185*'System Design'!$F$22,IF('System Design'!$F$8=2,'Hourly Demand and Generation'!K5185*'System Design'!$F$22,IF('System Design'!$F$8=3,'Hourly Demand and Generation'!L5185*'System Design'!$F$22)))</f>
        <v>830.87777084228753</v>
      </c>
      <c r="Q5185" s="32">
        <f t="shared" si="1147"/>
        <v>0</v>
      </c>
      <c r="R5185" s="32">
        <f t="shared" si="1150"/>
        <v>5400</v>
      </c>
      <c r="S5185" s="32">
        <f t="shared" si="1151"/>
        <v>0</v>
      </c>
      <c r="T5185" s="32">
        <f t="shared" si="1152"/>
        <v>21600</v>
      </c>
      <c r="U5185" s="32">
        <f t="shared" si="1153"/>
        <v>0</v>
      </c>
      <c r="V5185" s="32">
        <f t="shared" si="1148"/>
        <v>466.37777084228753</v>
      </c>
      <c r="W5185" s="32">
        <f t="shared" si="1154"/>
        <v>466.37777084228753</v>
      </c>
      <c r="X5185" s="32">
        <f t="shared" si="1155"/>
        <v>466.37777084228753</v>
      </c>
    </row>
    <row r="5186" spans="1:24" x14ac:dyDescent="0.25">
      <c r="A5186" s="2"/>
      <c r="B5186" s="2" t="s">
        <v>9</v>
      </c>
      <c r="C5186" s="2">
        <f t="shared" si="1158"/>
        <v>216</v>
      </c>
      <c r="D5186" s="2">
        <f t="shared" si="1159"/>
        <v>22</v>
      </c>
      <c r="E5186" s="2">
        <f t="shared" si="1149"/>
        <v>5182</v>
      </c>
      <c r="F5186" s="11">
        <v>344.25</v>
      </c>
      <c r="G5186" s="9">
        <v>0</v>
      </c>
      <c r="H5186" s="9">
        <v>0</v>
      </c>
      <c r="I5186" s="9">
        <v>0</v>
      </c>
      <c r="J5186" s="9">
        <v>0.35081505880007602</v>
      </c>
      <c r="K5186" s="9">
        <v>0.35081505880007602</v>
      </c>
      <c r="L5186" s="9">
        <v>0.35081505880007602</v>
      </c>
      <c r="N5186" s="32">
        <f>IF('System Design'!$F$8=1,'Hourly Demand and Generation'!G5186*'System Design'!$F$21,IF('System Design'!$F$8=2,'Hourly Demand and Generation'!H5186*'System Design'!$F$21,IF('System Design'!$F$8=3,'Hourly Demand and Generation'!I5186*'System Design'!$F$21)))</f>
        <v>0</v>
      </c>
      <c r="O5186" s="32">
        <f>IF('System Design'!$F$8=1,'Hourly Demand and Generation'!J5186*'System Design'!$F$22,IF('System Design'!$F$8=2,'Hourly Demand and Generation'!K5186*'System Design'!$F$22,IF('System Design'!$F$8=3,'Hourly Demand and Generation'!L5186*'System Design'!$F$22)))</f>
        <v>877.03764700019008</v>
      </c>
      <c r="Q5186" s="32">
        <f t="shared" si="1147"/>
        <v>0</v>
      </c>
      <c r="R5186" s="32">
        <f t="shared" si="1150"/>
        <v>5400</v>
      </c>
      <c r="S5186" s="32">
        <f t="shared" si="1151"/>
        <v>0</v>
      </c>
      <c r="T5186" s="32">
        <f t="shared" si="1152"/>
        <v>21600</v>
      </c>
      <c r="U5186" s="32">
        <f t="shared" si="1153"/>
        <v>0</v>
      </c>
      <c r="V5186" s="32">
        <f t="shared" si="1148"/>
        <v>532.78764700019008</v>
      </c>
      <c r="W5186" s="32">
        <f t="shared" si="1154"/>
        <v>532.78764700019008</v>
      </c>
      <c r="X5186" s="32">
        <f t="shared" si="1155"/>
        <v>532.78764700019008</v>
      </c>
    </row>
    <row r="5187" spans="1:24" x14ac:dyDescent="0.25">
      <c r="A5187" s="2"/>
      <c r="B5187" s="2" t="s">
        <v>9</v>
      </c>
      <c r="C5187" s="2">
        <f t="shared" si="1158"/>
        <v>216</v>
      </c>
      <c r="D5187" s="2">
        <f t="shared" si="1159"/>
        <v>23</v>
      </c>
      <c r="E5187" s="2">
        <f t="shared" si="1149"/>
        <v>5183</v>
      </c>
      <c r="F5187" s="11">
        <v>324</v>
      </c>
      <c r="G5187" s="9">
        <v>0</v>
      </c>
      <c r="H5187" s="9">
        <v>0</v>
      </c>
      <c r="I5187" s="9">
        <v>0</v>
      </c>
      <c r="J5187" s="9">
        <v>0.29542320741059103</v>
      </c>
      <c r="K5187" s="9">
        <v>0.29542320741059103</v>
      </c>
      <c r="L5187" s="9">
        <v>0.29542320741059103</v>
      </c>
      <c r="N5187" s="32">
        <f>IF('System Design'!$F$8=1,'Hourly Demand and Generation'!G5187*'System Design'!$F$21,IF('System Design'!$F$8=2,'Hourly Demand and Generation'!H5187*'System Design'!$F$21,IF('System Design'!$F$8=3,'Hourly Demand and Generation'!I5187*'System Design'!$F$21)))</f>
        <v>0</v>
      </c>
      <c r="O5187" s="32">
        <f>IF('System Design'!$F$8=1,'Hourly Demand and Generation'!J5187*'System Design'!$F$22,IF('System Design'!$F$8=2,'Hourly Demand and Generation'!K5187*'System Design'!$F$22,IF('System Design'!$F$8=3,'Hourly Demand and Generation'!L5187*'System Design'!$F$22)))</f>
        <v>738.55801852647755</v>
      </c>
      <c r="Q5187" s="32">
        <f t="shared" si="1147"/>
        <v>0</v>
      </c>
      <c r="R5187" s="32">
        <f t="shared" si="1150"/>
        <v>5400</v>
      </c>
      <c r="S5187" s="32">
        <f t="shared" si="1151"/>
        <v>0</v>
      </c>
      <c r="T5187" s="32">
        <f t="shared" si="1152"/>
        <v>21600</v>
      </c>
      <c r="U5187" s="32">
        <f t="shared" si="1153"/>
        <v>0</v>
      </c>
      <c r="V5187" s="32">
        <f t="shared" si="1148"/>
        <v>414.55801852647755</v>
      </c>
      <c r="W5187" s="32">
        <f t="shared" si="1154"/>
        <v>414.55801852647755</v>
      </c>
      <c r="X5187" s="32">
        <f t="shared" si="1155"/>
        <v>414.55801852647755</v>
      </c>
    </row>
    <row r="5188" spans="1:24" x14ac:dyDescent="0.25">
      <c r="A5188" s="2"/>
      <c r="B5188" s="2" t="s">
        <v>9</v>
      </c>
      <c r="C5188" s="2">
        <f t="shared" si="1158"/>
        <v>216</v>
      </c>
      <c r="D5188" s="2">
        <f t="shared" si="1159"/>
        <v>24</v>
      </c>
      <c r="E5188" s="2">
        <f t="shared" si="1149"/>
        <v>5184</v>
      </c>
      <c r="F5188" s="11">
        <v>283.5</v>
      </c>
      <c r="G5188" s="9">
        <v>0</v>
      </c>
      <c r="H5188" s="9">
        <v>0</v>
      </c>
      <c r="I5188" s="9">
        <v>0</v>
      </c>
      <c r="J5188" s="9">
        <v>0.29542320741059103</v>
      </c>
      <c r="K5188" s="9">
        <v>0.29542320741059103</v>
      </c>
      <c r="L5188" s="9">
        <v>0.29542320741059103</v>
      </c>
      <c r="N5188" s="32">
        <f>IF('System Design'!$F$8=1,'Hourly Demand and Generation'!G5188*'System Design'!$F$21,IF('System Design'!$F$8=2,'Hourly Demand and Generation'!H5188*'System Design'!$F$21,IF('System Design'!$F$8=3,'Hourly Demand and Generation'!I5188*'System Design'!$F$21)))</f>
        <v>0</v>
      </c>
      <c r="O5188" s="32">
        <f>IF('System Design'!$F$8=1,'Hourly Demand and Generation'!J5188*'System Design'!$F$22,IF('System Design'!$F$8=2,'Hourly Demand and Generation'!K5188*'System Design'!$F$22,IF('System Design'!$F$8=3,'Hourly Demand and Generation'!L5188*'System Design'!$F$22)))</f>
        <v>738.55801852647755</v>
      </c>
      <c r="Q5188" s="32">
        <f t="shared" si="1147"/>
        <v>0</v>
      </c>
      <c r="R5188" s="32">
        <f t="shared" si="1150"/>
        <v>5400</v>
      </c>
      <c r="S5188" s="32">
        <f t="shared" si="1151"/>
        <v>0</v>
      </c>
      <c r="T5188" s="32">
        <f t="shared" si="1152"/>
        <v>21600</v>
      </c>
      <c r="U5188" s="32">
        <f t="shared" si="1153"/>
        <v>0</v>
      </c>
      <c r="V5188" s="32">
        <f t="shared" si="1148"/>
        <v>455.05801852647755</v>
      </c>
      <c r="W5188" s="32">
        <f t="shared" si="1154"/>
        <v>455.05801852647755</v>
      </c>
      <c r="X5188" s="32">
        <f t="shared" si="1155"/>
        <v>455.05801852647755</v>
      </c>
    </row>
    <row r="5189" spans="1:24" x14ac:dyDescent="0.25">
      <c r="A5189" s="2"/>
      <c r="B5189" s="2" t="s">
        <v>9</v>
      </c>
      <c r="C5189" s="2">
        <f>C5188+1</f>
        <v>217</v>
      </c>
      <c r="D5189" s="2">
        <v>1</v>
      </c>
      <c r="E5189" s="2">
        <f t="shared" si="1149"/>
        <v>5185</v>
      </c>
      <c r="F5189" s="11">
        <v>243</v>
      </c>
      <c r="G5189" s="9">
        <v>0</v>
      </c>
      <c r="H5189" s="9">
        <v>0</v>
      </c>
      <c r="I5189" s="9">
        <v>0</v>
      </c>
      <c r="J5189" s="9">
        <v>0.16228831748581099</v>
      </c>
      <c r="K5189" s="9">
        <v>0.4</v>
      </c>
      <c r="L5189" s="9">
        <v>0.4</v>
      </c>
      <c r="N5189" s="32">
        <f>IF('System Design'!$F$8=1,'Hourly Demand and Generation'!G5189*'System Design'!$F$21,IF('System Design'!$F$8=2,'Hourly Demand and Generation'!H5189*'System Design'!$F$21,IF('System Design'!$F$8=3,'Hourly Demand and Generation'!I5189*'System Design'!$F$21)))</f>
        <v>0</v>
      </c>
      <c r="O5189" s="32">
        <f>IF('System Design'!$F$8=1,'Hourly Demand and Generation'!J5189*'System Design'!$F$22,IF('System Design'!$F$8=2,'Hourly Demand and Generation'!K5189*'System Design'!$F$22,IF('System Design'!$F$8=3,'Hourly Demand and Generation'!L5189*'System Design'!$F$22)))</f>
        <v>1000</v>
      </c>
      <c r="Q5189" s="32">
        <f t="shared" si="1147"/>
        <v>0</v>
      </c>
      <c r="R5189" s="32">
        <f t="shared" si="1150"/>
        <v>5400</v>
      </c>
      <c r="S5189" s="32">
        <f t="shared" si="1151"/>
        <v>0</v>
      </c>
      <c r="T5189" s="32">
        <f t="shared" si="1152"/>
        <v>21600</v>
      </c>
      <c r="U5189" s="32">
        <f t="shared" si="1153"/>
        <v>0</v>
      </c>
      <c r="V5189" s="32">
        <f t="shared" si="1148"/>
        <v>757</v>
      </c>
      <c r="W5189" s="32">
        <f t="shared" si="1154"/>
        <v>757</v>
      </c>
      <c r="X5189" s="32">
        <f t="shared" si="1155"/>
        <v>757</v>
      </c>
    </row>
    <row r="5190" spans="1:24" x14ac:dyDescent="0.25">
      <c r="A5190" s="2"/>
      <c r="B5190" s="2" t="s">
        <v>9</v>
      </c>
      <c r="C5190" s="2">
        <f>C5189</f>
        <v>217</v>
      </c>
      <c r="D5190" s="2">
        <f>D5189+1</f>
        <v>2</v>
      </c>
      <c r="E5190" s="2">
        <f t="shared" si="1149"/>
        <v>5186</v>
      </c>
      <c r="F5190" s="11">
        <v>222.75</v>
      </c>
      <c r="G5190" s="9">
        <v>0</v>
      </c>
      <c r="H5190" s="9">
        <v>0</v>
      </c>
      <c r="I5190" s="9">
        <v>0</v>
      </c>
      <c r="J5190" s="9">
        <v>0.14605948573722999</v>
      </c>
      <c r="K5190" s="9">
        <v>0.36</v>
      </c>
      <c r="L5190" s="9">
        <v>0.36</v>
      </c>
      <c r="N5190" s="32">
        <f>IF('System Design'!$F$8=1,'Hourly Demand and Generation'!G5190*'System Design'!$F$21,IF('System Design'!$F$8=2,'Hourly Demand and Generation'!H5190*'System Design'!$F$21,IF('System Design'!$F$8=3,'Hourly Demand and Generation'!I5190*'System Design'!$F$21)))</f>
        <v>0</v>
      </c>
      <c r="O5190" s="32">
        <f>IF('System Design'!$F$8=1,'Hourly Demand and Generation'!J5190*'System Design'!$F$22,IF('System Design'!$F$8=2,'Hourly Demand and Generation'!K5190*'System Design'!$F$22,IF('System Design'!$F$8=3,'Hourly Demand and Generation'!L5190*'System Design'!$F$22)))</f>
        <v>900</v>
      </c>
      <c r="Q5190" s="32">
        <f t="shared" ref="Q5190:Q5253" si="1160">IF(F5190-N5190-O5190&gt;0,F5190-N5190-O5190,0)</f>
        <v>0</v>
      </c>
      <c r="R5190" s="32">
        <f t="shared" si="1150"/>
        <v>5400</v>
      </c>
      <c r="S5190" s="32">
        <f t="shared" si="1151"/>
        <v>0</v>
      </c>
      <c r="T5190" s="32">
        <f t="shared" si="1152"/>
        <v>21600</v>
      </c>
      <c r="U5190" s="32">
        <f t="shared" si="1153"/>
        <v>0</v>
      </c>
      <c r="V5190" s="32">
        <f t="shared" ref="V5190:V5253" si="1161">IF(F5190-N5190-O5190&lt;0,N5190+O5190-F5190,0)</f>
        <v>677.25</v>
      </c>
      <c r="W5190" s="32">
        <f t="shared" si="1154"/>
        <v>677.25</v>
      </c>
      <c r="X5190" s="32">
        <f t="shared" si="1155"/>
        <v>677.25</v>
      </c>
    </row>
    <row r="5191" spans="1:24" x14ac:dyDescent="0.25">
      <c r="A5191" s="2"/>
      <c r="B5191" s="2" t="s">
        <v>9</v>
      </c>
      <c r="C5191" s="2">
        <f t="shared" ref="C5191:C5212" si="1162">C5190</f>
        <v>217</v>
      </c>
      <c r="D5191" s="2">
        <f t="shared" ref="D5191:D5212" si="1163">D5190+1</f>
        <v>3</v>
      </c>
      <c r="E5191" s="2">
        <f t="shared" ref="E5191:E5254" si="1164">E5190+1</f>
        <v>5187</v>
      </c>
      <c r="F5191" s="11">
        <v>202.5</v>
      </c>
      <c r="G5191" s="9">
        <v>0</v>
      </c>
      <c r="H5191" s="9">
        <v>0</v>
      </c>
      <c r="I5191" s="9">
        <v>0</v>
      </c>
      <c r="J5191" s="9">
        <v>0.14605948573722999</v>
      </c>
      <c r="K5191" s="9">
        <v>0.36</v>
      </c>
      <c r="L5191" s="9">
        <v>0.36</v>
      </c>
      <c r="N5191" s="32">
        <f>IF('System Design'!$F$8=1,'Hourly Demand and Generation'!G5191*'System Design'!$F$21,IF('System Design'!$F$8=2,'Hourly Demand and Generation'!H5191*'System Design'!$F$21,IF('System Design'!$F$8=3,'Hourly Demand and Generation'!I5191*'System Design'!$F$21)))</f>
        <v>0</v>
      </c>
      <c r="O5191" s="32">
        <f>IF('System Design'!$F$8=1,'Hourly Demand and Generation'!J5191*'System Design'!$F$22,IF('System Design'!$F$8=2,'Hourly Demand and Generation'!K5191*'System Design'!$F$22,IF('System Design'!$F$8=3,'Hourly Demand and Generation'!L5191*'System Design'!$F$22)))</f>
        <v>900</v>
      </c>
      <c r="Q5191" s="32">
        <f t="shared" si="1160"/>
        <v>0</v>
      </c>
      <c r="R5191" s="32">
        <f t="shared" ref="R5191:R5254" si="1165">IF($Q5191&lt;R5190+$V5191,IF(R5190+$V5191-$Q5191&gt;5400,5400,R5190+$V5191-$Q5191),0)</f>
        <v>5400</v>
      </c>
      <c r="S5191" s="32">
        <f t="shared" ref="S5191:S5254" si="1166">IF(R5191&gt;0,0,$Q5191+$V5191-R5190)</f>
        <v>0</v>
      </c>
      <c r="T5191" s="32">
        <f t="shared" ref="T5191:T5254" si="1167">IF($Q5191&lt;T5190+$V5191,IF(T5190+$V5191-$Q5191&gt;21600,21600,T5190+$V5191-$Q5191),0)</f>
        <v>21600</v>
      </c>
      <c r="U5191" s="32">
        <f t="shared" ref="U5191:U5254" si="1168">IF(T5191&gt;0,0,$Q5191+$V5191-T5190)</f>
        <v>0</v>
      </c>
      <c r="V5191" s="32">
        <f t="shared" si="1161"/>
        <v>697.5</v>
      </c>
      <c r="W5191" s="32">
        <f t="shared" ref="W5191:W5254" si="1169">IF(R5191=5400,$V5191-(R5191-R5190),0)</f>
        <v>697.5</v>
      </c>
      <c r="X5191" s="32">
        <f t="shared" ref="X5191:X5254" si="1170">IF(T5191=21600,$V5191-(T5191-T5190),0)</f>
        <v>697.5</v>
      </c>
    </row>
    <row r="5192" spans="1:24" x14ac:dyDescent="0.25">
      <c r="A5192" s="2"/>
      <c r="B5192" s="2" t="s">
        <v>9</v>
      </c>
      <c r="C5192" s="2">
        <f t="shared" si="1162"/>
        <v>217</v>
      </c>
      <c r="D5192" s="2">
        <f t="shared" si="1163"/>
        <v>4</v>
      </c>
      <c r="E5192" s="2">
        <f t="shared" si="1164"/>
        <v>5188</v>
      </c>
      <c r="F5192" s="11">
        <v>243</v>
      </c>
      <c r="G5192" s="9">
        <v>0</v>
      </c>
      <c r="H5192" s="9">
        <v>0</v>
      </c>
      <c r="I5192" s="9">
        <v>0</v>
      </c>
      <c r="J5192" s="9">
        <v>0.16228831748581099</v>
      </c>
      <c r="K5192" s="9">
        <v>0.4</v>
      </c>
      <c r="L5192" s="9">
        <v>0.4</v>
      </c>
      <c r="N5192" s="32">
        <f>IF('System Design'!$F$8=1,'Hourly Demand and Generation'!G5192*'System Design'!$F$21,IF('System Design'!$F$8=2,'Hourly Demand and Generation'!H5192*'System Design'!$F$21,IF('System Design'!$F$8=3,'Hourly Demand and Generation'!I5192*'System Design'!$F$21)))</f>
        <v>0</v>
      </c>
      <c r="O5192" s="32">
        <f>IF('System Design'!$F$8=1,'Hourly Demand and Generation'!J5192*'System Design'!$F$22,IF('System Design'!$F$8=2,'Hourly Demand and Generation'!K5192*'System Design'!$F$22,IF('System Design'!$F$8=3,'Hourly Demand and Generation'!L5192*'System Design'!$F$22)))</f>
        <v>1000</v>
      </c>
      <c r="Q5192" s="32">
        <f t="shared" si="1160"/>
        <v>0</v>
      </c>
      <c r="R5192" s="32">
        <f t="shared" si="1165"/>
        <v>5400</v>
      </c>
      <c r="S5192" s="32">
        <f t="shared" si="1166"/>
        <v>0</v>
      </c>
      <c r="T5192" s="32">
        <f t="shared" si="1167"/>
        <v>21600</v>
      </c>
      <c r="U5192" s="32">
        <f t="shared" si="1168"/>
        <v>0</v>
      </c>
      <c r="V5192" s="32">
        <f t="shared" si="1161"/>
        <v>757</v>
      </c>
      <c r="W5192" s="32">
        <f t="shared" si="1169"/>
        <v>757</v>
      </c>
      <c r="X5192" s="32">
        <f t="shared" si="1170"/>
        <v>757</v>
      </c>
    </row>
    <row r="5193" spans="1:24" x14ac:dyDescent="0.25">
      <c r="A5193" s="2"/>
      <c r="B5193" s="2" t="s">
        <v>9</v>
      </c>
      <c r="C5193" s="2">
        <f t="shared" si="1162"/>
        <v>217</v>
      </c>
      <c r="D5193" s="2">
        <f t="shared" si="1163"/>
        <v>5</v>
      </c>
      <c r="E5193" s="2">
        <f t="shared" si="1164"/>
        <v>5189</v>
      </c>
      <c r="F5193" s="11">
        <v>263.25</v>
      </c>
      <c r="G5193" s="9">
        <v>0</v>
      </c>
      <c r="H5193" s="9">
        <v>3.7199999999999997E-2</v>
      </c>
      <c r="I5193" s="9">
        <v>7.4399999999999994E-2</v>
      </c>
      <c r="J5193" s="9">
        <v>0.12983065398864899</v>
      </c>
      <c r="K5193" s="9">
        <v>0.32</v>
      </c>
      <c r="L5193" s="9">
        <v>0.32</v>
      </c>
      <c r="N5193" s="32">
        <f>IF('System Design'!$F$8=1,'Hourly Demand and Generation'!G5193*'System Design'!$F$21,IF('System Design'!$F$8=2,'Hourly Demand and Generation'!H5193*'System Design'!$F$21,IF('System Design'!$F$8=3,'Hourly Demand and Generation'!I5193*'System Design'!$F$21)))</f>
        <v>37.199999999999996</v>
      </c>
      <c r="O5193" s="32">
        <f>IF('System Design'!$F$8=1,'Hourly Demand and Generation'!J5193*'System Design'!$F$22,IF('System Design'!$F$8=2,'Hourly Demand and Generation'!K5193*'System Design'!$F$22,IF('System Design'!$F$8=3,'Hourly Demand and Generation'!L5193*'System Design'!$F$22)))</f>
        <v>800</v>
      </c>
      <c r="Q5193" s="32">
        <f t="shared" si="1160"/>
        <v>0</v>
      </c>
      <c r="R5193" s="32">
        <f t="shared" si="1165"/>
        <v>5400</v>
      </c>
      <c r="S5193" s="32">
        <f t="shared" si="1166"/>
        <v>0</v>
      </c>
      <c r="T5193" s="32">
        <f t="shared" si="1167"/>
        <v>21600</v>
      </c>
      <c r="U5193" s="32">
        <f t="shared" si="1168"/>
        <v>0</v>
      </c>
      <c r="V5193" s="32">
        <f t="shared" si="1161"/>
        <v>573.95000000000005</v>
      </c>
      <c r="W5193" s="32">
        <f t="shared" si="1169"/>
        <v>573.95000000000005</v>
      </c>
      <c r="X5193" s="32">
        <f t="shared" si="1170"/>
        <v>573.95000000000005</v>
      </c>
    </row>
    <row r="5194" spans="1:24" x14ac:dyDescent="0.25">
      <c r="A5194" s="2"/>
      <c r="B5194" s="2" t="s">
        <v>9</v>
      </c>
      <c r="C5194" s="2">
        <f t="shared" si="1162"/>
        <v>217</v>
      </c>
      <c r="D5194" s="2">
        <f t="shared" si="1163"/>
        <v>6</v>
      </c>
      <c r="E5194" s="2">
        <f t="shared" si="1164"/>
        <v>5190</v>
      </c>
      <c r="F5194" s="11">
        <v>283.5</v>
      </c>
      <c r="G5194" s="9">
        <v>7.4399999999999994E-2</v>
      </c>
      <c r="H5194" s="9">
        <v>0.11625000000000001</v>
      </c>
      <c r="I5194" s="9">
        <v>0.15809999999999999</v>
      </c>
      <c r="J5194" s="9">
        <v>0.12983065398864899</v>
      </c>
      <c r="K5194" s="9">
        <v>0.32</v>
      </c>
      <c r="L5194" s="9">
        <v>0.32</v>
      </c>
      <c r="N5194" s="32">
        <f>IF('System Design'!$F$8=1,'Hourly Demand and Generation'!G5194*'System Design'!$F$21,IF('System Design'!$F$8=2,'Hourly Demand and Generation'!H5194*'System Design'!$F$21,IF('System Design'!$F$8=3,'Hourly Demand and Generation'!I5194*'System Design'!$F$21)))</f>
        <v>79.05</v>
      </c>
      <c r="O5194" s="32">
        <f>IF('System Design'!$F$8=1,'Hourly Demand and Generation'!J5194*'System Design'!$F$22,IF('System Design'!$F$8=2,'Hourly Demand and Generation'!K5194*'System Design'!$F$22,IF('System Design'!$F$8=3,'Hourly Demand and Generation'!L5194*'System Design'!$F$22)))</f>
        <v>800</v>
      </c>
      <c r="Q5194" s="32">
        <f t="shared" si="1160"/>
        <v>0</v>
      </c>
      <c r="R5194" s="32">
        <f t="shared" si="1165"/>
        <v>5400</v>
      </c>
      <c r="S5194" s="32">
        <f t="shared" si="1166"/>
        <v>0</v>
      </c>
      <c r="T5194" s="32">
        <f t="shared" si="1167"/>
        <v>21600</v>
      </c>
      <c r="U5194" s="32">
        <f t="shared" si="1168"/>
        <v>0</v>
      </c>
      <c r="V5194" s="32">
        <f t="shared" si="1161"/>
        <v>595.54999999999995</v>
      </c>
      <c r="W5194" s="32">
        <f t="shared" si="1169"/>
        <v>595.54999999999995</v>
      </c>
      <c r="X5194" s="32">
        <f t="shared" si="1170"/>
        <v>595.54999999999995</v>
      </c>
    </row>
    <row r="5195" spans="1:24" x14ac:dyDescent="0.25">
      <c r="A5195" s="2"/>
      <c r="B5195" s="2" t="s">
        <v>9</v>
      </c>
      <c r="C5195" s="2">
        <f t="shared" si="1162"/>
        <v>217</v>
      </c>
      <c r="D5195" s="2">
        <f t="shared" si="1163"/>
        <v>7</v>
      </c>
      <c r="E5195" s="2">
        <f t="shared" si="1164"/>
        <v>5191</v>
      </c>
      <c r="F5195" s="11">
        <v>303.75</v>
      </c>
      <c r="G5195" s="9">
        <v>0.15809999999999999</v>
      </c>
      <c r="H5195" s="9">
        <v>0.1953</v>
      </c>
      <c r="I5195" s="9">
        <v>0.23250000000000001</v>
      </c>
      <c r="J5195" s="9">
        <v>0.14605948573722999</v>
      </c>
      <c r="K5195" s="9">
        <v>0.36</v>
      </c>
      <c r="L5195" s="9">
        <v>0.36</v>
      </c>
      <c r="N5195" s="32">
        <f>IF('System Design'!$F$8=1,'Hourly Demand and Generation'!G5195*'System Design'!$F$21,IF('System Design'!$F$8=2,'Hourly Demand and Generation'!H5195*'System Design'!$F$21,IF('System Design'!$F$8=3,'Hourly Demand and Generation'!I5195*'System Design'!$F$21)))</f>
        <v>116.25</v>
      </c>
      <c r="O5195" s="32">
        <f>IF('System Design'!$F$8=1,'Hourly Demand and Generation'!J5195*'System Design'!$F$22,IF('System Design'!$F$8=2,'Hourly Demand and Generation'!K5195*'System Design'!$F$22,IF('System Design'!$F$8=3,'Hourly Demand and Generation'!L5195*'System Design'!$F$22)))</f>
        <v>900</v>
      </c>
      <c r="Q5195" s="32">
        <f t="shared" si="1160"/>
        <v>0</v>
      </c>
      <c r="R5195" s="32">
        <f t="shared" si="1165"/>
        <v>5400</v>
      </c>
      <c r="S5195" s="32">
        <f t="shared" si="1166"/>
        <v>0</v>
      </c>
      <c r="T5195" s="32">
        <f t="shared" si="1167"/>
        <v>21600</v>
      </c>
      <c r="U5195" s="32">
        <f t="shared" si="1168"/>
        <v>0</v>
      </c>
      <c r="V5195" s="32">
        <f t="shared" si="1161"/>
        <v>712.5</v>
      </c>
      <c r="W5195" s="32">
        <f t="shared" si="1169"/>
        <v>712.5</v>
      </c>
      <c r="X5195" s="32">
        <f t="shared" si="1170"/>
        <v>712.5</v>
      </c>
    </row>
    <row r="5196" spans="1:24" x14ac:dyDescent="0.25">
      <c r="A5196" s="2"/>
      <c r="B5196" s="2" t="s">
        <v>9</v>
      </c>
      <c r="C5196" s="2">
        <f t="shared" si="1162"/>
        <v>217</v>
      </c>
      <c r="D5196" s="2">
        <f t="shared" si="1163"/>
        <v>8</v>
      </c>
      <c r="E5196" s="2">
        <f t="shared" si="1164"/>
        <v>5192</v>
      </c>
      <c r="F5196" s="11">
        <v>324</v>
      </c>
      <c r="G5196" s="9">
        <v>0.30690000000000001</v>
      </c>
      <c r="H5196" s="9">
        <v>0.34875</v>
      </c>
      <c r="I5196" s="9">
        <v>0.3906</v>
      </c>
      <c r="J5196" s="9">
        <v>0.14605948573722999</v>
      </c>
      <c r="K5196" s="9">
        <v>0.36</v>
      </c>
      <c r="L5196" s="9">
        <v>0.36</v>
      </c>
      <c r="N5196" s="32">
        <f>IF('System Design'!$F$8=1,'Hourly Demand and Generation'!G5196*'System Design'!$F$21,IF('System Design'!$F$8=2,'Hourly Demand and Generation'!H5196*'System Design'!$F$21,IF('System Design'!$F$8=3,'Hourly Demand and Generation'!I5196*'System Design'!$F$21)))</f>
        <v>195.3</v>
      </c>
      <c r="O5196" s="32">
        <f>IF('System Design'!$F$8=1,'Hourly Demand and Generation'!J5196*'System Design'!$F$22,IF('System Design'!$F$8=2,'Hourly Demand and Generation'!K5196*'System Design'!$F$22,IF('System Design'!$F$8=3,'Hourly Demand and Generation'!L5196*'System Design'!$F$22)))</f>
        <v>900</v>
      </c>
      <c r="Q5196" s="32">
        <f t="shared" si="1160"/>
        <v>0</v>
      </c>
      <c r="R5196" s="32">
        <f t="shared" si="1165"/>
        <v>5400</v>
      </c>
      <c r="S5196" s="32">
        <f t="shared" si="1166"/>
        <v>0</v>
      </c>
      <c r="T5196" s="32">
        <f t="shared" si="1167"/>
        <v>21600</v>
      </c>
      <c r="U5196" s="32">
        <f t="shared" si="1168"/>
        <v>0</v>
      </c>
      <c r="V5196" s="32">
        <f t="shared" si="1161"/>
        <v>771.3</v>
      </c>
      <c r="W5196" s="32">
        <f t="shared" si="1169"/>
        <v>771.3</v>
      </c>
      <c r="X5196" s="32">
        <f t="shared" si="1170"/>
        <v>771.3</v>
      </c>
    </row>
    <row r="5197" spans="1:24" x14ac:dyDescent="0.25">
      <c r="A5197" s="2"/>
      <c r="B5197" s="2" t="s">
        <v>9</v>
      </c>
      <c r="C5197" s="2">
        <f t="shared" si="1162"/>
        <v>217</v>
      </c>
      <c r="D5197" s="2">
        <f t="shared" si="1163"/>
        <v>9</v>
      </c>
      <c r="E5197" s="2">
        <f t="shared" si="1164"/>
        <v>5193</v>
      </c>
      <c r="F5197" s="11">
        <v>324</v>
      </c>
      <c r="G5197" s="9">
        <v>0.46500000000000002</v>
      </c>
      <c r="H5197" s="9">
        <v>0.50219999999999998</v>
      </c>
      <c r="I5197" s="9">
        <v>0.53939999999999999</v>
      </c>
      <c r="J5197" s="9">
        <v>0.12983065398864899</v>
      </c>
      <c r="K5197" s="9">
        <v>0.32</v>
      </c>
      <c r="L5197" s="9">
        <v>0.32</v>
      </c>
      <c r="N5197" s="32">
        <f>IF('System Design'!$F$8=1,'Hourly Demand and Generation'!G5197*'System Design'!$F$21,IF('System Design'!$F$8=2,'Hourly Demand and Generation'!H5197*'System Design'!$F$21,IF('System Design'!$F$8=3,'Hourly Demand and Generation'!I5197*'System Design'!$F$21)))</f>
        <v>269.7</v>
      </c>
      <c r="O5197" s="32">
        <f>IF('System Design'!$F$8=1,'Hourly Demand and Generation'!J5197*'System Design'!$F$22,IF('System Design'!$F$8=2,'Hourly Demand and Generation'!K5197*'System Design'!$F$22,IF('System Design'!$F$8=3,'Hourly Demand and Generation'!L5197*'System Design'!$F$22)))</f>
        <v>800</v>
      </c>
      <c r="Q5197" s="32">
        <f t="shared" si="1160"/>
        <v>0</v>
      </c>
      <c r="R5197" s="32">
        <f t="shared" si="1165"/>
        <v>5400</v>
      </c>
      <c r="S5197" s="32">
        <f t="shared" si="1166"/>
        <v>0</v>
      </c>
      <c r="T5197" s="32">
        <f t="shared" si="1167"/>
        <v>21600</v>
      </c>
      <c r="U5197" s="32">
        <f t="shared" si="1168"/>
        <v>0</v>
      </c>
      <c r="V5197" s="32">
        <f t="shared" si="1161"/>
        <v>745.7</v>
      </c>
      <c r="W5197" s="32">
        <f t="shared" si="1169"/>
        <v>745.7</v>
      </c>
      <c r="X5197" s="32">
        <f t="shared" si="1170"/>
        <v>745.7</v>
      </c>
    </row>
    <row r="5198" spans="1:24" x14ac:dyDescent="0.25">
      <c r="A5198" s="2"/>
      <c r="B5198" s="2" t="s">
        <v>9</v>
      </c>
      <c r="C5198" s="2">
        <f t="shared" si="1162"/>
        <v>217</v>
      </c>
      <c r="D5198" s="2">
        <f t="shared" si="1163"/>
        <v>10</v>
      </c>
      <c r="E5198" s="2">
        <f t="shared" si="1164"/>
        <v>5194</v>
      </c>
      <c r="F5198" s="11">
        <v>315.89999999999998</v>
      </c>
      <c r="G5198" s="9">
        <v>0.62309999999999999</v>
      </c>
      <c r="H5198" s="9">
        <v>0.6603</v>
      </c>
      <c r="I5198" s="9">
        <v>0.69750000000000001</v>
      </c>
      <c r="J5198" s="9">
        <v>0.14605948573722999</v>
      </c>
      <c r="K5198" s="9">
        <v>0.36</v>
      </c>
      <c r="L5198" s="9">
        <v>0.36</v>
      </c>
      <c r="N5198" s="32">
        <f>IF('System Design'!$F$8=1,'Hourly Demand and Generation'!G5198*'System Design'!$F$21,IF('System Design'!$F$8=2,'Hourly Demand and Generation'!H5198*'System Design'!$F$21,IF('System Design'!$F$8=3,'Hourly Demand and Generation'!I5198*'System Design'!$F$21)))</f>
        <v>348.75</v>
      </c>
      <c r="O5198" s="32">
        <f>IF('System Design'!$F$8=1,'Hourly Demand and Generation'!J5198*'System Design'!$F$22,IF('System Design'!$F$8=2,'Hourly Demand and Generation'!K5198*'System Design'!$F$22,IF('System Design'!$F$8=3,'Hourly Demand and Generation'!L5198*'System Design'!$F$22)))</f>
        <v>900</v>
      </c>
      <c r="Q5198" s="32">
        <f t="shared" si="1160"/>
        <v>0</v>
      </c>
      <c r="R5198" s="32">
        <f t="shared" si="1165"/>
        <v>5400</v>
      </c>
      <c r="S5198" s="32">
        <f t="shared" si="1166"/>
        <v>0</v>
      </c>
      <c r="T5198" s="32">
        <f t="shared" si="1167"/>
        <v>21600</v>
      </c>
      <c r="U5198" s="32">
        <f t="shared" si="1168"/>
        <v>0</v>
      </c>
      <c r="V5198" s="32">
        <f t="shared" si="1161"/>
        <v>932.85</v>
      </c>
      <c r="W5198" s="32">
        <f t="shared" si="1169"/>
        <v>932.85</v>
      </c>
      <c r="X5198" s="32">
        <f t="shared" si="1170"/>
        <v>932.85</v>
      </c>
    </row>
    <row r="5199" spans="1:24" x14ac:dyDescent="0.25">
      <c r="A5199" s="2"/>
      <c r="B5199" s="2" t="s">
        <v>9</v>
      </c>
      <c r="C5199" s="2">
        <f t="shared" si="1162"/>
        <v>217</v>
      </c>
      <c r="D5199" s="2">
        <f t="shared" si="1163"/>
        <v>11</v>
      </c>
      <c r="E5199" s="2">
        <f t="shared" si="1164"/>
        <v>5195</v>
      </c>
      <c r="F5199" s="11">
        <v>311.85000000000002</v>
      </c>
      <c r="G5199" s="9">
        <v>0.77190000000000003</v>
      </c>
      <c r="H5199" s="9">
        <v>0.81374999999999997</v>
      </c>
      <c r="I5199" s="9">
        <v>0.85560000000000003</v>
      </c>
      <c r="J5199" s="9">
        <v>0.12983065398864899</v>
      </c>
      <c r="K5199" s="9">
        <v>0.32</v>
      </c>
      <c r="L5199" s="9">
        <v>0.32</v>
      </c>
      <c r="N5199" s="32">
        <f>IF('System Design'!$F$8=1,'Hourly Demand and Generation'!G5199*'System Design'!$F$21,IF('System Design'!$F$8=2,'Hourly Demand and Generation'!H5199*'System Design'!$F$21,IF('System Design'!$F$8=3,'Hourly Demand and Generation'!I5199*'System Design'!$F$21)))</f>
        <v>427.8</v>
      </c>
      <c r="O5199" s="32">
        <f>IF('System Design'!$F$8=1,'Hourly Demand and Generation'!J5199*'System Design'!$F$22,IF('System Design'!$F$8=2,'Hourly Demand and Generation'!K5199*'System Design'!$F$22,IF('System Design'!$F$8=3,'Hourly Demand and Generation'!L5199*'System Design'!$F$22)))</f>
        <v>800</v>
      </c>
      <c r="Q5199" s="32">
        <f t="shared" si="1160"/>
        <v>0</v>
      </c>
      <c r="R5199" s="32">
        <f t="shared" si="1165"/>
        <v>5400</v>
      </c>
      <c r="S5199" s="32">
        <f t="shared" si="1166"/>
        <v>0</v>
      </c>
      <c r="T5199" s="32">
        <f t="shared" si="1167"/>
        <v>21600</v>
      </c>
      <c r="U5199" s="32">
        <f t="shared" si="1168"/>
        <v>0</v>
      </c>
      <c r="V5199" s="32">
        <f t="shared" si="1161"/>
        <v>915.94999999999993</v>
      </c>
      <c r="W5199" s="32">
        <f t="shared" si="1169"/>
        <v>915.94999999999993</v>
      </c>
      <c r="X5199" s="32">
        <f t="shared" si="1170"/>
        <v>915.94999999999993</v>
      </c>
    </row>
    <row r="5200" spans="1:24" x14ac:dyDescent="0.25">
      <c r="A5200" s="2"/>
      <c r="B5200" s="2" t="s">
        <v>9</v>
      </c>
      <c r="C5200" s="2">
        <f t="shared" si="1162"/>
        <v>217</v>
      </c>
      <c r="D5200" s="2">
        <f t="shared" si="1163"/>
        <v>12</v>
      </c>
      <c r="E5200" s="2">
        <f t="shared" si="1164"/>
        <v>5196</v>
      </c>
      <c r="F5200" s="11">
        <v>311.85000000000002</v>
      </c>
      <c r="G5200" s="9">
        <v>0.93</v>
      </c>
      <c r="H5200" s="9">
        <v>0.93</v>
      </c>
      <c r="I5200" s="9">
        <v>0.93</v>
      </c>
      <c r="J5200" s="9">
        <v>0.121716238114358</v>
      </c>
      <c r="K5200" s="9">
        <v>0.3</v>
      </c>
      <c r="L5200" s="9">
        <v>0.3</v>
      </c>
      <c r="N5200" s="32">
        <f>IF('System Design'!$F$8=1,'Hourly Demand and Generation'!G5200*'System Design'!$F$21,IF('System Design'!$F$8=2,'Hourly Demand and Generation'!H5200*'System Design'!$F$21,IF('System Design'!$F$8=3,'Hourly Demand and Generation'!I5200*'System Design'!$F$21)))</f>
        <v>465</v>
      </c>
      <c r="O5200" s="32">
        <f>IF('System Design'!$F$8=1,'Hourly Demand and Generation'!J5200*'System Design'!$F$22,IF('System Design'!$F$8=2,'Hourly Demand and Generation'!K5200*'System Design'!$F$22,IF('System Design'!$F$8=3,'Hourly Demand and Generation'!L5200*'System Design'!$F$22)))</f>
        <v>750</v>
      </c>
      <c r="Q5200" s="32">
        <f t="shared" si="1160"/>
        <v>0</v>
      </c>
      <c r="R5200" s="32">
        <f t="shared" si="1165"/>
        <v>5400</v>
      </c>
      <c r="S5200" s="32">
        <f t="shared" si="1166"/>
        <v>0</v>
      </c>
      <c r="T5200" s="32">
        <f t="shared" si="1167"/>
        <v>21600</v>
      </c>
      <c r="U5200" s="32">
        <f t="shared" si="1168"/>
        <v>0</v>
      </c>
      <c r="V5200" s="32">
        <f t="shared" si="1161"/>
        <v>903.15</v>
      </c>
      <c r="W5200" s="32">
        <f t="shared" si="1169"/>
        <v>903.15</v>
      </c>
      <c r="X5200" s="32">
        <f t="shared" si="1170"/>
        <v>903.15</v>
      </c>
    </row>
    <row r="5201" spans="1:24" x14ac:dyDescent="0.25">
      <c r="A5201" s="2"/>
      <c r="B5201" s="2" t="s">
        <v>9</v>
      </c>
      <c r="C5201" s="2">
        <f t="shared" si="1162"/>
        <v>217</v>
      </c>
      <c r="D5201" s="2">
        <f t="shared" si="1163"/>
        <v>13</v>
      </c>
      <c r="E5201" s="2">
        <f t="shared" si="1164"/>
        <v>5197</v>
      </c>
      <c r="F5201" s="11">
        <v>324</v>
      </c>
      <c r="G5201" s="9">
        <v>0.77190000000000003</v>
      </c>
      <c r="H5201" s="9">
        <v>0.81374999999999997</v>
      </c>
      <c r="I5201" s="9">
        <v>0.85560000000000003</v>
      </c>
      <c r="J5201" s="9">
        <v>0.12983065398864899</v>
      </c>
      <c r="K5201" s="9">
        <v>0.32</v>
      </c>
      <c r="L5201" s="9">
        <v>0.32</v>
      </c>
      <c r="N5201" s="32">
        <f>IF('System Design'!$F$8=1,'Hourly Demand and Generation'!G5201*'System Design'!$F$21,IF('System Design'!$F$8=2,'Hourly Demand and Generation'!H5201*'System Design'!$F$21,IF('System Design'!$F$8=3,'Hourly Demand and Generation'!I5201*'System Design'!$F$21)))</f>
        <v>427.8</v>
      </c>
      <c r="O5201" s="32">
        <f>IF('System Design'!$F$8=1,'Hourly Demand and Generation'!J5201*'System Design'!$F$22,IF('System Design'!$F$8=2,'Hourly Demand and Generation'!K5201*'System Design'!$F$22,IF('System Design'!$F$8=3,'Hourly Demand and Generation'!L5201*'System Design'!$F$22)))</f>
        <v>800</v>
      </c>
      <c r="Q5201" s="32">
        <f t="shared" si="1160"/>
        <v>0</v>
      </c>
      <c r="R5201" s="32">
        <f t="shared" si="1165"/>
        <v>5400</v>
      </c>
      <c r="S5201" s="32">
        <f t="shared" si="1166"/>
        <v>0</v>
      </c>
      <c r="T5201" s="32">
        <f t="shared" si="1167"/>
        <v>21600</v>
      </c>
      <c r="U5201" s="32">
        <f t="shared" si="1168"/>
        <v>0</v>
      </c>
      <c r="V5201" s="32">
        <f t="shared" si="1161"/>
        <v>903.8</v>
      </c>
      <c r="W5201" s="32">
        <f t="shared" si="1169"/>
        <v>903.8</v>
      </c>
      <c r="X5201" s="32">
        <f t="shared" si="1170"/>
        <v>903.8</v>
      </c>
    </row>
    <row r="5202" spans="1:24" x14ac:dyDescent="0.25">
      <c r="A5202" s="2"/>
      <c r="B5202" s="2" t="s">
        <v>9</v>
      </c>
      <c r="C5202" s="2">
        <f t="shared" si="1162"/>
        <v>217</v>
      </c>
      <c r="D5202" s="2">
        <f t="shared" si="1163"/>
        <v>14</v>
      </c>
      <c r="E5202" s="2">
        <f t="shared" si="1164"/>
        <v>5198</v>
      </c>
      <c r="F5202" s="11">
        <v>324</v>
      </c>
      <c r="G5202" s="9">
        <v>0.62309999999999999</v>
      </c>
      <c r="H5202" s="9">
        <v>0.6603</v>
      </c>
      <c r="I5202" s="9">
        <v>0.69750000000000001</v>
      </c>
      <c r="J5202" s="9">
        <v>0.13794506986294</v>
      </c>
      <c r="K5202" s="9">
        <v>0.34</v>
      </c>
      <c r="L5202" s="9">
        <v>0.34</v>
      </c>
      <c r="N5202" s="32">
        <f>IF('System Design'!$F$8=1,'Hourly Demand and Generation'!G5202*'System Design'!$F$21,IF('System Design'!$F$8=2,'Hourly Demand and Generation'!H5202*'System Design'!$F$21,IF('System Design'!$F$8=3,'Hourly Demand and Generation'!I5202*'System Design'!$F$21)))</f>
        <v>348.75</v>
      </c>
      <c r="O5202" s="32">
        <f>IF('System Design'!$F$8=1,'Hourly Demand and Generation'!J5202*'System Design'!$F$22,IF('System Design'!$F$8=2,'Hourly Demand and Generation'!K5202*'System Design'!$F$22,IF('System Design'!$F$8=3,'Hourly Demand and Generation'!L5202*'System Design'!$F$22)))</f>
        <v>850.00000000000011</v>
      </c>
      <c r="Q5202" s="32">
        <f t="shared" si="1160"/>
        <v>0</v>
      </c>
      <c r="R5202" s="32">
        <f t="shared" si="1165"/>
        <v>5400</v>
      </c>
      <c r="S5202" s="32">
        <f t="shared" si="1166"/>
        <v>0</v>
      </c>
      <c r="T5202" s="32">
        <f t="shared" si="1167"/>
        <v>21600</v>
      </c>
      <c r="U5202" s="32">
        <f t="shared" si="1168"/>
        <v>0</v>
      </c>
      <c r="V5202" s="32">
        <f t="shared" si="1161"/>
        <v>874.75</v>
      </c>
      <c r="W5202" s="32">
        <f t="shared" si="1169"/>
        <v>874.75</v>
      </c>
      <c r="X5202" s="32">
        <f t="shared" si="1170"/>
        <v>874.75</v>
      </c>
    </row>
    <row r="5203" spans="1:24" x14ac:dyDescent="0.25">
      <c r="A5203" s="2"/>
      <c r="B5203" s="2" t="s">
        <v>9</v>
      </c>
      <c r="C5203" s="2">
        <f t="shared" si="1162"/>
        <v>217</v>
      </c>
      <c r="D5203" s="2">
        <f t="shared" si="1163"/>
        <v>15</v>
      </c>
      <c r="E5203" s="2">
        <f t="shared" si="1164"/>
        <v>5199</v>
      </c>
      <c r="F5203" s="11">
        <v>344.25</v>
      </c>
      <c r="G5203" s="9">
        <v>0.46500000000000002</v>
      </c>
      <c r="H5203" s="9">
        <v>0.50219999999999998</v>
      </c>
      <c r="I5203" s="9">
        <v>0.53939999999999999</v>
      </c>
      <c r="J5203" s="9">
        <v>0.14605948573722999</v>
      </c>
      <c r="K5203" s="9">
        <v>0.36</v>
      </c>
      <c r="L5203" s="9">
        <v>0.36</v>
      </c>
      <c r="N5203" s="32">
        <f>IF('System Design'!$F$8=1,'Hourly Demand and Generation'!G5203*'System Design'!$F$21,IF('System Design'!$F$8=2,'Hourly Demand and Generation'!H5203*'System Design'!$F$21,IF('System Design'!$F$8=3,'Hourly Demand and Generation'!I5203*'System Design'!$F$21)))</f>
        <v>269.7</v>
      </c>
      <c r="O5203" s="32">
        <f>IF('System Design'!$F$8=1,'Hourly Demand and Generation'!J5203*'System Design'!$F$22,IF('System Design'!$F$8=2,'Hourly Demand and Generation'!K5203*'System Design'!$F$22,IF('System Design'!$F$8=3,'Hourly Demand and Generation'!L5203*'System Design'!$F$22)))</f>
        <v>900</v>
      </c>
      <c r="Q5203" s="32">
        <f t="shared" si="1160"/>
        <v>0</v>
      </c>
      <c r="R5203" s="32">
        <f t="shared" si="1165"/>
        <v>5400</v>
      </c>
      <c r="S5203" s="32">
        <f t="shared" si="1166"/>
        <v>0</v>
      </c>
      <c r="T5203" s="32">
        <f t="shared" si="1167"/>
        <v>21600</v>
      </c>
      <c r="U5203" s="32">
        <f t="shared" si="1168"/>
        <v>0</v>
      </c>
      <c r="V5203" s="32">
        <f t="shared" si="1161"/>
        <v>825.45</v>
      </c>
      <c r="W5203" s="32">
        <f t="shared" si="1169"/>
        <v>825.45</v>
      </c>
      <c r="X5203" s="32">
        <f t="shared" si="1170"/>
        <v>825.45</v>
      </c>
    </row>
    <row r="5204" spans="1:24" x14ac:dyDescent="0.25">
      <c r="A5204" s="2"/>
      <c r="B5204" s="2" t="s">
        <v>9</v>
      </c>
      <c r="C5204" s="2">
        <f t="shared" si="1162"/>
        <v>217</v>
      </c>
      <c r="D5204" s="2">
        <f t="shared" si="1163"/>
        <v>16</v>
      </c>
      <c r="E5204" s="2">
        <f t="shared" si="1164"/>
        <v>5200</v>
      </c>
      <c r="F5204" s="11">
        <v>364.5</v>
      </c>
      <c r="G5204" s="9">
        <v>0.30690000000000001</v>
      </c>
      <c r="H5204" s="9">
        <v>0.34875</v>
      </c>
      <c r="I5204" s="9">
        <v>0.3906</v>
      </c>
      <c r="J5204" s="9">
        <v>0.14605948573722999</v>
      </c>
      <c r="K5204" s="9">
        <v>0.36</v>
      </c>
      <c r="L5204" s="9">
        <v>0.36</v>
      </c>
      <c r="N5204" s="32">
        <f>IF('System Design'!$F$8=1,'Hourly Demand and Generation'!G5204*'System Design'!$F$21,IF('System Design'!$F$8=2,'Hourly Demand and Generation'!H5204*'System Design'!$F$21,IF('System Design'!$F$8=3,'Hourly Demand and Generation'!I5204*'System Design'!$F$21)))</f>
        <v>195.3</v>
      </c>
      <c r="O5204" s="32">
        <f>IF('System Design'!$F$8=1,'Hourly Demand and Generation'!J5204*'System Design'!$F$22,IF('System Design'!$F$8=2,'Hourly Demand and Generation'!K5204*'System Design'!$F$22,IF('System Design'!$F$8=3,'Hourly Demand and Generation'!L5204*'System Design'!$F$22)))</f>
        <v>900</v>
      </c>
      <c r="Q5204" s="32">
        <f t="shared" si="1160"/>
        <v>0</v>
      </c>
      <c r="R5204" s="32">
        <f t="shared" si="1165"/>
        <v>5400</v>
      </c>
      <c r="S5204" s="32">
        <f t="shared" si="1166"/>
        <v>0</v>
      </c>
      <c r="T5204" s="32">
        <f t="shared" si="1167"/>
        <v>21600</v>
      </c>
      <c r="U5204" s="32">
        <f t="shared" si="1168"/>
        <v>0</v>
      </c>
      <c r="V5204" s="32">
        <f t="shared" si="1161"/>
        <v>730.8</v>
      </c>
      <c r="W5204" s="32">
        <f t="shared" si="1169"/>
        <v>730.8</v>
      </c>
      <c r="X5204" s="32">
        <f t="shared" si="1170"/>
        <v>730.8</v>
      </c>
    </row>
    <row r="5205" spans="1:24" x14ac:dyDescent="0.25">
      <c r="A5205" s="2"/>
      <c r="B5205" s="2" t="s">
        <v>9</v>
      </c>
      <c r="C5205" s="2">
        <f t="shared" si="1162"/>
        <v>217</v>
      </c>
      <c r="D5205" s="2">
        <f t="shared" si="1163"/>
        <v>17</v>
      </c>
      <c r="E5205" s="2">
        <f t="shared" si="1164"/>
        <v>5201</v>
      </c>
      <c r="F5205" s="11">
        <v>384.75</v>
      </c>
      <c r="G5205" s="9">
        <v>0.15809999999999999</v>
      </c>
      <c r="H5205" s="9">
        <v>0.1953</v>
      </c>
      <c r="I5205" s="9">
        <v>0.23250000000000001</v>
      </c>
      <c r="J5205" s="9">
        <v>0.16228831748581099</v>
      </c>
      <c r="K5205" s="9">
        <v>0.4</v>
      </c>
      <c r="L5205" s="9">
        <v>0.4</v>
      </c>
      <c r="N5205" s="32">
        <f>IF('System Design'!$F$8=1,'Hourly Demand and Generation'!G5205*'System Design'!$F$21,IF('System Design'!$F$8=2,'Hourly Demand and Generation'!H5205*'System Design'!$F$21,IF('System Design'!$F$8=3,'Hourly Demand and Generation'!I5205*'System Design'!$F$21)))</f>
        <v>116.25</v>
      </c>
      <c r="O5205" s="32">
        <f>IF('System Design'!$F$8=1,'Hourly Demand and Generation'!J5205*'System Design'!$F$22,IF('System Design'!$F$8=2,'Hourly Demand and Generation'!K5205*'System Design'!$F$22,IF('System Design'!$F$8=3,'Hourly Demand and Generation'!L5205*'System Design'!$F$22)))</f>
        <v>1000</v>
      </c>
      <c r="Q5205" s="32">
        <f t="shared" si="1160"/>
        <v>0</v>
      </c>
      <c r="R5205" s="32">
        <f t="shared" si="1165"/>
        <v>5400</v>
      </c>
      <c r="S5205" s="32">
        <f t="shared" si="1166"/>
        <v>0</v>
      </c>
      <c r="T5205" s="32">
        <f t="shared" si="1167"/>
        <v>21600</v>
      </c>
      <c r="U5205" s="32">
        <f t="shared" si="1168"/>
        <v>0</v>
      </c>
      <c r="V5205" s="32">
        <f t="shared" si="1161"/>
        <v>731.5</v>
      </c>
      <c r="W5205" s="32">
        <f t="shared" si="1169"/>
        <v>731.5</v>
      </c>
      <c r="X5205" s="32">
        <f t="shared" si="1170"/>
        <v>731.5</v>
      </c>
    </row>
    <row r="5206" spans="1:24" x14ac:dyDescent="0.25">
      <c r="A5206" s="2"/>
      <c r="B5206" s="2" t="s">
        <v>9</v>
      </c>
      <c r="C5206" s="2">
        <f t="shared" si="1162"/>
        <v>217</v>
      </c>
      <c r="D5206" s="2">
        <f t="shared" si="1163"/>
        <v>18</v>
      </c>
      <c r="E5206" s="2">
        <f t="shared" si="1164"/>
        <v>5202</v>
      </c>
      <c r="F5206" s="11">
        <v>405</v>
      </c>
      <c r="G5206" s="9">
        <v>7.4399999999999994E-2</v>
      </c>
      <c r="H5206" s="9">
        <v>0.11625000000000001</v>
      </c>
      <c r="I5206" s="9">
        <v>0.15809999999999999</v>
      </c>
      <c r="J5206" s="9">
        <v>0.154173901611521</v>
      </c>
      <c r="K5206" s="9">
        <v>0.38</v>
      </c>
      <c r="L5206" s="9">
        <v>0.38</v>
      </c>
      <c r="N5206" s="32">
        <f>IF('System Design'!$F$8=1,'Hourly Demand and Generation'!G5206*'System Design'!$F$21,IF('System Design'!$F$8=2,'Hourly Demand and Generation'!H5206*'System Design'!$F$21,IF('System Design'!$F$8=3,'Hourly Demand and Generation'!I5206*'System Design'!$F$21)))</f>
        <v>79.05</v>
      </c>
      <c r="O5206" s="32">
        <f>IF('System Design'!$F$8=1,'Hourly Demand and Generation'!J5206*'System Design'!$F$22,IF('System Design'!$F$8=2,'Hourly Demand and Generation'!K5206*'System Design'!$F$22,IF('System Design'!$F$8=3,'Hourly Demand and Generation'!L5206*'System Design'!$F$22)))</f>
        <v>950</v>
      </c>
      <c r="Q5206" s="32">
        <f t="shared" si="1160"/>
        <v>0</v>
      </c>
      <c r="R5206" s="32">
        <f t="shared" si="1165"/>
        <v>5400</v>
      </c>
      <c r="S5206" s="32">
        <f t="shared" si="1166"/>
        <v>0</v>
      </c>
      <c r="T5206" s="32">
        <f t="shared" si="1167"/>
        <v>21600</v>
      </c>
      <c r="U5206" s="32">
        <f t="shared" si="1168"/>
        <v>0</v>
      </c>
      <c r="V5206" s="32">
        <f t="shared" si="1161"/>
        <v>624.04999999999995</v>
      </c>
      <c r="W5206" s="32">
        <f t="shared" si="1169"/>
        <v>624.04999999999995</v>
      </c>
      <c r="X5206" s="32">
        <f t="shared" si="1170"/>
        <v>624.04999999999995</v>
      </c>
    </row>
    <row r="5207" spans="1:24" x14ac:dyDescent="0.25">
      <c r="A5207" s="2"/>
      <c r="B5207" s="2" t="s">
        <v>9</v>
      </c>
      <c r="C5207" s="2">
        <f t="shared" si="1162"/>
        <v>217</v>
      </c>
      <c r="D5207" s="2">
        <f t="shared" si="1163"/>
        <v>19</v>
      </c>
      <c r="E5207" s="2">
        <f t="shared" si="1164"/>
        <v>5203</v>
      </c>
      <c r="F5207" s="11">
        <v>392.85</v>
      </c>
      <c r="G5207" s="9">
        <v>0</v>
      </c>
      <c r="H5207" s="9">
        <v>3.7199999999999997E-2</v>
      </c>
      <c r="I5207" s="9">
        <v>7.4399999999999994E-2</v>
      </c>
      <c r="J5207" s="9">
        <v>0.14605948573722999</v>
      </c>
      <c r="K5207" s="9">
        <v>0.36</v>
      </c>
      <c r="L5207" s="9">
        <v>0.36</v>
      </c>
      <c r="N5207" s="32">
        <f>IF('System Design'!$F$8=1,'Hourly Demand and Generation'!G5207*'System Design'!$F$21,IF('System Design'!$F$8=2,'Hourly Demand and Generation'!H5207*'System Design'!$F$21,IF('System Design'!$F$8=3,'Hourly Demand and Generation'!I5207*'System Design'!$F$21)))</f>
        <v>37.199999999999996</v>
      </c>
      <c r="O5207" s="32">
        <f>IF('System Design'!$F$8=1,'Hourly Demand and Generation'!J5207*'System Design'!$F$22,IF('System Design'!$F$8=2,'Hourly Demand and Generation'!K5207*'System Design'!$F$22,IF('System Design'!$F$8=3,'Hourly Demand and Generation'!L5207*'System Design'!$F$22)))</f>
        <v>900</v>
      </c>
      <c r="Q5207" s="32">
        <f t="shared" si="1160"/>
        <v>0</v>
      </c>
      <c r="R5207" s="32">
        <f t="shared" si="1165"/>
        <v>5400</v>
      </c>
      <c r="S5207" s="32">
        <f t="shared" si="1166"/>
        <v>0</v>
      </c>
      <c r="T5207" s="32">
        <f t="shared" si="1167"/>
        <v>21600</v>
      </c>
      <c r="U5207" s="32">
        <f t="shared" si="1168"/>
        <v>0</v>
      </c>
      <c r="V5207" s="32">
        <f t="shared" si="1161"/>
        <v>544.35</v>
      </c>
      <c r="W5207" s="32">
        <f t="shared" si="1169"/>
        <v>544.35</v>
      </c>
      <c r="X5207" s="32">
        <f t="shared" si="1170"/>
        <v>544.35</v>
      </c>
    </row>
    <row r="5208" spans="1:24" x14ac:dyDescent="0.25">
      <c r="A5208" s="2"/>
      <c r="B5208" s="2" t="s">
        <v>9</v>
      </c>
      <c r="C5208" s="2">
        <f t="shared" si="1162"/>
        <v>217</v>
      </c>
      <c r="D5208" s="2">
        <f t="shared" si="1163"/>
        <v>20</v>
      </c>
      <c r="E5208" s="2">
        <f t="shared" si="1164"/>
        <v>5204</v>
      </c>
      <c r="F5208" s="11">
        <v>384.75</v>
      </c>
      <c r="G5208" s="9">
        <v>0</v>
      </c>
      <c r="H5208" s="9">
        <v>0</v>
      </c>
      <c r="I5208" s="9">
        <v>0</v>
      </c>
      <c r="J5208" s="9">
        <v>0.14605948573722999</v>
      </c>
      <c r="K5208" s="9">
        <v>0.36</v>
      </c>
      <c r="L5208" s="9">
        <v>0.36</v>
      </c>
      <c r="N5208" s="32">
        <f>IF('System Design'!$F$8=1,'Hourly Demand and Generation'!G5208*'System Design'!$F$21,IF('System Design'!$F$8=2,'Hourly Demand and Generation'!H5208*'System Design'!$F$21,IF('System Design'!$F$8=3,'Hourly Demand and Generation'!I5208*'System Design'!$F$21)))</f>
        <v>0</v>
      </c>
      <c r="O5208" s="32">
        <f>IF('System Design'!$F$8=1,'Hourly Demand and Generation'!J5208*'System Design'!$F$22,IF('System Design'!$F$8=2,'Hourly Demand and Generation'!K5208*'System Design'!$F$22,IF('System Design'!$F$8=3,'Hourly Demand and Generation'!L5208*'System Design'!$F$22)))</f>
        <v>900</v>
      </c>
      <c r="Q5208" s="32">
        <f t="shared" si="1160"/>
        <v>0</v>
      </c>
      <c r="R5208" s="32">
        <f t="shared" si="1165"/>
        <v>5400</v>
      </c>
      <c r="S5208" s="32">
        <f t="shared" si="1166"/>
        <v>0</v>
      </c>
      <c r="T5208" s="32">
        <f t="shared" si="1167"/>
        <v>21600</v>
      </c>
      <c r="U5208" s="32">
        <f t="shared" si="1168"/>
        <v>0</v>
      </c>
      <c r="V5208" s="32">
        <f t="shared" si="1161"/>
        <v>515.25</v>
      </c>
      <c r="W5208" s="32">
        <f t="shared" si="1169"/>
        <v>515.25</v>
      </c>
      <c r="X5208" s="32">
        <f t="shared" si="1170"/>
        <v>515.25</v>
      </c>
    </row>
    <row r="5209" spans="1:24" x14ac:dyDescent="0.25">
      <c r="A5209" s="2"/>
      <c r="B5209" s="2" t="s">
        <v>9</v>
      </c>
      <c r="C5209" s="2">
        <f t="shared" si="1162"/>
        <v>217</v>
      </c>
      <c r="D5209" s="2">
        <f t="shared" si="1163"/>
        <v>21</v>
      </c>
      <c r="E5209" s="2">
        <f t="shared" si="1164"/>
        <v>5205</v>
      </c>
      <c r="F5209" s="11">
        <v>364.5</v>
      </c>
      <c r="G5209" s="9">
        <v>0</v>
      </c>
      <c r="H5209" s="9">
        <v>0</v>
      </c>
      <c r="I5209" s="9">
        <v>0</v>
      </c>
      <c r="J5209" s="9">
        <v>0.14605948573722999</v>
      </c>
      <c r="K5209" s="9">
        <v>0.36</v>
      </c>
      <c r="L5209" s="9">
        <v>0.36</v>
      </c>
      <c r="N5209" s="32">
        <f>IF('System Design'!$F$8=1,'Hourly Demand and Generation'!G5209*'System Design'!$F$21,IF('System Design'!$F$8=2,'Hourly Demand and Generation'!H5209*'System Design'!$F$21,IF('System Design'!$F$8=3,'Hourly Demand and Generation'!I5209*'System Design'!$F$21)))</f>
        <v>0</v>
      </c>
      <c r="O5209" s="32">
        <f>IF('System Design'!$F$8=1,'Hourly Demand and Generation'!J5209*'System Design'!$F$22,IF('System Design'!$F$8=2,'Hourly Demand and Generation'!K5209*'System Design'!$F$22,IF('System Design'!$F$8=3,'Hourly Demand and Generation'!L5209*'System Design'!$F$22)))</f>
        <v>900</v>
      </c>
      <c r="Q5209" s="32">
        <f t="shared" si="1160"/>
        <v>0</v>
      </c>
      <c r="R5209" s="32">
        <f t="shared" si="1165"/>
        <v>5400</v>
      </c>
      <c r="S5209" s="32">
        <f t="shared" si="1166"/>
        <v>0</v>
      </c>
      <c r="T5209" s="32">
        <f t="shared" si="1167"/>
        <v>21600</v>
      </c>
      <c r="U5209" s="32">
        <f t="shared" si="1168"/>
        <v>0</v>
      </c>
      <c r="V5209" s="32">
        <f t="shared" si="1161"/>
        <v>535.5</v>
      </c>
      <c r="W5209" s="32">
        <f t="shared" si="1169"/>
        <v>535.5</v>
      </c>
      <c r="X5209" s="32">
        <f t="shared" si="1170"/>
        <v>535.5</v>
      </c>
    </row>
    <row r="5210" spans="1:24" x14ac:dyDescent="0.25">
      <c r="A5210" s="2"/>
      <c r="B5210" s="2" t="s">
        <v>9</v>
      </c>
      <c r="C5210" s="2">
        <f t="shared" si="1162"/>
        <v>217</v>
      </c>
      <c r="D5210" s="2">
        <f t="shared" si="1163"/>
        <v>22</v>
      </c>
      <c r="E5210" s="2">
        <f t="shared" si="1164"/>
        <v>5206</v>
      </c>
      <c r="F5210" s="11">
        <v>344.25</v>
      </c>
      <c r="G5210" s="9">
        <v>0</v>
      </c>
      <c r="H5210" s="9">
        <v>0</v>
      </c>
      <c r="I5210" s="9">
        <v>0</v>
      </c>
      <c r="J5210" s="9">
        <v>0.154173901611521</v>
      </c>
      <c r="K5210" s="9">
        <v>0.38</v>
      </c>
      <c r="L5210" s="9">
        <v>0.38</v>
      </c>
      <c r="N5210" s="32">
        <f>IF('System Design'!$F$8=1,'Hourly Demand and Generation'!G5210*'System Design'!$F$21,IF('System Design'!$F$8=2,'Hourly Demand and Generation'!H5210*'System Design'!$F$21,IF('System Design'!$F$8=3,'Hourly Demand and Generation'!I5210*'System Design'!$F$21)))</f>
        <v>0</v>
      </c>
      <c r="O5210" s="32">
        <f>IF('System Design'!$F$8=1,'Hourly Demand and Generation'!J5210*'System Design'!$F$22,IF('System Design'!$F$8=2,'Hourly Demand and Generation'!K5210*'System Design'!$F$22,IF('System Design'!$F$8=3,'Hourly Demand and Generation'!L5210*'System Design'!$F$22)))</f>
        <v>950</v>
      </c>
      <c r="Q5210" s="32">
        <f t="shared" si="1160"/>
        <v>0</v>
      </c>
      <c r="R5210" s="32">
        <f t="shared" si="1165"/>
        <v>5400</v>
      </c>
      <c r="S5210" s="32">
        <f t="shared" si="1166"/>
        <v>0</v>
      </c>
      <c r="T5210" s="32">
        <f t="shared" si="1167"/>
        <v>21600</v>
      </c>
      <c r="U5210" s="32">
        <f t="shared" si="1168"/>
        <v>0</v>
      </c>
      <c r="V5210" s="32">
        <f t="shared" si="1161"/>
        <v>605.75</v>
      </c>
      <c r="W5210" s="32">
        <f t="shared" si="1169"/>
        <v>605.75</v>
      </c>
      <c r="X5210" s="32">
        <f t="shared" si="1170"/>
        <v>605.75</v>
      </c>
    </row>
    <row r="5211" spans="1:24" x14ac:dyDescent="0.25">
      <c r="A5211" s="2"/>
      <c r="B5211" s="2" t="s">
        <v>9</v>
      </c>
      <c r="C5211" s="2">
        <f t="shared" si="1162"/>
        <v>217</v>
      </c>
      <c r="D5211" s="2">
        <f t="shared" si="1163"/>
        <v>23</v>
      </c>
      <c r="E5211" s="2">
        <f t="shared" si="1164"/>
        <v>5207</v>
      </c>
      <c r="F5211" s="11">
        <v>324</v>
      </c>
      <c r="G5211" s="9">
        <v>0</v>
      </c>
      <c r="H5211" s="9">
        <v>0</v>
      </c>
      <c r="I5211" s="9">
        <v>0</v>
      </c>
      <c r="J5211" s="9">
        <v>0.12983065398864899</v>
      </c>
      <c r="K5211" s="9">
        <v>0.32</v>
      </c>
      <c r="L5211" s="9">
        <v>0.32</v>
      </c>
      <c r="N5211" s="32">
        <f>IF('System Design'!$F$8=1,'Hourly Demand and Generation'!G5211*'System Design'!$F$21,IF('System Design'!$F$8=2,'Hourly Demand and Generation'!H5211*'System Design'!$F$21,IF('System Design'!$F$8=3,'Hourly Demand and Generation'!I5211*'System Design'!$F$21)))</f>
        <v>0</v>
      </c>
      <c r="O5211" s="32">
        <f>IF('System Design'!$F$8=1,'Hourly Demand and Generation'!J5211*'System Design'!$F$22,IF('System Design'!$F$8=2,'Hourly Demand and Generation'!K5211*'System Design'!$F$22,IF('System Design'!$F$8=3,'Hourly Demand and Generation'!L5211*'System Design'!$F$22)))</f>
        <v>800</v>
      </c>
      <c r="Q5211" s="32">
        <f t="shared" si="1160"/>
        <v>0</v>
      </c>
      <c r="R5211" s="32">
        <f t="shared" si="1165"/>
        <v>5400</v>
      </c>
      <c r="S5211" s="32">
        <f t="shared" si="1166"/>
        <v>0</v>
      </c>
      <c r="T5211" s="32">
        <f t="shared" si="1167"/>
        <v>21600</v>
      </c>
      <c r="U5211" s="32">
        <f t="shared" si="1168"/>
        <v>0</v>
      </c>
      <c r="V5211" s="32">
        <f t="shared" si="1161"/>
        <v>476</v>
      </c>
      <c r="W5211" s="32">
        <f t="shared" si="1169"/>
        <v>476</v>
      </c>
      <c r="X5211" s="32">
        <f t="shared" si="1170"/>
        <v>476</v>
      </c>
    </row>
    <row r="5212" spans="1:24" x14ac:dyDescent="0.25">
      <c r="A5212" s="2"/>
      <c r="B5212" s="2" t="s">
        <v>9</v>
      </c>
      <c r="C5212" s="2">
        <f t="shared" si="1162"/>
        <v>217</v>
      </c>
      <c r="D5212" s="2">
        <f t="shared" si="1163"/>
        <v>24</v>
      </c>
      <c r="E5212" s="2">
        <f t="shared" si="1164"/>
        <v>5208</v>
      </c>
      <c r="F5212" s="11">
        <v>283.5</v>
      </c>
      <c r="G5212" s="9">
        <v>0</v>
      </c>
      <c r="H5212" s="9">
        <v>0</v>
      </c>
      <c r="I5212" s="9">
        <v>0</v>
      </c>
      <c r="J5212" s="9">
        <v>0.12983065398864899</v>
      </c>
      <c r="K5212" s="9">
        <v>0.32</v>
      </c>
      <c r="L5212" s="9">
        <v>0.32</v>
      </c>
      <c r="N5212" s="32">
        <f>IF('System Design'!$F$8=1,'Hourly Demand and Generation'!G5212*'System Design'!$F$21,IF('System Design'!$F$8=2,'Hourly Demand and Generation'!H5212*'System Design'!$F$21,IF('System Design'!$F$8=3,'Hourly Demand and Generation'!I5212*'System Design'!$F$21)))</f>
        <v>0</v>
      </c>
      <c r="O5212" s="32">
        <f>IF('System Design'!$F$8=1,'Hourly Demand and Generation'!J5212*'System Design'!$F$22,IF('System Design'!$F$8=2,'Hourly Demand and Generation'!K5212*'System Design'!$F$22,IF('System Design'!$F$8=3,'Hourly Demand and Generation'!L5212*'System Design'!$F$22)))</f>
        <v>800</v>
      </c>
      <c r="Q5212" s="32">
        <f t="shared" si="1160"/>
        <v>0</v>
      </c>
      <c r="R5212" s="32">
        <f t="shared" si="1165"/>
        <v>5400</v>
      </c>
      <c r="S5212" s="32">
        <f t="shared" si="1166"/>
        <v>0</v>
      </c>
      <c r="T5212" s="32">
        <f t="shared" si="1167"/>
        <v>21600</v>
      </c>
      <c r="U5212" s="32">
        <f t="shared" si="1168"/>
        <v>0</v>
      </c>
      <c r="V5212" s="32">
        <f t="shared" si="1161"/>
        <v>516.5</v>
      </c>
      <c r="W5212" s="32">
        <f t="shared" si="1169"/>
        <v>516.5</v>
      </c>
      <c r="X5212" s="32">
        <f t="shared" si="1170"/>
        <v>516.5</v>
      </c>
    </row>
    <row r="5213" spans="1:24" x14ac:dyDescent="0.25">
      <c r="A5213" s="2"/>
      <c r="B5213" s="2" t="s">
        <v>9</v>
      </c>
      <c r="C5213" s="2">
        <f>C5212+1</f>
        <v>218</v>
      </c>
      <c r="D5213" s="2">
        <v>1</v>
      </c>
      <c r="E5213" s="2">
        <f t="shared" si="1164"/>
        <v>5209</v>
      </c>
      <c r="F5213" s="11">
        <v>265.54244653925201</v>
      </c>
      <c r="G5213" s="9">
        <v>0</v>
      </c>
      <c r="H5213" s="9">
        <v>0</v>
      </c>
      <c r="I5213" s="9">
        <v>0</v>
      </c>
      <c r="J5213" s="9">
        <v>0.27755958334799702</v>
      </c>
      <c r="K5213" s="9">
        <v>0.27755958334799702</v>
      </c>
      <c r="L5213" s="9">
        <v>0.4</v>
      </c>
      <c r="N5213" s="32">
        <f>IF('System Design'!$F$8=1,'Hourly Demand and Generation'!G5213*'System Design'!$F$21,IF('System Design'!$F$8=2,'Hourly Demand and Generation'!H5213*'System Design'!$F$21,IF('System Design'!$F$8=3,'Hourly Demand and Generation'!I5213*'System Design'!$F$21)))</f>
        <v>0</v>
      </c>
      <c r="O5213" s="32">
        <f>IF('System Design'!$F$8=1,'Hourly Demand and Generation'!J5213*'System Design'!$F$22,IF('System Design'!$F$8=2,'Hourly Demand and Generation'!K5213*'System Design'!$F$22,IF('System Design'!$F$8=3,'Hourly Demand and Generation'!L5213*'System Design'!$F$22)))</f>
        <v>1000</v>
      </c>
      <c r="Q5213" s="32">
        <f t="shared" si="1160"/>
        <v>0</v>
      </c>
      <c r="R5213" s="32">
        <f t="shared" si="1165"/>
        <v>5400</v>
      </c>
      <c r="S5213" s="32">
        <f t="shared" si="1166"/>
        <v>0</v>
      </c>
      <c r="T5213" s="32">
        <f t="shared" si="1167"/>
        <v>21600</v>
      </c>
      <c r="U5213" s="32">
        <f t="shared" si="1168"/>
        <v>0</v>
      </c>
      <c r="V5213" s="32">
        <f t="shared" si="1161"/>
        <v>734.45755346074793</v>
      </c>
      <c r="W5213" s="32">
        <f t="shared" si="1169"/>
        <v>734.45755346074793</v>
      </c>
      <c r="X5213" s="32">
        <f t="shared" si="1170"/>
        <v>734.45755346074793</v>
      </c>
    </row>
    <row r="5214" spans="1:24" x14ac:dyDescent="0.25">
      <c r="A5214" s="2"/>
      <c r="B5214" s="2" t="s">
        <v>9</v>
      </c>
      <c r="C5214" s="2">
        <f>C5213</f>
        <v>218</v>
      </c>
      <c r="D5214" s="2">
        <f>D5213+1</f>
        <v>2</v>
      </c>
      <c r="E5214" s="2">
        <f t="shared" si="1164"/>
        <v>5210</v>
      </c>
      <c r="F5214" s="11">
        <v>243.41390932764699</v>
      </c>
      <c r="G5214" s="9">
        <v>0</v>
      </c>
      <c r="H5214" s="9">
        <v>0</v>
      </c>
      <c r="I5214" s="9">
        <v>0</v>
      </c>
      <c r="J5214" s="9">
        <v>0.249803625013198</v>
      </c>
      <c r="K5214" s="9">
        <v>0.249803625013198</v>
      </c>
      <c r="L5214" s="9">
        <v>0.36</v>
      </c>
      <c r="N5214" s="32">
        <f>IF('System Design'!$F$8=1,'Hourly Demand and Generation'!G5214*'System Design'!$F$21,IF('System Design'!$F$8=2,'Hourly Demand and Generation'!H5214*'System Design'!$F$21,IF('System Design'!$F$8=3,'Hourly Demand and Generation'!I5214*'System Design'!$F$21)))</f>
        <v>0</v>
      </c>
      <c r="O5214" s="32">
        <f>IF('System Design'!$F$8=1,'Hourly Demand and Generation'!J5214*'System Design'!$F$22,IF('System Design'!$F$8=2,'Hourly Demand and Generation'!K5214*'System Design'!$F$22,IF('System Design'!$F$8=3,'Hourly Demand and Generation'!L5214*'System Design'!$F$22)))</f>
        <v>900</v>
      </c>
      <c r="Q5214" s="32">
        <f t="shared" si="1160"/>
        <v>0</v>
      </c>
      <c r="R5214" s="32">
        <f t="shared" si="1165"/>
        <v>5400</v>
      </c>
      <c r="S5214" s="32">
        <f t="shared" si="1166"/>
        <v>0</v>
      </c>
      <c r="T5214" s="32">
        <f t="shared" si="1167"/>
        <v>21600</v>
      </c>
      <c r="U5214" s="32">
        <f t="shared" si="1168"/>
        <v>0</v>
      </c>
      <c r="V5214" s="32">
        <f t="shared" si="1161"/>
        <v>656.58609067235307</v>
      </c>
      <c r="W5214" s="32">
        <f t="shared" si="1169"/>
        <v>656.58609067235307</v>
      </c>
      <c r="X5214" s="32">
        <f t="shared" si="1170"/>
        <v>656.58609067235307</v>
      </c>
    </row>
    <row r="5215" spans="1:24" x14ac:dyDescent="0.25">
      <c r="A5215" s="2"/>
      <c r="B5215" s="2" t="s">
        <v>9</v>
      </c>
      <c r="C5215" s="2">
        <f t="shared" ref="C5215:C5236" si="1171">C5214</f>
        <v>218</v>
      </c>
      <c r="D5215" s="2">
        <f t="shared" ref="D5215:D5236" si="1172">D5214+1</f>
        <v>3</v>
      </c>
      <c r="E5215" s="2">
        <f t="shared" si="1164"/>
        <v>5211</v>
      </c>
      <c r="F5215" s="11">
        <v>221.28537211604299</v>
      </c>
      <c r="G5215" s="9">
        <v>0</v>
      </c>
      <c r="H5215" s="9">
        <v>0</v>
      </c>
      <c r="I5215" s="9">
        <v>0</v>
      </c>
      <c r="J5215" s="9">
        <v>0.249803625013198</v>
      </c>
      <c r="K5215" s="9">
        <v>0.249803625013198</v>
      </c>
      <c r="L5215" s="9">
        <v>0.36</v>
      </c>
      <c r="N5215" s="32">
        <f>IF('System Design'!$F$8=1,'Hourly Demand and Generation'!G5215*'System Design'!$F$21,IF('System Design'!$F$8=2,'Hourly Demand and Generation'!H5215*'System Design'!$F$21,IF('System Design'!$F$8=3,'Hourly Demand and Generation'!I5215*'System Design'!$F$21)))</f>
        <v>0</v>
      </c>
      <c r="O5215" s="32">
        <f>IF('System Design'!$F$8=1,'Hourly Demand and Generation'!J5215*'System Design'!$F$22,IF('System Design'!$F$8=2,'Hourly Demand and Generation'!K5215*'System Design'!$F$22,IF('System Design'!$F$8=3,'Hourly Demand and Generation'!L5215*'System Design'!$F$22)))</f>
        <v>900</v>
      </c>
      <c r="Q5215" s="32">
        <f t="shared" si="1160"/>
        <v>0</v>
      </c>
      <c r="R5215" s="32">
        <f t="shared" si="1165"/>
        <v>5400</v>
      </c>
      <c r="S5215" s="32">
        <f t="shared" si="1166"/>
        <v>0</v>
      </c>
      <c r="T5215" s="32">
        <f t="shared" si="1167"/>
        <v>21600</v>
      </c>
      <c r="U5215" s="32">
        <f t="shared" si="1168"/>
        <v>0</v>
      </c>
      <c r="V5215" s="32">
        <f t="shared" si="1161"/>
        <v>678.71462788395706</v>
      </c>
      <c r="W5215" s="32">
        <f t="shared" si="1169"/>
        <v>678.71462788395706</v>
      </c>
      <c r="X5215" s="32">
        <f t="shared" si="1170"/>
        <v>678.71462788395706</v>
      </c>
    </row>
    <row r="5216" spans="1:24" x14ac:dyDescent="0.25">
      <c r="A5216" s="2"/>
      <c r="B5216" s="2" t="s">
        <v>9</v>
      </c>
      <c r="C5216" s="2">
        <f t="shared" si="1171"/>
        <v>218</v>
      </c>
      <c r="D5216" s="2">
        <f t="shared" si="1172"/>
        <v>4</v>
      </c>
      <c r="E5216" s="2">
        <f t="shared" si="1164"/>
        <v>5212</v>
      </c>
      <c r="F5216" s="11">
        <v>265.54244653925201</v>
      </c>
      <c r="G5216" s="9">
        <v>0</v>
      </c>
      <c r="H5216" s="9">
        <v>0</v>
      </c>
      <c r="I5216" s="9">
        <v>0</v>
      </c>
      <c r="J5216" s="9">
        <v>0.27755958334799702</v>
      </c>
      <c r="K5216" s="9">
        <v>0.27755958334799702</v>
      </c>
      <c r="L5216" s="9">
        <v>0.4</v>
      </c>
      <c r="N5216" s="32">
        <f>IF('System Design'!$F$8=1,'Hourly Demand and Generation'!G5216*'System Design'!$F$21,IF('System Design'!$F$8=2,'Hourly Demand and Generation'!H5216*'System Design'!$F$21,IF('System Design'!$F$8=3,'Hourly Demand and Generation'!I5216*'System Design'!$F$21)))</f>
        <v>0</v>
      </c>
      <c r="O5216" s="32">
        <f>IF('System Design'!$F$8=1,'Hourly Demand and Generation'!J5216*'System Design'!$F$22,IF('System Design'!$F$8=2,'Hourly Demand and Generation'!K5216*'System Design'!$F$22,IF('System Design'!$F$8=3,'Hourly Demand and Generation'!L5216*'System Design'!$F$22)))</f>
        <v>1000</v>
      </c>
      <c r="Q5216" s="32">
        <f t="shared" si="1160"/>
        <v>0</v>
      </c>
      <c r="R5216" s="32">
        <f t="shared" si="1165"/>
        <v>5400</v>
      </c>
      <c r="S5216" s="32">
        <f t="shared" si="1166"/>
        <v>0</v>
      </c>
      <c r="T5216" s="32">
        <f t="shared" si="1167"/>
        <v>21600</v>
      </c>
      <c r="U5216" s="32">
        <f t="shared" si="1168"/>
        <v>0</v>
      </c>
      <c r="V5216" s="32">
        <f t="shared" si="1161"/>
        <v>734.45755346074793</v>
      </c>
      <c r="W5216" s="32">
        <f t="shared" si="1169"/>
        <v>734.45755346074793</v>
      </c>
      <c r="X5216" s="32">
        <f t="shared" si="1170"/>
        <v>734.45755346074793</v>
      </c>
    </row>
    <row r="5217" spans="1:24" x14ac:dyDescent="0.25">
      <c r="A5217" s="2"/>
      <c r="B5217" s="2" t="s">
        <v>9</v>
      </c>
      <c r="C5217" s="2">
        <f t="shared" si="1171"/>
        <v>218</v>
      </c>
      <c r="D5217" s="2">
        <f t="shared" si="1172"/>
        <v>5</v>
      </c>
      <c r="E5217" s="2">
        <f t="shared" si="1164"/>
        <v>5213</v>
      </c>
      <c r="F5217" s="11">
        <v>287.67098375085601</v>
      </c>
      <c r="G5217" s="9">
        <v>0</v>
      </c>
      <c r="H5217" s="9">
        <v>3.7199999999999997E-2</v>
      </c>
      <c r="I5217" s="9">
        <v>7.4399999999999994E-2</v>
      </c>
      <c r="J5217" s="9">
        <v>0.22204766667839801</v>
      </c>
      <c r="K5217" s="9">
        <v>0.22204766667839801</v>
      </c>
      <c r="L5217" s="9">
        <v>0.32</v>
      </c>
      <c r="N5217" s="32">
        <f>IF('System Design'!$F$8=1,'Hourly Demand and Generation'!G5217*'System Design'!$F$21,IF('System Design'!$F$8=2,'Hourly Demand and Generation'!H5217*'System Design'!$F$21,IF('System Design'!$F$8=3,'Hourly Demand and Generation'!I5217*'System Design'!$F$21)))</f>
        <v>37.199999999999996</v>
      </c>
      <c r="O5217" s="32">
        <f>IF('System Design'!$F$8=1,'Hourly Demand and Generation'!J5217*'System Design'!$F$22,IF('System Design'!$F$8=2,'Hourly Demand and Generation'!K5217*'System Design'!$F$22,IF('System Design'!$F$8=3,'Hourly Demand and Generation'!L5217*'System Design'!$F$22)))</f>
        <v>800</v>
      </c>
      <c r="Q5217" s="32">
        <f t="shared" si="1160"/>
        <v>0</v>
      </c>
      <c r="R5217" s="32">
        <f t="shared" si="1165"/>
        <v>5400</v>
      </c>
      <c r="S5217" s="32">
        <f t="shared" si="1166"/>
        <v>0</v>
      </c>
      <c r="T5217" s="32">
        <f t="shared" si="1167"/>
        <v>21600</v>
      </c>
      <c r="U5217" s="32">
        <f t="shared" si="1168"/>
        <v>0</v>
      </c>
      <c r="V5217" s="32">
        <f t="shared" si="1161"/>
        <v>549.52901624914398</v>
      </c>
      <c r="W5217" s="32">
        <f t="shared" si="1169"/>
        <v>549.52901624914398</v>
      </c>
      <c r="X5217" s="32">
        <f t="shared" si="1170"/>
        <v>549.52901624914398</v>
      </c>
    </row>
    <row r="5218" spans="1:24" x14ac:dyDescent="0.25">
      <c r="A5218" s="2"/>
      <c r="B5218" s="2" t="s">
        <v>9</v>
      </c>
      <c r="C5218" s="2">
        <f t="shared" si="1171"/>
        <v>218</v>
      </c>
      <c r="D5218" s="2">
        <f t="shared" si="1172"/>
        <v>6</v>
      </c>
      <c r="E5218" s="2">
        <f t="shared" si="1164"/>
        <v>5214</v>
      </c>
      <c r="F5218" s="11">
        <v>309.79952096246001</v>
      </c>
      <c r="G5218" s="9">
        <v>7.4399999999999994E-2</v>
      </c>
      <c r="H5218" s="9">
        <v>0.11625000000000001</v>
      </c>
      <c r="I5218" s="9">
        <v>0.15809999999999999</v>
      </c>
      <c r="J5218" s="9">
        <v>0.22204766667839801</v>
      </c>
      <c r="K5218" s="9">
        <v>0.22204766667839801</v>
      </c>
      <c r="L5218" s="9">
        <v>0.32</v>
      </c>
      <c r="N5218" s="32">
        <f>IF('System Design'!$F$8=1,'Hourly Demand and Generation'!G5218*'System Design'!$F$21,IF('System Design'!$F$8=2,'Hourly Demand and Generation'!H5218*'System Design'!$F$21,IF('System Design'!$F$8=3,'Hourly Demand and Generation'!I5218*'System Design'!$F$21)))</f>
        <v>79.05</v>
      </c>
      <c r="O5218" s="32">
        <f>IF('System Design'!$F$8=1,'Hourly Demand and Generation'!J5218*'System Design'!$F$22,IF('System Design'!$F$8=2,'Hourly Demand and Generation'!K5218*'System Design'!$F$22,IF('System Design'!$F$8=3,'Hourly Demand and Generation'!L5218*'System Design'!$F$22)))</f>
        <v>800</v>
      </c>
      <c r="Q5218" s="32">
        <f t="shared" si="1160"/>
        <v>0</v>
      </c>
      <c r="R5218" s="32">
        <f t="shared" si="1165"/>
        <v>5400</v>
      </c>
      <c r="S5218" s="32">
        <f t="shared" si="1166"/>
        <v>0</v>
      </c>
      <c r="T5218" s="32">
        <f t="shared" si="1167"/>
        <v>21600</v>
      </c>
      <c r="U5218" s="32">
        <f t="shared" si="1168"/>
        <v>0</v>
      </c>
      <c r="V5218" s="32">
        <f t="shared" si="1161"/>
        <v>569.25047903753989</v>
      </c>
      <c r="W5218" s="32">
        <f t="shared" si="1169"/>
        <v>569.25047903753989</v>
      </c>
      <c r="X5218" s="32">
        <f t="shared" si="1170"/>
        <v>569.25047903753989</v>
      </c>
    </row>
    <row r="5219" spans="1:24" x14ac:dyDescent="0.25">
      <c r="A5219" s="2"/>
      <c r="B5219" s="2" t="s">
        <v>9</v>
      </c>
      <c r="C5219" s="2">
        <f t="shared" si="1171"/>
        <v>218</v>
      </c>
      <c r="D5219" s="2">
        <f t="shared" si="1172"/>
        <v>7</v>
      </c>
      <c r="E5219" s="2">
        <f t="shared" si="1164"/>
        <v>5215</v>
      </c>
      <c r="F5219" s="11">
        <v>331.92805817406497</v>
      </c>
      <c r="G5219" s="9">
        <v>0.15809999999999999</v>
      </c>
      <c r="H5219" s="9">
        <v>0.1953</v>
      </c>
      <c r="I5219" s="9">
        <v>0.23250000000000001</v>
      </c>
      <c r="J5219" s="9">
        <v>0.249803625013198</v>
      </c>
      <c r="K5219" s="9">
        <v>0.249803625013198</v>
      </c>
      <c r="L5219" s="9">
        <v>0.36</v>
      </c>
      <c r="N5219" s="32">
        <f>IF('System Design'!$F$8=1,'Hourly Demand and Generation'!G5219*'System Design'!$F$21,IF('System Design'!$F$8=2,'Hourly Demand and Generation'!H5219*'System Design'!$F$21,IF('System Design'!$F$8=3,'Hourly Demand and Generation'!I5219*'System Design'!$F$21)))</f>
        <v>116.25</v>
      </c>
      <c r="O5219" s="32">
        <f>IF('System Design'!$F$8=1,'Hourly Demand and Generation'!J5219*'System Design'!$F$22,IF('System Design'!$F$8=2,'Hourly Demand and Generation'!K5219*'System Design'!$F$22,IF('System Design'!$F$8=3,'Hourly Demand and Generation'!L5219*'System Design'!$F$22)))</f>
        <v>900</v>
      </c>
      <c r="Q5219" s="32">
        <f t="shared" si="1160"/>
        <v>0</v>
      </c>
      <c r="R5219" s="32">
        <f t="shared" si="1165"/>
        <v>5400</v>
      </c>
      <c r="S5219" s="32">
        <f t="shared" si="1166"/>
        <v>0</v>
      </c>
      <c r="T5219" s="32">
        <f t="shared" si="1167"/>
        <v>21600</v>
      </c>
      <c r="U5219" s="32">
        <f t="shared" si="1168"/>
        <v>0</v>
      </c>
      <c r="V5219" s="32">
        <f t="shared" si="1161"/>
        <v>684.32194182593503</v>
      </c>
      <c r="W5219" s="32">
        <f t="shared" si="1169"/>
        <v>684.32194182593503</v>
      </c>
      <c r="X5219" s="32">
        <f t="shared" si="1170"/>
        <v>684.32194182593503</v>
      </c>
    </row>
    <row r="5220" spans="1:24" x14ac:dyDescent="0.25">
      <c r="A5220" s="2"/>
      <c r="B5220" s="2" t="s">
        <v>9</v>
      </c>
      <c r="C5220" s="2">
        <f t="shared" si="1171"/>
        <v>218</v>
      </c>
      <c r="D5220" s="2">
        <f t="shared" si="1172"/>
        <v>8</v>
      </c>
      <c r="E5220" s="2">
        <f t="shared" si="1164"/>
        <v>5216</v>
      </c>
      <c r="F5220" s="11">
        <v>354.05659538566903</v>
      </c>
      <c r="G5220" s="9">
        <v>0.30690000000000001</v>
      </c>
      <c r="H5220" s="9">
        <v>0.34875</v>
      </c>
      <c r="I5220" s="9">
        <v>0.3906</v>
      </c>
      <c r="J5220" s="9">
        <v>0.249803625013198</v>
      </c>
      <c r="K5220" s="9">
        <v>0.249803625013198</v>
      </c>
      <c r="L5220" s="9">
        <v>0.36</v>
      </c>
      <c r="N5220" s="32">
        <f>IF('System Design'!$F$8=1,'Hourly Demand and Generation'!G5220*'System Design'!$F$21,IF('System Design'!$F$8=2,'Hourly Demand and Generation'!H5220*'System Design'!$F$21,IF('System Design'!$F$8=3,'Hourly Demand and Generation'!I5220*'System Design'!$F$21)))</f>
        <v>195.3</v>
      </c>
      <c r="O5220" s="32">
        <f>IF('System Design'!$F$8=1,'Hourly Demand and Generation'!J5220*'System Design'!$F$22,IF('System Design'!$F$8=2,'Hourly Demand and Generation'!K5220*'System Design'!$F$22,IF('System Design'!$F$8=3,'Hourly Demand and Generation'!L5220*'System Design'!$F$22)))</f>
        <v>900</v>
      </c>
      <c r="Q5220" s="32">
        <f t="shared" si="1160"/>
        <v>0</v>
      </c>
      <c r="R5220" s="32">
        <f t="shared" si="1165"/>
        <v>5400</v>
      </c>
      <c r="S5220" s="32">
        <f t="shared" si="1166"/>
        <v>0</v>
      </c>
      <c r="T5220" s="32">
        <f t="shared" si="1167"/>
        <v>21600</v>
      </c>
      <c r="U5220" s="32">
        <f t="shared" si="1168"/>
        <v>0</v>
      </c>
      <c r="V5220" s="32">
        <f t="shared" si="1161"/>
        <v>741.24340461433098</v>
      </c>
      <c r="W5220" s="32">
        <f t="shared" si="1169"/>
        <v>741.24340461433098</v>
      </c>
      <c r="X5220" s="32">
        <f t="shared" si="1170"/>
        <v>741.24340461433098</v>
      </c>
    </row>
    <row r="5221" spans="1:24" x14ac:dyDescent="0.25">
      <c r="A5221" s="2"/>
      <c r="B5221" s="2" t="s">
        <v>9</v>
      </c>
      <c r="C5221" s="2">
        <f t="shared" si="1171"/>
        <v>218</v>
      </c>
      <c r="D5221" s="2">
        <f t="shared" si="1172"/>
        <v>9</v>
      </c>
      <c r="E5221" s="2">
        <f t="shared" si="1164"/>
        <v>5217</v>
      </c>
      <c r="F5221" s="11">
        <v>354.05659538566903</v>
      </c>
      <c r="G5221" s="9">
        <v>0.46500000000000002</v>
      </c>
      <c r="H5221" s="9">
        <v>0.50219999999999998</v>
      </c>
      <c r="I5221" s="9">
        <v>0.53939999999999999</v>
      </c>
      <c r="J5221" s="9">
        <v>0.22204766667839801</v>
      </c>
      <c r="K5221" s="9">
        <v>0.22204766667839801</v>
      </c>
      <c r="L5221" s="9">
        <v>0.32</v>
      </c>
      <c r="N5221" s="32">
        <f>IF('System Design'!$F$8=1,'Hourly Demand and Generation'!G5221*'System Design'!$F$21,IF('System Design'!$F$8=2,'Hourly Demand and Generation'!H5221*'System Design'!$F$21,IF('System Design'!$F$8=3,'Hourly Demand and Generation'!I5221*'System Design'!$F$21)))</f>
        <v>269.7</v>
      </c>
      <c r="O5221" s="32">
        <f>IF('System Design'!$F$8=1,'Hourly Demand and Generation'!J5221*'System Design'!$F$22,IF('System Design'!$F$8=2,'Hourly Demand and Generation'!K5221*'System Design'!$F$22,IF('System Design'!$F$8=3,'Hourly Demand and Generation'!L5221*'System Design'!$F$22)))</f>
        <v>800</v>
      </c>
      <c r="Q5221" s="32">
        <f t="shared" si="1160"/>
        <v>0</v>
      </c>
      <c r="R5221" s="32">
        <f t="shared" si="1165"/>
        <v>5400</v>
      </c>
      <c r="S5221" s="32">
        <f t="shared" si="1166"/>
        <v>0</v>
      </c>
      <c r="T5221" s="32">
        <f t="shared" si="1167"/>
        <v>21600</v>
      </c>
      <c r="U5221" s="32">
        <f t="shared" si="1168"/>
        <v>0</v>
      </c>
      <c r="V5221" s="32">
        <f t="shared" si="1161"/>
        <v>715.64340461433108</v>
      </c>
      <c r="W5221" s="32">
        <f t="shared" si="1169"/>
        <v>715.64340461433108</v>
      </c>
      <c r="X5221" s="32">
        <f t="shared" si="1170"/>
        <v>715.64340461433108</v>
      </c>
    </row>
    <row r="5222" spans="1:24" x14ac:dyDescent="0.25">
      <c r="A5222" s="2"/>
      <c r="B5222" s="2" t="s">
        <v>9</v>
      </c>
      <c r="C5222" s="2">
        <f t="shared" si="1171"/>
        <v>218</v>
      </c>
      <c r="D5222" s="2">
        <f t="shared" si="1172"/>
        <v>10</v>
      </c>
      <c r="E5222" s="2">
        <f t="shared" si="1164"/>
        <v>5218</v>
      </c>
      <c r="F5222" s="11">
        <v>345.20518050102697</v>
      </c>
      <c r="G5222" s="9">
        <v>0.62309999999999999</v>
      </c>
      <c r="H5222" s="9">
        <v>0.6603</v>
      </c>
      <c r="I5222" s="9">
        <v>0.69750000000000001</v>
      </c>
      <c r="J5222" s="9">
        <v>0.249803625013198</v>
      </c>
      <c r="K5222" s="9">
        <v>0.249803625013198</v>
      </c>
      <c r="L5222" s="9">
        <v>0.36</v>
      </c>
      <c r="N5222" s="32">
        <f>IF('System Design'!$F$8=1,'Hourly Demand and Generation'!G5222*'System Design'!$F$21,IF('System Design'!$F$8=2,'Hourly Demand and Generation'!H5222*'System Design'!$F$21,IF('System Design'!$F$8=3,'Hourly Demand and Generation'!I5222*'System Design'!$F$21)))</f>
        <v>348.75</v>
      </c>
      <c r="O5222" s="32">
        <f>IF('System Design'!$F$8=1,'Hourly Demand and Generation'!J5222*'System Design'!$F$22,IF('System Design'!$F$8=2,'Hourly Demand and Generation'!K5222*'System Design'!$F$22,IF('System Design'!$F$8=3,'Hourly Demand and Generation'!L5222*'System Design'!$F$22)))</f>
        <v>900</v>
      </c>
      <c r="Q5222" s="32">
        <f t="shared" si="1160"/>
        <v>0</v>
      </c>
      <c r="R5222" s="32">
        <f t="shared" si="1165"/>
        <v>5400</v>
      </c>
      <c r="S5222" s="32">
        <f t="shared" si="1166"/>
        <v>0</v>
      </c>
      <c r="T5222" s="32">
        <f t="shared" si="1167"/>
        <v>21600</v>
      </c>
      <c r="U5222" s="32">
        <f t="shared" si="1168"/>
        <v>0</v>
      </c>
      <c r="V5222" s="32">
        <f t="shared" si="1161"/>
        <v>903.54481949897308</v>
      </c>
      <c r="W5222" s="32">
        <f t="shared" si="1169"/>
        <v>903.54481949897308</v>
      </c>
      <c r="X5222" s="32">
        <f t="shared" si="1170"/>
        <v>903.54481949897308</v>
      </c>
    </row>
    <row r="5223" spans="1:24" x14ac:dyDescent="0.25">
      <c r="A5223" s="2"/>
      <c r="B5223" s="2" t="s">
        <v>9</v>
      </c>
      <c r="C5223" s="2">
        <f t="shared" si="1171"/>
        <v>218</v>
      </c>
      <c r="D5223" s="2">
        <f t="shared" si="1172"/>
        <v>11</v>
      </c>
      <c r="E5223" s="2">
        <f t="shared" si="1164"/>
        <v>5219</v>
      </c>
      <c r="F5223" s="11">
        <v>340.779473058706</v>
      </c>
      <c r="G5223" s="9">
        <v>0.77190000000000003</v>
      </c>
      <c r="H5223" s="9">
        <v>0.81374999999999997</v>
      </c>
      <c r="I5223" s="9">
        <v>0.85560000000000003</v>
      </c>
      <c r="J5223" s="9">
        <v>0.22204766667839801</v>
      </c>
      <c r="K5223" s="9">
        <v>0.22204766667839801</v>
      </c>
      <c r="L5223" s="9">
        <v>0.32</v>
      </c>
      <c r="N5223" s="32">
        <f>IF('System Design'!$F$8=1,'Hourly Demand and Generation'!G5223*'System Design'!$F$21,IF('System Design'!$F$8=2,'Hourly Demand and Generation'!H5223*'System Design'!$F$21,IF('System Design'!$F$8=3,'Hourly Demand and Generation'!I5223*'System Design'!$F$21)))</f>
        <v>427.8</v>
      </c>
      <c r="O5223" s="32">
        <f>IF('System Design'!$F$8=1,'Hourly Demand and Generation'!J5223*'System Design'!$F$22,IF('System Design'!$F$8=2,'Hourly Demand and Generation'!K5223*'System Design'!$F$22,IF('System Design'!$F$8=3,'Hourly Demand and Generation'!L5223*'System Design'!$F$22)))</f>
        <v>800</v>
      </c>
      <c r="Q5223" s="32">
        <f t="shared" si="1160"/>
        <v>0</v>
      </c>
      <c r="R5223" s="32">
        <f t="shared" si="1165"/>
        <v>5400</v>
      </c>
      <c r="S5223" s="32">
        <f t="shared" si="1166"/>
        <v>0</v>
      </c>
      <c r="T5223" s="32">
        <f t="shared" si="1167"/>
        <v>21600</v>
      </c>
      <c r="U5223" s="32">
        <f t="shared" si="1168"/>
        <v>0</v>
      </c>
      <c r="V5223" s="32">
        <f t="shared" si="1161"/>
        <v>887.02052694129395</v>
      </c>
      <c r="W5223" s="32">
        <f t="shared" si="1169"/>
        <v>887.02052694129395</v>
      </c>
      <c r="X5223" s="32">
        <f t="shared" si="1170"/>
        <v>887.02052694129395</v>
      </c>
    </row>
    <row r="5224" spans="1:24" x14ac:dyDescent="0.25">
      <c r="A5224" s="2"/>
      <c r="B5224" s="2" t="s">
        <v>9</v>
      </c>
      <c r="C5224" s="2">
        <f t="shared" si="1171"/>
        <v>218</v>
      </c>
      <c r="D5224" s="2">
        <f t="shared" si="1172"/>
        <v>12</v>
      </c>
      <c r="E5224" s="2">
        <f t="shared" si="1164"/>
        <v>5220</v>
      </c>
      <c r="F5224" s="11">
        <v>340.779473058706</v>
      </c>
      <c r="G5224" s="9">
        <v>0.93</v>
      </c>
      <c r="H5224" s="9">
        <v>0.93</v>
      </c>
      <c r="I5224" s="9">
        <v>0.93</v>
      </c>
      <c r="J5224" s="9">
        <v>0.20816968751099801</v>
      </c>
      <c r="K5224" s="9">
        <v>0.20816968751099801</v>
      </c>
      <c r="L5224" s="9">
        <v>0.3</v>
      </c>
      <c r="N5224" s="32">
        <f>IF('System Design'!$F$8=1,'Hourly Demand and Generation'!G5224*'System Design'!$F$21,IF('System Design'!$F$8=2,'Hourly Demand and Generation'!H5224*'System Design'!$F$21,IF('System Design'!$F$8=3,'Hourly Demand and Generation'!I5224*'System Design'!$F$21)))</f>
        <v>465</v>
      </c>
      <c r="O5224" s="32">
        <f>IF('System Design'!$F$8=1,'Hourly Demand and Generation'!J5224*'System Design'!$F$22,IF('System Design'!$F$8=2,'Hourly Demand and Generation'!K5224*'System Design'!$F$22,IF('System Design'!$F$8=3,'Hourly Demand and Generation'!L5224*'System Design'!$F$22)))</f>
        <v>750</v>
      </c>
      <c r="Q5224" s="32">
        <f t="shared" si="1160"/>
        <v>0</v>
      </c>
      <c r="R5224" s="32">
        <f t="shared" si="1165"/>
        <v>5400</v>
      </c>
      <c r="S5224" s="32">
        <f t="shared" si="1166"/>
        <v>0</v>
      </c>
      <c r="T5224" s="32">
        <f t="shared" si="1167"/>
        <v>21600</v>
      </c>
      <c r="U5224" s="32">
        <f t="shared" si="1168"/>
        <v>0</v>
      </c>
      <c r="V5224" s="32">
        <f t="shared" si="1161"/>
        <v>874.220526941294</v>
      </c>
      <c r="W5224" s="32">
        <f t="shared" si="1169"/>
        <v>874.220526941294</v>
      </c>
      <c r="X5224" s="32">
        <f t="shared" si="1170"/>
        <v>874.220526941294</v>
      </c>
    </row>
    <row r="5225" spans="1:24" x14ac:dyDescent="0.25">
      <c r="A5225" s="2"/>
      <c r="B5225" s="2" t="s">
        <v>9</v>
      </c>
      <c r="C5225" s="2">
        <f t="shared" si="1171"/>
        <v>218</v>
      </c>
      <c r="D5225" s="2">
        <f t="shared" si="1172"/>
        <v>13</v>
      </c>
      <c r="E5225" s="2">
        <f t="shared" si="1164"/>
        <v>5221</v>
      </c>
      <c r="F5225" s="11">
        <v>354.05659538566903</v>
      </c>
      <c r="G5225" s="9">
        <v>0.77190000000000003</v>
      </c>
      <c r="H5225" s="9">
        <v>0.81374999999999997</v>
      </c>
      <c r="I5225" s="9">
        <v>0.85560000000000003</v>
      </c>
      <c r="J5225" s="9">
        <v>0.22204766667839801</v>
      </c>
      <c r="K5225" s="9">
        <v>0.22204766667839801</v>
      </c>
      <c r="L5225" s="9">
        <v>0.32</v>
      </c>
      <c r="N5225" s="32">
        <f>IF('System Design'!$F$8=1,'Hourly Demand and Generation'!G5225*'System Design'!$F$21,IF('System Design'!$F$8=2,'Hourly Demand and Generation'!H5225*'System Design'!$F$21,IF('System Design'!$F$8=3,'Hourly Demand and Generation'!I5225*'System Design'!$F$21)))</f>
        <v>427.8</v>
      </c>
      <c r="O5225" s="32">
        <f>IF('System Design'!$F$8=1,'Hourly Demand and Generation'!J5225*'System Design'!$F$22,IF('System Design'!$F$8=2,'Hourly Demand and Generation'!K5225*'System Design'!$F$22,IF('System Design'!$F$8=3,'Hourly Demand and Generation'!L5225*'System Design'!$F$22)))</f>
        <v>800</v>
      </c>
      <c r="Q5225" s="32">
        <f t="shared" si="1160"/>
        <v>0</v>
      </c>
      <c r="R5225" s="32">
        <f t="shared" si="1165"/>
        <v>5400</v>
      </c>
      <c r="S5225" s="32">
        <f t="shared" si="1166"/>
        <v>0</v>
      </c>
      <c r="T5225" s="32">
        <f t="shared" si="1167"/>
        <v>21600</v>
      </c>
      <c r="U5225" s="32">
        <f t="shared" si="1168"/>
        <v>0</v>
      </c>
      <c r="V5225" s="32">
        <f t="shared" si="1161"/>
        <v>873.74340461433098</v>
      </c>
      <c r="W5225" s="32">
        <f t="shared" si="1169"/>
        <v>873.74340461433098</v>
      </c>
      <c r="X5225" s="32">
        <f t="shared" si="1170"/>
        <v>873.74340461433098</v>
      </c>
    </row>
    <row r="5226" spans="1:24" x14ac:dyDescent="0.25">
      <c r="A5226" s="2"/>
      <c r="B5226" s="2" t="s">
        <v>9</v>
      </c>
      <c r="C5226" s="2">
        <f t="shared" si="1171"/>
        <v>218</v>
      </c>
      <c r="D5226" s="2">
        <f t="shared" si="1172"/>
        <v>14</v>
      </c>
      <c r="E5226" s="2">
        <f t="shared" si="1164"/>
        <v>5222</v>
      </c>
      <c r="F5226" s="11">
        <v>354.05659538566903</v>
      </c>
      <c r="G5226" s="9">
        <v>0.62309999999999999</v>
      </c>
      <c r="H5226" s="9">
        <v>0.6603</v>
      </c>
      <c r="I5226" s="9">
        <v>0.69750000000000001</v>
      </c>
      <c r="J5226" s="9">
        <v>0.235925645845798</v>
      </c>
      <c r="K5226" s="9">
        <v>0.235925645845798</v>
      </c>
      <c r="L5226" s="9">
        <v>0.34</v>
      </c>
      <c r="N5226" s="32">
        <f>IF('System Design'!$F$8=1,'Hourly Demand and Generation'!G5226*'System Design'!$F$21,IF('System Design'!$F$8=2,'Hourly Demand and Generation'!H5226*'System Design'!$F$21,IF('System Design'!$F$8=3,'Hourly Demand and Generation'!I5226*'System Design'!$F$21)))</f>
        <v>348.75</v>
      </c>
      <c r="O5226" s="32">
        <f>IF('System Design'!$F$8=1,'Hourly Demand and Generation'!J5226*'System Design'!$F$22,IF('System Design'!$F$8=2,'Hourly Demand and Generation'!K5226*'System Design'!$F$22,IF('System Design'!$F$8=3,'Hourly Demand and Generation'!L5226*'System Design'!$F$22)))</f>
        <v>850.00000000000011</v>
      </c>
      <c r="Q5226" s="32">
        <f t="shared" si="1160"/>
        <v>0</v>
      </c>
      <c r="R5226" s="32">
        <f t="shared" si="1165"/>
        <v>5400</v>
      </c>
      <c r="S5226" s="32">
        <f t="shared" si="1166"/>
        <v>0</v>
      </c>
      <c r="T5226" s="32">
        <f t="shared" si="1167"/>
        <v>21600</v>
      </c>
      <c r="U5226" s="32">
        <f t="shared" si="1168"/>
        <v>0</v>
      </c>
      <c r="V5226" s="32">
        <f t="shared" si="1161"/>
        <v>844.69340461433103</v>
      </c>
      <c r="W5226" s="32">
        <f t="shared" si="1169"/>
        <v>844.69340461433103</v>
      </c>
      <c r="X5226" s="32">
        <f t="shared" si="1170"/>
        <v>844.69340461433103</v>
      </c>
    </row>
    <row r="5227" spans="1:24" x14ac:dyDescent="0.25">
      <c r="A5227" s="2"/>
      <c r="B5227" s="2" t="s">
        <v>9</v>
      </c>
      <c r="C5227" s="2">
        <f t="shared" si="1171"/>
        <v>218</v>
      </c>
      <c r="D5227" s="2">
        <f t="shared" si="1172"/>
        <v>15</v>
      </c>
      <c r="E5227" s="2">
        <f t="shared" si="1164"/>
        <v>5223</v>
      </c>
      <c r="F5227" s="11">
        <v>376.18513259727303</v>
      </c>
      <c r="G5227" s="9">
        <v>0.46500000000000002</v>
      </c>
      <c r="H5227" s="9">
        <v>0.50219999999999998</v>
      </c>
      <c r="I5227" s="9">
        <v>0.53939999999999999</v>
      </c>
      <c r="J5227" s="9">
        <v>0.249803625013198</v>
      </c>
      <c r="K5227" s="9">
        <v>0.249803625013198</v>
      </c>
      <c r="L5227" s="9">
        <v>0.36</v>
      </c>
      <c r="N5227" s="32">
        <f>IF('System Design'!$F$8=1,'Hourly Demand and Generation'!G5227*'System Design'!$F$21,IF('System Design'!$F$8=2,'Hourly Demand and Generation'!H5227*'System Design'!$F$21,IF('System Design'!$F$8=3,'Hourly Demand and Generation'!I5227*'System Design'!$F$21)))</f>
        <v>269.7</v>
      </c>
      <c r="O5227" s="32">
        <f>IF('System Design'!$F$8=1,'Hourly Demand and Generation'!J5227*'System Design'!$F$22,IF('System Design'!$F$8=2,'Hourly Demand and Generation'!K5227*'System Design'!$F$22,IF('System Design'!$F$8=3,'Hourly Demand and Generation'!L5227*'System Design'!$F$22)))</f>
        <v>900</v>
      </c>
      <c r="Q5227" s="32">
        <f t="shared" si="1160"/>
        <v>0</v>
      </c>
      <c r="R5227" s="32">
        <f t="shared" si="1165"/>
        <v>5400</v>
      </c>
      <c r="S5227" s="32">
        <f t="shared" si="1166"/>
        <v>0</v>
      </c>
      <c r="T5227" s="32">
        <f t="shared" si="1167"/>
        <v>21600</v>
      </c>
      <c r="U5227" s="32">
        <f t="shared" si="1168"/>
        <v>0</v>
      </c>
      <c r="V5227" s="32">
        <f t="shared" si="1161"/>
        <v>793.51486740272708</v>
      </c>
      <c r="W5227" s="32">
        <f t="shared" si="1169"/>
        <v>793.51486740272708</v>
      </c>
      <c r="X5227" s="32">
        <f t="shared" si="1170"/>
        <v>793.51486740272708</v>
      </c>
    </row>
    <row r="5228" spans="1:24" x14ac:dyDescent="0.25">
      <c r="A5228" s="2"/>
      <c r="B5228" s="2" t="s">
        <v>9</v>
      </c>
      <c r="C5228" s="2">
        <f t="shared" si="1171"/>
        <v>218</v>
      </c>
      <c r="D5228" s="2">
        <f t="shared" si="1172"/>
        <v>16</v>
      </c>
      <c r="E5228" s="2">
        <f t="shared" si="1164"/>
        <v>5224</v>
      </c>
      <c r="F5228" s="11">
        <v>398.31366980887799</v>
      </c>
      <c r="G5228" s="9">
        <v>0.30690000000000001</v>
      </c>
      <c r="H5228" s="9">
        <v>0.34875</v>
      </c>
      <c r="I5228" s="9">
        <v>0.3906</v>
      </c>
      <c r="J5228" s="9">
        <v>0.249803625013198</v>
      </c>
      <c r="K5228" s="9">
        <v>0.249803625013198</v>
      </c>
      <c r="L5228" s="9">
        <v>0.36</v>
      </c>
      <c r="N5228" s="32">
        <f>IF('System Design'!$F$8=1,'Hourly Demand and Generation'!G5228*'System Design'!$F$21,IF('System Design'!$F$8=2,'Hourly Demand and Generation'!H5228*'System Design'!$F$21,IF('System Design'!$F$8=3,'Hourly Demand and Generation'!I5228*'System Design'!$F$21)))</f>
        <v>195.3</v>
      </c>
      <c r="O5228" s="32">
        <f>IF('System Design'!$F$8=1,'Hourly Demand and Generation'!J5228*'System Design'!$F$22,IF('System Design'!$F$8=2,'Hourly Demand and Generation'!K5228*'System Design'!$F$22,IF('System Design'!$F$8=3,'Hourly Demand and Generation'!L5228*'System Design'!$F$22)))</f>
        <v>900</v>
      </c>
      <c r="Q5228" s="32">
        <f t="shared" si="1160"/>
        <v>0</v>
      </c>
      <c r="R5228" s="32">
        <f t="shared" si="1165"/>
        <v>5400</v>
      </c>
      <c r="S5228" s="32">
        <f t="shared" si="1166"/>
        <v>0</v>
      </c>
      <c r="T5228" s="32">
        <f t="shared" si="1167"/>
        <v>21600</v>
      </c>
      <c r="U5228" s="32">
        <f t="shared" si="1168"/>
        <v>0</v>
      </c>
      <c r="V5228" s="32">
        <f t="shared" si="1161"/>
        <v>696.98633019112197</v>
      </c>
      <c r="W5228" s="32">
        <f t="shared" si="1169"/>
        <v>696.98633019112197</v>
      </c>
      <c r="X5228" s="32">
        <f t="shared" si="1170"/>
        <v>696.98633019112197</v>
      </c>
    </row>
    <row r="5229" spans="1:24" x14ac:dyDescent="0.25">
      <c r="A5229" s="2"/>
      <c r="B5229" s="2" t="s">
        <v>9</v>
      </c>
      <c r="C5229" s="2">
        <f t="shared" si="1171"/>
        <v>218</v>
      </c>
      <c r="D5229" s="2">
        <f t="shared" si="1172"/>
        <v>17</v>
      </c>
      <c r="E5229" s="2">
        <f t="shared" si="1164"/>
        <v>5225</v>
      </c>
      <c r="F5229" s="11">
        <v>420.44220702048199</v>
      </c>
      <c r="G5229" s="9">
        <v>0.15809999999999999</v>
      </c>
      <c r="H5229" s="9">
        <v>0.1953</v>
      </c>
      <c r="I5229" s="9">
        <v>0.23250000000000001</v>
      </c>
      <c r="J5229" s="9">
        <v>0.27755958334799702</v>
      </c>
      <c r="K5229" s="9">
        <v>0.27755958334799702</v>
      </c>
      <c r="L5229" s="9">
        <v>0.4</v>
      </c>
      <c r="N5229" s="32">
        <f>IF('System Design'!$F$8=1,'Hourly Demand and Generation'!G5229*'System Design'!$F$21,IF('System Design'!$F$8=2,'Hourly Demand and Generation'!H5229*'System Design'!$F$21,IF('System Design'!$F$8=3,'Hourly Demand and Generation'!I5229*'System Design'!$F$21)))</f>
        <v>116.25</v>
      </c>
      <c r="O5229" s="32">
        <f>IF('System Design'!$F$8=1,'Hourly Demand and Generation'!J5229*'System Design'!$F$22,IF('System Design'!$F$8=2,'Hourly Demand and Generation'!K5229*'System Design'!$F$22,IF('System Design'!$F$8=3,'Hourly Demand and Generation'!L5229*'System Design'!$F$22)))</f>
        <v>1000</v>
      </c>
      <c r="Q5229" s="32">
        <f t="shared" si="1160"/>
        <v>0</v>
      </c>
      <c r="R5229" s="32">
        <f t="shared" si="1165"/>
        <v>5400</v>
      </c>
      <c r="S5229" s="32">
        <f t="shared" si="1166"/>
        <v>0</v>
      </c>
      <c r="T5229" s="32">
        <f t="shared" si="1167"/>
        <v>21600</v>
      </c>
      <c r="U5229" s="32">
        <f t="shared" si="1168"/>
        <v>0</v>
      </c>
      <c r="V5229" s="32">
        <f t="shared" si="1161"/>
        <v>695.80779297951801</v>
      </c>
      <c r="W5229" s="32">
        <f t="shared" si="1169"/>
        <v>695.80779297951801</v>
      </c>
      <c r="X5229" s="32">
        <f t="shared" si="1170"/>
        <v>695.80779297951801</v>
      </c>
    </row>
    <row r="5230" spans="1:24" x14ac:dyDescent="0.25">
      <c r="A5230" s="2"/>
      <c r="B5230" s="2" t="s">
        <v>9</v>
      </c>
      <c r="C5230" s="2">
        <f t="shared" si="1171"/>
        <v>218</v>
      </c>
      <c r="D5230" s="2">
        <f t="shared" si="1172"/>
        <v>18</v>
      </c>
      <c r="E5230" s="2">
        <f t="shared" si="1164"/>
        <v>5226</v>
      </c>
      <c r="F5230" s="11">
        <v>442.57074423208599</v>
      </c>
      <c r="G5230" s="9">
        <v>7.4399999999999994E-2</v>
      </c>
      <c r="H5230" s="9">
        <v>0.11625000000000001</v>
      </c>
      <c r="I5230" s="9">
        <v>0.15809999999999999</v>
      </c>
      <c r="J5230" s="9">
        <v>0.26368160418059799</v>
      </c>
      <c r="K5230" s="9">
        <v>0.26368160418059799</v>
      </c>
      <c r="L5230" s="9">
        <v>0.38</v>
      </c>
      <c r="N5230" s="32">
        <f>IF('System Design'!$F$8=1,'Hourly Demand and Generation'!G5230*'System Design'!$F$21,IF('System Design'!$F$8=2,'Hourly Demand and Generation'!H5230*'System Design'!$F$21,IF('System Design'!$F$8=3,'Hourly Demand and Generation'!I5230*'System Design'!$F$21)))</f>
        <v>79.05</v>
      </c>
      <c r="O5230" s="32">
        <f>IF('System Design'!$F$8=1,'Hourly Demand and Generation'!J5230*'System Design'!$F$22,IF('System Design'!$F$8=2,'Hourly Demand and Generation'!K5230*'System Design'!$F$22,IF('System Design'!$F$8=3,'Hourly Demand and Generation'!L5230*'System Design'!$F$22)))</f>
        <v>950</v>
      </c>
      <c r="Q5230" s="32">
        <f t="shared" si="1160"/>
        <v>0</v>
      </c>
      <c r="R5230" s="32">
        <f t="shared" si="1165"/>
        <v>5400</v>
      </c>
      <c r="S5230" s="32">
        <f t="shared" si="1166"/>
        <v>0</v>
      </c>
      <c r="T5230" s="32">
        <f t="shared" si="1167"/>
        <v>21600</v>
      </c>
      <c r="U5230" s="32">
        <f t="shared" si="1168"/>
        <v>0</v>
      </c>
      <c r="V5230" s="32">
        <f t="shared" si="1161"/>
        <v>586.47925576791397</v>
      </c>
      <c r="W5230" s="32">
        <f t="shared" si="1169"/>
        <v>586.47925576791397</v>
      </c>
      <c r="X5230" s="32">
        <f t="shared" si="1170"/>
        <v>586.47925576791397</v>
      </c>
    </row>
    <row r="5231" spans="1:24" x14ac:dyDescent="0.25">
      <c r="A5231" s="2"/>
      <c r="B5231" s="2" t="s">
        <v>9</v>
      </c>
      <c r="C5231" s="2">
        <f t="shared" si="1171"/>
        <v>218</v>
      </c>
      <c r="D5231" s="2">
        <f t="shared" si="1172"/>
        <v>19</v>
      </c>
      <c r="E5231" s="2">
        <f t="shared" si="1164"/>
        <v>5227</v>
      </c>
      <c r="F5231" s="11">
        <v>429.29362190512398</v>
      </c>
      <c r="G5231" s="9">
        <v>0</v>
      </c>
      <c r="H5231" s="9">
        <v>3.7199999999999997E-2</v>
      </c>
      <c r="I5231" s="9">
        <v>7.4399999999999994E-2</v>
      </c>
      <c r="J5231" s="9">
        <v>0.249803625013198</v>
      </c>
      <c r="K5231" s="9">
        <v>0.249803625013198</v>
      </c>
      <c r="L5231" s="9">
        <v>0.36</v>
      </c>
      <c r="N5231" s="32">
        <f>IF('System Design'!$F$8=1,'Hourly Demand and Generation'!G5231*'System Design'!$F$21,IF('System Design'!$F$8=2,'Hourly Demand and Generation'!H5231*'System Design'!$F$21,IF('System Design'!$F$8=3,'Hourly Demand and Generation'!I5231*'System Design'!$F$21)))</f>
        <v>37.199999999999996</v>
      </c>
      <c r="O5231" s="32">
        <f>IF('System Design'!$F$8=1,'Hourly Demand and Generation'!J5231*'System Design'!$F$22,IF('System Design'!$F$8=2,'Hourly Demand and Generation'!K5231*'System Design'!$F$22,IF('System Design'!$F$8=3,'Hourly Demand and Generation'!L5231*'System Design'!$F$22)))</f>
        <v>900</v>
      </c>
      <c r="Q5231" s="32">
        <f t="shared" si="1160"/>
        <v>0</v>
      </c>
      <c r="R5231" s="32">
        <f t="shared" si="1165"/>
        <v>5400</v>
      </c>
      <c r="S5231" s="32">
        <f t="shared" si="1166"/>
        <v>0</v>
      </c>
      <c r="T5231" s="32">
        <f t="shared" si="1167"/>
        <v>21600</v>
      </c>
      <c r="U5231" s="32">
        <f t="shared" si="1168"/>
        <v>0</v>
      </c>
      <c r="V5231" s="32">
        <f t="shared" si="1161"/>
        <v>507.90637809487606</v>
      </c>
      <c r="W5231" s="32">
        <f t="shared" si="1169"/>
        <v>507.90637809487606</v>
      </c>
      <c r="X5231" s="32">
        <f t="shared" si="1170"/>
        <v>507.90637809487606</v>
      </c>
    </row>
    <row r="5232" spans="1:24" x14ac:dyDescent="0.25">
      <c r="A5232" s="2"/>
      <c r="B5232" s="2" t="s">
        <v>9</v>
      </c>
      <c r="C5232" s="2">
        <f t="shared" si="1171"/>
        <v>218</v>
      </c>
      <c r="D5232" s="2">
        <f t="shared" si="1172"/>
        <v>20</v>
      </c>
      <c r="E5232" s="2">
        <f t="shared" si="1164"/>
        <v>5228</v>
      </c>
      <c r="F5232" s="11">
        <v>420.44220702048199</v>
      </c>
      <c r="G5232" s="9">
        <v>0</v>
      </c>
      <c r="H5232" s="9">
        <v>0</v>
      </c>
      <c r="I5232" s="9">
        <v>0</v>
      </c>
      <c r="J5232" s="9">
        <v>0.249803625013198</v>
      </c>
      <c r="K5232" s="9">
        <v>0.249803625013198</v>
      </c>
      <c r="L5232" s="9">
        <v>0.36</v>
      </c>
      <c r="N5232" s="32">
        <f>IF('System Design'!$F$8=1,'Hourly Demand and Generation'!G5232*'System Design'!$F$21,IF('System Design'!$F$8=2,'Hourly Demand and Generation'!H5232*'System Design'!$F$21,IF('System Design'!$F$8=3,'Hourly Demand and Generation'!I5232*'System Design'!$F$21)))</f>
        <v>0</v>
      </c>
      <c r="O5232" s="32">
        <f>IF('System Design'!$F$8=1,'Hourly Demand and Generation'!J5232*'System Design'!$F$22,IF('System Design'!$F$8=2,'Hourly Demand and Generation'!K5232*'System Design'!$F$22,IF('System Design'!$F$8=3,'Hourly Demand and Generation'!L5232*'System Design'!$F$22)))</f>
        <v>900</v>
      </c>
      <c r="Q5232" s="32">
        <f t="shared" si="1160"/>
        <v>0</v>
      </c>
      <c r="R5232" s="32">
        <f t="shared" si="1165"/>
        <v>5400</v>
      </c>
      <c r="S5232" s="32">
        <f t="shared" si="1166"/>
        <v>0</v>
      </c>
      <c r="T5232" s="32">
        <f t="shared" si="1167"/>
        <v>21600</v>
      </c>
      <c r="U5232" s="32">
        <f t="shared" si="1168"/>
        <v>0</v>
      </c>
      <c r="V5232" s="32">
        <f t="shared" si="1161"/>
        <v>479.55779297951801</v>
      </c>
      <c r="W5232" s="32">
        <f t="shared" si="1169"/>
        <v>479.55779297951801</v>
      </c>
      <c r="X5232" s="32">
        <f t="shared" si="1170"/>
        <v>479.55779297951801</v>
      </c>
    </row>
    <row r="5233" spans="1:24" x14ac:dyDescent="0.25">
      <c r="A5233" s="2"/>
      <c r="B5233" s="2" t="s">
        <v>9</v>
      </c>
      <c r="C5233" s="2">
        <f t="shared" si="1171"/>
        <v>218</v>
      </c>
      <c r="D5233" s="2">
        <f t="shared" si="1172"/>
        <v>21</v>
      </c>
      <c r="E5233" s="2">
        <f t="shared" si="1164"/>
        <v>5229</v>
      </c>
      <c r="F5233" s="11">
        <v>398.31366980887799</v>
      </c>
      <c r="G5233" s="9">
        <v>0</v>
      </c>
      <c r="H5233" s="9">
        <v>0</v>
      </c>
      <c r="I5233" s="9">
        <v>0</v>
      </c>
      <c r="J5233" s="9">
        <v>0.249803625013198</v>
      </c>
      <c r="K5233" s="9">
        <v>0.249803625013198</v>
      </c>
      <c r="L5233" s="9">
        <v>0.36</v>
      </c>
      <c r="N5233" s="32">
        <f>IF('System Design'!$F$8=1,'Hourly Demand and Generation'!G5233*'System Design'!$F$21,IF('System Design'!$F$8=2,'Hourly Demand and Generation'!H5233*'System Design'!$F$21,IF('System Design'!$F$8=3,'Hourly Demand and Generation'!I5233*'System Design'!$F$21)))</f>
        <v>0</v>
      </c>
      <c r="O5233" s="32">
        <f>IF('System Design'!$F$8=1,'Hourly Demand and Generation'!J5233*'System Design'!$F$22,IF('System Design'!$F$8=2,'Hourly Demand and Generation'!K5233*'System Design'!$F$22,IF('System Design'!$F$8=3,'Hourly Demand and Generation'!L5233*'System Design'!$F$22)))</f>
        <v>900</v>
      </c>
      <c r="Q5233" s="32">
        <f t="shared" si="1160"/>
        <v>0</v>
      </c>
      <c r="R5233" s="32">
        <f t="shared" si="1165"/>
        <v>5400</v>
      </c>
      <c r="S5233" s="32">
        <f t="shared" si="1166"/>
        <v>0</v>
      </c>
      <c r="T5233" s="32">
        <f t="shared" si="1167"/>
        <v>21600</v>
      </c>
      <c r="U5233" s="32">
        <f t="shared" si="1168"/>
        <v>0</v>
      </c>
      <c r="V5233" s="32">
        <f t="shared" si="1161"/>
        <v>501.68633019112201</v>
      </c>
      <c r="W5233" s="32">
        <f t="shared" si="1169"/>
        <v>501.68633019112201</v>
      </c>
      <c r="X5233" s="32">
        <f t="shared" si="1170"/>
        <v>501.68633019112201</v>
      </c>
    </row>
    <row r="5234" spans="1:24" x14ac:dyDescent="0.25">
      <c r="A5234" s="2"/>
      <c r="B5234" s="2" t="s">
        <v>9</v>
      </c>
      <c r="C5234" s="2">
        <f t="shared" si="1171"/>
        <v>218</v>
      </c>
      <c r="D5234" s="2">
        <f t="shared" si="1172"/>
        <v>22</v>
      </c>
      <c r="E5234" s="2">
        <f t="shared" si="1164"/>
        <v>5230</v>
      </c>
      <c r="F5234" s="11">
        <v>376.18513259727303</v>
      </c>
      <c r="G5234" s="9">
        <v>0</v>
      </c>
      <c r="H5234" s="9">
        <v>0</v>
      </c>
      <c r="I5234" s="9">
        <v>0</v>
      </c>
      <c r="J5234" s="9">
        <v>0.26368160418059799</v>
      </c>
      <c r="K5234" s="9">
        <v>0.26368160418059799</v>
      </c>
      <c r="L5234" s="9">
        <v>0.38</v>
      </c>
      <c r="N5234" s="32">
        <f>IF('System Design'!$F$8=1,'Hourly Demand and Generation'!G5234*'System Design'!$F$21,IF('System Design'!$F$8=2,'Hourly Demand and Generation'!H5234*'System Design'!$F$21,IF('System Design'!$F$8=3,'Hourly Demand and Generation'!I5234*'System Design'!$F$21)))</f>
        <v>0</v>
      </c>
      <c r="O5234" s="32">
        <f>IF('System Design'!$F$8=1,'Hourly Demand and Generation'!J5234*'System Design'!$F$22,IF('System Design'!$F$8=2,'Hourly Demand and Generation'!K5234*'System Design'!$F$22,IF('System Design'!$F$8=3,'Hourly Demand and Generation'!L5234*'System Design'!$F$22)))</f>
        <v>950</v>
      </c>
      <c r="Q5234" s="32">
        <f t="shared" si="1160"/>
        <v>0</v>
      </c>
      <c r="R5234" s="32">
        <f t="shared" si="1165"/>
        <v>5400</v>
      </c>
      <c r="S5234" s="32">
        <f t="shared" si="1166"/>
        <v>0</v>
      </c>
      <c r="T5234" s="32">
        <f t="shared" si="1167"/>
        <v>21600</v>
      </c>
      <c r="U5234" s="32">
        <f t="shared" si="1168"/>
        <v>0</v>
      </c>
      <c r="V5234" s="32">
        <f t="shared" si="1161"/>
        <v>573.81486740272703</v>
      </c>
      <c r="W5234" s="32">
        <f t="shared" si="1169"/>
        <v>573.81486740272703</v>
      </c>
      <c r="X5234" s="32">
        <f t="shared" si="1170"/>
        <v>573.81486740272703</v>
      </c>
    </row>
    <row r="5235" spans="1:24" x14ac:dyDescent="0.25">
      <c r="A5235" s="2"/>
      <c r="B5235" s="2" t="s">
        <v>9</v>
      </c>
      <c r="C5235" s="2">
        <f t="shared" si="1171"/>
        <v>218</v>
      </c>
      <c r="D5235" s="2">
        <f t="shared" si="1172"/>
        <v>23</v>
      </c>
      <c r="E5235" s="2">
        <f t="shared" si="1164"/>
        <v>5231</v>
      </c>
      <c r="F5235" s="11">
        <v>354.05659538566903</v>
      </c>
      <c r="G5235" s="9">
        <v>0</v>
      </c>
      <c r="H5235" s="9">
        <v>0</v>
      </c>
      <c r="I5235" s="9">
        <v>0</v>
      </c>
      <c r="J5235" s="9">
        <v>0.22204766667839801</v>
      </c>
      <c r="K5235" s="9">
        <v>0.22204766667839801</v>
      </c>
      <c r="L5235" s="9">
        <v>0.32</v>
      </c>
      <c r="N5235" s="32">
        <f>IF('System Design'!$F$8=1,'Hourly Demand and Generation'!G5235*'System Design'!$F$21,IF('System Design'!$F$8=2,'Hourly Demand and Generation'!H5235*'System Design'!$F$21,IF('System Design'!$F$8=3,'Hourly Demand and Generation'!I5235*'System Design'!$F$21)))</f>
        <v>0</v>
      </c>
      <c r="O5235" s="32">
        <f>IF('System Design'!$F$8=1,'Hourly Demand and Generation'!J5235*'System Design'!$F$22,IF('System Design'!$F$8=2,'Hourly Demand and Generation'!K5235*'System Design'!$F$22,IF('System Design'!$F$8=3,'Hourly Demand and Generation'!L5235*'System Design'!$F$22)))</f>
        <v>800</v>
      </c>
      <c r="Q5235" s="32">
        <f t="shared" si="1160"/>
        <v>0</v>
      </c>
      <c r="R5235" s="32">
        <f t="shared" si="1165"/>
        <v>5400</v>
      </c>
      <c r="S5235" s="32">
        <f t="shared" si="1166"/>
        <v>0</v>
      </c>
      <c r="T5235" s="32">
        <f t="shared" si="1167"/>
        <v>21600</v>
      </c>
      <c r="U5235" s="32">
        <f t="shared" si="1168"/>
        <v>0</v>
      </c>
      <c r="V5235" s="32">
        <f t="shared" si="1161"/>
        <v>445.94340461433097</v>
      </c>
      <c r="W5235" s="32">
        <f t="shared" si="1169"/>
        <v>445.94340461433097</v>
      </c>
      <c r="X5235" s="32">
        <f t="shared" si="1170"/>
        <v>445.94340461433097</v>
      </c>
    </row>
    <row r="5236" spans="1:24" x14ac:dyDescent="0.25">
      <c r="A5236" s="2"/>
      <c r="B5236" s="2" t="s">
        <v>9</v>
      </c>
      <c r="C5236" s="2">
        <f t="shared" si="1171"/>
        <v>218</v>
      </c>
      <c r="D5236" s="2">
        <f t="shared" si="1172"/>
        <v>24</v>
      </c>
      <c r="E5236" s="2">
        <f t="shared" si="1164"/>
        <v>5232</v>
      </c>
      <c r="F5236" s="11">
        <v>309.79952096246001</v>
      </c>
      <c r="G5236" s="9">
        <v>0</v>
      </c>
      <c r="H5236" s="9">
        <v>0</v>
      </c>
      <c r="I5236" s="9">
        <v>0</v>
      </c>
      <c r="J5236" s="9">
        <v>0.22204766667839801</v>
      </c>
      <c r="K5236" s="9">
        <v>0.22204766667839801</v>
      </c>
      <c r="L5236" s="9">
        <v>0.32</v>
      </c>
      <c r="N5236" s="32">
        <f>IF('System Design'!$F$8=1,'Hourly Demand and Generation'!G5236*'System Design'!$F$21,IF('System Design'!$F$8=2,'Hourly Demand and Generation'!H5236*'System Design'!$F$21,IF('System Design'!$F$8=3,'Hourly Demand and Generation'!I5236*'System Design'!$F$21)))</f>
        <v>0</v>
      </c>
      <c r="O5236" s="32">
        <f>IF('System Design'!$F$8=1,'Hourly Demand and Generation'!J5236*'System Design'!$F$22,IF('System Design'!$F$8=2,'Hourly Demand and Generation'!K5236*'System Design'!$F$22,IF('System Design'!$F$8=3,'Hourly Demand and Generation'!L5236*'System Design'!$F$22)))</f>
        <v>800</v>
      </c>
      <c r="Q5236" s="32">
        <f t="shared" si="1160"/>
        <v>0</v>
      </c>
      <c r="R5236" s="32">
        <f t="shared" si="1165"/>
        <v>5400</v>
      </c>
      <c r="S5236" s="32">
        <f t="shared" si="1166"/>
        <v>0</v>
      </c>
      <c r="T5236" s="32">
        <f t="shared" si="1167"/>
        <v>21600</v>
      </c>
      <c r="U5236" s="32">
        <f t="shared" si="1168"/>
        <v>0</v>
      </c>
      <c r="V5236" s="32">
        <f t="shared" si="1161"/>
        <v>490.20047903753999</v>
      </c>
      <c r="W5236" s="32">
        <f t="shared" si="1169"/>
        <v>490.20047903753999</v>
      </c>
      <c r="X5236" s="32">
        <f t="shared" si="1170"/>
        <v>490.20047903753999</v>
      </c>
    </row>
    <row r="5237" spans="1:24" x14ac:dyDescent="0.25">
      <c r="A5237" s="2"/>
      <c r="B5237" s="2" t="s">
        <v>9</v>
      </c>
      <c r="C5237" s="2">
        <f>C5236+1</f>
        <v>219</v>
      </c>
      <c r="D5237" s="2">
        <v>1</v>
      </c>
      <c r="E5237" s="2">
        <f t="shared" si="1164"/>
        <v>5233</v>
      </c>
      <c r="F5237" s="11">
        <v>269.70782962440097</v>
      </c>
      <c r="G5237" s="9">
        <v>0</v>
      </c>
      <c r="H5237" s="9">
        <v>0</v>
      </c>
      <c r="I5237" s="9">
        <v>0</v>
      </c>
      <c r="J5237" s="9">
        <v>0.19626838651463999</v>
      </c>
      <c r="K5237" s="9">
        <v>0.4</v>
      </c>
      <c r="L5237" s="9">
        <v>0.4</v>
      </c>
      <c r="N5237" s="32">
        <f>IF('System Design'!$F$8=1,'Hourly Demand and Generation'!G5237*'System Design'!$F$21,IF('System Design'!$F$8=2,'Hourly Demand and Generation'!H5237*'System Design'!$F$21,IF('System Design'!$F$8=3,'Hourly Demand and Generation'!I5237*'System Design'!$F$21)))</f>
        <v>0</v>
      </c>
      <c r="O5237" s="32">
        <f>IF('System Design'!$F$8=1,'Hourly Demand and Generation'!J5237*'System Design'!$F$22,IF('System Design'!$F$8=2,'Hourly Demand and Generation'!K5237*'System Design'!$F$22,IF('System Design'!$F$8=3,'Hourly Demand and Generation'!L5237*'System Design'!$F$22)))</f>
        <v>1000</v>
      </c>
      <c r="Q5237" s="32">
        <f t="shared" si="1160"/>
        <v>0</v>
      </c>
      <c r="R5237" s="32">
        <f t="shared" si="1165"/>
        <v>5400</v>
      </c>
      <c r="S5237" s="32">
        <f t="shared" si="1166"/>
        <v>0</v>
      </c>
      <c r="T5237" s="32">
        <f t="shared" si="1167"/>
        <v>21600</v>
      </c>
      <c r="U5237" s="32">
        <f t="shared" si="1168"/>
        <v>0</v>
      </c>
      <c r="V5237" s="32">
        <f t="shared" si="1161"/>
        <v>730.29217037559897</v>
      </c>
      <c r="W5237" s="32">
        <f t="shared" si="1169"/>
        <v>730.29217037559897</v>
      </c>
      <c r="X5237" s="32">
        <f t="shared" si="1170"/>
        <v>730.29217037559897</v>
      </c>
    </row>
    <row r="5238" spans="1:24" x14ac:dyDescent="0.25">
      <c r="A5238" s="2"/>
      <c r="B5238" s="2" t="s">
        <v>9</v>
      </c>
      <c r="C5238" s="2">
        <f>C5237</f>
        <v>219</v>
      </c>
      <c r="D5238" s="2">
        <f>D5237+1</f>
        <v>2</v>
      </c>
      <c r="E5238" s="2">
        <f t="shared" si="1164"/>
        <v>5234</v>
      </c>
      <c r="F5238" s="11">
        <v>247.23217715570101</v>
      </c>
      <c r="G5238" s="9">
        <v>0</v>
      </c>
      <c r="H5238" s="9">
        <v>0</v>
      </c>
      <c r="I5238" s="9">
        <v>0</v>
      </c>
      <c r="J5238" s="9">
        <v>0.17664154786317601</v>
      </c>
      <c r="K5238" s="9">
        <v>0.36</v>
      </c>
      <c r="L5238" s="9">
        <v>0.36</v>
      </c>
      <c r="N5238" s="32">
        <f>IF('System Design'!$F$8=1,'Hourly Demand and Generation'!G5238*'System Design'!$F$21,IF('System Design'!$F$8=2,'Hourly Demand and Generation'!H5238*'System Design'!$F$21,IF('System Design'!$F$8=3,'Hourly Demand and Generation'!I5238*'System Design'!$F$21)))</f>
        <v>0</v>
      </c>
      <c r="O5238" s="32">
        <f>IF('System Design'!$F$8=1,'Hourly Demand and Generation'!J5238*'System Design'!$F$22,IF('System Design'!$F$8=2,'Hourly Demand and Generation'!K5238*'System Design'!$F$22,IF('System Design'!$F$8=3,'Hourly Demand and Generation'!L5238*'System Design'!$F$22)))</f>
        <v>900</v>
      </c>
      <c r="Q5238" s="32">
        <f t="shared" si="1160"/>
        <v>0</v>
      </c>
      <c r="R5238" s="32">
        <f t="shared" si="1165"/>
        <v>5400</v>
      </c>
      <c r="S5238" s="32">
        <f t="shared" si="1166"/>
        <v>0</v>
      </c>
      <c r="T5238" s="32">
        <f t="shared" si="1167"/>
        <v>21600</v>
      </c>
      <c r="U5238" s="32">
        <f t="shared" si="1168"/>
        <v>0</v>
      </c>
      <c r="V5238" s="32">
        <f t="shared" si="1161"/>
        <v>652.76782284429896</v>
      </c>
      <c r="W5238" s="32">
        <f t="shared" si="1169"/>
        <v>652.76782284429896</v>
      </c>
      <c r="X5238" s="32">
        <f t="shared" si="1170"/>
        <v>652.76782284429896</v>
      </c>
    </row>
    <row r="5239" spans="1:24" x14ac:dyDescent="0.25">
      <c r="A5239" s="2"/>
      <c r="B5239" s="2" t="s">
        <v>9</v>
      </c>
      <c r="C5239" s="2">
        <f t="shared" ref="C5239:C5260" si="1173">C5238</f>
        <v>219</v>
      </c>
      <c r="D5239" s="2">
        <f t="shared" ref="D5239:D5260" si="1174">D5238+1</f>
        <v>3</v>
      </c>
      <c r="E5239" s="2">
        <f t="shared" si="1164"/>
        <v>5235</v>
      </c>
      <c r="F5239" s="11">
        <v>224.75652468700099</v>
      </c>
      <c r="G5239" s="9">
        <v>0</v>
      </c>
      <c r="H5239" s="9">
        <v>0</v>
      </c>
      <c r="I5239" s="9">
        <v>0</v>
      </c>
      <c r="J5239" s="9">
        <v>0.17664154786317601</v>
      </c>
      <c r="K5239" s="9">
        <v>0.36</v>
      </c>
      <c r="L5239" s="9">
        <v>0.36</v>
      </c>
      <c r="N5239" s="32">
        <f>IF('System Design'!$F$8=1,'Hourly Demand and Generation'!G5239*'System Design'!$F$21,IF('System Design'!$F$8=2,'Hourly Demand and Generation'!H5239*'System Design'!$F$21,IF('System Design'!$F$8=3,'Hourly Demand and Generation'!I5239*'System Design'!$F$21)))</f>
        <v>0</v>
      </c>
      <c r="O5239" s="32">
        <f>IF('System Design'!$F$8=1,'Hourly Demand and Generation'!J5239*'System Design'!$F$22,IF('System Design'!$F$8=2,'Hourly Demand and Generation'!K5239*'System Design'!$F$22,IF('System Design'!$F$8=3,'Hourly Demand and Generation'!L5239*'System Design'!$F$22)))</f>
        <v>900</v>
      </c>
      <c r="Q5239" s="32">
        <f t="shared" si="1160"/>
        <v>0</v>
      </c>
      <c r="R5239" s="32">
        <f t="shared" si="1165"/>
        <v>5400</v>
      </c>
      <c r="S5239" s="32">
        <f t="shared" si="1166"/>
        <v>0</v>
      </c>
      <c r="T5239" s="32">
        <f t="shared" si="1167"/>
        <v>21600</v>
      </c>
      <c r="U5239" s="32">
        <f t="shared" si="1168"/>
        <v>0</v>
      </c>
      <c r="V5239" s="32">
        <f t="shared" si="1161"/>
        <v>675.24347531299895</v>
      </c>
      <c r="W5239" s="32">
        <f t="shared" si="1169"/>
        <v>675.24347531299895</v>
      </c>
      <c r="X5239" s="32">
        <f t="shared" si="1170"/>
        <v>675.24347531299895</v>
      </c>
    </row>
    <row r="5240" spans="1:24" x14ac:dyDescent="0.25">
      <c r="A5240" s="2"/>
      <c r="B5240" s="2" t="s">
        <v>9</v>
      </c>
      <c r="C5240" s="2">
        <f t="shared" si="1173"/>
        <v>219</v>
      </c>
      <c r="D5240" s="2">
        <f t="shared" si="1174"/>
        <v>4</v>
      </c>
      <c r="E5240" s="2">
        <f t="shared" si="1164"/>
        <v>5236</v>
      </c>
      <c r="F5240" s="11">
        <v>269.70782962440097</v>
      </c>
      <c r="G5240" s="9">
        <v>0</v>
      </c>
      <c r="H5240" s="9">
        <v>0</v>
      </c>
      <c r="I5240" s="9">
        <v>0</v>
      </c>
      <c r="J5240" s="9">
        <v>0.19626838651463999</v>
      </c>
      <c r="K5240" s="9">
        <v>0.4</v>
      </c>
      <c r="L5240" s="9">
        <v>0.4</v>
      </c>
      <c r="N5240" s="32">
        <f>IF('System Design'!$F$8=1,'Hourly Demand and Generation'!G5240*'System Design'!$F$21,IF('System Design'!$F$8=2,'Hourly Demand and Generation'!H5240*'System Design'!$F$21,IF('System Design'!$F$8=3,'Hourly Demand and Generation'!I5240*'System Design'!$F$21)))</f>
        <v>0</v>
      </c>
      <c r="O5240" s="32">
        <f>IF('System Design'!$F$8=1,'Hourly Demand and Generation'!J5240*'System Design'!$F$22,IF('System Design'!$F$8=2,'Hourly Demand and Generation'!K5240*'System Design'!$F$22,IF('System Design'!$F$8=3,'Hourly Demand and Generation'!L5240*'System Design'!$F$22)))</f>
        <v>1000</v>
      </c>
      <c r="Q5240" s="32">
        <f t="shared" si="1160"/>
        <v>0</v>
      </c>
      <c r="R5240" s="32">
        <f t="shared" si="1165"/>
        <v>5400</v>
      </c>
      <c r="S5240" s="32">
        <f t="shared" si="1166"/>
        <v>0</v>
      </c>
      <c r="T5240" s="32">
        <f t="shared" si="1167"/>
        <v>21600</v>
      </c>
      <c r="U5240" s="32">
        <f t="shared" si="1168"/>
        <v>0</v>
      </c>
      <c r="V5240" s="32">
        <f t="shared" si="1161"/>
        <v>730.29217037559897</v>
      </c>
      <c r="W5240" s="32">
        <f t="shared" si="1169"/>
        <v>730.29217037559897</v>
      </c>
      <c r="X5240" s="32">
        <f t="shared" si="1170"/>
        <v>730.29217037559897</v>
      </c>
    </row>
    <row r="5241" spans="1:24" x14ac:dyDescent="0.25">
      <c r="A5241" s="2"/>
      <c r="B5241" s="2" t="s">
        <v>9</v>
      </c>
      <c r="C5241" s="2">
        <f t="shared" si="1173"/>
        <v>219</v>
      </c>
      <c r="D5241" s="2">
        <f t="shared" si="1174"/>
        <v>5</v>
      </c>
      <c r="E5241" s="2">
        <f t="shared" si="1164"/>
        <v>5237</v>
      </c>
      <c r="F5241" s="11">
        <v>292.18348209310199</v>
      </c>
      <c r="G5241" s="9">
        <v>0</v>
      </c>
      <c r="H5241" s="9">
        <v>3.3133588890426002E-2</v>
      </c>
      <c r="I5241" s="9">
        <v>7.4399999999999994E-2</v>
      </c>
      <c r="J5241" s="9">
        <v>0.15701470921171201</v>
      </c>
      <c r="K5241" s="9">
        <v>0.32</v>
      </c>
      <c r="L5241" s="9">
        <v>0.32</v>
      </c>
      <c r="N5241" s="32">
        <f>IF('System Design'!$F$8=1,'Hourly Demand and Generation'!G5241*'System Design'!$F$21,IF('System Design'!$F$8=2,'Hourly Demand and Generation'!H5241*'System Design'!$F$21,IF('System Design'!$F$8=3,'Hourly Demand and Generation'!I5241*'System Design'!$F$21)))</f>
        <v>37.199999999999996</v>
      </c>
      <c r="O5241" s="32">
        <f>IF('System Design'!$F$8=1,'Hourly Demand and Generation'!J5241*'System Design'!$F$22,IF('System Design'!$F$8=2,'Hourly Demand and Generation'!K5241*'System Design'!$F$22,IF('System Design'!$F$8=3,'Hourly Demand and Generation'!L5241*'System Design'!$F$22)))</f>
        <v>800</v>
      </c>
      <c r="Q5241" s="32">
        <f t="shared" si="1160"/>
        <v>0</v>
      </c>
      <c r="R5241" s="32">
        <f t="shared" si="1165"/>
        <v>5400</v>
      </c>
      <c r="S5241" s="32">
        <f t="shared" si="1166"/>
        <v>0</v>
      </c>
      <c r="T5241" s="32">
        <f t="shared" si="1167"/>
        <v>21600</v>
      </c>
      <c r="U5241" s="32">
        <f t="shared" si="1168"/>
        <v>0</v>
      </c>
      <c r="V5241" s="32">
        <f t="shared" si="1161"/>
        <v>545.01651790689812</v>
      </c>
      <c r="W5241" s="32">
        <f t="shared" si="1169"/>
        <v>545.01651790689812</v>
      </c>
      <c r="X5241" s="32">
        <f t="shared" si="1170"/>
        <v>545.01651790689812</v>
      </c>
    </row>
    <row r="5242" spans="1:24" x14ac:dyDescent="0.25">
      <c r="A5242" s="2"/>
      <c r="B5242" s="2" t="s">
        <v>9</v>
      </c>
      <c r="C5242" s="2">
        <f t="shared" si="1173"/>
        <v>219</v>
      </c>
      <c r="D5242" s="2">
        <f t="shared" si="1174"/>
        <v>6</v>
      </c>
      <c r="E5242" s="2">
        <f t="shared" si="1164"/>
        <v>5238</v>
      </c>
      <c r="F5242" s="11">
        <v>314.65913456180198</v>
      </c>
      <c r="G5242" s="9">
        <v>6.6267177780852005E-2</v>
      </c>
      <c r="H5242" s="9">
        <v>0.103542465282581</v>
      </c>
      <c r="I5242" s="9">
        <v>0.15809999999999999</v>
      </c>
      <c r="J5242" s="9">
        <v>0.15701470921171201</v>
      </c>
      <c r="K5242" s="9">
        <v>0.32</v>
      </c>
      <c r="L5242" s="9">
        <v>0.32</v>
      </c>
      <c r="N5242" s="32">
        <f>IF('System Design'!$F$8=1,'Hourly Demand and Generation'!G5242*'System Design'!$F$21,IF('System Design'!$F$8=2,'Hourly Demand and Generation'!H5242*'System Design'!$F$21,IF('System Design'!$F$8=3,'Hourly Demand and Generation'!I5242*'System Design'!$F$21)))</f>
        <v>79.05</v>
      </c>
      <c r="O5242" s="32">
        <f>IF('System Design'!$F$8=1,'Hourly Demand and Generation'!J5242*'System Design'!$F$22,IF('System Design'!$F$8=2,'Hourly Demand and Generation'!K5242*'System Design'!$F$22,IF('System Design'!$F$8=3,'Hourly Demand and Generation'!L5242*'System Design'!$F$22)))</f>
        <v>800</v>
      </c>
      <c r="Q5242" s="32">
        <f t="shared" si="1160"/>
        <v>0</v>
      </c>
      <c r="R5242" s="32">
        <f t="shared" si="1165"/>
        <v>5400</v>
      </c>
      <c r="S5242" s="32">
        <f t="shared" si="1166"/>
        <v>0</v>
      </c>
      <c r="T5242" s="32">
        <f t="shared" si="1167"/>
        <v>21600</v>
      </c>
      <c r="U5242" s="32">
        <f t="shared" si="1168"/>
        <v>0</v>
      </c>
      <c r="V5242" s="32">
        <f t="shared" si="1161"/>
        <v>564.39086543819803</v>
      </c>
      <c r="W5242" s="32">
        <f t="shared" si="1169"/>
        <v>564.39086543819803</v>
      </c>
      <c r="X5242" s="32">
        <f t="shared" si="1170"/>
        <v>564.39086543819803</v>
      </c>
    </row>
    <row r="5243" spans="1:24" x14ac:dyDescent="0.25">
      <c r="A5243" s="2"/>
      <c r="B5243" s="2" t="s">
        <v>9</v>
      </c>
      <c r="C5243" s="2">
        <f t="shared" si="1173"/>
        <v>219</v>
      </c>
      <c r="D5243" s="2">
        <f t="shared" si="1174"/>
        <v>7</v>
      </c>
      <c r="E5243" s="2">
        <f t="shared" si="1164"/>
        <v>5239</v>
      </c>
      <c r="F5243" s="11">
        <v>337.13478703050203</v>
      </c>
      <c r="G5243" s="9">
        <v>0.14081775278431</v>
      </c>
      <c r="H5243" s="9">
        <v>0.173951341674736</v>
      </c>
      <c r="I5243" s="9">
        <v>0.23250000000000001</v>
      </c>
      <c r="J5243" s="9">
        <v>0.17664154786317601</v>
      </c>
      <c r="K5243" s="9">
        <v>0.36</v>
      </c>
      <c r="L5243" s="9">
        <v>0.36</v>
      </c>
      <c r="N5243" s="32">
        <f>IF('System Design'!$F$8=1,'Hourly Demand and Generation'!G5243*'System Design'!$F$21,IF('System Design'!$F$8=2,'Hourly Demand and Generation'!H5243*'System Design'!$F$21,IF('System Design'!$F$8=3,'Hourly Demand and Generation'!I5243*'System Design'!$F$21)))</f>
        <v>116.25</v>
      </c>
      <c r="O5243" s="32">
        <f>IF('System Design'!$F$8=1,'Hourly Demand and Generation'!J5243*'System Design'!$F$22,IF('System Design'!$F$8=2,'Hourly Demand and Generation'!K5243*'System Design'!$F$22,IF('System Design'!$F$8=3,'Hourly Demand and Generation'!L5243*'System Design'!$F$22)))</f>
        <v>900</v>
      </c>
      <c r="Q5243" s="32">
        <f t="shared" si="1160"/>
        <v>0</v>
      </c>
      <c r="R5243" s="32">
        <f t="shared" si="1165"/>
        <v>5400</v>
      </c>
      <c r="S5243" s="32">
        <f t="shared" si="1166"/>
        <v>0</v>
      </c>
      <c r="T5243" s="32">
        <f t="shared" si="1167"/>
        <v>21600</v>
      </c>
      <c r="U5243" s="32">
        <f t="shared" si="1168"/>
        <v>0</v>
      </c>
      <c r="V5243" s="32">
        <f t="shared" si="1161"/>
        <v>679.11521296949797</v>
      </c>
      <c r="W5243" s="32">
        <f t="shared" si="1169"/>
        <v>679.11521296949797</v>
      </c>
      <c r="X5243" s="32">
        <f t="shared" si="1170"/>
        <v>679.11521296949797</v>
      </c>
    </row>
    <row r="5244" spans="1:24" x14ac:dyDescent="0.25">
      <c r="A5244" s="2"/>
      <c r="B5244" s="2" t="s">
        <v>9</v>
      </c>
      <c r="C5244" s="2">
        <f t="shared" si="1173"/>
        <v>219</v>
      </c>
      <c r="D5244" s="2">
        <f t="shared" si="1174"/>
        <v>8</v>
      </c>
      <c r="E5244" s="2">
        <f t="shared" si="1164"/>
        <v>5240</v>
      </c>
      <c r="F5244" s="11">
        <v>359.61043949920202</v>
      </c>
      <c r="G5244" s="9">
        <v>0.27335210834601398</v>
      </c>
      <c r="H5244" s="9">
        <v>0.31062739584774401</v>
      </c>
      <c r="I5244" s="9">
        <v>0.3906</v>
      </c>
      <c r="J5244" s="9">
        <v>0.17664154786317601</v>
      </c>
      <c r="K5244" s="9">
        <v>0.36</v>
      </c>
      <c r="L5244" s="9">
        <v>0.36</v>
      </c>
      <c r="N5244" s="32">
        <f>IF('System Design'!$F$8=1,'Hourly Demand and Generation'!G5244*'System Design'!$F$21,IF('System Design'!$F$8=2,'Hourly Demand and Generation'!H5244*'System Design'!$F$21,IF('System Design'!$F$8=3,'Hourly Demand and Generation'!I5244*'System Design'!$F$21)))</f>
        <v>195.3</v>
      </c>
      <c r="O5244" s="32">
        <f>IF('System Design'!$F$8=1,'Hourly Demand and Generation'!J5244*'System Design'!$F$22,IF('System Design'!$F$8=2,'Hourly Demand and Generation'!K5244*'System Design'!$F$22,IF('System Design'!$F$8=3,'Hourly Demand and Generation'!L5244*'System Design'!$F$22)))</f>
        <v>900</v>
      </c>
      <c r="Q5244" s="32">
        <f t="shared" si="1160"/>
        <v>0</v>
      </c>
      <c r="R5244" s="32">
        <f t="shared" si="1165"/>
        <v>5400</v>
      </c>
      <c r="S5244" s="32">
        <f t="shared" si="1166"/>
        <v>0</v>
      </c>
      <c r="T5244" s="32">
        <f t="shared" si="1167"/>
        <v>21600</v>
      </c>
      <c r="U5244" s="32">
        <f t="shared" si="1168"/>
        <v>0</v>
      </c>
      <c r="V5244" s="32">
        <f t="shared" si="1161"/>
        <v>735.68956050079794</v>
      </c>
      <c r="W5244" s="32">
        <f t="shared" si="1169"/>
        <v>735.68956050079794</v>
      </c>
      <c r="X5244" s="32">
        <f t="shared" si="1170"/>
        <v>735.68956050079794</v>
      </c>
    </row>
    <row r="5245" spans="1:24" x14ac:dyDescent="0.25">
      <c r="A5245" s="2"/>
      <c r="B5245" s="2" t="s">
        <v>9</v>
      </c>
      <c r="C5245" s="2">
        <f t="shared" si="1173"/>
        <v>219</v>
      </c>
      <c r="D5245" s="2">
        <f t="shared" si="1174"/>
        <v>9</v>
      </c>
      <c r="E5245" s="2">
        <f t="shared" si="1164"/>
        <v>5241</v>
      </c>
      <c r="F5245" s="11">
        <v>359.61043949920202</v>
      </c>
      <c r="G5245" s="9">
        <v>0.414169861130325</v>
      </c>
      <c r="H5245" s="9">
        <v>0.447303450020751</v>
      </c>
      <c r="I5245" s="9">
        <v>0.53939999999999999</v>
      </c>
      <c r="J5245" s="9">
        <v>0.15701470921171201</v>
      </c>
      <c r="K5245" s="9">
        <v>0.32</v>
      </c>
      <c r="L5245" s="9">
        <v>0.32</v>
      </c>
      <c r="N5245" s="32">
        <f>IF('System Design'!$F$8=1,'Hourly Demand and Generation'!G5245*'System Design'!$F$21,IF('System Design'!$F$8=2,'Hourly Demand and Generation'!H5245*'System Design'!$F$21,IF('System Design'!$F$8=3,'Hourly Demand and Generation'!I5245*'System Design'!$F$21)))</f>
        <v>269.7</v>
      </c>
      <c r="O5245" s="32">
        <f>IF('System Design'!$F$8=1,'Hourly Demand and Generation'!J5245*'System Design'!$F$22,IF('System Design'!$F$8=2,'Hourly Demand and Generation'!K5245*'System Design'!$F$22,IF('System Design'!$F$8=3,'Hourly Demand and Generation'!L5245*'System Design'!$F$22)))</f>
        <v>800</v>
      </c>
      <c r="Q5245" s="32">
        <f t="shared" si="1160"/>
        <v>0</v>
      </c>
      <c r="R5245" s="32">
        <f t="shared" si="1165"/>
        <v>5400</v>
      </c>
      <c r="S5245" s="32">
        <f t="shared" si="1166"/>
        <v>0</v>
      </c>
      <c r="T5245" s="32">
        <f t="shared" si="1167"/>
        <v>21600</v>
      </c>
      <c r="U5245" s="32">
        <f t="shared" si="1168"/>
        <v>0</v>
      </c>
      <c r="V5245" s="32">
        <f t="shared" si="1161"/>
        <v>710.08956050079803</v>
      </c>
      <c r="W5245" s="32">
        <f t="shared" si="1169"/>
        <v>710.08956050079803</v>
      </c>
      <c r="X5245" s="32">
        <f t="shared" si="1170"/>
        <v>710.08956050079803</v>
      </c>
    </row>
    <row r="5246" spans="1:24" x14ac:dyDescent="0.25">
      <c r="A5246" s="2"/>
      <c r="B5246" s="2" t="s">
        <v>9</v>
      </c>
      <c r="C5246" s="2">
        <f t="shared" si="1173"/>
        <v>219</v>
      </c>
      <c r="D5246" s="2">
        <f t="shared" si="1174"/>
        <v>10</v>
      </c>
      <c r="E5246" s="2">
        <f t="shared" si="1164"/>
        <v>5242</v>
      </c>
      <c r="F5246" s="11">
        <v>350.62017851172197</v>
      </c>
      <c r="G5246" s="9">
        <v>0.55498761391463503</v>
      </c>
      <c r="H5246" s="9">
        <v>0.58812120280506097</v>
      </c>
      <c r="I5246" s="9">
        <v>0.69750000000000001</v>
      </c>
      <c r="J5246" s="9">
        <v>0.17664154786317601</v>
      </c>
      <c r="K5246" s="9">
        <v>0.36</v>
      </c>
      <c r="L5246" s="9">
        <v>0.36</v>
      </c>
      <c r="N5246" s="32">
        <f>IF('System Design'!$F$8=1,'Hourly Demand and Generation'!G5246*'System Design'!$F$21,IF('System Design'!$F$8=2,'Hourly Demand and Generation'!H5246*'System Design'!$F$21,IF('System Design'!$F$8=3,'Hourly Demand and Generation'!I5246*'System Design'!$F$21)))</f>
        <v>348.75</v>
      </c>
      <c r="O5246" s="32">
        <f>IF('System Design'!$F$8=1,'Hourly Demand and Generation'!J5246*'System Design'!$F$22,IF('System Design'!$F$8=2,'Hourly Demand and Generation'!K5246*'System Design'!$F$22,IF('System Design'!$F$8=3,'Hourly Demand and Generation'!L5246*'System Design'!$F$22)))</f>
        <v>900</v>
      </c>
      <c r="Q5246" s="32">
        <f t="shared" si="1160"/>
        <v>0</v>
      </c>
      <c r="R5246" s="32">
        <f t="shared" si="1165"/>
        <v>5400</v>
      </c>
      <c r="S5246" s="32">
        <f t="shared" si="1166"/>
        <v>0</v>
      </c>
      <c r="T5246" s="32">
        <f t="shared" si="1167"/>
        <v>21600</v>
      </c>
      <c r="U5246" s="32">
        <f t="shared" si="1168"/>
        <v>0</v>
      </c>
      <c r="V5246" s="32">
        <f t="shared" si="1161"/>
        <v>898.12982148827803</v>
      </c>
      <c r="W5246" s="32">
        <f t="shared" si="1169"/>
        <v>898.12982148827803</v>
      </c>
      <c r="X5246" s="32">
        <f t="shared" si="1170"/>
        <v>898.12982148827803</v>
      </c>
    </row>
    <row r="5247" spans="1:24" x14ac:dyDescent="0.25">
      <c r="A5247" s="2"/>
      <c r="B5247" s="2" t="s">
        <v>9</v>
      </c>
      <c r="C5247" s="2">
        <f t="shared" si="1173"/>
        <v>219</v>
      </c>
      <c r="D5247" s="2">
        <f t="shared" si="1174"/>
        <v>11</v>
      </c>
      <c r="E5247" s="2">
        <f t="shared" si="1164"/>
        <v>5243</v>
      </c>
      <c r="F5247" s="11">
        <v>346.12504801798201</v>
      </c>
      <c r="G5247" s="9">
        <v>0.68752196947633903</v>
      </c>
      <c r="H5247" s="9">
        <v>0.72479725697806796</v>
      </c>
      <c r="I5247" s="9">
        <v>0.85560000000000003</v>
      </c>
      <c r="J5247" s="9">
        <v>0.15701470921171201</v>
      </c>
      <c r="K5247" s="9">
        <v>0.32</v>
      </c>
      <c r="L5247" s="9">
        <v>0.32</v>
      </c>
      <c r="N5247" s="32">
        <f>IF('System Design'!$F$8=1,'Hourly Demand and Generation'!G5247*'System Design'!$F$21,IF('System Design'!$F$8=2,'Hourly Demand and Generation'!H5247*'System Design'!$F$21,IF('System Design'!$F$8=3,'Hourly Demand and Generation'!I5247*'System Design'!$F$21)))</f>
        <v>427.8</v>
      </c>
      <c r="O5247" s="32">
        <f>IF('System Design'!$F$8=1,'Hourly Demand and Generation'!J5247*'System Design'!$F$22,IF('System Design'!$F$8=2,'Hourly Demand and Generation'!K5247*'System Design'!$F$22,IF('System Design'!$F$8=3,'Hourly Demand and Generation'!L5247*'System Design'!$F$22)))</f>
        <v>800</v>
      </c>
      <c r="Q5247" s="32">
        <f t="shared" si="1160"/>
        <v>0</v>
      </c>
      <c r="R5247" s="32">
        <f t="shared" si="1165"/>
        <v>5400</v>
      </c>
      <c r="S5247" s="32">
        <f t="shared" si="1166"/>
        <v>0</v>
      </c>
      <c r="T5247" s="32">
        <f t="shared" si="1167"/>
        <v>21600</v>
      </c>
      <c r="U5247" s="32">
        <f t="shared" si="1168"/>
        <v>0</v>
      </c>
      <c r="V5247" s="32">
        <f t="shared" si="1161"/>
        <v>881.674951982018</v>
      </c>
      <c r="W5247" s="32">
        <f t="shared" si="1169"/>
        <v>881.674951982018</v>
      </c>
      <c r="X5247" s="32">
        <f t="shared" si="1170"/>
        <v>881.674951982018</v>
      </c>
    </row>
    <row r="5248" spans="1:24" x14ac:dyDescent="0.25">
      <c r="A5248" s="2"/>
      <c r="B5248" s="2" t="s">
        <v>9</v>
      </c>
      <c r="C5248" s="2">
        <f t="shared" si="1173"/>
        <v>219</v>
      </c>
      <c r="D5248" s="2">
        <f t="shared" si="1174"/>
        <v>12</v>
      </c>
      <c r="E5248" s="2">
        <f t="shared" si="1164"/>
        <v>5244</v>
      </c>
      <c r="F5248" s="11">
        <v>346.12504801798201</v>
      </c>
      <c r="G5248" s="9">
        <v>0.82833972226065</v>
      </c>
      <c r="H5248" s="9">
        <v>0.82833972226065</v>
      </c>
      <c r="I5248" s="9">
        <v>0.93</v>
      </c>
      <c r="J5248" s="9">
        <v>0.14720128988598</v>
      </c>
      <c r="K5248" s="9">
        <v>0.3</v>
      </c>
      <c r="L5248" s="9">
        <v>0.3</v>
      </c>
      <c r="N5248" s="32">
        <f>IF('System Design'!$F$8=1,'Hourly Demand and Generation'!G5248*'System Design'!$F$21,IF('System Design'!$F$8=2,'Hourly Demand and Generation'!H5248*'System Design'!$F$21,IF('System Design'!$F$8=3,'Hourly Demand and Generation'!I5248*'System Design'!$F$21)))</f>
        <v>465</v>
      </c>
      <c r="O5248" s="32">
        <f>IF('System Design'!$F$8=1,'Hourly Demand and Generation'!J5248*'System Design'!$F$22,IF('System Design'!$F$8=2,'Hourly Demand and Generation'!K5248*'System Design'!$F$22,IF('System Design'!$F$8=3,'Hourly Demand and Generation'!L5248*'System Design'!$F$22)))</f>
        <v>750</v>
      </c>
      <c r="Q5248" s="32">
        <f t="shared" si="1160"/>
        <v>0</v>
      </c>
      <c r="R5248" s="32">
        <f t="shared" si="1165"/>
        <v>5400</v>
      </c>
      <c r="S5248" s="32">
        <f t="shared" si="1166"/>
        <v>0</v>
      </c>
      <c r="T5248" s="32">
        <f t="shared" si="1167"/>
        <v>21600</v>
      </c>
      <c r="U5248" s="32">
        <f t="shared" si="1168"/>
        <v>0</v>
      </c>
      <c r="V5248" s="32">
        <f t="shared" si="1161"/>
        <v>868.87495198201805</v>
      </c>
      <c r="W5248" s="32">
        <f t="shared" si="1169"/>
        <v>868.87495198201805</v>
      </c>
      <c r="X5248" s="32">
        <f t="shared" si="1170"/>
        <v>868.87495198201805</v>
      </c>
    </row>
    <row r="5249" spans="1:24" x14ac:dyDescent="0.25">
      <c r="A5249" s="2"/>
      <c r="B5249" s="2" t="s">
        <v>9</v>
      </c>
      <c r="C5249" s="2">
        <f t="shared" si="1173"/>
        <v>219</v>
      </c>
      <c r="D5249" s="2">
        <f t="shared" si="1174"/>
        <v>13</v>
      </c>
      <c r="E5249" s="2">
        <f t="shared" si="1164"/>
        <v>5245</v>
      </c>
      <c r="F5249" s="11">
        <v>359.61043949920202</v>
      </c>
      <c r="G5249" s="9">
        <v>0.68752196947633903</v>
      </c>
      <c r="H5249" s="9">
        <v>0.72479725697806796</v>
      </c>
      <c r="I5249" s="9">
        <v>0.85560000000000003</v>
      </c>
      <c r="J5249" s="9">
        <v>0.15701470921171201</v>
      </c>
      <c r="K5249" s="9">
        <v>0.32</v>
      </c>
      <c r="L5249" s="9">
        <v>0.32</v>
      </c>
      <c r="N5249" s="32">
        <f>IF('System Design'!$F$8=1,'Hourly Demand and Generation'!G5249*'System Design'!$F$21,IF('System Design'!$F$8=2,'Hourly Demand and Generation'!H5249*'System Design'!$F$21,IF('System Design'!$F$8=3,'Hourly Demand and Generation'!I5249*'System Design'!$F$21)))</f>
        <v>427.8</v>
      </c>
      <c r="O5249" s="32">
        <f>IF('System Design'!$F$8=1,'Hourly Demand and Generation'!J5249*'System Design'!$F$22,IF('System Design'!$F$8=2,'Hourly Demand and Generation'!K5249*'System Design'!$F$22,IF('System Design'!$F$8=3,'Hourly Demand and Generation'!L5249*'System Design'!$F$22)))</f>
        <v>800</v>
      </c>
      <c r="Q5249" s="32">
        <f t="shared" si="1160"/>
        <v>0</v>
      </c>
      <c r="R5249" s="32">
        <f t="shared" si="1165"/>
        <v>5400</v>
      </c>
      <c r="S5249" s="32">
        <f t="shared" si="1166"/>
        <v>0</v>
      </c>
      <c r="T5249" s="32">
        <f t="shared" si="1167"/>
        <v>21600</v>
      </c>
      <c r="U5249" s="32">
        <f t="shared" si="1168"/>
        <v>0</v>
      </c>
      <c r="V5249" s="32">
        <f t="shared" si="1161"/>
        <v>868.18956050079794</v>
      </c>
      <c r="W5249" s="32">
        <f t="shared" si="1169"/>
        <v>868.18956050079794</v>
      </c>
      <c r="X5249" s="32">
        <f t="shared" si="1170"/>
        <v>868.18956050079794</v>
      </c>
    </row>
    <row r="5250" spans="1:24" x14ac:dyDescent="0.25">
      <c r="A5250" s="2"/>
      <c r="B5250" s="2" t="s">
        <v>9</v>
      </c>
      <c r="C5250" s="2">
        <f t="shared" si="1173"/>
        <v>219</v>
      </c>
      <c r="D5250" s="2">
        <f t="shared" si="1174"/>
        <v>14</v>
      </c>
      <c r="E5250" s="2">
        <f t="shared" si="1164"/>
        <v>5246</v>
      </c>
      <c r="F5250" s="11">
        <v>359.61043949920202</v>
      </c>
      <c r="G5250" s="9">
        <v>0.55498761391463503</v>
      </c>
      <c r="H5250" s="9">
        <v>0.58812120280506097</v>
      </c>
      <c r="I5250" s="9">
        <v>0.69750000000000001</v>
      </c>
      <c r="J5250" s="9">
        <v>0.166828128537444</v>
      </c>
      <c r="K5250" s="9">
        <v>0.34</v>
      </c>
      <c r="L5250" s="9">
        <v>0.34</v>
      </c>
      <c r="N5250" s="32">
        <f>IF('System Design'!$F$8=1,'Hourly Demand and Generation'!G5250*'System Design'!$F$21,IF('System Design'!$F$8=2,'Hourly Demand and Generation'!H5250*'System Design'!$F$21,IF('System Design'!$F$8=3,'Hourly Demand and Generation'!I5250*'System Design'!$F$21)))</f>
        <v>348.75</v>
      </c>
      <c r="O5250" s="32">
        <f>IF('System Design'!$F$8=1,'Hourly Demand and Generation'!J5250*'System Design'!$F$22,IF('System Design'!$F$8=2,'Hourly Demand and Generation'!K5250*'System Design'!$F$22,IF('System Design'!$F$8=3,'Hourly Demand and Generation'!L5250*'System Design'!$F$22)))</f>
        <v>850.00000000000011</v>
      </c>
      <c r="Q5250" s="32">
        <f t="shared" si="1160"/>
        <v>0</v>
      </c>
      <c r="R5250" s="32">
        <f t="shared" si="1165"/>
        <v>5400</v>
      </c>
      <c r="S5250" s="32">
        <f t="shared" si="1166"/>
        <v>0</v>
      </c>
      <c r="T5250" s="32">
        <f t="shared" si="1167"/>
        <v>21600</v>
      </c>
      <c r="U5250" s="32">
        <f t="shared" si="1168"/>
        <v>0</v>
      </c>
      <c r="V5250" s="32">
        <f t="shared" si="1161"/>
        <v>839.13956050079798</v>
      </c>
      <c r="W5250" s="32">
        <f t="shared" si="1169"/>
        <v>839.13956050079798</v>
      </c>
      <c r="X5250" s="32">
        <f t="shared" si="1170"/>
        <v>839.13956050079798</v>
      </c>
    </row>
    <row r="5251" spans="1:24" x14ac:dyDescent="0.25">
      <c r="A5251" s="2"/>
      <c r="B5251" s="2" t="s">
        <v>9</v>
      </c>
      <c r="C5251" s="2">
        <f t="shared" si="1173"/>
        <v>219</v>
      </c>
      <c r="D5251" s="2">
        <f t="shared" si="1174"/>
        <v>15</v>
      </c>
      <c r="E5251" s="2">
        <f t="shared" si="1164"/>
        <v>5247</v>
      </c>
      <c r="F5251" s="11">
        <v>382.08609196790201</v>
      </c>
      <c r="G5251" s="9">
        <v>0.414169861130325</v>
      </c>
      <c r="H5251" s="9">
        <v>0.447303450020751</v>
      </c>
      <c r="I5251" s="9">
        <v>0.53939999999999999</v>
      </c>
      <c r="J5251" s="9">
        <v>0.17664154786317601</v>
      </c>
      <c r="K5251" s="9">
        <v>0.36</v>
      </c>
      <c r="L5251" s="9">
        <v>0.36</v>
      </c>
      <c r="N5251" s="32">
        <f>IF('System Design'!$F$8=1,'Hourly Demand and Generation'!G5251*'System Design'!$F$21,IF('System Design'!$F$8=2,'Hourly Demand and Generation'!H5251*'System Design'!$F$21,IF('System Design'!$F$8=3,'Hourly Demand and Generation'!I5251*'System Design'!$F$21)))</f>
        <v>269.7</v>
      </c>
      <c r="O5251" s="32">
        <f>IF('System Design'!$F$8=1,'Hourly Demand and Generation'!J5251*'System Design'!$F$22,IF('System Design'!$F$8=2,'Hourly Demand and Generation'!K5251*'System Design'!$F$22,IF('System Design'!$F$8=3,'Hourly Demand and Generation'!L5251*'System Design'!$F$22)))</f>
        <v>900</v>
      </c>
      <c r="Q5251" s="32">
        <f t="shared" si="1160"/>
        <v>0</v>
      </c>
      <c r="R5251" s="32">
        <f t="shared" si="1165"/>
        <v>5400</v>
      </c>
      <c r="S5251" s="32">
        <f t="shared" si="1166"/>
        <v>0</v>
      </c>
      <c r="T5251" s="32">
        <f t="shared" si="1167"/>
        <v>21600</v>
      </c>
      <c r="U5251" s="32">
        <f t="shared" si="1168"/>
        <v>0</v>
      </c>
      <c r="V5251" s="32">
        <f t="shared" si="1161"/>
        <v>787.61390803209804</v>
      </c>
      <c r="W5251" s="32">
        <f t="shared" si="1169"/>
        <v>787.61390803209804</v>
      </c>
      <c r="X5251" s="32">
        <f t="shared" si="1170"/>
        <v>787.61390803209804</v>
      </c>
    </row>
    <row r="5252" spans="1:24" x14ac:dyDescent="0.25">
      <c r="A5252" s="2"/>
      <c r="B5252" s="2" t="s">
        <v>9</v>
      </c>
      <c r="C5252" s="2">
        <f t="shared" si="1173"/>
        <v>219</v>
      </c>
      <c r="D5252" s="2">
        <f t="shared" si="1174"/>
        <v>16</v>
      </c>
      <c r="E5252" s="2">
        <f t="shared" si="1164"/>
        <v>5248</v>
      </c>
      <c r="F5252" s="11">
        <v>404.561744436602</v>
      </c>
      <c r="G5252" s="9">
        <v>0.27335210834601398</v>
      </c>
      <c r="H5252" s="9">
        <v>0.31062739584774401</v>
      </c>
      <c r="I5252" s="9">
        <v>0.3906</v>
      </c>
      <c r="J5252" s="9">
        <v>0.17664154786317601</v>
      </c>
      <c r="K5252" s="9">
        <v>0.36</v>
      </c>
      <c r="L5252" s="9">
        <v>0.36</v>
      </c>
      <c r="N5252" s="32">
        <f>IF('System Design'!$F$8=1,'Hourly Demand and Generation'!G5252*'System Design'!$F$21,IF('System Design'!$F$8=2,'Hourly Demand and Generation'!H5252*'System Design'!$F$21,IF('System Design'!$F$8=3,'Hourly Demand and Generation'!I5252*'System Design'!$F$21)))</f>
        <v>195.3</v>
      </c>
      <c r="O5252" s="32">
        <f>IF('System Design'!$F$8=1,'Hourly Demand and Generation'!J5252*'System Design'!$F$22,IF('System Design'!$F$8=2,'Hourly Demand and Generation'!K5252*'System Design'!$F$22,IF('System Design'!$F$8=3,'Hourly Demand and Generation'!L5252*'System Design'!$F$22)))</f>
        <v>900</v>
      </c>
      <c r="Q5252" s="32">
        <f t="shared" si="1160"/>
        <v>0</v>
      </c>
      <c r="R5252" s="32">
        <f t="shared" si="1165"/>
        <v>5400</v>
      </c>
      <c r="S5252" s="32">
        <f t="shared" si="1166"/>
        <v>0</v>
      </c>
      <c r="T5252" s="32">
        <f t="shared" si="1167"/>
        <v>21600</v>
      </c>
      <c r="U5252" s="32">
        <f t="shared" si="1168"/>
        <v>0</v>
      </c>
      <c r="V5252" s="32">
        <f t="shared" si="1161"/>
        <v>690.73825556339796</v>
      </c>
      <c r="W5252" s="32">
        <f t="shared" si="1169"/>
        <v>690.73825556339796</v>
      </c>
      <c r="X5252" s="32">
        <f t="shared" si="1170"/>
        <v>690.73825556339796</v>
      </c>
    </row>
    <row r="5253" spans="1:24" x14ac:dyDescent="0.25">
      <c r="A5253" s="2"/>
      <c r="B5253" s="2" t="s">
        <v>9</v>
      </c>
      <c r="C5253" s="2">
        <f t="shared" si="1173"/>
        <v>219</v>
      </c>
      <c r="D5253" s="2">
        <f t="shared" si="1174"/>
        <v>17</v>
      </c>
      <c r="E5253" s="2">
        <f t="shared" si="1164"/>
        <v>5249</v>
      </c>
      <c r="F5253" s="11">
        <v>427.03739690530199</v>
      </c>
      <c r="G5253" s="9">
        <v>0.14081775278431</v>
      </c>
      <c r="H5253" s="9">
        <v>0.173951341674736</v>
      </c>
      <c r="I5253" s="9">
        <v>0.23250000000000001</v>
      </c>
      <c r="J5253" s="9">
        <v>0.19626838651463999</v>
      </c>
      <c r="K5253" s="9">
        <v>0.4</v>
      </c>
      <c r="L5253" s="9">
        <v>0.4</v>
      </c>
      <c r="N5253" s="32">
        <f>IF('System Design'!$F$8=1,'Hourly Demand and Generation'!G5253*'System Design'!$F$21,IF('System Design'!$F$8=2,'Hourly Demand and Generation'!H5253*'System Design'!$F$21,IF('System Design'!$F$8=3,'Hourly Demand and Generation'!I5253*'System Design'!$F$21)))</f>
        <v>116.25</v>
      </c>
      <c r="O5253" s="32">
        <f>IF('System Design'!$F$8=1,'Hourly Demand and Generation'!J5253*'System Design'!$F$22,IF('System Design'!$F$8=2,'Hourly Demand and Generation'!K5253*'System Design'!$F$22,IF('System Design'!$F$8=3,'Hourly Demand and Generation'!L5253*'System Design'!$F$22)))</f>
        <v>1000</v>
      </c>
      <c r="Q5253" s="32">
        <f t="shared" si="1160"/>
        <v>0</v>
      </c>
      <c r="R5253" s="32">
        <f t="shared" si="1165"/>
        <v>5400</v>
      </c>
      <c r="S5253" s="32">
        <f t="shared" si="1166"/>
        <v>0</v>
      </c>
      <c r="T5253" s="32">
        <f t="shared" si="1167"/>
        <v>21600</v>
      </c>
      <c r="U5253" s="32">
        <f t="shared" si="1168"/>
        <v>0</v>
      </c>
      <c r="V5253" s="32">
        <f t="shared" si="1161"/>
        <v>689.21260309469801</v>
      </c>
      <c r="W5253" s="32">
        <f t="shared" si="1169"/>
        <v>689.21260309469801</v>
      </c>
      <c r="X5253" s="32">
        <f t="shared" si="1170"/>
        <v>689.21260309469801</v>
      </c>
    </row>
    <row r="5254" spans="1:24" x14ac:dyDescent="0.25">
      <c r="A5254" s="2"/>
      <c r="B5254" s="2" t="s">
        <v>9</v>
      </c>
      <c r="C5254" s="2">
        <f t="shared" si="1173"/>
        <v>219</v>
      </c>
      <c r="D5254" s="2">
        <f t="shared" si="1174"/>
        <v>18</v>
      </c>
      <c r="E5254" s="2">
        <f t="shared" si="1164"/>
        <v>5250</v>
      </c>
      <c r="F5254" s="11">
        <v>449.51304937400198</v>
      </c>
      <c r="G5254" s="9">
        <v>6.6267177780852005E-2</v>
      </c>
      <c r="H5254" s="9">
        <v>0.103542465282581</v>
      </c>
      <c r="I5254" s="9">
        <v>0.15809999999999999</v>
      </c>
      <c r="J5254" s="9">
        <v>0.186454967188908</v>
      </c>
      <c r="K5254" s="9">
        <v>0.38</v>
      </c>
      <c r="L5254" s="9">
        <v>0.38</v>
      </c>
      <c r="N5254" s="32">
        <f>IF('System Design'!$F$8=1,'Hourly Demand and Generation'!G5254*'System Design'!$F$21,IF('System Design'!$F$8=2,'Hourly Demand and Generation'!H5254*'System Design'!$F$21,IF('System Design'!$F$8=3,'Hourly Demand and Generation'!I5254*'System Design'!$F$21)))</f>
        <v>79.05</v>
      </c>
      <c r="O5254" s="32">
        <f>IF('System Design'!$F$8=1,'Hourly Demand and Generation'!J5254*'System Design'!$F$22,IF('System Design'!$F$8=2,'Hourly Demand and Generation'!K5254*'System Design'!$F$22,IF('System Design'!$F$8=3,'Hourly Demand and Generation'!L5254*'System Design'!$F$22)))</f>
        <v>950</v>
      </c>
      <c r="Q5254" s="32">
        <f t="shared" ref="Q5254:Q5317" si="1175">IF(F5254-N5254-O5254&gt;0,F5254-N5254-O5254,0)</f>
        <v>0</v>
      </c>
      <c r="R5254" s="32">
        <f t="shared" si="1165"/>
        <v>5400</v>
      </c>
      <c r="S5254" s="32">
        <f t="shared" si="1166"/>
        <v>0</v>
      </c>
      <c r="T5254" s="32">
        <f t="shared" si="1167"/>
        <v>21600</v>
      </c>
      <c r="U5254" s="32">
        <f t="shared" si="1168"/>
        <v>0</v>
      </c>
      <c r="V5254" s="32">
        <f t="shared" ref="V5254:V5317" si="1176">IF(F5254-N5254-O5254&lt;0,N5254+O5254-F5254,0)</f>
        <v>579.53695062599797</v>
      </c>
      <c r="W5254" s="32">
        <f t="shared" si="1169"/>
        <v>579.53695062599797</v>
      </c>
      <c r="X5254" s="32">
        <f t="shared" si="1170"/>
        <v>579.53695062599797</v>
      </c>
    </row>
    <row r="5255" spans="1:24" x14ac:dyDescent="0.25">
      <c r="A5255" s="2"/>
      <c r="B5255" s="2" t="s">
        <v>9</v>
      </c>
      <c r="C5255" s="2">
        <f t="shared" si="1173"/>
        <v>219</v>
      </c>
      <c r="D5255" s="2">
        <f t="shared" si="1174"/>
        <v>19</v>
      </c>
      <c r="E5255" s="2">
        <f t="shared" ref="E5255:E5318" si="1177">E5254+1</f>
        <v>5251</v>
      </c>
      <c r="F5255" s="11">
        <v>436.02765789278197</v>
      </c>
      <c r="G5255" s="9">
        <v>0</v>
      </c>
      <c r="H5255" s="9">
        <v>3.3133588890426002E-2</v>
      </c>
      <c r="I5255" s="9">
        <v>7.4399999999999994E-2</v>
      </c>
      <c r="J5255" s="9">
        <v>0.17664154786317601</v>
      </c>
      <c r="K5255" s="9">
        <v>0.36</v>
      </c>
      <c r="L5255" s="9">
        <v>0.36</v>
      </c>
      <c r="N5255" s="32">
        <f>IF('System Design'!$F$8=1,'Hourly Demand and Generation'!G5255*'System Design'!$F$21,IF('System Design'!$F$8=2,'Hourly Demand and Generation'!H5255*'System Design'!$F$21,IF('System Design'!$F$8=3,'Hourly Demand and Generation'!I5255*'System Design'!$F$21)))</f>
        <v>37.199999999999996</v>
      </c>
      <c r="O5255" s="32">
        <f>IF('System Design'!$F$8=1,'Hourly Demand and Generation'!J5255*'System Design'!$F$22,IF('System Design'!$F$8=2,'Hourly Demand and Generation'!K5255*'System Design'!$F$22,IF('System Design'!$F$8=3,'Hourly Demand and Generation'!L5255*'System Design'!$F$22)))</f>
        <v>900</v>
      </c>
      <c r="Q5255" s="32">
        <f t="shared" si="1175"/>
        <v>0</v>
      </c>
      <c r="R5255" s="32">
        <f t="shared" ref="R5255:R5318" si="1178">IF($Q5255&lt;R5254+$V5255,IF(R5254+$V5255-$Q5255&gt;5400,5400,R5254+$V5255-$Q5255),0)</f>
        <v>5400</v>
      </c>
      <c r="S5255" s="32">
        <f t="shared" ref="S5255:S5318" si="1179">IF(R5255&gt;0,0,$Q5255+$V5255-R5254)</f>
        <v>0</v>
      </c>
      <c r="T5255" s="32">
        <f t="shared" ref="T5255:T5318" si="1180">IF($Q5255&lt;T5254+$V5255,IF(T5254+$V5255-$Q5255&gt;21600,21600,T5254+$V5255-$Q5255),0)</f>
        <v>21600</v>
      </c>
      <c r="U5255" s="32">
        <f t="shared" ref="U5255:U5318" si="1181">IF(T5255&gt;0,0,$Q5255+$V5255-T5254)</f>
        <v>0</v>
      </c>
      <c r="V5255" s="32">
        <f t="shared" si="1176"/>
        <v>501.17234210721807</v>
      </c>
      <c r="W5255" s="32">
        <f t="shared" ref="W5255:W5318" si="1182">IF(R5255=5400,$V5255-(R5255-R5254),0)</f>
        <v>501.17234210721807</v>
      </c>
      <c r="X5255" s="32">
        <f t="shared" ref="X5255:X5318" si="1183">IF(T5255=21600,$V5255-(T5255-T5254),0)</f>
        <v>501.17234210721807</v>
      </c>
    </row>
    <row r="5256" spans="1:24" x14ac:dyDescent="0.25">
      <c r="A5256" s="2"/>
      <c r="B5256" s="2" t="s">
        <v>9</v>
      </c>
      <c r="C5256" s="2">
        <f t="shared" si="1173"/>
        <v>219</v>
      </c>
      <c r="D5256" s="2">
        <f t="shared" si="1174"/>
        <v>20</v>
      </c>
      <c r="E5256" s="2">
        <f t="shared" si="1177"/>
        <v>5252</v>
      </c>
      <c r="F5256" s="11">
        <v>427.03739690530199</v>
      </c>
      <c r="G5256" s="9">
        <v>0</v>
      </c>
      <c r="H5256" s="9">
        <v>0</v>
      </c>
      <c r="I5256" s="9">
        <v>0</v>
      </c>
      <c r="J5256" s="9">
        <v>0.17664154786317601</v>
      </c>
      <c r="K5256" s="9">
        <v>0.36</v>
      </c>
      <c r="L5256" s="9">
        <v>0.36</v>
      </c>
      <c r="N5256" s="32">
        <f>IF('System Design'!$F$8=1,'Hourly Demand and Generation'!G5256*'System Design'!$F$21,IF('System Design'!$F$8=2,'Hourly Demand and Generation'!H5256*'System Design'!$F$21,IF('System Design'!$F$8=3,'Hourly Demand and Generation'!I5256*'System Design'!$F$21)))</f>
        <v>0</v>
      </c>
      <c r="O5256" s="32">
        <f>IF('System Design'!$F$8=1,'Hourly Demand and Generation'!J5256*'System Design'!$F$22,IF('System Design'!$F$8=2,'Hourly Demand and Generation'!K5256*'System Design'!$F$22,IF('System Design'!$F$8=3,'Hourly Demand and Generation'!L5256*'System Design'!$F$22)))</f>
        <v>900</v>
      </c>
      <c r="Q5256" s="32">
        <f t="shared" si="1175"/>
        <v>0</v>
      </c>
      <c r="R5256" s="32">
        <f t="shared" si="1178"/>
        <v>5400</v>
      </c>
      <c r="S5256" s="32">
        <f t="shared" si="1179"/>
        <v>0</v>
      </c>
      <c r="T5256" s="32">
        <f t="shared" si="1180"/>
        <v>21600</v>
      </c>
      <c r="U5256" s="32">
        <f t="shared" si="1181"/>
        <v>0</v>
      </c>
      <c r="V5256" s="32">
        <f t="shared" si="1176"/>
        <v>472.96260309469801</v>
      </c>
      <c r="W5256" s="32">
        <f t="shared" si="1182"/>
        <v>472.96260309469801</v>
      </c>
      <c r="X5256" s="32">
        <f t="shared" si="1183"/>
        <v>472.96260309469801</v>
      </c>
    </row>
    <row r="5257" spans="1:24" x14ac:dyDescent="0.25">
      <c r="A5257" s="2"/>
      <c r="B5257" s="2" t="s">
        <v>9</v>
      </c>
      <c r="C5257" s="2">
        <f t="shared" si="1173"/>
        <v>219</v>
      </c>
      <c r="D5257" s="2">
        <f t="shared" si="1174"/>
        <v>21</v>
      </c>
      <c r="E5257" s="2">
        <f t="shared" si="1177"/>
        <v>5253</v>
      </c>
      <c r="F5257" s="11">
        <v>404.561744436602</v>
      </c>
      <c r="G5257" s="9">
        <v>0</v>
      </c>
      <c r="H5257" s="9">
        <v>0</v>
      </c>
      <c r="I5257" s="9">
        <v>0</v>
      </c>
      <c r="J5257" s="9">
        <v>0.17664154786317601</v>
      </c>
      <c r="K5257" s="9">
        <v>0.36</v>
      </c>
      <c r="L5257" s="9">
        <v>0.36</v>
      </c>
      <c r="N5257" s="32">
        <f>IF('System Design'!$F$8=1,'Hourly Demand and Generation'!G5257*'System Design'!$F$21,IF('System Design'!$F$8=2,'Hourly Demand and Generation'!H5257*'System Design'!$F$21,IF('System Design'!$F$8=3,'Hourly Demand and Generation'!I5257*'System Design'!$F$21)))</f>
        <v>0</v>
      </c>
      <c r="O5257" s="32">
        <f>IF('System Design'!$F$8=1,'Hourly Demand and Generation'!J5257*'System Design'!$F$22,IF('System Design'!$F$8=2,'Hourly Demand and Generation'!K5257*'System Design'!$F$22,IF('System Design'!$F$8=3,'Hourly Demand and Generation'!L5257*'System Design'!$F$22)))</f>
        <v>900</v>
      </c>
      <c r="Q5257" s="32">
        <f t="shared" si="1175"/>
        <v>0</v>
      </c>
      <c r="R5257" s="32">
        <f t="shared" si="1178"/>
        <v>5400</v>
      </c>
      <c r="S5257" s="32">
        <f t="shared" si="1179"/>
        <v>0</v>
      </c>
      <c r="T5257" s="32">
        <f t="shared" si="1180"/>
        <v>21600</v>
      </c>
      <c r="U5257" s="32">
        <f t="shared" si="1181"/>
        <v>0</v>
      </c>
      <c r="V5257" s="32">
        <f t="shared" si="1176"/>
        <v>495.438255563398</v>
      </c>
      <c r="W5257" s="32">
        <f t="shared" si="1182"/>
        <v>495.438255563398</v>
      </c>
      <c r="X5257" s="32">
        <f t="shared" si="1183"/>
        <v>495.438255563398</v>
      </c>
    </row>
    <row r="5258" spans="1:24" x14ac:dyDescent="0.25">
      <c r="A5258" s="2"/>
      <c r="B5258" s="2" t="s">
        <v>9</v>
      </c>
      <c r="C5258" s="2">
        <f t="shared" si="1173"/>
        <v>219</v>
      </c>
      <c r="D5258" s="2">
        <f t="shared" si="1174"/>
        <v>22</v>
      </c>
      <c r="E5258" s="2">
        <f t="shared" si="1177"/>
        <v>5254</v>
      </c>
      <c r="F5258" s="11">
        <v>382.08609196790201</v>
      </c>
      <c r="G5258" s="9">
        <v>0</v>
      </c>
      <c r="H5258" s="9">
        <v>0</v>
      </c>
      <c r="I5258" s="9">
        <v>0</v>
      </c>
      <c r="J5258" s="9">
        <v>0.186454967188908</v>
      </c>
      <c r="K5258" s="9">
        <v>0.38</v>
      </c>
      <c r="L5258" s="9">
        <v>0.38</v>
      </c>
      <c r="N5258" s="32">
        <f>IF('System Design'!$F$8=1,'Hourly Demand and Generation'!G5258*'System Design'!$F$21,IF('System Design'!$F$8=2,'Hourly Demand and Generation'!H5258*'System Design'!$F$21,IF('System Design'!$F$8=3,'Hourly Demand and Generation'!I5258*'System Design'!$F$21)))</f>
        <v>0</v>
      </c>
      <c r="O5258" s="32">
        <f>IF('System Design'!$F$8=1,'Hourly Demand and Generation'!J5258*'System Design'!$F$22,IF('System Design'!$F$8=2,'Hourly Demand and Generation'!K5258*'System Design'!$F$22,IF('System Design'!$F$8=3,'Hourly Demand and Generation'!L5258*'System Design'!$F$22)))</f>
        <v>950</v>
      </c>
      <c r="Q5258" s="32">
        <f t="shared" si="1175"/>
        <v>0</v>
      </c>
      <c r="R5258" s="32">
        <f t="shared" si="1178"/>
        <v>5400</v>
      </c>
      <c r="S5258" s="32">
        <f t="shared" si="1179"/>
        <v>0</v>
      </c>
      <c r="T5258" s="32">
        <f t="shared" si="1180"/>
        <v>21600</v>
      </c>
      <c r="U5258" s="32">
        <f t="shared" si="1181"/>
        <v>0</v>
      </c>
      <c r="V5258" s="32">
        <f t="shared" si="1176"/>
        <v>567.91390803209799</v>
      </c>
      <c r="W5258" s="32">
        <f t="shared" si="1182"/>
        <v>567.91390803209799</v>
      </c>
      <c r="X5258" s="32">
        <f t="shared" si="1183"/>
        <v>567.91390803209799</v>
      </c>
    </row>
    <row r="5259" spans="1:24" x14ac:dyDescent="0.25">
      <c r="A5259" s="2"/>
      <c r="B5259" s="2" t="s">
        <v>9</v>
      </c>
      <c r="C5259" s="2">
        <f t="shared" si="1173"/>
        <v>219</v>
      </c>
      <c r="D5259" s="2">
        <f t="shared" si="1174"/>
        <v>23</v>
      </c>
      <c r="E5259" s="2">
        <f t="shared" si="1177"/>
        <v>5255</v>
      </c>
      <c r="F5259" s="11">
        <v>359.61043949920202</v>
      </c>
      <c r="G5259" s="9">
        <v>0</v>
      </c>
      <c r="H5259" s="9">
        <v>0</v>
      </c>
      <c r="I5259" s="9">
        <v>0</v>
      </c>
      <c r="J5259" s="9">
        <v>0.15701470921171201</v>
      </c>
      <c r="K5259" s="9">
        <v>0.32</v>
      </c>
      <c r="L5259" s="9">
        <v>0.32</v>
      </c>
      <c r="N5259" s="32">
        <f>IF('System Design'!$F$8=1,'Hourly Demand and Generation'!G5259*'System Design'!$F$21,IF('System Design'!$F$8=2,'Hourly Demand and Generation'!H5259*'System Design'!$F$21,IF('System Design'!$F$8=3,'Hourly Demand and Generation'!I5259*'System Design'!$F$21)))</f>
        <v>0</v>
      </c>
      <c r="O5259" s="32">
        <f>IF('System Design'!$F$8=1,'Hourly Demand and Generation'!J5259*'System Design'!$F$22,IF('System Design'!$F$8=2,'Hourly Demand and Generation'!K5259*'System Design'!$F$22,IF('System Design'!$F$8=3,'Hourly Demand and Generation'!L5259*'System Design'!$F$22)))</f>
        <v>800</v>
      </c>
      <c r="Q5259" s="32">
        <f t="shared" si="1175"/>
        <v>0</v>
      </c>
      <c r="R5259" s="32">
        <f t="shared" si="1178"/>
        <v>5400</v>
      </c>
      <c r="S5259" s="32">
        <f t="shared" si="1179"/>
        <v>0</v>
      </c>
      <c r="T5259" s="32">
        <f t="shared" si="1180"/>
        <v>21600</v>
      </c>
      <c r="U5259" s="32">
        <f t="shared" si="1181"/>
        <v>0</v>
      </c>
      <c r="V5259" s="32">
        <f t="shared" si="1176"/>
        <v>440.38956050079798</v>
      </c>
      <c r="W5259" s="32">
        <f t="shared" si="1182"/>
        <v>440.38956050079798</v>
      </c>
      <c r="X5259" s="32">
        <f t="shared" si="1183"/>
        <v>440.38956050079798</v>
      </c>
    </row>
    <row r="5260" spans="1:24" x14ac:dyDescent="0.25">
      <c r="A5260" s="2"/>
      <c r="B5260" s="2" t="s">
        <v>9</v>
      </c>
      <c r="C5260" s="2">
        <f t="shared" si="1173"/>
        <v>219</v>
      </c>
      <c r="D5260" s="2">
        <f t="shared" si="1174"/>
        <v>24</v>
      </c>
      <c r="E5260" s="2">
        <f t="shared" si="1177"/>
        <v>5256</v>
      </c>
      <c r="F5260" s="11">
        <v>314.65913456180198</v>
      </c>
      <c r="G5260" s="9">
        <v>0</v>
      </c>
      <c r="H5260" s="9">
        <v>0</v>
      </c>
      <c r="I5260" s="9">
        <v>0</v>
      </c>
      <c r="J5260" s="9">
        <v>0.15701470921171201</v>
      </c>
      <c r="K5260" s="9">
        <v>0.32</v>
      </c>
      <c r="L5260" s="9">
        <v>0.32</v>
      </c>
      <c r="N5260" s="32">
        <f>IF('System Design'!$F$8=1,'Hourly Demand and Generation'!G5260*'System Design'!$F$21,IF('System Design'!$F$8=2,'Hourly Demand and Generation'!H5260*'System Design'!$F$21,IF('System Design'!$F$8=3,'Hourly Demand and Generation'!I5260*'System Design'!$F$21)))</f>
        <v>0</v>
      </c>
      <c r="O5260" s="32">
        <f>IF('System Design'!$F$8=1,'Hourly Demand and Generation'!J5260*'System Design'!$F$22,IF('System Design'!$F$8=2,'Hourly Demand and Generation'!K5260*'System Design'!$F$22,IF('System Design'!$F$8=3,'Hourly Demand and Generation'!L5260*'System Design'!$F$22)))</f>
        <v>800</v>
      </c>
      <c r="Q5260" s="32">
        <f t="shared" si="1175"/>
        <v>0</v>
      </c>
      <c r="R5260" s="32">
        <f t="shared" si="1178"/>
        <v>5400</v>
      </c>
      <c r="S5260" s="32">
        <f t="shared" si="1179"/>
        <v>0</v>
      </c>
      <c r="T5260" s="32">
        <f t="shared" si="1180"/>
        <v>21600</v>
      </c>
      <c r="U5260" s="32">
        <f t="shared" si="1181"/>
        <v>0</v>
      </c>
      <c r="V5260" s="32">
        <f t="shared" si="1176"/>
        <v>485.34086543819802</v>
      </c>
      <c r="W5260" s="32">
        <f t="shared" si="1182"/>
        <v>485.34086543819802</v>
      </c>
      <c r="X5260" s="32">
        <f t="shared" si="1183"/>
        <v>485.34086543819802</v>
      </c>
    </row>
    <row r="5261" spans="1:24" x14ac:dyDescent="0.25">
      <c r="A5261" s="2"/>
      <c r="B5261" s="2" t="s">
        <v>9</v>
      </c>
      <c r="C5261" s="2">
        <f>C5260+1</f>
        <v>220</v>
      </c>
      <c r="D5261" s="2">
        <v>1</v>
      </c>
      <c r="E5261" s="2">
        <f t="shared" si="1177"/>
        <v>5257</v>
      </c>
      <c r="F5261" s="11">
        <v>243</v>
      </c>
      <c r="G5261" s="9">
        <v>0</v>
      </c>
      <c r="H5261" s="9">
        <v>0</v>
      </c>
      <c r="I5261" s="9">
        <v>0</v>
      </c>
      <c r="J5261" s="9">
        <v>0.13057556372455101</v>
      </c>
      <c r="K5261" s="9">
        <v>0.4</v>
      </c>
      <c r="L5261" s="9">
        <v>0.4</v>
      </c>
      <c r="N5261" s="32">
        <f>IF('System Design'!$F$8=1,'Hourly Demand and Generation'!G5261*'System Design'!$F$21,IF('System Design'!$F$8=2,'Hourly Demand and Generation'!H5261*'System Design'!$F$21,IF('System Design'!$F$8=3,'Hourly Demand and Generation'!I5261*'System Design'!$F$21)))</f>
        <v>0</v>
      </c>
      <c r="O5261" s="32">
        <f>IF('System Design'!$F$8=1,'Hourly Demand and Generation'!J5261*'System Design'!$F$22,IF('System Design'!$F$8=2,'Hourly Demand and Generation'!K5261*'System Design'!$F$22,IF('System Design'!$F$8=3,'Hourly Demand and Generation'!L5261*'System Design'!$F$22)))</f>
        <v>1000</v>
      </c>
      <c r="Q5261" s="32">
        <f t="shared" si="1175"/>
        <v>0</v>
      </c>
      <c r="R5261" s="32">
        <f t="shared" si="1178"/>
        <v>5400</v>
      </c>
      <c r="S5261" s="32">
        <f t="shared" si="1179"/>
        <v>0</v>
      </c>
      <c r="T5261" s="32">
        <f t="shared" si="1180"/>
        <v>21600</v>
      </c>
      <c r="U5261" s="32">
        <f t="shared" si="1181"/>
        <v>0</v>
      </c>
      <c r="V5261" s="32">
        <f t="shared" si="1176"/>
        <v>757</v>
      </c>
      <c r="W5261" s="32">
        <f t="shared" si="1182"/>
        <v>757</v>
      </c>
      <c r="X5261" s="32">
        <f t="shared" si="1183"/>
        <v>757</v>
      </c>
    </row>
    <row r="5262" spans="1:24" x14ac:dyDescent="0.25">
      <c r="A5262" s="2"/>
      <c r="B5262" s="2" t="s">
        <v>9</v>
      </c>
      <c r="C5262" s="2">
        <f>C5261</f>
        <v>220</v>
      </c>
      <c r="D5262" s="2">
        <f>D5261+1</f>
        <v>2</v>
      </c>
      <c r="E5262" s="2">
        <f t="shared" si="1177"/>
        <v>5258</v>
      </c>
      <c r="F5262" s="11">
        <v>222.75</v>
      </c>
      <c r="G5262" s="9">
        <v>0</v>
      </c>
      <c r="H5262" s="9">
        <v>0</v>
      </c>
      <c r="I5262" s="9">
        <v>0</v>
      </c>
      <c r="J5262" s="9">
        <v>0.117518007352096</v>
      </c>
      <c r="K5262" s="9">
        <v>0.36</v>
      </c>
      <c r="L5262" s="9">
        <v>0.36</v>
      </c>
      <c r="N5262" s="32">
        <f>IF('System Design'!$F$8=1,'Hourly Demand and Generation'!G5262*'System Design'!$F$21,IF('System Design'!$F$8=2,'Hourly Demand and Generation'!H5262*'System Design'!$F$21,IF('System Design'!$F$8=3,'Hourly Demand and Generation'!I5262*'System Design'!$F$21)))</f>
        <v>0</v>
      </c>
      <c r="O5262" s="32">
        <f>IF('System Design'!$F$8=1,'Hourly Demand and Generation'!J5262*'System Design'!$F$22,IF('System Design'!$F$8=2,'Hourly Demand and Generation'!K5262*'System Design'!$F$22,IF('System Design'!$F$8=3,'Hourly Demand and Generation'!L5262*'System Design'!$F$22)))</f>
        <v>900</v>
      </c>
      <c r="Q5262" s="32">
        <f t="shared" si="1175"/>
        <v>0</v>
      </c>
      <c r="R5262" s="32">
        <f t="shared" si="1178"/>
        <v>5400</v>
      </c>
      <c r="S5262" s="32">
        <f t="shared" si="1179"/>
        <v>0</v>
      </c>
      <c r="T5262" s="32">
        <f t="shared" si="1180"/>
        <v>21600</v>
      </c>
      <c r="U5262" s="32">
        <f t="shared" si="1181"/>
        <v>0</v>
      </c>
      <c r="V5262" s="32">
        <f t="shared" si="1176"/>
        <v>677.25</v>
      </c>
      <c r="W5262" s="32">
        <f t="shared" si="1182"/>
        <v>677.25</v>
      </c>
      <c r="X5262" s="32">
        <f t="shared" si="1183"/>
        <v>677.25</v>
      </c>
    </row>
    <row r="5263" spans="1:24" x14ac:dyDescent="0.25">
      <c r="A5263" s="2"/>
      <c r="B5263" s="2" t="s">
        <v>9</v>
      </c>
      <c r="C5263" s="2">
        <f t="shared" ref="C5263:C5284" si="1184">C5262</f>
        <v>220</v>
      </c>
      <c r="D5263" s="2">
        <f t="shared" ref="D5263:D5284" si="1185">D5262+1</f>
        <v>3</v>
      </c>
      <c r="E5263" s="2">
        <f t="shared" si="1177"/>
        <v>5259</v>
      </c>
      <c r="F5263" s="11">
        <v>202.5</v>
      </c>
      <c r="G5263" s="9">
        <v>0</v>
      </c>
      <c r="H5263" s="9">
        <v>0</v>
      </c>
      <c r="I5263" s="9">
        <v>0</v>
      </c>
      <c r="J5263" s="9">
        <v>0.117518007352096</v>
      </c>
      <c r="K5263" s="9">
        <v>0.36</v>
      </c>
      <c r="L5263" s="9">
        <v>0.36</v>
      </c>
      <c r="N5263" s="32">
        <f>IF('System Design'!$F$8=1,'Hourly Demand and Generation'!G5263*'System Design'!$F$21,IF('System Design'!$F$8=2,'Hourly Demand and Generation'!H5263*'System Design'!$F$21,IF('System Design'!$F$8=3,'Hourly Demand and Generation'!I5263*'System Design'!$F$21)))</f>
        <v>0</v>
      </c>
      <c r="O5263" s="32">
        <f>IF('System Design'!$F$8=1,'Hourly Demand and Generation'!J5263*'System Design'!$F$22,IF('System Design'!$F$8=2,'Hourly Demand and Generation'!K5263*'System Design'!$F$22,IF('System Design'!$F$8=3,'Hourly Demand and Generation'!L5263*'System Design'!$F$22)))</f>
        <v>900</v>
      </c>
      <c r="Q5263" s="32">
        <f t="shared" si="1175"/>
        <v>0</v>
      </c>
      <c r="R5263" s="32">
        <f t="shared" si="1178"/>
        <v>5400</v>
      </c>
      <c r="S5263" s="32">
        <f t="shared" si="1179"/>
        <v>0</v>
      </c>
      <c r="T5263" s="32">
        <f t="shared" si="1180"/>
        <v>21600</v>
      </c>
      <c r="U5263" s="32">
        <f t="shared" si="1181"/>
        <v>0</v>
      </c>
      <c r="V5263" s="32">
        <f t="shared" si="1176"/>
        <v>697.5</v>
      </c>
      <c r="W5263" s="32">
        <f t="shared" si="1182"/>
        <v>697.5</v>
      </c>
      <c r="X5263" s="32">
        <f t="shared" si="1183"/>
        <v>697.5</v>
      </c>
    </row>
    <row r="5264" spans="1:24" x14ac:dyDescent="0.25">
      <c r="A5264" s="2"/>
      <c r="B5264" s="2" t="s">
        <v>9</v>
      </c>
      <c r="C5264" s="2">
        <f t="shared" si="1184"/>
        <v>220</v>
      </c>
      <c r="D5264" s="2">
        <f t="shared" si="1185"/>
        <v>4</v>
      </c>
      <c r="E5264" s="2">
        <f t="shared" si="1177"/>
        <v>5260</v>
      </c>
      <c r="F5264" s="11">
        <v>243</v>
      </c>
      <c r="G5264" s="9">
        <v>0</v>
      </c>
      <c r="H5264" s="9">
        <v>0</v>
      </c>
      <c r="I5264" s="9">
        <v>0</v>
      </c>
      <c r="J5264" s="9">
        <v>0.13057556372455101</v>
      </c>
      <c r="K5264" s="9">
        <v>0.4</v>
      </c>
      <c r="L5264" s="9">
        <v>0.4</v>
      </c>
      <c r="N5264" s="32">
        <f>IF('System Design'!$F$8=1,'Hourly Demand and Generation'!G5264*'System Design'!$F$21,IF('System Design'!$F$8=2,'Hourly Demand and Generation'!H5264*'System Design'!$F$21,IF('System Design'!$F$8=3,'Hourly Demand and Generation'!I5264*'System Design'!$F$21)))</f>
        <v>0</v>
      </c>
      <c r="O5264" s="32">
        <f>IF('System Design'!$F$8=1,'Hourly Demand and Generation'!J5264*'System Design'!$F$22,IF('System Design'!$F$8=2,'Hourly Demand and Generation'!K5264*'System Design'!$F$22,IF('System Design'!$F$8=3,'Hourly Demand and Generation'!L5264*'System Design'!$F$22)))</f>
        <v>1000</v>
      </c>
      <c r="Q5264" s="32">
        <f t="shared" si="1175"/>
        <v>0</v>
      </c>
      <c r="R5264" s="32">
        <f t="shared" si="1178"/>
        <v>5400</v>
      </c>
      <c r="S5264" s="32">
        <f t="shared" si="1179"/>
        <v>0</v>
      </c>
      <c r="T5264" s="32">
        <f t="shared" si="1180"/>
        <v>21600</v>
      </c>
      <c r="U5264" s="32">
        <f t="shared" si="1181"/>
        <v>0</v>
      </c>
      <c r="V5264" s="32">
        <f t="shared" si="1176"/>
        <v>757</v>
      </c>
      <c r="W5264" s="32">
        <f t="shared" si="1182"/>
        <v>757</v>
      </c>
      <c r="X5264" s="32">
        <f t="shared" si="1183"/>
        <v>757</v>
      </c>
    </row>
    <row r="5265" spans="1:24" x14ac:dyDescent="0.25">
      <c r="A5265" s="2"/>
      <c r="B5265" s="2" t="s">
        <v>9</v>
      </c>
      <c r="C5265" s="2">
        <f t="shared" si="1184"/>
        <v>220</v>
      </c>
      <c r="D5265" s="2">
        <f t="shared" si="1185"/>
        <v>5</v>
      </c>
      <c r="E5265" s="2">
        <f t="shared" si="1177"/>
        <v>5261</v>
      </c>
      <c r="F5265" s="11">
        <v>263.25</v>
      </c>
      <c r="G5265" s="9">
        <v>0</v>
      </c>
      <c r="H5265" s="9">
        <v>2.9976634550307201E-2</v>
      </c>
      <c r="I5265" s="9">
        <v>7.4399999999999994E-2</v>
      </c>
      <c r="J5265" s="9">
        <v>0.104460450979641</v>
      </c>
      <c r="K5265" s="9">
        <v>0.32</v>
      </c>
      <c r="L5265" s="9">
        <v>0.32</v>
      </c>
      <c r="N5265" s="32">
        <f>IF('System Design'!$F$8=1,'Hourly Demand and Generation'!G5265*'System Design'!$F$21,IF('System Design'!$F$8=2,'Hourly Demand and Generation'!H5265*'System Design'!$F$21,IF('System Design'!$F$8=3,'Hourly Demand and Generation'!I5265*'System Design'!$F$21)))</f>
        <v>37.199999999999996</v>
      </c>
      <c r="O5265" s="32">
        <f>IF('System Design'!$F$8=1,'Hourly Demand and Generation'!J5265*'System Design'!$F$22,IF('System Design'!$F$8=2,'Hourly Demand and Generation'!K5265*'System Design'!$F$22,IF('System Design'!$F$8=3,'Hourly Demand and Generation'!L5265*'System Design'!$F$22)))</f>
        <v>800</v>
      </c>
      <c r="Q5265" s="32">
        <f t="shared" si="1175"/>
        <v>0</v>
      </c>
      <c r="R5265" s="32">
        <f t="shared" si="1178"/>
        <v>5400</v>
      </c>
      <c r="S5265" s="32">
        <f t="shared" si="1179"/>
        <v>0</v>
      </c>
      <c r="T5265" s="32">
        <f t="shared" si="1180"/>
        <v>21600</v>
      </c>
      <c r="U5265" s="32">
        <f t="shared" si="1181"/>
        <v>0</v>
      </c>
      <c r="V5265" s="32">
        <f t="shared" si="1176"/>
        <v>573.95000000000005</v>
      </c>
      <c r="W5265" s="32">
        <f t="shared" si="1182"/>
        <v>573.95000000000005</v>
      </c>
      <c r="X5265" s="32">
        <f t="shared" si="1183"/>
        <v>573.95000000000005</v>
      </c>
    </row>
    <row r="5266" spans="1:24" x14ac:dyDescent="0.25">
      <c r="A5266" s="2"/>
      <c r="B5266" s="2" t="s">
        <v>9</v>
      </c>
      <c r="C5266" s="2">
        <f t="shared" si="1184"/>
        <v>220</v>
      </c>
      <c r="D5266" s="2">
        <f t="shared" si="1185"/>
        <v>6</v>
      </c>
      <c r="E5266" s="2">
        <f t="shared" si="1177"/>
        <v>5262</v>
      </c>
      <c r="F5266" s="11">
        <v>283.5</v>
      </c>
      <c r="G5266" s="9">
        <v>5.9953269100614499E-2</v>
      </c>
      <c r="H5266" s="9">
        <v>9.3676982969710096E-2</v>
      </c>
      <c r="I5266" s="9">
        <v>0.15809999999999999</v>
      </c>
      <c r="J5266" s="9">
        <v>0.104460450979641</v>
      </c>
      <c r="K5266" s="9">
        <v>0.32</v>
      </c>
      <c r="L5266" s="9">
        <v>0.32</v>
      </c>
      <c r="N5266" s="32">
        <f>IF('System Design'!$F$8=1,'Hourly Demand and Generation'!G5266*'System Design'!$F$21,IF('System Design'!$F$8=2,'Hourly Demand and Generation'!H5266*'System Design'!$F$21,IF('System Design'!$F$8=3,'Hourly Demand and Generation'!I5266*'System Design'!$F$21)))</f>
        <v>79.05</v>
      </c>
      <c r="O5266" s="32">
        <f>IF('System Design'!$F$8=1,'Hourly Demand and Generation'!J5266*'System Design'!$F$22,IF('System Design'!$F$8=2,'Hourly Demand and Generation'!K5266*'System Design'!$F$22,IF('System Design'!$F$8=3,'Hourly Demand and Generation'!L5266*'System Design'!$F$22)))</f>
        <v>800</v>
      </c>
      <c r="Q5266" s="32">
        <f t="shared" si="1175"/>
        <v>0</v>
      </c>
      <c r="R5266" s="32">
        <f t="shared" si="1178"/>
        <v>5400</v>
      </c>
      <c r="S5266" s="32">
        <f t="shared" si="1179"/>
        <v>0</v>
      </c>
      <c r="T5266" s="32">
        <f t="shared" si="1180"/>
        <v>21600</v>
      </c>
      <c r="U5266" s="32">
        <f t="shared" si="1181"/>
        <v>0</v>
      </c>
      <c r="V5266" s="32">
        <f t="shared" si="1176"/>
        <v>595.54999999999995</v>
      </c>
      <c r="W5266" s="32">
        <f t="shared" si="1182"/>
        <v>595.54999999999995</v>
      </c>
      <c r="X5266" s="32">
        <f t="shared" si="1183"/>
        <v>595.54999999999995</v>
      </c>
    </row>
    <row r="5267" spans="1:24" x14ac:dyDescent="0.25">
      <c r="A5267" s="2"/>
      <c r="B5267" s="2" t="s">
        <v>9</v>
      </c>
      <c r="C5267" s="2">
        <f t="shared" si="1184"/>
        <v>220</v>
      </c>
      <c r="D5267" s="2">
        <f t="shared" si="1185"/>
        <v>7</v>
      </c>
      <c r="E5267" s="2">
        <f t="shared" si="1177"/>
        <v>5263</v>
      </c>
      <c r="F5267" s="11">
        <v>303.75</v>
      </c>
      <c r="G5267" s="9">
        <v>0.127400696838806</v>
      </c>
      <c r="H5267" s="9">
        <v>0.157377331389113</v>
      </c>
      <c r="I5267" s="9">
        <v>0.23250000000000001</v>
      </c>
      <c r="J5267" s="9">
        <v>0.117518007352096</v>
      </c>
      <c r="K5267" s="9">
        <v>0.36</v>
      </c>
      <c r="L5267" s="9">
        <v>0.36</v>
      </c>
      <c r="N5267" s="32">
        <f>IF('System Design'!$F$8=1,'Hourly Demand and Generation'!G5267*'System Design'!$F$21,IF('System Design'!$F$8=2,'Hourly Demand and Generation'!H5267*'System Design'!$F$21,IF('System Design'!$F$8=3,'Hourly Demand and Generation'!I5267*'System Design'!$F$21)))</f>
        <v>116.25</v>
      </c>
      <c r="O5267" s="32">
        <f>IF('System Design'!$F$8=1,'Hourly Demand and Generation'!J5267*'System Design'!$F$22,IF('System Design'!$F$8=2,'Hourly Demand and Generation'!K5267*'System Design'!$F$22,IF('System Design'!$F$8=3,'Hourly Demand and Generation'!L5267*'System Design'!$F$22)))</f>
        <v>900</v>
      </c>
      <c r="Q5267" s="32">
        <f t="shared" si="1175"/>
        <v>0</v>
      </c>
      <c r="R5267" s="32">
        <f t="shared" si="1178"/>
        <v>5400</v>
      </c>
      <c r="S5267" s="32">
        <f t="shared" si="1179"/>
        <v>0</v>
      </c>
      <c r="T5267" s="32">
        <f t="shared" si="1180"/>
        <v>21600</v>
      </c>
      <c r="U5267" s="32">
        <f t="shared" si="1181"/>
        <v>0</v>
      </c>
      <c r="V5267" s="32">
        <f t="shared" si="1176"/>
        <v>712.5</v>
      </c>
      <c r="W5267" s="32">
        <f t="shared" si="1182"/>
        <v>712.5</v>
      </c>
      <c r="X5267" s="32">
        <f t="shared" si="1183"/>
        <v>712.5</v>
      </c>
    </row>
    <row r="5268" spans="1:24" x14ac:dyDescent="0.25">
      <c r="A5268" s="2"/>
      <c r="B5268" s="2" t="s">
        <v>9</v>
      </c>
      <c r="C5268" s="2">
        <f t="shared" si="1184"/>
        <v>220</v>
      </c>
      <c r="D5268" s="2">
        <f t="shared" si="1185"/>
        <v>8</v>
      </c>
      <c r="E5268" s="2">
        <f t="shared" si="1177"/>
        <v>5264</v>
      </c>
      <c r="F5268" s="11">
        <v>324</v>
      </c>
      <c r="G5268" s="9">
        <v>0.24730723504003499</v>
      </c>
      <c r="H5268" s="9">
        <v>0.28103094890913</v>
      </c>
      <c r="I5268" s="9">
        <v>0.3906</v>
      </c>
      <c r="J5268" s="9">
        <v>0.117518007352096</v>
      </c>
      <c r="K5268" s="9">
        <v>0.36</v>
      </c>
      <c r="L5268" s="9">
        <v>0.36</v>
      </c>
      <c r="N5268" s="32">
        <f>IF('System Design'!$F$8=1,'Hourly Demand and Generation'!G5268*'System Design'!$F$21,IF('System Design'!$F$8=2,'Hourly Demand and Generation'!H5268*'System Design'!$F$21,IF('System Design'!$F$8=3,'Hourly Demand and Generation'!I5268*'System Design'!$F$21)))</f>
        <v>195.3</v>
      </c>
      <c r="O5268" s="32">
        <f>IF('System Design'!$F$8=1,'Hourly Demand and Generation'!J5268*'System Design'!$F$22,IF('System Design'!$F$8=2,'Hourly Demand and Generation'!K5268*'System Design'!$F$22,IF('System Design'!$F$8=3,'Hourly Demand and Generation'!L5268*'System Design'!$F$22)))</f>
        <v>900</v>
      </c>
      <c r="Q5268" s="32">
        <f t="shared" si="1175"/>
        <v>0</v>
      </c>
      <c r="R5268" s="32">
        <f t="shared" si="1178"/>
        <v>5400</v>
      </c>
      <c r="S5268" s="32">
        <f t="shared" si="1179"/>
        <v>0</v>
      </c>
      <c r="T5268" s="32">
        <f t="shared" si="1180"/>
        <v>21600</v>
      </c>
      <c r="U5268" s="32">
        <f t="shared" si="1181"/>
        <v>0</v>
      </c>
      <c r="V5268" s="32">
        <f t="shared" si="1176"/>
        <v>771.3</v>
      </c>
      <c r="W5268" s="32">
        <f t="shared" si="1182"/>
        <v>771.3</v>
      </c>
      <c r="X5268" s="32">
        <f t="shared" si="1183"/>
        <v>771.3</v>
      </c>
    </row>
    <row r="5269" spans="1:24" x14ac:dyDescent="0.25">
      <c r="A5269" s="2"/>
      <c r="B5269" s="2" t="s">
        <v>9</v>
      </c>
      <c r="C5269" s="2">
        <f t="shared" si="1184"/>
        <v>220</v>
      </c>
      <c r="D5269" s="2">
        <f t="shared" si="1185"/>
        <v>9</v>
      </c>
      <c r="E5269" s="2">
        <f t="shared" si="1177"/>
        <v>5265</v>
      </c>
      <c r="F5269" s="11">
        <v>324</v>
      </c>
      <c r="G5269" s="9">
        <v>0.37470793187883999</v>
      </c>
      <c r="H5269" s="9">
        <v>0.40468456642914802</v>
      </c>
      <c r="I5269" s="9">
        <v>0.53939999999999999</v>
      </c>
      <c r="J5269" s="9">
        <v>0.104460450979641</v>
      </c>
      <c r="K5269" s="9">
        <v>0.32</v>
      </c>
      <c r="L5269" s="9">
        <v>0.32</v>
      </c>
      <c r="N5269" s="32">
        <f>IF('System Design'!$F$8=1,'Hourly Demand and Generation'!G5269*'System Design'!$F$21,IF('System Design'!$F$8=2,'Hourly Demand and Generation'!H5269*'System Design'!$F$21,IF('System Design'!$F$8=3,'Hourly Demand and Generation'!I5269*'System Design'!$F$21)))</f>
        <v>269.7</v>
      </c>
      <c r="O5269" s="32">
        <f>IF('System Design'!$F$8=1,'Hourly Demand and Generation'!J5269*'System Design'!$F$22,IF('System Design'!$F$8=2,'Hourly Demand and Generation'!K5269*'System Design'!$F$22,IF('System Design'!$F$8=3,'Hourly Demand and Generation'!L5269*'System Design'!$F$22)))</f>
        <v>800</v>
      </c>
      <c r="Q5269" s="32">
        <f t="shared" si="1175"/>
        <v>0</v>
      </c>
      <c r="R5269" s="32">
        <f t="shared" si="1178"/>
        <v>5400</v>
      </c>
      <c r="S5269" s="32">
        <f t="shared" si="1179"/>
        <v>0</v>
      </c>
      <c r="T5269" s="32">
        <f t="shared" si="1180"/>
        <v>21600</v>
      </c>
      <c r="U5269" s="32">
        <f t="shared" si="1181"/>
        <v>0</v>
      </c>
      <c r="V5269" s="32">
        <f t="shared" si="1176"/>
        <v>745.7</v>
      </c>
      <c r="W5269" s="32">
        <f t="shared" si="1182"/>
        <v>745.7</v>
      </c>
      <c r="X5269" s="32">
        <f t="shared" si="1183"/>
        <v>745.7</v>
      </c>
    </row>
    <row r="5270" spans="1:24" x14ac:dyDescent="0.25">
      <c r="A5270" s="2"/>
      <c r="B5270" s="2" t="s">
        <v>9</v>
      </c>
      <c r="C5270" s="2">
        <f t="shared" si="1184"/>
        <v>220</v>
      </c>
      <c r="D5270" s="2">
        <f t="shared" si="1185"/>
        <v>10</v>
      </c>
      <c r="E5270" s="2">
        <f t="shared" si="1177"/>
        <v>5266</v>
      </c>
      <c r="F5270" s="11">
        <v>315.89999999999998</v>
      </c>
      <c r="G5270" s="9">
        <v>0.50210862871764605</v>
      </c>
      <c r="H5270" s="9">
        <v>0.53208526326795302</v>
      </c>
      <c r="I5270" s="9">
        <v>0.69750000000000001</v>
      </c>
      <c r="J5270" s="9">
        <v>0.117518007352096</v>
      </c>
      <c r="K5270" s="9">
        <v>0.36</v>
      </c>
      <c r="L5270" s="9">
        <v>0.36</v>
      </c>
      <c r="N5270" s="32">
        <f>IF('System Design'!$F$8=1,'Hourly Demand and Generation'!G5270*'System Design'!$F$21,IF('System Design'!$F$8=2,'Hourly Demand and Generation'!H5270*'System Design'!$F$21,IF('System Design'!$F$8=3,'Hourly Demand and Generation'!I5270*'System Design'!$F$21)))</f>
        <v>348.75</v>
      </c>
      <c r="O5270" s="32">
        <f>IF('System Design'!$F$8=1,'Hourly Demand and Generation'!J5270*'System Design'!$F$22,IF('System Design'!$F$8=2,'Hourly Demand and Generation'!K5270*'System Design'!$F$22,IF('System Design'!$F$8=3,'Hourly Demand and Generation'!L5270*'System Design'!$F$22)))</f>
        <v>900</v>
      </c>
      <c r="Q5270" s="32">
        <f t="shared" si="1175"/>
        <v>0</v>
      </c>
      <c r="R5270" s="32">
        <f t="shared" si="1178"/>
        <v>5400</v>
      </c>
      <c r="S5270" s="32">
        <f t="shared" si="1179"/>
        <v>0</v>
      </c>
      <c r="T5270" s="32">
        <f t="shared" si="1180"/>
        <v>21600</v>
      </c>
      <c r="U5270" s="32">
        <f t="shared" si="1181"/>
        <v>0</v>
      </c>
      <c r="V5270" s="32">
        <f t="shared" si="1176"/>
        <v>932.85</v>
      </c>
      <c r="W5270" s="32">
        <f t="shared" si="1182"/>
        <v>932.85</v>
      </c>
      <c r="X5270" s="32">
        <f t="shared" si="1183"/>
        <v>932.85</v>
      </c>
    </row>
    <row r="5271" spans="1:24" x14ac:dyDescent="0.25">
      <c r="A5271" s="2"/>
      <c r="B5271" s="2" t="s">
        <v>9</v>
      </c>
      <c r="C5271" s="2">
        <f t="shared" si="1184"/>
        <v>220</v>
      </c>
      <c r="D5271" s="2">
        <f t="shared" si="1185"/>
        <v>11</v>
      </c>
      <c r="E5271" s="2">
        <f t="shared" si="1177"/>
        <v>5267</v>
      </c>
      <c r="F5271" s="11">
        <v>311.85000000000002</v>
      </c>
      <c r="G5271" s="9">
        <v>0.62201516691887504</v>
      </c>
      <c r="H5271" s="9">
        <v>0.65573888078797105</v>
      </c>
      <c r="I5271" s="9">
        <v>0.85560000000000003</v>
      </c>
      <c r="J5271" s="9">
        <v>0.104460450979641</v>
      </c>
      <c r="K5271" s="9">
        <v>0.32</v>
      </c>
      <c r="L5271" s="9">
        <v>0.32</v>
      </c>
      <c r="N5271" s="32">
        <f>IF('System Design'!$F$8=1,'Hourly Demand and Generation'!G5271*'System Design'!$F$21,IF('System Design'!$F$8=2,'Hourly Demand and Generation'!H5271*'System Design'!$F$21,IF('System Design'!$F$8=3,'Hourly Demand and Generation'!I5271*'System Design'!$F$21)))</f>
        <v>427.8</v>
      </c>
      <c r="O5271" s="32">
        <f>IF('System Design'!$F$8=1,'Hourly Demand and Generation'!J5271*'System Design'!$F$22,IF('System Design'!$F$8=2,'Hourly Demand and Generation'!K5271*'System Design'!$F$22,IF('System Design'!$F$8=3,'Hourly Demand and Generation'!L5271*'System Design'!$F$22)))</f>
        <v>800</v>
      </c>
      <c r="Q5271" s="32">
        <f t="shared" si="1175"/>
        <v>0</v>
      </c>
      <c r="R5271" s="32">
        <f t="shared" si="1178"/>
        <v>5400</v>
      </c>
      <c r="S5271" s="32">
        <f t="shared" si="1179"/>
        <v>0</v>
      </c>
      <c r="T5271" s="32">
        <f t="shared" si="1180"/>
        <v>21600</v>
      </c>
      <c r="U5271" s="32">
        <f t="shared" si="1181"/>
        <v>0</v>
      </c>
      <c r="V5271" s="32">
        <f t="shared" si="1176"/>
        <v>915.94999999999993</v>
      </c>
      <c r="W5271" s="32">
        <f t="shared" si="1182"/>
        <v>915.94999999999993</v>
      </c>
      <c r="X5271" s="32">
        <f t="shared" si="1183"/>
        <v>915.94999999999993</v>
      </c>
    </row>
    <row r="5272" spans="1:24" x14ac:dyDescent="0.25">
      <c r="A5272" s="2"/>
      <c r="B5272" s="2" t="s">
        <v>9</v>
      </c>
      <c r="C5272" s="2">
        <f t="shared" si="1184"/>
        <v>220</v>
      </c>
      <c r="D5272" s="2">
        <f t="shared" si="1185"/>
        <v>12</v>
      </c>
      <c r="E5272" s="2">
        <f t="shared" si="1177"/>
        <v>5268</v>
      </c>
      <c r="F5272" s="11">
        <v>311.85000000000002</v>
      </c>
      <c r="G5272" s="9">
        <v>0.74941586375768099</v>
      </c>
      <c r="H5272" s="9">
        <v>0.74941586375768099</v>
      </c>
      <c r="I5272" s="9">
        <v>0.93</v>
      </c>
      <c r="J5272" s="9">
        <v>9.7931672793413194E-2</v>
      </c>
      <c r="K5272" s="9">
        <v>0.3</v>
      </c>
      <c r="L5272" s="9">
        <v>0.3</v>
      </c>
      <c r="N5272" s="32">
        <f>IF('System Design'!$F$8=1,'Hourly Demand and Generation'!G5272*'System Design'!$F$21,IF('System Design'!$F$8=2,'Hourly Demand and Generation'!H5272*'System Design'!$F$21,IF('System Design'!$F$8=3,'Hourly Demand and Generation'!I5272*'System Design'!$F$21)))</f>
        <v>465</v>
      </c>
      <c r="O5272" s="32">
        <f>IF('System Design'!$F$8=1,'Hourly Demand and Generation'!J5272*'System Design'!$F$22,IF('System Design'!$F$8=2,'Hourly Demand and Generation'!K5272*'System Design'!$F$22,IF('System Design'!$F$8=3,'Hourly Demand and Generation'!L5272*'System Design'!$F$22)))</f>
        <v>750</v>
      </c>
      <c r="Q5272" s="32">
        <f t="shared" si="1175"/>
        <v>0</v>
      </c>
      <c r="R5272" s="32">
        <f t="shared" si="1178"/>
        <v>5400</v>
      </c>
      <c r="S5272" s="32">
        <f t="shared" si="1179"/>
        <v>0</v>
      </c>
      <c r="T5272" s="32">
        <f t="shared" si="1180"/>
        <v>21600</v>
      </c>
      <c r="U5272" s="32">
        <f t="shared" si="1181"/>
        <v>0</v>
      </c>
      <c r="V5272" s="32">
        <f t="shared" si="1176"/>
        <v>903.15</v>
      </c>
      <c r="W5272" s="32">
        <f t="shared" si="1182"/>
        <v>903.15</v>
      </c>
      <c r="X5272" s="32">
        <f t="shared" si="1183"/>
        <v>903.15</v>
      </c>
    </row>
    <row r="5273" spans="1:24" x14ac:dyDescent="0.25">
      <c r="A5273" s="2"/>
      <c r="B5273" s="2" t="s">
        <v>9</v>
      </c>
      <c r="C5273" s="2">
        <f t="shared" si="1184"/>
        <v>220</v>
      </c>
      <c r="D5273" s="2">
        <f t="shared" si="1185"/>
        <v>13</v>
      </c>
      <c r="E5273" s="2">
        <f t="shared" si="1177"/>
        <v>5269</v>
      </c>
      <c r="F5273" s="11">
        <v>324</v>
      </c>
      <c r="G5273" s="9">
        <v>0.62201516691887504</v>
      </c>
      <c r="H5273" s="9">
        <v>0.65573888078797105</v>
      </c>
      <c r="I5273" s="9">
        <v>0.85560000000000003</v>
      </c>
      <c r="J5273" s="9">
        <v>0.104460450979641</v>
      </c>
      <c r="K5273" s="9">
        <v>0.32</v>
      </c>
      <c r="L5273" s="9">
        <v>0.32</v>
      </c>
      <c r="N5273" s="32">
        <f>IF('System Design'!$F$8=1,'Hourly Demand and Generation'!G5273*'System Design'!$F$21,IF('System Design'!$F$8=2,'Hourly Demand and Generation'!H5273*'System Design'!$F$21,IF('System Design'!$F$8=3,'Hourly Demand and Generation'!I5273*'System Design'!$F$21)))</f>
        <v>427.8</v>
      </c>
      <c r="O5273" s="32">
        <f>IF('System Design'!$F$8=1,'Hourly Demand and Generation'!J5273*'System Design'!$F$22,IF('System Design'!$F$8=2,'Hourly Demand and Generation'!K5273*'System Design'!$F$22,IF('System Design'!$F$8=3,'Hourly Demand and Generation'!L5273*'System Design'!$F$22)))</f>
        <v>800</v>
      </c>
      <c r="Q5273" s="32">
        <f t="shared" si="1175"/>
        <v>0</v>
      </c>
      <c r="R5273" s="32">
        <f t="shared" si="1178"/>
        <v>5400</v>
      </c>
      <c r="S5273" s="32">
        <f t="shared" si="1179"/>
        <v>0</v>
      </c>
      <c r="T5273" s="32">
        <f t="shared" si="1180"/>
        <v>21600</v>
      </c>
      <c r="U5273" s="32">
        <f t="shared" si="1181"/>
        <v>0</v>
      </c>
      <c r="V5273" s="32">
        <f t="shared" si="1176"/>
        <v>903.8</v>
      </c>
      <c r="W5273" s="32">
        <f t="shared" si="1182"/>
        <v>903.8</v>
      </c>
      <c r="X5273" s="32">
        <f t="shared" si="1183"/>
        <v>903.8</v>
      </c>
    </row>
    <row r="5274" spans="1:24" x14ac:dyDescent="0.25">
      <c r="A5274" s="2"/>
      <c r="B5274" s="2" t="s">
        <v>9</v>
      </c>
      <c r="C5274" s="2">
        <f t="shared" si="1184"/>
        <v>220</v>
      </c>
      <c r="D5274" s="2">
        <f t="shared" si="1185"/>
        <v>14</v>
      </c>
      <c r="E5274" s="2">
        <f t="shared" si="1177"/>
        <v>5270</v>
      </c>
      <c r="F5274" s="11">
        <v>324</v>
      </c>
      <c r="G5274" s="9">
        <v>0.50210862871764605</v>
      </c>
      <c r="H5274" s="9">
        <v>0.53208526326795302</v>
      </c>
      <c r="I5274" s="9">
        <v>0.69750000000000001</v>
      </c>
      <c r="J5274" s="9">
        <v>0.11098922916586799</v>
      </c>
      <c r="K5274" s="9">
        <v>0.34</v>
      </c>
      <c r="L5274" s="9">
        <v>0.34</v>
      </c>
      <c r="N5274" s="32">
        <f>IF('System Design'!$F$8=1,'Hourly Demand and Generation'!G5274*'System Design'!$F$21,IF('System Design'!$F$8=2,'Hourly Demand and Generation'!H5274*'System Design'!$F$21,IF('System Design'!$F$8=3,'Hourly Demand and Generation'!I5274*'System Design'!$F$21)))</f>
        <v>348.75</v>
      </c>
      <c r="O5274" s="32">
        <f>IF('System Design'!$F$8=1,'Hourly Demand and Generation'!J5274*'System Design'!$F$22,IF('System Design'!$F$8=2,'Hourly Demand and Generation'!K5274*'System Design'!$F$22,IF('System Design'!$F$8=3,'Hourly Demand and Generation'!L5274*'System Design'!$F$22)))</f>
        <v>850.00000000000011</v>
      </c>
      <c r="Q5274" s="32">
        <f t="shared" si="1175"/>
        <v>0</v>
      </c>
      <c r="R5274" s="32">
        <f t="shared" si="1178"/>
        <v>5400</v>
      </c>
      <c r="S5274" s="32">
        <f t="shared" si="1179"/>
        <v>0</v>
      </c>
      <c r="T5274" s="32">
        <f t="shared" si="1180"/>
        <v>21600</v>
      </c>
      <c r="U5274" s="32">
        <f t="shared" si="1181"/>
        <v>0</v>
      </c>
      <c r="V5274" s="32">
        <f t="shared" si="1176"/>
        <v>874.75</v>
      </c>
      <c r="W5274" s="32">
        <f t="shared" si="1182"/>
        <v>874.75</v>
      </c>
      <c r="X5274" s="32">
        <f t="shared" si="1183"/>
        <v>874.75</v>
      </c>
    </row>
    <row r="5275" spans="1:24" x14ac:dyDescent="0.25">
      <c r="A5275" s="2"/>
      <c r="B5275" s="2" t="s">
        <v>9</v>
      </c>
      <c r="C5275" s="2">
        <f t="shared" si="1184"/>
        <v>220</v>
      </c>
      <c r="D5275" s="2">
        <f t="shared" si="1185"/>
        <v>15</v>
      </c>
      <c r="E5275" s="2">
        <f t="shared" si="1177"/>
        <v>5271</v>
      </c>
      <c r="F5275" s="11">
        <v>344.25</v>
      </c>
      <c r="G5275" s="9">
        <v>0.37470793187883999</v>
      </c>
      <c r="H5275" s="9">
        <v>0.40468456642914802</v>
      </c>
      <c r="I5275" s="9">
        <v>0.53939999999999999</v>
      </c>
      <c r="J5275" s="9">
        <v>0.117518007352096</v>
      </c>
      <c r="K5275" s="9">
        <v>0.36</v>
      </c>
      <c r="L5275" s="9">
        <v>0.36</v>
      </c>
      <c r="N5275" s="32">
        <f>IF('System Design'!$F$8=1,'Hourly Demand and Generation'!G5275*'System Design'!$F$21,IF('System Design'!$F$8=2,'Hourly Demand and Generation'!H5275*'System Design'!$F$21,IF('System Design'!$F$8=3,'Hourly Demand and Generation'!I5275*'System Design'!$F$21)))</f>
        <v>269.7</v>
      </c>
      <c r="O5275" s="32">
        <f>IF('System Design'!$F$8=1,'Hourly Demand and Generation'!J5275*'System Design'!$F$22,IF('System Design'!$F$8=2,'Hourly Demand and Generation'!K5275*'System Design'!$F$22,IF('System Design'!$F$8=3,'Hourly Demand and Generation'!L5275*'System Design'!$F$22)))</f>
        <v>900</v>
      </c>
      <c r="Q5275" s="32">
        <f t="shared" si="1175"/>
        <v>0</v>
      </c>
      <c r="R5275" s="32">
        <f t="shared" si="1178"/>
        <v>5400</v>
      </c>
      <c r="S5275" s="32">
        <f t="shared" si="1179"/>
        <v>0</v>
      </c>
      <c r="T5275" s="32">
        <f t="shared" si="1180"/>
        <v>21600</v>
      </c>
      <c r="U5275" s="32">
        <f t="shared" si="1181"/>
        <v>0</v>
      </c>
      <c r="V5275" s="32">
        <f t="shared" si="1176"/>
        <v>825.45</v>
      </c>
      <c r="W5275" s="32">
        <f t="shared" si="1182"/>
        <v>825.45</v>
      </c>
      <c r="X5275" s="32">
        <f t="shared" si="1183"/>
        <v>825.45</v>
      </c>
    </row>
    <row r="5276" spans="1:24" x14ac:dyDescent="0.25">
      <c r="A5276" s="2"/>
      <c r="B5276" s="2" t="s">
        <v>9</v>
      </c>
      <c r="C5276" s="2">
        <f t="shared" si="1184"/>
        <v>220</v>
      </c>
      <c r="D5276" s="2">
        <f t="shared" si="1185"/>
        <v>16</v>
      </c>
      <c r="E5276" s="2">
        <f t="shared" si="1177"/>
        <v>5272</v>
      </c>
      <c r="F5276" s="11">
        <v>364.5</v>
      </c>
      <c r="G5276" s="9">
        <v>0.24730723504003499</v>
      </c>
      <c r="H5276" s="9">
        <v>0.28103094890913</v>
      </c>
      <c r="I5276" s="9">
        <v>0.3906</v>
      </c>
      <c r="J5276" s="9">
        <v>0.117518007352096</v>
      </c>
      <c r="K5276" s="9">
        <v>0.36</v>
      </c>
      <c r="L5276" s="9">
        <v>0.36</v>
      </c>
      <c r="N5276" s="32">
        <f>IF('System Design'!$F$8=1,'Hourly Demand and Generation'!G5276*'System Design'!$F$21,IF('System Design'!$F$8=2,'Hourly Demand and Generation'!H5276*'System Design'!$F$21,IF('System Design'!$F$8=3,'Hourly Demand and Generation'!I5276*'System Design'!$F$21)))</f>
        <v>195.3</v>
      </c>
      <c r="O5276" s="32">
        <f>IF('System Design'!$F$8=1,'Hourly Demand and Generation'!J5276*'System Design'!$F$22,IF('System Design'!$F$8=2,'Hourly Demand and Generation'!K5276*'System Design'!$F$22,IF('System Design'!$F$8=3,'Hourly Demand and Generation'!L5276*'System Design'!$F$22)))</f>
        <v>900</v>
      </c>
      <c r="Q5276" s="32">
        <f t="shared" si="1175"/>
        <v>0</v>
      </c>
      <c r="R5276" s="32">
        <f t="shared" si="1178"/>
        <v>5400</v>
      </c>
      <c r="S5276" s="32">
        <f t="shared" si="1179"/>
        <v>0</v>
      </c>
      <c r="T5276" s="32">
        <f t="shared" si="1180"/>
        <v>21600</v>
      </c>
      <c r="U5276" s="32">
        <f t="shared" si="1181"/>
        <v>0</v>
      </c>
      <c r="V5276" s="32">
        <f t="shared" si="1176"/>
        <v>730.8</v>
      </c>
      <c r="W5276" s="32">
        <f t="shared" si="1182"/>
        <v>730.8</v>
      </c>
      <c r="X5276" s="32">
        <f t="shared" si="1183"/>
        <v>730.8</v>
      </c>
    </row>
    <row r="5277" spans="1:24" x14ac:dyDescent="0.25">
      <c r="A5277" s="2"/>
      <c r="B5277" s="2" t="s">
        <v>9</v>
      </c>
      <c r="C5277" s="2">
        <f t="shared" si="1184"/>
        <v>220</v>
      </c>
      <c r="D5277" s="2">
        <f t="shared" si="1185"/>
        <v>17</v>
      </c>
      <c r="E5277" s="2">
        <f t="shared" si="1177"/>
        <v>5273</v>
      </c>
      <c r="F5277" s="11">
        <v>384.75</v>
      </c>
      <c r="G5277" s="9">
        <v>0.127400696838806</v>
      </c>
      <c r="H5277" s="9">
        <v>0.157377331389113</v>
      </c>
      <c r="I5277" s="9">
        <v>0.23250000000000001</v>
      </c>
      <c r="J5277" s="9">
        <v>0.13057556372455101</v>
      </c>
      <c r="K5277" s="9">
        <v>0.4</v>
      </c>
      <c r="L5277" s="9">
        <v>0.4</v>
      </c>
      <c r="N5277" s="32">
        <f>IF('System Design'!$F$8=1,'Hourly Demand and Generation'!G5277*'System Design'!$F$21,IF('System Design'!$F$8=2,'Hourly Demand and Generation'!H5277*'System Design'!$F$21,IF('System Design'!$F$8=3,'Hourly Demand and Generation'!I5277*'System Design'!$F$21)))</f>
        <v>116.25</v>
      </c>
      <c r="O5277" s="32">
        <f>IF('System Design'!$F$8=1,'Hourly Demand and Generation'!J5277*'System Design'!$F$22,IF('System Design'!$F$8=2,'Hourly Demand and Generation'!K5277*'System Design'!$F$22,IF('System Design'!$F$8=3,'Hourly Demand and Generation'!L5277*'System Design'!$F$22)))</f>
        <v>1000</v>
      </c>
      <c r="Q5277" s="32">
        <f t="shared" si="1175"/>
        <v>0</v>
      </c>
      <c r="R5277" s="32">
        <f t="shared" si="1178"/>
        <v>5400</v>
      </c>
      <c r="S5277" s="32">
        <f t="shared" si="1179"/>
        <v>0</v>
      </c>
      <c r="T5277" s="32">
        <f t="shared" si="1180"/>
        <v>21600</v>
      </c>
      <c r="U5277" s="32">
        <f t="shared" si="1181"/>
        <v>0</v>
      </c>
      <c r="V5277" s="32">
        <f t="shared" si="1176"/>
        <v>731.5</v>
      </c>
      <c r="W5277" s="32">
        <f t="shared" si="1182"/>
        <v>731.5</v>
      </c>
      <c r="X5277" s="32">
        <f t="shared" si="1183"/>
        <v>731.5</v>
      </c>
    </row>
    <row r="5278" spans="1:24" x14ac:dyDescent="0.25">
      <c r="A5278" s="2"/>
      <c r="B5278" s="2" t="s">
        <v>9</v>
      </c>
      <c r="C5278" s="2">
        <f t="shared" si="1184"/>
        <v>220</v>
      </c>
      <c r="D5278" s="2">
        <f t="shared" si="1185"/>
        <v>18</v>
      </c>
      <c r="E5278" s="2">
        <f t="shared" si="1177"/>
        <v>5274</v>
      </c>
      <c r="F5278" s="11">
        <v>405</v>
      </c>
      <c r="G5278" s="9">
        <v>5.9953269100614499E-2</v>
      </c>
      <c r="H5278" s="9">
        <v>9.3676982969710096E-2</v>
      </c>
      <c r="I5278" s="9">
        <v>0.15809999999999999</v>
      </c>
      <c r="J5278" s="9">
        <v>0.124046785538323</v>
      </c>
      <c r="K5278" s="9">
        <v>0.38</v>
      </c>
      <c r="L5278" s="9">
        <v>0.38</v>
      </c>
      <c r="N5278" s="32">
        <f>IF('System Design'!$F$8=1,'Hourly Demand and Generation'!G5278*'System Design'!$F$21,IF('System Design'!$F$8=2,'Hourly Demand and Generation'!H5278*'System Design'!$F$21,IF('System Design'!$F$8=3,'Hourly Demand and Generation'!I5278*'System Design'!$F$21)))</f>
        <v>79.05</v>
      </c>
      <c r="O5278" s="32">
        <f>IF('System Design'!$F$8=1,'Hourly Demand and Generation'!J5278*'System Design'!$F$22,IF('System Design'!$F$8=2,'Hourly Demand and Generation'!K5278*'System Design'!$F$22,IF('System Design'!$F$8=3,'Hourly Demand and Generation'!L5278*'System Design'!$F$22)))</f>
        <v>950</v>
      </c>
      <c r="Q5278" s="32">
        <f t="shared" si="1175"/>
        <v>0</v>
      </c>
      <c r="R5278" s="32">
        <f t="shared" si="1178"/>
        <v>5400</v>
      </c>
      <c r="S5278" s="32">
        <f t="shared" si="1179"/>
        <v>0</v>
      </c>
      <c r="T5278" s="32">
        <f t="shared" si="1180"/>
        <v>21600</v>
      </c>
      <c r="U5278" s="32">
        <f t="shared" si="1181"/>
        <v>0</v>
      </c>
      <c r="V5278" s="32">
        <f t="shared" si="1176"/>
        <v>624.04999999999995</v>
      </c>
      <c r="W5278" s="32">
        <f t="shared" si="1182"/>
        <v>624.04999999999995</v>
      </c>
      <c r="X5278" s="32">
        <f t="shared" si="1183"/>
        <v>624.04999999999995</v>
      </c>
    </row>
    <row r="5279" spans="1:24" x14ac:dyDescent="0.25">
      <c r="A5279" s="2"/>
      <c r="B5279" s="2" t="s">
        <v>9</v>
      </c>
      <c r="C5279" s="2">
        <f t="shared" si="1184"/>
        <v>220</v>
      </c>
      <c r="D5279" s="2">
        <f t="shared" si="1185"/>
        <v>19</v>
      </c>
      <c r="E5279" s="2">
        <f t="shared" si="1177"/>
        <v>5275</v>
      </c>
      <c r="F5279" s="11">
        <v>392.85</v>
      </c>
      <c r="G5279" s="9">
        <v>0</v>
      </c>
      <c r="H5279" s="9">
        <v>2.9976634550307201E-2</v>
      </c>
      <c r="I5279" s="9">
        <v>7.4399999999999994E-2</v>
      </c>
      <c r="J5279" s="9">
        <v>0.117518007352096</v>
      </c>
      <c r="K5279" s="9">
        <v>0.36</v>
      </c>
      <c r="L5279" s="9">
        <v>0.36</v>
      </c>
      <c r="N5279" s="32">
        <f>IF('System Design'!$F$8=1,'Hourly Demand and Generation'!G5279*'System Design'!$F$21,IF('System Design'!$F$8=2,'Hourly Demand and Generation'!H5279*'System Design'!$F$21,IF('System Design'!$F$8=3,'Hourly Demand and Generation'!I5279*'System Design'!$F$21)))</f>
        <v>37.199999999999996</v>
      </c>
      <c r="O5279" s="32">
        <f>IF('System Design'!$F$8=1,'Hourly Demand and Generation'!J5279*'System Design'!$F$22,IF('System Design'!$F$8=2,'Hourly Demand and Generation'!K5279*'System Design'!$F$22,IF('System Design'!$F$8=3,'Hourly Demand and Generation'!L5279*'System Design'!$F$22)))</f>
        <v>900</v>
      </c>
      <c r="Q5279" s="32">
        <f t="shared" si="1175"/>
        <v>0</v>
      </c>
      <c r="R5279" s="32">
        <f t="shared" si="1178"/>
        <v>5400</v>
      </c>
      <c r="S5279" s="32">
        <f t="shared" si="1179"/>
        <v>0</v>
      </c>
      <c r="T5279" s="32">
        <f t="shared" si="1180"/>
        <v>21600</v>
      </c>
      <c r="U5279" s="32">
        <f t="shared" si="1181"/>
        <v>0</v>
      </c>
      <c r="V5279" s="32">
        <f t="shared" si="1176"/>
        <v>544.35</v>
      </c>
      <c r="W5279" s="32">
        <f t="shared" si="1182"/>
        <v>544.35</v>
      </c>
      <c r="X5279" s="32">
        <f t="shared" si="1183"/>
        <v>544.35</v>
      </c>
    </row>
    <row r="5280" spans="1:24" x14ac:dyDescent="0.25">
      <c r="A5280" s="2"/>
      <c r="B5280" s="2" t="s">
        <v>9</v>
      </c>
      <c r="C5280" s="2">
        <f t="shared" si="1184"/>
        <v>220</v>
      </c>
      <c r="D5280" s="2">
        <f t="shared" si="1185"/>
        <v>20</v>
      </c>
      <c r="E5280" s="2">
        <f t="shared" si="1177"/>
        <v>5276</v>
      </c>
      <c r="F5280" s="11">
        <v>384.75</v>
      </c>
      <c r="G5280" s="9">
        <v>0</v>
      </c>
      <c r="H5280" s="9">
        <v>0</v>
      </c>
      <c r="I5280" s="9">
        <v>0</v>
      </c>
      <c r="J5280" s="9">
        <v>0.117518007352096</v>
      </c>
      <c r="K5280" s="9">
        <v>0.36</v>
      </c>
      <c r="L5280" s="9">
        <v>0.36</v>
      </c>
      <c r="N5280" s="32">
        <f>IF('System Design'!$F$8=1,'Hourly Demand and Generation'!G5280*'System Design'!$F$21,IF('System Design'!$F$8=2,'Hourly Demand and Generation'!H5280*'System Design'!$F$21,IF('System Design'!$F$8=3,'Hourly Demand and Generation'!I5280*'System Design'!$F$21)))</f>
        <v>0</v>
      </c>
      <c r="O5280" s="32">
        <f>IF('System Design'!$F$8=1,'Hourly Demand and Generation'!J5280*'System Design'!$F$22,IF('System Design'!$F$8=2,'Hourly Demand and Generation'!K5280*'System Design'!$F$22,IF('System Design'!$F$8=3,'Hourly Demand and Generation'!L5280*'System Design'!$F$22)))</f>
        <v>900</v>
      </c>
      <c r="Q5280" s="32">
        <f t="shared" si="1175"/>
        <v>0</v>
      </c>
      <c r="R5280" s="32">
        <f t="shared" si="1178"/>
        <v>5400</v>
      </c>
      <c r="S5280" s="32">
        <f t="shared" si="1179"/>
        <v>0</v>
      </c>
      <c r="T5280" s="32">
        <f t="shared" si="1180"/>
        <v>21600</v>
      </c>
      <c r="U5280" s="32">
        <f t="shared" si="1181"/>
        <v>0</v>
      </c>
      <c r="V5280" s="32">
        <f t="shared" si="1176"/>
        <v>515.25</v>
      </c>
      <c r="W5280" s="32">
        <f t="shared" si="1182"/>
        <v>515.25</v>
      </c>
      <c r="X5280" s="32">
        <f t="shared" si="1183"/>
        <v>515.25</v>
      </c>
    </row>
    <row r="5281" spans="1:24" x14ac:dyDescent="0.25">
      <c r="A5281" s="2"/>
      <c r="B5281" s="2" t="s">
        <v>9</v>
      </c>
      <c r="C5281" s="2">
        <f t="shared" si="1184"/>
        <v>220</v>
      </c>
      <c r="D5281" s="2">
        <f t="shared" si="1185"/>
        <v>21</v>
      </c>
      <c r="E5281" s="2">
        <f t="shared" si="1177"/>
        <v>5277</v>
      </c>
      <c r="F5281" s="11">
        <v>364.5</v>
      </c>
      <c r="G5281" s="9">
        <v>0</v>
      </c>
      <c r="H5281" s="9">
        <v>0</v>
      </c>
      <c r="I5281" s="9">
        <v>0</v>
      </c>
      <c r="J5281" s="9">
        <v>0.117518007352096</v>
      </c>
      <c r="K5281" s="9">
        <v>0.36</v>
      </c>
      <c r="L5281" s="9">
        <v>0.36</v>
      </c>
      <c r="N5281" s="32">
        <f>IF('System Design'!$F$8=1,'Hourly Demand and Generation'!G5281*'System Design'!$F$21,IF('System Design'!$F$8=2,'Hourly Demand and Generation'!H5281*'System Design'!$F$21,IF('System Design'!$F$8=3,'Hourly Demand and Generation'!I5281*'System Design'!$F$21)))</f>
        <v>0</v>
      </c>
      <c r="O5281" s="32">
        <f>IF('System Design'!$F$8=1,'Hourly Demand and Generation'!J5281*'System Design'!$F$22,IF('System Design'!$F$8=2,'Hourly Demand and Generation'!K5281*'System Design'!$F$22,IF('System Design'!$F$8=3,'Hourly Demand and Generation'!L5281*'System Design'!$F$22)))</f>
        <v>900</v>
      </c>
      <c r="Q5281" s="32">
        <f t="shared" si="1175"/>
        <v>0</v>
      </c>
      <c r="R5281" s="32">
        <f t="shared" si="1178"/>
        <v>5400</v>
      </c>
      <c r="S5281" s="32">
        <f t="shared" si="1179"/>
        <v>0</v>
      </c>
      <c r="T5281" s="32">
        <f t="shared" si="1180"/>
        <v>21600</v>
      </c>
      <c r="U5281" s="32">
        <f t="shared" si="1181"/>
        <v>0</v>
      </c>
      <c r="V5281" s="32">
        <f t="shared" si="1176"/>
        <v>535.5</v>
      </c>
      <c r="W5281" s="32">
        <f t="shared" si="1182"/>
        <v>535.5</v>
      </c>
      <c r="X5281" s="32">
        <f t="shared" si="1183"/>
        <v>535.5</v>
      </c>
    </row>
    <row r="5282" spans="1:24" x14ac:dyDescent="0.25">
      <c r="A5282" s="2"/>
      <c r="B5282" s="2" t="s">
        <v>9</v>
      </c>
      <c r="C5282" s="2">
        <f t="shared" si="1184"/>
        <v>220</v>
      </c>
      <c r="D5282" s="2">
        <f t="shared" si="1185"/>
        <v>22</v>
      </c>
      <c r="E5282" s="2">
        <f t="shared" si="1177"/>
        <v>5278</v>
      </c>
      <c r="F5282" s="11">
        <v>344.25</v>
      </c>
      <c r="G5282" s="9">
        <v>0</v>
      </c>
      <c r="H5282" s="9">
        <v>0</v>
      </c>
      <c r="I5282" s="9">
        <v>0</v>
      </c>
      <c r="J5282" s="9">
        <v>0.124046785538323</v>
      </c>
      <c r="K5282" s="9">
        <v>0.38</v>
      </c>
      <c r="L5282" s="9">
        <v>0.38</v>
      </c>
      <c r="N5282" s="32">
        <f>IF('System Design'!$F$8=1,'Hourly Demand and Generation'!G5282*'System Design'!$F$21,IF('System Design'!$F$8=2,'Hourly Demand and Generation'!H5282*'System Design'!$F$21,IF('System Design'!$F$8=3,'Hourly Demand and Generation'!I5282*'System Design'!$F$21)))</f>
        <v>0</v>
      </c>
      <c r="O5282" s="32">
        <f>IF('System Design'!$F$8=1,'Hourly Demand and Generation'!J5282*'System Design'!$F$22,IF('System Design'!$F$8=2,'Hourly Demand and Generation'!K5282*'System Design'!$F$22,IF('System Design'!$F$8=3,'Hourly Demand and Generation'!L5282*'System Design'!$F$22)))</f>
        <v>950</v>
      </c>
      <c r="Q5282" s="32">
        <f t="shared" si="1175"/>
        <v>0</v>
      </c>
      <c r="R5282" s="32">
        <f t="shared" si="1178"/>
        <v>5400</v>
      </c>
      <c r="S5282" s="32">
        <f t="shared" si="1179"/>
        <v>0</v>
      </c>
      <c r="T5282" s="32">
        <f t="shared" si="1180"/>
        <v>21600</v>
      </c>
      <c r="U5282" s="32">
        <f t="shared" si="1181"/>
        <v>0</v>
      </c>
      <c r="V5282" s="32">
        <f t="shared" si="1176"/>
        <v>605.75</v>
      </c>
      <c r="W5282" s="32">
        <f t="shared" si="1182"/>
        <v>605.75</v>
      </c>
      <c r="X5282" s="32">
        <f t="shared" si="1183"/>
        <v>605.75</v>
      </c>
    </row>
    <row r="5283" spans="1:24" x14ac:dyDescent="0.25">
      <c r="A5283" s="2"/>
      <c r="B5283" s="2" t="s">
        <v>9</v>
      </c>
      <c r="C5283" s="2">
        <f t="shared" si="1184"/>
        <v>220</v>
      </c>
      <c r="D5283" s="2">
        <f t="shared" si="1185"/>
        <v>23</v>
      </c>
      <c r="E5283" s="2">
        <f t="shared" si="1177"/>
        <v>5279</v>
      </c>
      <c r="F5283" s="11">
        <v>324</v>
      </c>
      <c r="G5283" s="9">
        <v>0</v>
      </c>
      <c r="H5283" s="9">
        <v>0</v>
      </c>
      <c r="I5283" s="9">
        <v>0</v>
      </c>
      <c r="J5283" s="9">
        <v>0.104460450979641</v>
      </c>
      <c r="K5283" s="9">
        <v>0.32</v>
      </c>
      <c r="L5283" s="9">
        <v>0.32</v>
      </c>
      <c r="N5283" s="32">
        <f>IF('System Design'!$F$8=1,'Hourly Demand and Generation'!G5283*'System Design'!$F$21,IF('System Design'!$F$8=2,'Hourly Demand and Generation'!H5283*'System Design'!$F$21,IF('System Design'!$F$8=3,'Hourly Demand and Generation'!I5283*'System Design'!$F$21)))</f>
        <v>0</v>
      </c>
      <c r="O5283" s="32">
        <f>IF('System Design'!$F$8=1,'Hourly Demand and Generation'!J5283*'System Design'!$F$22,IF('System Design'!$F$8=2,'Hourly Demand and Generation'!K5283*'System Design'!$F$22,IF('System Design'!$F$8=3,'Hourly Demand and Generation'!L5283*'System Design'!$F$22)))</f>
        <v>800</v>
      </c>
      <c r="Q5283" s="32">
        <f t="shared" si="1175"/>
        <v>0</v>
      </c>
      <c r="R5283" s="32">
        <f t="shared" si="1178"/>
        <v>5400</v>
      </c>
      <c r="S5283" s="32">
        <f t="shared" si="1179"/>
        <v>0</v>
      </c>
      <c r="T5283" s="32">
        <f t="shared" si="1180"/>
        <v>21600</v>
      </c>
      <c r="U5283" s="32">
        <f t="shared" si="1181"/>
        <v>0</v>
      </c>
      <c r="V5283" s="32">
        <f t="shared" si="1176"/>
        <v>476</v>
      </c>
      <c r="W5283" s="32">
        <f t="shared" si="1182"/>
        <v>476</v>
      </c>
      <c r="X5283" s="32">
        <f t="shared" si="1183"/>
        <v>476</v>
      </c>
    </row>
    <row r="5284" spans="1:24" x14ac:dyDescent="0.25">
      <c r="A5284" s="2"/>
      <c r="B5284" s="2" t="s">
        <v>9</v>
      </c>
      <c r="C5284" s="2">
        <f t="shared" si="1184"/>
        <v>220</v>
      </c>
      <c r="D5284" s="2">
        <f t="shared" si="1185"/>
        <v>24</v>
      </c>
      <c r="E5284" s="2">
        <f t="shared" si="1177"/>
        <v>5280</v>
      </c>
      <c r="F5284" s="11">
        <v>283.5</v>
      </c>
      <c r="G5284" s="9">
        <v>0</v>
      </c>
      <c r="H5284" s="9">
        <v>0</v>
      </c>
      <c r="I5284" s="9">
        <v>0</v>
      </c>
      <c r="J5284" s="9">
        <v>0.104460450979641</v>
      </c>
      <c r="K5284" s="9">
        <v>0.32</v>
      </c>
      <c r="L5284" s="9">
        <v>0.32</v>
      </c>
      <c r="N5284" s="32">
        <f>IF('System Design'!$F$8=1,'Hourly Demand and Generation'!G5284*'System Design'!$F$21,IF('System Design'!$F$8=2,'Hourly Demand and Generation'!H5284*'System Design'!$F$21,IF('System Design'!$F$8=3,'Hourly Demand and Generation'!I5284*'System Design'!$F$21)))</f>
        <v>0</v>
      </c>
      <c r="O5284" s="32">
        <f>IF('System Design'!$F$8=1,'Hourly Demand and Generation'!J5284*'System Design'!$F$22,IF('System Design'!$F$8=2,'Hourly Demand and Generation'!K5284*'System Design'!$F$22,IF('System Design'!$F$8=3,'Hourly Demand and Generation'!L5284*'System Design'!$F$22)))</f>
        <v>800</v>
      </c>
      <c r="Q5284" s="32">
        <f t="shared" si="1175"/>
        <v>0</v>
      </c>
      <c r="R5284" s="32">
        <f t="shared" si="1178"/>
        <v>5400</v>
      </c>
      <c r="S5284" s="32">
        <f t="shared" si="1179"/>
        <v>0</v>
      </c>
      <c r="T5284" s="32">
        <f t="shared" si="1180"/>
        <v>21600</v>
      </c>
      <c r="U5284" s="32">
        <f t="shared" si="1181"/>
        <v>0</v>
      </c>
      <c r="V5284" s="32">
        <f t="shared" si="1176"/>
        <v>516.5</v>
      </c>
      <c r="W5284" s="32">
        <f t="shared" si="1182"/>
        <v>516.5</v>
      </c>
      <c r="X5284" s="32">
        <f t="shared" si="1183"/>
        <v>516.5</v>
      </c>
    </row>
    <row r="5285" spans="1:24" x14ac:dyDescent="0.25">
      <c r="A5285" s="2"/>
      <c r="B5285" s="2" t="s">
        <v>9</v>
      </c>
      <c r="C5285" s="2">
        <f>C5284+1</f>
        <v>221</v>
      </c>
      <c r="D5285" s="2">
        <v>1</v>
      </c>
      <c r="E5285" s="2">
        <f t="shared" si="1177"/>
        <v>5281</v>
      </c>
      <c r="F5285" s="11">
        <v>243</v>
      </c>
      <c r="G5285" s="9">
        <v>0</v>
      </c>
      <c r="H5285" s="9">
        <v>0</v>
      </c>
      <c r="I5285" s="9">
        <v>0</v>
      </c>
      <c r="J5285" s="9">
        <v>0.155513733956228</v>
      </c>
      <c r="K5285" s="9">
        <v>0.4</v>
      </c>
      <c r="L5285" s="9">
        <v>0.4</v>
      </c>
      <c r="N5285" s="32">
        <f>IF('System Design'!$F$8=1,'Hourly Demand and Generation'!G5285*'System Design'!$F$21,IF('System Design'!$F$8=2,'Hourly Demand and Generation'!H5285*'System Design'!$F$21,IF('System Design'!$F$8=3,'Hourly Demand and Generation'!I5285*'System Design'!$F$21)))</f>
        <v>0</v>
      </c>
      <c r="O5285" s="32">
        <f>IF('System Design'!$F$8=1,'Hourly Demand and Generation'!J5285*'System Design'!$F$22,IF('System Design'!$F$8=2,'Hourly Demand and Generation'!K5285*'System Design'!$F$22,IF('System Design'!$F$8=3,'Hourly Demand and Generation'!L5285*'System Design'!$F$22)))</f>
        <v>1000</v>
      </c>
      <c r="Q5285" s="32">
        <f t="shared" si="1175"/>
        <v>0</v>
      </c>
      <c r="R5285" s="32">
        <f t="shared" si="1178"/>
        <v>5400</v>
      </c>
      <c r="S5285" s="32">
        <f t="shared" si="1179"/>
        <v>0</v>
      </c>
      <c r="T5285" s="32">
        <f t="shared" si="1180"/>
        <v>21600</v>
      </c>
      <c r="U5285" s="32">
        <f t="shared" si="1181"/>
        <v>0</v>
      </c>
      <c r="V5285" s="32">
        <f t="shared" si="1176"/>
        <v>757</v>
      </c>
      <c r="W5285" s="32">
        <f t="shared" si="1182"/>
        <v>757</v>
      </c>
      <c r="X5285" s="32">
        <f t="shared" si="1183"/>
        <v>757</v>
      </c>
    </row>
    <row r="5286" spans="1:24" x14ac:dyDescent="0.25">
      <c r="A5286" s="2"/>
      <c r="B5286" s="2" t="s">
        <v>9</v>
      </c>
      <c r="C5286" s="2">
        <f>C5285</f>
        <v>221</v>
      </c>
      <c r="D5286" s="2">
        <f>D5285+1</f>
        <v>2</v>
      </c>
      <c r="E5286" s="2">
        <f t="shared" si="1177"/>
        <v>5282</v>
      </c>
      <c r="F5286" s="11">
        <v>222.75</v>
      </c>
      <c r="G5286" s="9">
        <v>0</v>
      </c>
      <c r="H5286" s="9">
        <v>0</v>
      </c>
      <c r="I5286" s="9">
        <v>0</v>
      </c>
      <c r="J5286" s="9">
        <v>0.13996236056060599</v>
      </c>
      <c r="K5286" s="9">
        <v>0.36</v>
      </c>
      <c r="L5286" s="9">
        <v>0.36</v>
      </c>
      <c r="N5286" s="32">
        <f>IF('System Design'!$F$8=1,'Hourly Demand and Generation'!G5286*'System Design'!$F$21,IF('System Design'!$F$8=2,'Hourly Demand and Generation'!H5286*'System Design'!$F$21,IF('System Design'!$F$8=3,'Hourly Demand and Generation'!I5286*'System Design'!$F$21)))</f>
        <v>0</v>
      </c>
      <c r="O5286" s="32">
        <f>IF('System Design'!$F$8=1,'Hourly Demand and Generation'!J5286*'System Design'!$F$22,IF('System Design'!$F$8=2,'Hourly Demand and Generation'!K5286*'System Design'!$F$22,IF('System Design'!$F$8=3,'Hourly Demand and Generation'!L5286*'System Design'!$F$22)))</f>
        <v>900</v>
      </c>
      <c r="Q5286" s="32">
        <f t="shared" si="1175"/>
        <v>0</v>
      </c>
      <c r="R5286" s="32">
        <f t="shared" si="1178"/>
        <v>5400</v>
      </c>
      <c r="S5286" s="32">
        <f t="shared" si="1179"/>
        <v>0</v>
      </c>
      <c r="T5286" s="32">
        <f t="shared" si="1180"/>
        <v>21600</v>
      </c>
      <c r="U5286" s="32">
        <f t="shared" si="1181"/>
        <v>0</v>
      </c>
      <c r="V5286" s="32">
        <f t="shared" si="1176"/>
        <v>677.25</v>
      </c>
      <c r="W5286" s="32">
        <f t="shared" si="1182"/>
        <v>677.25</v>
      </c>
      <c r="X5286" s="32">
        <f t="shared" si="1183"/>
        <v>677.25</v>
      </c>
    </row>
    <row r="5287" spans="1:24" x14ac:dyDescent="0.25">
      <c r="A5287" s="2"/>
      <c r="B5287" s="2" t="s">
        <v>9</v>
      </c>
      <c r="C5287" s="2">
        <f t="shared" ref="C5287:C5308" si="1186">C5286</f>
        <v>221</v>
      </c>
      <c r="D5287" s="2">
        <f t="shared" ref="D5287:D5308" si="1187">D5286+1</f>
        <v>3</v>
      </c>
      <c r="E5287" s="2">
        <f t="shared" si="1177"/>
        <v>5283</v>
      </c>
      <c r="F5287" s="11">
        <v>202.5</v>
      </c>
      <c r="G5287" s="9">
        <v>0</v>
      </c>
      <c r="H5287" s="9">
        <v>0</v>
      </c>
      <c r="I5287" s="9">
        <v>0</v>
      </c>
      <c r="J5287" s="9">
        <v>0.13996236056060599</v>
      </c>
      <c r="K5287" s="9">
        <v>0.36</v>
      </c>
      <c r="L5287" s="9">
        <v>0.36</v>
      </c>
      <c r="N5287" s="32">
        <f>IF('System Design'!$F$8=1,'Hourly Demand and Generation'!G5287*'System Design'!$F$21,IF('System Design'!$F$8=2,'Hourly Demand and Generation'!H5287*'System Design'!$F$21,IF('System Design'!$F$8=3,'Hourly Demand and Generation'!I5287*'System Design'!$F$21)))</f>
        <v>0</v>
      </c>
      <c r="O5287" s="32">
        <f>IF('System Design'!$F$8=1,'Hourly Demand and Generation'!J5287*'System Design'!$F$22,IF('System Design'!$F$8=2,'Hourly Demand and Generation'!K5287*'System Design'!$F$22,IF('System Design'!$F$8=3,'Hourly Demand and Generation'!L5287*'System Design'!$F$22)))</f>
        <v>900</v>
      </c>
      <c r="Q5287" s="32">
        <f t="shared" si="1175"/>
        <v>0</v>
      </c>
      <c r="R5287" s="32">
        <f t="shared" si="1178"/>
        <v>5400</v>
      </c>
      <c r="S5287" s="32">
        <f t="shared" si="1179"/>
        <v>0</v>
      </c>
      <c r="T5287" s="32">
        <f t="shared" si="1180"/>
        <v>21600</v>
      </c>
      <c r="U5287" s="32">
        <f t="shared" si="1181"/>
        <v>0</v>
      </c>
      <c r="V5287" s="32">
        <f t="shared" si="1176"/>
        <v>697.5</v>
      </c>
      <c r="W5287" s="32">
        <f t="shared" si="1182"/>
        <v>697.5</v>
      </c>
      <c r="X5287" s="32">
        <f t="shared" si="1183"/>
        <v>697.5</v>
      </c>
    </row>
    <row r="5288" spans="1:24" x14ac:dyDescent="0.25">
      <c r="A5288" s="2"/>
      <c r="B5288" s="2" t="s">
        <v>9</v>
      </c>
      <c r="C5288" s="2">
        <f t="shared" si="1186"/>
        <v>221</v>
      </c>
      <c r="D5288" s="2">
        <f t="shared" si="1187"/>
        <v>4</v>
      </c>
      <c r="E5288" s="2">
        <f t="shared" si="1177"/>
        <v>5284</v>
      </c>
      <c r="F5288" s="11">
        <v>243</v>
      </c>
      <c r="G5288" s="9">
        <v>0</v>
      </c>
      <c r="H5288" s="9">
        <v>0</v>
      </c>
      <c r="I5288" s="9">
        <v>0</v>
      </c>
      <c r="J5288" s="9">
        <v>0.155513733956228</v>
      </c>
      <c r="K5288" s="9">
        <v>0.4</v>
      </c>
      <c r="L5288" s="9">
        <v>0.4</v>
      </c>
      <c r="N5288" s="32">
        <f>IF('System Design'!$F$8=1,'Hourly Demand and Generation'!G5288*'System Design'!$F$21,IF('System Design'!$F$8=2,'Hourly Demand and Generation'!H5288*'System Design'!$F$21,IF('System Design'!$F$8=3,'Hourly Demand and Generation'!I5288*'System Design'!$F$21)))</f>
        <v>0</v>
      </c>
      <c r="O5288" s="32">
        <f>IF('System Design'!$F$8=1,'Hourly Demand and Generation'!J5288*'System Design'!$F$22,IF('System Design'!$F$8=2,'Hourly Demand and Generation'!K5288*'System Design'!$F$22,IF('System Design'!$F$8=3,'Hourly Demand and Generation'!L5288*'System Design'!$F$22)))</f>
        <v>1000</v>
      </c>
      <c r="Q5288" s="32">
        <f t="shared" si="1175"/>
        <v>0</v>
      </c>
      <c r="R5288" s="32">
        <f t="shared" si="1178"/>
        <v>5400</v>
      </c>
      <c r="S5288" s="32">
        <f t="shared" si="1179"/>
        <v>0</v>
      </c>
      <c r="T5288" s="32">
        <f t="shared" si="1180"/>
        <v>21600</v>
      </c>
      <c r="U5288" s="32">
        <f t="shared" si="1181"/>
        <v>0</v>
      </c>
      <c r="V5288" s="32">
        <f t="shared" si="1176"/>
        <v>757</v>
      </c>
      <c r="W5288" s="32">
        <f t="shared" si="1182"/>
        <v>757</v>
      </c>
      <c r="X5288" s="32">
        <f t="shared" si="1183"/>
        <v>757</v>
      </c>
    </row>
    <row r="5289" spans="1:24" x14ac:dyDescent="0.25">
      <c r="A5289" s="2"/>
      <c r="B5289" s="2" t="s">
        <v>9</v>
      </c>
      <c r="C5289" s="2">
        <f t="shared" si="1186"/>
        <v>221</v>
      </c>
      <c r="D5289" s="2">
        <f t="shared" si="1187"/>
        <v>5</v>
      </c>
      <c r="E5289" s="2">
        <f t="shared" si="1177"/>
        <v>5285</v>
      </c>
      <c r="F5289" s="11">
        <v>263.25</v>
      </c>
      <c r="G5289" s="9">
        <v>0</v>
      </c>
      <c r="H5289" s="9">
        <v>3.7199999999999997E-2</v>
      </c>
      <c r="I5289" s="9">
        <v>7.4399999999999994E-2</v>
      </c>
      <c r="J5289" s="9">
        <v>0.124410987164983</v>
      </c>
      <c r="K5289" s="9">
        <v>0.32</v>
      </c>
      <c r="L5289" s="9">
        <v>0.32</v>
      </c>
      <c r="N5289" s="32">
        <f>IF('System Design'!$F$8=1,'Hourly Demand and Generation'!G5289*'System Design'!$F$21,IF('System Design'!$F$8=2,'Hourly Demand and Generation'!H5289*'System Design'!$F$21,IF('System Design'!$F$8=3,'Hourly Demand and Generation'!I5289*'System Design'!$F$21)))</f>
        <v>37.199999999999996</v>
      </c>
      <c r="O5289" s="32">
        <f>IF('System Design'!$F$8=1,'Hourly Demand and Generation'!J5289*'System Design'!$F$22,IF('System Design'!$F$8=2,'Hourly Demand and Generation'!K5289*'System Design'!$F$22,IF('System Design'!$F$8=3,'Hourly Demand and Generation'!L5289*'System Design'!$F$22)))</f>
        <v>800</v>
      </c>
      <c r="Q5289" s="32">
        <f t="shared" si="1175"/>
        <v>0</v>
      </c>
      <c r="R5289" s="32">
        <f t="shared" si="1178"/>
        <v>5400</v>
      </c>
      <c r="S5289" s="32">
        <f t="shared" si="1179"/>
        <v>0</v>
      </c>
      <c r="T5289" s="32">
        <f t="shared" si="1180"/>
        <v>21600</v>
      </c>
      <c r="U5289" s="32">
        <f t="shared" si="1181"/>
        <v>0</v>
      </c>
      <c r="V5289" s="32">
        <f t="shared" si="1176"/>
        <v>573.95000000000005</v>
      </c>
      <c r="W5289" s="32">
        <f t="shared" si="1182"/>
        <v>573.95000000000005</v>
      </c>
      <c r="X5289" s="32">
        <f t="shared" si="1183"/>
        <v>573.95000000000005</v>
      </c>
    </row>
    <row r="5290" spans="1:24" x14ac:dyDescent="0.25">
      <c r="A5290" s="2"/>
      <c r="B5290" s="2" t="s">
        <v>9</v>
      </c>
      <c r="C5290" s="2">
        <f t="shared" si="1186"/>
        <v>221</v>
      </c>
      <c r="D5290" s="2">
        <f t="shared" si="1187"/>
        <v>6</v>
      </c>
      <c r="E5290" s="2">
        <f t="shared" si="1177"/>
        <v>5286</v>
      </c>
      <c r="F5290" s="11">
        <v>283.5</v>
      </c>
      <c r="G5290" s="9">
        <v>7.4399999999999994E-2</v>
      </c>
      <c r="H5290" s="9">
        <v>0.11625000000000001</v>
      </c>
      <c r="I5290" s="9">
        <v>0.15809999999999999</v>
      </c>
      <c r="J5290" s="9">
        <v>0.124410987164983</v>
      </c>
      <c r="K5290" s="9">
        <v>0.32</v>
      </c>
      <c r="L5290" s="9">
        <v>0.32</v>
      </c>
      <c r="N5290" s="32">
        <f>IF('System Design'!$F$8=1,'Hourly Demand and Generation'!G5290*'System Design'!$F$21,IF('System Design'!$F$8=2,'Hourly Demand and Generation'!H5290*'System Design'!$F$21,IF('System Design'!$F$8=3,'Hourly Demand and Generation'!I5290*'System Design'!$F$21)))</f>
        <v>79.05</v>
      </c>
      <c r="O5290" s="32">
        <f>IF('System Design'!$F$8=1,'Hourly Demand and Generation'!J5290*'System Design'!$F$22,IF('System Design'!$F$8=2,'Hourly Demand and Generation'!K5290*'System Design'!$F$22,IF('System Design'!$F$8=3,'Hourly Demand and Generation'!L5290*'System Design'!$F$22)))</f>
        <v>800</v>
      </c>
      <c r="Q5290" s="32">
        <f t="shared" si="1175"/>
        <v>0</v>
      </c>
      <c r="R5290" s="32">
        <f t="shared" si="1178"/>
        <v>5400</v>
      </c>
      <c r="S5290" s="32">
        <f t="shared" si="1179"/>
        <v>0</v>
      </c>
      <c r="T5290" s="32">
        <f t="shared" si="1180"/>
        <v>21600</v>
      </c>
      <c r="U5290" s="32">
        <f t="shared" si="1181"/>
        <v>0</v>
      </c>
      <c r="V5290" s="32">
        <f t="shared" si="1176"/>
        <v>595.54999999999995</v>
      </c>
      <c r="W5290" s="32">
        <f t="shared" si="1182"/>
        <v>595.54999999999995</v>
      </c>
      <c r="X5290" s="32">
        <f t="shared" si="1183"/>
        <v>595.54999999999995</v>
      </c>
    </row>
    <row r="5291" spans="1:24" x14ac:dyDescent="0.25">
      <c r="A5291" s="2"/>
      <c r="B5291" s="2" t="s">
        <v>9</v>
      </c>
      <c r="C5291" s="2">
        <f t="shared" si="1186"/>
        <v>221</v>
      </c>
      <c r="D5291" s="2">
        <f t="shared" si="1187"/>
        <v>7</v>
      </c>
      <c r="E5291" s="2">
        <f t="shared" si="1177"/>
        <v>5287</v>
      </c>
      <c r="F5291" s="11">
        <v>303.75</v>
      </c>
      <c r="G5291" s="9">
        <v>0.15809999999999999</v>
      </c>
      <c r="H5291" s="9">
        <v>0.1953</v>
      </c>
      <c r="I5291" s="9">
        <v>0.23250000000000001</v>
      </c>
      <c r="J5291" s="9">
        <v>0.13996236056060599</v>
      </c>
      <c r="K5291" s="9">
        <v>0.36</v>
      </c>
      <c r="L5291" s="9">
        <v>0.36</v>
      </c>
      <c r="N5291" s="32">
        <f>IF('System Design'!$F$8=1,'Hourly Demand and Generation'!G5291*'System Design'!$F$21,IF('System Design'!$F$8=2,'Hourly Demand and Generation'!H5291*'System Design'!$F$21,IF('System Design'!$F$8=3,'Hourly Demand and Generation'!I5291*'System Design'!$F$21)))</f>
        <v>116.25</v>
      </c>
      <c r="O5291" s="32">
        <f>IF('System Design'!$F$8=1,'Hourly Demand and Generation'!J5291*'System Design'!$F$22,IF('System Design'!$F$8=2,'Hourly Demand and Generation'!K5291*'System Design'!$F$22,IF('System Design'!$F$8=3,'Hourly Demand and Generation'!L5291*'System Design'!$F$22)))</f>
        <v>900</v>
      </c>
      <c r="Q5291" s="32">
        <f t="shared" si="1175"/>
        <v>0</v>
      </c>
      <c r="R5291" s="32">
        <f t="shared" si="1178"/>
        <v>5400</v>
      </c>
      <c r="S5291" s="32">
        <f t="shared" si="1179"/>
        <v>0</v>
      </c>
      <c r="T5291" s="32">
        <f t="shared" si="1180"/>
        <v>21600</v>
      </c>
      <c r="U5291" s="32">
        <f t="shared" si="1181"/>
        <v>0</v>
      </c>
      <c r="V5291" s="32">
        <f t="shared" si="1176"/>
        <v>712.5</v>
      </c>
      <c r="W5291" s="32">
        <f t="shared" si="1182"/>
        <v>712.5</v>
      </c>
      <c r="X5291" s="32">
        <f t="shared" si="1183"/>
        <v>712.5</v>
      </c>
    </row>
    <row r="5292" spans="1:24" x14ac:dyDescent="0.25">
      <c r="A5292" s="2"/>
      <c r="B5292" s="2" t="s">
        <v>9</v>
      </c>
      <c r="C5292" s="2">
        <f t="shared" si="1186"/>
        <v>221</v>
      </c>
      <c r="D5292" s="2">
        <f t="shared" si="1187"/>
        <v>8</v>
      </c>
      <c r="E5292" s="2">
        <f t="shared" si="1177"/>
        <v>5288</v>
      </c>
      <c r="F5292" s="11">
        <v>324</v>
      </c>
      <c r="G5292" s="9">
        <v>0.30690000000000001</v>
      </c>
      <c r="H5292" s="9">
        <v>0.34875</v>
      </c>
      <c r="I5292" s="9">
        <v>0.3906</v>
      </c>
      <c r="J5292" s="9">
        <v>0.13996236056060599</v>
      </c>
      <c r="K5292" s="9">
        <v>0.36</v>
      </c>
      <c r="L5292" s="9">
        <v>0.36</v>
      </c>
      <c r="N5292" s="32">
        <f>IF('System Design'!$F$8=1,'Hourly Demand and Generation'!G5292*'System Design'!$F$21,IF('System Design'!$F$8=2,'Hourly Demand and Generation'!H5292*'System Design'!$F$21,IF('System Design'!$F$8=3,'Hourly Demand and Generation'!I5292*'System Design'!$F$21)))</f>
        <v>195.3</v>
      </c>
      <c r="O5292" s="32">
        <f>IF('System Design'!$F$8=1,'Hourly Demand and Generation'!J5292*'System Design'!$F$22,IF('System Design'!$F$8=2,'Hourly Demand and Generation'!K5292*'System Design'!$F$22,IF('System Design'!$F$8=3,'Hourly Demand and Generation'!L5292*'System Design'!$F$22)))</f>
        <v>900</v>
      </c>
      <c r="Q5292" s="32">
        <f t="shared" si="1175"/>
        <v>0</v>
      </c>
      <c r="R5292" s="32">
        <f t="shared" si="1178"/>
        <v>5400</v>
      </c>
      <c r="S5292" s="32">
        <f t="shared" si="1179"/>
        <v>0</v>
      </c>
      <c r="T5292" s="32">
        <f t="shared" si="1180"/>
        <v>21600</v>
      </c>
      <c r="U5292" s="32">
        <f t="shared" si="1181"/>
        <v>0</v>
      </c>
      <c r="V5292" s="32">
        <f t="shared" si="1176"/>
        <v>771.3</v>
      </c>
      <c r="W5292" s="32">
        <f t="shared" si="1182"/>
        <v>771.3</v>
      </c>
      <c r="X5292" s="32">
        <f t="shared" si="1183"/>
        <v>771.3</v>
      </c>
    </row>
    <row r="5293" spans="1:24" x14ac:dyDescent="0.25">
      <c r="A5293" s="2"/>
      <c r="B5293" s="2" t="s">
        <v>9</v>
      </c>
      <c r="C5293" s="2">
        <f t="shared" si="1186"/>
        <v>221</v>
      </c>
      <c r="D5293" s="2">
        <f t="shared" si="1187"/>
        <v>9</v>
      </c>
      <c r="E5293" s="2">
        <f t="shared" si="1177"/>
        <v>5289</v>
      </c>
      <c r="F5293" s="11">
        <v>324</v>
      </c>
      <c r="G5293" s="9">
        <v>0.46500000000000002</v>
      </c>
      <c r="H5293" s="9">
        <v>0.50219999999999998</v>
      </c>
      <c r="I5293" s="9">
        <v>0.53939999999999999</v>
      </c>
      <c r="J5293" s="9">
        <v>0.124410987164983</v>
      </c>
      <c r="K5293" s="9">
        <v>0.32</v>
      </c>
      <c r="L5293" s="9">
        <v>0.32</v>
      </c>
      <c r="N5293" s="32">
        <f>IF('System Design'!$F$8=1,'Hourly Demand and Generation'!G5293*'System Design'!$F$21,IF('System Design'!$F$8=2,'Hourly Demand and Generation'!H5293*'System Design'!$F$21,IF('System Design'!$F$8=3,'Hourly Demand and Generation'!I5293*'System Design'!$F$21)))</f>
        <v>269.7</v>
      </c>
      <c r="O5293" s="32">
        <f>IF('System Design'!$F$8=1,'Hourly Demand and Generation'!J5293*'System Design'!$F$22,IF('System Design'!$F$8=2,'Hourly Demand and Generation'!K5293*'System Design'!$F$22,IF('System Design'!$F$8=3,'Hourly Demand and Generation'!L5293*'System Design'!$F$22)))</f>
        <v>800</v>
      </c>
      <c r="Q5293" s="32">
        <f t="shared" si="1175"/>
        <v>0</v>
      </c>
      <c r="R5293" s="32">
        <f t="shared" si="1178"/>
        <v>5400</v>
      </c>
      <c r="S5293" s="32">
        <f t="shared" si="1179"/>
        <v>0</v>
      </c>
      <c r="T5293" s="32">
        <f t="shared" si="1180"/>
        <v>21600</v>
      </c>
      <c r="U5293" s="32">
        <f t="shared" si="1181"/>
        <v>0</v>
      </c>
      <c r="V5293" s="32">
        <f t="shared" si="1176"/>
        <v>745.7</v>
      </c>
      <c r="W5293" s="32">
        <f t="shared" si="1182"/>
        <v>745.7</v>
      </c>
      <c r="X5293" s="32">
        <f t="shared" si="1183"/>
        <v>745.7</v>
      </c>
    </row>
    <row r="5294" spans="1:24" x14ac:dyDescent="0.25">
      <c r="A5294" s="2"/>
      <c r="B5294" s="2" t="s">
        <v>9</v>
      </c>
      <c r="C5294" s="2">
        <f t="shared" si="1186"/>
        <v>221</v>
      </c>
      <c r="D5294" s="2">
        <f t="shared" si="1187"/>
        <v>10</v>
      </c>
      <c r="E5294" s="2">
        <f t="shared" si="1177"/>
        <v>5290</v>
      </c>
      <c r="F5294" s="11">
        <v>315.89999999999998</v>
      </c>
      <c r="G5294" s="9">
        <v>0.62309999999999999</v>
      </c>
      <c r="H5294" s="9">
        <v>0.6603</v>
      </c>
      <c r="I5294" s="9">
        <v>0.69750000000000001</v>
      </c>
      <c r="J5294" s="9">
        <v>0.13996236056060599</v>
      </c>
      <c r="K5294" s="9">
        <v>0.36</v>
      </c>
      <c r="L5294" s="9">
        <v>0.36</v>
      </c>
      <c r="N5294" s="32">
        <f>IF('System Design'!$F$8=1,'Hourly Demand and Generation'!G5294*'System Design'!$F$21,IF('System Design'!$F$8=2,'Hourly Demand and Generation'!H5294*'System Design'!$F$21,IF('System Design'!$F$8=3,'Hourly Demand and Generation'!I5294*'System Design'!$F$21)))</f>
        <v>348.75</v>
      </c>
      <c r="O5294" s="32">
        <f>IF('System Design'!$F$8=1,'Hourly Demand and Generation'!J5294*'System Design'!$F$22,IF('System Design'!$F$8=2,'Hourly Demand and Generation'!K5294*'System Design'!$F$22,IF('System Design'!$F$8=3,'Hourly Demand and Generation'!L5294*'System Design'!$F$22)))</f>
        <v>900</v>
      </c>
      <c r="Q5294" s="32">
        <f t="shared" si="1175"/>
        <v>0</v>
      </c>
      <c r="R5294" s="32">
        <f t="shared" si="1178"/>
        <v>5400</v>
      </c>
      <c r="S5294" s="32">
        <f t="shared" si="1179"/>
        <v>0</v>
      </c>
      <c r="T5294" s="32">
        <f t="shared" si="1180"/>
        <v>21600</v>
      </c>
      <c r="U5294" s="32">
        <f t="shared" si="1181"/>
        <v>0</v>
      </c>
      <c r="V5294" s="32">
        <f t="shared" si="1176"/>
        <v>932.85</v>
      </c>
      <c r="W5294" s="32">
        <f t="shared" si="1182"/>
        <v>932.85</v>
      </c>
      <c r="X5294" s="32">
        <f t="shared" si="1183"/>
        <v>932.85</v>
      </c>
    </row>
    <row r="5295" spans="1:24" x14ac:dyDescent="0.25">
      <c r="A5295" s="2"/>
      <c r="B5295" s="2" t="s">
        <v>9</v>
      </c>
      <c r="C5295" s="2">
        <f t="shared" si="1186"/>
        <v>221</v>
      </c>
      <c r="D5295" s="2">
        <f t="shared" si="1187"/>
        <v>11</v>
      </c>
      <c r="E5295" s="2">
        <f t="shared" si="1177"/>
        <v>5291</v>
      </c>
      <c r="F5295" s="11">
        <v>311.85000000000002</v>
      </c>
      <c r="G5295" s="9">
        <v>0.77190000000000003</v>
      </c>
      <c r="H5295" s="9">
        <v>0.81374999999999997</v>
      </c>
      <c r="I5295" s="9">
        <v>0.85560000000000003</v>
      </c>
      <c r="J5295" s="9">
        <v>0.124410987164983</v>
      </c>
      <c r="K5295" s="9">
        <v>0.32</v>
      </c>
      <c r="L5295" s="9">
        <v>0.32</v>
      </c>
      <c r="N5295" s="32">
        <f>IF('System Design'!$F$8=1,'Hourly Demand and Generation'!G5295*'System Design'!$F$21,IF('System Design'!$F$8=2,'Hourly Demand and Generation'!H5295*'System Design'!$F$21,IF('System Design'!$F$8=3,'Hourly Demand and Generation'!I5295*'System Design'!$F$21)))</f>
        <v>427.8</v>
      </c>
      <c r="O5295" s="32">
        <f>IF('System Design'!$F$8=1,'Hourly Demand and Generation'!J5295*'System Design'!$F$22,IF('System Design'!$F$8=2,'Hourly Demand and Generation'!K5295*'System Design'!$F$22,IF('System Design'!$F$8=3,'Hourly Demand and Generation'!L5295*'System Design'!$F$22)))</f>
        <v>800</v>
      </c>
      <c r="Q5295" s="32">
        <f t="shared" si="1175"/>
        <v>0</v>
      </c>
      <c r="R5295" s="32">
        <f t="shared" si="1178"/>
        <v>5400</v>
      </c>
      <c r="S5295" s="32">
        <f t="shared" si="1179"/>
        <v>0</v>
      </c>
      <c r="T5295" s="32">
        <f t="shared" si="1180"/>
        <v>21600</v>
      </c>
      <c r="U5295" s="32">
        <f t="shared" si="1181"/>
        <v>0</v>
      </c>
      <c r="V5295" s="32">
        <f t="shared" si="1176"/>
        <v>915.94999999999993</v>
      </c>
      <c r="W5295" s="32">
        <f t="shared" si="1182"/>
        <v>915.94999999999993</v>
      </c>
      <c r="X5295" s="32">
        <f t="shared" si="1183"/>
        <v>915.94999999999993</v>
      </c>
    </row>
    <row r="5296" spans="1:24" x14ac:dyDescent="0.25">
      <c r="A5296" s="2"/>
      <c r="B5296" s="2" t="s">
        <v>9</v>
      </c>
      <c r="C5296" s="2">
        <f t="shared" si="1186"/>
        <v>221</v>
      </c>
      <c r="D5296" s="2">
        <f t="shared" si="1187"/>
        <v>12</v>
      </c>
      <c r="E5296" s="2">
        <f t="shared" si="1177"/>
        <v>5292</v>
      </c>
      <c r="F5296" s="11">
        <v>311.85000000000002</v>
      </c>
      <c r="G5296" s="9">
        <v>0.93</v>
      </c>
      <c r="H5296" s="9">
        <v>0.93</v>
      </c>
      <c r="I5296" s="9">
        <v>0.93</v>
      </c>
      <c r="J5296" s="9">
        <v>0.11663530046717099</v>
      </c>
      <c r="K5296" s="9">
        <v>0.3</v>
      </c>
      <c r="L5296" s="9">
        <v>0.3</v>
      </c>
      <c r="N5296" s="32">
        <f>IF('System Design'!$F$8=1,'Hourly Demand and Generation'!G5296*'System Design'!$F$21,IF('System Design'!$F$8=2,'Hourly Demand and Generation'!H5296*'System Design'!$F$21,IF('System Design'!$F$8=3,'Hourly Demand and Generation'!I5296*'System Design'!$F$21)))</f>
        <v>465</v>
      </c>
      <c r="O5296" s="32">
        <f>IF('System Design'!$F$8=1,'Hourly Demand and Generation'!J5296*'System Design'!$F$22,IF('System Design'!$F$8=2,'Hourly Demand and Generation'!K5296*'System Design'!$F$22,IF('System Design'!$F$8=3,'Hourly Demand and Generation'!L5296*'System Design'!$F$22)))</f>
        <v>750</v>
      </c>
      <c r="Q5296" s="32">
        <f t="shared" si="1175"/>
        <v>0</v>
      </c>
      <c r="R5296" s="32">
        <f t="shared" si="1178"/>
        <v>5400</v>
      </c>
      <c r="S5296" s="32">
        <f t="shared" si="1179"/>
        <v>0</v>
      </c>
      <c r="T5296" s="32">
        <f t="shared" si="1180"/>
        <v>21600</v>
      </c>
      <c r="U5296" s="32">
        <f t="shared" si="1181"/>
        <v>0</v>
      </c>
      <c r="V5296" s="32">
        <f t="shared" si="1176"/>
        <v>903.15</v>
      </c>
      <c r="W5296" s="32">
        <f t="shared" si="1182"/>
        <v>903.15</v>
      </c>
      <c r="X5296" s="32">
        <f t="shared" si="1183"/>
        <v>903.15</v>
      </c>
    </row>
    <row r="5297" spans="1:24" x14ac:dyDescent="0.25">
      <c r="A5297" s="2"/>
      <c r="B5297" s="2" t="s">
        <v>9</v>
      </c>
      <c r="C5297" s="2">
        <f t="shared" si="1186"/>
        <v>221</v>
      </c>
      <c r="D5297" s="2">
        <f t="shared" si="1187"/>
        <v>13</v>
      </c>
      <c r="E5297" s="2">
        <f t="shared" si="1177"/>
        <v>5293</v>
      </c>
      <c r="F5297" s="11">
        <v>324</v>
      </c>
      <c r="G5297" s="9">
        <v>0.77190000000000003</v>
      </c>
      <c r="H5297" s="9">
        <v>0.81374999999999997</v>
      </c>
      <c r="I5297" s="9">
        <v>0.85560000000000003</v>
      </c>
      <c r="J5297" s="9">
        <v>0.124410987164983</v>
      </c>
      <c r="K5297" s="9">
        <v>0.32</v>
      </c>
      <c r="L5297" s="9">
        <v>0.32</v>
      </c>
      <c r="N5297" s="32">
        <f>IF('System Design'!$F$8=1,'Hourly Demand and Generation'!G5297*'System Design'!$F$21,IF('System Design'!$F$8=2,'Hourly Demand and Generation'!H5297*'System Design'!$F$21,IF('System Design'!$F$8=3,'Hourly Demand and Generation'!I5297*'System Design'!$F$21)))</f>
        <v>427.8</v>
      </c>
      <c r="O5297" s="32">
        <f>IF('System Design'!$F$8=1,'Hourly Demand and Generation'!J5297*'System Design'!$F$22,IF('System Design'!$F$8=2,'Hourly Demand and Generation'!K5297*'System Design'!$F$22,IF('System Design'!$F$8=3,'Hourly Demand and Generation'!L5297*'System Design'!$F$22)))</f>
        <v>800</v>
      </c>
      <c r="Q5297" s="32">
        <f t="shared" si="1175"/>
        <v>0</v>
      </c>
      <c r="R5297" s="32">
        <f t="shared" si="1178"/>
        <v>5400</v>
      </c>
      <c r="S5297" s="32">
        <f t="shared" si="1179"/>
        <v>0</v>
      </c>
      <c r="T5297" s="32">
        <f t="shared" si="1180"/>
        <v>21600</v>
      </c>
      <c r="U5297" s="32">
        <f t="shared" si="1181"/>
        <v>0</v>
      </c>
      <c r="V5297" s="32">
        <f t="shared" si="1176"/>
        <v>903.8</v>
      </c>
      <c r="W5297" s="32">
        <f t="shared" si="1182"/>
        <v>903.8</v>
      </c>
      <c r="X5297" s="32">
        <f t="shared" si="1183"/>
        <v>903.8</v>
      </c>
    </row>
    <row r="5298" spans="1:24" x14ac:dyDescent="0.25">
      <c r="A5298" s="2"/>
      <c r="B5298" s="2" t="s">
        <v>9</v>
      </c>
      <c r="C5298" s="2">
        <f t="shared" si="1186"/>
        <v>221</v>
      </c>
      <c r="D5298" s="2">
        <f t="shared" si="1187"/>
        <v>14</v>
      </c>
      <c r="E5298" s="2">
        <f t="shared" si="1177"/>
        <v>5294</v>
      </c>
      <c r="F5298" s="11">
        <v>324</v>
      </c>
      <c r="G5298" s="9">
        <v>0.62309999999999999</v>
      </c>
      <c r="H5298" s="9">
        <v>0.6603</v>
      </c>
      <c r="I5298" s="9">
        <v>0.69750000000000001</v>
      </c>
      <c r="J5298" s="9">
        <v>0.13218667386279401</v>
      </c>
      <c r="K5298" s="9">
        <v>0.34</v>
      </c>
      <c r="L5298" s="9">
        <v>0.34</v>
      </c>
      <c r="N5298" s="32">
        <f>IF('System Design'!$F$8=1,'Hourly Demand and Generation'!G5298*'System Design'!$F$21,IF('System Design'!$F$8=2,'Hourly Demand and Generation'!H5298*'System Design'!$F$21,IF('System Design'!$F$8=3,'Hourly Demand and Generation'!I5298*'System Design'!$F$21)))</f>
        <v>348.75</v>
      </c>
      <c r="O5298" s="32">
        <f>IF('System Design'!$F$8=1,'Hourly Demand and Generation'!J5298*'System Design'!$F$22,IF('System Design'!$F$8=2,'Hourly Demand and Generation'!K5298*'System Design'!$F$22,IF('System Design'!$F$8=3,'Hourly Demand and Generation'!L5298*'System Design'!$F$22)))</f>
        <v>850.00000000000011</v>
      </c>
      <c r="Q5298" s="32">
        <f t="shared" si="1175"/>
        <v>0</v>
      </c>
      <c r="R5298" s="32">
        <f t="shared" si="1178"/>
        <v>5400</v>
      </c>
      <c r="S5298" s="32">
        <f t="shared" si="1179"/>
        <v>0</v>
      </c>
      <c r="T5298" s="32">
        <f t="shared" si="1180"/>
        <v>21600</v>
      </c>
      <c r="U5298" s="32">
        <f t="shared" si="1181"/>
        <v>0</v>
      </c>
      <c r="V5298" s="32">
        <f t="shared" si="1176"/>
        <v>874.75</v>
      </c>
      <c r="W5298" s="32">
        <f t="shared" si="1182"/>
        <v>874.75</v>
      </c>
      <c r="X5298" s="32">
        <f t="shared" si="1183"/>
        <v>874.75</v>
      </c>
    </row>
    <row r="5299" spans="1:24" x14ac:dyDescent="0.25">
      <c r="A5299" s="2"/>
      <c r="B5299" s="2" t="s">
        <v>9</v>
      </c>
      <c r="C5299" s="2">
        <f t="shared" si="1186"/>
        <v>221</v>
      </c>
      <c r="D5299" s="2">
        <f t="shared" si="1187"/>
        <v>15</v>
      </c>
      <c r="E5299" s="2">
        <f t="shared" si="1177"/>
        <v>5295</v>
      </c>
      <c r="F5299" s="11">
        <v>344.25</v>
      </c>
      <c r="G5299" s="9">
        <v>0.46500000000000002</v>
      </c>
      <c r="H5299" s="9">
        <v>0.50219999999999998</v>
      </c>
      <c r="I5299" s="9">
        <v>0.53939999999999999</v>
      </c>
      <c r="J5299" s="9">
        <v>0.13996236056060599</v>
      </c>
      <c r="K5299" s="9">
        <v>0.36</v>
      </c>
      <c r="L5299" s="9">
        <v>0.36</v>
      </c>
      <c r="N5299" s="32">
        <f>IF('System Design'!$F$8=1,'Hourly Demand and Generation'!G5299*'System Design'!$F$21,IF('System Design'!$F$8=2,'Hourly Demand and Generation'!H5299*'System Design'!$F$21,IF('System Design'!$F$8=3,'Hourly Demand and Generation'!I5299*'System Design'!$F$21)))</f>
        <v>269.7</v>
      </c>
      <c r="O5299" s="32">
        <f>IF('System Design'!$F$8=1,'Hourly Demand and Generation'!J5299*'System Design'!$F$22,IF('System Design'!$F$8=2,'Hourly Demand and Generation'!K5299*'System Design'!$F$22,IF('System Design'!$F$8=3,'Hourly Demand and Generation'!L5299*'System Design'!$F$22)))</f>
        <v>900</v>
      </c>
      <c r="Q5299" s="32">
        <f t="shared" si="1175"/>
        <v>0</v>
      </c>
      <c r="R5299" s="32">
        <f t="shared" si="1178"/>
        <v>5400</v>
      </c>
      <c r="S5299" s="32">
        <f t="shared" si="1179"/>
        <v>0</v>
      </c>
      <c r="T5299" s="32">
        <f t="shared" si="1180"/>
        <v>21600</v>
      </c>
      <c r="U5299" s="32">
        <f t="shared" si="1181"/>
        <v>0</v>
      </c>
      <c r="V5299" s="32">
        <f t="shared" si="1176"/>
        <v>825.45</v>
      </c>
      <c r="W5299" s="32">
        <f t="shared" si="1182"/>
        <v>825.45</v>
      </c>
      <c r="X5299" s="32">
        <f t="shared" si="1183"/>
        <v>825.45</v>
      </c>
    </row>
    <row r="5300" spans="1:24" x14ac:dyDescent="0.25">
      <c r="A5300" s="2"/>
      <c r="B5300" s="2" t="s">
        <v>9</v>
      </c>
      <c r="C5300" s="2">
        <f t="shared" si="1186"/>
        <v>221</v>
      </c>
      <c r="D5300" s="2">
        <f t="shared" si="1187"/>
        <v>16</v>
      </c>
      <c r="E5300" s="2">
        <f t="shared" si="1177"/>
        <v>5296</v>
      </c>
      <c r="F5300" s="11">
        <v>364.5</v>
      </c>
      <c r="G5300" s="9">
        <v>0.30690000000000001</v>
      </c>
      <c r="H5300" s="9">
        <v>0.34875</v>
      </c>
      <c r="I5300" s="9">
        <v>0.3906</v>
      </c>
      <c r="J5300" s="9">
        <v>0.13996236056060599</v>
      </c>
      <c r="K5300" s="9">
        <v>0.36</v>
      </c>
      <c r="L5300" s="9">
        <v>0.36</v>
      </c>
      <c r="N5300" s="32">
        <f>IF('System Design'!$F$8=1,'Hourly Demand and Generation'!G5300*'System Design'!$F$21,IF('System Design'!$F$8=2,'Hourly Demand and Generation'!H5300*'System Design'!$F$21,IF('System Design'!$F$8=3,'Hourly Demand and Generation'!I5300*'System Design'!$F$21)))</f>
        <v>195.3</v>
      </c>
      <c r="O5300" s="32">
        <f>IF('System Design'!$F$8=1,'Hourly Demand and Generation'!J5300*'System Design'!$F$22,IF('System Design'!$F$8=2,'Hourly Demand and Generation'!K5300*'System Design'!$F$22,IF('System Design'!$F$8=3,'Hourly Demand and Generation'!L5300*'System Design'!$F$22)))</f>
        <v>900</v>
      </c>
      <c r="Q5300" s="32">
        <f t="shared" si="1175"/>
        <v>0</v>
      </c>
      <c r="R5300" s="32">
        <f t="shared" si="1178"/>
        <v>5400</v>
      </c>
      <c r="S5300" s="32">
        <f t="shared" si="1179"/>
        <v>0</v>
      </c>
      <c r="T5300" s="32">
        <f t="shared" si="1180"/>
        <v>21600</v>
      </c>
      <c r="U5300" s="32">
        <f t="shared" si="1181"/>
        <v>0</v>
      </c>
      <c r="V5300" s="32">
        <f t="shared" si="1176"/>
        <v>730.8</v>
      </c>
      <c r="W5300" s="32">
        <f t="shared" si="1182"/>
        <v>730.8</v>
      </c>
      <c r="X5300" s="32">
        <f t="shared" si="1183"/>
        <v>730.8</v>
      </c>
    </row>
    <row r="5301" spans="1:24" x14ac:dyDescent="0.25">
      <c r="A5301" s="2"/>
      <c r="B5301" s="2" t="s">
        <v>9</v>
      </c>
      <c r="C5301" s="2">
        <f t="shared" si="1186"/>
        <v>221</v>
      </c>
      <c r="D5301" s="2">
        <f t="shared" si="1187"/>
        <v>17</v>
      </c>
      <c r="E5301" s="2">
        <f t="shared" si="1177"/>
        <v>5297</v>
      </c>
      <c r="F5301" s="11">
        <v>384.75</v>
      </c>
      <c r="G5301" s="9">
        <v>0.15809999999999999</v>
      </c>
      <c r="H5301" s="9">
        <v>0.1953</v>
      </c>
      <c r="I5301" s="9">
        <v>0.23250000000000001</v>
      </c>
      <c r="J5301" s="9">
        <v>0.155513733956228</v>
      </c>
      <c r="K5301" s="9">
        <v>0.4</v>
      </c>
      <c r="L5301" s="9">
        <v>0.4</v>
      </c>
      <c r="N5301" s="32">
        <f>IF('System Design'!$F$8=1,'Hourly Demand and Generation'!G5301*'System Design'!$F$21,IF('System Design'!$F$8=2,'Hourly Demand and Generation'!H5301*'System Design'!$F$21,IF('System Design'!$F$8=3,'Hourly Demand and Generation'!I5301*'System Design'!$F$21)))</f>
        <v>116.25</v>
      </c>
      <c r="O5301" s="32">
        <f>IF('System Design'!$F$8=1,'Hourly Demand and Generation'!J5301*'System Design'!$F$22,IF('System Design'!$F$8=2,'Hourly Demand and Generation'!K5301*'System Design'!$F$22,IF('System Design'!$F$8=3,'Hourly Demand and Generation'!L5301*'System Design'!$F$22)))</f>
        <v>1000</v>
      </c>
      <c r="Q5301" s="32">
        <f t="shared" si="1175"/>
        <v>0</v>
      </c>
      <c r="R5301" s="32">
        <f t="shared" si="1178"/>
        <v>5400</v>
      </c>
      <c r="S5301" s="32">
        <f t="shared" si="1179"/>
        <v>0</v>
      </c>
      <c r="T5301" s="32">
        <f t="shared" si="1180"/>
        <v>21600</v>
      </c>
      <c r="U5301" s="32">
        <f t="shared" si="1181"/>
        <v>0</v>
      </c>
      <c r="V5301" s="32">
        <f t="shared" si="1176"/>
        <v>731.5</v>
      </c>
      <c r="W5301" s="32">
        <f t="shared" si="1182"/>
        <v>731.5</v>
      </c>
      <c r="X5301" s="32">
        <f t="shared" si="1183"/>
        <v>731.5</v>
      </c>
    </row>
    <row r="5302" spans="1:24" x14ac:dyDescent="0.25">
      <c r="A5302" s="2"/>
      <c r="B5302" s="2" t="s">
        <v>9</v>
      </c>
      <c r="C5302" s="2">
        <f t="shared" si="1186"/>
        <v>221</v>
      </c>
      <c r="D5302" s="2">
        <f t="shared" si="1187"/>
        <v>18</v>
      </c>
      <c r="E5302" s="2">
        <f t="shared" si="1177"/>
        <v>5298</v>
      </c>
      <c r="F5302" s="11">
        <v>405</v>
      </c>
      <c r="G5302" s="9">
        <v>7.4399999999999994E-2</v>
      </c>
      <c r="H5302" s="9">
        <v>0.11625000000000001</v>
      </c>
      <c r="I5302" s="9">
        <v>0.15809999999999999</v>
      </c>
      <c r="J5302" s="9">
        <v>0.14773804725841699</v>
      </c>
      <c r="K5302" s="9">
        <v>0.38</v>
      </c>
      <c r="L5302" s="9">
        <v>0.38</v>
      </c>
      <c r="N5302" s="32">
        <f>IF('System Design'!$F$8=1,'Hourly Demand and Generation'!G5302*'System Design'!$F$21,IF('System Design'!$F$8=2,'Hourly Demand and Generation'!H5302*'System Design'!$F$21,IF('System Design'!$F$8=3,'Hourly Demand and Generation'!I5302*'System Design'!$F$21)))</f>
        <v>79.05</v>
      </c>
      <c r="O5302" s="32">
        <f>IF('System Design'!$F$8=1,'Hourly Demand and Generation'!J5302*'System Design'!$F$22,IF('System Design'!$F$8=2,'Hourly Demand and Generation'!K5302*'System Design'!$F$22,IF('System Design'!$F$8=3,'Hourly Demand and Generation'!L5302*'System Design'!$F$22)))</f>
        <v>950</v>
      </c>
      <c r="Q5302" s="32">
        <f t="shared" si="1175"/>
        <v>0</v>
      </c>
      <c r="R5302" s="32">
        <f t="shared" si="1178"/>
        <v>5400</v>
      </c>
      <c r="S5302" s="32">
        <f t="shared" si="1179"/>
        <v>0</v>
      </c>
      <c r="T5302" s="32">
        <f t="shared" si="1180"/>
        <v>21600</v>
      </c>
      <c r="U5302" s="32">
        <f t="shared" si="1181"/>
        <v>0</v>
      </c>
      <c r="V5302" s="32">
        <f t="shared" si="1176"/>
        <v>624.04999999999995</v>
      </c>
      <c r="W5302" s="32">
        <f t="shared" si="1182"/>
        <v>624.04999999999995</v>
      </c>
      <c r="X5302" s="32">
        <f t="shared" si="1183"/>
        <v>624.04999999999995</v>
      </c>
    </row>
    <row r="5303" spans="1:24" x14ac:dyDescent="0.25">
      <c r="A5303" s="2"/>
      <c r="B5303" s="2" t="s">
        <v>9</v>
      </c>
      <c r="C5303" s="2">
        <f t="shared" si="1186"/>
        <v>221</v>
      </c>
      <c r="D5303" s="2">
        <f t="shared" si="1187"/>
        <v>19</v>
      </c>
      <c r="E5303" s="2">
        <f t="shared" si="1177"/>
        <v>5299</v>
      </c>
      <c r="F5303" s="11">
        <v>392.85</v>
      </c>
      <c r="G5303" s="9">
        <v>0</v>
      </c>
      <c r="H5303" s="9">
        <v>3.7199999999999997E-2</v>
      </c>
      <c r="I5303" s="9">
        <v>7.4399999999999994E-2</v>
      </c>
      <c r="J5303" s="9">
        <v>0.13996236056060599</v>
      </c>
      <c r="K5303" s="9">
        <v>0.36</v>
      </c>
      <c r="L5303" s="9">
        <v>0.36</v>
      </c>
      <c r="N5303" s="32">
        <f>IF('System Design'!$F$8=1,'Hourly Demand and Generation'!G5303*'System Design'!$F$21,IF('System Design'!$F$8=2,'Hourly Demand and Generation'!H5303*'System Design'!$F$21,IF('System Design'!$F$8=3,'Hourly Demand and Generation'!I5303*'System Design'!$F$21)))</f>
        <v>37.199999999999996</v>
      </c>
      <c r="O5303" s="32">
        <f>IF('System Design'!$F$8=1,'Hourly Demand and Generation'!J5303*'System Design'!$F$22,IF('System Design'!$F$8=2,'Hourly Demand and Generation'!K5303*'System Design'!$F$22,IF('System Design'!$F$8=3,'Hourly Demand and Generation'!L5303*'System Design'!$F$22)))</f>
        <v>900</v>
      </c>
      <c r="Q5303" s="32">
        <f t="shared" si="1175"/>
        <v>0</v>
      </c>
      <c r="R5303" s="32">
        <f t="shared" si="1178"/>
        <v>5400</v>
      </c>
      <c r="S5303" s="32">
        <f t="shared" si="1179"/>
        <v>0</v>
      </c>
      <c r="T5303" s="32">
        <f t="shared" si="1180"/>
        <v>21600</v>
      </c>
      <c r="U5303" s="32">
        <f t="shared" si="1181"/>
        <v>0</v>
      </c>
      <c r="V5303" s="32">
        <f t="shared" si="1176"/>
        <v>544.35</v>
      </c>
      <c r="W5303" s="32">
        <f t="shared" si="1182"/>
        <v>544.35</v>
      </c>
      <c r="X5303" s="32">
        <f t="shared" si="1183"/>
        <v>544.35</v>
      </c>
    </row>
    <row r="5304" spans="1:24" x14ac:dyDescent="0.25">
      <c r="A5304" s="2"/>
      <c r="B5304" s="2" t="s">
        <v>9</v>
      </c>
      <c r="C5304" s="2">
        <f t="shared" si="1186"/>
        <v>221</v>
      </c>
      <c r="D5304" s="2">
        <f t="shared" si="1187"/>
        <v>20</v>
      </c>
      <c r="E5304" s="2">
        <f t="shared" si="1177"/>
        <v>5300</v>
      </c>
      <c r="F5304" s="11">
        <v>384.75</v>
      </c>
      <c r="G5304" s="9">
        <v>0</v>
      </c>
      <c r="H5304" s="9">
        <v>0</v>
      </c>
      <c r="I5304" s="9">
        <v>0</v>
      </c>
      <c r="J5304" s="9">
        <v>0.13996236056060599</v>
      </c>
      <c r="K5304" s="9">
        <v>0.36</v>
      </c>
      <c r="L5304" s="9">
        <v>0.36</v>
      </c>
      <c r="N5304" s="32">
        <f>IF('System Design'!$F$8=1,'Hourly Demand and Generation'!G5304*'System Design'!$F$21,IF('System Design'!$F$8=2,'Hourly Demand and Generation'!H5304*'System Design'!$F$21,IF('System Design'!$F$8=3,'Hourly Demand and Generation'!I5304*'System Design'!$F$21)))</f>
        <v>0</v>
      </c>
      <c r="O5304" s="32">
        <f>IF('System Design'!$F$8=1,'Hourly Demand and Generation'!J5304*'System Design'!$F$22,IF('System Design'!$F$8=2,'Hourly Demand and Generation'!K5304*'System Design'!$F$22,IF('System Design'!$F$8=3,'Hourly Demand and Generation'!L5304*'System Design'!$F$22)))</f>
        <v>900</v>
      </c>
      <c r="Q5304" s="32">
        <f t="shared" si="1175"/>
        <v>0</v>
      </c>
      <c r="R5304" s="32">
        <f t="shared" si="1178"/>
        <v>5400</v>
      </c>
      <c r="S5304" s="32">
        <f t="shared" si="1179"/>
        <v>0</v>
      </c>
      <c r="T5304" s="32">
        <f t="shared" si="1180"/>
        <v>21600</v>
      </c>
      <c r="U5304" s="32">
        <f t="shared" si="1181"/>
        <v>0</v>
      </c>
      <c r="V5304" s="32">
        <f t="shared" si="1176"/>
        <v>515.25</v>
      </c>
      <c r="W5304" s="32">
        <f t="shared" si="1182"/>
        <v>515.25</v>
      </c>
      <c r="X5304" s="32">
        <f t="shared" si="1183"/>
        <v>515.25</v>
      </c>
    </row>
    <row r="5305" spans="1:24" x14ac:dyDescent="0.25">
      <c r="A5305" s="2"/>
      <c r="B5305" s="2" t="s">
        <v>9</v>
      </c>
      <c r="C5305" s="2">
        <f t="shared" si="1186"/>
        <v>221</v>
      </c>
      <c r="D5305" s="2">
        <f t="shared" si="1187"/>
        <v>21</v>
      </c>
      <c r="E5305" s="2">
        <f t="shared" si="1177"/>
        <v>5301</v>
      </c>
      <c r="F5305" s="11">
        <v>364.5</v>
      </c>
      <c r="G5305" s="9">
        <v>0</v>
      </c>
      <c r="H5305" s="9">
        <v>0</v>
      </c>
      <c r="I5305" s="9">
        <v>0</v>
      </c>
      <c r="J5305" s="9">
        <v>0.13996236056060599</v>
      </c>
      <c r="K5305" s="9">
        <v>0.36</v>
      </c>
      <c r="L5305" s="9">
        <v>0.36</v>
      </c>
      <c r="N5305" s="32">
        <f>IF('System Design'!$F$8=1,'Hourly Demand and Generation'!G5305*'System Design'!$F$21,IF('System Design'!$F$8=2,'Hourly Demand and Generation'!H5305*'System Design'!$F$21,IF('System Design'!$F$8=3,'Hourly Demand and Generation'!I5305*'System Design'!$F$21)))</f>
        <v>0</v>
      </c>
      <c r="O5305" s="32">
        <f>IF('System Design'!$F$8=1,'Hourly Demand and Generation'!J5305*'System Design'!$F$22,IF('System Design'!$F$8=2,'Hourly Demand and Generation'!K5305*'System Design'!$F$22,IF('System Design'!$F$8=3,'Hourly Demand and Generation'!L5305*'System Design'!$F$22)))</f>
        <v>900</v>
      </c>
      <c r="Q5305" s="32">
        <f t="shared" si="1175"/>
        <v>0</v>
      </c>
      <c r="R5305" s="32">
        <f t="shared" si="1178"/>
        <v>5400</v>
      </c>
      <c r="S5305" s="32">
        <f t="shared" si="1179"/>
        <v>0</v>
      </c>
      <c r="T5305" s="32">
        <f t="shared" si="1180"/>
        <v>21600</v>
      </c>
      <c r="U5305" s="32">
        <f t="shared" si="1181"/>
        <v>0</v>
      </c>
      <c r="V5305" s="32">
        <f t="shared" si="1176"/>
        <v>535.5</v>
      </c>
      <c r="W5305" s="32">
        <f t="shared" si="1182"/>
        <v>535.5</v>
      </c>
      <c r="X5305" s="32">
        <f t="shared" si="1183"/>
        <v>535.5</v>
      </c>
    </row>
    <row r="5306" spans="1:24" x14ac:dyDescent="0.25">
      <c r="A5306" s="2"/>
      <c r="B5306" s="2" t="s">
        <v>9</v>
      </c>
      <c r="C5306" s="2">
        <f t="shared" si="1186"/>
        <v>221</v>
      </c>
      <c r="D5306" s="2">
        <f t="shared" si="1187"/>
        <v>22</v>
      </c>
      <c r="E5306" s="2">
        <f t="shared" si="1177"/>
        <v>5302</v>
      </c>
      <c r="F5306" s="11">
        <v>344.25</v>
      </c>
      <c r="G5306" s="9">
        <v>0</v>
      </c>
      <c r="H5306" s="9">
        <v>0</v>
      </c>
      <c r="I5306" s="9">
        <v>0</v>
      </c>
      <c r="J5306" s="9">
        <v>0.14773804725841699</v>
      </c>
      <c r="K5306" s="9">
        <v>0.38</v>
      </c>
      <c r="L5306" s="9">
        <v>0.38</v>
      </c>
      <c r="N5306" s="32">
        <f>IF('System Design'!$F$8=1,'Hourly Demand and Generation'!G5306*'System Design'!$F$21,IF('System Design'!$F$8=2,'Hourly Demand and Generation'!H5306*'System Design'!$F$21,IF('System Design'!$F$8=3,'Hourly Demand and Generation'!I5306*'System Design'!$F$21)))</f>
        <v>0</v>
      </c>
      <c r="O5306" s="32">
        <f>IF('System Design'!$F$8=1,'Hourly Demand and Generation'!J5306*'System Design'!$F$22,IF('System Design'!$F$8=2,'Hourly Demand and Generation'!K5306*'System Design'!$F$22,IF('System Design'!$F$8=3,'Hourly Demand and Generation'!L5306*'System Design'!$F$22)))</f>
        <v>950</v>
      </c>
      <c r="Q5306" s="32">
        <f t="shared" si="1175"/>
        <v>0</v>
      </c>
      <c r="R5306" s="32">
        <f t="shared" si="1178"/>
        <v>5400</v>
      </c>
      <c r="S5306" s="32">
        <f t="shared" si="1179"/>
        <v>0</v>
      </c>
      <c r="T5306" s="32">
        <f t="shared" si="1180"/>
        <v>21600</v>
      </c>
      <c r="U5306" s="32">
        <f t="shared" si="1181"/>
        <v>0</v>
      </c>
      <c r="V5306" s="32">
        <f t="shared" si="1176"/>
        <v>605.75</v>
      </c>
      <c r="W5306" s="32">
        <f t="shared" si="1182"/>
        <v>605.75</v>
      </c>
      <c r="X5306" s="32">
        <f t="shared" si="1183"/>
        <v>605.75</v>
      </c>
    </row>
    <row r="5307" spans="1:24" x14ac:dyDescent="0.25">
      <c r="A5307" s="2"/>
      <c r="B5307" s="2" t="s">
        <v>9</v>
      </c>
      <c r="C5307" s="2">
        <f t="shared" si="1186"/>
        <v>221</v>
      </c>
      <c r="D5307" s="2">
        <f t="shared" si="1187"/>
        <v>23</v>
      </c>
      <c r="E5307" s="2">
        <f t="shared" si="1177"/>
        <v>5303</v>
      </c>
      <c r="F5307" s="11">
        <v>324</v>
      </c>
      <c r="G5307" s="9">
        <v>0</v>
      </c>
      <c r="H5307" s="9">
        <v>0</v>
      </c>
      <c r="I5307" s="9">
        <v>0</v>
      </c>
      <c r="J5307" s="9">
        <v>0.124410987164983</v>
      </c>
      <c r="K5307" s="9">
        <v>0.32</v>
      </c>
      <c r="L5307" s="9">
        <v>0.32</v>
      </c>
      <c r="N5307" s="32">
        <f>IF('System Design'!$F$8=1,'Hourly Demand and Generation'!G5307*'System Design'!$F$21,IF('System Design'!$F$8=2,'Hourly Demand and Generation'!H5307*'System Design'!$F$21,IF('System Design'!$F$8=3,'Hourly Demand and Generation'!I5307*'System Design'!$F$21)))</f>
        <v>0</v>
      </c>
      <c r="O5307" s="32">
        <f>IF('System Design'!$F$8=1,'Hourly Demand and Generation'!J5307*'System Design'!$F$22,IF('System Design'!$F$8=2,'Hourly Demand and Generation'!K5307*'System Design'!$F$22,IF('System Design'!$F$8=3,'Hourly Demand and Generation'!L5307*'System Design'!$F$22)))</f>
        <v>800</v>
      </c>
      <c r="Q5307" s="32">
        <f t="shared" si="1175"/>
        <v>0</v>
      </c>
      <c r="R5307" s="32">
        <f t="shared" si="1178"/>
        <v>5400</v>
      </c>
      <c r="S5307" s="32">
        <f t="shared" si="1179"/>
        <v>0</v>
      </c>
      <c r="T5307" s="32">
        <f t="shared" si="1180"/>
        <v>21600</v>
      </c>
      <c r="U5307" s="32">
        <f t="shared" si="1181"/>
        <v>0</v>
      </c>
      <c r="V5307" s="32">
        <f t="shared" si="1176"/>
        <v>476</v>
      </c>
      <c r="W5307" s="32">
        <f t="shared" si="1182"/>
        <v>476</v>
      </c>
      <c r="X5307" s="32">
        <f t="shared" si="1183"/>
        <v>476</v>
      </c>
    </row>
    <row r="5308" spans="1:24" x14ac:dyDescent="0.25">
      <c r="A5308" s="2"/>
      <c r="B5308" s="2" t="s">
        <v>9</v>
      </c>
      <c r="C5308" s="2">
        <f t="shared" si="1186"/>
        <v>221</v>
      </c>
      <c r="D5308" s="2">
        <f t="shared" si="1187"/>
        <v>24</v>
      </c>
      <c r="E5308" s="2">
        <f t="shared" si="1177"/>
        <v>5304</v>
      </c>
      <c r="F5308" s="11">
        <v>283.5</v>
      </c>
      <c r="G5308" s="9">
        <v>0</v>
      </c>
      <c r="H5308" s="9">
        <v>0</v>
      </c>
      <c r="I5308" s="9">
        <v>0</v>
      </c>
      <c r="J5308" s="9">
        <v>0.124410987164983</v>
      </c>
      <c r="K5308" s="9">
        <v>0.32</v>
      </c>
      <c r="L5308" s="9">
        <v>0.32</v>
      </c>
      <c r="N5308" s="32">
        <f>IF('System Design'!$F$8=1,'Hourly Demand and Generation'!G5308*'System Design'!$F$21,IF('System Design'!$F$8=2,'Hourly Demand and Generation'!H5308*'System Design'!$F$21,IF('System Design'!$F$8=3,'Hourly Demand and Generation'!I5308*'System Design'!$F$21)))</f>
        <v>0</v>
      </c>
      <c r="O5308" s="32">
        <f>IF('System Design'!$F$8=1,'Hourly Demand and Generation'!J5308*'System Design'!$F$22,IF('System Design'!$F$8=2,'Hourly Demand and Generation'!K5308*'System Design'!$F$22,IF('System Design'!$F$8=3,'Hourly Demand and Generation'!L5308*'System Design'!$F$22)))</f>
        <v>800</v>
      </c>
      <c r="Q5308" s="32">
        <f t="shared" si="1175"/>
        <v>0</v>
      </c>
      <c r="R5308" s="32">
        <f t="shared" si="1178"/>
        <v>5400</v>
      </c>
      <c r="S5308" s="32">
        <f t="shared" si="1179"/>
        <v>0</v>
      </c>
      <c r="T5308" s="32">
        <f t="shared" si="1180"/>
        <v>21600</v>
      </c>
      <c r="U5308" s="32">
        <f t="shared" si="1181"/>
        <v>0</v>
      </c>
      <c r="V5308" s="32">
        <f t="shared" si="1176"/>
        <v>516.5</v>
      </c>
      <c r="W5308" s="32">
        <f t="shared" si="1182"/>
        <v>516.5</v>
      </c>
      <c r="X5308" s="32">
        <f t="shared" si="1183"/>
        <v>516.5</v>
      </c>
    </row>
    <row r="5309" spans="1:24" x14ac:dyDescent="0.25">
      <c r="A5309" s="2"/>
      <c r="B5309" s="2" t="s">
        <v>9</v>
      </c>
      <c r="C5309" s="2">
        <f>C5308+1</f>
        <v>222</v>
      </c>
      <c r="D5309" s="2">
        <v>1</v>
      </c>
      <c r="E5309" s="2">
        <f t="shared" si="1177"/>
        <v>5305</v>
      </c>
      <c r="F5309" s="11">
        <v>243</v>
      </c>
      <c r="G5309" s="9">
        <v>0</v>
      </c>
      <c r="H5309" s="9">
        <v>0</v>
      </c>
      <c r="I5309" s="9">
        <v>0</v>
      </c>
      <c r="J5309" s="9">
        <v>0.270448032402132</v>
      </c>
      <c r="K5309" s="9">
        <v>0.270448032402132</v>
      </c>
      <c r="L5309" s="9">
        <v>0.4</v>
      </c>
      <c r="N5309" s="32">
        <f>IF('System Design'!$F$8=1,'Hourly Demand and Generation'!G5309*'System Design'!$F$21,IF('System Design'!$F$8=2,'Hourly Demand and Generation'!H5309*'System Design'!$F$21,IF('System Design'!$F$8=3,'Hourly Demand and Generation'!I5309*'System Design'!$F$21)))</f>
        <v>0</v>
      </c>
      <c r="O5309" s="32">
        <f>IF('System Design'!$F$8=1,'Hourly Demand and Generation'!J5309*'System Design'!$F$22,IF('System Design'!$F$8=2,'Hourly Demand and Generation'!K5309*'System Design'!$F$22,IF('System Design'!$F$8=3,'Hourly Demand and Generation'!L5309*'System Design'!$F$22)))</f>
        <v>1000</v>
      </c>
      <c r="Q5309" s="32">
        <f t="shared" si="1175"/>
        <v>0</v>
      </c>
      <c r="R5309" s="32">
        <f t="shared" si="1178"/>
        <v>5400</v>
      </c>
      <c r="S5309" s="32">
        <f t="shared" si="1179"/>
        <v>0</v>
      </c>
      <c r="T5309" s="32">
        <f t="shared" si="1180"/>
        <v>21600</v>
      </c>
      <c r="U5309" s="32">
        <f t="shared" si="1181"/>
        <v>0</v>
      </c>
      <c r="V5309" s="32">
        <f t="shared" si="1176"/>
        <v>757</v>
      </c>
      <c r="W5309" s="32">
        <f t="shared" si="1182"/>
        <v>757</v>
      </c>
      <c r="X5309" s="32">
        <f t="shared" si="1183"/>
        <v>757</v>
      </c>
    </row>
    <row r="5310" spans="1:24" x14ac:dyDescent="0.25">
      <c r="A5310" s="2"/>
      <c r="B5310" s="2" t="s">
        <v>9</v>
      </c>
      <c r="C5310" s="2">
        <f>C5309</f>
        <v>222</v>
      </c>
      <c r="D5310" s="2">
        <f>D5309+1</f>
        <v>2</v>
      </c>
      <c r="E5310" s="2">
        <f t="shared" si="1177"/>
        <v>5306</v>
      </c>
      <c r="F5310" s="11">
        <v>222.75</v>
      </c>
      <c r="G5310" s="9">
        <v>0</v>
      </c>
      <c r="H5310" s="9">
        <v>0</v>
      </c>
      <c r="I5310" s="9">
        <v>0</v>
      </c>
      <c r="J5310" s="9">
        <v>0.243403229161919</v>
      </c>
      <c r="K5310" s="9">
        <v>0.243403229161919</v>
      </c>
      <c r="L5310" s="9">
        <v>0.36</v>
      </c>
      <c r="N5310" s="32">
        <f>IF('System Design'!$F$8=1,'Hourly Demand and Generation'!G5310*'System Design'!$F$21,IF('System Design'!$F$8=2,'Hourly Demand and Generation'!H5310*'System Design'!$F$21,IF('System Design'!$F$8=3,'Hourly Demand and Generation'!I5310*'System Design'!$F$21)))</f>
        <v>0</v>
      </c>
      <c r="O5310" s="32">
        <f>IF('System Design'!$F$8=1,'Hourly Demand and Generation'!J5310*'System Design'!$F$22,IF('System Design'!$F$8=2,'Hourly Demand and Generation'!K5310*'System Design'!$F$22,IF('System Design'!$F$8=3,'Hourly Demand and Generation'!L5310*'System Design'!$F$22)))</f>
        <v>900</v>
      </c>
      <c r="Q5310" s="32">
        <f t="shared" si="1175"/>
        <v>0</v>
      </c>
      <c r="R5310" s="32">
        <f t="shared" si="1178"/>
        <v>5400</v>
      </c>
      <c r="S5310" s="32">
        <f t="shared" si="1179"/>
        <v>0</v>
      </c>
      <c r="T5310" s="32">
        <f t="shared" si="1180"/>
        <v>21600</v>
      </c>
      <c r="U5310" s="32">
        <f t="shared" si="1181"/>
        <v>0</v>
      </c>
      <c r="V5310" s="32">
        <f t="shared" si="1176"/>
        <v>677.25</v>
      </c>
      <c r="W5310" s="32">
        <f t="shared" si="1182"/>
        <v>677.25</v>
      </c>
      <c r="X5310" s="32">
        <f t="shared" si="1183"/>
        <v>677.25</v>
      </c>
    </row>
    <row r="5311" spans="1:24" x14ac:dyDescent="0.25">
      <c r="A5311" s="2"/>
      <c r="B5311" s="2" t="s">
        <v>9</v>
      </c>
      <c r="C5311" s="2">
        <f t="shared" ref="C5311:C5332" si="1188">C5310</f>
        <v>222</v>
      </c>
      <c r="D5311" s="2">
        <f t="shared" ref="D5311:D5332" si="1189">D5310+1</f>
        <v>3</v>
      </c>
      <c r="E5311" s="2">
        <f t="shared" si="1177"/>
        <v>5307</v>
      </c>
      <c r="F5311" s="11">
        <v>202.5</v>
      </c>
      <c r="G5311" s="9">
        <v>0</v>
      </c>
      <c r="H5311" s="9">
        <v>0</v>
      </c>
      <c r="I5311" s="9">
        <v>0</v>
      </c>
      <c r="J5311" s="9">
        <v>0.243403229161919</v>
      </c>
      <c r="K5311" s="9">
        <v>0.243403229161919</v>
      </c>
      <c r="L5311" s="9">
        <v>0.36</v>
      </c>
      <c r="N5311" s="32">
        <f>IF('System Design'!$F$8=1,'Hourly Demand and Generation'!G5311*'System Design'!$F$21,IF('System Design'!$F$8=2,'Hourly Demand and Generation'!H5311*'System Design'!$F$21,IF('System Design'!$F$8=3,'Hourly Demand and Generation'!I5311*'System Design'!$F$21)))</f>
        <v>0</v>
      </c>
      <c r="O5311" s="32">
        <f>IF('System Design'!$F$8=1,'Hourly Demand and Generation'!J5311*'System Design'!$F$22,IF('System Design'!$F$8=2,'Hourly Demand and Generation'!K5311*'System Design'!$F$22,IF('System Design'!$F$8=3,'Hourly Demand and Generation'!L5311*'System Design'!$F$22)))</f>
        <v>900</v>
      </c>
      <c r="Q5311" s="32">
        <f t="shared" si="1175"/>
        <v>0</v>
      </c>
      <c r="R5311" s="32">
        <f t="shared" si="1178"/>
        <v>5400</v>
      </c>
      <c r="S5311" s="32">
        <f t="shared" si="1179"/>
        <v>0</v>
      </c>
      <c r="T5311" s="32">
        <f t="shared" si="1180"/>
        <v>21600</v>
      </c>
      <c r="U5311" s="32">
        <f t="shared" si="1181"/>
        <v>0</v>
      </c>
      <c r="V5311" s="32">
        <f t="shared" si="1176"/>
        <v>697.5</v>
      </c>
      <c r="W5311" s="32">
        <f t="shared" si="1182"/>
        <v>697.5</v>
      </c>
      <c r="X5311" s="32">
        <f t="shared" si="1183"/>
        <v>697.5</v>
      </c>
    </row>
    <row r="5312" spans="1:24" x14ac:dyDescent="0.25">
      <c r="A5312" s="2"/>
      <c r="B5312" s="2" t="s">
        <v>9</v>
      </c>
      <c r="C5312" s="2">
        <f t="shared" si="1188"/>
        <v>222</v>
      </c>
      <c r="D5312" s="2">
        <f t="shared" si="1189"/>
        <v>4</v>
      </c>
      <c r="E5312" s="2">
        <f t="shared" si="1177"/>
        <v>5308</v>
      </c>
      <c r="F5312" s="11">
        <v>243</v>
      </c>
      <c r="G5312" s="9">
        <v>0</v>
      </c>
      <c r="H5312" s="9">
        <v>0</v>
      </c>
      <c r="I5312" s="9">
        <v>0</v>
      </c>
      <c r="J5312" s="9">
        <v>0.270448032402132</v>
      </c>
      <c r="K5312" s="9">
        <v>0.270448032402132</v>
      </c>
      <c r="L5312" s="9">
        <v>0.4</v>
      </c>
      <c r="N5312" s="32">
        <f>IF('System Design'!$F$8=1,'Hourly Demand and Generation'!G5312*'System Design'!$F$21,IF('System Design'!$F$8=2,'Hourly Demand and Generation'!H5312*'System Design'!$F$21,IF('System Design'!$F$8=3,'Hourly Demand and Generation'!I5312*'System Design'!$F$21)))</f>
        <v>0</v>
      </c>
      <c r="O5312" s="32">
        <f>IF('System Design'!$F$8=1,'Hourly Demand and Generation'!J5312*'System Design'!$F$22,IF('System Design'!$F$8=2,'Hourly Demand and Generation'!K5312*'System Design'!$F$22,IF('System Design'!$F$8=3,'Hourly Demand and Generation'!L5312*'System Design'!$F$22)))</f>
        <v>1000</v>
      </c>
      <c r="Q5312" s="32">
        <f t="shared" si="1175"/>
        <v>0</v>
      </c>
      <c r="R5312" s="32">
        <f t="shared" si="1178"/>
        <v>5400</v>
      </c>
      <c r="S5312" s="32">
        <f t="shared" si="1179"/>
        <v>0</v>
      </c>
      <c r="T5312" s="32">
        <f t="shared" si="1180"/>
        <v>21600</v>
      </c>
      <c r="U5312" s="32">
        <f t="shared" si="1181"/>
        <v>0</v>
      </c>
      <c r="V5312" s="32">
        <f t="shared" si="1176"/>
        <v>757</v>
      </c>
      <c r="W5312" s="32">
        <f t="shared" si="1182"/>
        <v>757</v>
      </c>
      <c r="X5312" s="32">
        <f t="shared" si="1183"/>
        <v>757</v>
      </c>
    </row>
    <row r="5313" spans="1:24" x14ac:dyDescent="0.25">
      <c r="A5313" s="2"/>
      <c r="B5313" s="2" t="s">
        <v>9</v>
      </c>
      <c r="C5313" s="2">
        <f t="shared" si="1188"/>
        <v>222</v>
      </c>
      <c r="D5313" s="2">
        <f t="shared" si="1189"/>
        <v>5</v>
      </c>
      <c r="E5313" s="2">
        <f t="shared" si="1177"/>
        <v>5309</v>
      </c>
      <c r="F5313" s="11">
        <v>263.25</v>
      </c>
      <c r="G5313" s="9">
        <v>0</v>
      </c>
      <c r="H5313" s="9">
        <v>3.3362039070235001E-2</v>
      </c>
      <c r="I5313" s="9">
        <v>7.4399999999999994E-2</v>
      </c>
      <c r="J5313" s="9">
        <v>0.21635842592170601</v>
      </c>
      <c r="K5313" s="9">
        <v>0.21635842592170601</v>
      </c>
      <c r="L5313" s="9">
        <v>0.32</v>
      </c>
      <c r="N5313" s="32">
        <f>IF('System Design'!$F$8=1,'Hourly Demand and Generation'!G5313*'System Design'!$F$21,IF('System Design'!$F$8=2,'Hourly Demand and Generation'!H5313*'System Design'!$F$21,IF('System Design'!$F$8=3,'Hourly Demand and Generation'!I5313*'System Design'!$F$21)))</f>
        <v>37.199999999999996</v>
      </c>
      <c r="O5313" s="32">
        <f>IF('System Design'!$F$8=1,'Hourly Demand and Generation'!J5313*'System Design'!$F$22,IF('System Design'!$F$8=2,'Hourly Demand and Generation'!K5313*'System Design'!$F$22,IF('System Design'!$F$8=3,'Hourly Demand and Generation'!L5313*'System Design'!$F$22)))</f>
        <v>800</v>
      </c>
      <c r="Q5313" s="32">
        <f t="shared" si="1175"/>
        <v>0</v>
      </c>
      <c r="R5313" s="32">
        <f t="shared" si="1178"/>
        <v>5400</v>
      </c>
      <c r="S5313" s="32">
        <f t="shared" si="1179"/>
        <v>0</v>
      </c>
      <c r="T5313" s="32">
        <f t="shared" si="1180"/>
        <v>21600</v>
      </c>
      <c r="U5313" s="32">
        <f t="shared" si="1181"/>
        <v>0</v>
      </c>
      <c r="V5313" s="32">
        <f t="shared" si="1176"/>
        <v>573.95000000000005</v>
      </c>
      <c r="W5313" s="32">
        <f t="shared" si="1182"/>
        <v>573.95000000000005</v>
      </c>
      <c r="X5313" s="32">
        <f t="shared" si="1183"/>
        <v>573.95000000000005</v>
      </c>
    </row>
    <row r="5314" spans="1:24" x14ac:dyDescent="0.25">
      <c r="A5314" s="2"/>
      <c r="B5314" s="2" t="s">
        <v>9</v>
      </c>
      <c r="C5314" s="2">
        <f t="shared" si="1188"/>
        <v>222</v>
      </c>
      <c r="D5314" s="2">
        <f t="shared" si="1189"/>
        <v>6</v>
      </c>
      <c r="E5314" s="2">
        <f t="shared" si="1177"/>
        <v>5310</v>
      </c>
      <c r="F5314" s="11">
        <v>283.5</v>
      </c>
      <c r="G5314" s="9">
        <v>6.6724078140470003E-2</v>
      </c>
      <c r="H5314" s="9">
        <v>0.104256372094484</v>
      </c>
      <c r="I5314" s="9">
        <v>0.15809999999999999</v>
      </c>
      <c r="J5314" s="9">
        <v>0.21635842592170601</v>
      </c>
      <c r="K5314" s="9">
        <v>0.21635842592170601</v>
      </c>
      <c r="L5314" s="9">
        <v>0.32</v>
      </c>
      <c r="N5314" s="32">
        <f>IF('System Design'!$F$8=1,'Hourly Demand and Generation'!G5314*'System Design'!$F$21,IF('System Design'!$F$8=2,'Hourly Demand and Generation'!H5314*'System Design'!$F$21,IF('System Design'!$F$8=3,'Hourly Demand and Generation'!I5314*'System Design'!$F$21)))</f>
        <v>79.05</v>
      </c>
      <c r="O5314" s="32">
        <f>IF('System Design'!$F$8=1,'Hourly Demand and Generation'!J5314*'System Design'!$F$22,IF('System Design'!$F$8=2,'Hourly Demand and Generation'!K5314*'System Design'!$F$22,IF('System Design'!$F$8=3,'Hourly Demand and Generation'!L5314*'System Design'!$F$22)))</f>
        <v>800</v>
      </c>
      <c r="Q5314" s="32">
        <f t="shared" si="1175"/>
        <v>0</v>
      </c>
      <c r="R5314" s="32">
        <f t="shared" si="1178"/>
        <v>5400</v>
      </c>
      <c r="S5314" s="32">
        <f t="shared" si="1179"/>
        <v>0</v>
      </c>
      <c r="T5314" s="32">
        <f t="shared" si="1180"/>
        <v>21600</v>
      </c>
      <c r="U5314" s="32">
        <f t="shared" si="1181"/>
        <v>0</v>
      </c>
      <c r="V5314" s="32">
        <f t="shared" si="1176"/>
        <v>595.54999999999995</v>
      </c>
      <c r="W5314" s="32">
        <f t="shared" si="1182"/>
        <v>595.54999999999995</v>
      </c>
      <c r="X5314" s="32">
        <f t="shared" si="1183"/>
        <v>595.54999999999995</v>
      </c>
    </row>
    <row r="5315" spans="1:24" x14ac:dyDescent="0.25">
      <c r="A5315" s="2"/>
      <c r="B5315" s="2" t="s">
        <v>9</v>
      </c>
      <c r="C5315" s="2">
        <f t="shared" si="1188"/>
        <v>222</v>
      </c>
      <c r="D5315" s="2">
        <f t="shared" si="1189"/>
        <v>7</v>
      </c>
      <c r="E5315" s="2">
        <f t="shared" si="1177"/>
        <v>5311</v>
      </c>
      <c r="F5315" s="11">
        <v>303.75</v>
      </c>
      <c r="G5315" s="9">
        <v>0.14178866604849899</v>
      </c>
      <c r="H5315" s="9">
        <v>0.17515070511873401</v>
      </c>
      <c r="I5315" s="9">
        <v>0.23250000000000001</v>
      </c>
      <c r="J5315" s="9">
        <v>0.243403229161919</v>
      </c>
      <c r="K5315" s="9">
        <v>0.243403229161919</v>
      </c>
      <c r="L5315" s="9">
        <v>0.36</v>
      </c>
      <c r="N5315" s="32">
        <f>IF('System Design'!$F$8=1,'Hourly Demand and Generation'!G5315*'System Design'!$F$21,IF('System Design'!$F$8=2,'Hourly Demand and Generation'!H5315*'System Design'!$F$21,IF('System Design'!$F$8=3,'Hourly Demand and Generation'!I5315*'System Design'!$F$21)))</f>
        <v>116.25</v>
      </c>
      <c r="O5315" s="32">
        <f>IF('System Design'!$F$8=1,'Hourly Demand and Generation'!J5315*'System Design'!$F$22,IF('System Design'!$F$8=2,'Hourly Demand and Generation'!K5315*'System Design'!$F$22,IF('System Design'!$F$8=3,'Hourly Demand and Generation'!L5315*'System Design'!$F$22)))</f>
        <v>900</v>
      </c>
      <c r="Q5315" s="32">
        <f t="shared" si="1175"/>
        <v>0</v>
      </c>
      <c r="R5315" s="32">
        <f t="shared" si="1178"/>
        <v>5400</v>
      </c>
      <c r="S5315" s="32">
        <f t="shared" si="1179"/>
        <v>0</v>
      </c>
      <c r="T5315" s="32">
        <f t="shared" si="1180"/>
        <v>21600</v>
      </c>
      <c r="U5315" s="32">
        <f t="shared" si="1181"/>
        <v>0</v>
      </c>
      <c r="V5315" s="32">
        <f t="shared" si="1176"/>
        <v>712.5</v>
      </c>
      <c r="W5315" s="32">
        <f t="shared" si="1182"/>
        <v>712.5</v>
      </c>
      <c r="X5315" s="32">
        <f t="shared" si="1183"/>
        <v>712.5</v>
      </c>
    </row>
    <row r="5316" spans="1:24" x14ac:dyDescent="0.25">
      <c r="A5316" s="2"/>
      <c r="B5316" s="2" t="s">
        <v>9</v>
      </c>
      <c r="C5316" s="2">
        <f t="shared" si="1188"/>
        <v>222</v>
      </c>
      <c r="D5316" s="2">
        <f t="shared" si="1189"/>
        <v>8</v>
      </c>
      <c r="E5316" s="2">
        <f t="shared" si="1177"/>
        <v>5312</v>
      </c>
      <c r="F5316" s="11">
        <v>324</v>
      </c>
      <c r="G5316" s="9">
        <v>0.27523682232943802</v>
      </c>
      <c r="H5316" s="9">
        <v>0.312769116283453</v>
      </c>
      <c r="I5316" s="9">
        <v>0.3906</v>
      </c>
      <c r="J5316" s="9">
        <v>0.243403229161919</v>
      </c>
      <c r="K5316" s="9">
        <v>0.243403229161919</v>
      </c>
      <c r="L5316" s="9">
        <v>0.36</v>
      </c>
      <c r="N5316" s="32">
        <f>IF('System Design'!$F$8=1,'Hourly Demand and Generation'!G5316*'System Design'!$F$21,IF('System Design'!$F$8=2,'Hourly Demand and Generation'!H5316*'System Design'!$F$21,IF('System Design'!$F$8=3,'Hourly Demand and Generation'!I5316*'System Design'!$F$21)))</f>
        <v>195.3</v>
      </c>
      <c r="O5316" s="32">
        <f>IF('System Design'!$F$8=1,'Hourly Demand and Generation'!J5316*'System Design'!$F$22,IF('System Design'!$F$8=2,'Hourly Demand and Generation'!K5316*'System Design'!$F$22,IF('System Design'!$F$8=3,'Hourly Demand and Generation'!L5316*'System Design'!$F$22)))</f>
        <v>900</v>
      </c>
      <c r="Q5316" s="32">
        <f t="shared" si="1175"/>
        <v>0</v>
      </c>
      <c r="R5316" s="32">
        <f t="shared" si="1178"/>
        <v>5400</v>
      </c>
      <c r="S5316" s="32">
        <f t="shared" si="1179"/>
        <v>0</v>
      </c>
      <c r="T5316" s="32">
        <f t="shared" si="1180"/>
        <v>21600</v>
      </c>
      <c r="U5316" s="32">
        <f t="shared" si="1181"/>
        <v>0</v>
      </c>
      <c r="V5316" s="32">
        <f t="shared" si="1176"/>
        <v>771.3</v>
      </c>
      <c r="W5316" s="32">
        <f t="shared" si="1182"/>
        <v>771.3</v>
      </c>
      <c r="X5316" s="32">
        <f t="shared" si="1183"/>
        <v>771.3</v>
      </c>
    </row>
    <row r="5317" spans="1:24" x14ac:dyDescent="0.25">
      <c r="A5317" s="2"/>
      <c r="B5317" s="2" t="s">
        <v>9</v>
      </c>
      <c r="C5317" s="2">
        <f t="shared" si="1188"/>
        <v>222</v>
      </c>
      <c r="D5317" s="2">
        <f t="shared" si="1189"/>
        <v>9</v>
      </c>
      <c r="E5317" s="2">
        <f t="shared" si="1177"/>
        <v>5313</v>
      </c>
      <c r="F5317" s="11">
        <v>324</v>
      </c>
      <c r="G5317" s="9">
        <v>0.41702548837793701</v>
      </c>
      <c r="H5317" s="9">
        <v>0.45038752744817201</v>
      </c>
      <c r="I5317" s="9">
        <v>0.53939999999999999</v>
      </c>
      <c r="J5317" s="9">
        <v>0.21635842592170601</v>
      </c>
      <c r="K5317" s="9">
        <v>0.21635842592170601</v>
      </c>
      <c r="L5317" s="9">
        <v>0.32</v>
      </c>
      <c r="N5317" s="32">
        <f>IF('System Design'!$F$8=1,'Hourly Demand and Generation'!G5317*'System Design'!$F$21,IF('System Design'!$F$8=2,'Hourly Demand and Generation'!H5317*'System Design'!$F$21,IF('System Design'!$F$8=3,'Hourly Demand and Generation'!I5317*'System Design'!$F$21)))</f>
        <v>269.7</v>
      </c>
      <c r="O5317" s="32">
        <f>IF('System Design'!$F$8=1,'Hourly Demand and Generation'!J5317*'System Design'!$F$22,IF('System Design'!$F$8=2,'Hourly Demand and Generation'!K5317*'System Design'!$F$22,IF('System Design'!$F$8=3,'Hourly Demand and Generation'!L5317*'System Design'!$F$22)))</f>
        <v>800</v>
      </c>
      <c r="Q5317" s="32">
        <f t="shared" si="1175"/>
        <v>0</v>
      </c>
      <c r="R5317" s="32">
        <f t="shared" si="1178"/>
        <v>5400</v>
      </c>
      <c r="S5317" s="32">
        <f t="shared" si="1179"/>
        <v>0</v>
      </c>
      <c r="T5317" s="32">
        <f t="shared" si="1180"/>
        <v>21600</v>
      </c>
      <c r="U5317" s="32">
        <f t="shared" si="1181"/>
        <v>0</v>
      </c>
      <c r="V5317" s="32">
        <f t="shared" si="1176"/>
        <v>745.7</v>
      </c>
      <c r="W5317" s="32">
        <f t="shared" si="1182"/>
        <v>745.7</v>
      </c>
      <c r="X5317" s="32">
        <f t="shared" si="1183"/>
        <v>745.7</v>
      </c>
    </row>
    <row r="5318" spans="1:24" x14ac:dyDescent="0.25">
      <c r="A5318" s="2"/>
      <c r="B5318" s="2" t="s">
        <v>9</v>
      </c>
      <c r="C5318" s="2">
        <f t="shared" si="1188"/>
        <v>222</v>
      </c>
      <c r="D5318" s="2">
        <f t="shared" si="1189"/>
        <v>10</v>
      </c>
      <c r="E5318" s="2">
        <f t="shared" si="1177"/>
        <v>5314</v>
      </c>
      <c r="F5318" s="11">
        <v>315.89999999999998</v>
      </c>
      <c r="G5318" s="9">
        <v>0.558814154426436</v>
      </c>
      <c r="H5318" s="9">
        <v>0.59217619349667105</v>
      </c>
      <c r="I5318" s="9">
        <v>0.69750000000000001</v>
      </c>
      <c r="J5318" s="9">
        <v>0.243403229161919</v>
      </c>
      <c r="K5318" s="9">
        <v>0.243403229161919</v>
      </c>
      <c r="L5318" s="9">
        <v>0.36</v>
      </c>
      <c r="N5318" s="32">
        <f>IF('System Design'!$F$8=1,'Hourly Demand and Generation'!G5318*'System Design'!$F$21,IF('System Design'!$F$8=2,'Hourly Demand and Generation'!H5318*'System Design'!$F$21,IF('System Design'!$F$8=3,'Hourly Demand and Generation'!I5318*'System Design'!$F$21)))</f>
        <v>348.75</v>
      </c>
      <c r="O5318" s="32">
        <f>IF('System Design'!$F$8=1,'Hourly Demand and Generation'!J5318*'System Design'!$F$22,IF('System Design'!$F$8=2,'Hourly Demand and Generation'!K5318*'System Design'!$F$22,IF('System Design'!$F$8=3,'Hourly Demand and Generation'!L5318*'System Design'!$F$22)))</f>
        <v>900</v>
      </c>
      <c r="Q5318" s="32">
        <f t="shared" ref="Q5318:Q5381" si="1190">IF(F5318-N5318-O5318&gt;0,F5318-N5318-O5318,0)</f>
        <v>0</v>
      </c>
      <c r="R5318" s="32">
        <f t="shared" si="1178"/>
        <v>5400</v>
      </c>
      <c r="S5318" s="32">
        <f t="shared" si="1179"/>
        <v>0</v>
      </c>
      <c r="T5318" s="32">
        <f t="shared" si="1180"/>
        <v>21600</v>
      </c>
      <c r="U5318" s="32">
        <f t="shared" si="1181"/>
        <v>0</v>
      </c>
      <c r="V5318" s="32">
        <f t="shared" ref="V5318:V5381" si="1191">IF(F5318-N5318-O5318&lt;0,N5318+O5318-F5318,0)</f>
        <v>932.85</v>
      </c>
      <c r="W5318" s="32">
        <f t="shared" si="1182"/>
        <v>932.85</v>
      </c>
      <c r="X5318" s="32">
        <f t="shared" si="1183"/>
        <v>932.85</v>
      </c>
    </row>
    <row r="5319" spans="1:24" x14ac:dyDescent="0.25">
      <c r="A5319" s="2"/>
      <c r="B5319" s="2" t="s">
        <v>9</v>
      </c>
      <c r="C5319" s="2">
        <f t="shared" si="1188"/>
        <v>222</v>
      </c>
      <c r="D5319" s="2">
        <f t="shared" si="1189"/>
        <v>11</v>
      </c>
      <c r="E5319" s="2">
        <f t="shared" ref="E5319:E5382" si="1192">E5318+1</f>
        <v>5315</v>
      </c>
      <c r="F5319" s="11">
        <v>311.85000000000002</v>
      </c>
      <c r="G5319" s="9">
        <v>0.69226231070737598</v>
      </c>
      <c r="H5319" s="9">
        <v>0.72979460466139001</v>
      </c>
      <c r="I5319" s="9">
        <v>0.85560000000000003</v>
      </c>
      <c r="J5319" s="9">
        <v>0.21635842592170601</v>
      </c>
      <c r="K5319" s="9">
        <v>0.21635842592170601</v>
      </c>
      <c r="L5319" s="9">
        <v>0.32</v>
      </c>
      <c r="N5319" s="32">
        <f>IF('System Design'!$F$8=1,'Hourly Demand and Generation'!G5319*'System Design'!$F$21,IF('System Design'!$F$8=2,'Hourly Demand and Generation'!H5319*'System Design'!$F$21,IF('System Design'!$F$8=3,'Hourly Demand and Generation'!I5319*'System Design'!$F$21)))</f>
        <v>427.8</v>
      </c>
      <c r="O5319" s="32">
        <f>IF('System Design'!$F$8=1,'Hourly Demand and Generation'!J5319*'System Design'!$F$22,IF('System Design'!$F$8=2,'Hourly Demand and Generation'!K5319*'System Design'!$F$22,IF('System Design'!$F$8=3,'Hourly Demand and Generation'!L5319*'System Design'!$F$22)))</f>
        <v>800</v>
      </c>
      <c r="Q5319" s="32">
        <f t="shared" si="1190"/>
        <v>0</v>
      </c>
      <c r="R5319" s="32">
        <f t="shared" ref="R5319:R5382" si="1193">IF($Q5319&lt;R5318+$V5319,IF(R5318+$V5319-$Q5319&gt;5400,5400,R5318+$V5319-$Q5319),0)</f>
        <v>5400</v>
      </c>
      <c r="S5319" s="32">
        <f t="shared" ref="S5319:S5382" si="1194">IF(R5319&gt;0,0,$Q5319+$V5319-R5318)</f>
        <v>0</v>
      </c>
      <c r="T5319" s="32">
        <f t="shared" ref="T5319:T5382" si="1195">IF($Q5319&lt;T5318+$V5319,IF(T5318+$V5319-$Q5319&gt;21600,21600,T5318+$V5319-$Q5319),0)</f>
        <v>21600</v>
      </c>
      <c r="U5319" s="32">
        <f t="shared" ref="U5319:U5382" si="1196">IF(T5319&gt;0,0,$Q5319+$V5319-T5318)</f>
        <v>0</v>
      </c>
      <c r="V5319" s="32">
        <f t="shared" si="1191"/>
        <v>915.94999999999993</v>
      </c>
      <c r="W5319" s="32">
        <f t="shared" ref="W5319:W5382" si="1197">IF(R5319=5400,$V5319-(R5319-R5318),0)</f>
        <v>915.94999999999993</v>
      </c>
      <c r="X5319" s="32">
        <f t="shared" ref="X5319:X5382" si="1198">IF(T5319=21600,$V5319-(T5319-T5318),0)</f>
        <v>915.94999999999993</v>
      </c>
    </row>
    <row r="5320" spans="1:24" x14ac:dyDescent="0.25">
      <c r="A5320" s="2"/>
      <c r="B5320" s="2" t="s">
        <v>9</v>
      </c>
      <c r="C5320" s="2">
        <f t="shared" si="1188"/>
        <v>222</v>
      </c>
      <c r="D5320" s="2">
        <f t="shared" si="1189"/>
        <v>12</v>
      </c>
      <c r="E5320" s="2">
        <f t="shared" si="1192"/>
        <v>5316</v>
      </c>
      <c r="F5320" s="11">
        <v>311.85000000000002</v>
      </c>
      <c r="G5320" s="9">
        <v>0.83405097675587403</v>
      </c>
      <c r="H5320" s="9">
        <v>0.83405097675587403</v>
      </c>
      <c r="I5320" s="9">
        <v>0.93</v>
      </c>
      <c r="J5320" s="9">
        <v>0.202836024301599</v>
      </c>
      <c r="K5320" s="9">
        <v>0.202836024301599</v>
      </c>
      <c r="L5320" s="9">
        <v>0.3</v>
      </c>
      <c r="N5320" s="32">
        <f>IF('System Design'!$F$8=1,'Hourly Demand and Generation'!G5320*'System Design'!$F$21,IF('System Design'!$F$8=2,'Hourly Demand and Generation'!H5320*'System Design'!$F$21,IF('System Design'!$F$8=3,'Hourly Demand and Generation'!I5320*'System Design'!$F$21)))</f>
        <v>465</v>
      </c>
      <c r="O5320" s="32">
        <f>IF('System Design'!$F$8=1,'Hourly Demand and Generation'!J5320*'System Design'!$F$22,IF('System Design'!$F$8=2,'Hourly Demand and Generation'!K5320*'System Design'!$F$22,IF('System Design'!$F$8=3,'Hourly Demand and Generation'!L5320*'System Design'!$F$22)))</f>
        <v>750</v>
      </c>
      <c r="Q5320" s="32">
        <f t="shared" si="1190"/>
        <v>0</v>
      </c>
      <c r="R5320" s="32">
        <f t="shared" si="1193"/>
        <v>5400</v>
      </c>
      <c r="S5320" s="32">
        <f t="shared" si="1194"/>
        <v>0</v>
      </c>
      <c r="T5320" s="32">
        <f t="shared" si="1195"/>
        <v>21600</v>
      </c>
      <c r="U5320" s="32">
        <f t="shared" si="1196"/>
        <v>0</v>
      </c>
      <c r="V5320" s="32">
        <f t="shared" si="1191"/>
        <v>903.15</v>
      </c>
      <c r="W5320" s="32">
        <f t="shared" si="1197"/>
        <v>903.15</v>
      </c>
      <c r="X5320" s="32">
        <f t="shared" si="1198"/>
        <v>903.15</v>
      </c>
    </row>
    <row r="5321" spans="1:24" x14ac:dyDescent="0.25">
      <c r="A5321" s="2"/>
      <c r="B5321" s="2" t="s">
        <v>9</v>
      </c>
      <c r="C5321" s="2">
        <f t="shared" si="1188"/>
        <v>222</v>
      </c>
      <c r="D5321" s="2">
        <f t="shared" si="1189"/>
        <v>13</v>
      </c>
      <c r="E5321" s="2">
        <f t="shared" si="1192"/>
        <v>5317</v>
      </c>
      <c r="F5321" s="11">
        <v>324</v>
      </c>
      <c r="G5321" s="9">
        <v>0.69226231070737598</v>
      </c>
      <c r="H5321" s="9">
        <v>0.72979460466139001</v>
      </c>
      <c r="I5321" s="9">
        <v>0.85560000000000003</v>
      </c>
      <c r="J5321" s="9">
        <v>0.21635842592170601</v>
      </c>
      <c r="K5321" s="9">
        <v>0.21635842592170601</v>
      </c>
      <c r="L5321" s="9">
        <v>0.32</v>
      </c>
      <c r="N5321" s="32">
        <f>IF('System Design'!$F$8=1,'Hourly Demand and Generation'!G5321*'System Design'!$F$21,IF('System Design'!$F$8=2,'Hourly Demand and Generation'!H5321*'System Design'!$F$21,IF('System Design'!$F$8=3,'Hourly Demand and Generation'!I5321*'System Design'!$F$21)))</f>
        <v>427.8</v>
      </c>
      <c r="O5321" s="32">
        <f>IF('System Design'!$F$8=1,'Hourly Demand and Generation'!J5321*'System Design'!$F$22,IF('System Design'!$F$8=2,'Hourly Demand and Generation'!K5321*'System Design'!$F$22,IF('System Design'!$F$8=3,'Hourly Demand and Generation'!L5321*'System Design'!$F$22)))</f>
        <v>800</v>
      </c>
      <c r="Q5321" s="32">
        <f t="shared" si="1190"/>
        <v>0</v>
      </c>
      <c r="R5321" s="32">
        <f t="shared" si="1193"/>
        <v>5400</v>
      </c>
      <c r="S5321" s="32">
        <f t="shared" si="1194"/>
        <v>0</v>
      </c>
      <c r="T5321" s="32">
        <f t="shared" si="1195"/>
        <v>21600</v>
      </c>
      <c r="U5321" s="32">
        <f t="shared" si="1196"/>
        <v>0</v>
      </c>
      <c r="V5321" s="32">
        <f t="shared" si="1191"/>
        <v>903.8</v>
      </c>
      <c r="W5321" s="32">
        <f t="shared" si="1197"/>
        <v>903.8</v>
      </c>
      <c r="X5321" s="32">
        <f t="shared" si="1198"/>
        <v>903.8</v>
      </c>
    </row>
    <row r="5322" spans="1:24" x14ac:dyDescent="0.25">
      <c r="A5322" s="2"/>
      <c r="B5322" s="2" t="s">
        <v>9</v>
      </c>
      <c r="C5322" s="2">
        <f t="shared" si="1188"/>
        <v>222</v>
      </c>
      <c r="D5322" s="2">
        <f t="shared" si="1189"/>
        <v>14</v>
      </c>
      <c r="E5322" s="2">
        <f t="shared" si="1192"/>
        <v>5318</v>
      </c>
      <c r="F5322" s="11">
        <v>324</v>
      </c>
      <c r="G5322" s="9">
        <v>0.558814154426436</v>
      </c>
      <c r="H5322" s="9">
        <v>0.59217619349667105</v>
      </c>
      <c r="I5322" s="9">
        <v>0.69750000000000001</v>
      </c>
      <c r="J5322" s="9">
        <v>0.22988082754181299</v>
      </c>
      <c r="K5322" s="9">
        <v>0.22988082754181299</v>
      </c>
      <c r="L5322" s="9">
        <v>0.34</v>
      </c>
      <c r="N5322" s="32">
        <f>IF('System Design'!$F$8=1,'Hourly Demand and Generation'!G5322*'System Design'!$F$21,IF('System Design'!$F$8=2,'Hourly Demand and Generation'!H5322*'System Design'!$F$21,IF('System Design'!$F$8=3,'Hourly Demand and Generation'!I5322*'System Design'!$F$21)))</f>
        <v>348.75</v>
      </c>
      <c r="O5322" s="32">
        <f>IF('System Design'!$F$8=1,'Hourly Demand and Generation'!J5322*'System Design'!$F$22,IF('System Design'!$F$8=2,'Hourly Demand and Generation'!K5322*'System Design'!$F$22,IF('System Design'!$F$8=3,'Hourly Demand and Generation'!L5322*'System Design'!$F$22)))</f>
        <v>850.00000000000011</v>
      </c>
      <c r="Q5322" s="32">
        <f t="shared" si="1190"/>
        <v>0</v>
      </c>
      <c r="R5322" s="32">
        <f t="shared" si="1193"/>
        <v>5400</v>
      </c>
      <c r="S5322" s="32">
        <f t="shared" si="1194"/>
        <v>0</v>
      </c>
      <c r="T5322" s="32">
        <f t="shared" si="1195"/>
        <v>21600</v>
      </c>
      <c r="U5322" s="32">
        <f t="shared" si="1196"/>
        <v>0</v>
      </c>
      <c r="V5322" s="32">
        <f t="shared" si="1191"/>
        <v>874.75</v>
      </c>
      <c r="W5322" s="32">
        <f t="shared" si="1197"/>
        <v>874.75</v>
      </c>
      <c r="X5322" s="32">
        <f t="shared" si="1198"/>
        <v>874.75</v>
      </c>
    </row>
    <row r="5323" spans="1:24" x14ac:dyDescent="0.25">
      <c r="A5323" s="2"/>
      <c r="B5323" s="2" t="s">
        <v>9</v>
      </c>
      <c r="C5323" s="2">
        <f t="shared" si="1188"/>
        <v>222</v>
      </c>
      <c r="D5323" s="2">
        <f t="shared" si="1189"/>
        <v>15</v>
      </c>
      <c r="E5323" s="2">
        <f t="shared" si="1192"/>
        <v>5319</v>
      </c>
      <c r="F5323" s="11">
        <v>344.25</v>
      </c>
      <c r="G5323" s="9">
        <v>0.41702548837793701</v>
      </c>
      <c r="H5323" s="9">
        <v>0.45038752744817201</v>
      </c>
      <c r="I5323" s="9">
        <v>0.53939999999999999</v>
      </c>
      <c r="J5323" s="9">
        <v>0.243403229161919</v>
      </c>
      <c r="K5323" s="9">
        <v>0.243403229161919</v>
      </c>
      <c r="L5323" s="9">
        <v>0.36</v>
      </c>
      <c r="N5323" s="32">
        <f>IF('System Design'!$F$8=1,'Hourly Demand and Generation'!G5323*'System Design'!$F$21,IF('System Design'!$F$8=2,'Hourly Demand and Generation'!H5323*'System Design'!$F$21,IF('System Design'!$F$8=3,'Hourly Demand and Generation'!I5323*'System Design'!$F$21)))</f>
        <v>269.7</v>
      </c>
      <c r="O5323" s="32">
        <f>IF('System Design'!$F$8=1,'Hourly Demand and Generation'!J5323*'System Design'!$F$22,IF('System Design'!$F$8=2,'Hourly Demand and Generation'!K5323*'System Design'!$F$22,IF('System Design'!$F$8=3,'Hourly Demand and Generation'!L5323*'System Design'!$F$22)))</f>
        <v>900</v>
      </c>
      <c r="Q5323" s="32">
        <f t="shared" si="1190"/>
        <v>0</v>
      </c>
      <c r="R5323" s="32">
        <f t="shared" si="1193"/>
        <v>5400</v>
      </c>
      <c r="S5323" s="32">
        <f t="shared" si="1194"/>
        <v>0</v>
      </c>
      <c r="T5323" s="32">
        <f t="shared" si="1195"/>
        <v>21600</v>
      </c>
      <c r="U5323" s="32">
        <f t="shared" si="1196"/>
        <v>0</v>
      </c>
      <c r="V5323" s="32">
        <f t="shared" si="1191"/>
        <v>825.45</v>
      </c>
      <c r="W5323" s="32">
        <f t="shared" si="1197"/>
        <v>825.45</v>
      </c>
      <c r="X5323" s="32">
        <f t="shared" si="1198"/>
        <v>825.45</v>
      </c>
    </row>
    <row r="5324" spans="1:24" x14ac:dyDescent="0.25">
      <c r="A5324" s="2"/>
      <c r="B5324" s="2" t="s">
        <v>9</v>
      </c>
      <c r="C5324" s="2">
        <f t="shared" si="1188"/>
        <v>222</v>
      </c>
      <c r="D5324" s="2">
        <f t="shared" si="1189"/>
        <v>16</v>
      </c>
      <c r="E5324" s="2">
        <f t="shared" si="1192"/>
        <v>5320</v>
      </c>
      <c r="F5324" s="11">
        <v>364.5</v>
      </c>
      <c r="G5324" s="9">
        <v>0.27523682232943802</v>
      </c>
      <c r="H5324" s="9">
        <v>0.312769116283453</v>
      </c>
      <c r="I5324" s="9">
        <v>0.3906</v>
      </c>
      <c r="J5324" s="9">
        <v>0.243403229161919</v>
      </c>
      <c r="K5324" s="9">
        <v>0.243403229161919</v>
      </c>
      <c r="L5324" s="9">
        <v>0.36</v>
      </c>
      <c r="N5324" s="32">
        <f>IF('System Design'!$F$8=1,'Hourly Demand and Generation'!G5324*'System Design'!$F$21,IF('System Design'!$F$8=2,'Hourly Demand and Generation'!H5324*'System Design'!$F$21,IF('System Design'!$F$8=3,'Hourly Demand and Generation'!I5324*'System Design'!$F$21)))</f>
        <v>195.3</v>
      </c>
      <c r="O5324" s="32">
        <f>IF('System Design'!$F$8=1,'Hourly Demand and Generation'!J5324*'System Design'!$F$22,IF('System Design'!$F$8=2,'Hourly Demand and Generation'!K5324*'System Design'!$F$22,IF('System Design'!$F$8=3,'Hourly Demand and Generation'!L5324*'System Design'!$F$22)))</f>
        <v>900</v>
      </c>
      <c r="Q5324" s="32">
        <f t="shared" si="1190"/>
        <v>0</v>
      </c>
      <c r="R5324" s="32">
        <f t="shared" si="1193"/>
        <v>5400</v>
      </c>
      <c r="S5324" s="32">
        <f t="shared" si="1194"/>
        <v>0</v>
      </c>
      <c r="T5324" s="32">
        <f t="shared" si="1195"/>
        <v>21600</v>
      </c>
      <c r="U5324" s="32">
        <f t="shared" si="1196"/>
        <v>0</v>
      </c>
      <c r="V5324" s="32">
        <f t="shared" si="1191"/>
        <v>730.8</v>
      </c>
      <c r="W5324" s="32">
        <f t="shared" si="1197"/>
        <v>730.8</v>
      </c>
      <c r="X5324" s="32">
        <f t="shared" si="1198"/>
        <v>730.8</v>
      </c>
    </row>
    <row r="5325" spans="1:24" x14ac:dyDescent="0.25">
      <c r="A5325" s="2"/>
      <c r="B5325" s="2" t="s">
        <v>9</v>
      </c>
      <c r="C5325" s="2">
        <f t="shared" si="1188"/>
        <v>222</v>
      </c>
      <c r="D5325" s="2">
        <f t="shared" si="1189"/>
        <v>17</v>
      </c>
      <c r="E5325" s="2">
        <f t="shared" si="1192"/>
        <v>5321</v>
      </c>
      <c r="F5325" s="11">
        <v>384.75</v>
      </c>
      <c r="G5325" s="9">
        <v>0.14178866604849899</v>
      </c>
      <c r="H5325" s="9">
        <v>0.17515070511873401</v>
      </c>
      <c r="I5325" s="9">
        <v>0.23250000000000001</v>
      </c>
      <c r="J5325" s="9">
        <v>0.270448032402132</v>
      </c>
      <c r="K5325" s="9">
        <v>0.270448032402132</v>
      </c>
      <c r="L5325" s="9">
        <v>0.4</v>
      </c>
      <c r="N5325" s="32">
        <f>IF('System Design'!$F$8=1,'Hourly Demand and Generation'!G5325*'System Design'!$F$21,IF('System Design'!$F$8=2,'Hourly Demand and Generation'!H5325*'System Design'!$F$21,IF('System Design'!$F$8=3,'Hourly Demand and Generation'!I5325*'System Design'!$F$21)))</f>
        <v>116.25</v>
      </c>
      <c r="O5325" s="32">
        <f>IF('System Design'!$F$8=1,'Hourly Demand and Generation'!J5325*'System Design'!$F$22,IF('System Design'!$F$8=2,'Hourly Demand and Generation'!K5325*'System Design'!$F$22,IF('System Design'!$F$8=3,'Hourly Demand and Generation'!L5325*'System Design'!$F$22)))</f>
        <v>1000</v>
      </c>
      <c r="Q5325" s="32">
        <f t="shared" si="1190"/>
        <v>0</v>
      </c>
      <c r="R5325" s="32">
        <f t="shared" si="1193"/>
        <v>5400</v>
      </c>
      <c r="S5325" s="32">
        <f t="shared" si="1194"/>
        <v>0</v>
      </c>
      <c r="T5325" s="32">
        <f t="shared" si="1195"/>
        <v>21600</v>
      </c>
      <c r="U5325" s="32">
        <f t="shared" si="1196"/>
        <v>0</v>
      </c>
      <c r="V5325" s="32">
        <f t="shared" si="1191"/>
        <v>731.5</v>
      </c>
      <c r="W5325" s="32">
        <f t="shared" si="1197"/>
        <v>731.5</v>
      </c>
      <c r="X5325" s="32">
        <f t="shared" si="1198"/>
        <v>731.5</v>
      </c>
    </row>
    <row r="5326" spans="1:24" x14ac:dyDescent="0.25">
      <c r="A5326" s="2"/>
      <c r="B5326" s="2" t="s">
        <v>9</v>
      </c>
      <c r="C5326" s="2">
        <f t="shared" si="1188"/>
        <v>222</v>
      </c>
      <c r="D5326" s="2">
        <f t="shared" si="1189"/>
        <v>18</v>
      </c>
      <c r="E5326" s="2">
        <f t="shared" si="1192"/>
        <v>5322</v>
      </c>
      <c r="F5326" s="11">
        <v>405</v>
      </c>
      <c r="G5326" s="9">
        <v>6.6724078140470003E-2</v>
      </c>
      <c r="H5326" s="9">
        <v>0.104256372094484</v>
      </c>
      <c r="I5326" s="9">
        <v>0.15809999999999999</v>
      </c>
      <c r="J5326" s="9">
        <v>0.25692563078202602</v>
      </c>
      <c r="K5326" s="9">
        <v>0.25692563078202602</v>
      </c>
      <c r="L5326" s="9">
        <v>0.38</v>
      </c>
      <c r="N5326" s="32">
        <f>IF('System Design'!$F$8=1,'Hourly Demand and Generation'!G5326*'System Design'!$F$21,IF('System Design'!$F$8=2,'Hourly Demand and Generation'!H5326*'System Design'!$F$21,IF('System Design'!$F$8=3,'Hourly Demand and Generation'!I5326*'System Design'!$F$21)))</f>
        <v>79.05</v>
      </c>
      <c r="O5326" s="32">
        <f>IF('System Design'!$F$8=1,'Hourly Demand and Generation'!J5326*'System Design'!$F$22,IF('System Design'!$F$8=2,'Hourly Demand and Generation'!K5326*'System Design'!$F$22,IF('System Design'!$F$8=3,'Hourly Demand and Generation'!L5326*'System Design'!$F$22)))</f>
        <v>950</v>
      </c>
      <c r="Q5326" s="32">
        <f t="shared" si="1190"/>
        <v>0</v>
      </c>
      <c r="R5326" s="32">
        <f t="shared" si="1193"/>
        <v>5400</v>
      </c>
      <c r="S5326" s="32">
        <f t="shared" si="1194"/>
        <v>0</v>
      </c>
      <c r="T5326" s="32">
        <f t="shared" si="1195"/>
        <v>21600</v>
      </c>
      <c r="U5326" s="32">
        <f t="shared" si="1196"/>
        <v>0</v>
      </c>
      <c r="V5326" s="32">
        <f t="shared" si="1191"/>
        <v>624.04999999999995</v>
      </c>
      <c r="W5326" s="32">
        <f t="shared" si="1197"/>
        <v>624.04999999999995</v>
      </c>
      <c r="X5326" s="32">
        <f t="shared" si="1198"/>
        <v>624.04999999999995</v>
      </c>
    </row>
    <row r="5327" spans="1:24" x14ac:dyDescent="0.25">
      <c r="A5327" s="2"/>
      <c r="B5327" s="2" t="s">
        <v>9</v>
      </c>
      <c r="C5327" s="2">
        <f t="shared" si="1188"/>
        <v>222</v>
      </c>
      <c r="D5327" s="2">
        <f t="shared" si="1189"/>
        <v>19</v>
      </c>
      <c r="E5327" s="2">
        <f t="shared" si="1192"/>
        <v>5323</v>
      </c>
      <c r="F5327" s="11">
        <v>392.85</v>
      </c>
      <c r="G5327" s="9">
        <v>0</v>
      </c>
      <c r="H5327" s="9">
        <v>3.3362039070235001E-2</v>
      </c>
      <c r="I5327" s="9">
        <v>7.4399999999999994E-2</v>
      </c>
      <c r="J5327" s="9">
        <v>0.243403229161919</v>
      </c>
      <c r="K5327" s="9">
        <v>0.243403229161919</v>
      </c>
      <c r="L5327" s="9">
        <v>0.36</v>
      </c>
      <c r="N5327" s="32">
        <f>IF('System Design'!$F$8=1,'Hourly Demand and Generation'!G5327*'System Design'!$F$21,IF('System Design'!$F$8=2,'Hourly Demand and Generation'!H5327*'System Design'!$F$21,IF('System Design'!$F$8=3,'Hourly Demand and Generation'!I5327*'System Design'!$F$21)))</f>
        <v>37.199999999999996</v>
      </c>
      <c r="O5327" s="32">
        <f>IF('System Design'!$F$8=1,'Hourly Demand and Generation'!J5327*'System Design'!$F$22,IF('System Design'!$F$8=2,'Hourly Demand and Generation'!K5327*'System Design'!$F$22,IF('System Design'!$F$8=3,'Hourly Demand and Generation'!L5327*'System Design'!$F$22)))</f>
        <v>900</v>
      </c>
      <c r="Q5327" s="32">
        <f t="shared" si="1190"/>
        <v>0</v>
      </c>
      <c r="R5327" s="32">
        <f t="shared" si="1193"/>
        <v>5400</v>
      </c>
      <c r="S5327" s="32">
        <f t="shared" si="1194"/>
        <v>0</v>
      </c>
      <c r="T5327" s="32">
        <f t="shared" si="1195"/>
        <v>21600</v>
      </c>
      <c r="U5327" s="32">
        <f t="shared" si="1196"/>
        <v>0</v>
      </c>
      <c r="V5327" s="32">
        <f t="shared" si="1191"/>
        <v>544.35</v>
      </c>
      <c r="W5327" s="32">
        <f t="shared" si="1197"/>
        <v>544.35</v>
      </c>
      <c r="X5327" s="32">
        <f t="shared" si="1198"/>
        <v>544.35</v>
      </c>
    </row>
    <row r="5328" spans="1:24" x14ac:dyDescent="0.25">
      <c r="A5328" s="2"/>
      <c r="B5328" s="2" t="s">
        <v>9</v>
      </c>
      <c r="C5328" s="2">
        <f t="shared" si="1188"/>
        <v>222</v>
      </c>
      <c r="D5328" s="2">
        <f t="shared" si="1189"/>
        <v>20</v>
      </c>
      <c r="E5328" s="2">
        <f t="shared" si="1192"/>
        <v>5324</v>
      </c>
      <c r="F5328" s="11">
        <v>384.75</v>
      </c>
      <c r="G5328" s="9">
        <v>0</v>
      </c>
      <c r="H5328" s="9">
        <v>0</v>
      </c>
      <c r="I5328" s="9">
        <v>0</v>
      </c>
      <c r="J5328" s="9">
        <v>0.243403229161919</v>
      </c>
      <c r="K5328" s="9">
        <v>0.243403229161919</v>
      </c>
      <c r="L5328" s="9">
        <v>0.36</v>
      </c>
      <c r="N5328" s="32">
        <f>IF('System Design'!$F$8=1,'Hourly Demand and Generation'!G5328*'System Design'!$F$21,IF('System Design'!$F$8=2,'Hourly Demand and Generation'!H5328*'System Design'!$F$21,IF('System Design'!$F$8=3,'Hourly Demand and Generation'!I5328*'System Design'!$F$21)))</f>
        <v>0</v>
      </c>
      <c r="O5328" s="32">
        <f>IF('System Design'!$F$8=1,'Hourly Demand and Generation'!J5328*'System Design'!$F$22,IF('System Design'!$F$8=2,'Hourly Demand and Generation'!K5328*'System Design'!$F$22,IF('System Design'!$F$8=3,'Hourly Demand and Generation'!L5328*'System Design'!$F$22)))</f>
        <v>900</v>
      </c>
      <c r="Q5328" s="32">
        <f t="shared" si="1190"/>
        <v>0</v>
      </c>
      <c r="R5328" s="32">
        <f t="shared" si="1193"/>
        <v>5400</v>
      </c>
      <c r="S5328" s="32">
        <f t="shared" si="1194"/>
        <v>0</v>
      </c>
      <c r="T5328" s="32">
        <f t="shared" si="1195"/>
        <v>21600</v>
      </c>
      <c r="U5328" s="32">
        <f t="shared" si="1196"/>
        <v>0</v>
      </c>
      <c r="V5328" s="32">
        <f t="shared" si="1191"/>
        <v>515.25</v>
      </c>
      <c r="W5328" s="32">
        <f t="shared" si="1197"/>
        <v>515.25</v>
      </c>
      <c r="X5328" s="32">
        <f t="shared" si="1198"/>
        <v>515.25</v>
      </c>
    </row>
    <row r="5329" spans="1:24" x14ac:dyDescent="0.25">
      <c r="A5329" s="2"/>
      <c r="B5329" s="2" t="s">
        <v>9</v>
      </c>
      <c r="C5329" s="2">
        <f t="shared" si="1188"/>
        <v>222</v>
      </c>
      <c r="D5329" s="2">
        <f t="shared" si="1189"/>
        <v>21</v>
      </c>
      <c r="E5329" s="2">
        <f t="shared" si="1192"/>
        <v>5325</v>
      </c>
      <c r="F5329" s="11">
        <v>364.5</v>
      </c>
      <c r="G5329" s="9">
        <v>0</v>
      </c>
      <c r="H5329" s="9">
        <v>0</v>
      </c>
      <c r="I5329" s="9">
        <v>0</v>
      </c>
      <c r="J5329" s="9">
        <v>0.243403229161919</v>
      </c>
      <c r="K5329" s="9">
        <v>0.243403229161919</v>
      </c>
      <c r="L5329" s="9">
        <v>0.36</v>
      </c>
      <c r="N5329" s="32">
        <f>IF('System Design'!$F$8=1,'Hourly Demand and Generation'!G5329*'System Design'!$F$21,IF('System Design'!$F$8=2,'Hourly Demand and Generation'!H5329*'System Design'!$F$21,IF('System Design'!$F$8=3,'Hourly Demand and Generation'!I5329*'System Design'!$F$21)))</f>
        <v>0</v>
      </c>
      <c r="O5329" s="32">
        <f>IF('System Design'!$F$8=1,'Hourly Demand and Generation'!J5329*'System Design'!$F$22,IF('System Design'!$F$8=2,'Hourly Demand and Generation'!K5329*'System Design'!$F$22,IF('System Design'!$F$8=3,'Hourly Demand and Generation'!L5329*'System Design'!$F$22)))</f>
        <v>900</v>
      </c>
      <c r="Q5329" s="32">
        <f t="shared" si="1190"/>
        <v>0</v>
      </c>
      <c r="R5329" s="32">
        <f t="shared" si="1193"/>
        <v>5400</v>
      </c>
      <c r="S5329" s="32">
        <f t="shared" si="1194"/>
        <v>0</v>
      </c>
      <c r="T5329" s="32">
        <f t="shared" si="1195"/>
        <v>21600</v>
      </c>
      <c r="U5329" s="32">
        <f t="shared" si="1196"/>
        <v>0</v>
      </c>
      <c r="V5329" s="32">
        <f t="shared" si="1191"/>
        <v>535.5</v>
      </c>
      <c r="W5329" s="32">
        <f t="shared" si="1197"/>
        <v>535.5</v>
      </c>
      <c r="X5329" s="32">
        <f t="shared" si="1198"/>
        <v>535.5</v>
      </c>
    </row>
    <row r="5330" spans="1:24" x14ac:dyDescent="0.25">
      <c r="A5330" s="2"/>
      <c r="B5330" s="2" t="s">
        <v>9</v>
      </c>
      <c r="C5330" s="2">
        <f t="shared" si="1188"/>
        <v>222</v>
      </c>
      <c r="D5330" s="2">
        <f t="shared" si="1189"/>
        <v>22</v>
      </c>
      <c r="E5330" s="2">
        <f t="shared" si="1192"/>
        <v>5326</v>
      </c>
      <c r="F5330" s="11">
        <v>344.25</v>
      </c>
      <c r="G5330" s="9">
        <v>0</v>
      </c>
      <c r="H5330" s="9">
        <v>0</v>
      </c>
      <c r="I5330" s="9">
        <v>0</v>
      </c>
      <c r="J5330" s="9">
        <v>0.25692563078202602</v>
      </c>
      <c r="K5330" s="9">
        <v>0.25692563078202602</v>
      </c>
      <c r="L5330" s="9">
        <v>0.38</v>
      </c>
      <c r="N5330" s="32">
        <f>IF('System Design'!$F$8=1,'Hourly Demand and Generation'!G5330*'System Design'!$F$21,IF('System Design'!$F$8=2,'Hourly Demand and Generation'!H5330*'System Design'!$F$21,IF('System Design'!$F$8=3,'Hourly Demand and Generation'!I5330*'System Design'!$F$21)))</f>
        <v>0</v>
      </c>
      <c r="O5330" s="32">
        <f>IF('System Design'!$F$8=1,'Hourly Demand and Generation'!J5330*'System Design'!$F$22,IF('System Design'!$F$8=2,'Hourly Demand and Generation'!K5330*'System Design'!$F$22,IF('System Design'!$F$8=3,'Hourly Demand and Generation'!L5330*'System Design'!$F$22)))</f>
        <v>950</v>
      </c>
      <c r="Q5330" s="32">
        <f t="shared" si="1190"/>
        <v>0</v>
      </c>
      <c r="R5330" s="32">
        <f t="shared" si="1193"/>
        <v>5400</v>
      </c>
      <c r="S5330" s="32">
        <f t="shared" si="1194"/>
        <v>0</v>
      </c>
      <c r="T5330" s="32">
        <f t="shared" si="1195"/>
        <v>21600</v>
      </c>
      <c r="U5330" s="32">
        <f t="shared" si="1196"/>
        <v>0</v>
      </c>
      <c r="V5330" s="32">
        <f t="shared" si="1191"/>
        <v>605.75</v>
      </c>
      <c r="W5330" s="32">
        <f t="shared" si="1197"/>
        <v>605.75</v>
      </c>
      <c r="X5330" s="32">
        <f t="shared" si="1198"/>
        <v>605.75</v>
      </c>
    </row>
    <row r="5331" spans="1:24" x14ac:dyDescent="0.25">
      <c r="A5331" s="2"/>
      <c r="B5331" s="2" t="s">
        <v>9</v>
      </c>
      <c r="C5331" s="2">
        <f t="shared" si="1188"/>
        <v>222</v>
      </c>
      <c r="D5331" s="2">
        <f t="shared" si="1189"/>
        <v>23</v>
      </c>
      <c r="E5331" s="2">
        <f t="shared" si="1192"/>
        <v>5327</v>
      </c>
      <c r="F5331" s="11">
        <v>324</v>
      </c>
      <c r="G5331" s="9">
        <v>0</v>
      </c>
      <c r="H5331" s="9">
        <v>0</v>
      </c>
      <c r="I5331" s="9">
        <v>0</v>
      </c>
      <c r="J5331" s="9">
        <v>0.21635842592170601</v>
      </c>
      <c r="K5331" s="9">
        <v>0.21635842592170601</v>
      </c>
      <c r="L5331" s="9">
        <v>0.32</v>
      </c>
      <c r="N5331" s="32">
        <f>IF('System Design'!$F$8=1,'Hourly Demand and Generation'!G5331*'System Design'!$F$21,IF('System Design'!$F$8=2,'Hourly Demand and Generation'!H5331*'System Design'!$F$21,IF('System Design'!$F$8=3,'Hourly Demand and Generation'!I5331*'System Design'!$F$21)))</f>
        <v>0</v>
      </c>
      <c r="O5331" s="32">
        <f>IF('System Design'!$F$8=1,'Hourly Demand and Generation'!J5331*'System Design'!$F$22,IF('System Design'!$F$8=2,'Hourly Demand and Generation'!K5331*'System Design'!$F$22,IF('System Design'!$F$8=3,'Hourly Demand and Generation'!L5331*'System Design'!$F$22)))</f>
        <v>800</v>
      </c>
      <c r="Q5331" s="32">
        <f t="shared" si="1190"/>
        <v>0</v>
      </c>
      <c r="R5331" s="32">
        <f t="shared" si="1193"/>
        <v>5400</v>
      </c>
      <c r="S5331" s="32">
        <f t="shared" si="1194"/>
        <v>0</v>
      </c>
      <c r="T5331" s="32">
        <f t="shared" si="1195"/>
        <v>21600</v>
      </c>
      <c r="U5331" s="32">
        <f t="shared" si="1196"/>
        <v>0</v>
      </c>
      <c r="V5331" s="32">
        <f t="shared" si="1191"/>
        <v>476</v>
      </c>
      <c r="W5331" s="32">
        <f t="shared" si="1197"/>
        <v>476</v>
      </c>
      <c r="X5331" s="32">
        <f t="shared" si="1198"/>
        <v>476</v>
      </c>
    </row>
    <row r="5332" spans="1:24" x14ac:dyDescent="0.25">
      <c r="A5332" s="2"/>
      <c r="B5332" s="2" t="s">
        <v>9</v>
      </c>
      <c r="C5332" s="2">
        <f t="shared" si="1188"/>
        <v>222</v>
      </c>
      <c r="D5332" s="2">
        <f t="shared" si="1189"/>
        <v>24</v>
      </c>
      <c r="E5332" s="2">
        <f t="shared" si="1192"/>
        <v>5328</v>
      </c>
      <c r="F5332" s="11">
        <v>283.5</v>
      </c>
      <c r="G5332" s="9">
        <v>0</v>
      </c>
      <c r="H5332" s="9">
        <v>0</v>
      </c>
      <c r="I5332" s="9">
        <v>0</v>
      </c>
      <c r="J5332" s="9">
        <v>0.21635842592170601</v>
      </c>
      <c r="K5332" s="9">
        <v>0.21635842592170601</v>
      </c>
      <c r="L5332" s="9">
        <v>0.32</v>
      </c>
      <c r="N5332" s="32">
        <f>IF('System Design'!$F$8=1,'Hourly Demand and Generation'!G5332*'System Design'!$F$21,IF('System Design'!$F$8=2,'Hourly Demand and Generation'!H5332*'System Design'!$F$21,IF('System Design'!$F$8=3,'Hourly Demand and Generation'!I5332*'System Design'!$F$21)))</f>
        <v>0</v>
      </c>
      <c r="O5332" s="32">
        <f>IF('System Design'!$F$8=1,'Hourly Demand and Generation'!J5332*'System Design'!$F$22,IF('System Design'!$F$8=2,'Hourly Demand and Generation'!K5332*'System Design'!$F$22,IF('System Design'!$F$8=3,'Hourly Demand and Generation'!L5332*'System Design'!$F$22)))</f>
        <v>800</v>
      </c>
      <c r="Q5332" s="32">
        <f t="shared" si="1190"/>
        <v>0</v>
      </c>
      <c r="R5332" s="32">
        <f t="shared" si="1193"/>
        <v>5400</v>
      </c>
      <c r="S5332" s="32">
        <f t="shared" si="1194"/>
        <v>0</v>
      </c>
      <c r="T5332" s="32">
        <f t="shared" si="1195"/>
        <v>21600</v>
      </c>
      <c r="U5332" s="32">
        <f t="shared" si="1196"/>
        <v>0</v>
      </c>
      <c r="V5332" s="32">
        <f t="shared" si="1191"/>
        <v>516.5</v>
      </c>
      <c r="W5332" s="32">
        <f t="shared" si="1197"/>
        <v>516.5</v>
      </c>
      <c r="X5332" s="32">
        <f t="shared" si="1198"/>
        <v>516.5</v>
      </c>
    </row>
    <row r="5333" spans="1:24" x14ac:dyDescent="0.25">
      <c r="A5333" s="2"/>
      <c r="B5333" s="2" t="s">
        <v>9</v>
      </c>
      <c r="C5333" s="2">
        <f>C5332+1</f>
        <v>223</v>
      </c>
      <c r="D5333" s="2">
        <v>1</v>
      </c>
      <c r="E5333" s="2">
        <f t="shared" si="1192"/>
        <v>5329</v>
      </c>
      <c r="F5333" s="11">
        <v>243</v>
      </c>
      <c r="G5333" s="9">
        <v>0</v>
      </c>
      <c r="H5333" s="9">
        <v>0</v>
      </c>
      <c r="I5333" s="9">
        <v>0</v>
      </c>
      <c r="J5333" s="9">
        <v>0.4</v>
      </c>
      <c r="K5333" s="9">
        <v>0.4</v>
      </c>
      <c r="L5333" s="9">
        <v>0.4</v>
      </c>
      <c r="N5333" s="32">
        <f>IF('System Design'!$F$8=1,'Hourly Demand and Generation'!G5333*'System Design'!$F$21,IF('System Design'!$F$8=2,'Hourly Demand and Generation'!H5333*'System Design'!$F$21,IF('System Design'!$F$8=3,'Hourly Demand and Generation'!I5333*'System Design'!$F$21)))</f>
        <v>0</v>
      </c>
      <c r="O5333" s="32">
        <f>IF('System Design'!$F$8=1,'Hourly Demand and Generation'!J5333*'System Design'!$F$22,IF('System Design'!$F$8=2,'Hourly Demand and Generation'!K5333*'System Design'!$F$22,IF('System Design'!$F$8=3,'Hourly Demand and Generation'!L5333*'System Design'!$F$22)))</f>
        <v>1000</v>
      </c>
      <c r="Q5333" s="32">
        <f t="shared" si="1190"/>
        <v>0</v>
      </c>
      <c r="R5333" s="32">
        <f t="shared" si="1193"/>
        <v>5400</v>
      </c>
      <c r="S5333" s="32">
        <f t="shared" si="1194"/>
        <v>0</v>
      </c>
      <c r="T5333" s="32">
        <f t="shared" si="1195"/>
        <v>21600</v>
      </c>
      <c r="U5333" s="32">
        <f t="shared" si="1196"/>
        <v>0</v>
      </c>
      <c r="V5333" s="32">
        <f t="shared" si="1191"/>
        <v>757</v>
      </c>
      <c r="W5333" s="32">
        <f t="shared" si="1197"/>
        <v>757</v>
      </c>
      <c r="X5333" s="32">
        <f t="shared" si="1198"/>
        <v>757</v>
      </c>
    </row>
    <row r="5334" spans="1:24" x14ac:dyDescent="0.25">
      <c r="A5334" s="2"/>
      <c r="B5334" s="2" t="s">
        <v>9</v>
      </c>
      <c r="C5334" s="2">
        <f>C5333</f>
        <v>223</v>
      </c>
      <c r="D5334" s="2">
        <f>D5333+1</f>
        <v>2</v>
      </c>
      <c r="E5334" s="2">
        <f t="shared" si="1192"/>
        <v>5330</v>
      </c>
      <c r="F5334" s="11">
        <v>222.75</v>
      </c>
      <c r="G5334" s="9">
        <v>0</v>
      </c>
      <c r="H5334" s="9">
        <v>0</v>
      </c>
      <c r="I5334" s="9">
        <v>0</v>
      </c>
      <c r="J5334" s="9">
        <v>0.36</v>
      </c>
      <c r="K5334" s="9">
        <v>0.36</v>
      </c>
      <c r="L5334" s="9">
        <v>0.36</v>
      </c>
      <c r="N5334" s="32">
        <f>IF('System Design'!$F$8=1,'Hourly Demand and Generation'!G5334*'System Design'!$F$21,IF('System Design'!$F$8=2,'Hourly Demand and Generation'!H5334*'System Design'!$F$21,IF('System Design'!$F$8=3,'Hourly Demand and Generation'!I5334*'System Design'!$F$21)))</f>
        <v>0</v>
      </c>
      <c r="O5334" s="32">
        <f>IF('System Design'!$F$8=1,'Hourly Demand and Generation'!J5334*'System Design'!$F$22,IF('System Design'!$F$8=2,'Hourly Demand and Generation'!K5334*'System Design'!$F$22,IF('System Design'!$F$8=3,'Hourly Demand and Generation'!L5334*'System Design'!$F$22)))</f>
        <v>900</v>
      </c>
      <c r="Q5334" s="32">
        <f t="shared" si="1190"/>
        <v>0</v>
      </c>
      <c r="R5334" s="32">
        <f t="shared" si="1193"/>
        <v>5400</v>
      </c>
      <c r="S5334" s="32">
        <f t="shared" si="1194"/>
        <v>0</v>
      </c>
      <c r="T5334" s="32">
        <f t="shared" si="1195"/>
        <v>21600</v>
      </c>
      <c r="U5334" s="32">
        <f t="shared" si="1196"/>
        <v>0</v>
      </c>
      <c r="V5334" s="32">
        <f t="shared" si="1191"/>
        <v>677.25</v>
      </c>
      <c r="W5334" s="32">
        <f t="shared" si="1197"/>
        <v>677.25</v>
      </c>
      <c r="X5334" s="32">
        <f t="shared" si="1198"/>
        <v>677.25</v>
      </c>
    </row>
    <row r="5335" spans="1:24" x14ac:dyDescent="0.25">
      <c r="A5335" s="2"/>
      <c r="B5335" s="2" t="s">
        <v>9</v>
      </c>
      <c r="C5335" s="2">
        <f t="shared" ref="C5335:C5356" si="1199">C5334</f>
        <v>223</v>
      </c>
      <c r="D5335" s="2">
        <f t="shared" ref="D5335:D5356" si="1200">D5334+1</f>
        <v>3</v>
      </c>
      <c r="E5335" s="2">
        <f t="shared" si="1192"/>
        <v>5331</v>
      </c>
      <c r="F5335" s="11">
        <v>202.5</v>
      </c>
      <c r="G5335" s="9">
        <v>0</v>
      </c>
      <c r="H5335" s="9">
        <v>0</v>
      </c>
      <c r="I5335" s="9">
        <v>0</v>
      </c>
      <c r="J5335" s="9">
        <v>0.36</v>
      </c>
      <c r="K5335" s="9">
        <v>0.36</v>
      </c>
      <c r="L5335" s="9">
        <v>0.36</v>
      </c>
      <c r="N5335" s="32">
        <f>IF('System Design'!$F$8=1,'Hourly Demand and Generation'!G5335*'System Design'!$F$21,IF('System Design'!$F$8=2,'Hourly Demand and Generation'!H5335*'System Design'!$F$21,IF('System Design'!$F$8=3,'Hourly Demand and Generation'!I5335*'System Design'!$F$21)))</f>
        <v>0</v>
      </c>
      <c r="O5335" s="32">
        <f>IF('System Design'!$F$8=1,'Hourly Demand and Generation'!J5335*'System Design'!$F$22,IF('System Design'!$F$8=2,'Hourly Demand and Generation'!K5335*'System Design'!$F$22,IF('System Design'!$F$8=3,'Hourly Demand and Generation'!L5335*'System Design'!$F$22)))</f>
        <v>900</v>
      </c>
      <c r="Q5335" s="32">
        <f t="shared" si="1190"/>
        <v>0</v>
      </c>
      <c r="R5335" s="32">
        <f t="shared" si="1193"/>
        <v>5400</v>
      </c>
      <c r="S5335" s="32">
        <f t="shared" si="1194"/>
        <v>0</v>
      </c>
      <c r="T5335" s="32">
        <f t="shared" si="1195"/>
        <v>21600</v>
      </c>
      <c r="U5335" s="32">
        <f t="shared" si="1196"/>
        <v>0</v>
      </c>
      <c r="V5335" s="32">
        <f t="shared" si="1191"/>
        <v>697.5</v>
      </c>
      <c r="W5335" s="32">
        <f t="shared" si="1197"/>
        <v>697.5</v>
      </c>
      <c r="X5335" s="32">
        <f t="shared" si="1198"/>
        <v>697.5</v>
      </c>
    </row>
    <row r="5336" spans="1:24" x14ac:dyDescent="0.25">
      <c r="A5336" s="2"/>
      <c r="B5336" s="2" t="s">
        <v>9</v>
      </c>
      <c r="C5336" s="2">
        <f t="shared" si="1199"/>
        <v>223</v>
      </c>
      <c r="D5336" s="2">
        <f t="shared" si="1200"/>
        <v>4</v>
      </c>
      <c r="E5336" s="2">
        <f t="shared" si="1192"/>
        <v>5332</v>
      </c>
      <c r="F5336" s="11">
        <v>243</v>
      </c>
      <c r="G5336" s="9">
        <v>0</v>
      </c>
      <c r="H5336" s="9">
        <v>0</v>
      </c>
      <c r="I5336" s="9">
        <v>0</v>
      </c>
      <c r="J5336" s="9">
        <v>0.4</v>
      </c>
      <c r="K5336" s="9">
        <v>0.4</v>
      </c>
      <c r="L5336" s="9">
        <v>0.4</v>
      </c>
      <c r="N5336" s="32">
        <f>IF('System Design'!$F$8=1,'Hourly Demand and Generation'!G5336*'System Design'!$F$21,IF('System Design'!$F$8=2,'Hourly Demand and Generation'!H5336*'System Design'!$F$21,IF('System Design'!$F$8=3,'Hourly Demand and Generation'!I5336*'System Design'!$F$21)))</f>
        <v>0</v>
      </c>
      <c r="O5336" s="32">
        <f>IF('System Design'!$F$8=1,'Hourly Demand and Generation'!J5336*'System Design'!$F$22,IF('System Design'!$F$8=2,'Hourly Demand and Generation'!K5336*'System Design'!$F$22,IF('System Design'!$F$8=3,'Hourly Demand and Generation'!L5336*'System Design'!$F$22)))</f>
        <v>1000</v>
      </c>
      <c r="Q5336" s="32">
        <f t="shared" si="1190"/>
        <v>0</v>
      </c>
      <c r="R5336" s="32">
        <f t="shared" si="1193"/>
        <v>5400</v>
      </c>
      <c r="S5336" s="32">
        <f t="shared" si="1194"/>
        <v>0</v>
      </c>
      <c r="T5336" s="32">
        <f t="shared" si="1195"/>
        <v>21600</v>
      </c>
      <c r="U5336" s="32">
        <f t="shared" si="1196"/>
        <v>0</v>
      </c>
      <c r="V5336" s="32">
        <f t="shared" si="1191"/>
        <v>757</v>
      </c>
      <c r="W5336" s="32">
        <f t="shared" si="1197"/>
        <v>757</v>
      </c>
      <c r="X5336" s="32">
        <f t="shared" si="1198"/>
        <v>757</v>
      </c>
    </row>
    <row r="5337" spans="1:24" x14ac:dyDescent="0.25">
      <c r="A5337" s="2"/>
      <c r="B5337" s="2" t="s">
        <v>9</v>
      </c>
      <c r="C5337" s="2">
        <f t="shared" si="1199"/>
        <v>223</v>
      </c>
      <c r="D5337" s="2">
        <f t="shared" si="1200"/>
        <v>5</v>
      </c>
      <c r="E5337" s="2">
        <f t="shared" si="1192"/>
        <v>5333</v>
      </c>
      <c r="F5337" s="11">
        <v>263.25</v>
      </c>
      <c r="G5337" s="9">
        <v>0</v>
      </c>
      <c r="H5337" s="9">
        <v>3.0816366477905598E-2</v>
      </c>
      <c r="I5337" s="9">
        <v>7.4399999999999994E-2</v>
      </c>
      <c r="J5337" s="9">
        <v>0.32</v>
      </c>
      <c r="K5337" s="9">
        <v>0.32</v>
      </c>
      <c r="L5337" s="9">
        <v>0.32</v>
      </c>
      <c r="N5337" s="32">
        <f>IF('System Design'!$F$8=1,'Hourly Demand and Generation'!G5337*'System Design'!$F$21,IF('System Design'!$F$8=2,'Hourly Demand and Generation'!H5337*'System Design'!$F$21,IF('System Design'!$F$8=3,'Hourly Demand and Generation'!I5337*'System Design'!$F$21)))</f>
        <v>37.199999999999996</v>
      </c>
      <c r="O5337" s="32">
        <f>IF('System Design'!$F$8=1,'Hourly Demand and Generation'!J5337*'System Design'!$F$22,IF('System Design'!$F$8=2,'Hourly Demand and Generation'!K5337*'System Design'!$F$22,IF('System Design'!$F$8=3,'Hourly Demand and Generation'!L5337*'System Design'!$F$22)))</f>
        <v>800</v>
      </c>
      <c r="Q5337" s="32">
        <f t="shared" si="1190"/>
        <v>0</v>
      </c>
      <c r="R5337" s="32">
        <f t="shared" si="1193"/>
        <v>5400</v>
      </c>
      <c r="S5337" s="32">
        <f t="shared" si="1194"/>
        <v>0</v>
      </c>
      <c r="T5337" s="32">
        <f t="shared" si="1195"/>
        <v>21600</v>
      </c>
      <c r="U5337" s="32">
        <f t="shared" si="1196"/>
        <v>0</v>
      </c>
      <c r="V5337" s="32">
        <f t="shared" si="1191"/>
        <v>573.95000000000005</v>
      </c>
      <c r="W5337" s="32">
        <f t="shared" si="1197"/>
        <v>573.95000000000005</v>
      </c>
      <c r="X5337" s="32">
        <f t="shared" si="1198"/>
        <v>573.95000000000005</v>
      </c>
    </row>
    <row r="5338" spans="1:24" x14ac:dyDescent="0.25">
      <c r="A5338" s="2"/>
      <c r="B5338" s="2" t="s">
        <v>9</v>
      </c>
      <c r="C5338" s="2">
        <f t="shared" si="1199"/>
        <v>223</v>
      </c>
      <c r="D5338" s="2">
        <f t="shared" si="1200"/>
        <v>6</v>
      </c>
      <c r="E5338" s="2">
        <f t="shared" si="1192"/>
        <v>5334</v>
      </c>
      <c r="F5338" s="11">
        <v>283.5</v>
      </c>
      <c r="G5338" s="9">
        <v>6.16327329558111E-2</v>
      </c>
      <c r="H5338" s="9">
        <v>9.63011452434549E-2</v>
      </c>
      <c r="I5338" s="9">
        <v>0.15809999999999999</v>
      </c>
      <c r="J5338" s="9">
        <v>0.32</v>
      </c>
      <c r="K5338" s="9">
        <v>0.32</v>
      </c>
      <c r="L5338" s="9">
        <v>0.32</v>
      </c>
      <c r="N5338" s="32">
        <f>IF('System Design'!$F$8=1,'Hourly Demand and Generation'!G5338*'System Design'!$F$21,IF('System Design'!$F$8=2,'Hourly Demand and Generation'!H5338*'System Design'!$F$21,IF('System Design'!$F$8=3,'Hourly Demand and Generation'!I5338*'System Design'!$F$21)))</f>
        <v>79.05</v>
      </c>
      <c r="O5338" s="32">
        <f>IF('System Design'!$F$8=1,'Hourly Demand and Generation'!J5338*'System Design'!$F$22,IF('System Design'!$F$8=2,'Hourly Demand and Generation'!K5338*'System Design'!$F$22,IF('System Design'!$F$8=3,'Hourly Demand and Generation'!L5338*'System Design'!$F$22)))</f>
        <v>800</v>
      </c>
      <c r="Q5338" s="32">
        <f t="shared" si="1190"/>
        <v>0</v>
      </c>
      <c r="R5338" s="32">
        <f t="shared" si="1193"/>
        <v>5400</v>
      </c>
      <c r="S5338" s="32">
        <f t="shared" si="1194"/>
        <v>0</v>
      </c>
      <c r="T5338" s="32">
        <f t="shared" si="1195"/>
        <v>21600</v>
      </c>
      <c r="U5338" s="32">
        <f t="shared" si="1196"/>
        <v>0</v>
      </c>
      <c r="V5338" s="32">
        <f t="shared" si="1191"/>
        <v>595.54999999999995</v>
      </c>
      <c r="W5338" s="32">
        <f t="shared" si="1197"/>
        <v>595.54999999999995</v>
      </c>
      <c r="X5338" s="32">
        <f t="shared" si="1198"/>
        <v>595.54999999999995</v>
      </c>
    </row>
    <row r="5339" spans="1:24" x14ac:dyDescent="0.25">
      <c r="A5339" s="2"/>
      <c r="B5339" s="2" t="s">
        <v>9</v>
      </c>
      <c r="C5339" s="2">
        <f t="shared" si="1199"/>
        <v>223</v>
      </c>
      <c r="D5339" s="2">
        <f t="shared" si="1200"/>
        <v>7</v>
      </c>
      <c r="E5339" s="2">
        <f t="shared" si="1192"/>
        <v>5335</v>
      </c>
      <c r="F5339" s="11">
        <v>303.75</v>
      </c>
      <c r="G5339" s="9">
        <v>0.13096955753109901</v>
      </c>
      <c r="H5339" s="9">
        <v>0.16178592400900399</v>
      </c>
      <c r="I5339" s="9">
        <v>0.23250000000000001</v>
      </c>
      <c r="J5339" s="9">
        <v>0.36</v>
      </c>
      <c r="K5339" s="9">
        <v>0.36</v>
      </c>
      <c r="L5339" s="9">
        <v>0.36</v>
      </c>
      <c r="N5339" s="32">
        <f>IF('System Design'!$F$8=1,'Hourly Demand and Generation'!G5339*'System Design'!$F$21,IF('System Design'!$F$8=2,'Hourly Demand and Generation'!H5339*'System Design'!$F$21,IF('System Design'!$F$8=3,'Hourly Demand and Generation'!I5339*'System Design'!$F$21)))</f>
        <v>116.25</v>
      </c>
      <c r="O5339" s="32">
        <f>IF('System Design'!$F$8=1,'Hourly Demand and Generation'!J5339*'System Design'!$F$22,IF('System Design'!$F$8=2,'Hourly Demand and Generation'!K5339*'System Design'!$F$22,IF('System Design'!$F$8=3,'Hourly Demand and Generation'!L5339*'System Design'!$F$22)))</f>
        <v>900</v>
      </c>
      <c r="Q5339" s="32">
        <f t="shared" si="1190"/>
        <v>0</v>
      </c>
      <c r="R5339" s="32">
        <f t="shared" si="1193"/>
        <v>5400</v>
      </c>
      <c r="S5339" s="32">
        <f t="shared" si="1194"/>
        <v>0</v>
      </c>
      <c r="T5339" s="32">
        <f t="shared" si="1195"/>
        <v>21600</v>
      </c>
      <c r="U5339" s="32">
        <f t="shared" si="1196"/>
        <v>0</v>
      </c>
      <c r="V5339" s="32">
        <f t="shared" si="1191"/>
        <v>712.5</v>
      </c>
      <c r="W5339" s="32">
        <f t="shared" si="1197"/>
        <v>712.5</v>
      </c>
      <c r="X5339" s="32">
        <f t="shared" si="1198"/>
        <v>712.5</v>
      </c>
    </row>
    <row r="5340" spans="1:24" x14ac:dyDescent="0.25">
      <c r="A5340" s="2"/>
      <c r="B5340" s="2" t="s">
        <v>9</v>
      </c>
      <c r="C5340" s="2">
        <f t="shared" si="1199"/>
        <v>223</v>
      </c>
      <c r="D5340" s="2">
        <f t="shared" si="1200"/>
        <v>8</v>
      </c>
      <c r="E5340" s="2">
        <f t="shared" si="1192"/>
        <v>5336</v>
      </c>
      <c r="F5340" s="11">
        <v>324</v>
      </c>
      <c r="G5340" s="9">
        <v>0.25423502344272098</v>
      </c>
      <c r="H5340" s="9">
        <v>0.28890343573036498</v>
      </c>
      <c r="I5340" s="9">
        <v>0.3906</v>
      </c>
      <c r="J5340" s="9">
        <v>0.36</v>
      </c>
      <c r="K5340" s="9">
        <v>0.36</v>
      </c>
      <c r="L5340" s="9">
        <v>0.36</v>
      </c>
      <c r="N5340" s="32">
        <f>IF('System Design'!$F$8=1,'Hourly Demand and Generation'!G5340*'System Design'!$F$21,IF('System Design'!$F$8=2,'Hourly Demand and Generation'!H5340*'System Design'!$F$21,IF('System Design'!$F$8=3,'Hourly Demand and Generation'!I5340*'System Design'!$F$21)))</f>
        <v>195.3</v>
      </c>
      <c r="O5340" s="32">
        <f>IF('System Design'!$F$8=1,'Hourly Demand and Generation'!J5340*'System Design'!$F$22,IF('System Design'!$F$8=2,'Hourly Demand and Generation'!K5340*'System Design'!$F$22,IF('System Design'!$F$8=3,'Hourly Demand and Generation'!L5340*'System Design'!$F$22)))</f>
        <v>900</v>
      </c>
      <c r="Q5340" s="32">
        <f t="shared" si="1190"/>
        <v>0</v>
      </c>
      <c r="R5340" s="32">
        <f t="shared" si="1193"/>
        <v>5400</v>
      </c>
      <c r="S5340" s="32">
        <f t="shared" si="1194"/>
        <v>0</v>
      </c>
      <c r="T5340" s="32">
        <f t="shared" si="1195"/>
        <v>21600</v>
      </c>
      <c r="U5340" s="32">
        <f t="shared" si="1196"/>
        <v>0</v>
      </c>
      <c r="V5340" s="32">
        <f t="shared" si="1191"/>
        <v>771.3</v>
      </c>
      <c r="W5340" s="32">
        <f t="shared" si="1197"/>
        <v>771.3</v>
      </c>
      <c r="X5340" s="32">
        <f t="shared" si="1198"/>
        <v>771.3</v>
      </c>
    </row>
    <row r="5341" spans="1:24" x14ac:dyDescent="0.25">
      <c r="A5341" s="2"/>
      <c r="B5341" s="2" t="s">
        <v>9</v>
      </c>
      <c r="C5341" s="2">
        <f t="shared" si="1199"/>
        <v>223</v>
      </c>
      <c r="D5341" s="2">
        <f t="shared" si="1200"/>
        <v>9</v>
      </c>
      <c r="E5341" s="2">
        <f t="shared" si="1192"/>
        <v>5337</v>
      </c>
      <c r="F5341" s="11">
        <v>324</v>
      </c>
      <c r="G5341" s="9">
        <v>0.38520458097381999</v>
      </c>
      <c r="H5341" s="9">
        <v>0.41602094745172502</v>
      </c>
      <c r="I5341" s="9">
        <v>0.53939999999999999</v>
      </c>
      <c r="J5341" s="9">
        <v>0.32</v>
      </c>
      <c r="K5341" s="9">
        <v>0.32</v>
      </c>
      <c r="L5341" s="9">
        <v>0.32</v>
      </c>
      <c r="N5341" s="32">
        <f>IF('System Design'!$F$8=1,'Hourly Demand and Generation'!G5341*'System Design'!$F$21,IF('System Design'!$F$8=2,'Hourly Demand and Generation'!H5341*'System Design'!$F$21,IF('System Design'!$F$8=3,'Hourly Demand and Generation'!I5341*'System Design'!$F$21)))</f>
        <v>269.7</v>
      </c>
      <c r="O5341" s="32">
        <f>IF('System Design'!$F$8=1,'Hourly Demand and Generation'!J5341*'System Design'!$F$22,IF('System Design'!$F$8=2,'Hourly Demand and Generation'!K5341*'System Design'!$F$22,IF('System Design'!$F$8=3,'Hourly Demand and Generation'!L5341*'System Design'!$F$22)))</f>
        <v>800</v>
      </c>
      <c r="Q5341" s="32">
        <f t="shared" si="1190"/>
        <v>0</v>
      </c>
      <c r="R5341" s="32">
        <f t="shared" si="1193"/>
        <v>5400</v>
      </c>
      <c r="S5341" s="32">
        <f t="shared" si="1194"/>
        <v>0</v>
      </c>
      <c r="T5341" s="32">
        <f t="shared" si="1195"/>
        <v>21600</v>
      </c>
      <c r="U5341" s="32">
        <f t="shared" si="1196"/>
        <v>0</v>
      </c>
      <c r="V5341" s="32">
        <f t="shared" si="1191"/>
        <v>745.7</v>
      </c>
      <c r="W5341" s="32">
        <f t="shared" si="1197"/>
        <v>745.7</v>
      </c>
      <c r="X5341" s="32">
        <f t="shared" si="1198"/>
        <v>745.7</v>
      </c>
    </row>
    <row r="5342" spans="1:24" x14ac:dyDescent="0.25">
      <c r="A5342" s="2"/>
      <c r="B5342" s="2" t="s">
        <v>9</v>
      </c>
      <c r="C5342" s="2">
        <f t="shared" si="1199"/>
        <v>223</v>
      </c>
      <c r="D5342" s="2">
        <f t="shared" si="1200"/>
        <v>10</v>
      </c>
      <c r="E5342" s="2">
        <f t="shared" si="1192"/>
        <v>5338</v>
      </c>
      <c r="F5342" s="11">
        <v>315.89999999999998</v>
      </c>
      <c r="G5342" s="9">
        <v>0.516174138504918</v>
      </c>
      <c r="H5342" s="9">
        <v>0.54699050498282398</v>
      </c>
      <c r="I5342" s="9">
        <v>0.69750000000000001</v>
      </c>
      <c r="J5342" s="9">
        <v>0.36</v>
      </c>
      <c r="K5342" s="9">
        <v>0.36</v>
      </c>
      <c r="L5342" s="9">
        <v>0.36</v>
      </c>
      <c r="N5342" s="32">
        <f>IF('System Design'!$F$8=1,'Hourly Demand and Generation'!G5342*'System Design'!$F$21,IF('System Design'!$F$8=2,'Hourly Demand and Generation'!H5342*'System Design'!$F$21,IF('System Design'!$F$8=3,'Hourly Demand and Generation'!I5342*'System Design'!$F$21)))</f>
        <v>348.75</v>
      </c>
      <c r="O5342" s="32">
        <f>IF('System Design'!$F$8=1,'Hourly Demand and Generation'!J5342*'System Design'!$F$22,IF('System Design'!$F$8=2,'Hourly Demand and Generation'!K5342*'System Design'!$F$22,IF('System Design'!$F$8=3,'Hourly Demand and Generation'!L5342*'System Design'!$F$22)))</f>
        <v>900</v>
      </c>
      <c r="Q5342" s="32">
        <f t="shared" si="1190"/>
        <v>0</v>
      </c>
      <c r="R5342" s="32">
        <f t="shared" si="1193"/>
        <v>5400</v>
      </c>
      <c r="S5342" s="32">
        <f t="shared" si="1194"/>
        <v>0</v>
      </c>
      <c r="T5342" s="32">
        <f t="shared" si="1195"/>
        <v>21600</v>
      </c>
      <c r="U5342" s="32">
        <f t="shared" si="1196"/>
        <v>0</v>
      </c>
      <c r="V5342" s="32">
        <f t="shared" si="1191"/>
        <v>932.85</v>
      </c>
      <c r="W5342" s="32">
        <f t="shared" si="1197"/>
        <v>932.85</v>
      </c>
      <c r="X5342" s="32">
        <f t="shared" si="1198"/>
        <v>932.85</v>
      </c>
    </row>
    <row r="5343" spans="1:24" x14ac:dyDescent="0.25">
      <c r="A5343" s="2"/>
      <c r="B5343" s="2" t="s">
        <v>9</v>
      </c>
      <c r="C5343" s="2">
        <f t="shared" si="1199"/>
        <v>223</v>
      </c>
      <c r="D5343" s="2">
        <f t="shared" si="1200"/>
        <v>11</v>
      </c>
      <c r="E5343" s="2">
        <f t="shared" si="1192"/>
        <v>5339</v>
      </c>
      <c r="F5343" s="11">
        <v>311.85000000000002</v>
      </c>
      <c r="G5343" s="9">
        <v>0.63943960441654002</v>
      </c>
      <c r="H5343" s="9">
        <v>0.67410801670418397</v>
      </c>
      <c r="I5343" s="9">
        <v>0.85560000000000003</v>
      </c>
      <c r="J5343" s="9">
        <v>0.32</v>
      </c>
      <c r="K5343" s="9">
        <v>0.32</v>
      </c>
      <c r="L5343" s="9">
        <v>0.32</v>
      </c>
      <c r="N5343" s="32">
        <f>IF('System Design'!$F$8=1,'Hourly Demand and Generation'!G5343*'System Design'!$F$21,IF('System Design'!$F$8=2,'Hourly Demand and Generation'!H5343*'System Design'!$F$21,IF('System Design'!$F$8=3,'Hourly Demand and Generation'!I5343*'System Design'!$F$21)))</f>
        <v>427.8</v>
      </c>
      <c r="O5343" s="32">
        <f>IF('System Design'!$F$8=1,'Hourly Demand and Generation'!J5343*'System Design'!$F$22,IF('System Design'!$F$8=2,'Hourly Demand and Generation'!K5343*'System Design'!$F$22,IF('System Design'!$F$8=3,'Hourly Demand and Generation'!L5343*'System Design'!$F$22)))</f>
        <v>800</v>
      </c>
      <c r="Q5343" s="32">
        <f t="shared" si="1190"/>
        <v>0</v>
      </c>
      <c r="R5343" s="32">
        <f t="shared" si="1193"/>
        <v>5400</v>
      </c>
      <c r="S5343" s="32">
        <f t="shared" si="1194"/>
        <v>0</v>
      </c>
      <c r="T5343" s="32">
        <f t="shared" si="1195"/>
        <v>21600</v>
      </c>
      <c r="U5343" s="32">
        <f t="shared" si="1196"/>
        <v>0</v>
      </c>
      <c r="V5343" s="32">
        <f t="shared" si="1191"/>
        <v>915.94999999999993</v>
      </c>
      <c r="W5343" s="32">
        <f t="shared" si="1197"/>
        <v>915.94999999999993</v>
      </c>
      <c r="X5343" s="32">
        <f t="shared" si="1198"/>
        <v>915.94999999999993</v>
      </c>
    </row>
    <row r="5344" spans="1:24" x14ac:dyDescent="0.25">
      <c r="A5344" s="2"/>
      <c r="B5344" s="2" t="s">
        <v>9</v>
      </c>
      <c r="C5344" s="2">
        <f t="shared" si="1199"/>
        <v>223</v>
      </c>
      <c r="D5344" s="2">
        <f t="shared" si="1200"/>
        <v>12</v>
      </c>
      <c r="E5344" s="2">
        <f t="shared" si="1192"/>
        <v>5340</v>
      </c>
      <c r="F5344" s="11">
        <v>311.85000000000002</v>
      </c>
      <c r="G5344" s="9">
        <v>0.77040916194763898</v>
      </c>
      <c r="H5344" s="9">
        <v>0.77040916194763898</v>
      </c>
      <c r="I5344" s="9">
        <v>0.93</v>
      </c>
      <c r="J5344" s="9">
        <v>0.3</v>
      </c>
      <c r="K5344" s="9">
        <v>0.3</v>
      </c>
      <c r="L5344" s="9">
        <v>0.3</v>
      </c>
      <c r="N5344" s="32">
        <f>IF('System Design'!$F$8=1,'Hourly Demand and Generation'!G5344*'System Design'!$F$21,IF('System Design'!$F$8=2,'Hourly Demand and Generation'!H5344*'System Design'!$F$21,IF('System Design'!$F$8=3,'Hourly Demand and Generation'!I5344*'System Design'!$F$21)))</f>
        <v>465</v>
      </c>
      <c r="O5344" s="32">
        <f>IF('System Design'!$F$8=1,'Hourly Demand and Generation'!J5344*'System Design'!$F$22,IF('System Design'!$F$8=2,'Hourly Demand and Generation'!K5344*'System Design'!$F$22,IF('System Design'!$F$8=3,'Hourly Demand and Generation'!L5344*'System Design'!$F$22)))</f>
        <v>750</v>
      </c>
      <c r="Q5344" s="32">
        <f t="shared" si="1190"/>
        <v>0</v>
      </c>
      <c r="R5344" s="32">
        <f t="shared" si="1193"/>
        <v>5400</v>
      </c>
      <c r="S5344" s="32">
        <f t="shared" si="1194"/>
        <v>0</v>
      </c>
      <c r="T5344" s="32">
        <f t="shared" si="1195"/>
        <v>21600</v>
      </c>
      <c r="U5344" s="32">
        <f t="shared" si="1196"/>
        <v>0</v>
      </c>
      <c r="V5344" s="32">
        <f t="shared" si="1191"/>
        <v>903.15</v>
      </c>
      <c r="W5344" s="32">
        <f t="shared" si="1197"/>
        <v>903.15</v>
      </c>
      <c r="X5344" s="32">
        <f t="shared" si="1198"/>
        <v>903.15</v>
      </c>
    </row>
    <row r="5345" spans="1:24" x14ac:dyDescent="0.25">
      <c r="A5345" s="2"/>
      <c r="B5345" s="2" t="s">
        <v>9</v>
      </c>
      <c r="C5345" s="2">
        <f t="shared" si="1199"/>
        <v>223</v>
      </c>
      <c r="D5345" s="2">
        <f t="shared" si="1200"/>
        <v>13</v>
      </c>
      <c r="E5345" s="2">
        <f t="shared" si="1192"/>
        <v>5341</v>
      </c>
      <c r="F5345" s="11">
        <v>324</v>
      </c>
      <c r="G5345" s="9">
        <v>0.63943960441654002</v>
      </c>
      <c r="H5345" s="9">
        <v>0.67410801670418397</v>
      </c>
      <c r="I5345" s="9">
        <v>0.85560000000000003</v>
      </c>
      <c r="J5345" s="9">
        <v>0.32</v>
      </c>
      <c r="K5345" s="9">
        <v>0.32</v>
      </c>
      <c r="L5345" s="9">
        <v>0.32</v>
      </c>
      <c r="N5345" s="32">
        <f>IF('System Design'!$F$8=1,'Hourly Demand and Generation'!G5345*'System Design'!$F$21,IF('System Design'!$F$8=2,'Hourly Demand and Generation'!H5345*'System Design'!$F$21,IF('System Design'!$F$8=3,'Hourly Demand and Generation'!I5345*'System Design'!$F$21)))</f>
        <v>427.8</v>
      </c>
      <c r="O5345" s="32">
        <f>IF('System Design'!$F$8=1,'Hourly Demand and Generation'!J5345*'System Design'!$F$22,IF('System Design'!$F$8=2,'Hourly Demand and Generation'!K5345*'System Design'!$F$22,IF('System Design'!$F$8=3,'Hourly Demand and Generation'!L5345*'System Design'!$F$22)))</f>
        <v>800</v>
      </c>
      <c r="Q5345" s="32">
        <f t="shared" si="1190"/>
        <v>0</v>
      </c>
      <c r="R5345" s="32">
        <f t="shared" si="1193"/>
        <v>5400</v>
      </c>
      <c r="S5345" s="32">
        <f t="shared" si="1194"/>
        <v>0</v>
      </c>
      <c r="T5345" s="32">
        <f t="shared" si="1195"/>
        <v>21600</v>
      </c>
      <c r="U5345" s="32">
        <f t="shared" si="1196"/>
        <v>0</v>
      </c>
      <c r="V5345" s="32">
        <f t="shared" si="1191"/>
        <v>903.8</v>
      </c>
      <c r="W5345" s="32">
        <f t="shared" si="1197"/>
        <v>903.8</v>
      </c>
      <c r="X5345" s="32">
        <f t="shared" si="1198"/>
        <v>903.8</v>
      </c>
    </row>
    <row r="5346" spans="1:24" x14ac:dyDescent="0.25">
      <c r="A5346" s="2"/>
      <c r="B5346" s="2" t="s">
        <v>9</v>
      </c>
      <c r="C5346" s="2">
        <f t="shared" si="1199"/>
        <v>223</v>
      </c>
      <c r="D5346" s="2">
        <f t="shared" si="1200"/>
        <v>14</v>
      </c>
      <c r="E5346" s="2">
        <f t="shared" si="1192"/>
        <v>5342</v>
      </c>
      <c r="F5346" s="11">
        <v>324</v>
      </c>
      <c r="G5346" s="9">
        <v>0.516174138504918</v>
      </c>
      <c r="H5346" s="9">
        <v>0.54699050498282398</v>
      </c>
      <c r="I5346" s="9">
        <v>0.69750000000000001</v>
      </c>
      <c r="J5346" s="9">
        <v>0.34</v>
      </c>
      <c r="K5346" s="9">
        <v>0.34</v>
      </c>
      <c r="L5346" s="9">
        <v>0.34</v>
      </c>
      <c r="N5346" s="32">
        <f>IF('System Design'!$F$8=1,'Hourly Demand and Generation'!G5346*'System Design'!$F$21,IF('System Design'!$F$8=2,'Hourly Demand and Generation'!H5346*'System Design'!$F$21,IF('System Design'!$F$8=3,'Hourly Demand and Generation'!I5346*'System Design'!$F$21)))</f>
        <v>348.75</v>
      </c>
      <c r="O5346" s="32">
        <f>IF('System Design'!$F$8=1,'Hourly Demand and Generation'!J5346*'System Design'!$F$22,IF('System Design'!$F$8=2,'Hourly Demand and Generation'!K5346*'System Design'!$F$22,IF('System Design'!$F$8=3,'Hourly Demand and Generation'!L5346*'System Design'!$F$22)))</f>
        <v>850.00000000000011</v>
      </c>
      <c r="Q5346" s="32">
        <f t="shared" si="1190"/>
        <v>0</v>
      </c>
      <c r="R5346" s="32">
        <f t="shared" si="1193"/>
        <v>5400</v>
      </c>
      <c r="S5346" s="32">
        <f t="shared" si="1194"/>
        <v>0</v>
      </c>
      <c r="T5346" s="32">
        <f t="shared" si="1195"/>
        <v>21600</v>
      </c>
      <c r="U5346" s="32">
        <f t="shared" si="1196"/>
        <v>0</v>
      </c>
      <c r="V5346" s="32">
        <f t="shared" si="1191"/>
        <v>874.75</v>
      </c>
      <c r="W5346" s="32">
        <f t="shared" si="1197"/>
        <v>874.75</v>
      </c>
      <c r="X5346" s="32">
        <f t="shared" si="1198"/>
        <v>874.75</v>
      </c>
    </row>
    <row r="5347" spans="1:24" x14ac:dyDescent="0.25">
      <c r="A5347" s="2"/>
      <c r="B5347" s="2" t="s">
        <v>9</v>
      </c>
      <c r="C5347" s="2">
        <f t="shared" si="1199"/>
        <v>223</v>
      </c>
      <c r="D5347" s="2">
        <f t="shared" si="1200"/>
        <v>15</v>
      </c>
      <c r="E5347" s="2">
        <f t="shared" si="1192"/>
        <v>5343</v>
      </c>
      <c r="F5347" s="11">
        <v>344.25</v>
      </c>
      <c r="G5347" s="9">
        <v>0.38520458097381999</v>
      </c>
      <c r="H5347" s="9">
        <v>0.41602094745172502</v>
      </c>
      <c r="I5347" s="9">
        <v>0.53939999999999999</v>
      </c>
      <c r="J5347" s="9">
        <v>0.36</v>
      </c>
      <c r="K5347" s="9">
        <v>0.36</v>
      </c>
      <c r="L5347" s="9">
        <v>0.36</v>
      </c>
      <c r="N5347" s="32">
        <f>IF('System Design'!$F$8=1,'Hourly Demand and Generation'!G5347*'System Design'!$F$21,IF('System Design'!$F$8=2,'Hourly Demand and Generation'!H5347*'System Design'!$F$21,IF('System Design'!$F$8=3,'Hourly Demand and Generation'!I5347*'System Design'!$F$21)))</f>
        <v>269.7</v>
      </c>
      <c r="O5347" s="32">
        <f>IF('System Design'!$F$8=1,'Hourly Demand and Generation'!J5347*'System Design'!$F$22,IF('System Design'!$F$8=2,'Hourly Demand and Generation'!K5347*'System Design'!$F$22,IF('System Design'!$F$8=3,'Hourly Demand and Generation'!L5347*'System Design'!$F$22)))</f>
        <v>900</v>
      </c>
      <c r="Q5347" s="32">
        <f t="shared" si="1190"/>
        <v>0</v>
      </c>
      <c r="R5347" s="32">
        <f t="shared" si="1193"/>
        <v>5400</v>
      </c>
      <c r="S5347" s="32">
        <f t="shared" si="1194"/>
        <v>0</v>
      </c>
      <c r="T5347" s="32">
        <f t="shared" si="1195"/>
        <v>21600</v>
      </c>
      <c r="U5347" s="32">
        <f t="shared" si="1196"/>
        <v>0</v>
      </c>
      <c r="V5347" s="32">
        <f t="shared" si="1191"/>
        <v>825.45</v>
      </c>
      <c r="W5347" s="32">
        <f t="shared" si="1197"/>
        <v>825.45</v>
      </c>
      <c r="X5347" s="32">
        <f t="shared" si="1198"/>
        <v>825.45</v>
      </c>
    </row>
    <row r="5348" spans="1:24" x14ac:dyDescent="0.25">
      <c r="A5348" s="2"/>
      <c r="B5348" s="2" t="s">
        <v>9</v>
      </c>
      <c r="C5348" s="2">
        <f t="shared" si="1199"/>
        <v>223</v>
      </c>
      <c r="D5348" s="2">
        <f t="shared" si="1200"/>
        <v>16</v>
      </c>
      <c r="E5348" s="2">
        <f t="shared" si="1192"/>
        <v>5344</v>
      </c>
      <c r="F5348" s="11">
        <v>364.5</v>
      </c>
      <c r="G5348" s="9">
        <v>0.25423502344272098</v>
      </c>
      <c r="H5348" s="9">
        <v>0.28890343573036498</v>
      </c>
      <c r="I5348" s="9">
        <v>0.3906</v>
      </c>
      <c r="J5348" s="9">
        <v>0.36</v>
      </c>
      <c r="K5348" s="9">
        <v>0.36</v>
      </c>
      <c r="L5348" s="9">
        <v>0.36</v>
      </c>
      <c r="N5348" s="32">
        <f>IF('System Design'!$F$8=1,'Hourly Demand and Generation'!G5348*'System Design'!$F$21,IF('System Design'!$F$8=2,'Hourly Demand and Generation'!H5348*'System Design'!$F$21,IF('System Design'!$F$8=3,'Hourly Demand and Generation'!I5348*'System Design'!$F$21)))</f>
        <v>195.3</v>
      </c>
      <c r="O5348" s="32">
        <f>IF('System Design'!$F$8=1,'Hourly Demand and Generation'!J5348*'System Design'!$F$22,IF('System Design'!$F$8=2,'Hourly Demand and Generation'!K5348*'System Design'!$F$22,IF('System Design'!$F$8=3,'Hourly Demand and Generation'!L5348*'System Design'!$F$22)))</f>
        <v>900</v>
      </c>
      <c r="Q5348" s="32">
        <f t="shared" si="1190"/>
        <v>0</v>
      </c>
      <c r="R5348" s="32">
        <f t="shared" si="1193"/>
        <v>5400</v>
      </c>
      <c r="S5348" s="32">
        <f t="shared" si="1194"/>
        <v>0</v>
      </c>
      <c r="T5348" s="32">
        <f t="shared" si="1195"/>
        <v>21600</v>
      </c>
      <c r="U5348" s="32">
        <f t="shared" si="1196"/>
        <v>0</v>
      </c>
      <c r="V5348" s="32">
        <f t="shared" si="1191"/>
        <v>730.8</v>
      </c>
      <c r="W5348" s="32">
        <f t="shared" si="1197"/>
        <v>730.8</v>
      </c>
      <c r="X5348" s="32">
        <f t="shared" si="1198"/>
        <v>730.8</v>
      </c>
    </row>
    <row r="5349" spans="1:24" x14ac:dyDescent="0.25">
      <c r="A5349" s="2"/>
      <c r="B5349" s="2" t="s">
        <v>9</v>
      </c>
      <c r="C5349" s="2">
        <f t="shared" si="1199"/>
        <v>223</v>
      </c>
      <c r="D5349" s="2">
        <f t="shared" si="1200"/>
        <v>17</v>
      </c>
      <c r="E5349" s="2">
        <f t="shared" si="1192"/>
        <v>5345</v>
      </c>
      <c r="F5349" s="11">
        <v>384.75</v>
      </c>
      <c r="G5349" s="9">
        <v>0.13096955753109901</v>
      </c>
      <c r="H5349" s="9">
        <v>0.16178592400900399</v>
      </c>
      <c r="I5349" s="9">
        <v>0.23250000000000001</v>
      </c>
      <c r="J5349" s="9">
        <v>0.4</v>
      </c>
      <c r="K5349" s="9">
        <v>0.4</v>
      </c>
      <c r="L5349" s="9">
        <v>0.4</v>
      </c>
      <c r="N5349" s="32">
        <f>IF('System Design'!$F$8=1,'Hourly Demand and Generation'!G5349*'System Design'!$F$21,IF('System Design'!$F$8=2,'Hourly Demand and Generation'!H5349*'System Design'!$F$21,IF('System Design'!$F$8=3,'Hourly Demand and Generation'!I5349*'System Design'!$F$21)))</f>
        <v>116.25</v>
      </c>
      <c r="O5349" s="32">
        <f>IF('System Design'!$F$8=1,'Hourly Demand and Generation'!J5349*'System Design'!$F$22,IF('System Design'!$F$8=2,'Hourly Demand and Generation'!K5349*'System Design'!$F$22,IF('System Design'!$F$8=3,'Hourly Demand and Generation'!L5349*'System Design'!$F$22)))</f>
        <v>1000</v>
      </c>
      <c r="Q5349" s="32">
        <f t="shared" si="1190"/>
        <v>0</v>
      </c>
      <c r="R5349" s="32">
        <f t="shared" si="1193"/>
        <v>5400</v>
      </c>
      <c r="S5349" s="32">
        <f t="shared" si="1194"/>
        <v>0</v>
      </c>
      <c r="T5349" s="32">
        <f t="shared" si="1195"/>
        <v>21600</v>
      </c>
      <c r="U5349" s="32">
        <f t="shared" si="1196"/>
        <v>0</v>
      </c>
      <c r="V5349" s="32">
        <f t="shared" si="1191"/>
        <v>731.5</v>
      </c>
      <c r="W5349" s="32">
        <f t="shared" si="1197"/>
        <v>731.5</v>
      </c>
      <c r="X5349" s="32">
        <f t="shared" si="1198"/>
        <v>731.5</v>
      </c>
    </row>
    <row r="5350" spans="1:24" x14ac:dyDescent="0.25">
      <c r="A5350" s="2"/>
      <c r="B5350" s="2" t="s">
        <v>9</v>
      </c>
      <c r="C5350" s="2">
        <f t="shared" si="1199"/>
        <v>223</v>
      </c>
      <c r="D5350" s="2">
        <f t="shared" si="1200"/>
        <v>18</v>
      </c>
      <c r="E5350" s="2">
        <f t="shared" si="1192"/>
        <v>5346</v>
      </c>
      <c r="F5350" s="11">
        <v>405</v>
      </c>
      <c r="G5350" s="9">
        <v>6.16327329558111E-2</v>
      </c>
      <c r="H5350" s="9">
        <v>9.63011452434549E-2</v>
      </c>
      <c r="I5350" s="9">
        <v>0.15809999999999999</v>
      </c>
      <c r="J5350" s="9">
        <v>0.38</v>
      </c>
      <c r="K5350" s="9">
        <v>0.38</v>
      </c>
      <c r="L5350" s="9">
        <v>0.38</v>
      </c>
      <c r="N5350" s="32">
        <f>IF('System Design'!$F$8=1,'Hourly Demand and Generation'!G5350*'System Design'!$F$21,IF('System Design'!$F$8=2,'Hourly Demand and Generation'!H5350*'System Design'!$F$21,IF('System Design'!$F$8=3,'Hourly Demand and Generation'!I5350*'System Design'!$F$21)))</f>
        <v>79.05</v>
      </c>
      <c r="O5350" s="32">
        <f>IF('System Design'!$F$8=1,'Hourly Demand and Generation'!J5350*'System Design'!$F$22,IF('System Design'!$F$8=2,'Hourly Demand and Generation'!K5350*'System Design'!$F$22,IF('System Design'!$F$8=3,'Hourly Demand and Generation'!L5350*'System Design'!$F$22)))</f>
        <v>950</v>
      </c>
      <c r="Q5350" s="32">
        <f t="shared" si="1190"/>
        <v>0</v>
      </c>
      <c r="R5350" s="32">
        <f t="shared" si="1193"/>
        <v>5400</v>
      </c>
      <c r="S5350" s="32">
        <f t="shared" si="1194"/>
        <v>0</v>
      </c>
      <c r="T5350" s="32">
        <f t="shared" si="1195"/>
        <v>21600</v>
      </c>
      <c r="U5350" s="32">
        <f t="shared" si="1196"/>
        <v>0</v>
      </c>
      <c r="V5350" s="32">
        <f t="shared" si="1191"/>
        <v>624.04999999999995</v>
      </c>
      <c r="W5350" s="32">
        <f t="shared" si="1197"/>
        <v>624.04999999999995</v>
      </c>
      <c r="X5350" s="32">
        <f t="shared" si="1198"/>
        <v>624.04999999999995</v>
      </c>
    </row>
    <row r="5351" spans="1:24" x14ac:dyDescent="0.25">
      <c r="A5351" s="2"/>
      <c r="B5351" s="2" t="s">
        <v>9</v>
      </c>
      <c r="C5351" s="2">
        <f t="shared" si="1199"/>
        <v>223</v>
      </c>
      <c r="D5351" s="2">
        <f t="shared" si="1200"/>
        <v>19</v>
      </c>
      <c r="E5351" s="2">
        <f t="shared" si="1192"/>
        <v>5347</v>
      </c>
      <c r="F5351" s="11">
        <v>392.85</v>
      </c>
      <c r="G5351" s="9">
        <v>0</v>
      </c>
      <c r="H5351" s="9">
        <v>3.0816366477905598E-2</v>
      </c>
      <c r="I5351" s="9">
        <v>7.4399999999999994E-2</v>
      </c>
      <c r="J5351" s="9">
        <v>0.36</v>
      </c>
      <c r="K5351" s="9">
        <v>0.36</v>
      </c>
      <c r="L5351" s="9">
        <v>0.36</v>
      </c>
      <c r="N5351" s="32">
        <f>IF('System Design'!$F$8=1,'Hourly Demand and Generation'!G5351*'System Design'!$F$21,IF('System Design'!$F$8=2,'Hourly Demand and Generation'!H5351*'System Design'!$F$21,IF('System Design'!$F$8=3,'Hourly Demand and Generation'!I5351*'System Design'!$F$21)))</f>
        <v>37.199999999999996</v>
      </c>
      <c r="O5351" s="32">
        <f>IF('System Design'!$F$8=1,'Hourly Demand and Generation'!J5351*'System Design'!$F$22,IF('System Design'!$F$8=2,'Hourly Demand and Generation'!K5351*'System Design'!$F$22,IF('System Design'!$F$8=3,'Hourly Demand and Generation'!L5351*'System Design'!$F$22)))</f>
        <v>900</v>
      </c>
      <c r="Q5351" s="32">
        <f t="shared" si="1190"/>
        <v>0</v>
      </c>
      <c r="R5351" s="32">
        <f t="shared" si="1193"/>
        <v>5400</v>
      </c>
      <c r="S5351" s="32">
        <f t="shared" si="1194"/>
        <v>0</v>
      </c>
      <c r="T5351" s="32">
        <f t="shared" si="1195"/>
        <v>21600</v>
      </c>
      <c r="U5351" s="32">
        <f t="shared" si="1196"/>
        <v>0</v>
      </c>
      <c r="V5351" s="32">
        <f t="shared" si="1191"/>
        <v>544.35</v>
      </c>
      <c r="W5351" s="32">
        <f t="shared" si="1197"/>
        <v>544.35</v>
      </c>
      <c r="X5351" s="32">
        <f t="shared" si="1198"/>
        <v>544.35</v>
      </c>
    </row>
    <row r="5352" spans="1:24" x14ac:dyDescent="0.25">
      <c r="A5352" s="2"/>
      <c r="B5352" s="2" t="s">
        <v>9</v>
      </c>
      <c r="C5352" s="2">
        <f t="shared" si="1199"/>
        <v>223</v>
      </c>
      <c r="D5352" s="2">
        <f t="shared" si="1200"/>
        <v>20</v>
      </c>
      <c r="E5352" s="2">
        <f t="shared" si="1192"/>
        <v>5348</v>
      </c>
      <c r="F5352" s="11">
        <v>384.75</v>
      </c>
      <c r="G5352" s="9">
        <v>0</v>
      </c>
      <c r="H5352" s="9">
        <v>0</v>
      </c>
      <c r="I5352" s="9">
        <v>0</v>
      </c>
      <c r="J5352" s="9">
        <v>0.36</v>
      </c>
      <c r="K5352" s="9">
        <v>0.36</v>
      </c>
      <c r="L5352" s="9">
        <v>0.36</v>
      </c>
      <c r="N5352" s="32">
        <f>IF('System Design'!$F$8=1,'Hourly Demand and Generation'!G5352*'System Design'!$F$21,IF('System Design'!$F$8=2,'Hourly Demand and Generation'!H5352*'System Design'!$F$21,IF('System Design'!$F$8=3,'Hourly Demand and Generation'!I5352*'System Design'!$F$21)))</f>
        <v>0</v>
      </c>
      <c r="O5352" s="32">
        <f>IF('System Design'!$F$8=1,'Hourly Demand and Generation'!J5352*'System Design'!$F$22,IF('System Design'!$F$8=2,'Hourly Demand and Generation'!K5352*'System Design'!$F$22,IF('System Design'!$F$8=3,'Hourly Demand and Generation'!L5352*'System Design'!$F$22)))</f>
        <v>900</v>
      </c>
      <c r="Q5352" s="32">
        <f t="shared" si="1190"/>
        <v>0</v>
      </c>
      <c r="R5352" s="32">
        <f t="shared" si="1193"/>
        <v>5400</v>
      </c>
      <c r="S5352" s="32">
        <f t="shared" si="1194"/>
        <v>0</v>
      </c>
      <c r="T5352" s="32">
        <f t="shared" si="1195"/>
        <v>21600</v>
      </c>
      <c r="U5352" s="32">
        <f t="shared" si="1196"/>
        <v>0</v>
      </c>
      <c r="V5352" s="32">
        <f t="shared" si="1191"/>
        <v>515.25</v>
      </c>
      <c r="W5352" s="32">
        <f t="shared" si="1197"/>
        <v>515.25</v>
      </c>
      <c r="X5352" s="32">
        <f t="shared" si="1198"/>
        <v>515.25</v>
      </c>
    </row>
    <row r="5353" spans="1:24" x14ac:dyDescent="0.25">
      <c r="A5353" s="2"/>
      <c r="B5353" s="2" t="s">
        <v>9</v>
      </c>
      <c r="C5353" s="2">
        <f t="shared" si="1199"/>
        <v>223</v>
      </c>
      <c r="D5353" s="2">
        <f t="shared" si="1200"/>
        <v>21</v>
      </c>
      <c r="E5353" s="2">
        <f t="shared" si="1192"/>
        <v>5349</v>
      </c>
      <c r="F5353" s="11">
        <v>364.5</v>
      </c>
      <c r="G5353" s="9">
        <v>0</v>
      </c>
      <c r="H5353" s="9">
        <v>0</v>
      </c>
      <c r="I5353" s="9">
        <v>0</v>
      </c>
      <c r="J5353" s="9">
        <v>0.36</v>
      </c>
      <c r="K5353" s="9">
        <v>0.36</v>
      </c>
      <c r="L5353" s="9">
        <v>0.36</v>
      </c>
      <c r="N5353" s="32">
        <f>IF('System Design'!$F$8=1,'Hourly Demand and Generation'!G5353*'System Design'!$F$21,IF('System Design'!$F$8=2,'Hourly Demand and Generation'!H5353*'System Design'!$F$21,IF('System Design'!$F$8=3,'Hourly Demand and Generation'!I5353*'System Design'!$F$21)))</f>
        <v>0</v>
      </c>
      <c r="O5353" s="32">
        <f>IF('System Design'!$F$8=1,'Hourly Demand and Generation'!J5353*'System Design'!$F$22,IF('System Design'!$F$8=2,'Hourly Demand and Generation'!K5353*'System Design'!$F$22,IF('System Design'!$F$8=3,'Hourly Demand and Generation'!L5353*'System Design'!$F$22)))</f>
        <v>900</v>
      </c>
      <c r="Q5353" s="32">
        <f t="shared" si="1190"/>
        <v>0</v>
      </c>
      <c r="R5353" s="32">
        <f t="shared" si="1193"/>
        <v>5400</v>
      </c>
      <c r="S5353" s="32">
        <f t="shared" si="1194"/>
        <v>0</v>
      </c>
      <c r="T5353" s="32">
        <f t="shared" si="1195"/>
        <v>21600</v>
      </c>
      <c r="U5353" s="32">
        <f t="shared" si="1196"/>
        <v>0</v>
      </c>
      <c r="V5353" s="32">
        <f t="shared" si="1191"/>
        <v>535.5</v>
      </c>
      <c r="W5353" s="32">
        <f t="shared" si="1197"/>
        <v>535.5</v>
      </c>
      <c r="X5353" s="32">
        <f t="shared" si="1198"/>
        <v>535.5</v>
      </c>
    </row>
    <row r="5354" spans="1:24" x14ac:dyDescent="0.25">
      <c r="A5354" s="2"/>
      <c r="B5354" s="2" t="s">
        <v>9</v>
      </c>
      <c r="C5354" s="2">
        <f t="shared" si="1199"/>
        <v>223</v>
      </c>
      <c r="D5354" s="2">
        <f t="shared" si="1200"/>
        <v>22</v>
      </c>
      <c r="E5354" s="2">
        <f t="shared" si="1192"/>
        <v>5350</v>
      </c>
      <c r="F5354" s="11">
        <v>344.25</v>
      </c>
      <c r="G5354" s="9">
        <v>0</v>
      </c>
      <c r="H5354" s="9">
        <v>0</v>
      </c>
      <c r="I5354" s="9">
        <v>0</v>
      </c>
      <c r="J5354" s="9">
        <v>0.38</v>
      </c>
      <c r="K5354" s="9">
        <v>0.38</v>
      </c>
      <c r="L5354" s="9">
        <v>0.38</v>
      </c>
      <c r="N5354" s="32">
        <f>IF('System Design'!$F$8=1,'Hourly Demand and Generation'!G5354*'System Design'!$F$21,IF('System Design'!$F$8=2,'Hourly Demand and Generation'!H5354*'System Design'!$F$21,IF('System Design'!$F$8=3,'Hourly Demand and Generation'!I5354*'System Design'!$F$21)))</f>
        <v>0</v>
      </c>
      <c r="O5354" s="32">
        <f>IF('System Design'!$F$8=1,'Hourly Demand and Generation'!J5354*'System Design'!$F$22,IF('System Design'!$F$8=2,'Hourly Demand and Generation'!K5354*'System Design'!$F$22,IF('System Design'!$F$8=3,'Hourly Demand and Generation'!L5354*'System Design'!$F$22)))</f>
        <v>950</v>
      </c>
      <c r="Q5354" s="32">
        <f t="shared" si="1190"/>
        <v>0</v>
      </c>
      <c r="R5354" s="32">
        <f t="shared" si="1193"/>
        <v>5400</v>
      </c>
      <c r="S5354" s="32">
        <f t="shared" si="1194"/>
        <v>0</v>
      </c>
      <c r="T5354" s="32">
        <f t="shared" si="1195"/>
        <v>21600</v>
      </c>
      <c r="U5354" s="32">
        <f t="shared" si="1196"/>
        <v>0</v>
      </c>
      <c r="V5354" s="32">
        <f t="shared" si="1191"/>
        <v>605.75</v>
      </c>
      <c r="W5354" s="32">
        <f t="shared" si="1197"/>
        <v>605.75</v>
      </c>
      <c r="X5354" s="32">
        <f t="shared" si="1198"/>
        <v>605.75</v>
      </c>
    </row>
    <row r="5355" spans="1:24" x14ac:dyDescent="0.25">
      <c r="A5355" s="2"/>
      <c r="B5355" s="2" t="s">
        <v>9</v>
      </c>
      <c r="C5355" s="2">
        <f t="shared" si="1199"/>
        <v>223</v>
      </c>
      <c r="D5355" s="2">
        <f t="shared" si="1200"/>
        <v>23</v>
      </c>
      <c r="E5355" s="2">
        <f t="shared" si="1192"/>
        <v>5351</v>
      </c>
      <c r="F5355" s="11">
        <v>324</v>
      </c>
      <c r="G5355" s="9">
        <v>0</v>
      </c>
      <c r="H5355" s="9">
        <v>0</v>
      </c>
      <c r="I5355" s="9">
        <v>0</v>
      </c>
      <c r="J5355" s="9">
        <v>0.32</v>
      </c>
      <c r="K5355" s="9">
        <v>0.32</v>
      </c>
      <c r="L5355" s="9">
        <v>0.32</v>
      </c>
      <c r="N5355" s="32">
        <f>IF('System Design'!$F$8=1,'Hourly Demand and Generation'!G5355*'System Design'!$F$21,IF('System Design'!$F$8=2,'Hourly Demand and Generation'!H5355*'System Design'!$F$21,IF('System Design'!$F$8=3,'Hourly Demand and Generation'!I5355*'System Design'!$F$21)))</f>
        <v>0</v>
      </c>
      <c r="O5355" s="32">
        <f>IF('System Design'!$F$8=1,'Hourly Demand and Generation'!J5355*'System Design'!$F$22,IF('System Design'!$F$8=2,'Hourly Demand and Generation'!K5355*'System Design'!$F$22,IF('System Design'!$F$8=3,'Hourly Demand and Generation'!L5355*'System Design'!$F$22)))</f>
        <v>800</v>
      </c>
      <c r="Q5355" s="32">
        <f t="shared" si="1190"/>
        <v>0</v>
      </c>
      <c r="R5355" s="32">
        <f t="shared" si="1193"/>
        <v>5400</v>
      </c>
      <c r="S5355" s="32">
        <f t="shared" si="1194"/>
        <v>0</v>
      </c>
      <c r="T5355" s="32">
        <f t="shared" si="1195"/>
        <v>21600</v>
      </c>
      <c r="U5355" s="32">
        <f t="shared" si="1196"/>
        <v>0</v>
      </c>
      <c r="V5355" s="32">
        <f t="shared" si="1191"/>
        <v>476</v>
      </c>
      <c r="W5355" s="32">
        <f t="shared" si="1197"/>
        <v>476</v>
      </c>
      <c r="X5355" s="32">
        <f t="shared" si="1198"/>
        <v>476</v>
      </c>
    </row>
    <row r="5356" spans="1:24" x14ac:dyDescent="0.25">
      <c r="A5356" s="2"/>
      <c r="B5356" s="2" t="s">
        <v>9</v>
      </c>
      <c r="C5356" s="2">
        <f t="shared" si="1199"/>
        <v>223</v>
      </c>
      <c r="D5356" s="2">
        <f t="shared" si="1200"/>
        <v>24</v>
      </c>
      <c r="E5356" s="2">
        <f t="shared" si="1192"/>
        <v>5352</v>
      </c>
      <c r="F5356" s="11">
        <v>283.5</v>
      </c>
      <c r="G5356" s="9">
        <v>0</v>
      </c>
      <c r="H5356" s="9">
        <v>0</v>
      </c>
      <c r="I5356" s="9">
        <v>0</v>
      </c>
      <c r="J5356" s="9">
        <v>0.32</v>
      </c>
      <c r="K5356" s="9">
        <v>0.32</v>
      </c>
      <c r="L5356" s="9">
        <v>0.32</v>
      </c>
      <c r="N5356" s="32">
        <f>IF('System Design'!$F$8=1,'Hourly Demand and Generation'!G5356*'System Design'!$F$21,IF('System Design'!$F$8=2,'Hourly Demand and Generation'!H5356*'System Design'!$F$21,IF('System Design'!$F$8=3,'Hourly Demand and Generation'!I5356*'System Design'!$F$21)))</f>
        <v>0</v>
      </c>
      <c r="O5356" s="32">
        <f>IF('System Design'!$F$8=1,'Hourly Demand and Generation'!J5356*'System Design'!$F$22,IF('System Design'!$F$8=2,'Hourly Demand and Generation'!K5356*'System Design'!$F$22,IF('System Design'!$F$8=3,'Hourly Demand and Generation'!L5356*'System Design'!$F$22)))</f>
        <v>800</v>
      </c>
      <c r="Q5356" s="32">
        <f t="shared" si="1190"/>
        <v>0</v>
      </c>
      <c r="R5356" s="32">
        <f t="shared" si="1193"/>
        <v>5400</v>
      </c>
      <c r="S5356" s="32">
        <f t="shared" si="1194"/>
        <v>0</v>
      </c>
      <c r="T5356" s="32">
        <f t="shared" si="1195"/>
        <v>21600</v>
      </c>
      <c r="U5356" s="32">
        <f t="shared" si="1196"/>
        <v>0</v>
      </c>
      <c r="V5356" s="32">
        <f t="shared" si="1191"/>
        <v>516.5</v>
      </c>
      <c r="W5356" s="32">
        <f t="shared" si="1197"/>
        <v>516.5</v>
      </c>
      <c r="X5356" s="32">
        <f t="shared" si="1198"/>
        <v>516.5</v>
      </c>
    </row>
    <row r="5357" spans="1:24" x14ac:dyDescent="0.25">
      <c r="A5357" s="2"/>
      <c r="B5357" s="2" t="s">
        <v>9</v>
      </c>
      <c r="C5357" s="2">
        <f>C5356+1</f>
        <v>224</v>
      </c>
      <c r="D5357" s="2">
        <v>1</v>
      </c>
      <c r="E5357" s="2">
        <f t="shared" si="1192"/>
        <v>5353</v>
      </c>
      <c r="F5357" s="11">
        <v>243</v>
      </c>
      <c r="G5357" s="9">
        <v>0</v>
      </c>
      <c r="H5357" s="9">
        <v>0</v>
      </c>
      <c r="I5357" s="9">
        <v>0</v>
      </c>
      <c r="J5357" s="9">
        <v>0.30705446627898703</v>
      </c>
      <c r="K5357" s="9">
        <v>0.30705446627898703</v>
      </c>
      <c r="L5357" s="9">
        <v>0.30705446627898703</v>
      </c>
      <c r="N5357" s="32">
        <f>IF('System Design'!$F$8=1,'Hourly Demand and Generation'!G5357*'System Design'!$F$21,IF('System Design'!$F$8=2,'Hourly Demand and Generation'!H5357*'System Design'!$F$21,IF('System Design'!$F$8=3,'Hourly Demand and Generation'!I5357*'System Design'!$F$21)))</f>
        <v>0</v>
      </c>
      <c r="O5357" s="32">
        <f>IF('System Design'!$F$8=1,'Hourly Demand and Generation'!J5357*'System Design'!$F$22,IF('System Design'!$F$8=2,'Hourly Demand and Generation'!K5357*'System Design'!$F$22,IF('System Design'!$F$8=3,'Hourly Demand and Generation'!L5357*'System Design'!$F$22)))</f>
        <v>767.63616569746762</v>
      </c>
      <c r="Q5357" s="32">
        <f t="shared" si="1190"/>
        <v>0</v>
      </c>
      <c r="R5357" s="32">
        <f t="shared" si="1193"/>
        <v>5400</v>
      </c>
      <c r="S5357" s="32">
        <f t="shared" si="1194"/>
        <v>0</v>
      </c>
      <c r="T5357" s="32">
        <f t="shared" si="1195"/>
        <v>21600</v>
      </c>
      <c r="U5357" s="32">
        <f t="shared" si="1196"/>
        <v>0</v>
      </c>
      <c r="V5357" s="32">
        <f t="shared" si="1191"/>
        <v>524.63616569746762</v>
      </c>
      <c r="W5357" s="32">
        <f t="shared" si="1197"/>
        <v>524.63616569746762</v>
      </c>
      <c r="X5357" s="32">
        <f t="shared" si="1198"/>
        <v>524.63616569746762</v>
      </c>
    </row>
    <row r="5358" spans="1:24" x14ac:dyDescent="0.25">
      <c r="A5358" s="2"/>
      <c r="B5358" s="2" t="s">
        <v>9</v>
      </c>
      <c r="C5358" s="2">
        <f>C5357</f>
        <v>224</v>
      </c>
      <c r="D5358" s="2">
        <f>D5357+1</f>
        <v>2</v>
      </c>
      <c r="E5358" s="2">
        <f t="shared" si="1192"/>
        <v>5354</v>
      </c>
      <c r="F5358" s="11">
        <v>222.75</v>
      </c>
      <c r="G5358" s="9">
        <v>0</v>
      </c>
      <c r="H5358" s="9">
        <v>0</v>
      </c>
      <c r="I5358" s="9">
        <v>0</v>
      </c>
      <c r="J5358" s="9">
        <v>0.27634901965108799</v>
      </c>
      <c r="K5358" s="9">
        <v>0.27634901965108799</v>
      </c>
      <c r="L5358" s="9">
        <v>0.27634901965108799</v>
      </c>
      <c r="N5358" s="32">
        <f>IF('System Design'!$F$8=1,'Hourly Demand and Generation'!G5358*'System Design'!$F$21,IF('System Design'!$F$8=2,'Hourly Demand and Generation'!H5358*'System Design'!$F$21,IF('System Design'!$F$8=3,'Hourly Demand and Generation'!I5358*'System Design'!$F$21)))</f>
        <v>0</v>
      </c>
      <c r="O5358" s="32">
        <f>IF('System Design'!$F$8=1,'Hourly Demand and Generation'!J5358*'System Design'!$F$22,IF('System Design'!$F$8=2,'Hourly Demand and Generation'!K5358*'System Design'!$F$22,IF('System Design'!$F$8=3,'Hourly Demand and Generation'!L5358*'System Design'!$F$22)))</f>
        <v>690.87254912771994</v>
      </c>
      <c r="Q5358" s="32">
        <f t="shared" si="1190"/>
        <v>0</v>
      </c>
      <c r="R5358" s="32">
        <f t="shared" si="1193"/>
        <v>5400</v>
      </c>
      <c r="S5358" s="32">
        <f t="shared" si="1194"/>
        <v>0</v>
      </c>
      <c r="T5358" s="32">
        <f t="shared" si="1195"/>
        <v>21600</v>
      </c>
      <c r="U5358" s="32">
        <f t="shared" si="1196"/>
        <v>0</v>
      </c>
      <c r="V5358" s="32">
        <f t="shared" si="1191"/>
        <v>468.12254912771994</v>
      </c>
      <c r="W5358" s="32">
        <f t="shared" si="1197"/>
        <v>468.12254912771994</v>
      </c>
      <c r="X5358" s="32">
        <f t="shared" si="1198"/>
        <v>468.12254912771994</v>
      </c>
    </row>
    <row r="5359" spans="1:24" x14ac:dyDescent="0.25">
      <c r="A5359" s="2"/>
      <c r="B5359" s="2" t="s">
        <v>9</v>
      </c>
      <c r="C5359" s="2">
        <f t="shared" ref="C5359:C5380" si="1201">C5358</f>
        <v>224</v>
      </c>
      <c r="D5359" s="2">
        <f t="shared" ref="D5359:D5380" si="1202">D5358+1</f>
        <v>3</v>
      </c>
      <c r="E5359" s="2">
        <f t="shared" si="1192"/>
        <v>5355</v>
      </c>
      <c r="F5359" s="11">
        <v>202.5</v>
      </c>
      <c r="G5359" s="9">
        <v>0</v>
      </c>
      <c r="H5359" s="9">
        <v>0</v>
      </c>
      <c r="I5359" s="9">
        <v>0</v>
      </c>
      <c r="J5359" s="9">
        <v>0.27634901965108799</v>
      </c>
      <c r="K5359" s="9">
        <v>0.27634901965108799</v>
      </c>
      <c r="L5359" s="9">
        <v>0.27634901965108799</v>
      </c>
      <c r="N5359" s="32">
        <f>IF('System Design'!$F$8=1,'Hourly Demand and Generation'!G5359*'System Design'!$F$21,IF('System Design'!$F$8=2,'Hourly Demand and Generation'!H5359*'System Design'!$F$21,IF('System Design'!$F$8=3,'Hourly Demand and Generation'!I5359*'System Design'!$F$21)))</f>
        <v>0</v>
      </c>
      <c r="O5359" s="32">
        <f>IF('System Design'!$F$8=1,'Hourly Demand and Generation'!J5359*'System Design'!$F$22,IF('System Design'!$F$8=2,'Hourly Demand and Generation'!K5359*'System Design'!$F$22,IF('System Design'!$F$8=3,'Hourly Demand and Generation'!L5359*'System Design'!$F$22)))</f>
        <v>690.87254912771994</v>
      </c>
      <c r="Q5359" s="32">
        <f t="shared" si="1190"/>
        <v>0</v>
      </c>
      <c r="R5359" s="32">
        <f t="shared" si="1193"/>
        <v>5400</v>
      </c>
      <c r="S5359" s="32">
        <f t="shared" si="1194"/>
        <v>0</v>
      </c>
      <c r="T5359" s="32">
        <f t="shared" si="1195"/>
        <v>21600</v>
      </c>
      <c r="U5359" s="32">
        <f t="shared" si="1196"/>
        <v>0</v>
      </c>
      <c r="V5359" s="32">
        <f t="shared" si="1191"/>
        <v>488.37254912771994</v>
      </c>
      <c r="W5359" s="32">
        <f t="shared" si="1197"/>
        <v>488.37254912771994</v>
      </c>
      <c r="X5359" s="32">
        <f t="shared" si="1198"/>
        <v>488.37254912771994</v>
      </c>
    </row>
    <row r="5360" spans="1:24" x14ac:dyDescent="0.25">
      <c r="A5360" s="2"/>
      <c r="B5360" s="2" t="s">
        <v>9</v>
      </c>
      <c r="C5360" s="2">
        <f t="shared" si="1201"/>
        <v>224</v>
      </c>
      <c r="D5360" s="2">
        <f t="shared" si="1202"/>
        <v>4</v>
      </c>
      <c r="E5360" s="2">
        <f t="shared" si="1192"/>
        <v>5356</v>
      </c>
      <c r="F5360" s="11">
        <v>243</v>
      </c>
      <c r="G5360" s="9">
        <v>0</v>
      </c>
      <c r="H5360" s="9">
        <v>0</v>
      </c>
      <c r="I5360" s="9">
        <v>0</v>
      </c>
      <c r="J5360" s="9">
        <v>0.30705446627898703</v>
      </c>
      <c r="K5360" s="9">
        <v>0.30705446627898703</v>
      </c>
      <c r="L5360" s="9">
        <v>0.30705446627898703</v>
      </c>
      <c r="N5360" s="32">
        <f>IF('System Design'!$F$8=1,'Hourly Demand and Generation'!G5360*'System Design'!$F$21,IF('System Design'!$F$8=2,'Hourly Demand and Generation'!H5360*'System Design'!$F$21,IF('System Design'!$F$8=3,'Hourly Demand and Generation'!I5360*'System Design'!$F$21)))</f>
        <v>0</v>
      </c>
      <c r="O5360" s="32">
        <f>IF('System Design'!$F$8=1,'Hourly Demand and Generation'!J5360*'System Design'!$F$22,IF('System Design'!$F$8=2,'Hourly Demand and Generation'!K5360*'System Design'!$F$22,IF('System Design'!$F$8=3,'Hourly Demand and Generation'!L5360*'System Design'!$F$22)))</f>
        <v>767.63616569746762</v>
      </c>
      <c r="Q5360" s="32">
        <f t="shared" si="1190"/>
        <v>0</v>
      </c>
      <c r="R5360" s="32">
        <f t="shared" si="1193"/>
        <v>5400</v>
      </c>
      <c r="S5360" s="32">
        <f t="shared" si="1194"/>
        <v>0</v>
      </c>
      <c r="T5360" s="32">
        <f t="shared" si="1195"/>
        <v>21600</v>
      </c>
      <c r="U5360" s="32">
        <f t="shared" si="1196"/>
        <v>0</v>
      </c>
      <c r="V5360" s="32">
        <f t="shared" si="1191"/>
        <v>524.63616569746762</v>
      </c>
      <c r="W5360" s="32">
        <f t="shared" si="1197"/>
        <v>524.63616569746762</v>
      </c>
      <c r="X5360" s="32">
        <f t="shared" si="1198"/>
        <v>524.63616569746762</v>
      </c>
    </row>
    <row r="5361" spans="1:24" x14ac:dyDescent="0.25">
      <c r="A5361" s="2"/>
      <c r="B5361" s="2" t="s">
        <v>9</v>
      </c>
      <c r="C5361" s="2">
        <f t="shared" si="1201"/>
        <v>224</v>
      </c>
      <c r="D5361" s="2">
        <f t="shared" si="1202"/>
        <v>5</v>
      </c>
      <c r="E5361" s="2">
        <f t="shared" si="1192"/>
        <v>5357</v>
      </c>
      <c r="F5361" s="11">
        <v>263.25</v>
      </c>
      <c r="G5361" s="9">
        <v>0</v>
      </c>
      <c r="H5361" s="9">
        <v>3.7199999999999997E-2</v>
      </c>
      <c r="I5361" s="9">
        <v>7.4399999999999994E-2</v>
      </c>
      <c r="J5361" s="9">
        <v>0.24564357302319001</v>
      </c>
      <c r="K5361" s="9">
        <v>0.24564357302319001</v>
      </c>
      <c r="L5361" s="9">
        <v>0.24564357302319001</v>
      </c>
      <c r="N5361" s="32">
        <f>IF('System Design'!$F$8=1,'Hourly Demand and Generation'!G5361*'System Design'!$F$21,IF('System Design'!$F$8=2,'Hourly Demand and Generation'!H5361*'System Design'!$F$21,IF('System Design'!$F$8=3,'Hourly Demand and Generation'!I5361*'System Design'!$F$21)))</f>
        <v>37.199999999999996</v>
      </c>
      <c r="O5361" s="32">
        <f>IF('System Design'!$F$8=1,'Hourly Demand and Generation'!J5361*'System Design'!$F$22,IF('System Design'!$F$8=2,'Hourly Demand and Generation'!K5361*'System Design'!$F$22,IF('System Design'!$F$8=3,'Hourly Demand and Generation'!L5361*'System Design'!$F$22)))</f>
        <v>614.10893255797498</v>
      </c>
      <c r="Q5361" s="32">
        <f t="shared" si="1190"/>
        <v>0</v>
      </c>
      <c r="R5361" s="32">
        <f t="shared" si="1193"/>
        <v>5400</v>
      </c>
      <c r="S5361" s="32">
        <f t="shared" si="1194"/>
        <v>0</v>
      </c>
      <c r="T5361" s="32">
        <f t="shared" si="1195"/>
        <v>21600</v>
      </c>
      <c r="U5361" s="32">
        <f t="shared" si="1196"/>
        <v>0</v>
      </c>
      <c r="V5361" s="32">
        <f t="shared" si="1191"/>
        <v>388.05893255797503</v>
      </c>
      <c r="W5361" s="32">
        <f t="shared" si="1197"/>
        <v>388.05893255797503</v>
      </c>
      <c r="X5361" s="32">
        <f t="shared" si="1198"/>
        <v>388.05893255797503</v>
      </c>
    </row>
    <row r="5362" spans="1:24" x14ac:dyDescent="0.25">
      <c r="A5362" s="2"/>
      <c r="B5362" s="2" t="s">
        <v>9</v>
      </c>
      <c r="C5362" s="2">
        <f t="shared" si="1201"/>
        <v>224</v>
      </c>
      <c r="D5362" s="2">
        <f t="shared" si="1202"/>
        <v>6</v>
      </c>
      <c r="E5362" s="2">
        <f t="shared" si="1192"/>
        <v>5358</v>
      </c>
      <c r="F5362" s="11">
        <v>283.5</v>
      </c>
      <c r="G5362" s="9">
        <v>7.4399999999999994E-2</v>
      </c>
      <c r="H5362" s="9">
        <v>0.11625000000000001</v>
      </c>
      <c r="I5362" s="9">
        <v>0.15809999999999999</v>
      </c>
      <c r="J5362" s="9">
        <v>0.24564357302319001</v>
      </c>
      <c r="K5362" s="9">
        <v>0.24564357302319001</v>
      </c>
      <c r="L5362" s="9">
        <v>0.24564357302319001</v>
      </c>
      <c r="N5362" s="32">
        <f>IF('System Design'!$F$8=1,'Hourly Demand and Generation'!G5362*'System Design'!$F$21,IF('System Design'!$F$8=2,'Hourly Demand and Generation'!H5362*'System Design'!$F$21,IF('System Design'!$F$8=3,'Hourly Demand and Generation'!I5362*'System Design'!$F$21)))</f>
        <v>79.05</v>
      </c>
      <c r="O5362" s="32">
        <f>IF('System Design'!$F$8=1,'Hourly Demand and Generation'!J5362*'System Design'!$F$22,IF('System Design'!$F$8=2,'Hourly Demand and Generation'!K5362*'System Design'!$F$22,IF('System Design'!$F$8=3,'Hourly Demand and Generation'!L5362*'System Design'!$F$22)))</f>
        <v>614.10893255797498</v>
      </c>
      <c r="Q5362" s="32">
        <f t="shared" si="1190"/>
        <v>0</v>
      </c>
      <c r="R5362" s="32">
        <f t="shared" si="1193"/>
        <v>5400</v>
      </c>
      <c r="S5362" s="32">
        <f t="shared" si="1194"/>
        <v>0</v>
      </c>
      <c r="T5362" s="32">
        <f t="shared" si="1195"/>
        <v>21600</v>
      </c>
      <c r="U5362" s="32">
        <f t="shared" si="1196"/>
        <v>0</v>
      </c>
      <c r="V5362" s="32">
        <f t="shared" si="1191"/>
        <v>409.65893255797494</v>
      </c>
      <c r="W5362" s="32">
        <f t="shared" si="1197"/>
        <v>409.65893255797494</v>
      </c>
      <c r="X5362" s="32">
        <f t="shared" si="1198"/>
        <v>409.65893255797494</v>
      </c>
    </row>
    <row r="5363" spans="1:24" x14ac:dyDescent="0.25">
      <c r="A5363" s="2"/>
      <c r="B5363" s="2" t="s">
        <v>9</v>
      </c>
      <c r="C5363" s="2">
        <f t="shared" si="1201"/>
        <v>224</v>
      </c>
      <c r="D5363" s="2">
        <f t="shared" si="1202"/>
        <v>7</v>
      </c>
      <c r="E5363" s="2">
        <f t="shared" si="1192"/>
        <v>5359</v>
      </c>
      <c r="F5363" s="11">
        <v>303.75</v>
      </c>
      <c r="G5363" s="9">
        <v>0.15809999999999999</v>
      </c>
      <c r="H5363" s="9">
        <v>0.1953</v>
      </c>
      <c r="I5363" s="9">
        <v>0.23250000000000001</v>
      </c>
      <c r="J5363" s="9">
        <v>0.27634901965108799</v>
      </c>
      <c r="K5363" s="9">
        <v>0.27634901965108799</v>
      </c>
      <c r="L5363" s="9">
        <v>0.27634901965108799</v>
      </c>
      <c r="N5363" s="32">
        <f>IF('System Design'!$F$8=1,'Hourly Demand and Generation'!G5363*'System Design'!$F$21,IF('System Design'!$F$8=2,'Hourly Demand and Generation'!H5363*'System Design'!$F$21,IF('System Design'!$F$8=3,'Hourly Demand and Generation'!I5363*'System Design'!$F$21)))</f>
        <v>116.25</v>
      </c>
      <c r="O5363" s="32">
        <f>IF('System Design'!$F$8=1,'Hourly Demand and Generation'!J5363*'System Design'!$F$22,IF('System Design'!$F$8=2,'Hourly Demand and Generation'!K5363*'System Design'!$F$22,IF('System Design'!$F$8=3,'Hourly Demand and Generation'!L5363*'System Design'!$F$22)))</f>
        <v>690.87254912771994</v>
      </c>
      <c r="Q5363" s="32">
        <f t="shared" si="1190"/>
        <v>0</v>
      </c>
      <c r="R5363" s="32">
        <f t="shared" si="1193"/>
        <v>5400</v>
      </c>
      <c r="S5363" s="32">
        <f t="shared" si="1194"/>
        <v>0</v>
      </c>
      <c r="T5363" s="32">
        <f t="shared" si="1195"/>
        <v>21600</v>
      </c>
      <c r="U5363" s="32">
        <f t="shared" si="1196"/>
        <v>0</v>
      </c>
      <c r="V5363" s="32">
        <f t="shared" si="1191"/>
        <v>503.37254912771994</v>
      </c>
      <c r="W5363" s="32">
        <f t="shared" si="1197"/>
        <v>503.37254912771994</v>
      </c>
      <c r="X5363" s="32">
        <f t="shared" si="1198"/>
        <v>503.37254912771994</v>
      </c>
    </row>
    <row r="5364" spans="1:24" x14ac:dyDescent="0.25">
      <c r="A5364" s="2"/>
      <c r="B5364" s="2" t="s">
        <v>9</v>
      </c>
      <c r="C5364" s="2">
        <f t="shared" si="1201"/>
        <v>224</v>
      </c>
      <c r="D5364" s="2">
        <f t="shared" si="1202"/>
        <v>8</v>
      </c>
      <c r="E5364" s="2">
        <f t="shared" si="1192"/>
        <v>5360</v>
      </c>
      <c r="F5364" s="11">
        <v>324</v>
      </c>
      <c r="G5364" s="9">
        <v>0.30690000000000001</v>
      </c>
      <c r="H5364" s="9">
        <v>0.34875</v>
      </c>
      <c r="I5364" s="9">
        <v>0.3906</v>
      </c>
      <c r="J5364" s="9">
        <v>0.27634901965108799</v>
      </c>
      <c r="K5364" s="9">
        <v>0.27634901965108799</v>
      </c>
      <c r="L5364" s="9">
        <v>0.27634901965108799</v>
      </c>
      <c r="N5364" s="32">
        <f>IF('System Design'!$F$8=1,'Hourly Demand and Generation'!G5364*'System Design'!$F$21,IF('System Design'!$F$8=2,'Hourly Demand and Generation'!H5364*'System Design'!$F$21,IF('System Design'!$F$8=3,'Hourly Demand and Generation'!I5364*'System Design'!$F$21)))</f>
        <v>195.3</v>
      </c>
      <c r="O5364" s="32">
        <f>IF('System Design'!$F$8=1,'Hourly Demand and Generation'!J5364*'System Design'!$F$22,IF('System Design'!$F$8=2,'Hourly Demand and Generation'!K5364*'System Design'!$F$22,IF('System Design'!$F$8=3,'Hourly Demand and Generation'!L5364*'System Design'!$F$22)))</f>
        <v>690.87254912771994</v>
      </c>
      <c r="Q5364" s="32">
        <f t="shared" si="1190"/>
        <v>0</v>
      </c>
      <c r="R5364" s="32">
        <f t="shared" si="1193"/>
        <v>5400</v>
      </c>
      <c r="S5364" s="32">
        <f t="shared" si="1194"/>
        <v>0</v>
      </c>
      <c r="T5364" s="32">
        <f t="shared" si="1195"/>
        <v>21600</v>
      </c>
      <c r="U5364" s="32">
        <f t="shared" si="1196"/>
        <v>0</v>
      </c>
      <c r="V5364" s="32">
        <f t="shared" si="1191"/>
        <v>562.17254912772</v>
      </c>
      <c r="W5364" s="32">
        <f t="shared" si="1197"/>
        <v>562.17254912772</v>
      </c>
      <c r="X5364" s="32">
        <f t="shared" si="1198"/>
        <v>562.17254912772</v>
      </c>
    </row>
    <row r="5365" spans="1:24" x14ac:dyDescent="0.25">
      <c r="A5365" s="2"/>
      <c r="B5365" s="2" t="s">
        <v>9</v>
      </c>
      <c r="C5365" s="2">
        <f t="shared" si="1201"/>
        <v>224</v>
      </c>
      <c r="D5365" s="2">
        <f t="shared" si="1202"/>
        <v>9</v>
      </c>
      <c r="E5365" s="2">
        <f t="shared" si="1192"/>
        <v>5361</v>
      </c>
      <c r="F5365" s="11">
        <v>324</v>
      </c>
      <c r="G5365" s="9">
        <v>0.46500000000000002</v>
      </c>
      <c r="H5365" s="9">
        <v>0.50219999999999998</v>
      </c>
      <c r="I5365" s="9">
        <v>0.53939999999999999</v>
      </c>
      <c r="J5365" s="9">
        <v>0.24564357302319001</v>
      </c>
      <c r="K5365" s="9">
        <v>0.24564357302319001</v>
      </c>
      <c r="L5365" s="9">
        <v>0.24564357302319001</v>
      </c>
      <c r="N5365" s="32">
        <f>IF('System Design'!$F$8=1,'Hourly Demand and Generation'!G5365*'System Design'!$F$21,IF('System Design'!$F$8=2,'Hourly Demand and Generation'!H5365*'System Design'!$F$21,IF('System Design'!$F$8=3,'Hourly Demand and Generation'!I5365*'System Design'!$F$21)))</f>
        <v>269.7</v>
      </c>
      <c r="O5365" s="32">
        <f>IF('System Design'!$F$8=1,'Hourly Demand and Generation'!J5365*'System Design'!$F$22,IF('System Design'!$F$8=2,'Hourly Demand and Generation'!K5365*'System Design'!$F$22,IF('System Design'!$F$8=3,'Hourly Demand and Generation'!L5365*'System Design'!$F$22)))</f>
        <v>614.10893255797498</v>
      </c>
      <c r="Q5365" s="32">
        <f t="shared" si="1190"/>
        <v>0</v>
      </c>
      <c r="R5365" s="32">
        <f t="shared" si="1193"/>
        <v>5400</v>
      </c>
      <c r="S5365" s="32">
        <f t="shared" si="1194"/>
        <v>0</v>
      </c>
      <c r="T5365" s="32">
        <f t="shared" si="1195"/>
        <v>21600</v>
      </c>
      <c r="U5365" s="32">
        <f t="shared" si="1196"/>
        <v>0</v>
      </c>
      <c r="V5365" s="32">
        <f t="shared" si="1191"/>
        <v>559.80893255797491</v>
      </c>
      <c r="W5365" s="32">
        <f t="shared" si="1197"/>
        <v>559.80893255797491</v>
      </c>
      <c r="X5365" s="32">
        <f t="shared" si="1198"/>
        <v>559.80893255797491</v>
      </c>
    </row>
    <row r="5366" spans="1:24" x14ac:dyDescent="0.25">
      <c r="A5366" s="2"/>
      <c r="B5366" s="2" t="s">
        <v>9</v>
      </c>
      <c r="C5366" s="2">
        <f t="shared" si="1201"/>
        <v>224</v>
      </c>
      <c r="D5366" s="2">
        <f t="shared" si="1202"/>
        <v>10</v>
      </c>
      <c r="E5366" s="2">
        <f t="shared" si="1192"/>
        <v>5362</v>
      </c>
      <c r="F5366" s="11">
        <v>315.89999999999998</v>
      </c>
      <c r="G5366" s="9">
        <v>0.62309999999999999</v>
      </c>
      <c r="H5366" s="9">
        <v>0.6603</v>
      </c>
      <c r="I5366" s="9">
        <v>0.69750000000000001</v>
      </c>
      <c r="J5366" s="9">
        <v>0.27634901965108799</v>
      </c>
      <c r="K5366" s="9">
        <v>0.27634901965108799</v>
      </c>
      <c r="L5366" s="9">
        <v>0.27634901965108799</v>
      </c>
      <c r="N5366" s="32">
        <f>IF('System Design'!$F$8=1,'Hourly Demand and Generation'!G5366*'System Design'!$F$21,IF('System Design'!$F$8=2,'Hourly Demand and Generation'!H5366*'System Design'!$F$21,IF('System Design'!$F$8=3,'Hourly Demand and Generation'!I5366*'System Design'!$F$21)))</f>
        <v>348.75</v>
      </c>
      <c r="O5366" s="32">
        <f>IF('System Design'!$F$8=1,'Hourly Demand and Generation'!J5366*'System Design'!$F$22,IF('System Design'!$F$8=2,'Hourly Demand and Generation'!K5366*'System Design'!$F$22,IF('System Design'!$F$8=3,'Hourly Demand and Generation'!L5366*'System Design'!$F$22)))</f>
        <v>690.87254912771994</v>
      </c>
      <c r="Q5366" s="32">
        <f t="shared" si="1190"/>
        <v>0</v>
      </c>
      <c r="R5366" s="32">
        <f t="shared" si="1193"/>
        <v>5400</v>
      </c>
      <c r="S5366" s="32">
        <f t="shared" si="1194"/>
        <v>0</v>
      </c>
      <c r="T5366" s="32">
        <f t="shared" si="1195"/>
        <v>21600</v>
      </c>
      <c r="U5366" s="32">
        <f t="shared" si="1196"/>
        <v>0</v>
      </c>
      <c r="V5366" s="32">
        <f t="shared" si="1191"/>
        <v>723.72254912772007</v>
      </c>
      <c r="W5366" s="32">
        <f t="shared" si="1197"/>
        <v>723.72254912772007</v>
      </c>
      <c r="X5366" s="32">
        <f t="shared" si="1198"/>
        <v>723.72254912772007</v>
      </c>
    </row>
    <row r="5367" spans="1:24" x14ac:dyDescent="0.25">
      <c r="A5367" s="2"/>
      <c r="B5367" s="2" t="s">
        <v>9</v>
      </c>
      <c r="C5367" s="2">
        <f t="shared" si="1201"/>
        <v>224</v>
      </c>
      <c r="D5367" s="2">
        <f t="shared" si="1202"/>
        <v>11</v>
      </c>
      <c r="E5367" s="2">
        <f t="shared" si="1192"/>
        <v>5363</v>
      </c>
      <c r="F5367" s="11">
        <v>311.85000000000002</v>
      </c>
      <c r="G5367" s="9">
        <v>0.77190000000000003</v>
      </c>
      <c r="H5367" s="9">
        <v>0.81374999999999997</v>
      </c>
      <c r="I5367" s="9">
        <v>0.85560000000000003</v>
      </c>
      <c r="J5367" s="9">
        <v>0.24564357302319001</v>
      </c>
      <c r="K5367" s="9">
        <v>0.24564357302319001</v>
      </c>
      <c r="L5367" s="9">
        <v>0.24564357302319001</v>
      </c>
      <c r="N5367" s="32">
        <f>IF('System Design'!$F$8=1,'Hourly Demand and Generation'!G5367*'System Design'!$F$21,IF('System Design'!$F$8=2,'Hourly Demand and Generation'!H5367*'System Design'!$F$21,IF('System Design'!$F$8=3,'Hourly Demand and Generation'!I5367*'System Design'!$F$21)))</f>
        <v>427.8</v>
      </c>
      <c r="O5367" s="32">
        <f>IF('System Design'!$F$8=1,'Hourly Demand and Generation'!J5367*'System Design'!$F$22,IF('System Design'!$F$8=2,'Hourly Demand and Generation'!K5367*'System Design'!$F$22,IF('System Design'!$F$8=3,'Hourly Demand and Generation'!L5367*'System Design'!$F$22)))</f>
        <v>614.10893255797498</v>
      </c>
      <c r="Q5367" s="32">
        <f t="shared" si="1190"/>
        <v>0</v>
      </c>
      <c r="R5367" s="32">
        <f t="shared" si="1193"/>
        <v>5400</v>
      </c>
      <c r="S5367" s="32">
        <f t="shared" si="1194"/>
        <v>0</v>
      </c>
      <c r="T5367" s="32">
        <f t="shared" si="1195"/>
        <v>21600</v>
      </c>
      <c r="U5367" s="32">
        <f t="shared" si="1196"/>
        <v>0</v>
      </c>
      <c r="V5367" s="32">
        <f t="shared" si="1191"/>
        <v>730.05893255797503</v>
      </c>
      <c r="W5367" s="32">
        <f t="shared" si="1197"/>
        <v>730.05893255797503</v>
      </c>
      <c r="X5367" s="32">
        <f t="shared" si="1198"/>
        <v>730.05893255797503</v>
      </c>
    </row>
    <row r="5368" spans="1:24" x14ac:dyDescent="0.25">
      <c r="A5368" s="2"/>
      <c r="B5368" s="2" t="s">
        <v>9</v>
      </c>
      <c r="C5368" s="2">
        <f t="shared" si="1201"/>
        <v>224</v>
      </c>
      <c r="D5368" s="2">
        <f t="shared" si="1202"/>
        <v>12</v>
      </c>
      <c r="E5368" s="2">
        <f t="shared" si="1192"/>
        <v>5364</v>
      </c>
      <c r="F5368" s="11">
        <v>311.85000000000002</v>
      </c>
      <c r="G5368" s="9">
        <v>0.93</v>
      </c>
      <c r="H5368" s="9">
        <v>0.93</v>
      </c>
      <c r="I5368" s="9">
        <v>0.93</v>
      </c>
      <c r="J5368" s="9">
        <v>0.23029084970923999</v>
      </c>
      <c r="K5368" s="9">
        <v>0.23029084970923999</v>
      </c>
      <c r="L5368" s="9">
        <v>0.23029084970923999</v>
      </c>
      <c r="N5368" s="32">
        <f>IF('System Design'!$F$8=1,'Hourly Demand and Generation'!G5368*'System Design'!$F$21,IF('System Design'!$F$8=2,'Hourly Demand and Generation'!H5368*'System Design'!$F$21,IF('System Design'!$F$8=3,'Hourly Demand and Generation'!I5368*'System Design'!$F$21)))</f>
        <v>465</v>
      </c>
      <c r="O5368" s="32">
        <f>IF('System Design'!$F$8=1,'Hourly Demand and Generation'!J5368*'System Design'!$F$22,IF('System Design'!$F$8=2,'Hourly Demand and Generation'!K5368*'System Design'!$F$22,IF('System Design'!$F$8=3,'Hourly Demand and Generation'!L5368*'System Design'!$F$22)))</f>
        <v>575.7271242731</v>
      </c>
      <c r="Q5368" s="32">
        <f t="shared" si="1190"/>
        <v>0</v>
      </c>
      <c r="R5368" s="32">
        <f t="shared" si="1193"/>
        <v>5400</v>
      </c>
      <c r="S5368" s="32">
        <f t="shared" si="1194"/>
        <v>0</v>
      </c>
      <c r="T5368" s="32">
        <f t="shared" si="1195"/>
        <v>21600</v>
      </c>
      <c r="U5368" s="32">
        <f t="shared" si="1196"/>
        <v>0</v>
      </c>
      <c r="V5368" s="32">
        <f t="shared" si="1191"/>
        <v>728.87712427309987</v>
      </c>
      <c r="W5368" s="32">
        <f t="shared" si="1197"/>
        <v>728.87712427309987</v>
      </c>
      <c r="X5368" s="32">
        <f t="shared" si="1198"/>
        <v>728.87712427309987</v>
      </c>
    </row>
    <row r="5369" spans="1:24" x14ac:dyDescent="0.25">
      <c r="A5369" s="2"/>
      <c r="B5369" s="2" t="s">
        <v>9</v>
      </c>
      <c r="C5369" s="2">
        <f t="shared" si="1201"/>
        <v>224</v>
      </c>
      <c r="D5369" s="2">
        <f t="shared" si="1202"/>
        <v>13</v>
      </c>
      <c r="E5369" s="2">
        <f t="shared" si="1192"/>
        <v>5365</v>
      </c>
      <c r="F5369" s="11">
        <v>324</v>
      </c>
      <c r="G5369" s="9">
        <v>0.77190000000000003</v>
      </c>
      <c r="H5369" s="9">
        <v>0.81374999999999997</v>
      </c>
      <c r="I5369" s="9">
        <v>0.85560000000000003</v>
      </c>
      <c r="J5369" s="9">
        <v>0.24564357302319001</v>
      </c>
      <c r="K5369" s="9">
        <v>0.24564357302319001</v>
      </c>
      <c r="L5369" s="9">
        <v>0.24564357302319001</v>
      </c>
      <c r="N5369" s="32">
        <f>IF('System Design'!$F$8=1,'Hourly Demand and Generation'!G5369*'System Design'!$F$21,IF('System Design'!$F$8=2,'Hourly Demand and Generation'!H5369*'System Design'!$F$21,IF('System Design'!$F$8=3,'Hourly Demand and Generation'!I5369*'System Design'!$F$21)))</f>
        <v>427.8</v>
      </c>
      <c r="O5369" s="32">
        <f>IF('System Design'!$F$8=1,'Hourly Demand and Generation'!J5369*'System Design'!$F$22,IF('System Design'!$F$8=2,'Hourly Demand and Generation'!K5369*'System Design'!$F$22,IF('System Design'!$F$8=3,'Hourly Demand and Generation'!L5369*'System Design'!$F$22)))</f>
        <v>614.10893255797498</v>
      </c>
      <c r="Q5369" s="32">
        <f t="shared" si="1190"/>
        <v>0</v>
      </c>
      <c r="R5369" s="32">
        <f t="shared" si="1193"/>
        <v>5400</v>
      </c>
      <c r="S5369" s="32">
        <f t="shared" si="1194"/>
        <v>0</v>
      </c>
      <c r="T5369" s="32">
        <f t="shared" si="1195"/>
        <v>21600</v>
      </c>
      <c r="U5369" s="32">
        <f t="shared" si="1196"/>
        <v>0</v>
      </c>
      <c r="V5369" s="32">
        <f t="shared" si="1191"/>
        <v>717.90893255797505</v>
      </c>
      <c r="W5369" s="32">
        <f t="shared" si="1197"/>
        <v>717.90893255797505</v>
      </c>
      <c r="X5369" s="32">
        <f t="shared" si="1198"/>
        <v>717.90893255797505</v>
      </c>
    </row>
    <row r="5370" spans="1:24" x14ac:dyDescent="0.25">
      <c r="A5370" s="2"/>
      <c r="B5370" s="2" t="s">
        <v>9</v>
      </c>
      <c r="C5370" s="2">
        <f t="shared" si="1201"/>
        <v>224</v>
      </c>
      <c r="D5370" s="2">
        <f t="shared" si="1202"/>
        <v>14</v>
      </c>
      <c r="E5370" s="2">
        <f t="shared" si="1192"/>
        <v>5366</v>
      </c>
      <c r="F5370" s="11">
        <v>324</v>
      </c>
      <c r="G5370" s="9">
        <v>0.62309999999999999</v>
      </c>
      <c r="H5370" s="9">
        <v>0.6603</v>
      </c>
      <c r="I5370" s="9">
        <v>0.69750000000000001</v>
      </c>
      <c r="J5370" s="9">
        <v>0.260996296337139</v>
      </c>
      <c r="K5370" s="9">
        <v>0.260996296337139</v>
      </c>
      <c r="L5370" s="9">
        <v>0.260996296337139</v>
      </c>
      <c r="N5370" s="32">
        <f>IF('System Design'!$F$8=1,'Hourly Demand and Generation'!G5370*'System Design'!$F$21,IF('System Design'!$F$8=2,'Hourly Demand and Generation'!H5370*'System Design'!$F$21,IF('System Design'!$F$8=3,'Hourly Demand and Generation'!I5370*'System Design'!$F$21)))</f>
        <v>348.75</v>
      </c>
      <c r="O5370" s="32">
        <f>IF('System Design'!$F$8=1,'Hourly Demand and Generation'!J5370*'System Design'!$F$22,IF('System Design'!$F$8=2,'Hourly Demand and Generation'!K5370*'System Design'!$F$22,IF('System Design'!$F$8=3,'Hourly Demand and Generation'!L5370*'System Design'!$F$22)))</f>
        <v>652.49074084284746</v>
      </c>
      <c r="Q5370" s="32">
        <f t="shared" si="1190"/>
        <v>0</v>
      </c>
      <c r="R5370" s="32">
        <f t="shared" si="1193"/>
        <v>5400</v>
      </c>
      <c r="S5370" s="32">
        <f t="shared" si="1194"/>
        <v>0</v>
      </c>
      <c r="T5370" s="32">
        <f t="shared" si="1195"/>
        <v>21600</v>
      </c>
      <c r="U5370" s="32">
        <f t="shared" si="1196"/>
        <v>0</v>
      </c>
      <c r="V5370" s="32">
        <f t="shared" si="1191"/>
        <v>677.24074084284746</v>
      </c>
      <c r="W5370" s="32">
        <f t="shared" si="1197"/>
        <v>677.24074084284746</v>
      </c>
      <c r="X5370" s="32">
        <f t="shared" si="1198"/>
        <v>677.24074084284746</v>
      </c>
    </row>
    <row r="5371" spans="1:24" x14ac:dyDescent="0.25">
      <c r="A5371" s="2"/>
      <c r="B5371" s="2" t="s">
        <v>9</v>
      </c>
      <c r="C5371" s="2">
        <f t="shared" si="1201"/>
        <v>224</v>
      </c>
      <c r="D5371" s="2">
        <f t="shared" si="1202"/>
        <v>15</v>
      </c>
      <c r="E5371" s="2">
        <f t="shared" si="1192"/>
        <v>5367</v>
      </c>
      <c r="F5371" s="11">
        <v>344.25</v>
      </c>
      <c r="G5371" s="9">
        <v>0.46500000000000002</v>
      </c>
      <c r="H5371" s="9">
        <v>0.50219999999999998</v>
      </c>
      <c r="I5371" s="9">
        <v>0.53939999999999999</v>
      </c>
      <c r="J5371" s="9">
        <v>0.27634901965108799</v>
      </c>
      <c r="K5371" s="9">
        <v>0.27634901965108799</v>
      </c>
      <c r="L5371" s="9">
        <v>0.27634901965108799</v>
      </c>
      <c r="N5371" s="32">
        <f>IF('System Design'!$F$8=1,'Hourly Demand and Generation'!G5371*'System Design'!$F$21,IF('System Design'!$F$8=2,'Hourly Demand and Generation'!H5371*'System Design'!$F$21,IF('System Design'!$F$8=3,'Hourly Demand and Generation'!I5371*'System Design'!$F$21)))</f>
        <v>269.7</v>
      </c>
      <c r="O5371" s="32">
        <f>IF('System Design'!$F$8=1,'Hourly Demand and Generation'!J5371*'System Design'!$F$22,IF('System Design'!$F$8=2,'Hourly Demand and Generation'!K5371*'System Design'!$F$22,IF('System Design'!$F$8=3,'Hourly Demand and Generation'!L5371*'System Design'!$F$22)))</f>
        <v>690.87254912771994</v>
      </c>
      <c r="Q5371" s="32">
        <f t="shared" si="1190"/>
        <v>0</v>
      </c>
      <c r="R5371" s="32">
        <f t="shared" si="1193"/>
        <v>5400</v>
      </c>
      <c r="S5371" s="32">
        <f t="shared" si="1194"/>
        <v>0</v>
      </c>
      <c r="T5371" s="32">
        <f t="shared" si="1195"/>
        <v>21600</v>
      </c>
      <c r="U5371" s="32">
        <f t="shared" si="1196"/>
        <v>0</v>
      </c>
      <c r="V5371" s="32">
        <f t="shared" si="1191"/>
        <v>616.32254912771987</v>
      </c>
      <c r="W5371" s="32">
        <f t="shared" si="1197"/>
        <v>616.32254912771987</v>
      </c>
      <c r="X5371" s="32">
        <f t="shared" si="1198"/>
        <v>616.32254912771987</v>
      </c>
    </row>
    <row r="5372" spans="1:24" x14ac:dyDescent="0.25">
      <c r="A5372" s="2"/>
      <c r="B5372" s="2" t="s">
        <v>9</v>
      </c>
      <c r="C5372" s="2">
        <f t="shared" si="1201"/>
        <v>224</v>
      </c>
      <c r="D5372" s="2">
        <f t="shared" si="1202"/>
        <v>16</v>
      </c>
      <c r="E5372" s="2">
        <f t="shared" si="1192"/>
        <v>5368</v>
      </c>
      <c r="F5372" s="11">
        <v>364.5</v>
      </c>
      <c r="G5372" s="9">
        <v>0.30690000000000001</v>
      </c>
      <c r="H5372" s="9">
        <v>0.34875</v>
      </c>
      <c r="I5372" s="9">
        <v>0.3906</v>
      </c>
      <c r="J5372" s="9">
        <v>0.27634901965108799</v>
      </c>
      <c r="K5372" s="9">
        <v>0.27634901965108799</v>
      </c>
      <c r="L5372" s="9">
        <v>0.27634901965108799</v>
      </c>
      <c r="N5372" s="32">
        <f>IF('System Design'!$F$8=1,'Hourly Demand and Generation'!G5372*'System Design'!$F$21,IF('System Design'!$F$8=2,'Hourly Demand and Generation'!H5372*'System Design'!$F$21,IF('System Design'!$F$8=3,'Hourly Demand and Generation'!I5372*'System Design'!$F$21)))</f>
        <v>195.3</v>
      </c>
      <c r="O5372" s="32">
        <f>IF('System Design'!$F$8=1,'Hourly Demand and Generation'!J5372*'System Design'!$F$22,IF('System Design'!$F$8=2,'Hourly Demand and Generation'!K5372*'System Design'!$F$22,IF('System Design'!$F$8=3,'Hourly Demand and Generation'!L5372*'System Design'!$F$22)))</f>
        <v>690.87254912771994</v>
      </c>
      <c r="Q5372" s="32">
        <f t="shared" si="1190"/>
        <v>0</v>
      </c>
      <c r="R5372" s="32">
        <f t="shared" si="1193"/>
        <v>5400</v>
      </c>
      <c r="S5372" s="32">
        <f t="shared" si="1194"/>
        <v>0</v>
      </c>
      <c r="T5372" s="32">
        <f t="shared" si="1195"/>
        <v>21600</v>
      </c>
      <c r="U5372" s="32">
        <f t="shared" si="1196"/>
        <v>0</v>
      </c>
      <c r="V5372" s="32">
        <f t="shared" si="1191"/>
        <v>521.67254912772</v>
      </c>
      <c r="W5372" s="32">
        <f t="shared" si="1197"/>
        <v>521.67254912772</v>
      </c>
      <c r="X5372" s="32">
        <f t="shared" si="1198"/>
        <v>521.67254912772</v>
      </c>
    </row>
    <row r="5373" spans="1:24" x14ac:dyDescent="0.25">
      <c r="A5373" s="2"/>
      <c r="B5373" s="2" t="s">
        <v>9</v>
      </c>
      <c r="C5373" s="2">
        <f t="shared" si="1201"/>
        <v>224</v>
      </c>
      <c r="D5373" s="2">
        <f t="shared" si="1202"/>
        <v>17</v>
      </c>
      <c r="E5373" s="2">
        <f t="shared" si="1192"/>
        <v>5369</v>
      </c>
      <c r="F5373" s="11">
        <v>384.75</v>
      </c>
      <c r="G5373" s="9">
        <v>0.15809999999999999</v>
      </c>
      <c r="H5373" s="9">
        <v>0.1953</v>
      </c>
      <c r="I5373" s="9">
        <v>0.23250000000000001</v>
      </c>
      <c r="J5373" s="9">
        <v>0.30705446627898703</v>
      </c>
      <c r="K5373" s="9">
        <v>0.30705446627898703</v>
      </c>
      <c r="L5373" s="9">
        <v>0.30705446627898703</v>
      </c>
      <c r="N5373" s="32">
        <f>IF('System Design'!$F$8=1,'Hourly Demand and Generation'!G5373*'System Design'!$F$21,IF('System Design'!$F$8=2,'Hourly Demand and Generation'!H5373*'System Design'!$F$21,IF('System Design'!$F$8=3,'Hourly Demand and Generation'!I5373*'System Design'!$F$21)))</f>
        <v>116.25</v>
      </c>
      <c r="O5373" s="32">
        <f>IF('System Design'!$F$8=1,'Hourly Demand and Generation'!J5373*'System Design'!$F$22,IF('System Design'!$F$8=2,'Hourly Demand and Generation'!K5373*'System Design'!$F$22,IF('System Design'!$F$8=3,'Hourly Demand and Generation'!L5373*'System Design'!$F$22)))</f>
        <v>767.63616569746762</v>
      </c>
      <c r="Q5373" s="32">
        <f t="shared" si="1190"/>
        <v>0</v>
      </c>
      <c r="R5373" s="32">
        <f t="shared" si="1193"/>
        <v>5400</v>
      </c>
      <c r="S5373" s="32">
        <f t="shared" si="1194"/>
        <v>0</v>
      </c>
      <c r="T5373" s="32">
        <f t="shared" si="1195"/>
        <v>21600</v>
      </c>
      <c r="U5373" s="32">
        <f t="shared" si="1196"/>
        <v>0</v>
      </c>
      <c r="V5373" s="32">
        <f t="shared" si="1191"/>
        <v>499.13616569746762</v>
      </c>
      <c r="W5373" s="32">
        <f t="shared" si="1197"/>
        <v>499.13616569746762</v>
      </c>
      <c r="X5373" s="32">
        <f t="shared" si="1198"/>
        <v>499.13616569746762</v>
      </c>
    </row>
    <row r="5374" spans="1:24" x14ac:dyDescent="0.25">
      <c r="A5374" s="2"/>
      <c r="B5374" s="2" t="s">
        <v>9</v>
      </c>
      <c r="C5374" s="2">
        <f t="shared" si="1201"/>
        <v>224</v>
      </c>
      <c r="D5374" s="2">
        <f t="shared" si="1202"/>
        <v>18</v>
      </c>
      <c r="E5374" s="2">
        <f t="shared" si="1192"/>
        <v>5370</v>
      </c>
      <c r="F5374" s="11">
        <v>405</v>
      </c>
      <c r="G5374" s="9">
        <v>7.4399999999999994E-2</v>
      </c>
      <c r="H5374" s="9">
        <v>0.11625000000000001</v>
      </c>
      <c r="I5374" s="9">
        <v>0.15809999999999999</v>
      </c>
      <c r="J5374" s="9">
        <v>0.29170174296503798</v>
      </c>
      <c r="K5374" s="9">
        <v>0.29170174296503798</v>
      </c>
      <c r="L5374" s="9">
        <v>0.29170174296503798</v>
      </c>
      <c r="N5374" s="32">
        <f>IF('System Design'!$F$8=1,'Hourly Demand and Generation'!G5374*'System Design'!$F$21,IF('System Design'!$F$8=2,'Hourly Demand and Generation'!H5374*'System Design'!$F$21,IF('System Design'!$F$8=3,'Hourly Demand and Generation'!I5374*'System Design'!$F$21)))</f>
        <v>79.05</v>
      </c>
      <c r="O5374" s="32">
        <f>IF('System Design'!$F$8=1,'Hourly Demand and Generation'!J5374*'System Design'!$F$22,IF('System Design'!$F$8=2,'Hourly Demand and Generation'!K5374*'System Design'!$F$22,IF('System Design'!$F$8=3,'Hourly Demand and Generation'!L5374*'System Design'!$F$22)))</f>
        <v>729.25435741259491</v>
      </c>
      <c r="Q5374" s="32">
        <f t="shared" si="1190"/>
        <v>0</v>
      </c>
      <c r="R5374" s="32">
        <f t="shared" si="1193"/>
        <v>5400</v>
      </c>
      <c r="S5374" s="32">
        <f t="shared" si="1194"/>
        <v>0</v>
      </c>
      <c r="T5374" s="32">
        <f t="shared" si="1195"/>
        <v>21600</v>
      </c>
      <c r="U5374" s="32">
        <f t="shared" si="1196"/>
        <v>0</v>
      </c>
      <c r="V5374" s="32">
        <f t="shared" si="1191"/>
        <v>403.30435741259487</v>
      </c>
      <c r="W5374" s="32">
        <f t="shared" si="1197"/>
        <v>403.30435741259487</v>
      </c>
      <c r="X5374" s="32">
        <f t="shared" si="1198"/>
        <v>403.30435741259487</v>
      </c>
    </row>
    <row r="5375" spans="1:24" x14ac:dyDescent="0.25">
      <c r="A5375" s="2"/>
      <c r="B5375" s="2" t="s">
        <v>9</v>
      </c>
      <c r="C5375" s="2">
        <f t="shared" si="1201"/>
        <v>224</v>
      </c>
      <c r="D5375" s="2">
        <f t="shared" si="1202"/>
        <v>19</v>
      </c>
      <c r="E5375" s="2">
        <f t="shared" si="1192"/>
        <v>5371</v>
      </c>
      <c r="F5375" s="11">
        <v>392.85</v>
      </c>
      <c r="G5375" s="9">
        <v>0</v>
      </c>
      <c r="H5375" s="9">
        <v>3.7199999999999997E-2</v>
      </c>
      <c r="I5375" s="9">
        <v>7.4399999999999994E-2</v>
      </c>
      <c r="J5375" s="9">
        <v>0.27634901965108799</v>
      </c>
      <c r="K5375" s="9">
        <v>0.27634901965108799</v>
      </c>
      <c r="L5375" s="9">
        <v>0.27634901965108799</v>
      </c>
      <c r="N5375" s="32">
        <f>IF('System Design'!$F$8=1,'Hourly Demand and Generation'!G5375*'System Design'!$F$21,IF('System Design'!$F$8=2,'Hourly Demand and Generation'!H5375*'System Design'!$F$21,IF('System Design'!$F$8=3,'Hourly Demand and Generation'!I5375*'System Design'!$F$21)))</f>
        <v>37.199999999999996</v>
      </c>
      <c r="O5375" s="32">
        <f>IF('System Design'!$F$8=1,'Hourly Demand and Generation'!J5375*'System Design'!$F$22,IF('System Design'!$F$8=2,'Hourly Demand and Generation'!K5375*'System Design'!$F$22,IF('System Design'!$F$8=3,'Hourly Demand and Generation'!L5375*'System Design'!$F$22)))</f>
        <v>690.87254912771994</v>
      </c>
      <c r="Q5375" s="32">
        <f t="shared" si="1190"/>
        <v>0</v>
      </c>
      <c r="R5375" s="32">
        <f t="shared" si="1193"/>
        <v>5400</v>
      </c>
      <c r="S5375" s="32">
        <f t="shared" si="1194"/>
        <v>0</v>
      </c>
      <c r="T5375" s="32">
        <f t="shared" si="1195"/>
        <v>21600</v>
      </c>
      <c r="U5375" s="32">
        <f t="shared" si="1196"/>
        <v>0</v>
      </c>
      <c r="V5375" s="32">
        <f t="shared" si="1191"/>
        <v>335.22254912771996</v>
      </c>
      <c r="W5375" s="32">
        <f t="shared" si="1197"/>
        <v>335.22254912771996</v>
      </c>
      <c r="X5375" s="32">
        <f t="shared" si="1198"/>
        <v>335.22254912771996</v>
      </c>
    </row>
    <row r="5376" spans="1:24" x14ac:dyDescent="0.25">
      <c r="A5376" s="2"/>
      <c r="B5376" s="2" t="s">
        <v>9</v>
      </c>
      <c r="C5376" s="2">
        <f t="shared" si="1201"/>
        <v>224</v>
      </c>
      <c r="D5376" s="2">
        <f t="shared" si="1202"/>
        <v>20</v>
      </c>
      <c r="E5376" s="2">
        <f t="shared" si="1192"/>
        <v>5372</v>
      </c>
      <c r="F5376" s="11">
        <v>384.75</v>
      </c>
      <c r="G5376" s="9">
        <v>0</v>
      </c>
      <c r="H5376" s="9">
        <v>0</v>
      </c>
      <c r="I5376" s="9">
        <v>0</v>
      </c>
      <c r="J5376" s="9">
        <v>0.27634901965108799</v>
      </c>
      <c r="K5376" s="9">
        <v>0.27634901965108799</v>
      </c>
      <c r="L5376" s="9">
        <v>0.27634901965108799</v>
      </c>
      <c r="N5376" s="32">
        <f>IF('System Design'!$F$8=1,'Hourly Demand and Generation'!G5376*'System Design'!$F$21,IF('System Design'!$F$8=2,'Hourly Demand and Generation'!H5376*'System Design'!$F$21,IF('System Design'!$F$8=3,'Hourly Demand and Generation'!I5376*'System Design'!$F$21)))</f>
        <v>0</v>
      </c>
      <c r="O5376" s="32">
        <f>IF('System Design'!$F$8=1,'Hourly Demand and Generation'!J5376*'System Design'!$F$22,IF('System Design'!$F$8=2,'Hourly Demand and Generation'!K5376*'System Design'!$F$22,IF('System Design'!$F$8=3,'Hourly Demand and Generation'!L5376*'System Design'!$F$22)))</f>
        <v>690.87254912771994</v>
      </c>
      <c r="Q5376" s="32">
        <f t="shared" si="1190"/>
        <v>0</v>
      </c>
      <c r="R5376" s="32">
        <f t="shared" si="1193"/>
        <v>5400</v>
      </c>
      <c r="S5376" s="32">
        <f t="shared" si="1194"/>
        <v>0</v>
      </c>
      <c r="T5376" s="32">
        <f t="shared" si="1195"/>
        <v>21600</v>
      </c>
      <c r="U5376" s="32">
        <f t="shared" si="1196"/>
        <v>0</v>
      </c>
      <c r="V5376" s="32">
        <f t="shared" si="1191"/>
        <v>306.12254912771994</v>
      </c>
      <c r="W5376" s="32">
        <f t="shared" si="1197"/>
        <v>306.12254912771994</v>
      </c>
      <c r="X5376" s="32">
        <f t="shared" si="1198"/>
        <v>306.12254912771994</v>
      </c>
    </row>
    <row r="5377" spans="1:24" x14ac:dyDescent="0.25">
      <c r="A5377" s="2"/>
      <c r="B5377" s="2" t="s">
        <v>9</v>
      </c>
      <c r="C5377" s="2">
        <f t="shared" si="1201"/>
        <v>224</v>
      </c>
      <c r="D5377" s="2">
        <f t="shared" si="1202"/>
        <v>21</v>
      </c>
      <c r="E5377" s="2">
        <f t="shared" si="1192"/>
        <v>5373</v>
      </c>
      <c r="F5377" s="11">
        <v>364.5</v>
      </c>
      <c r="G5377" s="9">
        <v>0</v>
      </c>
      <c r="H5377" s="9">
        <v>0</v>
      </c>
      <c r="I5377" s="9">
        <v>0</v>
      </c>
      <c r="J5377" s="9">
        <v>0.27634901965108799</v>
      </c>
      <c r="K5377" s="9">
        <v>0.27634901965108799</v>
      </c>
      <c r="L5377" s="9">
        <v>0.27634901965108799</v>
      </c>
      <c r="N5377" s="32">
        <f>IF('System Design'!$F$8=1,'Hourly Demand and Generation'!G5377*'System Design'!$F$21,IF('System Design'!$F$8=2,'Hourly Demand and Generation'!H5377*'System Design'!$F$21,IF('System Design'!$F$8=3,'Hourly Demand and Generation'!I5377*'System Design'!$F$21)))</f>
        <v>0</v>
      </c>
      <c r="O5377" s="32">
        <f>IF('System Design'!$F$8=1,'Hourly Demand and Generation'!J5377*'System Design'!$F$22,IF('System Design'!$F$8=2,'Hourly Demand and Generation'!K5377*'System Design'!$F$22,IF('System Design'!$F$8=3,'Hourly Demand and Generation'!L5377*'System Design'!$F$22)))</f>
        <v>690.87254912771994</v>
      </c>
      <c r="Q5377" s="32">
        <f t="shared" si="1190"/>
        <v>0</v>
      </c>
      <c r="R5377" s="32">
        <f t="shared" si="1193"/>
        <v>5400</v>
      </c>
      <c r="S5377" s="32">
        <f t="shared" si="1194"/>
        <v>0</v>
      </c>
      <c r="T5377" s="32">
        <f t="shared" si="1195"/>
        <v>21600</v>
      </c>
      <c r="U5377" s="32">
        <f t="shared" si="1196"/>
        <v>0</v>
      </c>
      <c r="V5377" s="32">
        <f t="shared" si="1191"/>
        <v>326.37254912771994</v>
      </c>
      <c r="W5377" s="32">
        <f t="shared" si="1197"/>
        <v>326.37254912771994</v>
      </c>
      <c r="X5377" s="32">
        <f t="shared" si="1198"/>
        <v>326.37254912771994</v>
      </c>
    </row>
    <row r="5378" spans="1:24" x14ac:dyDescent="0.25">
      <c r="A5378" s="2"/>
      <c r="B5378" s="2" t="s">
        <v>9</v>
      </c>
      <c r="C5378" s="2">
        <f t="shared" si="1201"/>
        <v>224</v>
      </c>
      <c r="D5378" s="2">
        <f t="shared" si="1202"/>
        <v>22</v>
      </c>
      <c r="E5378" s="2">
        <f t="shared" si="1192"/>
        <v>5374</v>
      </c>
      <c r="F5378" s="11">
        <v>344.25</v>
      </c>
      <c r="G5378" s="9">
        <v>0</v>
      </c>
      <c r="H5378" s="9">
        <v>0</v>
      </c>
      <c r="I5378" s="9">
        <v>0</v>
      </c>
      <c r="J5378" s="9">
        <v>0.29170174296503798</v>
      </c>
      <c r="K5378" s="9">
        <v>0.29170174296503798</v>
      </c>
      <c r="L5378" s="9">
        <v>0.29170174296503798</v>
      </c>
      <c r="N5378" s="32">
        <f>IF('System Design'!$F$8=1,'Hourly Demand and Generation'!G5378*'System Design'!$F$21,IF('System Design'!$F$8=2,'Hourly Demand and Generation'!H5378*'System Design'!$F$21,IF('System Design'!$F$8=3,'Hourly Demand and Generation'!I5378*'System Design'!$F$21)))</f>
        <v>0</v>
      </c>
      <c r="O5378" s="32">
        <f>IF('System Design'!$F$8=1,'Hourly Demand and Generation'!J5378*'System Design'!$F$22,IF('System Design'!$F$8=2,'Hourly Demand and Generation'!K5378*'System Design'!$F$22,IF('System Design'!$F$8=3,'Hourly Demand and Generation'!L5378*'System Design'!$F$22)))</f>
        <v>729.25435741259491</v>
      </c>
      <c r="Q5378" s="32">
        <f t="shared" si="1190"/>
        <v>0</v>
      </c>
      <c r="R5378" s="32">
        <f t="shared" si="1193"/>
        <v>5400</v>
      </c>
      <c r="S5378" s="32">
        <f t="shared" si="1194"/>
        <v>0</v>
      </c>
      <c r="T5378" s="32">
        <f t="shared" si="1195"/>
        <v>21600</v>
      </c>
      <c r="U5378" s="32">
        <f t="shared" si="1196"/>
        <v>0</v>
      </c>
      <c r="V5378" s="32">
        <f t="shared" si="1191"/>
        <v>385.00435741259491</v>
      </c>
      <c r="W5378" s="32">
        <f t="shared" si="1197"/>
        <v>385.00435741259491</v>
      </c>
      <c r="X5378" s="32">
        <f t="shared" si="1198"/>
        <v>385.00435741259491</v>
      </c>
    </row>
    <row r="5379" spans="1:24" x14ac:dyDescent="0.25">
      <c r="A5379" s="2"/>
      <c r="B5379" s="2" t="s">
        <v>9</v>
      </c>
      <c r="C5379" s="2">
        <f t="shared" si="1201"/>
        <v>224</v>
      </c>
      <c r="D5379" s="2">
        <f t="shared" si="1202"/>
        <v>23</v>
      </c>
      <c r="E5379" s="2">
        <f t="shared" si="1192"/>
        <v>5375</v>
      </c>
      <c r="F5379" s="11">
        <v>324</v>
      </c>
      <c r="G5379" s="9">
        <v>0</v>
      </c>
      <c r="H5379" s="9">
        <v>0</v>
      </c>
      <c r="I5379" s="9">
        <v>0</v>
      </c>
      <c r="J5379" s="9">
        <v>0.24564357302319001</v>
      </c>
      <c r="K5379" s="9">
        <v>0.24564357302319001</v>
      </c>
      <c r="L5379" s="9">
        <v>0.24564357302319001</v>
      </c>
      <c r="N5379" s="32">
        <f>IF('System Design'!$F$8=1,'Hourly Demand and Generation'!G5379*'System Design'!$F$21,IF('System Design'!$F$8=2,'Hourly Demand and Generation'!H5379*'System Design'!$F$21,IF('System Design'!$F$8=3,'Hourly Demand and Generation'!I5379*'System Design'!$F$21)))</f>
        <v>0</v>
      </c>
      <c r="O5379" s="32">
        <f>IF('System Design'!$F$8=1,'Hourly Demand and Generation'!J5379*'System Design'!$F$22,IF('System Design'!$F$8=2,'Hourly Demand and Generation'!K5379*'System Design'!$F$22,IF('System Design'!$F$8=3,'Hourly Demand and Generation'!L5379*'System Design'!$F$22)))</f>
        <v>614.10893255797498</v>
      </c>
      <c r="Q5379" s="32">
        <f t="shared" si="1190"/>
        <v>0</v>
      </c>
      <c r="R5379" s="32">
        <f t="shared" si="1193"/>
        <v>5400</v>
      </c>
      <c r="S5379" s="32">
        <f t="shared" si="1194"/>
        <v>0</v>
      </c>
      <c r="T5379" s="32">
        <f t="shared" si="1195"/>
        <v>21600</v>
      </c>
      <c r="U5379" s="32">
        <f t="shared" si="1196"/>
        <v>0</v>
      </c>
      <c r="V5379" s="32">
        <f t="shared" si="1191"/>
        <v>290.10893255797498</v>
      </c>
      <c r="W5379" s="32">
        <f t="shared" si="1197"/>
        <v>290.10893255797498</v>
      </c>
      <c r="X5379" s="32">
        <f t="shared" si="1198"/>
        <v>290.10893255797498</v>
      </c>
    </row>
    <row r="5380" spans="1:24" x14ac:dyDescent="0.25">
      <c r="A5380" s="2"/>
      <c r="B5380" s="2" t="s">
        <v>9</v>
      </c>
      <c r="C5380" s="2">
        <f t="shared" si="1201"/>
        <v>224</v>
      </c>
      <c r="D5380" s="2">
        <f t="shared" si="1202"/>
        <v>24</v>
      </c>
      <c r="E5380" s="2">
        <f t="shared" si="1192"/>
        <v>5376</v>
      </c>
      <c r="F5380" s="11">
        <v>283.5</v>
      </c>
      <c r="G5380" s="9">
        <v>0</v>
      </c>
      <c r="H5380" s="9">
        <v>0</v>
      </c>
      <c r="I5380" s="9">
        <v>0</v>
      </c>
      <c r="J5380" s="9">
        <v>0.24564357302319001</v>
      </c>
      <c r="K5380" s="9">
        <v>0.24564357302319001</v>
      </c>
      <c r="L5380" s="9">
        <v>0.24564357302319001</v>
      </c>
      <c r="N5380" s="32">
        <f>IF('System Design'!$F$8=1,'Hourly Demand and Generation'!G5380*'System Design'!$F$21,IF('System Design'!$F$8=2,'Hourly Demand and Generation'!H5380*'System Design'!$F$21,IF('System Design'!$F$8=3,'Hourly Demand and Generation'!I5380*'System Design'!$F$21)))</f>
        <v>0</v>
      </c>
      <c r="O5380" s="32">
        <f>IF('System Design'!$F$8=1,'Hourly Demand and Generation'!J5380*'System Design'!$F$22,IF('System Design'!$F$8=2,'Hourly Demand and Generation'!K5380*'System Design'!$F$22,IF('System Design'!$F$8=3,'Hourly Demand and Generation'!L5380*'System Design'!$F$22)))</f>
        <v>614.10893255797498</v>
      </c>
      <c r="Q5380" s="32">
        <f t="shared" si="1190"/>
        <v>0</v>
      </c>
      <c r="R5380" s="32">
        <f t="shared" si="1193"/>
        <v>5400</v>
      </c>
      <c r="S5380" s="32">
        <f t="shared" si="1194"/>
        <v>0</v>
      </c>
      <c r="T5380" s="32">
        <f t="shared" si="1195"/>
        <v>21600</v>
      </c>
      <c r="U5380" s="32">
        <f t="shared" si="1196"/>
        <v>0</v>
      </c>
      <c r="V5380" s="32">
        <f t="shared" si="1191"/>
        <v>330.60893255797498</v>
      </c>
      <c r="W5380" s="32">
        <f t="shared" si="1197"/>
        <v>330.60893255797498</v>
      </c>
      <c r="X5380" s="32">
        <f t="shared" si="1198"/>
        <v>330.60893255797498</v>
      </c>
    </row>
    <row r="5381" spans="1:24" x14ac:dyDescent="0.25">
      <c r="A5381" s="2"/>
      <c r="B5381" s="2" t="s">
        <v>9</v>
      </c>
      <c r="C5381" s="2">
        <f>C5380+1</f>
        <v>225</v>
      </c>
      <c r="D5381" s="2">
        <v>1</v>
      </c>
      <c r="E5381" s="2">
        <f t="shared" si="1192"/>
        <v>5377</v>
      </c>
      <c r="F5381" s="11">
        <v>243</v>
      </c>
      <c r="G5381" s="9">
        <v>0</v>
      </c>
      <c r="H5381" s="9">
        <v>0</v>
      </c>
      <c r="I5381" s="9">
        <v>0</v>
      </c>
      <c r="J5381" s="9">
        <v>0.4</v>
      </c>
      <c r="K5381" s="9">
        <v>0.4</v>
      </c>
      <c r="L5381" s="9">
        <v>0.4</v>
      </c>
      <c r="N5381" s="32">
        <f>IF('System Design'!$F$8=1,'Hourly Demand and Generation'!G5381*'System Design'!$F$21,IF('System Design'!$F$8=2,'Hourly Demand and Generation'!H5381*'System Design'!$F$21,IF('System Design'!$F$8=3,'Hourly Demand and Generation'!I5381*'System Design'!$F$21)))</f>
        <v>0</v>
      </c>
      <c r="O5381" s="32">
        <f>IF('System Design'!$F$8=1,'Hourly Demand and Generation'!J5381*'System Design'!$F$22,IF('System Design'!$F$8=2,'Hourly Demand and Generation'!K5381*'System Design'!$F$22,IF('System Design'!$F$8=3,'Hourly Demand and Generation'!L5381*'System Design'!$F$22)))</f>
        <v>1000</v>
      </c>
      <c r="Q5381" s="32">
        <f t="shared" si="1190"/>
        <v>0</v>
      </c>
      <c r="R5381" s="32">
        <f t="shared" si="1193"/>
        <v>5400</v>
      </c>
      <c r="S5381" s="32">
        <f t="shared" si="1194"/>
        <v>0</v>
      </c>
      <c r="T5381" s="32">
        <f t="shared" si="1195"/>
        <v>21600</v>
      </c>
      <c r="U5381" s="32">
        <f t="shared" si="1196"/>
        <v>0</v>
      </c>
      <c r="V5381" s="32">
        <f t="shared" si="1191"/>
        <v>757</v>
      </c>
      <c r="W5381" s="32">
        <f t="shared" si="1197"/>
        <v>757</v>
      </c>
      <c r="X5381" s="32">
        <f t="shared" si="1198"/>
        <v>757</v>
      </c>
    </row>
    <row r="5382" spans="1:24" x14ac:dyDescent="0.25">
      <c r="A5382" s="2"/>
      <c r="B5382" s="2" t="s">
        <v>9</v>
      </c>
      <c r="C5382" s="2">
        <f>C5381</f>
        <v>225</v>
      </c>
      <c r="D5382" s="2">
        <f>D5381+1</f>
        <v>2</v>
      </c>
      <c r="E5382" s="2">
        <f t="shared" si="1192"/>
        <v>5378</v>
      </c>
      <c r="F5382" s="11">
        <v>222.75</v>
      </c>
      <c r="G5382" s="9">
        <v>0</v>
      </c>
      <c r="H5382" s="9">
        <v>0</v>
      </c>
      <c r="I5382" s="9">
        <v>0</v>
      </c>
      <c r="J5382" s="9">
        <v>0.36</v>
      </c>
      <c r="K5382" s="9">
        <v>0.36</v>
      </c>
      <c r="L5382" s="9">
        <v>0.36</v>
      </c>
      <c r="N5382" s="32">
        <f>IF('System Design'!$F$8=1,'Hourly Demand and Generation'!G5382*'System Design'!$F$21,IF('System Design'!$F$8=2,'Hourly Demand and Generation'!H5382*'System Design'!$F$21,IF('System Design'!$F$8=3,'Hourly Demand and Generation'!I5382*'System Design'!$F$21)))</f>
        <v>0</v>
      </c>
      <c r="O5382" s="32">
        <f>IF('System Design'!$F$8=1,'Hourly Demand and Generation'!J5382*'System Design'!$F$22,IF('System Design'!$F$8=2,'Hourly Demand and Generation'!K5382*'System Design'!$F$22,IF('System Design'!$F$8=3,'Hourly Demand and Generation'!L5382*'System Design'!$F$22)))</f>
        <v>900</v>
      </c>
      <c r="Q5382" s="32">
        <f t="shared" ref="Q5382:Q5445" si="1203">IF(F5382-N5382-O5382&gt;0,F5382-N5382-O5382,0)</f>
        <v>0</v>
      </c>
      <c r="R5382" s="32">
        <f t="shared" si="1193"/>
        <v>5400</v>
      </c>
      <c r="S5382" s="32">
        <f t="shared" si="1194"/>
        <v>0</v>
      </c>
      <c r="T5382" s="32">
        <f t="shared" si="1195"/>
        <v>21600</v>
      </c>
      <c r="U5382" s="32">
        <f t="shared" si="1196"/>
        <v>0</v>
      </c>
      <c r="V5382" s="32">
        <f t="shared" ref="V5382:V5445" si="1204">IF(F5382-N5382-O5382&lt;0,N5382+O5382-F5382,0)</f>
        <v>677.25</v>
      </c>
      <c r="W5382" s="32">
        <f t="shared" si="1197"/>
        <v>677.25</v>
      </c>
      <c r="X5382" s="32">
        <f t="shared" si="1198"/>
        <v>677.25</v>
      </c>
    </row>
    <row r="5383" spans="1:24" x14ac:dyDescent="0.25">
      <c r="A5383" s="2"/>
      <c r="B5383" s="2" t="s">
        <v>9</v>
      </c>
      <c r="C5383" s="2">
        <f t="shared" ref="C5383:C5404" si="1205">C5382</f>
        <v>225</v>
      </c>
      <c r="D5383" s="2">
        <f t="shared" ref="D5383:D5404" si="1206">D5382+1</f>
        <v>3</v>
      </c>
      <c r="E5383" s="2">
        <f t="shared" ref="E5383:E5446" si="1207">E5382+1</f>
        <v>5379</v>
      </c>
      <c r="F5383" s="11">
        <v>202.5</v>
      </c>
      <c r="G5383" s="9">
        <v>0</v>
      </c>
      <c r="H5383" s="9">
        <v>0</v>
      </c>
      <c r="I5383" s="9">
        <v>0</v>
      </c>
      <c r="J5383" s="9">
        <v>0.36</v>
      </c>
      <c r="K5383" s="9">
        <v>0.36</v>
      </c>
      <c r="L5383" s="9">
        <v>0.36</v>
      </c>
      <c r="N5383" s="32">
        <f>IF('System Design'!$F$8=1,'Hourly Demand and Generation'!G5383*'System Design'!$F$21,IF('System Design'!$F$8=2,'Hourly Demand and Generation'!H5383*'System Design'!$F$21,IF('System Design'!$F$8=3,'Hourly Demand and Generation'!I5383*'System Design'!$F$21)))</f>
        <v>0</v>
      </c>
      <c r="O5383" s="32">
        <f>IF('System Design'!$F$8=1,'Hourly Demand and Generation'!J5383*'System Design'!$F$22,IF('System Design'!$F$8=2,'Hourly Demand and Generation'!K5383*'System Design'!$F$22,IF('System Design'!$F$8=3,'Hourly Demand and Generation'!L5383*'System Design'!$F$22)))</f>
        <v>900</v>
      </c>
      <c r="Q5383" s="32">
        <f t="shared" si="1203"/>
        <v>0</v>
      </c>
      <c r="R5383" s="32">
        <f t="shared" ref="R5383:R5446" si="1208">IF($Q5383&lt;R5382+$V5383,IF(R5382+$V5383-$Q5383&gt;5400,5400,R5382+$V5383-$Q5383),0)</f>
        <v>5400</v>
      </c>
      <c r="S5383" s="32">
        <f t="shared" ref="S5383:S5446" si="1209">IF(R5383&gt;0,0,$Q5383+$V5383-R5382)</f>
        <v>0</v>
      </c>
      <c r="T5383" s="32">
        <f t="shared" ref="T5383:T5446" si="1210">IF($Q5383&lt;T5382+$V5383,IF(T5382+$V5383-$Q5383&gt;21600,21600,T5382+$V5383-$Q5383),0)</f>
        <v>21600</v>
      </c>
      <c r="U5383" s="32">
        <f t="shared" ref="U5383:U5446" si="1211">IF(T5383&gt;0,0,$Q5383+$V5383-T5382)</f>
        <v>0</v>
      </c>
      <c r="V5383" s="32">
        <f t="shared" si="1204"/>
        <v>697.5</v>
      </c>
      <c r="W5383" s="32">
        <f t="shared" ref="W5383:W5446" si="1212">IF(R5383=5400,$V5383-(R5383-R5382),0)</f>
        <v>697.5</v>
      </c>
      <c r="X5383" s="32">
        <f t="shared" ref="X5383:X5446" si="1213">IF(T5383=21600,$V5383-(T5383-T5382),0)</f>
        <v>697.5</v>
      </c>
    </row>
    <row r="5384" spans="1:24" x14ac:dyDescent="0.25">
      <c r="A5384" s="2"/>
      <c r="B5384" s="2" t="s">
        <v>9</v>
      </c>
      <c r="C5384" s="2">
        <f t="shared" si="1205"/>
        <v>225</v>
      </c>
      <c r="D5384" s="2">
        <f t="shared" si="1206"/>
        <v>4</v>
      </c>
      <c r="E5384" s="2">
        <f t="shared" si="1207"/>
        <v>5380</v>
      </c>
      <c r="F5384" s="11">
        <v>243</v>
      </c>
      <c r="G5384" s="9">
        <v>0</v>
      </c>
      <c r="H5384" s="9">
        <v>0</v>
      </c>
      <c r="I5384" s="9">
        <v>0</v>
      </c>
      <c r="J5384" s="9">
        <v>0.4</v>
      </c>
      <c r="K5384" s="9">
        <v>0.4</v>
      </c>
      <c r="L5384" s="9">
        <v>0.4</v>
      </c>
      <c r="N5384" s="32">
        <f>IF('System Design'!$F$8=1,'Hourly Demand and Generation'!G5384*'System Design'!$F$21,IF('System Design'!$F$8=2,'Hourly Demand and Generation'!H5384*'System Design'!$F$21,IF('System Design'!$F$8=3,'Hourly Demand and Generation'!I5384*'System Design'!$F$21)))</f>
        <v>0</v>
      </c>
      <c r="O5384" s="32">
        <f>IF('System Design'!$F$8=1,'Hourly Demand and Generation'!J5384*'System Design'!$F$22,IF('System Design'!$F$8=2,'Hourly Demand and Generation'!K5384*'System Design'!$F$22,IF('System Design'!$F$8=3,'Hourly Demand and Generation'!L5384*'System Design'!$F$22)))</f>
        <v>1000</v>
      </c>
      <c r="Q5384" s="32">
        <f t="shared" si="1203"/>
        <v>0</v>
      </c>
      <c r="R5384" s="32">
        <f t="shared" si="1208"/>
        <v>5400</v>
      </c>
      <c r="S5384" s="32">
        <f t="shared" si="1209"/>
        <v>0</v>
      </c>
      <c r="T5384" s="32">
        <f t="shared" si="1210"/>
        <v>21600</v>
      </c>
      <c r="U5384" s="32">
        <f t="shared" si="1211"/>
        <v>0</v>
      </c>
      <c r="V5384" s="32">
        <f t="shared" si="1204"/>
        <v>757</v>
      </c>
      <c r="W5384" s="32">
        <f t="shared" si="1212"/>
        <v>757</v>
      </c>
      <c r="X5384" s="32">
        <f t="shared" si="1213"/>
        <v>757</v>
      </c>
    </row>
    <row r="5385" spans="1:24" x14ac:dyDescent="0.25">
      <c r="A5385" s="2"/>
      <c r="B5385" s="2" t="s">
        <v>9</v>
      </c>
      <c r="C5385" s="2">
        <f t="shared" si="1205"/>
        <v>225</v>
      </c>
      <c r="D5385" s="2">
        <f t="shared" si="1206"/>
        <v>5</v>
      </c>
      <c r="E5385" s="2">
        <f t="shared" si="1207"/>
        <v>5381</v>
      </c>
      <c r="F5385" s="11">
        <v>263.25</v>
      </c>
      <c r="G5385" s="9">
        <v>0</v>
      </c>
      <c r="H5385" s="9">
        <v>3.7199999999999997E-2</v>
      </c>
      <c r="I5385" s="9">
        <v>7.4399999999999994E-2</v>
      </c>
      <c r="J5385" s="9">
        <v>0.32</v>
      </c>
      <c r="K5385" s="9">
        <v>0.32</v>
      </c>
      <c r="L5385" s="9">
        <v>0.32</v>
      </c>
      <c r="N5385" s="32">
        <f>IF('System Design'!$F$8=1,'Hourly Demand and Generation'!G5385*'System Design'!$F$21,IF('System Design'!$F$8=2,'Hourly Demand and Generation'!H5385*'System Design'!$F$21,IF('System Design'!$F$8=3,'Hourly Demand and Generation'!I5385*'System Design'!$F$21)))</f>
        <v>37.199999999999996</v>
      </c>
      <c r="O5385" s="32">
        <f>IF('System Design'!$F$8=1,'Hourly Demand and Generation'!J5385*'System Design'!$F$22,IF('System Design'!$F$8=2,'Hourly Demand and Generation'!K5385*'System Design'!$F$22,IF('System Design'!$F$8=3,'Hourly Demand and Generation'!L5385*'System Design'!$F$22)))</f>
        <v>800</v>
      </c>
      <c r="Q5385" s="32">
        <f t="shared" si="1203"/>
        <v>0</v>
      </c>
      <c r="R5385" s="32">
        <f t="shared" si="1208"/>
        <v>5400</v>
      </c>
      <c r="S5385" s="32">
        <f t="shared" si="1209"/>
        <v>0</v>
      </c>
      <c r="T5385" s="32">
        <f t="shared" si="1210"/>
        <v>21600</v>
      </c>
      <c r="U5385" s="32">
        <f t="shared" si="1211"/>
        <v>0</v>
      </c>
      <c r="V5385" s="32">
        <f t="shared" si="1204"/>
        <v>573.95000000000005</v>
      </c>
      <c r="W5385" s="32">
        <f t="shared" si="1212"/>
        <v>573.95000000000005</v>
      </c>
      <c r="X5385" s="32">
        <f t="shared" si="1213"/>
        <v>573.95000000000005</v>
      </c>
    </row>
    <row r="5386" spans="1:24" x14ac:dyDescent="0.25">
      <c r="A5386" s="2"/>
      <c r="B5386" s="2" t="s">
        <v>9</v>
      </c>
      <c r="C5386" s="2">
        <f t="shared" si="1205"/>
        <v>225</v>
      </c>
      <c r="D5386" s="2">
        <f t="shared" si="1206"/>
        <v>6</v>
      </c>
      <c r="E5386" s="2">
        <f t="shared" si="1207"/>
        <v>5382</v>
      </c>
      <c r="F5386" s="11">
        <v>283.5</v>
      </c>
      <c r="G5386" s="9">
        <v>7.4399999999999994E-2</v>
      </c>
      <c r="H5386" s="9">
        <v>0.11625000000000001</v>
      </c>
      <c r="I5386" s="9">
        <v>0.15809999999999999</v>
      </c>
      <c r="J5386" s="9">
        <v>0.32</v>
      </c>
      <c r="K5386" s="9">
        <v>0.32</v>
      </c>
      <c r="L5386" s="9">
        <v>0.32</v>
      </c>
      <c r="N5386" s="32">
        <f>IF('System Design'!$F$8=1,'Hourly Demand and Generation'!G5386*'System Design'!$F$21,IF('System Design'!$F$8=2,'Hourly Demand and Generation'!H5386*'System Design'!$F$21,IF('System Design'!$F$8=3,'Hourly Demand and Generation'!I5386*'System Design'!$F$21)))</f>
        <v>79.05</v>
      </c>
      <c r="O5386" s="32">
        <f>IF('System Design'!$F$8=1,'Hourly Demand and Generation'!J5386*'System Design'!$F$22,IF('System Design'!$F$8=2,'Hourly Demand and Generation'!K5386*'System Design'!$F$22,IF('System Design'!$F$8=3,'Hourly Demand and Generation'!L5386*'System Design'!$F$22)))</f>
        <v>800</v>
      </c>
      <c r="Q5386" s="32">
        <f t="shared" si="1203"/>
        <v>0</v>
      </c>
      <c r="R5386" s="32">
        <f t="shared" si="1208"/>
        <v>5400</v>
      </c>
      <c r="S5386" s="32">
        <f t="shared" si="1209"/>
        <v>0</v>
      </c>
      <c r="T5386" s="32">
        <f t="shared" si="1210"/>
        <v>21600</v>
      </c>
      <c r="U5386" s="32">
        <f t="shared" si="1211"/>
        <v>0</v>
      </c>
      <c r="V5386" s="32">
        <f t="shared" si="1204"/>
        <v>595.54999999999995</v>
      </c>
      <c r="W5386" s="32">
        <f t="shared" si="1212"/>
        <v>595.54999999999995</v>
      </c>
      <c r="X5386" s="32">
        <f t="shared" si="1213"/>
        <v>595.54999999999995</v>
      </c>
    </row>
    <row r="5387" spans="1:24" x14ac:dyDescent="0.25">
      <c r="A5387" s="2"/>
      <c r="B5387" s="2" t="s">
        <v>9</v>
      </c>
      <c r="C5387" s="2">
        <f t="shared" si="1205"/>
        <v>225</v>
      </c>
      <c r="D5387" s="2">
        <f t="shared" si="1206"/>
        <v>7</v>
      </c>
      <c r="E5387" s="2">
        <f t="shared" si="1207"/>
        <v>5383</v>
      </c>
      <c r="F5387" s="11">
        <v>303.75</v>
      </c>
      <c r="G5387" s="9">
        <v>0.15809999999999999</v>
      </c>
      <c r="H5387" s="9">
        <v>0.1953</v>
      </c>
      <c r="I5387" s="9">
        <v>0.23250000000000001</v>
      </c>
      <c r="J5387" s="9">
        <v>0.36</v>
      </c>
      <c r="K5387" s="9">
        <v>0.36</v>
      </c>
      <c r="L5387" s="9">
        <v>0.36</v>
      </c>
      <c r="N5387" s="32">
        <f>IF('System Design'!$F$8=1,'Hourly Demand and Generation'!G5387*'System Design'!$F$21,IF('System Design'!$F$8=2,'Hourly Demand and Generation'!H5387*'System Design'!$F$21,IF('System Design'!$F$8=3,'Hourly Demand and Generation'!I5387*'System Design'!$F$21)))</f>
        <v>116.25</v>
      </c>
      <c r="O5387" s="32">
        <f>IF('System Design'!$F$8=1,'Hourly Demand and Generation'!J5387*'System Design'!$F$22,IF('System Design'!$F$8=2,'Hourly Demand and Generation'!K5387*'System Design'!$F$22,IF('System Design'!$F$8=3,'Hourly Demand and Generation'!L5387*'System Design'!$F$22)))</f>
        <v>900</v>
      </c>
      <c r="Q5387" s="32">
        <f t="shared" si="1203"/>
        <v>0</v>
      </c>
      <c r="R5387" s="32">
        <f t="shared" si="1208"/>
        <v>5400</v>
      </c>
      <c r="S5387" s="32">
        <f t="shared" si="1209"/>
        <v>0</v>
      </c>
      <c r="T5387" s="32">
        <f t="shared" si="1210"/>
        <v>21600</v>
      </c>
      <c r="U5387" s="32">
        <f t="shared" si="1211"/>
        <v>0</v>
      </c>
      <c r="V5387" s="32">
        <f t="shared" si="1204"/>
        <v>712.5</v>
      </c>
      <c r="W5387" s="32">
        <f t="shared" si="1212"/>
        <v>712.5</v>
      </c>
      <c r="X5387" s="32">
        <f t="shared" si="1213"/>
        <v>712.5</v>
      </c>
    </row>
    <row r="5388" spans="1:24" x14ac:dyDescent="0.25">
      <c r="A5388" s="2"/>
      <c r="B5388" s="2" t="s">
        <v>9</v>
      </c>
      <c r="C5388" s="2">
        <f t="shared" si="1205"/>
        <v>225</v>
      </c>
      <c r="D5388" s="2">
        <f t="shared" si="1206"/>
        <v>8</v>
      </c>
      <c r="E5388" s="2">
        <f t="shared" si="1207"/>
        <v>5384</v>
      </c>
      <c r="F5388" s="11">
        <v>324</v>
      </c>
      <c r="G5388" s="9">
        <v>0.30690000000000001</v>
      </c>
      <c r="H5388" s="9">
        <v>0.34875</v>
      </c>
      <c r="I5388" s="9">
        <v>0.3906</v>
      </c>
      <c r="J5388" s="9">
        <v>0.36</v>
      </c>
      <c r="K5388" s="9">
        <v>0.36</v>
      </c>
      <c r="L5388" s="9">
        <v>0.36</v>
      </c>
      <c r="N5388" s="32">
        <f>IF('System Design'!$F$8=1,'Hourly Demand and Generation'!G5388*'System Design'!$F$21,IF('System Design'!$F$8=2,'Hourly Demand and Generation'!H5388*'System Design'!$F$21,IF('System Design'!$F$8=3,'Hourly Demand and Generation'!I5388*'System Design'!$F$21)))</f>
        <v>195.3</v>
      </c>
      <c r="O5388" s="32">
        <f>IF('System Design'!$F$8=1,'Hourly Demand and Generation'!J5388*'System Design'!$F$22,IF('System Design'!$F$8=2,'Hourly Demand and Generation'!K5388*'System Design'!$F$22,IF('System Design'!$F$8=3,'Hourly Demand and Generation'!L5388*'System Design'!$F$22)))</f>
        <v>900</v>
      </c>
      <c r="Q5388" s="32">
        <f t="shared" si="1203"/>
        <v>0</v>
      </c>
      <c r="R5388" s="32">
        <f t="shared" si="1208"/>
        <v>5400</v>
      </c>
      <c r="S5388" s="32">
        <f t="shared" si="1209"/>
        <v>0</v>
      </c>
      <c r="T5388" s="32">
        <f t="shared" si="1210"/>
        <v>21600</v>
      </c>
      <c r="U5388" s="32">
        <f t="shared" si="1211"/>
        <v>0</v>
      </c>
      <c r="V5388" s="32">
        <f t="shared" si="1204"/>
        <v>771.3</v>
      </c>
      <c r="W5388" s="32">
        <f t="shared" si="1212"/>
        <v>771.3</v>
      </c>
      <c r="X5388" s="32">
        <f t="shared" si="1213"/>
        <v>771.3</v>
      </c>
    </row>
    <row r="5389" spans="1:24" x14ac:dyDescent="0.25">
      <c r="A5389" s="2"/>
      <c r="B5389" s="2" t="s">
        <v>9</v>
      </c>
      <c r="C5389" s="2">
        <f t="shared" si="1205"/>
        <v>225</v>
      </c>
      <c r="D5389" s="2">
        <f t="shared" si="1206"/>
        <v>9</v>
      </c>
      <c r="E5389" s="2">
        <f t="shared" si="1207"/>
        <v>5385</v>
      </c>
      <c r="F5389" s="11">
        <v>324</v>
      </c>
      <c r="G5389" s="9">
        <v>0.46500000000000002</v>
      </c>
      <c r="H5389" s="9">
        <v>0.50219999999999998</v>
      </c>
      <c r="I5389" s="9">
        <v>0.53939999999999999</v>
      </c>
      <c r="J5389" s="9">
        <v>0.32</v>
      </c>
      <c r="K5389" s="9">
        <v>0.32</v>
      </c>
      <c r="L5389" s="9">
        <v>0.32</v>
      </c>
      <c r="N5389" s="32">
        <f>IF('System Design'!$F$8=1,'Hourly Demand and Generation'!G5389*'System Design'!$F$21,IF('System Design'!$F$8=2,'Hourly Demand and Generation'!H5389*'System Design'!$F$21,IF('System Design'!$F$8=3,'Hourly Demand and Generation'!I5389*'System Design'!$F$21)))</f>
        <v>269.7</v>
      </c>
      <c r="O5389" s="32">
        <f>IF('System Design'!$F$8=1,'Hourly Demand and Generation'!J5389*'System Design'!$F$22,IF('System Design'!$F$8=2,'Hourly Demand and Generation'!K5389*'System Design'!$F$22,IF('System Design'!$F$8=3,'Hourly Demand and Generation'!L5389*'System Design'!$F$22)))</f>
        <v>800</v>
      </c>
      <c r="Q5389" s="32">
        <f t="shared" si="1203"/>
        <v>0</v>
      </c>
      <c r="R5389" s="32">
        <f t="shared" si="1208"/>
        <v>5400</v>
      </c>
      <c r="S5389" s="32">
        <f t="shared" si="1209"/>
        <v>0</v>
      </c>
      <c r="T5389" s="32">
        <f t="shared" si="1210"/>
        <v>21600</v>
      </c>
      <c r="U5389" s="32">
        <f t="shared" si="1211"/>
        <v>0</v>
      </c>
      <c r="V5389" s="32">
        <f t="shared" si="1204"/>
        <v>745.7</v>
      </c>
      <c r="W5389" s="32">
        <f t="shared" si="1212"/>
        <v>745.7</v>
      </c>
      <c r="X5389" s="32">
        <f t="shared" si="1213"/>
        <v>745.7</v>
      </c>
    </row>
    <row r="5390" spans="1:24" x14ac:dyDescent="0.25">
      <c r="A5390" s="2"/>
      <c r="B5390" s="2" t="s">
        <v>9</v>
      </c>
      <c r="C5390" s="2">
        <f t="shared" si="1205"/>
        <v>225</v>
      </c>
      <c r="D5390" s="2">
        <f t="shared" si="1206"/>
        <v>10</v>
      </c>
      <c r="E5390" s="2">
        <f t="shared" si="1207"/>
        <v>5386</v>
      </c>
      <c r="F5390" s="11">
        <v>315.89999999999998</v>
      </c>
      <c r="G5390" s="9">
        <v>0.62309999999999999</v>
      </c>
      <c r="H5390" s="9">
        <v>0.6603</v>
      </c>
      <c r="I5390" s="9">
        <v>0.69750000000000001</v>
      </c>
      <c r="J5390" s="9">
        <v>0.36</v>
      </c>
      <c r="K5390" s="9">
        <v>0.36</v>
      </c>
      <c r="L5390" s="9">
        <v>0.36</v>
      </c>
      <c r="N5390" s="32">
        <f>IF('System Design'!$F$8=1,'Hourly Demand and Generation'!G5390*'System Design'!$F$21,IF('System Design'!$F$8=2,'Hourly Demand and Generation'!H5390*'System Design'!$F$21,IF('System Design'!$F$8=3,'Hourly Demand and Generation'!I5390*'System Design'!$F$21)))</f>
        <v>348.75</v>
      </c>
      <c r="O5390" s="32">
        <f>IF('System Design'!$F$8=1,'Hourly Demand and Generation'!J5390*'System Design'!$F$22,IF('System Design'!$F$8=2,'Hourly Demand and Generation'!K5390*'System Design'!$F$22,IF('System Design'!$F$8=3,'Hourly Demand and Generation'!L5390*'System Design'!$F$22)))</f>
        <v>900</v>
      </c>
      <c r="Q5390" s="32">
        <f t="shared" si="1203"/>
        <v>0</v>
      </c>
      <c r="R5390" s="32">
        <f t="shared" si="1208"/>
        <v>5400</v>
      </c>
      <c r="S5390" s="32">
        <f t="shared" si="1209"/>
        <v>0</v>
      </c>
      <c r="T5390" s="32">
        <f t="shared" si="1210"/>
        <v>21600</v>
      </c>
      <c r="U5390" s="32">
        <f t="shared" si="1211"/>
        <v>0</v>
      </c>
      <c r="V5390" s="32">
        <f t="shared" si="1204"/>
        <v>932.85</v>
      </c>
      <c r="W5390" s="32">
        <f t="shared" si="1212"/>
        <v>932.85</v>
      </c>
      <c r="X5390" s="32">
        <f t="shared" si="1213"/>
        <v>932.85</v>
      </c>
    </row>
    <row r="5391" spans="1:24" x14ac:dyDescent="0.25">
      <c r="A5391" s="2"/>
      <c r="B5391" s="2" t="s">
        <v>9</v>
      </c>
      <c r="C5391" s="2">
        <f t="shared" si="1205"/>
        <v>225</v>
      </c>
      <c r="D5391" s="2">
        <f t="shared" si="1206"/>
        <v>11</v>
      </c>
      <c r="E5391" s="2">
        <f t="shared" si="1207"/>
        <v>5387</v>
      </c>
      <c r="F5391" s="11">
        <v>311.85000000000002</v>
      </c>
      <c r="G5391" s="9">
        <v>0.77190000000000003</v>
      </c>
      <c r="H5391" s="9">
        <v>0.81374999999999997</v>
      </c>
      <c r="I5391" s="9">
        <v>0.85560000000000003</v>
      </c>
      <c r="J5391" s="9">
        <v>0.32</v>
      </c>
      <c r="K5391" s="9">
        <v>0.32</v>
      </c>
      <c r="L5391" s="9">
        <v>0.32</v>
      </c>
      <c r="N5391" s="32">
        <f>IF('System Design'!$F$8=1,'Hourly Demand and Generation'!G5391*'System Design'!$F$21,IF('System Design'!$F$8=2,'Hourly Demand and Generation'!H5391*'System Design'!$F$21,IF('System Design'!$F$8=3,'Hourly Demand and Generation'!I5391*'System Design'!$F$21)))</f>
        <v>427.8</v>
      </c>
      <c r="O5391" s="32">
        <f>IF('System Design'!$F$8=1,'Hourly Demand and Generation'!J5391*'System Design'!$F$22,IF('System Design'!$F$8=2,'Hourly Demand and Generation'!K5391*'System Design'!$F$22,IF('System Design'!$F$8=3,'Hourly Demand and Generation'!L5391*'System Design'!$F$22)))</f>
        <v>800</v>
      </c>
      <c r="Q5391" s="32">
        <f t="shared" si="1203"/>
        <v>0</v>
      </c>
      <c r="R5391" s="32">
        <f t="shared" si="1208"/>
        <v>5400</v>
      </c>
      <c r="S5391" s="32">
        <f t="shared" si="1209"/>
        <v>0</v>
      </c>
      <c r="T5391" s="32">
        <f t="shared" si="1210"/>
        <v>21600</v>
      </c>
      <c r="U5391" s="32">
        <f t="shared" si="1211"/>
        <v>0</v>
      </c>
      <c r="V5391" s="32">
        <f t="shared" si="1204"/>
        <v>915.94999999999993</v>
      </c>
      <c r="W5391" s="32">
        <f t="shared" si="1212"/>
        <v>915.94999999999993</v>
      </c>
      <c r="X5391" s="32">
        <f t="shared" si="1213"/>
        <v>915.94999999999993</v>
      </c>
    </row>
    <row r="5392" spans="1:24" x14ac:dyDescent="0.25">
      <c r="A5392" s="2"/>
      <c r="B5392" s="2" t="s">
        <v>9</v>
      </c>
      <c r="C5392" s="2">
        <f t="shared" si="1205"/>
        <v>225</v>
      </c>
      <c r="D5392" s="2">
        <f t="shared" si="1206"/>
        <v>12</v>
      </c>
      <c r="E5392" s="2">
        <f t="shared" si="1207"/>
        <v>5388</v>
      </c>
      <c r="F5392" s="11">
        <v>311.85000000000002</v>
      </c>
      <c r="G5392" s="9">
        <v>0.93</v>
      </c>
      <c r="H5392" s="9">
        <v>0.93</v>
      </c>
      <c r="I5392" s="9">
        <v>0.93</v>
      </c>
      <c r="J5392" s="9">
        <v>0.3</v>
      </c>
      <c r="K5392" s="9">
        <v>0.3</v>
      </c>
      <c r="L5392" s="9">
        <v>0.3</v>
      </c>
      <c r="N5392" s="32">
        <f>IF('System Design'!$F$8=1,'Hourly Demand and Generation'!G5392*'System Design'!$F$21,IF('System Design'!$F$8=2,'Hourly Demand and Generation'!H5392*'System Design'!$F$21,IF('System Design'!$F$8=3,'Hourly Demand and Generation'!I5392*'System Design'!$F$21)))</f>
        <v>465</v>
      </c>
      <c r="O5392" s="32">
        <f>IF('System Design'!$F$8=1,'Hourly Demand and Generation'!J5392*'System Design'!$F$22,IF('System Design'!$F$8=2,'Hourly Demand and Generation'!K5392*'System Design'!$F$22,IF('System Design'!$F$8=3,'Hourly Demand and Generation'!L5392*'System Design'!$F$22)))</f>
        <v>750</v>
      </c>
      <c r="Q5392" s="32">
        <f t="shared" si="1203"/>
        <v>0</v>
      </c>
      <c r="R5392" s="32">
        <f t="shared" si="1208"/>
        <v>5400</v>
      </c>
      <c r="S5392" s="32">
        <f t="shared" si="1209"/>
        <v>0</v>
      </c>
      <c r="T5392" s="32">
        <f t="shared" si="1210"/>
        <v>21600</v>
      </c>
      <c r="U5392" s="32">
        <f t="shared" si="1211"/>
        <v>0</v>
      </c>
      <c r="V5392" s="32">
        <f t="shared" si="1204"/>
        <v>903.15</v>
      </c>
      <c r="W5392" s="32">
        <f t="shared" si="1212"/>
        <v>903.15</v>
      </c>
      <c r="X5392" s="32">
        <f t="shared" si="1213"/>
        <v>903.15</v>
      </c>
    </row>
    <row r="5393" spans="1:24" x14ac:dyDescent="0.25">
      <c r="A5393" s="2"/>
      <c r="B5393" s="2" t="s">
        <v>9</v>
      </c>
      <c r="C5393" s="2">
        <f t="shared" si="1205"/>
        <v>225</v>
      </c>
      <c r="D5393" s="2">
        <f t="shared" si="1206"/>
        <v>13</v>
      </c>
      <c r="E5393" s="2">
        <f t="shared" si="1207"/>
        <v>5389</v>
      </c>
      <c r="F5393" s="11">
        <v>324</v>
      </c>
      <c r="G5393" s="9">
        <v>0.77190000000000003</v>
      </c>
      <c r="H5393" s="9">
        <v>0.81374999999999997</v>
      </c>
      <c r="I5393" s="9">
        <v>0.85560000000000003</v>
      </c>
      <c r="J5393" s="9">
        <v>0.32</v>
      </c>
      <c r="K5393" s="9">
        <v>0.32</v>
      </c>
      <c r="L5393" s="9">
        <v>0.32</v>
      </c>
      <c r="N5393" s="32">
        <f>IF('System Design'!$F$8=1,'Hourly Demand and Generation'!G5393*'System Design'!$F$21,IF('System Design'!$F$8=2,'Hourly Demand and Generation'!H5393*'System Design'!$F$21,IF('System Design'!$F$8=3,'Hourly Demand and Generation'!I5393*'System Design'!$F$21)))</f>
        <v>427.8</v>
      </c>
      <c r="O5393" s="32">
        <f>IF('System Design'!$F$8=1,'Hourly Demand and Generation'!J5393*'System Design'!$F$22,IF('System Design'!$F$8=2,'Hourly Demand and Generation'!K5393*'System Design'!$F$22,IF('System Design'!$F$8=3,'Hourly Demand and Generation'!L5393*'System Design'!$F$22)))</f>
        <v>800</v>
      </c>
      <c r="Q5393" s="32">
        <f t="shared" si="1203"/>
        <v>0</v>
      </c>
      <c r="R5393" s="32">
        <f t="shared" si="1208"/>
        <v>5400</v>
      </c>
      <c r="S5393" s="32">
        <f t="shared" si="1209"/>
        <v>0</v>
      </c>
      <c r="T5393" s="32">
        <f t="shared" si="1210"/>
        <v>21600</v>
      </c>
      <c r="U5393" s="32">
        <f t="shared" si="1211"/>
        <v>0</v>
      </c>
      <c r="V5393" s="32">
        <f t="shared" si="1204"/>
        <v>903.8</v>
      </c>
      <c r="W5393" s="32">
        <f t="shared" si="1212"/>
        <v>903.8</v>
      </c>
      <c r="X5393" s="32">
        <f t="shared" si="1213"/>
        <v>903.8</v>
      </c>
    </row>
    <row r="5394" spans="1:24" x14ac:dyDescent="0.25">
      <c r="A5394" s="2"/>
      <c r="B5394" s="2" t="s">
        <v>9</v>
      </c>
      <c r="C5394" s="2">
        <f t="shared" si="1205"/>
        <v>225</v>
      </c>
      <c r="D5394" s="2">
        <f t="shared" si="1206"/>
        <v>14</v>
      </c>
      <c r="E5394" s="2">
        <f t="shared" si="1207"/>
        <v>5390</v>
      </c>
      <c r="F5394" s="11">
        <v>324</v>
      </c>
      <c r="G5394" s="9">
        <v>0.62309999999999999</v>
      </c>
      <c r="H5394" s="9">
        <v>0.6603</v>
      </c>
      <c r="I5394" s="9">
        <v>0.69750000000000001</v>
      </c>
      <c r="J5394" s="9">
        <v>0.34</v>
      </c>
      <c r="K5394" s="9">
        <v>0.34</v>
      </c>
      <c r="L5394" s="9">
        <v>0.34</v>
      </c>
      <c r="N5394" s="32">
        <f>IF('System Design'!$F$8=1,'Hourly Demand and Generation'!G5394*'System Design'!$F$21,IF('System Design'!$F$8=2,'Hourly Demand and Generation'!H5394*'System Design'!$F$21,IF('System Design'!$F$8=3,'Hourly Demand and Generation'!I5394*'System Design'!$F$21)))</f>
        <v>348.75</v>
      </c>
      <c r="O5394" s="32">
        <f>IF('System Design'!$F$8=1,'Hourly Demand and Generation'!J5394*'System Design'!$F$22,IF('System Design'!$F$8=2,'Hourly Demand and Generation'!K5394*'System Design'!$F$22,IF('System Design'!$F$8=3,'Hourly Demand and Generation'!L5394*'System Design'!$F$22)))</f>
        <v>850.00000000000011</v>
      </c>
      <c r="Q5394" s="32">
        <f t="shared" si="1203"/>
        <v>0</v>
      </c>
      <c r="R5394" s="32">
        <f t="shared" si="1208"/>
        <v>5400</v>
      </c>
      <c r="S5394" s="32">
        <f t="shared" si="1209"/>
        <v>0</v>
      </c>
      <c r="T5394" s="32">
        <f t="shared" si="1210"/>
        <v>21600</v>
      </c>
      <c r="U5394" s="32">
        <f t="shared" si="1211"/>
        <v>0</v>
      </c>
      <c r="V5394" s="32">
        <f t="shared" si="1204"/>
        <v>874.75</v>
      </c>
      <c r="W5394" s="32">
        <f t="shared" si="1212"/>
        <v>874.75</v>
      </c>
      <c r="X5394" s="32">
        <f t="shared" si="1213"/>
        <v>874.75</v>
      </c>
    </row>
    <row r="5395" spans="1:24" x14ac:dyDescent="0.25">
      <c r="A5395" s="2"/>
      <c r="B5395" s="2" t="s">
        <v>9</v>
      </c>
      <c r="C5395" s="2">
        <f t="shared" si="1205"/>
        <v>225</v>
      </c>
      <c r="D5395" s="2">
        <f t="shared" si="1206"/>
        <v>15</v>
      </c>
      <c r="E5395" s="2">
        <f t="shared" si="1207"/>
        <v>5391</v>
      </c>
      <c r="F5395" s="11">
        <v>344.25</v>
      </c>
      <c r="G5395" s="9">
        <v>0.46500000000000002</v>
      </c>
      <c r="H5395" s="9">
        <v>0.50219999999999998</v>
      </c>
      <c r="I5395" s="9">
        <v>0.53939999999999999</v>
      </c>
      <c r="J5395" s="9">
        <v>0.36</v>
      </c>
      <c r="K5395" s="9">
        <v>0.36</v>
      </c>
      <c r="L5395" s="9">
        <v>0.36</v>
      </c>
      <c r="N5395" s="32">
        <f>IF('System Design'!$F$8=1,'Hourly Demand and Generation'!G5395*'System Design'!$F$21,IF('System Design'!$F$8=2,'Hourly Demand and Generation'!H5395*'System Design'!$F$21,IF('System Design'!$F$8=3,'Hourly Demand and Generation'!I5395*'System Design'!$F$21)))</f>
        <v>269.7</v>
      </c>
      <c r="O5395" s="32">
        <f>IF('System Design'!$F$8=1,'Hourly Demand and Generation'!J5395*'System Design'!$F$22,IF('System Design'!$F$8=2,'Hourly Demand and Generation'!K5395*'System Design'!$F$22,IF('System Design'!$F$8=3,'Hourly Demand and Generation'!L5395*'System Design'!$F$22)))</f>
        <v>900</v>
      </c>
      <c r="Q5395" s="32">
        <f t="shared" si="1203"/>
        <v>0</v>
      </c>
      <c r="R5395" s="32">
        <f t="shared" si="1208"/>
        <v>5400</v>
      </c>
      <c r="S5395" s="32">
        <f t="shared" si="1209"/>
        <v>0</v>
      </c>
      <c r="T5395" s="32">
        <f t="shared" si="1210"/>
        <v>21600</v>
      </c>
      <c r="U5395" s="32">
        <f t="shared" si="1211"/>
        <v>0</v>
      </c>
      <c r="V5395" s="32">
        <f t="shared" si="1204"/>
        <v>825.45</v>
      </c>
      <c r="W5395" s="32">
        <f t="shared" si="1212"/>
        <v>825.45</v>
      </c>
      <c r="X5395" s="32">
        <f t="shared" si="1213"/>
        <v>825.45</v>
      </c>
    </row>
    <row r="5396" spans="1:24" x14ac:dyDescent="0.25">
      <c r="A5396" s="2"/>
      <c r="B5396" s="2" t="s">
        <v>9</v>
      </c>
      <c r="C5396" s="2">
        <f t="shared" si="1205"/>
        <v>225</v>
      </c>
      <c r="D5396" s="2">
        <f t="shared" si="1206"/>
        <v>16</v>
      </c>
      <c r="E5396" s="2">
        <f t="shared" si="1207"/>
        <v>5392</v>
      </c>
      <c r="F5396" s="11">
        <v>364.5</v>
      </c>
      <c r="G5396" s="9">
        <v>0.30690000000000001</v>
      </c>
      <c r="H5396" s="9">
        <v>0.34875</v>
      </c>
      <c r="I5396" s="9">
        <v>0.3906</v>
      </c>
      <c r="J5396" s="9">
        <v>0.36</v>
      </c>
      <c r="K5396" s="9">
        <v>0.36</v>
      </c>
      <c r="L5396" s="9">
        <v>0.36</v>
      </c>
      <c r="N5396" s="32">
        <f>IF('System Design'!$F$8=1,'Hourly Demand and Generation'!G5396*'System Design'!$F$21,IF('System Design'!$F$8=2,'Hourly Demand and Generation'!H5396*'System Design'!$F$21,IF('System Design'!$F$8=3,'Hourly Demand and Generation'!I5396*'System Design'!$F$21)))</f>
        <v>195.3</v>
      </c>
      <c r="O5396" s="32">
        <f>IF('System Design'!$F$8=1,'Hourly Demand and Generation'!J5396*'System Design'!$F$22,IF('System Design'!$F$8=2,'Hourly Demand and Generation'!K5396*'System Design'!$F$22,IF('System Design'!$F$8=3,'Hourly Demand and Generation'!L5396*'System Design'!$F$22)))</f>
        <v>900</v>
      </c>
      <c r="Q5396" s="32">
        <f t="shared" si="1203"/>
        <v>0</v>
      </c>
      <c r="R5396" s="32">
        <f t="shared" si="1208"/>
        <v>5400</v>
      </c>
      <c r="S5396" s="32">
        <f t="shared" si="1209"/>
        <v>0</v>
      </c>
      <c r="T5396" s="32">
        <f t="shared" si="1210"/>
        <v>21600</v>
      </c>
      <c r="U5396" s="32">
        <f t="shared" si="1211"/>
        <v>0</v>
      </c>
      <c r="V5396" s="32">
        <f t="shared" si="1204"/>
        <v>730.8</v>
      </c>
      <c r="W5396" s="32">
        <f t="shared" si="1212"/>
        <v>730.8</v>
      </c>
      <c r="X5396" s="32">
        <f t="shared" si="1213"/>
        <v>730.8</v>
      </c>
    </row>
    <row r="5397" spans="1:24" x14ac:dyDescent="0.25">
      <c r="A5397" s="2"/>
      <c r="B5397" s="2" t="s">
        <v>9</v>
      </c>
      <c r="C5397" s="2">
        <f t="shared" si="1205"/>
        <v>225</v>
      </c>
      <c r="D5397" s="2">
        <f t="shared" si="1206"/>
        <v>17</v>
      </c>
      <c r="E5397" s="2">
        <f t="shared" si="1207"/>
        <v>5393</v>
      </c>
      <c r="F5397" s="11">
        <v>384.75</v>
      </c>
      <c r="G5397" s="9">
        <v>0.15809999999999999</v>
      </c>
      <c r="H5397" s="9">
        <v>0.1953</v>
      </c>
      <c r="I5397" s="9">
        <v>0.23250000000000001</v>
      </c>
      <c r="J5397" s="9">
        <v>0.4</v>
      </c>
      <c r="K5397" s="9">
        <v>0.4</v>
      </c>
      <c r="L5397" s="9">
        <v>0.4</v>
      </c>
      <c r="N5397" s="32">
        <f>IF('System Design'!$F$8=1,'Hourly Demand and Generation'!G5397*'System Design'!$F$21,IF('System Design'!$F$8=2,'Hourly Demand and Generation'!H5397*'System Design'!$F$21,IF('System Design'!$F$8=3,'Hourly Demand and Generation'!I5397*'System Design'!$F$21)))</f>
        <v>116.25</v>
      </c>
      <c r="O5397" s="32">
        <f>IF('System Design'!$F$8=1,'Hourly Demand and Generation'!J5397*'System Design'!$F$22,IF('System Design'!$F$8=2,'Hourly Demand and Generation'!K5397*'System Design'!$F$22,IF('System Design'!$F$8=3,'Hourly Demand and Generation'!L5397*'System Design'!$F$22)))</f>
        <v>1000</v>
      </c>
      <c r="Q5397" s="32">
        <f t="shared" si="1203"/>
        <v>0</v>
      </c>
      <c r="R5397" s="32">
        <f t="shared" si="1208"/>
        <v>5400</v>
      </c>
      <c r="S5397" s="32">
        <f t="shared" si="1209"/>
        <v>0</v>
      </c>
      <c r="T5397" s="32">
        <f t="shared" si="1210"/>
        <v>21600</v>
      </c>
      <c r="U5397" s="32">
        <f t="shared" si="1211"/>
        <v>0</v>
      </c>
      <c r="V5397" s="32">
        <f t="shared" si="1204"/>
        <v>731.5</v>
      </c>
      <c r="W5397" s="32">
        <f t="shared" si="1212"/>
        <v>731.5</v>
      </c>
      <c r="X5397" s="32">
        <f t="shared" si="1213"/>
        <v>731.5</v>
      </c>
    </row>
    <row r="5398" spans="1:24" x14ac:dyDescent="0.25">
      <c r="A5398" s="2"/>
      <c r="B5398" s="2" t="s">
        <v>9</v>
      </c>
      <c r="C5398" s="2">
        <f t="shared" si="1205"/>
        <v>225</v>
      </c>
      <c r="D5398" s="2">
        <f t="shared" si="1206"/>
        <v>18</v>
      </c>
      <c r="E5398" s="2">
        <f t="shared" si="1207"/>
        <v>5394</v>
      </c>
      <c r="F5398" s="11">
        <v>405</v>
      </c>
      <c r="G5398" s="9">
        <v>7.4399999999999994E-2</v>
      </c>
      <c r="H5398" s="9">
        <v>0.11625000000000001</v>
      </c>
      <c r="I5398" s="9">
        <v>0.15809999999999999</v>
      </c>
      <c r="J5398" s="9">
        <v>0.38</v>
      </c>
      <c r="K5398" s="9">
        <v>0.38</v>
      </c>
      <c r="L5398" s="9">
        <v>0.38</v>
      </c>
      <c r="N5398" s="32">
        <f>IF('System Design'!$F$8=1,'Hourly Demand and Generation'!G5398*'System Design'!$F$21,IF('System Design'!$F$8=2,'Hourly Demand and Generation'!H5398*'System Design'!$F$21,IF('System Design'!$F$8=3,'Hourly Demand and Generation'!I5398*'System Design'!$F$21)))</f>
        <v>79.05</v>
      </c>
      <c r="O5398" s="32">
        <f>IF('System Design'!$F$8=1,'Hourly Demand and Generation'!J5398*'System Design'!$F$22,IF('System Design'!$F$8=2,'Hourly Demand and Generation'!K5398*'System Design'!$F$22,IF('System Design'!$F$8=3,'Hourly Demand and Generation'!L5398*'System Design'!$F$22)))</f>
        <v>950</v>
      </c>
      <c r="Q5398" s="32">
        <f t="shared" si="1203"/>
        <v>0</v>
      </c>
      <c r="R5398" s="32">
        <f t="shared" si="1208"/>
        <v>5400</v>
      </c>
      <c r="S5398" s="32">
        <f t="shared" si="1209"/>
        <v>0</v>
      </c>
      <c r="T5398" s="32">
        <f t="shared" si="1210"/>
        <v>21600</v>
      </c>
      <c r="U5398" s="32">
        <f t="shared" si="1211"/>
        <v>0</v>
      </c>
      <c r="V5398" s="32">
        <f t="shared" si="1204"/>
        <v>624.04999999999995</v>
      </c>
      <c r="W5398" s="32">
        <f t="shared" si="1212"/>
        <v>624.04999999999995</v>
      </c>
      <c r="X5398" s="32">
        <f t="shared" si="1213"/>
        <v>624.04999999999995</v>
      </c>
    </row>
    <row r="5399" spans="1:24" x14ac:dyDescent="0.25">
      <c r="A5399" s="2"/>
      <c r="B5399" s="2" t="s">
        <v>9</v>
      </c>
      <c r="C5399" s="2">
        <f t="shared" si="1205"/>
        <v>225</v>
      </c>
      <c r="D5399" s="2">
        <f t="shared" si="1206"/>
        <v>19</v>
      </c>
      <c r="E5399" s="2">
        <f t="shared" si="1207"/>
        <v>5395</v>
      </c>
      <c r="F5399" s="11">
        <v>392.85</v>
      </c>
      <c r="G5399" s="9">
        <v>0</v>
      </c>
      <c r="H5399" s="9">
        <v>3.7199999999999997E-2</v>
      </c>
      <c r="I5399" s="9">
        <v>7.4399999999999994E-2</v>
      </c>
      <c r="J5399" s="9">
        <v>0.36</v>
      </c>
      <c r="K5399" s="9">
        <v>0.36</v>
      </c>
      <c r="L5399" s="9">
        <v>0.36</v>
      </c>
      <c r="N5399" s="32">
        <f>IF('System Design'!$F$8=1,'Hourly Demand and Generation'!G5399*'System Design'!$F$21,IF('System Design'!$F$8=2,'Hourly Demand and Generation'!H5399*'System Design'!$F$21,IF('System Design'!$F$8=3,'Hourly Demand and Generation'!I5399*'System Design'!$F$21)))</f>
        <v>37.199999999999996</v>
      </c>
      <c r="O5399" s="32">
        <f>IF('System Design'!$F$8=1,'Hourly Demand and Generation'!J5399*'System Design'!$F$22,IF('System Design'!$F$8=2,'Hourly Demand and Generation'!K5399*'System Design'!$F$22,IF('System Design'!$F$8=3,'Hourly Demand and Generation'!L5399*'System Design'!$F$22)))</f>
        <v>900</v>
      </c>
      <c r="Q5399" s="32">
        <f t="shared" si="1203"/>
        <v>0</v>
      </c>
      <c r="R5399" s="32">
        <f t="shared" si="1208"/>
        <v>5400</v>
      </c>
      <c r="S5399" s="32">
        <f t="shared" si="1209"/>
        <v>0</v>
      </c>
      <c r="T5399" s="32">
        <f t="shared" si="1210"/>
        <v>21600</v>
      </c>
      <c r="U5399" s="32">
        <f t="shared" si="1211"/>
        <v>0</v>
      </c>
      <c r="V5399" s="32">
        <f t="shared" si="1204"/>
        <v>544.35</v>
      </c>
      <c r="W5399" s="32">
        <f t="shared" si="1212"/>
        <v>544.35</v>
      </c>
      <c r="X5399" s="32">
        <f t="shared" si="1213"/>
        <v>544.35</v>
      </c>
    </row>
    <row r="5400" spans="1:24" x14ac:dyDescent="0.25">
      <c r="A5400" s="2"/>
      <c r="B5400" s="2" t="s">
        <v>9</v>
      </c>
      <c r="C5400" s="2">
        <f t="shared" si="1205"/>
        <v>225</v>
      </c>
      <c r="D5400" s="2">
        <f t="shared" si="1206"/>
        <v>20</v>
      </c>
      <c r="E5400" s="2">
        <f t="shared" si="1207"/>
        <v>5396</v>
      </c>
      <c r="F5400" s="11">
        <v>384.75</v>
      </c>
      <c r="G5400" s="9">
        <v>0</v>
      </c>
      <c r="H5400" s="9">
        <v>0</v>
      </c>
      <c r="I5400" s="9">
        <v>0</v>
      </c>
      <c r="J5400" s="9">
        <v>0.36</v>
      </c>
      <c r="K5400" s="9">
        <v>0.36</v>
      </c>
      <c r="L5400" s="9">
        <v>0.36</v>
      </c>
      <c r="N5400" s="32">
        <f>IF('System Design'!$F$8=1,'Hourly Demand and Generation'!G5400*'System Design'!$F$21,IF('System Design'!$F$8=2,'Hourly Demand and Generation'!H5400*'System Design'!$F$21,IF('System Design'!$F$8=3,'Hourly Demand and Generation'!I5400*'System Design'!$F$21)))</f>
        <v>0</v>
      </c>
      <c r="O5400" s="32">
        <f>IF('System Design'!$F$8=1,'Hourly Demand and Generation'!J5400*'System Design'!$F$22,IF('System Design'!$F$8=2,'Hourly Demand and Generation'!K5400*'System Design'!$F$22,IF('System Design'!$F$8=3,'Hourly Demand and Generation'!L5400*'System Design'!$F$22)))</f>
        <v>900</v>
      </c>
      <c r="Q5400" s="32">
        <f t="shared" si="1203"/>
        <v>0</v>
      </c>
      <c r="R5400" s="32">
        <f t="shared" si="1208"/>
        <v>5400</v>
      </c>
      <c r="S5400" s="32">
        <f t="shared" si="1209"/>
        <v>0</v>
      </c>
      <c r="T5400" s="32">
        <f t="shared" si="1210"/>
        <v>21600</v>
      </c>
      <c r="U5400" s="32">
        <f t="shared" si="1211"/>
        <v>0</v>
      </c>
      <c r="V5400" s="32">
        <f t="shared" si="1204"/>
        <v>515.25</v>
      </c>
      <c r="W5400" s="32">
        <f t="shared" si="1212"/>
        <v>515.25</v>
      </c>
      <c r="X5400" s="32">
        <f t="shared" si="1213"/>
        <v>515.25</v>
      </c>
    </row>
    <row r="5401" spans="1:24" x14ac:dyDescent="0.25">
      <c r="A5401" s="2"/>
      <c r="B5401" s="2" t="s">
        <v>9</v>
      </c>
      <c r="C5401" s="2">
        <f t="shared" si="1205"/>
        <v>225</v>
      </c>
      <c r="D5401" s="2">
        <f t="shared" si="1206"/>
        <v>21</v>
      </c>
      <c r="E5401" s="2">
        <f t="shared" si="1207"/>
        <v>5397</v>
      </c>
      <c r="F5401" s="11">
        <v>364.5</v>
      </c>
      <c r="G5401" s="9">
        <v>0</v>
      </c>
      <c r="H5401" s="9">
        <v>0</v>
      </c>
      <c r="I5401" s="9">
        <v>0</v>
      </c>
      <c r="J5401" s="9">
        <v>0.36</v>
      </c>
      <c r="K5401" s="9">
        <v>0.36</v>
      </c>
      <c r="L5401" s="9">
        <v>0.36</v>
      </c>
      <c r="N5401" s="32">
        <f>IF('System Design'!$F$8=1,'Hourly Demand and Generation'!G5401*'System Design'!$F$21,IF('System Design'!$F$8=2,'Hourly Demand and Generation'!H5401*'System Design'!$F$21,IF('System Design'!$F$8=3,'Hourly Demand and Generation'!I5401*'System Design'!$F$21)))</f>
        <v>0</v>
      </c>
      <c r="O5401" s="32">
        <f>IF('System Design'!$F$8=1,'Hourly Demand and Generation'!J5401*'System Design'!$F$22,IF('System Design'!$F$8=2,'Hourly Demand and Generation'!K5401*'System Design'!$F$22,IF('System Design'!$F$8=3,'Hourly Demand and Generation'!L5401*'System Design'!$F$22)))</f>
        <v>900</v>
      </c>
      <c r="Q5401" s="32">
        <f t="shared" si="1203"/>
        <v>0</v>
      </c>
      <c r="R5401" s="32">
        <f t="shared" si="1208"/>
        <v>5400</v>
      </c>
      <c r="S5401" s="32">
        <f t="shared" si="1209"/>
        <v>0</v>
      </c>
      <c r="T5401" s="32">
        <f t="shared" si="1210"/>
        <v>21600</v>
      </c>
      <c r="U5401" s="32">
        <f t="shared" si="1211"/>
        <v>0</v>
      </c>
      <c r="V5401" s="32">
        <f t="shared" si="1204"/>
        <v>535.5</v>
      </c>
      <c r="W5401" s="32">
        <f t="shared" si="1212"/>
        <v>535.5</v>
      </c>
      <c r="X5401" s="32">
        <f t="shared" si="1213"/>
        <v>535.5</v>
      </c>
    </row>
    <row r="5402" spans="1:24" x14ac:dyDescent="0.25">
      <c r="A5402" s="2"/>
      <c r="B5402" s="2" t="s">
        <v>9</v>
      </c>
      <c r="C5402" s="2">
        <f t="shared" si="1205"/>
        <v>225</v>
      </c>
      <c r="D5402" s="2">
        <f t="shared" si="1206"/>
        <v>22</v>
      </c>
      <c r="E5402" s="2">
        <f t="shared" si="1207"/>
        <v>5398</v>
      </c>
      <c r="F5402" s="11">
        <v>344.25</v>
      </c>
      <c r="G5402" s="9">
        <v>0</v>
      </c>
      <c r="H5402" s="9">
        <v>0</v>
      </c>
      <c r="I5402" s="9">
        <v>0</v>
      </c>
      <c r="J5402" s="9">
        <v>0.38</v>
      </c>
      <c r="K5402" s="9">
        <v>0.38</v>
      </c>
      <c r="L5402" s="9">
        <v>0.38</v>
      </c>
      <c r="N5402" s="32">
        <f>IF('System Design'!$F$8=1,'Hourly Demand and Generation'!G5402*'System Design'!$F$21,IF('System Design'!$F$8=2,'Hourly Demand and Generation'!H5402*'System Design'!$F$21,IF('System Design'!$F$8=3,'Hourly Demand and Generation'!I5402*'System Design'!$F$21)))</f>
        <v>0</v>
      </c>
      <c r="O5402" s="32">
        <f>IF('System Design'!$F$8=1,'Hourly Demand and Generation'!J5402*'System Design'!$F$22,IF('System Design'!$F$8=2,'Hourly Demand and Generation'!K5402*'System Design'!$F$22,IF('System Design'!$F$8=3,'Hourly Demand and Generation'!L5402*'System Design'!$F$22)))</f>
        <v>950</v>
      </c>
      <c r="Q5402" s="32">
        <f t="shared" si="1203"/>
        <v>0</v>
      </c>
      <c r="R5402" s="32">
        <f t="shared" si="1208"/>
        <v>5400</v>
      </c>
      <c r="S5402" s="32">
        <f t="shared" si="1209"/>
        <v>0</v>
      </c>
      <c r="T5402" s="32">
        <f t="shared" si="1210"/>
        <v>21600</v>
      </c>
      <c r="U5402" s="32">
        <f t="shared" si="1211"/>
        <v>0</v>
      </c>
      <c r="V5402" s="32">
        <f t="shared" si="1204"/>
        <v>605.75</v>
      </c>
      <c r="W5402" s="32">
        <f t="shared" si="1212"/>
        <v>605.75</v>
      </c>
      <c r="X5402" s="32">
        <f t="shared" si="1213"/>
        <v>605.75</v>
      </c>
    </row>
    <row r="5403" spans="1:24" x14ac:dyDescent="0.25">
      <c r="A5403" s="2"/>
      <c r="B5403" s="2" t="s">
        <v>9</v>
      </c>
      <c r="C5403" s="2">
        <f t="shared" si="1205"/>
        <v>225</v>
      </c>
      <c r="D5403" s="2">
        <f t="shared" si="1206"/>
        <v>23</v>
      </c>
      <c r="E5403" s="2">
        <f t="shared" si="1207"/>
        <v>5399</v>
      </c>
      <c r="F5403" s="11">
        <v>324</v>
      </c>
      <c r="G5403" s="9">
        <v>0</v>
      </c>
      <c r="H5403" s="9">
        <v>0</v>
      </c>
      <c r="I5403" s="9">
        <v>0</v>
      </c>
      <c r="J5403" s="9">
        <v>0.32</v>
      </c>
      <c r="K5403" s="9">
        <v>0.32</v>
      </c>
      <c r="L5403" s="9">
        <v>0.32</v>
      </c>
      <c r="N5403" s="32">
        <f>IF('System Design'!$F$8=1,'Hourly Demand and Generation'!G5403*'System Design'!$F$21,IF('System Design'!$F$8=2,'Hourly Demand and Generation'!H5403*'System Design'!$F$21,IF('System Design'!$F$8=3,'Hourly Demand and Generation'!I5403*'System Design'!$F$21)))</f>
        <v>0</v>
      </c>
      <c r="O5403" s="32">
        <f>IF('System Design'!$F$8=1,'Hourly Demand and Generation'!J5403*'System Design'!$F$22,IF('System Design'!$F$8=2,'Hourly Demand and Generation'!K5403*'System Design'!$F$22,IF('System Design'!$F$8=3,'Hourly Demand and Generation'!L5403*'System Design'!$F$22)))</f>
        <v>800</v>
      </c>
      <c r="Q5403" s="32">
        <f t="shared" si="1203"/>
        <v>0</v>
      </c>
      <c r="R5403" s="32">
        <f t="shared" si="1208"/>
        <v>5400</v>
      </c>
      <c r="S5403" s="32">
        <f t="shared" si="1209"/>
        <v>0</v>
      </c>
      <c r="T5403" s="32">
        <f t="shared" si="1210"/>
        <v>21600</v>
      </c>
      <c r="U5403" s="32">
        <f t="shared" si="1211"/>
        <v>0</v>
      </c>
      <c r="V5403" s="32">
        <f t="shared" si="1204"/>
        <v>476</v>
      </c>
      <c r="W5403" s="32">
        <f t="shared" si="1212"/>
        <v>476</v>
      </c>
      <c r="X5403" s="32">
        <f t="shared" si="1213"/>
        <v>476</v>
      </c>
    </row>
    <row r="5404" spans="1:24" x14ac:dyDescent="0.25">
      <c r="A5404" s="2"/>
      <c r="B5404" s="2" t="s">
        <v>9</v>
      </c>
      <c r="C5404" s="2">
        <f t="shared" si="1205"/>
        <v>225</v>
      </c>
      <c r="D5404" s="2">
        <f t="shared" si="1206"/>
        <v>24</v>
      </c>
      <c r="E5404" s="2">
        <f t="shared" si="1207"/>
        <v>5400</v>
      </c>
      <c r="F5404" s="11">
        <v>283.5</v>
      </c>
      <c r="G5404" s="9">
        <v>0</v>
      </c>
      <c r="H5404" s="9">
        <v>0</v>
      </c>
      <c r="I5404" s="9">
        <v>0</v>
      </c>
      <c r="J5404" s="9">
        <v>0.32</v>
      </c>
      <c r="K5404" s="9">
        <v>0.32</v>
      </c>
      <c r="L5404" s="9">
        <v>0.32</v>
      </c>
      <c r="N5404" s="32">
        <f>IF('System Design'!$F$8=1,'Hourly Demand and Generation'!G5404*'System Design'!$F$21,IF('System Design'!$F$8=2,'Hourly Demand and Generation'!H5404*'System Design'!$F$21,IF('System Design'!$F$8=3,'Hourly Demand and Generation'!I5404*'System Design'!$F$21)))</f>
        <v>0</v>
      </c>
      <c r="O5404" s="32">
        <f>IF('System Design'!$F$8=1,'Hourly Demand and Generation'!J5404*'System Design'!$F$22,IF('System Design'!$F$8=2,'Hourly Demand and Generation'!K5404*'System Design'!$F$22,IF('System Design'!$F$8=3,'Hourly Demand and Generation'!L5404*'System Design'!$F$22)))</f>
        <v>800</v>
      </c>
      <c r="Q5404" s="32">
        <f t="shared" si="1203"/>
        <v>0</v>
      </c>
      <c r="R5404" s="32">
        <f t="shared" si="1208"/>
        <v>5400</v>
      </c>
      <c r="S5404" s="32">
        <f t="shared" si="1209"/>
        <v>0</v>
      </c>
      <c r="T5404" s="32">
        <f t="shared" si="1210"/>
        <v>21600</v>
      </c>
      <c r="U5404" s="32">
        <f t="shared" si="1211"/>
        <v>0</v>
      </c>
      <c r="V5404" s="32">
        <f t="shared" si="1204"/>
        <v>516.5</v>
      </c>
      <c r="W5404" s="32">
        <f t="shared" si="1212"/>
        <v>516.5</v>
      </c>
      <c r="X5404" s="32">
        <f t="shared" si="1213"/>
        <v>516.5</v>
      </c>
    </row>
    <row r="5405" spans="1:24" x14ac:dyDescent="0.25">
      <c r="A5405" s="2"/>
      <c r="B5405" s="2" t="s">
        <v>9</v>
      </c>
      <c r="C5405" s="2">
        <f>C5404+1</f>
        <v>226</v>
      </c>
      <c r="D5405" s="2">
        <v>1</v>
      </c>
      <c r="E5405" s="2">
        <f t="shared" si="1207"/>
        <v>5401</v>
      </c>
      <c r="F5405" s="11">
        <v>243</v>
      </c>
      <c r="G5405" s="9">
        <v>0</v>
      </c>
      <c r="H5405" s="9">
        <v>0</v>
      </c>
      <c r="I5405" s="9">
        <v>0</v>
      </c>
      <c r="J5405" s="9">
        <v>0.37474548416345299</v>
      </c>
      <c r="K5405" s="9">
        <v>0.37474548416345299</v>
      </c>
      <c r="L5405" s="9">
        <v>0.37474548416345299</v>
      </c>
      <c r="N5405" s="32">
        <f>IF('System Design'!$F$8=1,'Hourly Demand and Generation'!G5405*'System Design'!$F$21,IF('System Design'!$F$8=2,'Hourly Demand and Generation'!H5405*'System Design'!$F$21,IF('System Design'!$F$8=3,'Hourly Demand and Generation'!I5405*'System Design'!$F$21)))</f>
        <v>0</v>
      </c>
      <c r="O5405" s="32">
        <f>IF('System Design'!$F$8=1,'Hourly Demand and Generation'!J5405*'System Design'!$F$22,IF('System Design'!$F$8=2,'Hourly Demand and Generation'!K5405*'System Design'!$F$22,IF('System Design'!$F$8=3,'Hourly Demand and Generation'!L5405*'System Design'!$F$22)))</f>
        <v>936.86371040863253</v>
      </c>
      <c r="Q5405" s="32">
        <f t="shared" si="1203"/>
        <v>0</v>
      </c>
      <c r="R5405" s="32">
        <f t="shared" si="1208"/>
        <v>5400</v>
      </c>
      <c r="S5405" s="32">
        <f t="shared" si="1209"/>
        <v>0</v>
      </c>
      <c r="T5405" s="32">
        <f t="shared" si="1210"/>
        <v>21600</v>
      </c>
      <c r="U5405" s="32">
        <f t="shared" si="1211"/>
        <v>0</v>
      </c>
      <c r="V5405" s="32">
        <f t="shared" si="1204"/>
        <v>693.86371040863253</v>
      </c>
      <c r="W5405" s="32">
        <f t="shared" si="1212"/>
        <v>693.86371040863253</v>
      </c>
      <c r="X5405" s="32">
        <f t="shared" si="1213"/>
        <v>693.86371040863253</v>
      </c>
    </row>
    <row r="5406" spans="1:24" x14ac:dyDescent="0.25">
      <c r="A5406" s="2"/>
      <c r="B5406" s="2" t="s">
        <v>9</v>
      </c>
      <c r="C5406" s="2">
        <f>C5405</f>
        <v>226</v>
      </c>
      <c r="D5406" s="2">
        <f>D5405+1</f>
        <v>2</v>
      </c>
      <c r="E5406" s="2">
        <f t="shared" si="1207"/>
        <v>5402</v>
      </c>
      <c r="F5406" s="11">
        <v>222.75</v>
      </c>
      <c r="G5406" s="9">
        <v>0</v>
      </c>
      <c r="H5406" s="9">
        <v>0</v>
      </c>
      <c r="I5406" s="9">
        <v>0</v>
      </c>
      <c r="J5406" s="9">
        <v>0.33727093574710798</v>
      </c>
      <c r="K5406" s="9">
        <v>0.33727093574710798</v>
      </c>
      <c r="L5406" s="9">
        <v>0.33727093574710798</v>
      </c>
      <c r="N5406" s="32">
        <f>IF('System Design'!$F$8=1,'Hourly Demand and Generation'!G5406*'System Design'!$F$21,IF('System Design'!$F$8=2,'Hourly Demand and Generation'!H5406*'System Design'!$F$21,IF('System Design'!$F$8=3,'Hourly Demand and Generation'!I5406*'System Design'!$F$21)))</f>
        <v>0</v>
      </c>
      <c r="O5406" s="32">
        <f>IF('System Design'!$F$8=1,'Hourly Demand and Generation'!J5406*'System Design'!$F$22,IF('System Design'!$F$8=2,'Hourly Demand and Generation'!K5406*'System Design'!$F$22,IF('System Design'!$F$8=3,'Hourly Demand and Generation'!L5406*'System Design'!$F$22)))</f>
        <v>843.17733936776995</v>
      </c>
      <c r="Q5406" s="32">
        <f t="shared" si="1203"/>
        <v>0</v>
      </c>
      <c r="R5406" s="32">
        <f t="shared" si="1208"/>
        <v>5400</v>
      </c>
      <c r="S5406" s="32">
        <f t="shared" si="1209"/>
        <v>0</v>
      </c>
      <c r="T5406" s="32">
        <f t="shared" si="1210"/>
        <v>21600</v>
      </c>
      <c r="U5406" s="32">
        <f t="shared" si="1211"/>
        <v>0</v>
      </c>
      <c r="V5406" s="32">
        <f t="shared" si="1204"/>
        <v>620.42733936776995</v>
      </c>
      <c r="W5406" s="32">
        <f t="shared" si="1212"/>
        <v>620.42733936776995</v>
      </c>
      <c r="X5406" s="32">
        <f t="shared" si="1213"/>
        <v>620.42733936776995</v>
      </c>
    </row>
    <row r="5407" spans="1:24" x14ac:dyDescent="0.25">
      <c r="A5407" s="2"/>
      <c r="B5407" s="2" t="s">
        <v>9</v>
      </c>
      <c r="C5407" s="2">
        <f t="shared" ref="C5407:C5428" si="1214">C5406</f>
        <v>226</v>
      </c>
      <c r="D5407" s="2">
        <f t="shared" ref="D5407:D5428" si="1215">D5406+1</f>
        <v>3</v>
      </c>
      <c r="E5407" s="2">
        <f t="shared" si="1207"/>
        <v>5403</v>
      </c>
      <c r="F5407" s="11">
        <v>202.5</v>
      </c>
      <c r="G5407" s="9">
        <v>0</v>
      </c>
      <c r="H5407" s="9">
        <v>0</v>
      </c>
      <c r="I5407" s="9">
        <v>0</v>
      </c>
      <c r="J5407" s="9">
        <v>0.33727093574710798</v>
      </c>
      <c r="K5407" s="9">
        <v>0.33727093574710798</v>
      </c>
      <c r="L5407" s="9">
        <v>0.33727093574710798</v>
      </c>
      <c r="N5407" s="32">
        <f>IF('System Design'!$F$8=1,'Hourly Demand and Generation'!G5407*'System Design'!$F$21,IF('System Design'!$F$8=2,'Hourly Demand and Generation'!H5407*'System Design'!$F$21,IF('System Design'!$F$8=3,'Hourly Demand and Generation'!I5407*'System Design'!$F$21)))</f>
        <v>0</v>
      </c>
      <c r="O5407" s="32">
        <f>IF('System Design'!$F$8=1,'Hourly Demand and Generation'!J5407*'System Design'!$F$22,IF('System Design'!$F$8=2,'Hourly Demand and Generation'!K5407*'System Design'!$F$22,IF('System Design'!$F$8=3,'Hourly Demand and Generation'!L5407*'System Design'!$F$22)))</f>
        <v>843.17733936776995</v>
      </c>
      <c r="Q5407" s="32">
        <f t="shared" si="1203"/>
        <v>0</v>
      </c>
      <c r="R5407" s="32">
        <f t="shared" si="1208"/>
        <v>5400</v>
      </c>
      <c r="S5407" s="32">
        <f t="shared" si="1209"/>
        <v>0</v>
      </c>
      <c r="T5407" s="32">
        <f t="shared" si="1210"/>
        <v>21600</v>
      </c>
      <c r="U5407" s="32">
        <f t="shared" si="1211"/>
        <v>0</v>
      </c>
      <c r="V5407" s="32">
        <f t="shared" si="1204"/>
        <v>640.67733936776995</v>
      </c>
      <c r="W5407" s="32">
        <f t="shared" si="1212"/>
        <v>640.67733936776995</v>
      </c>
      <c r="X5407" s="32">
        <f t="shared" si="1213"/>
        <v>640.67733936776995</v>
      </c>
    </row>
    <row r="5408" spans="1:24" x14ac:dyDescent="0.25">
      <c r="A5408" s="2"/>
      <c r="B5408" s="2" t="s">
        <v>9</v>
      </c>
      <c r="C5408" s="2">
        <f t="shared" si="1214"/>
        <v>226</v>
      </c>
      <c r="D5408" s="2">
        <f t="shared" si="1215"/>
        <v>4</v>
      </c>
      <c r="E5408" s="2">
        <f t="shared" si="1207"/>
        <v>5404</v>
      </c>
      <c r="F5408" s="11">
        <v>243</v>
      </c>
      <c r="G5408" s="9">
        <v>0</v>
      </c>
      <c r="H5408" s="9">
        <v>0</v>
      </c>
      <c r="I5408" s="9">
        <v>0</v>
      </c>
      <c r="J5408" s="9">
        <v>0.37474548416345299</v>
      </c>
      <c r="K5408" s="9">
        <v>0.37474548416345299</v>
      </c>
      <c r="L5408" s="9">
        <v>0.37474548416345299</v>
      </c>
      <c r="N5408" s="32">
        <f>IF('System Design'!$F$8=1,'Hourly Demand and Generation'!G5408*'System Design'!$F$21,IF('System Design'!$F$8=2,'Hourly Demand and Generation'!H5408*'System Design'!$F$21,IF('System Design'!$F$8=3,'Hourly Demand and Generation'!I5408*'System Design'!$F$21)))</f>
        <v>0</v>
      </c>
      <c r="O5408" s="32">
        <f>IF('System Design'!$F$8=1,'Hourly Demand and Generation'!J5408*'System Design'!$F$22,IF('System Design'!$F$8=2,'Hourly Demand and Generation'!K5408*'System Design'!$F$22,IF('System Design'!$F$8=3,'Hourly Demand and Generation'!L5408*'System Design'!$F$22)))</f>
        <v>936.86371040863253</v>
      </c>
      <c r="Q5408" s="32">
        <f t="shared" si="1203"/>
        <v>0</v>
      </c>
      <c r="R5408" s="32">
        <f t="shared" si="1208"/>
        <v>5400</v>
      </c>
      <c r="S5408" s="32">
        <f t="shared" si="1209"/>
        <v>0</v>
      </c>
      <c r="T5408" s="32">
        <f t="shared" si="1210"/>
        <v>21600</v>
      </c>
      <c r="U5408" s="32">
        <f t="shared" si="1211"/>
        <v>0</v>
      </c>
      <c r="V5408" s="32">
        <f t="shared" si="1204"/>
        <v>693.86371040863253</v>
      </c>
      <c r="W5408" s="32">
        <f t="shared" si="1212"/>
        <v>693.86371040863253</v>
      </c>
      <c r="X5408" s="32">
        <f t="shared" si="1213"/>
        <v>693.86371040863253</v>
      </c>
    </row>
    <row r="5409" spans="1:24" x14ac:dyDescent="0.25">
      <c r="A5409" s="2"/>
      <c r="B5409" s="2" t="s">
        <v>9</v>
      </c>
      <c r="C5409" s="2">
        <f t="shared" si="1214"/>
        <v>226</v>
      </c>
      <c r="D5409" s="2">
        <f t="shared" si="1215"/>
        <v>5</v>
      </c>
      <c r="E5409" s="2">
        <f t="shared" si="1207"/>
        <v>5405</v>
      </c>
      <c r="F5409" s="11">
        <v>263.25</v>
      </c>
      <c r="G5409" s="9">
        <v>0</v>
      </c>
      <c r="H5409" s="9">
        <v>3.7199999999999997E-2</v>
      </c>
      <c r="I5409" s="9">
        <v>7.4399999999999994E-2</v>
      </c>
      <c r="J5409" s="9">
        <v>0.29979638733076303</v>
      </c>
      <c r="K5409" s="9">
        <v>0.29979638733076303</v>
      </c>
      <c r="L5409" s="9">
        <v>0.29979638733076303</v>
      </c>
      <c r="N5409" s="32">
        <f>IF('System Design'!$F$8=1,'Hourly Demand and Generation'!G5409*'System Design'!$F$21,IF('System Design'!$F$8=2,'Hourly Demand and Generation'!H5409*'System Design'!$F$21,IF('System Design'!$F$8=3,'Hourly Demand and Generation'!I5409*'System Design'!$F$21)))</f>
        <v>37.199999999999996</v>
      </c>
      <c r="O5409" s="32">
        <f>IF('System Design'!$F$8=1,'Hourly Demand and Generation'!J5409*'System Design'!$F$22,IF('System Design'!$F$8=2,'Hourly Demand and Generation'!K5409*'System Design'!$F$22,IF('System Design'!$F$8=3,'Hourly Demand and Generation'!L5409*'System Design'!$F$22)))</f>
        <v>749.49096832690759</v>
      </c>
      <c r="Q5409" s="32">
        <f t="shared" si="1203"/>
        <v>0</v>
      </c>
      <c r="R5409" s="32">
        <f t="shared" si="1208"/>
        <v>5400</v>
      </c>
      <c r="S5409" s="32">
        <f t="shared" si="1209"/>
        <v>0</v>
      </c>
      <c r="T5409" s="32">
        <f t="shared" si="1210"/>
        <v>21600</v>
      </c>
      <c r="U5409" s="32">
        <f t="shared" si="1211"/>
        <v>0</v>
      </c>
      <c r="V5409" s="32">
        <f t="shared" si="1204"/>
        <v>523.44096832690764</v>
      </c>
      <c r="W5409" s="32">
        <f t="shared" si="1212"/>
        <v>523.44096832690764</v>
      </c>
      <c r="X5409" s="32">
        <f t="shared" si="1213"/>
        <v>523.44096832690764</v>
      </c>
    </row>
    <row r="5410" spans="1:24" x14ac:dyDescent="0.25">
      <c r="A5410" s="2"/>
      <c r="B5410" s="2" t="s">
        <v>9</v>
      </c>
      <c r="C5410" s="2">
        <f t="shared" si="1214"/>
        <v>226</v>
      </c>
      <c r="D5410" s="2">
        <f t="shared" si="1215"/>
        <v>6</v>
      </c>
      <c r="E5410" s="2">
        <f t="shared" si="1207"/>
        <v>5406</v>
      </c>
      <c r="F5410" s="11">
        <v>283.5</v>
      </c>
      <c r="G5410" s="9">
        <v>7.4399999999999994E-2</v>
      </c>
      <c r="H5410" s="9">
        <v>0.11625000000000001</v>
      </c>
      <c r="I5410" s="9">
        <v>0.15809999999999999</v>
      </c>
      <c r="J5410" s="9">
        <v>0.29979638733076303</v>
      </c>
      <c r="K5410" s="9">
        <v>0.29979638733076303</v>
      </c>
      <c r="L5410" s="9">
        <v>0.29979638733076303</v>
      </c>
      <c r="N5410" s="32">
        <f>IF('System Design'!$F$8=1,'Hourly Demand and Generation'!G5410*'System Design'!$F$21,IF('System Design'!$F$8=2,'Hourly Demand and Generation'!H5410*'System Design'!$F$21,IF('System Design'!$F$8=3,'Hourly Demand and Generation'!I5410*'System Design'!$F$21)))</f>
        <v>79.05</v>
      </c>
      <c r="O5410" s="32">
        <f>IF('System Design'!$F$8=1,'Hourly Demand and Generation'!J5410*'System Design'!$F$22,IF('System Design'!$F$8=2,'Hourly Demand and Generation'!K5410*'System Design'!$F$22,IF('System Design'!$F$8=3,'Hourly Demand and Generation'!L5410*'System Design'!$F$22)))</f>
        <v>749.49096832690759</v>
      </c>
      <c r="Q5410" s="32">
        <f t="shared" si="1203"/>
        <v>0</v>
      </c>
      <c r="R5410" s="32">
        <f t="shared" si="1208"/>
        <v>5400</v>
      </c>
      <c r="S5410" s="32">
        <f t="shared" si="1209"/>
        <v>0</v>
      </c>
      <c r="T5410" s="32">
        <f t="shared" si="1210"/>
        <v>21600</v>
      </c>
      <c r="U5410" s="32">
        <f t="shared" si="1211"/>
        <v>0</v>
      </c>
      <c r="V5410" s="32">
        <f t="shared" si="1204"/>
        <v>545.04096832690755</v>
      </c>
      <c r="W5410" s="32">
        <f t="shared" si="1212"/>
        <v>545.04096832690755</v>
      </c>
      <c r="X5410" s="32">
        <f t="shared" si="1213"/>
        <v>545.04096832690755</v>
      </c>
    </row>
    <row r="5411" spans="1:24" x14ac:dyDescent="0.25">
      <c r="A5411" s="2"/>
      <c r="B5411" s="2" t="s">
        <v>9</v>
      </c>
      <c r="C5411" s="2">
        <f t="shared" si="1214"/>
        <v>226</v>
      </c>
      <c r="D5411" s="2">
        <f t="shared" si="1215"/>
        <v>7</v>
      </c>
      <c r="E5411" s="2">
        <f t="shared" si="1207"/>
        <v>5407</v>
      </c>
      <c r="F5411" s="11">
        <v>303.75</v>
      </c>
      <c r="G5411" s="9">
        <v>0.15809999999999999</v>
      </c>
      <c r="H5411" s="9">
        <v>0.1953</v>
      </c>
      <c r="I5411" s="9">
        <v>0.23250000000000001</v>
      </c>
      <c r="J5411" s="9">
        <v>0.33727093574710798</v>
      </c>
      <c r="K5411" s="9">
        <v>0.33727093574710798</v>
      </c>
      <c r="L5411" s="9">
        <v>0.33727093574710798</v>
      </c>
      <c r="N5411" s="32">
        <f>IF('System Design'!$F$8=1,'Hourly Demand and Generation'!G5411*'System Design'!$F$21,IF('System Design'!$F$8=2,'Hourly Demand and Generation'!H5411*'System Design'!$F$21,IF('System Design'!$F$8=3,'Hourly Demand and Generation'!I5411*'System Design'!$F$21)))</f>
        <v>116.25</v>
      </c>
      <c r="O5411" s="32">
        <f>IF('System Design'!$F$8=1,'Hourly Demand and Generation'!J5411*'System Design'!$F$22,IF('System Design'!$F$8=2,'Hourly Demand and Generation'!K5411*'System Design'!$F$22,IF('System Design'!$F$8=3,'Hourly Demand and Generation'!L5411*'System Design'!$F$22)))</f>
        <v>843.17733936776995</v>
      </c>
      <c r="Q5411" s="32">
        <f t="shared" si="1203"/>
        <v>0</v>
      </c>
      <c r="R5411" s="32">
        <f t="shared" si="1208"/>
        <v>5400</v>
      </c>
      <c r="S5411" s="32">
        <f t="shared" si="1209"/>
        <v>0</v>
      </c>
      <c r="T5411" s="32">
        <f t="shared" si="1210"/>
        <v>21600</v>
      </c>
      <c r="U5411" s="32">
        <f t="shared" si="1211"/>
        <v>0</v>
      </c>
      <c r="V5411" s="32">
        <f t="shared" si="1204"/>
        <v>655.67733936776995</v>
      </c>
      <c r="W5411" s="32">
        <f t="shared" si="1212"/>
        <v>655.67733936776995</v>
      </c>
      <c r="X5411" s="32">
        <f t="shared" si="1213"/>
        <v>655.67733936776995</v>
      </c>
    </row>
    <row r="5412" spans="1:24" x14ac:dyDescent="0.25">
      <c r="A5412" s="2"/>
      <c r="B5412" s="2" t="s">
        <v>9</v>
      </c>
      <c r="C5412" s="2">
        <f t="shared" si="1214"/>
        <v>226</v>
      </c>
      <c r="D5412" s="2">
        <f t="shared" si="1215"/>
        <v>8</v>
      </c>
      <c r="E5412" s="2">
        <f t="shared" si="1207"/>
        <v>5408</v>
      </c>
      <c r="F5412" s="11">
        <v>324</v>
      </c>
      <c r="G5412" s="9">
        <v>0.30690000000000001</v>
      </c>
      <c r="H5412" s="9">
        <v>0.34875</v>
      </c>
      <c r="I5412" s="9">
        <v>0.3906</v>
      </c>
      <c r="J5412" s="9">
        <v>0.33727093574710798</v>
      </c>
      <c r="K5412" s="9">
        <v>0.33727093574710798</v>
      </c>
      <c r="L5412" s="9">
        <v>0.33727093574710798</v>
      </c>
      <c r="N5412" s="32">
        <f>IF('System Design'!$F$8=1,'Hourly Demand and Generation'!G5412*'System Design'!$F$21,IF('System Design'!$F$8=2,'Hourly Demand and Generation'!H5412*'System Design'!$F$21,IF('System Design'!$F$8=3,'Hourly Demand and Generation'!I5412*'System Design'!$F$21)))</f>
        <v>195.3</v>
      </c>
      <c r="O5412" s="32">
        <f>IF('System Design'!$F$8=1,'Hourly Demand and Generation'!J5412*'System Design'!$F$22,IF('System Design'!$F$8=2,'Hourly Demand and Generation'!K5412*'System Design'!$F$22,IF('System Design'!$F$8=3,'Hourly Demand and Generation'!L5412*'System Design'!$F$22)))</f>
        <v>843.17733936776995</v>
      </c>
      <c r="Q5412" s="32">
        <f t="shared" si="1203"/>
        <v>0</v>
      </c>
      <c r="R5412" s="32">
        <f t="shared" si="1208"/>
        <v>5400</v>
      </c>
      <c r="S5412" s="32">
        <f t="shared" si="1209"/>
        <v>0</v>
      </c>
      <c r="T5412" s="32">
        <f t="shared" si="1210"/>
        <v>21600</v>
      </c>
      <c r="U5412" s="32">
        <f t="shared" si="1211"/>
        <v>0</v>
      </c>
      <c r="V5412" s="32">
        <f t="shared" si="1204"/>
        <v>714.4773393677699</v>
      </c>
      <c r="W5412" s="32">
        <f t="shared" si="1212"/>
        <v>714.4773393677699</v>
      </c>
      <c r="X5412" s="32">
        <f t="shared" si="1213"/>
        <v>714.4773393677699</v>
      </c>
    </row>
    <row r="5413" spans="1:24" x14ac:dyDescent="0.25">
      <c r="A5413" s="2"/>
      <c r="B5413" s="2" t="s">
        <v>9</v>
      </c>
      <c r="C5413" s="2">
        <f t="shared" si="1214"/>
        <v>226</v>
      </c>
      <c r="D5413" s="2">
        <f t="shared" si="1215"/>
        <v>9</v>
      </c>
      <c r="E5413" s="2">
        <f t="shared" si="1207"/>
        <v>5409</v>
      </c>
      <c r="F5413" s="11">
        <v>324</v>
      </c>
      <c r="G5413" s="9">
        <v>0.46500000000000002</v>
      </c>
      <c r="H5413" s="9">
        <v>0.50219999999999998</v>
      </c>
      <c r="I5413" s="9">
        <v>0.53939999999999999</v>
      </c>
      <c r="J5413" s="9">
        <v>0.29979638733076303</v>
      </c>
      <c r="K5413" s="9">
        <v>0.29979638733076303</v>
      </c>
      <c r="L5413" s="9">
        <v>0.29979638733076303</v>
      </c>
      <c r="N5413" s="32">
        <f>IF('System Design'!$F$8=1,'Hourly Demand and Generation'!G5413*'System Design'!$F$21,IF('System Design'!$F$8=2,'Hourly Demand and Generation'!H5413*'System Design'!$F$21,IF('System Design'!$F$8=3,'Hourly Demand and Generation'!I5413*'System Design'!$F$21)))</f>
        <v>269.7</v>
      </c>
      <c r="O5413" s="32">
        <f>IF('System Design'!$F$8=1,'Hourly Demand and Generation'!J5413*'System Design'!$F$22,IF('System Design'!$F$8=2,'Hourly Demand and Generation'!K5413*'System Design'!$F$22,IF('System Design'!$F$8=3,'Hourly Demand and Generation'!L5413*'System Design'!$F$22)))</f>
        <v>749.49096832690759</v>
      </c>
      <c r="Q5413" s="32">
        <f t="shared" si="1203"/>
        <v>0</v>
      </c>
      <c r="R5413" s="32">
        <f t="shared" si="1208"/>
        <v>5400</v>
      </c>
      <c r="S5413" s="32">
        <f t="shared" si="1209"/>
        <v>0</v>
      </c>
      <c r="T5413" s="32">
        <f t="shared" si="1210"/>
        <v>21600</v>
      </c>
      <c r="U5413" s="32">
        <f t="shared" si="1211"/>
        <v>0</v>
      </c>
      <c r="V5413" s="32">
        <f t="shared" si="1204"/>
        <v>695.19096832690752</v>
      </c>
      <c r="W5413" s="32">
        <f t="shared" si="1212"/>
        <v>695.19096832690752</v>
      </c>
      <c r="X5413" s="32">
        <f t="shared" si="1213"/>
        <v>695.19096832690752</v>
      </c>
    </row>
    <row r="5414" spans="1:24" x14ac:dyDescent="0.25">
      <c r="A5414" s="2"/>
      <c r="B5414" s="2" t="s">
        <v>9</v>
      </c>
      <c r="C5414" s="2">
        <f t="shared" si="1214"/>
        <v>226</v>
      </c>
      <c r="D5414" s="2">
        <f t="shared" si="1215"/>
        <v>10</v>
      </c>
      <c r="E5414" s="2">
        <f t="shared" si="1207"/>
        <v>5410</v>
      </c>
      <c r="F5414" s="11">
        <v>315.89999999999998</v>
      </c>
      <c r="G5414" s="9">
        <v>0.62309999999999999</v>
      </c>
      <c r="H5414" s="9">
        <v>0.6603</v>
      </c>
      <c r="I5414" s="9">
        <v>0.69750000000000001</v>
      </c>
      <c r="J5414" s="9">
        <v>0.33727093574710798</v>
      </c>
      <c r="K5414" s="9">
        <v>0.33727093574710798</v>
      </c>
      <c r="L5414" s="9">
        <v>0.33727093574710798</v>
      </c>
      <c r="N5414" s="32">
        <f>IF('System Design'!$F$8=1,'Hourly Demand and Generation'!G5414*'System Design'!$F$21,IF('System Design'!$F$8=2,'Hourly Demand and Generation'!H5414*'System Design'!$F$21,IF('System Design'!$F$8=3,'Hourly Demand and Generation'!I5414*'System Design'!$F$21)))</f>
        <v>348.75</v>
      </c>
      <c r="O5414" s="32">
        <f>IF('System Design'!$F$8=1,'Hourly Demand and Generation'!J5414*'System Design'!$F$22,IF('System Design'!$F$8=2,'Hourly Demand and Generation'!K5414*'System Design'!$F$22,IF('System Design'!$F$8=3,'Hourly Demand and Generation'!L5414*'System Design'!$F$22)))</f>
        <v>843.17733936776995</v>
      </c>
      <c r="Q5414" s="32">
        <f t="shared" si="1203"/>
        <v>0</v>
      </c>
      <c r="R5414" s="32">
        <f t="shared" si="1208"/>
        <v>5400</v>
      </c>
      <c r="S5414" s="32">
        <f t="shared" si="1209"/>
        <v>0</v>
      </c>
      <c r="T5414" s="32">
        <f t="shared" si="1210"/>
        <v>21600</v>
      </c>
      <c r="U5414" s="32">
        <f t="shared" si="1211"/>
        <v>0</v>
      </c>
      <c r="V5414" s="32">
        <f t="shared" si="1204"/>
        <v>876.02733936776997</v>
      </c>
      <c r="W5414" s="32">
        <f t="shared" si="1212"/>
        <v>876.02733936776997</v>
      </c>
      <c r="X5414" s="32">
        <f t="shared" si="1213"/>
        <v>876.02733936776997</v>
      </c>
    </row>
    <row r="5415" spans="1:24" x14ac:dyDescent="0.25">
      <c r="A5415" s="2"/>
      <c r="B5415" s="2" t="s">
        <v>9</v>
      </c>
      <c r="C5415" s="2">
        <f t="shared" si="1214"/>
        <v>226</v>
      </c>
      <c r="D5415" s="2">
        <f t="shared" si="1215"/>
        <v>11</v>
      </c>
      <c r="E5415" s="2">
        <f t="shared" si="1207"/>
        <v>5411</v>
      </c>
      <c r="F5415" s="11">
        <v>311.85000000000002</v>
      </c>
      <c r="G5415" s="9">
        <v>0.77190000000000003</v>
      </c>
      <c r="H5415" s="9">
        <v>0.81374999999999997</v>
      </c>
      <c r="I5415" s="9">
        <v>0.85560000000000003</v>
      </c>
      <c r="J5415" s="9">
        <v>0.29979638733076303</v>
      </c>
      <c r="K5415" s="9">
        <v>0.29979638733076303</v>
      </c>
      <c r="L5415" s="9">
        <v>0.29979638733076303</v>
      </c>
      <c r="N5415" s="32">
        <f>IF('System Design'!$F$8=1,'Hourly Demand and Generation'!G5415*'System Design'!$F$21,IF('System Design'!$F$8=2,'Hourly Demand and Generation'!H5415*'System Design'!$F$21,IF('System Design'!$F$8=3,'Hourly Demand and Generation'!I5415*'System Design'!$F$21)))</f>
        <v>427.8</v>
      </c>
      <c r="O5415" s="32">
        <f>IF('System Design'!$F$8=1,'Hourly Demand and Generation'!J5415*'System Design'!$F$22,IF('System Design'!$F$8=2,'Hourly Demand and Generation'!K5415*'System Design'!$F$22,IF('System Design'!$F$8=3,'Hourly Demand and Generation'!L5415*'System Design'!$F$22)))</f>
        <v>749.49096832690759</v>
      </c>
      <c r="Q5415" s="32">
        <f t="shared" si="1203"/>
        <v>0</v>
      </c>
      <c r="R5415" s="32">
        <f t="shared" si="1208"/>
        <v>5400</v>
      </c>
      <c r="S5415" s="32">
        <f t="shared" si="1209"/>
        <v>0</v>
      </c>
      <c r="T5415" s="32">
        <f t="shared" si="1210"/>
        <v>21600</v>
      </c>
      <c r="U5415" s="32">
        <f t="shared" si="1211"/>
        <v>0</v>
      </c>
      <c r="V5415" s="32">
        <f t="shared" si="1204"/>
        <v>865.44096832690764</v>
      </c>
      <c r="W5415" s="32">
        <f t="shared" si="1212"/>
        <v>865.44096832690764</v>
      </c>
      <c r="X5415" s="32">
        <f t="shared" si="1213"/>
        <v>865.44096832690764</v>
      </c>
    </row>
    <row r="5416" spans="1:24" x14ac:dyDescent="0.25">
      <c r="A5416" s="2"/>
      <c r="B5416" s="2" t="s">
        <v>9</v>
      </c>
      <c r="C5416" s="2">
        <f t="shared" si="1214"/>
        <v>226</v>
      </c>
      <c r="D5416" s="2">
        <f t="shared" si="1215"/>
        <v>12</v>
      </c>
      <c r="E5416" s="2">
        <f t="shared" si="1207"/>
        <v>5412</v>
      </c>
      <c r="F5416" s="11">
        <v>311.85000000000002</v>
      </c>
      <c r="G5416" s="9">
        <v>0.93</v>
      </c>
      <c r="H5416" s="9">
        <v>0.93</v>
      </c>
      <c r="I5416" s="9">
        <v>0.93</v>
      </c>
      <c r="J5416" s="9">
        <v>0.28105911312259002</v>
      </c>
      <c r="K5416" s="9">
        <v>0.28105911312259002</v>
      </c>
      <c r="L5416" s="9">
        <v>0.28105911312259002</v>
      </c>
      <c r="N5416" s="32">
        <f>IF('System Design'!$F$8=1,'Hourly Demand and Generation'!G5416*'System Design'!$F$21,IF('System Design'!$F$8=2,'Hourly Demand and Generation'!H5416*'System Design'!$F$21,IF('System Design'!$F$8=3,'Hourly Demand and Generation'!I5416*'System Design'!$F$21)))</f>
        <v>465</v>
      </c>
      <c r="O5416" s="32">
        <f>IF('System Design'!$F$8=1,'Hourly Demand and Generation'!J5416*'System Design'!$F$22,IF('System Design'!$F$8=2,'Hourly Demand and Generation'!K5416*'System Design'!$F$22,IF('System Design'!$F$8=3,'Hourly Demand and Generation'!L5416*'System Design'!$F$22)))</f>
        <v>702.64778280647511</v>
      </c>
      <c r="Q5416" s="32">
        <f t="shared" si="1203"/>
        <v>0</v>
      </c>
      <c r="R5416" s="32">
        <f t="shared" si="1208"/>
        <v>5400</v>
      </c>
      <c r="S5416" s="32">
        <f t="shared" si="1209"/>
        <v>0</v>
      </c>
      <c r="T5416" s="32">
        <f t="shared" si="1210"/>
        <v>21600</v>
      </c>
      <c r="U5416" s="32">
        <f t="shared" si="1211"/>
        <v>0</v>
      </c>
      <c r="V5416" s="32">
        <f t="shared" si="1204"/>
        <v>855.79778280647508</v>
      </c>
      <c r="W5416" s="32">
        <f t="shared" si="1212"/>
        <v>855.79778280647508</v>
      </c>
      <c r="X5416" s="32">
        <f t="shared" si="1213"/>
        <v>855.79778280647508</v>
      </c>
    </row>
    <row r="5417" spans="1:24" x14ac:dyDescent="0.25">
      <c r="A5417" s="2"/>
      <c r="B5417" s="2" t="s">
        <v>9</v>
      </c>
      <c r="C5417" s="2">
        <f t="shared" si="1214"/>
        <v>226</v>
      </c>
      <c r="D5417" s="2">
        <f t="shared" si="1215"/>
        <v>13</v>
      </c>
      <c r="E5417" s="2">
        <f t="shared" si="1207"/>
        <v>5413</v>
      </c>
      <c r="F5417" s="11">
        <v>324</v>
      </c>
      <c r="G5417" s="9">
        <v>0.77190000000000003</v>
      </c>
      <c r="H5417" s="9">
        <v>0.81374999999999997</v>
      </c>
      <c r="I5417" s="9">
        <v>0.85560000000000003</v>
      </c>
      <c r="J5417" s="9">
        <v>0.29979638733076303</v>
      </c>
      <c r="K5417" s="9">
        <v>0.29979638733076303</v>
      </c>
      <c r="L5417" s="9">
        <v>0.29979638733076303</v>
      </c>
      <c r="N5417" s="32">
        <f>IF('System Design'!$F$8=1,'Hourly Demand and Generation'!G5417*'System Design'!$F$21,IF('System Design'!$F$8=2,'Hourly Demand and Generation'!H5417*'System Design'!$F$21,IF('System Design'!$F$8=3,'Hourly Demand and Generation'!I5417*'System Design'!$F$21)))</f>
        <v>427.8</v>
      </c>
      <c r="O5417" s="32">
        <f>IF('System Design'!$F$8=1,'Hourly Demand and Generation'!J5417*'System Design'!$F$22,IF('System Design'!$F$8=2,'Hourly Demand and Generation'!K5417*'System Design'!$F$22,IF('System Design'!$F$8=3,'Hourly Demand and Generation'!L5417*'System Design'!$F$22)))</f>
        <v>749.49096832690759</v>
      </c>
      <c r="Q5417" s="32">
        <f t="shared" si="1203"/>
        <v>0</v>
      </c>
      <c r="R5417" s="32">
        <f t="shared" si="1208"/>
        <v>5400</v>
      </c>
      <c r="S5417" s="32">
        <f t="shared" si="1209"/>
        <v>0</v>
      </c>
      <c r="T5417" s="32">
        <f t="shared" si="1210"/>
        <v>21600</v>
      </c>
      <c r="U5417" s="32">
        <f t="shared" si="1211"/>
        <v>0</v>
      </c>
      <c r="V5417" s="32">
        <f t="shared" si="1204"/>
        <v>853.29096832690766</v>
      </c>
      <c r="W5417" s="32">
        <f t="shared" si="1212"/>
        <v>853.29096832690766</v>
      </c>
      <c r="X5417" s="32">
        <f t="shared" si="1213"/>
        <v>853.29096832690766</v>
      </c>
    </row>
    <row r="5418" spans="1:24" x14ac:dyDescent="0.25">
      <c r="A5418" s="2"/>
      <c r="B5418" s="2" t="s">
        <v>9</v>
      </c>
      <c r="C5418" s="2">
        <f t="shared" si="1214"/>
        <v>226</v>
      </c>
      <c r="D5418" s="2">
        <f t="shared" si="1215"/>
        <v>14</v>
      </c>
      <c r="E5418" s="2">
        <f t="shared" si="1207"/>
        <v>5414</v>
      </c>
      <c r="F5418" s="11">
        <v>324</v>
      </c>
      <c r="G5418" s="9">
        <v>0.62309999999999999</v>
      </c>
      <c r="H5418" s="9">
        <v>0.6603</v>
      </c>
      <c r="I5418" s="9">
        <v>0.69750000000000001</v>
      </c>
      <c r="J5418" s="9">
        <v>0.31853366153893498</v>
      </c>
      <c r="K5418" s="9">
        <v>0.31853366153893498</v>
      </c>
      <c r="L5418" s="9">
        <v>0.31853366153893498</v>
      </c>
      <c r="N5418" s="32">
        <f>IF('System Design'!$F$8=1,'Hourly Demand and Generation'!G5418*'System Design'!$F$21,IF('System Design'!$F$8=2,'Hourly Demand and Generation'!H5418*'System Design'!$F$21,IF('System Design'!$F$8=3,'Hourly Demand and Generation'!I5418*'System Design'!$F$21)))</f>
        <v>348.75</v>
      </c>
      <c r="O5418" s="32">
        <f>IF('System Design'!$F$8=1,'Hourly Demand and Generation'!J5418*'System Design'!$F$22,IF('System Design'!$F$8=2,'Hourly Demand and Generation'!K5418*'System Design'!$F$22,IF('System Design'!$F$8=3,'Hourly Demand and Generation'!L5418*'System Design'!$F$22)))</f>
        <v>796.33415384733746</v>
      </c>
      <c r="Q5418" s="32">
        <f t="shared" si="1203"/>
        <v>0</v>
      </c>
      <c r="R5418" s="32">
        <f t="shared" si="1208"/>
        <v>5400</v>
      </c>
      <c r="S5418" s="32">
        <f t="shared" si="1209"/>
        <v>0</v>
      </c>
      <c r="T5418" s="32">
        <f t="shared" si="1210"/>
        <v>21600</v>
      </c>
      <c r="U5418" s="32">
        <f t="shared" si="1211"/>
        <v>0</v>
      </c>
      <c r="V5418" s="32">
        <f t="shared" si="1204"/>
        <v>821.08415384733735</v>
      </c>
      <c r="W5418" s="32">
        <f t="shared" si="1212"/>
        <v>821.08415384733735</v>
      </c>
      <c r="X5418" s="32">
        <f t="shared" si="1213"/>
        <v>821.08415384733735</v>
      </c>
    </row>
    <row r="5419" spans="1:24" x14ac:dyDescent="0.25">
      <c r="A5419" s="2"/>
      <c r="B5419" s="2" t="s">
        <v>9</v>
      </c>
      <c r="C5419" s="2">
        <f t="shared" si="1214"/>
        <v>226</v>
      </c>
      <c r="D5419" s="2">
        <f t="shared" si="1215"/>
        <v>15</v>
      </c>
      <c r="E5419" s="2">
        <f t="shared" si="1207"/>
        <v>5415</v>
      </c>
      <c r="F5419" s="11">
        <v>344.25</v>
      </c>
      <c r="G5419" s="9">
        <v>0.46500000000000002</v>
      </c>
      <c r="H5419" s="9">
        <v>0.50219999999999998</v>
      </c>
      <c r="I5419" s="9">
        <v>0.53939999999999999</v>
      </c>
      <c r="J5419" s="9">
        <v>0.33727093574710798</v>
      </c>
      <c r="K5419" s="9">
        <v>0.33727093574710798</v>
      </c>
      <c r="L5419" s="9">
        <v>0.33727093574710798</v>
      </c>
      <c r="N5419" s="32">
        <f>IF('System Design'!$F$8=1,'Hourly Demand and Generation'!G5419*'System Design'!$F$21,IF('System Design'!$F$8=2,'Hourly Demand and Generation'!H5419*'System Design'!$F$21,IF('System Design'!$F$8=3,'Hourly Demand and Generation'!I5419*'System Design'!$F$21)))</f>
        <v>269.7</v>
      </c>
      <c r="O5419" s="32">
        <f>IF('System Design'!$F$8=1,'Hourly Demand and Generation'!J5419*'System Design'!$F$22,IF('System Design'!$F$8=2,'Hourly Demand and Generation'!K5419*'System Design'!$F$22,IF('System Design'!$F$8=3,'Hourly Demand and Generation'!L5419*'System Design'!$F$22)))</f>
        <v>843.17733936776995</v>
      </c>
      <c r="Q5419" s="32">
        <f t="shared" si="1203"/>
        <v>0</v>
      </c>
      <c r="R5419" s="32">
        <f t="shared" si="1208"/>
        <v>5400</v>
      </c>
      <c r="S5419" s="32">
        <f t="shared" si="1209"/>
        <v>0</v>
      </c>
      <c r="T5419" s="32">
        <f t="shared" si="1210"/>
        <v>21600</v>
      </c>
      <c r="U5419" s="32">
        <f t="shared" si="1211"/>
        <v>0</v>
      </c>
      <c r="V5419" s="32">
        <f t="shared" si="1204"/>
        <v>768.62733936776999</v>
      </c>
      <c r="W5419" s="32">
        <f t="shared" si="1212"/>
        <v>768.62733936776999</v>
      </c>
      <c r="X5419" s="32">
        <f t="shared" si="1213"/>
        <v>768.62733936776999</v>
      </c>
    </row>
    <row r="5420" spans="1:24" x14ac:dyDescent="0.25">
      <c r="A5420" s="2"/>
      <c r="B5420" s="2" t="s">
        <v>9</v>
      </c>
      <c r="C5420" s="2">
        <f t="shared" si="1214"/>
        <v>226</v>
      </c>
      <c r="D5420" s="2">
        <f t="shared" si="1215"/>
        <v>16</v>
      </c>
      <c r="E5420" s="2">
        <f t="shared" si="1207"/>
        <v>5416</v>
      </c>
      <c r="F5420" s="11">
        <v>364.5</v>
      </c>
      <c r="G5420" s="9">
        <v>0.30690000000000001</v>
      </c>
      <c r="H5420" s="9">
        <v>0.34875</v>
      </c>
      <c r="I5420" s="9">
        <v>0.3906</v>
      </c>
      <c r="J5420" s="9">
        <v>0.33727093574710798</v>
      </c>
      <c r="K5420" s="9">
        <v>0.33727093574710798</v>
      </c>
      <c r="L5420" s="9">
        <v>0.33727093574710798</v>
      </c>
      <c r="N5420" s="32">
        <f>IF('System Design'!$F$8=1,'Hourly Demand and Generation'!G5420*'System Design'!$F$21,IF('System Design'!$F$8=2,'Hourly Demand and Generation'!H5420*'System Design'!$F$21,IF('System Design'!$F$8=3,'Hourly Demand and Generation'!I5420*'System Design'!$F$21)))</f>
        <v>195.3</v>
      </c>
      <c r="O5420" s="32">
        <f>IF('System Design'!$F$8=1,'Hourly Demand and Generation'!J5420*'System Design'!$F$22,IF('System Design'!$F$8=2,'Hourly Demand and Generation'!K5420*'System Design'!$F$22,IF('System Design'!$F$8=3,'Hourly Demand and Generation'!L5420*'System Design'!$F$22)))</f>
        <v>843.17733936776995</v>
      </c>
      <c r="Q5420" s="32">
        <f t="shared" si="1203"/>
        <v>0</v>
      </c>
      <c r="R5420" s="32">
        <f t="shared" si="1208"/>
        <v>5400</v>
      </c>
      <c r="S5420" s="32">
        <f t="shared" si="1209"/>
        <v>0</v>
      </c>
      <c r="T5420" s="32">
        <f t="shared" si="1210"/>
        <v>21600</v>
      </c>
      <c r="U5420" s="32">
        <f t="shared" si="1211"/>
        <v>0</v>
      </c>
      <c r="V5420" s="32">
        <f t="shared" si="1204"/>
        <v>673.9773393677699</v>
      </c>
      <c r="W5420" s="32">
        <f t="shared" si="1212"/>
        <v>673.9773393677699</v>
      </c>
      <c r="X5420" s="32">
        <f t="shared" si="1213"/>
        <v>673.9773393677699</v>
      </c>
    </row>
    <row r="5421" spans="1:24" x14ac:dyDescent="0.25">
      <c r="A5421" s="2"/>
      <c r="B5421" s="2" t="s">
        <v>9</v>
      </c>
      <c r="C5421" s="2">
        <f t="shared" si="1214"/>
        <v>226</v>
      </c>
      <c r="D5421" s="2">
        <f t="shared" si="1215"/>
        <v>17</v>
      </c>
      <c r="E5421" s="2">
        <f t="shared" si="1207"/>
        <v>5417</v>
      </c>
      <c r="F5421" s="11">
        <v>384.75</v>
      </c>
      <c r="G5421" s="9">
        <v>0.15809999999999999</v>
      </c>
      <c r="H5421" s="9">
        <v>0.1953</v>
      </c>
      <c r="I5421" s="9">
        <v>0.23250000000000001</v>
      </c>
      <c r="J5421" s="9">
        <v>0.37474548416345299</v>
      </c>
      <c r="K5421" s="9">
        <v>0.37474548416345299</v>
      </c>
      <c r="L5421" s="9">
        <v>0.37474548416345299</v>
      </c>
      <c r="N5421" s="32">
        <f>IF('System Design'!$F$8=1,'Hourly Demand and Generation'!G5421*'System Design'!$F$21,IF('System Design'!$F$8=2,'Hourly Demand and Generation'!H5421*'System Design'!$F$21,IF('System Design'!$F$8=3,'Hourly Demand and Generation'!I5421*'System Design'!$F$21)))</f>
        <v>116.25</v>
      </c>
      <c r="O5421" s="32">
        <f>IF('System Design'!$F$8=1,'Hourly Demand and Generation'!J5421*'System Design'!$F$22,IF('System Design'!$F$8=2,'Hourly Demand and Generation'!K5421*'System Design'!$F$22,IF('System Design'!$F$8=3,'Hourly Demand and Generation'!L5421*'System Design'!$F$22)))</f>
        <v>936.86371040863253</v>
      </c>
      <c r="Q5421" s="32">
        <f t="shared" si="1203"/>
        <v>0</v>
      </c>
      <c r="R5421" s="32">
        <f t="shared" si="1208"/>
        <v>5400</v>
      </c>
      <c r="S5421" s="32">
        <f t="shared" si="1209"/>
        <v>0</v>
      </c>
      <c r="T5421" s="32">
        <f t="shared" si="1210"/>
        <v>21600</v>
      </c>
      <c r="U5421" s="32">
        <f t="shared" si="1211"/>
        <v>0</v>
      </c>
      <c r="V5421" s="32">
        <f t="shared" si="1204"/>
        <v>668.36371040863241</v>
      </c>
      <c r="W5421" s="32">
        <f t="shared" si="1212"/>
        <v>668.36371040863241</v>
      </c>
      <c r="X5421" s="32">
        <f t="shared" si="1213"/>
        <v>668.36371040863241</v>
      </c>
    </row>
    <row r="5422" spans="1:24" x14ac:dyDescent="0.25">
      <c r="A5422" s="2"/>
      <c r="B5422" s="2" t="s">
        <v>9</v>
      </c>
      <c r="C5422" s="2">
        <f t="shared" si="1214"/>
        <v>226</v>
      </c>
      <c r="D5422" s="2">
        <f t="shared" si="1215"/>
        <v>18</v>
      </c>
      <c r="E5422" s="2">
        <f t="shared" si="1207"/>
        <v>5418</v>
      </c>
      <c r="F5422" s="11">
        <v>405</v>
      </c>
      <c r="G5422" s="9">
        <v>7.4399999999999994E-2</v>
      </c>
      <c r="H5422" s="9">
        <v>0.11625000000000001</v>
      </c>
      <c r="I5422" s="9">
        <v>0.15809999999999999</v>
      </c>
      <c r="J5422" s="9">
        <v>0.35600820995528099</v>
      </c>
      <c r="K5422" s="9">
        <v>0.35600820995528099</v>
      </c>
      <c r="L5422" s="9">
        <v>0.35600820995528099</v>
      </c>
      <c r="N5422" s="32">
        <f>IF('System Design'!$F$8=1,'Hourly Demand and Generation'!G5422*'System Design'!$F$21,IF('System Design'!$F$8=2,'Hourly Demand and Generation'!H5422*'System Design'!$F$21,IF('System Design'!$F$8=3,'Hourly Demand and Generation'!I5422*'System Design'!$F$21)))</f>
        <v>79.05</v>
      </c>
      <c r="O5422" s="32">
        <f>IF('System Design'!$F$8=1,'Hourly Demand and Generation'!J5422*'System Design'!$F$22,IF('System Design'!$F$8=2,'Hourly Demand and Generation'!K5422*'System Design'!$F$22,IF('System Design'!$F$8=3,'Hourly Demand and Generation'!L5422*'System Design'!$F$22)))</f>
        <v>890.02052488820243</v>
      </c>
      <c r="Q5422" s="32">
        <f t="shared" si="1203"/>
        <v>0</v>
      </c>
      <c r="R5422" s="32">
        <f t="shared" si="1208"/>
        <v>5400</v>
      </c>
      <c r="S5422" s="32">
        <f t="shared" si="1209"/>
        <v>0</v>
      </c>
      <c r="T5422" s="32">
        <f t="shared" si="1210"/>
        <v>21600</v>
      </c>
      <c r="U5422" s="32">
        <f t="shared" si="1211"/>
        <v>0</v>
      </c>
      <c r="V5422" s="32">
        <f t="shared" si="1204"/>
        <v>564.07052488820239</v>
      </c>
      <c r="W5422" s="32">
        <f t="shared" si="1212"/>
        <v>564.07052488820239</v>
      </c>
      <c r="X5422" s="32">
        <f t="shared" si="1213"/>
        <v>564.07052488820239</v>
      </c>
    </row>
    <row r="5423" spans="1:24" x14ac:dyDescent="0.25">
      <c r="A5423" s="2"/>
      <c r="B5423" s="2" t="s">
        <v>9</v>
      </c>
      <c r="C5423" s="2">
        <f t="shared" si="1214"/>
        <v>226</v>
      </c>
      <c r="D5423" s="2">
        <f t="shared" si="1215"/>
        <v>19</v>
      </c>
      <c r="E5423" s="2">
        <f t="shared" si="1207"/>
        <v>5419</v>
      </c>
      <c r="F5423" s="11">
        <v>392.85</v>
      </c>
      <c r="G5423" s="9">
        <v>0</v>
      </c>
      <c r="H5423" s="9">
        <v>3.7199999999999997E-2</v>
      </c>
      <c r="I5423" s="9">
        <v>7.4399999999999994E-2</v>
      </c>
      <c r="J5423" s="9">
        <v>0.33727093574710798</v>
      </c>
      <c r="K5423" s="9">
        <v>0.33727093574710798</v>
      </c>
      <c r="L5423" s="9">
        <v>0.33727093574710798</v>
      </c>
      <c r="N5423" s="32">
        <f>IF('System Design'!$F$8=1,'Hourly Demand and Generation'!G5423*'System Design'!$F$21,IF('System Design'!$F$8=2,'Hourly Demand and Generation'!H5423*'System Design'!$F$21,IF('System Design'!$F$8=3,'Hourly Demand and Generation'!I5423*'System Design'!$F$21)))</f>
        <v>37.199999999999996</v>
      </c>
      <c r="O5423" s="32">
        <f>IF('System Design'!$F$8=1,'Hourly Demand and Generation'!J5423*'System Design'!$F$22,IF('System Design'!$F$8=2,'Hourly Demand and Generation'!K5423*'System Design'!$F$22,IF('System Design'!$F$8=3,'Hourly Demand and Generation'!L5423*'System Design'!$F$22)))</f>
        <v>843.17733936776995</v>
      </c>
      <c r="Q5423" s="32">
        <f t="shared" si="1203"/>
        <v>0</v>
      </c>
      <c r="R5423" s="32">
        <f t="shared" si="1208"/>
        <v>5400</v>
      </c>
      <c r="S5423" s="32">
        <f t="shared" si="1209"/>
        <v>0</v>
      </c>
      <c r="T5423" s="32">
        <f t="shared" si="1210"/>
        <v>21600</v>
      </c>
      <c r="U5423" s="32">
        <f t="shared" si="1211"/>
        <v>0</v>
      </c>
      <c r="V5423" s="32">
        <f t="shared" si="1204"/>
        <v>487.52733936776997</v>
      </c>
      <c r="W5423" s="32">
        <f t="shared" si="1212"/>
        <v>487.52733936776997</v>
      </c>
      <c r="X5423" s="32">
        <f t="shared" si="1213"/>
        <v>487.52733936776997</v>
      </c>
    </row>
    <row r="5424" spans="1:24" x14ac:dyDescent="0.25">
      <c r="A5424" s="2"/>
      <c r="B5424" s="2" t="s">
        <v>9</v>
      </c>
      <c r="C5424" s="2">
        <f t="shared" si="1214"/>
        <v>226</v>
      </c>
      <c r="D5424" s="2">
        <f t="shared" si="1215"/>
        <v>20</v>
      </c>
      <c r="E5424" s="2">
        <f t="shared" si="1207"/>
        <v>5420</v>
      </c>
      <c r="F5424" s="11">
        <v>384.75</v>
      </c>
      <c r="G5424" s="9">
        <v>0</v>
      </c>
      <c r="H5424" s="9">
        <v>0</v>
      </c>
      <c r="I5424" s="9">
        <v>0</v>
      </c>
      <c r="J5424" s="9">
        <v>0.33727093574710798</v>
      </c>
      <c r="K5424" s="9">
        <v>0.33727093574710798</v>
      </c>
      <c r="L5424" s="9">
        <v>0.33727093574710798</v>
      </c>
      <c r="N5424" s="32">
        <f>IF('System Design'!$F$8=1,'Hourly Demand and Generation'!G5424*'System Design'!$F$21,IF('System Design'!$F$8=2,'Hourly Demand and Generation'!H5424*'System Design'!$F$21,IF('System Design'!$F$8=3,'Hourly Demand and Generation'!I5424*'System Design'!$F$21)))</f>
        <v>0</v>
      </c>
      <c r="O5424" s="32">
        <f>IF('System Design'!$F$8=1,'Hourly Demand and Generation'!J5424*'System Design'!$F$22,IF('System Design'!$F$8=2,'Hourly Demand and Generation'!K5424*'System Design'!$F$22,IF('System Design'!$F$8=3,'Hourly Demand and Generation'!L5424*'System Design'!$F$22)))</f>
        <v>843.17733936776995</v>
      </c>
      <c r="Q5424" s="32">
        <f t="shared" si="1203"/>
        <v>0</v>
      </c>
      <c r="R5424" s="32">
        <f t="shared" si="1208"/>
        <v>5400</v>
      </c>
      <c r="S5424" s="32">
        <f t="shared" si="1209"/>
        <v>0</v>
      </c>
      <c r="T5424" s="32">
        <f t="shared" si="1210"/>
        <v>21600</v>
      </c>
      <c r="U5424" s="32">
        <f t="shared" si="1211"/>
        <v>0</v>
      </c>
      <c r="V5424" s="32">
        <f t="shared" si="1204"/>
        <v>458.42733936776995</v>
      </c>
      <c r="W5424" s="32">
        <f t="shared" si="1212"/>
        <v>458.42733936776995</v>
      </c>
      <c r="X5424" s="32">
        <f t="shared" si="1213"/>
        <v>458.42733936776995</v>
      </c>
    </row>
    <row r="5425" spans="1:24" x14ac:dyDescent="0.25">
      <c r="A5425" s="2"/>
      <c r="B5425" s="2" t="s">
        <v>9</v>
      </c>
      <c r="C5425" s="2">
        <f t="shared" si="1214"/>
        <v>226</v>
      </c>
      <c r="D5425" s="2">
        <f t="shared" si="1215"/>
        <v>21</v>
      </c>
      <c r="E5425" s="2">
        <f t="shared" si="1207"/>
        <v>5421</v>
      </c>
      <c r="F5425" s="11">
        <v>364.5</v>
      </c>
      <c r="G5425" s="9">
        <v>0</v>
      </c>
      <c r="H5425" s="9">
        <v>0</v>
      </c>
      <c r="I5425" s="9">
        <v>0</v>
      </c>
      <c r="J5425" s="9">
        <v>0.33727093574710798</v>
      </c>
      <c r="K5425" s="9">
        <v>0.33727093574710798</v>
      </c>
      <c r="L5425" s="9">
        <v>0.33727093574710798</v>
      </c>
      <c r="N5425" s="32">
        <f>IF('System Design'!$F$8=1,'Hourly Demand and Generation'!G5425*'System Design'!$F$21,IF('System Design'!$F$8=2,'Hourly Demand and Generation'!H5425*'System Design'!$F$21,IF('System Design'!$F$8=3,'Hourly Demand and Generation'!I5425*'System Design'!$F$21)))</f>
        <v>0</v>
      </c>
      <c r="O5425" s="32">
        <f>IF('System Design'!$F$8=1,'Hourly Demand and Generation'!J5425*'System Design'!$F$22,IF('System Design'!$F$8=2,'Hourly Demand and Generation'!K5425*'System Design'!$F$22,IF('System Design'!$F$8=3,'Hourly Demand and Generation'!L5425*'System Design'!$F$22)))</f>
        <v>843.17733936776995</v>
      </c>
      <c r="Q5425" s="32">
        <f t="shared" si="1203"/>
        <v>0</v>
      </c>
      <c r="R5425" s="32">
        <f t="shared" si="1208"/>
        <v>5400</v>
      </c>
      <c r="S5425" s="32">
        <f t="shared" si="1209"/>
        <v>0</v>
      </c>
      <c r="T5425" s="32">
        <f t="shared" si="1210"/>
        <v>21600</v>
      </c>
      <c r="U5425" s="32">
        <f t="shared" si="1211"/>
        <v>0</v>
      </c>
      <c r="V5425" s="32">
        <f t="shared" si="1204"/>
        <v>478.67733936776995</v>
      </c>
      <c r="W5425" s="32">
        <f t="shared" si="1212"/>
        <v>478.67733936776995</v>
      </c>
      <c r="X5425" s="32">
        <f t="shared" si="1213"/>
        <v>478.67733936776995</v>
      </c>
    </row>
    <row r="5426" spans="1:24" x14ac:dyDescent="0.25">
      <c r="A5426" s="2"/>
      <c r="B5426" s="2" t="s">
        <v>9</v>
      </c>
      <c r="C5426" s="2">
        <f t="shared" si="1214"/>
        <v>226</v>
      </c>
      <c r="D5426" s="2">
        <f t="shared" si="1215"/>
        <v>22</v>
      </c>
      <c r="E5426" s="2">
        <f t="shared" si="1207"/>
        <v>5422</v>
      </c>
      <c r="F5426" s="11">
        <v>344.25</v>
      </c>
      <c r="G5426" s="9">
        <v>0</v>
      </c>
      <c r="H5426" s="9">
        <v>0</v>
      </c>
      <c r="I5426" s="9">
        <v>0</v>
      </c>
      <c r="J5426" s="9">
        <v>0.35600820995528099</v>
      </c>
      <c r="K5426" s="9">
        <v>0.35600820995528099</v>
      </c>
      <c r="L5426" s="9">
        <v>0.35600820995528099</v>
      </c>
      <c r="N5426" s="32">
        <f>IF('System Design'!$F$8=1,'Hourly Demand and Generation'!G5426*'System Design'!$F$21,IF('System Design'!$F$8=2,'Hourly Demand and Generation'!H5426*'System Design'!$F$21,IF('System Design'!$F$8=3,'Hourly Demand and Generation'!I5426*'System Design'!$F$21)))</f>
        <v>0</v>
      </c>
      <c r="O5426" s="32">
        <f>IF('System Design'!$F$8=1,'Hourly Demand and Generation'!J5426*'System Design'!$F$22,IF('System Design'!$F$8=2,'Hourly Demand and Generation'!K5426*'System Design'!$F$22,IF('System Design'!$F$8=3,'Hourly Demand and Generation'!L5426*'System Design'!$F$22)))</f>
        <v>890.02052488820243</v>
      </c>
      <c r="Q5426" s="32">
        <f t="shared" si="1203"/>
        <v>0</v>
      </c>
      <c r="R5426" s="32">
        <f t="shared" si="1208"/>
        <v>5400</v>
      </c>
      <c r="S5426" s="32">
        <f t="shared" si="1209"/>
        <v>0</v>
      </c>
      <c r="T5426" s="32">
        <f t="shared" si="1210"/>
        <v>21600</v>
      </c>
      <c r="U5426" s="32">
        <f t="shared" si="1211"/>
        <v>0</v>
      </c>
      <c r="V5426" s="32">
        <f t="shared" si="1204"/>
        <v>545.77052488820243</v>
      </c>
      <c r="W5426" s="32">
        <f t="shared" si="1212"/>
        <v>545.77052488820243</v>
      </c>
      <c r="X5426" s="32">
        <f t="shared" si="1213"/>
        <v>545.77052488820243</v>
      </c>
    </row>
    <row r="5427" spans="1:24" x14ac:dyDescent="0.25">
      <c r="A5427" s="2"/>
      <c r="B5427" s="2" t="s">
        <v>9</v>
      </c>
      <c r="C5427" s="2">
        <f t="shared" si="1214"/>
        <v>226</v>
      </c>
      <c r="D5427" s="2">
        <f t="shared" si="1215"/>
        <v>23</v>
      </c>
      <c r="E5427" s="2">
        <f t="shared" si="1207"/>
        <v>5423</v>
      </c>
      <c r="F5427" s="11">
        <v>324</v>
      </c>
      <c r="G5427" s="9">
        <v>0</v>
      </c>
      <c r="H5427" s="9">
        <v>0</v>
      </c>
      <c r="I5427" s="9">
        <v>0</v>
      </c>
      <c r="J5427" s="9">
        <v>0.29979638733076303</v>
      </c>
      <c r="K5427" s="9">
        <v>0.29979638733076303</v>
      </c>
      <c r="L5427" s="9">
        <v>0.29979638733076303</v>
      </c>
      <c r="N5427" s="32">
        <f>IF('System Design'!$F$8=1,'Hourly Demand and Generation'!G5427*'System Design'!$F$21,IF('System Design'!$F$8=2,'Hourly Demand and Generation'!H5427*'System Design'!$F$21,IF('System Design'!$F$8=3,'Hourly Demand and Generation'!I5427*'System Design'!$F$21)))</f>
        <v>0</v>
      </c>
      <c r="O5427" s="32">
        <f>IF('System Design'!$F$8=1,'Hourly Demand and Generation'!J5427*'System Design'!$F$22,IF('System Design'!$F$8=2,'Hourly Demand and Generation'!K5427*'System Design'!$F$22,IF('System Design'!$F$8=3,'Hourly Demand and Generation'!L5427*'System Design'!$F$22)))</f>
        <v>749.49096832690759</v>
      </c>
      <c r="Q5427" s="32">
        <f t="shared" si="1203"/>
        <v>0</v>
      </c>
      <c r="R5427" s="32">
        <f t="shared" si="1208"/>
        <v>5400</v>
      </c>
      <c r="S5427" s="32">
        <f t="shared" si="1209"/>
        <v>0</v>
      </c>
      <c r="T5427" s="32">
        <f t="shared" si="1210"/>
        <v>21600</v>
      </c>
      <c r="U5427" s="32">
        <f t="shared" si="1211"/>
        <v>0</v>
      </c>
      <c r="V5427" s="32">
        <f t="shared" si="1204"/>
        <v>425.49096832690759</v>
      </c>
      <c r="W5427" s="32">
        <f t="shared" si="1212"/>
        <v>425.49096832690759</v>
      </c>
      <c r="X5427" s="32">
        <f t="shared" si="1213"/>
        <v>425.49096832690759</v>
      </c>
    </row>
    <row r="5428" spans="1:24" x14ac:dyDescent="0.25">
      <c r="A5428" s="2"/>
      <c r="B5428" s="2" t="s">
        <v>9</v>
      </c>
      <c r="C5428" s="2">
        <f t="shared" si="1214"/>
        <v>226</v>
      </c>
      <c r="D5428" s="2">
        <f t="shared" si="1215"/>
        <v>24</v>
      </c>
      <c r="E5428" s="2">
        <f t="shared" si="1207"/>
        <v>5424</v>
      </c>
      <c r="F5428" s="11">
        <v>283.5</v>
      </c>
      <c r="G5428" s="9">
        <v>0</v>
      </c>
      <c r="H5428" s="9">
        <v>0</v>
      </c>
      <c r="I5428" s="9">
        <v>0</v>
      </c>
      <c r="J5428" s="9">
        <v>0.29979638733076303</v>
      </c>
      <c r="K5428" s="9">
        <v>0.29979638733076303</v>
      </c>
      <c r="L5428" s="9">
        <v>0.29979638733076303</v>
      </c>
      <c r="N5428" s="32">
        <f>IF('System Design'!$F$8=1,'Hourly Demand and Generation'!G5428*'System Design'!$F$21,IF('System Design'!$F$8=2,'Hourly Demand and Generation'!H5428*'System Design'!$F$21,IF('System Design'!$F$8=3,'Hourly Demand and Generation'!I5428*'System Design'!$F$21)))</f>
        <v>0</v>
      </c>
      <c r="O5428" s="32">
        <f>IF('System Design'!$F$8=1,'Hourly Demand and Generation'!J5428*'System Design'!$F$22,IF('System Design'!$F$8=2,'Hourly Demand and Generation'!K5428*'System Design'!$F$22,IF('System Design'!$F$8=3,'Hourly Demand and Generation'!L5428*'System Design'!$F$22)))</f>
        <v>749.49096832690759</v>
      </c>
      <c r="Q5428" s="32">
        <f t="shared" si="1203"/>
        <v>0</v>
      </c>
      <c r="R5428" s="32">
        <f t="shared" si="1208"/>
        <v>5400</v>
      </c>
      <c r="S5428" s="32">
        <f t="shared" si="1209"/>
        <v>0</v>
      </c>
      <c r="T5428" s="32">
        <f t="shared" si="1210"/>
        <v>21600</v>
      </c>
      <c r="U5428" s="32">
        <f t="shared" si="1211"/>
        <v>0</v>
      </c>
      <c r="V5428" s="32">
        <f t="shared" si="1204"/>
        <v>465.99096832690759</v>
      </c>
      <c r="W5428" s="32">
        <f t="shared" si="1212"/>
        <v>465.99096832690759</v>
      </c>
      <c r="X5428" s="32">
        <f t="shared" si="1213"/>
        <v>465.99096832690759</v>
      </c>
    </row>
    <row r="5429" spans="1:24" x14ac:dyDescent="0.25">
      <c r="A5429" s="2"/>
      <c r="B5429" s="2" t="s">
        <v>9</v>
      </c>
      <c r="C5429" s="2">
        <f>C5428+1</f>
        <v>227</v>
      </c>
      <c r="D5429" s="2">
        <v>1</v>
      </c>
      <c r="E5429" s="2">
        <f t="shared" si="1207"/>
        <v>5425</v>
      </c>
      <c r="F5429" s="11">
        <v>243</v>
      </c>
      <c r="G5429" s="9">
        <v>0</v>
      </c>
      <c r="H5429" s="9">
        <v>0</v>
      </c>
      <c r="I5429" s="9">
        <v>0</v>
      </c>
      <c r="J5429" s="9">
        <v>0.22789819993691601</v>
      </c>
      <c r="K5429" s="9">
        <v>0.22789819993691601</v>
      </c>
      <c r="L5429" s="9">
        <v>0.4</v>
      </c>
      <c r="N5429" s="32">
        <f>IF('System Design'!$F$8=1,'Hourly Demand and Generation'!G5429*'System Design'!$F$21,IF('System Design'!$F$8=2,'Hourly Demand and Generation'!H5429*'System Design'!$F$21,IF('System Design'!$F$8=3,'Hourly Demand and Generation'!I5429*'System Design'!$F$21)))</f>
        <v>0</v>
      </c>
      <c r="O5429" s="32">
        <f>IF('System Design'!$F$8=1,'Hourly Demand and Generation'!J5429*'System Design'!$F$22,IF('System Design'!$F$8=2,'Hourly Demand and Generation'!K5429*'System Design'!$F$22,IF('System Design'!$F$8=3,'Hourly Demand and Generation'!L5429*'System Design'!$F$22)))</f>
        <v>1000</v>
      </c>
      <c r="Q5429" s="32">
        <f t="shared" si="1203"/>
        <v>0</v>
      </c>
      <c r="R5429" s="32">
        <f t="shared" si="1208"/>
        <v>5400</v>
      </c>
      <c r="S5429" s="32">
        <f t="shared" si="1209"/>
        <v>0</v>
      </c>
      <c r="T5429" s="32">
        <f t="shared" si="1210"/>
        <v>21600</v>
      </c>
      <c r="U5429" s="32">
        <f t="shared" si="1211"/>
        <v>0</v>
      </c>
      <c r="V5429" s="32">
        <f t="shared" si="1204"/>
        <v>757</v>
      </c>
      <c r="W5429" s="32">
        <f t="shared" si="1212"/>
        <v>757</v>
      </c>
      <c r="X5429" s="32">
        <f t="shared" si="1213"/>
        <v>757</v>
      </c>
    </row>
    <row r="5430" spans="1:24" x14ac:dyDescent="0.25">
      <c r="A5430" s="2"/>
      <c r="B5430" s="2" t="s">
        <v>9</v>
      </c>
      <c r="C5430" s="2">
        <f>C5429</f>
        <v>227</v>
      </c>
      <c r="D5430" s="2">
        <f>D5429+1</f>
        <v>2</v>
      </c>
      <c r="E5430" s="2">
        <f t="shared" si="1207"/>
        <v>5426</v>
      </c>
      <c r="F5430" s="11">
        <v>222.75</v>
      </c>
      <c r="G5430" s="9">
        <v>0</v>
      </c>
      <c r="H5430" s="9">
        <v>0</v>
      </c>
      <c r="I5430" s="9">
        <v>0</v>
      </c>
      <c r="J5430" s="9">
        <v>0.20510837994322401</v>
      </c>
      <c r="K5430" s="9">
        <v>0.20510837994322401</v>
      </c>
      <c r="L5430" s="9">
        <v>0.36</v>
      </c>
      <c r="N5430" s="32">
        <f>IF('System Design'!$F$8=1,'Hourly Demand and Generation'!G5430*'System Design'!$F$21,IF('System Design'!$F$8=2,'Hourly Demand and Generation'!H5430*'System Design'!$F$21,IF('System Design'!$F$8=3,'Hourly Demand and Generation'!I5430*'System Design'!$F$21)))</f>
        <v>0</v>
      </c>
      <c r="O5430" s="32">
        <f>IF('System Design'!$F$8=1,'Hourly Demand and Generation'!J5430*'System Design'!$F$22,IF('System Design'!$F$8=2,'Hourly Demand and Generation'!K5430*'System Design'!$F$22,IF('System Design'!$F$8=3,'Hourly Demand and Generation'!L5430*'System Design'!$F$22)))</f>
        <v>900</v>
      </c>
      <c r="Q5430" s="32">
        <f t="shared" si="1203"/>
        <v>0</v>
      </c>
      <c r="R5430" s="32">
        <f t="shared" si="1208"/>
        <v>5400</v>
      </c>
      <c r="S5430" s="32">
        <f t="shared" si="1209"/>
        <v>0</v>
      </c>
      <c r="T5430" s="32">
        <f t="shared" si="1210"/>
        <v>21600</v>
      </c>
      <c r="U5430" s="32">
        <f t="shared" si="1211"/>
        <v>0</v>
      </c>
      <c r="V5430" s="32">
        <f t="shared" si="1204"/>
        <v>677.25</v>
      </c>
      <c r="W5430" s="32">
        <f t="shared" si="1212"/>
        <v>677.25</v>
      </c>
      <c r="X5430" s="32">
        <f t="shared" si="1213"/>
        <v>677.25</v>
      </c>
    </row>
    <row r="5431" spans="1:24" x14ac:dyDescent="0.25">
      <c r="A5431" s="2"/>
      <c r="B5431" s="2" t="s">
        <v>9</v>
      </c>
      <c r="C5431" s="2">
        <f t="shared" ref="C5431:C5452" si="1216">C5430</f>
        <v>227</v>
      </c>
      <c r="D5431" s="2">
        <f t="shared" ref="D5431:D5452" si="1217">D5430+1</f>
        <v>3</v>
      </c>
      <c r="E5431" s="2">
        <f t="shared" si="1207"/>
        <v>5427</v>
      </c>
      <c r="F5431" s="11">
        <v>202.5</v>
      </c>
      <c r="G5431" s="9">
        <v>0</v>
      </c>
      <c r="H5431" s="9">
        <v>0</v>
      </c>
      <c r="I5431" s="9">
        <v>0</v>
      </c>
      <c r="J5431" s="9">
        <v>0.20510837994322401</v>
      </c>
      <c r="K5431" s="9">
        <v>0.20510837994322401</v>
      </c>
      <c r="L5431" s="9">
        <v>0.36</v>
      </c>
      <c r="N5431" s="32">
        <f>IF('System Design'!$F$8=1,'Hourly Demand and Generation'!G5431*'System Design'!$F$21,IF('System Design'!$F$8=2,'Hourly Demand and Generation'!H5431*'System Design'!$F$21,IF('System Design'!$F$8=3,'Hourly Demand and Generation'!I5431*'System Design'!$F$21)))</f>
        <v>0</v>
      </c>
      <c r="O5431" s="32">
        <f>IF('System Design'!$F$8=1,'Hourly Demand and Generation'!J5431*'System Design'!$F$22,IF('System Design'!$F$8=2,'Hourly Demand and Generation'!K5431*'System Design'!$F$22,IF('System Design'!$F$8=3,'Hourly Demand and Generation'!L5431*'System Design'!$F$22)))</f>
        <v>900</v>
      </c>
      <c r="Q5431" s="32">
        <f t="shared" si="1203"/>
        <v>0</v>
      </c>
      <c r="R5431" s="32">
        <f t="shared" si="1208"/>
        <v>5400</v>
      </c>
      <c r="S5431" s="32">
        <f t="shared" si="1209"/>
        <v>0</v>
      </c>
      <c r="T5431" s="32">
        <f t="shared" si="1210"/>
        <v>21600</v>
      </c>
      <c r="U5431" s="32">
        <f t="shared" si="1211"/>
        <v>0</v>
      </c>
      <c r="V5431" s="32">
        <f t="shared" si="1204"/>
        <v>697.5</v>
      </c>
      <c r="W5431" s="32">
        <f t="shared" si="1212"/>
        <v>697.5</v>
      </c>
      <c r="X5431" s="32">
        <f t="shared" si="1213"/>
        <v>697.5</v>
      </c>
    </row>
    <row r="5432" spans="1:24" x14ac:dyDescent="0.25">
      <c r="A5432" s="2"/>
      <c r="B5432" s="2" t="s">
        <v>9</v>
      </c>
      <c r="C5432" s="2">
        <f t="shared" si="1216"/>
        <v>227</v>
      </c>
      <c r="D5432" s="2">
        <f t="shared" si="1217"/>
        <v>4</v>
      </c>
      <c r="E5432" s="2">
        <f t="shared" si="1207"/>
        <v>5428</v>
      </c>
      <c r="F5432" s="11">
        <v>243</v>
      </c>
      <c r="G5432" s="9">
        <v>0</v>
      </c>
      <c r="H5432" s="9">
        <v>0</v>
      </c>
      <c r="I5432" s="9">
        <v>0</v>
      </c>
      <c r="J5432" s="9">
        <v>0.22789819993691601</v>
      </c>
      <c r="K5432" s="9">
        <v>0.22789819993691601</v>
      </c>
      <c r="L5432" s="9">
        <v>0.4</v>
      </c>
      <c r="N5432" s="32">
        <f>IF('System Design'!$F$8=1,'Hourly Demand and Generation'!G5432*'System Design'!$F$21,IF('System Design'!$F$8=2,'Hourly Demand and Generation'!H5432*'System Design'!$F$21,IF('System Design'!$F$8=3,'Hourly Demand and Generation'!I5432*'System Design'!$F$21)))</f>
        <v>0</v>
      </c>
      <c r="O5432" s="32">
        <f>IF('System Design'!$F$8=1,'Hourly Demand and Generation'!J5432*'System Design'!$F$22,IF('System Design'!$F$8=2,'Hourly Demand and Generation'!K5432*'System Design'!$F$22,IF('System Design'!$F$8=3,'Hourly Demand and Generation'!L5432*'System Design'!$F$22)))</f>
        <v>1000</v>
      </c>
      <c r="Q5432" s="32">
        <f t="shared" si="1203"/>
        <v>0</v>
      </c>
      <c r="R5432" s="32">
        <f t="shared" si="1208"/>
        <v>5400</v>
      </c>
      <c r="S5432" s="32">
        <f t="shared" si="1209"/>
        <v>0</v>
      </c>
      <c r="T5432" s="32">
        <f t="shared" si="1210"/>
        <v>21600</v>
      </c>
      <c r="U5432" s="32">
        <f t="shared" si="1211"/>
        <v>0</v>
      </c>
      <c r="V5432" s="32">
        <f t="shared" si="1204"/>
        <v>757</v>
      </c>
      <c r="W5432" s="32">
        <f t="shared" si="1212"/>
        <v>757</v>
      </c>
      <c r="X5432" s="32">
        <f t="shared" si="1213"/>
        <v>757</v>
      </c>
    </row>
    <row r="5433" spans="1:24" x14ac:dyDescent="0.25">
      <c r="A5433" s="2"/>
      <c r="B5433" s="2" t="s">
        <v>9</v>
      </c>
      <c r="C5433" s="2">
        <f t="shared" si="1216"/>
        <v>227</v>
      </c>
      <c r="D5433" s="2">
        <f t="shared" si="1217"/>
        <v>5</v>
      </c>
      <c r="E5433" s="2">
        <f t="shared" si="1207"/>
        <v>5429</v>
      </c>
      <c r="F5433" s="11">
        <v>263.25</v>
      </c>
      <c r="G5433" s="9">
        <v>0</v>
      </c>
      <c r="H5433" s="9">
        <v>3.7199999999999997E-2</v>
      </c>
      <c r="I5433" s="9">
        <v>7.4399999999999994E-2</v>
      </c>
      <c r="J5433" s="9">
        <v>0.182318559949533</v>
      </c>
      <c r="K5433" s="9">
        <v>0.182318559949533</v>
      </c>
      <c r="L5433" s="9">
        <v>0.32</v>
      </c>
      <c r="N5433" s="32">
        <f>IF('System Design'!$F$8=1,'Hourly Demand and Generation'!G5433*'System Design'!$F$21,IF('System Design'!$F$8=2,'Hourly Demand and Generation'!H5433*'System Design'!$F$21,IF('System Design'!$F$8=3,'Hourly Demand and Generation'!I5433*'System Design'!$F$21)))</f>
        <v>37.199999999999996</v>
      </c>
      <c r="O5433" s="32">
        <f>IF('System Design'!$F$8=1,'Hourly Demand and Generation'!J5433*'System Design'!$F$22,IF('System Design'!$F$8=2,'Hourly Demand and Generation'!K5433*'System Design'!$F$22,IF('System Design'!$F$8=3,'Hourly Demand and Generation'!L5433*'System Design'!$F$22)))</f>
        <v>800</v>
      </c>
      <c r="Q5433" s="32">
        <f t="shared" si="1203"/>
        <v>0</v>
      </c>
      <c r="R5433" s="32">
        <f t="shared" si="1208"/>
        <v>5400</v>
      </c>
      <c r="S5433" s="32">
        <f t="shared" si="1209"/>
        <v>0</v>
      </c>
      <c r="T5433" s="32">
        <f t="shared" si="1210"/>
        <v>21600</v>
      </c>
      <c r="U5433" s="32">
        <f t="shared" si="1211"/>
        <v>0</v>
      </c>
      <c r="V5433" s="32">
        <f t="shared" si="1204"/>
        <v>573.95000000000005</v>
      </c>
      <c r="W5433" s="32">
        <f t="shared" si="1212"/>
        <v>573.95000000000005</v>
      </c>
      <c r="X5433" s="32">
        <f t="shared" si="1213"/>
        <v>573.95000000000005</v>
      </c>
    </row>
    <row r="5434" spans="1:24" x14ac:dyDescent="0.25">
      <c r="A5434" s="2"/>
      <c r="B5434" s="2" t="s">
        <v>9</v>
      </c>
      <c r="C5434" s="2">
        <f t="shared" si="1216"/>
        <v>227</v>
      </c>
      <c r="D5434" s="2">
        <f t="shared" si="1217"/>
        <v>6</v>
      </c>
      <c r="E5434" s="2">
        <f t="shared" si="1207"/>
        <v>5430</v>
      </c>
      <c r="F5434" s="11">
        <v>283.5</v>
      </c>
      <c r="G5434" s="9">
        <v>7.4399999999999994E-2</v>
      </c>
      <c r="H5434" s="9">
        <v>0.11625000000000001</v>
      </c>
      <c r="I5434" s="9">
        <v>0.15809999999999999</v>
      </c>
      <c r="J5434" s="9">
        <v>0.182318559949533</v>
      </c>
      <c r="K5434" s="9">
        <v>0.182318559949533</v>
      </c>
      <c r="L5434" s="9">
        <v>0.32</v>
      </c>
      <c r="N5434" s="32">
        <f>IF('System Design'!$F$8=1,'Hourly Demand and Generation'!G5434*'System Design'!$F$21,IF('System Design'!$F$8=2,'Hourly Demand and Generation'!H5434*'System Design'!$F$21,IF('System Design'!$F$8=3,'Hourly Demand and Generation'!I5434*'System Design'!$F$21)))</f>
        <v>79.05</v>
      </c>
      <c r="O5434" s="32">
        <f>IF('System Design'!$F$8=1,'Hourly Demand and Generation'!J5434*'System Design'!$F$22,IF('System Design'!$F$8=2,'Hourly Demand and Generation'!K5434*'System Design'!$F$22,IF('System Design'!$F$8=3,'Hourly Demand and Generation'!L5434*'System Design'!$F$22)))</f>
        <v>800</v>
      </c>
      <c r="Q5434" s="32">
        <f t="shared" si="1203"/>
        <v>0</v>
      </c>
      <c r="R5434" s="32">
        <f t="shared" si="1208"/>
        <v>5400</v>
      </c>
      <c r="S5434" s="32">
        <f t="shared" si="1209"/>
        <v>0</v>
      </c>
      <c r="T5434" s="32">
        <f t="shared" si="1210"/>
        <v>21600</v>
      </c>
      <c r="U5434" s="32">
        <f t="shared" si="1211"/>
        <v>0</v>
      </c>
      <c r="V5434" s="32">
        <f t="shared" si="1204"/>
        <v>595.54999999999995</v>
      </c>
      <c r="W5434" s="32">
        <f t="shared" si="1212"/>
        <v>595.54999999999995</v>
      </c>
      <c r="X5434" s="32">
        <f t="shared" si="1213"/>
        <v>595.54999999999995</v>
      </c>
    </row>
    <row r="5435" spans="1:24" x14ac:dyDescent="0.25">
      <c r="A5435" s="2"/>
      <c r="B5435" s="2" t="s">
        <v>9</v>
      </c>
      <c r="C5435" s="2">
        <f t="shared" si="1216"/>
        <v>227</v>
      </c>
      <c r="D5435" s="2">
        <f t="shared" si="1217"/>
        <v>7</v>
      </c>
      <c r="E5435" s="2">
        <f t="shared" si="1207"/>
        <v>5431</v>
      </c>
      <c r="F5435" s="11">
        <v>303.75</v>
      </c>
      <c r="G5435" s="9">
        <v>0.15809999999999999</v>
      </c>
      <c r="H5435" s="9">
        <v>0.1953</v>
      </c>
      <c r="I5435" s="9">
        <v>0.23250000000000001</v>
      </c>
      <c r="J5435" s="9">
        <v>0.20510837994322401</v>
      </c>
      <c r="K5435" s="9">
        <v>0.20510837994322401</v>
      </c>
      <c r="L5435" s="9">
        <v>0.36</v>
      </c>
      <c r="N5435" s="32">
        <f>IF('System Design'!$F$8=1,'Hourly Demand and Generation'!G5435*'System Design'!$F$21,IF('System Design'!$F$8=2,'Hourly Demand and Generation'!H5435*'System Design'!$F$21,IF('System Design'!$F$8=3,'Hourly Demand and Generation'!I5435*'System Design'!$F$21)))</f>
        <v>116.25</v>
      </c>
      <c r="O5435" s="32">
        <f>IF('System Design'!$F$8=1,'Hourly Demand and Generation'!J5435*'System Design'!$F$22,IF('System Design'!$F$8=2,'Hourly Demand and Generation'!K5435*'System Design'!$F$22,IF('System Design'!$F$8=3,'Hourly Demand and Generation'!L5435*'System Design'!$F$22)))</f>
        <v>900</v>
      </c>
      <c r="Q5435" s="32">
        <f t="shared" si="1203"/>
        <v>0</v>
      </c>
      <c r="R5435" s="32">
        <f t="shared" si="1208"/>
        <v>5400</v>
      </c>
      <c r="S5435" s="32">
        <f t="shared" si="1209"/>
        <v>0</v>
      </c>
      <c r="T5435" s="32">
        <f t="shared" si="1210"/>
        <v>21600</v>
      </c>
      <c r="U5435" s="32">
        <f t="shared" si="1211"/>
        <v>0</v>
      </c>
      <c r="V5435" s="32">
        <f t="shared" si="1204"/>
        <v>712.5</v>
      </c>
      <c r="W5435" s="32">
        <f t="shared" si="1212"/>
        <v>712.5</v>
      </c>
      <c r="X5435" s="32">
        <f t="shared" si="1213"/>
        <v>712.5</v>
      </c>
    </row>
    <row r="5436" spans="1:24" x14ac:dyDescent="0.25">
      <c r="A5436" s="2"/>
      <c r="B5436" s="2" t="s">
        <v>9</v>
      </c>
      <c r="C5436" s="2">
        <f t="shared" si="1216"/>
        <v>227</v>
      </c>
      <c r="D5436" s="2">
        <f t="shared" si="1217"/>
        <v>8</v>
      </c>
      <c r="E5436" s="2">
        <f t="shared" si="1207"/>
        <v>5432</v>
      </c>
      <c r="F5436" s="11">
        <v>324</v>
      </c>
      <c r="G5436" s="9">
        <v>0.30690000000000001</v>
      </c>
      <c r="H5436" s="9">
        <v>0.34875</v>
      </c>
      <c r="I5436" s="9">
        <v>0.3906</v>
      </c>
      <c r="J5436" s="9">
        <v>0.20510837994322401</v>
      </c>
      <c r="K5436" s="9">
        <v>0.20510837994322401</v>
      </c>
      <c r="L5436" s="9">
        <v>0.36</v>
      </c>
      <c r="N5436" s="32">
        <f>IF('System Design'!$F$8=1,'Hourly Demand and Generation'!G5436*'System Design'!$F$21,IF('System Design'!$F$8=2,'Hourly Demand and Generation'!H5436*'System Design'!$F$21,IF('System Design'!$F$8=3,'Hourly Demand and Generation'!I5436*'System Design'!$F$21)))</f>
        <v>195.3</v>
      </c>
      <c r="O5436" s="32">
        <f>IF('System Design'!$F$8=1,'Hourly Demand and Generation'!J5436*'System Design'!$F$22,IF('System Design'!$F$8=2,'Hourly Demand and Generation'!K5436*'System Design'!$F$22,IF('System Design'!$F$8=3,'Hourly Demand and Generation'!L5436*'System Design'!$F$22)))</f>
        <v>900</v>
      </c>
      <c r="Q5436" s="32">
        <f t="shared" si="1203"/>
        <v>0</v>
      </c>
      <c r="R5436" s="32">
        <f t="shared" si="1208"/>
        <v>5400</v>
      </c>
      <c r="S5436" s="32">
        <f t="shared" si="1209"/>
        <v>0</v>
      </c>
      <c r="T5436" s="32">
        <f t="shared" si="1210"/>
        <v>21600</v>
      </c>
      <c r="U5436" s="32">
        <f t="shared" si="1211"/>
        <v>0</v>
      </c>
      <c r="V5436" s="32">
        <f t="shared" si="1204"/>
        <v>771.3</v>
      </c>
      <c r="W5436" s="32">
        <f t="shared" si="1212"/>
        <v>771.3</v>
      </c>
      <c r="X5436" s="32">
        <f t="shared" si="1213"/>
        <v>771.3</v>
      </c>
    </row>
    <row r="5437" spans="1:24" x14ac:dyDescent="0.25">
      <c r="A5437" s="2"/>
      <c r="B5437" s="2" t="s">
        <v>9</v>
      </c>
      <c r="C5437" s="2">
        <f t="shared" si="1216"/>
        <v>227</v>
      </c>
      <c r="D5437" s="2">
        <f t="shared" si="1217"/>
        <v>9</v>
      </c>
      <c r="E5437" s="2">
        <f t="shared" si="1207"/>
        <v>5433</v>
      </c>
      <c r="F5437" s="11">
        <v>324</v>
      </c>
      <c r="G5437" s="9">
        <v>0.46500000000000002</v>
      </c>
      <c r="H5437" s="9">
        <v>0.50219999999999998</v>
      </c>
      <c r="I5437" s="9">
        <v>0.53939999999999999</v>
      </c>
      <c r="J5437" s="9">
        <v>0.182318559949533</v>
      </c>
      <c r="K5437" s="9">
        <v>0.182318559949533</v>
      </c>
      <c r="L5437" s="9">
        <v>0.32</v>
      </c>
      <c r="N5437" s="32">
        <f>IF('System Design'!$F$8=1,'Hourly Demand and Generation'!G5437*'System Design'!$F$21,IF('System Design'!$F$8=2,'Hourly Demand and Generation'!H5437*'System Design'!$F$21,IF('System Design'!$F$8=3,'Hourly Demand and Generation'!I5437*'System Design'!$F$21)))</f>
        <v>269.7</v>
      </c>
      <c r="O5437" s="32">
        <f>IF('System Design'!$F$8=1,'Hourly Demand and Generation'!J5437*'System Design'!$F$22,IF('System Design'!$F$8=2,'Hourly Demand and Generation'!K5437*'System Design'!$F$22,IF('System Design'!$F$8=3,'Hourly Demand and Generation'!L5437*'System Design'!$F$22)))</f>
        <v>800</v>
      </c>
      <c r="Q5437" s="32">
        <f t="shared" si="1203"/>
        <v>0</v>
      </c>
      <c r="R5437" s="32">
        <f t="shared" si="1208"/>
        <v>5400</v>
      </c>
      <c r="S5437" s="32">
        <f t="shared" si="1209"/>
        <v>0</v>
      </c>
      <c r="T5437" s="32">
        <f t="shared" si="1210"/>
        <v>21600</v>
      </c>
      <c r="U5437" s="32">
        <f t="shared" si="1211"/>
        <v>0</v>
      </c>
      <c r="V5437" s="32">
        <f t="shared" si="1204"/>
        <v>745.7</v>
      </c>
      <c r="W5437" s="32">
        <f t="shared" si="1212"/>
        <v>745.7</v>
      </c>
      <c r="X5437" s="32">
        <f t="shared" si="1213"/>
        <v>745.7</v>
      </c>
    </row>
    <row r="5438" spans="1:24" x14ac:dyDescent="0.25">
      <c r="A5438" s="2"/>
      <c r="B5438" s="2" t="s">
        <v>9</v>
      </c>
      <c r="C5438" s="2">
        <f t="shared" si="1216"/>
        <v>227</v>
      </c>
      <c r="D5438" s="2">
        <f t="shared" si="1217"/>
        <v>10</v>
      </c>
      <c r="E5438" s="2">
        <f t="shared" si="1207"/>
        <v>5434</v>
      </c>
      <c r="F5438" s="11">
        <v>315.89999999999998</v>
      </c>
      <c r="G5438" s="9">
        <v>0.62309999999999999</v>
      </c>
      <c r="H5438" s="9">
        <v>0.6603</v>
      </c>
      <c r="I5438" s="9">
        <v>0.69750000000000001</v>
      </c>
      <c r="J5438" s="9">
        <v>0.20510837994322401</v>
      </c>
      <c r="K5438" s="9">
        <v>0.20510837994322401</v>
      </c>
      <c r="L5438" s="9">
        <v>0.36</v>
      </c>
      <c r="N5438" s="32">
        <f>IF('System Design'!$F$8=1,'Hourly Demand and Generation'!G5438*'System Design'!$F$21,IF('System Design'!$F$8=2,'Hourly Demand and Generation'!H5438*'System Design'!$F$21,IF('System Design'!$F$8=3,'Hourly Demand and Generation'!I5438*'System Design'!$F$21)))</f>
        <v>348.75</v>
      </c>
      <c r="O5438" s="32">
        <f>IF('System Design'!$F$8=1,'Hourly Demand and Generation'!J5438*'System Design'!$F$22,IF('System Design'!$F$8=2,'Hourly Demand and Generation'!K5438*'System Design'!$F$22,IF('System Design'!$F$8=3,'Hourly Demand and Generation'!L5438*'System Design'!$F$22)))</f>
        <v>900</v>
      </c>
      <c r="Q5438" s="32">
        <f t="shared" si="1203"/>
        <v>0</v>
      </c>
      <c r="R5438" s="32">
        <f t="shared" si="1208"/>
        <v>5400</v>
      </c>
      <c r="S5438" s="32">
        <f t="shared" si="1209"/>
        <v>0</v>
      </c>
      <c r="T5438" s="32">
        <f t="shared" si="1210"/>
        <v>21600</v>
      </c>
      <c r="U5438" s="32">
        <f t="shared" si="1211"/>
        <v>0</v>
      </c>
      <c r="V5438" s="32">
        <f t="shared" si="1204"/>
        <v>932.85</v>
      </c>
      <c r="W5438" s="32">
        <f t="shared" si="1212"/>
        <v>932.85</v>
      </c>
      <c r="X5438" s="32">
        <f t="shared" si="1213"/>
        <v>932.85</v>
      </c>
    </row>
    <row r="5439" spans="1:24" x14ac:dyDescent="0.25">
      <c r="A5439" s="2"/>
      <c r="B5439" s="2" t="s">
        <v>9</v>
      </c>
      <c r="C5439" s="2">
        <f t="shared" si="1216"/>
        <v>227</v>
      </c>
      <c r="D5439" s="2">
        <f t="shared" si="1217"/>
        <v>11</v>
      </c>
      <c r="E5439" s="2">
        <f t="shared" si="1207"/>
        <v>5435</v>
      </c>
      <c r="F5439" s="11">
        <v>311.85000000000002</v>
      </c>
      <c r="G5439" s="9">
        <v>0.77190000000000003</v>
      </c>
      <c r="H5439" s="9">
        <v>0.81374999999999997</v>
      </c>
      <c r="I5439" s="9">
        <v>0.85560000000000003</v>
      </c>
      <c r="J5439" s="9">
        <v>0.182318559949533</v>
      </c>
      <c r="K5439" s="9">
        <v>0.182318559949533</v>
      </c>
      <c r="L5439" s="9">
        <v>0.32</v>
      </c>
      <c r="N5439" s="32">
        <f>IF('System Design'!$F$8=1,'Hourly Demand and Generation'!G5439*'System Design'!$F$21,IF('System Design'!$F$8=2,'Hourly Demand and Generation'!H5439*'System Design'!$F$21,IF('System Design'!$F$8=3,'Hourly Demand and Generation'!I5439*'System Design'!$F$21)))</f>
        <v>427.8</v>
      </c>
      <c r="O5439" s="32">
        <f>IF('System Design'!$F$8=1,'Hourly Demand and Generation'!J5439*'System Design'!$F$22,IF('System Design'!$F$8=2,'Hourly Demand and Generation'!K5439*'System Design'!$F$22,IF('System Design'!$F$8=3,'Hourly Demand and Generation'!L5439*'System Design'!$F$22)))</f>
        <v>800</v>
      </c>
      <c r="Q5439" s="32">
        <f t="shared" si="1203"/>
        <v>0</v>
      </c>
      <c r="R5439" s="32">
        <f t="shared" si="1208"/>
        <v>5400</v>
      </c>
      <c r="S5439" s="32">
        <f t="shared" si="1209"/>
        <v>0</v>
      </c>
      <c r="T5439" s="32">
        <f t="shared" si="1210"/>
        <v>21600</v>
      </c>
      <c r="U5439" s="32">
        <f t="shared" si="1211"/>
        <v>0</v>
      </c>
      <c r="V5439" s="32">
        <f t="shared" si="1204"/>
        <v>915.94999999999993</v>
      </c>
      <c r="W5439" s="32">
        <f t="shared" si="1212"/>
        <v>915.94999999999993</v>
      </c>
      <c r="X5439" s="32">
        <f t="shared" si="1213"/>
        <v>915.94999999999993</v>
      </c>
    </row>
    <row r="5440" spans="1:24" x14ac:dyDescent="0.25">
      <c r="A5440" s="2"/>
      <c r="B5440" s="2" t="s">
        <v>9</v>
      </c>
      <c r="C5440" s="2">
        <f t="shared" si="1216"/>
        <v>227</v>
      </c>
      <c r="D5440" s="2">
        <f t="shared" si="1217"/>
        <v>12</v>
      </c>
      <c r="E5440" s="2">
        <f t="shared" si="1207"/>
        <v>5436</v>
      </c>
      <c r="F5440" s="11">
        <v>311.85000000000002</v>
      </c>
      <c r="G5440" s="9">
        <v>0.93</v>
      </c>
      <c r="H5440" s="9">
        <v>0.93</v>
      </c>
      <c r="I5440" s="9">
        <v>0.93</v>
      </c>
      <c r="J5440" s="9">
        <v>0.170923649952687</v>
      </c>
      <c r="K5440" s="9">
        <v>0.170923649952687</v>
      </c>
      <c r="L5440" s="9">
        <v>0.3</v>
      </c>
      <c r="N5440" s="32">
        <f>IF('System Design'!$F$8=1,'Hourly Demand and Generation'!G5440*'System Design'!$F$21,IF('System Design'!$F$8=2,'Hourly Demand and Generation'!H5440*'System Design'!$F$21,IF('System Design'!$F$8=3,'Hourly Demand and Generation'!I5440*'System Design'!$F$21)))</f>
        <v>465</v>
      </c>
      <c r="O5440" s="32">
        <f>IF('System Design'!$F$8=1,'Hourly Demand and Generation'!J5440*'System Design'!$F$22,IF('System Design'!$F$8=2,'Hourly Demand and Generation'!K5440*'System Design'!$F$22,IF('System Design'!$F$8=3,'Hourly Demand and Generation'!L5440*'System Design'!$F$22)))</f>
        <v>750</v>
      </c>
      <c r="Q5440" s="32">
        <f t="shared" si="1203"/>
        <v>0</v>
      </c>
      <c r="R5440" s="32">
        <f t="shared" si="1208"/>
        <v>5400</v>
      </c>
      <c r="S5440" s="32">
        <f t="shared" si="1209"/>
        <v>0</v>
      </c>
      <c r="T5440" s="32">
        <f t="shared" si="1210"/>
        <v>21600</v>
      </c>
      <c r="U5440" s="32">
        <f t="shared" si="1211"/>
        <v>0</v>
      </c>
      <c r="V5440" s="32">
        <f t="shared" si="1204"/>
        <v>903.15</v>
      </c>
      <c r="W5440" s="32">
        <f t="shared" si="1212"/>
        <v>903.15</v>
      </c>
      <c r="X5440" s="32">
        <f t="shared" si="1213"/>
        <v>903.15</v>
      </c>
    </row>
    <row r="5441" spans="1:24" x14ac:dyDescent="0.25">
      <c r="A5441" s="2"/>
      <c r="B5441" s="2" t="s">
        <v>9</v>
      </c>
      <c r="C5441" s="2">
        <f t="shared" si="1216"/>
        <v>227</v>
      </c>
      <c r="D5441" s="2">
        <f t="shared" si="1217"/>
        <v>13</v>
      </c>
      <c r="E5441" s="2">
        <f t="shared" si="1207"/>
        <v>5437</v>
      </c>
      <c r="F5441" s="11">
        <v>324</v>
      </c>
      <c r="G5441" s="9">
        <v>0.77190000000000003</v>
      </c>
      <c r="H5441" s="9">
        <v>0.81374999999999997</v>
      </c>
      <c r="I5441" s="9">
        <v>0.85560000000000003</v>
      </c>
      <c r="J5441" s="9">
        <v>0.182318559949533</v>
      </c>
      <c r="K5441" s="9">
        <v>0.182318559949533</v>
      </c>
      <c r="L5441" s="9">
        <v>0.32</v>
      </c>
      <c r="N5441" s="32">
        <f>IF('System Design'!$F$8=1,'Hourly Demand and Generation'!G5441*'System Design'!$F$21,IF('System Design'!$F$8=2,'Hourly Demand and Generation'!H5441*'System Design'!$F$21,IF('System Design'!$F$8=3,'Hourly Demand and Generation'!I5441*'System Design'!$F$21)))</f>
        <v>427.8</v>
      </c>
      <c r="O5441" s="32">
        <f>IF('System Design'!$F$8=1,'Hourly Demand and Generation'!J5441*'System Design'!$F$22,IF('System Design'!$F$8=2,'Hourly Demand and Generation'!K5441*'System Design'!$F$22,IF('System Design'!$F$8=3,'Hourly Demand and Generation'!L5441*'System Design'!$F$22)))</f>
        <v>800</v>
      </c>
      <c r="Q5441" s="32">
        <f t="shared" si="1203"/>
        <v>0</v>
      </c>
      <c r="R5441" s="32">
        <f t="shared" si="1208"/>
        <v>5400</v>
      </c>
      <c r="S5441" s="32">
        <f t="shared" si="1209"/>
        <v>0</v>
      </c>
      <c r="T5441" s="32">
        <f t="shared" si="1210"/>
        <v>21600</v>
      </c>
      <c r="U5441" s="32">
        <f t="shared" si="1211"/>
        <v>0</v>
      </c>
      <c r="V5441" s="32">
        <f t="shared" si="1204"/>
        <v>903.8</v>
      </c>
      <c r="W5441" s="32">
        <f t="shared" si="1212"/>
        <v>903.8</v>
      </c>
      <c r="X5441" s="32">
        <f t="shared" si="1213"/>
        <v>903.8</v>
      </c>
    </row>
    <row r="5442" spans="1:24" x14ac:dyDescent="0.25">
      <c r="A5442" s="2"/>
      <c r="B5442" s="2" t="s">
        <v>9</v>
      </c>
      <c r="C5442" s="2">
        <f t="shared" si="1216"/>
        <v>227</v>
      </c>
      <c r="D5442" s="2">
        <f t="shared" si="1217"/>
        <v>14</v>
      </c>
      <c r="E5442" s="2">
        <f t="shared" si="1207"/>
        <v>5438</v>
      </c>
      <c r="F5442" s="11">
        <v>324</v>
      </c>
      <c r="G5442" s="9">
        <v>0.62309999999999999</v>
      </c>
      <c r="H5442" s="9">
        <v>0.6603</v>
      </c>
      <c r="I5442" s="9">
        <v>0.69750000000000001</v>
      </c>
      <c r="J5442" s="9">
        <v>0.193713469946378</v>
      </c>
      <c r="K5442" s="9">
        <v>0.193713469946378</v>
      </c>
      <c r="L5442" s="9">
        <v>0.34</v>
      </c>
      <c r="N5442" s="32">
        <f>IF('System Design'!$F$8=1,'Hourly Demand and Generation'!G5442*'System Design'!$F$21,IF('System Design'!$F$8=2,'Hourly Demand and Generation'!H5442*'System Design'!$F$21,IF('System Design'!$F$8=3,'Hourly Demand and Generation'!I5442*'System Design'!$F$21)))</f>
        <v>348.75</v>
      </c>
      <c r="O5442" s="32">
        <f>IF('System Design'!$F$8=1,'Hourly Demand and Generation'!J5442*'System Design'!$F$22,IF('System Design'!$F$8=2,'Hourly Demand and Generation'!K5442*'System Design'!$F$22,IF('System Design'!$F$8=3,'Hourly Demand and Generation'!L5442*'System Design'!$F$22)))</f>
        <v>850.00000000000011</v>
      </c>
      <c r="Q5442" s="32">
        <f t="shared" si="1203"/>
        <v>0</v>
      </c>
      <c r="R5442" s="32">
        <f t="shared" si="1208"/>
        <v>5400</v>
      </c>
      <c r="S5442" s="32">
        <f t="shared" si="1209"/>
        <v>0</v>
      </c>
      <c r="T5442" s="32">
        <f t="shared" si="1210"/>
        <v>21600</v>
      </c>
      <c r="U5442" s="32">
        <f t="shared" si="1211"/>
        <v>0</v>
      </c>
      <c r="V5442" s="32">
        <f t="shared" si="1204"/>
        <v>874.75</v>
      </c>
      <c r="W5442" s="32">
        <f t="shared" si="1212"/>
        <v>874.75</v>
      </c>
      <c r="X5442" s="32">
        <f t="shared" si="1213"/>
        <v>874.75</v>
      </c>
    </row>
    <row r="5443" spans="1:24" x14ac:dyDescent="0.25">
      <c r="A5443" s="2"/>
      <c r="B5443" s="2" t="s">
        <v>9</v>
      </c>
      <c r="C5443" s="2">
        <f t="shared" si="1216"/>
        <v>227</v>
      </c>
      <c r="D5443" s="2">
        <f t="shared" si="1217"/>
        <v>15</v>
      </c>
      <c r="E5443" s="2">
        <f t="shared" si="1207"/>
        <v>5439</v>
      </c>
      <c r="F5443" s="11">
        <v>344.25</v>
      </c>
      <c r="G5443" s="9">
        <v>0.46500000000000002</v>
      </c>
      <c r="H5443" s="9">
        <v>0.50219999999999998</v>
      </c>
      <c r="I5443" s="9">
        <v>0.53939999999999999</v>
      </c>
      <c r="J5443" s="9">
        <v>0.20510837994322401</v>
      </c>
      <c r="K5443" s="9">
        <v>0.20510837994322401</v>
      </c>
      <c r="L5443" s="9">
        <v>0.36</v>
      </c>
      <c r="N5443" s="32">
        <f>IF('System Design'!$F$8=1,'Hourly Demand and Generation'!G5443*'System Design'!$F$21,IF('System Design'!$F$8=2,'Hourly Demand and Generation'!H5443*'System Design'!$F$21,IF('System Design'!$F$8=3,'Hourly Demand and Generation'!I5443*'System Design'!$F$21)))</f>
        <v>269.7</v>
      </c>
      <c r="O5443" s="32">
        <f>IF('System Design'!$F$8=1,'Hourly Demand and Generation'!J5443*'System Design'!$F$22,IF('System Design'!$F$8=2,'Hourly Demand and Generation'!K5443*'System Design'!$F$22,IF('System Design'!$F$8=3,'Hourly Demand and Generation'!L5443*'System Design'!$F$22)))</f>
        <v>900</v>
      </c>
      <c r="Q5443" s="32">
        <f t="shared" si="1203"/>
        <v>0</v>
      </c>
      <c r="R5443" s="32">
        <f t="shared" si="1208"/>
        <v>5400</v>
      </c>
      <c r="S5443" s="32">
        <f t="shared" si="1209"/>
        <v>0</v>
      </c>
      <c r="T5443" s="32">
        <f t="shared" si="1210"/>
        <v>21600</v>
      </c>
      <c r="U5443" s="32">
        <f t="shared" si="1211"/>
        <v>0</v>
      </c>
      <c r="V5443" s="32">
        <f t="shared" si="1204"/>
        <v>825.45</v>
      </c>
      <c r="W5443" s="32">
        <f t="shared" si="1212"/>
        <v>825.45</v>
      </c>
      <c r="X5443" s="32">
        <f t="shared" si="1213"/>
        <v>825.45</v>
      </c>
    </row>
    <row r="5444" spans="1:24" x14ac:dyDescent="0.25">
      <c r="A5444" s="2"/>
      <c r="B5444" s="2" t="s">
        <v>9</v>
      </c>
      <c r="C5444" s="2">
        <f t="shared" si="1216"/>
        <v>227</v>
      </c>
      <c r="D5444" s="2">
        <f t="shared" si="1217"/>
        <v>16</v>
      </c>
      <c r="E5444" s="2">
        <f t="shared" si="1207"/>
        <v>5440</v>
      </c>
      <c r="F5444" s="11">
        <v>364.5</v>
      </c>
      <c r="G5444" s="9">
        <v>0.30690000000000001</v>
      </c>
      <c r="H5444" s="9">
        <v>0.34875</v>
      </c>
      <c r="I5444" s="9">
        <v>0.3906</v>
      </c>
      <c r="J5444" s="9">
        <v>0.20510837994322401</v>
      </c>
      <c r="K5444" s="9">
        <v>0.20510837994322401</v>
      </c>
      <c r="L5444" s="9">
        <v>0.36</v>
      </c>
      <c r="N5444" s="32">
        <f>IF('System Design'!$F$8=1,'Hourly Demand and Generation'!G5444*'System Design'!$F$21,IF('System Design'!$F$8=2,'Hourly Demand and Generation'!H5444*'System Design'!$F$21,IF('System Design'!$F$8=3,'Hourly Demand and Generation'!I5444*'System Design'!$F$21)))</f>
        <v>195.3</v>
      </c>
      <c r="O5444" s="32">
        <f>IF('System Design'!$F$8=1,'Hourly Demand and Generation'!J5444*'System Design'!$F$22,IF('System Design'!$F$8=2,'Hourly Demand and Generation'!K5444*'System Design'!$F$22,IF('System Design'!$F$8=3,'Hourly Demand and Generation'!L5444*'System Design'!$F$22)))</f>
        <v>900</v>
      </c>
      <c r="Q5444" s="32">
        <f t="shared" si="1203"/>
        <v>0</v>
      </c>
      <c r="R5444" s="32">
        <f t="shared" si="1208"/>
        <v>5400</v>
      </c>
      <c r="S5444" s="32">
        <f t="shared" si="1209"/>
        <v>0</v>
      </c>
      <c r="T5444" s="32">
        <f t="shared" si="1210"/>
        <v>21600</v>
      </c>
      <c r="U5444" s="32">
        <f t="shared" si="1211"/>
        <v>0</v>
      </c>
      <c r="V5444" s="32">
        <f t="shared" si="1204"/>
        <v>730.8</v>
      </c>
      <c r="W5444" s="32">
        <f t="shared" si="1212"/>
        <v>730.8</v>
      </c>
      <c r="X5444" s="32">
        <f t="shared" si="1213"/>
        <v>730.8</v>
      </c>
    </row>
    <row r="5445" spans="1:24" x14ac:dyDescent="0.25">
      <c r="A5445" s="2"/>
      <c r="B5445" s="2" t="s">
        <v>9</v>
      </c>
      <c r="C5445" s="2">
        <f t="shared" si="1216"/>
        <v>227</v>
      </c>
      <c r="D5445" s="2">
        <f t="shared" si="1217"/>
        <v>17</v>
      </c>
      <c r="E5445" s="2">
        <f t="shared" si="1207"/>
        <v>5441</v>
      </c>
      <c r="F5445" s="11">
        <v>384.75</v>
      </c>
      <c r="G5445" s="9">
        <v>0.15809999999999999</v>
      </c>
      <c r="H5445" s="9">
        <v>0.1953</v>
      </c>
      <c r="I5445" s="9">
        <v>0.23250000000000001</v>
      </c>
      <c r="J5445" s="9">
        <v>0.22789819993691601</v>
      </c>
      <c r="K5445" s="9">
        <v>0.22789819993691601</v>
      </c>
      <c r="L5445" s="9">
        <v>0.4</v>
      </c>
      <c r="N5445" s="32">
        <f>IF('System Design'!$F$8=1,'Hourly Demand and Generation'!G5445*'System Design'!$F$21,IF('System Design'!$F$8=2,'Hourly Demand and Generation'!H5445*'System Design'!$F$21,IF('System Design'!$F$8=3,'Hourly Demand and Generation'!I5445*'System Design'!$F$21)))</f>
        <v>116.25</v>
      </c>
      <c r="O5445" s="32">
        <f>IF('System Design'!$F$8=1,'Hourly Demand and Generation'!J5445*'System Design'!$F$22,IF('System Design'!$F$8=2,'Hourly Demand and Generation'!K5445*'System Design'!$F$22,IF('System Design'!$F$8=3,'Hourly Demand and Generation'!L5445*'System Design'!$F$22)))</f>
        <v>1000</v>
      </c>
      <c r="Q5445" s="32">
        <f t="shared" si="1203"/>
        <v>0</v>
      </c>
      <c r="R5445" s="32">
        <f t="shared" si="1208"/>
        <v>5400</v>
      </c>
      <c r="S5445" s="32">
        <f t="shared" si="1209"/>
        <v>0</v>
      </c>
      <c r="T5445" s="32">
        <f t="shared" si="1210"/>
        <v>21600</v>
      </c>
      <c r="U5445" s="32">
        <f t="shared" si="1211"/>
        <v>0</v>
      </c>
      <c r="V5445" s="32">
        <f t="shared" si="1204"/>
        <v>731.5</v>
      </c>
      <c r="W5445" s="32">
        <f t="shared" si="1212"/>
        <v>731.5</v>
      </c>
      <c r="X5445" s="32">
        <f t="shared" si="1213"/>
        <v>731.5</v>
      </c>
    </row>
    <row r="5446" spans="1:24" x14ac:dyDescent="0.25">
      <c r="A5446" s="2"/>
      <c r="B5446" s="2" t="s">
        <v>9</v>
      </c>
      <c r="C5446" s="2">
        <f t="shared" si="1216"/>
        <v>227</v>
      </c>
      <c r="D5446" s="2">
        <f t="shared" si="1217"/>
        <v>18</v>
      </c>
      <c r="E5446" s="2">
        <f t="shared" si="1207"/>
        <v>5442</v>
      </c>
      <c r="F5446" s="11">
        <v>405</v>
      </c>
      <c r="G5446" s="9">
        <v>7.4399999999999994E-2</v>
      </c>
      <c r="H5446" s="9">
        <v>0.11625000000000001</v>
      </c>
      <c r="I5446" s="9">
        <v>0.15809999999999999</v>
      </c>
      <c r="J5446" s="9">
        <v>0.21650328994007001</v>
      </c>
      <c r="K5446" s="9">
        <v>0.21650328994007001</v>
      </c>
      <c r="L5446" s="9">
        <v>0.38</v>
      </c>
      <c r="N5446" s="32">
        <f>IF('System Design'!$F$8=1,'Hourly Demand and Generation'!G5446*'System Design'!$F$21,IF('System Design'!$F$8=2,'Hourly Demand and Generation'!H5446*'System Design'!$F$21,IF('System Design'!$F$8=3,'Hourly Demand and Generation'!I5446*'System Design'!$F$21)))</f>
        <v>79.05</v>
      </c>
      <c r="O5446" s="32">
        <f>IF('System Design'!$F$8=1,'Hourly Demand and Generation'!J5446*'System Design'!$F$22,IF('System Design'!$F$8=2,'Hourly Demand and Generation'!K5446*'System Design'!$F$22,IF('System Design'!$F$8=3,'Hourly Demand and Generation'!L5446*'System Design'!$F$22)))</f>
        <v>950</v>
      </c>
      <c r="Q5446" s="32">
        <f t="shared" ref="Q5446:Q5509" si="1218">IF(F5446-N5446-O5446&gt;0,F5446-N5446-O5446,0)</f>
        <v>0</v>
      </c>
      <c r="R5446" s="32">
        <f t="shared" si="1208"/>
        <v>5400</v>
      </c>
      <c r="S5446" s="32">
        <f t="shared" si="1209"/>
        <v>0</v>
      </c>
      <c r="T5446" s="32">
        <f t="shared" si="1210"/>
        <v>21600</v>
      </c>
      <c r="U5446" s="32">
        <f t="shared" si="1211"/>
        <v>0</v>
      </c>
      <c r="V5446" s="32">
        <f t="shared" ref="V5446:V5509" si="1219">IF(F5446-N5446-O5446&lt;0,N5446+O5446-F5446,0)</f>
        <v>624.04999999999995</v>
      </c>
      <c r="W5446" s="32">
        <f t="shared" si="1212"/>
        <v>624.04999999999995</v>
      </c>
      <c r="X5446" s="32">
        <f t="shared" si="1213"/>
        <v>624.04999999999995</v>
      </c>
    </row>
    <row r="5447" spans="1:24" x14ac:dyDescent="0.25">
      <c r="A5447" s="2"/>
      <c r="B5447" s="2" t="s">
        <v>9</v>
      </c>
      <c r="C5447" s="2">
        <f t="shared" si="1216"/>
        <v>227</v>
      </c>
      <c r="D5447" s="2">
        <f t="shared" si="1217"/>
        <v>19</v>
      </c>
      <c r="E5447" s="2">
        <f t="shared" ref="E5447:E5510" si="1220">E5446+1</f>
        <v>5443</v>
      </c>
      <c r="F5447" s="11">
        <v>392.85</v>
      </c>
      <c r="G5447" s="9">
        <v>0</v>
      </c>
      <c r="H5447" s="9">
        <v>3.7199999999999997E-2</v>
      </c>
      <c r="I5447" s="9">
        <v>7.4399999999999994E-2</v>
      </c>
      <c r="J5447" s="9">
        <v>0.20510837994322401</v>
      </c>
      <c r="K5447" s="9">
        <v>0.20510837994322401</v>
      </c>
      <c r="L5447" s="9">
        <v>0.36</v>
      </c>
      <c r="N5447" s="32">
        <f>IF('System Design'!$F$8=1,'Hourly Demand and Generation'!G5447*'System Design'!$F$21,IF('System Design'!$F$8=2,'Hourly Demand and Generation'!H5447*'System Design'!$F$21,IF('System Design'!$F$8=3,'Hourly Demand and Generation'!I5447*'System Design'!$F$21)))</f>
        <v>37.199999999999996</v>
      </c>
      <c r="O5447" s="32">
        <f>IF('System Design'!$F$8=1,'Hourly Demand and Generation'!J5447*'System Design'!$F$22,IF('System Design'!$F$8=2,'Hourly Demand and Generation'!K5447*'System Design'!$F$22,IF('System Design'!$F$8=3,'Hourly Demand and Generation'!L5447*'System Design'!$F$22)))</f>
        <v>900</v>
      </c>
      <c r="Q5447" s="32">
        <f t="shared" si="1218"/>
        <v>0</v>
      </c>
      <c r="R5447" s="32">
        <f t="shared" ref="R5447:R5510" si="1221">IF($Q5447&lt;R5446+$V5447,IF(R5446+$V5447-$Q5447&gt;5400,5400,R5446+$V5447-$Q5447),0)</f>
        <v>5400</v>
      </c>
      <c r="S5447" s="32">
        <f t="shared" ref="S5447:S5510" si="1222">IF(R5447&gt;0,0,$Q5447+$V5447-R5446)</f>
        <v>0</v>
      </c>
      <c r="T5447" s="32">
        <f t="shared" ref="T5447:T5510" si="1223">IF($Q5447&lt;T5446+$V5447,IF(T5446+$V5447-$Q5447&gt;21600,21600,T5446+$V5447-$Q5447),0)</f>
        <v>21600</v>
      </c>
      <c r="U5447" s="32">
        <f t="shared" ref="U5447:U5510" si="1224">IF(T5447&gt;0,0,$Q5447+$V5447-T5446)</f>
        <v>0</v>
      </c>
      <c r="V5447" s="32">
        <f t="shared" si="1219"/>
        <v>544.35</v>
      </c>
      <c r="W5447" s="32">
        <f t="shared" ref="W5447:W5510" si="1225">IF(R5447=5400,$V5447-(R5447-R5446),0)</f>
        <v>544.35</v>
      </c>
      <c r="X5447" s="32">
        <f t="shared" ref="X5447:X5510" si="1226">IF(T5447=21600,$V5447-(T5447-T5446),0)</f>
        <v>544.35</v>
      </c>
    </row>
    <row r="5448" spans="1:24" x14ac:dyDescent="0.25">
      <c r="A5448" s="2"/>
      <c r="B5448" s="2" t="s">
        <v>9</v>
      </c>
      <c r="C5448" s="2">
        <f t="shared" si="1216"/>
        <v>227</v>
      </c>
      <c r="D5448" s="2">
        <f t="shared" si="1217"/>
        <v>20</v>
      </c>
      <c r="E5448" s="2">
        <f t="shared" si="1220"/>
        <v>5444</v>
      </c>
      <c r="F5448" s="11">
        <v>384.75</v>
      </c>
      <c r="G5448" s="9">
        <v>0</v>
      </c>
      <c r="H5448" s="9">
        <v>0</v>
      </c>
      <c r="I5448" s="9">
        <v>0</v>
      </c>
      <c r="J5448" s="9">
        <v>0.20510837994322401</v>
      </c>
      <c r="K5448" s="9">
        <v>0.20510837994322401</v>
      </c>
      <c r="L5448" s="9">
        <v>0.36</v>
      </c>
      <c r="N5448" s="32">
        <f>IF('System Design'!$F$8=1,'Hourly Demand and Generation'!G5448*'System Design'!$F$21,IF('System Design'!$F$8=2,'Hourly Demand and Generation'!H5448*'System Design'!$F$21,IF('System Design'!$F$8=3,'Hourly Demand and Generation'!I5448*'System Design'!$F$21)))</f>
        <v>0</v>
      </c>
      <c r="O5448" s="32">
        <f>IF('System Design'!$F$8=1,'Hourly Demand and Generation'!J5448*'System Design'!$F$22,IF('System Design'!$F$8=2,'Hourly Demand and Generation'!K5448*'System Design'!$F$22,IF('System Design'!$F$8=3,'Hourly Demand and Generation'!L5448*'System Design'!$F$22)))</f>
        <v>900</v>
      </c>
      <c r="Q5448" s="32">
        <f t="shared" si="1218"/>
        <v>0</v>
      </c>
      <c r="R5448" s="32">
        <f t="shared" si="1221"/>
        <v>5400</v>
      </c>
      <c r="S5448" s="32">
        <f t="shared" si="1222"/>
        <v>0</v>
      </c>
      <c r="T5448" s="32">
        <f t="shared" si="1223"/>
        <v>21600</v>
      </c>
      <c r="U5448" s="32">
        <f t="shared" si="1224"/>
        <v>0</v>
      </c>
      <c r="V5448" s="32">
        <f t="shared" si="1219"/>
        <v>515.25</v>
      </c>
      <c r="W5448" s="32">
        <f t="shared" si="1225"/>
        <v>515.25</v>
      </c>
      <c r="X5448" s="32">
        <f t="shared" si="1226"/>
        <v>515.25</v>
      </c>
    </row>
    <row r="5449" spans="1:24" x14ac:dyDescent="0.25">
      <c r="A5449" s="2"/>
      <c r="B5449" s="2" t="s">
        <v>9</v>
      </c>
      <c r="C5449" s="2">
        <f t="shared" si="1216"/>
        <v>227</v>
      </c>
      <c r="D5449" s="2">
        <f t="shared" si="1217"/>
        <v>21</v>
      </c>
      <c r="E5449" s="2">
        <f t="shared" si="1220"/>
        <v>5445</v>
      </c>
      <c r="F5449" s="11">
        <v>364.5</v>
      </c>
      <c r="G5449" s="9">
        <v>0</v>
      </c>
      <c r="H5449" s="9">
        <v>0</v>
      </c>
      <c r="I5449" s="9">
        <v>0</v>
      </c>
      <c r="J5449" s="9">
        <v>0.20510837994322401</v>
      </c>
      <c r="K5449" s="9">
        <v>0.20510837994322401</v>
      </c>
      <c r="L5449" s="9">
        <v>0.36</v>
      </c>
      <c r="N5449" s="32">
        <f>IF('System Design'!$F$8=1,'Hourly Demand and Generation'!G5449*'System Design'!$F$21,IF('System Design'!$F$8=2,'Hourly Demand and Generation'!H5449*'System Design'!$F$21,IF('System Design'!$F$8=3,'Hourly Demand and Generation'!I5449*'System Design'!$F$21)))</f>
        <v>0</v>
      </c>
      <c r="O5449" s="32">
        <f>IF('System Design'!$F$8=1,'Hourly Demand and Generation'!J5449*'System Design'!$F$22,IF('System Design'!$F$8=2,'Hourly Demand and Generation'!K5449*'System Design'!$F$22,IF('System Design'!$F$8=3,'Hourly Demand and Generation'!L5449*'System Design'!$F$22)))</f>
        <v>900</v>
      </c>
      <c r="Q5449" s="32">
        <f t="shared" si="1218"/>
        <v>0</v>
      </c>
      <c r="R5449" s="32">
        <f t="shared" si="1221"/>
        <v>5400</v>
      </c>
      <c r="S5449" s="32">
        <f t="shared" si="1222"/>
        <v>0</v>
      </c>
      <c r="T5449" s="32">
        <f t="shared" si="1223"/>
        <v>21600</v>
      </c>
      <c r="U5449" s="32">
        <f t="shared" si="1224"/>
        <v>0</v>
      </c>
      <c r="V5449" s="32">
        <f t="shared" si="1219"/>
        <v>535.5</v>
      </c>
      <c r="W5449" s="32">
        <f t="shared" si="1225"/>
        <v>535.5</v>
      </c>
      <c r="X5449" s="32">
        <f t="shared" si="1226"/>
        <v>535.5</v>
      </c>
    </row>
    <row r="5450" spans="1:24" x14ac:dyDescent="0.25">
      <c r="A5450" s="2"/>
      <c r="B5450" s="2" t="s">
        <v>9</v>
      </c>
      <c r="C5450" s="2">
        <f t="shared" si="1216"/>
        <v>227</v>
      </c>
      <c r="D5450" s="2">
        <f t="shared" si="1217"/>
        <v>22</v>
      </c>
      <c r="E5450" s="2">
        <f t="shared" si="1220"/>
        <v>5446</v>
      </c>
      <c r="F5450" s="11">
        <v>344.25</v>
      </c>
      <c r="G5450" s="9">
        <v>0</v>
      </c>
      <c r="H5450" s="9">
        <v>0</v>
      </c>
      <c r="I5450" s="9">
        <v>0</v>
      </c>
      <c r="J5450" s="9">
        <v>0.21650328994007001</v>
      </c>
      <c r="K5450" s="9">
        <v>0.21650328994007001</v>
      </c>
      <c r="L5450" s="9">
        <v>0.38</v>
      </c>
      <c r="N5450" s="32">
        <f>IF('System Design'!$F$8=1,'Hourly Demand and Generation'!G5450*'System Design'!$F$21,IF('System Design'!$F$8=2,'Hourly Demand and Generation'!H5450*'System Design'!$F$21,IF('System Design'!$F$8=3,'Hourly Demand and Generation'!I5450*'System Design'!$F$21)))</f>
        <v>0</v>
      </c>
      <c r="O5450" s="32">
        <f>IF('System Design'!$F$8=1,'Hourly Demand and Generation'!J5450*'System Design'!$F$22,IF('System Design'!$F$8=2,'Hourly Demand and Generation'!K5450*'System Design'!$F$22,IF('System Design'!$F$8=3,'Hourly Demand and Generation'!L5450*'System Design'!$F$22)))</f>
        <v>950</v>
      </c>
      <c r="Q5450" s="32">
        <f t="shared" si="1218"/>
        <v>0</v>
      </c>
      <c r="R5450" s="32">
        <f t="shared" si="1221"/>
        <v>5400</v>
      </c>
      <c r="S5450" s="32">
        <f t="shared" si="1222"/>
        <v>0</v>
      </c>
      <c r="T5450" s="32">
        <f t="shared" si="1223"/>
        <v>21600</v>
      </c>
      <c r="U5450" s="32">
        <f t="shared" si="1224"/>
        <v>0</v>
      </c>
      <c r="V5450" s="32">
        <f t="shared" si="1219"/>
        <v>605.75</v>
      </c>
      <c r="W5450" s="32">
        <f t="shared" si="1225"/>
        <v>605.75</v>
      </c>
      <c r="X5450" s="32">
        <f t="shared" si="1226"/>
        <v>605.75</v>
      </c>
    </row>
    <row r="5451" spans="1:24" x14ac:dyDescent="0.25">
      <c r="A5451" s="2"/>
      <c r="B5451" s="2" t="s">
        <v>9</v>
      </c>
      <c r="C5451" s="2">
        <f t="shared" si="1216"/>
        <v>227</v>
      </c>
      <c r="D5451" s="2">
        <f t="shared" si="1217"/>
        <v>23</v>
      </c>
      <c r="E5451" s="2">
        <f t="shared" si="1220"/>
        <v>5447</v>
      </c>
      <c r="F5451" s="11">
        <v>324</v>
      </c>
      <c r="G5451" s="9">
        <v>0</v>
      </c>
      <c r="H5451" s="9">
        <v>0</v>
      </c>
      <c r="I5451" s="9">
        <v>0</v>
      </c>
      <c r="J5451" s="9">
        <v>0.182318559949533</v>
      </c>
      <c r="K5451" s="9">
        <v>0.182318559949533</v>
      </c>
      <c r="L5451" s="9">
        <v>0.32</v>
      </c>
      <c r="N5451" s="32">
        <f>IF('System Design'!$F$8=1,'Hourly Demand and Generation'!G5451*'System Design'!$F$21,IF('System Design'!$F$8=2,'Hourly Demand and Generation'!H5451*'System Design'!$F$21,IF('System Design'!$F$8=3,'Hourly Demand and Generation'!I5451*'System Design'!$F$21)))</f>
        <v>0</v>
      </c>
      <c r="O5451" s="32">
        <f>IF('System Design'!$F$8=1,'Hourly Demand and Generation'!J5451*'System Design'!$F$22,IF('System Design'!$F$8=2,'Hourly Demand and Generation'!K5451*'System Design'!$F$22,IF('System Design'!$F$8=3,'Hourly Demand and Generation'!L5451*'System Design'!$F$22)))</f>
        <v>800</v>
      </c>
      <c r="Q5451" s="32">
        <f t="shared" si="1218"/>
        <v>0</v>
      </c>
      <c r="R5451" s="32">
        <f t="shared" si="1221"/>
        <v>5400</v>
      </c>
      <c r="S5451" s="32">
        <f t="shared" si="1222"/>
        <v>0</v>
      </c>
      <c r="T5451" s="32">
        <f t="shared" si="1223"/>
        <v>21600</v>
      </c>
      <c r="U5451" s="32">
        <f t="shared" si="1224"/>
        <v>0</v>
      </c>
      <c r="V5451" s="32">
        <f t="shared" si="1219"/>
        <v>476</v>
      </c>
      <c r="W5451" s="32">
        <f t="shared" si="1225"/>
        <v>476</v>
      </c>
      <c r="X5451" s="32">
        <f t="shared" si="1226"/>
        <v>476</v>
      </c>
    </row>
    <row r="5452" spans="1:24" x14ac:dyDescent="0.25">
      <c r="A5452" s="2"/>
      <c r="B5452" s="2" t="s">
        <v>9</v>
      </c>
      <c r="C5452" s="2">
        <f t="shared" si="1216"/>
        <v>227</v>
      </c>
      <c r="D5452" s="2">
        <f t="shared" si="1217"/>
        <v>24</v>
      </c>
      <c r="E5452" s="2">
        <f t="shared" si="1220"/>
        <v>5448</v>
      </c>
      <c r="F5452" s="11">
        <v>283.5</v>
      </c>
      <c r="G5452" s="9">
        <v>0</v>
      </c>
      <c r="H5452" s="9">
        <v>0</v>
      </c>
      <c r="I5452" s="9">
        <v>0</v>
      </c>
      <c r="J5452" s="9">
        <v>0.182318559949533</v>
      </c>
      <c r="K5452" s="9">
        <v>0.182318559949533</v>
      </c>
      <c r="L5452" s="9">
        <v>0.32</v>
      </c>
      <c r="N5452" s="32">
        <f>IF('System Design'!$F$8=1,'Hourly Demand and Generation'!G5452*'System Design'!$F$21,IF('System Design'!$F$8=2,'Hourly Demand and Generation'!H5452*'System Design'!$F$21,IF('System Design'!$F$8=3,'Hourly Demand and Generation'!I5452*'System Design'!$F$21)))</f>
        <v>0</v>
      </c>
      <c r="O5452" s="32">
        <f>IF('System Design'!$F$8=1,'Hourly Demand and Generation'!J5452*'System Design'!$F$22,IF('System Design'!$F$8=2,'Hourly Demand and Generation'!K5452*'System Design'!$F$22,IF('System Design'!$F$8=3,'Hourly Demand and Generation'!L5452*'System Design'!$F$22)))</f>
        <v>800</v>
      </c>
      <c r="Q5452" s="32">
        <f t="shared" si="1218"/>
        <v>0</v>
      </c>
      <c r="R5452" s="32">
        <f t="shared" si="1221"/>
        <v>5400</v>
      </c>
      <c r="S5452" s="32">
        <f t="shared" si="1222"/>
        <v>0</v>
      </c>
      <c r="T5452" s="32">
        <f t="shared" si="1223"/>
        <v>21600</v>
      </c>
      <c r="U5452" s="32">
        <f t="shared" si="1224"/>
        <v>0</v>
      </c>
      <c r="V5452" s="32">
        <f t="shared" si="1219"/>
        <v>516.5</v>
      </c>
      <c r="W5452" s="32">
        <f t="shared" si="1225"/>
        <v>516.5</v>
      </c>
      <c r="X5452" s="32">
        <f t="shared" si="1226"/>
        <v>516.5</v>
      </c>
    </row>
    <row r="5453" spans="1:24" x14ac:dyDescent="0.25">
      <c r="A5453" s="2"/>
      <c r="B5453" s="2" t="s">
        <v>9</v>
      </c>
      <c r="C5453" s="2">
        <f>C5452+1</f>
        <v>228</v>
      </c>
      <c r="D5453" s="2">
        <v>1</v>
      </c>
      <c r="E5453" s="2">
        <f t="shared" si="1220"/>
        <v>5449</v>
      </c>
      <c r="F5453" s="11">
        <v>243</v>
      </c>
      <c r="G5453" s="9">
        <v>0</v>
      </c>
      <c r="H5453" s="9">
        <v>0</v>
      </c>
      <c r="I5453" s="9">
        <v>0</v>
      </c>
      <c r="J5453" s="9">
        <v>0.4</v>
      </c>
      <c r="K5453" s="9">
        <v>0.4</v>
      </c>
      <c r="L5453" s="9">
        <v>0.4</v>
      </c>
      <c r="N5453" s="32">
        <f>IF('System Design'!$F$8=1,'Hourly Demand and Generation'!G5453*'System Design'!$F$21,IF('System Design'!$F$8=2,'Hourly Demand and Generation'!H5453*'System Design'!$F$21,IF('System Design'!$F$8=3,'Hourly Demand and Generation'!I5453*'System Design'!$F$21)))</f>
        <v>0</v>
      </c>
      <c r="O5453" s="32">
        <f>IF('System Design'!$F$8=1,'Hourly Demand and Generation'!J5453*'System Design'!$F$22,IF('System Design'!$F$8=2,'Hourly Demand and Generation'!K5453*'System Design'!$F$22,IF('System Design'!$F$8=3,'Hourly Demand and Generation'!L5453*'System Design'!$F$22)))</f>
        <v>1000</v>
      </c>
      <c r="Q5453" s="32">
        <f t="shared" si="1218"/>
        <v>0</v>
      </c>
      <c r="R5453" s="32">
        <f t="shared" si="1221"/>
        <v>5400</v>
      </c>
      <c r="S5453" s="32">
        <f t="shared" si="1222"/>
        <v>0</v>
      </c>
      <c r="T5453" s="32">
        <f t="shared" si="1223"/>
        <v>21600</v>
      </c>
      <c r="U5453" s="32">
        <f t="shared" si="1224"/>
        <v>0</v>
      </c>
      <c r="V5453" s="32">
        <f t="shared" si="1219"/>
        <v>757</v>
      </c>
      <c r="W5453" s="32">
        <f t="shared" si="1225"/>
        <v>757</v>
      </c>
      <c r="X5453" s="32">
        <f t="shared" si="1226"/>
        <v>757</v>
      </c>
    </row>
    <row r="5454" spans="1:24" x14ac:dyDescent="0.25">
      <c r="A5454" s="2"/>
      <c r="B5454" s="2" t="s">
        <v>9</v>
      </c>
      <c r="C5454" s="2">
        <f>C5453</f>
        <v>228</v>
      </c>
      <c r="D5454" s="2">
        <f>D5453+1</f>
        <v>2</v>
      </c>
      <c r="E5454" s="2">
        <f t="shared" si="1220"/>
        <v>5450</v>
      </c>
      <c r="F5454" s="11">
        <v>222.75</v>
      </c>
      <c r="G5454" s="9">
        <v>0</v>
      </c>
      <c r="H5454" s="9">
        <v>0</v>
      </c>
      <c r="I5454" s="9">
        <v>0</v>
      </c>
      <c r="J5454" s="9">
        <v>0.36</v>
      </c>
      <c r="K5454" s="9">
        <v>0.36</v>
      </c>
      <c r="L5454" s="9">
        <v>0.36</v>
      </c>
      <c r="N5454" s="32">
        <f>IF('System Design'!$F$8=1,'Hourly Demand and Generation'!G5454*'System Design'!$F$21,IF('System Design'!$F$8=2,'Hourly Demand and Generation'!H5454*'System Design'!$F$21,IF('System Design'!$F$8=3,'Hourly Demand and Generation'!I5454*'System Design'!$F$21)))</f>
        <v>0</v>
      </c>
      <c r="O5454" s="32">
        <f>IF('System Design'!$F$8=1,'Hourly Demand and Generation'!J5454*'System Design'!$F$22,IF('System Design'!$F$8=2,'Hourly Demand and Generation'!K5454*'System Design'!$F$22,IF('System Design'!$F$8=3,'Hourly Demand and Generation'!L5454*'System Design'!$F$22)))</f>
        <v>900</v>
      </c>
      <c r="Q5454" s="32">
        <f t="shared" si="1218"/>
        <v>0</v>
      </c>
      <c r="R5454" s="32">
        <f t="shared" si="1221"/>
        <v>5400</v>
      </c>
      <c r="S5454" s="32">
        <f t="shared" si="1222"/>
        <v>0</v>
      </c>
      <c r="T5454" s="32">
        <f t="shared" si="1223"/>
        <v>21600</v>
      </c>
      <c r="U5454" s="32">
        <f t="shared" si="1224"/>
        <v>0</v>
      </c>
      <c r="V5454" s="32">
        <f t="shared" si="1219"/>
        <v>677.25</v>
      </c>
      <c r="W5454" s="32">
        <f t="shared" si="1225"/>
        <v>677.25</v>
      </c>
      <c r="X5454" s="32">
        <f t="shared" si="1226"/>
        <v>677.25</v>
      </c>
    </row>
    <row r="5455" spans="1:24" x14ac:dyDescent="0.25">
      <c r="A5455" s="2"/>
      <c r="B5455" s="2" t="s">
        <v>9</v>
      </c>
      <c r="C5455" s="2">
        <f t="shared" ref="C5455:C5476" si="1227">C5454</f>
        <v>228</v>
      </c>
      <c r="D5455" s="2">
        <f t="shared" ref="D5455:D5476" si="1228">D5454+1</f>
        <v>3</v>
      </c>
      <c r="E5455" s="2">
        <f t="shared" si="1220"/>
        <v>5451</v>
      </c>
      <c r="F5455" s="11">
        <v>202.5</v>
      </c>
      <c r="G5455" s="9">
        <v>0</v>
      </c>
      <c r="H5455" s="9">
        <v>0</v>
      </c>
      <c r="I5455" s="9">
        <v>0</v>
      </c>
      <c r="J5455" s="9">
        <v>0.36</v>
      </c>
      <c r="K5455" s="9">
        <v>0.36</v>
      </c>
      <c r="L5455" s="9">
        <v>0.36</v>
      </c>
      <c r="N5455" s="32">
        <f>IF('System Design'!$F$8=1,'Hourly Demand and Generation'!G5455*'System Design'!$F$21,IF('System Design'!$F$8=2,'Hourly Demand and Generation'!H5455*'System Design'!$F$21,IF('System Design'!$F$8=3,'Hourly Demand and Generation'!I5455*'System Design'!$F$21)))</f>
        <v>0</v>
      </c>
      <c r="O5455" s="32">
        <f>IF('System Design'!$F$8=1,'Hourly Demand and Generation'!J5455*'System Design'!$F$22,IF('System Design'!$F$8=2,'Hourly Demand and Generation'!K5455*'System Design'!$F$22,IF('System Design'!$F$8=3,'Hourly Demand and Generation'!L5455*'System Design'!$F$22)))</f>
        <v>900</v>
      </c>
      <c r="Q5455" s="32">
        <f t="shared" si="1218"/>
        <v>0</v>
      </c>
      <c r="R5455" s="32">
        <f t="shared" si="1221"/>
        <v>5400</v>
      </c>
      <c r="S5455" s="32">
        <f t="shared" si="1222"/>
        <v>0</v>
      </c>
      <c r="T5455" s="32">
        <f t="shared" si="1223"/>
        <v>21600</v>
      </c>
      <c r="U5455" s="32">
        <f t="shared" si="1224"/>
        <v>0</v>
      </c>
      <c r="V5455" s="32">
        <f t="shared" si="1219"/>
        <v>697.5</v>
      </c>
      <c r="W5455" s="32">
        <f t="shared" si="1225"/>
        <v>697.5</v>
      </c>
      <c r="X5455" s="32">
        <f t="shared" si="1226"/>
        <v>697.5</v>
      </c>
    </row>
    <row r="5456" spans="1:24" x14ac:dyDescent="0.25">
      <c r="A5456" s="2"/>
      <c r="B5456" s="2" t="s">
        <v>9</v>
      </c>
      <c r="C5456" s="2">
        <f t="shared" si="1227"/>
        <v>228</v>
      </c>
      <c r="D5456" s="2">
        <f t="shared" si="1228"/>
        <v>4</v>
      </c>
      <c r="E5456" s="2">
        <f t="shared" si="1220"/>
        <v>5452</v>
      </c>
      <c r="F5456" s="11">
        <v>243</v>
      </c>
      <c r="G5456" s="9">
        <v>0</v>
      </c>
      <c r="H5456" s="9">
        <v>0</v>
      </c>
      <c r="I5456" s="9">
        <v>0</v>
      </c>
      <c r="J5456" s="9">
        <v>0.4</v>
      </c>
      <c r="K5456" s="9">
        <v>0.4</v>
      </c>
      <c r="L5456" s="9">
        <v>0.4</v>
      </c>
      <c r="N5456" s="32">
        <f>IF('System Design'!$F$8=1,'Hourly Demand and Generation'!G5456*'System Design'!$F$21,IF('System Design'!$F$8=2,'Hourly Demand and Generation'!H5456*'System Design'!$F$21,IF('System Design'!$F$8=3,'Hourly Demand and Generation'!I5456*'System Design'!$F$21)))</f>
        <v>0</v>
      </c>
      <c r="O5456" s="32">
        <f>IF('System Design'!$F$8=1,'Hourly Demand and Generation'!J5456*'System Design'!$F$22,IF('System Design'!$F$8=2,'Hourly Demand and Generation'!K5456*'System Design'!$F$22,IF('System Design'!$F$8=3,'Hourly Demand and Generation'!L5456*'System Design'!$F$22)))</f>
        <v>1000</v>
      </c>
      <c r="Q5456" s="32">
        <f t="shared" si="1218"/>
        <v>0</v>
      </c>
      <c r="R5456" s="32">
        <f t="shared" si="1221"/>
        <v>5400</v>
      </c>
      <c r="S5456" s="32">
        <f t="shared" si="1222"/>
        <v>0</v>
      </c>
      <c r="T5456" s="32">
        <f t="shared" si="1223"/>
        <v>21600</v>
      </c>
      <c r="U5456" s="32">
        <f t="shared" si="1224"/>
        <v>0</v>
      </c>
      <c r="V5456" s="32">
        <f t="shared" si="1219"/>
        <v>757</v>
      </c>
      <c r="W5456" s="32">
        <f t="shared" si="1225"/>
        <v>757</v>
      </c>
      <c r="X5456" s="32">
        <f t="shared" si="1226"/>
        <v>757</v>
      </c>
    </row>
    <row r="5457" spans="1:24" x14ac:dyDescent="0.25">
      <c r="A5457" s="2"/>
      <c r="B5457" s="2" t="s">
        <v>9</v>
      </c>
      <c r="C5457" s="2">
        <f t="shared" si="1227"/>
        <v>228</v>
      </c>
      <c r="D5457" s="2">
        <f t="shared" si="1228"/>
        <v>5</v>
      </c>
      <c r="E5457" s="2">
        <f t="shared" si="1220"/>
        <v>5453</v>
      </c>
      <c r="F5457" s="11">
        <v>263.25</v>
      </c>
      <c r="G5457" s="9">
        <v>0</v>
      </c>
      <c r="H5457" s="9">
        <v>3.7199999999999997E-2</v>
      </c>
      <c r="I5457" s="9">
        <v>7.4399999999999994E-2</v>
      </c>
      <c r="J5457" s="9">
        <v>0.32</v>
      </c>
      <c r="K5457" s="9">
        <v>0.32</v>
      </c>
      <c r="L5457" s="9">
        <v>0.32</v>
      </c>
      <c r="N5457" s="32">
        <f>IF('System Design'!$F$8=1,'Hourly Demand and Generation'!G5457*'System Design'!$F$21,IF('System Design'!$F$8=2,'Hourly Demand and Generation'!H5457*'System Design'!$F$21,IF('System Design'!$F$8=3,'Hourly Demand and Generation'!I5457*'System Design'!$F$21)))</f>
        <v>37.199999999999996</v>
      </c>
      <c r="O5457" s="32">
        <f>IF('System Design'!$F$8=1,'Hourly Demand and Generation'!J5457*'System Design'!$F$22,IF('System Design'!$F$8=2,'Hourly Demand and Generation'!K5457*'System Design'!$F$22,IF('System Design'!$F$8=3,'Hourly Demand and Generation'!L5457*'System Design'!$F$22)))</f>
        <v>800</v>
      </c>
      <c r="Q5457" s="32">
        <f t="shared" si="1218"/>
        <v>0</v>
      </c>
      <c r="R5457" s="32">
        <f t="shared" si="1221"/>
        <v>5400</v>
      </c>
      <c r="S5457" s="32">
        <f t="shared" si="1222"/>
        <v>0</v>
      </c>
      <c r="T5457" s="32">
        <f t="shared" si="1223"/>
        <v>21600</v>
      </c>
      <c r="U5457" s="32">
        <f t="shared" si="1224"/>
        <v>0</v>
      </c>
      <c r="V5457" s="32">
        <f t="shared" si="1219"/>
        <v>573.95000000000005</v>
      </c>
      <c r="W5457" s="32">
        <f t="shared" si="1225"/>
        <v>573.95000000000005</v>
      </c>
      <c r="X5457" s="32">
        <f t="shared" si="1226"/>
        <v>573.95000000000005</v>
      </c>
    </row>
    <row r="5458" spans="1:24" x14ac:dyDescent="0.25">
      <c r="A5458" s="2"/>
      <c r="B5458" s="2" t="s">
        <v>9</v>
      </c>
      <c r="C5458" s="2">
        <f t="shared" si="1227"/>
        <v>228</v>
      </c>
      <c r="D5458" s="2">
        <f t="shared" si="1228"/>
        <v>6</v>
      </c>
      <c r="E5458" s="2">
        <f t="shared" si="1220"/>
        <v>5454</v>
      </c>
      <c r="F5458" s="11">
        <v>283.5</v>
      </c>
      <c r="G5458" s="9">
        <v>7.4399999999999994E-2</v>
      </c>
      <c r="H5458" s="9">
        <v>0.11625000000000001</v>
      </c>
      <c r="I5458" s="9">
        <v>0.15809999999999999</v>
      </c>
      <c r="J5458" s="9">
        <v>0.32</v>
      </c>
      <c r="K5458" s="9">
        <v>0.32</v>
      </c>
      <c r="L5458" s="9">
        <v>0.32</v>
      </c>
      <c r="N5458" s="32">
        <f>IF('System Design'!$F$8=1,'Hourly Demand and Generation'!G5458*'System Design'!$F$21,IF('System Design'!$F$8=2,'Hourly Demand and Generation'!H5458*'System Design'!$F$21,IF('System Design'!$F$8=3,'Hourly Demand and Generation'!I5458*'System Design'!$F$21)))</f>
        <v>79.05</v>
      </c>
      <c r="O5458" s="32">
        <f>IF('System Design'!$F$8=1,'Hourly Demand and Generation'!J5458*'System Design'!$F$22,IF('System Design'!$F$8=2,'Hourly Demand and Generation'!K5458*'System Design'!$F$22,IF('System Design'!$F$8=3,'Hourly Demand and Generation'!L5458*'System Design'!$F$22)))</f>
        <v>800</v>
      </c>
      <c r="Q5458" s="32">
        <f t="shared" si="1218"/>
        <v>0</v>
      </c>
      <c r="R5458" s="32">
        <f t="shared" si="1221"/>
        <v>5400</v>
      </c>
      <c r="S5458" s="32">
        <f t="shared" si="1222"/>
        <v>0</v>
      </c>
      <c r="T5458" s="32">
        <f t="shared" si="1223"/>
        <v>21600</v>
      </c>
      <c r="U5458" s="32">
        <f t="shared" si="1224"/>
        <v>0</v>
      </c>
      <c r="V5458" s="32">
        <f t="shared" si="1219"/>
        <v>595.54999999999995</v>
      </c>
      <c r="W5458" s="32">
        <f t="shared" si="1225"/>
        <v>595.54999999999995</v>
      </c>
      <c r="X5458" s="32">
        <f t="shared" si="1226"/>
        <v>595.54999999999995</v>
      </c>
    </row>
    <row r="5459" spans="1:24" x14ac:dyDescent="0.25">
      <c r="A5459" s="2"/>
      <c r="B5459" s="2" t="s">
        <v>9</v>
      </c>
      <c r="C5459" s="2">
        <f t="shared" si="1227"/>
        <v>228</v>
      </c>
      <c r="D5459" s="2">
        <f t="shared" si="1228"/>
        <v>7</v>
      </c>
      <c r="E5459" s="2">
        <f t="shared" si="1220"/>
        <v>5455</v>
      </c>
      <c r="F5459" s="11">
        <v>303.75</v>
      </c>
      <c r="G5459" s="9">
        <v>0.15809999999999999</v>
      </c>
      <c r="H5459" s="9">
        <v>0.1953</v>
      </c>
      <c r="I5459" s="9">
        <v>0.23250000000000001</v>
      </c>
      <c r="J5459" s="9">
        <v>0.36</v>
      </c>
      <c r="K5459" s="9">
        <v>0.36</v>
      </c>
      <c r="L5459" s="9">
        <v>0.36</v>
      </c>
      <c r="N5459" s="32">
        <f>IF('System Design'!$F$8=1,'Hourly Demand and Generation'!G5459*'System Design'!$F$21,IF('System Design'!$F$8=2,'Hourly Demand and Generation'!H5459*'System Design'!$F$21,IF('System Design'!$F$8=3,'Hourly Demand and Generation'!I5459*'System Design'!$F$21)))</f>
        <v>116.25</v>
      </c>
      <c r="O5459" s="32">
        <f>IF('System Design'!$F$8=1,'Hourly Demand and Generation'!J5459*'System Design'!$F$22,IF('System Design'!$F$8=2,'Hourly Demand and Generation'!K5459*'System Design'!$F$22,IF('System Design'!$F$8=3,'Hourly Demand and Generation'!L5459*'System Design'!$F$22)))</f>
        <v>900</v>
      </c>
      <c r="Q5459" s="32">
        <f t="shared" si="1218"/>
        <v>0</v>
      </c>
      <c r="R5459" s="32">
        <f t="shared" si="1221"/>
        <v>5400</v>
      </c>
      <c r="S5459" s="32">
        <f t="shared" si="1222"/>
        <v>0</v>
      </c>
      <c r="T5459" s="32">
        <f t="shared" si="1223"/>
        <v>21600</v>
      </c>
      <c r="U5459" s="32">
        <f t="shared" si="1224"/>
        <v>0</v>
      </c>
      <c r="V5459" s="32">
        <f t="shared" si="1219"/>
        <v>712.5</v>
      </c>
      <c r="W5459" s="32">
        <f t="shared" si="1225"/>
        <v>712.5</v>
      </c>
      <c r="X5459" s="32">
        <f t="shared" si="1226"/>
        <v>712.5</v>
      </c>
    </row>
    <row r="5460" spans="1:24" x14ac:dyDescent="0.25">
      <c r="A5460" s="2"/>
      <c r="B5460" s="2" t="s">
        <v>9</v>
      </c>
      <c r="C5460" s="2">
        <f t="shared" si="1227"/>
        <v>228</v>
      </c>
      <c r="D5460" s="2">
        <f t="shared" si="1228"/>
        <v>8</v>
      </c>
      <c r="E5460" s="2">
        <f t="shared" si="1220"/>
        <v>5456</v>
      </c>
      <c r="F5460" s="11">
        <v>324</v>
      </c>
      <c r="G5460" s="9">
        <v>0.30690000000000001</v>
      </c>
      <c r="H5460" s="9">
        <v>0.34875</v>
      </c>
      <c r="I5460" s="9">
        <v>0.3906</v>
      </c>
      <c r="J5460" s="9">
        <v>0.36</v>
      </c>
      <c r="K5460" s="9">
        <v>0.36</v>
      </c>
      <c r="L5460" s="9">
        <v>0.36</v>
      </c>
      <c r="N5460" s="32">
        <f>IF('System Design'!$F$8=1,'Hourly Demand and Generation'!G5460*'System Design'!$F$21,IF('System Design'!$F$8=2,'Hourly Demand and Generation'!H5460*'System Design'!$F$21,IF('System Design'!$F$8=3,'Hourly Demand and Generation'!I5460*'System Design'!$F$21)))</f>
        <v>195.3</v>
      </c>
      <c r="O5460" s="32">
        <f>IF('System Design'!$F$8=1,'Hourly Demand and Generation'!J5460*'System Design'!$F$22,IF('System Design'!$F$8=2,'Hourly Demand and Generation'!K5460*'System Design'!$F$22,IF('System Design'!$F$8=3,'Hourly Demand and Generation'!L5460*'System Design'!$F$22)))</f>
        <v>900</v>
      </c>
      <c r="Q5460" s="32">
        <f t="shared" si="1218"/>
        <v>0</v>
      </c>
      <c r="R5460" s="32">
        <f t="shared" si="1221"/>
        <v>5400</v>
      </c>
      <c r="S5460" s="32">
        <f t="shared" si="1222"/>
        <v>0</v>
      </c>
      <c r="T5460" s="32">
        <f t="shared" si="1223"/>
        <v>21600</v>
      </c>
      <c r="U5460" s="32">
        <f t="shared" si="1224"/>
        <v>0</v>
      </c>
      <c r="V5460" s="32">
        <f t="shared" si="1219"/>
        <v>771.3</v>
      </c>
      <c r="W5460" s="32">
        <f t="shared" si="1225"/>
        <v>771.3</v>
      </c>
      <c r="X5460" s="32">
        <f t="shared" si="1226"/>
        <v>771.3</v>
      </c>
    </row>
    <row r="5461" spans="1:24" x14ac:dyDescent="0.25">
      <c r="A5461" s="2"/>
      <c r="B5461" s="2" t="s">
        <v>9</v>
      </c>
      <c r="C5461" s="2">
        <f t="shared" si="1227"/>
        <v>228</v>
      </c>
      <c r="D5461" s="2">
        <f t="shared" si="1228"/>
        <v>9</v>
      </c>
      <c r="E5461" s="2">
        <f t="shared" si="1220"/>
        <v>5457</v>
      </c>
      <c r="F5461" s="11">
        <v>324</v>
      </c>
      <c r="G5461" s="9">
        <v>0.46500000000000002</v>
      </c>
      <c r="H5461" s="9">
        <v>0.50219999999999998</v>
      </c>
      <c r="I5461" s="9">
        <v>0.53939999999999999</v>
      </c>
      <c r="J5461" s="9">
        <v>0.32</v>
      </c>
      <c r="K5461" s="9">
        <v>0.32</v>
      </c>
      <c r="L5461" s="9">
        <v>0.32</v>
      </c>
      <c r="N5461" s="32">
        <f>IF('System Design'!$F$8=1,'Hourly Demand and Generation'!G5461*'System Design'!$F$21,IF('System Design'!$F$8=2,'Hourly Demand and Generation'!H5461*'System Design'!$F$21,IF('System Design'!$F$8=3,'Hourly Demand and Generation'!I5461*'System Design'!$F$21)))</f>
        <v>269.7</v>
      </c>
      <c r="O5461" s="32">
        <f>IF('System Design'!$F$8=1,'Hourly Demand and Generation'!J5461*'System Design'!$F$22,IF('System Design'!$F$8=2,'Hourly Demand and Generation'!K5461*'System Design'!$F$22,IF('System Design'!$F$8=3,'Hourly Demand and Generation'!L5461*'System Design'!$F$22)))</f>
        <v>800</v>
      </c>
      <c r="Q5461" s="32">
        <f t="shared" si="1218"/>
        <v>0</v>
      </c>
      <c r="R5461" s="32">
        <f t="shared" si="1221"/>
        <v>5400</v>
      </c>
      <c r="S5461" s="32">
        <f t="shared" si="1222"/>
        <v>0</v>
      </c>
      <c r="T5461" s="32">
        <f t="shared" si="1223"/>
        <v>21600</v>
      </c>
      <c r="U5461" s="32">
        <f t="shared" si="1224"/>
        <v>0</v>
      </c>
      <c r="V5461" s="32">
        <f t="shared" si="1219"/>
        <v>745.7</v>
      </c>
      <c r="W5461" s="32">
        <f t="shared" si="1225"/>
        <v>745.7</v>
      </c>
      <c r="X5461" s="32">
        <f t="shared" si="1226"/>
        <v>745.7</v>
      </c>
    </row>
    <row r="5462" spans="1:24" x14ac:dyDescent="0.25">
      <c r="A5462" s="2"/>
      <c r="B5462" s="2" t="s">
        <v>9</v>
      </c>
      <c r="C5462" s="2">
        <f t="shared" si="1227"/>
        <v>228</v>
      </c>
      <c r="D5462" s="2">
        <f t="shared" si="1228"/>
        <v>10</v>
      </c>
      <c r="E5462" s="2">
        <f t="shared" si="1220"/>
        <v>5458</v>
      </c>
      <c r="F5462" s="11">
        <v>315.89999999999998</v>
      </c>
      <c r="G5462" s="9">
        <v>0.62309999999999999</v>
      </c>
      <c r="H5462" s="9">
        <v>0.6603</v>
      </c>
      <c r="I5462" s="9">
        <v>0.69750000000000001</v>
      </c>
      <c r="J5462" s="9">
        <v>0.36</v>
      </c>
      <c r="K5462" s="9">
        <v>0.36</v>
      </c>
      <c r="L5462" s="9">
        <v>0.36</v>
      </c>
      <c r="N5462" s="32">
        <f>IF('System Design'!$F$8=1,'Hourly Demand and Generation'!G5462*'System Design'!$F$21,IF('System Design'!$F$8=2,'Hourly Demand and Generation'!H5462*'System Design'!$F$21,IF('System Design'!$F$8=3,'Hourly Demand and Generation'!I5462*'System Design'!$F$21)))</f>
        <v>348.75</v>
      </c>
      <c r="O5462" s="32">
        <f>IF('System Design'!$F$8=1,'Hourly Demand and Generation'!J5462*'System Design'!$F$22,IF('System Design'!$F$8=2,'Hourly Demand and Generation'!K5462*'System Design'!$F$22,IF('System Design'!$F$8=3,'Hourly Demand and Generation'!L5462*'System Design'!$F$22)))</f>
        <v>900</v>
      </c>
      <c r="Q5462" s="32">
        <f t="shared" si="1218"/>
        <v>0</v>
      </c>
      <c r="R5462" s="32">
        <f t="shared" si="1221"/>
        <v>5400</v>
      </c>
      <c r="S5462" s="32">
        <f t="shared" si="1222"/>
        <v>0</v>
      </c>
      <c r="T5462" s="32">
        <f t="shared" si="1223"/>
        <v>21600</v>
      </c>
      <c r="U5462" s="32">
        <f t="shared" si="1224"/>
        <v>0</v>
      </c>
      <c r="V5462" s="32">
        <f t="shared" si="1219"/>
        <v>932.85</v>
      </c>
      <c r="W5462" s="32">
        <f t="shared" si="1225"/>
        <v>932.85</v>
      </c>
      <c r="X5462" s="32">
        <f t="shared" si="1226"/>
        <v>932.85</v>
      </c>
    </row>
    <row r="5463" spans="1:24" x14ac:dyDescent="0.25">
      <c r="A5463" s="2"/>
      <c r="B5463" s="2" t="s">
        <v>9</v>
      </c>
      <c r="C5463" s="2">
        <f t="shared" si="1227"/>
        <v>228</v>
      </c>
      <c r="D5463" s="2">
        <f t="shared" si="1228"/>
        <v>11</v>
      </c>
      <c r="E5463" s="2">
        <f t="shared" si="1220"/>
        <v>5459</v>
      </c>
      <c r="F5463" s="11">
        <v>311.85000000000002</v>
      </c>
      <c r="G5463" s="9">
        <v>0.77190000000000003</v>
      </c>
      <c r="H5463" s="9">
        <v>0.81374999999999997</v>
      </c>
      <c r="I5463" s="9">
        <v>0.85560000000000003</v>
      </c>
      <c r="J5463" s="9">
        <v>0.32</v>
      </c>
      <c r="K5463" s="9">
        <v>0.32</v>
      </c>
      <c r="L5463" s="9">
        <v>0.32</v>
      </c>
      <c r="N5463" s="32">
        <f>IF('System Design'!$F$8=1,'Hourly Demand and Generation'!G5463*'System Design'!$F$21,IF('System Design'!$F$8=2,'Hourly Demand and Generation'!H5463*'System Design'!$F$21,IF('System Design'!$F$8=3,'Hourly Demand and Generation'!I5463*'System Design'!$F$21)))</f>
        <v>427.8</v>
      </c>
      <c r="O5463" s="32">
        <f>IF('System Design'!$F$8=1,'Hourly Demand and Generation'!J5463*'System Design'!$F$22,IF('System Design'!$F$8=2,'Hourly Demand and Generation'!K5463*'System Design'!$F$22,IF('System Design'!$F$8=3,'Hourly Demand and Generation'!L5463*'System Design'!$F$22)))</f>
        <v>800</v>
      </c>
      <c r="Q5463" s="32">
        <f t="shared" si="1218"/>
        <v>0</v>
      </c>
      <c r="R5463" s="32">
        <f t="shared" si="1221"/>
        <v>5400</v>
      </c>
      <c r="S5463" s="32">
        <f t="shared" si="1222"/>
        <v>0</v>
      </c>
      <c r="T5463" s="32">
        <f t="shared" si="1223"/>
        <v>21600</v>
      </c>
      <c r="U5463" s="32">
        <f t="shared" si="1224"/>
        <v>0</v>
      </c>
      <c r="V5463" s="32">
        <f t="shared" si="1219"/>
        <v>915.94999999999993</v>
      </c>
      <c r="W5463" s="32">
        <f t="shared" si="1225"/>
        <v>915.94999999999993</v>
      </c>
      <c r="X5463" s="32">
        <f t="shared" si="1226"/>
        <v>915.94999999999993</v>
      </c>
    </row>
    <row r="5464" spans="1:24" x14ac:dyDescent="0.25">
      <c r="A5464" s="2"/>
      <c r="B5464" s="2" t="s">
        <v>9</v>
      </c>
      <c r="C5464" s="2">
        <f t="shared" si="1227"/>
        <v>228</v>
      </c>
      <c r="D5464" s="2">
        <f t="shared" si="1228"/>
        <v>12</v>
      </c>
      <c r="E5464" s="2">
        <f t="shared" si="1220"/>
        <v>5460</v>
      </c>
      <c r="F5464" s="11">
        <v>311.85000000000002</v>
      </c>
      <c r="G5464" s="9">
        <v>0.93</v>
      </c>
      <c r="H5464" s="9">
        <v>0.93</v>
      </c>
      <c r="I5464" s="9">
        <v>0.93</v>
      </c>
      <c r="J5464" s="9">
        <v>0.3</v>
      </c>
      <c r="K5464" s="9">
        <v>0.3</v>
      </c>
      <c r="L5464" s="9">
        <v>0.3</v>
      </c>
      <c r="N5464" s="32">
        <f>IF('System Design'!$F$8=1,'Hourly Demand and Generation'!G5464*'System Design'!$F$21,IF('System Design'!$F$8=2,'Hourly Demand and Generation'!H5464*'System Design'!$F$21,IF('System Design'!$F$8=3,'Hourly Demand and Generation'!I5464*'System Design'!$F$21)))</f>
        <v>465</v>
      </c>
      <c r="O5464" s="32">
        <f>IF('System Design'!$F$8=1,'Hourly Demand and Generation'!J5464*'System Design'!$F$22,IF('System Design'!$F$8=2,'Hourly Demand and Generation'!K5464*'System Design'!$F$22,IF('System Design'!$F$8=3,'Hourly Demand and Generation'!L5464*'System Design'!$F$22)))</f>
        <v>750</v>
      </c>
      <c r="Q5464" s="32">
        <f t="shared" si="1218"/>
        <v>0</v>
      </c>
      <c r="R5464" s="32">
        <f t="shared" si="1221"/>
        <v>5400</v>
      </c>
      <c r="S5464" s="32">
        <f t="shared" si="1222"/>
        <v>0</v>
      </c>
      <c r="T5464" s="32">
        <f t="shared" si="1223"/>
        <v>21600</v>
      </c>
      <c r="U5464" s="32">
        <f t="shared" si="1224"/>
        <v>0</v>
      </c>
      <c r="V5464" s="32">
        <f t="shared" si="1219"/>
        <v>903.15</v>
      </c>
      <c r="W5464" s="32">
        <f t="shared" si="1225"/>
        <v>903.15</v>
      </c>
      <c r="X5464" s="32">
        <f t="shared" si="1226"/>
        <v>903.15</v>
      </c>
    </row>
    <row r="5465" spans="1:24" x14ac:dyDescent="0.25">
      <c r="A5465" s="2"/>
      <c r="B5465" s="2" t="s">
        <v>9</v>
      </c>
      <c r="C5465" s="2">
        <f t="shared" si="1227"/>
        <v>228</v>
      </c>
      <c r="D5465" s="2">
        <f t="shared" si="1228"/>
        <v>13</v>
      </c>
      <c r="E5465" s="2">
        <f t="shared" si="1220"/>
        <v>5461</v>
      </c>
      <c r="F5465" s="11">
        <v>324</v>
      </c>
      <c r="G5465" s="9">
        <v>0.77190000000000003</v>
      </c>
      <c r="H5465" s="9">
        <v>0.81374999999999997</v>
      </c>
      <c r="I5465" s="9">
        <v>0.85560000000000003</v>
      </c>
      <c r="J5465" s="9">
        <v>0.32</v>
      </c>
      <c r="K5465" s="9">
        <v>0.32</v>
      </c>
      <c r="L5465" s="9">
        <v>0.32</v>
      </c>
      <c r="N5465" s="32">
        <f>IF('System Design'!$F$8=1,'Hourly Demand and Generation'!G5465*'System Design'!$F$21,IF('System Design'!$F$8=2,'Hourly Demand and Generation'!H5465*'System Design'!$F$21,IF('System Design'!$F$8=3,'Hourly Demand and Generation'!I5465*'System Design'!$F$21)))</f>
        <v>427.8</v>
      </c>
      <c r="O5465" s="32">
        <f>IF('System Design'!$F$8=1,'Hourly Demand and Generation'!J5465*'System Design'!$F$22,IF('System Design'!$F$8=2,'Hourly Demand and Generation'!K5465*'System Design'!$F$22,IF('System Design'!$F$8=3,'Hourly Demand and Generation'!L5465*'System Design'!$F$22)))</f>
        <v>800</v>
      </c>
      <c r="Q5465" s="32">
        <f t="shared" si="1218"/>
        <v>0</v>
      </c>
      <c r="R5465" s="32">
        <f t="shared" si="1221"/>
        <v>5400</v>
      </c>
      <c r="S5465" s="32">
        <f t="shared" si="1222"/>
        <v>0</v>
      </c>
      <c r="T5465" s="32">
        <f t="shared" si="1223"/>
        <v>21600</v>
      </c>
      <c r="U5465" s="32">
        <f t="shared" si="1224"/>
        <v>0</v>
      </c>
      <c r="V5465" s="32">
        <f t="shared" si="1219"/>
        <v>903.8</v>
      </c>
      <c r="W5465" s="32">
        <f t="shared" si="1225"/>
        <v>903.8</v>
      </c>
      <c r="X5465" s="32">
        <f t="shared" si="1226"/>
        <v>903.8</v>
      </c>
    </row>
    <row r="5466" spans="1:24" x14ac:dyDescent="0.25">
      <c r="A5466" s="2"/>
      <c r="B5466" s="2" t="s">
        <v>9</v>
      </c>
      <c r="C5466" s="2">
        <f t="shared" si="1227"/>
        <v>228</v>
      </c>
      <c r="D5466" s="2">
        <f t="shared" si="1228"/>
        <v>14</v>
      </c>
      <c r="E5466" s="2">
        <f t="shared" si="1220"/>
        <v>5462</v>
      </c>
      <c r="F5466" s="11">
        <v>324</v>
      </c>
      <c r="G5466" s="9">
        <v>0.62309999999999999</v>
      </c>
      <c r="H5466" s="9">
        <v>0.6603</v>
      </c>
      <c r="I5466" s="9">
        <v>0.69750000000000001</v>
      </c>
      <c r="J5466" s="9">
        <v>0.34</v>
      </c>
      <c r="K5466" s="9">
        <v>0.34</v>
      </c>
      <c r="L5466" s="9">
        <v>0.34</v>
      </c>
      <c r="N5466" s="32">
        <f>IF('System Design'!$F$8=1,'Hourly Demand and Generation'!G5466*'System Design'!$F$21,IF('System Design'!$F$8=2,'Hourly Demand and Generation'!H5466*'System Design'!$F$21,IF('System Design'!$F$8=3,'Hourly Demand and Generation'!I5466*'System Design'!$F$21)))</f>
        <v>348.75</v>
      </c>
      <c r="O5466" s="32">
        <f>IF('System Design'!$F$8=1,'Hourly Demand and Generation'!J5466*'System Design'!$F$22,IF('System Design'!$F$8=2,'Hourly Demand and Generation'!K5466*'System Design'!$F$22,IF('System Design'!$F$8=3,'Hourly Demand and Generation'!L5466*'System Design'!$F$22)))</f>
        <v>850.00000000000011</v>
      </c>
      <c r="Q5466" s="32">
        <f t="shared" si="1218"/>
        <v>0</v>
      </c>
      <c r="R5466" s="32">
        <f t="shared" si="1221"/>
        <v>5400</v>
      </c>
      <c r="S5466" s="32">
        <f t="shared" si="1222"/>
        <v>0</v>
      </c>
      <c r="T5466" s="32">
        <f t="shared" si="1223"/>
        <v>21600</v>
      </c>
      <c r="U5466" s="32">
        <f t="shared" si="1224"/>
        <v>0</v>
      </c>
      <c r="V5466" s="32">
        <f t="shared" si="1219"/>
        <v>874.75</v>
      </c>
      <c r="W5466" s="32">
        <f t="shared" si="1225"/>
        <v>874.75</v>
      </c>
      <c r="X5466" s="32">
        <f t="shared" si="1226"/>
        <v>874.75</v>
      </c>
    </row>
    <row r="5467" spans="1:24" x14ac:dyDescent="0.25">
      <c r="A5467" s="2"/>
      <c r="B5467" s="2" t="s">
        <v>9</v>
      </c>
      <c r="C5467" s="2">
        <f t="shared" si="1227"/>
        <v>228</v>
      </c>
      <c r="D5467" s="2">
        <f t="shared" si="1228"/>
        <v>15</v>
      </c>
      <c r="E5467" s="2">
        <f t="shared" si="1220"/>
        <v>5463</v>
      </c>
      <c r="F5467" s="11">
        <v>344.25</v>
      </c>
      <c r="G5467" s="9">
        <v>0.46500000000000002</v>
      </c>
      <c r="H5467" s="9">
        <v>0.50219999999999998</v>
      </c>
      <c r="I5467" s="9">
        <v>0.53939999999999999</v>
      </c>
      <c r="J5467" s="9">
        <v>0.36</v>
      </c>
      <c r="K5467" s="9">
        <v>0.36</v>
      </c>
      <c r="L5467" s="9">
        <v>0.36</v>
      </c>
      <c r="N5467" s="32">
        <f>IF('System Design'!$F$8=1,'Hourly Demand and Generation'!G5467*'System Design'!$F$21,IF('System Design'!$F$8=2,'Hourly Demand and Generation'!H5467*'System Design'!$F$21,IF('System Design'!$F$8=3,'Hourly Demand and Generation'!I5467*'System Design'!$F$21)))</f>
        <v>269.7</v>
      </c>
      <c r="O5467" s="32">
        <f>IF('System Design'!$F$8=1,'Hourly Demand and Generation'!J5467*'System Design'!$F$22,IF('System Design'!$F$8=2,'Hourly Demand and Generation'!K5467*'System Design'!$F$22,IF('System Design'!$F$8=3,'Hourly Demand and Generation'!L5467*'System Design'!$F$22)))</f>
        <v>900</v>
      </c>
      <c r="Q5467" s="32">
        <f t="shared" si="1218"/>
        <v>0</v>
      </c>
      <c r="R5467" s="32">
        <f t="shared" si="1221"/>
        <v>5400</v>
      </c>
      <c r="S5467" s="32">
        <f t="shared" si="1222"/>
        <v>0</v>
      </c>
      <c r="T5467" s="32">
        <f t="shared" si="1223"/>
        <v>21600</v>
      </c>
      <c r="U5467" s="32">
        <f t="shared" si="1224"/>
        <v>0</v>
      </c>
      <c r="V5467" s="32">
        <f t="shared" si="1219"/>
        <v>825.45</v>
      </c>
      <c r="W5467" s="32">
        <f t="shared" si="1225"/>
        <v>825.45</v>
      </c>
      <c r="X5467" s="32">
        <f t="shared" si="1226"/>
        <v>825.45</v>
      </c>
    </row>
    <row r="5468" spans="1:24" x14ac:dyDescent="0.25">
      <c r="A5468" s="2"/>
      <c r="B5468" s="2" t="s">
        <v>9</v>
      </c>
      <c r="C5468" s="2">
        <f t="shared" si="1227"/>
        <v>228</v>
      </c>
      <c r="D5468" s="2">
        <f t="shared" si="1228"/>
        <v>16</v>
      </c>
      <c r="E5468" s="2">
        <f t="shared" si="1220"/>
        <v>5464</v>
      </c>
      <c r="F5468" s="11">
        <v>364.5</v>
      </c>
      <c r="G5468" s="9">
        <v>0.30690000000000001</v>
      </c>
      <c r="H5468" s="9">
        <v>0.34875</v>
      </c>
      <c r="I5468" s="9">
        <v>0.3906</v>
      </c>
      <c r="J5468" s="9">
        <v>0.36</v>
      </c>
      <c r="K5468" s="9">
        <v>0.36</v>
      </c>
      <c r="L5468" s="9">
        <v>0.36</v>
      </c>
      <c r="N5468" s="32">
        <f>IF('System Design'!$F$8=1,'Hourly Demand and Generation'!G5468*'System Design'!$F$21,IF('System Design'!$F$8=2,'Hourly Demand and Generation'!H5468*'System Design'!$F$21,IF('System Design'!$F$8=3,'Hourly Demand and Generation'!I5468*'System Design'!$F$21)))</f>
        <v>195.3</v>
      </c>
      <c r="O5468" s="32">
        <f>IF('System Design'!$F$8=1,'Hourly Demand and Generation'!J5468*'System Design'!$F$22,IF('System Design'!$F$8=2,'Hourly Demand and Generation'!K5468*'System Design'!$F$22,IF('System Design'!$F$8=3,'Hourly Demand and Generation'!L5468*'System Design'!$F$22)))</f>
        <v>900</v>
      </c>
      <c r="Q5468" s="32">
        <f t="shared" si="1218"/>
        <v>0</v>
      </c>
      <c r="R5468" s="32">
        <f t="shared" si="1221"/>
        <v>5400</v>
      </c>
      <c r="S5468" s="32">
        <f t="shared" si="1222"/>
        <v>0</v>
      </c>
      <c r="T5468" s="32">
        <f t="shared" si="1223"/>
        <v>21600</v>
      </c>
      <c r="U5468" s="32">
        <f t="shared" si="1224"/>
        <v>0</v>
      </c>
      <c r="V5468" s="32">
        <f t="shared" si="1219"/>
        <v>730.8</v>
      </c>
      <c r="W5468" s="32">
        <f t="shared" si="1225"/>
        <v>730.8</v>
      </c>
      <c r="X5468" s="32">
        <f t="shared" si="1226"/>
        <v>730.8</v>
      </c>
    </row>
    <row r="5469" spans="1:24" x14ac:dyDescent="0.25">
      <c r="A5469" s="2"/>
      <c r="B5469" s="2" t="s">
        <v>9</v>
      </c>
      <c r="C5469" s="2">
        <f t="shared" si="1227"/>
        <v>228</v>
      </c>
      <c r="D5469" s="2">
        <f t="shared" si="1228"/>
        <v>17</v>
      </c>
      <c r="E5469" s="2">
        <f t="shared" si="1220"/>
        <v>5465</v>
      </c>
      <c r="F5469" s="11">
        <v>384.75</v>
      </c>
      <c r="G5469" s="9">
        <v>0.15809999999999999</v>
      </c>
      <c r="H5469" s="9">
        <v>0.1953</v>
      </c>
      <c r="I5469" s="9">
        <v>0.23250000000000001</v>
      </c>
      <c r="J5469" s="9">
        <v>0.4</v>
      </c>
      <c r="K5469" s="9">
        <v>0.4</v>
      </c>
      <c r="L5469" s="9">
        <v>0.4</v>
      </c>
      <c r="N5469" s="32">
        <f>IF('System Design'!$F$8=1,'Hourly Demand and Generation'!G5469*'System Design'!$F$21,IF('System Design'!$F$8=2,'Hourly Demand and Generation'!H5469*'System Design'!$F$21,IF('System Design'!$F$8=3,'Hourly Demand and Generation'!I5469*'System Design'!$F$21)))</f>
        <v>116.25</v>
      </c>
      <c r="O5469" s="32">
        <f>IF('System Design'!$F$8=1,'Hourly Demand and Generation'!J5469*'System Design'!$F$22,IF('System Design'!$F$8=2,'Hourly Demand and Generation'!K5469*'System Design'!$F$22,IF('System Design'!$F$8=3,'Hourly Demand and Generation'!L5469*'System Design'!$F$22)))</f>
        <v>1000</v>
      </c>
      <c r="Q5469" s="32">
        <f t="shared" si="1218"/>
        <v>0</v>
      </c>
      <c r="R5469" s="32">
        <f t="shared" si="1221"/>
        <v>5400</v>
      </c>
      <c r="S5469" s="32">
        <f t="shared" si="1222"/>
        <v>0</v>
      </c>
      <c r="T5469" s="32">
        <f t="shared" si="1223"/>
        <v>21600</v>
      </c>
      <c r="U5469" s="32">
        <f t="shared" si="1224"/>
        <v>0</v>
      </c>
      <c r="V5469" s="32">
        <f t="shared" si="1219"/>
        <v>731.5</v>
      </c>
      <c r="W5469" s="32">
        <f t="shared" si="1225"/>
        <v>731.5</v>
      </c>
      <c r="X5469" s="32">
        <f t="shared" si="1226"/>
        <v>731.5</v>
      </c>
    </row>
    <row r="5470" spans="1:24" x14ac:dyDescent="0.25">
      <c r="A5470" s="2"/>
      <c r="B5470" s="2" t="s">
        <v>9</v>
      </c>
      <c r="C5470" s="2">
        <f t="shared" si="1227"/>
        <v>228</v>
      </c>
      <c r="D5470" s="2">
        <f t="shared" si="1228"/>
        <v>18</v>
      </c>
      <c r="E5470" s="2">
        <f t="shared" si="1220"/>
        <v>5466</v>
      </c>
      <c r="F5470" s="11">
        <v>405</v>
      </c>
      <c r="G5470" s="9">
        <v>7.4399999999999994E-2</v>
      </c>
      <c r="H5470" s="9">
        <v>0.11625000000000001</v>
      </c>
      <c r="I5470" s="9">
        <v>0.15809999999999999</v>
      </c>
      <c r="J5470" s="9">
        <v>0.38</v>
      </c>
      <c r="K5470" s="9">
        <v>0.38</v>
      </c>
      <c r="L5470" s="9">
        <v>0.38</v>
      </c>
      <c r="N5470" s="32">
        <f>IF('System Design'!$F$8=1,'Hourly Demand and Generation'!G5470*'System Design'!$F$21,IF('System Design'!$F$8=2,'Hourly Demand and Generation'!H5470*'System Design'!$F$21,IF('System Design'!$F$8=3,'Hourly Demand and Generation'!I5470*'System Design'!$F$21)))</f>
        <v>79.05</v>
      </c>
      <c r="O5470" s="32">
        <f>IF('System Design'!$F$8=1,'Hourly Demand and Generation'!J5470*'System Design'!$F$22,IF('System Design'!$F$8=2,'Hourly Demand and Generation'!K5470*'System Design'!$F$22,IF('System Design'!$F$8=3,'Hourly Demand and Generation'!L5470*'System Design'!$F$22)))</f>
        <v>950</v>
      </c>
      <c r="Q5470" s="32">
        <f t="shared" si="1218"/>
        <v>0</v>
      </c>
      <c r="R5470" s="32">
        <f t="shared" si="1221"/>
        <v>5400</v>
      </c>
      <c r="S5470" s="32">
        <f t="shared" si="1222"/>
        <v>0</v>
      </c>
      <c r="T5470" s="32">
        <f t="shared" si="1223"/>
        <v>21600</v>
      </c>
      <c r="U5470" s="32">
        <f t="shared" si="1224"/>
        <v>0</v>
      </c>
      <c r="V5470" s="32">
        <f t="shared" si="1219"/>
        <v>624.04999999999995</v>
      </c>
      <c r="W5470" s="32">
        <f t="shared" si="1225"/>
        <v>624.04999999999995</v>
      </c>
      <c r="X5470" s="32">
        <f t="shared" si="1226"/>
        <v>624.04999999999995</v>
      </c>
    </row>
    <row r="5471" spans="1:24" x14ac:dyDescent="0.25">
      <c r="A5471" s="2"/>
      <c r="B5471" s="2" t="s">
        <v>9</v>
      </c>
      <c r="C5471" s="2">
        <f t="shared" si="1227"/>
        <v>228</v>
      </c>
      <c r="D5471" s="2">
        <f t="shared" si="1228"/>
        <v>19</v>
      </c>
      <c r="E5471" s="2">
        <f t="shared" si="1220"/>
        <v>5467</v>
      </c>
      <c r="F5471" s="11">
        <v>392.85</v>
      </c>
      <c r="G5471" s="9">
        <v>0</v>
      </c>
      <c r="H5471" s="9">
        <v>3.7199999999999997E-2</v>
      </c>
      <c r="I5471" s="9">
        <v>7.4399999999999994E-2</v>
      </c>
      <c r="J5471" s="9">
        <v>0.36</v>
      </c>
      <c r="K5471" s="9">
        <v>0.36</v>
      </c>
      <c r="L5471" s="9">
        <v>0.36</v>
      </c>
      <c r="N5471" s="32">
        <f>IF('System Design'!$F$8=1,'Hourly Demand and Generation'!G5471*'System Design'!$F$21,IF('System Design'!$F$8=2,'Hourly Demand and Generation'!H5471*'System Design'!$F$21,IF('System Design'!$F$8=3,'Hourly Demand and Generation'!I5471*'System Design'!$F$21)))</f>
        <v>37.199999999999996</v>
      </c>
      <c r="O5471" s="32">
        <f>IF('System Design'!$F$8=1,'Hourly Demand and Generation'!J5471*'System Design'!$F$22,IF('System Design'!$F$8=2,'Hourly Demand and Generation'!K5471*'System Design'!$F$22,IF('System Design'!$F$8=3,'Hourly Demand and Generation'!L5471*'System Design'!$F$22)))</f>
        <v>900</v>
      </c>
      <c r="Q5471" s="32">
        <f t="shared" si="1218"/>
        <v>0</v>
      </c>
      <c r="R5471" s="32">
        <f t="shared" si="1221"/>
        <v>5400</v>
      </c>
      <c r="S5471" s="32">
        <f t="shared" si="1222"/>
        <v>0</v>
      </c>
      <c r="T5471" s="32">
        <f t="shared" si="1223"/>
        <v>21600</v>
      </c>
      <c r="U5471" s="32">
        <f t="shared" si="1224"/>
        <v>0</v>
      </c>
      <c r="V5471" s="32">
        <f t="shared" si="1219"/>
        <v>544.35</v>
      </c>
      <c r="W5471" s="32">
        <f t="shared" si="1225"/>
        <v>544.35</v>
      </c>
      <c r="X5471" s="32">
        <f t="shared" si="1226"/>
        <v>544.35</v>
      </c>
    </row>
    <row r="5472" spans="1:24" x14ac:dyDescent="0.25">
      <c r="A5472" s="2"/>
      <c r="B5472" s="2" t="s">
        <v>9</v>
      </c>
      <c r="C5472" s="2">
        <f t="shared" si="1227"/>
        <v>228</v>
      </c>
      <c r="D5472" s="2">
        <f t="shared" si="1228"/>
        <v>20</v>
      </c>
      <c r="E5472" s="2">
        <f t="shared" si="1220"/>
        <v>5468</v>
      </c>
      <c r="F5472" s="11">
        <v>384.75</v>
      </c>
      <c r="G5472" s="9">
        <v>0</v>
      </c>
      <c r="H5472" s="9">
        <v>0</v>
      </c>
      <c r="I5472" s="9">
        <v>0</v>
      </c>
      <c r="J5472" s="9">
        <v>0.36</v>
      </c>
      <c r="K5472" s="9">
        <v>0.36</v>
      </c>
      <c r="L5472" s="9">
        <v>0.36</v>
      </c>
      <c r="N5472" s="32">
        <f>IF('System Design'!$F$8=1,'Hourly Demand and Generation'!G5472*'System Design'!$F$21,IF('System Design'!$F$8=2,'Hourly Demand and Generation'!H5472*'System Design'!$F$21,IF('System Design'!$F$8=3,'Hourly Demand and Generation'!I5472*'System Design'!$F$21)))</f>
        <v>0</v>
      </c>
      <c r="O5472" s="32">
        <f>IF('System Design'!$F$8=1,'Hourly Demand and Generation'!J5472*'System Design'!$F$22,IF('System Design'!$F$8=2,'Hourly Demand and Generation'!K5472*'System Design'!$F$22,IF('System Design'!$F$8=3,'Hourly Demand and Generation'!L5472*'System Design'!$F$22)))</f>
        <v>900</v>
      </c>
      <c r="Q5472" s="32">
        <f t="shared" si="1218"/>
        <v>0</v>
      </c>
      <c r="R5472" s="32">
        <f t="shared" si="1221"/>
        <v>5400</v>
      </c>
      <c r="S5472" s="32">
        <f t="shared" si="1222"/>
        <v>0</v>
      </c>
      <c r="T5472" s="32">
        <f t="shared" si="1223"/>
        <v>21600</v>
      </c>
      <c r="U5472" s="32">
        <f t="shared" si="1224"/>
        <v>0</v>
      </c>
      <c r="V5472" s="32">
        <f t="shared" si="1219"/>
        <v>515.25</v>
      </c>
      <c r="W5472" s="32">
        <f t="shared" si="1225"/>
        <v>515.25</v>
      </c>
      <c r="X5472" s="32">
        <f t="shared" si="1226"/>
        <v>515.25</v>
      </c>
    </row>
    <row r="5473" spans="1:24" x14ac:dyDescent="0.25">
      <c r="A5473" s="2"/>
      <c r="B5473" s="2" t="s">
        <v>9</v>
      </c>
      <c r="C5473" s="2">
        <f t="shared" si="1227"/>
        <v>228</v>
      </c>
      <c r="D5473" s="2">
        <f t="shared" si="1228"/>
        <v>21</v>
      </c>
      <c r="E5473" s="2">
        <f t="shared" si="1220"/>
        <v>5469</v>
      </c>
      <c r="F5473" s="11">
        <v>364.5</v>
      </c>
      <c r="G5473" s="9">
        <v>0</v>
      </c>
      <c r="H5473" s="9">
        <v>0</v>
      </c>
      <c r="I5473" s="9">
        <v>0</v>
      </c>
      <c r="J5473" s="9">
        <v>0.36</v>
      </c>
      <c r="K5473" s="9">
        <v>0.36</v>
      </c>
      <c r="L5473" s="9">
        <v>0.36</v>
      </c>
      <c r="N5473" s="32">
        <f>IF('System Design'!$F$8=1,'Hourly Demand and Generation'!G5473*'System Design'!$F$21,IF('System Design'!$F$8=2,'Hourly Demand and Generation'!H5473*'System Design'!$F$21,IF('System Design'!$F$8=3,'Hourly Demand and Generation'!I5473*'System Design'!$F$21)))</f>
        <v>0</v>
      </c>
      <c r="O5473" s="32">
        <f>IF('System Design'!$F$8=1,'Hourly Demand and Generation'!J5473*'System Design'!$F$22,IF('System Design'!$F$8=2,'Hourly Demand and Generation'!K5473*'System Design'!$F$22,IF('System Design'!$F$8=3,'Hourly Demand and Generation'!L5473*'System Design'!$F$22)))</f>
        <v>900</v>
      </c>
      <c r="Q5473" s="32">
        <f t="shared" si="1218"/>
        <v>0</v>
      </c>
      <c r="R5473" s="32">
        <f t="shared" si="1221"/>
        <v>5400</v>
      </c>
      <c r="S5473" s="32">
        <f t="shared" si="1222"/>
        <v>0</v>
      </c>
      <c r="T5473" s="32">
        <f t="shared" si="1223"/>
        <v>21600</v>
      </c>
      <c r="U5473" s="32">
        <f t="shared" si="1224"/>
        <v>0</v>
      </c>
      <c r="V5473" s="32">
        <f t="shared" si="1219"/>
        <v>535.5</v>
      </c>
      <c r="W5473" s="32">
        <f t="shared" si="1225"/>
        <v>535.5</v>
      </c>
      <c r="X5473" s="32">
        <f t="shared" si="1226"/>
        <v>535.5</v>
      </c>
    </row>
    <row r="5474" spans="1:24" x14ac:dyDescent="0.25">
      <c r="A5474" s="2"/>
      <c r="B5474" s="2" t="s">
        <v>9</v>
      </c>
      <c r="C5474" s="2">
        <f t="shared" si="1227"/>
        <v>228</v>
      </c>
      <c r="D5474" s="2">
        <f t="shared" si="1228"/>
        <v>22</v>
      </c>
      <c r="E5474" s="2">
        <f t="shared" si="1220"/>
        <v>5470</v>
      </c>
      <c r="F5474" s="11">
        <v>344.25</v>
      </c>
      <c r="G5474" s="9">
        <v>0</v>
      </c>
      <c r="H5474" s="9">
        <v>0</v>
      </c>
      <c r="I5474" s="9">
        <v>0</v>
      </c>
      <c r="J5474" s="9">
        <v>0.38</v>
      </c>
      <c r="K5474" s="9">
        <v>0.38</v>
      </c>
      <c r="L5474" s="9">
        <v>0.38</v>
      </c>
      <c r="N5474" s="32">
        <f>IF('System Design'!$F$8=1,'Hourly Demand and Generation'!G5474*'System Design'!$F$21,IF('System Design'!$F$8=2,'Hourly Demand and Generation'!H5474*'System Design'!$F$21,IF('System Design'!$F$8=3,'Hourly Demand and Generation'!I5474*'System Design'!$F$21)))</f>
        <v>0</v>
      </c>
      <c r="O5474" s="32">
        <f>IF('System Design'!$F$8=1,'Hourly Demand and Generation'!J5474*'System Design'!$F$22,IF('System Design'!$F$8=2,'Hourly Demand and Generation'!K5474*'System Design'!$F$22,IF('System Design'!$F$8=3,'Hourly Demand and Generation'!L5474*'System Design'!$F$22)))</f>
        <v>950</v>
      </c>
      <c r="Q5474" s="32">
        <f t="shared" si="1218"/>
        <v>0</v>
      </c>
      <c r="R5474" s="32">
        <f t="shared" si="1221"/>
        <v>5400</v>
      </c>
      <c r="S5474" s="32">
        <f t="shared" si="1222"/>
        <v>0</v>
      </c>
      <c r="T5474" s="32">
        <f t="shared" si="1223"/>
        <v>21600</v>
      </c>
      <c r="U5474" s="32">
        <f t="shared" si="1224"/>
        <v>0</v>
      </c>
      <c r="V5474" s="32">
        <f t="shared" si="1219"/>
        <v>605.75</v>
      </c>
      <c r="W5474" s="32">
        <f t="shared" si="1225"/>
        <v>605.75</v>
      </c>
      <c r="X5474" s="32">
        <f t="shared" si="1226"/>
        <v>605.75</v>
      </c>
    </row>
    <row r="5475" spans="1:24" x14ac:dyDescent="0.25">
      <c r="A5475" s="2"/>
      <c r="B5475" s="2" t="s">
        <v>9</v>
      </c>
      <c r="C5475" s="2">
        <f t="shared" si="1227"/>
        <v>228</v>
      </c>
      <c r="D5475" s="2">
        <f t="shared" si="1228"/>
        <v>23</v>
      </c>
      <c r="E5475" s="2">
        <f t="shared" si="1220"/>
        <v>5471</v>
      </c>
      <c r="F5475" s="11">
        <v>324</v>
      </c>
      <c r="G5475" s="9">
        <v>0</v>
      </c>
      <c r="H5475" s="9">
        <v>0</v>
      </c>
      <c r="I5475" s="9">
        <v>0</v>
      </c>
      <c r="J5475" s="9">
        <v>0.32</v>
      </c>
      <c r="K5475" s="9">
        <v>0.32</v>
      </c>
      <c r="L5475" s="9">
        <v>0.32</v>
      </c>
      <c r="N5475" s="32">
        <f>IF('System Design'!$F$8=1,'Hourly Demand and Generation'!G5475*'System Design'!$F$21,IF('System Design'!$F$8=2,'Hourly Demand and Generation'!H5475*'System Design'!$F$21,IF('System Design'!$F$8=3,'Hourly Demand and Generation'!I5475*'System Design'!$F$21)))</f>
        <v>0</v>
      </c>
      <c r="O5475" s="32">
        <f>IF('System Design'!$F$8=1,'Hourly Demand and Generation'!J5475*'System Design'!$F$22,IF('System Design'!$F$8=2,'Hourly Demand and Generation'!K5475*'System Design'!$F$22,IF('System Design'!$F$8=3,'Hourly Demand and Generation'!L5475*'System Design'!$F$22)))</f>
        <v>800</v>
      </c>
      <c r="Q5475" s="32">
        <f t="shared" si="1218"/>
        <v>0</v>
      </c>
      <c r="R5475" s="32">
        <f t="shared" si="1221"/>
        <v>5400</v>
      </c>
      <c r="S5475" s="32">
        <f t="shared" si="1222"/>
        <v>0</v>
      </c>
      <c r="T5475" s="32">
        <f t="shared" si="1223"/>
        <v>21600</v>
      </c>
      <c r="U5475" s="32">
        <f t="shared" si="1224"/>
        <v>0</v>
      </c>
      <c r="V5475" s="32">
        <f t="shared" si="1219"/>
        <v>476</v>
      </c>
      <c r="W5475" s="32">
        <f t="shared" si="1225"/>
        <v>476</v>
      </c>
      <c r="X5475" s="32">
        <f t="shared" si="1226"/>
        <v>476</v>
      </c>
    </row>
    <row r="5476" spans="1:24" x14ac:dyDescent="0.25">
      <c r="A5476" s="2"/>
      <c r="B5476" s="2" t="s">
        <v>9</v>
      </c>
      <c r="C5476" s="2">
        <f t="shared" si="1227"/>
        <v>228</v>
      </c>
      <c r="D5476" s="2">
        <f t="shared" si="1228"/>
        <v>24</v>
      </c>
      <c r="E5476" s="2">
        <f t="shared" si="1220"/>
        <v>5472</v>
      </c>
      <c r="F5476" s="11">
        <v>283.5</v>
      </c>
      <c r="G5476" s="9">
        <v>0</v>
      </c>
      <c r="H5476" s="9">
        <v>0</v>
      </c>
      <c r="I5476" s="9">
        <v>0</v>
      </c>
      <c r="J5476" s="9">
        <v>0.32</v>
      </c>
      <c r="K5476" s="9">
        <v>0.32</v>
      </c>
      <c r="L5476" s="9">
        <v>0.32</v>
      </c>
      <c r="N5476" s="32">
        <f>IF('System Design'!$F$8=1,'Hourly Demand and Generation'!G5476*'System Design'!$F$21,IF('System Design'!$F$8=2,'Hourly Demand and Generation'!H5476*'System Design'!$F$21,IF('System Design'!$F$8=3,'Hourly Demand and Generation'!I5476*'System Design'!$F$21)))</f>
        <v>0</v>
      </c>
      <c r="O5476" s="32">
        <f>IF('System Design'!$F$8=1,'Hourly Demand and Generation'!J5476*'System Design'!$F$22,IF('System Design'!$F$8=2,'Hourly Demand and Generation'!K5476*'System Design'!$F$22,IF('System Design'!$F$8=3,'Hourly Demand and Generation'!L5476*'System Design'!$F$22)))</f>
        <v>800</v>
      </c>
      <c r="Q5476" s="32">
        <f t="shared" si="1218"/>
        <v>0</v>
      </c>
      <c r="R5476" s="32">
        <f t="shared" si="1221"/>
        <v>5400</v>
      </c>
      <c r="S5476" s="32">
        <f t="shared" si="1222"/>
        <v>0</v>
      </c>
      <c r="T5476" s="32">
        <f t="shared" si="1223"/>
        <v>21600</v>
      </c>
      <c r="U5476" s="32">
        <f t="shared" si="1224"/>
        <v>0</v>
      </c>
      <c r="V5476" s="32">
        <f t="shared" si="1219"/>
        <v>516.5</v>
      </c>
      <c r="W5476" s="32">
        <f t="shared" si="1225"/>
        <v>516.5</v>
      </c>
      <c r="X5476" s="32">
        <f t="shared" si="1226"/>
        <v>516.5</v>
      </c>
    </row>
    <row r="5477" spans="1:24" x14ac:dyDescent="0.25">
      <c r="A5477" s="2"/>
      <c r="B5477" s="2" t="s">
        <v>9</v>
      </c>
      <c r="C5477" s="2">
        <f>C5476+1</f>
        <v>229</v>
      </c>
      <c r="D5477" s="2">
        <v>1</v>
      </c>
      <c r="E5477" s="2">
        <f t="shared" si="1220"/>
        <v>5473</v>
      </c>
      <c r="F5477" s="11">
        <v>243</v>
      </c>
      <c r="G5477" s="9">
        <v>0</v>
      </c>
      <c r="H5477" s="9">
        <v>0</v>
      </c>
      <c r="I5477" s="9">
        <v>0</v>
      </c>
      <c r="J5477" s="9">
        <v>0.33080596303200399</v>
      </c>
      <c r="K5477" s="9">
        <v>0.33080596303200399</v>
      </c>
      <c r="L5477" s="9">
        <v>0.33080596303200399</v>
      </c>
      <c r="N5477" s="32">
        <f>IF('System Design'!$F$8=1,'Hourly Demand and Generation'!G5477*'System Design'!$F$21,IF('System Design'!$F$8=2,'Hourly Demand and Generation'!H5477*'System Design'!$F$21,IF('System Design'!$F$8=3,'Hourly Demand and Generation'!I5477*'System Design'!$F$21)))</f>
        <v>0</v>
      </c>
      <c r="O5477" s="32">
        <f>IF('System Design'!$F$8=1,'Hourly Demand and Generation'!J5477*'System Design'!$F$22,IF('System Design'!$F$8=2,'Hourly Demand and Generation'!K5477*'System Design'!$F$22,IF('System Design'!$F$8=3,'Hourly Demand and Generation'!L5477*'System Design'!$F$22)))</f>
        <v>827.01490758001</v>
      </c>
      <c r="Q5477" s="32">
        <f t="shared" si="1218"/>
        <v>0</v>
      </c>
      <c r="R5477" s="32">
        <f t="shared" si="1221"/>
        <v>5400</v>
      </c>
      <c r="S5477" s="32">
        <f t="shared" si="1222"/>
        <v>0</v>
      </c>
      <c r="T5477" s="32">
        <f t="shared" si="1223"/>
        <v>21600</v>
      </c>
      <c r="U5477" s="32">
        <f t="shared" si="1224"/>
        <v>0</v>
      </c>
      <c r="V5477" s="32">
        <f t="shared" si="1219"/>
        <v>584.01490758001</v>
      </c>
      <c r="W5477" s="32">
        <f t="shared" si="1225"/>
        <v>584.01490758001</v>
      </c>
      <c r="X5477" s="32">
        <f t="shared" si="1226"/>
        <v>584.01490758001</v>
      </c>
    </row>
    <row r="5478" spans="1:24" x14ac:dyDescent="0.25">
      <c r="A5478" s="2"/>
      <c r="B5478" s="2" t="s">
        <v>9</v>
      </c>
      <c r="C5478" s="2">
        <f>C5477</f>
        <v>229</v>
      </c>
      <c r="D5478" s="2">
        <f>D5477+1</f>
        <v>2</v>
      </c>
      <c r="E5478" s="2">
        <f t="shared" si="1220"/>
        <v>5474</v>
      </c>
      <c r="F5478" s="11">
        <v>222.75</v>
      </c>
      <c r="G5478" s="9">
        <v>0</v>
      </c>
      <c r="H5478" s="9">
        <v>0</v>
      </c>
      <c r="I5478" s="9">
        <v>0</v>
      </c>
      <c r="J5478" s="9">
        <v>0.29772536672880301</v>
      </c>
      <c r="K5478" s="9">
        <v>0.29772536672880301</v>
      </c>
      <c r="L5478" s="9">
        <v>0.29772536672880301</v>
      </c>
      <c r="N5478" s="32">
        <f>IF('System Design'!$F$8=1,'Hourly Demand and Generation'!G5478*'System Design'!$F$21,IF('System Design'!$F$8=2,'Hourly Demand and Generation'!H5478*'System Design'!$F$21,IF('System Design'!$F$8=3,'Hourly Demand and Generation'!I5478*'System Design'!$F$21)))</f>
        <v>0</v>
      </c>
      <c r="O5478" s="32">
        <f>IF('System Design'!$F$8=1,'Hourly Demand and Generation'!J5478*'System Design'!$F$22,IF('System Design'!$F$8=2,'Hourly Demand and Generation'!K5478*'System Design'!$F$22,IF('System Design'!$F$8=3,'Hourly Demand and Generation'!L5478*'System Design'!$F$22)))</f>
        <v>744.31341682200753</v>
      </c>
      <c r="Q5478" s="32">
        <f t="shared" si="1218"/>
        <v>0</v>
      </c>
      <c r="R5478" s="32">
        <f t="shared" si="1221"/>
        <v>5400</v>
      </c>
      <c r="S5478" s="32">
        <f t="shared" si="1222"/>
        <v>0</v>
      </c>
      <c r="T5478" s="32">
        <f t="shared" si="1223"/>
        <v>21600</v>
      </c>
      <c r="U5478" s="32">
        <f t="shared" si="1224"/>
        <v>0</v>
      </c>
      <c r="V5478" s="32">
        <f t="shared" si="1219"/>
        <v>521.56341682200753</v>
      </c>
      <c r="W5478" s="32">
        <f t="shared" si="1225"/>
        <v>521.56341682200753</v>
      </c>
      <c r="X5478" s="32">
        <f t="shared" si="1226"/>
        <v>521.56341682200753</v>
      </c>
    </row>
    <row r="5479" spans="1:24" x14ac:dyDescent="0.25">
      <c r="A5479" s="2"/>
      <c r="B5479" s="2" t="s">
        <v>9</v>
      </c>
      <c r="C5479" s="2">
        <f t="shared" ref="C5479:C5500" si="1229">C5478</f>
        <v>229</v>
      </c>
      <c r="D5479" s="2">
        <f t="shared" ref="D5479:D5500" si="1230">D5478+1</f>
        <v>3</v>
      </c>
      <c r="E5479" s="2">
        <f t="shared" si="1220"/>
        <v>5475</v>
      </c>
      <c r="F5479" s="11">
        <v>202.5</v>
      </c>
      <c r="G5479" s="9">
        <v>0</v>
      </c>
      <c r="H5479" s="9">
        <v>0</v>
      </c>
      <c r="I5479" s="9">
        <v>0</v>
      </c>
      <c r="J5479" s="9">
        <v>0.29772536672880301</v>
      </c>
      <c r="K5479" s="9">
        <v>0.29772536672880301</v>
      </c>
      <c r="L5479" s="9">
        <v>0.29772536672880301</v>
      </c>
      <c r="N5479" s="32">
        <f>IF('System Design'!$F$8=1,'Hourly Demand and Generation'!G5479*'System Design'!$F$21,IF('System Design'!$F$8=2,'Hourly Demand and Generation'!H5479*'System Design'!$F$21,IF('System Design'!$F$8=3,'Hourly Demand and Generation'!I5479*'System Design'!$F$21)))</f>
        <v>0</v>
      </c>
      <c r="O5479" s="32">
        <f>IF('System Design'!$F$8=1,'Hourly Demand and Generation'!J5479*'System Design'!$F$22,IF('System Design'!$F$8=2,'Hourly Demand and Generation'!K5479*'System Design'!$F$22,IF('System Design'!$F$8=3,'Hourly Demand and Generation'!L5479*'System Design'!$F$22)))</f>
        <v>744.31341682200753</v>
      </c>
      <c r="Q5479" s="32">
        <f t="shared" si="1218"/>
        <v>0</v>
      </c>
      <c r="R5479" s="32">
        <f t="shared" si="1221"/>
        <v>5400</v>
      </c>
      <c r="S5479" s="32">
        <f t="shared" si="1222"/>
        <v>0</v>
      </c>
      <c r="T5479" s="32">
        <f t="shared" si="1223"/>
        <v>21600</v>
      </c>
      <c r="U5479" s="32">
        <f t="shared" si="1224"/>
        <v>0</v>
      </c>
      <c r="V5479" s="32">
        <f t="shared" si="1219"/>
        <v>541.81341682200753</v>
      </c>
      <c r="W5479" s="32">
        <f t="shared" si="1225"/>
        <v>541.81341682200753</v>
      </c>
      <c r="X5479" s="32">
        <f t="shared" si="1226"/>
        <v>541.81341682200753</v>
      </c>
    </row>
    <row r="5480" spans="1:24" x14ac:dyDescent="0.25">
      <c r="A5480" s="2"/>
      <c r="B5480" s="2" t="s">
        <v>9</v>
      </c>
      <c r="C5480" s="2">
        <f t="shared" si="1229"/>
        <v>229</v>
      </c>
      <c r="D5480" s="2">
        <f t="shared" si="1230"/>
        <v>4</v>
      </c>
      <c r="E5480" s="2">
        <f t="shared" si="1220"/>
        <v>5476</v>
      </c>
      <c r="F5480" s="11">
        <v>243</v>
      </c>
      <c r="G5480" s="9">
        <v>0</v>
      </c>
      <c r="H5480" s="9">
        <v>0</v>
      </c>
      <c r="I5480" s="9">
        <v>0</v>
      </c>
      <c r="J5480" s="9">
        <v>0.33080596303200399</v>
      </c>
      <c r="K5480" s="9">
        <v>0.33080596303200399</v>
      </c>
      <c r="L5480" s="9">
        <v>0.33080596303200399</v>
      </c>
      <c r="N5480" s="32">
        <f>IF('System Design'!$F$8=1,'Hourly Demand and Generation'!G5480*'System Design'!$F$21,IF('System Design'!$F$8=2,'Hourly Demand and Generation'!H5480*'System Design'!$F$21,IF('System Design'!$F$8=3,'Hourly Demand and Generation'!I5480*'System Design'!$F$21)))</f>
        <v>0</v>
      </c>
      <c r="O5480" s="32">
        <f>IF('System Design'!$F$8=1,'Hourly Demand and Generation'!J5480*'System Design'!$F$22,IF('System Design'!$F$8=2,'Hourly Demand and Generation'!K5480*'System Design'!$F$22,IF('System Design'!$F$8=3,'Hourly Demand and Generation'!L5480*'System Design'!$F$22)))</f>
        <v>827.01490758001</v>
      </c>
      <c r="Q5480" s="32">
        <f t="shared" si="1218"/>
        <v>0</v>
      </c>
      <c r="R5480" s="32">
        <f t="shared" si="1221"/>
        <v>5400</v>
      </c>
      <c r="S5480" s="32">
        <f t="shared" si="1222"/>
        <v>0</v>
      </c>
      <c r="T5480" s="32">
        <f t="shared" si="1223"/>
        <v>21600</v>
      </c>
      <c r="U5480" s="32">
        <f t="shared" si="1224"/>
        <v>0</v>
      </c>
      <c r="V5480" s="32">
        <f t="shared" si="1219"/>
        <v>584.01490758001</v>
      </c>
      <c r="W5480" s="32">
        <f t="shared" si="1225"/>
        <v>584.01490758001</v>
      </c>
      <c r="X5480" s="32">
        <f t="shared" si="1226"/>
        <v>584.01490758001</v>
      </c>
    </row>
    <row r="5481" spans="1:24" x14ac:dyDescent="0.25">
      <c r="A5481" s="2"/>
      <c r="B5481" s="2" t="s">
        <v>9</v>
      </c>
      <c r="C5481" s="2">
        <f t="shared" si="1229"/>
        <v>229</v>
      </c>
      <c r="D5481" s="2">
        <f t="shared" si="1230"/>
        <v>5</v>
      </c>
      <c r="E5481" s="2">
        <f t="shared" si="1220"/>
        <v>5477</v>
      </c>
      <c r="F5481" s="11">
        <v>263.25</v>
      </c>
      <c r="G5481" s="9">
        <v>0</v>
      </c>
      <c r="H5481" s="9">
        <v>3.7199999999999997E-2</v>
      </c>
      <c r="I5481" s="9">
        <v>7.4399999999999994E-2</v>
      </c>
      <c r="J5481" s="9">
        <v>0.26464477042560303</v>
      </c>
      <c r="K5481" s="9">
        <v>0.26464477042560303</v>
      </c>
      <c r="L5481" s="9">
        <v>0.26464477042560303</v>
      </c>
      <c r="N5481" s="32">
        <f>IF('System Design'!$F$8=1,'Hourly Demand and Generation'!G5481*'System Design'!$F$21,IF('System Design'!$F$8=2,'Hourly Demand and Generation'!H5481*'System Design'!$F$21,IF('System Design'!$F$8=3,'Hourly Demand and Generation'!I5481*'System Design'!$F$21)))</f>
        <v>37.199999999999996</v>
      </c>
      <c r="O5481" s="32">
        <f>IF('System Design'!$F$8=1,'Hourly Demand and Generation'!J5481*'System Design'!$F$22,IF('System Design'!$F$8=2,'Hourly Demand and Generation'!K5481*'System Design'!$F$22,IF('System Design'!$F$8=3,'Hourly Demand and Generation'!L5481*'System Design'!$F$22)))</f>
        <v>661.61192606400755</v>
      </c>
      <c r="Q5481" s="32">
        <f t="shared" si="1218"/>
        <v>0</v>
      </c>
      <c r="R5481" s="32">
        <f t="shared" si="1221"/>
        <v>5400</v>
      </c>
      <c r="S5481" s="32">
        <f t="shared" si="1222"/>
        <v>0</v>
      </c>
      <c r="T5481" s="32">
        <f t="shared" si="1223"/>
        <v>21600</v>
      </c>
      <c r="U5481" s="32">
        <f t="shared" si="1224"/>
        <v>0</v>
      </c>
      <c r="V5481" s="32">
        <f t="shared" si="1219"/>
        <v>435.56192606400759</v>
      </c>
      <c r="W5481" s="32">
        <f t="shared" si="1225"/>
        <v>435.56192606400759</v>
      </c>
      <c r="X5481" s="32">
        <f t="shared" si="1226"/>
        <v>435.56192606400759</v>
      </c>
    </row>
    <row r="5482" spans="1:24" x14ac:dyDescent="0.25">
      <c r="A5482" s="2"/>
      <c r="B5482" s="2" t="s">
        <v>9</v>
      </c>
      <c r="C5482" s="2">
        <f t="shared" si="1229"/>
        <v>229</v>
      </c>
      <c r="D5482" s="2">
        <f t="shared" si="1230"/>
        <v>6</v>
      </c>
      <c r="E5482" s="2">
        <f t="shared" si="1220"/>
        <v>5478</v>
      </c>
      <c r="F5482" s="11">
        <v>283.5</v>
      </c>
      <c r="G5482" s="9">
        <v>7.4399999999999994E-2</v>
      </c>
      <c r="H5482" s="9">
        <v>0.11625000000000001</v>
      </c>
      <c r="I5482" s="9">
        <v>0.15809999999999999</v>
      </c>
      <c r="J5482" s="9">
        <v>0.26464477042560303</v>
      </c>
      <c r="K5482" s="9">
        <v>0.26464477042560303</v>
      </c>
      <c r="L5482" s="9">
        <v>0.26464477042560303</v>
      </c>
      <c r="N5482" s="32">
        <f>IF('System Design'!$F$8=1,'Hourly Demand and Generation'!G5482*'System Design'!$F$21,IF('System Design'!$F$8=2,'Hourly Demand and Generation'!H5482*'System Design'!$F$21,IF('System Design'!$F$8=3,'Hourly Demand and Generation'!I5482*'System Design'!$F$21)))</f>
        <v>79.05</v>
      </c>
      <c r="O5482" s="32">
        <f>IF('System Design'!$F$8=1,'Hourly Demand and Generation'!J5482*'System Design'!$F$22,IF('System Design'!$F$8=2,'Hourly Demand and Generation'!K5482*'System Design'!$F$22,IF('System Design'!$F$8=3,'Hourly Demand and Generation'!L5482*'System Design'!$F$22)))</f>
        <v>661.61192606400755</v>
      </c>
      <c r="Q5482" s="32">
        <f t="shared" si="1218"/>
        <v>0</v>
      </c>
      <c r="R5482" s="32">
        <f t="shared" si="1221"/>
        <v>5400</v>
      </c>
      <c r="S5482" s="32">
        <f t="shared" si="1222"/>
        <v>0</v>
      </c>
      <c r="T5482" s="32">
        <f t="shared" si="1223"/>
        <v>21600</v>
      </c>
      <c r="U5482" s="32">
        <f t="shared" si="1224"/>
        <v>0</v>
      </c>
      <c r="V5482" s="32">
        <f t="shared" si="1219"/>
        <v>457.1619260640075</v>
      </c>
      <c r="W5482" s="32">
        <f t="shared" si="1225"/>
        <v>457.1619260640075</v>
      </c>
      <c r="X5482" s="32">
        <f t="shared" si="1226"/>
        <v>457.1619260640075</v>
      </c>
    </row>
    <row r="5483" spans="1:24" x14ac:dyDescent="0.25">
      <c r="A5483" s="2"/>
      <c r="B5483" s="2" t="s">
        <v>9</v>
      </c>
      <c r="C5483" s="2">
        <f t="shared" si="1229"/>
        <v>229</v>
      </c>
      <c r="D5483" s="2">
        <f t="shared" si="1230"/>
        <v>7</v>
      </c>
      <c r="E5483" s="2">
        <f t="shared" si="1220"/>
        <v>5479</v>
      </c>
      <c r="F5483" s="11">
        <v>303.75</v>
      </c>
      <c r="G5483" s="9">
        <v>0.15809999999999999</v>
      </c>
      <c r="H5483" s="9">
        <v>0.1953</v>
      </c>
      <c r="I5483" s="9">
        <v>0.23250000000000001</v>
      </c>
      <c r="J5483" s="9">
        <v>0.29772536672880301</v>
      </c>
      <c r="K5483" s="9">
        <v>0.29772536672880301</v>
      </c>
      <c r="L5483" s="9">
        <v>0.29772536672880301</v>
      </c>
      <c r="N5483" s="32">
        <f>IF('System Design'!$F$8=1,'Hourly Demand and Generation'!G5483*'System Design'!$F$21,IF('System Design'!$F$8=2,'Hourly Demand and Generation'!H5483*'System Design'!$F$21,IF('System Design'!$F$8=3,'Hourly Demand and Generation'!I5483*'System Design'!$F$21)))</f>
        <v>116.25</v>
      </c>
      <c r="O5483" s="32">
        <f>IF('System Design'!$F$8=1,'Hourly Demand and Generation'!J5483*'System Design'!$F$22,IF('System Design'!$F$8=2,'Hourly Demand and Generation'!K5483*'System Design'!$F$22,IF('System Design'!$F$8=3,'Hourly Demand and Generation'!L5483*'System Design'!$F$22)))</f>
        <v>744.31341682200753</v>
      </c>
      <c r="Q5483" s="32">
        <f t="shared" si="1218"/>
        <v>0</v>
      </c>
      <c r="R5483" s="32">
        <f t="shared" si="1221"/>
        <v>5400</v>
      </c>
      <c r="S5483" s="32">
        <f t="shared" si="1222"/>
        <v>0</v>
      </c>
      <c r="T5483" s="32">
        <f t="shared" si="1223"/>
        <v>21600</v>
      </c>
      <c r="U5483" s="32">
        <f t="shared" si="1224"/>
        <v>0</v>
      </c>
      <c r="V5483" s="32">
        <f t="shared" si="1219"/>
        <v>556.81341682200753</v>
      </c>
      <c r="W5483" s="32">
        <f t="shared" si="1225"/>
        <v>556.81341682200753</v>
      </c>
      <c r="X5483" s="32">
        <f t="shared" si="1226"/>
        <v>556.81341682200753</v>
      </c>
    </row>
    <row r="5484" spans="1:24" x14ac:dyDescent="0.25">
      <c r="A5484" s="2"/>
      <c r="B5484" s="2" t="s">
        <v>9</v>
      </c>
      <c r="C5484" s="2">
        <f t="shared" si="1229"/>
        <v>229</v>
      </c>
      <c r="D5484" s="2">
        <f t="shared" si="1230"/>
        <v>8</v>
      </c>
      <c r="E5484" s="2">
        <f t="shared" si="1220"/>
        <v>5480</v>
      </c>
      <c r="F5484" s="11">
        <v>324</v>
      </c>
      <c r="G5484" s="9">
        <v>0.30690000000000001</v>
      </c>
      <c r="H5484" s="9">
        <v>0.34875</v>
      </c>
      <c r="I5484" s="9">
        <v>0.3906</v>
      </c>
      <c r="J5484" s="9">
        <v>0.29772536672880301</v>
      </c>
      <c r="K5484" s="9">
        <v>0.29772536672880301</v>
      </c>
      <c r="L5484" s="9">
        <v>0.29772536672880301</v>
      </c>
      <c r="N5484" s="32">
        <f>IF('System Design'!$F$8=1,'Hourly Demand and Generation'!G5484*'System Design'!$F$21,IF('System Design'!$F$8=2,'Hourly Demand and Generation'!H5484*'System Design'!$F$21,IF('System Design'!$F$8=3,'Hourly Demand and Generation'!I5484*'System Design'!$F$21)))</f>
        <v>195.3</v>
      </c>
      <c r="O5484" s="32">
        <f>IF('System Design'!$F$8=1,'Hourly Demand and Generation'!J5484*'System Design'!$F$22,IF('System Design'!$F$8=2,'Hourly Demand and Generation'!K5484*'System Design'!$F$22,IF('System Design'!$F$8=3,'Hourly Demand and Generation'!L5484*'System Design'!$F$22)))</f>
        <v>744.31341682200753</v>
      </c>
      <c r="Q5484" s="32">
        <f t="shared" si="1218"/>
        <v>0</v>
      </c>
      <c r="R5484" s="32">
        <f t="shared" si="1221"/>
        <v>5400</v>
      </c>
      <c r="S5484" s="32">
        <f t="shared" si="1222"/>
        <v>0</v>
      </c>
      <c r="T5484" s="32">
        <f t="shared" si="1223"/>
        <v>21600</v>
      </c>
      <c r="U5484" s="32">
        <f t="shared" si="1224"/>
        <v>0</v>
      </c>
      <c r="V5484" s="32">
        <f t="shared" si="1219"/>
        <v>615.61341682200759</v>
      </c>
      <c r="W5484" s="32">
        <f t="shared" si="1225"/>
        <v>615.61341682200759</v>
      </c>
      <c r="X5484" s="32">
        <f t="shared" si="1226"/>
        <v>615.61341682200759</v>
      </c>
    </row>
    <row r="5485" spans="1:24" x14ac:dyDescent="0.25">
      <c r="A5485" s="2"/>
      <c r="B5485" s="2" t="s">
        <v>9</v>
      </c>
      <c r="C5485" s="2">
        <f t="shared" si="1229"/>
        <v>229</v>
      </c>
      <c r="D5485" s="2">
        <f t="shared" si="1230"/>
        <v>9</v>
      </c>
      <c r="E5485" s="2">
        <f t="shared" si="1220"/>
        <v>5481</v>
      </c>
      <c r="F5485" s="11">
        <v>324</v>
      </c>
      <c r="G5485" s="9">
        <v>0.46500000000000002</v>
      </c>
      <c r="H5485" s="9">
        <v>0.50219999999999998</v>
      </c>
      <c r="I5485" s="9">
        <v>0.53939999999999999</v>
      </c>
      <c r="J5485" s="9">
        <v>0.26464477042560303</v>
      </c>
      <c r="K5485" s="9">
        <v>0.26464477042560303</v>
      </c>
      <c r="L5485" s="9">
        <v>0.26464477042560303</v>
      </c>
      <c r="N5485" s="32">
        <f>IF('System Design'!$F$8=1,'Hourly Demand and Generation'!G5485*'System Design'!$F$21,IF('System Design'!$F$8=2,'Hourly Demand and Generation'!H5485*'System Design'!$F$21,IF('System Design'!$F$8=3,'Hourly Demand and Generation'!I5485*'System Design'!$F$21)))</f>
        <v>269.7</v>
      </c>
      <c r="O5485" s="32">
        <f>IF('System Design'!$F$8=1,'Hourly Demand and Generation'!J5485*'System Design'!$F$22,IF('System Design'!$F$8=2,'Hourly Demand and Generation'!K5485*'System Design'!$F$22,IF('System Design'!$F$8=3,'Hourly Demand and Generation'!L5485*'System Design'!$F$22)))</f>
        <v>661.61192606400755</v>
      </c>
      <c r="Q5485" s="32">
        <f t="shared" si="1218"/>
        <v>0</v>
      </c>
      <c r="R5485" s="32">
        <f t="shared" si="1221"/>
        <v>5400</v>
      </c>
      <c r="S5485" s="32">
        <f t="shared" si="1222"/>
        <v>0</v>
      </c>
      <c r="T5485" s="32">
        <f t="shared" si="1223"/>
        <v>21600</v>
      </c>
      <c r="U5485" s="32">
        <f t="shared" si="1224"/>
        <v>0</v>
      </c>
      <c r="V5485" s="32">
        <f t="shared" si="1219"/>
        <v>607.31192606400759</v>
      </c>
      <c r="W5485" s="32">
        <f t="shared" si="1225"/>
        <v>607.31192606400759</v>
      </c>
      <c r="X5485" s="32">
        <f t="shared" si="1226"/>
        <v>607.31192606400759</v>
      </c>
    </row>
    <row r="5486" spans="1:24" x14ac:dyDescent="0.25">
      <c r="A5486" s="2"/>
      <c r="B5486" s="2" t="s">
        <v>9</v>
      </c>
      <c r="C5486" s="2">
        <f t="shared" si="1229"/>
        <v>229</v>
      </c>
      <c r="D5486" s="2">
        <f t="shared" si="1230"/>
        <v>10</v>
      </c>
      <c r="E5486" s="2">
        <f t="shared" si="1220"/>
        <v>5482</v>
      </c>
      <c r="F5486" s="11">
        <v>315.89999999999998</v>
      </c>
      <c r="G5486" s="9">
        <v>0.62309999999999999</v>
      </c>
      <c r="H5486" s="9">
        <v>0.6603</v>
      </c>
      <c r="I5486" s="9">
        <v>0.69750000000000001</v>
      </c>
      <c r="J5486" s="9">
        <v>0.29772536672880301</v>
      </c>
      <c r="K5486" s="9">
        <v>0.29772536672880301</v>
      </c>
      <c r="L5486" s="9">
        <v>0.29772536672880301</v>
      </c>
      <c r="N5486" s="32">
        <f>IF('System Design'!$F$8=1,'Hourly Demand and Generation'!G5486*'System Design'!$F$21,IF('System Design'!$F$8=2,'Hourly Demand and Generation'!H5486*'System Design'!$F$21,IF('System Design'!$F$8=3,'Hourly Demand and Generation'!I5486*'System Design'!$F$21)))</f>
        <v>348.75</v>
      </c>
      <c r="O5486" s="32">
        <f>IF('System Design'!$F$8=1,'Hourly Demand and Generation'!J5486*'System Design'!$F$22,IF('System Design'!$F$8=2,'Hourly Demand and Generation'!K5486*'System Design'!$F$22,IF('System Design'!$F$8=3,'Hourly Demand and Generation'!L5486*'System Design'!$F$22)))</f>
        <v>744.31341682200753</v>
      </c>
      <c r="Q5486" s="32">
        <f t="shared" si="1218"/>
        <v>0</v>
      </c>
      <c r="R5486" s="32">
        <f t="shared" si="1221"/>
        <v>5400</v>
      </c>
      <c r="S5486" s="32">
        <f t="shared" si="1222"/>
        <v>0</v>
      </c>
      <c r="T5486" s="32">
        <f t="shared" si="1223"/>
        <v>21600</v>
      </c>
      <c r="U5486" s="32">
        <f t="shared" si="1224"/>
        <v>0</v>
      </c>
      <c r="V5486" s="32">
        <f t="shared" si="1219"/>
        <v>777.16341682200766</v>
      </c>
      <c r="W5486" s="32">
        <f t="shared" si="1225"/>
        <v>777.16341682200766</v>
      </c>
      <c r="X5486" s="32">
        <f t="shared" si="1226"/>
        <v>777.16341682200766</v>
      </c>
    </row>
    <row r="5487" spans="1:24" x14ac:dyDescent="0.25">
      <c r="A5487" s="2"/>
      <c r="B5487" s="2" t="s">
        <v>9</v>
      </c>
      <c r="C5487" s="2">
        <f t="shared" si="1229"/>
        <v>229</v>
      </c>
      <c r="D5487" s="2">
        <f t="shared" si="1230"/>
        <v>11</v>
      </c>
      <c r="E5487" s="2">
        <f t="shared" si="1220"/>
        <v>5483</v>
      </c>
      <c r="F5487" s="11">
        <v>311.85000000000002</v>
      </c>
      <c r="G5487" s="9">
        <v>0.77190000000000003</v>
      </c>
      <c r="H5487" s="9">
        <v>0.81374999999999997</v>
      </c>
      <c r="I5487" s="9">
        <v>0.85560000000000003</v>
      </c>
      <c r="J5487" s="9">
        <v>0.26464477042560303</v>
      </c>
      <c r="K5487" s="9">
        <v>0.26464477042560303</v>
      </c>
      <c r="L5487" s="9">
        <v>0.26464477042560303</v>
      </c>
      <c r="N5487" s="32">
        <f>IF('System Design'!$F$8=1,'Hourly Demand and Generation'!G5487*'System Design'!$F$21,IF('System Design'!$F$8=2,'Hourly Demand and Generation'!H5487*'System Design'!$F$21,IF('System Design'!$F$8=3,'Hourly Demand and Generation'!I5487*'System Design'!$F$21)))</f>
        <v>427.8</v>
      </c>
      <c r="O5487" s="32">
        <f>IF('System Design'!$F$8=1,'Hourly Demand and Generation'!J5487*'System Design'!$F$22,IF('System Design'!$F$8=2,'Hourly Demand and Generation'!K5487*'System Design'!$F$22,IF('System Design'!$F$8=3,'Hourly Demand and Generation'!L5487*'System Design'!$F$22)))</f>
        <v>661.61192606400755</v>
      </c>
      <c r="Q5487" s="32">
        <f t="shared" si="1218"/>
        <v>0</v>
      </c>
      <c r="R5487" s="32">
        <f t="shared" si="1221"/>
        <v>5400</v>
      </c>
      <c r="S5487" s="32">
        <f t="shared" si="1222"/>
        <v>0</v>
      </c>
      <c r="T5487" s="32">
        <f t="shared" si="1223"/>
        <v>21600</v>
      </c>
      <c r="U5487" s="32">
        <f t="shared" si="1224"/>
        <v>0</v>
      </c>
      <c r="V5487" s="32">
        <f t="shared" si="1219"/>
        <v>777.56192606400748</v>
      </c>
      <c r="W5487" s="32">
        <f t="shared" si="1225"/>
        <v>777.56192606400748</v>
      </c>
      <c r="X5487" s="32">
        <f t="shared" si="1226"/>
        <v>777.56192606400748</v>
      </c>
    </row>
    <row r="5488" spans="1:24" x14ac:dyDescent="0.25">
      <c r="A5488" s="2"/>
      <c r="B5488" s="2" t="s">
        <v>9</v>
      </c>
      <c r="C5488" s="2">
        <f t="shared" si="1229"/>
        <v>229</v>
      </c>
      <c r="D5488" s="2">
        <f t="shared" si="1230"/>
        <v>12</v>
      </c>
      <c r="E5488" s="2">
        <f t="shared" si="1220"/>
        <v>5484</v>
      </c>
      <c r="F5488" s="11">
        <v>311.85000000000002</v>
      </c>
      <c r="G5488" s="9">
        <v>0.93</v>
      </c>
      <c r="H5488" s="9">
        <v>0.93</v>
      </c>
      <c r="I5488" s="9">
        <v>0.93</v>
      </c>
      <c r="J5488" s="9">
        <v>0.24810447227400301</v>
      </c>
      <c r="K5488" s="9">
        <v>0.24810447227400301</v>
      </c>
      <c r="L5488" s="9">
        <v>0.24810447227400301</v>
      </c>
      <c r="N5488" s="32">
        <f>IF('System Design'!$F$8=1,'Hourly Demand and Generation'!G5488*'System Design'!$F$21,IF('System Design'!$F$8=2,'Hourly Demand and Generation'!H5488*'System Design'!$F$21,IF('System Design'!$F$8=3,'Hourly Demand and Generation'!I5488*'System Design'!$F$21)))</f>
        <v>465</v>
      </c>
      <c r="O5488" s="32">
        <f>IF('System Design'!$F$8=1,'Hourly Demand and Generation'!J5488*'System Design'!$F$22,IF('System Design'!$F$8=2,'Hourly Demand and Generation'!K5488*'System Design'!$F$22,IF('System Design'!$F$8=3,'Hourly Demand and Generation'!L5488*'System Design'!$F$22)))</f>
        <v>620.2611806850075</v>
      </c>
      <c r="Q5488" s="32">
        <f t="shared" si="1218"/>
        <v>0</v>
      </c>
      <c r="R5488" s="32">
        <f t="shared" si="1221"/>
        <v>5400</v>
      </c>
      <c r="S5488" s="32">
        <f t="shared" si="1222"/>
        <v>0</v>
      </c>
      <c r="T5488" s="32">
        <f t="shared" si="1223"/>
        <v>21600</v>
      </c>
      <c r="U5488" s="32">
        <f t="shared" si="1224"/>
        <v>0</v>
      </c>
      <c r="V5488" s="32">
        <f t="shared" si="1219"/>
        <v>773.41118068500748</v>
      </c>
      <c r="W5488" s="32">
        <f t="shared" si="1225"/>
        <v>773.41118068500748</v>
      </c>
      <c r="X5488" s="32">
        <f t="shared" si="1226"/>
        <v>773.41118068500748</v>
      </c>
    </row>
    <row r="5489" spans="1:24" x14ac:dyDescent="0.25">
      <c r="A5489" s="2"/>
      <c r="B5489" s="2" t="s">
        <v>9</v>
      </c>
      <c r="C5489" s="2">
        <f t="shared" si="1229"/>
        <v>229</v>
      </c>
      <c r="D5489" s="2">
        <f t="shared" si="1230"/>
        <v>13</v>
      </c>
      <c r="E5489" s="2">
        <f t="shared" si="1220"/>
        <v>5485</v>
      </c>
      <c r="F5489" s="11">
        <v>324</v>
      </c>
      <c r="G5489" s="9">
        <v>0.77190000000000003</v>
      </c>
      <c r="H5489" s="9">
        <v>0.81374999999999997</v>
      </c>
      <c r="I5489" s="9">
        <v>0.85560000000000003</v>
      </c>
      <c r="J5489" s="9">
        <v>0.26464477042560303</v>
      </c>
      <c r="K5489" s="9">
        <v>0.26464477042560303</v>
      </c>
      <c r="L5489" s="9">
        <v>0.26464477042560303</v>
      </c>
      <c r="N5489" s="32">
        <f>IF('System Design'!$F$8=1,'Hourly Demand and Generation'!G5489*'System Design'!$F$21,IF('System Design'!$F$8=2,'Hourly Demand and Generation'!H5489*'System Design'!$F$21,IF('System Design'!$F$8=3,'Hourly Demand and Generation'!I5489*'System Design'!$F$21)))</f>
        <v>427.8</v>
      </c>
      <c r="O5489" s="32">
        <f>IF('System Design'!$F$8=1,'Hourly Demand and Generation'!J5489*'System Design'!$F$22,IF('System Design'!$F$8=2,'Hourly Demand and Generation'!K5489*'System Design'!$F$22,IF('System Design'!$F$8=3,'Hourly Demand and Generation'!L5489*'System Design'!$F$22)))</f>
        <v>661.61192606400755</v>
      </c>
      <c r="Q5489" s="32">
        <f t="shared" si="1218"/>
        <v>0</v>
      </c>
      <c r="R5489" s="32">
        <f t="shared" si="1221"/>
        <v>5400</v>
      </c>
      <c r="S5489" s="32">
        <f t="shared" si="1222"/>
        <v>0</v>
      </c>
      <c r="T5489" s="32">
        <f t="shared" si="1223"/>
        <v>21600</v>
      </c>
      <c r="U5489" s="32">
        <f t="shared" si="1224"/>
        <v>0</v>
      </c>
      <c r="V5489" s="32">
        <f t="shared" si="1219"/>
        <v>765.4119260640075</v>
      </c>
      <c r="W5489" s="32">
        <f t="shared" si="1225"/>
        <v>765.4119260640075</v>
      </c>
      <c r="X5489" s="32">
        <f t="shared" si="1226"/>
        <v>765.4119260640075</v>
      </c>
    </row>
    <row r="5490" spans="1:24" x14ac:dyDescent="0.25">
      <c r="A5490" s="2"/>
      <c r="B5490" s="2" t="s">
        <v>9</v>
      </c>
      <c r="C5490" s="2">
        <f t="shared" si="1229"/>
        <v>229</v>
      </c>
      <c r="D5490" s="2">
        <f t="shared" si="1230"/>
        <v>14</v>
      </c>
      <c r="E5490" s="2">
        <f t="shared" si="1220"/>
        <v>5486</v>
      </c>
      <c r="F5490" s="11">
        <v>324</v>
      </c>
      <c r="G5490" s="9">
        <v>0.62309999999999999</v>
      </c>
      <c r="H5490" s="9">
        <v>0.6603</v>
      </c>
      <c r="I5490" s="9">
        <v>0.69750000000000001</v>
      </c>
      <c r="J5490" s="9">
        <v>0.28118506857720299</v>
      </c>
      <c r="K5490" s="9">
        <v>0.28118506857720299</v>
      </c>
      <c r="L5490" s="9">
        <v>0.28118506857720299</v>
      </c>
      <c r="N5490" s="32">
        <f>IF('System Design'!$F$8=1,'Hourly Demand and Generation'!G5490*'System Design'!$F$21,IF('System Design'!$F$8=2,'Hourly Demand and Generation'!H5490*'System Design'!$F$21,IF('System Design'!$F$8=3,'Hourly Demand and Generation'!I5490*'System Design'!$F$21)))</f>
        <v>348.75</v>
      </c>
      <c r="O5490" s="32">
        <f>IF('System Design'!$F$8=1,'Hourly Demand and Generation'!J5490*'System Design'!$F$22,IF('System Design'!$F$8=2,'Hourly Demand and Generation'!K5490*'System Design'!$F$22,IF('System Design'!$F$8=3,'Hourly Demand and Generation'!L5490*'System Design'!$F$22)))</f>
        <v>702.96267144300748</v>
      </c>
      <c r="Q5490" s="32">
        <f t="shared" si="1218"/>
        <v>0</v>
      </c>
      <c r="R5490" s="32">
        <f t="shared" si="1221"/>
        <v>5400</v>
      </c>
      <c r="S5490" s="32">
        <f t="shared" si="1222"/>
        <v>0</v>
      </c>
      <c r="T5490" s="32">
        <f t="shared" si="1223"/>
        <v>21600</v>
      </c>
      <c r="U5490" s="32">
        <f t="shared" si="1224"/>
        <v>0</v>
      </c>
      <c r="V5490" s="32">
        <f t="shared" si="1219"/>
        <v>727.71267144300737</v>
      </c>
      <c r="W5490" s="32">
        <f t="shared" si="1225"/>
        <v>727.71267144300737</v>
      </c>
      <c r="X5490" s="32">
        <f t="shared" si="1226"/>
        <v>727.71267144300737</v>
      </c>
    </row>
    <row r="5491" spans="1:24" x14ac:dyDescent="0.25">
      <c r="A5491" s="2"/>
      <c r="B5491" s="2" t="s">
        <v>9</v>
      </c>
      <c r="C5491" s="2">
        <f t="shared" si="1229"/>
        <v>229</v>
      </c>
      <c r="D5491" s="2">
        <f t="shared" si="1230"/>
        <v>15</v>
      </c>
      <c r="E5491" s="2">
        <f t="shared" si="1220"/>
        <v>5487</v>
      </c>
      <c r="F5491" s="11">
        <v>344.25</v>
      </c>
      <c r="G5491" s="9">
        <v>0.46500000000000002</v>
      </c>
      <c r="H5491" s="9">
        <v>0.50219999999999998</v>
      </c>
      <c r="I5491" s="9">
        <v>0.53939999999999999</v>
      </c>
      <c r="J5491" s="9">
        <v>0.29772536672880301</v>
      </c>
      <c r="K5491" s="9">
        <v>0.29772536672880301</v>
      </c>
      <c r="L5491" s="9">
        <v>0.29772536672880301</v>
      </c>
      <c r="N5491" s="32">
        <f>IF('System Design'!$F$8=1,'Hourly Demand and Generation'!G5491*'System Design'!$F$21,IF('System Design'!$F$8=2,'Hourly Demand and Generation'!H5491*'System Design'!$F$21,IF('System Design'!$F$8=3,'Hourly Demand and Generation'!I5491*'System Design'!$F$21)))</f>
        <v>269.7</v>
      </c>
      <c r="O5491" s="32">
        <f>IF('System Design'!$F$8=1,'Hourly Demand and Generation'!J5491*'System Design'!$F$22,IF('System Design'!$F$8=2,'Hourly Demand and Generation'!K5491*'System Design'!$F$22,IF('System Design'!$F$8=3,'Hourly Demand and Generation'!L5491*'System Design'!$F$22)))</f>
        <v>744.31341682200753</v>
      </c>
      <c r="Q5491" s="32">
        <f t="shared" si="1218"/>
        <v>0</v>
      </c>
      <c r="R5491" s="32">
        <f t="shared" si="1221"/>
        <v>5400</v>
      </c>
      <c r="S5491" s="32">
        <f t="shared" si="1222"/>
        <v>0</v>
      </c>
      <c r="T5491" s="32">
        <f t="shared" si="1223"/>
        <v>21600</v>
      </c>
      <c r="U5491" s="32">
        <f t="shared" si="1224"/>
        <v>0</v>
      </c>
      <c r="V5491" s="32">
        <f t="shared" si="1219"/>
        <v>669.76341682200746</v>
      </c>
      <c r="W5491" s="32">
        <f t="shared" si="1225"/>
        <v>669.76341682200746</v>
      </c>
      <c r="X5491" s="32">
        <f t="shared" si="1226"/>
        <v>669.76341682200746</v>
      </c>
    </row>
    <row r="5492" spans="1:24" x14ac:dyDescent="0.25">
      <c r="A5492" s="2"/>
      <c r="B5492" s="2" t="s">
        <v>9</v>
      </c>
      <c r="C5492" s="2">
        <f t="shared" si="1229"/>
        <v>229</v>
      </c>
      <c r="D5492" s="2">
        <f t="shared" si="1230"/>
        <v>16</v>
      </c>
      <c r="E5492" s="2">
        <f t="shared" si="1220"/>
        <v>5488</v>
      </c>
      <c r="F5492" s="11">
        <v>364.5</v>
      </c>
      <c r="G5492" s="9">
        <v>0.30690000000000001</v>
      </c>
      <c r="H5492" s="9">
        <v>0.34875</v>
      </c>
      <c r="I5492" s="9">
        <v>0.3906</v>
      </c>
      <c r="J5492" s="9">
        <v>0.29772536672880301</v>
      </c>
      <c r="K5492" s="9">
        <v>0.29772536672880301</v>
      </c>
      <c r="L5492" s="9">
        <v>0.29772536672880301</v>
      </c>
      <c r="N5492" s="32">
        <f>IF('System Design'!$F$8=1,'Hourly Demand and Generation'!G5492*'System Design'!$F$21,IF('System Design'!$F$8=2,'Hourly Demand and Generation'!H5492*'System Design'!$F$21,IF('System Design'!$F$8=3,'Hourly Demand and Generation'!I5492*'System Design'!$F$21)))</f>
        <v>195.3</v>
      </c>
      <c r="O5492" s="32">
        <f>IF('System Design'!$F$8=1,'Hourly Demand and Generation'!J5492*'System Design'!$F$22,IF('System Design'!$F$8=2,'Hourly Demand and Generation'!K5492*'System Design'!$F$22,IF('System Design'!$F$8=3,'Hourly Demand and Generation'!L5492*'System Design'!$F$22)))</f>
        <v>744.31341682200753</v>
      </c>
      <c r="Q5492" s="32">
        <f t="shared" si="1218"/>
        <v>0</v>
      </c>
      <c r="R5492" s="32">
        <f t="shared" si="1221"/>
        <v>5400</v>
      </c>
      <c r="S5492" s="32">
        <f t="shared" si="1222"/>
        <v>0</v>
      </c>
      <c r="T5492" s="32">
        <f t="shared" si="1223"/>
        <v>21600</v>
      </c>
      <c r="U5492" s="32">
        <f t="shared" si="1224"/>
        <v>0</v>
      </c>
      <c r="V5492" s="32">
        <f t="shared" si="1219"/>
        <v>575.11341682200759</v>
      </c>
      <c r="W5492" s="32">
        <f t="shared" si="1225"/>
        <v>575.11341682200759</v>
      </c>
      <c r="X5492" s="32">
        <f t="shared" si="1226"/>
        <v>575.11341682200759</v>
      </c>
    </row>
    <row r="5493" spans="1:24" x14ac:dyDescent="0.25">
      <c r="A5493" s="2"/>
      <c r="B5493" s="2" t="s">
        <v>9</v>
      </c>
      <c r="C5493" s="2">
        <f t="shared" si="1229"/>
        <v>229</v>
      </c>
      <c r="D5493" s="2">
        <f t="shared" si="1230"/>
        <v>17</v>
      </c>
      <c r="E5493" s="2">
        <f t="shared" si="1220"/>
        <v>5489</v>
      </c>
      <c r="F5493" s="11">
        <v>384.75</v>
      </c>
      <c r="G5493" s="9">
        <v>0.15809999999999999</v>
      </c>
      <c r="H5493" s="9">
        <v>0.1953</v>
      </c>
      <c r="I5493" s="9">
        <v>0.23250000000000001</v>
      </c>
      <c r="J5493" s="9">
        <v>0.33080596303200399</v>
      </c>
      <c r="K5493" s="9">
        <v>0.33080596303200399</v>
      </c>
      <c r="L5493" s="9">
        <v>0.33080596303200399</v>
      </c>
      <c r="N5493" s="32">
        <f>IF('System Design'!$F$8=1,'Hourly Demand and Generation'!G5493*'System Design'!$F$21,IF('System Design'!$F$8=2,'Hourly Demand and Generation'!H5493*'System Design'!$F$21,IF('System Design'!$F$8=3,'Hourly Demand and Generation'!I5493*'System Design'!$F$21)))</f>
        <v>116.25</v>
      </c>
      <c r="O5493" s="32">
        <f>IF('System Design'!$F$8=1,'Hourly Demand and Generation'!J5493*'System Design'!$F$22,IF('System Design'!$F$8=2,'Hourly Demand and Generation'!K5493*'System Design'!$F$22,IF('System Design'!$F$8=3,'Hourly Demand and Generation'!L5493*'System Design'!$F$22)))</f>
        <v>827.01490758001</v>
      </c>
      <c r="Q5493" s="32">
        <f t="shared" si="1218"/>
        <v>0</v>
      </c>
      <c r="R5493" s="32">
        <f t="shared" si="1221"/>
        <v>5400</v>
      </c>
      <c r="S5493" s="32">
        <f t="shared" si="1222"/>
        <v>0</v>
      </c>
      <c r="T5493" s="32">
        <f t="shared" si="1223"/>
        <v>21600</v>
      </c>
      <c r="U5493" s="32">
        <f t="shared" si="1224"/>
        <v>0</v>
      </c>
      <c r="V5493" s="32">
        <f t="shared" si="1219"/>
        <v>558.51490758001</v>
      </c>
      <c r="W5493" s="32">
        <f t="shared" si="1225"/>
        <v>558.51490758001</v>
      </c>
      <c r="X5493" s="32">
        <f t="shared" si="1226"/>
        <v>558.51490758001</v>
      </c>
    </row>
    <row r="5494" spans="1:24" x14ac:dyDescent="0.25">
      <c r="A5494" s="2"/>
      <c r="B5494" s="2" t="s">
        <v>9</v>
      </c>
      <c r="C5494" s="2">
        <f t="shared" si="1229"/>
        <v>229</v>
      </c>
      <c r="D5494" s="2">
        <f t="shared" si="1230"/>
        <v>18</v>
      </c>
      <c r="E5494" s="2">
        <f t="shared" si="1220"/>
        <v>5490</v>
      </c>
      <c r="F5494" s="11">
        <v>405</v>
      </c>
      <c r="G5494" s="9">
        <v>7.4399999999999994E-2</v>
      </c>
      <c r="H5494" s="9">
        <v>0.11625000000000001</v>
      </c>
      <c r="I5494" s="9">
        <v>0.15809999999999999</v>
      </c>
      <c r="J5494" s="9">
        <v>0.31426566488040297</v>
      </c>
      <c r="K5494" s="9">
        <v>0.31426566488040297</v>
      </c>
      <c r="L5494" s="9">
        <v>0.31426566488040297</v>
      </c>
      <c r="N5494" s="32">
        <f>IF('System Design'!$F$8=1,'Hourly Demand and Generation'!G5494*'System Design'!$F$21,IF('System Design'!$F$8=2,'Hourly Demand and Generation'!H5494*'System Design'!$F$21,IF('System Design'!$F$8=3,'Hourly Demand and Generation'!I5494*'System Design'!$F$21)))</f>
        <v>79.05</v>
      </c>
      <c r="O5494" s="32">
        <f>IF('System Design'!$F$8=1,'Hourly Demand and Generation'!J5494*'System Design'!$F$22,IF('System Design'!$F$8=2,'Hourly Demand and Generation'!K5494*'System Design'!$F$22,IF('System Design'!$F$8=3,'Hourly Demand and Generation'!L5494*'System Design'!$F$22)))</f>
        <v>785.66416220100746</v>
      </c>
      <c r="Q5494" s="32">
        <f t="shared" si="1218"/>
        <v>0</v>
      </c>
      <c r="R5494" s="32">
        <f t="shared" si="1221"/>
        <v>5400</v>
      </c>
      <c r="S5494" s="32">
        <f t="shared" si="1222"/>
        <v>0</v>
      </c>
      <c r="T5494" s="32">
        <f t="shared" si="1223"/>
        <v>21600</v>
      </c>
      <c r="U5494" s="32">
        <f t="shared" si="1224"/>
        <v>0</v>
      </c>
      <c r="V5494" s="32">
        <f t="shared" si="1219"/>
        <v>459.71416220100741</v>
      </c>
      <c r="W5494" s="32">
        <f t="shared" si="1225"/>
        <v>459.71416220100741</v>
      </c>
      <c r="X5494" s="32">
        <f t="shared" si="1226"/>
        <v>459.71416220100741</v>
      </c>
    </row>
    <row r="5495" spans="1:24" x14ac:dyDescent="0.25">
      <c r="A5495" s="2"/>
      <c r="B5495" s="2" t="s">
        <v>9</v>
      </c>
      <c r="C5495" s="2">
        <f t="shared" si="1229"/>
        <v>229</v>
      </c>
      <c r="D5495" s="2">
        <f t="shared" si="1230"/>
        <v>19</v>
      </c>
      <c r="E5495" s="2">
        <f t="shared" si="1220"/>
        <v>5491</v>
      </c>
      <c r="F5495" s="11">
        <v>392.85</v>
      </c>
      <c r="G5495" s="9">
        <v>0</v>
      </c>
      <c r="H5495" s="9">
        <v>3.7199999999999997E-2</v>
      </c>
      <c r="I5495" s="9">
        <v>7.4399999999999994E-2</v>
      </c>
      <c r="J5495" s="9">
        <v>0.29772536672880301</v>
      </c>
      <c r="K5495" s="9">
        <v>0.29772536672880301</v>
      </c>
      <c r="L5495" s="9">
        <v>0.29772536672880301</v>
      </c>
      <c r="N5495" s="32">
        <f>IF('System Design'!$F$8=1,'Hourly Demand and Generation'!G5495*'System Design'!$F$21,IF('System Design'!$F$8=2,'Hourly Demand and Generation'!H5495*'System Design'!$F$21,IF('System Design'!$F$8=3,'Hourly Demand and Generation'!I5495*'System Design'!$F$21)))</f>
        <v>37.199999999999996</v>
      </c>
      <c r="O5495" s="32">
        <f>IF('System Design'!$F$8=1,'Hourly Demand and Generation'!J5495*'System Design'!$F$22,IF('System Design'!$F$8=2,'Hourly Demand and Generation'!K5495*'System Design'!$F$22,IF('System Design'!$F$8=3,'Hourly Demand and Generation'!L5495*'System Design'!$F$22)))</f>
        <v>744.31341682200753</v>
      </c>
      <c r="Q5495" s="32">
        <f t="shared" si="1218"/>
        <v>0</v>
      </c>
      <c r="R5495" s="32">
        <f t="shared" si="1221"/>
        <v>5400</v>
      </c>
      <c r="S5495" s="32">
        <f t="shared" si="1222"/>
        <v>0</v>
      </c>
      <c r="T5495" s="32">
        <f t="shared" si="1223"/>
        <v>21600</v>
      </c>
      <c r="U5495" s="32">
        <f t="shared" si="1224"/>
        <v>0</v>
      </c>
      <c r="V5495" s="32">
        <f t="shared" si="1219"/>
        <v>388.66341682200755</v>
      </c>
      <c r="W5495" s="32">
        <f t="shared" si="1225"/>
        <v>388.66341682200755</v>
      </c>
      <c r="X5495" s="32">
        <f t="shared" si="1226"/>
        <v>388.66341682200755</v>
      </c>
    </row>
    <row r="5496" spans="1:24" x14ac:dyDescent="0.25">
      <c r="A5496" s="2"/>
      <c r="B5496" s="2" t="s">
        <v>9</v>
      </c>
      <c r="C5496" s="2">
        <f t="shared" si="1229"/>
        <v>229</v>
      </c>
      <c r="D5496" s="2">
        <f t="shared" si="1230"/>
        <v>20</v>
      </c>
      <c r="E5496" s="2">
        <f t="shared" si="1220"/>
        <v>5492</v>
      </c>
      <c r="F5496" s="11">
        <v>384.75</v>
      </c>
      <c r="G5496" s="9">
        <v>0</v>
      </c>
      <c r="H5496" s="9">
        <v>0</v>
      </c>
      <c r="I5496" s="9">
        <v>0</v>
      </c>
      <c r="J5496" s="9">
        <v>0.29772536672880301</v>
      </c>
      <c r="K5496" s="9">
        <v>0.29772536672880301</v>
      </c>
      <c r="L5496" s="9">
        <v>0.29772536672880301</v>
      </c>
      <c r="N5496" s="32">
        <f>IF('System Design'!$F$8=1,'Hourly Demand and Generation'!G5496*'System Design'!$F$21,IF('System Design'!$F$8=2,'Hourly Demand and Generation'!H5496*'System Design'!$F$21,IF('System Design'!$F$8=3,'Hourly Demand and Generation'!I5496*'System Design'!$F$21)))</f>
        <v>0</v>
      </c>
      <c r="O5496" s="32">
        <f>IF('System Design'!$F$8=1,'Hourly Demand and Generation'!J5496*'System Design'!$F$22,IF('System Design'!$F$8=2,'Hourly Demand and Generation'!K5496*'System Design'!$F$22,IF('System Design'!$F$8=3,'Hourly Demand and Generation'!L5496*'System Design'!$F$22)))</f>
        <v>744.31341682200753</v>
      </c>
      <c r="Q5496" s="32">
        <f t="shared" si="1218"/>
        <v>0</v>
      </c>
      <c r="R5496" s="32">
        <f t="shared" si="1221"/>
        <v>5400</v>
      </c>
      <c r="S5496" s="32">
        <f t="shared" si="1222"/>
        <v>0</v>
      </c>
      <c r="T5496" s="32">
        <f t="shared" si="1223"/>
        <v>21600</v>
      </c>
      <c r="U5496" s="32">
        <f t="shared" si="1224"/>
        <v>0</v>
      </c>
      <c r="V5496" s="32">
        <f t="shared" si="1219"/>
        <v>359.56341682200753</v>
      </c>
      <c r="W5496" s="32">
        <f t="shared" si="1225"/>
        <v>359.56341682200753</v>
      </c>
      <c r="X5496" s="32">
        <f t="shared" si="1226"/>
        <v>359.56341682200753</v>
      </c>
    </row>
    <row r="5497" spans="1:24" x14ac:dyDescent="0.25">
      <c r="A5497" s="2"/>
      <c r="B5497" s="2" t="s">
        <v>9</v>
      </c>
      <c r="C5497" s="2">
        <f t="shared" si="1229"/>
        <v>229</v>
      </c>
      <c r="D5497" s="2">
        <f t="shared" si="1230"/>
        <v>21</v>
      </c>
      <c r="E5497" s="2">
        <f t="shared" si="1220"/>
        <v>5493</v>
      </c>
      <c r="F5497" s="11">
        <v>364.5</v>
      </c>
      <c r="G5497" s="9">
        <v>0</v>
      </c>
      <c r="H5497" s="9">
        <v>0</v>
      </c>
      <c r="I5497" s="9">
        <v>0</v>
      </c>
      <c r="J5497" s="9">
        <v>0.29772536672880301</v>
      </c>
      <c r="K5497" s="9">
        <v>0.29772536672880301</v>
      </c>
      <c r="L5497" s="9">
        <v>0.29772536672880301</v>
      </c>
      <c r="N5497" s="32">
        <f>IF('System Design'!$F$8=1,'Hourly Demand and Generation'!G5497*'System Design'!$F$21,IF('System Design'!$F$8=2,'Hourly Demand and Generation'!H5497*'System Design'!$F$21,IF('System Design'!$F$8=3,'Hourly Demand and Generation'!I5497*'System Design'!$F$21)))</f>
        <v>0</v>
      </c>
      <c r="O5497" s="32">
        <f>IF('System Design'!$F$8=1,'Hourly Demand and Generation'!J5497*'System Design'!$F$22,IF('System Design'!$F$8=2,'Hourly Demand and Generation'!K5497*'System Design'!$F$22,IF('System Design'!$F$8=3,'Hourly Demand and Generation'!L5497*'System Design'!$F$22)))</f>
        <v>744.31341682200753</v>
      </c>
      <c r="Q5497" s="32">
        <f t="shared" si="1218"/>
        <v>0</v>
      </c>
      <c r="R5497" s="32">
        <f t="shared" si="1221"/>
        <v>5400</v>
      </c>
      <c r="S5497" s="32">
        <f t="shared" si="1222"/>
        <v>0</v>
      </c>
      <c r="T5497" s="32">
        <f t="shared" si="1223"/>
        <v>21600</v>
      </c>
      <c r="U5497" s="32">
        <f t="shared" si="1224"/>
        <v>0</v>
      </c>
      <c r="V5497" s="32">
        <f t="shared" si="1219"/>
        <v>379.81341682200753</v>
      </c>
      <c r="W5497" s="32">
        <f t="shared" si="1225"/>
        <v>379.81341682200753</v>
      </c>
      <c r="X5497" s="32">
        <f t="shared" si="1226"/>
        <v>379.81341682200753</v>
      </c>
    </row>
    <row r="5498" spans="1:24" x14ac:dyDescent="0.25">
      <c r="A5498" s="2"/>
      <c r="B5498" s="2" t="s">
        <v>9</v>
      </c>
      <c r="C5498" s="2">
        <f t="shared" si="1229"/>
        <v>229</v>
      </c>
      <c r="D5498" s="2">
        <f t="shared" si="1230"/>
        <v>22</v>
      </c>
      <c r="E5498" s="2">
        <f t="shared" si="1220"/>
        <v>5494</v>
      </c>
      <c r="F5498" s="11">
        <v>344.25</v>
      </c>
      <c r="G5498" s="9">
        <v>0</v>
      </c>
      <c r="H5498" s="9">
        <v>0</v>
      </c>
      <c r="I5498" s="9">
        <v>0</v>
      </c>
      <c r="J5498" s="9">
        <v>0.31426566488040297</v>
      </c>
      <c r="K5498" s="9">
        <v>0.31426566488040297</v>
      </c>
      <c r="L5498" s="9">
        <v>0.31426566488040297</v>
      </c>
      <c r="N5498" s="32">
        <f>IF('System Design'!$F$8=1,'Hourly Demand and Generation'!G5498*'System Design'!$F$21,IF('System Design'!$F$8=2,'Hourly Demand and Generation'!H5498*'System Design'!$F$21,IF('System Design'!$F$8=3,'Hourly Demand and Generation'!I5498*'System Design'!$F$21)))</f>
        <v>0</v>
      </c>
      <c r="O5498" s="32">
        <f>IF('System Design'!$F$8=1,'Hourly Demand and Generation'!J5498*'System Design'!$F$22,IF('System Design'!$F$8=2,'Hourly Demand and Generation'!K5498*'System Design'!$F$22,IF('System Design'!$F$8=3,'Hourly Demand and Generation'!L5498*'System Design'!$F$22)))</f>
        <v>785.66416220100746</v>
      </c>
      <c r="Q5498" s="32">
        <f t="shared" si="1218"/>
        <v>0</v>
      </c>
      <c r="R5498" s="32">
        <f t="shared" si="1221"/>
        <v>5400</v>
      </c>
      <c r="S5498" s="32">
        <f t="shared" si="1222"/>
        <v>0</v>
      </c>
      <c r="T5498" s="32">
        <f t="shared" si="1223"/>
        <v>21600</v>
      </c>
      <c r="U5498" s="32">
        <f t="shared" si="1224"/>
        <v>0</v>
      </c>
      <c r="V5498" s="32">
        <f t="shared" si="1219"/>
        <v>441.41416220100746</v>
      </c>
      <c r="W5498" s="32">
        <f t="shared" si="1225"/>
        <v>441.41416220100746</v>
      </c>
      <c r="X5498" s="32">
        <f t="shared" si="1226"/>
        <v>441.41416220100746</v>
      </c>
    </row>
    <row r="5499" spans="1:24" x14ac:dyDescent="0.25">
      <c r="A5499" s="2"/>
      <c r="B5499" s="2" t="s">
        <v>9</v>
      </c>
      <c r="C5499" s="2">
        <f t="shared" si="1229"/>
        <v>229</v>
      </c>
      <c r="D5499" s="2">
        <f t="shared" si="1230"/>
        <v>23</v>
      </c>
      <c r="E5499" s="2">
        <f t="shared" si="1220"/>
        <v>5495</v>
      </c>
      <c r="F5499" s="11">
        <v>324</v>
      </c>
      <c r="G5499" s="9">
        <v>0</v>
      </c>
      <c r="H5499" s="9">
        <v>0</v>
      </c>
      <c r="I5499" s="9">
        <v>0</v>
      </c>
      <c r="J5499" s="9">
        <v>0.26464477042560303</v>
      </c>
      <c r="K5499" s="9">
        <v>0.26464477042560303</v>
      </c>
      <c r="L5499" s="9">
        <v>0.26464477042560303</v>
      </c>
      <c r="N5499" s="32">
        <f>IF('System Design'!$F$8=1,'Hourly Demand and Generation'!G5499*'System Design'!$F$21,IF('System Design'!$F$8=2,'Hourly Demand and Generation'!H5499*'System Design'!$F$21,IF('System Design'!$F$8=3,'Hourly Demand and Generation'!I5499*'System Design'!$F$21)))</f>
        <v>0</v>
      </c>
      <c r="O5499" s="32">
        <f>IF('System Design'!$F$8=1,'Hourly Demand and Generation'!J5499*'System Design'!$F$22,IF('System Design'!$F$8=2,'Hourly Demand and Generation'!K5499*'System Design'!$F$22,IF('System Design'!$F$8=3,'Hourly Demand and Generation'!L5499*'System Design'!$F$22)))</f>
        <v>661.61192606400755</v>
      </c>
      <c r="Q5499" s="32">
        <f t="shared" si="1218"/>
        <v>0</v>
      </c>
      <c r="R5499" s="32">
        <f t="shared" si="1221"/>
        <v>5400</v>
      </c>
      <c r="S5499" s="32">
        <f t="shared" si="1222"/>
        <v>0</v>
      </c>
      <c r="T5499" s="32">
        <f t="shared" si="1223"/>
        <v>21600</v>
      </c>
      <c r="U5499" s="32">
        <f t="shared" si="1224"/>
        <v>0</v>
      </c>
      <c r="V5499" s="32">
        <f t="shared" si="1219"/>
        <v>337.61192606400755</v>
      </c>
      <c r="W5499" s="32">
        <f t="shared" si="1225"/>
        <v>337.61192606400755</v>
      </c>
      <c r="X5499" s="32">
        <f t="shared" si="1226"/>
        <v>337.61192606400755</v>
      </c>
    </row>
    <row r="5500" spans="1:24" x14ac:dyDescent="0.25">
      <c r="A5500" s="2"/>
      <c r="B5500" s="2" t="s">
        <v>9</v>
      </c>
      <c r="C5500" s="2">
        <f t="shared" si="1229"/>
        <v>229</v>
      </c>
      <c r="D5500" s="2">
        <f t="shared" si="1230"/>
        <v>24</v>
      </c>
      <c r="E5500" s="2">
        <f t="shared" si="1220"/>
        <v>5496</v>
      </c>
      <c r="F5500" s="11">
        <v>283.5</v>
      </c>
      <c r="G5500" s="9">
        <v>0</v>
      </c>
      <c r="H5500" s="9">
        <v>0</v>
      </c>
      <c r="I5500" s="9">
        <v>0</v>
      </c>
      <c r="J5500" s="9">
        <v>0.26464477042560303</v>
      </c>
      <c r="K5500" s="9">
        <v>0.26464477042560303</v>
      </c>
      <c r="L5500" s="9">
        <v>0.26464477042560303</v>
      </c>
      <c r="N5500" s="32">
        <f>IF('System Design'!$F$8=1,'Hourly Demand and Generation'!G5500*'System Design'!$F$21,IF('System Design'!$F$8=2,'Hourly Demand and Generation'!H5500*'System Design'!$F$21,IF('System Design'!$F$8=3,'Hourly Demand and Generation'!I5500*'System Design'!$F$21)))</f>
        <v>0</v>
      </c>
      <c r="O5500" s="32">
        <f>IF('System Design'!$F$8=1,'Hourly Demand and Generation'!J5500*'System Design'!$F$22,IF('System Design'!$F$8=2,'Hourly Demand and Generation'!K5500*'System Design'!$F$22,IF('System Design'!$F$8=3,'Hourly Demand and Generation'!L5500*'System Design'!$F$22)))</f>
        <v>661.61192606400755</v>
      </c>
      <c r="Q5500" s="32">
        <f t="shared" si="1218"/>
        <v>0</v>
      </c>
      <c r="R5500" s="32">
        <f t="shared" si="1221"/>
        <v>5400</v>
      </c>
      <c r="S5500" s="32">
        <f t="shared" si="1222"/>
        <v>0</v>
      </c>
      <c r="T5500" s="32">
        <f t="shared" si="1223"/>
        <v>21600</v>
      </c>
      <c r="U5500" s="32">
        <f t="shared" si="1224"/>
        <v>0</v>
      </c>
      <c r="V5500" s="32">
        <f t="shared" si="1219"/>
        <v>378.11192606400755</v>
      </c>
      <c r="W5500" s="32">
        <f t="shared" si="1225"/>
        <v>378.11192606400755</v>
      </c>
      <c r="X5500" s="32">
        <f t="shared" si="1226"/>
        <v>378.11192606400755</v>
      </c>
    </row>
    <row r="5501" spans="1:24" x14ac:dyDescent="0.25">
      <c r="A5501" s="2"/>
      <c r="B5501" s="2" t="s">
        <v>9</v>
      </c>
      <c r="C5501" s="2">
        <f>C5500+1</f>
        <v>230</v>
      </c>
      <c r="D5501" s="2">
        <v>1</v>
      </c>
      <c r="E5501" s="2">
        <f t="shared" si="1220"/>
        <v>5497</v>
      </c>
      <c r="F5501" s="11">
        <v>264.95717059758999</v>
      </c>
      <c r="G5501" s="9">
        <v>0</v>
      </c>
      <c r="H5501" s="9">
        <v>0</v>
      </c>
      <c r="I5501" s="9">
        <v>0</v>
      </c>
      <c r="J5501" s="9">
        <v>0.4</v>
      </c>
      <c r="K5501" s="9">
        <v>0.4</v>
      </c>
      <c r="L5501" s="9">
        <v>0.4</v>
      </c>
      <c r="N5501" s="32">
        <f>IF('System Design'!$F$8=1,'Hourly Demand and Generation'!G5501*'System Design'!$F$21,IF('System Design'!$F$8=2,'Hourly Demand and Generation'!H5501*'System Design'!$F$21,IF('System Design'!$F$8=3,'Hourly Demand and Generation'!I5501*'System Design'!$F$21)))</f>
        <v>0</v>
      </c>
      <c r="O5501" s="32">
        <f>IF('System Design'!$F$8=1,'Hourly Demand and Generation'!J5501*'System Design'!$F$22,IF('System Design'!$F$8=2,'Hourly Demand and Generation'!K5501*'System Design'!$F$22,IF('System Design'!$F$8=3,'Hourly Demand and Generation'!L5501*'System Design'!$F$22)))</f>
        <v>1000</v>
      </c>
      <c r="Q5501" s="32">
        <f t="shared" si="1218"/>
        <v>0</v>
      </c>
      <c r="R5501" s="32">
        <f t="shared" si="1221"/>
        <v>5400</v>
      </c>
      <c r="S5501" s="32">
        <f t="shared" si="1222"/>
        <v>0</v>
      </c>
      <c r="T5501" s="32">
        <f t="shared" si="1223"/>
        <v>21600</v>
      </c>
      <c r="U5501" s="32">
        <f t="shared" si="1224"/>
        <v>0</v>
      </c>
      <c r="V5501" s="32">
        <f t="shared" si="1219"/>
        <v>735.04282940241001</v>
      </c>
      <c r="W5501" s="32">
        <f t="shared" si="1225"/>
        <v>735.04282940241001</v>
      </c>
      <c r="X5501" s="32">
        <f t="shared" si="1226"/>
        <v>735.04282940241001</v>
      </c>
    </row>
    <row r="5502" spans="1:24" x14ac:dyDescent="0.25">
      <c r="A5502" s="2"/>
      <c r="B5502" s="2" t="s">
        <v>9</v>
      </c>
      <c r="C5502" s="2">
        <f>C5501</f>
        <v>230</v>
      </c>
      <c r="D5502" s="2">
        <f>D5501+1</f>
        <v>2</v>
      </c>
      <c r="E5502" s="2">
        <f t="shared" si="1220"/>
        <v>5498</v>
      </c>
      <c r="F5502" s="11">
        <v>242.87740638112399</v>
      </c>
      <c r="G5502" s="9">
        <v>0</v>
      </c>
      <c r="H5502" s="9">
        <v>0</v>
      </c>
      <c r="I5502" s="9">
        <v>0</v>
      </c>
      <c r="J5502" s="9">
        <v>0.36</v>
      </c>
      <c r="K5502" s="9">
        <v>0.36</v>
      </c>
      <c r="L5502" s="9">
        <v>0.36</v>
      </c>
      <c r="N5502" s="32">
        <f>IF('System Design'!$F$8=1,'Hourly Demand and Generation'!G5502*'System Design'!$F$21,IF('System Design'!$F$8=2,'Hourly Demand and Generation'!H5502*'System Design'!$F$21,IF('System Design'!$F$8=3,'Hourly Demand and Generation'!I5502*'System Design'!$F$21)))</f>
        <v>0</v>
      </c>
      <c r="O5502" s="32">
        <f>IF('System Design'!$F$8=1,'Hourly Demand and Generation'!J5502*'System Design'!$F$22,IF('System Design'!$F$8=2,'Hourly Demand and Generation'!K5502*'System Design'!$F$22,IF('System Design'!$F$8=3,'Hourly Demand and Generation'!L5502*'System Design'!$F$22)))</f>
        <v>900</v>
      </c>
      <c r="Q5502" s="32">
        <f t="shared" si="1218"/>
        <v>0</v>
      </c>
      <c r="R5502" s="32">
        <f t="shared" si="1221"/>
        <v>5400</v>
      </c>
      <c r="S5502" s="32">
        <f t="shared" si="1222"/>
        <v>0</v>
      </c>
      <c r="T5502" s="32">
        <f t="shared" si="1223"/>
        <v>21600</v>
      </c>
      <c r="U5502" s="32">
        <f t="shared" si="1224"/>
        <v>0</v>
      </c>
      <c r="V5502" s="32">
        <f t="shared" si="1219"/>
        <v>657.12259361887595</v>
      </c>
      <c r="W5502" s="32">
        <f t="shared" si="1225"/>
        <v>657.12259361887595</v>
      </c>
      <c r="X5502" s="32">
        <f t="shared" si="1226"/>
        <v>657.12259361887595</v>
      </c>
    </row>
    <row r="5503" spans="1:24" x14ac:dyDescent="0.25">
      <c r="A5503" s="2"/>
      <c r="B5503" s="2" t="s">
        <v>9</v>
      </c>
      <c r="C5503" s="2">
        <f t="shared" ref="C5503:C5524" si="1231">C5502</f>
        <v>230</v>
      </c>
      <c r="D5503" s="2">
        <f t="shared" ref="D5503:D5524" si="1232">D5502+1</f>
        <v>3</v>
      </c>
      <c r="E5503" s="2">
        <f t="shared" si="1220"/>
        <v>5499</v>
      </c>
      <c r="F5503" s="11">
        <v>220.79764216465901</v>
      </c>
      <c r="G5503" s="9">
        <v>0</v>
      </c>
      <c r="H5503" s="9">
        <v>0</v>
      </c>
      <c r="I5503" s="9">
        <v>0</v>
      </c>
      <c r="J5503" s="9">
        <v>0.36</v>
      </c>
      <c r="K5503" s="9">
        <v>0.36</v>
      </c>
      <c r="L5503" s="9">
        <v>0.36</v>
      </c>
      <c r="N5503" s="32">
        <f>IF('System Design'!$F$8=1,'Hourly Demand and Generation'!G5503*'System Design'!$F$21,IF('System Design'!$F$8=2,'Hourly Demand and Generation'!H5503*'System Design'!$F$21,IF('System Design'!$F$8=3,'Hourly Demand and Generation'!I5503*'System Design'!$F$21)))</f>
        <v>0</v>
      </c>
      <c r="O5503" s="32">
        <f>IF('System Design'!$F$8=1,'Hourly Demand and Generation'!J5503*'System Design'!$F$22,IF('System Design'!$F$8=2,'Hourly Demand and Generation'!K5503*'System Design'!$F$22,IF('System Design'!$F$8=3,'Hourly Demand and Generation'!L5503*'System Design'!$F$22)))</f>
        <v>900</v>
      </c>
      <c r="Q5503" s="32">
        <f t="shared" si="1218"/>
        <v>0</v>
      </c>
      <c r="R5503" s="32">
        <f t="shared" si="1221"/>
        <v>5400</v>
      </c>
      <c r="S5503" s="32">
        <f t="shared" si="1222"/>
        <v>0</v>
      </c>
      <c r="T5503" s="32">
        <f t="shared" si="1223"/>
        <v>21600</v>
      </c>
      <c r="U5503" s="32">
        <f t="shared" si="1224"/>
        <v>0</v>
      </c>
      <c r="V5503" s="32">
        <f t="shared" si="1219"/>
        <v>679.20235783534099</v>
      </c>
      <c r="W5503" s="32">
        <f t="shared" si="1225"/>
        <v>679.20235783534099</v>
      </c>
      <c r="X5503" s="32">
        <f t="shared" si="1226"/>
        <v>679.20235783534099</v>
      </c>
    </row>
    <row r="5504" spans="1:24" x14ac:dyDescent="0.25">
      <c r="A5504" s="2"/>
      <c r="B5504" s="2" t="s">
        <v>9</v>
      </c>
      <c r="C5504" s="2">
        <f t="shared" si="1231"/>
        <v>230</v>
      </c>
      <c r="D5504" s="2">
        <f t="shared" si="1232"/>
        <v>4</v>
      </c>
      <c r="E5504" s="2">
        <f t="shared" si="1220"/>
        <v>5500</v>
      </c>
      <c r="F5504" s="11">
        <v>264.95717059758999</v>
      </c>
      <c r="G5504" s="9">
        <v>0</v>
      </c>
      <c r="H5504" s="9">
        <v>0</v>
      </c>
      <c r="I5504" s="9">
        <v>0</v>
      </c>
      <c r="J5504" s="9">
        <v>0.4</v>
      </c>
      <c r="K5504" s="9">
        <v>0.4</v>
      </c>
      <c r="L5504" s="9">
        <v>0.4</v>
      </c>
      <c r="N5504" s="32">
        <f>IF('System Design'!$F$8=1,'Hourly Demand and Generation'!G5504*'System Design'!$F$21,IF('System Design'!$F$8=2,'Hourly Demand and Generation'!H5504*'System Design'!$F$21,IF('System Design'!$F$8=3,'Hourly Demand and Generation'!I5504*'System Design'!$F$21)))</f>
        <v>0</v>
      </c>
      <c r="O5504" s="32">
        <f>IF('System Design'!$F$8=1,'Hourly Demand and Generation'!J5504*'System Design'!$F$22,IF('System Design'!$F$8=2,'Hourly Demand and Generation'!K5504*'System Design'!$F$22,IF('System Design'!$F$8=3,'Hourly Demand and Generation'!L5504*'System Design'!$F$22)))</f>
        <v>1000</v>
      </c>
      <c r="Q5504" s="32">
        <f t="shared" si="1218"/>
        <v>0</v>
      </c>
      <c r="R5504" s="32">
        <f t="shared" si="1221"/>
        <v>5400</v>
      </c>
      <c r="S5504" s="32">
        <f t="shared" si="1222"/>
        <v>0</v>
      </c>
      <c r="T5504" s="32">
        <f t="shared" si="1223"/>
        <v>21600</v>
      </c>
      <c r="U5504" s="32">
        <f t="shared" si="1224"/>
        <v>0</v>
      </c>
      <c r="V5504" s="32">
        <f t="shared" si="1219"/>
        <v>735.04282940241001</v>
      </c>
      <c r="W5504" s="32">
        <f t="shared" si="1225"/>
        <v>735.04282940241001</v>
      </c>
      <c r="X5504" s="32">
        <f t="shared" si="1226"/>
        <v>735.04282940241001</v>
      </c>
    </row>
    <row r="5505" spans="1:24" x14ac:dyDescent="0.25">
      <c r="A5505" s="2"/>
      <c r="B5505" s="2" t="s">
        <v>9</v>
      </c>
      <c r="C5505" s="2">
        <f t="shared" si="1231"/>
        <v>230</v>
      </c>
      <c r="D5505" s="2">
        <f t="shared" si="1232"/>
        <v>5</v>
      </c>
      <c r="E5505" s="2">
        <f t="shared" si="1220"/>
        <v>5501</v>
      </c>
      <c r="F5505" s="11">
        <v>287.036934814056</v>
      </c>
      <c r="G5505" s="9">
        <v>0</v>
      </c>
      <c r="H5505" s="9">
        <v>3.7199999999999997E-2</v>
      </c>
      <c r="I5505" s="9">
        <v>7.4399999999999994E-2</v>
      </c>
      <c r="J5505" s="9">
        <v>0.32</v>
      </c>
      <c r="K5505" s="9">
        <v>0.32</v>
      </c>
      <c r="L5505" s="9">
        <v>0.32</v>
      </c>
      <c r="N5505" s="32">
        <f>IF('System Design'!$F$8=1,'Hourly Demand and Generation'!G5505*'System Design'!$F$21,IF('System Design'!$F$8=2,'Hourly Demand and Generation'!H5505*'System Design'!$F$21,IF('System Design'!$F$8=3,'Hourly Demand and Generation'!I5505*'System Design'!$F$21)))</f>
        <v>37.199999999999996</v>
      </c>
      <c r="O5505" s="32">
        <f>IF('System Design'!$F$8=1,'Hourly Demand and Generation'!J5505*'System Design'!$F$22,IF('System Design'!$F$8=2,'Hourly Demand and Generation'!K5505*'System Design'!$F$22,IF('System Design'!$F$8=3,'Hourly Demand and Generation'!L5505*'System Design'!$F$22)))</f>
        <v>800</v>
      </c>
      <c r="Q5505" s="32">
        <f t="shared" si="1218"/>
        <v>0</v>
      </c>
      <c r="R5505" s="32">
        <f t="shared" si="1221"/>
        <v>5400</v>
      </c>
      <c r="S5505" s="32">
        <f t="shared" si="1222"/>
        <v>0</v>
      </c>
      <c r="T5505" s="32">
        <f t="shared" si="1223"/>
        <v>21600</v>
      </c>
      <c r="U5505" s="32">
        <f t="shared" si="1224"/>
        <v>0</v>
      </c>
      <c r="V5505" s="32">
        <f t="shared" si="1219"/>
        <v>550.16306518594411</v>
      </c>
      <c r="W5505" s="32">
        <f t="shared" si="1225"/>
        <v>550.16306518594411</v>
      </c>
      <c r="X5505" s="32">
        <f t="shared" si="1226"/>
        <v>550.16306518594411</v>
      </c>
    </row>
    <row r="5506" spans="1:24" x14ac:dyDescent="0.25">
      <c r="A5506" s="2"/>
      <c r="B5506" s="2" t="s">
        <v>9</v>
      </c>
      <c r="C5506" s="2">
        <f t="shared" si="1231"/>
        <v>230</v>
      </c>
      <c r="D5506" s="2">
        <f t="shared" si="1232"/>
        <v>6</v>
      </c>
      <c r="E5506" s="2">
        <f t="shared" si="1220"/>
        <v>5502</v>
      </c>
      <c r="F5506" s="11">
        <v>309.116699030522</v>
      </c>
      <c r="G5506" s="9">
        <v>7.4399999999999994E-2</v>
      </c>
      <c r="H5506" s="9">
        <v>0.11625000000000001</v>
      </c>
      <c r="I5506" s="9">
        <v>0.15809999999999999</v>
      </c>
      <c r="J5506" s="9">
        <v>0.32</v>
      </c>
      <c r="K5506" s="9">
        <v>0.32</v>
      </c>
      <c r="L5506" s="9">
        <v>0.32</v>
      </c>
      <c r="N5506" s="32">
        <f>IF('System Design'!$F$8=1,'Hourly Demand and Generation'!G5506*'System Design'!$F$21,IF('System Design'!$F$8=2,'Hourly Demand and Generation'!H5506*'System Design'!$F$21,IF('System Design'!$F$8=3,'Hourly Demand and Generation'!I5506*'System Design'!$F$21)))</f>
        <v>79.05</v>
      </c>
      <c r="O5506" s="32">
        <f>IF('System Design'!$F$8=1,'Hourly Demand and Generation'!J5506*'System Design'!$F$22,IF('System Design'!$F$8=2,'Hourly Demand and Generation'!K5506*'System Design'!$F$22,IF('System Design'!$F$8=3,'Hourly Demand and Generation'!L5506*'System Design'!$F$22)))</f>
        <v>800</v>
      </c>
      <c r="Q5506" s="32">
        <f t="shared" si="1218"/>
        <v>0</v>
      </c>
      <c r="R5506" s="32">
        <f t="shared" si="1221"/>
        <v>5400</v>
      </c>
      <c r="S5506" s="32">
        <f t="shared" si="1222"/>
        <v>0</v>
      </c>
      <c r="T5506" s="32">
        <f t="shared" si="1223"/>
        <v>21600</v>
      </c>
      <c r="U5506" s="32">
        <f t="shared" si="1224"/>
        <v>0</v>
      </c>
      <c r="V5506" s="32">
        <f t="shared" si="1219"/>
        <v>569.93330096947795</v>
      </c>
      <c r="W5506" s="32">
        <f t="shared" si="1225"/>
        <v>569.93330096947795</v>
      </c>
      <c r="X5506" s="32">
        <f t="shared" si="1226"/>
        <v>569.93330096947795</v>
      </c>
    </row>
    <row r="5507" spans="1:24" x14ac:dyDescent="0.25">
      <c r="A5507" s="2"/>
      <c r="B5507" s="2" t="s">
        <v>9</v>
      </c>
      <c r="C5507" s="2">
        <f t="shared" si="1231"/>
        <v>230</v>
      </c>
      <c r="D5507" s="2">
        <f t="shared" si="1232"/>
        <v>7</v>
      </c>
      <c r="E5507" s="2">
        <f t="shared" si="1220"/>
        <v>5503</v>
      </c>
      <c r="F5507" s="11">
        <v>331.196463246988</v>
      </c>
      <c r="G5507" s="9">
        <v>0.15809999999999999</v>
      </c>
      <c r="H5507" s="9">
        <v>0.1953</v>
      </c>
      <c r="I5507" s="9">
        <v>0.23250000000000001</v>
      </c>
      <c r="J5507" s="9">
        <v>0.36</v>
      </c>
      <c r="K5507" s="9">
        <v>0.36</v>
      </c>
      <c r="L5507" s="9">
        <v>0.36</v>
      </c>
      <c r="N5507" s="32">
        <f>IF('System Design'!$F$8=1,'Hourly Demand and Generation'!G5507*'System Design'!$F$21,IF('System Design'!$F$8=2,'Hourly Demand and Generation'!H5507*'System Design'!$F$21,IF('System Design'!$F$8=3,'Hourly Demand and Generation'!I5507*'System Design'!$F$21)))</f>
        <v>116.25</v>
      </c>
      <c r="O5507" s="32">
        <f>IF('System Design'!$F$8=1,'Hourly Demand and Generation'!J5507*'System Design'!$F$22,IF('System Design'!$F$8=2,'Hourly Demand and Generation'!K5507*'System Design'!$F$22,IF('System Design'!$F$8=3,'Hourly Demand and Generation'!L5507*'System Design'!$F$22)))</f>
        <v>900</v>
      </c>
      <c r="Q5507" s="32">
        <f t="shared" si="1218"/>
        <v>0</v>
      </c>
      <c r="R5507" s="32">
        <f t="shared" si="1221"/>
        <v>5400</v>
      </c>
      <c r="S5507" s="32">
        <f t="shared" si="1222"/>
        <v>0</v>
      </c>
      <c r="T5507" s="32">
        <f t="shared" si="1223"/>
        <v>21600</v>
      </c>
      <c r="U5507" s="32">
        <f t="shared" si="1224"/>
        <v>0</v>
      </c>
      <c r="V5507" s="32">
        <f t="shared" si="1219"/>
        <v>685.05353675301194</v>
      </c>
      <c r="W5507" s="32">
        <f t="shared" si="1225"/>
        <v>685.05353675301194</v>
      </c>
      <c r="X5507" s="32">
        <f t="shared" si="1226"/>
        <v>685.05353675301194</v>
      </c>
    </row>
    <row r="5508" spans="1:24" x14ac:dyDescent="0.25">
      <c r="A5508" s="2"/>
      <c r="B5508" s="2" t="s">
        <v>9</v>
      </c>
      <c r="C5508" s="2">
        <f t="shared" si="1231"/>
        <v>230</v>
      </c>
      <c r="D5508" s="2">
        <f t="shared" si="1232"/>
        <v>8</v>
      </c>
      <c r="E5508" s="2">
        <f t="shared" si="1220"/>
        <v>5504</v>
      </c>
      <c r="F5508" s="11">
        <v>353.27622746345401</v>
      </c>
      <c r="G5508" s="9">
        <v>0.30690000000000001</v>
      </c>
      <c r="H5508" s="9">
        <v>0.34875</v>
      </c>
      <c r="I5508" s="9">
        <v>0.3906</v>
      </c>
      <c r="J5508" s="9">
        <v>0.36</v>
      </c>
      <c r="K5508" s="9">
        <v>0.36</v>
      </c>
      <c r="L5508" s="9">
        <v>0.36</v>
      </c>
      <c r="N5508" s="32">
        <f>IF('System Design'!$F$8=1,'Hourly Demand and Generation'!G5508*'System Design'!$F$21,IF('System Design'!$F$8=2,'Hourly Demand and Generation'!H5508*'System Design'!$F$21,IF('System Design'!$F$8=3,'Hourly Demand and Generation'!I5508*'System Design'!$F$21)))</f>
        <v>195.3</v>
      </c>
      <c r="O5508" s="32">
        <f>IF('System Design'!$F$8=1,'Hourly Demand and Generation'!J5508*'System Design'!$F$22,IF('System Design'!$F$8=2,'Hourly Demand and Generation'!K5508*'System Design'!$F$22,IF('System Design'!$F$8=3,'Hourly Demand and Generation'!L5508*'System Design'!$F$22)))</f>
        <v>900</v>
      </c>
      <c r="Q5508" s="32">
        <f t="shared" si="1218"/>
        <v>0</v>
      </c>
      <c r="R5508" s="32">
        <f t="shared" si="1221"/>
        <v>5400</v>
      </c>
      <c r="S5508" s="32">
        <f t="shared" si="1222"/>
        <v>0</v>
      </c>
      <c r="T5508" s="32">
        <f t="shared" si="1223"/>
        <v>21600</v>
      </c>
      <c r="U5508" s="32">
        <f t="shared" si="1224"/>
        <v>0</v>
      </c>
      <c r="V5508" s="32">
        <f t="shared" si="1219"/>
        <v>742.02377253654595</v>
      </c>
      <c r="W5508" s="32">
        <f t="shared" si="1225"/>
        <v>742.02377253654595</v>
      </c>
      <c r="X5508" s="32">
        <f t="shared" si="1226"/>
        <v>742.02377253654595</v>
      </c>
    </row>
    <row r="5509" spans="1:24" x14ac:dyDescent="0.25">
      <c r="A5509" s="2"/>
      <c r="B5509" s="2" t="s">
        <v>9</v>
      </c>
      <c r="C5509" s="2">
        <f t="shared" si="1231"/>
        <v>230</v>
      </c>
      <c r="D5509" s="2">
        <f t="shared" si="1232"/>
        <v>9</v>
      </c>
      <c r="E5509" s="2">
        <f t="shared" si="1220"/>
        <v>5505</v>
      </c>
      <c r="F5509" s="11">
        <v>353.27622746345401</v>
      </c>
      <c r="G5509" s="9">
        <v>0.46500000000000002</v>
      </c>
      <c r="H5509" s="9">
        <v>0.50219999999999998</v>
      </c>
      <c r="I5509" s="9">
        <v>0.53939999999999999</v>
      </c>
      <c r="J5509" s="9">
        <v>0.32</v>
      </c>
      <c r="K5509" s="9">
        <v>0.32</v>
      </c>
      <c r="L5509" s="9">
        <v>0.32</v>
      </c>
      <c r="N5509" s="32">
        <f>IF('System Design'!$F$8=1,'Hourly Demand and Generation'!G5509*'System Design'!$F$21,IF('System Design'!$F$8=2,'Hourly Demand and Generation'!H5509*'System Design'!$F$21,IF('System Design'!$F$8=3,'Hourly Demand and Generation'!I5509*'System Design'!$F$21)))</f>
        <v>269.7</v>
      </c>
      <c r="O5509" s="32">
        <f>IF('System Design'!$F$8=1,'Hourly Demand and Generation'!J5509*'System Design'!$F$22,IF('System Design'!$F$8=2,'Hourly Demand and Generation'!K5509*'System Design'!$F$22,IF('System Design'!$F$8=3,'Hourly Demand and Generation'!L5509*'System Design'!$F$22)))</f>
        <v>800</v>
      </c>
      <c r="Q5509" s="32">
        <f t="shared" si="1218"/>
        <v>0</v>
      </c>
      <c r="R5509" s="32">
        <f t="shared" si="1221"/>
        <v>5400</v>
      </c>
      <c r="S5509" s="32">
        <f t="shared" si="1222"/>
        <v>0</v>
      </c>
      <c r="T5509" s="32">
        <f t="shared" si="1223"/>
        <v>21600</v>
      </c>
      <c r="U5509" s="32">
        <f t="shared" si="1224"/>
        <v>0</v>
      </c>
      <c r="V5509" s="32">
        <f t="shared" si="1219"/>
        <v>716.42377253654604</v>
      </c>
      <c r="W5509" s="32">
        <f t="shared" si="1225"/>
        <v>716.42377253654604</v>
      </c>
      <c r="X5509" s="32">
        <f t="shared" si="1226"/>
        <v>716.42377253654604</v>
      </c>
    </row>
    <row r="5510" spans="1:24" x14ac:dyDescent="0.25">
      <c r="A5510" s="2"/>
      <c r="B5510" s="2" t="s">
        <v>9</v>
      </c>
      <c r="C5510" s="2">
        <f t="shared" si="1231"/>
        <v>230</v>
      </c>
      <c r="D5510" s="2">
        <f t="shared" si="1232"/>
        <v>10</v>
      </c>
      <c r="E5510" s="2">
        <f t="shared" si="1220"/>
        <v>5506</v>
      </c>
      <c r="F5510" s="11">
        <v>344.44432177686701</v>
      </c>
      <c r="G5510" s="9">
        <v>0.62309999999999999</v>
      </c>
      <c r="H5510" s="9">
        <v>0.6603</v>
      </c>
      <c r="I5510" s="9">
        <v>0.69750000000000001</v>
      </c>
      <c r="J5510" s="9">
        <v>0.36</v>
      </c>
      <c r="K5510" s="9">
        <v>0.36</v>
      </c>
      <c r="L5510" s="9">
        <v>0.36</v>
      </c>
      <c r="N5510" s="32">
        <f>IF('System Design'!$F$8=1,'Hourly Demand and Generation'!G5510*'System Design'!$F$21,IF('System Design'!$F$8=2,'Hourly Demand and Generation'!H5510*'System Design'!$F$21,IF('System Design'!$F$8=3,'Hourly Demand and Generation'!I5510*'System Design'!$F$21)))</f>
        <v>348.75</v>
      </c>
      <c r="O5510" s="32">
        <f>IF('System Design'!$F$8=1,'Hourly Demand and Generation'!J5510*'System Design'!$F$22,IF('System Design'!$F$8=2,'Hourly Demand and Generation'!K5510*'System Design'!$F$22,IF('System Design'!$F$8=3,'Hourly Demand and Generation'!L5510*'System Design'!$F$22)))</f>
        <v>900</v>
      </c>
      <c r="Q5510" s="32">
        <f t="shared" ref="Q5510:Q5573" si="1233">IF(F5510-N5510-O5510&gt;0,F5510-N5510-O5510,0)</f>
        <v>0</v>
      </c>
      <c r="R5510" s="32">
        <f t="shared" si="1221"/>
        <v>5400</v>
      </c>
      <c r="S5510" s="32">
        <f t="shared" si="1222"/>
        <v>0</v>
      </c>
      <c r="T5510" s="32">
        <f t="shared" si="1223"/>
        <v>21600</v>
      </c>
      <c r="U5510" s="32">
        <f t="shared" si="1224"/>
        <v>0</v>
      </c>
      <c r="V5510" s="32">
        <f t="shared" ref="V5510:V5573" si="1234">IF(F5510-N5510-O5510&lt;0,N5510+O5510-F5510,0)</f>
        <v>904.30567822313299</v>
      </c>
      <c r="W5510" s="32">
        <f t="shared" si="1225"/>
        <v>904.30567822313299</v>
      </c>
      <c r="X5510" s="32">
        <f t="shared" si="1226"/>
        <v>904.30567822313299</v>
      </c>
    </row>
    <row r="5511" spans="1:24" x14ac:dyDescent="0.25">
      <c r="A5511" s="2"/>
      <c r="B5511" s="2" t="s">
        <v>9</v>
      </c>
      <c r="C5511" s="2">
        <f t="shared" si="1231"/>
        <v>230</v>
      </c>
      <c r="D5511" s="2">
        <f t="shared" si="1232"/>
        <v>11</v>
      </c>
      <c r="E5511" s="2">
        <f t="shared" ref="E5511:E5574" si="1235">E5510+1</f>
        <v>5507</v>
      </c>
      <c r="F5511" s="11">
        <v>340.02836893357397</v>
      </c>
      <c r="G5511" s="9">
        <v>0.77190000000000003</v>
      </c>
      <c r="H5511" s="9">
        <v>0.81374999999999997</v>
      </c>
      <c r="I5511" s="9">
        <v>0.85560000000000003</v>
      </c>
      <c r="J5511" s="9">
        <v>0.32</v>
      </c>
      <c r="K5511" s="9">
        <v>0.32</v>
      </c>
      <c r="L5511" s="9">
        <v>0.32</v>
      </c>
      <c r="N5511" s="32">
        <f>IF('System Design'!$F$8=1,'Hourly Demand and Generation'!G5511*'System Design'!$F$21,IF('System Design'!$F$8=2,'Hourly Demand and Generation'!H5511*'System Design'!$F$21,IF('System Design'!$F$8=3,'Hourly Demand and Generation'!I5511*'System Design'!$F$21)))</f>
        <v>427.8</v>
      </c>
      <c r="O5511" s="32">
        <f>IF('System Design'!$F$8=1,'Hourly Demand and Generation'!J5511*'System Design'!$F$22,IF('System Design'!$F$8=2,'Hourly Demand and Generation'!K5511*'System Design'!$F$22,IF('System Design'!$F$8=3,'Hourly Demand and Generation'!L5511*'System Design'!$F$22)))</f>
        <v>800</v>
      </c>
      <c r="Q5511" s="32">
        <f t="shared" si="1233"/>
        <v>0</v>
      </c>
      <c r="R5511" s="32">
        <f t="shared" ref="R5511:R5574" si="1236">IF($Q5511&lt;R5510+$V5511,IF(R5510+$V5511-$Q5511&gt;5400,5400,R5510+$V5511-$Q5511),0)</f>
        <v>5400</v>
      </c>
      <c r="S5511" s="32">
        <f t="shared" ref="S5511:S5574" si="1237">IF(R5511&gt;0,0,$Q5511+$V5511-R5510)</f>
        <v>0</v>
      </c>
      <c r="T5511" s="32">
        <f t="shared" ref="T5511:T5574" si="1238">IF($Q5511&lt;T5510+$V5511,IF(T5510+$V5511-$Q5511&gt;21600,21600,T5510+$V5511-$Q5511),0)</f>
        <v>21600</v>
      </c>
      <c r="U5511" s="32">
        <f t="shared" ref="U5511:U5574" si="1239">IF(T5511&gt;0,0,$Q5511+$V5511-T5510)</f>
        <v>0</v>
      </c>
      <c r="V5511" s="32">
        <f t="shared" si="1234"/>
        <v>887.77163106642593</v>
      </c>
      <c r="W5511" s="32">
        <f t="shared" ref="W5511:W5574" si="1240">IF(R5511=5400,$V5511-(R5511-R5510),0)</f>
        <v>887.77163106642593</v>
      </c>
      <c r="X5511" s="32">
        <f t="shared" ref="X5511:X5574" si="1241">IF(T5511=21600,$V5511-(T5511-T5510),0)</f>
        <v>887.77163106642593</v>
      </c>
    </row>
    <row r="5512" spans="1:24" x14ac:dyDescent="0.25">
      <c r="A5512" s="2"/>
      <c r="B5512" s="2" t="s">
        <v>9</v>
      </c>
      <c r="C5512" s="2">
        <f t="shared" si="1231"/>
        <v>230</v>
      </c>
      <c r="D5512" s="2">
        <f t="shared" si="1232"/>
        <v>12</v>
      </c>
      <c r="E5512" s="2">
        <f t="shared" si="1235"/>
        <v>5508</v>
      </c>
      <c r="F5512" s="11">
        <v>340.02836893357397</v>
      </c>
      <c r="G5512" s="9">
        <v>0.93</v>
      </c>
      <c r="H5512" s="9">
        <v>0.93</v>
      </c>
      <c r="I5512" s="9">
        <v>0.93</v>
      </c>
      <c r="J5512" s="9">
        <v>0.3</v>
      </c>
      <c r="K5512" s="9">
        <v>0.3</v>
      </c>
      <c r="L5512" s="9">
        <v>0.3</v>
      </c>
      <c r="N5512" s="32">
        <f>IF('System Design'!$F$8=1,'Hourly Demand and Generation'!G5512*'System Design'!$F$21,IF('System Design'!$F$8=2,'Hourly Demand and Generation'!H5512*'System Design'!$F$21,IF('System Design'!$F$8=3,'Hourly Demand and Generation'!I5512*'System Design'!$F$21)))</f>
        <v>465</v>
      </c>
      <c r="O5512" s="32">
        <f>IF('System Design'!$F$8=1,'Hourly Demand and Generation'!J5512*'System Design'!$F$22,IF('System Design'!$F$8=2,'Hourly Demand and Generation'!K5512*'System Design'!$F$22,IF('System Design'!$F$8=3,'Hourly Demand and Generation'!L5512*'System Design'!$F$22)))</f>
        <v>750</v>
      </c>
      <c r="Q5512" s="32">
        <f t="shared" si="1233"/>
        <v>0</v>
      </c>
      <c r="R5512" s="32">
        <f t="shared" si="1236"/>
        <v>5400</v>
      </c>
      <c r="S5512" s="32">
        <f t="shared" si="1237"/>
        <v>0</v>
      </c>
      <c r="T5512" s="32">
        <f t="shared" si="1238"/>
        <v>21600</v>
      </c>
      <c r="U5512" s="32">
        <f t="shared" si="1239"/>
        <v>0</v>
      </c>
      <c r="V5512" s="32">
        <f t="shared" si="1234"/>
        <v>874.97163106642597</v>
      </c>
      <c r="W5512" s="32">
        <f t="shared" si="1240"/>
        <v>874.97163106642597</v>
      </c>
      <c r="X5512" s="32">
        <f t="shared" si="1241"/>
        <v>874.97163106642597</v>
      </c>
    </row>
    <row r="5513" spans="1:24" x14ac:dyDescent="0.25">
      <c r="A5513" s="2"/>
      <c r="B5513" s="2" t="s">
        <v>9</v>
      </c>
      <c r="C5513" s="2">
        <f t="shared" si="1231"/>
        <v>230</v>
      </c>
      <c r="D5513" s="2">
        <f t="shared" si="1232"/>
        <v>13</v>
      </c>
      <c r="E5513" s="2">
        <f t="shared" si="1235"/>
        <v>5509</v>
      </c>
      <c r="F5513" s="11">
        <v>353.27622746345401</v>
      </c>
      <c r="G5513" s="9">
        <v>0.77190000000000003</v>
      </c>
      <c r="H5513" s="9">
        <v>0.81374999999999997</v>
      </c>
      <c r="I5513" s="9">
        <v>0.85560000000000003</v>
      </c>
      <c r="J5513" s="9">
        <v>0.32</v>
      </c>
      <c r="K5513" s="9">
        <v>0.32</v>
      </c>
      <c r="L5513" s="9">
        <v>0.32</v>
      </c>
      <c r="N5513" s="32">
        <f>IF('System Design'!$F$8=1,'Hourly Demand and Generation'!G5513*'System Design'!$F$21,IF('System Design'!$F$8=2,'Hourly Demand and Generation'!H5513*'System Design'!$F$21,IF('System Design'!$F$8=3,'Hourly Demand and Generation'!I5513*'System Design'!$F$21)))</f>
        <v>427.8</v>
      </c>
      <c r="O5513" s="32">
        <f>IF('System Design'!$F$8=1,'Hourly Demand and Generation'!J5513*'System Design'!$F$22,IF('System Design'!$F$8=2,'Hourly Demand and Generation'!K5513*'System Design'!$F$22,IF('System Design'!$F$8=3,'Hourly Demand and Generation'!L5513*'System Design'!$F$22)))</f>
        <v>800</v>
      </c>
      <c r="Q5513" s="32">
        <f t="shared" si="1233"/>
        <v>0</v>
      </c>
      <c r="R5513" s="32">
        <f t="shared" si="1236"/>
        <v>5400</v>
      </c>
      <c r="S5513" s="32">
        <f t="shared" si="1237"/>
        <v>0</v>
      </c>
      <c r="T5513" s="32">
        <f t="shared" si="1238"/>
        <v>21600</v>
      </c>
      <c r="U5513" s="32">
        <f t="shared" si="1239"/>
        <v>0</v>
      </c>
      <c r="V5513" s="32">
        <f t="shared" si="1234"/>
        <v>874.52377253654595</v>
      </c>
      <c r="W5513" s="32">
        <f t="shared" si="1240"/>
        <v>874.52377253654595</v>
      </c>
      <c r="X5513" s="32">
        <f t="shared" si="1241"/>
        <v>874.52377253654595</v>
      </c>
    </row>
    <row r="5514" spans="1:24" x14ac:dyDescent="0.25">
      <c r="A5514" s="2"/>
      <c r="B5514" s="2" t="s">
        <v>9</v>
      </c>
      <c r="C5514" s="2">
        <f t="shared" si="1231"/>
        <v>230</v>
      </c>
      <c r="D5514" s="2">
        <f t="shared" si="1232"/>
        <v>14</v>
      </c>
      <c r="E5514" s="2">
        <f t="shared" si="1235"/>
        <v>5510</v>
      </c>
      <c r="F5514" s="11">
        <v>353.27622746345401</v>
      </c>
      <c r="G5514" s="9">
        <v>0.62309999999999999</v>
      </c>
      <c r="H5514" s="9">
        <v>0.6603</v>
      </c>
      <c r="I5514" s="9">
        <v>0.69750000000000001</v>
      </c>
      <c r="J5514" s="9">
        <v>0.34</v>
      </c>
      <c r="K5514" s="9">
        <v>0.34</v>
      </c>
      <c r="L5514" s="9">
        <v>0.34</v>
      </c>
      <c r="N5514" s="32">
        <f>IF('System Design'!$F$8=1,'Hourly Demand and Generation'!G5514*'System Design'!$F$21,IF('System Design'!$F$8=2,'Hourly Demand and Generation'!H5514*'System Design'!$F$21,IF('System Design'!$F$8=3,'Hourly Demand and Generation'!I5514*'System Design'!$F$21)))</f>
        <v>348.75</v>
      </c>
      <c r="O5514" s="32">
        <f>IF('System Design'!$F$8=1,'Hourly Demand and Generation'!J5514*'System Design'!$F$22,IF('System Design'!$F$8=2,'Hourly Demand and Generation'!K5514*'System Design'!$F$22,IF('System Design'!$F$8=3,'Hourly Demand and Generation'!L5514*'System Design'!$F$22)))</f>
        <v>850.00000000000011</v>
      </c>
      <c r="Q5514" s="32">
        <f t="shared" si="1233"/>
        <v>0</v>
      </c>
      <c r="R5514" s="32">
        <f t="shared" si="1236"/>
        <v>5400</v>
      </c>
      <c r="S5514" s="32">
        <f t="shared" si="1237"/>
        <v>0</v>
      </c>
      <c r="T5514" s="32">
        <f t="shared" si="1238"/>
        <v>21600</v>
      </c>
      <c r="U5514" s="32">
        <f t="shared" si="1239"/>
        <v>0</v>
      </c>
      <c r="V5514" s="32">
        <f t="shared" si="1234"/>
        <v>845.47377253654599</v>
      </c>
      <c r="W5514" s="32">
        <f t="shared" si="1240"/>
        <v>845.47377253654599</v>
      </c>
      <c r="X5514" s="32">
        <f t="shared" si="1241"/>
        <v>845.47377253654599</v>
      </c>
    </row>
    <row r="5515" spans="1:24" x14ac:dyDescent="0.25">
      <c r="A5515" s="2"/>
      <c r="B5515" s="2" t="s">
        <v>9</v>
      </c>
      <c r="C5515" s="2">
        <f t="shared" si="1231"/>
        <v>230</v>
      </c>
      <c r="D5515" s="2">
        <f t="shared" si="1232"/>
        <v>15</v>
      </c>
      <c r="E5515" s="2">
        <f t="shared" si="1235"/>
        <v>5511</v>
      </c>
      <c r="F5515" s="11">
        <v>375.35599167991899</v>
      </c>
      <c r="G5515" s="9">
        <v>0.46500000000000002</v>
      </c>
      <c r="H5515" s="9">
        <v>0.50219999999999998</v>
      </c>
      <c r="I5515" s="9">
        <v>0.53939999999999999</v>
      </c>
      <c r="J5515" s="9">
        <v>0.36</v>
      </c>
      <c r="K5515" s="9">
        <v>0.36</v>
      </c>
      <c r="L5515" s="9">
        <v>0.36</v>
      </c>
      <c r="N5515" s="32">
        <f>IF('System Design'!$F$8=1,'Hourly Demand and Generation'!G5515*'System Design'!$F$21,IF('System Design'!$F$8=2,'Hourly Demand and Generation'!H5515*'System Design'!$F$21,IF('System Design'!$F$8=3,'Hourly Demand and Generation'!I5515*'System Design'!$F$21)))</f>
        <v>269.7</v>
      </c>
      <c r="O5515" s="32">
        <f>IF('System Design'!$F$8=1,'Hourly Demand and Generation'!J5515*'System Design'!$F$22,IF('System Design'!$F$8=2,'Hourly Demand and Generation'!K5515*'System Design'!$F$22,IF('System Design'!$F$8=3,'Hourly Demand and Generation'!L5515*'System Design'!$F$22)))</f>
        <v>900</v>
      </c>
      <c r="Q5515" s="32">
        <f t="shared" si="1233"/>
        <v>0</v>
      </c>
      <c r="R5515" s="32">
        <f t="shared" si="1236"/>
        <v>5400</v>
      </c>
      <c r="S5515" s="32">
        <f t="shared" si="1237"/>
        <v>0</v>
      </c>
      <c r="T5515" s="32">
        <f t="shared" si="1238"/>
        <v>21600</v>
      </c>
      <c r="U5515" s="32">
        <f t="shared" si="1239"/>
        <v>0</v>
      </c>
      <c r="V5515" s="32">
        <f t="shared" si="1234"/>
        <v>794.344008320081</v>
      </c>
      <c r="W5515" s="32">
        <f t="shared" si="1240"/>
        <v>794.344008320081</v>
      </c>
      <c r="X5515" s="32">
        <f t="shared" si="1241"/>
        <v>794.344008320081</v>
      </c>
    </row>
    <row r="5516" spans="1:24" x14ac:dyDescent="0.25">
      <c r="A5516" s="2"/>
      <c r="B5516" s="2" t="s">
        <v>9</v>
      </c>
      <c r="C5516" s="2">
        <f t="shared" si="1231"/>
        <v>230</v>
      </c>
      <c r="D5516" s="2">
        <f t="shared" si="1232"/>
        <v>16</v>
      </c>
      <c r="E5516" s="2">
        <f t="shared" si="1235"/>
        <v>5512</v>
      </c>
      <c r="F5516" s="11">
        <v>397.43575589638499</v>
      </c>
      <c r="G5516" s="9">
        <v>0.30690000000000001</v>
      </c>
      <c r="H5516" s="9">
        <v>0.34875</v>
      </c>
      <c r="I5516" s="9">
        <v>0.3906</v>
      </c>
      <c r="J5516" s="9">
        <v>0.36</v>
      </c>
      <c r="K5516" s="9">
        <v>0.36</v>
      </c>
      <c r="L5516" s="9">
        <v>0.36</v>
      </c>
      <c r="N5516" s="32">
        <f>IF('System Design'!$F$8=1,'Hourly Demand and Generation'!G5516*'System Design'!$F$21,IF('System Design'!$F$8=2,'Hourly Demand and Generation'!H5516*'System Design'!$F$21,IF('System Design'!$F$8=3,'Hourly Demand and Generation'!I5516*'System Design'!$F$21)))</f>
        <v>195.3</v>
      </c>
      <c r="O5516" s="32">
        <f>IF('System Design'!$F$8=1,'Hourly Demand and Generation'!J5516*'System Design'!$F$22,IF('System Design'!$F$8=2,'Hourly Demand and Generation'!K5516*'System Design'!$F$22,IF('System Design'!$F$8=3,'Hourly Demand and Generation'!L5516*'System Design'!$F$22)))</f>
        <v>900</v>
      </c>
      <c r="Q5516" s="32">
        <f t="shared" si="1233"/>
        <v>0</v>
      </c>
      <c r="R5516" s="32">
        <f t="shared" si="1236"/>
        <v>5400</v>
      </c>
      <c r="S5516" s="32">
        <f t="shared" si="1237"/>
        <v>0</v>
      </c>
      <c r="T5516" s="32">
        <f t="shared" si="1238"/>
        <v>21600</v>
      </c>
      <c r="U5516" s="32">
        <f t="shared" si="1239"/>
        <v>0</v>
      </c>
      <c r="V5516" s="32">
        <f t="shared" si="1234"/>
        <v>697.86424410361496</v>
      </c>
      <c r="W5516" s="32">
        <f t="shared" si="1240"/>
        <v>697.86424410361496</v>
      </c>
      <c r="X5516" s="32">
        <f t="shared" si="1241"/>
        <v>697.86424410361496</v>
      </c>
    </row>
    <row r="5517" spans="1:24" x14ac:dyDescent="0.25">
      <c r="A5517" s="2"/>
      <c r="B5517" s="2" t="s">
        <v>9</v>
      </c>
      <c r="C5517" s="2">
        <f t="shared" si="1231"/>
        <v>230</v>
      </c>
      <c r="D5517" s="2">
        <f t="shared" si="1232"/>
        <v>17</v>
      </c>
      <c r="E5517" s="2">
        <f t="shared" si="1235"/>
        <v>5513</v>
      </c>
      <c r="F5517" s="11">
        <v>419.51552011285099</v>
      </c>
      <c r="G5517" s="9">
        <v>0.15809999999999999</v>
      </c>
      <c r="H5517" s="9">
        <v>0.1953</v>
      </c>
      <c r="I5517" s="9">
        <v>0.23250000000000001</v>
      </c>
      <c r="J5517" s="9">
        <v>0.4</v>
      </c>
      <c r="K5517" s="9">
        <v>0.4</v>
      </c>
      <c r="L5517" s="9">
        <v>0.4</v>
      </c>
      <c r="N5517" s="32">
        <f>IF('System Design'!$F$8=1,'Hourly Demand and Generation'!G5517*'System Design'!$F$21,IF('System Design'!$F$8=2,'Hourly Demand and Generation'!H5517*'System Design'!$F$21,IF('System Design'!$F$8=3,'Hourly Demand and Generation'!I5517*'System Design'!$F$21)))</f>
        <v>116.25</v>
      </c>
      <c r="O5517" s="32">
        <f>IF('System Design'!$F$8=1,'Hourly Demand and Generation'!J5517*'System Design'!$F$22,IF('System Design'!$F$8=2,'Hourly Demand and Generation'!K5517*'System Design'!$F$22,IF('System Design'!$F$8=3,'Hourly Demand and Generation'!L5517*'System Design'!$F$22)))</f>
        <v>1000</v>
      </c>
      <c r="Q5517" s="32">
        <f t="shared" si="1233"/>
        <v>0</v>
      </c>
      <c r="R5517" s="32">
        <f t="shared" si="1236"/>
        <v>5400</v>
      </c>
      <c r="S5517" s="32">
        <f t="shared" si="1237"/>
        <v>0</v>
      </c>
      <c r="T5517" s="32">
        <f t="shared" si="1238"/>
        <v>21600</v>
      </c>
      <c r="U5517" s="32">
        <f t="shared" si="1239"/>
        <v>0</v>
      </c>
      <c r="V5517" s="32">
        <f t="shared" si="1234"/>
        <v>696.73447988714906</v>
      </c>
      <c r="W5517" s="32">
        <f t="shared" si="1240"/>
        <v>696.73447988714906</v>
      </c>
      <c r="X5517" s="32">
        <f t="shared" si="1241"/>
        <v>696.73447988714906</v>
      </c>
    </row>
    <row r="5518" spans="1:24" x14ac:dyDescent="0.25">
      <c r="A5518" s="2"/>
      <c r="B5518" s="2" t="s">
        <v>9</v>
      </c>
      <c r="C5518" s="2">
        <f t="shared" si="1231"/>
        <v>230</v>
      </c>
      <c r="D5518" s="2">
        <f t="shared" si="1232"/>
        <v>18</v>
      </c>
      <c r="E5518" s="2">
        <f t="shared" si="1235"/>
        <v>5514</v>
      </c>
      <c r="F5518" s="11">
        <v>441.595284329317</v>
      </c>
      <c r="G5518" s="9">
        <v>7.4399999999999994E-2</v>
      </c>
      <c r="H5518" s="9">
        <v>0.11625000000000001</v>
      </c>
      <c r="I5518" s="9">
        <v>0.15809999999999999</v>
      </c>
      <c r="J5518" s="9">
        <v>0.38</v>
      </c>
      <c r="K5518" s="9">
        <v>0.38</v>
      </c>
      <c r="L5518" s="9">
        <v>0.38</v>
      </c>
      <c r="N5518" s="32">
        <f>IF('System Design'!$F$8=1,'Hourly Demand and Generation'!G5518*'System Design'!$F$21,IF('System Design'!$F$8=2,'Hourly Demand and Generation'!H5518*'System Design'!$F$21,IF('System Design'!$F$8=3,'Hourly Demand and Generation'!I5518*'System Design'!$F$21)))</f>
        <v>79.05</v>
      </c>
      <c r="O5518" s="32">
        <f>IF('System Design'!$F$8=1,'Hourly Demand and Generation'!J5518*'System Design'!$F$22,IF('System Design'!$F$8=2,'Hourly Demand and Generation'!K5518*'System Design'!$F$22,IF('System Design'!$F$8=3,'Hourly Demand and Generation'!L5518*'System Design'!$F$22)))</f>
        <v>950</v>
      </c>
      <c r="Q5518" s="32">
        <f t="shared" si="1233"/>
        <v>0</v>
      </c>
      <c r="R5518" s="32">
        <f t="shared" si="1236"/>
        <v>5400</v>
      </c>
      <c r="S5518" s="32">
        <f t="shared" si="1237"/>
        <v>0</v>
      </c>
      <c r="T5518" s="32">
        <f t="shared" si="1238"/>
        <v>21600</v>
      </c>
      <c r="U5518" s="32">
        <f t="shared" si="1239"/>
        <v>0</v>
      </c>
      <c r="V5518" s="32">
        <f t="shared" si="1234"/>
        <v>587.45471567068296</v>
      </c>
      <c r="W5518" s="32">
        <f t="shared" si="1240"/>
        <v>587.45471567068296</v>
      </c>
      <c r="X5518" s="32">
        <f t="shared" si="1241"/>
        <v>587.45471567068296</v>
      </c>
    </row>
    <row r="5519" spans="1:24" x14ac:dyDescent="0.25">
      <c r="A5519" s="2"/>
      <c r="B5519" s="2" t="s">
        <v>9</v>
      </c>
      <c r="C5519" s="2">
        <f t="shared" si="1231"/>
        <v>230</v>
      </c>
      <c r="D5519" s="2">
        <f t="shared" si="1232"/>
        <v>19</v>
      </c>
      <c r="E5519" s="2">
        <f t="shared" si="1235"/>
        <v>5515</v>
      </c>
      <c r="F5519" s="11">
        <v>428.34742579943702</v>
      </c>
      <c r="G5519" s="9">
        <v>0</v>
      </c>
      <c r="H5519" s="9">
        <v>3.7199999999999997E-2</v>
      </c>
      <c r="I5519" s="9">
        <v>7.4399999999999994E-2</v>
      </c>
      <c r="J5519" s="9">
        <v>0.36</v>
      </c>
      <c r="K5519" s="9">
        <v>0.36</v>
      </c>
      <c r="L5519" s="9">
        <v>0.36</v>
      </c>
      <c r="N5519" s="32">
        <f>IF('System Design'!$F$8=1,'Hourly Demand and Generation'!G5519*'System Design'!$F$21,IF('System Design'!$F$8=2,'Hourly Demand and Generation'!H5519*'System Design'!$F$21,IF('System Design'!$F$8=3,'Hourly Demand and Generation'!I5519*'System Design'!$F$21)))</f>
        <v>37.199999999999996</v>
      </c>
      <c r="O5519" s="32">
        <f>IF('System Design'!$F$8=1,'Hourly Demand and Generation'!J5519*'System Design'!$F$22,IF('System Design'!$F$8=2,'Hourly Demand and Generation'!K5519*'System Design'!$F$22,IF('System Design'!$F$8=3,'Hourly Demand and Generation'!L5519*'System Design'!$F$22)))</f>
        <v>900</v>
      </c>
      <c r="Q5519" s="32">
        <f t="shared" si="1233"/>
        <v>0</v>
      </c>
      <c r="R5519" s="32">
        <f t="shared" si="1236"/>
        <v>5400</v>
      </c>
      <c r="S5519" s="32">
        <f t="shared" si="1237"/>
        <v>0</v>
      </c>
      <c r="T5519" s="32">
        <f t="shared" si="1238"/>
        <v>21600</v>
      </c>
      <c r="U5519" s="32">
        <f t="shared" si="1239"/>
        <v>0</v>
      </c>
      <c r="V5519" s="32">
        <f t="shared" si="1234"/>
        <v>508.85257420056303</v>
      </c>
      <c r="W5519" s="32">
        <f t="shared" si="1240"/>
        <v>508.85257420056303</v>
      </c>
      <c r="X5519" s="32">
        <f t="shared" si="1241"/>
        <v>508.85257420056303</v>
      </c>
    </row>
    <row r="5520" spans="1:24" x14ac:dyDescent="0.25">
      <c r="A5520" s="2"/>
      <c r="B5520" s="2" t="s">
        <v>9</v>
      </c>
      <c r="C5520" s="2">
        <f t="shared" si="1231"/>
        <v>230</v>
      </c>
      <c r="D5520" s="2">
        <f t="shared" si="1232"/>
        <v>20</v>
      </c>
      <c r="E5520" s="2">
        <f t="shared" si="1235"/>
        <v>5516</v>
      </c>
      <c r="F5520" s="11">
        <v>419.51552011285099</v>
      </c>
      <c r="G5520" s="9">
        <v>0</v>
      </c>
      <c r="H5520" s="9">
        <v>0</v>
      </c>
      <c r="I5520" s="9">
        <v>0</v>
      </c>
      <c r="J5520" s="9">
        <v>0.36</v>
      </c>
      <c r="K5520" s="9">
        <v>0.36</v>
      </c>
      <c r="L5520" s="9">
        <v>0.36</v>
      </c>
      <c r="N5520" s="32">
        <f>IF('System Design'!$F$8=1,'Hourly Demand and Generation'!G5520*'System Design'!$F$21,IF('System Design'!$F$8=2,'Hourly Demand and Generation'!H5520*'System Design'!$F$21,IF('System Design'!$F$8=3,'Hourly Demand and Generation'!I5520*'System Design'!$F$21)))</f>
        <v>0</v>
      </c>
      <c r="O5520" s="32">
        <f>IF('System Design'!$F$8=1,'Hourly Demand and Generation'!J5520*'System Design'!$F$22,IF('System Design'!$F$8=2,'Hourly Demand and Generation'!K5520*'System Design'!$F$22,IF('System Design'!$F$8=3,'Hourly Demand and Generation'!L5520*'System Design'!$F$22)))</f>
        <v>900</v>
      </c>
      <c r="Q5520" s="32">
        <f t="shared" si="1233"/>
        <v>0</v>
      </c>
      <c r="R5520" s="32">
        <f t="shared" si="1236"/>
        <v>5400</v>
      </c>
      <c r="S5520" s="32">
        <f t="shared" si="1237"/>
        <v>0</v>
      </c>
      <c r="T5520" s="32">
        <f t="shared" si="1238"/>
        <v>21600</v>
      </c>
      <c r="U5520" s="32">
        <f t="shared" si="1239"/>
        <v>0</v>
      </c>
      <c r="V5520" s="32">
        <f t="shared" si="1234"/>
        <v>480.48447988714901</v>
      </c>
      <c r="W5520" s="32">
        <f t="shared" si="1240"/>
        <v>480.48447988714901</v>
      </c>
      <c r="X5520" s="32">
        <f t="shared" si="1241"/>
        <v>480.48447988714901</v>
      </c>
    </row>
    <row r="5521" spans="1:24" x14ac:dyDescent="0.25">
      <c r="A5521" s="2"/>
      <c r="B5521" s="2" t="s">
        <v>9</v>
      </c>
      <c r="C5521" s="2">
        <f t="shared" si="1231"/>
        <v>230</v>
      </c>
      <c r="D5521" s="2">
        <f t="shared" si="1232"/>
        <v>21</v>
      </c>
      <c r="E5521" s="2">
        <f t="shared" si="1235"/>
        <v>5517</v>
      </c>
      <c r="F5521" s="11">
        <v>397.43575589638499</v>
      </c>
      <c r="G5521" s="9">
        <v>0</v>
      </c>
      <c r="H5521" s="9">
        <v>0</v>
      </c>
      <c r="I5521" s="9">
        <v>0</v>
      </c>
      <c r="J5521" s="9">
        <v>0.36</v>
      </c>
      <c r="K5521" s="9">
        <v>0.36</v>
      </c>
      <c r="L5521" s="9">
        <v>0.36</v>
      </c>
      <c r="N5521" s="32">
        <f>IF('System Design'!$F$8=1,'Hourly Demand and Generation'!G5521*'System Design'!$F$21,IF('System Design'!$F$8=2,'Hourly Demand and Generation'!H5521*'System Design'!$F$21,IF('System Design'!$F$8=3,'Hourly Demand and Generation'!I5521*'System Design'!$F$21)))</f>
        <v>0</v>
      </c>
      <c r="O5521" s="32">
        <f>IF('System Design'!$F$8=1,'Hourly Demand and Generation'!J5521*'System Design'!$F$22,IF('System Design'!$F$8=2,'Hourly Demand and Generation'!K5521*'System Design'!$F$22,IF('System Design'!$F$8=3,'Hourly Demand and Generation'!L5521*'System Design'!$F$22)))</f>
        <v>900</v>
      </c>
      <c r="Q5521" s="32">
        <f t="shared" si="1233"/>
        <v>0</v>
      </c>
      <c r="R5521" s="32">
        <f t="shared" si="1236"/>
        <v>5400</v>
      </c>
      <c r="S5521" s="32">
        <f t="shared" si="1237"/>
        <v>0</v>
      </c>
      <c r="T5521" s="32">
        <f t="shared" si="1238"/>
        <v>21600</v>
      </c>
      <c r="U5521" s="32">
        <f t="shared" si="1239"/>
        <v>0</v>
      </c>
      <c r="V5521" s="32">
        <f t="shared" si="1234"/>
        <v>502.56424410361501</v>
      </c>
      <c r="W5521" s="32">
        <f t="shared" si="1240"/>
        <v>502.56424410361501</v>
      </c>
      <c r="X5521" s="32">
        <f t="shared" si="1241"/>
        <v>502.56424410361501</v>
      </c>
    </row>
    <row r="5522" spans="1:24" x14ac:dyDescent="0.25">
      <c r="A5522" s="2"/>
      <c r="B5522" s="2" t="s">
        <v>9</v>
      </c>
      <c r="C5522" s="2">
        <f t="shared" si="1231"/>
        <v>230</v>
      </c>
      <c r="D5522" s="2">
        <f t="shared" si="1232"/>
        <v>22</v>
      </c>
      <c r="E5522" s="2">
        <f t="shared" si="1235"/>
        <v>5518</v>
      </c>
      <c r="F5522" s="11">
        <v>375.35599167991899</v>
      </c>
      <c r="G5522" s="9">
        <v>0</v>
      </c>
      <c r="H5522" s="9">
        <v>0</v>
      </c>
      <c r="I5522" s="9">
        <v>0</v>
      </c>
      <c r="J5522" s="9">
        <v>0.38</v>
      </c>
      <c r="K5522" s="9">
        <v>0.38</v>
      </c>
      <c r="L5522" s="9">
        <v>0.38</v>
      </c>
      <c r="N5522" s="32">
        <f>IF('System Design'!$F$8=1,'Hourly Demand and Generation'!G5522*'System Design'!$F$21,IF('System Design'!$F$8=2,'Hourly Demand and Generation'!H5522*'System Design'!$F$21,IF('System Design'!$F$8=3,'Hourly Demand and Generation'!I5522*'System Design'!$F$21)))</f>
        <v>0</v>
      </c>
      <c r="O5522" s="32">
        <f>IF('System Design'!$F$8=1,'Hourly Demand and Generation'!J5522*'System Design'!$F$22,IF('System Design'!$F$8=2,'Hourly Demand and Generation'!K5522*'System Design'!$F$22,IF('System Design'!$F$8=3,'Hourly Demand and Generation'!L5522*'System Design'!$F$22)))</f>
        <v>950</v>
      </c>
      <c r="Q5522" s="32">
        <f t="shared" si="1233"/>
        <v>0</v>
      </c>
      <c r="R5522" s="32">
        <f t="shared" si="1236"/>
        <v>5400</v>
      </c>
      <c r="S5522" s="32">
        <f t="shared" si="1237"/>
        <v>0</v>
      </c>
      <c r="T5522" s="32">
        <f t="shared" si="1238"/>
        <v>21600</v>
      </c>
      <c r="U5522" s="32">
        <f t="shared" si="1239"/>
        <v>0</v>
      </c>
      <c r="V5522" s="32">
        <f t="shared" si="1234"/>
        <v>574.64400832008096</v>
      </c>
      <c r="W5522" s="32">
        <f t="shared" si="1240"/>
        <v>574.64400832008096</v>
      </c>
      <c r="X5522" s="32">
        <f t="shared" si="1241"/>
        <v>574.64400832008096</v>
      </c>
    </row>
    <row r="5523" spans="1:24" x14ac:dyDescent="0.25">
      <c r="A5523" s="2"/>
      <c r="B5523" s="2" t="s">
        <v>9</v>
      </c>
      <c r="C5523" s="2">
        <f t="shared" si="1231"/>
        <v>230</v>
      </c>
      <c r="D5523" s="2">
        <f t="shared" si="1232"/>
        <v>23</v>
      </c>
      <c r="E5523" s="2">
        <f t="shared" si="1235"/>
        <v>5519</v>
      </c>
      <c r="F5523" s="11">
        <v>353.27622746345401</v>
      </c>
      <c r="G5523" s="9">
        <v>0</v>
      </c>
      <c r="H5523" s="9">
        <v>0</v>
      </c>
      <c r="I5523" s="9">
        <v>0</v>
      </c>
      <c r="J5523" s="9">
        <v>0.32</v>
      </c>
      <c r="K5523" s="9">
        <v>0.32</v>
      </c>
      <c r="L5523" s="9">
        <v>0.32</v>
      </c>
      <c r="N5523" s="32">
        <f>IF('System Design'!$F$8=1,'Hourly Demand and Generation'!G5523*'System Design'!$F$21,IF('System Design'!$F$8=2,'Hourly Demand and Generation'!H5523*'System Design'!$F$21,IF('System Design'!$F$8=3,'Hourly Demand and Generation'!I5523*'System Design'!$F$21)))</f>
        <v>0</v>
      </c>
      <c r="O5523" s="32">
        <f>IF('System Design'!$F$8=1,'Hourly Demand and Generation'!J5523*'System Design'!$F$22,IF('System Design'!$F$8=2,'Hourly Demand and Generation'!K5523*'System Design'!$F$22,IF('System Design'!$F$8=3,'Hourly Demand and Generation'!L5523*'System Design'!$F$22)))</f>
        <v>800</v>
      </c>
      <c r="Q5523" s="32">
        <f t="shared" si="1233"/>
        <v>0</v>
      </c>
      <c r="R5523" s="32">
        <f t="shared" si="1236"/>
        <v>5400</v>
      </c>
      <c r="S5523" s="32">
        <f t="shared" si="1237"/>
        <v>0</v>
      </c>
      <c r="T5523" s="32">
        <f t="shared" si="1238"/>
        <v>21600</v>
      </c>
      <c r="U5523" s="32">
        <f t="shared" si="1239"/>
        <v>0</v>
      </c>
      <c r="V5523" s="32">
        <f t="shared" si="1234"/>
        <v>446.72377253654599</v>
      </c>
      <c r="W5523" s="32">
        <f t="shared" si="1240"/>
        <v>446.72377253654599</v>
      </c>
      <c r="X5523" s="32">
        <f t="shared" si="1241"/>
        <v>446.72377253654599</v>
      </c>
    </row>
    <row r="5524" spans="1:24" x14ac:dyDescent="0.25">
      <c r="A5524" s="2"/>
      <c r="B5524" s="2" t="s">
        <v>9</v>
      </c>
      <c r="C5524" s="2">
        <f t="shared" si="1231"/>
        <v>230</v>
      </c>
      <c r="D5524" s="2">
        <f t="shared" si="1232"/>
        <v>24</v>
      </c>
      <c r="E5524" s="2">
        <f t="shared" si="1235"/>
        <v>5520</v>
      </c>
      <c r="F5524" s="11">
        <v>309.116699030522</v>
      </c>
      <c r="G5524" s="9">
        <v>0</v>
      </c>
      <c r="H5524" s="9">
        <v>0</v>
      </c>
      <c r="I5524" s="9">
        <v>0</v>
      </c>
      <c r="J5524" s="9">
        <v>0.32</v>
      </c>
      <c r="K5524" s="9">
        <v>0.32</v>
      </c>
      <c r="L5524" s="9">
        <v>0.32</v>
      </c>
      <c r="N5524" s="32">
        <f>IF('System Design'!$F$8=1,'Hourly Demand and Generation'!G5524*'System Design'!$F$21,IF('System Design'!$F$8=2,'Hourly Demand and Generation'!H5524*'System Design'!$F$21,IF('System Design'!$F$8=3,'Hourly Demand and Generation'!I5524*'System Design'!$F$21)))</f>
        <v>0</v>
      </c>
      <c r="O5524" s="32">
        <f>IF('System Design'!$F$8=1,'Hourly Demand and Generation'!J5524*'System Design'!$F$22,IF('System Design'!$F$8=2,'Hourly Demand and Generation'!K5524*'System Design'!$F$22,IF('System Design'!$F$8=3,'Hourly Demand and Generation'!L5524*'System Design'!$F$22)))</f>
        <v>800</v>
      </c>
      <c r="Q5524" s="32">
        <f t="shared" si="1233"/>
        <v>0</v>
      </c>
      <c r="R5524" s="32">
        <f t="shared" si="1236"/>
        <v>5400</v>
      </c>
      <c r="S5524" s="32">
        <f t="shared" si="1237"/>
        <v>0</v>
      </c>
      <c r="T5524" s="32">
        <f t="shared" si="1238"/>
        <v>21600</v>
      </c>
      <c r="U5524" s="32">
        <f t="shared" si="1239"/>
        <v>0</v>
      </c>
      <c r="V5524" s="32">
        <f t="shared" si="1234"/>
        <v>490.883300969478</v>
      </c>
      <c r="W5524" s="32">
        <f t="shared" si="1240"/>
        <v>490.883300969478</v>
      </c>
      <c r="X5524" s="32">
        <f t="shared" si="1241"/>
        <v>490.883300969478</v>
      </c>
    </row>
    <row r="5525" spans="1:24" x14ac:dyDescent="0.25">
      <c r="A5525" s="2"/>
      <c r="B5525" s="2" t="s">
        <v>9</v>
      </c>
      <c r="C5525" s="2">
        <f>C5524+1</f>
        <v>231</v>
      </c>
      <c r="D5525" s="2">
        <v>1</v>
      </c>
      <c r="E5525" s="2">
        <f t="shared" si="1235"/>
        <v>5521</v>
      </c>
      <c r="F5525" s="11">
        <v>243</v>
      </c>
      <c r="G5525" s="9">
        <v>0</v>
      </c>
      <c r="H5525" s="9">
        <v>0</v>
      </c>
      <c r="I5525" s="9">
        <v>0</v>
      </c>
      <c r="J5525" s="9">
        <v>0.26429285785161899</v>
      </c>
      <c r="K5525" s="9">
        <v>0.26429285785161899</v>
      </c>
      <c r="L5525" s="9">
        <v>0.4</v>
      </c>
      <c r="N5525" s="32">
        <f>IF('System Design'!$F$8=1,'Hourly Demand and Generation'!G5525*'System Design'!$F$21,IF('System Design'!$F$8=2,'Hourly Demand and Generation'!H5525*'System Design'!$F$21,IF('System Design'!$F$8=3,'Hourly Demand and Generation'!I5525*'System Design'!$F$21)))</f>
        <v>0</v>
      </c>
      <c r="O5525" s="32">
        <f>IF('System Design'!$F$8=1,'Hourly Demand and Generation'!J5525*'System Design'!$F$22,IF('System Design'!$F$8=2,'Hourly Demand and Generation'!K5525*'System Design'!$F$22,IF('System Design'!$F$8=3,'Hourly Demand and Generation'!L5525*'System Design'!$F$22)))</f>
        <v>1000</v>
      </c>
      <c r="Q5525" s="32">
        <f t="shared" si="1233"/>
        <v>0</v>
      </c>
      <c r="R5525" s="32">
        <f t="shared" si="1236"/>
        <v>5400</v>
      </c>
      <c r="S5525" s="32">
        <f t="shared" si="1237"/>
        <v>0</v>
      </c>
      <c r="T5525" s="32">
        <f t="shared" si="1238"/>
        <v>21600</v>
      </c>
      <c r="U5525" s="32">
        <f t="shared" si="1239"/>
        <v>0</v>
      </c>
      <c r="V5525" s="32">
        <f t="shared" si="1234"/>
        <v>757</v>
      </c>
      <c r="W5525" s="32">
        <f t="shared" si="1240"/>
        <v>757</v>
      </c>
      <c r="X5525" s="32">
        <f t="shared" si="1241"/>
        <v>757</v>
      </c>
    </row>
    <row r="5526" spans="1:24" x14ac:dyDescent="0.25">
      <c r="A5526" s="2"/>
      <c r="B5526" s="2" t="s">
        <v>9</v>
      </c>
      <c r="C5526" s="2">
        <f>C5525</f>
        <v>231</v>
      </c>
      <c r="D5526" s="2">
        <f>D5525+1</f>
        <v>2</v>
      </c>
      <c r="E5526" s="2">
        <f t="shared" si="1235"/>
        <v>5522</v>
      </c>
      <c r="F5526" s="11">
        <v>222.75</v>
      </c>
      <c r="G5526" s="9">
        <v>0</v>
      </c>
      <c r="H5526" s="9">
        <v>0</v>
      </c>
      <c r="I5526" s="9">
        <v>0</v>
      </c>
      <c r="J5526" s="9">
        <v>0.237863572066457</v>
      </c>
      <c r="K5526" s="9">
        <v>0.237863572066457</v>
      </c>
      <c r="L5526" s="9">
        <v>0.36</v>
      </c>
      <c r="N5526" s="32">
        <f>IF('System Design'!$F$8=1,'Hourly Demand and Generation'!G5526*'System Design'!$F$21,IF('System Design'!$F$8=2,'Hourly Demand and Generation'!H5526*'System Design'!$F$21,IF('System Design'!$F$8=3,'Hourly Demand and Generation'!I5526*'System Design'!$F$21)))</f>
        <v>0</v>
      </c>
      <c r="O5526" s="32">
        <f>IF('System Design'!$F$8=1,'Hourly Demand and Generation'!J5526*'System Design'!$F$22,IF('System Design'!$F$8=2,'Hourly Demand and Generation'!K5526*'System Design'!$F$22,IF('System Design'!$F$8=3,'Hourly Demand and Generation'!L5526*'System Design'!$F$22)))</f>
        <v>900</v>
      </c>
      <c r="Q5526" s="32">
        <f t="shared" si="1233"/>
        <v>0</v>
      </c>
      <c r="R5526" s="32">
        <f t="shared" si="1236"/>
        <v>5400</v>
      </c>
      <c r="S5526" s="32">
        <f t="shared" si="1237"/>
        <v>0</v>
      </c>
      <c r="T5526" s="32">
        <f t="shared" si="1238"/>
        <v>21600</v>
      </c>
      <c r="U5526" s="32">
        <f t="shared" si="1239"/>
        <v>0</v>
      </c>
      <c r="V5526" s="32">
        <f t="shared" si="1234"/>
        <v>677.25</v>
      </c>
      <c r="W5526" s="32">
        <f t="shared" si="1240"/>
        <v>677.25</v>
      </c>
      <c r="X5526" s="32">
        <f t="shared" si="1241"/>
        <v>677.25</v>
      </c>
    </row>
    <row r="5527" spans="1:24" x14ac:dyDescent="0.25">
      <c r="A5527" s="2"/>
      <c r="B5527" s="2" t="s">
        <v>9</v>
      </c>
      <c r="C5527" s="2">
        <f t="shared" ref="C5527:C5548" si="1242">C5526</f>
        <v>231</v>
      </c>
      <c r="D5527" s="2">
        <f t="shared" ref="D5527:D5548" si="1243">D5526+1</f>
        <v>3</v>
      </c>
      <c r="E5527" s="2">
        <f t="shared" si="1235"/>
        <v>5523</v>
      </c>
      <c r="F5527" s="11">
        <v>202.5</v>
      </c>
      <c r="G5527" s="9">
        <v>0</v>
      </c>
      <c r="H5527" s="9">
        <v>0</v>
      </c>
      <c r="I5527" s="9">
        <v>0</v>
      </c>
      <c r="J5527" s="9">
        <v>0.237863572066457</v>
      </c>
      <c r="K5527" s="9">
        <v>0.237863572066457</v>
      </c>
      <c r="L5527" s="9">
        <v>0.36</v>
      </c>
      <c r="N5527" s="32">
        <f>IF('System Design'!$F$8=1,'Hourly Demand and Generation'!G5527*'System Design'!$F$21,IF('System Design'!$F$8=2,'Hourly Demand and Generation'!H5527*'System Design'!$F$21,IF('System Design'!$F$8=3,'Hourly Demand and Generation'!I5527*'System Design'!$F$21)))</f>
        <v>0</v>
      </c>
      <c r="O5527" s="32">
        <f>IF('System Design'!$F$8=1,'Hourly Demand and Generation'!J5527*'System Design'!$F$22,IF('System Design'!$F$8=2,'Hourly Demand and Generation'!K5527*'System Design'!$F$22,IF('System Design'!$F$8=3,'Hourly Demand and Generation'!L5527*'System Design'!$F$22)))</f>
        <v>900</v>
      </c>
      <c r="Q5527" s="32">
        <f t="shared" si="1233"/>
        <v>0</v>
      </c>
      <c r="R5527" s="32">
        <f t="shared" si="1236"/>
        <v>5400</v>
      </c>
      <c r="S5527" s="32">
        <f t="shared" si="1237"/>
        <v>0</v>
      </c>
      <c r="T5527" s="32">
        <f t="shared" si="1238"/>
        <v>21600</v>
      </c>
      <c r="U5527" s="32">
        <f t="shared" si="1239"/>
        <v>0</v>
      </c>
      <c r="V5527" s="32">
        <f t="shared" si="1234"/>
        <v>697.5</v>
      </c>
      <c r="W5527" s="32">
        <f t="shared" si="1240"/>
        <v>697.5</v>
      </c>
      <c r="X5527" s="32">
        <f t="shared" si="1241"/>
        <v>697.5</v>
      </c>
    </row>
    <row r="5528" spans="1:24" x14ac:dyDescent="0.25">
      <c r="A5528" s="2"/>
      <c r="B5528" s="2" t="s">
        <v>9</v>
      </c>
      <c r="C5528" s="2">
        <f t="shared" si="1242"/>
        <v>231</v>
      </c>
      <c r="D5528" s="2">
        <f t="shared" si="1243"/>
        <v>4</v>
      </c>
      <c r="E5528" s="2">
        <f t="shared" si="1235"/>
        <v>5524</v>
      </c>
      <c r="F5528" s="11">
        <v>243</v>
      </c>
      <c r="G5528" s="9">
        <v>0</v>
      </c>
      <c r="H5528" s="9">
        <v>0</v>
      </c>
      <c r="I5528" s="9">
        <v>0</v>
      </c>
      <c r="J5528" s="9">
        <v>0.26429285785161899</v>
      </c>
      <c r="K5528" s="9">
        <v>0.26429285785161899</v>
      </c>
      <c r="L5528" s="9">
        <v>0.4</v>
      </c>
      <c r="N5528" s="32">
        <f>IF('System Design'!$F$8=1,'Hourly Demand and Generation'!G5528*'System Design'!$F$21,IF('System Design'!$F$8=2,'Hourly Demand and Generation'!H5528*'System Design'!$F$21,IF('System Design'!$F$8=3,'Hourly Demand and Generation'!I5528*'System Design'!$F$21)))</f>
        <v>0</v>
      </c>
      <c r="O5528" s="32">
        <f>IF('System Design'!$F$8=1,'Hourly Demand and Generation'!J5528*'System Design'!$F$22,IF('System Design'!$F$8=2,'Hourly Demand and Generation'!K5528*'System Design'!$F$22,IF('System Design'!$F$8=3,'Hourly Demand and Generation'!L5528*'System Design'!$F$22)))</f>
        <v>1000</v>
      </c>
      <c r="Q5528" s="32">
        <f t="shared" si="1233"/>
        <v>0</v>
      </c>
      <c r="R5528" s="32">
        <f t="shared" si="1236"/>
        <v>5400</v>
      </c>
      <c r="S5528" s="32">
        <f t="shared" si="1237"/>
        <v>0</v>
      </c>
      <c r="T5528" s="32">
        <f t="shared" si="1238"/>
        <v>21600</v>
      </c>
      <c r="U5528" s="32">
        <f t="shared" si="1239"/>
        <v>0</v>
      </c>
      <c r="V5528" s="32">
        <f t="shared" si="1234"/>
        <v>757</v>
      </c>
      <c r="W5528" s="32">
        <f t="shared" si="1240"/>
        <v>757</v>
      </c>
      <c r="X5528" s="32">
        <f t="shared" si="1241"/>
        <v>757</v>
      </c>
    </row>
    <row r="5529" spans="1:24" x14ac:dyDescent="0.25">
      <c r="A5529" s="2"/>
      <c r="B5529" s="2" t="s">
        <v>9</v>
      </c>
      <c r="C5529" s="2">
        <f t="shared" si="1242"/>
        <v>231</v>
      </c>
      <c r="D5529" s="2">
        <f t="shared" si="1243"/>
        <v>5</v>
      </c>
      <c r="E5529" s="2">
        <f t="shared" si="1235"/>
        <v>5525</v>
      </c>
      <c r="F5529" s="11">
        <v>263.25</v>
      </c>
      <c r="G5529" s="9">
        <v>0</v>
      </c>
      <c r="H5529" s="9">
        <v>3.7199999999999997E-2</v>
      </c>
      <c r="I5529" s="9">
        <v>7.4399999999999994E-2</v>
      </c>
      <c r="J5529" s="9">
        <v>0.21143428628129499</v>
      </c>
      <c r="K5529" s="9">
        <v>0.21143428628129499</v>
      </c>
      <c r="L5529" s="9">
        <v>0.32</v>
      </c>
      <c r="N5529" s="32">
        <f>IF('System Design'!$F$8=1,'Hourly Demand and Generation'!G5529*'System Design'!$F$21,IF('System Design'!$F$8=2,'Hourly Demand and Generation'!H5529*'System Design'!$F$21,IF('System Design'!$F$8=3,'Hourly Demand and Generation'!I5529*'System Design'!$F$21)))</f>
        <v>37.199999999999996</v>
      </c>
      <c r="O5529" s="32">
        <f>IF('System Design'!$F$8=1,'Hourly Demand and Generation'!J5529*'System Design'!$F$22,IF('System Design'!$F$8=2,'Hourly Demand and Generation'!K5529*'System Design'!$F$22,IF('System Design'!$F$8=3,'Hourly Demand and Generation'!L5529*'System Design'!$F$22)))</f>
        <v>800</v>
      </c>
      <c r="Q5529" s="32">
        <f t="shared" si="1233"/>
        <v>0</v>
      </c>
      <c r="R5529" s="32">
        <f t="shared" si="1236"/>
        <v>5400</v>
      </c>
      <c r="S5529" s="32">
        <f t="shared" si="1237"/>
        <v>0</v>
      </c>
      <c r="T5529" s="32">
        <f t="shared" si="1238"/>
        <v>21600</v>
      </c>
      <c r="U5529" s="32">
        <f t="shared" si="1239"/>
        <v>0</v>
      </c>
      <c r="V5529" s="32">
        <f t="shared" si="1234"/>
        <v>573.95000000000005</v>
      </c>
      <c r="W5529" s="32">
        <f t="shared" si="1240"/>
        <v>573.95000000000005</v>
      </c>
      <c r="X5529" s="32">
        <f t="shared" si="1241"/>
        <v>573.95000000000005</v>
      </c>
    </row>
    <row r="5530" spans="1:24" x14ac:dyDescent="0.25">
      <c r="A5530" s="2"/>
      <c r="B5530" s="2" t="s">
        <v>9</v>
      </c>
      <c r="C5530" s="2">
        <f t="shared" si="1242"/>
        <v>231</v>
      </c>
      <c r="D5530" s="2">
        <f t="shared" si="1243"/>
        <v>6</v>
      </c>
      <c r="E5530" s="2">
        <f t="shared" si="1235"/>
        <v>5526</v>
      </c>
      <c r="F5530" s="11">
        <v>283.5</v>
      </c>
      <c r="G5530" s="9">
        <v>7.4399999999999994E-2</v>
      </c>
      <c r="H5530" s="9">
        <v>0.11625000000000001</v>
      </c>
      <c r="I5530" s="9">
        <v>0.15809999999999999</v>
      </c>
      <c r="J5530" s="9">
        <v>0.21143428628129499</v>
      </c>
      <c r="K5530" s="9">
        <v>0.21143428628129499</v>
      </c>
      <c r="L5530" s="9">
        <v>0.32</v>
      </c>
      <c r="N5530" s="32">
        <f>IF('System Design'!$F$8=1,'Hourly Demand and Generation'!G5530*'System Design'!$F$21,IF('System Design'!$F$8=2,'Hourly Demand and Generation'!H5530*'System Design'!$F$21,IF('System Design'!$F$8=3,'Hourly Demand and Generation'!I5530*'System Design'!$F$21)))</f>
        <v>79.05</v>
      </c>
      <c r="O5530" s="32">
        <f>IF('System Design'!$F$8=1,'Hourly Demand and Generation'!J5530*'System Design'!$F$22,IF('System Design'!$F$8=2,'Hourly Demand and Generation'!K5530*'System Design'!$F$22,IF('System Design'!$F$8=3,'Hourly Demand and Generation'!L5530*'System Design'!$F$22)))</f>
        <v>800</v>
      </c>
      <c r="Q5530" s="32">
        <f t="shared" si="1233"/>
        <v>0</v>
      </c>
      <c r="R5530" s="32">
        <f t="shared" si="1236"/>
        <v>5400</v>
      </c>
      <c r="S5530" s="32">
        <f t="shared" si="1237"/>
        <v>0</v>
      </c>
      <c r="T5530" s="32">
        <f t="shared" si="1238"/>
        <v>21600</v>
      </c>
      <c r="U5530" s="32">
        <f t="shared" si="1239"/>
        <v>0</v>
      </c>
      <c r="V5530" s="32">
        <f t="shared" si="1234"/>
        <v>595.54999999999995</v>
      </c>
      <c r="W5530" s="32">
        <f t="shared" si="1240"/>
        <v>595.54999999999995</v>
      </c>
      <c r="X5530" s="32">
        <f t="shared" si="1241"/>
        <v>595.54999999999995</v>
      </c>
    </row>
    <row r="5531" spans="1:24" x14ac:dyDescent="0.25">
      <c r="A5531" s="2"/>
      <c r="B5531" s="2" t="s">
        <v>9</v>
      </c>
      <c r="C5531" s="2">
        <f t="shared" si="1242"/>
        <v>231</v>
      </c>
      <c r="D5531" s="2">
        <f t="shared" si="1243"/>
        <v>7</v>
      </c>
      <c r="E5531" s="2">
        <f t="shared" si="1235"/>
        <v>5527</v>
      </c>
      <c r="F5531" s="11">
        <v>303.75</v>
      </c>
      <c r="G5531" s="9">
        <v>0.15809999999999999</v>
      </c>
      <c r="H5531" s="9">
        <v>0.1953</v>
      </c>
      <c r="I5531" s="9">
        <v>0.23250000000000001</v>
      </c>
      <c r="J5531" s="9">
        <v>0.237863572066457</v>
      </c>
      <c r="K5531" s="9">
        <v>0.237863572066457</v>
      </c>
      <c r="L5531" s="9">
        <v>0.36</v>
      </c>
      <c r="N5531" s="32">
        <f>IF('System Design'!$F$8=1,'Hourly Demand and Generation'!G5531*'System Design'!$F$21,IF('System Design'!$F$8=2,'Hourly Demand and Generation'!H5531*'System Design'!$F$21,IF('System Design'!$F$8=3,'Hourly Demand and Generation'!I5531*'System Design'!$F$21)))</f>
        <v>116.25</v>
      </c>
      <c r="O5531" s="32">
        <f>IF('System Design'!$F$8=1,'Hourly Demand and Generation'!J5531*'System Design'!$F$22,IF('System Design'!$F$8=2,'Hourly Demand and Generation'!K5531*'System Design'!$F$22,IF('System Design'!$F$8=3,'Hourly Demand and Generation'!L5531*'System Design'!$F$22)))</f>
        <v>900</v>
      </c>
      <c r="Q5531" s="32">
        <f t="shared" si="1233"/>
        <v>0</v>
      </c>
      <c r="R5531" s="32">
        <f t="shared" si="1236"/>
        <v>5400</v>
      </c>
      <c r="S5531" s="32">
        <f t="shared" si="1237"/>
        <v>0</v>
      </c>
      <c r="T5531" s="32">
        <f t="shared" si="1238"/>
        <v>21600</v>
      </c>
      <c r="U5531" s="32">
        <f t="shared" si="1239"/>
        <v>0</v>
      </c>
      <c r="V5531" s="32">
        <f t="shared" si="1234"/>
        <v>712.5</v>
      </c>
      <c r="W5531" s="32">
        <f t="shared" si="1240"/>
        <v>712.5</v>
      </c>
      <c r="X5531" s="32">
        <f t="shared" si="1241"/>
        <v>712.5</v>
      </c>
    </row>
    <row r="5532" spans="1:24" x14ac:dyDescent="0.25">
      <c r="A5532" s="2"/>
      <c r="B5532" s="2" t="s">
        <v>9</v>
      </c>
      <c r="C5532" s="2">
        <f t="shared" si="1242"/>
        <v>231</v>
      </c>
      <c r="D5532" s="2">
        <f t="shared" si="1243"/>
        <v>8</v>
      </c>
      <c r="E5532" s="2">
        <f t="shared" si="1235"/>
        <v>5528</v>
      </c>
      <c r="F5532" s="11">
        <v>324</v>
      </c>
      <c r="G5532" s="9">
        <v>0.30690000000000001</v>
      </c>
      <c r="H5532" s="9">
        <v>0.34875</v>
      </c>
      <c r="I5532" s="9">
        <v>0.3906</v>
      </c>
      <c r="J5532" s="9">
        <v>0.237863572066457</v>
      </c>
      <c r="K5532" s="9">
        <v>0.237863572066457</v>
      </c>
      <c r="L5532" s="9">
        <v>0.36</v>
      </c>
      <c r="N5532" s="32">
        <f>IF('System Design'!$F$8=1,'Hourly Demand and Generation'!G5532*'System Design'!$F$21,IF('System Design'!$F$8=2,'Hourly Demand and Generation'!H5532*'System Design'!$F$21,IF('System Design'!$F$8=3,'Hourly Demand and Generation'!I5532*'System Design'!$F$21)))</f>
        <v>195.3</v>
      </c>
      <c r="O5532" s="32">
        <f>IF('System Design'!$F$8=1,'Hourly Demand and Generation'!J5532*'System Design'!$F$22,IF('System Design'!$F$8=2,'Hourly Demand and Generation'!K5532*'System Design'!$F$22,IF('System Design'!$F$8=3,'Hourly Demand and Generation'!L5532*'System Design'!$F$22)))</f>
        <v>900</v>
      </c>
      <c r="Q5532" s="32">
        <f t="shared" si="1233"/>
        <v>0</v>
      </c>
      <c r="R5532" s="32">
        <f t="shared" si="1236"/>
        <v>5400</v>
      </c>
      <c r="S5532" s="32">
        <f t="shared" si="1237"/>
        <v>0</v>
      </c>
      <c r="T5532" s="32">
        <f t="shared" si="1238"/>
        <v>21600</v>
      </c>
      <c r="U5532" s="32">
        <f t="shared" si="1239"/>
        <v>0</v>
      </c>
      <c r="V5532" s="32">
        <f t="shared" si="1234"/>
        <v>771.3</v>
      </c>
      <c r="W5532" s="32">
        <f t="shared" si="1240"/>
        <v>771.3</v>
      </c>
      <c r="X5532" s="32">
        <f t="shared" si="1241"/>
        <v>771.3</v>
      </c>
    </row>
    <row r="5533" spans="1:24" x14ac:dyDescent="0.25">
      <c r="A5533" s="2"/>
      <c r="B5533" s="2" t="s">
        <v>9</v>
      </c>
      <c r="C5533" s="2">
        <f t="shared" si="1242"/>
        <v>231</v>
      </c>
      <c r="D5533" s="2">
        <f t="shared" si="1243"/>
        <v>9</v>
      </c>
      <c r="E5533" s="2">
        <f t="shared" si="1235"/>
        <v>5529</v>
      </c>
      <c r="F5533" s="11">
        <v>324</v>
      </c>
      <c r="G5533" s="9">
        <v>0.46500000000000002</v>
      </c>
      <c r="H5533" s="9">
        <v>0.50219999999999998</v>
      </c>
      <c r="I5533" s="9">
        <v>0.53939999999999999</v>
      </c>
      <c r="J5533" s="9">
        <v>0.21143428628129499</v>
      </c>
      <c r="K5533" s="9">
        <v>0.21143428628129499</v>
      </c>
      <c r="L5533" s="9">
        <v>0.32</v>
      </c>
      <c r="N5533" s="32">
        <f>IF('System Design'!$F$8=1,'Hourly Demand and Generation'!G5533*'System Design'!$F$21,IF('System Design'!$F$8=2,'Hourly Demand and Generation'!H5533*'System Design'!$F$21,IF('System Design'!$F$8=3,'Hourly Demand and Generation'!I5533*'System Design'!$F$21)))</f>
        <v>269.7</v>
      </c>
      <c r="O5533" s="32">
        <f>IF('System Design'!$F$8=1,'Hourly Demand and Generation'!J5533*'System Design'!$F$22,IF('System Design'!$F$8=2,'Hourly Demand and Generation'!K5533*'System Design'!$F$22,IF('System Design'!$F$8=3,'Hourly Demand and Generation'!L5533*'System Design'!$F$22)))</f>
        <v>800</v>
      </c>
      <c r="Q5533" s="32">
        <f t="shared" si="1233"/>
        <v>0</v>
      </c>
      <c r="R5533" s="32">
        <f t="shared" si="1236"/>
        <v>5400</v>
      </c>
      <c r="S5533" s="32">
        <f t="shared" si="1237"/>
        <v>0</v>
      </c>
      <c r="T5533" s="32">
        <f t="shared" si="1238"/>
        <v>21600</v>
      </c>
      <c r="U5533" s="32">
        <f t="shared" si="1239"/>
        <v>0</v>
      </c>
      <c r="V5533" s="32">
        <f t="shared" si="1234"/>
        <v>745.7</v>
      </c>
      <c r="W5533" s="32">
        <f t="shared" si="1240"/>
        <v>745.7</v>
      </c>
      <c r="X5533" s="32">
        <f t="shared" si="1241"/>
        <v>745.7</v>
      </c>
    </row>
    <row r="5534" spans="1:24" x14ac:dyDescent="0.25">
      <c r="A5534" s="2"/>
      <c r="B5534" s="2" t="s">
        <v>9</v>
      </c>
      <c r="C5534" s="2">
        <f t="shared" si="1242"/>
        <v>231</v>
      </c>
      <c r="D5534" s="2">
        <f t="shared" si="1243"/>
        <v>10</v>
      </c>
      <c r="E5534" s="2">
        <f t="shared" si="1235"/>
        <v>5530</v>
      </c>
      <c r="F5534" s="11">
        <v>315.89999999999998</v>
      </c>
      <c r="G5534" s="9">
        <v>0.62309999999999999</v>
      </c>
      <c r="H5534" s="9">
        <v>0.6603</v>
      </c>
      <c r="I5534" s="9">
        <v>0.69750000000000001</v>
      </c>
      <c r="J5534" s="9">
        <v>0.237863572066457</v>
      </c>
      <c r="K5534" s="9">
        <v>0.237863572066457</v>
      </c>
      <c r="L5534" s="9">
        <v>0.36</v>
      </c>
      <c r="N5534" s="32">
        <f>IF('System Design'!$F$8=1,'Hourly Demand and Generation'!G5534*'System Design'!$F$21,IF('System Design'!$F$8=2,'Hourly Demand and Generation'!H5534*'System Design'!$F$21,IF('System Design'!$F$8=3,'Hourly Demand and Generation'!I5534*'System Design'!$F$21)))</f>
        <v>348.75</v>
      </c>
      <c r="O5534" s="32">
        <f>IF('System Design'!$F$8=1,'Hourly Demand and Generation'!J5534*'System Design'!$F$22,IF('System Design'!$F$8=2,'Hourly Demand and Generation'!K5534*'System Design'!$F$22,IF('System Design'!$F$8=3,'Hourly Demand and Generation'!L5534*'System Design'!$F$22)))</f>
        <v>900</v>
      </c>
      <c r="Q5534" s="32">
        <f t="shared" si="1233"/>
        <v>0</v>
      </c>
      <c r="R5534" s="32">
        <f t="shared" si="1236"/>
        <v>5400</v>
      </c>
      <c r="S5534" s="32">
        <f t="shared" si="1237"/>
        <v>0</v>
      </c>
      <c r="T5534" s="32">
        <f t="shared" si="1238"/>
        <v>21600</v>
      </c>
      <c r="U5534" s="32">
        <f t="shared" si="1239"/>
        <v>0</v>
      </c>
      <c r="V5534" s="32">
        <f t="shared" si="1234"/>
        <v>932.85</v>
      </c>
      <c r="W5534" s="32">
        <f t="shared" si="1240"/>
        <v>932.85</v>
      </c>
      <c r="X5534" s="32">
        <f t="shared" si="1241"/>
        <v>932.85</v>
      </c>
    </row>
    <row r="5535" spans="1:24" x14ac:dyDescent="0.25">
      <c r="A5535" s="2"/>
      <c r="B5535" s="2" t="s">
        <v>9</v>
      </c>
      <c r="C5535" s="2">
        <f t="shared" si="1242"/>
        <v>231</v>
      </c>
      <c r="D5535" s="2">
        <f t="shared" si="1243"/>
        <v>11</v>
      </c>
      <c r="E5535" s="2">
        <f t="shared" si="1235"/>
        <v>5531</v>
      </c>
      <c r="F5535" s="11">
        <v>311.85000000000002</v>
      </c>
      <c r="G5535" s="9">
        <v>0.77190000000000003</v>
      </c>
      <c r="H5535" s="9">
        <v>0.81374999999999997</v>
      </c>
      <c r="I5535" s="9">
        <v>0.85560000000000003</v>
      </c>
      <c r="J5535" s="9">
        <v>0.21143428628129499</v>
      </c>
      <c r="K5535" s="9">
        <v>0.21143428628129499</v>
      </c>
      <c r="L5535" s="9">
        <v>0.32</v>
      </c>
      <c r="N5535" s="32">
        <f>IF('System Design'!$F$8=1,'Hourly Demand and Generation'!G5535*'System Design'!$F$21,IF('System Design'!$F$8=2,'Hourly Demand and Generation'!H5535*'System Design'!$F$21,IF('System Design'!$F$8=3,'Hourly Demand and Generation'!I5535*'System Design'!$F$21)))</f>
        <v>427.8</v>
      </c>
      <c r="O5535" s="32">
        <f>IF('System Design'!$F$8=1,'Hourly Demand and Generation'!J5535*'System Design'!$F$22,IF('System Design'!$F$8=2,'Hourly Demand and Generation'!K5535*'System Design'!$F$22,IF('System Design'!$F$8=3,'Hourly Demand and Generation'!L5535*'System Design'!$F$22)))</f>
        <v>800</v>
      </c>
      <c r="Q5535" s="32">
        <f t="shared" si="1233"/>
        <v>0</v>
      </c>
      <c r="R5535" s="32">
        <f t="shared" si="1236"/>
        <v>5400</v>
      </c>
      <c r="S5535" s="32">
        <f t="shared" si="1237"/>
        <v>0</v>
      </c>
      <c r="T5535" s="32">
        <f t="shared" si="1238"/>
        <v>21600</v>
      </c>
      <c r="U5535" s="32">
        <f t="shared" si="1239"/>
        <v>0</v>
      </c>
      <c r="V5535" s="32">
        <f t="shared" si="1234"/>
        <v>915.94999999999993</v>
      </c>
      <c r="W5535" s="32">
        <f t="shared" si="1240"/>
        <v>915.94999999999993</v>
      </c>
      <c r="X5535" s="32">
        <f t="shared" si="1241"/>
        <v>915.94999999999993</v>
      </c>
    </row>
    <row r="5536" spans="1:24" x14ac:dyDescent="0.25">
      <c r="A5536" s="2"/>
      <c r="B5536" s="2" t="s">
        <v>9</v>
      </c>
      <c r="C5536" s="2">
        <f t="shared" si="1242"/>
        <v>231</v>
      </c>
      <c r="D5536" s="2">
        <f t="shared" si="1243"/>
        <v>12</v>
      </c>
      <c r="E5536" s="2">
        <f t="shared" si="1235"/>
        <v>5532</v>
      </c>
      <c r="F5536" s="11">
        <v>311.85000000000002</v>
      </c>
      <c r="G5536" s="9">
        <v>0.93</v>
      </c>
      <c r="H5536" s="9">
        <v>0.93</v>
      </c>
      <c r="I5536" s="9">
        <v>0.93</v>
      </c>
      <c r="J5536" s="9">
        <v>0.19821964338871401</v>
      </c>
      <c r="K5536" s="9">
        <v>0.19821964338871401</v>
      </c>
      <c r="L5536" s="9">
        <v>0.3</v>
      </c>
      <c r="N5536" s="32">
        <f>IF('System Design'!$F$8=1,'Hourly Demand and Generation'!G5536*'System Design'!$F$21,IF('System Design'!$F$8=2,'Hourly Demand and Generation'!H5536*'System Design'!$F$21,IF('System Design'!$F$8=3,'Hourly Demand and Generation'!I5536*'System Design'!$F$21)))</f>
        <v>465</v>
      </c>
      <c r="O5536" s="32">
        <f>IF('System Design'!$F$8=1,'Hourly Demand and Generation'!J5536*'System Design'!$F$22,IF('System Design'!$F$8=2,'Hourly Demand and Generation'!K5536*'System Design'!$F$22,IF('System Design'!$F$8=3,'Hourly Demand and Generation'!L5536*'System Design'!$F$22)))</f>
        <v>750</v>
      </c>
      <c r="Q5536" s="32">
        <f t="shared" si="1233"/>
        <v>0</v>
      </c>
      <c r="R5536" s="32">
        <f t="shared" si="1236"/>
        <v>5400</v>
      </c>
      <c r="S5536" s="32">
        <f t="shared" si="1237"/>
        <v>0</v>
      </c>
      <c r="T5536" s="32">
        <f t="shared" si="1238"/>
        <v>21600</v>
      </c>
      <c r="U5536" s="32">
        <f t="shared" si="1239"/>
        <v>0</v>
      </c>
      <c r="V5536" s="32">
        <f t="shared" si="1234"/>
        <v>903.15</v>
      </c>
      <c r="W5536" s="32">
        <f t="shared" si="1240"/>
        <v>903.15</v>
      </c>
      <c r="X5536" s="32">
        <f t="shared" si="1241"/>
        <v>903.15</v>
      </c>
    </row>
    <row r="5537" spans="1:24" x14ac:dyDescent="0.25">
      <c r="A5537" s="2"/>
      <c r="B5537" s="2" t="s">
        <v>9</v>
      </c>
      <c r="C5537" s="2">
        <f t="shared" si="1242"/>
        <v>231</v>
      </c>
      <c r="D5537" s="2">
        <f t="shared" si="1243"/>
        <v>13</v>
      </c>
      <c r="E5537" s="2">
        <f t="shared" si="1235"/>
        <v>5533</v>
      </c>
      <c r="F5537" s="11">
        <v>324</v>
      </c>
      <c r="G5537" s="9">
        <v>0.77190000000000003</v>
      </c>
      <c r="H5537" s="9">
        <v>0.81374999999999997</v>
      </c>
      <c r="I5537" s="9">
        <v>0.85560000000000003</v>
      </c>
      <c r="J5537" s="9">
        <v>0.21143428628129499</v>
      </c>
      <c r="K5537" s="9">
        <v>0.21143428628129499</v>
      </c>
      <c r="L5537" s="9">
        <v>0.32</v>
      </c>
      <c r="N5537" s="32">
        <f>IF('System Design'!$F$8=1,'Hourly Demand and Generation'!G5537*'System Design'!$F$21,IF('System Design'!$F$8=2,'Hourly Demand and Generation'!H5537*'System Design'!$F$21,IF('System Design'!$F$8=3,'Hourly Demand and Generation'!I5537*'System Design'!$F$21)))</f>
        <v>427.8</v>
      </c>
      <c r="O5537" s="32">
        <f>IF('System Design'!$F$8=1,'Hourly Demand and Generation'!J5537*'System Design'!$F$22,IF('System Design'!$F$8=2,'Hourly Demand and Generation'!K5537*'System Design'!$F$22,IF('System Design'!$F$8=3,'Hourly Demand and Generation'!L5537*'System Design'!$F$22)))</f>
        <v>800</v>
      </c>
      <c r="Q5537" s="32">
        <f t="shared" si="1233"/>
        <v>0</v>
      </c>
      <c r="R5537" s="32">
        <f t="shared" si="1236"/>
        <v>5400</v>
      </c>
      <c r="S5537" s="32">
        <f t="shared" si="1237"/>
        <v>0</v>
      </c>
      <c r="T5537" s="32">
        <f t="shared" si="1238"/>
        <v>21600</v>
      </c>
      <c r="U5537" s="32">
        <f t="shared" si="1239"/>
        <v>0</v>
      </c>
      <c r="V5537" s="32">
        <f t="shared" si="1234"/>
        <v>903.8</v>
      </c>
      <c r="W5537" s="32">
        <f t="shared" si="1240"/>
        <v>903.8</v>
      </c>
      <c r="X5537" s="32">
        <f t="shared" si="1241"/>
        <v>903.8</v>
      </c>
    </row>
    <row r="5538" spans="1:24" x14ac:dyDescent="0.25">
      <c r="A5538" s="2"/>
      <c r="B5538" s="2" t="s">
        <v>9</v>
      </c>
      <c r="C5538" s="2">
        <f t="shared" si="1242"/>
        <v>231</v>
      </c>
      <c r="D5538" s="2">
        <f t="shared" si="1243"/>
        <v>14</v>
      </c>
      <c r="E5538" s="2">
        <f t="shared" si="1235"/>
        <v>5534</v>
      </c>
      <c r="F5538" s="11">
        <v>324</v>
      </c>
      <c r="G5538" s="9">
        <v>0.62309999999999999</v>
      </c>
      <c r="H5538" s="9">
        <v>0.6603</v>
      </c>
      <c r="I5538" s="9">
        <v>0.69750000000000001</v>
      </c>
      <c r="J5538" s="9">
        <v>0.22464892917387599</v>
      </c>
      <c r="K5538" s="9">
        <v>0.22464892917387599</v>
      </c>
      <c r="L5538" s="9">
        <v>0.34</v>
      </c>
      <c r="N5538" s="32">
        <f>IF('System Design'!$F$8=1,'Hourly Demand and Generation'!G5538*'System Design'!$F$21,IF('System Design'!$F$8=2,'Hourly Demand and Generation'!H5538*'System Design'!$F$21,IF('System Design'!$F$8=3,'Hourly Demand and Generation'!I5538*'System Design'!$F$21)))</f>
        <v>348.75</v>
      </c>
      <c r="O5538" s="32">
        <f>IF('System Design'!$F$8=1,'Hourly Demand and Generation'!J5538*'System Design'!$F$22,IF('System Design'!$F$8=2,'Hourly Demand and Generation'!K5538*'System Design'!$F$22,IF('System Design'!$F$8=3,'Hourly Demand and Generation'!L5538*'System Design'!$F$22)))</f>
        <v>850.00000000000011</v>
      </c>
      <c r="Q5538" s="32">
        <f t="shared" si="1233"/>
        <v>0</v>
      </c>
      <c r="R5538" s="32">
        <f t="shared" si="1236"/>
        <v>5400</v>
      </c>
      <c r="S5538" s="32">
        <f t="shared" si="1237"/>
        <v>0</v>
      </c>
      <c r="T5538" s="32">
        <f t="shared" si="1238"/>
        <v>21600</v>
      </c>
      <c r="U5538" s="32">
        <f t="shared" si="1239"/>
        <v>0</v>
      </c>
      <c r="V5538" s="32">
        <f t="shared" si="1234"/>
        <v>874.75</v>
      </c>
      <c r="W5538" s="32">
        <f t="shared" si="1240"/>
        <v>874.75</v>
      </c>
      <c r="X5538" s="32">
        <f t="shared" si="1241"/>
        <v>874.75</v>
      </c>
    </row>
    <row r="5539" spans="1:24" x14ac:dyDescent="0.25">
      <c r="A5539" s="2"/>
      <c r="B5539" s="2" t="s">
        <v>9</v>
      </c>
      <c r="C5539" s="2">
        <f t="shared" si="1242"/>
        <v>231</v>
      </c>
      <c r="D5539" s="2">
        <f t="shared" si="1243"/>
        <v>15</v>
      </c>
      <c r="E5539" s="2">
        <f t="shared" si="1235"/>
        <v>5535</v>
      </c>
      <c r="F5539" s="11">
        <v>344.25</v>
      </c>
      <c r="G5539" s="9">
        <v>0.46500000000000002</v>
      </c>
      <c r="H5539" s="9">
        <v>0.50219999999999998</v>
      </c>
      <c r="I5539" s="9">
        <v>0.53939999999999999</v>
      </c>
      <c r="J5539" s="9">
        <v>0.237863572066457</v>
      </c>
      <c r="K5539" s="9">
        <v>0.237863572066457</v>
      </c>
      <c r="L5539" s="9">
        <v>0.36</v>
      </c>
      <c r="N5539" s="32">
        <f>IF('System Design'!$F$8=1,'Hourly Demand and Generation'!G5539*'System Design'!$F$21,IF('System Design'!$F$8=2,'Hourly Demand and Generation'!H5539*'System Design'!$F$21,IF('System Design'!$F$8=3,'Hourly Demand and Generation'!I5539*'System Design'!$F$21)))</f>
        <v>269.7</v>
      </c>
      <c r="O5539" s="32">
        <f>IF('System Design'!$F$8=1,'Hourly Demand and Generation'!J5539*'System Design'!$F$22,IF('System Design'!$F$8=2,'Hourly Demand and Generation'!K5539*'System Design'!$F$22,IF('System Design'!$F$8=3,'Hourly Demand and Generation'!L5539*'System Design'!$F$22)))</f>
        <v>900</v>
      </c>
      <c r="Q5539" s="32">
        <f t="shared" si="1233"/>
        <v>0</v>
      </c>
      <c r="R5539" s="32">
        <f t="shared" si="1236"/>
        <v>5400</v>
      </c>
      <c r="S5539" s="32">
        <f t="shared" si="1237"/>
        <v>0</v>
      </c>
      <c r="T5539" s="32">
        <f t="shared" si="1238"/>
        <v>21600</v>
      </c>
      <c r="U5539" s="32">
        <f t="shared" si="1239"/>
        <v>0</v>
      </c>
      <c r="V5539" s="32">
        <f t="shared" si="1234"/>
        <v>825.45</v>
      </c>
      <c r="W5539" s="32">
        <f t="shared" si="1240"/>
        <v>825.45</v>
      </c>
      <c r="X5539" s="32">
        <f t="shared" si="1241"/>
        <v>825.45</v>
      </c>
    </row>
    <row r="5540" spans="1:24" x14ac:dyDescent="0.25">
      <c r="A5540" s="2"/>
      <c r="B5540" s="2" t="s">
        <v>9</v>
      </c>
      <c r="C5540" s="2">
        <f t="shared" si="1242"/>
        <v>231</v>
      </c>
      <c r="D5540" s="2">
        <f t="shared" si="1243"/>
        <v>16</v>
      </c>
      <c r="E5540" s="2">
        <f t="shared" si="1235"/>
        <v>5536</v>
      </c>
      <c r="F5540" s="11">
        <v>364.5</v>
      </c>
      <c r="G5540" s="9">
        <v>0.30690000000000001</v>
      </c>
      <c r="H5540" s="9">
        <v>0.34875</v>
      </c>
      <c r="I5540" s="9">
        <v>0.3906</v>
      </c>
      <c r="J5540" s="9">
        <v>0.237863572066457</v>
      </c>
      <c r="K5540" s="9">
        <v>0.237863572066457</v>
      </c>
      <c r="L5540" s="9">
        <v>0.36</v>
      </c>
      <c r="N5540" s="32">
        <f>IF('System Design'!$F$8=1,'Hourly Demand and Generation'!G5540*'System Design'!$F$21,IF('System Design'!$F$8=2,'Hourly Demand and Generation'!H5540*'System Design'!$F$21,IF('System Design'!$F$8=3,'Hourly Demand and Generation'!I5540*'System Design'!$F$21)))</f>
        <v>195.3</v>
      </c>
      <c r="O5540" s="32">
        <f>IF('System Design'!$F$8=1,'Hourly Demand and Generation'!J5540*'System Design'!$F$22,IF('System Design'!$F$8=2,'Hourly Demand and Generation'!K5540*'System Design'!$F$22,IF('System Design'!$F$8=3,'Hourly Demand and Generation'!L5540*'System Design'!$F$22)))</f>
        <v>900</v>
      </c>
      <c r="Q5540" s="32">
        <f t="shared" si="1233"/>
        <v>0</v>
      </c>
      <c r="R5540" s="32">
        <f t="shared" si="1236"/>
        <v>5400</v>
      </c>
      <c r="S5540" s="32">
        <f t="shared" si="1237"/>
        <v>0</v>
      </c>
      <c r="T5540" s="32">
        <f t="shared" si="1238"/>
        <v>21600</v>
      </c>
      <c r="U5540" s="32">
        <f t="shared" si="1239"/>
        <v>0</v>
      </c>
      <c r="V5540" s="32">
        <f t="shared" si="1234"/>
        <v>730.8</v>
      </c>
      <c r="W5540" s="32">
        <f t="shared" si="1240"/>
        <v>730.8</v>
      </c>
      <c r="X5540" s="32">
        <f t="shared" si="1241"/>
        <v>730.8</v>
      </c>
    </row>
    <row r="5541" spans="1:24" x14ac:dyDescent="0.25">
      <c r="A5541" s="2"/>
      <c r="B5541" s="2" t="s">
        <v>9</v>
      </c>
      <c r="C5541" s="2">
        <f t="shared" si="1242"/>
        <v>231</v>
      </c>
      <c r="D5541" s="2">
        <f t="shared" si="1243"/>
        <v>17</v>
      </c>
      <c r="E5541" s="2">
        <f t="shared" si="1235"/>
        <v>5537</v>
      </c>
      <c r="F5541" s="11">
        <v>384.75</v>
      </c>
      <c r="G5541" s="9">
        <v>0.15809999999999999</v>
      </c>
      <c r="H5541" s="9">
        <v>0.1953</v>
      </c>
      <c r="I5541" s="9">
        <v>0.23250000000000001</v>
      </c>
      <c r="J5541" s="9">
        <v>0.26429285785161899</v>
      </c>
      <c r="K5541" s="9">
        <v>0.26429285785161899</v>
      </c>
      <c r="L5541" s="9">
        <v>0.4</v>
      </c>
      <c r="N5541" s="32">
        <f>IF('System Design'!$F$8=1,'Hourly Demand and Generation'!G5541*'System Design'!$F$21,IF('System Design'!$F$8=2,'Hourly Demand and Generation'!H5541*'System Design'!$F$21,IF('System Design'!$F$8=3,'Hourly Demand and Generation'!I5541*'System Design'!$F$21)))</f>
        <v>116.25</v>
      </c>
      <c r="O5541" s="32">
        <f>IF('System Design'!$F$8=1,'Hourly Demand and Generation'!J5541*'System Design'!$F$22,IF('System Design'!$F$8=2,'Hourly Demand and Generation'!K5541*'System Design'!$F$22,IF('System Design'!$F$8=3,'Hourly Demand and Generation'!L5541*'System Design'!$F$22)))</f>
        <v>1000</v>
      </c>
      <c r="Q5541" s="32">
        <f t="shared" si="1233"/>
        <v>0</v>
      </c>
      <c r="R5541" s="32">
        <f t="shared" si="1236"/>
        <v>5400</v>
      </c>
      <c r="S5541" s="32">
        <f t="shared" si="1237"/>
        <v>0</v>
      </c>
      <c r="T5541" s="32">
        <f t="shared" si="1238"/>
        <v>21600</v>
      </c>
      <c r="U5541" s="32">
        <f t="shared" si="1239"/>
        <v>0</v>
      </c>
      <c r="V5541" s="32">
        <f t="shared" si="1234"/>
        <v>731.5</v>
      </c>
      <c r="W5541" s="32">
        <f t="shared" si="1240"/>
        <v>731.5</v>
      </c>
      <c r="X5541" s="32">
        <f t="shared" si="1241"/>
        <v>731.5</v>
      </c>
    </row>
    <row r="5542" spans="1:24" x14ac:dyDescent="0.25">
      <c r="A5542" s="2"/>
      <c r="B5542" s="2" t="s">
        <v>9</v>
      </c>
      <c r="C5542" s="2">
        <f t="shared" si="1242"/>
        <v>231</v>
      </c>
      <c r="D5542" s="2">
        <f t="shared" si="1243"/>
        <v>18</v>
      </c>
      <c r="E5542" s="2">
        <f t="shared" si="1235"/>
        <v>5538</v>
      </c>
      <c r="F5542" s="11">
        <v>405</v>
      </c>
      <c r="G5542" s="9">
        <v>7.4399999999999994E-2</v>
      </c>
      <c r="H5542" s="9">
        <v>0.11625000000000001</v>
      </c>
      <c r="I5542" s="9">
        <v>0.15809999999999999</v>
      </c>
      <c r="J5542" s="9">
        <v>0.25107821495903798</v>
      </c>
      <c r="K5542" s="9">
        <v>0.25107821495903798</v>
      </c>
      <c r="L5542" s="9">
        <v>0.38</v>
      </c>
      <c r="N5542" s="32">
        <f>IF('System Design'!$F$8=1,'Hourly Demand and Generation'!G5542*'System Design'!$F$21,IF('System Design'!$F$8=2,'Hourly Demand and Generation'!H5542*'System Design'!$F$21,IF('System Design'!$F$8=3,'Hourly Demand and Generation'!I5542*'System Design'!$F$21)))</f>
        <v>79.05</v>
      </c>
      <c r="O5542" s="32">
        <f>IF('System Design'!$F$8=1,'Hourly Demand and Generation'!J5542*'System Design'!$F$22,IF('System Design'!$F$8=2,'Hourly Demand and Generation'!K5542*'System Design'!$F$22,IF('System Design'!$F$8=3,'Hourly Demand and Generation'!L5542*'System Design'!$F$22)))</f>
        <v>950</v>
      </c>
      <c r="Q5542" s="32">
        <f t="shared" si="1233"/>
        <v>0</v>
      </c>
      <c r="R5542" s="32">
        <f t="shared" si="1236"/>
        <v>5400</v>
      </c>
      <c r="S5542" s="32">
        <f t="shared" si="1237"/>
        <v>0</v>
      </c>
      <c r="T5542" s="32">
        <f t="shared" si="1238"/>
        <v>21600</v>
      </c>
      <c r="U5542" s="32">
        <f t="shared" si="1239"/>
        <v>0</v>
      </c>
      <c r="V5542" s="32">
        <f t="shared" si="1234"/>
        <v>624.04999999999995</v>
      </c>
      <c r="W5542" s="32">
        <f t="shared" si="1240"/>
        <v>624.04999999999995</v>
      </c>
      <c r="X5542" s="32">
        <f t="shared" si="1241"/>
        <v>624.04999999999995</v>
      </c>
    </row>
    <row r="5543" spans="1:24" x14ac:dyDescent="0.25">
      <c r="A5543" s="2"/>
      <c r="B5543" s="2" t="s">
        <v>9</v>
      </c>
      <c r="C5543" s="2">
        <f t="shared" si="1242"/>
        <v>231</v>
      </c>
      <c r="D5543" s="2">
        <f t="shared" si="1243"/>
        <v>19</v>
      </c>
      <c r="E5543" s="2">
        <f t="shared" si="1235"/>
        <v>5539</v>
      </c>
      <c r="F5543" s="11">
        <v>392.85</v>
      </c>
      <c r="G5543" s="9">
        <v>0</v>
      </c>
      <c r="H5543" s="9">
        <v>3.7199999999999997E-2</v>
      </c>
      <c r="I5543" s="9">
        <v>7.4399999999999994E-2</v>
      </c>
      <c r="J5543" s="9">
        <v>0.237863572066457</v>
      </c>
      <c r="K5543" s="9">
        <v>0.237863572066457</v>
      </c>
      <c r="L5543" s="9">
        <v>0.36</v>
      </c>
      <c r="N5543" s="32">
        <f>IF('System Design'!$F$8=1,'Hourly Demand and Generation'!G5543*'System Design'!$F$21,IF('System Design'!$F$8=2,'Hourly Demand and Generation'!H5543*'System Design'!$F$21,IF('System Design'!$F$8=3,'Hourly Demand and Generation'!I5543*'System Design'!$F$21)))</f>
        <v>37.199999999999996</v>
      </c>
      <c r="O5543" s="32">
        <f>IF('System Design'!$F$8=1,'Hourly Demand and Generation'!J5543*'System Design'!$F$22,IF('System Design'!$F$8=2,'Hourly Demand and Generation'!K5543*'System Design'!$F$22,IF('System Design'!$F$8=3,'Hourly Demand and Generation'!L5543*'System Design'!$F$22)))</f>
        <v>900</v>
      </c>
      <c r="Q5543" s="32">
        <f t="shared" si="1233"/>
        <v>0</v>
      </c>
      <c r="R5543" s="32">
        <f t="shared" si="1236"/>
        <v>5400</v>
      </c>
      <c r="S5543" s="32">
        <f t="shared" si="1237"/>
        <v>0</v>
      </c>
      <c r="T5543" s="32">
        <f t="shared" si="1238"/>
        <v>21600</v>
      </c>
      <c r="U5543" s="32">
        <f t="shared" si="1239"/>
        <v>0</v>
      </c>
      <c r="V5543" s="32">
        <f t="shared" si="1234"/>
        <v>544.35</v>
      </c>
      <c r="W5543" s="32">
        <f t="shared" si="1240"/>
        <v>544.35</v>
      </c>
      <c r="X5543" s="32">
        <f t="shared" si="1241"/>
        <v>544.35</v>
      </c>
    </row>
    <row r="5544" spans="1:24" x14ac:dyDescent="0.25">
      <c r="A5544" s="2"/>
      <c r="B5544" s="2" t="s">
        <v>9</v>
      </c>
      <c r="C5544" s="2">
        <f t="shared" si="1242"/>
        <v>231</v>
      </c>
      <c r="D5544" s="2">
        <f t="shared" si="1243"/>
        <v>20</v>
      </c>
      <c r="E5544" s="2">
        <f t="shared" si="1235"/>
        <v>5540</v>
      </c>
      <c r="F5544" s="11">
        <v>384.75</v>
      </c>
      <c r="G5544" s="9">
        <v>0</v>
      </c>
      <c r="H5544" s="9">
        <v>0</v>
      </c>
      <c r="I5544" s="9">
        <v>0</v>
      </c>
      <c r="J5544" s="9">
        <v>0.237863572066457</v>
      </c>
      <c r="K5544" s="9">
        <v>0.237863572066457</v>
      </c>
      <c r="L5544" s="9">
        <v>0.36</v>
      </c>
      <c r="N5544" s="32">
        <f>IF('System Design'!$F$8=1,'Hourly Demand and Generation'!G5544*'System Design'!$F$21,IF('System Design'!$F$8=2,'Hourly Demand and Generation'!H5544*'System Design'!$F$21,IF('System Design'!$F$8=3,'Hourly Demand and Generation'!I5544*'System Design'!$F$21)))</f>
        <v>0</v>
      </c>
      <c r="O5544" s="32">
        <f>IF('System Design'!$F$8=1,'Hourly Demand and Generation'!J5544*'System Design'!$F$22,IF('System Design'!$F$8=2,'Hourly Demand and Generation'!K5544*'System Design'!$F$22,IF('System Design'!$F$8=3,'Hourly Demand and Generation'!L5544*'System Design'!$F$22)))</f>
        <v>900</v>
      </c>
      <c r="Q5544" s="32">
        <f t="shared" si="1233"/>
        <v>0</v>
      </c>
      <c r="R5544" s="32">
        <f t="shared" si="1236"/>
        <v>5400</v>
      </c>
      <c r="S5544" s="32">
        <f t="shared" si="1237"/>
        <v>0</v>
      </c>
      <c r="T5544" s="32">
        <f t="shared" si="1238"/>
        <v>21600</v>
      </c>
      <c r="U5544" s="32">
        <f t="shared" si="1239"/>
        <v>0</v>
      </c>
      <c r="V5544" s="32">
        <f t="shared" si="1234"/>
        <v>515.25</v>
      </c>
      <c r="W5544" s="32">
        <f t="shared" si="1240"/>
        <v>515.25</v>
      </c>
      <c r="X5544" s="32">
        <f t="shared" si="1241"/>
        <v>515.25</v>
      </c>
    </row>
    <row r="5545" spans="1:24" x14ac:dyDescent="0.25">
      <c r="A5545" s="2"/>
      <c r="B5545" s="2" t="s">
        <v>9</v>
      </c>
      <c r="C5545" s="2">
        <f t="shared" si="1242"/>
        <v>231</v>
      </c>
      <c r="D5545" s="2">
        <f t="shared" si="1243"/>
        <v>21</v>
      </c>
      <c r="E5545" s="2">
        <f t="shared" si="1235"/>
        <v>5541</v>
      </c>
      <c r="F5545" s="11">
        <v>364.5</v>
      </c>
      <c r="G5545" s="9">
        <v>0</v>
      </c>
      <c r="H5545" s="9">
        <v>0</v>
      </c>
      <c r="I5545" s="9">
        <v>0</v>
      </c>
      <c r="J5545" s="9">
        <v>0.237863572066457</v>
      </c>
      <c r="K5545" s="9">
        <v>0.237863572066457</v>
      </c>
      <c r="L5545" s="9">
        <v>0.36</v>
      </c>
      <c r="N5545" s="32">
        <f>IF('System Design'!$F$8=1,'Hourly Demand and Generation'!G5545*'System Design'!$F$21,IF('System Design'!$F$8=2,'Hourly Demand and Generation'!H5545*'System Design'!$F$21,IF('System Design'!$F$8=3,'Hourly Demand and Generation'!I5545*'System Design'!$F$21)))</f>
        <v>0</v>
      </c>
      <c r="O5545" s="32">
        <f>IF('System Design'!$F$8=1,'Hourly Demand and Generation'!J5545*'System Design'!$F$22,IF('System Design'!$F$8=2,'Hourly Demand and Generation'!K5545*'System Design'!$F$22,IF('System Design'!$F$8=3,'Hourly Demand and Generation'!L5545*'System Design'!$F$22)))</f>
        <v>900</v>
      </c>
      <c r="Q5545" s="32">
        <f t="shared" si="1233"/>
        <v>0</v>
      </c>
      <c r="R5545" s="32">
        <f t="shared" si="1236"/>
        <v>5400</v>
      </c>
      <c r="S5545" s="32">
        <f t="shared" si="1237"/>
        <v>0</v>
      </c>
      <c r="T5545" s="32">
        <f t="shared" si="1238"/>
        <v>21600</v>
      </c>
      <c r="U5545" s="32">
        <f t="shared" si="1239"/>
        <v>0</v>
      </c>
      <c r="V5545" s="32">
        <f t="shared" si="1234"/>
        <v>535.5</v>
      </c>
      <c r="W5545" s="32">
        <f t="shared" si="1240"/>
        <v>535.5</v>
      </c>
      <c r="X5545" s="32">
        <f t="shared" si="1241"/>
        <v>535.5</v>
      </c>
    </row>
    <row r="5546" spans="1:24" x14ac:dyDescent="0.25">
      <c r="A5546" s="2"/>
      <c r="B5546" s="2" t="s">
        <v>9</v>
      </c>
      <c r="C5546" s="2">
        <f t="shared" si="1242"/>
        <v>231</v>
      </c>
      <c r="D5546" s="2">
        <f t="shared" si="1243"/>
        <v>22</v>
      </c>
      <c r="E5546" s="2">
        <f t="shared" si="1235"/>
        <v>5542</v>
      </c>
      <c r="F5546" s="11">
        <v>344.25</v>
      </c>
      <c r="G5546" s="9">
        <v>0</v>
      </c>
      <c r="H5546" s="9">
        <v>0</v>
      </c>
      <c r="I5546" s="9">
        <v>0</v>
      </c>
      <c r="J5546" s="9">
        <v>0.25107821495903798</v>
      </c>
      <c r="K5546" s="9">
        <v>0.25107821495903798</v>
      </c>
      <c r="L5546" s="9">
        <v>0.38</v>
      </c>
      <c r="N5546" s="32">
        <f>IF('System Design'!$F$8=1,'Hourly Demand and Generation'!G5546*'System Design'!$F$21,IF('System Design'!$F$8=2,'Hourly Demand and Generation'!H5546*'System Design'!$F$21,IF('System Design'!$F$8=3,'Hourly Demand and Generation'!I5546*'System Design'!$F$21)))</f>
        <v>0</v>
      </c>
      <c r="O5546" s="32">
        <f>IF('System Design'!$F$8=1,'Hourly Demand and Generation'!J5546*'System Design'!$F$22,IF('System Design'!$F$8=2,'Hourly Demand and Generation'!K5546*'System Design'!$F$22,IF('System Design'!$F$8=3,'Hourly Demand and Generation'!L5546*'System Design'!$F$22)))</f>
        <v>950</v>
      </c>
      <c r="Q5546" s="32">
        <f t="shared" si="1233"/>
        <v>0</v>
      </c>
      <c r="R5546" s="32">
        <f t="shared" si="1236"/>
        <v>5400</v>
      </c>
      <c r="S5546" s="32">
        <f t="shared" si="1237"/>
        <v>0</v>
      </c>
      <c r="T5546" s="32">
        <f t="shared" si="1238"/>
        <v>21600</v>
      </c>
      <c r="U5546" s="32">
        <f t="shared" si="1239"/>
        <v>0</v>
      </c>
      <c r="V5546" s="32">
        <f t="shared" si="1234"/>
        <v>605.75</v>
      </c>
      <c r="W5546" s="32">
        <f t="shared" si="1240"/>
        <v>605.75</v>
      </c>
      <c r="X5546" s="32">
        <f t="shared" si="1241"/>
        <v>605.75</v>
      </c>
    </row>
    <row r="5547" spans="1:24" x14ac:dyDescent="0.25">
      <c r="A5547" s="2"/>
      <c r="B5547" s="2" t="s">
        <v>9</v>
      </c>
      <c r="C5547" s="2">
        <f t="shared" si="1242"/>
        <v>231</v>
      </c>
      <c r="D5547" s="2">
        <f t="shared" si="1243"/>
        <v>23</v>
      </c>
      <c r="E5547" s="2">
        <f t="shared" si="1235"/>
        <v>5543</v>
      </c>
      <c r="F5547" s="11">
        <v>324</v>
      </c>
      <c r="G5547" s="9">
        <v>0</v>
      </c>
      <c r="H5547" s="9">
        <v>0</v>
      </c>
      <c r="I5547" s="9">
        <v>0</v>
      </c>
      <c r="J5547" s="9">
        <v>0.21143428628129499</v>
      </c>
      <c r="K5547" s="9">
        <v>0.21143428628129499</v>
      </c>
      <c r="L5547" s="9">
        <v>0.32</v>
      </c>
      <c r="N5547" s="32">
        <f>IF('System Design'!$F$8=1,'Hourly Demand and Generation'!G5547*'System Design'!$F$21,IF('System Design'!$F$8=2,'Hourly Demand and Generation'!H5547*'System Design'!$F$21,IF('System Design'!$F$8=3,'Hourly Demand and Generation'!I5547*'System Design'!$F$21)))</f>
        <v>0</v>
      </c>
      <c r="O5547" s="32">
        <f>IF('System Design'!$F$8=1,'Hourly Demand and Generation'!J5547*'System Design'!$F$22,IF('System Design'!$F$8=2,'Hourly Demand and Generation'!K5547*'System Design'!$F$22,IF('System Design'!$F$8=3,'Hourly Demand and Generation'!L5547*'System Design'!$F$22)))</f>
        <v>800</v>
      </c>
      <c r="Q5547" s="32">
        <f t="shared" si="1233"/>
        <v>0</v>
      </c>
      <c r="R5547" s="32">
        <f t="shared" si="1236"/>
        <v>5400</v>
      </c>
      <c r="S5547" s="32">
        <f t="shared" si="1237"/>
        <v>0</v>
      </c>
      <c r="T5547" s="32">
        <f t="shared" si="1238"/>
        <v>21600</v>
      </c>
      <c r="U5547" s="32">
        <f t="shared" si="1239"/>
        <v>0</v>
      </c>
      <c r="V5547" s="32">
        <f t="shared" si="1234"/>
        <v>476</v>
      </c>
      <c r="W5547" s="32">
        <f t="shared" si="1240"/>
        <v>476</v>
      </c>
      <c r="X5547" s="32">
        <f t="shared" si="1241"/>
        <v>476</v>
      </c>
    </row>
    <row r="5548" spans="1:24" x14ac:dyDescent="0.25">
      <c r="A5548" s="2"/>
      <c r="B5548" s="2" t="s">
        <v>9</v>
      </c>
      <c r="C5548" s="2">
        <f t="shared" si="1242"/>
        <v>231</v>
      </c>
      <c r="D5548" s="2">
        <f t="shared" si="1243"/>
        <v>24</v>
      </c>
      <c r="E5548" s="2">
        <f t="shared" si="1235"/>
        <v>5544</v>
      </c>
      <c r="F5548" s="11">
        <v>283.5</v>
      </c>
      <c r="G5548" s="9">
        <v>0</v>
      </c>
      <c r="H5548" s="9">
        <v>0</v>
      </c>
      <c r="I5548" s="9">
        <v>0</v>
      </c>
      <c r="J5548" s="9">
        <v>0.21143428628129499</v>
      </c>
      <c r="K5548" s="9">
        <v>0.21143428628129499</v>
      </c>
      <c r="L5548" s="9">
        <v>0.32</v>
      </c>
      <c r="N5548" s="32">
        <f>IF('System Design'!$F$8=1,'Hourly Demand and Generation'!G5548*'System Design'!$F$21,IF('System Design'!$F$8=2,'Hourly Demand and Generation'!H5548*'System Design'!$F$21,IF('System Design'!$F$8=3,'Hourly Demand and Generation'!I5548*'System Design'!$F$21)))</f>
        <v>0</v>
      </c>
      <c r="O5548" s="32">
        <f>IF('System Design'!$F$8=1,'Hourly Demand and Generation'!J5548*'System Design'!$F$22,IF('System Design'!$F$8=2,'Hourly Demand and Generation'!K5548*'System Design'!$F$22,IF('System Design'!$F$8=3,'Hourly Demand and Generation'!L5548*'System Design'!$F$22)))</f>
        <v>800</v>
      </c>
      <c r="Q5548" s="32">
        <f t="shared" si="1233"/>
        <v>0</v>
      </c>
      <c r="R5548" s="32">
        <f t="shared" si="1236"/>
        <v>5400</v>
      </c>
      <c r="S5548" s="32">
        <f t="shared" si="1237"/>
        <v>0</v>
      </c>
      <c r="T5548" s="32">
        <f t="shared" si="1238"/>
        <v>21600</v>
      </c>
      <c r="U5548" s="32">
        <f t="shared" si="1239"/>
        <v>0</v>
      </c>
      <c r="V5548" s="32">
        <f t="shared" si="1234"/>
        <v>516.5</v>
      </c>
      <c r="W5548" s="32">
        <f t="shared" si="1240"/>
        <v>516.5</v>
      </c>
      <c r="X5548" s="32">
        <f t="shared" si="1241"/>
        <v>516.5</v>
      </c>
    </row>
    <row r="5549" spans="1:24" x14ac:dyDescent="0.25">
      <c r="A5549" s="2"/>
      <c r="B5549" s="2" t="s">
        <v>9</v>
      </c>
      <c r="C5549" s="2">
        <f>C5548+1</f>
        <v>232</v>
      </c>
      <c r="D5549" s="2">
        <v>1</v>
      </c>
      <c r="E5549" s="2">
        <f t="shared" si="1235"/>
        <v>5545</v>
      </c>
      <c r="F5549" s="11">
        <v>243</v>
      </c>
      <c r="G5549" s="9">
        <v>0</v>
      </c>
      <c r="H5549" s="9">
        <v>0</v>
      </c>
      <c r="I5549" s="9">
        <v>0</v>
      </c>
      <c r="J5549" s="9">
        <v>0.26379849902689001</v>
      </c>
      <c r="K5549" s="9">
        <v>0.26379849902689001</v>
      </c>
      <c r="L5549" s="9">
        <v>0.4</v>
      </c>
      <c r="N5549" s="32">
        <f>IF('System Design'!$F$8=1,'Hourly Demand and Generation'!G5549*'System Design'!$F$21,IF('System Design'!$F$8=2,'Hourly Demand and Generation'!H5549*'System Design'!$F$21,IF('System Design'!$F$8=3,'Hourly Demand and Generation'!I5549*'System Design'!$F$21)))</f>
        <v>0</v>
      </c>
      <c r="O5549" s="32">
        <f>IF('System Design'!$F$8=1,'Hourly Demand and Generation'!J5549*'System Design'!$F$22,IF('System Design'!$F$8=2,'Hourly Demand and Generation'!K5549*'System Design'!$F$22,IF('System Design'!$F$8=3,'Hourly Demand and Generation'!L5549*'System Design'!$F$22)))</f>
        <v>1000</v>
      </c>
      <c r="Q5549" s="32">
        <f t="shared" si="1233"/>
        <v>0</v>
      </c>
      <c r="R5549" s="32">
        <f t="shared" si="1236"/>
        <v>5400</v>
      </c>
      <c r="S5549" s="32">
        <f t="shared" si="1237"/>
        <v>0</v>
      </c>
      <c r="T5549" s="32">
        <f t="shared" si="1238"/>
        <v>21600</v>
      </c>
      <c r="U5549" s="32">
        <f t="shared" si="1239"/>
        <v>0</v>
      </c>
      <c r="V5549" s="32">
        <f t="shared" si="1234"/>
        <v>757</v>
      </c>
      <c r="W5549" s="32">
        <f t="shared" si="1240"/>
        <v>757</v>
      </c>
      <c r="X5549" s="32">
        <f t="shared" si="1241"/>
        <v>757</v>
      </c>
    </row>
    <row r="5550" spans="1:24" x14ac:dyDescent="0.25">
      <c r="A5550" s="2"/>
      <c r="B5550" s="2" t="s">
        <v>9</v>
      </c>
      <c r="C5550" s="2">
        <f>C5549</f>
        <v>232</v>
      </c>
      <c r="D5550" s="2">
        <f>D5549+1</f>
        <v>2</v>
      </c>
      <c r="E5550" s="2">
        <f t="shared" si="1235"/>
        <v>5546</v>
      </c>
      <c r="F5550" s="11">
        <v>222.75</v>
      </c>
      <c r="G5550" s="9">
        <v>0</v>
      </c>
      <c r="H5550" s="9">
        <v>0</v>
      </c>
      <c r="I5550" s="9">
        <v>0</v>
      </c>
      <c r="J5550" s="9">
        <v>0.23741864912420099</v>
      </c>
      <c r="K5550" s="9">
        <v>0.23741864912420099</v>
      </c>
      <c r="L5550" s="9">
        <v>0.36</v>
      </c>
      <c r="N5550" s="32">
        <f>IF('System Design'!$F$8=1,'Hourly Demand and Generation'!G5550*'System Design'!$F$21,IF('System Design'!$F$8=2,'Hourly Demand and Generation'!H5550*'System Design'!$F$21,IF('System Design'!$F$8=3,'Hourly Demand and Generation'!I5550*'System Design'!$F$21)))</f>
        <v>0</v>
      </c>
      <c r="O5550" s="32">
        <f>IF('System Design'!$F$8=1,'Hourly Demand and Generation'!J5550*'System Design'!$F$22,IF('System Design'!$F$8=2,'Hourly Demand and Generation'!K5550*'System Design'!$F$22,IF('System Design'!$F$8=3,'Hourly Demand and Generation'!L5550*'System Design'!$F$22)))</f>
        <v>900</v>
      </c>
      <c r="Q5550" s="32">
        <f t="shared" si="1233"/>
        <v>0</v>
      </c>
      <c r="R5550" s="32">
        <f t="shared" si="1236"/>
        <v>5400</v>
      </c>
      <c r="S5550" s="32">
        <f t="shared" si="1237"/>
        <v>0</v>
      </c>
      <c r="T5550" s="32">
        <f t="shared" si="1238"/>
        <v>21600</v>
      </c>
      <c r="U5550" s="32">
        <f t="shared" si="1239"/>
        <v>0</v>
      </c>
      <c r="V5550" s="32">
        <f t="shared" si="1234"/>
        <v>677.25</v>
      </c>
      <c r="W5550" s="32">
        <f t="shared" si="1240"/>
        <v>677.25</v>
      </c>
      <c r="X5550" s="32">
        <f t="shared" si="1241"/>
        <v>677.25</v>
      </c>
    </row>
    <row r="5551" spans="1:24" x14ac:dyDescent="0.25">
      <c r="A5551" s="2"/>
      <c r="B5551" s="2" t="s">
        <v>9</v>
      </c>
      <c r="C5551" s="2">
        <f t="shared" ref="C5551:C5572" si="1244">C5550</f>
        <v>232</v>
      </c>
      <c r="D5551" s="2">
        <f t="shared" ref="D5551:D5572" si="1245">D5550+1</f>
        <v>3</v>
      </c>
      <c r="E5551" s="2">
        <f t="shared" si="1235"/>
        <v>5547</v>
      </c>
      <c r="F5551" s="11">
        <v>202.5</v>
      </c>
      <c r="G5551" s="9">
        <v>0</v>
      </c>
      <c r="H5551" s="9">
        <v>0</v>
      </c>
      <c r="I5551" s="9">
        <v>0</v>
      </c>
      <c r="J5551" s="9">
        <v>0.23741864912420099</v>
      </c>
      <c r="K5551" s="9">
        <v>0.23741864912420099</v>
      </c>
      <c r="L5551" s="9">
        <v>0.36</v>
      </c>
      <c r="N5551" s="32">
        <f>IF('System Design'!$F$8=1,'Hourly Demand and Generation'!G5551*'System Design'!$F$21,IF('System Design'!$F$8=2,'Hourly Demand and Generation'!H5551*'System Design'!$F$21,IF('System Design'!$F$8=3,'Hourly Demand and Generation'!I5551*'System Design'!$F$21)))</f>
        <v>0</v>
      </c>
      <c r="O5551" s="32">
        <f>IF('System Design'!$F$8=1,'Hourly Demand and Generation'!J5551*'System Design'!$F$22,IF('System Design'!$F$8=2,'Hourly Demand and Generation'!K5551*'System Design'!$F$22,IF('System Design'!$F$8=3,'Hourly Demand and Generation'!L5551*'System Design'!$F$22)))</f>
        <v>900</v>
      </c>
      <c r="Q5551" s="32">
        <f t="shared" si="1233"/>
        <v>0</v>
      </c>
      <c r="R5551" s="32">
        <f t="shared" si="1236"/>
        <v>5400</v>
      </c>
      <c r="S5551" s="32">
        <f t="shared" si="1237"/>
        <v>0</v>
      </c>
      <c r="T5551" s="32">
        <f t="shared" si="1238"/>
        <v>21600</v>
      </c>
      <c r="U5551" s="32">
        <f t="shared" si="1239"/>
        <v>0</v>
      </c>
      <c r="V5551" s="32">
        <f t="shared" si="1234"/>
        <v>697.5</v>
      </c>
      <c r="W5551" s="32">
        <f t="shared" si="1240"/>
        <v>697.5</v>
      </c>
      <c r="X5551" s="32">
        <f t="shared" si="1241"/>
        <v>697.5</v>
      </c>
    </row>
    <row r="5552" spans="1:24" x14ac:dyDescent="0.25">
      <c r="A5552" s="2"/>
      <c r="B5552" s="2" t="s">
        <v>9</v>
      </c>
      <c r="C5552" s="2">
        <f t="shared" si="1244"/>
        <v>232</v>
      </c>
      <c r="D5552" s="2">
        <f t="shared" si="1245"/>
        <v>4</v>
      </c>
      <c r="E5552" s="2">
        <f t="shared" si="1235"/>
        <v>5548</v>
      </c>
      <c r="F5552" s="11">
        <v>243</v>
      </c>
      <c r="G5552" s="9">
        <v>0</v>
      </c>
      <c r="H5552" s="9">
        <v>0</v>
      </c>
      <c r="I5552" s="9">
        <v>0</v>
      </c>
      <c r="J5552" s="9">
        <v>0.26379849902689001</v>
      </c>
      <c r="K5552" s="9">
        <v>0.26379849902689001</v>
      </c>
      <c r="L5552" s="9">
        <v>0.4</v>
      </c>
      <c r="N5552" s="32">
        <f>IF('System Design'!$F$8=1,'Hourly Demand and Generation'!G5552*'System Design'!$F$21,IF('System Design'!$F$8=2,'Hourly Demand and Generation'!H5552*'System Design'!$F$21,IF('System Design'!$F$8=3,'Hourly Demand and Generation'!I5552*'System Design'!$F$21)))</f>
        <v>0</v>
      </c>
      <c r="O5552" s="32">
        <f>IF('System Design'!$F$8=1,'Hourly Demand and Generation'!J5552*'System Design'!$F$22,IF('System Design'!$F$8=2,'Hourly Demand and Generation'!K5552*'System Design'!$F$22,IF('System Design'!$F$8=3,'Hourly Demand and Generation'!L5552*'System Design'!$F$22)))</f>
        <v>1000</v>
      </c>
      <c r="Q5552" s="32">
        <f t="shared" si="1233"/>
        <v>0</v>
      </c>
      <c r="R5552" s="32">
        <f t="shared" si="1236"/>
        <v>5400</v>
      </c>
      <c r="S5552" s="32">
        <f t="shared" si="1237"/>
        <v>0</v>
      </c>
      <c r="T5552" s="32">
        <f t="shared" si="1238"/>
        <v>21600</v>
      </c>
      <c r="U5552" s="32">
        <f t="shared" si="1239"/>
        <v>0</v>
      </c>
      <c r="V5552" s="32">
        <f t="shared" si="1234"/>
        <v>757</v>
      </c>
      <c r="W5552" s="32">
        <f t="shared" si="1240"/>
        <v>757</v>
      </c>
      <c r="X5552" s="32">
        <f t="shared" si="1241"/>
        <v>757</v>
      </c>
    </row>
    <row r="5553" spans="1:24" x14ac:dyDescent="0.25">
      <c r="A5553" s="2"/>
      <c r="B5553" s="2" t="s">
        <v>9</v>
      </c>
      <c r="C5553" s="2">
        <f t="shared" si="1244"/>
        <v>232</v>
      </c>
      <c r="D5553" s="2">
        <f t="shared" si="1245"/>
        <v>5</v>
      </c>
      <c r="E5553" s="2">
        <f t="shared" si="1235"/>
        <v>5549</v>
      </c>
      <c r="F5553" s="11">
        <v>263.25</v>
      </c>
      <c r="G5553" s="9">
        <v>0</v>
      </c>
      <c r="H5553" s="9">
        <v>3.7199999999999997E-2</v>
      </c>
      <c r="I5553" s="9">
        <v>7.4399999999999994E-2</v>
      </c>
      <c r="J5553" s="9">
        <v>0.211038799221512</v>
      </c>
      <c r="K5553" s="9">
        <v>0.211038799221512</v>
      </c>
      <c r="L5553" s="9">
        <v>0.32</v>
      </c>
      <c r="N5553" s="32">
        <f>IF('System Design'!$F$8=1,'Hourly Demand and Generation'!G5553*'System Design'!$F$21,IF('System Design'!$F$8=2,'Hourly Demand and Generation'!H5553*'System Design'!$F$21,IF('System Design'!$F$8=3,'Hourly Demand and Generation'!I5553*'System Design'!$F$21)))</f>
        <v>37.199999999999996</v>
      </c>
      <c r="O5553" s="32">
        <f>IF('System Design'!$F$8=1,'Hourly Demand and Generation'!J5553*'System Design'!$F$22,IF('System Design'!$F$8=2,'Hourly Demand and Generation'!K5553*'System Design'!$F$22,IF('System Design'!$F$8=3,'Hourly Demand and Generation'!L5553*'System Design'!$F$22)))</f>
        <v>800</v>
      </c>
      <c r="Q5553" s="32">
        <f t="shared" si="1233"/>
        <v>0</v>
      </c>
      <c r="R5553" s="32">
        <f t="shared" si="1236"/>
        <v>5400</v>
      </c>
      <c r="S5553" s="32">
        <f t="shared" si="1237"/>
        <v>0</v>
      </c>
      <c r="T5553" s="32">
        <f t="shared" si="1238"/>
        <v>21600</v>
      </c>
      <c r="U5553" s="32">
        <f t="shared" si="1239"/>
        <v>0</v>
      </c>
      <c r="V5553" s="32">
        <f t="shared" si="1234"/>
        <v>573.95000000000005</v>
      </c>
      <c r="W5553" s="32">
        <f t="shared" si="1240"/>
        <v>573.95000000000005</v>
      </c>
      <c r="X5553" s="32">
        <f t="shared" si="1241"/>
        <v>573.95000000000005</v>
      </c>
    </row>
    <row r="5554" spans="1:24" x14ac:dyDescent="0.25">
      <c r="A5554" s="2"/>
      <c r="B5554" s="2" t="s">
        <v>9</v>
      </c>
      <c r="C5554" s="2">
        <f t="shared" si="1244"/>
        <v>232</v>
      </c>
      <c r="D5554" s="2">
        <f t="shared" si="1245"/>
        <v>6</v>
      </c>
      <c r="E5554" s="2">
        <f t="shared" si="1235"/>
        <v>5550</v>
      </c>
      <c r="F5554" s="11">
        <v>283.5</v>
      </c>
      <c r="G5554" s="9">
        <v>7.4399999999999994E-2</v>
      </c>
      <c r="H5554" s="9">
        <v>0.11625000000000001</v>
      </c>
      <c r="I5554" s="9">
        <v>0.15809999999999999</v>
      </c>
      <c r="J5554" s="9">
        <v>0.211038799221512</v>
      </c>
      <c r="K5554" s="9">
        <v>0.211038799221512</v>
      </c>
      <c r="L5554" s="9">
        <v>0.32</v>
      </c>
      <c r="N5554" s="32">
        <f>IF('System Design'!$F$8=1,'Hourly Demand and Generation'!G5554*'System Design'!$F$21,IF('System Design'!$F$8=2,'Hourly Demand and Generation'!H5554*'System Design'!$F$21,IF('System Design'!$F$8=3,'Hourly Demand and Generation'!I5554*'System Design'!$F$21)))</f>
        <v>79.05</v>
      </c>
      <c r="O5554" s="32">
        <f>IF('System Design'!$F$8=1,'Hourly Demand and Generation'!J5554*'System Design'!$F$22,IF('System Design'!$F$8=2,'Hourly Demand and Generation'!K5554*'System Design'!$F$22,IF('System Design'!$F$8=3,'Hourly Demand and Generation'!L5554*'System Design'!$F$22)))</f>
        <v>800</v>
      </c>
      <c r="Q5554" s="32">
        <f t="shared" si="1233"/>
        <v>0</v>
      </c>
      <c r="R5554" s="32">
        <f t="shared" si="1236"/>
        <v>5400</v>
      </c>
      <c r="S5554" s="32">
        <f t="shared" si="1237"/>
        <v>0</v>
      </c>
      <c r="T5554" s="32">
        <f t="shared" si="1238"/>
        <v>21600</v>
      </c>
      <c r="U5554" s="32">
        <f t="shared" si="1239"/>
        <v>0</v>
      </c>
      <c r="V5554" s="32">
        <f t="shared" si="1234"/>
        <v>595.54999999999995</v>
      </c>
      <c r="W5554" s="32">
        <f t="shared" si="1240"/>
        <v>595.54999999999995</v>
      </c>
      <c r="X5554" s="32">
        <f t="shared" si="1241"/>
        <v>595.54999999999995</v>
      </c>
    </row>
    <row r="5555" spans="1:24" x14ac:dyDescent="0.25">
      <c r="A5555" s="2"/>
      <c r="B5555" s="2" t="s">
        <v>9</v>
      </c>
      <c r="C5555" s="2">
        <f t="shared" si="1244"/>
        <v>232</v>
      </c>
      <c r="D5555" s="2">
        <f t="shared" si="1245"/>
        <v>7</v>
      </c>
      <c r="E5555" s="2">
        <f t="shared" si="1235"/>
        <v>5551</v>
      </c>
      <c r="F5555" s="11">
        <v>303.75</v>
      </c>
      <c r="G5555" s="9">
        <v>0.15809999999999999</v>
      </c>
      <c r="H5555" s="9">
        <v>0.1953</v>
      </c>
      <c r="I5555" s="9">
        <v>0.23250000000000001</v>
      </c>
      <c r="J5555" s="9">
        <v>0.23741864912420099</v>
      </c>
      <c r="K5555" s="9">
        <v>0.23741864912420099</v>
      </c>
      <c r="L5555" s="9">
        <v>0.36</v>
      </c>
      <c r="N5555" s="32">
        <f>IF('System Design'!$F$8=1,'Hourly Demand and Generation'!G5555*'System Design'!$F$21,IF('System Design'!$F$8=2,'Hourly Demand and Generation'!H5555*'System Design'!$F$21,IF('System Design'!$F$8=3,'Hourly Demand and Generation'!I5555*'System Design'!$F$21)))</f>
        <v>116.25</v>
      </c>
      <c r="O5555" s="32">
        <f>IF('System Design'!$F$8=1,'Hourly Demand and Generation'!J5555*'System Design'!$F$22,IF('System Design'!$F$8=2,'Hourly Demand and Generation'!K5555*'System Design'!$F$22,IF('System Design'!$F$8=3,'Hourly Demand and Generation'!L5555*'System Design'!$F$22)))</f>
        <v>900</v>
      </c>
      <c r="Q5555" s="32">
        <f t="shared" si="1233"/>
        <v>0</v>
      </c>
      <c r="R5555" s="32">
        <f t="shared" si="1236"/>
        <v>5400</v>
      </c>
      <c r="S5555" s="32">
        <f t="shared" si="1237"/>
        <v>0</v>
      </c>
      <c r="T5555" s="32">
        <f t="shared" si="1238"/>
        <v>21600</v>
      </c>
      <c r="U5555" s="32">
        <f t="shared" si="1239"/>
        <v>0</v>
      </c>
      <c r="V5555" s="32">
        <f t="shared" si="1234"/>
        <v>712.5</v>
      </c>
      <c r="W5555" s="32">
        <f t="shared" si="1240"/>
        <v>712.5</v>
      </c>
      <c r="X5555" s="32">
        <f t="shared" si="1241"/>
        <v>712.5</v>
      </c>
    </row>
    <row r="5556" spans="1:24" x14ac:dyDescent="0.25">
      <c r="A5556" s="2"/>
      <c r="B5556" s="2" t="s">
        <v>9</v>
      </c>
      <c r="C5556" s="2">
        <f t="shared" si="1244"/>
        <v>232</v>
      </c>
      <c r="D5556" s="2">
        <f t="shared" si="1245"/>
        <v>8</v>
      </c>
      <c r="E5556" s="2">
        <f t="shared" si="1235"/>
        <v>5552</v>
      </c>
      <c r="F5556" s="11">
        <v>324</v>
      </c>
      <c r="G5556" s="9">
        <v>0.30690000000000001</v>
      </c>
      <c r="H5556" s="9">
        <v>0.34875</v>
      </c>
      <c r="I5556" s="9">
        <v>0.3906</v>
      </c>
      <c r="J5556" s="9">
        <v>0.23741864912420099</v>
      </c>
      <c r="K5556" s="9">
        <v>0.23741864912420099</v>
      </c>
      <c r="L5556" s="9">
        <v>0.36</v>
      </c>
      <c r="N5556" s="32">
        <f>IF('System Design'!$F$8=1,'Hourly Demand and Generation'!G5556*'System Design'!$F$21,IF('System Design'!$F$8=2,'Hourly Demand and Generation'!H5556*'System Design'!$F$21,IF('System Design'!$F$8=3,'Hourly Demand and Generation'!I5556*'System Design'!$F$21)))</f>
        <v>195.3</v>
      </c>
      <c r="O5556" s="32">
        <f>IF('System Design'!$F$8=1,'Hourly Demand and Generation'!J5556*'System Design'!$F$22,IF('System Design'!$F$8=2,'Hourly Demand and Generation'!K5556*'System Design'!$F$22,IF('System Design'!$F$8=3,'Hourly Demand and Generation'!L5556*'System Design'!$F$22)))</f>
        <v>900</v>
      </c>
      <c r="Q5556" s="32">
        <f t="shared" si="1233"/>
        <v>0</v>
      </c>
      <c r="R5556" s="32">
        <f t="shared" si="1236"/>
        <v>5400</v>
      </c>
      <c r="S5556" s="32">
        <f t="shared" si="1237"/>
        <v>0</v>
      </c>
      <c r="T5556" s="32">
        <f t="shared" si="1238"/>
        <v>21600</v>
      </c>
      <c r="U5556" s="32">
        <f t="shared" si="1239"/>
        <v>0</v>
      </c>
      <c r="V5556" s="32">
        <f t="shared" si="1234"/>
        <v>771.3</v>
      </c>
      <c r="W5556" s="32">
        <f t="shared" si="1240"/>
        <v>771.3</v>
      </c>
      <c r="X5556" s="32">
        <f t="shared" si="1241"/>
        <v>771.3</v>
      </c>
    </row>
    <row r="5557" spans="1:24" x14ac:dyDescent="0.25">
      <c r="A5557" s="2"/>
      <c r="B5557" s="2" t="s">
        <v>9</v>
      </c>
      <c r="C5557" s="2">
        <f t="shared" si="1244"/>
        <v>232</v>
      </c>
      <c r="D5557" s="2">
        <f t="shared" si="1245"/>
        <v>9</v>
      </c>
      <c r="E5557" s="2">
        <f t="shared" si="1235"/>
        <v>5553</v>
      </c>
      <c r="F5557" s="11">
        <v>324</v>
      </c>
      <c r="G5557" s="9">
        <v>0.46500000000000002</v>
      </c>
      <c r="H5557" s="9">
        <v>0.50219999999999998</v>
      </c>
      <c r="I5557" s="9">
        <v>0.53939999999999999</v>
      </c>
      <c r="J5557" s="9">
        <v>0.211038799221512</v>
      </c>
      <c r="K5557" s="9">
        <v>0.211038799221512</v>
      </c>
      <c r="L5557" s="9">
        <v>0.32</v>
      </c>
      <c r="N5557" s="32">
        <f>IF('System Design'!$F$8=1,'Hourly Demand and Generation'!G5557*'System Design'!$F$21,IF('System Design'!$F$8=2,'Hourly Demand and Generation'!H5557*'System Design'!$F$21,IF('System Design'!$F$8=3,'Hourly Demand and Generation'!I5557*'System Design'!$F$21)))</f>
        <v>269.7</v>
      </c>
      <c r="O5557" s="32">
        <f>IF('System Design'!$F$8=1,'Hourly Demand and Generation'!J5557*'System Design'!$F$22,IF('System Design'!$F$8=2,'Hourly Demand and Generation'!K5557*'System Design'!$F$22,IF('System Design'!$F$8=3,'Hourly Demand and Generation'!L5557*'System Design'!$F$22)))</f>
        <v>800</v>
      </c>
      <c r="Q5557" s="32">
        <f t="shared" si="1233"/>
        <v>0</v>
      </c>
      <c r="R5557" s="32">
        <f t="shared" si="1236"/>
        <v>5400</v>
      </c>
      <c r="S5557" s="32">
        <f t="shared" si="1237"/>
        <v>0</v>
      </c>
      <c r="T5557" s="32">
        <f t="shared" si="1238"/>
        <v>21600</v>
      </c>
      <c r="U5557" s="32">
        <f t="shared" si="1239"/>
        <v>0</v>
      </c>
      <c r="V5557" s="32">
        <f t="shared" si="1234"/>
        <v>745.7</v>
      </c>
      <c r="W5557" s="32">
        <f t="shared" si="1240"/>
        <v>745.7</v>
      </c>
      <c r="X5557" s="32">
        <f t="shared" si="1241"/>
        <v>745.7</v>
      </c>
    </row>
    <row r="5558" spans="1:24" x14ac:dyDescent="0.25">
      <c r="A5558" s="2"/>
      <c r="B5558" s="2" t="s">
        <v>9</v>
      </c>
      <c r="C5558" s="2">
        <f t="shared" si="1244"/>
        <v>232</v>
      </c>
      <c r="D5558" s="2">
        <f t="shared" si="1245"/>
        <v>10</v>
      </c>
      <c r="E5558" s="2">
        <f t="shared" si="1235"/>
        <v>5554</v>
      </c>
      <c r="F5558" s="11">
        <v>315.89999999999998</v>
      </c>
      <c r="G5558" s="9">
        <v>0.62309999999999999</v>
      </c>
      <c r="H5558" s="9">
        <v>0.6603</v>
      </c>
      <c r="I5558" s="9">
        <v>0.69750000000000001</v>
      </c>
      <c r="J5558" s="9">
        <v>0.23741864912420099</v>
      </c>
      <c r="K5558" s="9">
        <v>0.23741864912420099</v>
      </c>
      <c r="L5558" s="9">
        <v>0.36</v>
      </c>
      <c r="N5558" s="32">
        <f>IF('System Design'!$F$8=1,'Hourly Demand and Generation'!G5558*'System Design'!$F$21,IF('System Design'!$F$8=2,'Hourly Demand and Generation'!H5558*'System Design'!$F$21,IF('System Design'!$F$8=3,'Hourly Demand and Generation'!I5558*'System Design'!$F$21)))</f>
        <v>348.75</v>
      </c>
      <c r="O5558" s="32">
        <f>IF('System Design'!$F$8=1,'Hourly Demand and Generation'!J5558*'System Design'!$F$22,IF('System Design'!$F$8=2,'Hourly Demand and Generation'!K5558*'System Design'!$F$22,IF('System Design'!$F$8=3,'Hourly Demand and Generation'!L5558*'System Design'!$F$22)))</f>
        <v>900</v>
      </c>
      <c r="Q5558" s="32">
        <f t="shared" si="1233"/>
        <v>0</v>
      </c>
      <c r="R5558" s="32">
        <f t="shared" si="1236"/>
        <v>5400</v>
      </c>
      <c r="S5558" s="32">
        <f t="shared" si="1237"/>
        <v>0</v>
      </c>
      <c r="T5558" s="32">
        <f t="shared" si="1238"/>
        <v>21600</v>
      </c>
      <c r="U5558" s="32">
        <f t="shared" si="1239"/>
        <v>0</v>
      </c>
      <c r="V5558" s="32">
        <f t="shared" si="1234"/>
        <v>932.85</v>
      </c>
      <c r="W5558" s="32">
        <f t="shared" si="1240"/>
        <v>932.85</v>
      </c>
      <c r="X5558" s="32">
        <f t="shared" si="1241"/>
        <v>932.85</v>
      </c>
    </row>
    <row r="5559" spans="1:24" x14ac:dyDescent="0.25">
      <c r="A5559" s="2"/>
      <c r="B5559" s="2" t="s">
        <v>9</v>
      </c>
      <c r="C5559" s="2">
        <f t="shared" si="1244"/>
        <v>232</v>
      </c>
      <c r="D5559" s="2">
        <f t="shared" si="1245"/>
        <v>11</v>
      </c>
      <c r="E5559" s="2">
        <f t="shared" si="1235"/>
        <v>5555</v>
      </c>
      <c r="F5559" s="11">
        <v>311.85000000000002</v>
      </c>
      <c r="G5559" s="9">
        <v>0.77190000000000003</v>
      </c>
      <c r="H5559" s="9">
        <v>0.81374999999999997</v>
      </c>
      <c r="I5559" s="9">
        <v>0.85560000000000003</v>
      </c>
      <c r="J5559" s="9">
        <v>0.211038799221512</v>
      </c>
      <c r="K5559" s="9">
        <v>0.211038799221512</v>
      </c>
      <c r="L5559" s="9">
        <v>0.32</v>
      </c>
      <c r="N5559" s="32">
        <f>IF('System Design'!$F$8=1,'Hourly Demand and Generation'!G5559*'System Design'!$F$21,IF('System Design'!$F$8=2,'Hourly Demand and Generation'!H5559*'System Design'!$F$21,IF('System Design'!$F$8=3,'Hourly Demand and Generation'!I5559*'System Design'!$F$21)))</f>
        <v>427.8</v>
      </c>
      <c r="O5559" s="32">
        <f>IF('System Design'!$F$8=1,'Hourly Demand and Generation'!J5559*'System Design'!$F$22,IF('System Design'!$F$8=2,'Hourly Demand and Generation'!K5559*'System Design'!$F$22,IF('System Design'!$F$8=3,'Hourly Demand and Generation'!L5559*'System Design'!$F$22)))</f>
        <v>800</v>
      </c>
      <c r="Q5559" s="32">
        <f t="shared" si="1233"/>
        <v>0</v>
      </c>
      <c r="R5559" s="32">
        <f t="shared" si="1236"/>
        <v>5400</v>
      </c>
      <c r="S5559" s="32">
        <f t="shared" si="1237"/>
        <v>0</v>
      </c>
      <c r="T5559" s="32">
        <f t="shared" si="1238"/>
        <v>21600</v>
      </c>
      <c r="U5559" s="32">
        <f t="shared" si="1239"/>
        <v>0</v>
      </c>
      <c r="V5559" s="32">
        <f t="shared" si="1234"/>
        <v>915.94999999999993</v>
      </c>
      <c r="W5559" s="32">
        <f t="shared" si="1240"/>
        <v>915.94999999999993</v>
      </c>
      <c r="X5559" s="32">
        <f t="shared" si="1241"/>
        <v>915.94999999999993</v>
      </c>
    </row>
    <row r="5560" spans="1:24" x14ac:dyDescent="0.25">
      <c r="A5560" s="2"/>
      <c r="B5560" s="2" t="s">
        <v>9</v>
      </c>
      <c r="C5560" s="2">
        <f t="shared" si="1244"/>
        <v>232</v>
      </c>
      <c r="D5560" s="2">
        <f t="shared" si="1245"/>
        <v>12</v>
      </c>
      <c r="E5560" s="2">
        <f t="shared" si="1235"/>
        <v>5556</v>
      </c>
      <c r="F5560" s="11">
        <v>311.85000000000002</v>
      </c>
      <c r="G5560" s="9">
        <v>0.93</v>
      </c>
      <c r="H5560" s="9">
        <v>0.93</v>
      </c>
      <c r="I5560" s="9">
        <v>0.93</v>
      </c>
      <c r="J5560" s="9">
        <v>0.19784887427016701</v>
      </c>
      <c r="K5560" s="9">
        <v>0.19784887427016701</v>
      </c>
      <c r="L5560" s="9">
        <v>0.3</v>
      </c>
      <c r="N5560" s="32">
        <f>IF('System Design'!$F$8=1,'Hourly Demand and Generation'!G5560*'System Design'!$F$21,IF('System Design'!$F$8=2,'Hourly Demand and Generation'!H5560*'System Design'!$F$21,IF('System Design'!$F$8=3,'Hourly Demand and Generation'!I5560*'System Design'!$F$21)))</f>
        <v>465</v>
      </c>
      <c r="O5560" s="32">
        <f>IF('System Design'!$F$8=1,'Hourly Demand and Generation'!J5560*'System Design'!$F$22,IF('System Design'!$F$8=2,'Hourly Demand and Generation'!K5560*'System Design'!$F$22,IF('System Design'!$F$8=3,'Hourly Demand and Generation'!L5560*'System Design'!$F$22)))</f>
        <v>750</v>
      </c>
      <c r="Q5560" s="32">
        <f t="shared" si="1233"/>
        <v>0</v>
      </c>
      <c r="R5560" s="32">
        <f t="shared" si="1236"/>
        <v>5400</v>
      </c>
      <c r="S5560" s="32">
        <f t="shared" si="1237"/>
        <v>0</v>
      </c>
      <c r="T5560" s="32">
        <f t="shared" si="1238"/>
        <v>21600</v>
      </c>
      <c r="U5560" s="32">
        <f t="shared" si="1239"/>
        <v>0</v>
      </c>
      <c r="V5560" s="32">
        <f t="shared" si="1234"/>
        <v>903.15</v>
      </c>
      <c r="W5560" s="32">
        <f t="shared" si="1240"/>
        <v>903.15</v>
      </c>
      <c r="X5560" s="32">
        <f t="shared" si="1241"/>
        <v>903.15</v>
      </c>
    </row>
    <row r="5561" spans="1:24" x14ac:dyDescent="0.25">
      <c r="A5561" s="2"/>
      <c r="B5561" s="2" t="s">
        <v>9</v>
      </c>
      <c r="C5561" s="2">
        <f t="shared" si="1244"/>
        <v>232</v>
      </c>
      <c r="D5561" s="2">
        <f t="shared" si="1245"/>
        <v>13</v>
      </c>
      <c r="E5561" s="2">
        <f t="shared" si="1235"/>
        <v>5557</v>
      </c>
      <c r="F5561" s="11">
        <v>324</v>
      </c>
      <c r="G5561" s="9">
        <v>0.77190000000000003</v>
      </c>
      <c r="H5561" s="9">
        <v>0.81374999999999997</v>
      </c>
      <c r="I5561" s="9">
        <v>0.85560000000000003</v>
      </c>
      <c r="J5561" s="9">
        <v>0.211038799221512</v>
      </c>
      <c r="K5561" s="9">
        <v>0.211038799221512</v>
      </c>
      <c r="L5561" s="9">
        <v>0.32</v>
      </c>
      <c r="N5561" s="32">
        <f>IF('System Design'!$F$8=1,'Hourly Demand and Generation'!G5561*'System Design'!$F$21,IF('System Design'!$F$8=2,'Hourly Demand and Generation'!H5561*'System Design'!$F$21,IF('System Design'!$F$8=3,'Hourly Demand and Generation'!I5561*'System Design'!$F$21)))</f>
        <v>427.8</v>
      </c>
      <c r="O5561" s="32">
        <f>IF('System Design'!$F$8=1,'Hourly Demand and Generation'!J5561*'System Design'!$F$22,IF('System Design'!$F$8=2,'Hourly Demand and Generation'!K5561*'System Design'!$F$22,IF('System Design'!$F$8=3,'Hourly Demand and Generation'!L5561*'System Design'!$F$22)))</f>
        <v>800</v>
      </c>
      <c r="Q5561" s="32">
        <f t="shared" si="1233"/>
        <v>0</v>
      </c>
      <c r="R5561" s="32">
        <f t="shared" si="1236"/>
        <v>5400</v>
      </c>
      <c r="S5561" s="32">
        <f t="shared" si="1237"/>
        <v>0</v>
      </c>
      <c r="T5561" s="32">
        <f t="shared" si="1238"/>
        <v>21600</v>
      </c>
      <c r="U5561" s="32">
        <f t="shared" si="1239"/>
        <v>0</v>
      </c>
      <c r="V5561" s="32">
        <f t="shared" si="1234"/>
        <v>903.8</v>
      </c>
      <c r="W5561" s="32">
        <f t="shared" si="1240"/>
        <v>903.8</v>
      </c>
      <c r="X5561" s="32">
        <f t="shared" si="1241"/>
        <v>903.8</v>
      </c>
    </row>
    <row r="5562" spans="1:24" x14ac:dyDescent="0.25">
      <c r="A5562" s="2"/>
      <c r="B5562" s="2" t="s">
        <v>9</v>
      </c>
      <c r="C5562" s="2">
        <f t="shared" si="1244"/>
        <v>232</v>
      </c>
      <c r="D5562" s="2">
        <f t="shared" si="1245"/>
        <v>14</v>
      </c>
      <c r="E5562" s="2">
        <f t="shared" si="1235"/>
        <v>5558</v>
      </c>
      <c r="F5562" s="11">
        <v>324</v>
      </c>
      <c r="G5562" s="9">
        <v>0.62309999999999999</v>
      </c>
      <c r="H5562" s="9">
        <v>0.6603</v>
      </c>
      <c r="I5562" s="9">
        <v>0.69750000000000001</v>
      </c>
      <c r="J5562" s="9">
        <v>0.224228724172856</v>
      </c>
      <c r="K5562" s="9">
        <v>0.224228724172856</v>
      </c>
      <c r="L5562" s="9">
        <v>0.34</v>
      </c>
      <c r="N5562" s="32">
        <f>IF('System Design'!$F$8=1,'Hourly Demand and Generation'!G5562*'System Design'!$F$21,IF('System Design'!$F$8=2,'Hourly Demand and Generation'!H5562*'System Design'!$F$21,IF('System Design'!$F$8=3,'Hourly Demand and Generation'!I5562*'System Design'!$F$21)))</f>
        <v>348.75</v>
      </c>
      <c r="O5562" s="32">
        <f>IF('System Design'!$F$8=1,'Hourly Demand and Generation'!J5562*'System Design'!$F$22,IF('System Design'!$F$8=2,'Hourly Demand and Generation'!K5562*'System Design'!$F$22,IF('System Design'!$F$8=3,'Hourly Demand and Generation'!L5562*'System Design'!$F$22)))</f>
        <v>850.00000000000011</v>
      </c>
      <c r="Q5562" s="32">
        <f t="shared" si="1233"/>
        <v>0</v>
      </c>
      <c r="R5562" s="32">
        <f t="shared" si="1236"/>
        <v>5400</v>
      </c>
      <c r="S5562" s="32">
        <f t="shared" si="1237"/>
        <v>0</v>
      </c>
      <c r="T5562" s="32">
        <f t="shared" si="1238"/>
        <v>21600</v>
      </c>
      <c r="U5562" s="32">
        <f t="shared" si="1239"/>
        <v>0</v>
      </c>
      <c r="V5562" s="32">
        <f t="shared" si="1234"/>
        <v>874.75</v>
      </c>
      <c r="W5562" s="32">
        <f t="shared" si="1240"/>
        <v>874.75</v>
      </c>
      <c r="X5562" s="32">
        <f t="shared" si="1241"/>
        <v>874.75</v>
      </c>
    </row>
    <row r="5563" spans="1:24" x14ac:dyDescent="0.25">
      <c r="A5563" s="2"/>
      <c r="B5563" s="2" t="s">
        <v>9</v>
      </c>
      <c r="C5563" s="2">
        <f t="shared" si="1244"/>
        <v>232</v>
      </c>
      <c r="D5563" s="2">
        <f t="shared" si="1245"/>
        <v>15</v>
      </c>
      <c r="E5563" s="2">
        <f t="shared" si="1235"/>
        <v>5559</v>
      </c>
      <c r="F5563" s="11">
        <v>344.25</v>
      </c>
      <c r="G5563" s="9">
        <v>0.46500000000000002</v>
      </c>
      <c r="H5563" s="9">
        <v>0.50219999999999998</v>
      </c>
      <c r="I5563" s="9">
        <v>0.53939999999999999</v>
      </c>
      <c r="J5563" s="9">
        <v>0.23741864912420099</v>
      </c>
      <c r="K5563" s="9">
        <v>0.23741864912420099</v>
      </c>
      <c r="L5563" s="9">
        <v>0.36</v>
      </c>
      <c r="N5563" s="32">
        <f>IF('System Design'!$F$8=1,'Hourly Demand and Generation'!G5563*'System Design'!$F$21,IF('System Design'!$F$8=2,'Hourly Demand and Generation'!H5563*'System Design'!$F$21,IF('System Design'!$F$8=3,'Hourly Demand and Generation'!I5563*'System Design'!$F$21)))</f>
        <v>269.7</v>
      </c>
      <c r="O5563" s="32">
        <f>IF('System Design'!$F$8=1,'Hourly Demand and Generation'!J5563*'System Design'!$F$22,IF('System Design'!$F$8=2,'Hourly Demand and Generation'!K5563*'System Design'!$F$22,IF('System Design'!$F$8=3,'Hourly Demand and Generation'!L5563*'System Design'!$F$22)))</f>
        <v>900</v>
      </c>
      <c r="Q5563" s="32">
        <f t="shared" si="1233"/>
        <v>0</v>
      </c>
      <c r="R5563" s="32">
        <f t="shared" si="1236"/>
        <v>5400</v>
      </c>
      <c r="S5563" s="32">
        <f t="shared" si="1237"/>
        <v>0</v>
      </c>
      <c r="T5563" s="32">
        <f t="shared" si="1238"/>
        <v>21600</v>
      </c>
      <c r="U5563" s="32">
        <f t="shared" si="1239"/>
        <v>0</v>
      </c>
      <c r="V5563" s="32">
        <f t="shared" si="1234"/>
        <v>825.45</v>
      </c>
      <c r="W5563" s="32">
        <f t="shared" si="1240"/>
        <v>825.45</v>
      </c>
      <c r="X5563" s="32">
        <f t="shared" si="1241"/>
        <v>825.45</v>
      </c>
    </row>
    <row r="5564" spans="1:24" x14ac:dyDescent="0.25">
      <c r="A5564" s="2"/>
      <c r="B5564" s="2" t="s">
        <v>9</v>
      </c>
      <c r="C5564" s="2">
        <f t="shared" si="1244"/>
        <v>232</v>
      </c>
      <c r="D5564" s="2">
        <f t="shared" si="1245"/>
        <v>16</v>
      </c>
      <c r="E5564" s="2">
        <f t="shared" si="1235"/>
        <v>5560</v>
      </c>
      <c r="F5564" s="11">
        <v>364.5</v>
      </c>
      <c r="G5564" s="9">
        <v>0.30690000000000001</v>
      </c>
      <c r="H5564" s="9">
        <v>0.34875</v>
      </c>
      <c r="I5564" s="9">
        <v>0.3906</v>
      </c>
      <c r="J5564" s="9">
        <v>0.23741864912420099</v>
      </c>
      <c r="K5564" s="9">
        <v>0.23741864912420099</v>
      </c>
      <c r="L5564" s="9">
        <v>0.36</v>
      </c>
      <c r="N5564" s="32">
        <f>IF('System Design'!$F$8=1,'Hourly Demand and Generation'!G5564*'System Design'!$F$21,IF('System Design'!$F$8=2,'Hourly Demand and Generation'!H5564*'System Design'!$F$21,IF('System Design'!$F$8=3,'Hourly Demand and Generation'!I5564*'System Design'!$F$21)))</f>
        <v>195.3</v>
      </c>
      <c r="O5564" s="32">
        <f>IF('System Design'!$F$8=1,'Hourly Demand and Generation'!J5564*'System Design'!$F$22,IF('System Design'!$F$8=2,'Hourly Demand and Generation'!K5564*'System Design'!$F$22,IF('System Design'!$F$8=3,'Hourly Demand and Generation'!L5564*'System Design'!$F$22)))</f>
        <v>900</v>
      </c>
      <c r="Q5564" s="32">
        <f t="shared" si="1233"/>
        <v>0</v>
      </c>
      <c r="R5564" s="32">
        <f t="shared" si="1236"/>
        <v>5400</v>
      </c>
      <c r="S5564" s="32">
        <f t="shared" si="1237"/>
        <v>0</v>
      </c>
      <c r="T5564" s="32">
        <f t="shared" si="1238"/>
        <v>21600</v>
      </c>
      <c r="U5564" s="32">
        <f t="shared" si="1239"/>
        <v>0</v>
      </c>
      <c r="V5564" s="32">
        <f t="shared" si="1234"/>
        <v>730.8</v>
      </c>
      <c r="W5564" s="32">
        <f t="shared" si="1240"/>
        <v>730.8</v>
      </c>
      <c r="X5564" s="32">
        <f t="shared" si="1241"/>
        <v>730.8</v>
      </c>
    </row>
    <row r="5565" spans="1:24" x14ac:dyDescent="0.25">
      <c r="A5565" s="2"/>
      <c r="B5565" s="2" t="s">
        <v>9</v>
      </c>
      <c r="C5565" s="2">
        <f t="shared" si="1244"/>
        <v>232</v>
      </c>
      <c r="D5565" s="2">
        <f t="shared" si="1245"/>
        <v>17</v>
      </c>
      <c r="E5565" s="2">
        <f t="shared" si="1235"/>
        <v>5561</v>
      </c>
      <c r="F5565" s="11">
        <v>384.75</v>
      </c>
      <c r="G5565" s="9">
        <v>0.15809999999999999</v>
      </c>
      <c r="H5565" s="9">
        <v>0.1953</v>
      </c>
      <c r="I5565" s="9">
        <v>0.23250000000000001</v>
      </c>
      <c r="J5565" s="9">
        <v>0.26379849902689001</v>
      </c>
      <c r="K5565" s="9">
        <v>0.26379849902689001</v>
      </c>
      <c r="L5565" s="9">
        <v>0.4</v>
      </c>
      <c r="N5565" s="32">
        <f>IF('System Design'!$F$8=1,'Hourly Demand and Generation'!G5565*'System Design'!$F$21,IF('System Design'!$F$8=2,'Hourly Demand and Generation'!H5565*'System Design'!$F$21,IF('System Design'!$F$8=3,'Hourly Demand and Generation'!I5565*'System Design'!$F$21)))</f>
        <v>116.25</v>
      </c>
      <c r="O5565" s="32">
        <f>IF('System Design'!$F$8=1,'Hourly Demand and Generation'!J5565*'System Design'!$F$22,IF('System Design'!$F$8=2,'Hourly Demand and Generation'!K5565*'System Design'!$F$22,IF('System Design'!$F$8=3,'Hourly Demand and Generation'!L5565*'System Design'!$F$22)))</f>
        <v>1000</v>
      </c>
      <c r="Q5565" s="32">
        <f t="shared" si="1233"/>
        <v>0</v>
      </c>
      <c r="R5565" s="32">
        <f t="shared" si="1236"/>
        <v>5400</v>
      </c>
      <c r="S5565" s="32">
        <f t="shared" si="1237"/>
        <v>0</v>
      </c>
      <c r="T5565" s="32">
        <f t="shared" si="1238"/>
        <v>21600</v>
      </c>
      <c r="U5565" s="32">
        <f t="shared" si="1239"/>
        <v>0</v>
      </c>
      <c r="V5565" s="32">
        <f t="shared" si="1234"/>
        <v>731.5</v>
      </c>
      <c r="W5565" s="32">
        <f t="shared" si="1240"/>
        <v>731.5</v>
      </c>
      <c r="X5565" s="32">
        <f t="shared" si="1241"/>
        <v>731.5</v>
      </c>
    </row>
    <row r="5566" spans="1:24" x14ac:dyDescent="0.25">
      <c r="A5566" s="2"/>
      <c r="B5566" s="2" t="s">
        <v>9</v>
      </c>
      <c r="C5566" s="2">
        <f t="shared" si="1244"/>
        <v>232</v>
      </c>
      <c r="D5566" s="2">
        <f t="shared" si="1245"/>
        <v>18</v>
      </c>
      <c r="E5566" s="2">
        <f t="shared" si="1235"/>
        <v>5562</v>
      </c>
      <c r="F5566" s="11">
        <v>405</v>
      </c>
      <c r="G5566" s="9">
        <v>7.4399999999999994E-2</v>
      </c>
      <c r="H5566" s="9">
        <v>0.11625000000000001</v>
      </c>
      <c r="I5566" s="9">
        <v>0.15809999999999999</v>
      </c>
      <c r="J5566" s="9">
        <v>0.25060857407554499</v>
      </c>
      <c r="K5566" s="9">
        <v>0.25060857407554499</v>
      </c>
      <c r="L5566" s="9">
        <v>0.38</v>
      </c>
      <c r="N5566" s="32">
        <f>IF('System Design'!$F$8=1,'Hourly Demand and Generation'!G5566*'System Design'!$F$21,IF('System Design'!$F$8=2,'Hourly Demand and Generation'!H5566*'System Design'!$F$21,IF('System Design'!$F$8=3,'Hourly Demand and Generation'!I5566*'System Design'!$F$21)))</f>
        <v>79.05</v>
      </c>
      <c r="O5566" s="32">
        <f>IF('System Design'!$F$8=1,'Hourly Demand and Generation'!J5566*'System Design'!$F$22,IF('System Design'!$F$8=2,'Hourly Demand and Generation'!K5566*'System Design'!$F$22,IF('System Design'!$F$8=3,'Hourly Demand and Generation'!L5566*'System Design'!$F$22)))</f>
        <v>950</v>
      </c>
      <c r="Q5566" s="32">
        <f t="shared" si="1233"/>
        <v>0</v>
      </c>
      <c r="R5566" s="32">
        <f t="shared" si="1236"/>
        <v>5400</v>
      </c>
      <c r="S5566" s="32">
        <f t="shared" si="1237"/>
        <v>0</v>
      </c>
      <c r="T5566" s="32">
        <f t="shared" si="1238"/>
        <v>21600</v>
      </c>
      <c r="U5566" s="32">
        <f t="shared" si="1239"/>
        <v>0</v>
      </c>
      <c r="V5566" s="32">
        <f t="shared" si="1234"/>
        <v>624.04999999999995</v>
      </c>
      <c r="W5566" s="32">
        <f t="shared" si="1240"/>
        <v>624.04999999999995</v>
      </c>
      <c r="X5566" s="32">
        <f t="shared" si="1241"/>
        <v>624.04999999999995</v>
      </c>
    </row>
    <row r="5567" spans="1:24" x14ac:dyDescent="0.25">
      <c r="A5567" s="2"/>
      <c r="B5567" s="2" t="s">
        <v>9</v>
      </c>
      <c r="C5567" s="2">
        <f t="shared" si="1244"/>
        <v>232</v>
      </c>
      <c r="D5567" s="2">
        <f t="shared" si="1245"/>
        <v>19</v>
      </c>
      <c r="E5567" s="2">
        <f t="shared" si="1235"/>
        <v>5563</v>
      </c>
      <c r="F5567" s="11">
        <v>392.85</v>
      </c>
      <c r="G5567" s="9">
        <v>0</v>
      </c>
      <c r="H5567" s="9">
        <v>3.7199999999999997E-2</v>
      </c>
      <c r="I5567" s="9">
        <v>7.4399999999999994E-2</v>
      </c>
      <c r="J5567" s="9">
        <v>0.23741864912420099</v>
      </c>
      <c r="K5567" s="9">
        <v>0.23741864912420099</v>
      </c>
      <c r="L5567" s="9">
        <v>0.36</v>
      </c>
      <c r="N5567" s="32">
        <f>IF('System Design'!$F$8=1,'Hourly Demand and Generation'!G5567*'System Design'!$F$21,IF('System Design'!$F$8=2,'Hourly Demand and Generation'!H5567*'System Design'!$F$21,IF('System Design'!$F$8=3,'Hourly Demand and Generation'!I5567*'System Design'!$F$21)))</f>
        <v>37.199999999999996</v>
      </c>
      <c r="O5567" s="32">
        <f>IF('System Design'!$F$8=1,'Hourly Demand and Generation'!J5567*'System Design'!$F$22,IF('System Design'!$F$8=2,'Hourly Demand and Generation'!K5567*'System Design'!$F$22,IF('System Design'!$F$8=3,'Hourly Demand and Generation'!L5567*'System Design'!$F$22)))</f>
        <v>900</v>
      </c>
      <c r="Q5567" s="32">
        <f t="shared" si="1233"/>
        <v>0</v>
      </c>
      <c r="R5567" s="32">
        <f t="shared" si="1236"/>
        <v>5400</v>
      </c>
      <c r="S5567" s="32">
        <f t="shared" si="1237"/>
        <v>0</v>
      </c>
      <c r="T5567" s="32">
        <f t="shared" si="1238"/>
        <v>21600</v>
      </c>
      <c r="U5567" s="32">
        <f t="shared" si="1239"/>
        <v>0</v>
      </c>
      <c r="V5567" s="32">
        <f t="shared" si="1234"/>
        <v>544.35</v>
      </c>
      <c r="W5567" s="32">
        <f t="shared" si="1240"/>
        <v>544.35</v>
      </c>
      <c r="X5567" s="32">
        <f t="shared" si="1241"/>
        <v>544.35</v>
      </c>
    </row>
    <row r="5568" spans="1:24" x14ac:dyDescent="0.25">
      <c r="A5568" s="2"/>
      <c r="B5568" s="2" t="s">
        <v>9</v>
      </c>
      <c r="C5568" s="2">
        <f t="shared" si="1244"/>
        <v>232</v>
      </c>
      <c r="D5568" s="2">
        <f t="shared" si="1245"/>
        <v>20</v>
      </c>
      <c r="E5568" s="2">
        <f t="shared" si="1235"/>
        <v>5564</v>
      </c>
      <c r="F5568" s="11">
        <v>384.75</v>
      </c>
      <c r="G5568" s="9">
        <v>0</v>
      </c>
      <c r="H5568" s="9">
        <v>0</v>
      </c>
      <c r="I5568" s="9">
        <v>0</v>
      </c>
      <c r="J5568" s="9">
        <v>0.23741864912420099</v>
      </c>
      <c r="K5568" s="9">
        <v>0.23741864912420099</v>
      </c>
      <c r="L5568" s="9">
        <v>0.36</v>
      </c>
      <c r="N5568" s="32">
        <f>IF('System Design'!$F$8=1,'Hourly Demand and Generation'!G5568*'System Design'!$F$21,IF('System Design'!$F$8=2,'Hourly Demand and Generation'!H5568*'System Design'!$F$21,IF('System Design'!$F$8=3,'Hourly Demand and Generation'!I5568*'System Design'!$F$21)))</f>
        <v>0</v>
      </c>
      <c r="O5568" s="32">
        <f>IF('System Design'!$F$8=1,'Hourly Demand and Generation'!J5568*'System Design'!$F$22,IF('System Design'!$F$8=2,'Hourly Demand and Generation'!K5568*'System Design'!$F$22,IF('System Design'!$F$8=3,'Hourly Demand and Generation'!L5568*'System Design'!$F$22)))</f>
        <v>900</v>
      </c>
      <c r="Q5568" s="32">
        <f t="shared" si="1233"/>
        <v>0</v>
      </c>
      <c r="R5568" s="32">
        <f t="shared" si="1236"/>
        <v>5400</v>
      </c>
      <c r="S5568" s="32">
        <f t="shared" si="1237"/>
        <v>0</v>
      </c>
      <c r="T5568" s="32">
        <f t="shared" si="1238"/>
        <v>21600</v>
      </c>
      <c r="U5568" s="32">
        <f t="shared" si="1239"/>
        <v>0</v>
      </c>
      <c r="V5568" s="32">
        <f t="shared" si="1234"/>
        <v>515.25</v>
      </c>
      <c r="W5568" s="32">
        <f t="shared" si="1240"/>
        <v>515.25</v>
      </c>
      <c r="X5568" s="32">
        <f t="shared" si="1241"/>
        <v>515.25</v>
      </c>
    </row>
    <row r="5569" spans="1:24" x14ac:dyDescent="0.25">
      <c r="A5569" s="2"/>
      <c r="B5569" s="2" t="s">
        <v>9</v>
      </c>
      <c r="C5569" s="2">
        <f t="shared" si="1244"/>
        <v>232</v>
      </c>
      <c r="D5569" s="2">
        <f t="shared" si="1245"/>
        <v>21</v>
      </c>
      <c r="E5569" s="2">
        <f t="shared" si="1235"/>
        <v>5565</v>
      </c>
      <c r="F5569" s="11">
        <v>364.5</v>
      </c>
      <c r="G5569" s="9">
        <v>0</v>
      </c>
      <c r="H5569" s="9">
        <v>0</v>
      </c>
      <c r="I5569" s="9">
        <v>0</v>
      </c>
      <c r="J5569" s="9">
        <v>0.23741864912420099</v>
      </c>
      <c r="K5569" s="9">
        <v>0.23741864912420099</v>
      </c>
      <c r="L5569" s="9">
        <v>0.36</v>
      </c>
      <c r="N5569" s="32">
        <f>IF('System Design'!$F$8=1,'Hourly Demand and Generation'!G5569*'System Design'!$F$21,IF('System Design'!$F$8=2,'Hourly Demand and Generation'!H5569*'System Design'!$F$21,IF('System Design'!$F$8=3,'Hourly Demand and Generation'!I5569*'System Design'!$F$21)))</f>
        <v>0</v>
      </c>
      <c r="O5569" s="32">
        <f>IF('System Design'!$F$8=1,'Hourly Demand and Generation'!J5569*'System Design'!$F$22,IF('System Design'!$F$8=2,'Hourly Demand and Generation'!K5569*'System Design'!$F$22,IF('System Design'!$F$8=3,'Hourly Demand and Generation'!L5569*'System Design'!$F$22)))</f>
        <v>900</v>
      </c>
      <c r="Q5569" s="32">
        <f t="shared" si="1233"/>
        <v>0</v>
      </c>
      <c r="R5569" s="32">
        <f t="shared" si="1236"/>
        <v>5400</v>
      </c>
      <c r="S5569" s="32">
        <f t="shared" si="1237"/>
        <v>0</v>
      </c>
      <c r="T5569" s="32">
        <f t="shared" si="1238"/>
        <v>21600</v>
      </c>
      <c r="U5569" s="32">
        <f t="shared" si="1239"/>
        <v>0</v>
      </c>
      <c r="V5569" s="32">
        <f t="shared" si="1234"/>
        <v>535.5</v>
      </c>
      <c r="W5569" s="32">
        <f t="shared" si="1240"/>
        <v>535.5</v>
      </c>
      <c r="X5569" s="32">
        <f t="shared" si="1241"/>
        <v>535.5</v>
      </c>
    </row>
    <row r="5570" spans="1:24" x14ac:dyDescent="0.25">
      <c r="A5570" s="2"/>
      <c r="B5570" s="2" t="s">
        <v>9</v>
      </c>
      <c r="C5570" s="2">
        <f t="shared" si="1244"/>
        <v>232</v>
      </c>
      <c r="D5570" s="2">
        <f t="shared" si="1245"/>
        <v>22</v>
      </c>
      <c r="E5570" s="2">
        <f t="shared" si="1235"/>
        <v>5566</v>
      </c>
      <c r="F5570" s="11">
        <v>344.25</v>
      </c>
      <c r="G5570" s="9">
        <v>0</v>
      </c>
      <c r="H5570" s="9">
        <v>0</v>
      </c>
      <c r="I5570" s="9">
        <v>0</v>
      </c>
      <c r="J5570" s="9">
        <v>0.25060857407554499</v>
      </c>
      <c r="K5570" s="9">
        <v>0.25060857407554499</v>
      </c>
      <c r="L5570" s="9">
        <v>0.38</v>
      </c>
      <c r="N5570" s="32">
        <f>IF('System Design'!$F$8=1,'Hourly Demand and Generation'!G5570*'System Design'!$F$21,IF('System Design'!$F$8=2,'Hourly Demand and Generation'!H5570*'System Design'!$F$21,IF('System Design'!$F$8=3,'Hourly Demand and Generation'!I5570*'System Design'!$F$21)))</f>
        <v>0</v>
      </c>
      <c r="O5570" s="32">
        <f>IF('System Design'!$F$8=1,'Hourly Demand and Generation'!J5570*'System Design'!$F$22,IF('System Design'!$F$8=2,'Hourly Demand and Generation'!K5570*'System Design'!$F$22,IF('System Design'!$F$8=3,'Hourly Demand and Generation'!L5570*'System Design'!$F$22)))</f>
        <v>950</v>
      </c>
      <c r="Q5570" s="32">
        <f t="shared" si="1233"/>
        <v>0</v>
      </c>
      <c r="R5570" s="32">
        <f t="shared" si="1236"/>
        <v>5400</v>
      </c>
      <c r="S5570" s="32">
        <f t="shared" si="1237"/>
        <v>0</v>
      </c>
      <c r="T5570" s="32">
        <f t="shared" si="1238"/>
        <v>21600</v>
      </c>
      <c r="U5570" s="32">
        <f t="shared" si="1239"/>
        <v>0</v>
      </c>
      <c r="V5570" s="32">
        <f t="shared" si="1234"/>
        <v>605.75</v>
      </c>
      <c r="W5570" s="32">
        <f t="shared" si="1240"/>
        <v>605.75</v>
      </c>
      <c r="X5570" s="32">
        <f t="shared" si="1241"/>
        <v>605.75</v>
      </c>
    </row>
    <row r="5571" spans="1:24" x14ac:dyDescent="0.25">
      <c r="A5571" s="2"/>
      <c r="B5571" s="2" t="s">
        <v>9</v>
      </c>
      <c r="C5571" s="2">
        <f t="shared" si="1244"/>
        <v>232</v>
      </c>
      <c r="D5571" s="2">
        <f t="shared" si="1245"/>
        <v>23</v>
      </c>
      <c r="E5571" s="2">
        <f t="shared" si="1235"/>
        <v>5567</v>
      </c>
      <c r="F5571" s="11">
        <v>324</v>
      </c>
      <c r="G5571" s="9">
        <v>0</v>
      </c>
      <c r="H5571" s="9">
        <v>0</v>
      </c>
      <c r="I5571" s="9">
        <v>0</v>
      </c>
      <c r="J5571" s="9">
        <v>0.211038799221512</v>
      </c>
      <c r="K5571" s="9">
        <v>0.211038799221512</v>
      </c>
      <c r="L5571" s="9">
        <v>0.32</v>
      </c>
      <c r="N5571" s="32">
        <f>IF('System Design'!$F$8=1,'Hourly Demand and Generation'!G5571*'System Design'!$F$21,IF('System Design'!$F$8=2,'Hourly Demand and Generation'!H5571*'System Design'!$F$21,IF('System Design'!$F$8=3,'Hourly Demand and Generation'!I5571*'System Design'!$F$21)))</f>
        <v>0</v>
      </c>
      <c r="O5571" s="32">
        <f>IF('System Design'!$F$8=1,'Hourly Demand and Generation'!J5571*'System Design'!$F$22,IF('System Design'!$F$8=2,'Hourly Demand and Generation'!K5571*'System Design'!$F$22,IF('System Design'!$F$8=3,'Hourly Demand and Generation'!L5571*'System Design'!$F$22)))</f>
        <v>800</v>
      </c>
      <c r="Q5571" s="32">
        <f t="shared" si="1233"/>
        <v>0</v>
      </c>
      <c r="R5571" s="32">
        <f t="shared" si="1236"/>
        <v>5400</v>
      </c>
      <c r="S5571" s="32">
        <f t="shared" si="1237"/>
        <v>0</v>
      </c>
      <c r="T5571" s="32">
        <f t="shared" si="1238"/>
        <v>21600</v>
      </c>
      <c r="U5571" s="32">
        <f t="shared" si="1239"/>
        <v>0</v>
      </c>
      <c r="V5571" s="32">
        <f t="shared" si="1234"/>
        <v>476</v>
      </c>
      <c r="W5571" s="32">
        <f t="shared" si="1240"/>
        <v>476</v>
      </c>
      <c r="X5571" s="32">
        <f t="shared" si="1241"/>
        <v>476</v>
      </c>
    </row>
    <row r="5572" spans="1:24" x14ac:dyDescent="0.25">
      <c r="A5572" s="2"/>
      <c r="B5572" s="2" t="s">
        <v>9</v>
      </c>
      <c r="C5572" s="2">
        <f t="shared" si="1244"/>
        <v>232</v>
      </c>
      <c r="D5572" s="2">
        <f t="shared" si="1245"/>
        <v>24</v>
      </c>
      <c r="E5572" s="2">
        <f t="shared" si="1235"/>
        <v>5568</v>
      </c>
      <c r="F5572" s="11">
        <v>283.5</v>
      </c>
      <c r="G5572" s="9">
        <v>0</v>
      </c>
      <c r="H5572" s="9">
        <v>0</v>
      </c>
      <c r="I5572" s="9">
        <v>0</v>
      </c>
      <c r="J5572" s="9">
        <v>0.211038799221512</v>
      </c>
      <c r="K5572" s="9">
        <v>0.211038799221512</v>
      </c>
      <c r="L5572" s="9">
        <v>0.32</v>
      </c>
      <c r="N5572" s="32">
        <f>IF('System Design'!$F$8=1,'Hourly Demand and Generation'!G5572*'System Design'!$F$21,IF('System Design'!$F$8=2,'Hourly Demand and Generation'!H5572*'System Design'!$F$21,IF('System Design'!$F$8=3,'Hourly Demand and Generation'!I5572*'System Design'!$F$21)))</f>
        <v>0</v>
      </c>
      <c r="O5572" s="32">
        <f>IF('System Design'!$F$8=1,'Hourly Demand and Generation'!J5572*'System Design'!$F$22,IF('System Design'!$F$8=2,'Hourly Demand and Generation'!K5572*'System Design'!$F$22,IF('System Design'!$F$8=3,'Hourly Demand and Generation'!L5572*'System Design'!$F$22)))</f>
        <v>800</v>
      </c>
      <c r="Q5572" s="32">
        <f t="shared" si="1233"/>
        <v>0</v>
      </c>
      <c r="R5572" s="32">
        <f t="shared" si="1236"/>
        <v>5400</v>
      </c>
      <c r="S5572" s="32">
        <f t="shared" si="1237"/>
        <v>0</v>
      </c>
      <c r="T5572" s="32">
        <f t="shared" si="1238"/>
        <v>21600</v>
      </c>
      <c r="U5572" s="32">
        <f t="shared" si="1239"/>
        <v>0</v>
      </c>
      <c r="V5572" s="32">
        <f t="shared" si="1234"/>
        <v>516.5</v>
      </c>
      <c r="W5572" s="32">
        <f t="shared" si="1240"/>
        <v>516.5</v>
      </c>
      <c r="X5572" s="32">
        <f t="shared" si="1241"/>
        <v>516.5</v>
      </c>
    </row>
    <row r="5573" spans="1:24" x14ac:dyDescent="0.25">
      <c r="A5573" s="2"/>
      <c r="B5573" s="2" t="s">
        <v>9</v>
      </c>
      <c r="C5573" s="2">
        <f>C5572+1</f>
        <v>233</v>
      </c>
      <c r="D5573" s="2">
        <v>1</v>
      </c>
      <c r="E5573" s="2">
        <f t="shared" si="1235"/>
        <v>5569</v>
      </c>
      <c r="F5573" s="11">
        <v>243</v>
      </c>
      <c r="G5573" s="9">
        <v>0</v>
      </c>
      <c r="H5573" s="9">
        <v>0</v>
      </c>
      <c r="I5573" s="9">
        <v>0</v>
      </c>
      <c r="J5573" s="9">
        <v>0.28722714267093002</v>
      </c>
      <c r="K5573" s="9">
        <v>0.28722714267093002</v>
      </c>
      <c r="L5573" s="9">
        <v>0.28722714267093002</v>
      </c>
      <c r="N5573" s="32">
        <f>IF('System Design'!$F$8=1,'Hourly Demand and Generation'!G5573*'System Design'!$F$21,IF('System Design'!$F$8=2,'Hourly Demand and Generation'!H5573*'System Design'!$F$21,IF('System Design'!$F$8=3,'Hourly Demand and Generation'!I5573*'System Design'!$F$21)))</f>
        <v>0</v>
      </c>
      <c r="O5573" s="32">
        <f>IF('System Design'!$F$8=1,'Hourly Demand and Generation'!J5573*'System Design'!$F$22,IF('System Design'!$F$8=2,'Hourly Demand and Generation'!K5573*'System Design'!$F$22,IF('System Design'!$F$8=3,'Hourly Demand and Generation'!L5573*'System Design'!$F$22)))</f>
        <v>718.06785667732504</v>
      </c>
      <c r="Q5573" s="32">
        <f t="shared" si="1233"/>
        <v>0</v>
      </c>
      <c r="R5573" s="32">
        <f t="shared" si="1236"/>
        <v>5400</v>
      </c>
      <c r="S5573" s="32">
        <f t="shared" si="1237"/>
        <v>0</v>
      </c>
      <c r="T5573" s="32">
        <f t="shared" si="1238"/>
        <v>21600</v>
      </c>
      <c r="U5573" s="32">
        <f t="shared" si="1239"/>
        <v>0</v>
      </c>
      <c r="V5573" s="32">
        <f t="shared" si="1234"/>
        <v>475.06785667732504</v>
      </c>
      <c r="W5573" s="32">
        <f t="shared" si="1240"/>
        <v>475.06785667732504</v>
      </c>
      <c r="X5573" s="32">
        <f t="shared" si="1241"/>
        <v>475.06785667732504</v>
      </c>
    </row>
    <row r="5574" spans="1:24" x14ac:dyDescent="0.25">
      <c r="A5574" s="2"/>
      <c r="B5574" s="2" t="s">
        <v>9</v>
      </c>
      <c r="C5574" s="2">
        <f>C5573</f>
        <v>233</v>
      </c>
      <c r="D5574" s="2">
        <f>D5573+1</f>
        <v>2</v>
      </c>
      <c r="E5574" s="2">
        <f t="shared" si="1235"/>
        <v>5570</v>
      </c>
      <c r="F5574" s="11">
        <v>222.75</v>
      </c>
      <c r="G5574" s="9">
        <v>0</v>
      </c>
      <c r="H5574" s="9">
        <v>0</v>
      </c>
      <c r="I5574" s="9">
        <v>0</v>
      </c>
      <c r="J5574" s="9">
        <v>0.25850442840383703</v>
      </c>
      <c r="K5574" s="9">
        <v>0.25850442840383703</v>
      </c>
      <c r="L5574" s="9">
        <v>0.25850442840383703</v>
      </c>
      <c r="N5574" s="32">
        <f>IF('System Design'!$F$8=1,'Hourly Demand and Generation'!G5574*'System Design'!$F$21,IF('System Design'!$F$8=2,'Hourly Demand and Generation'!H5574*'System Design'!$F$21,IF('System Design'!$F$8=3,'Hourly Demand and Generation'!I5574*'System Design'!$F$21)))</f>
        <v>0</v>
      </c>
      <c r="O5574" s="32">
        <f>IF('System Design'!$F$8=1,'Hourly Demand and Generation'!J5574*'System Design'!$F$22,IF('System Design'!$F$8=2,'Hourly Demand and Generation'!K5574*'System Design'!$F$22,IF('System Design'!$F$8=3,'Hourly Demand and Generation'!L5574*'System Design'!$F$22)))</f>
        <v>646.26107100959257</v>
      </c>
      <c r="Q5574" s="32">
        <f t="shared" ref="Q5574:Q5637" si="1246">IF(F5574-N5574-O5574&gt;0,F5574-N5574-O5574,0)</f>
        <v>0</v>
      </c>
      <c r="R5574" s="32">
        <f t="shared" si="1236"/>
        <v>5400</v>
      </c>
      <c r="S5574" s="32">
        <f t="shared" si="1237"/>
        <v>0</v>
      </c>
      <c r="T5574" s="32">
        <f t="shared" si="1238"/>
        <v>21600</v>
      </c>
      <c r="U5574" s="32">
        <f t="shared" si="1239"/>
        <v>0</v>
      </c>
      <c r="V5574" s="32">
        <f t="shared" ref="V5574:V5637" si="1247">IF(F5574-N5574-O5574&lt;0,N5574+O5574-F5574,0)</f>
        <v>423.51107100959257</v>
      </c>
      <c r="W5574" s="32">
        <f t="shared" si="1240"/>
        <v>423.51107100959257</v>
      </c>
      <c r="X5574" s="32">
        <f t="shared" si="1241"/>
        <v>423.51107100959257</v>
      </c>
    </row>
    <row r="5575" spans="1:24" x14ac:dyDescent="0.25">
      <c r="A5575" s="2"/>
      <c r="B5575" s="2" t="s">
        <v>9</v>
      </c>
      <c r="C5575" s="2">
        <f t="shared" ref="C5575:C5596" si="1248">C5574</f>
        <v>233</v>
      </c>
      <c r="D5575" s="2">
        <f t="shared" ref="D5575:D5596" si="1249">D5574+1</f>
        <v>3</v>
      </c>
      <c r="E5575" s="2">
        <f t="shared" ref="E5575:E5638" si="1250">E5574+1</f>
        <v>5571</v>
      </c>
      <c r="F5575" s="11">
        <v>202.5</v>
      </c>
      <c r="G5575" s="9">
        <v>0</v>
      </c>
      <c r="H5575" s="9">
        <v>0</v>
      </c>
      <c r="I5575" s="9">
        <v>0</v>
      </c>
      <c r="J5575" s="9">
        <v>0.25850442840383703</v>
      </c>
      <c r="K5575" s="9">
        <v>0.25850442840383703</v>
      </c>
      <c r="L5575" s="9">
        <v>0.25850442840383703</v>
      </c>
      <c r="N5575" s="32">
        <f>IF('System Design'!$F$8=1,'Hourly Demand and Generation'!G5575*'System Design'!$F$21,IF('System Design'!$F$8=2,'Hourly Demand and Generation'!H5575*'System Design'!$F$21,IF('System Design'!$F$8=3,'Hourly Demand and Generation'!I5575*'System Design'!$F$21)))</f>
        <v>0</v>
      </c>
      <c r="O5575" s="32">
        <f>IF('System Design'!$F$8=1,'Hourly Demand and Generation'!J5575*'System Design'!$F$22,IF('System Design'!$F$8=2,'Hourly Demand and Generation'!K5575*'System Design'!$F$22,IF('System Design'!$F$8=3,'Hourly Demand and Generation'!L5575*'System Design'!$F$22)))</f>
        <v>646.26107100959257</v>
      </c>
      <c r="Q5575" s="32">
        <f t="shared" si="1246"/>
        <v>0</v>
      </c>
      <c r="R5575" s="32">
        <f t="shared" ref="R5575:R5638" si="1251">IF($Q5575&lt;R5574+$V5575,IF(R5574+$V5575-$Q5575&gt;5400,5400,R5574+$V5575-$Q5575),0)</f>
        <v>5400</v>
      </c>
      <c r="S5575" s="32">
        <f t="shared" ref="S5575:S5638" si="1252">IF(R5575&gt;0,0,$Q5575+$V5575-R5574)</f>
        <v>0</v>
      </c>
      <c r="T5575" s="32">
        <f t="shared" ref="T5575:T5638" si="1253">IF($Q5575&lt;T5574+$V5575,IF(T5574+$V5575-$Q5575&gt;21600,21600,T5574+$V5575-$Q5575),0)</f>
        <v>21600</v>
      </c>
      <c r="U5575" s="32">
        <f t="shared" ref="U5575:U5638" si="1254">IF(T5575&gt;0,0,$Q5575+$V5575-T5574)</f>
        <v>0</v>
      </c>
      <c r="V5575" s="32">
        <f t="shared" si="1247"/>
        <v>443.76107100959257</v>
      </c>
      <c r="W5575" s="32">
        <f t="shared" ref="W5575:W5638" si="1255">IF(R5575=5400,$V5575-(R5575-R5574),0)</f>
        <v>443.76107100959257</v>
      </c>
      <c r="X5575" s="32">
        <f t="shared" ref="X5575:X5638" si="1256">IF(T5575=21600,$V5575-(T5575-T5574),0)</f>
        <v>443.76107100959257</v>
      </c>
    </row>
    <row r="5576" spans="1:24" x14ac:dyDescent="0.25">
      <c r="A5576" s="2"/>
      <c r="B5576" s="2" t="s">
        <v>9</v>
      </c>
      <c r="C5576" s="2">
        <f t="shared" si="1248"/>
        <v>233</v>
      </c>
      <c r="D5576" s="2">
        <f t="shared" si="1249"/>
        <v>4</v>
      </c>
      <c r="E5576" s="2">
        <f t="shared" si="1250"/>
        <v>5572</v>
      </c>
      <c r="F5576" s="11">
        <v>243</v>
      </c>
      <c r="G5576" s="9">
        <v>0</v>
      </c>
      <c r="H5576" s="9">
        <v>0</v>
      </c>
      <c r="I5576" s="9">
        <v>0</v>
      </c>
      <c r="J5576" s="9">
        <v>0.28722714267093002</v>
      </c>
      <c r="K5576" s="9">
        <v>0.28722714267093002</v>
      </c>
      <c r="L5576" s="9">
        <v>0.28722714267093002</v>
      </c>
      <c r="N5576" s="32">
        <f>IF('System Design'!$F$8=1,'Hourly Demand and Generation'!G5576*'System Design'!$F$21,IF('System Design'!$F$8=2,'Hourly Demand and Generation'!H5576*'System Design'!$F$21,IF('System Design'!$F$8=3,'Hourly Demand and Generation'!I5576*'System Design'!$F$21)))</f>
        <v>0</v>
      </c>
      <c r="O5576" s="32">
        <f>IF('System Design'!$F$8=1,'Hourly Demand and Generation'!J5576*'System Design'!$F$22,IF('System Design'!$F$8=2,'Hourly Demand and Generation'!K5576*'System Design'!$F$22,IF('System Design'!$F$8=3,'Hourly Demand and Generation'!L5576*'System Design'!$F$22)))</f>
        <v>718.06785667732504</v>
      </c>
      <c r="Q5576" s="32">
        <f t="shared" si="1246"/>
        <v>0</v>
      </c>
      <c r="R5576" s="32">
        <f t="shared" si="1251"/>
        <v>5400</v>
      </c>
      <c r="S5576" s="32">
        <f t="shared" si="1252"/>
        <v>0</v>
      </c>
      <c r="T5576" s="32">
        <f t="shared" si="1253"/>
        <v>21600</v>
      </c>
      <c r="U5576" s="32">
        <f t="shared" si="1254"/>
        <v>0</v>
      </c>
      <c r="V5576" s="32">
        <f t="shared" si="1247"/>
        <v>475.06785667732504</v>
      </c>
      <c r="W5576" s="32">
        <f t="shared" si="1255"/>
        <v>475.06785667732504</v>
      </c>
      <c r="X5576" s="32">
        <f t="shared" si="1256"/>
        <v>475.06785667732504</v>
      </c>
    </row>
    <row r="5577" spans="1:24" x14ac:dyDescent="0.25">
      <c r="A5577" s="2"/>
      <c r="B5577" s="2" t="s">
        <v>9</v>
      </c>
      <c r="C5577" s="2">
        <f t="shared" si="1248"/>
        <v>233</v>
      </c>
      <c r="D5577" s="2">
        <f t="shared" si="1249"/>
        <v>5</v>
      </c>
      <c r="E5577" s="2">
        <f t="shared" si="1250"/>
        <v>5573</v>
      </c>
      <c r="F5577" s="11">
        <v>263.25</v>
      </c>
      <c r="G5577" s="9">
        <v>0</v>
      </c>
      <c r="H5577" s="9">
        <v>3.7199999999999997E-2</v>
      </c>
      <c r="I5577" s="9">
        <v>7.4399999999999994E-2</v>
      </c>
      <c r="J5577" s="9">
        <v>0.229781714136744</v>
      </c>
      <c r="K5577" s="9">
        <v>0.229781714136744</v>
      </c>
      <c r="L5577" s="9">
        <v>0.229781714136744</v>
      </c>
      <c r="N5577" s="32">
        <f>IF('System Design'!$F$8=1,'Hourly Demand and Generation'!G5577*'System Design'!$F$21,IF('System Design'!$F$8=2,'Hourly Demand and Generation'!H5577*'System Design'!$F$21,IF('System Design'!$F$8=3,'Hourly Demand and Generation'!I5577*'System Design'!$F$21)))</f>
        <v>37.199999999999996</v>
      </c>
      <c r="O5577" s="32">
        <f>IF('System Design'!$F$8=1,'Hourly Demand and Generation'!J5577*'System Design'!$F$22,IF('System Design'!$F$8=2,'Hourly Demand and Generation'!K5577*'System Design'!$F$22,IF('System Design'!$F$8=3,'Hourly Demand and Generation'!L5577*'System Design'!$F$22)))</f>
        <v>574.45428534185999</v>
      </c>
      <c r="Q5577" s="32">
        <f t="shared" si="1246"/>
        <v>0</v>
      </c>
      <c r="R5577" s="32">
        <f t="shared" si="1251"/>
        <v>5400</v>
      </c>
      <c r="S5577" s="32">
        <f t="shared" si="1252"/>
        <v>0</v>
      </c>
      <c r="T5577" s="32">
        <f t="shared" si="1253"/>
        <v>21600</v>
      </c>
      <c r="U5577" s="32">
        <f t="shared" si="1254"/>
        <v>0</v>
      </c>
      <c r="V5577" s="32">
        <f t="shared" si="1247"/>
        <v>348.40428534186003</v>
      </c>
      <c r="W5577" s="32">
        <f t="shared" si="1255"/>
        <v>348.40428534186003</v>
      </c>
      <c r="X5577" s="32">
        <f t="shared" si="1256"/>
        <v>348.40428534186003</v>
      </c>
    </row>
    <row r="5578" spans="1:24" x14ac:dyDescent="0.25">
      <c r="A5578" s="2"/>
      <c r="B5578" s="2" t="s">
        <v>9</v>
      </c>
      <c r="C5578" s="2">
        <f t="shared" si="1248"/>
        <v>233</v>
      </c>
      <c r="D5578" s="2">
        <f t="shared" si="1249"/>
        <v>6</v>
      </c>
      <c r="E5578" s="2">
        <f t="shared" si="1250"/>
        <v>5574</v>
      </c>
      <c r="F5578" s="11">
        <v>283.5</v>
      </c>
      <c r="G5578" s="9">
        <v>7.4399999999999994E-2</v>
      </c>
      <c r="H5578" s="9">
        <v>0.11625000000000001</v>
      </c>
      <c r="I5578" s="9">
        <v>0.15809999999999999</v>
      </c>
      <c r="J5578" s="9">
        <v>0.229781714136744</v>
      </c>
      <c r="K5578" s="9">
        <v>0.229781714136744</v>
      </c>
      <c r="L5578" s="9">
        <v>0.229781714136744</v>
      </c>
      <c r="N5578" s="32">
        <f>IF('System Design'!$F$8=1,'Hourly Demand and Generation'!G5578*'System Design'!$F$21,IF('System Design'!$F$8=2,'Hourly Demand and Generation'!H5578*'System Design'!$F$21,IF('System Design'!$F$8=3,'Hourly Demand and Generation'!I5578*'System Design'!$F$21)))</f>
        <v>79.05</v>
      </c>
      <c r="O5578" s="32">
        <f>IF('System Design'!$F$8=1,'Hourly Demand and Generation'!J5578*'System Design'!$F$22,IF('System Design'!$F$8=2,'Hourly Demand and Generation'!K5578*'System Design'!$F$22,IF('System Design'!$F$8=3,'Hourly Demand and Generation'!L5578*'System Design'!$F$22)))</f>
        <v>574.45428534185999</v>
      </c>
      <c r="Q5578" s="32">
        <f t="shared" si="1246"/>
        <v>0</v>
      </c>
      <c r="R5578" s="32">
        <f t="shared" si="1251"/>
        <v>5400</v>
      </c>
      <c r="S5578" s="32">
        <f t="shared" si="1252"/>
        <v>0</v>
      </c>
      <c r="T5578" s="32">
        <f t="shared" si="1253"/>
        <v>21600</v>
      </c>
      <c r="U5578" s="32">
        <f t="shared" si="1254"/>
        <v>0</v>
      </c>
      <c r="V5578" s="32">
        <f t="shared" si="1247"/>
        <v>370.00428534185994</v>
      </c>
      <c r="W5578" s="32">
        <f t="shared" si="1255"/>
        <v>370.00428534185994</v>
      </c>
      <c r="X5578" s="32">
        <f t="shared" si="1256"/>
        <v>370.00428534185994</v>
      </c>
    </row>
    <row r="5579" spans="1:24" x14ac:dyDescent="0.25">
      <c r="A5579" s="2"/>
      <c r="B5579" s="2" t="s">
        <v>9</v>
      </c>
      <c r="C5579" s="2">
        <f t="shared" si="1248"/>
        <v>233</v>
      </c>
      <c r="D5579" s="2">
        <f t="shared" si="1249"/>
        <v>7</v>
      </c>
      <c r="E5579" s="2">
        <f t="shared" si="1250"/>
        <v>5575</v>
      </c>
      <c r="F5579" s="11">
        <v>303.75</v>
      </c>
      <c r="G5579" s="9">
        <v>0.15809999999999999</v>
      </c>
      <c r="H5579" s="9">
        <v>0.1953</v>
      </c>
      <c r="I5579" s="9">
        <v>0.23250000000000001</v>
      </c>
      <c r="J5579" s="9">
        <v>0.25850442840383703</v>
      </c>
      <c r="K5579" s="9">
        <v>0.25850442840383703</v>
      </c>
      <c r="L5579" s="9">
        <v>0.25850442840383703</v>
      </c>
      <c r="N5579" s="32">
        <f>IF('System Design'!$F$8=1,'Hourly Demand and Generation'!G5579*'System Design'!$F$21,IF('System Design'!$F$8=2,'Hourly Demand and Generation'!H5579*'System Design'!$F$21,IF('System Design'!$F$8=3,'Hourly Demand and Generation'!I5579*'System Design'!$F$21)))</f>
        <v>116.25</v>
      </c>
      <c r="O5579" s="32">
        <f>IF('System Design'!$F$8=1,'Hourly Demand and Generation'!J5579*'System Design'!$F$22,IF('System Design'!$F$8=2,'Hourly Demand and Generation'!K5579*'System Design'!$F$22,IF('System Design'!$F$8=3,'Hourly Demand and Generation'!L5579*'System Design'!$F$22)))</f>
        <v>646.26107100959257</v>
      </c>
      <c r="Q5579" s="32">
        <f t="shared" si="1246"/>
        <v>0</v>
      </c>
      <c r="R5579" s="32">
        <f t="shared" si="1251"/>
        <v>5400</v>
      </c>
      <c r="S5579" s="32">
        <f t="shared" si="1252"/>
        <v>0</v>
      </c>
      <c r="T5579" s="32">
        <f t="shared" si="1253"/>
        <v>21600</v>
      </c>
      <c r="U5579" s="32">
        <f t="shared" si="1254"/>
        <v>0</v>
      </c>
      <c r="V5579" s="32">
        <f t="shared" si="1247"/>
        <v>458.76107100959257</v>
      </c>
      <c r="W5579" s="32">
        <f t="shared" si="1255"/>
        <v>458.76107100959257</v>
      </c>
      <c r="X5579" s="32">
        <f t="shared" si="1256"/>
        <v>458.76107100959257</v>
      </c>
    </row>
    <row r="5580" spans="1:24" x14ac:dyDescent="0.25">
      <c r="A5580" s="2"/>
      <c r="B5580" s="2" t="s">
        <v>9</v>
      </c>
      <c r="C5580" s="2">
        <f t="shared" si="1248"/>
        <v>233</v>
      </c>
      <c r="D5580" s="2">
        <f t="shared" si="1249"/>
        <v>8</v>
      </c>
      <c r="E5580" s="2">
        <f t="shared" si="1250"/>
        <v>5576</v>
      </c>
      <c r="F5580" s="11">
        <v>324</v>
      </c>
      <c r="G5580" s="9">
        <v>0.30690000000000001</v>
      </c>
      <c r="H5580" s="9">
        <v>0.34875</v>
      </c>
      <c r="I5580" s="9">
        <v>0.3906</v>
      </c>
      <c r="J5580" s="9">
        <v>0.25850442840383703</v>
      </c>
      <c r="K5580" s="9">
        <v>0.25850442840383703</v>
      </c>
      <c r="L5580" s="9">
        <v>0.25850442840383703</v>
      </c>
      <c r="N5580" s="32">
        <f>IF('System Design'!$F$8=1,'Hourly Demand and Generation'!G5580*'System Design'!$F$21,IF('System Design'!$F$8=2,'Hourly Demand and Generation'!H5580*'System Design'!$F$21,IF('System Design'!$F$8=3,'Hourly Demand and Generation'!I5580*'System Design'!$F$21)))</f>
        <v>195.3</v>
      </c>
      <c r="O5580" s="32">
        <f>IF('System Design'!$F$8=1,'Hourly Demand and Generation'!J5580*'System Design'!$F$22,IF('System Design'!$F$8=2,'Hourly Demand and Generation'!K5580*'System Design'!$F$22,IF('System Design'!$F$8=3,'Hourly Demand and Generation'!L5580*'System Design'!$F$22)))</f>
        <v>646.26107100959257</v>
      </c>
      <c r="Q5580" s="32">
        <f t="shared" si="1246"/>
        <v>0</v>
      </c>
      <c r="R5580" s="32">
        <f t="shared" si="1251"/>
        <v>5400</v>
      </c>
      <c r="S5580" s="32">
        <f t="shared" si="1252"/>
        <v>0</v>
      </c>
      <c r="T5580" s="32">
        <f t="shared" si="1253"/>
        <v>21600</v>
      </c>
      <c r="U5580" s="32">
        <f t="shared" si="1254"/>
        <v>0</v>
      </c>
      <c r="V5580" s="32">
        <f t="shared" si="1247"/>
        <v>517.56107100959252</v>
      </c>
      <c r="W5580" s="32">
        <f t="shared" si="1255"/>
        <v>517.56107100959252</v>
      </c>
      <c r="X5580" s="32">
        <f t="shared" si="1256"/>
        <v>517.56107100959252</v>
      </c>
    </row>
    <row r="5581" spans="1:24" x14ac:dyDescent="0.25">
      <c r="A5581" s="2"/>
      <c r="B5581" s="2" t="s">
        <v>9</v>
      </c>
      <c r="C5581" s="2">
        <f t="shared" si="1248"/>
        <v>233</v>
      </c>
      <c r="D5581" s="2">
        <f t="shared" si="1249"/>
        <v>9</v>
      </c>
      <c r="E5581" s="2">
        <f t="shared" si="1250"/>
        <v>5577</v>
      </c>
      <c r="F5581" s="11">
        <v>324</v>
      </c>
      <c r="G5581" s="9">
        <v>0.46500000000000002</v>
      </c>
      <c r="H5581" s="9">
        <v>0.50219999999999998</v>
      </c>
      <c r="I5581" s="9">
        <v>0.53939999999999999</v>
      </c>
      <c r="J5581" s="9">
        <v>0.229781714136744</v>
      </c>
      <c r="K5581" s="9">
        <v>0.229781714136744</v>
      </c>
      <c r="L5581" s="9">
        <v>0.229781714136744</v>
      </c>
      <c r="N5581" s="32">
        <f>IF('System Design'!$F$8=1,'Hourly Demand and Generation'!G5581*'System Design'!$F$21,IF('System Design'!$F$8=2,'Hourly Demand and Generation'!H5581*'System Design'!$F$21,IF('System Design'!$F$8=3,'Hourly Demand and Generation'!I5581*'System Design'!$F$21)))</f>
        <v>269.7</v>
      </c>
      <c r="O5581" s="32">
        <f>IF('System Design'!$F$8=1,'Hourly Demand and Generation'!J5581*'System Design'!$F$22,IF('System Design'!$F$8=2,'Hourly Demand and Generation'!K5581*'System Design'!$F$22,IF('System Design'!$F$8=3,'Hourly Demand and Generation'!L5581*'System Design'!$F$22)))</f>
        <v>574.45428534185999</v>
      </c>
      <c r="Q5581" s="32">
        <f t="shared" si="1246"/>
        <v>0</v>
      </c>
      <c r="R5581" s="32">
        <f t="shared" si="1251"/>
        <v>5400</v>
      </c>
      <c r="S5581" s="32">
        <f t="shared" si="1252"/>
        <v>0</v>
      </c>
      <c r="T5581" s="32">
        <f t="shared" si="1253"/>
        <v>21600</v>
      </c>
      <c r="U5581" s="32">
        <f t="shared" si="1254"/>
        <v>0</v>
      </c>
      <c r="V5581" s="32">
        <f t="shared" si="1247"/>
        <v>520.15428534186003</v>
      </c>
      <c r="W5581" s="32">
        <f t="shared" si="1255"/>
        <v>520.15428534186003</v>
      </c>
      <c r="X5581" s="32">
        <f t="shared" si="1256"/>
        <v>520.15428534186003</v>
      </c>
    </row>
    <row r="5582" spans="1:24" x14ac:dyDescent="0.25">
      <c r="A5582" s="2"/>
      <c r="B5582" s="2" t="s">
        <v>9</v>
      </c>
      <c r="C5582" s="2">
        <f t="shared" si="1248"/>
        <v>233</v>
      </c>
      <c r="D5582" s="2">
        <f t="shared" si="1249"/>
        <v>10</v>
      </c>
      <c r="E5582" s="2">
        <f t="shared" si="1250"/>
        <v>5578</v>
      </c>
      <c r="F5582" s="11">
        <v>315.89999999999998</v>
      </c>
      <c r="G5582" s="9">
        <v>0.62309999999999999</v>
      </c>
      <c r="H5582" s="9">
        <v>0.6603</v>
      </c>
      <c r="I5582" s="9">
        <v>0.69750000000000001</v>
      </c>
      <c r="J5582" s="9">
        <v>0.25850442840383703</v>
      </c>
      <c r="K5582" s="9">
        <v>0.25850442840383703</v>
      </c>
      <c r="L5582" s="9">
        <v>0.25850442840383703</v>
      </c>
      <c r="N5582" s="32">
        <f>IF('System Design'!$F$8=1,'Hourly Demand and Generation'!G5582*'System Design'!$F$21,IF('System Design'!$F$8=2,'Hourly Demand and Generation'!H5582*'System Design'!$F$21,IF('System Design'!$F$8=3,'Hourly Demand and Generation'!I5582*'System Design'!$F$21)))</f>
        <v>348.75</v>
      </c>
      <c r="O5582" s="32">
        <f>IF('System Design'!$F$8=1,'Hourly Demand and Generation'!J5582*'System Design'!$F$22,IF('System Design'!$F$8=2,'Hourly Demand and Generation'!K5582*'System Design'!$F$22,IF('System Design'!$F$8=3,'Hourly Demand and Generation'!L5582*'System Design'!$F$22)))</f>
        <v>646.26107100959257</v>
      </c>
      <c r="Q5582" s="32">
        <f t="shared" si="1246"/>
        <v>0</v>
      </c>
      <c r="R5582" s="32">
        <f t="shared" si="1251"/>
        <v>5400</v>
      </c>
      <c r="S5582" s="32">
        <f t="shared" si="1252"/>
        <v>0</v>
      </c>
      <c r="T5582" s="32">
        <f t="shared" si="1253"/>
        <v>21600</v>
      </c>
      <c r="U5582" s="32">
        <f t="shared" si="1254"/>
        <v>0</v>
      </c>
      <c r="V5582" s="32">
        <f t="shared" si="1247"/>
        <v>679.11107100959259</v>
      </c>
      <c r="W5582" s="32">
        <f t="shared" si="1255"/>
        <v>679.11107100959259</v>
      </c>
      <c r="X5582" s="32">
        <f t="shared" si="1256"/>
        <v>679.11107100959259</v>
      </c>
    </row>
    <row r="5583" spans="1:24" x14ac:dyDescent="0.25">
      <c r="A5583" s="2"/>
      <c r="B5583" s="2" t="s">
        <v>9</v>
      </c>
      <c r="C5583" s="2">
        <f t="shared" si="1248"/>
        <v>233</v>
      </c>
      <c r="D5583" s="2">
        <f t="shared" si="1249"/>
        <v>11</v>
      </c>
      <c r="E5583" s="2">
        <f t="shared" si="1250"/>
        <v>5579</v>
      </c>
      <c r="F5583" s="11">
        <v>311.85000000000002</v>
      </c>
      <c r="G5583" s="9">
        <v>0.77190000000000003</v>
      </c>
      <c r="H5583" s="9">
        <v>0.81374999999999997</v>
      </c>
      <c r="I5583" s="9">
        <v>0.85560000000000003</v>
      </c>
      <c r="J5583" s="9">
        <v>0.229781714136744</v>
      </c>
      <c r="K5583" s="9">
        <v>0.229781714136744</v>
      </c>
      <c r="L5583" s="9">
        <v>0.229781714136744</v>
      </c>
      <c r="N5583" s="32">
        <f>IF('System Design'!$F$8=1,'Hourly Demand and Generation'!G5583*'System Design'!$F$21,IF('System Design'!$F$8=2,'Hourly Demand and Generation'!H5583*'System Design'!$F$21,IF('System Design'!$F$8=3,'Hourly Demand and Generation'!I5583*'System Design'!$F$21)))</f>
        <v>427.8</v>
      </c>
      <c r="O5583" s="32">
        <f>IF('System Design'!$F$8=1,'Hourly Demand and Generation'!J5583*'System Design'!$F$22,IF('System Design'!$F$8=2,'Hourly Demand and Generation'!K5583*'System Design'!$F$22,IF('System Design'!$F$8=3,'Hourly Demand and Generation'!L5583*'System Design'!$F$22)))</f>
        <v>574.45428534185999</v>
      </c>
      <c r="Q5583" s="32">
        <f t="shared" si="1246"/>
        <v>0</v>
      </c>
      <c r="R5583" s="32">
        <f t="shared" si="1251"/>
        <v>5400</v>
      </c>
      <c r="S5583" s="32">
        <f t="shared" si="1252"/>
        <v>0</v>
      </c>
      <c r="T5583" s="32">
        <f t="shared" si="1253"/>
        <v>21600</v>
      </c>
      <c r="U5583" s="32">
        <f t="shared" si="1254"/>
        <v>0</v>
      </c>
      <c r="V5583" s="32">
        <f t="shared" si="1247"/>
        <v>690.40428534185992</v>
      </c>
      <c r="W5583" s="32">
        <f t="shared" si="1255"/>
        <v>690.40428534185992</v>
      </c>
      <c r="X5583" s="32">
        <f t="shared" si="1256"/>
        <v>690.40428534185992</v>
      </c>
    </row>
    <row r="5584" spans="1:24" x14ac:dyDescent="0.25">
      <c r="A5584" s="2"/>
      <c r="B5584" s="2" t="s">
        <v>9</v>
      </c>
      <c r="C5584" s="2">
        <f t="shared" si="1248"/>
        <v>233</v>
      </c>
      <c r="D5584" s="2">
        <f t="shared" si="1249"/>
        <v>12</v>
      </c>
      <c r="E5584" s="2">
        <f t="shared" si="1250"/>
        <v>5580</v>
      </c>
      <c r="F5584" s="11">
        <v>311.85000000000002</v>
      </c>
      <c r="G5584" s="9">
        <v>0.93</v>
      </c>
      <c r="H5584" s="9">
        <v>0.93</v>
      </c>
      <c r="I5584" s="9">
        <v>0.93</v>
      </c>
      <c r="J5584" s="9">
        <v>0.215420357003198</v>
      </c>
      <c r="K5584" s="9">
        <v>0.215420357003198</v>
      </c>
      <c r="L5584" s="9">
        <v>0.215420357003198</v>
      </c>
      <c r="N5584" s="32">
        <f>IF('System Design'!$F$8=1,'Hourly Demand and Generation'!G5584*'System Design'!$F$21,IF('System Design'!$F$8=2,'Hourly Demand and Generation'!H5584*'System Design'!$F$21,IF('System Design'!$F$8=3,'Hourly Demand and Generation'!I5584*'System Design'!$F$21)))</f>
        <v>465</v>
      </c>
      <c r="O5584" s="32">
        <f>IF('System Design'!$F$8=1,'Hourly Demand and Generation'!J5584*'System Design'!$F$22,IF('System Design'!$F$8=2,'Hourly Demand and Generation'!K5584*'System Design'!$F$22,IF('System Design'!$F$8=3,'Hourly Demand and Generation'!L5584*'System Design'!$F$22)))</f>
        <v>538.55089250799506</v>
      </c>
      <c r="Q5584" s="32">
        <f t="shared" si="1246"/>
        <v>0</v>
      </c>
      <c r="R5584" s="32">
        <f t="shared" si="1251"/>
        <v>5400</v>
      </c>
      <c r="S5584" s="32">
        <f t="shared" si="1252"/>
        <v>0</v>
      </c>
      <c r="T5584" s="32">
        <f t="shared" si="1253"/>
        <v>21600</v>
      </c>
      <c r="U5584" s="32">
        <f t="shared" si="1254"/>
        <v>0</v>
      </c>
      <c r="V5584" s="32">
        <f t="shared" si="1247"/>
        <v>691.70089250799504</v>
      </c>
      <c r="W5584" s="32">
        <f t="shared" si="1255"/>
        <v>691.70089250799504</v>
      </c>
      <c r="X5584" s="32">
        <f t="shared" si="1256"/>
        <v>691.70089250799504</v>
      </c>
    </row>
    <row r="5585" spans="1:24" x14ac:dyDescent="0.25">
      <c r="A5585" s="2"/>
      <c r="B5585" s="2" t="s">
        <v>9</v>
      </c>
      <c r="C5585" s="2">
        <f t="shared" si="1248"/>
        <v>233</v>
      </c>
      <c r="D5585" s="2">
        <f t="shared" si="1249"/>
        <v>13</v>
      </c>
      <c r="E5585" s="2">
        <f t="shared" si="1250"/>
        <v>5581</v>
      </c>
      <c r="F5585" s="11">
        <v>324</v>
      </c>
      <c r="G5585" s="9">
        <v>0.77190000000000003</v>
      </c>
      <c r="H5585" s="9">
        <v>0.81374999999999997</v>
      </c>
      <c r="I5585" s="9">
        <v>0.85560000000000003</v>
      </c>
      <c r="J5585" s="9">
        <v>0.229781714136744</v>
      </c>
      <c r="K5585" s="9">
        <v>0.229781714136744</v>
      </c>
      <c r="L5585" s="9">
        <v>0.229781714136744</v>
      </c>
      <c r="N5585" s="32">
        <f>IF('System Design'!$F$8=1,'Hourly Demand and Generation'!G5585*'System Design'!$F$21,IF('System Design'!$F$8=2,'Hourly Demand and Generation'!H5585*'System Design'!$F$21,IF('System Design'!$F$8=3,'Hourly Demand and Generation'!I5585*'System Design'!$F$21)))</f>
        <v>427.8</v>
      </c>
      <c r="O5585" s="32">
        <f>IF('System Design'!$F$8=1,'Hourly Demand and Generation'!J5585*'System Design'!$F$22,IF('System Design'!$F$8=2,'Hourly Demand and Generation'!K5585*'System Design'!$F$22,IF('System Design'!$F$8=3,'Hourly Demand and Generation'!L5585*'System Design'!$F$22)))</f>
        <v>574.45428534185999</v>
      </c>
      <c r="Q5585" s="32">
        <f t="shared" si="1246"/>
        <v>0</v>
      </c>
      <c r="R5585" s="32">
        <f t="shared" si="1251"/>
        <v>5400</v>
      </c>
      <c r="S5585" s="32">
        <f t="shared" si="1252"/>
        <v>0</v>
      </c>
      <c r="T5585" s="32">
        <f t="shared" si="1253"/>
        <v>21600</v>
      </c>
      <c r="U5585" s="32">
        <f t="shared" si="1254"/>
        <v>0</v>
      </c>
      <c r="V5585" s="32">
        <f t="shared" si="1247"/>
        <v>678.25428534185994</v>
      </c>
      <c r="W5585" s="32">
        <f t="shared" si="1255"/>
        <v>678.25428534185994</v>
      </c>
      <c r="X5585" s="32">
        <f t="shared" si="1256"/>
        <v>678.25428534185994</v>
      </c>
    </row>
    <row r="5586" spans="1:24" x14ac:dyDescent="0.25">
      <c r="A5586" s="2"/>
      <c r="B5586" s="2" t="s">
        <v>9</v>
      </c>
      <c r="C5586" s="2">
        <f t="shared" si="1248"/>
        <v>233</v>
      </c>
      <c r="D5586" s="2">
        <f t="shared" si="1249"/>
        <v>14</v>
      </c>
      <c r="E5586" s="2">
        <f t="shared" si="1250"/>
        <v>5582</v>
      </c>
      <c r="F5586" s="11">
        <v>324</v>
      </c>
      <c r="G5586" s="9">
        <v>0.62309999999999999</v>
      </c>
      <c r="H5586" s="9">
        <v>0.6603</v>
      </c>
      <c r="I5586" s="9">
        <v>0.69750000000000001</v>
      </c>
      <c r="J5586" s="9">
        <v>0.244143071270291</v>
      </c>
      <c r="K5586" s="9">
        <v>0.244143071270291</v>
      </c>
      <c r="L5586" s="9">
        <v>0.244143071270291</v>
      </c>
      <c r="N5586" s="32">
        <f>IF('System Design'!$F$8=1,'Hourly Demand and Generation'!G5586*'System Design'!$F$21,IF('System Design'!$F$8=2,'Hourly Demand and Generation'!H5586*'System Design'!$F$21,IF('System Design'!$F$8=3,'Hourly Demand and Generation'!I5586*'System Design'!$F$21)))</f>
        <v>348.75</v>
      </c>
      <c r="O5586" s="32">
        <f>IF('System Design'!$F$8=1,'Hourly Demand and Generation'!J5586*'System Design'!$F$22,IF('System Design'!$F$8=2,'Hourly Demand and Generation'!K5586*'System Design'!$F$22,IF('System Design'!$F$8=3,'Hourly Demand and Generation'!L5586*'System Design'!$F$22)))</f>
        <v>610.35767817572753</v>
      </c>
      <c r="Q5586" s="32">
        <f t="shared" si="1246"/>
        <v>0</v>
      </c>
      <c r="R5586" s="32">
        <f t="shared" si="1251"/>
        <v>5400</v>
      </c>
      <c r="S5586" s="32">
        <f t="shared" si="1252"/>
        <v>0</v>
      </c>
      <c r="T5586" s="32">
        <f t="shared" si="1253"/>
        <v>21600</v>
      </c>
      <c r="U5586" s="32">
        <f t="shared" si="1254"/>
        <v>0</v>
      </c>
      <c r="V5586" s="32">
        <f t="shared" si="1247"/>
        <v>635.10767817572753</v>
      </c>
      <c r="W5586" s="32">
        <f t="shared" si="1255"/>
        <v>635.10767817572753</v>
      </c>
      <c r="X5586" s="32">
        <f t="shared" si="1256"/>
        <v>635.10767817572753</v>
      </c>
    </row>
    <row r="5587" spans="1:24" x14ac:dyDescent="0.25">
      <c r="A5587" s="2"/>
      <c r="B5587" s="2" t="s">
        <v>9</v>
      </c>
      <c r="C5587" s="2">
        <f t="shared" si="1248"/>
        <v>233</v>
      </c>
      <c r="D5587" s="2">
        <f t="shared" si="1249"/>
        <v>15</v>
      </c>
      <c r="E5587" s="2">
        <f t="shared" si="1250"/>
        <v>5583</v>
      </c>
      <c r="F5587" s="11">
        <v>344.25</v>
      </c>
      <c r="G5587" s="9">
        <v>0.46500000000000002</v>
      </c>
      <c r="H5587" s="9">
        <v>0.50219999999999998</v>
      </c>
      <c r="I5587" s="9">
        <v>0.53939999999999999</v>
      </c>
      <c r="J5587" s="9">
        <v>0.25850442840383703</v>
      </c>
      <c r="K5587" s="9">
        <v>0.25850442840383703</v>
      </c>
      <c r="L5587" s="9">
        <v>0.25850442840383703</v>
      </c>
      <c r="N5587" s="32">
        <f>IF('System Design'!$F$8=1,'Hourly Demand and Generation'!G5587*'System Design'!$F$21,IF('System Design'!$F$8=2,'Hourly Demand and Generation'!H5587*'System Design'!$F$21,IF('System Design'!$F$8=3,'Hourly Demand and Generation'!I5587*'System Design'!$F$21)))</f>
        <v>269.7</v>
      </c>
      <c r="O5587" s="32">
        <f>IF('System Design'!$F$8=1,'Hourly Demand and Generation'!J5587*'System Design'!$F$22,IF('System Design'!$F$8=2,'Hourly Demand and Generation'!K5587*'System Design'!$F$22,IF('System Design'!$F$8=3,'Hourly Demand and Generation'!L5587*'System Design'!$F$22)))</f>
        <v>646.26107100959257</v>
      </c>
      <c r="Q5587" s="32">
        <f t="shared" si="1246"/>
        <v>0</v>
      </c>
      <c r="R5587" s="32">
        <f t="shared" si="1251"/>
        <v>5400</v>
      </c>
      <c r="S5587" s="32">
        <f t="shared" si="1252"/>
        <v>0</v>
      </c>
      <c r="T5587" s="32">
        <f t="shared" si="1253"/>
        <v>21600</v>
      </c>
      <c r="U5587" s="32">
        <f t="shared" si="1254"/>
        <v>0</v>
      </c>
      <c r="V5587" s="32">
        <f t="shared" si="1247"/>
        <v>571.71107100959262</v>
      </c>
      <c r="W5587" s="32">
        <f t="shared" si="1255"/>
        <v>571.71107100959262</v>
      </c>
      <c r="X5587" s="32">
        <f t="shared" si="1256"/>
        <v>571.71107100959262</v>
      </c>
    </row>
    <row r="5588" spans="1:24" x14ac:dyDescent="0.25">
      <c r="A5588" s="2"/>
      <c r="B5588" s="2" t="s">
        <v>9</v>
      </c>
      <c r="C5588" s="2">
        <f t="shared" si="1248"/>
        <v>233</v>
      </c>
      <c r="D5588" s="2">
        <f t="shared" si="1249"/>
        <v>16</v>
      </c>
      <c r="E5588" s="2">
        <f t="shared" si="1250"/>
        <v>5584</v>
      </c>
      <c r="F5588" s="11">
        <v>364.5</v>
      </c>
      <c r="G5588" s="9">
        <v>0.30690000000000001</v>
      </c>
      <c r="H5588" s="9">
        <v>0.34875</v>
      </c>
      <c r="I5588" s="9">
        <v>0.3906</v>
      </c>
      <c r="J5588" s="9">
        <v>0.25850442840383703</v>
      </c>
      <c r="K5588" s="9">
        <v>0.25850442840383703</v>
      </c>
      <c r="L5588" s="9">
        <v>0.25850442840383703</v>
      </c>
      <c r="N5588" s="32">
        <f>IF('System Design'!$F$8=1,'Hourly Demand and Generation'!G5588*'System Design'!$F$21,IF('System Design'!$F$8=2,'Hourly Demand and Generation'!H5588*'System Design'!$F$21,IF('System Design'!$F$8=3,'Hourly Demand and Generation'!I5588*'System Design'!$F$21)))</f>
        <v>195.3</v>
      </c>
      <c r="O5588" s="32">
        <f>IF('System Design'!$F$8=1,'Hourly Demand and Generation'!J5588*'System Design'!$F$22,IF('System Design'!$F$8=2,'Hourly Demand and Generation'!K5588*'System Design'!$F$22,IF('System Design'!$F$8=3,'Hourly Demand and Generation'!L5588*'System Design'!$F$22)))</f>
        <v>646.26107100959257</v>
      </c>
      <c r="Q5588" s="32">
        <f t="shared" si="1246"/>
        <v>0</v>
      </c>
      <c r="R5588" s="32">
        <f t="shared" si="1251"/>
        <v>5400</v>
      </c>
      <c r="S5588" s="32">
        <f t="shared" si="1252"/>
        <v>0</v>
      </c>
      <c r="T5588" s="32">
        <f t="shared" si="1253"/>
        <v>21600</v>
      </c>
      <c r="U5588" s="32">
        <f t="shared" si="1254"/>
        <v>0</v>
      </c>
      <c r="V5588" s="32">
        <f t="shared" si="1247"/>
        <v>477.06107100959252</v>
      </c>
      <c r="W5588" s="32">
        <f t="shared" si="1255"/>
        <v>477.06107100959252</v>
      </c>
      <c r="X5588" s="32">
        <f t="shared" si="1256"/>
        <v>477.06107100959252</v>
      </c>
    </row>
    <row r="5589" spans="1:24" x14ac:dyDescent="0.25">
      <c r="A5589" s="2"/>
      <c r="B5589" s="2" t="s">
        <v>9</v>
      </c>
      <c r="C5589" s="2">
        <f t="shared" si="1248"/>
        <v>233</v>
      </c>
      <c r="D5589" s="2">
        <f t="shared" si="1249"/>
        <v>17</v>
      </c>
      <c r="E5589" s="2">
        <f t="shared" si="1250"/>
        <v>5585</v>
      </c>
      <c r="F5589" s="11">
        <v>384.75</v>
      </c>
      <c r="G5589" s="9">
        <v>0.15809999999999999</v>
      </c>
      <c r="H5589" s="9">
        <v>0.1953</v>
      </c>
      <c r="I5589" s="9">
        <v>0.23250000000000001</v>
      </c>
      <c r="J5589" s="9">
        <v>0.28722714267093002</v>
      </c>
      <c r="K5589" s="9">
        <v>0.28722714267093002</v>
      </c>
      <c r="L5589" s="9">
        <v>0.28722714267093002</v>
      </c>
      <c r="N5589" s="32">
        <f>IF('System Design'!$F$8=1,'Hourly Demand and Generation'!G5589*'System Design'!$F$21,IF('System Design'!$F$8=2,'Hourly Demand and Generation'!H5589*'System Design'!$F$21,IF('System Design'!$F$8=3,'Hourly Demand and Generation'!I5589*'System Design'!$F$21)))</f>
        <v>116.25</v>
      </c>
      <c r="O5589" s="32">
        <f>IF('System Design'!$F$8=1,'Hourly Demand and Generation'!J5589*'System Design'!$F$22,IF('System Design'!$F$8=2,'Hourly Demand and Generation'!K5589*'System Design'!$F$22,IF('System Design'!$F$8=3,'Hourly Demand and Generation'!L5589*'System Design'!$F$22)))</f>
        <v>718.06785667732504</v>
      </c>
      <c r="Q5589" s="32">
        <f t="shared" si="1246"/>
        <v>0</v>
      </c>
      <c r="R5589" s="32">
        <f t="shared" si="1251"/>
        <v>5400</v>
      </c>
      <c r="S5589" s="32">
        <f t="shared" si="1252"/>
        <v>0</v>
      </c>
      <c r="T5589" s="32">
        <f t="shared" si="1253"/>
        <v>21600</v>
      </c>
      <c r="U5589" s="32">
        <f t="shared" si="1254"/>
        <v>0</v>
      </c>
      <c r="V5589" s="32">
        <f t="shared" si="1247"/>
        <v>449.56785667732504</v>
      </c>
      <c r="W5589" s="32">
        <f t="shared" si="1255"/>
        <v>449.56785667732504</v>
      </c>
      <c r="X5589" s="32">
        <f t="shared" si="1256"/>
        <v>449.56785667732504</v>
      </c>
    </row>
    <row r="5590" spans="1:24" x14ac:dyDescent="0.25">
      <c r="A5590" s="2"/>
      <c r="B5590" s="2" t="s">
        <v>9</v>
      </c>
      <c r="C5590" s="2">
        <f t="shared" si="1248"/>
        <v>233</v>
      </c>
      <c r="D5590" s="2">
        <f t="shared" si="1249"/>
        <v>18</v>
      </c>
      <c r="E5590" s="2">
        <f t="shared" si="1250"/>
        <v>5586</v>
      </c>
      <c r="F5590" s="11">
        <v>405</v>
      </c>
      <c r="G5590" s="9">
        <v>7.4399999999999994E-2</v>
      </c>
      <c r="H5590" s="9">
        <v>0.11625000000000001</v>
      </c>
      <c r="I5590" s="9">
        <v>0.15809999999999999</v>
      </c>
      <c r="J5590" s="9">
        <v>0.272865785537384</v>
      </c>
      <c r="K5590" s="9">
        <v>0.272865785537384</v>
      </c>
      <c r="L5590" s="9">
        <v>0.272865785537384</v>
      </c>
      <c r="N5590" s="32">
        <f>IF('System Design'!$F$8=1,'Hourly Demand and Generation'!G5590*'System Design'!$F$21,IF('System Design'!$F$8=2,'Hourly Demand and Generation'!H5590*'System Design'!$F$21,IF('System Design'!$F$8=3,'Hourly Demand and Generation'!I5590*'System Design'!$F$21)))</f>
        <v>79.05</v>
      </c>
      <c r="O5590" s="32">
        <f>IF('System Design'!$F$8=1,'Hourly Demand and Generation'!J5590*'System Design'!$F$22,IF('System Design'!$F$8=2,'Hourly Demand and Generation'!K5590*'System Design'!$F$22,IF('System Design'!$F$8=3,'Hourly Demand and Generation'!L5590*'System Design'!$F$22)))</f>
        <v>682.16446384346</v>
      </c>
      <c r="Q5590" s="32">
        <f t="shared" si="1246"/>
        <v>0</v>
      </c>
      <c r="R5590" s="32">
        <f t="shared" si="1251"/>
        <v>5400</v>
      </c>
      <c r="S5590" s="32">
        <f t="shared" si="1252"/>
        <v>0</v>
      </c>
      <c r="T5590" s="32">
        <f t="shared" si="1253"/>
        <v>21600</v>
      </c>
      <c r="U5590" s="32">
        <f t="shared" si="1254"/>
        <v>0</v>
      </c>
      <c r="V5590" s="32">
        <f t="shared" si="1247"/>
        <v>356.21446384345995</v>
      </c>
      <c r="W5590" s="32">
        <f t="shared" si="1255"/>
        <v>356.21446384345995</v>
      </c>
      <c r="X5590" s="32">
        <f t="shared" si="1256"/>
        <v>356.21446384345995</v>
      </c>
    </row>
    <row r="5591" spans="1:24" x14ac:dyDescent="0.25">
      <c r="A5591" s="2"/>
      <c r="B5591" s="2" t="s">
        <v>9</v>
      </c>
      <c r="C5591" s="2">
        <f t="shared" si="1248"/>
        <v>233</v>
      </c>
      <c r="D5591" s="2">
        <f t="shared" si="1249"/>
        <v>19</v>
      </c>
      <c r="E5591" s="2">
        <f t="shared" si="1250"/>
        <v>5587</v>
      </c>
      <c r="F5591" s="11">
        <v>392.85</v>
      </c>
      <c r="G5591" s="9">
        <v>0</v>
      </c>
      <c r="H5591" s="9">
        <v>3.7199999999999997E-2</v>
      </c>
      <c r="I5591" s="9">
        <v>7.4399999999999994E-2</v>
      </c>
      <c r="J5591" s="9">
        <v>0.25850442840383703</v>
      </c>
      <c r="K5591" s="9">
        <v>0.25850442840383703</v>
      </c>
      <c r="L5591" s="9">
        <v>0.25850442840383703</v>
      </c>
      <c r="N5591" s="32">
        <f>IF('System Design'!$F$8=1,'Hourly Demand and Generation'!G5591*'System Design'!$F$21,IF('System Design'!$F$8=2,'Hourly Demand and Generation'!H5591*'System Design'!$F$21,IF('System Design'!$F$8=3,'Hourly Demand and Generation'!I5591*'System Design'!$F$21)))</f>
        <v>37.199999999999996</v>
      </c>
      <c r="O5591" s="32">
        <f>IF('System Design'!$F$8=1,'Hourly Demand and Generation'!J5591*'System Design'!$F$22,IF('System Design'!$F$8=2,'Hourly Demand and Generation'!K5591*'System Design'!$F$22,IF('System Design'!$F$8=3,'Hourly Demand and Generation'!L5591*'System Design'!$F$22)))</f>
        <v>646.26107100959257</v>
      </c>
      <c r="Q5591" s="32">
        <f t="shared" si="1246"/>
        <v>0</v>
      </c>
      <c r="R5591" s="32">
        <f t="shared" si="1251"/>
        <v>5400</v>
      </c>
      <c r="S5591" s="32">
        <f t="shared" si="1252"/>
        <v>0</v>
      </c>
      <c r="T5591" s="32">
        <f t="shared" si="1253"/>
        <v>21600</v>
      </c>
      <c r="U5591" s="32">
        <f t="shared" si="1254"/>
        <v>0</v>
      </c>
      <c r="V5591" s="32">
        <f t="shared" si="1247"/>
        <v>290.61107100959259</v>
      </c>
      <c r="W5591" s="32">
        <f t="shared" si="1255"/>
        <v>290.61107100959259</v>
      </c>
      <c r="X5591" s="32">
        <f t="shared" si="1256"/>
        <v>290.61107100959259</v>
      </c>
    </row>
    <row r="5592" spans="1:24" x14ac:dyDescent="0.25">
      <c r="A5592" s="2"/>
      <c r="B5592" s="2" t="s">
        <v>9</v>
      </c>
      <c r="C5592" s="2">
        <f t="shared" si="1248"/>
        <v>233</v>
      </c>
      <c r="D5592" s="2">
        <f t="shared" si="1249"/>
        <v>20</v>
      </c>
      <c r="E5592" s="2">
        <f t="shared" si="1250"/>
        <v>5588</v>
      </c>
      <c r="F5592" s="11">
        <v>384.75</v>
      </c>
      <c r="G5592" s="9">
        <v>0</v>
      </c>
      <c r="H5592" s="9">
        <v>0</v>
      </c>
      <c r="I5592" s="9">
        <v>0</v>
      </c>
      <c r="J5592" s="9">
        <v>0.25850442840383703</v>
      </c>
      <c r="K5592" s="9">
        <v>0.25850442840383703</v>
      </c>
      <c r="L5592" s="9">
        <v>0.25850442840383703</v>
      </c>
      <c r="N5592" s="32">
        <f>IF('System Design'!$F$8=1,'Hourly Demand and Generation'!G5592*'System Design'!$F$21,IF('System Design'!$F$8=2,'Hourly Demand and Generation'!H5592*'System Design'!$F$21,IF('System Design'!$F$8=3,'Hourly Demand and Generation'!I5592*'System Design'!$F$21)))</f>
        <v>0</v>
      </c>
      <c r="O5592" s="32">
        <f>IF('System Design'!$F$8=1,'Hourly Demand and Generation'!J5592*'System Design'!$F$22,IF('System Design'!$F$8=2,'Hourly Demand and Generation'!K5592*'System Design'!$F$22,IF('System Design'!$F$8=3,'Hourly Demand and Generation'!L5592*'System Design'!$F$22)))</f>
        <v>646.26107100959257</v>
      </c>
      <c r="Q5592" s="32">
        <f t="shared" si="1246"/>
        <v>0</v>
      </c>
      <c r="R5592" s="32">
        <f t="shared" si="1251"/>
        <v>5400</v>
      </c>
      <c r="S5592" s="32">
        <f t="shared" si="1252"/>
        <v>0</v>
      </c>
      <c r="T5592" s="32">
        <f t="shared" si="1253"/>
        <v>21600</v>
      </c>
      <c r="U5592" s="32">
        <f t="shared" si="1254"/>
        <v>0</v>
      </c>
      <c r="V5592" s="32">
        <f t="shared" si="1247"/>
        <v>261.51107100959257</v>
      </c>
      <c r="W5592" s="32">
        <f t="shared" si="1255"/>
        <v>261.51107100959257</v>
      </c>
      <c r="X5592" s="32">
        <f t="shared" si="1256"/>
        <v>261.51107100959257</v>
      </c>
    </row>
    <row r="5593" spans="1:24" x14ac:dyDescent="0.25">
      <c r="A5593" s="2"/>
      <c r="B5593" s="2" t="s">
        <v>9</v>
      </c>
      <c r="C5593" s="2">
        <f t="shared" si="1248"/>
        <v>233</v>
      </c>
      <c r="D5593" s="2">
        <f t="shared" si="1249"/>
        <v>21</v>
      </c>
      <c r="E5593" s="2">
        <f t="shared" si="1250"/>
        <v>5589</v>
      </c>
      <c r="F5593" s="11">
        <v>364.5</v>
      </c>
      <c r="G5593" s="9">
        <v>0</v>
      </c>
      <c r="H5593" s="9">
        <v>0</v>
      </c>
      <c r="I5593" s="9">
        <v>0</v>
      </c>
      <c r="J5593" s="9">
        <v>0.25850442840383703</v>
      </c>
      <c r="K5593" s="9">
        <v>0.25850442840383703</v>
      </c>
      <c r="L5593" s="9">
        <v>0.25850442840383703</v>
      </c>
      <c r="N5593" s="32">
        <f>IF('System Design'!$F$8=1,'Hourly Demand and Generation'!G5593*'System Design'!$F$21,IF('System Design'!$F$8=2,'Hourly Demand and Generation'!H5593*'System Design'!$F$21,IF('System Design'!$F$8=3,'Hourly Demand and Generation'!I5593*'System Design'!$F$21)))</f>
        <v>0</v>
      </c>
      <c r="O5593" s="32">
        <f>IF('System Design'!$F$8=1,'Hourly Demand and Generation'!J5593*'System Design'!$F$22,IF('System Design'!$F$8=2,'Hourly Demand and Generation'!K5593*'System Design'!$F$22,IF('System Design'!$F$8=3,'Hourly Demand and Generation'!L5593*'System Design'!$F$22)))</f>
        <v>646.26107100959257</v>
      </c>
      <c r="Q5593" s="32">
        <f t="shared" si="1246"/>
        <v>0</v>
      </c>
      <c r="R5593" s="32">
        <f t="shared" si="1251"/>
        <v>5400</v>
      </c>
      <c r="S5593" s="32">
        <f t="shared" si="1252"/>
        <v>0</v>
      </c>
      <c r="T5593" s="32">
        <f t="shared" si="1253"/>
        <v>21600</v>
      </c>
      <c r="U5593" s="32">
        <f t="shared" si="1254"/>
        <v>0</v>
      </c>
      <c r="V5593" s="32">
        <f t="shared" si="1247"/>
        <v>281.76107100959257</v>
      </c>
      <c r="W5593" s="32">
        <f t="shared" si="1255"/>
        <v>281.76107100959257</v>
      </c>
      <c r="X5593" s="32">
        <f t="shared" si="1256"/>
        <v>281.76107100959257</v>
      </c>
    </row>
    <row r="5594" spans="1:24" x14ac:dyDescent="0.25">
      <c r="A5594" s="2"/>
      <c r="B5594" s="2" t="s">
        <v>9</v>
      </c>
      <c r="C5594" s="2">
        <f t="shared" si="1248"/>
        <v>233</v>
      </c>
      <c r="D5594" s="2">
        <f t="shared" si="1249"/>
        <v>22</v>
      </c>
      <c r="E5594" s="2">
        <f t="shared" si="1250"/>
        <v>5590</v>
      </c>
      <c r="F5594" s="11">
        <v>344.25</v>
      </c>
      <c r="G5594" s="9">
        <v>0</v>
      </c>
      <c r="H5594" s="9">
        <v>0</v>
      </c>
      <c r="I5594" s="9">
        <v>0</v>
      </c>
      <c r="J5594" s="9">
        <v>0.272865785537384</v>
      </c>
      <c r="K5594" s="9">
        <v>0.272865785537384</v>
      </c>
      <c r="L5594" s="9">
        <v>0.272865785537384</v>
      </c>
      <c r="N5594" s="32">
        <f>IF('System Design'!$F$8=1,'Hourly Demand and Generation'!G5594*'System Design'!$F$21,IF('System Design'!$F$8=2,'Hourly Demand and Generation'!H5594*'System Design'!$F$21,IF('System Design'!$F$8=3,'Hourly Demand and Generation'!I5594*'System Design'!$F$21)))</f>
        <v>0</v>
      </c>
      <c r="O5594" s="32">
        <f>IF('System Design'!$F$8=1,'Hourly Demand and Generation'!J5594*'System Design'!$F$22,IF('System Design'!$F$8=2,'Hourly Demand and Generation'!K5594*'System Design'!$F$22,IF('System Design'!$F$8=3,'Hourly Demand and Generation'!L5594*'System Design'!$F$22)))</f>
        <v>682.16446384346</v>
      </c>
      <c r="Q5594" s="32">
        <f t="shared" si="1246"/>
        <v>0</v>
      </c>
      <c r="R5594" s="32">
        <f t="shared" si="1251"/>
        <v>5400</v>
      </c>
      <c r="S5594" s="32">
        <f t="shared" si="1252"/>
        <v>0</v>
      </c>
      <c r="T5594" s="32">
        <f t="shared" si="1253"/>
        <v>21600</v>
      </c>
      <c r="U5594" s="32">
        <f t="shared" si="1254"/>
        <v>0</v>
      </c>
      <c r="V5594" s="32">
        <f t="shared" si="1247"/>
        <v>337.91446384346</v>
      </c>
      <c r="W5594" s="32">
        <f t="shared" si="1255"/>
        <v>337.91446384346</v>
      </c>
      <c r="X5594" s="32">
        <f t="shared" si="1256"/>
        <v>337.91446384346</v>
      </c>
    </row>
    <row r="5595" spans="1:24" x14ac:dyDescent="0.25">
      <c r="A5595" s="2"/>
      <c r="B5595" s="2" t="s">
        <v>9</v>
      </c>
      <c r="C5595" s="2">
        <f t="shared" si="1248"/>
        <v>233</v>
      </c>
      <c r="D5595" s="2">
        <f t="shared" si="1249"/>
        <v>23</v>
      </c>
      <c r="E5595" s="2">
        <f t="shared" si="1250"/>
        <v>5591</v>
      </c>
      <c r="F5595" s="11">
        <v>324</v>
      </c>
      <c r="G5595" s="9">
        <v>0</v>
      </c>
      <c r="H5595" s="9">
        <v>0</v>
      </c>
      <c r="I5595" s="9">
        <v>0</v>
      </c>
      <c r="J5595" s="9">
        <v>0.229781714136744</v>
      </c>
      <c r="K5595" s="9">
        <v>0.229781714136744</v>
      </c>
      <c r="L5595" s="9">
        <v>0.229781714136744</v>
      </c>
      <c r="N5595" s="32">
        <f>IF('System Design'!$F$8=1,'Hourly Demand and Generation'!G5595*'System Design'!$F$21,IF('System Design'!$F$8=2,'Hourly Demand and Generation'!H5595*'System Design'!$F$21,IF('System Design'!$F$8=3,'Hourly Demand and Generation'!I5595*'System Design'!$F$21)))</f>
        <v>0</v>
      </c>
      <c r="O5595" s="32">
        <f>IF('System Design'!$F$8=1,'Hourly Demand and Generation'!J5595*'System Design'!$F$22,IF('System Design'!$F$8=2,'Hourly Demand and Generation'!K5595*'System Design'!$F$22,IF('System Design'!$F$8=3,'Hourly Demand and Generation'!L5595*'System Design'!$F$22)))</f>
        <v>574.45428534185999</v>
      </c>
      <c r="Q5595" s="32">
        <f t="shared" si="1246"/>
        <v>0</v>
      </c>
      <c r="R5595" s="32">
        <f t="shared" si="1251"/>
        <v>5400</v>
      </c>
      <c r="S5595" s="32">
        <f t="shared" si="1252"/>
        <v>0</v>
      </c>
      <c r="T5595" s="32">
        <f t="shared" si="1253"/>
        <v>21600</v>
      </c>
      <c r="U5595" s="32">
        <f t="shared" si="1254"/>
        <v>0</v>
      </c>
      <c r="V5595" s="32">
        <f t="shared" si="1247"/>
        <v>250.45428534185999</v>
      </c>
      <c r="W5595" s="32">
        <f t="shared" si="1255"/>
        <v>250.45428534185999</v>
      </c>
      <c r="X5595" s="32">
        <f t="shared" si="1256"/>
        <v>250.45428534185999</v>
      </c>
    </row>
    <row r="5596" spans="1:24" x14ac:dyDescent="0.25">
      <c r="A5596" s="2"/>
      <c r="B5596" s="2" t="s">
        <v>9</v>
      </c>
      <c r="C5596" s="2">
        <f t="shared" si="1248"/>
        <v>233</v>
      </c>
      <c r="D5596" s="2">
        <f t="shared" si="1249"/>
        <v>24</v>
      </c>
      <c r="E5596" s="2">
        <f t="shared" si="1250"/>
        <v>5592</v>
      </c>
      <c r="F5596" s="11">
        <v>283.5</v>
      </c>
      <c r="G5596" s="9">
        <v>0</v>
      </c>
      <c r="H5596" s="9">
        <v>0</v>
      </c>
      <c r="I5596" s="9">
        <v>0</v>
      </c>
      <c r="J5596" s="9">
        <v>0.229781714136744</v>
      </c>
      <c r="K5596" s="9">
        <v>0.229781714136744</v>
      </c>
      <c r="L5596" s="9">
        <v>0.229781714136744</v>
      </c>
      <c r="N5596" s="32">
        <f>IF('System Design'!$F$8=1,'Hourly Demand and Generation'!G5596*'System Design'!$F$21,IF('System Design'!$F$8=2,'Hourly Demand and Generation'!H5596*'System Design'!$F$21,IF('System Design'!$F$8=3,'Hourly Demand and Generation'!I5596*'System Design'!$F$21)))</f>
        <v>0</v>
      </c>
      <c r="O5596" s="32">
        <f>IF('System Design'!$F$8=1,'Hourly Demand and Generation'!J5596*'System Design'!$F$22,IF('System Design'!$F$8=2,'Hourly Demand and Generation'!K5596*'System Design'!$F$22,IF('System Design'!$F$8=3,'Hourly Demand and Generation'!L5596*'System Design'!$F$22)))</f>
        <v>574.45428534185999</v>
      </c>
      <c r="Q5596" s="32">
        <f t="shared" si="1246"/>
        <v>0</v>
      </c>
      <c r="R5596" s="32">
        <f t="shared" si="1251"/>
        <v>5400</v>
      </c>
      <c r="S5596" s="32">
        <f t="shared" si="1252"/>
        <v>0</v>
      </c>
      <c r="T5596" s="32">
        <f t="shared" si="1253"/>
        <v>21600</v>
      </c>
      <c r="U5596" s="32">
        <f t="shared" si="1254"/>
        <v>0</v>
      </c>
      <c r="V5596" s="32">
        <f t="shared" si="1247"/>
        <v>290.95428534185999</v>
      </c>
      <c r="W5596" s="32">
        <f t="shared" si="1255"/>
        <v>290.95428534185999</v>
      </c>
      <c r="X5596" s="32">
        <f t="shared" si="1256"/>
        <v>290.95428534185999</v>
      </c>
    </row>
    <row r="5597" spans="1:24" x14ac:dyDescent="0.25">
      <c r="A5597" s="2"/>
      <c r="B5597" s="2" t="s">
        <v>9</v>
      </c>
      <c r="C5597" s="2">
        <f>C5596+1</f>
        <v>234</v>
      </c>
      <c r="D5597" s="2">
        <v>1</v>
      </c>
      <c r="E5597" s="2">
        <f t="shared" si="1250"/>
        <v>5593</v>
      </c>
      <c r="F5597" s="11">
        <v>243</v>
      </c>
      <c r="G5597" s="9">
        <v>0</v>
      </c>
      <c r="H5597" s="9">
        <v>0</v>
      </c>
      <c r="I5597" s="9">
        <v>0</v>
      </c>
      <c r="J5597" s="9">
        <v>0.4</v>
      </c>
      <c r="K5597" s="9">
        <v>0.4</v>
      </c>
      <c r="L5597" s="9">
        <v>0.4</v>
      </c>
      <c r="N5597" s="32">
        <f>IF('System Design'!$F$8=1,'Hourly Demand and Generation'!G5597*'System Design'!$F$21,IF('System Design'!$F$8=2,'Hourly Demand and Generation'!H5597*'System Design'!$F$21,IF('System Design'!$F$8=3,'Hourly Demand and Generation'!I5597*'System Design'!$F$21)))</f>
        <v>0</v>
      </c>
      <c r="O5597" s="32">
        <f>IF('System Design'!$F$8=1,'Hourly Demand and Generation'!J5597*'System Design'!$F$22,IF('System Design'!$F$8=2,'Hourly Demand and Generation'!K5597*'System Design'!$F$22,IF('System Design'!$F$8=3,'Hourly Demand and Generation'!L5597*'System Design'!$F$22)))</f>
        <v>1000</v>
      </c>
      <c r="Q5597" s="32">
        <f t="shared" si="1246"/>
        <v>0</v>
      </c>
      <c r="R5597" s="32">
        <f t="shared" si="1251"/>
        <v>5400</v>
      </c>
      <c r="S5597" s="32">
        <f t="shared" si="1252"/>
        <v>0</v>
      </c>
      <c r="T5597" s="32">
        <f t="shared" si="1253"/>
        <v>21600</v>
      </c>
      <c r="U5597" s="32">
        <f t="shared" si="1254"/>
        <v>0</v>
      </c>
      <c r="V5597" s="32">
        <f t="shared" si="1247"/>
        <v>757</v>
      </c>
      <c r="W5597" s="32">
        <f t="shared" si="1255"/>
        <v>757</v>
      </c>
      <c r="X5597" s="32">
        <f t="shared" si="1256"/>
        <v>757</v>
      </c>
    </row>
    <row r="5598" spans="1:24" x14ac:dyDescent="0.25">
      <c r="A5598" s="2"/>
      <c r="B5598" s="2" t="s">
        <v>9</v>
      </c>
      <c r="C5598" s="2">
        <f>C5597</f>
        <v>234</v>
      </c>
      <c r="D5598" s="2">
        <f>D5597+1</f>
        <v>2</v>
      </c>
      <c r="E5598" s="2">
        <f t="shared" si="1250"/>
        <v>5594</v>
      </c>
      <c r="F5598" s="11">
        <v>222.75</v>
      </c>
      <c r="G5598" s="9">
        <v>0</v>
      </c>
      <c r="H5598" s="9">
        <v>0</v>
      </c>
      <c r="I5598" s="9">
        <v>0</v>
      </c>
      <c r="J5598" s="9">
        <v>0.36</v>
      </c>
      <c r="K5598" s="9">
        <v>0.36</v>
      </c>
      <c r="L5598" s="9">
        <v>0.36</v>
      </c>
      <c r="N5598" s="32">
        <f>IF('System Design'!$F$8=1,'Hourly Demand and Generation'!G5598*'System Design'!$F$21,IF('System Design'!$F$8=2,'Hourly Demand and Generation'!H5598*'System Design'!$F$21,IF('System Design'!$F$8=3,'Hourly Demand and Generation'!I5598*'System Design'!$F$21)))</f>
        <v>0</v>
      </c>
      <c r="O5598" s="32">
        <f>IF('System Design'!$F$8=1,'Hourly Demand and Generation'!J5598*'System Design'!$F$22,IF('System Design'!$F$8=2,'Hourly Demand and Generation'!K5598*'System Design'!$F$22,IF('System Design'!$F$8=3,'Hourly Demand and Generation'!L5598*'System Design'!$F$22)))</f>
        <v>900</v>
      </c>
      <c r="Q5598" s="32">
        <f t="shared" si="1246"/>
        <v>0</v>
      </c>
      <c r="R5598" s="32">
        <f t="shared" si="1251"/>
        <v>5400</v>
      </c>
      <c r="S5598" s="32">
        <f t="shared" si="1252"/>
        <v>0</v>
      </c>
      <c r="T5598" s="32">
        <f t="shared" si="1253"/>
        <v>21600</v>
      </c>
      <c r="U5598" s="32">
        <f t="shared" si="1254"/>
        <v>0</v>
      </c>
      <c r="V5598" s="32">
        <f t="shared" si="1247"/>
        <v>677.25</v>
      </c>
      <c r="W5598" s="32">
        <f t="shared" si="1255"/>
        <v>677.25</v>
      </c>
      <c r="X5598" s="32">
        <f t="shared" si="1256"/>
        <v>677.25</v>
      </c>
    </row>
    <row r="5599" spans="1:24" x14ac:dyDescent="0.25">
      <c r="A5599" s="2"/>
      <c r="B5599" s="2" t="s">
        <v>9</v>
      </c>
      <c r="C5599" s="2">
        <f t="shared" ref="C5599:C5620" si="1257">C5598</f>
        <v>234</v>
      </c>
      <c r="D5599" s="2">
        <f t="shared" ref="D5599:D5620" si="1258">D5598+1</f>
        <v>3</v>
      </c>
      <c r="E5599" s="2">
        <f t="shared" si="1250"/>
        <v>5595</v>
      </c>
      <c r="F5599" s="11">
        <v>202.5</v>
      </c>
      <c r="G5599" s="9">
        <v>0</v>
      </c>
      <c r="H5599" s="9">
        <v>0</v>
      </c>
      <c r="I5599" s="9">
        <v>0</v>
      </c>
      <c r="J5599" s="9">
        <v>0.36</v>
      </c>
      <c r="K5599" s="9">
        <v>0.36</v>
      </c>
      <c r="L5599" s="9">
        <v>0.36</v>
      </c>
      <c r="N5599" s="32">
        <f>IF('System Design'!$F$8=1,'Hourly Demand and Generation'!G5599*'System Design'!$F$21,IF('System Design'!$F$8=2,'Hourly Demand and Generation'!H5599*'System Design'!$F$21,IF('System Design'!$F$8=3,'Hourly Demand and Generation'!I5599*'System Design'!$F$21)))</f>
        <v>0</v>
      </c>
      <c r="O5599" s="32">
        <f>IF('System Design'!$F$8=1,'Hourly Demand and Generation'!J5599*'System Design'!$F$22,IF('System Design'!$F$8=2,'Hourly Demand and Generation'!K5599*'System Design'!$F$22,IF('System Design'!$F$8=3,'Hourly Demand and Generation'!L5599*'System Design'!$F$22)))</f>
        <v>900</v>
      </c>
      <c r="Q5599" s="32">
        <f t="shared" si="1246"/>
        <v>0</v>
      </c>
      <c r="R5599" s="32">
        <f t="shared" si="1251"/>
        <v>5400</v>
      </c>
      <c r="S5599" s="32">
        <f t="shared" si="1252"/>
        <v>0</v>
      </c>
      <c r="T5599" s="32">
        <f t="shared" si="1253"/>
        <v>21600</v>
      </c>
      <c r="U5599" s="32">
        <f t="shared" si="1254"/>
        <v>0</v>
      </c>
      <c r="V5599" s="32">
        <f t="shared" si="1247"/>
        <v>697.5</v>
      </c>
      <c r="W5599" s="32">
        <f t="shared" si="1255"/>
        <v>697.5</v>
      </c>
      <c r="X5599" s="32">
        <f t="shared" si="1256"/>
        <v>697.5</v>
      </c>
    </row>
    <row r="5600" spans="1:24" x14ac:dyDescent="0.25">
      <c r="A5600" s="2"/>
      <c r="B5600" s="2" t="s">
        <v>9</v>
      </c>
      <c r="C5600" s="2">
        <f t="shared" si="1257"/>
        <v>234</v>
      </c>
      <c r="D5600" s="2">
        <f t="shared" si="1258"/>
        <v>4</v>
      </c>
      <c r="E5600" s="2">
        <f t="shared" si="1250"/>
        <v>5596</v>
      </c>
      <c r="F5600" s="11">
        <v>243</v>
      </c>
      <c r="G5600" s="9">
        <v>0</v>
      </c>
      <c r="H5600" s="9">
        <v>0</v>
      </c>
      <c r="I5600" s="9">
        <v>0</v>
      </c>
      <c r="J5600" s="9">
        <v>0.4</v>
      </c>
      <c r="K5600" s="9">
        <v>0.4</v>
      </c>
      <c r="L5600" s="9">
        <v>0.4</v>
      </c>
      <c r="N5600" s="32">
        <f>IF('System Design'!$F$8=1,'Hourly Demand and Generation'!G5600*'System Design'!$F$21,IF('System Design'!$F$8=2,'Hourly Demand and Generation'!H5600*'System Design'!$F$21,IF('System Design'!$F$8=3,'Hourly Demand and Generation'!I5600*'System Design'!$F$21)))</f>
        <v>0</v>
      </c>
      <c r="O5600" s="32">
        <f>IF('System Design'!$F$8=1,'Hourly Demand and Generation'!J5600*'System Design'!$F$22,IF('System Design'!$F$8=2,'Hourly Demand and Generation'!K5600*'System Design'!$F$22,IF('System Design'!$F$8=3,'Hourly Demand and Generation'!L5600*'System Design'!$F$22)))</f>
        <v>1000</v>
      </c>
      <c r="Q5600" s="32">
        <f t="shared" si="1246"/>
        <v>0</v>
      </c>
      <c r="R5600" s="32">
        <f t="shared" si="1251"/>
        <v>5400</v>
      </c>
      <c r="S5600" s="32">
        <f t="shared" si="1252"/>
        <v>0</v>
      </c>
      <c r="T5600" s="32">
        <f t="shared" si="1253"/>
        <v>21600</v>
      </c>
      <c r="U5600" s="32">
        <f t="shared" si="1254"/>
        <v>0</v>
      </c>
      <c r="V5600" s="32">
        <f t="shared" si="1247"/>
        <v>757</v>
      </c>
      <c r="W5600" s="32">
        <f t="shared" si="1255"/>
        <v>757</v>
      </c>
      <c r="X5600" s="32">
        <f t="shared" si="1256"/>
        <v>757</v>
      </c>
    </row>
    <row r="5601" spans="1:24" x14ac:dyDescent="0.25">
      <c r="A5601" s="2"/>
      <c r="B5601" s="2" t="s">
        <v>9</v>
      </c>
      <c r="C5601" s="2">
        <f t="shared" si="1257"/>
        <v>234</v>
      </c>
      <c r="D5601" s="2">
        <f t="shared" si="1258"/>
        <v>5</v>
      </c>
      <c r="E5601" s="2">
        <f t="shared" si="1250"/>
        <v>5597</v>
      </c>
      <c r="F5601" s="11">
        <v>263.25</v>
      </c>
      <c r="G5601" s="9">
        <v>0</v>
      </c>
      <c r="H5601" s="9">
        <v>3.7199999999999997E-2</v>
      </c>
      <c r="I5601" s="9">
        <v>7.4399999999999994E-2</v>
      </c>
      <c r="J5601" s="9">
        <v>0.32</v>
      </c>
      <c r="K5601" s="9">
        <v>0.32</v>
      </c>
      <c r="L5601" s="9">
        <v>0.32</v>
      </c>
      <c r="N5601" s="32">
        <f>IF('System Design'!$F$8=1,'Hourly Demand and Generation'!G5601*'System Design'!$F$21,IF('System Design'!$F$8=2,'Hourly Demand and Generation'!H5601*'System Design'!$F$21,IF('System Design'!$F$8=3,'Hourly Demand and Generation'!I5601*'System Design'!$F$21)))</f>
        <v>37.199999999999996</v>
      </c>
      <c r="O5601" s="32">
        <f>IF('System Design'!$F$8=1,'Hourly Demand and Generation'!J5601*'System Design'!$F$22,IF('System Design'!$F$8=2,'Hourly Demand and Generation'!K5601*'System Design'!$F$22,IF('System Design'!$F$8=3,'Hourly Demand and Generation'!L5601*'System Design'!$F$22)))</f>
        <v>800</v>
      </c>
      <c r="Q5601" s="32">
        <f t="shared" si="1246"/>
        <v>0</v>
      </c>
      <c r="R5601" s="32">
        <f t="shared" si="1251"/>
        <v>5400</v>
      </c>
      <c r="S5601" s="32">
        <f t="shared" si="1252"/>
        <v>0</v>
      </c>
      <c r="T5601" s="32">
        <f t="shared" si="1253"/>
        <v>21600</v>
      </c>
      <c r="U5601" s="32">
        <f t="shared" si="1254"/>
        <v>0</v>
      </c>
      <c r="V5601" s="32">
        <f t="shared" si="1247"/>
        <v>573.95000000000005</v>
      </c>
      <c r="W5601" s="32">
        <f t="shared" si="1255"/>
        <v>573.95000000000005</v>
      </c>
      <c r="X5601" s="32">
        <f t="shared" si="1256"/>
        <v>573.95000000000005</v>
      </c>
    </row>
    <row r="5602" spans="1:24" x14ac:dyDescent="0.25">
      <c r="A5602" s="2"/>
      <c r="B5602" s="2" t="s">
        <v>9</v>
      </c>
      <c r="C5602" s="2">
        <f t="shared" si="1257"/>
        <v>234</v>
      </c>
      <c r="D5602" s="2">
        <f t="shared" si="1258"/>
        <v>6</v>
      </c>
      <c r="E5602" s="2">
        <f t="shared" si="1250"/>
        <v>5598</v>
      </c>
      <c r="F5602" s="11">
        <v>283.5</v>
      </c>
      <c r="G5602" s="9">
        <v>7.4399999999999994E-2</v>
      </c>
      <c r="H5602" s="9">
        <v>0.11625000000000001</v>
      </c>
      <c r="I5602" s="9">
        <v>0.15809999999999999</v>
      </c>
      <c r="J5602" s="9">
        <v>0.32</v>
      </c>
      <c r="K5602" s="9">
        <v>0.32</v>
      </c>
      <c r="L5602" s="9">
        <v>0.32</v>
      </c>
      <c r="N5602" s="32">
        <f>IF('System Design'!$F$8=1,'Hourly Demand and Generation'!G5602*'System Design'!$F$21,IF('System Design'!$F$8=2,'Hourly Demand and Generation'!H5602*'System Design'!$F$21,IF('System Design'!$F$8=3,'Hourly Demand and Generation'!I5602*'System Design'!$F$21)))</f>
        <v>79.05</v>
      </c>
      <c r="O5602" s="32">
        <f>IF('System Design'!$F$8=1,'Hourly Demand and Generation'!J5602*'System Design'!$F$22,IF('System Design'!$F$8=2,'Hourly Demand and Generation'!K5602*'System Design'!$F$22,IF('System Design'!$F$8=3,'Hourly Demand and Generation'!L5602*'System Design'!$F$22)))</f>
        <v>800</v>
      </c>
      <c r="Q5602" s="32">
        <f t="shared" si="1246"/>
        <v>0</v>
      </c>
      <c r="R5602" s="32">
        <f t="shared" si="1251"/>
        <v>5400</v>
      </c>
      <c r="S5602" s="32">
        <f t="shared" si="1252"/>
        <v>0</v>
      </c>
      <c r="T5602" s="32">
        <f t="shared" si="1253"/>
        <v>21600</v>
      </c>
      <c r="U5602" s="32">
        <f t="shared" si="1254"/>
        <v>0</v>
      </c>
      <c r="V5602" s="32">
        <f t="shared" si="1247"/>
        <v>595.54999999999995</v>
      </c>
      <c r="W5602" s="32">
        <f t="shared" si="1255"/>
        <v>595.54999999999995</v>
      </c>
      <c r="X5602" s="32">
        <f t="shared" si="1256"/>
        <v>595.54999999999995</v>
      </c>
    </row>
    <row r="5603" spans="1:24" x14ac:dyDescent="0.25">
      <c r="A5603" s="2"/>
      <c r="B5603" s="2" t="s">
        <v>9</v>
      </c>
      <c r="C5603" s="2">
        <f t="shared" si="1257"/>
        <v>234</v>
      </c>
      <c r="D5603" s="2">
        <f t="shared" si="1258"/>
        <v>7</v>
      </c>
      <c r="E5603" s="2">
        <f t="shared" si="1250"/>
        <v>5599</v>
      </c>
      <c r="F5603" s="11">
        <v>303.75</v>
      </c>
      <c r="G5603" s="9">
        <v>0.15809999999999999</v>
      </c>
      <c r="H5603" s="9">
        <v>0.1953</v>
      </c>
      <c r="I5603" s="9">
        <v>0.23250000000000001</v>
      </c>
      <c r="J5603" s="9">
        <v>0.36</v>
      </c>
      <c r="K5603" s="9">
        <v>0.36</v>
      </c>
      <c r="L5603" s="9">
        <v>0.36</v>
      </c>
      <c r="N5603" s="32">
        <f>IF('System Design'!$F$8=1,'Hourly Demand and Generation'!G5603*'System Design'!$F$21,IF('System Design'!$F$8=2,'Hourly Demand and Generation'!H5603*'System Design'!$F$21,IF('System Design'!$F$8=3,'Hourly Demand and Generation'!I5603*'System Design'!$F$21)))</f>
        <v>116.25</v>
      </c>
      <c r="O5603" s="32">
        <f>IF('System Design'!$F$8=1,'Hourly Demand and Generation'!J5603*'System Design'!$F$22,IF('System Design'!$F$8=2,'Hourly Demand and Generation'!K5603*'System Design'!$F$22,IF('System Design'!$F$8=3,'Hourly Demand and Generation'!L5603*'System Design'!$F$22)))</f>
        <v>900</v>
      </c>
      <c r="Q5603" s="32">
        <f t="shared" si="1246"/>
        <v>0</v>
      </c>
      <c r="R5603" s="32">
        <f t="shared" si="1251"/>
        <v>5400</v>
      </c>
      <c r="S5603" s="32">
        <f t="shared" si="1252"/>
        <v>0</v>
      </c>
      <c r="T5603" s="32">
        <f t="shared" si="1253"/>
        <v>21600</v>
      </c>
      <c r="U5603" s="32">
        <f t="shared" si="1254"/>
        <v>0</v>
      </c>
      <c r="V5603" s="32">
        <f t="shared" si="1247"/>
        <v>712.5</v>
      </c>
      <c r="W5603" s="32">
        <f t="shared" si="1255"/>
        <v>712.5</v>
      </c>
      <c r="X5603" s="32">
        <f t="shared" si="1256"/>
        <v>712.5</v>
      </c>
    </row>
    <row r="5604" spans="1:24" x14ac:dyDescent="0.25">
      <c r="A5604" s="2"/>
      <c r="B5604" s="2" t="s">
        <v>9</v>
      </c>
      <c r="C5604" s="2">
        <f t="shared" si="1257"/>
        <v>234</v>
      </c>
      <c r="D5604" s="2">
        <f t="shared" si="1258"/>
        <v>8</v>
      </c>
      <c r="E5604" s="2">
        <f t="shared" si="1250"/>
        <v>5600</v>
      </c>
      <c r="F5604" s="11">
        <v>324</v>
      </c>
      <c r="G5604" s="9">
        <v>0.30690000000000001</v>
      </c>
      <c r="H5604" s="9">
        <v>0.34875</v>
      </c>
      <c r="I5604" s="9">
        <v>0.3906</v>
      </c>
      <c r="J5604" s="9">
        <v>0.36</v>
      </c>
      <c r="K5604" s="9">
        <v>0.36</v>
      </c>
      <c r="L5604" s="9">
        <v>0.36</v>
      </c>
      <c r="N5604" s="32">
        <f>IF('System Design'!$F$8=1,'Hourly Demand and Generation'!G5604*'System Design'!$F$21,IF('System Design'!$F$8=2,'Hourly Demand and Generation'!H5604*'System Design'!$F$21,IF('System Design'!$F$8=3,'Hourly Demand and Generation'!I5604*'System Design'!$F$21)))</f>
        <v>195.3</v>
      </c>
      <c r="O5604" s="32">
        <f>IF('System Design'!$F$8=1,'Hourly Demand and Generation'!J5604*'System Design'!$F$22,IF('System Design'!$F$8=2,'Hourly Demand and Generation'!K5604*'System Design'!$F$22,IF('System Design'!$F$8=3,'Hourly Demand and Generation'!L5604*'System Design'!$F$22)))</f>
        <v>900</v>
      </c>
      <c r="Q5604" s="32">
        <f t="shared" si="1246"/>
        <v>0</v>
      </c>
      <c r="R5604" s="32">
        <f t="shared" si="1251"/>
        <v>5400</v>
      </c>
      <c r="S5604" s="32">
        <f t="shared" si="1252"/>
        <v>0</v>
      </c>
      <c r="T5604" s="32">
        <f t="shared" si="1253"/>
        <v>21600</v>
      </c>
      <c r="U5604" s="32">
        <f t="shared" si="1254"/>
        <v>0</v>
      </c>
      <c r="V5604" s="32">
        <f t="shared" si="1247"/>
        <v>771.3</v>
      </c>
      <c r="W5604" s="32">
        <f t="shared" si="1255"/>
        <v>771.3</v>
      </c>
      <c r="X5604" s="32">
        <f t="shared" si="1256"/>
        <v>771.3</v>
      </c>
    </row>
    <row r="5605" spans="1:24" x14ac:dyDescent="0.25">
      <c r="A5605" s="2"/>
      <c r="B5605" s="2" t="s">
        <v>9</v>
      </c>
      <c r="C5605" s="2">
        <f t="shared" si="1257"/>
        <v>234</v>
      </c>
      <c r="D5605" s="2">
        <f t="shared" si="1258"/>
        <v>9</v>
      </c>
      <c r="E5605" s="2">
        <f t="shared" si="1250"/>
        <v>5601</v>
      </c>
      <c r="F5605" s="11">
        <v>324</v>
      </c>
      <c r="G5605" s="9">
        <v>0.46500000000000002</v>
      </c>
      <c r="H5605" s="9">
        <v>0.50219999999999998</v>
      </c>
      <c r="I5605" s="9">
        <v>0.53939999999999999</v>
      </c>
      <c r="J5605" s="9">
        <v>0.32</v>
      </c>
      <c r="K5605" s="9">
        <v>0.32</v>
      </c>
      <c r="L5605" s="9">
        <v>0.32</v>
      </c>
      <c r="N5605" s="32">
        <f>IF('System Design'!$F$8=1,'Hourly Demand and Generation'!G5605*'System Design'!$F$21,IF('System Design'!$F$8=2,'Hourly Demand and Generation'!H5605*'System Design'!$F$21,IF('System Design'!$F$8=3,'Hourly Demand and Generation'!I5605*'System Design'!$F$21)))</f>
        <v>269.7</v>
      </c>
      <c r="O5605" s="32">
        <f>IF('System Design'!$F$8=1,'Hourly Demand and Generation'!J5605*'System Design'!$F$22,IF('System Design'!$F$8=2,'Hourly Demand and Generation'!K5605*'System Design'!$F$22,IF('System Design'!$F$8=3,'Hourly Demand and Generation'!L5605*'System Design'!$F$22)))</f>
        <v>800</v>
      </c>
      <c r="Q5605" s="32">
        <f t="shared" si="1246"/>
        <v>0</v>
      </c>
      <c r="R5605" s="32">
        <f t="shared" si="1251"/>
        <v>5400</v>
      </c>
      <c r="S5605" s="32">
        <f t="shared" si="1252"/>
        <v>0</v>
      </c>
      <c r="T5605" s="32">
        <f t="shared" si="1253"/>
        <v>21600</v>
      </c>
      <c r="U5605" s="32">
        <f t="shared" si="1254"/>
        <v>0</v>
      </c>
      <c r="V5605" s="32">
        <f t="shared" si="1247"/>
        <v>745.7</v>
      </c>
      <c r="W5605" s="32">
        <f t="shared" si="1255"/>
        <v>745.7</v>
      </c>
      <c r="X5605" s="32">
        <f t="shared" si="1256"/>
        <v>745.7</v>
      </c>
    </row>
    <row r="5606" spans="1:24" x14ac:dyDescent="0.25">
      <c r="A5606" s="2"/>
      <c r="B5606" s="2" t="s">
        <v>9</v>
      </c>
      <c r="C5606" s="2">
        <f t="shared" si="1257"/>
        <v>234</v>
      </c>
      <c r="D5606" s="2">
        <f t="shared" si="1258"/>
        <v>10</v>
      </c>
      <c r="E5606" s="2">
        <f t="shared" si="1250"/>
        <v>5602</v>
      </c>
      <c r="F5606" s="11">
        <v>315.89999999999998</v>
      </c>
      <c r="G5606" s="9">
        <v>0.62309999999999999</v>
      </c>
      <c r="H5606" s="9">
        <v>0.6603</v>
      </c>
      <c r="I5606" s="9">
        <v>0.69750000000000001</v>
      </c>
      <c r="J5606" s="9">
        <v>0.36</v>
      </c>
      <c r="K5606" s="9">
        <v>0.36</v>
      </c>
      <c r="L5606" s="9">
        <v>0.36</v>
      </c>
      <c r="N5606" s="32">
        <f>IF('System Design'!$F$8=1,'Hourly Demand and Generation'!G5606*'System Design'!$F$21,IF('System Design'!$F$8=2,'Hourly Demand and Generation'!H5606*'System Design'!$F$21,IF('System Design'!$F$8=3,'Hourly Demand and Generation'!I5606*'System Design'!$F$21)))</f>
        <v>348.75</v>
      </c>
      <c r="O5606" s="32">
        <f>IF('System Design'!$F$8=1,'Hourly Demand and Generation'!J5606*'System Design'!$F$22,IF('System Design'!$F$8=2,'Hourly Demand and Generation'!K5606*'System Design'!$F$22,IF('System Design'!$F$8=3,'Hourly Demand and Generation'!L5606*'System Design'!$F$22)))</f>
        <v>900</v>
      </c>
      <c r="Q5606" s="32">
        <f t="shared" si="1246"/>
        <v>0</v>
      </c>
      <c r="R5606" s="32">
        <f t="shared" si="1251"/>
        <v>5400</v>
      </c>
      <c r="S5606" s="32">
        <f t="shared" si="1252"/>
        <v>0</v>
      </c>
      <c r="T5606" s="32">
        <f t="shared" si="1253"/>
        <v>21600</v>
      </c>
      <c r="U5606" s="32">
        <f t="shared" si="1254"/>
        <v>0</v>
      </c>
      <c r="V5606" s="32">
        <f t="shared" si="1247"/>
        <v>932.85</v>
      </c>
      <c r="W5606" s="32">
        <f t="shared" si="1255"/>
        <v>932.85</v>
      </c>
      <c r="X5606" s="32">
        <f t="shared" si="1256"/>
        <v>932.85</v>
      </c>
    </row>
    <row r="5607" spans="1:24" x14ac:dyDescent="0.25">
      <c r="A5607" s="2"/>
      <c r="B5607" s="2" t="s">
        <v>9</v>
      </c>
      <c r="C5607" s="2">
        <f t="shared" si="1257"/>
        <v>234</v>
      </c>
      <c r="D5607" s="2">
        <f t="shared" si="1258"/>
        <v>11</v>
      </c>
      <c r="E5607" s="2">
        <f t="shared" si="1250"/>
        <v>5603</v>
      </c>
      <c r="F5607" s="11">
        <v>311.85000000000002</v>
      </c>
      <c r="G5607" s="9">
        <v>0.77190000000000003</v>
      </c>
      <c r="H5607" s="9">
        <v>0.81374999999999997</v>
      </c>
      <c r="I5607" s="9">
        <v>0.85560000000000003</v>
      </c>
      <c r="J5607" s="9">
        <v>0.32</v>
      </c>
      <c r="K5607" s="9">
        <v>0.32</v>
      </c>
      <c r="L5607" s="9">
        <v>0.32</v>
      </c>
      <c r="N5607" s="32">
        <f>IF('System Design'!$F$8=1,'Hourly Demand and Generation'!G5607*'System Design'!$F$21,IF('System Design'!$F$8=2,'Hourly Demand and Generation'!H5607*'System Design'!$F$21,IF('System Design'!$F$8=3,'Hourly Demand and Generation'!I5607*'System Design'!$F$21)))</f>
        <v>427.8</v>
      </c>
      <c r="O5607" s="32">
        <f>IF('System Design'!$F$8=1,'Hourly Demand and Generation'!J5607*'System Design'!$F$22,IF('System Design'!$F$8=2,'Hourly Demand and Generation'!K5607*'System Design'!$F$22,IF('System Design'!$F$8=3,'Hourly Demand and Generation'!L5607*'System Design'!$F$22)))</f>
        <v>800</v>
      </c>
      <c r="Q5607" s="32">
        <f t="shared" si="1246"/>
        <v>0</v>
      </c>
      <c r="R5607" s="32">
        <f t="shared" si="1251"/>
        <v>5400</v>
      </c>
      <c r="S5607" s="32">
        <f t="shared" si="1252"/>
        <v>0</v>
      </c>
      <c r="T5607" s="32">
        <f t="shared" si="1253"/>
        <v>21600</v>
      </c>
      <c r="U5607" s="32">
        <f t="shared" si="1254"/>
        <v>0</v>
      </c>
      <c r="V5607" s="32">
        <f t="shared" si="1247"/>
        <v>915.94999999999993</v>
      </c>
      <c r="W5607" s="32">
        <f t="shared" si="1255"/>
        <v>915.94999999999993</v>
      </c>
      <c r="X5607" s="32">
        <f t="shared" si="1256"/>
        <v>915.94999999999993</v>
      </c>
    </row>
    <row r="5608" spans="1:24" x14ac:dyDescent="0.25">
      <c r="A5608" s="2"/>
      <c r="B5608" s="2" t="s">
        <v>9</v>
      </c>
      <c r="C5608" s="2">
        <f t="shared" si="1257"/>
        <v>234</v>
      </c>
      <c r="D5608" s="2">
        <f t="shared" si="1258"/>
        <v>12</v>
      </c>
      <c r="E5608" s="2">
        <f t="shared" si="1250"/>
        <v>5604</v>
      </c>
      <c r="F5608" s="11">
        <v>311.85000000000002</v>
      </c>
      <c r="G5608" s="9">
        <v>0.93</v>
      </c>
      <c r="H5608" s="9">
        <v>0.93</v>
      </c>
      <c r="I5608" s="9">
        <v>0.93</v>
      </c>
      <c r="J5608" s="9">
        <v>0.3</v>
      </c>
      <c r="K5608" s="9">
        <v>0.3</v>
      </c>
      <c r="L5608" s="9">
        <v>0.3</v>
      </c>
      <c r="N5608" s="32">
        <f>IF('System Design'!$F$8=1,'Hourly Demand and Generation'!G5608*'System Design'!$F$21,IF('System Design'!$F$8=2,'Hourly Demand and Generation'!H5608*'System Design'!$F$21,IF('System Design'!$F$8=3,'Hourly Demand and Generation'!I5608*'System Design'!$F$21)))</f>
        <v>465</v>
      </c>
      <c r="O5608" s="32">
        <f>IF('System Design'!$F$8=1,'Hourly Demand and Generation'!J5608*'System Design'!$F$22,IF('System Design'!$F$8=2,'Hourly Demand and Generation'!K5608*'System Design'!$F$22,IF('System Design'!$F$8=3,'Hourly Demand and Generation'!L5608*'System Design'!$F$22)))</f>
        <v>750</v>
      </c>
      <c r="Q5608" s="32">
        <f t="shared" si="1246"/>
        <v>0</v>
      </c>
      <c r="R5608" s="32">
        <f t="shared" si="1251"/>
        <v>5400</v>
      </c>
      <c r="S5608" s="32">
        <f t="shared" si="1252"/>
        <v>0</v>
      </c>
      <c r="T5608" s="32">
        <f t="shared" si="1253"/>
        <v>21600</v>
      </c>
      <c r="U5608" s="32">
        <f t="shared" si="1254"/>
        <v>0</v>
      </c>
      <c r="V5608" s="32">
        <f t="shared" si="1247"/>
        <v>903.15</v>
      </c>
      <c r="W5608" s="32">
        <f t="shared" si="1255"/>
        <v>903.15</v>
      </c>
      <c r="X5608" s="32">
        <f t="shared" si="1256"/>
        <v>903.15</v>
      </c>
    </row>
    <row r="5609" spans="1:24" x14ac:dyDescent="0.25">
      <c r="A5609" s="2"/>
      <c r="B5609" s="2" t="s">
        <v>9</v>
      </c>
      <c r="C5609" s="2">
        <f t="shared" si="1257"/>
        <v>234</v>
      </c>
      <c r="D5609" s="2">
        <f t="shared" si="1258"/>
        <v>13</v>
      </c>
      <c r="E5609" s="2">
        <f t="shared" si="1250"/>
        <v>5605</v>
      </c>
      <c r="F5609" s="11">
        <v>324</v>
      </c>
      <c r="G5609" s="9">
        <v>0.77190000000000003</v>
      </c>
      <c r="H5609" s="9">
        <v>0.81374999999999997</v>
      </c>
      <c r="I5609" s="9">
        <v>0.85560000000000003</v>
      </c>
      <c r="J5609" s="9">
        <v>0.32</v>
      </c>
      <c r="K5609" s="9">
        <v>0.32</v>
      </c>
      <c r="L5609" s="9">
        <v>0.32</v>
      </c>
      <c r="N5609" s="32">
        <f>IF('System Design'!$F$8=1,'Hourly Demand and Generation'!G5609*'System Design'!$F$21,IF('System Design'!$F$8=2,'Hourly Demand and Generation'!H5609*'System Design'!$F$21,IF('System Design'!$F$8=3,'Hourly Demand and Generation'!I5609*'System Design'!$F$21)))</f>
        <v>427.8</v>
      </c>
      <c r="O5609" s="32">
        <f>IF('System Design'!$F$8=1,'Hourly Demand and Generation'!J5609*'System Design'!$F$22,IF('System Design'!$F$8=2,'Hourly Demand and Generation'!K5609*'System Design'!$F$22,IF('System Design'!$F$8=3,'Hourly Demand and Generation'!L5609*'System Design'!$F$22)))</f>
        <v>800</v>
      </c>
      <c r="Q5609" s="32">
        <f t="shared" si="1246"/>
        <v>0</v>
      </c>
      <c r="R5609" s="32">
        <f t="shared" si="1251"/>
        <v>5400</v>
      </c>
      <c r="S5609" s="32">
        <f t="shared" si="1252"/>
        <v>0</v>
      </c>
      <c r="T5609" s="32">
        <f t="shared" si="1253"/>
        <v>21600</v>
      </c>
      <c r="U5609" s="32">
        <f t="shared" si="1254"/>
        <v>0</v>
      </c>
      <c r="V5609" s="32">
        <f t="shared" si="1247"/>
        <v>903.8</v>
      </c>
      <c r="W5609" s="32">
        <f t="shared" si="1255"/>
        <v>903.8</v>
      </c>
      <c r="X5609" s="32">
        <f t="shared" si="1256"/>
        <v>903.8</v>
      </c>
    </row>
    <row r="5610" spans="1:24" x14ac:dyDescent="0.25">
      <c r="A5610" s="2"/>
      <c r="B5610" s="2" t="s">
        <v>9</v>
      </c>
      <c r="C5610" s="2">
        <f t="shared" si="1257"/>
        <v>234</v>
      </c>
      <c r="D5610" s="2">
        <f t="shared" si="1258"/>
        <v>14</v>
      </c>
      <c r="E5610" s="2">
        <f t="shared" si="1250"/>
        <v>5606</v>
      </c>
      <c r="F5610" s="11">
        <v>324</v>
      </c>
      <c r="G5610" s="9">
        <v>0.62309999999999999</v>
      </c>
      <c r="H5610" s="9">
        <v>0.6603</v>
      </c>
      <c r="I5610" s="9">
        <v>0.69750000000000001</v>
      </c>
      <c r="J5610" s="9">
        <v>0.34</v>
      </c>
      <c r="K5610" s="9">
        <v>0.34</v>
      </c>
      <c r="L5610" s="9">
        <v>0.34</v>
      </c>
      <c r="N5610" s="32">
        <f>IF('System Design'!$F$8=1,'Hourly Demand and Generation'!G5610*'System Design'!$F$21,IF('System Design'!$F$8=2,'Hourly Demand and Generation'!H5610*'System Design'!$F$21,IF('System Design'!$F$8=3,'Hourly Demand and Generation'!I5610*'System Design'!$F$21)))</f>
        <v>348.75</v>
      </c>
      <c r="O5610" s="32">
        <f>IF('System Design'!$F$8=1,'Hourly Demand and Generation'!J5610*'System Design'!$F$22,IF('System Design'!$F$8=2,'Hourly Demand and Generation'!K5610*'System Design'!$F$22,IF('System Design'!$F$8=3,'Hourly Demand and Generation'!L5610*'System Design'!$F$22)))</f>
        <v>850.00000000000011</v>
      </c>
      <c r="Q5610" s="32">
        <f t="shared" si="1246"/>
        <v>0</v>
      </c>
      <c r="R5610" s="32">
        <f t="shared" si="1251"/>
        <v>5400</v>
      </c>
      <c r="S5610" s="32">
        <f t="shared" si="1252"/>
        <v>0</v>
      </c>
      <c r="T5610" s="32">
        <f t="shared" si="1253"/>
        <v>21600</v>
      </c>
      <c r="U5610" s="32">
        <f t="shared" si="1254"/>
        <v>0</v>
      </c>
      <c r="V5610" s="32">
        <f t="shared" si="1247"/>
        <v>874.75</v>
      </c>
      <c r="W5610" s="32">
        <f t="shared" si="1255"/>
        <v>874.75</v>
      </c>
      <c r="X5610" s="32">
        <f t="shared" si="1256"/>
        <v>874.75</v>
      </c>
    </row>
    <row r="5611" spans="1:24" x14ac:dyDescent="0.25">
      <c r="A5611" s="2"/>
      <c r="B5611" s="2" t="s">
        <v>9</v>
      </c>
      <c r="C5611" s="2">
        <f t="shared" si="1257"/>
        <v>234</v>
      </c>
      <c r="D5611" s="2">
        <f t="shared" si="1258"/>
        <v>15</v>
      </c>
      <c r="E5611" s="2">
        <f t="shared" si="1250"/>
        <v>5607</v>
      </c>
      <c r="F5611" s="11">
        <v>344.25</v>
      </c>
      <c r="G5611" s="9">
        <v>0.46500000000000002</v>
      </c>
      <c r="H5611" s="9">
        <v>0.50219999999999998</v>
      </c>
      <c r="I5611" s="9">
        <v>0.53939999999999999</v>
      </c>
      <c r="J5611" s="9">
        <v>0.36</v>
      </c>
      <c r="K5611" s="9">
        <v>0.36</v>
      </c>
      <c r="L5611" s="9">
        <v>0.36</v>
      </c>
      <c r="N5611" s="32">
        <f>IF('System Design'!$F$8=1,'Hourly Demand and Generation'!G5611*'System Design'!$F$21,IF('System Design'!$F$8=2,'Hourly Demand and Generation'!H5611*'System Design'!$F$21,IF('System Design'!$F$8=3,'Hourly Demand and Generation'!I5611*'System Design'!$F$21)))</f>
        <v>269.7</v>
      </c>
      <c r="O5611" s="32">
        <f>IF('System Design'!$F$8=1,'Hourly Demand and Generation'!J5611*'System Design'!$F$22,IF('System Design'!$F$8=2,'Hourly Demand and Generation'!K5611*'System Design'!$F$22,IF('System Design'!$F$8=3,'Hourly Demand and Generation'!L5611*'System Design'!$F$22)))</f>
        <v>900</v>
      </c>
      <c r="Q5611" s="32">
        <f t="shared" si="1246"/>
        <v>0</v>
      </c>
      <c r="R5611" s="32">
        <f t="shared" si="1251"/>
        <v>5400</v>
      </c>
      <c r="S5611" s="32">
        <f t="shared" si="1252"/>
        <v>0</v>
      </c>
      <c r="T5611" s="32">
        <f t="shared" si="1253"/>
        <v>21600</v>
      </c>
      <c r="U5611" s="32">
        <f t="shared" si="1254"/>
        <v>0</v>
      </c>
      <c r="V5611" s="32">
        <f t="shared" si="1247"/>
        <v>825.45</v>
      </c>
      <c r="W5611" s="32">
        <f t="shared" si="1255"/>
        <v>825.45</v>
      </c>
      <c r="X5611" s="32">
        <f t="shared" si="1256"/>
        <v>825.45</v>
      </c>
    </row>
    <row r="5612" spans="1:24" x14ac:dyDescent="0.25">
      <c r="A5612" s="2"/>
      <c r="B5612" s="2" t="s">
        <v>9</v>
      </c>
      <c r="C5612" s="2">
        <f t="shared" si="1257"/>
        <v>234</v>
      </c>
      <c r="D5612" s="2">
        <f t="shared" si="1258"/>
        <v>16</v>
      </c>
      <c r="E5612" s="2">
        <f t="shared" si="1250"/>
        <v>5608</v>
      </c>
      <c r="F5612" s="11">
        <v>364.5</v>
      </c>
      <c r="G5612" s="9">
        <v>0.30690000000000001</v>
      </c>
      <c r="H5612" s="9">
        <v>0.34875</v>
      </c>
      <c r="I5612" s="9">
        <v>0.3906</v>
      </c>
      <c r="J5612" s="9">
        <v>0.36</v>
      </c>
      <c r="K5612" s="9">
        <v>0.36</v>
      </c>
      <c r="L5612" s="9">
        <v>0.36</v>
      </c>
      <c r="N5612" s="32">
        <f>IF('System Design'!$F$8=1,'Hourly Demand and Generation'!G5612*'System Design'!$F$21,IF('System Design'!$F$8=2,'Hourly Demand and Generation'!H5612*'System Design'!$F$21,IF('System Design'!$F$8=3,'Hourly Demand and Generation'!I5612*'System Design'!$F$21)))</f>
        <v>195.3</v>
      </c>
      <c r="O5612" s="32">
        <f>IF('System Design'!$F$8=1,'Hourly Demand and Generation'!J5612*'System Design'!$F$22,IF('System Design'!$F$8=2,'Hourly Demand and Generation'!K5612*'System Design'!$F$22,IF('System Design'!$F$8=3,'Hourly Demand and Generation'!L5612*'System Design'!$F$22)))</f>
        <v>900</v>
      </c>
      <c r="Q5612" s="32">
        <f t="shared" si="1246"/>
        <v>0</v>
      </c>
      <c r="R5612" s="32">
        <f t="shared" si="1251"/>
        <v>5400</v>
      </c>
      <c r="S5612" s="32">
        <f t="shared" si="1252"/>
        <v>0</v>
      </c>
      <c r="T5612" s="32">
        <f t="shared" si="1253"/>
        <v>21600</v>
      </c>
      <c r="U5612" s="32">
        <f t="shared" si="1254"/>
        <v>0</v>
      </c>
      <c r="V5612" s="32">
        <f t="shared" si="1247"/>
        <v>730.8</v>
      </c>
      <c r="W5612" s="32">
        <f t="shared" si="1255"/>
        <v>730.8</v>
      </c>
      <c r="X5612" s="32">
        <f t="shared" si="1256"/>
        <v>730.8</v>
      </c>
    </row>
    <row r="5613" spans="1:24" x14ac:dyDescent="0.25">
      <c r="A5613" s="2"/>
      <c r="B5613" s="2" t="s">
        <v>9</v>
      </c>
      <c r="C5613" s="2">
        <f t="shared" si="1257"/>
        <v>234</v>
      </c>
      <c r="D5613" s="2">
        <f t="shared" si="1258"/>
        <v>17</v>
      </c>
      <c r="E5613" s="2">
        <f t="shared" si="1250"/>
        <v>5609</v>
      </c>
      <c r="F5613" s="11">
        <v>384.75</v>
      </c>
      <c r="G5613" s="9">
        <v>0.15809999999999999</v>
      </c>
      <c r="H5613" s="9">
        <v>0.1953</v>
      </c>
      <c r="I5613" s="9">
        <v>0.23250000000000001</v>
      </c>
      <c r="J5613" s="9">
        <v>0.4</v>
      </c>
      <c r="K5613" s="9">
        <v>0.4</v>
      </c>
      <c r="L5613" s="9">
        <v>0.4</v>
      </c>
      <c r="N5613" s="32">
        <f>IF('System Design'!$F$8=1,'Hourly Demand and Generation'!G5613*'System Design'!$F$21,IF('System Design'!$F$8=2,'Hourly Demand and Generation'!H5613*'System Design'!$F$21,IF('System Design'!$F$8=3,'Hourly Demand and Generation'!I5613*'System Design'!$F$21)))</f>
        <v>116.25</v>
      </c>
      <c r="O5613" s="32">
        <f>IF('System Design'!$F$8=1,'Hourly Demand and Generation'!J5613*'System Design'!$F$22,IF('System Design'!$F$8=2,'Hourly Demand and Generation'!K5613*'System Design'!$F$22,IF('System Design'!$F$8=3,'Hourly Demand and Generation'!L5613*'System Design'!$F$22)))</f>
        <v>1000</v>
      </c>
      <c r="Q5613" s="32">
        <f t="shared" si="1246"/>
        <v>0</v>
      </c>
      <c r="R5613" s="32">
        <f t="shared" si="1251"/>
        <v>5400</v>
      </c>
      <c r="S5613" s="32">
        <f t="shared" si="1252"/>
        <v>0</v>
      </c>
      <c r="T5613" s="32">
        <f t="shared" si="1253"/>
        <v>21600</v>
      </c>
      <c r="U5613" s="32">
        <f t="shared" si="1254"/>
        <v>0</v>
      </c>
      <c r="V5613" s="32">
        <f t="shared" si="1247"/>
        <v>731.5</v>
      </c>
      <c r="W5613" s="32">
        <f t="shared" si="1255"/>
        <v>731.5</v>
      </c>
      <c r="X5613" s="32">
        <f t="shared" si="1256"/>
        <v>731.5</v>
      </c>
    </row>
    <row r="5614" spans="1:24" x14ac:dyDescent="0.25">
      <c r="A5614" s="2"/>
      <c r="B5614" s="2" t="s">
        <v>9</v>
      </c>
      <c r="C5614" s="2">
        <f t="shared" si="1257"/>
        <v>234</v>
      </c>
      <c r="D5614" s="2">
        <f t="shared" si="1258"/>
        <v>18</v>
      </c>
      <c r="E5614" s="2">
        <f t="shared" si="1250"/>
        <v>5610</v>
      </c>
      <c r="F5614" s="11">
        <v>405</v>
      </c>
      <c r="G5614" s="9">
        <v>7.4399999999999994E-2</v>
      </c>
      <c r="H5614" s="9">
        <v>0.11625000000000001</v>
      </c>
      <c r="I5614" s="9">
        <v>0.15809999999999999</v>
      </c>
      <c r="J5614" s="9">
        <v>0.38</v>
      </c>
      <c r="K5614" s="9">
        <v>0.38</v>
      </c>
      <c r="L5614" s="9">
        <v>0.38</v>
      </c>
      <c r="N5614" s="32">
        <f>IF('System Design'!$F$8=1,'Hourly Demand and Generation'!G5614*'System Design'!$F$21,IF('System Design'!$F$8=2,'Hourly Demand and Generation'!H5614*'System Design'!$F$21,IF('System Design'!$F$8=3,'Hourly Demand and Generation'!I5614*'System Design'!$F$21)))</f>
        <v>79.05</v>
      </c>
      <c r="O5614" s="32">
        <f>IF('System Design'!$F$8=1,'Hourly Demand and Generation'!J5614*'System Design'!$F$22,IF('System Design'!$F$8=2,'Hourly Demand and Generation'!K5614*'System Design'!$F$22,IF('System Design'!$F$8=3,'Hourly Demand and Generation'!L5614*'System Design'!$F$22)))</f>
        <v>950</v>
      </c>
      <c r="Q5614" s="32">
        <f t="shared" si="1246"/>
        <v>0</v>
      </c>
      <c r="R5614" s="32">
        <f t="shared" si="1251"/>
        <v>5400</v>
      </c>
      <c r="S5614" s="32">
        <f t="shared" si="1252"/>
        <v>0</v>
      </c>
      <c r="T5614" s="32">
        <f t="shared" si="1253"/>
        <v>21600</v>
      </c>
      <c r="U5614" s="32">
        <f t="shared" si="1254"/>
        <v>0</v>
      </c>
      <c r="V5614" s="32">
        <f t="shared" si="1247"/>
        <v>624.04999999999995</v>
      </c>
      <c r="W5614" s="32">
        <f t="shared" si="1255"/>
        <v>624.04999999999995</v>
      </c>
      <c r="X5614" s="32">
        <f t="shared" si="1256"/>
        <v>624.04999999999995</v>
      </c>
    </row>
    <row r="5615" spans="1:24" x14ac:dyDescent="0.25">
      <c r="A5615" s="2"/>
      <c r="B5615" s="2" t="s">
        <v>9</v>
      </c>
      <c r="C5615" s="2">
        <f t="shared" si="1257"/>
        <v>234</v>
      </c>
      <c r="D5615" s="2">
        <f t="shared" si="1258"/>
        <v>19</v>
      </c>
      <c r="E5615" s="2">
        <f t="shared" si="1250"/>
        <v>5611</v>
      </c>
      <c r="F5615" s="11">
        <v>392.85</v>
      </c>
      <c r="G5615" s="9">
        <v>0</v>
      </c>
      <c r="H5615" s="9">
        <v>3.7199999999999997E-2</v>
      </c>
      <c r="I5615" s="9">
        <v>7.4399999999999994E-2</v>
      </c>
      <c r="J5615" s="9">
        <v>0.36</v>
      </c>
      <c r="K5615" s="9">
        <v>0.36</v>
      </c>
      <c r="L5615" s="9">
        <v>0.36</v>
      </c>
      <c r="N5615" s="32">
        <f>IF('System Design'!$F$8=1,'Hourly Demand and Generation'!G5615*'System Design'!$F$21,IF('System Design'!$F$8=2,'Hourly Demand and Generation'!H5615*'System Design'!$F$21,IF('System Design'!$F$8=3,'Hourly Demand and Generation'!I5615*'System Design'!$F$21)))</f>
        <v>37.199999999999996</v>
      </c>
      <c r="O5615" s="32">
        <f>IF('System Design'!$F$8=1,'Hourly Demand and Generation'!J5615*'System Design'!$F$22,IF('System Design'!$F$8=2,'Hourly Demand and Generation'!K5615*'System Design'!$F$22,IF('System Design'!$F$8=3,'Hourly Demand and Generation'!L5615*'System Design'!$F$22)))</f>
        <v>900</v>
      </c>
      <c r="Q5615" s="32">
        <f t="shared" si="1246"/>
        <v>0</v>
      </c>
      <c r="R5615" s="32">
        <f t="shared" si="1251"/>
        <v>5400</v>
      </c>
      <c r="S5615" s="32">
        <f t="shared" si="1252"/>
        <v>0</v>
      </c>
      <c r="T5615" s="32">
        <f t="shared" si="1253"/>
        <v>21600</v>
      </c>
      <c r="U5615" s="32">
        <f t="shared" si="1254"/>
        <v>0</v>
      </c>
      <c r="V5615" s="32">
        <f t="shared" si="1247"/>
        <v>544.35</v>
      </c>
      <c r="W5615" s="32">
        <f t="shared" si="1255"/>
        <v>544.35</v>
      </c>
      <c r="X5615" s="32">
        <f t="shared" si="1256"/>
        <v>544.35</v>
      </c>
    </row>
    <row r="5616" spans="1:24" x14ac:dyDescent="0.25">
      <c r="A5616" s="2"/>
      <c r="B5616" s="2" t="s">
        <v>9</v>
      </c>
      <c r="C5616" s="2">
        <f t="shared" si="1257"/>
        <v>234</v>
      </c>
      <c r="D5616" s="2">
        <f t="shared" si="1258"/>
        <v>20</v>
      </c>
      <c r="E5616" s="2">
        <f t="shared" si="1250"/>
        <v>5612</v>
      </c>
      <c r="F5616" s="11">
        <v>384.75</v>
      </c>
      <c r="G5616" s="9">
        <v>0</v>
      </c>
      <c r="H5616" s="9">
        <v>0</v>
      </c>
      <c r="I5616" s="9">
        <v>0</v>
      </c>
      <c r="J5616" s="9">
        <v>0.36</v>
      </c>
      <c r="K5616" s="9">
        <v>0.36</v>
      </c>
      <c r="L5616" s="9">
        <v>0.36</v>
      </c>
      <c r="N5616" s="32">
        <f>IF('System Design'!$F$8=1,'Hourly Demand and Generation'!G5616*'System Design'!$F$21,IF('System Design'!$F$8=2,'Hourly Demand and Generation'!H5616*'System Design'!$F$21,IF('System Design'!$F$8=3,'Hourly Demand and Generation'!I5616*'System Design'!$F$21)))</f>
        <v>0</v>
      </c>
      <c r="O5616" s="32">
        <f>IF('System Design'!$F$8=1,'Hourly Demand and Generation'!J5616*'System Design'!$F$22,IF('System Design'!$F$8=2,'Hourly Demand and Generation'!K5616*'System Design'!$F$22,IF('System Design'!$F$8=3,'Hourly Demand and Generation'!L5616*'System Design'!$F$22)))</f>
        <v>900</v>
      </c>
      <c r="Q5616" s="32">
        <f t="shared" si="1246"/>
        <v>0</v>
      </c>
      <c r="R5616" s="32">
        <f t="shared" si="1251"/>
        <v>5400</v>
      </c>
      <c r="S5616" s="32">
        <f t="shared" si="1252"/>
        <v>0</v>
      </c>
      <c r="T5616" s="32">
        <f t="shared" si="1253"/>
        <v>21600</v>
      </c>
      <c r="U5616" s="32">
        <f t="shared" si="1254"/>
        <v>0</v>
      </c>
      <c r="V5616" s="32">
        <f t="shared" si="1247"/>
        <v>515.25</v>
      </c>
      <c r="W5616" s="32">
        <f t="shared" si="1255"/>
        <v>515.25</v>
      </c>
      <c r="X5616" s="32">
        <f t="shared" si="1256"/>
        <v>515.25</v>
      </c>
    </row>
    <row r="5617" spans="1:24" x14ac:dyDescent="0.25">
      <c r="A5617" s="2"/>
      <c r="B5617" s="2" t="s">
        <v>9</v>
      </c>
      <c r="C5617" s="2">
        <f t="shared" si="1257"/>
        <v>234</v>
      </c>
      <c r="D5617" s="2">
        <f t="shared" si="1258"/>
        <v>21</v>
      </c>
      <c r="E5617" s="2">
        <f t="shared" si="1250"/>
        <v>5613</v>
      </c>
      <c r="F5617" s="11">
        <v>364.5</v>
      </c>
      <c r="G5617" s="9">
        <v>0</v>
      </c>
      <c r="H5617" s="9">
        <v>0</v>
      </c>
      <c r="I5617" s="9">
        <v>0</v>
      </c>
      <c r="J5617" s="9">
        <v>0.36</v>
      </c>
      <c r="K5617" s="9">
        <v>0.36</v>
      </c>
      <c r="L5617" s="9">
        <v>0.36</v>
      </c>
      <c r="N5617" s="32">
        <f>IF('System Design'!$F$8=1,'Hourly Demand and Generation'!G5617*'System Design'!$F$21,IF('System Design'!$F$8=2,'Hourly Demand and Generation'!H5617*'System Design'!$F$21,IF('System Design'!$F$8=3,'Hourly Demand and Generation'!I5617*'System Design'!$F$21)))</f>
        <v>0</v>
      </c>
      <c r="O5617" s="32">
        <f>IF('System Design'!$F$8=1,'Hourly Demand and Generation'!J5617*'System Design'!$F$22,IF('System Design'!$F$8=2,'Hourly Demand and Generation'!K5617*'System Design'!$F$22,IF('System Design'!$F$8=3,'Hourly Demand and Generation'!L5617*'System Design'!$F$22)))</f>
        <v>900</v>
      </c>
      <c r="Q5617" s="32">
        <f t="shared" si="1246"/>
        <v>0</v>
      </c>
      <c r="R5617" s="32">
        <f t="shared" si="1251"/>
        <v>5400</v>
      </c>
      <c r="S5617" s="32">
        <f t="shared" si="1252"/>
        <v>0</v>
      </c>
      <c r="T5617" s="32">
        <f t="shared" si="1253"/>
        <v>21600</v>
      </c>
      <c r="U5617" s="32">
        <f t="shared" si="1254"/>
        <v>0</v>
      </c>
      <c r="V5617" s="32">
        <f t="shared" si="1247"/>
        <v>535.5</v>
      </c>
      <c r="W5617" s="32">
        <f t="shared" si="1255"/>
        <v>535.5</v>
      </c>
      <c r="X5617" s="32">
        <f t="shared" si="1256"/>
        <v>535.5</v>
      </c>
    </row>
    <row r="5618" spans="1:24" x14ac:dyDescent="0.25">
      <c r="A5618" s="2"/>
      <c r="B5618" s="2" t="s">
        <v>9</v>
      </c>
      <c r="C5618" s="2">
        <f t="shared" si="1257"/>
        <v>234</v>
      </c>
      <c r="D5618" s="2">
        <f t="shared" si="1258"/>
        <v>22</v>
      </c>
      <c r="E5618" s="2">
        <f t="shared" si="1250"/>
        <v>5614</v>
      </c>
      <c r="F5618" s="11">
        <v>344.25</v>
      </c>
      <c r="G5618" s="9">
        <v>0</v>
      </c>
      <c r="H5618" s="9">
        <v>0</v>
      </c>
      <c r="I5618" s="9">
        <v>0</v>
      </c>
      <c r="J5618" s="9">
        <v>0.38</v>
      </c>
      <c r="K5618" s="9">
        <v>0.38</v>
      </c>
      <c r="L5618" s="9">
        <v>0.38</v>
      </c>
      <c r="N5618" s="32">
        <f>IF('System Design'!$F$8=1,'Hourly Demand and Generation'!G5618*'System Design'!$F$21,IF('System Design'!$F$8=2,'Hourly Demand and Generation'!H5618*'System Design'!$F$21,IF('System Design'!$F$8=3,'Hourly Demand and Generation'!I5618*'System Design'!$F$21)))</f>
        <v>0</v>
      </c>
      <c r="O5618" s="32">
        <f>IF('System Design'!$F$8=1,'Hourly Demand and Generation'!J5618*'System Design'!$F$22,IF('System Design'!$F$8=2,'Hourly Demand and Generation'!K5618*'System Design'!$F$22,IF('System Design'!$F$8=3,'Hourly Demand and Generation'!L5618*'System Design'!$F$22)))</f>
        <v>950</v>
      </c>
      <c r="Q5618" s="32">
        <f t="shared" si="1246"/>
        <v>0</v>
      </c>
      <c r="R5618" s="32">
        <f t="shared" si="1251"/>
        <v>5400</v>
      </c>
      <c r="S5618" s="32">
        <f t="shared" si="1252"/>
        <v>0</v>
      </c>
      <c r="T5618" s="32">
        <f t="shared" si="1253"/>
        <v>21600</v>
      </c>
      <c r="U5618" s="32">
        <f t="shared" si="1254"/>
        <v>0</v>
      </c>
      <c r="V5618" s="32">
        <f t="shared" si="1247"/>
        <v>605.75</v>
      </c>
      <c r="W5618" s="32">
        <f t="shared" si="1255"/>
        <v>605.75</v>
      </c>
      <c r="X5618" s="32">
        <f t="shared" si="1256"/>
        <v>605.75</v>
      </c>
    </row>
    <row r="5619" spans="1:24" x14ac:dyDescent="0.25">
      <c r="A5619" s="2"/>
      <c r="B5619" s="2" t="s">
        <v>9</v>
      </c>
      <c r="C5619" s="2">
        <f t="shared" si="1257"/>
        <v>234</v>
      </c>
      <c r="D5619" s="2">
        <f t="shared" si="1258"/>
        <v>23</v>
      </c>
      <c r="E5619" s="2">
        <f t="shared" si="1250"/>
        <v>5615</v>
      </c>
      <c r="F5619" s="11">
        <v>324</v>
      </c>
      <c r="G5619" s="9">
        <v>0</v>
      </c>
      <c r="H5619" s="9">
        <v>0</v>
      </c>
      <c r="I5619" s="9">
        <v>0</v>
      </c>
      <c r="J5619" s="9">
        <v>0.32</v>
      </c>
      <c r="K5619" s="9">
        <v>0.32</v>
      </c>
      <c r="L5619" s="9">
        <v>0.32</v>
      </c>
      <c r="N5619" s="32">
        <f>IF('System Design'!$F$8=1,'Hourly Demand and Generation'!G5619*'System Design'!$F$21,IF('System Design'!$F$8=2,'Hourly Demand and Generation'!H5619*'System Design'!$F$21,IF('System Design'!$F$8=3,'Hourly Demand and Generation'!I5619*'System Design'!$F$21)))</f>
        <v>0</v>
      </c>
      <c r="O5619" s="32">
        <f>IF('System Design'!$F$8=1,'Hourly Demand and Generation'!J5619*'System Design'!$F$22,IF('System Design'!$F$8=2,'Hourly Demand and Generation'!K5619*'System Design'!$F$22,IF('System Design'!$F$8=3,'Hourly Demand and Generation'!L5619*'System Design'!$F$22)))</f>
        <v>800</v>
      </c>
      <c r="Q5619" s="32">
        <f t="shared" si="1246"/>
        <v>0</v>
      </c>
      <c r="R5619" s="32">
        <f t="shared" si="1251"/>
        <v>5400</v>
      </c>
      <c r="S5619" s="32">
        <f t="shared" si="1252"/>
        <v>0</v>
      </c>
      <c r="T5619" s="32">
        <f t="shared" si="1253"/>
        <v>21600</v>
      </c>
      <c r="U5619" s="32">
        <f t="shared" si="1254"/>
        <v>0</v>
      </c>
      <c r="V5619" s="32">
        <f t="shared" si="1247"/>
        <v>476</v>
      </c>
      <c r="W5619" s="32">
        <f t="shared" si="1255"/>
        <v>476</v>
      </c>
      <c r="X5619" s="32">
        <f t="shared" si="1256"/>
        <v>476</v>
      </c>
    </row>
    <row r="5620" spans="1:24" x14ac:dyDescent="0.25">
      <c r="A5620" s="2"/>
      <c r="B5620" s="2" t="s">
        <v>9</v>
      </c>
      <c r="C5620" s="2">
        <f t="shared" si="1257"/>
        <v>234</v>
      </c>
      <c r="D5620" s="2">
        <f t="shared" si="1258"/>
        <v>24</v>
      </c>
      <c r="E5620" s="2">
        <f t="shared" si="1250"/>
        <v>5616</v>
      </c>
      <c r="F5620" s="11">
        <v>283.5</v>
      </c>
      <c r="G5620" s="9">
        <v>0</v>
      </c>
      <c r="H5620" s="9">
        <v>0</v>
      </c>
      <c r="I5620" s="9">
        <v>0</v>
      </c>
      <c r="J5620" s="9">
        <v>0.32</v>
      </c>
      <c r="K5620" s="9">
        <v>0.32</v>
      </c>
      <c r="L5620" s="9">
        <v>0.32</v>
      </c>
      <c r="N5620" s="32">
        <f>IF('System Design'!$F$8=1,'Hourly Demand and Generation'!G5620*'System Design'!$F$21,IF('System Design'!$F$8=2,'Hourly Demand and Generation'!H5620*'System Design'!$F$21,IF('System Design'!$F$8=3,'Hourly Demand and Generation'!I5620*'System Design'!$F$21)))</f>
        <v>0</v>
      </c>
      <c r="O5620" s="32">
        <f>IF('System Design'!$F$8=1,'Hourly Demand and Generation'!J5620*'System Design'!$F$22,IF('System Design'!$F$8=2,'Hourly Demand and Generation'!K5620*'System Design'!$F$22,IF('System Design'!$F$8=3,'Hourly Demand and Generation'!L5620*'System Design'!$F$22)))</f>
        <v>800</v>
      </c>
      <c r="Q5620" s="32">
        <f t="shared" si="1246"/>
        <v>0</v>
      </c>
      <c r="R5620" s="32">
        <f t="shared" si="1251"/>
        <v>5400</v>
      </c>
      <c r="S5620" s="32">
        <f t="shared" si="1252"/>
        <v>0</v>
      </c>
      <c r="T5620" s="32">
        <f t="shared" si="1253"/>
        <v>21600</v>
      </c>
      <c r="U5620" s="32">
        <f t="shared" si="1254"/>
        <v>0</v>
      </c>
      <c r="V5620" s="32">
        <f t="shared" si="1247"/>
        <v>516.5</v>
      </c>
      <c r="W5620" s="32">
        <f t="shared" si="1255"/>
        <v>516.5</v>
      </c>
      <c r="X5620" s="32">
        <f t="shared" si="1256"/>
        <v>516.5</v>
      </c>
    </row>
    <row r="5621" spans="1:24" x14ac:dyDescent="0.25">
      <c r="A5621" s="2"/>
      <c r="B5621" s="2" t="s">
        <v>9</v>
      </c>
      <c r="C5621" s="2">
        <f>C5620+1</f>
        <v>235</v>
      </c>
      <c r="D5621" s="2">
        <v>1</v>
      </c>
      <c r="E5621" s="2">
        <f t="shared" si="1250"/>
        <v>5617</v>
      </c>
      <c r="F5621" s="11">
        <v>243</v>
      </c>
      <c r="G5621" s="9">
        <v>0</v>
      </c>
      <c r="H5621" s="9">
        <v>0</v>
      </c>
      <c r="I5621" s="9">
        <v>0</v>
      </c>
      <c r="J5621" s="9">
        <v>0.28652305472047201</v>
      </c>
      <c r="K5621" s="9">
        <v>0.28652305472047201</v>
      </c>
      <c r="L5621" s="9">
        <v>0.28652305472047201</v>
      </c>
      <c r="N5621" s="32">
        <f>IF('System Design'!$F$8=1,'Hourly Demand and Generation'!G5621*'System Design'!$F$21,IF('System Design'!$F$8=2,'Hourly Demand and Generation'!H5621*'System Design'!$F$21,IF('System Design'!$F$8=3,'Hourly Demand and Generation'!I5621*'System Design'!$F$21)))</f>
        <v>0</v>
      </c>
      <c r="O5621" s="32">
        <f>IF('System Design'!$F$8=1,'Hourly Demand and Generation'!J5621*'System Design'!$F$22,IF('System Design'!$F$8=2,'Hourly Demand and Generation'!K5621*'System Design'!$F$22,IF('System Design'!$F$8=3,'Hourly Demand and Generation'!L5621*'System Design'!$F$22)))</f>
        <v>716.30763680118002</v>
      </c>
      <c r="Q5621" s="32">
        <f t="shared" si="1246"/>
        <v>0</v>
      </c>
      <c r="R5621" s="32">
        <f t="shared" si="1251"/>
        <v>5400</v>
      </c>
      <c r="S5621" s="32">
        <f t="shared" si="1252"/>
        <v>0</v>
      </c>
      <c r="T5621" s="32">
        <f t="shared" si="1253"/>
        <v>21600</v>
      </c>
      <c r="U5621" s="32">
        <f t="shared" si="1254"/>
        <v>0</v>
      </c>
      <c r="V5621" s="32">
        <f t="shared" si="1247"/>
        <v>473.30763680118002</v>
      </c>
      <c r="W5621" s="32">
        <f t="shared" si="1255"/>
        <v>473.30763680118002</v>
      </c>
      <c r="X5621" s="32">
        <f t="shared" si="1256"/>
        <v>473.30763680118002</v>
      </c>
    </row>
    <row r="5622" spans="1:24" x14ac:dyDescent="0.25">
      <c r="A5622" s="2"/>
      <c r="B5622" s="2" t="s">
        <v>9</v>
      </c>
      <c r="C5622" s="2">
        <f>C5621</f>
        <v>235</v>
      </c>
      <c r="D5622" s="2">
        <f>D5621+1</f>
        <v>2</v>
      </c>
      <c r="E5622" s="2">
        <f t="shared" si="1250"/>
        <v>5618</v>
      </c>
      <c r="F5622" s="11">
        <v>222.75</v>
      </c>
      <c r="G5622" s="9">
        <v>0</v>
      </c>
      <c r="H5622" s="9">
        <v>0</v>
      </c>
      <c r="I5622" s="9">
        <v>0</v>
      </c>
      <c r="J5622" s="9">
        <v>0.25787074924842401</v>
      </c>
      <c r="K5622" s="9">
        <v>0.25787074924842401</v>
      </c>
      <c r="L5622" s="9">
        <v>0.25787074924842401</v>
      </c>
      <c r="N5622" s="32">
        <f>IF('System Design'!$F$8=1,'Hourly Demand and Generation'!G5622*'System Design'!$F$21,IF('System Design'!$F$8=2,'Hourly Demand and Generation'!H5622*'System Design'!$F$21,IF('System Design'!$F$8=3,'Hourly Demand and Generation'!I5622*'System Design'!$F$21)))</f>
        <v>0</v>
      </c>
      <c r="O5622" s="32">
        <f>IF('System Design'!$F$8=1,'Hourly Demand and Generation'!J5622*'System Design'!$F$22,IF('System Design'!$F$8=2,'Hourly Demand and Generation'!K5622*'System Design'!$F$22,IF('System Design'!$F$8=3,'Hourly Demand and Generation'!L5622*'System Design'!$F$22)))</f>
        <v>644.67687312106</v>
      </c>
      <c r="Q5622" s="32">
        <f t="shared" si="1246"/>
        <v>0</v>
      </c>
      <c r="R5622" s="32">
        <f t="shared" si="1251"/>
        <v>5400</v>
      </c>
      <c r="S5622" s="32">
        <f t="shared" si="1252"/>
        <v>0</v>
      </c>
      <c r="T5622" s="32">
        <f t="shared" si="1253"/>
        <v>21600</v>
      </c>
      <c r="U5622" s="32">
        <f t="shared" si="1254"/>
        <v>0</v>
      </c>
      <c r="V5622" s="32">
        <f t="shared" si="1247"/>
        <v>421.92687312106</v>
      </c>
      <c r="W5622" s="32">
        <f t="shared" si="1255"/>
        <v>421.92687312106</v>
      </c>
      <c r="X5622" s="32">
        <f t="shared" si="1256"/>
        <v>421.92687312106</v>
      </c>
    </row>
    <row r="5623" spans="1:24" x14ac:dyDescent="0.25">
      <c r="A5623" s="2"/>
      <c r="B5623" s="2" t="s">
        <v>9</v>
      </c>
      <c r="C5623" s="2">
        <f t="shared" ref="C5623:C5644" si="1259">C5622</f>
        <v>235</v>
      </c>
      <c r="D5623" s="2">
        <f t="shared" ref="D5623:D5644" si="1260">D5622+1</f>
        <v>3</v>
      </c>
      <c r="E5623" s="2">
        <f t="shared" si="1250"/>
        <v>5619</v>
      </c>
      <c r="F5623" s="11">
        <v>202.5</v>
      </c>
      <c r="G5623" s="9">
        <v>0</v>
      </c>
      <c r="H5623" s="9">
        <v>0</v>
      </c>
      <c r="I5623" s="9">
        <v>0</v>
      </c>
      <c r="J5623" s="9">
        <v>0.25787074924842401</v>
      </c>
      <c r="K5623" s="9">
        <v>0.25787074924842401</v>
      </c>
      <c r="L5623" s="9">
        <v>0.25787074924842401</v>
      </c>
      <c r="N5623" s="32">
        <f>IF('System Design'!$F$8=1,'Hourly Demand and Generation'!G5623*'System Design'!$F$21,IF('System Design'!$F$8=2,'Hourly Demand and Generation'!H5623*'System Design'!$F$21,IF('System Design'!$F$8=3,'Hourly Demand and Generation'!I5623*'System Design'!$F$21)))</f>
        <v>0</v>
      </c>
      <c r="O5623" s="32">
        <f>IF('System Design'!$F$8=1,'Hourly Demand and Generation'!J5623*'System Design'!$F$22,IF('System Design'!$F$8=2,'Hourly Demand and Generation'!K5623*'System Design'!$F$22,IF('System Design'!$F$8=3,'Hourly Demand and Generation'!L5623*'System Design'!$F$22)))</f>
        <v>644.67687312106</v>
      </c>
      <c r="Q5623" s="32">
        <f t="shared" si="1246"/>
        <v>0</v>
      </c>
      <c r="R5623" s="32">
        <f t="shared" si="1251"/>
        <v>5400</v>
      </c>
      <c r="S5623" s="32">
        <f t="shared" si="1252"/>
        <v>0</v>
      </c>
      <c r="T5623" s="32">
        <f t="shared" si="1253"/>
        <v>21600</v>
      </c>
      <c r="U5623" s="32">
        <f t="shared" si="1254"/>
        <v>0</v>
      </c>
      <c r="V5623" s="32">
        <f t="shared" si="1247"/>
        <v>442.17687312106</v>
      </c>
      <c r="W5623" s="32">
        <f t="shared" si="1255"/>
        <v>442.17687312106</v>
      </c>
      <c r="X5623" s="32">
        <f t="shared" si="1256"/>
        <v>442.17687312106</v>
      </c>
    </row>
    <row r="5624" spans="1:24" x14ac:dyDescent="0.25">
      <c r="A5624" s="2"/>
      <c r="B5624" s="2" t="s">
        <v>9</v>
      </c>
      <c r="C5624" s="2">
        <f t="shared" si="1259"/>
        <v>235</v>
      </c>
      <c r="D5624" s="2">
        <f t="shared" si="1260"/>
        <v>4</v>
      </c>
      <c r="E5624" s="2">
        <f t="shared" si="1250"/>
        <v>5620</v>
      </c>
      <c r="F5624" s="11">
        <v>243</v>
      </c>
      <c r="G5624" s="9">
        <v>0</v>
      </c>
      <c r="H5624" s="9">
        <v>0</v>
      </c>
      <c r="I5624" s="9">
        <v>0</v>
      </c>
      <c r="J5624" s="9">
        <v>0.28652305472047201</v>
      </c>
      <c r="K5624" s="9">
        <v>0.28652305472047201</v>
      </c>
      <c r="L5624" s="9">
        <v>0.28652305472047201</v>
      </c>
      <c r="N5624" s="32">
        <f>IF('System Design'!$F$8=1,'Hourly Demand and Generation'!G5624*'System Design'!$F$21,IF('System Design'!$F$8=2,'Hourly Demand and Generation'!H5624*'System Design'!$F$21,IF('System Design'!$F$8=3,'Hourly Demand and Generation'!I5624*'System Design'!$F$21)))</f>
        <v>0</v>
      </c>
      <c r="O5624" s="32">
        <f>IF('System Design'!$F$8=1,'Hourly Demand and Generation'!J5624*'System Design'!$F$22,IF('System Design'!$F$8=2,'Hourly Demand and Generation'!K5624*'System Design'!$F$22,IF('System Design'!$F$8=3,'Hourly Demand and Generation'!L5624*'System Design'!$F$22)))</f>
        <v>716.30763680118002</v>
      </c>
      <c r="Q5624" s="32">
        <f t="shared" si="1246"/>
        <v>0</v>
      </c>
      <c r="R5624" s="32">
        <f t="shared" si="1251"/>
        <v>5400</v>
      </c>
      <c r="S5624" s="32">
        <f t="shared" si="1252"/>
        <v>0</v>
      </c>
      <c r="T5624" s="32">
        <f t="shared" si="1253"/>
        <v>21600</v>
      </c>
      <c r="U5624" s="32">
        <f t="shared" si="1254"/>
        <v>0</v>
      </c>
      <c r="V5624" s="32">
        <f t="shared" si="1247"/>
        <v>473.30763680118002</v>
      </c>
      <c r="W5624" s="32">
        <f t="shared" si="1255"/>
        <v>473.30763680118002</v>
      </c>
      <c r="X5624" s="32">
        <f t="shared" si="1256"/>
        <v>473.30763680118002</v>
      </c>
    </row>
    <row r="5625" spans="1:24" x14ac:dyDescent="0.25">
      <c r="A5625" s="2"/>
      <c r="B5625" s="2" t="s">
        <v>9</v>
      </c>
      <c r="C5625" s="2">
        <f t="shared" si="1259"/>
        <v>235</v>
      </c>
      <c r="D5625" s="2">
        <f t="shared" si="1260"/>
        <v>5</v>
      </c>
      <c r="E5625" s="2">
        <f t="shared" si="1250"/>
        <v>5621</v>
      </c>
      <c r="F5625" s="11">
        <v>263.25</v>
      </c>
      <c r="G5625" s="9">
        <v>0</v>
      </c>
      <c r="H5625" s="9">
        <v>3.7199999999999997E-2</v>
      </c>
      <c r="I5625" s="9">
        <v>7.4399999999999994E-2</v>
      </c>
      <c r="J5625" s="9">
        <v>0.22921844377637701</v>
      </c>
      <c r="K5625" s="9">
        <v>0.22921844377637701</v>
      </c>
      <c r="L5625" s="9">
        <v>0.22921844377637701</v>
      </c>
      <c r="N5625" s="32">
        <f>IF('System Design'!$F$8=1,'Hourly Demand and Generation'!G5625*'System Design'!$F$21,IF('System Design'!$F$8=2,'Hourly Demand and Generation'!H5625*'System Design'!$F$21,IF('System Design'!$F$8=3,'Hourly Demand and Generation'!I5625*'System Design'!$F$21)))</f>
        <v>37.199999999999996</v>
      </c>
      <c r="O5625" s="32">
        <f>IF('System Design'!$F$8=1,'Hourly Demand and Generation'!J5625*'System Design'!$F$22,IF('System Design'!$F$8=2,'Hourly Demand and Generation'!K5625*'System Design'!$F$22,IF('System Design'!$F$8=3,'Hourly Demand and Generation'!L5625*'System Design'!$F$22)))</f>
        <v>573.04610944094259</v>
      </c>
      <c r="Q5625" s="32">
        <f t="shared" si="1246"/>
        <v>0</v>
      </c>
      <c r="R5625" s="32">
        <f t="shared" si="1251"/>
        <v>5400</v>
      </c>
      <c r="S5625" s="32">
        <f t="shared" si="1252"/>
        <v>0</v>
      </c>
      <c r="T5625" s="32">
        <f t="shared" si="1253"/>
        <v>21600</v>
      </c>
      <c r="U5625" s="32">
        <f t="shared" si="1254"/>
        <v>0</v>
      </c>
      <c r="V5625" s="32">
        <f t="shared" si="1247"/>
        <v>346.99610944094263</v>
      </c>
      <c r="W5625" s="32">
        <f t="shared" si="1255"/>
        <v>346.99610944094263</v>
      </c>
      <c r="X5625" s="32">
        <f t="shared" si="1256"/>
        <v>346.99610944094263</v>
      </c>
    </row>
    <row r="5626" spans="1:24" x14ac:dyDescent="0.25">
      <c r="A5626" s="2"/>
      <c r="B5626" s="2" t="s">
        <v>9</v>
      </c>
      <c r="C5626" s="2">
        <f t="shared" si="1259"/>
        <v>235</v>
      </c>
      <c r="D5626" s="2">
        <f t="shared" si="1260"/>
        <v>6</v>
      </c>
      <c r="E5626" s="2">
        <f t="shared" si="1250"/>
        <v>5622</v>
      </c>
      <c r="F5626" s="11">
        <v>283.5</v>
      </c>
      <c r="G5626" s="9">
        <v>7.4399999999999994E-2</v>
      </c>
      <c r="H5626" s="9">
        <v>0.11625000000000001</v>
      </c>
      <c r="I5626" s="9">
        <v>0.15809999999999999</v>
      </c>
      <c r="J5626" s="9">
        <v>0.22921844377637701</v>
      </c>
      <c r="K5626" s="9">
        <v>0.22921844377637701</v>
      </c>
      <c r="L5626" s="9">
        <v>0.22921844377637701</v>
      </c>
      <c r="N5626" s="32">
        <f>IF('System Design'!$F$8=1,'Hourly Demand and Generation'!G5626*'System Design'!$F$21,IF('System Design'!$F$8=2,'Hourly Demand and Generation'!H5626*'System Design'!$F$21,IF('System Design'!$F$8=3,'Hourly Demand and Generation'!I5626*'System Design'!$F$21)))</f>
        <v>79.05</v>
      </c>
      <c r="O5626" s="32">
        <f>IF('System Design'!$F$8=1,'Hourly Demand and Generation'!J5626*'System Design'!$F$22,IF('System Design'!$F$8=2,'Hourly Demand and Generation'!K5626*'System Design'!$F$22,IF('System Design'!$F$8=3,'Hourly Demand and Generation'!L5626*'System Design'!$F$22)))</f>
        <v>573.04610944094259</v>
      </c>
      <c r="Q5626" s="32">
        <f t="shared" si="1246"/>
        <v>0</v>
      </c>
      <c r="R5626" s="32">
        <f t="shared" si="1251"/>
        <v>5400</v>
      </c>
      <c r="S5626" s="32">
        <f t="shared" si="1252"/>
        <v>0</v>
      </c>
      <c r="T5626" s="32">
        <f t="shared" si="1253"/>
        <v>21600</v>
      </c>
      <c r="U5626" s="32">
        <f t="shared" si="1254"/>
        <v>0</v>
      </c>
      <c r="V5626" s="32">
        <f t="shared" si="1247"/>
        <v>368.59610944094254</v>
      </c>
      <c r="W5626" s="32">
        <f t="shared" si="1255"/>
        <v>368.59610944094254</v>
      </c>
      <c r="X5626" s="32">
        <f t="shared" si="1256"/>
        <v>368.59610944094254</v>
      </c>
    </row>
    <row r="5627" spans="1:24" x14ac:dyDescent="0.25">
      <c r="A5627" s="2"/>
      <c r="B5627" s="2" t="s">
        <v>9</v>
      </c>
      <c r="C5627" s="2">
        <f t="shared" si="1259"/>
        <v>235</v>
      </c>
      <c r="D5627" s="2">
        <f t="shared" si="1260"/>
        <v>7</v>
      </c>
      <c r="E5627" s="2">
        <f t="shared" si="1250"/>
        <v>5623</v>
      </c>
      <c r="F5627" s="11">
        <v>303.75</v>
      </c>
      <c r="G5627" s="9">
        <v>0.15809999999999999</v>
      </c>
      <c r="H5627" s="9">
        <v>0.1953</v>
      </c>
      <c r="I5627" s="9">
        <v>0.23250000000000001</v>
      </c>
      <c r="J5627" s="9">
        <v>0.25787074924842401</v>
      </c>
      <c r="K5627" s="9">
        <v>0.25787074924842401</v>
      </c>
      <c r="L5627" s="9">
        <v>0.25787074924842401</v>
      </c>
      <c r="N5627" s="32">
        <f>IF('System Design'!$F$8=1,'Hourly Demand and Generation'!G5627*'System Design'!$F$21,IF('System Design'!$F$8=2,'Hourly Demand and Generation'!H5627*'System Design'!$F$21,IF('System Design'!$F$8=3,'Hourly Demand and Generation'!I5627*'System Design'!$F$21)))</f>
        <v>116.25</v>
      </c>
      <c r="O5627" s="32">
        <f>IF('System Design'!$F$8=1,'Hourly Demand and Generation'!J5627*'System Design'!$F$22,IF('System Design'!$F$8=2,'Hourly Demand and Generation'!K5627*'System Design'!$F$22,IF('System Design'!$F$8=3,'Hourly Demand and Generation'!L5627*'System Design'!$F$22)))</f>
        <v>644.67687312106</v>
      </c>
      <c r="Q5627" s="32">
        <f t="shared" si="1246"/>
        <v>0</v>
      </c>
      <c r="R5627" s="32">
        <f t="shared" si="1251"/>
        <v>5400</v>
      </c>
      <c r="S5627" s="32">
        <f t="shared" si="1252"/>
        <v>0</v>
      </c>
      <c r="T5627" s="32">
        <f t="shared" si="1253"/>
        <v>21600</v>
      </c>
      <c r="U5627" s="32">
        <f t="shared" si="1254"/>
        <v>0</v>
      </c>
      <c r="V5627" s="32">
        <f t="shared" si="1247"/>
        <v>457.17687312106</v>
      </c>
      <c r="W5627" s="32">
        <f t="shared" si="1255"/>
        <v>457.17687312106</v>
      </c>
      <c r="X5627" s="32">
        <f t="shared" si="1256"/>
        <v>457.17687312106</v>
      </c>
    </row>
    <row r="5628" spans="1:24" x14ac:dyDescent="0.25">
      <c r="A5628" s="2"/>
      <c r="B5628" s="2" t="s">
        <v>9</v>
      </c>
      <c r="C5628" s="2">
        <f t="shared" si="1259"/>
        <v>235</v>
      </c>
      <c r="D5628" s="2">
        <f t="shared" si="1260"/>
        <v>8</v>
      </c>
      <c r="E5628" s="2">
        <f t="shared" si="1250"/>
        <v>5624</v>
      </c>
      <c r="F5628" s="11">
        <v>324</v>
      </c>
      <c r="G5628" s="9">
        <v>0.30690000000000001</v>
      </c>
      <c r="H5628" s="9">
        <v>0.34875</v>
      </c>
      <c r="I5628" s="9">
        <v>0.3906</v>
      </c>
      <c r="J5628" s="9">
        <v>0.25787074924842401</v>
      </c>
      <c r="K5628" s="9">
        <v>0.25787074924842401</v>
      </c>
      <c r="L5628" s="9">
        <v>0.25787074924842401</v>
      </c>
      <c r="N5628" s="32">
        <f>IF('System Design'!$F$8=1,'Hourly Demand and Generation'!G5628*'System Design'!$F$21,IF('System Design'!$F$8=2,'Hourly Demand and Generation'!H5628*'System Design'!$F$21,IF('System Design'!$F$8=3,'Hourly Demand and Generation'!I5628*'System Design'!$F$21)))</f>
        <v>195.3</v>
      </c>
      <c r="O5628" s="32">
        <f>IF('System Design'!$F$8=1,'Hourly Demand and Generation'!J5628*'System Design'!$F$22,IF('System Design'!$F$8=2,'Hourly Demand and Generation'!K5628*'System Design'!$F$22,IF('System Design'!$F$8=3,'Hourly Demand and Generation'!L5628*'System Design'!$F$22)))</f>
        <v>644.67687312106</v>
      </c>
      <c r="Q5628" s="32">
        <f t="shared" si="1246"/>
        <v>0</v>
      </c>
      <c r="R5628" s="32">
        <f t="shared" si="1251"/>
        <v>5400</v>
      </c>
      <c r="S5628" s="32">
        <f t="shared" si="1252"/>
        <v>0</v>
      </c>
      <c r="T5628" s="32">
        <f t="shared" si="1253"/>
        <v>21600</v>
      </c>
      <c r="U5628" s="32">
        <f t="shared" si="1254"/>
        <v>0</v>
      </c>
      <c r="V5628" s="32">
        <f t="shared" si="1247"/>
        <v>515.97687312105995</v>
      </c>
      <c r="W5628" s="32">
        <f t="shared" si="1255"/>
        <v>515.97687312105995</v>
      </c>
      <c r="X5628" s="32">
        <f t="shared" si="1256"/>
        <v>515.97687312105995</v>
      </c>
    </row>
    <row r="5629" spans="1:24" x14ac:dyDescent="0.25">
      <c r="A5629" s="2"/>
      <c r="B5629" s="2" t="s">
        <v>9</v>
      </c>
      <c r="C5629" s="2">
        <f t="shared" si="1259"/>
        <v>235</v>
      </c>
      <c r="D5629" s="2">
        <f t="shared" si="1260"/>
        <v>9</v>
      </c>
      <c r="E5629" s="2">
        <f t="shared" si="1250"/>
        <v>5625</v>
      </c>
      <c r="F5629" s="11">
        <v>324</v>
      </c>
      <c r="G5629" s="9">
        <v>0.46500000000000002</v>
      </c>
      <c r="H5629" s="9">
        <v>0.50219999999999998</v>
      </c>
      <c r="I5629" s="9">
        <v>0.53939999999999999</v>
      </c>
      <c r="J5629" s="9">
        <v>0.22921844377637701</v>
      </c>
      <c r="K5629" s="9">
        <v>0.22921844377637701</v>
      </c>
      <c r="L5629" s="9">
        <v>0.22921844377637701</v>
      </c>
      <c r="N5629" s="32">
        <f>IF('System Design'!$F$8=1,'Hourly Demand and Generation'!G5629*'System Design'!$F$21,IF('System Design'!$F$8=2,'Hourly Demand and Generation'!H5629*'System Design'!$F$21,IF('System Design'!$F$8=3,'Hourly Demand and Generation'!I5629*'System Design'!$F$21)))</f>
        <v>269.7</v>
      </c>
      <c r="O5629" s="32">
        <f>IF('System Design'!$F$8=1,'Hourly Demand and Generation'!J5629*'System Design'!$F$22,IF('System Design'!$F$8=2,'Hourly Demand and Generation'!K5629*'System Design'!$F$22,IF('System Design'!$F$8=3,'Hourly Demand and Generation'!L5629*'System Design'!$F$22)))</f>
        <v>573.04610944094259</v>
      </c>
      <c r="Q5629" s="32">
        <f t="shared" si="1246"/>
        <v>0</v>
      </c>
      <c r="R5629" s="32">
        <f t="shared" si="1251"/>
        <v>5400</v>
      </c>
      <c r="S5629" s="32">
        <f t="shared" si="1252"/>
        <v>0</v>
      </c>
      <c r="T5629" s="32">
        <f t="shared" si="1253"/>
        <v>21600</v>
      </c>
      <c r="U5629" s="32">
        <f t="shared" si="1254"/>
        <v>0</v>
      </c>
      <c r="V5629" s="32">
        <f t="shared" si="1247"/>
        <v>518.74610944094252</v>
      </c>
      <c r="W5629" s="32">
        <f t="shared" si="1255"/>
        <v>518.74610944094252</v>
      </c>
      <c r="X5629" s="32">
        <f t="shared" si="1256"/>
        <v>518.74610944094252</v>
      </c>
    </row>
    <row r="5630" spans="1:24" x14ac:dyDescent="0.25">
      <c r="A5630" s="2"/>
      <c r="B5630" s="2" t="s">
        <v>9</v>
      </c>
      <c r="C5630" s="2">
        <f t="shared" si="1259"/>
        <v>235</v>
      </c>
      <c r="D5630" s="2">
        <f t="shared" si="1260"/>
        <v>10</v>
      </c>
      <c r="E5630" s="2">
        <f t="shared" si="1250"/>
        <v>5626</v>
      </c>
      <c r="F5630" s="11">
        <v>315.89999999999998</v>
      </c>
      <c r="G5630" s="9">
        <v>0.62309999999999999</v>
      </c>
      <c r="H5630" s="9">
        <v>0.6603</v>
      </c>
      <c r="I5630" s="9">
        <v>0.69750000000000001</v>
      </c>
      <c r="J5630" s="9">
        <v>0.25787074924842401</v>
      </c>
      <c r="K5630" s="9">
        <v>0.25787074924842401</v>
      </c>
      <c r="L5630" s="9">
        <v>0.25787074924842401</v>
      </c>
      <c r="N5630" s="32">
        <f>IF('System Design'!$F$8=1,'Hourly Demand and Generation'!G5630*'System Design'!$F$21,IF('System Design'!$F$8=2,'Hourly Demand and Generation'!H5630*'System Design'!$F$21,IF('System Design'!$F$8=3,'Hourly Demand and Generation'!I5630*'System Design'!$F$21)))</f>
        <v>348.75</v>
      </c>
      <c r="O5630" s="32">
        <f>IF('System Design'!$F$8=1,'Hourly Demand and Generation'!J5630*'System Design'!$F$22,IF('System Design'!$F$8=2,'Hourly Demand and Generation'!K5630*'System Design'!$F$22,IF('System Design'!$F$8=3,'Hourly Demand and Generation'!L5630*'System Design'!$F$22)))</f>
        <v>644.67687312106</v>
      </c>
      <c r="Q5630" s="32">
        <f t="shared" si="1246"/>
        <v>0</v>
      </c>
      <c r="R5630" s="32">
        <f t="shared" si="1251"/>
        <v>5400</v>
      </c>
      <c r="S5630" s="32">
        <f t="shared" si="1252"/>
        <v>0</v>
      </c>
      <c r="T5630" s="32">
        <f t="shared" si="1253"/>
        <v>21600</v>
      </c>
      <c r="U5630" s="32">
        <f t="shared" si="1254"/>
        <v>0</v>
      </c>
      <c r="V5630" s="32">
        <f t="shared" si="1247"/>
        <v>677.52687312106002</v>
      </c>
      <c r="W5630" s="32">
        <f t="shared" si="1255"/>
        <v>677.52687312106002</v>
      </c>
      <c r="X5630" s="32">
        <f t="shared" si="1256"/>
        <v>677.52687312106002</v>
      </c>
    </row>
    <row r="5631" spans="1:24" x14ac:dyDescent="0.25">
      <c r="A5631" s="2"/>
      <c r="B5631" s="2" t="s">
        <v>9</v>
      </c>
      <c r="C5631" s="2">
        <f t="shared" si="1259"/>
        <v>235</v>
      </c>
      <c r="D5631" s="2">
        <f t="shared" si="1260"/>
        <v>11</v>
      </c>
      <c r="E5631" s="2">
        <f t="shared" si="1250"/>
        <v>5627</v>
      </c>
      <c r="F5631" s="11">
        <v>311.85000000000002</v>
      </c>
      <c r="G5631" s="9">
        <v>0.77190000000000003</v>
      </c>
      <c r="H5631" s="9">
        <v>0.81374999999999997</v>
      </c>
      <c r="I5631" s="9">
        <v>0.85560000000000003</v>
      </c>
      <c r="J5631" s="9">
        <v>0.22921844377637701</v>
      </c>
      <c r="K5631" s="9">
        <v>0.22921844377637701</v>
      </c>
      <c r="L5631" s="9">
        <v>0.22921844377637701</v>
      </c>
      <c r="N5631" s="32">
        <f>IF('System Design'!$F$8=1,'Hourly Demand and Generation'!G5631*'System Design'!$F$21,IF('System Design'!$F$8=2,'Hourly Demand and Generation'!H5631*'System Design'!$F$21,IF('System Design'!$F$8=3,'Hourly Demand and Generation'!I5631*'System Design'!$F$21)))</f>
        <v>427.8</v>
      </c>
      <c r="O5631" s="32">
        <f>IF('System Design'!$F$8=1,'Hourly Demand and Generation'!J5631*'System Design'!$F$22,IF('System Design'!$F$8=2,'Hourly Demand and Generation'!K5631*'System Design'!$F$22,IF('System Design'!$F$8=3,'Hourly Demand and Generation'!L5631*'System Design'!$F$22)))</f>
        <v>573.04610944094259</v>
      </c>
      <c r="Q5631" s="32">
        <f t="shared" si="1246"/>
        <v>0</v>
      </c>
      <c r="R5631" s="32">
        <f t="shared" si="1251"/>
        <v>5400</v>
      </c>
      <c r="S5631" s="32">
        <f t="shared" si="1252"/>
        <v>0</v>
      </c>
      <c r="T5631" s="32">
        <f t="shared" si="1253"/>
        <v>21600</v>
      </c>
      <c r="U5631" s="32">
        <f t="shared" si="1254"/>
        <v>0</v>
      </c>
      <c r="V5631" s="32">
        <f t="shared" si="1247"/>
        <v>688.99610944094263</v>
      </c>
      <c r="W5631" s="32">
        <f t="shared" si="1255"/>
        <v>688.99610944094263</v>
      </c>
      <c r="X5631" s="32">
        <f t="shared" si="1256"/>
        <v>688.99610944094263</v>
      </c>
    </row>
    <row r="5632" spans="1:24" x14ac:dyDescent="0.25">
      <c r="A5632" s="2"/>
      <c r="B5632" s="2" t="s">
        <v>9</v>
      </c>
      <c r="C5632" s="2">
        <f t="shared" si="1259"/>
        <v>235</v>
      </c>
      <c r="D5632" s="2">
        <f t="shared" si="1260"/>
        <v>12</v>
      </c>
      <c r="E5632" s="2">
        <f t="shared" si="1250"/>
        <v>5628</v>
      </c>
      <c r="F5632" s="11">
        <v>311.85000000000002</v>
      </c>
      <c r="G5632" s="9">
        <v>0.93</v>
      </c>
      <c r="H5632" s="9">
        <v>0.93</v>
      </c>
      <c r="I5632" s="9">
        <v>0.93</v>
      </c>
      <c r="J5632" s="9">
        <v>0.21489229104035401</v>
      </c>
      <c r="K5632" s="9">
        <v>0.21489229104035401</v>
      </c>
      <c r="L5632" s="9">
        <v>0.21489229104035401</v>
      </c>
      <c r="N5632" s="32">
        <f>IF('System Design'!$F$8=1,'Hourly Demand and Generation'!G5632*'System Design'!$F$21,IF('System Design'!$F$8=2,'Hourly Demand and Generation'!H5632*'System Design'!$F$21,IF('System Design'!$F$8=3,'Hourly Demand and Generation'!I5632*'System Design'!$F$21)))</f>
        <v>465</v>
      </c>
      <c r="O5632" s="32">
        <f>IF('System Design'!$F$8=1,'Hourly Demand and Generation'!J5632*'System Design'!$F$22,IF('System Design'!$F$8=2,'Hourly Demand and Generation'!K5632*'System Design'!$F$22,IF('System Design'!$F$8=3,'Hourly Demand and Generation'!L5632*'System Design'!$F$22)))</f>
        <v>537.23072760088507</v>
      </c>
      <c r="Q5632" s="32">
        <f t="shared" si="1246"/>
        <v>0</v>
      </c>
      <c r="R5632" s="32">
        <f t="shared" si="1251"/>
        <v>5400</v>
      </c>
      <c r="S5632" s="32">
        <f t="shared" si="1252"/>
        <v>0</v>
      </c>
      <c r="T5632" s="32">
        <f t="shared" si="1253"/>
        <v>21600</v>
      </c>
      <c r="U5632" s="32">
        <f t="shared" si="1254"/>
        <v>0</v>
      </c>
      <c r="V5632" s="32">
        <f t="shared" si="1247"/>
        <v>690.38072760088505</v>
      </c>
      <c r="W5632" s="32">
        <f t="shared" si="1255"/>
        <v>690.38072760088505</v>
      </c>
      <c r="X5632" s="32">
        <f t="shared" si="1256"/>
        <v>690.38072760088505</v>
      </c>
    </row>
    <row r="5633" spans="1:24" x14ac:dyDescent="0.25">
      <c r="A5633" s="2"/>
      <c r="B5633" s="2" t="s">
        <v>9</v>
      </c>
      <c r="C5633" s="2">
        <f t="shared" si="1259"/>
        <v>235</v>
      </c>
      <c r="D5633" s="2">
        <f t="shared" si="1260"/>
        <v>13</v>
      </c>
      <c r="E5633" s="2">
        <f t="shared" si="1250"/>
        <v>5629</v>
      </c>
      <c r="F5633" s="11">
        <v>324</v>
      </c>
      <c r="G5633" s="9">
        <v>0.77190000000000003</v>
      </c>
      <c r="H5633" s="9">
        <v>0.81374999999999997</v>
      </c>
      <c r="I5633" s="9">
        <v>0.85560000000000003</v>
      </c>
      <c r="J5633" s="9">
        <v>0.22921844377637701</v>
      </c>
      <c r="K5633" s="9">
        <v>0.22921844377637701</v>
      </c>
      <c r="L5633" s="9">
        <v>0.22921844377637701</v>
      </c>
      <c r="N5633" s="32">
        <f>IF('System Design'!$F$8=1,'Hourly Demand and Generation'!G5633*'System Design'!$F$21,IF('System Design'!$F$8=2,'Hourly Demand and Generation'!H5633*'System Design'!$F$21,IF('System Design'!$F$8=3,'Hourly Demand and Generation'!I5633*'System Design'!$F$21)))</f>
        <v>427.8</v>
      </c>
      <c r="O5633" s="32">
        <f>IF('System Design'!$F$8=1,'Hourly Demand and Generation'!J5633*'System Design'!$F$22,IF('System Design'!$F$8=2,'Hourly Demand and Generation'!K5633*'System Design'!$F$22,IF('System Design'!$F$8=3,'Hourly Demand and Generation'!L5633*'System Design'!$F$22)))</f>
        <v>573.04610944094259</v>
      </c>
      <c r="Q5633" s="32">
        <f t="shared" si="1246"/>
        <v>0</v>
      </c>
      <c r="R5633" s="32">
        <f t="shared" si="1251"/>
        <v>5400</v>
      </c>
      <c r="S5633" s="32">
        <f t="shared" si="1252"/>
        <v>0</v>
      </c>
      <c r="T5633" s="32">
        <f t="shared" si="1253"/>
        <v>21600</v>
      </c>
      <c r="U5633" s="32">
        <f t="shared" si="1254"/>
        <v>0</v>
      </c>
      <c r="V5633" s="32">
        <f t="shared" si="1247"/>
        <v>676.84610944094266</v>
      </c>
      <c r="W5633" s="32">
        <f t="shared" si="1255"/>
        <v>676.84610944094266</v>
      </c>
      <c r="X5633" s="32">
        <f t="shared" si="1256"/>
        <v>676.84610944094266</v>
      </c>
    </row>
    <row r="5634" spans="1:24" x14ac:dyDescent="0.25">
      <c r="A5634" s="2"/>
      <c r="B5634" s="2" t="s">
        <v>9</v>
      </c>
      <c r="C5634" s="2">
        <f t="shared" si="1259"/>
        <v>235</v>
      </c>
      <c r="D5634" s="2">
        <f t="shared" si="1260"/>
        <v>14</v>
      </c>
      <c r="E5634" s="2">
        <f t="shared" si="1250"/>
        <v>5630</v>
      </c>
      <c r="F5634" s="11">
        <v>324</v>
      </c>
      <c r="G5634" s="9">
        <v>0.62309999999999999</v>
      </c>
      <c r="H5634" s="9">
        <v>0.6603</v>
      </c>
      <c r="I5634" s="9">
        <v>0.69750000000000001</v>
      </c>
      <c r="J5634" s="9">
        <v>0.24354459651240101</v>
      </c>
      <c r="K5634" s="9">
        <v>0.24354459651240101</v>
      </c>
      <c r="L5634" s="9">
        <v>0.24354459651240101</v>
      </c>
      <c r="N5634" s="32">
        <f>IF('System Design'!$F$8=1,'Hourly Demand and Generation'!G5634*'System Design'!$F$21,IF('System Design'!$F$8=2,'Hourly Demand and Generation'!H5634*'System Design'!$F$21,IF('System Design'!$F$8=3,'Hourly Demand and Generation'!I5634*'System Design'!$F$21)))</f>
        <v>348.75</v>
      </c>
      <c r="O5634" s="32">
        <f>IF('System Design'!$F$8=1,'Hourly Demand and Generation'!J5634*'System Design'!$F$22,IF('System Design'!$F$8=2,'Hourly Demand and Generation'!K5634*'System Design'!$F$22,IF('System Design'!$F$8=3,'Hourly Demand and Generation'!L5634*'System Design'!$F$22)))</f>
        <v>608.86149128100249</v>
      </c>
      <c r="Q5634" s="32">
        <f t="shared" si="1246"/>
        <v>0</v>
      </c>
      <c r="R5634" s="32">
        <f t="shared" si="1251"/>
        <v>5400</v>
      </c>
      <c r="S5634" s="32">
        <f t="shared" si="1252"/>
        <v>0</v>
      </c>
      <c r="T5634" s="32">
        <f t="shared" si="1253"/>
        <v>21600</v>
      </c>
      <c r="U5634" s="32">
        <f t="shared" si="1254"/>
        <v>0</v>
      </c>
      <c r="V5634" s="32">
        <f t="shared" si="1247"/>
        <v>633.61149128100249</v>
      </c>
      <c r="W5634" s="32">
        <f t="shared" si="1255"/>
        <v>633.61149128100249</v>
      </c>
      <c r="X5634" s="32">
        <f t="shared" si="1256"/>
        <v>633.61149128100249</v>
      </c>
    </row>
    <row r="5635" spans="1:24" x14ac:dyDescent="0.25">
      <c r="A5635" s="2"/>
      <c r="B5635" s="2" t="s">
        <v>9</v>
      </c>
      <c r="C5635" s="2">
        <f t="shared" si="1259"/>
        <v>235</v>
      </c>
      <c r="D5635" s="2">
        <f t="shared" si="1260"/>
        <v>15</v>
      </c>
      <c r="E5635" s="2">
        <f t="shared" si="1250"/>
        <v>5631</v>
      </c>
      <c r="F5635" s="11">
        <v>344.25</v>
      </c>
      <c r="G5635" s="9">
        <v>0.46500000000000002</v>
      </c>
      <c r="H5635" s="9">
        <v>0.50219999999999998</v>
      </c>
      <c r="I5635" s="9">
        <v>0.53939999999999999</v>
      </c>
      <c r="J5635" s="9">
        <v>0.25787074924842401</v>
      </c>
      <c r="K5635" s="9">
        <v>0.25787074924842401</v>
      </c>
      <c r="L5635" s="9">
        <v>0.25787074924842401</v>
      </c>
      <c r="N5635" s="32">
        <f>IF('System Design'!$F$8=1,'Hourly Demand and Generation'!G5635*'System Design'!$F$21,IF('System Design'!$F$8=2,'Hourly Demand and Generation'!H5635*'System Design'!$F$21,IF('System Design'!$F$8=3,'Hourly Demand and Generation'!I5635*'System Design'!$F$21)))</f>
        <v>269.7</v>
      </c>
      <c r="O5635" s="32">
        <f>IF('System Design'!$F$8=1,'Hourly Demand and Generation'!J5635*'System Design'!$F$22,IF('System Design'!$F$8=2,'Hourly Demand and Generation'!K5635*'System Design'!$F$22,IF('System Design'!$F$8=3,'Hourly Demand and Generation'!L5635*'System Design'!$F$22)))</f>
        <v>644.67687312106</v>
      </c>
      <c r="Q5635" s="32">
        <f t="shared" si="1246"/>
        <v>0</v>
      </c>
      <c r="R5635" s="32">
        <f t="shared" si="1251"/>
        <v>5400</v>
      </c>
      <c r="S5635" s="32">
        <f t="shared" si="1252"/>
        <v>0</v>
      </c>
      <c r="T5635" s="32">
        <f t="shared" si="1253"/>
        <v>21600</v>
      </c>
      <c r="U5635" s="32">
        <f t="shared" si="1254"/>
        <v>0</v>
      </c>
      <c r="V5635" s="32">
        <f t="shared" si="1247"/>
        <v>570.12687312106004</v>
      </c>
      <c r="W5635" s="32">
        <f t="shared" si="1255"/>
        <v>570.12687312106004</v>
      </c>
      <c r="X5635" s="32">
        <f t="shared" si="1256"/>
        <v>570.12687312106004</v>
      </c>
    </row>
    <row r="5636" spans="1:24" x14ac:dyDescent="0.25">
      <c r="A5636" s="2"/>
      <c r="B5636" s="2" t="s">
        <v>9</v>
      </c>
      <c r="C5636" s="2">
        <f t="shared" si="1259"/>
        <v>235</v>
      </c>
      <c r="D5636" s="2">
        <f t="shared" si="1260"/>
        <v>16</v>
      </c>
      <c r="E5636" s="2">
        <f t="shared" si="1250"/>
        <v>5632</v>
      </c>
      <c r="F5636" s="11">
        <v>364.5</v>
      </c>
      <c r="G5636" s="9">
        <v>0.30690000000000001</v>
      </c>
      <c r="H5636" s="9">
        <v>0.34875</v>
      </c>
      <c r="I5636" s="9">
        <v>0.3906</v>
      </c>
      <c r="J5636" s="9">
        <v>0.25787074924842401</v>
      </c>
      <c r="K5636" s="9">
        <v>0.25787074924842401</v>
      </c>
      <c r="L5636" s="9">
        <v>0.25787074924842401</v>
      </c>
      <c r="N5636" s="32">
        <f>IF('System Design'!$F$8=1,'Hourly Demand and Generation'!G5636*'System Design'!$F$21,IF('System Design'!$F$8=2,'Hourly Demand and Generation'!H5636*'System Design'!$F$21,IF('System Design'!$F$8=3,'Hourly Demand and Generation'!I5636*'System Design'!$F$21)))</f>
        <v>195.3</v>
      </c>
      <c r="O5636" s="32">
        <f>IF('System Design'!$F$8=1,'Hourly Demand and Generation'!J5636*'System Design'!$F$22,IF('System Design'!$F$8=2,'Hourly Demand and Generation'!K5636*'System Design'!$F$22,IF('System Design'!$F$8=3,'Hourly Demand and Generation'!L5636*'System Design'!$F$22)))</f>
        <v>644.67687312106</v>
      </c>
      <c r="Q5636" s="32">
        <f t="shared" si="1246"/>
        <v>0</v>
      </c>
      <c r="R5636" s="32">
        <f t="shared" si="1251"/>
        <v>5400</v>
      </c>
      <c r="S5636" s="32">
        <f t="shared" si="1252"/>
        <v>0</v>
      </c>
      <c r="T5636" s="32">
        <f t="shared" si="1253"/>
        <v>21600</v>
      </c>
      <c r="U5636" s="32">
        <f t="shared" si="1254"/>
        <v>0</v>
      </c>
      <c r="V5636" s="32">
        <f t="shared" si="1247"/>
        <v>475.47687312105995</v>
      </c>
      <c r="W5636" s="32">
        <f t="shared" si="1255"/>
        <v>475.47687312105995</v>
      </c>
      <c r="X5636" s="32">
        <f t="shared" si="1256"/>
        <v>475.47687312105995</v>
      </c>
    </row>
    <row r="5637" spans="1:24" x14ac:dyDescent="0.25">
      <c r="A5637" s="2"/>
      <c r="B5637" s="2" t="s">
        <v>9</v>
      </c>
      <c r="C5637" s="2">
        <f t="shared" si="1259"/>
        <v>235</v>
      </c>
      <c r="D5637" s="2">
        <f t="shared" si="1260"/>
        <v>17</v>
      </c>
      <c r="E5637" s="2">
        <f t="shared" si="1250"/>
        <v>5633</v>
      </c>
      <c r="F5637" s="11">
        <v>384.75</v>
      </c>
      <c r="G5637" s="9">
        <v>0.15809999999999999</v>
      </c>
      <c r="H5637" s="9">
        <v>0.1953</v>
      </c>
      <c r="I5637" s="9">
        <v>0.23250000000000001</v>
      </c>
      <c r="J5637" s="9">
        <v>0.28652305472047201</v>
      </c>
      <c r="K5637" s="9">
        <v>0.28652305472047201</v>
      </c>
      <c r="L5637" s="9">
        <v>0.28652305472047201</v>
      </c>
      <c r="N5637" s="32">
        <f>IF('System Design'!$F$8=1,'Hourly Demand and Generation'!G5637*'System Design'!$F$21,IF('System Design'!$F$8=2,'Hourly Demand and Generation'!H5637*'System Design'!$F$21,IF('System Design'!$F$8=3,'Hourly Demand and Generation'!I5637*'System Design'!$F$21)))</f>
        <v>116.25</v>
      </c>
      <c r="O5637" s="32">
        <f>IF('System Design'!$F$8=1,'Hourly Demand and Generation'!J5637*'System Design'!$F$22,IF('System Design'!$F$8=2,'Hourly Demand and Generation'!K5637*'System Design'!$F$22,IF('System Design'!$F$8=3,'Hourly Demand and Generation'!L5637*'System Design'!$F$22)))</f>
        <v>716.30763680118002</v>
      </c>
      <c r="Q5637" s="32">
        <f t="shared" si="1246"/>
        <v>0</v>
      </c>
      <c r="R5637" s="32">
        <f t="shared" si="1251"/>
        <v>5400</v>
      </c>
      <c r="S5637" s="32">
        <f t="shared" si="1252"/>
        <v>0</v>
      </c>
      <c r="T5637" s="32">
        <f t="shared" si="1253"/>
        <v>21600</v>
      </c>
      <c r="U5637" s="32">
        <f t="shared" si="1254"/>
        <v>0</v>
      </c>
      <c r="V5637" s="32">
        <f t="shared" si="1247"/>
        <v>447.80763680118002</v>
      </c>
      <c r="W5637" s="32">
        <f t="shared" si="1255"/>
        <v>447.80763680118002</v>
      </c>
      <c r="X5637" s="32">
        <f t="shared" si="1256"/>
        <v>447.80763680118002</v>
      </c>
    </row>
    <row r="5638" spans="1:24" x14ac:dyDescent="0.25">
      <c r="A5638" s="2"/>
      <c r="B5638" s="2" t="s">
        <v>9</v>
      </c>
      <c r="C5638" s="2">
        <f t="shared" si="1259"/>
        <v>235</v>
      </c>
      <c r="D5638" s="2">
        <f t="shared" si="1260"/>
        <v>18</v>
      </c>
      <c r="E5638" s="2">
        <f t="shared" si="1250"/>
        <v>5634</v>
      </c>
      <c r="F5638" s="11">
        <v>405</v>
      </c>
      <c r="G5638" s="9">
        <v>7.4399999999999994E-2</v>
      </c>
      <c r="H5638" s="9">
        <v>0.11625000000000001</v>
      </c>
      <c r="I5638" s="9">
        <v>0.15809999999999999</v>
      </c>
      <c r="J5638" s="9">
        <v>0.27219690198444801</v>
      </c>
      <c r="K5638" s="9">
        <v>0.27219690198444801</v>
      </c>
      <c r="L5638" s="9">
        <v>0.27219690198444801</v>
      </c>
      <c r="N5638" s="32">
        <f>IF('System Design'!$F$8=1,'Hourly Demand and Generation'!G5638*'System Design'!$F$21,IF('System Design'!$F$8=2,'Hourly Demand and Generation'!H5638*'System Design'!$F$21,IF('System Design'!$F$8=3,'Hourly Demand and Generation'!I5638*'System Design'!$F$21)))</f>
        <v>79.05</v>
      </c>
      <c r="O5638" s="32">
        <f>IF('System Design'!$F$8=1,'Hourly Demand and Generation'!J5638*'System Design'!$F$22,IF('System Design'!$F$8=2,'Hourly Demand and Generation'!K5638*'System Design'!$F$22,IF('System Design'!$F$8=3,'Hourly Demand and Generation'!L5638*'System Design'!$F$22)))</f>
        <v>680.49225496112001</v>
      </c>
      <c r="Q5638" s="32">
        <f t="shared" ref="Q5638:Q5701" si="1261">IF(F5638-N5638-O5638&gt;0,F5638-N5638-O5638,0)</f>
        <v>0</v>
      </c>
      <c r="R5638" s="32">
        <f t="shared" si="1251"/>
        <v>5400</v>
      </c>
      <c r="S5638" s="32">
        <f t="shared" si="1252"/>
        <v>0</v>
      </c>
      <c r="T5638" s="32">
        <f t="shared" si="1253"/>
        <v>21600</v>
      </c>
      <c r="U5638" s="32">
        <f t="shared" si="1254"/>
        <v>0</v>
      </c>
      <c r="V5638" s="32">
        <f t="shared" ref="V5638:V5701" si="1262">IF(F5638-N5638-O5638&lt;0,N5638+O5638-F5638,0)</f>
        <v>354.54225496111997</v>
      </c>
      <c r="W5638" s="32">
        <f t="shared" si="1255"/>
        <v>354.54225496111997</v>
      </c>
      <c r="X5638" s="32">
        <f t="shared" si="1256"/>
        <v>354.54225496111997</v>
      </c>
    </row>
    <row r="5639" spans="1:24" x14ac:dyDescent="0.25">
      <c r="A5639" s="2"/>
      <c r="B5639" s="2" t="s">
        <v>9</v>
      </c>
      <c r="C5639" s="2">
        <f t="shared" si="1259"/>
        <v>235</v>
      </c>
      <c r="D5639" s="2">
        <f t="shared" si="1260"/>
        <v>19</v>
      </c>
      <c r="E5639" s="2">
        <f t="shared" ref="E5639:E5702" si="1263">E5638+1</f>
        <v>5635</v>
      </c>
      <c r="F5639" s="11">
        <v>392.85</v>
      </c>
      <c r="G5639" s="9">
        <v>0</v>
      </c>
      <c r="H5639" s="9">
        <v>3.7199999999999997E-2</v>
      </c>
      <c r="I5639" s="9">
        <v>7.4399999999999994E-2</v>
      </c>
      <c r="J5639" s="9">
        <v>0.25787074924842401</v>
      </c>
      <c r="K5639" s="9">
        <v>0.25787074924842401</v>
      </c>
      <c r="L5639" s="9">
        <v>0.25787074924842401</v>
      </c>
      <c r="N5639" s="32">
        <f>IF('System Design'!$F$8=1,'Hourly Demand and Generation'!G5639*'System Design'!$F$21,IF('System Design'!$F$8=2,'Hourly Demand and Generation'!H5639*'System Design'!$F$21,IF('System Design'!$F$8=3,'Hourly Demand and Generation'!I5639*'System Design'!$F$21)))</f>
        <v>37.199999999999996</v>
      </c>
      <c r="O5639" s="32">
        <f>IF('System Design'!$F$8=1,'Hourly Demand and Generation'!J5639*'System Design'!$F$22,IF('System Design'!$F$8=2,'Hourly Demand and Generation'!K5639*'System Design'!$F$22,IF('System Design'!$F$8=3,'Hourly Demand and Generation'!L5639*'System Design'!$F$22)))</f>
        <v>644.67687312106</v>
      </c>
      <c r="Q5639" s="32">
        <f t="shared" si="1261"/>
        <v>0</v>
      </c>
      <c r="R5639" s="32">
        <f t="shared" ref="R5639:R5702" si="1264">IF($Q5639&lt;R5638+$V5639,IF(R5638+$V5639-$Q5639&gt;5400,5400,R5638+$V5639-$Q5639),0)</f>
        <v>5400</v>
      </c>
      <c r="S5639" s="32">
        <f t="shared" ref="S5639:S5702" si="1265">IF(R5639&gt;0,0,$Q5639+$V5639-R5638)</f>
        <v>0</v>
      </c>
      <c r="T5639" s="32">
        <f t="shared" ref="T5639:T5702" si="1266">IF($Q5639&lt;T5638+$V5639,IF(T5638+$V5639-$Q5639&gt;21600,21600,T5638+$V5639-$Q5639),0)</f>
        <v>21600</v>
      </c>
      <c r="U5639" s="32">
        <f t="shared" ref="U5639:U5702" si="1267">IF(T5639&gt;0,0,$Q5639+$V5639-T5638)</f>
        <v>0</v>
      </c>
      <c r="V5639" s="32">
        <f t="shared" si="1262"/>
        <v>289.02687312106002</v>
      </c>
      <c r="W5639" s="32">
        <f t="shared" ref="W5639:W5702" si="1268">IF(R5639=5400,$V5639-(R5639-R5638),0)</f>
        <v>289.02687312106002</v>
      </c>
      <c r="X5639" s="32">
        <f t="shared" ref="X5639:X5702" si="1269">IF(T5639=21600,$V5639-(T5639-T5638),0)</f>
        <v>289.02687312106002</v>
      </c>
    </row>
    <row r="5640" spans="1:24" x14ac:dyDescent="0.25">
      <c r="A5640" s="2"/>
      <c r="B5640" s="2" t="s">
        <v>9</v>
      </c>
      <c r="C5640" s="2">
        <f t="shared" si="1259"/>
        <v>235</v>
      </c>
      <c r="D5640" s="2">
        <f t="shared" si="1260"/>
        <v>20</v>
      </c>
      <c r="E5640" s="2">
        <f t="shared" si="1263"/>
        <v>5636</v>
      </c>
      <c r="F5640" s="11">
        <v>384.75</v>
      </c>
      <c r="G5640" s="9">
        <v>0</v>
      </c>
      <c r="H5640" s="9">
        <v>0</v>
      </c>
      <c r="I5640" s="9">
        <v>0</v>
      </c>
      <c r="J5640" s="9">
        <v>0.25787074924842401</v>
      </c>
      <c r="K5640" s="9">
        <v>0.25787074924842401</v>
      </c>
      <c r="L5640" s="9">
        <v>0.25787074924842401</v>
      </c>
      <c r="N5640" s="32">
        <f>IF('System Design'!$F$8=1,'Hourly Demand and Generation'!G5640*'System Design'!$F$21,IF('System Design'!$F$8=2,'Hourly Demand and Generation'!H5640*'System Design'!$F$21,IF('System Design'!$F$8=3,'Hourly Demand and Generation'!I5640*'System Design'!$F$21)))</f>
        <v>0</v>
      </c>
      <c r="O5640" s="32">
        <f>IF('System Design'!$F$8=1,'Hourly Demand and Generation'!J5640*'System Design'!$F$22,IF('System Design'!$F$8=2,'Hourly Demand and Generation'!K5640*'System Design'!$F$22,IF('System Design'!$F$8=3,'Hourly Demand and Generation'!L5640*'System Design'!$F$22)))</f>
        <v>644.67687312106</v>
      </c>
      <c r="Q5640" s="32">
        <f t="shared" si="1261"/>
        <v>0</v>
      </c>
      <c r="R5640" s="32">
        <f t="shared" si="1264"/>
        <v>5400</v>
      </c>
      <c r="S5640" s="32">
        <f t="shared" si="1265"/>
        <v>0</v>
      </c>
      <c r="T5640" s="32">
        <f t="shared" si="1266"/>
        <v>21600</v>
      </c>
      <c r="U5640" s="32">
        <f t="shared" si="1267"/>
        <v>0</v>
      </c>
      <c r="V5640" s="32">
        <f t="shared" si="1262"/>
        <v>259.92687312106</v>
      </c>
      <c r="W5640" s="32">
        <f t="shared" si="1268"/>
        <v>259.92687312106</v>
      </c>
      <c r="X5640" s="32">
        <f t="shared" si="1269"/>
        <v>259.92687312106</v>
      </c>
    </row>
    <row r="5641" spans="1:24" x14ac:dyDescent="0.25">
      <c r="A5641" s="2"/>
      <c r="B5641" s="2" t="s">
        <v>9</v>
      </c>
      <c r="C5641" s="2">
        <f t="shared" si="1259"/>
        <v>235</v>
      </c>
      <c r="D5641" s="2">
        <f t="shared" si="1260"/>
        <v>21</v>
      </c>
      <c r="E5641" s="2">
        <f t="shared" si="1263"/>
        <v>5637</v>
      </c>
      <c r="F5641" s="11">
        <v>364.5</v>
      </c>
      <c r="G5641" s="9">
        <v>0</v>
      </c>
      <c r="H5641" s="9">
        <v>0</v>
      </c>
      <c r="I5641" s="9">
        <v>0</v>
      </c>
      <c r="J5641" s="9">
        <v>0.25787074924842401</v>
      </c>
      <c r="K5641" s="9">
        <v>0.25787074924842401</v>
      </c>
      <c r="L5641" s="9">
        <v>0.25787074924842401</v>
      </c>
      <c r="N5641" s="32">
        <f>IF('System Design'!$F$8=1,'Hourly Demand and Generation'!G5641*'System Design'!$F$21,IF('System Design'!$F$8=2,'Hourly Demand and Generation'!H5641*'System Design'!$F$21,IF('System Design'!$F$8=3,'Hourly Demand and Generation'!I5641*'System Design'!$F$21)))</f>
        <v>0</v>
      </c>
      <c r="O5641" s="32">
        <f>IF('System Design'!$F$8=1,'Hourly Demand and Generation'!J5641*'System Design'!$F$22,IF('System Design'!$F$8=2,'Hourly Demand and Generation'!K5641*'System Design'!$F$22,IF('System Design'!$F$8=3,'Hourly Demand and Generation'!L5641*'System Design'!$F$22)))</f>
        <v>644.67687312106</v>
      </c>
      <c r="Q5641" s="32">
        <f t="shared" si="1261"/>
        <v>0</v>
      </c>
      <c r="R5641" s="32">
        <f t="shared" si="1264"/>
        <v>5400</v>
      </c>
      <c r="S5641" s="32">
        <f t="shared" si="1265"/>
        <v>0</v>
      </c>
      <c r="T5641" s="32">
        <f t="shared" si="1266"/>
        <v>21600</v>
      </c>
      <c r="U5641" s="32">
        <f t="shared" si="1267"/>
        <v>0</v>
      </c>
      <c r="V5641" s="32">
        <f t="shared" si="1262"/>
        <v>280.17687312106</v>
      </c>
      <c r="W5641" s="32">
        <f t="shared" si="1268"/>
        <v>280.17687312106</v>
      </c>
      <c r="X5641" s="32">
        <f t="shared" si="1269"/>
        <v>280.17687312106</v>
      </c>
    </row>
    <row r="5642" spans="1:24" x14ac:dyDescent="0.25">
      <c r="A5642" s="2"/>
      <c r="B5642" s="2" t="s">
        <v>9</v>
      </c>
      <c r="C5642" s="2">
        <f t="shared" si="1259"/>
        <v>235</v>
      </c>
      <c r="D5642" s="2">
        <f t="shared" si="1260"/>
        <v>22</v>
      </c>
      <c r="E5642" s="2">
        <f t="shared" si="1263"/>
        <v>5638</v>
      </c>
      <c r="F5642" s="11">
        <v>344.25</v>
      </c>
      <c r="G5642" s="9">
        <v>0</v>
      </c>
      <c r="H5642" s="9">
        <v>0</v>
      </c>
      <c r="I5642" s="9">
        <v>0</v>
      </c>
      <c r="J5642" s="9">
        <v>0.27219690198444801</v>
      </c>
      <c r="K5642" s="9">
        <v>0.27219690198444801</v>
      </c>
      <c r="L5642" s="9">
        <v>0.27219690198444801</v>
      </c>
      <c r="N5642" s="32">
        <f>IF('System Design'!$F$8=1,'Hourly Demand and Generation'!G5642*'System Design'!$F$21,IF('System Design'!$F$8=2,'Hourly Demand and Generation'!H5642*'System Design'!$F$21,IF('System Design'!$F$8=3,'Hourly Demand and Generation'!I5642*'System Design'!$F$21)))</f>
        <v>0</v>
      </c>
      <c r="O5642" s="32">
        <f>IF('System Design'!$F$8=1,'Hourly Demand and Generation'!J5642*'System Design'!$F$22,IF('System Design'!$F$8=2,'Hourly Demand and Generation'!K5642*'System Design'!$F$22,IF('System Design'!$F$8=3,'Hourly Demand and Generation'!L5642*'System Design'!$F$22)))</f>
        <v>680.49225496112001</v>
      </c>
      <c r="Q5642" s="32">
        <f t="shared" si="1261"/>
        <v>0</v>
      </c>
      <c r="R5642" s="32">
        <f t="shared" si="1264"/>
        <v>5400</v>
      </c>
      <c r="S5642" s="32">
        <f t="shared" si="1265"/>
        <v>0</v>
      </c>
      <c r="T5642" s="32">
        <f t="shared" si="1266"/>
        <v>21600</v>
      </c>
      <c r="U5642" s="32">
        <f t="shared" si="1267"/>
        <v>0</v>
      </c>
      <c r="V5642" s="32">
        <f t="shared" si="1262"/>
        <v>336.24225496112001</v>
      </c>
      <c r="W5642" s="32">
        <f t="shared" si="1268"/>
        <v>336.24225496112001</v>
      </c>
      <c r="X5642" s="32">
        <f t="shared" si="1269"/>
        <v>336.24225496112001</v>
      </c>
    </row>
    <row r="5643" spans="1:24" x14ac:dyDescent="0.25">
      <c r="A5643" s="2"/>
      <c r="B5643" s="2" t="s">
        <v>9</v>
      </c>
      <c r="C5643" s="2">
        <f t="shared" si="1259"/>
        <v>235</v>
      </c>
      <c r="D5643" s="2">
        <f t="shared" si="1260"/>
        <v>23</v>
      </c>
      <c r="E5643" s="2">
        <f t="shared" si="1263"/>
        <v>5639</v>
      </c>
      <c r="F5643" s="11">
        <v>324</v>
      </c>
      <c r="G5643" s="9">
        <v>0</v>
      </c>
      <c r="H5643" s="9">
        <v>0</v>
      </c>
      <c r="I5643" s="9">
        <v>0</v>
      </c>
      <c r="J5643" s="9">
        <v>0.22921844377637701</v>
      </c>
      <c r="K5643" s="9">
        <v>0.22921844377637701</v>
      </c>
      <c r="L5643" s="9">
        <v>0.22921844377637701</v>
      </c>
      <c r="N5643" s="32">
        <f>IF('System Design'!$F$8=1,'Hourly Demand and Generation'!G5643*'System Design'!$F$21,IF('System Design'!$F$8=2,'Hourly Demand and Generation'!H5643*'System Design'!$F$21,IF('System Design'!$F$8=3,'Hourly Demand and Generation'!I5643*'System Design'!$F$21)))</f>
        <v>0</v>
      </c>
      <c r="O5643" s="32">
        <f>IF('System Design'!$F$8=1,'Hourly Demand and Generation'!J5643*'System Design'!$F$22,IF('System Design'!$F$8=2,'Hourly Demand and Generation'!K5643*'System Design'!$F$22,IF('System Design'!$F$8=3,'Hourly Demand and Generation'!L5643*'System Design'!$F$22)))</f>
        <v>573.04610944094259</v>
      </c>
      <c r="Q5643" s="32">
        <f t="shared" si="1261"/>
        <v>0</v>
      </c>
      <c r="R5643" s="32">
        <f t="shared" si="1264"/>
        <v>5400</v>
      </c>
      <c r="S5643" s="32">
        <f t="shared" si="1265"/>
        <v>0</v>
      </c>
      <c r="T5643" s="32">
        <f t="shared" si="1266"/>
        <v>21600</v>
      </c>
      <c r="U5643" s="32">
        <f t="shared" si="1267"/>
        <v>0</v>
      </c>
      <c r="V5643" s="32">
        <f t="shared" si="1262"/>
        <v>249.04610944094259</v>
      </c>
      <c r="W5643" s="32">
        <f t="shared" si="1268"/>
        <v>249.04610944094259</v>
      </c>
      <c r="X5643" s="32">
        <f t="shared" si="1269"/>
        <v>249.04610944094259</v>
      </c>
    </row>
    <row r="5644" spans="1:24" x14ac:dyDescent="0.25">
      <c r="A5644" s="2"/>
      <c r="B5644" s="2" t="s">
        <v>9</v>
      </c>
      <c r="C5644" s="2">
        <f t="shared" si="1259"/>
        <v>235</v>
      </c>
      <c r="D5644" s="2">
        <f t="shared" si="1260"/>
        <v>24</v>
      </c>
      <c r="E5644" s="2">
        <f t="shared" si="1263"/>
        <v>5640</v>
      </c>
      <c r="F5644" s="11">
        <v>283.5</v>
      </c>
      <c r="G5644" s="9">
        <v>0</v>
      </c>
      <c r="H5644" s="9">
        <v>0</v>
      </c>
      <c r="I5644" s="9">
        <v>0</v>
      </c>
      <c r="J5644" s="9">
        <v>0.22921844377637701</v>
      </c>
      <c r="K5644" s="9">
        <v>0.22921844377637701</v>
      </c>
      <c r="L5644" s="9">
        <v>0.22921844377637701</v>
      </c>
      <c r="N5644" s="32">
        <f>IF('System Design'!$F$8=1,'Hourly Demand and Generation'!G5644*'System Design'!$F$21,IF('System Design'!$F$8=2,'Hourly Demand and Generation'!H5644*'System Design'!$F$21,IF('System Design'!$F$8=3,'Hourly Demand and Generation'!I5644*'System Design'!$F$21)))</f>
        <v>0</v>
      </c>
      <c r="O5644" s="32">
        <f>IF('System Design'!$F$8=1,'Hourly Demand and Generation'!J5644*'System Design'!$F$22,IF('System Design'!$F$8=2,'Hourly Demand and Generation'!K5644*'System Design'!$F$22,IF('System Design'!$F$8=3,'Hourly Demand and Generation'!L5644*'System Design'!$F$22)))</f>
        <v>573.04610944094259</v>
      </c>
      <c r="Q5644" s="32">
        <f t="shared" si="1261"/>
        <v>0</v>
      </c>
      <c r="R5644" s="32">
        <f t="shared" si="1264"/>
        <v>5400</v>
      </c>
      <c r="S5644" s="32">
        <f t="shared" si="1265"/>
        <v>0</v>
      </c>
      <c r="T5644" s="32">
        <f t="shared" si="1266"/>
        <v>21600</v>
      </c>
      <c r="U5644" s="32">
        <f t="shared" si="1267"/>
        <v>0</v>
      </c>
      <c r="V5644" s="32">
        <f t="shared" si="1262"/>
        <v>289.54610944094259</v>
      </c>
      <c r="W5644" s="32">
        <f t="shared" si="1268"/>
        <v>289.54610944094259</v>
      </c>
      <c r="X5644" s="32">
        <f t="shared" si="1269"/>
        <v>289.54610944094259</v>
      </c>
    </row>
    <row r="5645" spans="1:24" x14ac:dyDescent="0.25">
      <c r="A5645" s="2"/>
      <c r="B5645" s="2" t="s">
        <v>9</v>
      </c>
      <c r="C5645" s="2">
        <f>C5644+1</f>
        <v>236</v>
      </c>
      <c r="D5645" s="2">
        <v>1</v>
      </c>
      <c r="E5645" s="2">
        <f t="shared" si="1263"/>
        <v>5641</v>
      </c>
      <c r="F5645" s="11">
        <v>243</v>
      </c>
      <c r="G5645" s="9">
        <v>0</v>
      </c>
      <c r="H5645" s="9">
        <v>0</v>
      </c>
      <c r="I5645" s="9">
        <v>0</v>
      </c>
      <c r="J5645" s="9">
        <v>0.39360629730179503</v>
      </c>
      <c r="K5645" s="9">
        <v>0.39360629730179503</v>
      </c>
      <c r="L5645" s="9">
        <v>0.39360629730179503</v>
      </c>
      <c r="N5645" s="32">
        <f>IF('System Design'!$F$8=1,'Hourly Demand and Generation'!G5645*'System Design'!$F$21,IF('System Design'!$F$8=2,'Hourly Demand and Generation'!H5645*'System Design'!$F$21,IF('System Design'!$F$8=3,'Hourly Demand and Generation'!I5645*'System Design'!$F$21)))</f>
        <v>0</v>
      </c>
      <c r="O5645" s="32">
        <f>IF('System Design'!$F$8=1,'Hourly Demand and Generation'!J5645*'System Design'!$F$22,IF('System Design'!$F$8=2,'Hourly Demand and Generation'!K5645*'System Design'!$F$22,IF('System Design'!$F$8=3,'Hourly Demand and Generation'!L5645*'System Design'!$F$22)))</f>
        <v>984.01574325448757</v>
      </c>
      <c r="Q5645" s="32">
        <f t="shared" si="1261"/>
        <v>0</v>
      </c>
      <c r="R5645" s="32">
        <f t="shared" si="1264"/>
        <v>5400</v>
      </c>
      <c r="S5645" s="32">
        <f t="shared" si="1265"/>
        <v>0</v>
      </c>
      <c r="T5645" s="32">
        <f t="shared" si="1266"/>
        <v>21600</v>
      </c>
      <c r="U5645" s="32">
        <f t="shared" si="1267"/>
        <v>0</v>
      </c>
      <c r="V5645" s="32">
        <f t="shared" si="1262"/>
        <v>741.01574325448757</v>
      </c>
      <c r="W5645" s="32">
        <f t="shared" si="1268"/>
        <v>741.01574325448757</v>
      </c>
      <c r="X5645" s="32">
        <f t="shared" si="1269"/>
        <v>741.01574325448757</v>
      </c>
    </row>
    <row r="5646" spans="1:24" x14ac:dyDescent="0.25">
      <c r="A5646" s="2"/>
      <c r="B5646" s="2" t="s">
        <v>9</v>
      </c>
      <c r="C5646" s="2">
        <f>C5645</f>
        <v>236</v>
      </c>
      <c r="D5646" s="2">
        <f>D5645+1</f>
        <v>2</v>
      </c>
      <c r="E5646" s="2">
        <f t="shared" si="1263"/>
        <v>5642</v>
      </c>
      <c r="F5646" s="11">
        <v>222.75</v>
      </c>
      <c r="G5646" s="9">
        <v>0</v>
      </c>
      <c r="H5646" s="9">
        <v>0</v>
      </c>
      <c r="I5646" s="9">
        <v>0</v>
      </c>
      <c r="J5646" s="9">
        <v>0.35424566757161602</v>
      </c>
      <c r="K5646" s="9">
        <v>0.35424566757161602</v>
      </c>
      <c r="L5646" s="9">
        <v>0.35424566757161602</v>
      </c>
      <c r="N5646" s="32">
        <f>IF('System Design'!$F$8=1,'Hourly Demand and Generation'!G5646*'System Design'!$F$21,IF('System Design'!$F$8=2,'Hourly Demand and Generation'!H5646*'System Design'!$F$21,IF('System Design'!$F$8=3,'Hourly Demand and Generation'!I5646*'System Design'!$F$21)))</f>
        <v>0</v>
      </c>
      <c r="O5646" s="32">
        <f>IF('System Design'!$F$8=1,'Hourly Demand and Generation'!J5646*'System Design'!$F$22,IF('System Design'!$F$8=2,'Hourly Demand and Generation'!K5646*'System Design'!$F$22,IF('System Design'!$F$8=3,'Hourly Demand and Generation'!L5646*'System Design'!$F$22)))</f>
        <v>885.61416892904003</v>
      </c>
      <c r="Q5646" s="32">
        <f t="shared" si="1261"/>
        <v>0</v>
      </c>
      <c r="R5646" s="32">
        <f t="shared" si="1264"/>
        <v>5400</v>
      </c>
      <c r="S5646" s="32">
        <f t="shared" si="1265"/>
        <v>0</v>
      </c>
      <c r="T5646" s="32">
        <f t="shared" si="1266"/>
        <v>21600</v>
      </c>
      <c r="U5646" s="32">
        <f t="shared" si="1267"/>
        <v>0</v>
      </c>
      <c r="V5646" s="32">
        <f t="shared" si="1262"/>
        <v>662.86416892904003</v>
      </c>
      <c r="W5646" s="32">
        <f t="shared" si="1268"/>
        <v>662.86416892904003</v>
      </c>
      <c r="X5646" s="32">
        <f t="shared" si="1269"/>
        <v>662.86416892904003</v>
      </c>
    </row>
    <row r="5647" spans="1:24" x14ac:dyDescent="0.25">
      <c r="A5647" s="2"/>
      <c r="B5647" s="2" t="s">
        <v>9</v>
      </c>
      <c r="C5647" s="2">
        <f t="shared" ref="C5647:C5668" si="1270">C5646</f>
        <v>236</v>
      </c>
      <c r="D5647" s="2">
        <f t="shared" ref="D5647:D5668" si="1271">D5646+1</f>
        <v>3</v>
      </c>
      <c r="E5647" s="2">
        <f t="shared" si="1263"/>
        <v>5643</v>
      </c>
      <c r="F5647" s="11">
        <v>202.5</v>
      </c>
      <c r="G5647" s="9">
        <v>0</v>
      </c>
      <c r="H5647" s="9">
        <v>0</v>
      </c>
      <c r="I5647" s="9">
        <v>0</v>
      </c>
      <c r="J5647" s="9">
        <v>0.35424566757161602</v>
      </c>
      <c r="K5647" s="9">
        <v>0.35424566757161602</v>
      </c>
      <c r="L5647" s="9">
        <v>0.35424566757161602</v>
      </c>
      <c r="N5647" s="32">
        <f>IF('System Design'!$F$8=1,'Hourly Demand and Generation'!G5647*'System Design'!$F$21,IF('System Design'!$F$8=2,'Hourly Demand and Generation'!H5647*'System Design'!$F$21,IF('System Design'!$F$8=3,'Hourly Demand and Generation'!I5647*'System Design'!$F$21)))</f>
        <v>0</v>
      </c>
      <c r="O5647" s="32">
        <f>IF('System Design'!$F$8=1,'Hourly Demand and Generation'!J5647*'System Design'!$F$22,IF('System Design'!$F$8=2,'Hourly Demand and Generation'!K5647*'System Design'!$F$22,IF('System Design'!$F$8=3,'Hourly Demand and Generation'!L5647*'System Design'!$F$22)))</f>
        <v>885.61416892904003</v>
      </c>
      <c r="Q5647" s="32">
        <f t="shared" si="1261"/>
        <v>0</v>
      </c>
      <c r="R5647" s="32">
        <f t="shared" si="1264"/>
        <v>5400</v>
      </c>
      <c r="S5647" s="32">
        <f t="shared" si="1265"/>
        <v>0</v>
      </c>
      <c r="T5647" s="32">
        <f t="shared" si="1266"/>
        <v>21600</v>
      </c>
      <c r="U5647" s="32">
        <f t="shared" si="1267"/>
        <v>0</v>
      </c>
      <c r="V5647" s="32">
        <f t="shared" si="1262"/>
        <v>683.11416892904003</v>
      </c>
      <c r="W5647" s="32">
        <f t="shared" si="1268"/>
        <v>683.11416892904003</v>
      </c>
      <c r="X5647" s="32">
        <f t="shared" si="1269"/>
        <v>683.11416892904003</v>
      </c>
    </row>
    <row r="5648" spans="1:24" x14ac:dyDescent="0.25">
      <c r="A5648" s="2"/>
      <c r="B5648" s="2" t="s">
        <v>9</v>
      </c>
      <c r="C5648" s="2">
        <f t="shared" si="1270"/>
        <v>236</v>
      </c>
      <c r="D5648" s="2">
        <f t="shared" si="1271"/>
        <v>4</v>
      </c>
      <c r="E5648" s="2">
        <f t="shared" si="1263"/>
        <v>5644</v>
      </c>
      <c r="F5648" s="11">
        <v>243</v>
      </c>
      <c r="G5648" s="9">
        <v>0</v>
      </c>
      <c r="H5648" s="9">
        <v>0</v>
      </c>
      <c r="I5648" s="9">
        <v>0</v>
      </c>
      <c r="J5648" s="9">
        <v>0.39360629730179503</v>
      </c>
      <c r="K5648" s="9">
        <v>0.39360629730179503</v>
      </c>
      <c r="L5648" s="9">
        <v>0.39360629730179503</v>
      </c>
      <c r="N5648" s="32">
        <f>IF('System Design'!$F$8=1,'Hourly Demand and Generation'!G5648*'System Design'!$F$21,IF('System Design'!$F$8=2,'Hourly Demand and Generation'!H5648*'System Design'!$F$21,IF('System Design'!$F$8=3,'Hourly Demand and Generation'!I5648*'System Design'!$F$21)))</f>
        <v>0</v>
      </c>
      <c r="O5648" s="32">
        <f>IF('System Design'!$F$8=1,'Hourly Demand and Generation'!J5648*'System Design'!$F$22,IF('System Design'!$F$8=2,'Hourly Demand and Generation'!K5648*'System Design'!$F$22,IF('System Design'!$F$8=3,'Hourly Demand and Generation'!L5648*'System Design'!$F$22)))</f>
        <v>984.01574325448757</v>
      </c>
      <c r="Q5648" s="32">
        <f t="shared" si="1261"/>
        <v>0</v>
      </c>
      <c r="R5648" s="32">
        <f t="shared" si="1264"/>
        <v>5400</v>
      </c>
      <c r="S5648" s="32">
        <f t="shared" si="1265"/>
        <v>0</v>
      </c>
      <c r="T5648" s="32">
        <f t="shared" si="1266"/>
        <v>21600</v>
      </c>
      <c r="U5648" s="32">
        <f t="shared" si="1267"/>
        <v>0</v>
      </c>
      <c r="V5648" s="32">
        <f t="shared" si="1262"/>
        <v>741.01574325448757</v>
      </c>
      <c r="W5648" s="32">
        <f t="shared" si="1268"/>
        <v>741.01574325448757</v>
      </c>
      <c r="X5648" s="32">
        <f t="shared" si="1269"/>
        <v>741.01574325448757</v>
      </c>
    </row>
    <row r="5649" spans="1:24" x14ac:dyDescent="0.25">
      <c r="A5649" s="2"/>
      <c r="B5649" s="2" t="s">
        <v>9</v>
      </c>
      <c r="C5649" s="2">
        <f t="shared" si="1270"/>
        <v>236</v>
      </c>
      <c r="D5649" s="2">
        <f t="shared" si="1271"/>
        <v>5</v>
      </c>
      <c r="E5649" s="2">
        <f t="shared" si="1263"/>
        <v>5645</v>
      </c>
      <c r="F5649" s="11">
        <v>263.25</v>
      </c>
      <c r="G5649" s="9">
        <v>0</v>
      </c>
      <c r="H5649" s="9">
        <v>3.4273714629885002E-2</v>
      </c>
      <c r="I5649" s="9">
        <v>6.8547429259769893E-2</v>
      </c>
      <c r="J5649" s="9">
        <v>0.31488503784143601</v>
      </c>
      <c r="K5649" s="9">
        <v>0.31488503784143601</v>
      </c>
      <c r="L5649" s="9">
        <v>0.31488503784143601</v>
      </c>
      <c r="N5649" s="32">
        <f>IF('System Design'!$F$8=1,'Hourly Demand and Generation'!G5649*'System Design'!$F$21,IF('System Design'!$F$8=2,'Hourly Demand and Generation'!H5649*'System Design'!$F$21,IF('System Design'!$F$8=3,'Hourly Demand and Generation'!I5649*'System Design'!$F$21)))</f>
        <v>34.27371462988495</v>
      </c>
      <c r="O5649" s="32">
        <f>IF('System Design'!$F$8=1,'Hourly Demand and Generation'!J5649*'System Design'!$F$22,IF('System Design'!$F$8=2,'Hourly Demand and Generation'!K5649*'System Design'!$F$22,IF('System Design'!$F$8=3,'Hourly Demand and Generation'!L5649*'System Design'!$F$22)))</f>
        <v>787.21259460358999</v>
      </c>
      <c r="Q5649" s="32">
        <f t="shared" si="1261"/>
        <v>0</v>
      </c>
      <c r="R5649" s="32">
        <f t="shared" si="1264"/>
        <v>5400</v>
      </c>
      <c r="S5649" s="32">
        <f t="shared" si="1265"/>
        <v>0</v>
      </c>
      <c r="T5649" s="32">
        <f t="shared" si="1266"/>
        <v>21600</v>
      </c>
      <c r="U5649" s="32">
        <f t="shared" si="1267"/>
        <v>0</v>
      </c>
      <c r="V5649" s="32">
        <f t="shared" si="1262"/>
        <v>558.23630923347491</v>
      </c>
      <c r="W5649" s="32">
        <f t="shared" si="1268"/>
        <v>558.23630923347491</v>
      </c>
      <c r="X5649" s="32">
        <f t="shared" si="1269"/>
        <v>558.23630923347491</v>
      </c>
    </row>
    <row r="5650" spans="1:24" x14ac:dyDescent="0.25">
      <c r="A5650" s="2"/>
      <c r="B5650" s="2" t="s">
        <v>9</v>
      </c>
      <c r="C5650" s="2">
        <f t="shared" si="1270"/>
        <v>236</v>
      </c>
      <c r="D5650" s="2">
        <f t="shared" si="1271"/>
        <v>6</v>
      </c>
      <c r="E5650" s="2">
        <f t="shared" si="1263"/>
        <v>5646</v>
      </c>
      <c r="F5650" s="11">
        <v>283.5</v>
      </c>
      <c r="G5650" s="9">
        <v>6.8547429259769893E-2</v>
      </c>
      <c r="H5650" s="9">
        <v>0.10710535821839</v>
      </c>
      <c r="I5650" s="9">
        <v>0.14566328717701099</v>
      </c>
      <c r="J5650" s="9">
        <v>0.31488503784143601</v>
      </c>
      <c r="K5650" s="9">
        <v>0.31488503784143601</v>
      </c>
      <c r="L5650" s="9">
        <v>0.31488503784143601</v>
      </c>
      <c r="N5650" s="32">
        <f>IF('System Design'!$F$8=1,'Hourly Demand and Generation'!G5650*'System Design'!$F$21,IF('System Design'!$F$8=2,'Hourly Demand and Generation'!H5650*'System Design'!$F$21,IF('System Design'!$F$8=3,'Hourly Demand and Generation'!I5650*'System Design'!$F$21)))</f>
        <v>72.8316435885055</v>
      </c>
      <c r="O5650" s="32">
        <f>IF('System Design'!$F$8=1,'Hourly Demand and Generation'!J5650*'System Design'!$F$22,IF('System Design'!$F$8=2,'Hourly Demand and Generation'!K5650*'System Design'!$F$22,IF('System Design'!$F$8=3,'Hourly Demand and Generation'!L5650*'System Design'!$F$22)))</f>
        <v>787.21259460358999</v>
      </c>
      <c r="Q5650" s="32">
        <f t="shared" si="1261"/>
        <v>0</v>
      </c>
      <c r="R5650" s="32">
        <f t="shared" si="1264"/>
        <v>5400</v>
      </c>
      <c r="S5650" s="32">
        <f t="shared" si="1265"/>
        <v>0</v>
      </c>
      <c r="T5650" s="32">
        <f t="shared" si="1266"/>
        <v>21600</v>
      </c>
      <c r="U5650" s="32">
        <f t="shared" si="1267"/>
        <v>0</v>
      </c>
      <c r="V5650" s="32">
        <f t="shared" si="1262"/>
        <v>576.54423819209546</v>
      </c>
      <c r="W5650" s="32">
        <f t="shared" si="1268"/>
        <v>576.54423819209546</v>
      </c>
      <c r="X5650" s="32">
        <f t="shared" si="1269"/>
        <v>576.54423819209546</v>
      </c>
    </row>
    <row r="5651" spans="1:24" x14ac:dyDescent="0.25">
      <c r="A5651" s="2"/>
      <c r="B5651" s="2" t="s">
        <v>9</v>
      </c>
      <c r="C5651" s="2">
        <f t="shared" si="1270"/>
        <v>236</v>
      </c>
      <c r="D5651" s="2">
        <f t="shared" si="1271"/>
        <v>7</v>
      </c>
      <c r="E5651" s="2">
        <f t="shared" si="1263"/>
        <v>5647</v>
      </c>
      <c r="F5651" s="11">
        <v>303.75</v>
      </c>
      <c r="G5651" s="9">
        <v>0.14566328717701099</v>
      </c>
      <c r="H5651" s="9">
        <v>0.17993700180689601</v>
      </c>
      <c r="I5651" s="9">
        <v>0.214210716436781</v>
      </c>
      <c r="J5651" s="9">
        <v>0.35424566757161602</v>
      </c>
      <c r="K5651" s="9">
        <v>0.35424566757161602</v>
      </c>
      <c r="L5651" s="9">
        <v>0.35424566757161602</v>
      </c>
      <c r="N5651" s="32">
        <f>IF('System Design'!$F$8=1,'Hourly Demand and Generation'!G5651*'System Design'!$F$21,IF('System Design'!$F$8=2,'Hourly Demand and Generation'!H5651*'System Design'!$F$21,IF('System Design'!$F$8=3,'Hourly Demand and Generation'!I5651*'System Design'!$F$21)))</f>
        <v>107.10535821839049</v>
      </c>
      <c r="O5651" s="32">
        <f>IF('System Design'!$F$8=1,'Hourly Demand and Generation'!J5651*'System Design'!$F$22,IF('System Design'!$F$8=2,'Hourly Demand and Generation'!K5651*'System Design'!$F$22,IF('System Design'!$F$8=3,'Hourly Demand and Generation'!L5651*'System Design'!$F$22)))</f>
        <v>885.61416892904003</v>
      </c>
      <c r="Q5651" s="32">
        <f t="shared" si="1261"/>
        <v>0</v>
      </c>
      <c r="R5651" s="32">
        <f t="shared" si="1264"/>
        <v>5400</v>
      </c>
      <c r="S5651" s="32">
        <f t="shared" si="1265"/>
        <v>0</v>
      </c>
      <c r="T5651" s="32">
        <f t="shared" si="1266"/>
        <v>21600</v>
      </c>
      <c r="U5651" s="32">
        <f t="shared" si="1267"/>
        <v>0</v>
      </c>
      <c r="V5651" s="32">
        <f t="shared" si="1262"/>
        <v>688.96952714743054</v>
      </c>
      <c r="W5651" s="32">
        <f t="shared" si="1268"/>
        <v>688.96952714743054</v>
      </c>
      <c r="X5651" s="32">
        <f t="shared" si="1269"/>
        <v>688.96952714743054</v>
      </c>
    </row>
    <row r="5652" spans="1:24" x14ac:dyDescent="0.25">
      <c r="A5652" s="2"/>
      <c r="B5652" s="2" t="s">
        <v>9</v>
      </c>
      <c r="C5652" s="2">
        <f t="shared" si="1270"/>
        <v>236</v>
      </c>
      <c r="D5652" s="2">
        <f t="shared" si="1271"/>
        <v>8</v>
      </c>
      <c r="E5652" s="2">
        <f t="shared" si="1263"/>
        <v>5648</v>
      </c>
      <c r="F5652" s="11">
        <v>324</v>
      </c>
      <c r="G5652" s="9">
        <v>0.282758145696551</v>
      </c>
      <c r="H5652" s="9">
        <v>0.32131607465517098</v>
      </c>
      <c r="I5652" s="9">
        <v>0.35987400361379202</v>
      </c>
      <c r="J5652" s="9">
        <v>0.35424566757161602</v>
      </c>
      <c r="K5652" s="9">
        <v>0.35424566757161602</v>
      </c>
      <c r="L5652" s="9">
        <v>0.35424566757161602</v>
      </c>
      <c r="N5652" s="32">
        <f>IF('System Design'!$F$8=1,'Hourly Demand and Generation'!G5652*'System Design'!$F$21,IF('System Design'!$F$8=2,'Hourly Demand and Generation'!H5652*'System Design'!$F$21,IF('System Design'!$F$8=3,'Hourly Demand and Generation'!I5652*'System Design'!$F$21)))</f>
        <v>179.93700180689601</v>
      </c>
      <c r="O5652" s="32">
        <f>IF('System Design'!$F$8=1,'Hourly Demand and Generation'!J5652*'System Design'!$F$22,IF('System Design'!$F$8=2,'Hourly Demand and Generation'!K5652*'System Design'!$F$22,IF('System Design'!$F$8=3,'Hourly Demand and Generation'!L5652*'System Design'!$F$22)))</f>
        <v>885.61416892904003</v>
      </c>
      <c r="Q5652" s="32">
        <f t="shared" si="1261"/>
        <v>0</v>
      </c>
      <c r="R5652" s="32">
        <f t="shared" si="1264"/>
        <v>5400</v>
      </c>
      <c r="S5652" s="32">
        <f t="shared" si="1265"/>
        <v>0</v>
      </c>
      <c r="T5652" s="32">
        <f t="shared" si="1266"/>
        <v>21600</v>
      </c>
      <c r="U5652" s="32">
        <f t="shared" si="1267"/>
        <v>0</v>
      </c>
      <c r="V5652" s="32">
        <f t="shared" si="1262"/>
        <v>741.55117073593601</v>
      </c>
      <c r="W5652" s="32">
        <f t="shared" si="1268"/>
        <v>741.55117073593601</v>
      </c>
      <c r="X5652" s="32">
        <f t="shared" si="1269"/>
        <v>741.55117073593601</v>
      </c>
    </row>
    <row r="5653" spans="1:24" x14ac:dyDescent="0.25">
      <c r="A5653" s="2"/>
      <c r="B5653" s="2" t="s">
        <v>9</v>
      </c>
      <c r="C5653" s="2">
        <f t="shared" si="1270"/>
        <v>236</v>
      </c>
      <c r="D5653" s="2">
        <f t="shared" si="1271"/>
        <v>9</v>
      </c>
      <c r="E5653" s="2">
        <f t="shared" si="1263"/>
        <v>5649</v>
      </c>
      <c r="F5653" s="11">
        <v>324</v>
      </c>
      <c r="G5653" s="9">
        <v>0.42842143287356199</v>
      </c>
      <c r="H5653" s="9">
        <v>0.46269514750344698</v>
      </c>
      <c r="I5653" s="9">
        <v>0.49696886213333202</v>
      </c>
      <c r="J5653" s="9">
        <v>0.31488503784143601</v>
      </c>
      <c r="K5653" s="9">
        <v>0.31488503784143601</v>
      </c>
      <c r="L5653" s="9">
        <v>0.31488503784143601</v>
      </c>
      <c r="N5653" s="32">
        <f>IF('System Design'!$F$8=1,'Hourly Demand and Generation'!G5653*'System Design'!$F$21,IF('System Design'!$F$8=2,'Hourly Demand and Generation'!H5653*'System Design'!$F$21,IF('System Design'!$F$8=3,'Hourly Demand and Generation'!I5653*'System Design'!$F$21)))</f>
        <v>248.48443106666602</v>
      </c>
      <c r="O5653" s="32">
        <f>IF('System Design'!$F$8=1,'Hourly Demand and Generation'!J5653*'System Design'!$F$22,IF('System Design'!$F$8=2,'Hourly Demand and Generation'!K5653*'System Design'!$F$22,IF('System Design'!$F$8=3,'Hourly Demand and Generation'!L5653*'System Design'!$F$22)))</f>
        <v>787.21259460358999</v>
      </c>
      <c r="Q5653" s="32">
        <f t="shared" si="1261"/>
        <v>0</v>
      </c>
      <c r="R5653" s="32">
        <f t="shared" si="1264"/>
        <v>5400</v>
      </c>
      <c r="S5653" s="32">
        <f t="shared" si="1265"/>
        <v>0</v>
      </c>
      <c r="T5653" s="32">
        <f t="shared" si="1266"/>
        <v>21600</v>
      </c>
      <c r="U5653" s="32">
        <f t="shared" si="1267"/>
        <v>0</v>
      </c>
      <c r="V5653" s="32">
        <f t="shared" si="1262"/>
        <v>711.69702567025593</v>
      </c>
      <c r="W5653" s="32">
        <f t="shared" si="1268"/>
        <v>711.69702567025593</v>
      </c>
      <c r="X5653" s="32">
        <f t="shared" si="1269"/>
        <v>711.69702567025593</v>
      </c>
    </row>
    <row r="5654" spans="1:24" x14ac:dyDescent="0.25">
      <c r="A5654" s="2"/>
      <c r="B5654" s="2" t="s">
        <v>9</v>
      </c>
      <c r="C5654" s="2">
        <f t="shared" si="1270"/>
        <v>236</v>
      </c>
      <c r="D5654" s="2">
        <f t="shared" si="1271"/>
        <v>10</v>
      </c>
      <c r="E5654" s="2">
        <f t="shared" si="1263"/>
        <v>5650</v>
      </c>
      <c r="F5654" s="11">
        <v>315.89999999999998</v>
      </c>
      <c r="G5654" s="9">
        <v>0.57408472005057298</v>
      </c>
      <c r="H5654" s="9">
        <v>0.60835843468045803</v>
      </c>
      <c r="I5654" s="9">
        <v>0.64263214931034296</v>
      </c>
      <c r="J5654" s="9">
        <v>0.35424566757161602</v>
      </c>
      <c r="K5654" s="9">
        <v>0.35424566757161602</v>
      </c>
      <c r="L5654" s="9">
        <v>0.35424566757161602</v>
      </c>
      <c r="N5654" s="32">
        <f>IF('System Design'!$F$8=1,'Hourly Demand and Generation'!G5654*'System Design'!$F$21,IF('System Design'!$F$8=2,'Hourly Demand and Generation'!H5654*'System Design'!$F$21,IF('System Design'!$F$8=3,'Hourly Demand and Generation'!I5654*'System Design'!$F$21)))</f>
        <v>321.31607465517146</v>
      </c>
      <c r="O5654" s="32">
        <f>IF('System Design'!$F$8=1,'Hourly Demand and Generation'!J5654*'System Design'!$F$22,IF('System Design'!$F$8=2,'Hourly Demand and Generation'!K5654*'System Design'!$F$22,IF('System Design'!$F$8=3,'Hourly Demand and Generation'!L5654*'System Design'!$F$22)))</f>
        <v>885.61416892904003</v>
      </c>
      <c r="Q5654" s="32">
        <f t="shared" si="1261"/>
        <v>0</v>
      </c>
      <c r="R5654" s="32">
        <f t="shared" si="1264"/>
        <v>5400</v>
      </c>
      <c r="S5654" s="32">
        <f t="shared" si="1265"/>
        <v>0</v>
      </c>
      <c r="T5654" s="32">
        <f t="shared" si="1266"/>
        <v>21600</v>
      </c>
      <c r="U5654" s="32">
        <f t="shared" si="1267"/>
        <v>0</v>
      </c>
      <c r="V5654" s="32">
        <f t="shared" si="1262"/>
        <v>891.03024358421146</v>
      </c>
      <c r="W5654" s="32">
        <f t="shared" si="1268"/>
        <v>891.03024358421146</v>
      </c>
      <c r="X5654" s="32">
        <f t="shared" si="1269"/>
        <v>891.03024358421146</v>
      </c>
    </row>
    <row r="5655" spans="1:24" x14ac:dyDescent="0.25">
      <c r="A5655" s="2"/>
      <c r="B5655" s="2" t="s">
        <v>9</v>
      </c>
      <c r="C5655" s="2">
        <f t="shared" si="1270"/>
        <v>236</v>
      </c>
      <c r="D5655" s="2">
        <f t="shared" si="1271"/>
        <v>11</v>
      </c>
      <c r="E5655" s="2">
        <f t="shared" si="1263"/>
        <v>5651</v>
      </c>
      <c r="F5655" s="11">
        <v>311.85000000000002</v>
      </c>
      <c r="G5655" s="9">
        <v>0.71117957857011305</v>
      </c>
      <c r="H5655" s="9">
        <v>0.74973750752873303</v>
      </c>
      <c r="I5655" s="9">
        <v>0.78829543648735401</v>
      </c>
      <c r="J5655" s="9">
        <v>0.31488503784143601</v>
      </c>
      <c r="K5655" s="9">
        <v>0.31488503784143601</v>
      </c>
      <c r="L5655" s="9">
        <v>0.31488503784143601</v>
      </c>
      <c r="N5655" s="32">
        <f>IF('System Design'!$F$8=1,'Hourly Demand and Generation'!G5655*'System Design'!$F$21,IF('System Design'!$F$8=2,'Hourly Demand and Generation'!H5655*'System Design'!$F$21,IF('System Design'!$F$8=3,'Hourly Demand and Generation'!I5655*'System Design'!$F$21)))</f>
        <v>394.14771824367699</v>
      </c>
      <c r="O5655" s="32">
        <f>IF('System Design'!$F$8=1,'Hourly Demand and Generation'!J5655*'System Design'!$F$22,IF('System Design'!$F$8=2,'Hourly Demand and Generation'!K5655*'System Design'!$F$22,IF('System Design'!$F$8=3,'Hourly Demand and Generation'!L5655*'System Design'!$F$22)))</f>
        <v>787.21259460358999</v>
      </c>
      <c r="Q5655" s="32">
        <f t="shared" si="1261"/>
        <v>0</v>
      </c>
      <c r="R5655" s="32">
        <f t="shared" si="1264"/>
        <v>5400</v>
      </c>
      <c r="S5655" s="32">
        <f t="shared" si="1265"/>
        <v>0</v>
      </c>
      <c r="T5655" s="32">
        <f t="shared" si="1266"/>
        <v>21600</v>
      </c>
      <c r="U5655" s="32">
        <f t="shared" si="1267"/>
        <v>0</v>
      </c>
      <c r="V5655" s="32">
        <f t="shared" si="1262"/>
        <v>869.51031284726685</v>
      </c>
      <c r="W5655" s="32">
        <f t="shared" si="1268"/>
        <v>869.51031284726685</v>
      </c>
      <c r="X5655" s="32">
        <f t="shared" si="1269"/>
        <v>869.51031284726685</v>
      </c>
    </row>
    <row r="5656" spans="1:24" x14ac:dyDescent="0.25">
      <c r="A5656" s="2"/>
      <c r="B5656" s="2" t="s">
        <v>9</v>
      </c>
      <c r="C5656" s="2">
        <f t="shared" si="1270"/>
        <v>236</v>
      </c>
      <c r="D5656" s="2">
        <f t="shared" si="1271"/>
        <v>12</v>
      </c>
      <c r="E5656" s="2">
        <f t="shared" si="1263"/>
        <v>5652</v>
      </c>
      <c r="F5656" s="11">
        <v>311.85000000000002</v>
      </c>
      <c r="G5656" s="9">
        <v>0.85684286574712398</v>
      </c>
      <c r="H5656" s="9">
        <v>0.85684286574712398</v>
      </c>
      <c r="I5656" s="9">
        <v>0.85684286574712398</v>
      </c>
      <c r="J5656" s="9">
        <v>0.29520472297634598</v>
      </c>
      <c r="K5656" s="9">
        <v>0.29520472297634598</v>
      </c>
      <c r="L5656" s="9">
        <v>0.29520472297634598</v>
      </c>
      <c r="N5656" s="32">
        <f>IF('System Design'!$F$8=1,'Hourly Demand and Generation'!G5656*'System Design'!$F$21,IF('System Design'!$F$8=2,'Hourly Demand and Generation'!H5656*'System Design'!$F$21,IF('System Design'!$F$8=3,'Hourly Demand and Generation'!I5656*'System Design'!$F$21)))</f>
        <v>428.42143287356197</v>
      </c>
      <c r="O5656" s="32">
        <f>IF('System Design'!$F$8=1,'Hourly Demand and Generation'!J5656*'System Design'!$F$22,IF('System Design'!$F$8=2,'Hourly Demand and Generation'!K5656*'System Design'!$F$22,IF('System Design'!$F$8=3,'Hourly Demand and Generation'!L5656*'System Design'!$F$22)))</f>
        <v>738.01180744086491</v>
      </c>
      <c r="Q5656" s="32">
        <f t="shared" si="1261"/>
        <v>0</v>
      </c>
      <c r="R5656" s="32">
        <f t="shared" si="1264"/>
        <v>5400</v>
      </c>
      <c r="S5656" s="32">
        <f t="shared" si="1265"/>
        <v>0</v>
      </c>
      <c r="T5656" s="32">
        <f t="shared" si="1266"/>
        <v>21600</v>
      </c>
      <c r="U5656" s="32">
        <f t="shared" si="1267"/>
        <v>0</v>
      </c>
      <c r="V5656" s="32">
        <f t="shared" si="1262"/>
        <v>854.58324031442692</v>
      </c>
      <c r="W5656" s="32">
        <f t="shared" si="1268"/>
        <v>854.58324031442692</v>
      </c>
      <c r="X5656" s="32">
        <f t="shared" si="1269"/>
        <v>854.58324031442692</v>
      </c>
    </row>
    <row r="5657" spans="1:24" x14ac:dyDescent="0.25">
      <c r="A5657" s="2"/>
      <c r="B5657" s="2" t="s">
        <v>9</v>
      </c>
      <c r="C5657" s="2">
        <f t="shared" si="1270"/>
        <v>236</v>
      </c>
      <c r="D5657" s="2">
        <f t="shared" si="1271"/>
        <v>13</v>
      </c>
      <c r="E5657" s="2">
        <f t="shared" si="1263"/>
        <v>5653</v>
      </c>
      <c r="F5657" s="11">
        <v>324</v>
      </c>
      <c r="G5657" s="9">
        <v>0.71117957857011305</v>
      </c>
      <c r="H5657" s="9">
        <v>0.74973750752873303</v>
      </c>
      <c r="I5657" s="9">
        <v>0.78829543648735401</v>
      </c>
      <c r="J5657" s="9">
        <v>0.31488503784143601</v>
      </c>
      <c r="K5657" s="9">
        <v>0.31488503784143601</v>
      </c>
      <c r="L5657" s="9">
        <v>0.31488503784143601</v>
      </c>
      <c r="N5657" s="32">
        <f>IF('System Design'!$F$8=1,'Hourly Demand and Generation'!G5657*'System Design'!$F$21,IF('System Design'!$F$8=2,'Hourly Demand and Generation'!H5657*'System Design'!$F$21,IF('System Design'!$F$8=3,'Hourly Demand and Generation'!I5657*'System Design'!$F$21)))</f>
        <v>394.14771824367699</v>
      </c>
      <c r="O5657" s="32">
        <f>IF('System Design'!$F$8=1,'Hourly Demand and Generation'!J5657*'System Design'!$F$22,IF('System Design'!$F$8=2,'Hourly Demand and Generation'!K5657*'System Design'!$F$22,IF('System Design'!$F$8=3,'Hourly Demand and Generation'!L5657*'System Design'!$F$22)))</f>
        <v>787.21259460358999</v>
      </c>
      <c r="Q5657" s="32">
        <f t="shared" si="1261"/>
        <v>0</v>
      </c>
      <c r="R5657" s="32">
        <f t="shared" si="1264"/>
        <v>5400</v>
      </c>
      <c r="S5657" s="32">
        <f t="shared" si="1265"/>
        <v>0</v>
      </c>
      <c r="T5657" s="32">
        <f t="shared" si="1266"/>
        <v>21600</v>
      </c>
      <c r="U5657" s="32">
        <f t="shared" si="1267"/>
        <v>0</v>
      </c>
      <c r="V5657" s="32">
        <f t="shared" si="1262"/>
        <v>857.36031284726687</v>
      </c>
      <c r="W5657" s="32">
        <f t="shared" si="1268"/>
        <v>857.36031284726687</v>
      </c>
      <c r="X5657" s="32">
        <f t="shared" si="1269"/>
        <v>857.36031284726687</v>
      </c>
    </row>
    <row r="5658" spans="1:24" x14ac:dyDescent="0.25">
      <c r="A5658" s="2"/>
      <c r="B5658" s="2" t="s">
        <v>9</v>
      </c>
      <c r="C5658" s="2">
        <f t="shared" si="1270"/>
        <v>236</v>
      </c>
      <c r="D5658" s="2">
        <f t="shared" si="1271"/>
        <v>14</v>
      </c>
      <c r="E5658" s="2">
        <f t="shared" si="1263"/>
        <v>5654</v>
      </c>
      <c r="F5658" s="11">
        <v>324</v>
      </c>
      <c r="G5658" s="9">
        <v>0.57408472005057298</v>
      </c>
      <c r="H5658" s="9">
        <v>0.60835843468045803</v>
      </c>
      <c r="I5658" s="9">
        <v>0.64263214931034296</v>
      </c>
      <c r="J5658" s="9">
        <v>0.33456535270652599</v>
      </c>
      <c r="K5658" s="9">
        <v>0.33456535270652599</v>
      </c>
      <c r="L5658" s="9">
        <v>0.33456535270652599</v>
      </c>
      <c r="N5658" s="32">
        <f>IF('System Design'!$F$8=1,'Hourly Demand and Generation'!G5658*'System Design'!$F$21,IF('System Design'!$F$8=2,'Hourly Demand and Generation'!H5658*'System Design'!$F$21,IF('System Design'!$F$8=3,'Hourly Demand and Generation'!I5658*'System Design'!$F$21)))</f>
        <v>321.31607465517146</v>
      </c>
      <c r="O5658" s="32">
        <f>IF('System Design'!$F$8=1,'Hourly Demand and Generation'!J5658*'System Design'!$F$22,IF('System Design'!$F$8=2,'Hourly Demand and Generation'!K5658*'System Design'!$F$22,IF('System Design'!$F$8=3,'Hourly Demand and Generation'!L5658*'System Design'!$F$22)))</f>
        <v>836.41338176631496</v>
      </c>
      <c r="Q5658" s="32">
        <f t="shared" si="1261"/>
        <v>0</v>
      </c>
      <c r="R5658" s="32">
        <f t="shared" si="1264"/>
        <v>5400</v>
      </c>
      <c r="S5658" s="32">
        <f t="shared" si="1265"/>
        <v>0</v>
      </c>
      <c r="T5658" s="32">
        <f t="shared" si="1266"/>
        <v>21600</v>
      </c>
      <c r="U5658" s="32">
        <f t="shared" si="1267"/>
        <v>0</v>
      </c>
      <c r="V5658" s="32">
        <f t="shared" si="1262"/>
        <v>833.72945642148647</v>
      </c>
      <c r="W5658" s="32">
        <f t="shared" si="1268"/>
        <v>833.72945642148647</v>
      </c>
      <c r="X5658" s="32">
        <f t="shared" si="1269"/>
        <v>833.72945642148647</v>
      </c>
    </row>
    <row r="5659" spans="1:24" x14ac:dyDescent="0.25">
      <c r="A5659" s="2"/>
      <c r="B5659" s="2" t="s">
        <v>9</v>
      </c>
      <c r="C5659" s="2">
        <f t="shared" si="1270"/>
        <v>236</v>
      </c>
      <c r="D5659" s="2">
        <f t="shared" si="1271"/>
        <v>15</v>
      </c>
      <c r="E5659" s="2">
        <f t="shared" si="1263"/>
        <v>5655</v>
      </c>
      <c r="F5659" s="11">
        <v>344.25</v>
      </c>
      <c r="G5659" s="9">
        <v>0.42842143287356199</v>
      </c>
      <c r="H5659" s="9">
        <v>0.46269514750344698</v>
      </c>
      <c r="I5659" s="9">
        <v>0.49696886213333202</v>
      </c>
      <c r="J5659" s="9">
        <v>0.35424566757161602</v>
      </c>
      <c r="K5659" s="9">
        <v>0.35424566757161602</v>
      </c>
      <c r="L5659" s="9">
        <v>0.35424566757161602</v>
      </c>
      <c r="N5659" s="32">
        <f>IF('System Design'!$F$8=1,'Hourly Demand and Generation'!G5659*'System Design'!$F$21,IF('System Design'!$F$8=2,'Hourly Demand and Generation'!H5659*'System Design'!$F$21,IF('System Design'!$F$8=3,'Hourly Demand and Generation'!I5659*'System Design'!$F$21)))</f>
        <v>248.48443106666602</v>
      </c>
      <c r="O5659" s="32">
        <f>IF('System Design'!$F$8=1,'Hourly Demand and Generation'!J5659*'System Design'!$F$22,IF('System Design'!$F$8=2,'Hourly Demand and Generation'!K5659*'System Design'!$F$22,IF('System Design'!$F$8=3,'Hourly Demand and Generation'!L5659*'System Design'!$F$22)))</f>
        <v>885.61416892904003</v>
      </c>
      <c r="Q5659" s="32">
        <f t="shared" si="1261"/>
        <v>0</v>
      </c>
      <c r="R5659" s="32">
        <f t="shared" si="1264"/>
        <v>5400</v>
      </c>
      <c r="S5659" s="32">
        <f t="shared" si="1265"/>
        <v>0</v>
      </c>
      <c r="T5659" s="32">
        <f t="shared" si="1266"/>
        <v>21600</v>
      </c>
      <c r="U5659" s="32">
        <f t="shared" si="1267"/>
        <v>0</v>
      </c>
      <c r="V5659" s="32">
        <f t="shared" si="1262"/>
        <v>789.84859999570608</v>
      </c>
      <c r="W5659" s="32">
        <f t="shared" si="1268"/>
        <v>789.84859999570608</v>
      </c>
      <c r="X5659" s="32">
        <f t="shared" si="1269"/>
        <v>789.84859999570608</v>
      </c>
    </row>
    <row r="5660" spans="1:24" x14ac:dyDescent="0.25">
      <c r="A5660" s="2"/>
      <c r="B5660" s="2" t="s">
        <v>9</v>
      </c>
      <c r="C5660" s="2">
        <f t="shared" si="1270"/>
        <v>236</v>
      </c>
      <c r="D5660" s="2">
        <f t="shared" si="1271"/>
        <v>16</v>
      </c>
      <c r="E5660" s="2">
        <f t="shared" si="1263"/>
        <v>5656</v>
      </c>
      <c r="F5660" s="11">
        <v>364.5</v>
      </c>
      <c r="G5660" s="9">
        <v>0.282758145696551</v>
      </c>
      <c r="H5660" s="9">
        <v>0.32131607465517098</v>
      </c>
      <c r="I5660" s="9">
        <v>0.35987400361379202</v>
      </c>
      <c r="J5660" s="9">
        <v>0.35424566757161602</v>
      </c>
      <c r="K5660" s="9">
        <v>0.35424566757161602</v>
      </c>
      <c r="L5660" s="9">
        <v>0.35424566757161602</v>
      </c>
      <c r="N5660" s="32">
        <f>IF('System Design'!$F$8=1,'Hourly Demand and Generation'!G5660*'System Design'!$F$21,IF('System Design'!$F$8=2,'Hourly Demand and Generation'!H5660*'System Design'!$F$21,IF('System Design'!$F$8=3,'Hourly Demand and Generation'!I5660*'System Design'!$F$21)))</f>
        <v>179.93700180689601</v>
      </c>
      <c r="O5660" s="32">
        <f>IF('System Design'!$F$8=1,'Hourly Demand and Generation'!J5660*'System Design'!$F$22,IF('System Design'!$F$8=2,'Hourly Demand and Generation'!K5660*'System Design'!$F$22,IF('System Design'!$F$8=3,'Hourly Demand and Generation'!L5660*'System Design'!$F$22)))</f>
        <v>885.61416892904003</v>
      </c>
      <c r="Q5660" s="32">
        <f t="shared" si="1261"/>
        <v>0</v>
      </c>
      <c r="R5660" s="32">
        <f t="shared" si="1264"/>
        <v>5400</v>
      </c>
      <c r="S5660" s="32">
        <f t="shared" si="1265"/>
        <v>0</v>
      </c>
      <c r="T5660" s="32">
        <f t="shared" si="1266"/>
        <v>21600</v>
      </c>
      <c r="U5660" s="32">
        <f t="shared" si="1267"/>
        <v>0</v>
      </c>
      <c r="V5660" s="32">
        <f t="shared" si="1262"/>
        <v>701.05117073593601</v>
      </c>
      <c r="W5660" s="32">
        <f t="shared" si="1268"/>
        <v>701.05117073593601</v>
      </c>
      <c r="X5660" s="32">
        <f t="shared" si="1269"/>
        <v>701.05117073593601</v>
      </c>
    </row>
    <row r="5661" spans="1:24" x14ac:dyDescent="0.25">
      <c r="A5661" s="2"/>
      <c r="B5661" s="2" t="s">
        <v>9</v>
      </c>
      <c r="C5661" s="2">
        <f t="shared" si="1270"/>
        <v>236</v>
      </c>
      <c r="D5661" s="2">
        <f t="shared" si="1271"/>
        <v>17</v>
      </c>
      <c r="E5661" s="2">
        <f t="shared" si="1263"/>
        <v>5657</v>
      </c>
      <c r="F5661" s="11">
        <v>384.75</v>
      </c>
      <c r="G5661" s="9">
        <v>0.14566328717701099</v>
      </c>
      <c r="H5661" s="9">
        <v>0.17993700180689601</v>
      </c>
      <c r="I5661" s="9">
        <v>0.214210716436781</v>
      </c>
      <c r="J5661" s="9">
        <v>0.39360629730179503</v>
      </c>
      <c r="K5661" s="9">
        <v>0.39360629730179503</v>
      </c>
      <c r="L5661" s="9">
        <v>0.39360629730179503</v>
      </c>
      <c r="N5661" s="32">
        <f>IF('System Design'!$F$8=1,'Hourly Demand and Generation'!G5661*'System Design'!$F$21,IF('System Design'!$F$8=2,'Hourly Demand and Generation'!H5661*'System Design'!$F$21,IF('System Design'!$F$8=3,'Hourly Demand and Generation'!I5661*'System Design'!$F$21)))</f>
        <v>107.10535821839049</v>
      </c>
      <c r="O5661" s="32">
        <f>IF('System Design'!$F$8=1,'Hourly Demand and Generation'!J5661*'System Design'!$F$22,IF('System Design'!$F$8=2,'Hourly Demand and Generation'!K5661*'System Design'!$F$22,IF('System Design'!$F$8=3,'Hourly Demand and Generation'!L5661*'System Design'!$F$22)))</f>
        <v>984.01574325448757</v>
      </c>
      <c r="Q5661" s="32">
        <f t="shared" si="1261"/>
        <v>0</v>
      </c>
      <c r="R5661" s="32">
        <f t="shared" si="1264"/>
        <v>5400</v>
      </c>
      <c r="S5661" s="32">
        <f t="shared" si="1265"/>
        <v>0</v>
      </c>
      <c r="T5661" s="32">
        <f t="shared" si="1266"/>
        <v>21600</v>
      </c>
      <c r="U5661" s="32">
        <f t="shared" si="1267"/>
        <v>0</v>
      </c>
      <c r="V5661" s="32">
        <f t="shared" si="1262"/>
        <v>706.37110147287808</v>
      </c>
      <c r="W5661" s="32">
        <f t="shared" si="1268"/>
        <v>706.37110147287808</v>
      </c>
      <c r="X5661" s="32">
        <f t="shared" si="1269"/>
        <v>706.37110147287808</v>
      </c>
    </row>
    <row r="5662" spans="1:24" x14ac:dyDescent="0.25">
      <c r="A5662" s="2"/>
      <c r="B5662" s="2" t="s">
        <v>9</v>
      </c>
      <c r="C5662" s="2">
        <f t="shared" si="1270"/>
        <v>236</v>
      </c>
      <c r="D5662" s="2">
        <f t="shared" si="1271"/>
        <v>18</v>
      </c>
      <c r="E5662" s="2">
        <f t="shared" si="1263"/>
        <v>5658</v>
      </c>
      <c r="F5662" s="11">
        <v>405</v>
      </c>
      <c r="G5662" s="9">
        <v>6.8547429259769893E-2</v>
      </c>
      <c r="H5662" s="9">
        <v>0.10710535821839</v>
      </c>
      <c r="I5662" s="9">
        <v>0.14566328717701099</v>
      </c>
      <c r="J5662" s="9">
        <v>0.373925982436705</v>
      </c>
      <c r="K5662" s="9">
        <v>0.373925982436705</v>
      </c>
      <c r="L5662" s="9">
        <v>0.373925982436705</v>
      </c>
      <c r="N5662" s="32">
        <f>IF('System Design'!$F$8=1,'Hourly Demand and Generation'!G5662*'System Design'!$F$21,IF('System Design'!$F$8=2,'Hourly Demand and Generation'!H5662*'System Design'!$F$21,IF('System Design'!$F$8=3,'Hourly Demand and Generation'!I5662*'System Design'!$F$21)))</f>
        <v>72.8316435885055</v>
      </c>
      <c r="O5662" s="32">
        <f>IF('System Design'!$F$8=1,'Hourly Demand and Generation'!J5662*'System Design'!$F$22,IF('System Design'!$F$8=2,'Hourly Demand and Generation'!K5662*'System Design'!$F$22,IF('System Design'!$F$8=3,'Hourly Demand and Generation'!L5662*'System Design'!$F$22)))</f>
        <v>934.8149560917625</v>
      </c>
      <c r="Q5662" s="32">
        <f t="shared" si="1261"/>
        <v>0</v>
      </c>
      <c r="R5662" s="32">
        <f t="shared" si="1264"/>
        <v>5400</v>
      </c>
      <c r="S5662" s="32">
        <f t="shared" si="1265"/>
        <v>0</v>
      </c>
      <c r="T5662" s="32">
        <f t="shared" si="1266"/>
        <v>21600</v>
      </c>
      <c r="U5662" s="32">
        <f t="shared" si="1267"/>
        <v>0</v>
      </c>
      <c r="V5662" s="32">
        <f t="shared" si="1262"/>
        <v>602.64659968026797</v>
      </c>
      <c r="W5662" s="32">
        <f t="shared" si="1268"/>
        <v>602.64659968026797</v>
      </c>
      <c r="X5662" s="32">
        <f t="shared" si="1269"/>
        <v>602.64659968026797</v>
      </c>
    </row>
    <row r="5663" spans="1:24" x14ac:dyDescent="0.25">
      <c r="A5663" s="2"/>
      <c r="B5663" s="2" t="s">
        <v>9</v>
      </c>
      <c r="C5663" s="2">
        <f t="shared" si="1270"/>
        <v>236</v>
      </c>
      <c r="D5663" s="2">
        <f t="shared" si="1271"/>
        <v>19</v>
      </c>
      <c r="E5663" s="2">
        <f t="shared" si="1263"/>
        <v>5659</v>
      </c>
      <c r="F5663" s="11">
        <v>392.85</v>
      </c>
      <c r="G5663" s="9">
        <v>0</v>
      </c>
      <c r="H5663" s="9">
        <v>3.4273714629885002E-2</v>
      </c>
      <c r="I5663" s="9">
        <v>6.8547429259769893E-2</v>
      </c>
      <c r="J5663" s="9">
        <v>0.35424566757161602</v>
      </c>
      <c r="K5663" s="9">
        <v>0.35424566757161602</v>
      </c>
      <c r="L5663" s="9">
        <v>0.35424566757161602</v>
      </c>
      <c r="N5663" s="32">
        <f>IF('System Design'!$F$8=1,'Hourly Demand and Generation'!G5663*'System Design'!$F$21,IF('System Design'!$F$8=2,'Hourly Demand and Generation'!H5663*'System Design'!$F$21,IF('System Design'!$F$8=3,'Hourly Demand and Generation'!I5663*'System Design'!$F$21)))</f>
        <v>34.27371462988495</v>
      </c>
      <c r="O5663" s="32">
        <f>IF('System Design'!$F$8=1,'Hourly Demand and Generation'!J5663*'System Design'!$F$22,IF('System Design'!$F$8=2,'Hourly Demand and Generation'!K5663*'System Design'!$F$22,IF('System Design'!$F$8=3,'Hourly Demand and Generation'!L5663*'System Design'!$F$22)))</f>
        <v>885.61416892904003</v>
      </c>
      <c r="Q5663" s="32">
        <f t="shared" si="1261"/>
        <v>0</v>
      </c>
      <c r="R5663" s="32">
        <f t="shared" si="1264"/>
        <v>5400</v>
      </c>
      <c r="S5663" s="32">
        <f t="shared" si="1265"/>
        <v>0</v>
      </c>
      <c r="T5663" s="32">
        <f t="shared" si="1266"/>
        <v>21600</v>
      </c>
      <c r="U5663" s="32">
        <f t="shared" si="1267"/>
        <v>0</v>
      </c>
      <c r="V5663" s="32">
        <f t="shared" si="1262"/>
        <v>527.03788355892493</v>
      </c>
      <c r="W5663" s="32">
        <f t="shared" si="1268"/>
        <v>527.03788355892493</v>
      </c>
      <c r="X5663" s="32">
        <f t="shared" si="1269"/>
        <v>527.03788355892493</v>
      </c>
    </row>
    <row r="5664" spans="1:24" x14ac:dyDescent="0.25">
      <c r="A5664" s="2"/>
      <c r="B5664" s="2" t="s">
        <v>9</v>
      </c>
      <c r="C5664" s="2">
        <f t="shared" si="1270"/>
        <v>236</v>
      </c>
      <c r="D5664" s="2">
        <f t="shared" si="1271"/>
        <v>20</v>
      </c>
      <c r="E5664" s="2">
        <f t="shared" si="1263"/>
        <v>5660</v>
      </c>
      <c r="F5664" s="11">
        <v>384.75</v>
      </c>
      <c r="G5664" s="9">
        <v>0</v>
      </c>
      <c r="H5664" s="9">
        <v>0</v>
      </c>
      <c r="I5664" s="9">
        <v>0</v>
      </c>
      <c r="J5664" s="9">
        <v>0.35424566757161602</v>
      </c>
      <c r="K5664" s="9">
        <v>0.35424566757161602</v>
      </c>
      <c r="L5664" s="9">
        <v>0.35424566757161602</v>
      </c>
      <c r="N5664" s="32">
        <f>IF('System Design'!$F$8=1,'Hourly Demand and Generation'!G5664*'System Design'!$F$21,IF('System Design'!$F$8=2,'Hourly Demand and Generation'!H5664*'System Design'!$F$21,IF('System Design'!$F$8=3,'Hourly Demand and Generation'!I5664*'System Design'!$F$21)))</f>
        <v>0</v>
      </c>
      <c r="O5664" s="32">
        <f>IF('System Design'!$F$8=1,'Hourly Demand and Generation'!J5664*'System Design'!$F$22,IF('System Design'!$F$8=2,'Hourly Demand and Generation'!K5664*'System Design'!$F$22,IF('System Design'!$F$8=3,'Hourly Demand and Generation'!L5664*'System Design'!$F$22)))</f>
        <v>885.61416892904003</v>
      </c>
      <c r="Q5664" s="32">
        <f t="shared" si="1261"/>
        <v>0</v>
      </c>
      <c r="R5664" s="32">
        <f t="shared" si="1264"/>
        <v>5400</v>
      </c>
      <c r="S5664" s="32">
        <f t="shared" si="1265"/>
        <v>0</v>
      </c>
      <c r="T5664" s="32">
        <f t="shared" si="1266"/>
        <v>21600</v>
      </c>
      <c r="U5664" s="32">
        <f t="shared" si="1267"/>
        <v>0</v>
      </c>
      <c r="V5664" s="32">
        <f t="shared" si="1262"/>
        <v>500.86416892904003</v>
      </c>
      <c r="W5664" s="32">
        <f t="shared" si="1268"/>
        <v>500.86416892904003</v>
      </c>
      <c r="X5664" s="32">
        <f t="shared" si="1269"/>
        <v>500.86416892904003</v>
      </c>
    </row>
    <row r="5665" spans="1:24" x14ac:dyDescent="0.25">
      <c r="A5665" s="2"/>
      <c r="B5665" s="2" t="s">
        <v>9</v>
      </c>
      <c r="C5665" s="2">
        <f t="shared" si="1270"/>
        <v>236</v>
      </c>
      <c r="D5665" s="2">
        <f t="shared" si="1271"/>
        <v>21</v>
      </c>
      <c r="E5665" s="2">
        <f t="shared" si="1263"/>
        <v>5661</v>
      </c>
      <c r="F5665" s="11">
        <v>364.5</v>
      </c>
      <c r="G5665" s="9">
        <v>0</v>
      </c>
      <c r="H5665" s="9">
        <v>0</v>
      </c>
      <c r="I5665" s="9">
        <v>0</v>
      </c>
      <c r="J5665" s="9">
        <v>0.35424566757161602</v>
      </c>
      <c r="K5665" s="9">
        <v>0.35424566757161602</v>
      </c>
      <c r="L5665" s="9">
        <v>0.35424566757161602</v>
      </c>
      <c r="N5665" s="32">
        <f>IF('System Design'!$F$8=1,'Hourly Demand and Generation'!G5665*'System Design'!$F$21,IF('System Design'!$F$8=2,'Hourly Demand and Generation'!H5665*'System Design'!$F$21,IF('System Design'!$F$8=3,'Hourly Demand and Generation'!I5665*'System Design'!$F$21)))</f>
        <v>0</v>
      </c>
      <c r="O5665" s="32">
        <f>IF('System Design'!$F$8=1,'Hourly Demand and Generation'!J5665*'System Design'!$F$22,IF('System Design'!$F$8=2,'Hourly Demand and Generation'!K5665*'System Design'!$F$22,IF('System Design'!$F$8=3,'Hourly Demand and Generation'!L5665*'System Design'!$F$22)))</f>
        <v>885.61416892904003</v>
      </c>
      <c r="Q5665" s="32">
        <f t="shared" si="1261"/>
        <v>0</v>
      </c>
      <c r="R5665" s="32">
        <f t="shared" si="1264"/>
        <v>5400</v>
      </c>
      <c r="S5665" s="32">
        <f t="shared" si="1265"/>
        <v>0</v>
      </c>
      <c r="T5665" s="32">
        <f t="shared" si="1266"/>
        <v>21600</v>
      </c>
      <c r="U5665" s="32">
        <f t="shared" si="1267"/>
        <v>0</v>
      </c>
      <c r="V5665" s="32">
        <f t="shared" si="1262"/>
        <v>521.11416892904003</v>
      </c>
      <c r="W5665" s="32">
        <f t="shared" si="1268"/>
        <v>521.11416892904003</v>
      </c>
      <c r="X5665" s="32">
        <f t="shared" si="1269"/>
        <v>521.11416892904003</v>
      </c>
    </row>
    <row r="5666" spans="1:24" x14ac:dyDescent="0.25">
      <c r="A5666" s="2"/>
      <c r="B5666" s="2" t="s">
        <v>9</v>
      </c>
      <c r="C5666" s="2">
        <f t="shared" si="1270"/>
        <v>236</v>
      </c>
      <c r="D5666" s="2">
        <f t="shared" si="1271"/>
        <v>22</v>
      </c>
      <c r="E5666" s="2">
        <f t="shared" si="1263"/>
        <v>5662</v>
      </c>
      <c r="F5666" s="11">
        <v>344.25</v>
      </c>
      <c r="G5666" s="9">
        <v>0</v>
      </c>
      <c r="H5666" s="9">
        <v>0</v>
      </c>
      <c r="I5666" s="9">
        <v>0</v>
      </c>
      <c r="J5666" s="9">
        <v>0.373925982436705</v>
      </c>
      <c r="K5666" s="9">
        <v>0.373925982436705</v>
      </c>
      <c r="L5666" s="9">
        <v>0.373925982436705</v>
      </c>
      <c r="N5666" s="32">
        <f>IF('System Design'!$F$8=1,'Hourly Demand and Generation'!G5666*'System Design'!$F$21,IF('System Design'!$F$8=2,'Hourly Demand and Generation'!H5666*'System Design'!$F$21,IF('System Design'!$F$8=3,'Hourly Demand and Generation'!I5666*'System Design'!$F$21)))</f>
        <v>0</v>
      </c>
      <c r="O5666" s="32">
        <f>IF('System Design'!$F$8=1,'Hourly Demand and Generation'!J5666*'System Design'!$F$22,IF('System Design'!$F$8=2,'Hourly Demand and Generation'!K5666*'System Design'!$F$22,IF('System Design'!$F$8=3,'Hourly Demand and Generation'!L5666*'System Design'!$F$22)))</f>
        <v>934.8149560917625</v>
      </c>
      <c r="Q5666" s="32">
        <f t="shared" si="1261"/>
        <v>0</v>
      </c>
      <c r="R5666" s="32">
        <f t="shared" si="1264"/>
        <v>5400</v>
      </c>
      <c r="S5666" s="32">
        <f t="shared" si="1265"/>
        <v>0</v>
      </c>
      <c r="T5666" s="32">
        <f t="shared" si="1266"/>
        <v>21600</v>
      </c>
      <c r="U5666" s="32">
        <f t="shared" si="1267"/>
        <v>0</v>
      </c>
      <c r="V5666" s="32">
        <f t="shared" si="1262"/>
        <v>590.5649560917625</v>
      </c>
      <c r="W5666" s="32">
        <f t="shared" si="1268"/>
        <v>590.5649560917625</v>
      </c>
      <c r="X5666" s="32">
        <f t="shared" si="1269"/>
        <v>590.5649560917625</v>
      </c>
    </row>
    <row r="5667" spans="1:24" x14ac:dyDescent="0.25">
      <c r="A5667" s="2"/>
      <c r="B5667" s="2" t="s">
        <v>9</v>
      </c>
      <c r="C5667" s="2">
        <f t="shared" si="1270"/>
        <v>236</v>
      </c>
      <c r="D5667" s="2">
        <f t="shared" si="1271"/>
        <v>23</v>
      </c>
      <c r="E5667" s="2">
        <f t="shared" si="1263"/>
        <v>5663</v>
      </c>
      <c r="F5667" s="11">
        <v>324</v>
      </c>
      <c r="G5667" s="9">
        <v>0</v>
      </c>
      <c r="H5667" s="9">
        <v>0</v>
      </c>
      <c r="I5667" s="9">
        <v>0</v>
      </c>
      <c r="J5667" s="9">
        <v>0.31488503784143601</v>
      </c>
      <c r="K5667" s="9">
        <v>0.31488503784143601</v>
      </c>
      <c r="L5667" s="9">
        <v>0.31488503784143601</v>
      </c>
      <c r="N5667" s="32">
        <f>IF('System Design'!$F$8=1,'Hourly Demand and Generation'!G5667*'System Design'!$F$21,IF('System Design'!$F$8=2,'Hourly Demand and Generation'!H5667*'System Design'!$F$21,IF('System Design'!$F$8=3,'Hourly Demand and Generation'!I5667*'System Design'!$F$21)))</f>
        <v>0</v>
      </c>
      <c r="O5667" s="32">
        <f>IF('System Design'!$F$8=1,'Hourly Demand and Generation'!J5667*'System Design'!$F$22,IF('System Design'!$F$8=2,'Hourly Demand and Generation'!K5667*'System Design'!$F$22,IF('System Design'!$F$8=3,'Hourly Demand and Generation'!L5667*'System Design'!$F$22)))</f>
        <v>787.21259460358999</v>
      </c>
      <c r="Q5667" s="32">
        <f t="shared" si="1261"/>
        <v>0</v>
      </c>
      <c r="R5667" s="32">
        <f t="shared" si="1264"/>
        <v>5400</v>
      </c>
      <c r="S5667" s="32">
        <f t="shared" si="1265"/>
        <v>0</v>
      </c>
      <c r="T5667" s="32">
        <f t="shared" si="1266"/>
        <v>21600</v>
      </c>
      <c r="U5667" s="32">
        <f t="shared" si="1267"/>
        <v>0</v>
      </c>
      <c r="V5667" s="32">
        <f t="shared" si="1262"/>
        <v>463.21259460358999</v>
      </c>
      <c r="W5667" s="32">
        <f t="shared" si="1268"/>
        <v>463.21259460358999</v>
      </c>
      <c r="X5667" s="32">
        <f t="shared" si="1269"/>
        <v>463.21259460358999</v>
      </c>
    </row>
    <row r="5668" spans="1:24" x14ac:dyDescent="0.25">
      <c r="A5668" s="2"/>
      <c r="B5668" s="2" t="s">
        <v>9</v>
      </c>
      <c r="C5668" s="2">
        <f t="shared" si="1270"/>
        <v>236</v>
      </c>
      <c r="D5668" s="2">
        <f t="shared" si="1271"/>
        <v>24</v>
      </c>
      <c r="E5668" s="2">
        <f t="shared" si="1263"/>
        <v>5664</v>
      </c>
      <c r="F5668" s="11">
        <v>283.5</v>
      </c>
      <c r="G5668" s="9">
        <v>0</v>
      </c>
      <c r="H5668" s="9">
        <v>0</v>
      </c>
      <c r="I5668" s="9">
        <v>0</v>
      </c>
      <c r="J5668" s="9">
        <v>0.31488503784143601</v>
      </c>
      <c r="K5668" s="9">
        <v>0.31488503784143601</v>
      </c>
      <c r="L5668" s="9">
        <v>0.31488503784143601</v>
      </c>
      <c r="N5668" s="32">
        <f>IF('System Design'!$F$8=1,'Hourly Demand and Generation'!G5668*'System Design'!$F$21,IF('System Design'!$F$8=2,'Hourly Demand and Generation'!H5668*'System Design'!$F$21,IF('System Design'!$F$8=3,'Hourly Demand and Generation'!I5668*'System Design'!$F$21)))</f>
        <v>0</v>
      </c>
      <c r="O5668" s="32">
        <f>IF('System Design'!$F$8=1,'Hourly Demand and Generation'!J5668*'System Design'!$F$22,IF('System Design'!$F$8=2,'Hourly Demand and Generation'!K5668*'System Design'!$F$22,IF('System Design'!$F$8=3,'Hourly Demand and Generation'!L5668*'System Design'!$F$22)))</f>
        <v>787.21259460358999</v>
      </c>
      <c r="Q5668" s="32">
        <f t="shared" si="1261"/>
        <v>0</v>
      </c>
      <c r="R5668" s="32">
        <f t="shared" si="1264"/>
        <v>5400</v>
      </c>
      <c r="S5668" s="32">
        <f t="shared" si="1265"/>
        <v>0</v>
      </c>
      <c r="T5668" s="32">
        <f t="shared" si="1266"/>
        <v>21600</v>
      </c>
      <c r="U5668" s="32">
        <f t="shared" si="1267"/>
        <v>0</v>
      </c>
      <c r="V5668" s="32">
        <f t="shared" si="1262"/>
        <v>503.71259460358999</v>
      </c>
      <c r="W5668" s="32">
        <f t="shared" si="1268"/>
        <v>503.71259460358999</v>
      </c>
      <c r="X5668" s="32">
        <f t="shared" si="1269"/>
        <v>503.71259460358999</v>
      </c>
    </row>
    <row r="5669" spans="1:24" x14ac:dyDescent="0.25">
      <c r="A5669" s="2"/>
      <c r="B5669" s="2" t="s">
        <v>9</v>
      </c>
      <c r="C5669" s="2">
        <f>C5668+1</f>
        <v>237</v>
      </c>
      <c r="D5669" s="2">
        <v>1</v>
      </c>
      <c r="E5669" s="2">
        <f t="shared" si="1263"/>
        <v>5665</v>
      </c>
      <c r="F5669" s="11">
        <v>243</v>
      </c>
      <c r="G5669" s="9">
        <v>0</v>
      </c>
      <c r="H5669" s="9">
        <v>0</v>
      </c>
      <c r="I5669" s="9">
        <v>0</v>
      </c>
      <c r="J5669" s="9">
        <v>0.358522437194424</v>
      </c>
      <c r="K5669" s="9">
        <v>0.358522437194424</v>
      </c>
      <c r="L5669" s="9">
        <v>0.358522437194424</v>
      </c>
      <c r="N5669" s="32">
        <f>IF('System Design'!$F$8=1,'Hourly Demand and Generation'!G5669*'System Design'!$F$21,IF('System Design'!$F$8=2,'Hourly Demand and Generation'!H5669*'System Design'!$F$21,IF('System Design'!$F$8=3,'Hourly Demand and Generation'!I5669*'System Design'!$F$21)))</f>
        <v>0</v>
      </c>
      <c r="O5669" s="32">
        <f>IF('System Design'!$F$8=1,'Hourly Demand and Generation'!J5669*'System Design'!$F$22,IF('System Design'!$F$8=2,'Hourly Demand and Generation'!K5669*'System Design'!$F$22,IF('System Design'!$F$8=3,'Hourly Demand and Generation'!L5669*'System Design'!$F$22)))</f>
        <v>896.30609298605998</v>
      </c>
      <c r="Q5669" s="32">
        <f t="shared" si="1261"/>
        <v>0</v>
      </c>
      <c r="R5669" s="32">
        <f t="shared" si="1264"/>
        <v>5400</v>
      </c>
      <c r="S5669" s="32">
        <f t="shared" si="1265"/>
        <v>0</v>
      </c>
      <c r="T5669" s="32">
        <f t="shared" si="1266"/>
        <v>21600</v>
      </c>
      <c r="U5669" s="32">
        <f t="shared" si="1267"/>
        <v>0</v>
      </c>
      <c r="V5669" s="32">
        <f t="shared" si="1262"/>
        <v>653.30609298605998</v>
      </c>
      <c r="W5669" s="32">
        <f t="shared" si="1268"/>
        <v>653.30609298605998</v>
      </c>
      <c r="X5669" s="32">
        <f t="shared" si="1269"/>
        <v>653.30609298605998</v>
      </c>
    </row>
    <row r="5670" spans="1:24" x14ac:dyDescent="0.25">
      <c r="A5670" s="2"/>
      <c r="B5670" s="2" t="s">
        <v>9</v>
      </c>
      <c r="C5670" s="2">
        <f>C5669</f>
        <v>237</v>
      </c>
      <c r="D5670" s="2">
        <f>D5669+1</f>
        <v>2</v>
      </c>
      <c r="E5670" s="2">
        <f t="shared" si="1263"/>
        <v>5666</v>
      </c>
      <c r="F5670" s="11">
        <v>222.75</v>
      </c>
      <c r="G5670" s="9">
        <v>0</v>
      </c>
      <c r="H5670" s="9">
        <v>0</v>
      </c>
      <c r="I5670" s="9">
        <v>0</v>
      </c>
      <c r="J5670" s="9">
        <v>0.32267019347498199</v>
      </c>
      <c r="K5670" s="9">
        <v>0.32267019347498199</v>
      </c>
      <c r="L5670" s="9">
        <v>0.32267019347498199</v>
      </c>
      <c r="N5670" s="32">
        <f>IF('System Design'!$F$8=1,'Hourly Demand and Generation'!G5670*'System Design'!$F$21,IF('System Design'!$F$8=2,'Hourly Demand and Generation'!H5670*'System Design'!$F$21,IF('System Design'!$F$8=3,'Hourly Demand and Generation'!I5670*'System Design'!$F$21)))</f>
        <v>0</v>
      </c>
      <c r="O5670" s="32">
        <f>IF('System Design'!$F$8=1,'Hourly Demand and Generation'!J5670*'System Design'!$F$22,IF('System Design'!$F$8=2,'Hourly Demand and Generation'!K5670*'System Design'!$F$22,IF('System Design'!$F$8=3,'Hourly Demand and Generation'!L5670*'System Design'!$F$22)))</f>
        <v>806.67548368745497</v>
      </c>
      <c r="Q5670" s="32">
        <f t="shared" si="1261"/>
        <v>0</v>
      </c>
      <c r="R5670" s="32">
        <f t="shared" si="1264"/>
        <v>5400</v>
      </c>
      <c r="S5670" s="32">
        <f t="shared" si="1265"/>
        <v>0</v>
      </c>
      <c r="T5670" s="32">
        <f t="shared" si="1266"/>
        <v>21600</v>
      </c>
      <c r="U5670" s="32">
        <f t="shared" si="1267"/>
        <v>0</v>
      </c>
      <c r="V5670" s="32">
        <f t="shared" si="1262"/>
        <v>583.92548368745497</v>
      </c>
      <c r="W5670" s="32">
        <f t="shared" si="1268"/>
        <v>583.92548368745497</v>
      </c>
      <c r="X5670" s="32">
        <f t="shared" si="1269"/>
        <v>583.92548368745497</v>
      </c>
    </row>
    <row r="5671" spans="1:24" x14ac:dyDescent="0.25">
      <c r="A5671" s="2"/>
      <c r="B5671" s="2" t="s">
        <v>9</v>
      </c>
      <c r="C5671" s="2">
        <f t="shared" ref="C5671:C5692" si="1272">C5670</f>
        <v>237</v>
      </c>
      <c r="D5671" s="2">
        <f t="shared" ref="D5671:D5692" si="1273">D5670+1</f>
        <v>3</v>
      </c>
      <c r="E5671" s="2">
        <f t="shared" si="1263"/>
        <v>5667</v>
      </c>
      <c r="F5671" s="11">
        <v>202.5</v>
      </c>
      <c r="G5671" s="9">
        <v>0</v>
      </c>
      <c r="H5671" s="9">
        <v>0</v>
      </c>
      <c r="I5671" s="9">
        <v>0</v>
      </c>
      <c r="J5671" s="9">
        <v>0.32267019347498199</v>
      </c>
      <c r="K5671" s="9">
        <v>0.32267019347498199</v>
      </c>
      <c r="L5671" s="9">
        <v>0.32267019347498199</v>
      </c>
      <c r="N5671" s="32">
        <f>IF('System Design'!$F$8=1,'Hourly Demand and Generation'!G5671*'System Design'!$F$21,IF('System Design'!$F$8=2,'Hourly Demand and Generation'!H5671*'System Design'!$F$21,IF('System Design'!$F$8=3,'Hourly Demand and Generation'!I5671*'System Design'!$F$21)))</f>
        <v>0</v>
      </c>
      <c r="O5671" s="32">
        <f>IF('System Design'!$F$8=1,'Hourly Demand and Generation'!J5671*'System Design'!$F$22,IF('System Design'!$F$8=2,'Hourly Demand and Generation'!K5671*'System Design'!$F$22,IF('System Design'!$F$8=3,'Hourly Demand and Generation'!L5671*'System Design'!$F$22)))</f>
        <v>806.67548368745497</v>
      </c>
      <c r="Q5671" s="32">
        <f t="shared" si="1261"/>
        <v>0</v>
      </c>
      <c r="R5671" s="32">
        <f t="shared" si="1264"/>
        <v>5400</v>
      </c>
      <c r="S5671" s="32">
        <f t="shared" si="1265"/>
        <v>0</v>
      </c>
      <c r="T5671" s="32">
        <f t="shared" si="1266"/>
        <v>21600</v>
      </c>
      <c r="U5671" s="32">
        <f t="shared" si="1267"/>
        <v>0</v>
      </c>
      <c r="V5671" s="32">
        <f t="shared" si="1262"/>
        <v>604.17548368745497</v>
      </c>
      <c r="W5671" s="32">
        <f t="shared" si="1268"/>
        <v>604.17548368745497</v>
      </c>
      <c r="X5671" s="32">
        <f t="shared" si="1269"/>
        <v>604.17548368745497</v>
      </c>
    </row>
    <row r="5672" spans="1:24" x14ac:dyDescent="0.25">
      <c r="A5672" s="2"/>
      <c r="B5672" s="2" t="s">
        <v>9</v>
      </c>
      <c r="C5672" s="2">
        <f t="shared" si="1272"/>
        <v>237</v>
      </c>
      <c r="D5672" s="2">
        <f t="shared" si="1273"/>
        <v>4</v>
      </c>
      <c r="E5672" s="2">
        <f t="shared" si="1263"/>
        <v>5668</v>
      </c>
      <c r="F5672" s="11">
        <v>243</v>
      </c>
      <c r="G5672" s="9">
        <v>0</v>
      </c>
      <c r="H5672" s="9">
        <v>0</v>
      </c>
      <c r="I5672" s="9">
        <v>0</v>
      </c>
      <c r="J5672" s="9">
        <v>0.358522437194424</v>
      </c>
      <c r="K5672" s="9">
        <v>0.358522437194424</v>
      </c>
      <c r="L5672" s="9">
        <v>0.358522437194424</v>
      </c>
      <c r="N5672" s="32">
        <f>IF('System Design'!$F$8=1,'Hourly Demand and Generation'!G5672*'System Design'!$F$21,IF('System Design'!$F$8=2,'Hourly Demand and Generation'!H5672*'System Design'!$F$21,IF('System Design'!$F$8=3,'Hourly Demand and Generation'!I5672*'System Design'!$F$21)))</f>
        <v>0</v>
      </c>
      <c r="O5672" s="32">
        <f>IF('System Design'!$F$8=1,'Hourly Demand and Generation'!J5672*'System Design'!$F$22,IF('System Design'!$F$8=2,'Hourly Demand and Generation'!K5672*'System Design'!$F$22,IF('System Design'!$F$8=3,'Hourly Demand and Generation'!L5672*'System Design'!$F$22)))</f>
        <v>896.30609298605998</v>
      </c>
      <c r="Q5672" s="32">
        <f t="shared" si="1261"/>
        <v>0</v>
      </c>
      <c r="R5672" s="32">
        <f t="shared" si="1264"/>
        <v>5400</v>
      </c>
      <c r="S5672" s="32">
        <f t="shared" si="1265"/>
        <v>0</v>
      </c>
      <c r="T5672" s="32">
        <f t="shared" si="1266"/>
        <v>21600</v>
      </c>
      <c r="U5672" s="32">
        <f t="shared" si="1267"/>
        <v>0</v>
      </c>
      <c r="V5672" s="32">
        <f t="shared" si="1262"/>
        <v>653.30609298605998</v>
      </c>
      <c r="W5672" s="32">
        <f t="shared" si="1268"/>
        <v>653.30609298605998</v>
      </c>
      <c r="X5672" s="32">
        <f t="shared" si="1269"/>
        <v>653.30609298605998</v>
      </c>
    </row>
    <row r="5673" spans="1:24" x14ac:dyDescent="0.25">
      <c r="A5673" s="2"/>
      <c r="B5673" s="2" t="s">
        <v>9</v>
      </c>
      <c r="C5673" s="2">
        <f t="shared" si="1272"/>
        <v>237</v>
      </c>
      <c r="D5673" s="2">
        <f t="shared" si="1273"/>
        <v>5</v>
      </c>
      <c r="E5673" s="2">
        <f t="shared" si="1263"/>
        <v>5669</v>
      </c>
      <c r="F5673" s="11">
        <v>263.25</v>
      </c>
      <c r="G5673" s="9">
        <v>0</v>
      </c>
      <c r="H5673" s="9">
        <v>3.6583256469030302E-2</v>
      </c>
      <c r="I5673" s="9">
        <v>7.3166512938060702E-2</v>
      </c>
      <c r="J5673" s="9">
        <v>0.28681794975553998</v>
      </c>
      <c r="K5673" s="9">
        <v>0.28681794975553998</v>
      </c>
      <c r="L5673" s="9">
        <v>0.28681794975553998</v>
      </c>
      <c r="N5673" s="32">
        <f>IF('System Design'!$F$8=1,'Hourly Demand and Generation'!G5673*'System Design'!$F$21,IF('System Design'!$F$8=2,'Hourly Demand and Generation'!H5673*'System Design'!$F$21,IF('System Design'!$F$8=3,'Hourly Demand and Generation'!I5673*'System Design'!$F$21)))</f>
        <v>36.583256469030353</v>
      </c>
      <c r="O5673" s="32">
        <f>IF('System Design'!$F$8=1,'Hourly Demand and Generation'!J5673*'System Design'!$F$22,IF('System Design'!$F$8=2,'Hourly Demand and Generation'!K5673*'System Design'!$F$22,IF('System Design'!$F$8=3,'Hourly Demand and Generation'!L5673*'System Design'!$F$22)))</f>
        <v>717.04487438884996</v>
      </c>
      <c r="Q5673" s="32">
        <f t="shared" si="1261"/>
        <v>0</v>
      </c>
      <c r="R5673" s="32">
        <f t="shared" si="1264"/>
        <v>5400</v>
      </c>
      <c r="S5673" s="32">
        <f t="shared" si="1265"/>
        <v>0</v>
      </c>
      <c r="T5673" s="32">
        <f t="shared" si="1266"/>
        <v>21600</v>
      </c>
      <c r="U5673" s="32">
        <f t="shared" si="1267"/>
        <v>0</v>
      </c>
      <c r="V5673" s="32">
        <f t="shared" si="1262"/>
        <v>490.37813085788036</v>
      </c>
      <c r="W5673" s="32">
        <f t="shared" si="1268"/>
        <v>490.37813085788036</v>
      </c>
      <c r="X5673" s="32">
        <f t="shared" si="1269"/>
        <v>490.37813085788036</v>
      </c>
    </row>
    <row r="5674" spans="1:24" x14ac:dyDescent="0.25">
      <c r="A5674" s="2"/>
      <c r="B5674" s="2" t="s">
        <v>9</v>
      </c>
      <c r="C5674" s="2">
        <f t="shared" si="1272"/>
        <v>237</v>
      </c>
      <c r="D5674" s="2">
        <f t="shared" si="1273"/>
        <v>6</v>
      </c>
      <c r="E5674" s="2">
        <f t="shared" si="1263"/>
        <v>5670</v>
      </c>
      <c r="F5674" s="11">
        <v>283.5</v>
      </c>
      <c r="G5674" s="9">
        <v>7.3166512938060702E-2</v>
      </c>
      <c r="H5674" s="9">
        <v>0.11432267646572</v>
      </c>
      <c r="I5674" s="9">
        <v>0.155478839993379</v>
      </c>
      <c r="J5674" s="9">
        <v>0.28681794975553998</v>
      </c>
      <c r="K5674" s="9">
        <v>0.28681794975553998</v>
      </c>
      <c r="L5674" s="9">
        <v>0.28681794975553998</v>
      </c>
      <c r="N5674" s="32">
        <f>IF('System Design'!$F$8=1,'Hourly Demand and Generation'!G5674*'System Design'!$F$21,IF('System Design'!$F$8=2,'Hourly Demand and Generation'!H5674*'System Design'!$F$21,IF('System Design'!$F$8=3,'Hourly Demand and Generation'!I5674*'System Design'!$F$21)))</f>
        <v>77.739419996689506</v>
      </c>
      <c r="O5674" s="32">
        <f>IF('System Design'!$F$8=1,'Hourly Demand and Generation'!J5674*'System Design'!$F$22,IF('System Design'!$F$8=2,'Hourly Demand and Generation'!K5674*'System Design'!$F$22,IF('System Design'!$F$8=3,'Hourly Demand and Generation'!L5674*'System Design'!$F$22)))</f>
        <v>717.04487438884996</v>
      </c>
      <c r="Q5674" s="32">
        <f t="shared" si="1261"/>
        <v>0</v>
      </c>
      <c r="R5674" s="32">
        <f t="shared" si="1264"/>
        <v>5400</v>
      </c>
      <c r="S5674" s="32">
        <f t="shared" si="1265"/>
        <v>0</v>
      </c>
      <c r="T5674" s="32">
        <f t="shared" si="1266"/>
        <v>21600</v>
      </c>
      <c r="U5674" s="32">
        <f t="shared" si="1267"/>
        <v>0</v>
      </c>
      <c r="V5674" s="32">
        <f t="shared" si="1262"/>
        <v>511.28429438553951</v>
      </c>
      <c r="W5674" s="32">
        <f t="shared" si="1268"/>
        <v>511.28429438553951</v>
      </c>
      <c r="X5674" s="32">
        <f t="shared" si="1269"/>
        <v>511.28429438553951</v>
      </c>
    </row>
    <row r="5675" spans="1:24" x14ac:dyDescent="0.25">
      <c r="A5675" s="2"/>
      <c r="B5675" s="2" t="s">
        <v>9</v>
      </c>
      <c r="C5675" s="2">
        <f t="shared" si="1272"/>
        <v>237</v>
      </c>
      <c r="D5675" s="2">
        <f t="shared" si="1273"/>
        <v>7</v>
      </c>
      <c r="E5675" s="2">
        <f t="shared" si="1263"/>
        <v>5671</v>
      </c>
      <c r="F5675" s="11">
        <v>303.75</v>
      </c>
      <c r="G5675" s="9">
        <v>0.155478839993379</v>
      </c>
      <c r="H5675" s="9">
        <v>0.19206209646240899</v>
      </c>
      <c r="I5675" s="9">
        <v>0.22864535293144</v>
      </c>
      <c r="J5675" s="9">
        <v>0.32267019347498199</v>
      </c>
      <c r="K5675" s="9">
        <v>0.32267019347498199</v>
      </c>
      <c r="L5675" s="9">
        <v>0.32267019347498199</v>
      </c>
      <c r="N5675" s="32">
        <f>IF('System Design'!$F$8=1,'Hourly Demand and Generation'!G5675*'System Design'!$F$21,IF('System Design'!$F$8=2,'Hourly Demand and Generation'!H5675*'System Design'!$F$21,IF('System Design'!$F$8=3,'Hourly Demand and Generation'!I5675*'System Design'!$F$21)))</f>
        <v>114.32267646572001</v>
      </c>
      <c r="O5675" s="32">
        <f>IF('System Design'!$F$8=1,'Hourly Demand and Generation'!J5675*'System Design'!$F$22,IF('System Design'!$F$8=2,'Hourly Demand and Generation'!K5675*'System Design'!$F$22,IF('System Design'!$F$8=3,'Hourly Demand and Generation'!L5675*'System Design'!$F$22)))</f>
        <v>806.67548368745497</v>
      </c>
      <c r="Q5675" s="32">
        <f t="shared" si="1261"/>
        <v>0</v>
      </c>
      <c r="R5675" s="32">
        <f t="shared" si="1264"/>
        <v>5400</v>
      </c>
      <c r="S5675" s="32">
        <f t="shared" si="1265"/>
        <v>0</v>
      </c>
      <c r="T5675" s="32">
        <f t="shared" si="1266"/>
        <v>21600</v>
      </c>
      <c r="U5675" s="32">
        <f t="shared" si="1267"/>
        <v>0</v>
      </c>
      <c r="V5675" s="32">
        <f t="shared" si="1262"/>
        <v>617.24816015317492</v>
      </c>
      <c r="W5675" s="32">
        <f t="shared" si="1268"/>
        <v>617.24816015317492</v>
      </c>
      <c r="X5675" s="32">
        <f t="shared" si="1269"/>
        <v>617.24816015317492</v>
      </c>
    </row>
    <row r="5676" spans="1:24" x14ac:dyDescent="0.25">
      <c r="A5676" s="2"/>
      <c r="B5676" s="2" t="s">
        <v>9</v>
      </c>
      <c r="C5676" s="2">
        <f t="shared" si="1272"/>
        <v>237</v>
      </c>
      <c r="D5676" s="2">
        <f t="shared" si="1273"/>
        <v>8</v>
      </c>
      <c r="E5676" s="2">
        <f t="shared" si="1263"/>
        <v>5672</v>
      </c>
      <c r="F5676" s="11">
        <v>324</v>
      </c>
      <c r="G5676" s="9">
        <v>0.30181186586949998</v>
      </c>
      <c r="H5676" s="9">
        <v>0.34296802939715998</v>
      </c>
      <c r="I5676" s="9">
        <v>0.38412419292481897</v>
      </c>
      <c r="J5676" s="9">
        <v>0.32267019347498199</v>
      </c>
      <c r="K5676" s="9">
        <v>0.32267019347498199</v>
      </c>
      <c r="L5676" s="9">
        <v>0.32267019347498199</v>
      </c>
      <c r="N5676" s="32">
        <f>IF('System Design'!$F$8=1,'Hourly Demand and Generation'!G5676*'System Design'!$F$21,IF('System Design'!$F$8=2,'Hourly Demand and Generation'!H5676*'System Design'!$F$21,IF('System Design'!$F$8=3,'Hourly Demand and Generation'!I5676*'System Design'!$F$21)))</f>
        <v>192.0620964624095</v>
      </c>
      <c r="O5676" s="32">
        <f>IF('System Design'!$F$8=1,'Hourly Demand and Generation'!J5676*'System Design'!$F$22,IF('System Design'!$F$8=2,'Hourly Demand and Generation'!K5676*'System Design'!$F$22,IF('System Design'!$F$8=3,'Hourly Demand and Generation'!L5676*'System Design'!$F$22)))</f>
        <v>806.67548368745497</v>
      </c>
      <c r="Q5676" s="32">
        <f t="shared" si="1261"/>
        <v>0</v>
      </c>
      <c r="R5676" s="32">
        <f t="shared" si="1264"/>
        <v>5400</v>
      </c>
      <c r="S5676" s="32">
        <f t="shared" si="1265"/>
        <v>0</v>
      </c>
      <c r="T5676" s="32">
        <f t="shared" si="1266"/>
        <v>21600</v>
      </c>
      <c r="U5676" s="32">
        <f t="shared" si="1267"/>
        <v>0</v>
      </c>
      <c r="V5676" s="32">
        <f t="shared" si="1262"/>
        <v>674.73758014986447</v>
      </c>
      <c r="W5676" s="32">
        <f t="shared" si="1268"/>
        <v>674.73758014986447</v>
      </c>
      <c r="X5676" s="32">
        <f t="shared" si="1269"/>
        <v>674.73758014986447</v>
      </c>
    </row>
    <row r="5677" spans="1:24" x14ac:dyDescent="0.25">
      <c r="A5677" s="2"/>
      <c r="B5677" s="2" t="s">
        <v>9</v>
      </c>
      <c r="C5677" s="2">
        <f t="shared" si="1272"/>
        <v>237</v>
      </c>
      <c r="D5677" s="2">
        <f t="shared" si="1273"/>
        <v>9</v>
      </c>
      <c r="E5677" s="2">
        <f t="shared" si="1263"/>
        <v>5673</v>
      </c>
      <c r="F5677" s="11">
        <v>324</v>
      </c>
      <c r="G5677" s="9">
        <v>0.45729070586287901</v>
      </c>
      <c r="H5677" s="9">
        <v>0.49387396233191</v>
      </c>
      <c r="I5677" s="9">
        <v>0.53045721880093999</v>
      </c>
      <c r="J5677" s="9">
        <v>0.28681794975553998</v>
      </c>
      <c r="K5677" s="9">
        <v>0.28681794975553998</v>
      </c>
      <c r="L5677" s="9">
        <v>0.28681794975553998</v>
      </c>
      <c r="N5677" s="32">
        <f>IF('System Design'!$F$8=1,'Hourly Demand and Generation'!G5677*'System Design'!$F$21,IF('System Design'!$F$8=2,'Hourly Demand and Generation'!H5677*'System Design'!$F$21,IF('System Design'!$F$8=3,'Hourly Demand and Generation'!I5677*'System Design'!$F$21)))</f>
        <v>265.22860940047002</v>
      </c>
      <c r="O5677" s="32">
        <f>IF('System Design'!$F$8=1,'Hourly Demand and Generation'!J5677*'System Design'!$F$22,IF('System Design'!$F$8=2,'Hourly Demand and Generation'!K5677*'System Design'!$F$22,IF('System Design'!$F$8=3,'Hourly Demand and Generation'!L5677*'System Design'!$F$22)))</f>
        <v>717.04487438884996</v>
      </c>
      <c r="Q5677" s="32">
        <f t="shared" si="1261"/>
        <v>0</v>
      </c>
      <c r="R5677" s="32">
        <f t="shared" si="1264"/>
        <v>5400</v>
      </c>
      <c r="S5677" s="32">
        <f t="shared" si="1265"/>
        <v>0</v>
      </c>
      <c r="T5677" s="32">
        <f t="shared" si="1266"/>
        <v>21600</v>
      </c>
      <c r="U5677" s="32">
        <f t="shared" si="1267"/>
        <v>0</v>
      </c>
      <c r="V5677" s="32">
        <f t="shared" si="1262"/>
        <v>658.27348378931993</v>
      </c>
      <c r="W5677" s="32">
        <f t="shared" si="1268"/>
        <v>658.27348378931993</v>
      </c>
      <c r="X5677" s="32">
        <f t="shared" si="1269"/>
        <v>658.27348378931993</v>
      </c>
    </row>
    <row r="5678" spans="1:24" x14ac:dyDescent="0.25">
      <c r="A5678" s="2"/>
      <c r="B5678" s="2" t="s">
        <v>9</v>
      </c>
      <c r="C5678" s="2">
        <f t="shared" si="1272"/>
        <v>237</v>
      </c>
      <c r="D5678" s="2">
        <f t="shared" si="1273"/>
        <v>10</v>
      </c>
      <c r="E5678" s="2">
        <f t="shared" si="1263"/>
        <v>5674</v>
      </c>
      <c r="F5678" s="11">
        <v>315.89999999999998</v>
      </c>
      <c r="G5678" s="9">
        <v>0.61276954585625798</v>
      </c>
      <c r="H5678" s="9">
        <v>0.64935280232528902</v>
      </c>
      <c r="I5678" s="9">
        <v>0.68593605879431896</v>
      </c>
      <c r="J5678" s="9">
        <v>0.32267019347498199</v>
      </c>
      <c r="K5678" s="9">
        <v>0.32267019347498199</v>
      </c>
      <c r="L5678" s="9">
        <v>0.32267019347498199</v>
      </c>
      <c r="N5678" s="32">
        <f>IF('System Design'!$F$8=1,'Hourly Demand and Generation'!G5678*'System Design'!$F$21,IF('System Design'!$F$8=2,'Hourly Demand and Generation'!H5678*'System Design'!$F$21,IF('System Design'!$F$8=3,'Hourly Demand and Generation'!I5678*'System Design'!$F$21)))</f>
        <v>342.96802939715946</v>
      </c>
      <c r="O5678" s="32">
        <f>IF('System Design'!$F$8=1,'Hourly Demand and Generation'!J5678*'System Design'!$F$22,IF('System Design'!$F$8=2,'Hourly Demand and Generation'!K5678*'System Design'!$F$22,IF('System Design'!$F$8=3,'Hourly Demand and Generation'!L5678*'System Design'!$F$22)))</f>
        <v>806.67548368745497</v>
      </c>
      <c r="Q5678" s="32">
        <f t="shared" si="1261"/>
        <v>0</v>
      </c>
      <c r="R5678" s="32">
        <f t="shared" si="1264"/>
        <v>5400</v>
      </c>
      <c r="S5678" s="32">
        <f t="shared" si="1265"/>
        <v>0</v>
      </c>
      <c r="T5678" s="32">
        <f t="shared" si="1266"/>
        <v>21600</v>
      </c>
      <c r="U5678" s="32">
        <f t="shared" si="1267"/>
        <v>0</v>
      </c>
      <c r="V5678" s="32">
        <f t="shared" si="1262"/>
        <v>833.74351308461439</v>
      </c>
      <c r="W5678" s="32">
        <f t="shared" si="1268"/>
        <v>833.74351308461439</v>
      </c>
      <c r="X5678" s="32">
        <f t="shared" si="1269"/>
        <v>833.74351308461439</v>
      </c>
    </row>
    <row r="5679" spans="1:24" x14ac:dyDescent="0.25">
      <c r="A5679" s="2"/>
      <c r="B5679" s="2" t="s">
        <v>9</v>
      </c>
      <c r="C5679" s="2">
        <f t="shared" si="1272"/>
        <v>237</v>
      </c>
      <c r="D5679" s="2">
        <f t="shared" si="1273"/>
        <v>11</v>
      </c>
      <c r="E5679" s="2">
        <f t="shared" si="1263"/>
        <v>5675</v>
      </c>
      <c r="F5679" s="11">
        <v>311.85000000000002</v>
      </c>
      <c r="G5679" s="9">
        <v>0.75910257173238005</v>
      </c>
      <c r="H5679" s="9">
        <v>0.80025873526003899</v>
      </c>
      <c r="I5679" s="9">
        <v>0.84141489878769804</v>
      </c>
      <c r="J5679" s="9">
        <v>0.28681794975553998</v>
      </c>
      <c r="K5679" s="9">
        <v>0.28681794975553998</v>
      </c>
      <c r="L5679" s="9">
        <v>0.28681794975553998</v>
      </c>
      <c r="N5679" s="32">
        <f>IF('System Design'!$F$8=1,'Hourly Demand and Generation'!G5679*'System Design'!$F$21,IF('System Design'!$F$8=2,'Hourly Demand and Generation'!H5679*'System Design'!$F$21,IF('System Design'!$F$8=3,'Hourly Demand and Generation'!I5679*'System Design'!$F$21)))</f>
        <v>420.707449393849</v>
      </c>
      <c r="O5679" s="32">
        <f>IF('System Design'!$F$8=1,'Hourly Demand and Generation'!J5679*'System Design'!$F$22,IF('System Design'!$F$8=2,'Hourly Demand and Generation'!K5679*'System Design'!$F$22,IF('System Design'!$F$8=3,'Hourly Demand and Generation'!L5679*'System Design'!$F$22)))</f>
        <v>717.04487438884996</v>
      </c>
      <c r="Q5679" s="32">
        <f t="shared" si="1261"/>
        <v>0</v>
      </c>
      <c r="R5679" s="32">
        <f t="shared" si="1264"/>
        <v>5400</v>
      </c>
      <c r="S5679" s="32">
        <f t="shared" si="1265"/>
        <v>0</v>
      </c>
      <c r="T5679" s="32">
        <f t="shared" si="1266"/>
        <v>21600</v>
      </c>
      <c r="U5679" s="32">
        <f t="shared" si="1267"/>
        <v>0</v>
      </c>
      <c r="V5679" s="32">
        <f t="shared" si="1262"/>
        <v>825.902323782699</v>
      </c>
      <c r="W5679" s="32">
        <f t="shared" si="1268"/>
        <v>825.902323782699</v>
      </c>
      <c r="X5679" s="32">
        <f t="shared" si="1269"/>
        <v>825.902323782699</v>
      </c>
    </row>
    <row r="5680" spans="1:24" x14ac:dyDescent="0.25">
      <c r="A5680" s="2"/>
      <c r="B5680" s="2" t="s">
        <v>9</v>
      </c>
      <c r="C5680" s="2">
        <f t="shared" si="1272"/>
        <v>237</v>
      </c>
      <c r="D5680" s="2">
        <f t="shared" si="1273"/>
        <v>12</v>
      </c>
      <c r="E5680" s="2">
        <f t="shared" si="1263"/>
        <v>5676</v>
      </c>
      <c r="F5680" s="11">
        <v>311.85000000000002</v>
      </c>
      <c r="G5680" s="9">
        <v>0.91458141172575902</v>
      </c>
      <c r="H5680" s="9">
        <v>0.91458141172575902</v>
      </c>
      <c r="I5680" s="9">
        <v>0.91458141172575902</v>
      </c>
      <c r="J5680" s="9">
        <v>0.268891827895818</v>
      </c>
      <c r="K5680" s="9">
        <v>0.268891827895818</v>
      </c>
      <c r="L5680" s="9">
        <v>0.268891827895818</v>
      </c>
      <c r="N5680" s="32">
        <f>IF('System Design'!$F$8=1,'Hourly Demand and Generation'!G5680*'System Design'!$F$21,IF('System Design'!$F$8=2,'Hourly Demand and Generation'!H5680*'System Design'!$F$21,IF('System Design'!$F$8=3,'Hourly Demand and Generation'!I5680*'System Design'!$F$21)))</f>
        <v>457.29070586287952</v>
      </c>
      <c r="O5680" s="32">
        <f>IF('System Design'!$F$8=1,'Hourly Demand and Generation'!J5680*'System Design'!$F$22,IF('System Design'!$F$8=2,'Hourly Demand and Generation'!K5680*'System Design'!$F$22,IF('System Design'!$F$8=3,'Hourly Demand and Generation'!L5680*'System Design'!$F$22)))</f>
        <v>672.22956973954501</v>
      </c>
      <c r="Q5680" s="32">
        <f t="shared" si="1261"/>
        <v>0</v>
      </c>
      <c r="R5680" s="32">
        <f t="shared" si="1264"/>
        <v>5400</v>
      </c>
      <c r="S5680" s="32">
        <f t="shared" si="1265"/>
        <v>0</v>
      </c>
      <c r="T5680" s="32">
        <f t="shared" si="1266"/>
        <v>21600</v>
      </c>
      <c r="U5680" s="32">
        <f t="shared" si="1267"/>
        <v>0</v>
      </c>
      <c r="V5680" s="32">
        <f t="shared" si="1262"/>
        <v>817.67027560242457</v>
      </c>
      <c r="W5680" s="32">
        <f t="shared" si="1268"/>
        <v>817.67027560242457</v>
      </c>
      <c r="X5680" s="32">
        <f t="shared" si="1269"/>
        <v>817.67027560242457</v>
      </c>
    </row>
    <row r="5681" spans="1:24" x14ac:dyDescent="0.25">
      <c r="A5681" s="2"/>
      <c r="B5681" s="2" t="s">
        <v>9</v>
      </c>
      <c r="C5681" s="2">
        <f t="shared" si="1272"/>
        <v>237</v>
      </c>
      <c r="D5681" s="2">
        <f t="shared" si="1273"/>
        <v>13</v>
      </c>
      <c r="E5681" s="2">
        <f t="shared" si="1263"/>
        <v>5677</v>
      </c>
      <c r="F5681" s="11">
        <v>324</v>
      </c>
      <c r="G5681" s="9">
        <v>0.75910257173238005</v>
      </c>
      <c r="H5681" s="9">
        <v>0.80025873526003899</v>
      </c>
      <c r="I5681" s="9">
        <v>0.84141489878769804</v>
      </c>
      <c r="J5681" s="9">
        <v>0.28681794975553998</v>
      </c>
      <c r="K5681" s="9">
        <v>0.28681794975553998</v>
      </c>
      <c r="L5681" s="9">
        <v>0.28681794975553998</v>
      </c>
      <c r="N5681" s="32">
        <f>IF('System Design'!$F$8=1,'Hourly Demand and Generation'!G5681*'System Design'!$F$21,IF('System Design'!$F$8=2,'Hourly Demand and Generation'!H5681*'System Design'!$F$21,IF('System Design'!$F$8=3,'Hourly Demand and Generation'!I5681*'System Design'!$F$21)))</f>
        <v>420.707449393849</v>
      </c>
      <c r="O5681" s="32">
        <f>IF('System Design'!$F$8=1,'Hourly Demand and Generation'!J5681*'System Design'!$F$22,IF('System Design'!$F$8=2,'Hourly Demand and Generation'!K5681*'System Design'!$F$22,IF('System Design'!$F$8=3,'Hourly Demand and Generation'!L5681*'System Design'!$F$22)))</f>
        <v>717.04487438884996</v>
      </c>
      <c r="Q5681" s="32">
        <f t="shared" si="1261"/>
        <v>0</v>
      </c>
      <c r="R5681" s="32">
        <f t="shared" si="1264"/>
        <v>5400</v>
      </c>
      <c r="S5681" s="32">
        <f t="shared" si="1265"/>
        <v>0</v>
      </c>
      <c r="T5681" s="32">
        <f t="shared" si="1266"/>
        <v>21600</v>
      </c>
      <c r="U5681" s="32">
        <f t="shared" si="1267"/>
        <v>0</v>
      </c>
      <c r="V5681" s="32">
        <f t="shared" si="1262"/>
        <v>813.75232378269902</v>
      </c>
      <c r="W5681" s="32">
        <f t="shared" si="1268"/>
        <v>813.75232378269902</v>
      </c>
      <c r="X5681" s="32">
        <f t="shared" si="1269"/>
        <v>813.75232378269902</v>
      </c>
    </row>
    <row r="5682" spans="1:24" x14ac:dyDescent="0.25">
      <c r="A5682" s="2"/>
      <c r="B5682" s="2" t="s">
        <v>9</v>
      </c>
      <c r="C5682" s="2">
        <f t="shared" si="1272"/>
        <v>237</v>
      </c>
      <c r="D5682" s="2">
        <f t="shared" si="1273"/>
        <v>14</v>
      </c>
      <c r="E5682" s="2">
        <f t="shared" si="1263"/>
        <v>5678</v>
      </c>
      <c r="F5682" s="11">
        <v>324</v>
      </c>
      <c r="G5682" s="9">
        <v>0.61276954585625798</v>
      </c>
      <c r="H5682" s="9">
        <v>0.64935280232528902</v>
      </c>
      <c r="I5682" s="9">
        <v>0.68593605879431896</v>
      </c>
      <c r="J5682" s="9">
        <v>0.30474407161526101</v>
      </c>
      <c r="K5682" s="9">
        <v>0.30474407161526101</v>
      </c>
      <c r="L5682" s="9">
        <v>0.30474407161526101</v>
      </c>
      <c r="N5682" s="32">
        <f>IF('System Design'!$F$8=1,'Hourly Demand and Generation'!G5682*'System Design'!$F$21,IF('System Design'!$F$8=2,'Hourly Demand and Generation'!H5682*'System Design'!$F$21,IF('System Design'!$F$8=3,'Hourly Demand and Generation'!I5682*'System Design'!$F$21)))</f>
        <v>342.96802939715946</v>
      </c>
      <c r="O5682" s="32">
        <f>IF('System Design'!$F$8=1,'Hourly Demand and Generation'!J5682*'System Design'!$F$22,IF('System Design'!$F$8=2,'Hourly Demand and Generation'!K5682*'System Design'!$F$22,IF('System Design'!$F$8=3,'Hourly Demand and Generation'!L5682*'System Design'!$F$22)))</f>
        <v>761.86017903815252</v>
      </c>
      <c r="Q5682" s="32">
        <f t="shared" si="1261"/>
        <v>0</v>
      </c>
      <c r="R5682" s="32">
        <f t="shared" si="1264"/>
        <v>5400</v>
      </c>
      <c r="S5682" s="32">
        <f t="shared" si="1265"/>
        <v>0</v>
      </c>
      <c r="T5682" s="32">
        <f t="shared" si="1266"/>
        <v>21600</v>
      </c>
      <c r="U5682" s="32">
        <f t="shared" si="1267"/>
        <v>0</v>
      </c>
      <c r="V5682" s="32">
        <f t="shared" si="1262"/>
        <v>780.82820843531204</v>
      </c>
      <c r="W5682" s="32">
        <f t="shared" si="1268"/>
        <v>780.82820843531204</v>
      </c>
      <c r="X5682" s="32">
        <f t="shared" si="1269"/>
        <v>780.82820843531204</v>
      </c>
    </row>
    <row r="5683" spans="1:24" x14ac:dyDescent="0.25">
      <c r="A5683" s="2"/>
      <c r="B5683" s="2" t="s">
        <v>9</v>
      </c>
      <c r="C5683" s="2">
        <f t="shared" si="1272"/>
        <v>237</v>
      </c>
      <c r="D5683" s="2">
        <f t="shared" si="1273"/>
        <v>15</v>
      </c>
      <c r="E5683" s="2">
        <f t="shared" si="1263"/>
        <v>5679</v>
      </c>
      <c r="F5683" s="11">
        <v>344.25</v>
      </c>
      <c r="G5683" s="9">
        <v>0.45729070586287901</v>
      </c>
      <c r="H5683" s="9">
        <v>0.49387396233191</v>
      </c>
      <c r="I5683" s="9">
        <v>0.53045721880093999</v>
      </c>
      <c r="J5683" s="9">
        <v>0.32267019347498199</v>
      </c>
      <c r="K5683" s="9">
        <v>0.32267019347498199</v>
      </c>
      <c r="L5683" s="9">
        <v>0.32267019347498199</v>
      </c>
      <c r="N5683" s="32">
        <f>IF('System Design'!$F$8=1,'Hourly Demand and Generation'!G5683*'System Design'!$F$21,IF('System Design'!$F$8=2,'Hourly Demand and Generation'!H5683*'System Design'!$F$21,IF('System Design'!$F$8=3,'Hourly Demand and Generation'!I5683*'System Design'!$F$21)))</f>
        <v>265.22860940047002</v>
      </c>
      <c r="O5683" s="32">
        <f>IF('System Design'!$F$8=1,'Hourly Demand and Generation'!J5683*'System Design'!$F$22,IF('System Design'!$F$8=2,'Hourly Demand and Generation'!K5683*'System Design'!$F$22,IF('System Design'!$F$8=3,'Hourly Demand and Generation'!L5683*'System Design'!$F$22)))</f>
        <v>806.67548368745497</v>
      </c>
      <c r="Q5683" s="32">
        <f t="shared" si="1261"/>
        <v>0</v>
      </c>
      <c r="R5683" s="32">
        <f t="shared" si="1264"/>
        <v>5400</v>
      </c>
      <c r="S5683" s="32">
        <f t="shared" si="1265"/>
        <v>0</v>
      </c>
      <c r="T5683" s="32">
        <f t="shared" si="1266"/>
        <v>21600</v>
      </c>
      <c r="U5683" s="32">
        <f t="shared" si="1267"/>
        <v>0</v>
      </c>
      <c r="V5683" s="32">
        <f t="shared" si="1262"/>
        <v>727.65409308792505</v>
      </c>
      <c r="W5683" s="32">
        <f t="shared" si="1268"/>
        <v>727.65409308792505</v>
      </c>
      <c r="X5683" s="32">
        <f t="shared" si="1269"/>
        <v>727.65409308792505</v>
      </c>
    </row>
    <row r="5684" spans="1:24" x14ac:dyDescent="0.25">
      <c r="A5684" s="2"/>
      <c r="B5684" s="2" t="s">
        <v>9</v>
      </c>
      <c r="C5684" s="2">
        <f t="shared" si="1272"/>
        <v>237</v>
      </c>
      <c r="D5684" s="2">
        <f t="shared" si="1273"/>
        <v>16</v>
      </c>
      <c r="E5684" s="2">
        <f t="shared" si="1263"/>
        <v>5680</v>
      </c>
      <c r="F5684" s="11">
        <v>364.5</v>
      </c>
      <c r="G5684" s="9">
        <v>0.30181186586949998</v>
      </c>
      <c r="H5684" s="9">
        <v>0.34296802939715998</v>
      </c>
      <c r="I5684" s="9">
        <v>0.38412419292481897</v>
      </c>
      <c r="J5684" s="9">
        <v>0.32267019347498199</v>
      </c>
      <c r="K5684" s="9">
        <v>0.32267019347498199</v>
      </c>
      <c r="L5684" s="9">
        <v>0.32267019347498199</v>
      </c>
      <c r="N5684" s="32">
        <f>IF('System Design'!$F$8=1,'Hourly Demand and Generation'!G5684*'System Design'!$F$21,IF('System Design'!$F$8=2,'Hourly Demand and Generation'!H5684*'System Design'!$F$21,IF('System Design'!$F$8=3,'Hourly Demand and Generation'!I5684*'System Design'!$F$21)))</f>
        <v>192.0620964624095</v>
      </c>
      <c r="O5684" s="32">
        <f>IF('System Design'!$F$8=1,'Hourly Demand and Generation'!J5684*'System Design'!$F$22,IF('System Design'!$F$8=2,'Hourly Demand and Generation'!K5684*'System Design'!$F$22,IF('System Design'!$F$8=3,'Hourly Demand and Generation'!L5684*'System Design'!$F$22)))</f>
        <v>806.67548368745497</v>
      </c>
      <c r="Q5684" s="32">
        <f t="shared" si="1261"/>
        <v>0</v>
      </c>
      <c r="R5684" s="32">
        <f t="shared" si="1264"/>
        <v>5400</v>
      </c>
      <c r="S5684" s="32">
        <f t="shared" si="1265"/>
        <v>0</v>
      </c>
      <c r="T5684" s="32">
        <f t="shared" si="1266"/>
        <v>21600</v>
      </c>
      <c r="U5684" s="32">
        <f t="shared" si="1267"/>
        <v>0</v>
      </c>
      <c r="V5684" s="32">
        <f t="shared" si="1262"/>
        <v>634.23758014986447</v>
      </c>
      <c r="W5684" s="32">
        <f t="shared" si="1268"/>
        <v>634.23758014986447</v>
      </c>
      <c r="X5684" s="32">
        <f t="shared" si="1269"/>
        <v>634.23758014986447</v>
      </c>
    </row>
    <row r="5685" spans="1:24" x14ac:dyDescent="0.25">
      <c r="A5685" s="2"/>
      <c r="B5685" s="2" t="s">
        <v>9</v>
      </c>
      <c r="C5685" s="2">
        <f t="shared" si="1272"/>
        <v>237</v>
      </c>
      <c r="D5685" s="2">
        <f t="shared" si="1273"/>
        <v>17</v>
      </c>
      <c r="E5685" s="2">
        <f t="shared" si="1263"/>
        <v>5681</v>
      </c>
      <c r="F5685" s="11">
        <v>384.75</v>
      </c>
      <c r="G5685" s="9">
        <v>0.155478839993379</v>
      </c>
      <c r="H5685" s="9">
        <v>0.19206209646240899</v>
      </c>
      <c r="I5685" s="9">
        <v>0.22864535293144</v>
      </c>
      <c r="J5685" s="9">
        <v>0.358522437194424</v>
      </c>
      <c r="K5685" s="9">
        <v>0.358522437194424</v>
      </c>
      <c r="L5685" s="9">
        <v>0.358522437194424</v>
      </c>
      <c r="N5685" s="32">
        <f>IF('System Design'!$F$8=1,'Hourly Demand and Generation'!G5685*'System Design'!$F$21,IF('System Design'!$F$8=2,'Hourly Demand and Generation'!H5685*'System Design'!$F$21,IF('System Design'!$F$8=3,'Hourly Demand and Generation'!I5685*'System Design'!$F$21)))</f>
        <v>114.32267646572001</v>
      </c>
      <c r="O5685" s="32">
        <f>IF('System Design'!$F$8=1,'Hourly Demand and Generation'!J5685*'System Design'!$F$22,IF('System Design'!$F$8=2,'Hourly Demand and Generation'!K5685*'System Design'!$F$22,IF('System Design'!$F$8=3,'Hourly Demand and Generation'!L5685*'System Design'!$F$22)))</f>
        <v>896.30609298605998</v>
      </c>
      <c r="Q5685" s="32">
        <f t="shared" si="1261"/>
        <v>0</v>
      </c>
      <c r="R5685" s="32">
        <f t="shared" si="1264"/>
        <v>5400</v>
      </c>
      <c r="S5685" s="32">
        <f t="shared" si="1265"/>
        <v>0</v>
      </c>
      <c r="T5685" s="32">
        <f t="shared" si="1266"/>
        <v>21600</v>
      </c>
      <c r="U5685" s="32">
        <f t="shared" si="1267"/>
        <v>0</v>
      </c>
      <c r="V5685" s="32">
        <f t="shared" si="1262"/>
        <v>625.87876945178004</v>
      </c>
      <c r="W5685" s="32">
        <f t="shared" si="1268"/>
        <v>625.87876945178004</v>
      </c>
      <c r="X5685" s="32">
        <f t="shared" si="1269"/>
        <v>625.87876945178004</v>
      </c>
    </row>
    <row r="5686" spans="1:24" x14ac:dyDescent="0.25">
      <c r="A5686" s="2"/>
      <c r="B5686" s="2" t="s">
        <v>9</v>
      </c>
      <c r="C5686" s="2">
        <f t="shared" si="1272"/>
        <v>237</v>
      </c>
      <c r="D5686" s="2">
        <f t="shared" si="1273"/>
        <v>18</v>
      </c>
      <c r="E5686" s="2">
        <f t="shared" si="1263"/>
        <v>5682</v>
      </c>
      <c r="F5686" s="11">
        <v>405</v>
      </c>
      <c r="G5686" s="9">
        <v>7.3166512938060702E-2</v>
      </c>
      <c r="H5686" s="9">
        <v>0.11432267646572</v>
      </c>
      <c r="I5686" s="9">
        <v>0.155478839993379</v>
      </c>
      <c r="J5686" s="9">
        <v>0.34059631533470303</v>
      </c>
      <c r="K5686" s="9">
        <v>0.34059631533470303</v>
      </c>
      <c r="L5686" s="9">
        <v>0.34059631533470303</v>
      </c>
      <c r="N5686" s="32">
        <f>IF('System Design'!$F$8=1,'Hourly Demand and Generation'!G5686*'System Design'!$F$21,IF('System Design'!$F$8=2,'Hourly Demand and Generation'!H5686*'System Design'!$F$21,IF('System Design'!$F$8=3,'Hourly Demand and Generation'!I5686*'System Design'!$F$21)))</f>
        <v>77.739419996689506</v>
      </c>
      <c r="O5686" s="32">
        <f>IF('System Design'!$F$8=1,'Hourly Demand and Generation'!J5686*'System Design'!$F$22,IF('System Design'!$F$8=2,'Hourly Demand and Generation'!K5686*'System Design'!$F$22,IF('System Design'!$F$8=3,'Hourly Demand and Generation'!L5686*'System Design'!$F$22)))</f>
        <v>851.49078833675753</v>
      </c>
      <c r="Q5686" s="32">
        <f t="shared" si="1261"/>
        <v>0</v>
      </c>
      <c r="R5686" s="32">
        <f t="shared" si="1264"/>
        <v>5400</v>
      </c>
      <c r="S5686" s="32">
        <f t="shared" si="1265"/>
        <v>0</v>
      </c>
      <c r="T5686" s="32">
        <f t="shared" si="1266"/>
        <v>21600</v>
      </c>
      <c r="U5686" s="32">
        <f t="shared" si="1267"/>
        <v>0</v>
      </c>
      <c r="V5686" s="32">
        <f t="shared" si="1262"/>
        <v>524.23020833344708</v>
      </c>
      <c r="W5686" s="32">
        <f t="shared" si="1268"/>
        <v>524.23020833344708</v>
      </c>
      <c r="X5686" s="32">
        <f t="shared" si="1269"/>
        <v>524.23020833344708</v>
      </c>
    </row>
    <row r="5687" spans="1:24" x14ac:dyDescent="0.25">
      <c r="A5687" s="2"/>
      <c r="B5687" s="2" t="s">
        <v>9</v>
      </c>
      <c r="C5687" s="2">
        <f t="shared" si="1272"/>
        <v>237</v>
      </c>
      <c r="D5687" s="2">
        <f t="shared" si="1273"/>
        <v>19</v>
      </c>
      <c r="E5687" s="2">
        <f t="shared" si="1263"/>
        <v>5683</v>
      </c>
      <c r="F5687" s="11">
        <v>392.85</v>
      </c>
      <c r="G5687" s="9">
        <v>0</v>
      </c>
      <c r="H5687" s="9">
        <v>3.6583256469030302E-2</v>
      </c>
      <c r="I5687" s="9">
        <v>7.3166512938060702E-2</v>
      </c>
      <c r="J5687" s="9">
        <v>0.32267019347498199</v>
      </c>
      <c r="K5687" s="9">
        <v>0.32267019347498199</v>
      </c>
      <c r="L5687" s="9">
        <v>0.32267019347498199</v>
      </c>
      <c r="N5687" s="32">
        <f>IF('System Design'!$F$8=1,'Hourly Demand and Generation'!G5687*'System Design'!$F$21,IF('System Design'!$F$8=2,'Hourly Demand and Generation'!H5687*'System Design'!$F$21,IF('System Design'!$F$8=3,'Hourly Demand and Generation'!I5687*'System Design'!$F$21)))</f>
        <v>36.583256469030353</v>
      </c>
      <c r="O5687" s="32">
        <f>IF('System Design'!$F$8=1,'Hourly Demand and Generation'!J5687*'System Design'!$F$22,IF('System Design'!$F$8=2,'Hourly Demand and Generation'!K5687*'System Design'!$F$22,IF('System Design'!$F$8=3,'Hourly Demand and Generation'!L5687*'System Design'!$F$22)))</f>
        <v>806.67548368745497</v>
      </c>
      <c r="Q5687" s="32">
        <f t="shared" si="1261"/>
        <v>0</v>
      </c>
      <c r="R5687" s="32">
        <f t="shared" si="1264"/>
        <v>5400</v>
      </c>
      <c r="S5687" s="32">
        <f t="shared" si="1265"/>
        <v>0</v>
      </c>
      <c r="T5687" s="32">
        <f t="shared" si="1266"/>
        <v>21600</v>
      </c>
      <c r="U5687" s="32">
        <f t="shared" si="1267"/>
        <v>0</v>
      </c>
      <c r="V5687" s="32">
        <f t="shared" si="1262"/>
        <v>450.40874015648535</v>
      </c>
      <c r="W5687" s="32">
        <f t="shared" si="1268"/>
        <v>450.40874015648535</v>
      </c>
      <c r="X5687" s="32">
        <f t="shared" si="1269"/>
        <v>450.40874015648535</v>
      </c>
    </row>
    <row r="5688" spans="1:24" x14ac:dyDescent="0.25">
      <c r="A5688" s="2"/>
      <c r="B5688" s="2" t="s">
        <v>9</v>
      </c>
      <c r="C5688" s="2">
        <f t="shared" si="1272"/>
        <v>237</v>
      </c>
      <c r="D5688" s="2">
        <f t="shared" si="1273"/>
        <v>20</v>
      </c>
      <c r="E5688" s="2">
        <f t="shared" si="1263"/>
        <v>5684</v>
      </c>
      <c r="F5688" s="11">
        <v>384.75</v>
      </c>
      <c r="G5688" s="10">
        <v>0</v>
      </c>
      <c r="H5688" s="10">
        <v>0</v>
      </c>
      <c r="I5688" s="10">
        <v>0</v>
      </c>
      <c r="J5688" s="9">
        <v>0.32267019347498199</v>
      </c>
      <c r="K5688" s="9">
        <v>0.32267019347498199</v>
      </c>
      <c r="L5688" s="9">
        <v>0.32267019347498199</v>
      </c>
      <c r="N5688" s="32">
        <f>IF('System Design'!$F$8=1,'Hourly Demand and Generation'!G5688*'System Design'!$F$21,IF('System Design'!$F$8=2,'Hourly Demand and Generation'!H5688*'System Design'!$F$21,IF('System Design'!$F$8=3,'Hourly Demand and Generation'!I5688*'System Design'!$F$21)))</f>
        <v>0</v>
      </c>
      <c r="O5688" s="32">
        <f>IF('System Design'!$F$8=1,'Hourly Demand and Generation'!J5688*'System Design'!$F$22,IF('System Design'!$F$8=2,'Hourly Demand and Generation'!K5688*'System Design'!$F$22,IF('System Design'!$F$8=3,'Hourly Demand and Generation'!L5688*'System Design'!$F$22)))</f>
        <v>806.67548368745497</v>
      </c>
      <c r="Q5688" s="32">
        <f t="shared" si="1261"/>
        <v>0</v>
      </c>
      <c r="R5688" s="32">
        <f t="shared" si="1264"/>
        <v>5400</v>
      </c>
      <c r="S5688" s="32">
        <f t="shared" si="1265"/>
        <v>0</v>
      </c>
      <c r="T5688" s="32">
        <f t="shared" si="1266"/>
        <v>21600</v>
      </c>
      <c r="U5688" s="32">
        <f t="shared" si="1267"/>
        <v>0</v>
      </c>
      <c r="V5688" s="32">
        <f t="shared" si="1262"/>
        <v>421.92548368745497</v>
      </c>
      <c r="W5688" s="32">
        <f t="shared" si="1268"/>
        <v>421.92548368745497</v>
      </c>
      <c r="X5688" s="32">
        <f t="shared" si="1269"/>
        <v>421.92548368745497</v>
      </c>
    </row>
    <row r="5689" spans="1:24" x14ac:dyDescent="0.25">
      <c r="A5689" s="2"/>
      <c r="B5689" s="2" t="s">
        <v>9</v>
      </c>
      <c r="C5689" s="2">
        <f t="shared" si="1272"/>
        <v>237</v>
      </c>
      <c r="D5689" s="2">
        <f t="shared" si="1273"/>
        <v>21</v>
      </c>
      <c r="E5689" s="2">
        <f t="shared" si="1263"/>
        <v>5685</v>
      </c>
      <c r="F5689" s="11">
        <v>364.5</v>
      </c>
      <c r="G5689" s="10">
        <v>0</v>
      </c>
      <c r="H5689" s="10">
        <v>0</v>
      </c>
      <c r="I5689" s="10">
        <v>0</v>
      </c>
      <c r="J5689" s="9">
        <v>0.32267019347498199</v>
      </c>
      <c r="K5689" s="9">
        <v>0.32267019347498199</v>
      </c>
      <c r="L5689" s="9">
        <v>0.32267019347498199</v>
      </c>
      <c r="N5689" s="32">
        <f>IF('System Design'!$F$8=1,'Hourly Demand and Generation'!G5689*'System Design'!$F$21,IF('System Design'!$F$8=2,'Hourly Demand and Generation'!H5689*'System Design'!$F$21,IF('System Design'!$F$8=3,'Hourly Demand and Generation'!I5689*'System Design'!$F$21)))</f>
        <v>0</v>
      </c>
      <c r="O5689" s="32">
        <f>IF('System Design'!$F$8=1,'Hourly Demand and Generation'!J5689*'System Design'!$F$22,IF('System Design'!$F$8=2,'Hourly Demand and Generation'!K5689*'System Design'!$F$22,IF('System Design'!$F$8=3,'Hourly Demand and Generation'!L5689*'System Design'!$F$22)))</f>
        <v>806.67548368745497</v>
      </c>
      <c r="Q5689" s="32">
        <f t="shared" si="1261"/>
        <v>0</v>
      </c>
      <c r="R5689" s="32">
        <f t="shared" si="1264"/>
        <v>5400</v>
      </c>
      <c r="S5689" s="32">
        <f t="shared" si="1265"/>
        <v>0</v>
      </c>
      <c r="T5689" s="32">
        <f t="shared" si="1266"/>
        <v>21600</v>
      </c>
      <c r="U5689" s="32">
        <f t="shared" si="1267"/>
        <v>0</v>
      </c>
      <c r="V5689" s="32">
        <f t="shared" si="1262"/>
        <v>442.17548368745497</v>
      </c>
      <c r="W5689" s="32">
        <f t="shared" si="1268"/>
        <v>442.17548368745497</v>
      </c>
      <c r="X5689" s="32">
        <f t="shared" si="1269"/>
        <v>442.17548368745497</v>
      </c>
    </row>
    <row r="5690" spans="1:24" x14ac:dyDescent="0.25">
      <c r="A5690" s="2"/>
      <c r="B5690" s="2" t="s">
        <v>9</v>
      </c>
      <c r="C5690" s="2">
        <f t="shared" si="1272"/>
        <v>237</v>
      </c>
      <c r="D5690" s="2">
        <f t="shared" si="1273"/>
        <v>22</v>
      </c>
      <c r="E5690" s="2">
        <f t="shared" si="1263"/>
        <v>5686</v>
      </c>
      <c r="F5690" s="11">
        <v>344.25</v>
      </c>
      <c r="G5690" s="10">
        <v>0</v>
      </c>
      <c r="H5690" s="10">
        <v>0</v>
      </c>
      <c r="I5690" s="10">
        <v>0</v>
      </c>
      <c r="J5690" s="9">
        <v>0.34059631533470303</v>
      </c>
      <c r="K5690" s="9">
        <v>0.34059631533470303</v>
      </c>
      <c r="L5690" s="9">
        <v>0.34059631533470303</v>
      </c>
      <c r="N5690" s="32">
        <f>IF('System Design'!$F$8=1,'Hourly Demand and Generation'!G5690*'System Design'!$F$21,IF('System Design'!$F$8=2,'Hourly Demand and Generation'!H5690*'System Design'!$F$21,IF('System Design'!$F$8=3,'Hourly Demand and Generation'!I5690*'System Design'!$F$21)))</f>
        <v>0</v>
      </c>
      <c r="O5690" s="32">
        <f>IF('System Design'!$F$8=1,'Hourly Demand and Generation'!J5690*'System Design'!$F$22,IF('System Design'!$F$8=2,'Hourly Demand and Generation'!K5690*'System Design'!$F$22,IF('System Design'!$F$8=3,'Hourly Demand and Generation'!L5690*'System Design'!$F$22)))</f>
        <v>851.49078833675753</v>
      </c>
      <c r="Q5690" s="32">
        <f t="shared" si="1261"/>
        <v>0</v>
      </c>
      <c r="R5690" s="32">
        <f t="shared" si="1264"/>
        <v>5400</v>
      </c>
      <c r="S5690" s="32">
        <f t="shared" si="1265"/>
        <v>0</v>
      </c>
      <c r="T5690" s="32">
        <f t="shared" si="1266"/>
        <v>21600</v>
      </c>
      <c r="U5690" s="32">
        <f t="shared" si="1267"/>
        <v>0</v>
      </c>
      <c r="V5690" s="32">
        <f t="shared" si="1262"/>
        <v>507.24078833675753</v>
      </c>
      <c r="W5690" s="32">
        <f t="shared" si="1268"/>
        <v>507.24078833675753</v>
      </c>
      <c r="X5690" s="32">
        <f t="shared" si="1269"/>
        <v>507.24078833675753</v>
      </c>
    </row>
    <row r="5691" spans="1:24" x14ac:dyDescent="0.25">
      <c r="A5691" s="2"/>
      <c r="B5691" s="2" t="s">
        <v>9</v>
      </c>
      <c r="C5691" s="2">
        <f t="shared" si="1272"/>
        <v>237</v>
      </c>
      <c r="D5691" s="2">
        <f t="shared" si="1273"/>
        <v>23</v>
      </c>
      <c r="E5691" s="2">
        <f t="shared" si="1263"/>
        <v>5687</v>
      </c>
      <c r="F5691" s="11">
        <v>324</v>
      </c>
      <c r="G5691" s="10">
        <v>0</v>
      </c>
      <c r="H5691" s="10">
        <v>0</v>
      </c>
      <c r="I5691" s="10">
        <v>0</v>
      </c>
      <c r="J5691" s="9">
        <v>0.28681794975553998</v>
      </c>
      <c r="K5691" s="9">
        <v>0.28681794975553998</v>
      </c>
      <c r="L5691" s="9">
        <v>0.28681794975553998</v>
      </c>
      <c r="N5691" s="32">
        <f>IF('System Design'!$F$8=1,'Hourly Demand and Generation'!G5691*'System Design'!$F$21,IF('System Design'!$F$8=2,'Hourly Demand and Generation'!H5691*'System Design'!$F$21,IF('System Design'!$F$8=3,'Hourly Demand and Generation'!I5691*'System Design'!$F$21)))</f>
        <v>0</v>
      </c>
      <c r="O5691" s="32">
        <f>IF('System Design'!$F$8=1,'Hourly Demand and Generation'!J5691*'System Design'!$F$22,IF('System Design'!$F$8=2,'Hourly Demand and Generation'!K5691*'System Design'!$F$22,IF('System Design'!$F$8=3,'Hourly Demand and Generation'!L5691*'System Design'!$F$22)))</f>
        <v>717.04487438884996</v>
      </c>
      <c r="Q5691" s="32">
        <f t="shared" si="1261"/>
        <v>0</v>
      </c>
      <c r="R5691" s="32">
        <f t="shared" si="1264"/>
        <v>5400</v>
      </c>
      <c r="S5691" s="32">
        <f t="shared" si="1265"/>
        <v>0</v>
      </c>
      <c r="T5691" s="32">
        <f t="shared" si="1266"/>
        <v>21600</v>
      </c>
      <c r="U5691" s="32">
        <f t="shared" si="1267"/>
        <v>0</v>
      </c>
      <c r="V5691" s="32">
        <f t="shared" si="1262"/>
        <v>393.04487438884996</v>
      </c>
      <c r="W5691" s="32">
        <f t="shared" si="1268"/>
        <v>393.04487438884996</v>
      </c>
      <c r="X5691" s="32">
        <f t="shared" si="1269"/>
        <v>393.04487438884996</v>
      </c>
    </row>
    <row r="5692" spans="1:24" x14ac:dyDescent="0.25">
      <c r="A5692" s="2"/>
      <c r="B5692" s="2" t="s">
        <v>9</v>
      </c>
      <c r="C5692" s="2">
        <f t="shared" si="1272"/>
        <v>237</v>
      </c>
      <c r="D5692" s="2">
        <f t="shared" si="1273"/>
        <v>24</v>
      </c>
      <c r="E5692" s="2">
        <f t="shared" si="1263"/>
        <v>5688</v>
      </c>
      <c r="F5692" s="11">
        <v>283.5</v>
      </c>
      <c r="G5692" s="10">
        <v>0</v>
      </c>
      <c r="H5692" s="10">
        <v>0</v>
      </c>
      <c r="I5692" s="10">
        <v>0</v>
      </c>
      <c r="J5692" s="9">
        <v>0.28681794975553998</v>
      </c>
      <c r="K5692" s="9">
        <v>0.28681794975553998</v>
      </c>
      <c r="L5692" s="9">
        <v>0.28681794975553998</v>
      </c>
      <c r="N5692" s="32">
        <f>IF('System Design'!$F$8=1,'Hourly Demand and Generation'!G5692*'System Design'!$F$21,IF('System Design'!$F$8=2,'Hourly Demand and Generation'!H5692*'System Design'!$F$21,IF('System Design'!$F$8=3,'Hourly Demand and Generation'!I5692*'System Design'!$F$21)))</f>
        <v>0</v>
      </c>
      <c r="O5692" s="32">
        <f>IF('System Design'!$F$8=1,'Hourly Demand and Generation'!J5692*'System Design'!$F$22,IF('System Design'!$F$8=2,'Hourly Demand and Generation'!K5692*'System Design'!$F$22,IF('System Design'!$F$8=3,'Hourly Demand and Generation'!L5692*'System Design'!$F$22)))</f>
        <v>717.04487438884996</v>
      </c>
      <c r="Q5692" s="32">
        <f t="shared" si="1261"/>
        <v>0</v>
      </c>
      <c r="R5692" s="32">
        <f t="shared" si="1264"/>
        <v>5400</v>
      </c>
      <c r="S5692" s="32">
        <f t="shared" si="1265"/>
        <v>0</v>
      </c>
      <c r="T5692" s="32">
        <f t="shared" si="1266"/>
        <v>21600</v>
      </c>
      <c r="U5692" s="32">
        <f t="shared" si="1267"/>
        <v>0</v>
      </c>
      <c r="V5692" s="32">
        <f t="shared" si="1262"/>
        <v>433.54487438884996</v>
      </c>
      <c r="W5692" s="32">
        <f t="shared" si="1268"/>
        <v>433.54487438884996</v>
      </c>
      <c r="X5692" s="32">
        <f t="shared" si="1269"/>
        <v>433.54487438884996</v>
      </c>
    </row>
    <row r="5693" spans="1:24" x14ac:dyDescent="0.25">
      <c r="A5693" s="2"/>
      <c r="B5693" s="2" t="s">
        <v>9</v>
      </c>
      <c r="C5693" s="2">
        <f>C5692+1</f>
        <v>238</v>
      </c>
      <c r="D5693" s="2">
        <v>1</v>
      </c>
      <c r="E5693" s="2">
        <f t="shared" si="1263"/>
        <v>5689</v>
      </c>
      <c r="F5693" s="11">
        <v>243</v>
      </c>
      <c r="G5693" s="10">
        <v>0</v>
      </c>
      <c r="H5693" s="10">
        <v>0</v>
      </c>
      <c r="I5693" s="10">
        <v>0</v>
      </c>
      <c r="J5693" s="9">
        <v>0.32038438888696702</v>
      </c>
      <c r="K5693" s="9">
        <v>0.32038438888696702</v>
      </c>
      <c r="L5693" s="9">
        <v>0.32038438888696702</v>
      </c>
      <c r="N5693" s="32">
        <f>IF('System Design'!$F$8=1,'Hourly Demand and Generation'!G5693*'System Design'!$F$21,IF('System Design'!$F$8=2,'Hourly Demand and Generation'!H5693*'System Design'!$F$21,IF('System Design'!$F$8=3,'Hourly Demand and Generation'!I5693*'System Design'!$F$21)))</f>
        <v>0</v>
      </c>
      <c r="O5693" s="32">
        <f>IF('System Design'!$F$8=1,'Hourly Demand and Generation'!J5693*'System Design'!$F$22,IF('System Design'!$F$8=2,'Hourly Demand and Generation'!K5693*'System Design'!$F$22,IF('System Design'!$F$8=3,'Hourly Demand and Generation'!L5693*'System Design'!$F$22)))</f>
        <v>800.96097221741752</v>
      </c>
      <c r="Q5693" s="32">
        <f t="shared" si="1261"/>
        <v>0</v>
      </c>
      <c r="R5693" s="32">
        <f t="shared" si="1264"/>
        <v>5400</v>
      </c>
      <c r="S5693" s="32">
        <f t="shared" si="1265"/>
        <v>0</v>
      </c>
      <c r="T5693" s="32">
        <f t="shared" si="1266"/>
        <v>21600</v>
      </c>
      <c r="U5693" s="32">
        <f t="shared" si="1267"/>
        <v>0</v>
      </c>
      <c r="V5693" s="32">
        <f t="shared" si="1262"/>
        <v>557.96097221741752</v>
      </c>
      <c r="W5693" s="32">
        <f t="shared" si="1268"/>
        <v>557.96097221741752</v>
      </c>
      <c r="X5693" s="32">
        <f t="shared" si="1269"/>
        <v>557.96097221741752</v>
      </c>
    </row>
    <row r="5694" spans="1:24" x14ac:dyDescent="0.25">
      <c r="A5694" s="2"/>
      <c r="B5694" s="2" t="s">
        <v>9</v>
      </c>
      <c r="C5694" s="2">
        <f>C5693</f>
        <v>238</v>
      </c>
      <c r="D5694" s="2">
        <f>D5693+1</f>
        <v>2</v>
      </c>
      <c r="E5694" s="2">
        <f t="shared" si="1263"/>
        <v>5690</v>
      </c>
      <c r="F5694" s="11">
        <v>222.75</v>
      </c>
      <c r="G5694" s="10">
        <v>0</v>
      </c>
      <c r="H5694" s="10">
        <v>0</v>
      </c>
      <c r="I5694" s="10">
        <v>0</v>
      </c>
      <c r="J5694" s="9">
        <v>0.28834594999827101</v>
      </c>
      <c r="K5694" s="9">
        <v>0.28834594999827101</v>
      </c>
      <c r="L5694" s="9">
        <v>0.28834594999827101</v>
      </c>
      <c r="N5694" s="32">
        <f>IF('System Design'!$F$8=1,'Hourly Demand and Generation'!G5694*'System Design'!$F$21,IF('System Design'!$F$8=2,'Hourly Demand and Generation'!H5694*'System Design'!$F$21,IF('System Design'!$F$8=3,'Hourly Demand and Generation'!I5694*'System Design'!$F$21)))</f>
        <v>0</v>
      </c>
      <c r="O5694" s="32">
        <f>IF('System Design'!$F$8=1,'Hourly Demand and Generation'!J5694*'System Design'!$F$22,IF('System Design'!$F$8=2,'Hourly Demand and Generation'!K5694*'System Design'!$F$22,IF('System Design'!$F$8=3,'Hourly Demand and Generation'!L5694*'System Design'!$F$22)))</f>
        <v>720.8648749956775</v>
      </c>
      <c r="Q5694" s="32">
        <f t="shared" si="1261"/>
        <v>0</v>
      </c>
      <c r="R5694" s="32">
        <f t="shared" si="1264"/>
        <v>5400</v>
      </c>
      <c r="S5694" s="32">
        <f t="shared" si="1265"/>
        <v>0</v>
      </c>
      <c r="T5694" s="32">
        <f t="shared" si="1266"/>
        <v>21600</v>
      </c>
      <c r="U5694" s="32">
        <f t="shared" si="1267"/>
        <v>0</v>
      </c>
      <c r="V5694" s="32">
        <f t="shared" si="1262"/>
        <v>498.1148749956775</v>
      </c>
      <c r="W5694" s="32">
        <f t="shared" si="1268"/>
        <v>498.1148749956775</v>
      </c>
      <c r="X5694" s="32">
        <f t="shared" si="1269"/>
        <v>498.1148749956775</v>
      </c>
    </row>
    <row r="5695" spans="1:24" x14ac:dyDescent="0.25">
      <c r="A5695" s="2"/>
      <c r="B5695" s="2" t="s">
        <v>9</v>
      </c>
      <c r="C5695" s="2">
        <f t="shared" ref="C5695:C5716" si="1274">C5694</f>
        <v>238</v>
      </c>
      <c r="D5695" s="2">
        <f t="shared" ref="D5695:D5716" si="1275">D5694+1</f>
        <v>3</v>
      </c>
      <c r="E5695" s="2">
        <f t="shared" si="1263"/>
        <v>5691</v>
      </c>
      <c r="F5695" s="11">
        <v>202.5</v>
      </c>
      <c r="G5695" s="10">
        <v>0</v>
      </c>
      <c r="H5695" s="10">
        <v>0</v>
      </c>
      <c r="I5695" s="10">
        <v>0</v>
      </c>
      <c r="J5695" s="9">
        <v>0.28834594999827101</v>
      </c>
      <c r="K5695" s="9">
        <v>0.28834594999827101</v>
      </c>
      <c r="L5695" s="9">
        <v>0.28834594999827101</v>
      </c>
      <c r="N5695" s="32">
        <f>IF('System Design'!$F$8=1,'Hourly Demand and Generation'!G5695*'System Design'!$F$21,IF('System Design'!$F$8=2,'Hourly Demand and Generation'!H5695*'System Design'!$F$21,IF('System Design'!$F$8=3,'Hourly Demand and Generation'!I5695*'System Design'!$F$21)))</f>
        <v>0</v>
      </c>
      <c r="O5695" s="32">
        <f>IF('System Design'!$F$8=1,'Hourly Demand and Generation'!J5695*'System Design'!$F$22,IF('System Design'!$F$8=2,'Hourly Demand and Generation'!K5695*'System Design'!$F$22,IF('System Design'!$F$8=3,'Hourly Demand and Generation'!L5695*'System Design'!$F$22)))</f>
        <v>720.8648749956775</v>
      </c>
      <c r="Q5695" s="32">
        <f t="shared" si="1261"/>
        <v>0</v>
      </c>
      <c r="R5695" s="32">
        <f t="shared" si="1264"/>
        <v>5400</v>
      </c>
      <c r="S5695" s="32">
        <f t="shared" si="1265"/>
        <v>0</v>
      </c>
      <c r="T5695" s="32">
        <f t="shared" si="1266"/>
        <v>21600</v>
      </c>
      <c r="U5695" s="32">
        <f t="shared" si="1267"/>
        <v>0</v>
      </c>
      <c r="V5695" s="32">
        <f t="shared" si="1262"/>
        <v>518.3648749956775</v>
      </c>
      <c r="W5695" s="32">
        <f t="shared" si="1268"/>
        <v>518.3648749956775</v>
      </c>
      <c r="X5695" s="32">
        <f t="shared" si="1269"/>
        <v>518.3648749956775</v>
      </c>
    </row>
    <row r="5696" spans="1:24" x14ac:dyDescent="0.25">
      <c r="A5696" s="2"/>
      <c r="B5696" s="2" t="s">
        <v>9</v>
      </c>
      <c r="C5696" s="2">
        <f t="shared" si="1274"/>
        <v>238</v>
      </c>
      <c r="D5696" s="2">
        <f t="shared" si="1275"/>
        <v>4</v>
      </c>
      <c r="E5696" s="2">
        <f t="shared" si="1263"/>
        <v>5692</v>
      </c>
      <c r="F5696" s="11">
        <v>243</v>
      </c>
      <c r="G5696" s="10">
        <v>0</v>
      </c>
      <c r="H5696" s="10">
        <v>0</v>
      </c>
      <c r="I5696" s="10">
        <v>0</v>
      </c>
      <c r="J5696" s="9">
        <v>0.32038438888696702</v>
      </c>
      <c r="K5696" s="9">
        <v>0.32038438888696702</v>
      </c>
      <c r="L5696" s="9">
        <v>0.32038438888696702</v>
      </c>
      <c r="N5696" s="32">
        <f>IF('System Design'!$F$8=1,'Hourly Demand and Generation'!G5696*'System Design'!$F$21,IF('System Design'!$F$8=2,'Hourly Demand and Generation'!H5696*'System Design'!$F$21,IF('System Design'!$F$8=3,'Hourly Demand and Generation'!I5696*'System Design'!$F$21)))</f>
        <v>0</v>
      </c>
      <c r="O5696" s="32">
        <f>IF('System Design'!$F$8=1,'Hourly Demand and Generation'!J5696*'System Design'!$F$22,IF('System Design'!$F$8=2,'Hourly Demand and Generation'!K5696*'System Design'!$F$22,IF('System Design'!$F$8=3,'Hourly Demand and Generation'!L5696*'System Design'!$F$22)))</f>
        <v>800.96097221741752</v>
      </c>
      <c r="Q5696" s="32">
        <f t="shared" si="1261"/>
        <v>0</v>
      </c>
      <c r="R5696" s="32">
        <f t="shared" si="1264"/>
        <v>5400</v>
      </c>
      <c r="S5696" s="32">
        <f t="shared" si="1265"/>
        <v>0</v>
      </c>
      <c r="T5696" s="32">
        <f t="shared" si="1266"/>
        <v>21600</v>
      </c>
      <c r="U5696" s="32">
        <f t="shared" si="1267"/>
        <v>0</v>
      </c>
      <c r="V5696" s="32">
        <f t="shared" si="1262"/>
        <v>557.96097221741752</v>
      </c>
      <c r="W5696" s="32">
        <f t="shared" si="1268"/>
        <v>557.96097221741752</v>
      </c>
      <c r="X5696" s="32">
        <f t="shared" si="1269"/>
        <v>557.96097221741752</v>
      </c>
    </row>
    <row r="5697" spans="1:24" x14ac:dyDescent="0.25">
      <c r="A5697" s="2"/>
      <c r="B5697" s="2" t="s">
        <v>9</v>
      </c>
      <c r="C5697" s="2">
        <f t="shared" si="1274"/>
        <v>238</v>
      </c>
      <c r="D5697" s="2">
        <f t="shared" si="1275"/>
        <v>5</v>
      </c>
      <c r="E5697" s="2">
        <f t="shared" si="1263"/>
        <v>5693</v>
      </c>
      <c r="F5697" s="11">
        <v>263.25</v>
      </c>
      <c r="G5697" s="10">
        <v>0</v>
      </c>
      <c r="H5697" s="10">
        <v>3.2204159397599803E-2</v>
      </c>
      <c r="I5697" s="10">
        <v>7.4399999999999994E-2</v>
      </c>
      <c r="J5697" s="9">
        <v>0.256307511109574</v>
      </c>
      <c r="K5697" s="9">
        <v>0.256307511109574</v>
      </c>
      <c r="L5697" s="9">
        <v>0.256307511109574</v>
      </c>
      <c r="N5697" s="32">
        <f>IF('System Design'!$F$8=1,'Hourly Demand and Generation'!G5697*'System Design'!$F$21,IF('System Design'!$F$8=2,'Hourly Demand and Generation'!H5697*'System Design'!$F$21,IF('System Design'!$F$8=3,'Hourly Demand and Generation'!I5697*'System Design'!$F$21)))</f>
        <v>37.199999999999996</v>
      </c>
      <c r="O5697" s="32">
        <f>IF('System Design'!$F$8=1,'Hourly Demand and Generation'!J5697*'System Design'!$F$22,IF('System Design'!$F$8=2,'Hourly Demand and Generation'!K5697*'System Design'!$F$22,IF('System Design'!$F$8=3,'Hourly Demand and Generation'!L5697*'System Design'!$F$22)))</f>
        <v>640.76877777393497</v>
      </c>
      <c r="Q5697" s="32">
        <f t="shared" si="1261"/>
        <v>0</v>
      </c>
      <c r="R5697" s="32">
        <f t="shared" si="1264"/>
        <v>5400</v>
      </c>
      <c r="S5697" s="32">
        <f t="shared" si="1265"/>
        <v>0</v>
      </c>
      <c r="T5697" s="32">
        <f t="shared" si="1266"/>
        <v>21600</v>
      </c>
      <c r="U5697" s="32">
        <f t="shared" si="1267"/>
        <v>0</v>
      </c>
      <c r="V5697" s="32">
        <f t="shared" si="1262"/>
        <v>414.71877777393502</v>
      </c>
      <c r="W5697" s="32">
        <f t="shared" si="1268"/>
        <v>414.71877777393502</v>
      </c>
      <c r="X5697" s="32">
        <f t="shared" si="1269"/>
        <v>414.71877777393502</v>
      </c>
    </row>
    <row r="5698" spans="1:24" x14ac:dyDescent="0.25">
      <c r="A5698" s="2"/>
      <c r="B5698" s="2" t="s">
        <v>9</v>
      </c>
      <c r="C5698" s="2">
        <f t="shared" si="1274"/>
        <v>238</v>
      </c>
      <c r="D5698" s="2">
        <f t="shared" si="1275"/>
        <v>6</v>
      </c>
      <c r="E5698" s="2">
        <f t="shared" si="1263"/>
        <v>5694</v>
      </c>
      <c r="F5698" s="11">
        <v>283.5</v>
      </c>
      <c r="G5698" s="10">
        <v>6.4408318795199704E-2</v>
      </c>
      <c r="H5698" s="10">
        <v>0.100637998117499</v>
      </c>
      <c r="I5698" s="10">
        <v>0.15809999999999999</v>
      </c>
      <c r="J5698" s="9">
        <v>0.256307511109574</v>
      </c>
      <c r="K5698" s="9">
        <v>0.256307511109574</v>
      </c>
      <c r="L5698" s="9">
        <v>0.256307511109574</v>
      </c>
      <c r="N5698" s="32">
        <f>IF('System Design'!$F$8=1,'Hourly Demand and Generation'!G5698*'System Design'!$F$21,IF('System Design'!$F$8=2,'Hourly Demand and Generation'!H5698*'System Design'!$F$21,IF('System Design'!$F$8=3,'Hourly Demand and Generation'!I5698*'System Design'!$F$21)))</f>
        <v>79.05</v>
      </c>
      <c r="O5698" s="32">
        <f>IF('System Design'!$F$8=1,'Hourly Demand and Generation'!J5698*'System Design'!$F$22,IF('System Design'!$F$8=2,'Hourly Demand and Generation'!K5698*'System Design'!$F$22,IF('System Design'!$F$8=3,'Hourly Demand and Generation'!L5698*'System Design'!$F$22)))</f>
        <v>640.76877777393497</v>
      </c>
      <c r="Q5698" s="32">
        <f t="shared" si="1261"/>
        <v>0</v>
      </c>
      <c r="R5698" s="32">
        <f t="shared" si="1264"/>
        <v>5400</v>
      </c>
      <c r="S5698" s="32">
        <f t="shared" si="1265"/>
        <v>0</v>
      </c>
      <c r="T5698" s="32">
        <f t="shared" si="1266"/>
        <v>21600</v>
      </c>
      <c r="U5698" s="32">
        <f t="shared" si="1267"/>
        <v>0</v>
      </c>
      <c r="V5698" s="32">
        <f t="shared" si="1262"/>
        <v>436.31877777393493</v>
      </c>
      <c r="W5698" s="32">
        <f t="shared" si="1268"/>
        <v>436.31877777393493</v>
      </c>
      <c r="X5698" s="32">
        <f t="shared" si="1269"/>
        <v>436.31877777393493</v>
      </c>
    </row>
    <row r="5699" spans="1:24" x14ac:dyDescent="0.25">
      <c r="A5699" s="2"/>
      <c r="B5699" s="2" t="s">
        <v>9</v>
      </c>
      <c r="C5699" s="2">
        <f t="shared" si="1274"/>
        <v>238</v>
      </c>
      <c r="D5699" s="2">
        <f t="shared" si="1275"/>
        <v>7</v>
      </c>
      <c r="E5699" s="2">
        <f t="shared" si="1263"/>
        <v>5695</v>
      </c>
      <c r="F5699" s="11">
        <v>303.75</v>
      </c>
      <c r="G5699" s="10">
        <v>0.136867677439799</v>
      </c>
      <c r="H5699" s="10">
        <v>0.16907183683739899</v>
      </c>
      <c r="I5699" s="10">
        <v>0.23250000000000001</v>
      </c>
      <c r="J5699" s="9">
        <v>0.28834594999827101</v>
      </c>
      <c r="K5699" s="9">
        <v>0.28834594999827101</v>
      </c>
      <c r="L5699" s="9">
        <v>0.28834594999827101</v>
      </c>
      <c r="N5699" s="32">
        <f>IF('System Design'!$F$8=1,'Hourly Demand and Generation'!G5699*'System Design'!$F$21,IF('System Design'!$F$8=2,'Hourly Demand and Generation'!H5699*'System Design'!$F$21,IF('System Design'!$F$8=3,'Hourly Demand and Generation'!I5699*'System Design'!$F$21)))</f>
        <v>116.25</v>
      </c>
      <c r="O5699" s="32">
        <f>IF('System Design'!$F$8=1,'Hourly Demand and Generation'!J5699*'System Design'!$F$22,IF('System Design'!$F$8=2,'Hourly Demand and Generation'!K5699*'System Design'!$F$22,IF('System Design'!$F$8=3,'Hourly Demand and Generation'!L5699*'System Design'!$F$22)))</f>
        <v>720.8648749956775</v>
      </c>
      <c r="Q5699" s="32">
        <f t="shared" si="1261"/>
        <v>0</v>
      </c>
      <c r="R5699" s="32">
        <f t="shared" si="1264"/>
        <v>5400</v>
      </c>
      <c r="S5699" s="32">
        <f t="shared" si="1265"/>
        <v>0</v>
      </c>
      <c r="T5699" s="32">
        <f t="shared" si="1266"/>
        <v>21600</v>
      </c>
      <c r="U5699" s="32">
        <f t="shared" si="1267"/>
        <v>0</v>
      </c>
      <c r="V5699" s="32">
        <f t="shared" si="1262"/>
        <v>533.3648749956775</v>
      </c>
      <c r="W5699" s="32">
        <f t="shared" si="1268"/>
        <v>533.3648749956775</v>
      </c>
      <c r="X5699" s="32">
        <f t="shared" si="1269"/>
        <v>533.3648749956775</v>
      </c>
    </row>
    <row r="5700" spans="1:24" x14ac:dyDescent="0.25">
      <c r="A5700" s="2"/>
      <c r="B5700" s="2" t="s">
        <v>9</v>
      </c>
      <c r="C5700" s="2">
        <f t="shared" si="1274"/>
        <v>238</v>
      </c>
      <c r="D5700" s="2">
        <f t="shared" si="1275"/>
        <v>8</v>
      </c>
      <c r="E5700" s="2">
        <f t="shared" si="1263"/>
        <v>5696</v>
      </c>
      <c r="F5700" s="11">
        <v>324</v>
      </c>
      <c r="G5700" s="10">
        <v>0.26568431503019901</v>
      </c>
      <c r="H5700" s="10">
        <v>0.30191399435249899</v>
      </c>
      <c r="I5700" s="10">
        <v>0.3906</v>
      </c>
      <c r="J5700" s="9">
        <v>0.28834594999827101</v>
      </c>
      <c r="K5700" s="9">
        <v>0.28834594999827101</v>
      </c>
      <c r="L5700" s="9">
        <v>0.28834594999827101</v>
      </c>
      <c r="N5700" s="32">
        <f>IF('System Design'!$F$8=1,'Hourly Demand and Generation'!G5700*'System Design'!$F$21,IF('System Design'!$F$8=2,'Hourly Demand and Generation'!H5700*'System Design'!$F$21,IF('System Design'!$F$8=3,'Hourly Demand and Generation'!I5700*'System Design'!$F$21)))</f>
        <v>195.3</v>
      </c>
      <c r="O5700" s="32">
        <f>IF('System Design'!$F$8=1,'Hourly Demand and Generation'!J5700*'System Design'!$F$22,IF('System Design'!$F$8=2,'Hourly Demand and Generation'!K5700*'System Design'!$F$22,IF('System Design'!$F$8=3,'Hourly Demand and Generation'!L5700*'System Design'!$F$22)))</f>
        <v>720.8648749956775</v>
      </c>
      <c r="Q5700" s="32">
        <f t="shared" si="1261"/>
        <v>0</v>
      </c>
      <c r="R5700" s="32">
        <f t="shared" si="1264"/>
        <v>5400</v>
      </c>
      <c r="S5700" s="32">
        <f t="shared" si="1265"/>
        <v>0</v>
      </c>
      <c r="T5700" s="32">
        <f t="shared" si="1266"/>
        <v>21600</v>
      </c>
      <c r="U5700" s="32">
        <f t="shared" si="1267"/>
        <v>0</v>
      </c>
      <c r="V5700" s="32">
        <f t="shared" si="1262"/>
        <v>592.16487499567756</v>
      </c>
      <c r="W5700" s="32">
        <f t="shared" si="1268"/>
        <v>592.16487499567756</v>
      </c>
      <c r="X5700" s="32">
        <f t="shared" si="1269"/>
        <v>592.16487499567756</v>
      </c>
    </row>
    <row r="5701" spans="1:24" x14ac:dyDescent="0.25">
      <c r="A5701" s="2"/>
      <c r="B5701" s="2" t="s">
        <v>9</v>
      </c>
      <c r="C5701" s="2">
        <f t="shared" si="1274"/>
        <v>238</v>
      </c>
      <c r="D5701" s="2">
        <f t="shared" si="1275"/>
        <v>9</v>
      </c>
      <c r="E5701" s="2">
        <f t="shared" si="1263"/>
        <v>5697</v>
      </c>
      <c r="F5701" s="11">
        <v>324</v>
      </c>
      <c r="G5701" s="10">
        <v>0.40255199246999801</v>
      </c>
      <c r="H5701" s="10">
        <v>0.43475615186759797</v>
      </c>
      <c r="I5701" s="10">
        <v>0.53939999999999999</v>
      </c>
      <c r="J5701" s="9">
        <v>0.256307511109574</v>
      </c>
      <c r="K5701" s="9">
        <v>0.256307511109574</v>
      </c>
      <c r="L5701" s="9">
        <v>0.256307511109574</v>
      </c>
      <c r="N5701" s="32">
        <f>IF('System Design'!$F$8=1,'Hourly Demand and Generation'!G5701*'System Design'!$F$21,IF('System Design'!$F$8=2,'Hourly Demand and Generation'!H5701*'System Design'!$F$21,IF('System Design'!$F$8=3,'Hourly Demand and Generation'!I5701*'System Design'!$F$21)))</f>
        <v>269.7</v>
      </c>
      <c r="O5701" s="32">
        <f>IF('System Design'!$F$8=1,'Hourly Demand and Generation'!J5701*'System Design'!$F$22,IF('System Design'!$F$8=2,'Hourly Demand and Generation'!K5701*'System Design'!$F$22,IF('System Design'!$F$8=3,'Hourly Demand and Generation'!L5701*'System Design'!$F$22)))</f>
        <v>640.76877777393497</v>
      </c>
      <c r="Q5701" s="32">
        <f t="shared" si="1261"/>
        <v>0</v>
      </c>
      <c r="R5701" s="32">
        <f t="shared" si="1264"/>
        <v>5400</v>
      </c>
      <c r="S5701" s="32">
        <f t="shared" si="1265"/>
        <v>0</v>
      </c>
      <c r="T5701" s="32">
        <f t="shared" si="1266"/>
        <v>21600</v>
      </c>
      <c r="U5701" s="32">
        <f t="shared" si="1267"/>
        <v>0</v>
      </c>
      <c r="V5701" s="32">
        <f t="shared" si="1262"/>
        <v>586.46877777393502</v>
      </c>
      <c r="W5701" s="32">
        <f t="shared" si="1268"/>
        <v>586.46877777393502</v>
      </c>
      <c r="X5701" s="32">
        <f t="shared" si="1269"/>
        <v>586.46877777393502</v>
      </c>
    </row>
    <row r="5702" spans="1:24" x14ac:dyDescent="0.25">
      <c r="A5702" s="2"/>
      <c r="B5702" s="2" t="s">
        <v>9</v>
      </c>
      <c r="C5702" s="2">
        <f t="shared" si="1274"/>
        <v>238</v>
      </c>
      <c r="D5702" s="2">
        <f t="shared" si="1275"/>
        <v>10</v>
      </c>
      <c r="E5702" s="2">
        <f t="shared" si="1263"/>
        <v>5698</v>
      </c>
      <c r="F5702" s="11">
        <v>315.89999999999998</v>
      </c>
      <c r="G5702" s="10">
        <v>0.53941966990979695</v>
      </c>
      <c r="H5702" s="10">
        <v>0.57162382930739697</v>
      </c>
      <c r="I5702" s="10">
        <v>0.69750000000000001</v>
      </c>
      <c r="J5702" s="9">
        <v>0.28834594999827101</v>
      </c>
      <c r="K5702" s="9">
        <v>0.28834594999827101</v>
      </c>
      <c r="L5702" s="9">
        <v>0.28834594999827101</v>
      </c>
      <c r="N5702" s="32">
        <f>IF('System Design'!$F$8=1,'Hourly Demand and Generation'!G5702*'System Design'!$F$21,IF('System Design'!$F$8=2,'Hourly Demand and Generation'!H5702*'System Design'!$F$21,IF('System Design'!$F$8=3,'Hourly Demand and Generation'!I5702*'System Design'!$F$21)))</f>
        <v>348.75</v>
      </c>
      <c r="O5702" s="32">
        <f>IF('System Design'!$F$8=1,'Hourly Demand and Generation'!J5702*'System Design'!$F$22,IF('System Design'!$F$8=2,'Hourly Demand and Generation'!K5702*'System Design'!$F$22,IF('System Design'!$F$8=3,'Hourly Demand and Generation'!L5702*'System Design'!$F$22)))</f>
        <v>720.8648749956775</v>
      </c>
      <c r="Q5702" s="32">
        <f t="shared" ref="Q5702:Q5765" si="1276">IF(F5702-N5702-O5702&gt;0,F5702-N5702-O5702,0)</f>
        <v>0</v>
      </c>
      <c r="R5702" s="32">
        <f t="shared" si="1264"/>
        <v>5400</v>
      </c>
      <c r="S5702" s="32">
        <f t="shared" si="1265"/>
        <v>0</v>
      </c>
      <c r="T5702" s="32">
        <f t="shared" si="1266"/>
        <v>21600</v>
      </c>
      <c r="U5702" s="32">
        <f t="shared" si="1267"/>
        <v>0</v>
      </c>
      <c r="V5702" s="32">
        <f t="shared" ref="V5702:V5765" si="1277">IF(F5702-N5702-O5702&lt;0,N5702+O5702-F5702,0)</f>
        <v>753.71487499567741</v>
      </c>
      <c r="W5702" s="32">
        <f t="shared" si="1268"/>
        <v>753.71487499567741</v>
      </c>
      <c r="X5702" s="32">
        <f t="shared" si="1269"/>
        <v>753.71487499567741</v>
      </c>
    </row>
    <row r="5703" spans="1:24" x14ac:dyDescent="0.25">
      <c r="A5703" s="2"/>
      <c r="B5703" s="2" t="s">
        <v>9</v>
      </c>
      <c r="C5703" s="2">
        <f t="shared" si="1274"/>
        <v>238</v>
      </c>
      <c r="D5703" s="2">
        <f t="shared" si="1275"/>
        <v>11</v>
      </c>
      <c r="E5703" s="2">
        <f t="shared" ref="E5703:E5766" si="1278">E5702+1</f>
        <v>5699</v>
      </c>
      <c r="F5703" s="11">
        <v>311.85000000000002</v>
      </c>
      <c r="G5703" s="10">
        <v>0.66823630750019702</v>
      </c>
      <c r="H5703" s="10">
        <v>0.70446598682249695</v>
      </c>
      <c r="I5703" s="10">
        <v>0.85560000000000003</v>
      </c>
      <c r="J5703" s="9">
        <v>0.256307511109574</v>
      </c>
      <c r="K5703" s="9">
        <v>0.256307511109574</v>
      </c>
      <c r="L5703" s="9">
        <v>0.256307511109574</v>
      </c>
      <c r="N5703" s="32">
        <f>IF('System Design'!$F$8=1,'Hourly Demand and Generation'!G5703*'System Design'!$F$21,IF('System Design'!$F$8=2,'Hourly Demand and Generation'!H5703*'System Design'!$F$21,IF('System Design'!$F$8=3,'Hourly Demand and Generation'!I5703*'System Design'!$F$21)))</f>
        <v>427.8</v>
      </c>
      <c r="O5703" s="32">
        <f>IF('System Design'!$F$8=1,'Hourly Demand and Generation'!J5703*'System Design'!$F$22,IF('System Design'!$F$8=2,'Hourly Demand and Generation'!K5703*'System Design'!$F$22,IF('System Design'!$F$8=3,'Hourly Demand and Generation'!L5703*'System Design'!$F$22)))</f>
        <v>640.76877777393497</v>
      </c>
      <c r="Q5703" s="32">
        <f t="shared" si="1276"/>
        <v>0</v>
      </c>
      <c r="R5703" s="32">
        <f t="shared" ref="R5703:R5766" si="1279">IF($Q5703&lt;R5702+$V5703,IF(R5702+$V5703-$Q5703&gt;5400,5400,R5702+$V5703-$Q5703),0)</f>
        <v>5400</v>
      </c>
      <c r="S5703" s="32">
        <f t="shared" ref="S5703:S5766" si="1280">IF(R5703&gt;0,0,$Q5703+$V5703-R5702)</f>
        <v>0</v>
      </c>
      <c r="T5703" s="32">
        <f t="shared" ref="T5703:T5766" si="1281">IF($Q5703&lt;T5702+$V5703,IF(T5702+$V5703-$Q5703&gt;21600,21600,T5702+$V5703-$Q5703),0)</f>
        <v>21600</v>
      </c>
      <c r="U5703" s="32">
        <f t="shared" ref="U5703:U5766" si="1282">IF(T5703&gt;0,0,$Q5703+$V5703-T5702)</f>
        <v>0</v>
      </c>
      <c r="V5703" s="32">
        <f t="shared" si="1277"/>
        <v>756.7187777739349</v>
      </c>
      <c r="W5703" s="32">
        <f t="shared" ref="W5703:W5766" si="1283">IF(R5703=5400,$V5703-(R5703-R5702),0)</f>
        <v>756.7187777739349</v>
      </c>
      <c r="X5703" s="32">
        <f t="shared" ref="X5703:X5766" si="1284">IF(T5703=21600,$V5703-(T5703-T5702),0)</f>
        <v>756.7187777739349</v>
      </c>
    </row>
    <row r="5704" spans="1:24" x14ac:dyDescent="0.25">
      <c r="A5704" s="2"/>
      <c r="B5704" s="2" t="s">
        <v>9</v>
      </c>
      <c r="C5704" s="2">
        <f t="shared" si="1274"/>
        <v>238</v>
      </c>
      <c r="D5704" s="2">
        <f t="shared" si="1275"/>
        <v>12</v>
      </c>
      <c r="E5704" s="2">
        <f t="shared" si="1278"/>
        <v>5700</v>
      </c>
      <c r="F5704" s="11">
        <v>311.85000000000002</v>
      </c>
      <c r="G5704" s="10">
        <v>0.80510398493999602</v>
      </c>
      <c r="H5704" s="10">
        <v>0.80510398493999602</v>
      </c>
      <c r="I5704" s="10">
        <v>0.93</v>
      </c>
      <c r="J5704" s="9">
        <v>0.240288291665226</v>
      </c>
      <c r="K5704" s="9">
        <v>0.240288291665226</v>
      </c>
      <c r="L5704" s="9">
        <v>0.240288291665226</v>
      </c>
      <c r="N5704" s="32">
        <f>IF('System Design'!$F$8=1,'Hourly Demand and Generation'!G5704*'System Design'!$F$21,IF('System Design'!$F$8=2,'Hourly Demand and Generation'!H5704*'System Design'!$F$21,IF('System Design'!$F$8=3,'Hourly Demand and Generation'!I5704*'System Design'!$F$21)))</f>
        <v>465</v>
      </c>
      <c r="O5704" s="32">
        <f>IF('System Design'!$F$8=1,'Hourly Demand and Generation'!J5704*'System Design'!$F$22,IF('System Design'!$F$8=2,'Hourly Demand and Generation'!K5704*'System Design'!$F$22,IF('System Design'!$F$8=3,'Hourly Demand and Generation'!L5704*'System Design'!$F$22)))</f>
        <v>600.72072916306502</v>
      </c>
      <c r="Q5704" s="32">
        <f t="shared" si="1276"/>
        <v>0</v>
      </c>
      <c r="R5704" s="32">
        <f t="shared" si="1279"/>
        <v>5400</v>
      </c>
      <c r="S5704" s="32">
        <f t="shared" si="1280"/>
        <v>0</v>
      </c>
      <c r="T5704" s="32">
        <f t="shared" si="1281"/>
        <v>21600</v>
      </c>
      <c r="U5704" s="32">
        <f t="shared" si="1282"/>
        <v>0</v>
      </c>
      <c r="V5704" s="32">
        <f t="shared" si="1277"/>
        <v>753.87072916306499</v>
      </c>
      <c r="W5704" s="32">
        <f t="shared" si="1283"/>
        <v>753.87072916306499</v>
      </c>
      <c r="X5704" s="32">
        <f t="shared" si="1284"/>
        <v>753.87072916306499</v>
      </c>
    </row>
    <row r="5705" spans="1:24" x14ac:dyDescent="0.25">
      <c r="A5705" s="2"/>
      <c r="B5705" s="2" t="s">
        <v>9</v>
      </c>
      <c r="C5705" s="2">
        <f t="shared" si="1274"/>
        <v>238</v>
      </c>
      <c r="D5705" s="2">
        <f t="shared" si="1275"/>
        <v>13</v>
      </c>
      <c r="E5705" s="2">
        <f t="shared" si="1278"/>
        <v>5701</v>
      </c>
      <c r="F5705" s="11">
        <v>324</v>
      </c>
      <c r="G5705" s="10">
        <v>0.66823630750019702</v>
      </c>
      <c r="H5705" s="10">
        <v>0.70446598682249695</v>
      </c>
      <c r="I5705" s="10">
        <v>0.85560000000000003</v>
      </c>
      <c r="J5705" s="9">
        <v>0.256307511109574</v>
      </c>
      <c r="K5705" s="9">
        <v>0.256307511109574</v>
      </c>
      <c r="L5705" s="9">
        <v>0.256307511109574</v>
      </c>
      <c r="N5705" s="32">
        <f>IF('System Design'!$F$8=1,'Hourly Demand and Generation'!G5705*'System Design'!$F$21,IF('System Design'!$F$8=2,'Hourly Demand and Generation'!H5705*'System Design'!$F$21,IF('System Design'!$F$8=3,'Hourly Demand and Generation'!I5705*'System Design'!$F$21)))</f>
        <v>427.8</v>
      </c>
      <c r="O5705" s="32">
        <f>IF('System Design'!$F$8=1,'Hourly Demand and Generation'!J5705*'System Design'!$F$22,IF('System Design'!$F$8=2,'Hourly Demand and Generation'!K5705*'System Design'!$F$22,IF('System Design'!$F$8=3,'Hourly Demand and Generation'!L5705*'System Design'!$F$22)))</f>
        <v>640.76877777393497</v>
      </c>
      <c r="Q5705" s="32">
        <f t="shared" si="1276"/>
        <v>0</v>
      </c>
      <c r="R5705" s="32">
        <f t="shared" si="1279"/>
        <v>5400</v>
      </c>
      <c r="S5705" s="32">
        <f t="shared" si="1280"/>
        <v>0</v>
      </c>
      <c r="T5705" s="32">
        <f t="shared" si="1281"/>
        <v>21600</v>
      </c>
      <c r="U5705" s="32">
        <f t="shared" si="1282"/>
        <v>0</v>
      </c>
      <c r="V5705" s="32">
        <f t="shared" si="1277"/>
        <v>744.56877777393493</v>
      </c>
      <c r="W5705" s="32">
        <f t="shared" si="1283"/>
        <v>744.56877777393493</v>
      </c>
      <c r="X5705" s="32">
        <f t="shared" si="1284"/>
        <v>744.56877777393493</v>
      </c>
    </row>
    <row r="5706" spans="1:24" x14ac:dyDescent="0.25">
      <c r="A5706" s="2"/>
      <c r="B5706" s="2" t="s">
        <v>9</v>
      </c>
      <c r="C5706" s="2">
        <f t="shared" si="1274"/>
        <v>238</v>
      </c>
      <c r="D5706" s="2">
        <f t="shared" si="1275"/>
        <v>14</v>
      </c>
      <c r="E5706" s="2">
        <f t="shared" si="1278"/>
        <v>5702</v>
      </c>
      <c r="F5706" s="11">
        <v>324</v>
      </c>
      <c r="G5706" s="10">
        <v>0.53941966990979695</v>
      </c>
      <c r="H5706" s="10">
        <v>0.57162382930739697</v>
      </c>
      <c r="I5706" s="10">
        <v>0.69750000000000001</v>
      </c>
      <c r="J5706" s="9">
        <v>0.27232673055392198</v>
      </c>
      <c r="K5706" s="9">
        <v>0.27232673055392198</v>
      </c>
      <c r="L5706" s="9">
        <v>0.27232673055392198</v>
      </c>
      <c r="N5706" s="32">
        <f>IF('System Design'!$F$8=1,'Hourly Demand and Generation'!G5706*'System Design'!$F$21,IF('System Design'!$F$8=2,'Hourly Demand and Generation'!H5706*'System Design'!$F$21,IF('System Design'!$F$8=3,'Hourly Demand and Generation'!I5706*'System Design'!$F$21)))</f>
        <v>348.75</v>
      </c>
      <c r="O5706" s="32">
        <f>IF('System Design'!$F$8=1,'Hourly Demand and Generation'!J5706*'System Design'!$F$22,IF('System Design'!$F$8=2,'Hourly Demand and Generation'!K5706*'System Design'!$F$22,IF('System Design'!$F$8=3,'Hourly Demand and Generation'!L5706*'System Design'!$F$22)))</f>
        <v>680.81682638480493</v>
      </c>
      <c r="Q5706" s="32">
        <f t="shared" si="1276"/>
        <v>0</v>
      </c>
      <c r="R5706" s="32">
        <f t="shared" si="1279"/>
        <v>5400</v>
      </c>
      <c r="S5706" s="32">
        <f t="shared" si="1280"/>
        <v>0</v>
      </c>
      <c r="T5706" s="32">
        <f t="shared" si="1281"/>
        <v>21600</v>
      </c>
      <c r="U5706" s="32">
        <f t="shared" si="1282"/>
        <v>0</v>
      </c>
      <c r="V5706" s="32">
        <f t="shared" si="1277"/>
        <v>705.56682638480493</v>
      </c>
      <c r="W5706" s="32">
        <f t="shared" si="1283"/>
        <v>705.56682638480493</v>
      </c>
      <c r="X5706" s="32">
        <f t="shared" si="1284"/>
        <v>705.56682638480493</v>
      </c>
    </row>
    <row r="5707" spans="1:24" x14ac:dyDescent="0.25">
      <c r="A5707" s="2"/>
      <c r="B5707" s="2" t="s">
        <v>9</v>
      </c>
      <c r="C5707" s="2">
        <f t="shared" si="1274"/>
        <v>238</v>
      </c>
      <c r="D5707" s="2">
        <f t="shared" si="1275"/>
        <v>15</v>
      </c>
      <c r="E5707" s="2">
        <f t="shared" si="1278"/>
        <v>5703</v>
      </c>
      <c r="F5707" s="11">
        <v>344.25</v>
      </c>
      <c r="G5707" s="10">
        <v>0.40255199246999801</v>
      </c>
      <c r="H5707" s="10">
        <v>0.43475615186759797</v>
      </c>
      <c r="I5707" s="10">
        <v>0.53939999999999999</v>
      </c>
      <c r="J5707" s="9">
        <v>0.28834594999827101</v>
      </c>
      <c r="K5707" s="9">
        <v>0.28834594999827101</v>
      </c>
      <c r="L5707" s="9">
        <v>0.28834594999827101</v>
      </c>
      <c r="N5707" s="32">
        <f>IF('System Design'!$F$8=1,'Hourly Demand and Generation'!G5707*'System Design'!$F$21,IF('System Design'!$F$8=2,'Hourly Demand and Generation'!H5707*'System Design'!$F$21,IF('System Design'!$F$8=3,'Hourly Demand and Generation'!I5707*'System Design'!$F$21)))</f>
        <v>269.7</v>
      </c>
      <c r="O5707" s="32">
        <f>IF('System Design'!$F$8=1,'Hourly Demand and Generation'!J5707*'System Design'!$F$22,IF('System Design'!$F$8=2,'Hourly Demand and Generation'!K5707*'System Design'!$F$22,IF('System Design'!$F$8=3,'Hourly Demand and Generation'!L5707*'System Design'!$F$22)))</f>
        <v>720.8648749956775</v>
      </c>
      <c r="Q5707" s="32">
        <f t="shared" si="1276"/>
        <v>0</v>
      </c>
      <c r="R5707" s="32">
        <f t="shared" si="1279"/>
        <v>5400</v>
      </c>
      <c r="S5707" s="32">
        <f t="shared" si="1280"/>
        <v>0</v>
      </c>
      <c r="T5707" s="32">
        <f t="shared" si="1281"/>
        <v>21600</v>
      </c>
      <c r="U5707" s="32">
        <f t="shared" si="1282"/>
        <v>0</v>
      </c>
      <c r="V5707" s="32">
        <f t="shared" si="1277"/>
        <v>646.31487499567743</v>
      </c>
      <c r="W5707" s="32">
        <f t="shared" si="1283"/>
        <v>646.31487499567743</v>
      </c>
      <c r="X5707" s="32">
        <f t="shared" si="1284"/>
        <v>646.31487499567743</v>
      </c>
    </row>
    <row r="5708" spans="1:24" x14ac:dyDescent="0.25">
      <c r="A5708" s="2"/>
      <c r="B5708" s="2" t="s">
        <v>9</v>
      </c>
      <c r="C5708" s="2">
        <f t="shared" si="1274"/>
        <v>238</v>
      </c>
      <c r="D5708" s="2">
        <f t="shared" si="1275"/>
        <v>16</v>
      </c>
      <c r="E5708" s="2">
        <f t="shared" si="1278"/>
        <v>5704</v>
      </c>
      <c r="F5708" s="11">
        <v>364.5</v>
      </c>
      <c r="G5708" s="10">
        <v>0.26568431503019901</v>
      </c>
      <c r="H5708" s="10">
        <v>0.30191399435249899</v>
      </c>
      <c r="I5708" s="10">
        <v>0.3906</v>
      </c>
      <c r="J5708" s="9">
        <v>0.28834594999827101</v>
      </c>
      <c r="K5708" s="9">
        <v>0.28834594999827101</v>
      </c>
      <c r="L5708" s="9">
        <v>0.28834594999827101</v>
      </c>
      <c r="N5708" s="32">
        <f>IF('System Design'!$F$8=1,'Hourly Demand and Generation'!G5708*'System Design'!$F$21,IF('System Design'!$F$8=2,'Hourly Demand and Generation'!H5708*'System Design'!$F$21,IF('System Design'!$F$8=3,'Hourly Demand and Generation'!I5708*'System Design'!$F$21)))</f>
        <v>195.3</v>
      </c>
      <c r="O5708" s="32">
        <f>IF('System Design'!$F$8=1,'Hourly Demand and Generation'!J5708*'System Design'!$F$22,IF('System Design'!$F$8=2,'Hourly Demand and Generation'!K5708*'System Design'!$F$22,IF('System Design'!$F$8=3,'Hourly Demand and Generation'!L5708*'System Design'!$F$22)))</f>
        <v>720.8648749956775</v>
      </c>
      <c r="Q5708" s="32">
        <f t="shared" si="1276"/>
        <v>0</v>
      </c>
      <c r="R5708" s="32">
        <f t="shared" si="1279"/>
        <v>5400</v>
      </c>
      <c r="S5708" s="32">
        <f t="shared" si="1280"/>
        <v>0</v>
      </c>
      <c r="T5708" s="32">
        <f t="shared" si="1281"/>
        <v>21600</v>
      </c>
      <c r="U5708" s="32">
        <f t="shared" si="1282"/>
        <v>0</v>
      </c>
      <c r="V5708" s="32">
        <f t="shared" si="1277"/>
        <v>551.66487499567756</v>
      </c>
      <c r="W5708" s="32">
        <f t="shared" si="1283"/>
        <v>551.66487499567756</v>
      </c>
      <c r="X5708" s="32">
        <f t="shared" si="1284"/>
        <v>551.66487499567756</v>
      </c>
    </row>
    <row r="5709" spans="1:24" x14ac:dyDescent="0.25">
      <c r="A5709" s="2"/>
      <c r="B5709" s="2" t="s">
        <v>9</v>
      </c>
      <c r="C5709" s="2">
        <f t="shared" si="1274"/>
        <v>238</v>
      </c>
      <c r="D5709" s="2">
        <f t="shared" si="1275"/>
        <v>17</v>
      </c>
      <c r="E5709" s="2">
        <f t="shared" si="1278"/>
        <v>5705</v>
      </c>
      <c r="F5709" s="11">
        <v>384.75</v>
      </c>
      <c r="G5709" s="10">
        <v>0.136867677439799</v>
      </c>
      <c r="H5709" s="10">
        <v>0.16907183683739899</v>
      </c>
      <c r="I5709" s="10">
        <v>0.23250000000000001</v>
      </c>
      <c r="J5709" s="9">
        <v>0.32038438888696702</v>
      </c>
      <c r="K5709" s="9">
        <v>0.32038438888696702</v>
      </c>
      <c r="L5709" s="9">
        <v>0.32038438888696702</v>
      </c>
      <c r="N5709" s="32">
        <f>IF('System Design'!$F$8=1,'Hourly Demand and Generation'!G5709*'System Design'!$F$21,IF('System Design'!$F$8=2,'Hourly Demand and Generation'!H5709*'System Design'!$F$21,IF('System Design'!$F$8=3,'Hourly Demand and Generation'!I5709*'System Design'!$F$21)))</f>
        <v>116.25</v>
      </c>
      <c r="O5709" s="32">
        <f>IF('System Design'!$F$8=1,'Hourly Demand and Generation'!J5709*'System Design'!$F$22,IF('System Design'!$F$8=2,'Hourly Demand and Generation'!K5709*'System Design'!$F$22,IF('System Design'!$F$8=3,'Hourly Demand and Generation'!L5709*'System Design'!$F$22)))</f>
        <v>800.96097221741752</v>
      </c>
      <c r="Q5709" s="32">
        <f t="shared" si="1276"/>
        <v>0</v>
      </c>
      <c r="R5709" s="32">
        <f t="shared" si="1279"/>
        <v>5400</v>
      </c>
      <c r="S5709" s="32">
        <f t="shared" si="1280"/>
        <v>0</v>
      </c>
      <c r="T5709" s="32">
        <f t="shared" si="1281"/>
        <v>21600</v>
      </c>
      <c r="U5709" s="32">
        <f t="shared" si="1282"/>
        <v>0</v>
      </c>
      <c r="V5709" s="32">
        <f t="shared" si="1277"/>
        <v>532.46097221741752</v>
      </c>
      <c r="W5709" s="32">
        <f t="shared" si="1283"/>
        <v>532.46097221741752</v>
      </c>
      <c r="X5709" s="32">
        <f t="shared" si="1284"/>
        <v>532.46097221741752</v>
      </c>
    </row>
    <row r="5710" spans="1:24" x14ac:dyDescent="0.25">
      <c r="A5710" s="2"/>
      <c r="B5710" s="2" t="s">
        <v>9</v>
      </c>
      <c r="C5710" s="2">
        <f t="shared" si="1274"/>
        <v>238</v>
      </c>
      <c r="D5710" s="2">
        <f t="shared" si="1275"/>
        <v>18</v>
      </c>
      <c r="E5710" s="2">
        <f t="shared" si="1278"/>
        <v>5706</v>
      </c>
      <c r="F5710" s="11">
        <v>405</v>
      </c>
      <c r="G5710" s="10">
        <v>6.4408318795199704E-2</v>
      </c>
      <c r="H5710" s="10">
        <v>0.100637998117499</v>
      </c>
      <c r="I5710" s="10">
        <v>0.15809999999999999</v>
      </c>
      <c r="J5710" s="9">
        <v>0.30436516944261899</v>
      </c>
      <c r="K5710" s="9">
        <v>0.30436516944261899</v>
      </c>
      <c r="L5710" s="9">
        <v>0.30436516944261899</v>
      </c>
      <c r="N5710" s="32">
        <f>IF('System Design'!$F$8=1,'Hourly Demand and Generation'!G5710*'System Design'!$F$21,IF('System Design'!$F$8=2,'Hourly Demand and Generation'!H5710*'System Design'!$F$21,IF('System Design'!$F$8=3,'Hourly Demand and Generation'!I5710*'System Design'!$F$21)))</f>
        <v>79.05</v>
      </c>
      <c r="O5710" s="32">
        <f>IF('System Design'!$F$8=1,'Hourly Demand and Generation'!J5710*'System Design'!$F$22,IF('System Design'!$F$8=2,'Hourly Demand and Generation'!K5710*'System Design'!$F$22,IF('System Design'!$F$8=3,'Hourly Demand and Generation'!L5710*'System Design'!$F$22)))</f>
        <v>760.91292360654745</v>
      </c>
      <c r="Q5710" s="32">
        <f t="shared" si="1276"/>
        <v>0</v>
      </c>
      <c r="R5710" s="32">
        <f t="shared" si="1279"/>
        <v>5400</v>
      </c>
      <c r="S5710" s="32">
        <f t="shared" si="1280"/>
        <v>0</v>
      </c>
      <c r="T5710" s="32">
        <f t="shared" si="1281"/>
        <v>21600</v>
      </c>
      <c r="U5710" s="32">
        <f t="shared" si="1282"/>
        <v>0</v>
      </c>
      <c r="V5710" s="32">
        <f t="shared" si="1277"/>
        <v>434.96292360654741</v>
      </c>
      <c r="W5710" s="32">
        <f t="shared" si="1283"/>
        <v>434.96292360654741</v>
      </c>
      <c r="X5710" s="32">
        <f t="shared" si="1284"/>
        <v>434.96292360654741</v>
      </c>
    </row>
    <row r="5711" spans="1:24" x14ac:dyDescent="0.25">
      <c r="A5711" s="2"/>
      <c r="B5711" s="2" t="s">
        <v>9</v>
      </c>
      <c r="C5711" s="2">
        <f t="shared" si="1274"/>
        <v>238</v>
      </c>
      <c r="D5711" s="2">
        <f t="shared" si="1275"/>
        <v>19</v>
      </c>
      <c r="E5711" s="2">
        <f t="shared" si="1278"/>
        <v>5707</v>
      </c>
      <c r="F5711" s="11">
        <v>392.85</v>
      </c>
      <c r="G5711" s="10">
        <v>0</v>
      </c>
      <c r="H5711" s="10">
        <v>3.2204159397599803E-2</v>
      </c>
      <c r="I5711" s="10">
        <v>7.4399999999999994E-2</v>
      </c>
      <c r="J5711" s="9">
        <v>0.28834594999827101</v>
      </c>
      <c r="K5711" s="9">
        <v>0.28834594999827101</v>
      </c>
      <c r="L5711" s="9">
        <v>0.28834594999827101</v>
      </c>
      <c r="N5711" s="32">
        <f>IF('System Design'!$F$8=1,'Hourly Demand and Generation'!G5711*'System Design'!$F$21,IF('System Design'!$F$8=2,'Hourly Demand and Generation'!H5711*'System Design'!$F$21,IF('System Design'!$F$8=3,'Hourly Demand and Generation'!I5711*'System Design'!$F$21)))</f>
        <v>37.199999999999996</v>
      </c>
      <c r="O5711" s="32">
        <f>IF('System Design'!$F$8=1,'Hourly Demand and Generation'!J5711*'System Design'!$F$22,IF('System Design'!$F$8=2,'Hourly Demand and Generation'!K5711*'System Design'!$F$22,IF('System Design'!$F$8=3,'Hourly Demand and Generation'!L5711*'System Design'!$F$22)))</f>
        <v>720.8648749956775</v>
      </c>
      <c r="Q5711" s="32">
        <f t="shared" si="1276"/>
        <v>0</v>
      </c>
      <c r="R5711" s="32">
        <f t="shared" si="1279"/>
        <v>5400</v>
      </c>
      <c r="S5711" s="32">
        <f t="shared" si="1280"/>
        <v>0</v>
      </c>
      <c r="T5711" s="32">
        <f t="shared" si="1281"/>
        <v>21600</v>
      </c>
      <c r="U5711" s="32">
        <f t="shared" si="1282"/>
        <v>0</v>
      </c>
      <c r="V5711" s="32">
        <f t="shared" si="1277"/>
        <v>365.21487499567752</v>
      </c>
      <c r="W5711" s="32">
        <f t="shared" si="1283"/>
        <v>365.21487499567752</v>
      </c>
      <c r="X5711" s="32">
        <f t="shared" si="1284"/>
        <v>365.21487499567752</v>
      </c>
    </row>
    <row r="5712" spans="1:24" x14ac:dyDescent="0.25">
      <c r="A5712" s="2"/>
      <c r="B5712" s="2" t="s">
        <v>9</v>
      </c>
      <c r="C5712" s="2">
        <f t="shared" si="1274"/>
        <v>238</v>
      </c>
      <c r="D5712" s="2">
        <f t="shared" si="1275"/>
        <v>20</v>
      </c>
      <c r="E5712" s="2">
        <f t="shared" si="1278"/>
        <v>5708</v>
      </c>
      <c r="F5712" s="11">
        <v>384.75</v>
      </c>
      <c r="G5712" s="10">
        <v>0</v>
      </c>
      <c r="H5712" s="10">
        <v>0</v>
      </c>
      <c r="I5712" s="10">
        <v>0</v>
      </c>
      <c r="J5712" s="9">
        <v>0.28834594999827101</v>
      </c>
      <c r="K5712" s="9">
        <v>0.28834594999827101</v>
      </c>
      <c r="L5712" s="9">
        <v>0.28834594999827101</v>
      </c>
      <c r="N5712" s="32">
        <f>IF('System Design'!$F$8=1,'Hourly Demand and Generation'!G5712*'System Design'!$F$21,IF('System Design'!$F$8=2,'Hourly Demand and Generation'!H5712*'System Design'!$F$21,IF('System Design'!$F$8=3,'Hourly Demand and Generation'!I5712*'System Design'!$F$21)))</f>
        <v>0</v>
      </c>
      <c r="O5712" s="32">
        <f>IF('System Design'!$F$8=1,'Hourly Demand and Generation'!J5712*'System Design'!$F$22,IF('System Design'!$F$8=2,'Hourly Demand and Generation'!K5712*'System Design'!$F$22,IF('System Design'!$F$8=3,'Hourly Demand and Generation'!L5712*'System Design'!$F$22)))</f>
        <v>720.8648749956775</v>
      </c>
      <c r="Q5712" s="32">
        <f t="shared" si="1276"/>
        <v>0</v>
      </c>
      <c r="R5712" s="32">
        <f t="shared" si="1279"/>
        <v>5400</v>
      </c>
      <c r="S5712" s="32">
        <f t="shared" si="1280"/>
        <v>0</v>
      </c>
      <c r="T5712" s="32">
        <f t="shared" si="1281"/>
        <v>21600</v>
      </c>
      <c r="U5712" s="32">
        <f t="shared" si="1282"/>
        <v>0</v>
      </c>
      <c r="V5712" s="32">
        <f t="shared" si="1277"/>
        <v>336.1148749956775</v>
      </c>
      <c r="W5712" s="32">
        <f t="shared" si="1283"/>
        <v>336.1148749956775</v>
      </c>
      <c r="X5712" s="32">
        <f t="shared" si="1284"/>
        <v>336.1148749956775</v>
      </c>
    </row>
    <row r="5713" spans="1:24" x14ac:dyDescent="0.25">
      <c r="A5713" s="2"/>
      <c r="B5713" s="2" t="s">
        <v>9</v>
      </c>
      <c r="C5713" s="2">
        <f t="shared" si="1274"/>
        <v>238</v>
      </c>
      <c r="D5713" s="2">
        <f t="shared" si="1275"/>
        <v>21</v>
      </c>
      <c r="E5713" s="2">
        <f t="shared" si="1278"/>
        <v>5709</v>
      </c>
      <c r="F5713" s="11">
        <v>364.5</v>
      </c>
      <c r="G5713" s="10">
        <v>0</v>
      </c>
      <c r="H5713" s="10">
        <v>0</v>
      </c>
      <c r="I5713" s="10">
        <v>0</v>
      </c>
      <c r="J5713" s="9">
        <v>0.28834594999827101</v>
      </c>
      <c r="K5713" s="9">
        <v>0.28834594999827101</v>
      </c>
      <c r="L5713" s="9">
        <v>0.28834594999827101</v>
      </c>
      <c r="N5713" s="32">
        <f>IF('System Design'!$F$8=1,'Hourly Demand and Generation'!G5713*'System Design'!$F$21,IF('System Design'!$F$8=2,'Hourly Demand and Generation'!H5713*'System Design'!$F$21,IF('System Design'!$F$8=3,'Hourly Demand and Generation'!I5713*'System Design'!$F$21)))</f>
        <v>0</v>
      </c>
      <c r="O5713" s="32">
        <f>IF('System Design'!$F$8=1,'Hourly Demand and Generation'!J5713*'System Design'!$F$22,IF('System Design'!$F$8=2,'Hourly Demand and Generation'!K5713*'System Design'!$F$22,IF('System Design'!$F$8=3,'Hourly Demand and Generation'!L5713*'System Design'!$F$22)))</f>
        <v>720.8648749956775</v>
      </c>
      <c r="Q5713" s="32">
        <f t="shared" si="1276"/>
        <v>0</v>
      </c>
      <c r="R5713" s="32">
        <f t="shared" si="1279"/>
        <v>5400</v>
      </c>
      <c r="S5713" s="32">
        <f t="shared" si="1280"/>
        <v>0</v>
      </c>
      <c r="T5713" s="32">
        <f t="shared" si="1281"/>
        <v>21600</v>
      </c>
      <c r="U5713" s="32">
        <f t="shared" si="1282"/>
        <v>0</v>
      </c>
      <c r="V5713" s="32">
        <f t="shared" si="1277"/>
        <v>356.3648749956775</v>
      </c>
      <c r="W5713" s="32">
        <f t="shared" si="1283"/>
        <v>356.3648749956775</v>
      </c>
      <c r="X5713" s="32">
        <f t="shared" si="1284"/>
        <v>356.3648749956775</v>
      </c>
    </row>
    <row r="5714" spans="1:24" x14ac:dyDescent="0.25">
      <c r="A5714" s="2"/>
      <c r="B5714" s="2" t="s">
        <v>9</v>
      </c>
      <c r="C5714" s="2">
        <f t="shared" si="1274"/>
        <v>238</v>
      </c>
      <c r="D5714" s="2">
        <f t="shared" si="1275"/>
        <v>22</v>
      </c>
      <c r="E5714" s="2">
        <f t="shared" si="1278"/>
        <v>5710</v>
      </c>
      <c r="F5714" s="11">
        <v>344.25</v>
      </c>
      <c r="G5714" s="10">
        <v>0</v>
      </c>
      <c r="H5714" s="10">
        <v>0</v>
      </c>
      <c r="I5714" s="10">
        <v>0</v>
      </c>
      <c r="J5714" s="9">
        <v>0.30436516944261899</v>
      </c>
      <c r="K5714" s="9">
        <v>0.30436516944261899</v>
      </c>
      <c r="L5714" s="9">
        <v>0.30436516944261899</v>
      </c>
      <c r="N5714" s="32">
        <f>IF('System Design'!$F$8=1,'Hourly Demand and Generation'!G5714*'System Design'!$F$21,IF('System Design'!$F$8=2,'Hourly Demand and Generation'!H5714*'System Design'!$F$21,IF('System Design'!$F$8=3,'Hourly Demand and Generation'!I5714*'System Design'!$F$21)))</f>
        <v>0</v>
      </c>
      <c r="O5714" s="32">
        <f>IF('System Design'!$F$8=1,'Hourly Demand and Generation'!J5714*'System Design'!$F$22,IF('System Design'!$F$8=2,'Hourly Demand and Generation'!K5714*'System Design'!$F$22,IF('System Design'!$F$8=3,'Hourly Demand and Generation'!L5714*'System Design'!$F$22)))</f>
        <v>760.91292360654745</v>
      </c>
      <c r="Q5714" s="32">
        <f t="shared" si="1276"/>
        <v>0</v>
      </c>
      <c r="R5714" s="32">
        <f t="shared" si="1279"/>
        <v>5400</v>
      </c>
      <c r="S5714" s="32">
        <f t="shared" si="1280"/>
        <v>0</v>
      </c>
      <c r="T5714" s="32">
        <f t="shared" si="1281"/>
        <v>21600</v>
      </c>
      <c r="U5714" s="32">
        <f t="shared" si="1282"/>
        <v>0</v>
      </c>
      <c r="V5714" s="32">
        <f t="shared" si="1277"/>
        <v>416.66292360654745</v>
      </c>
      <c r="W5714" s="32">
        <f t="shared" si="1283"/>
        <v>416.66292360654745</v>
      </c>
      <c r="X5714" s="32">
        <f t="shared" si="1284"/>
        <v>416.66292360654745</v>
      </c>
    </row>
    <row r="5715" spans="1:24" x14ac:dyDescent="0.25">
      <c r="A5715" s="2"/>
      <c r="B5715" s="2" t="s">
        <v>9</v>
      </c>
      <c r="C5715" s="2">
        <f t="shared" si="1274"/>
        <v>238</v>
      </c>
      <c r="D5715" s="2">
        <f t="shared" si="1275"/>
        <v>23</v>
      </c>
      <c r="E5715" s="2">
        <f t="shared" si="1278"/>
        <v>5711</v>
      </c>
      <c r="F5715" s="11">
        <v>324</v>
      </c>
      <c r="G5715" s="10">
        <v>0</v>
      </c>
      <c r="H5715" s="10">
        <v>0</v>
      </c>
      <c r="I5715" s="10">
        <v>0</v>
      </c>
      <c r="J5715" s="9">
        <v>0.256307511109574</v>
      </c>
      <c r="K5715" s="9">
        <v>0.256307511109574</v>
      </c>
      <c r="L5715" s="9">
        <v>0.256307511109574</v>
      </c>
      <c r="N5715" s="32">
        <f>IF('System Design'!$F$8=1,'Hourly Demand and Generation'!G5715*'System Design'!$F$21,IF('System Design'!$F$8=2,'Hourly Demand and Generation'!H5715*'System Design'!$F$21,IF('System Design'!$F$8=3,'Hourly Demand and Generation'!I5715*'System Design'!$F$21)))</f>
        <v>0</v>
      </c>
      <c r="O5715" s="32">
        <f>IF('System Design'!$F$8=1,'Hourly Demand and Generation'!J5715*'System Design'!$F$22,IF('System Design'!$F$8=2,'Hourly Demand and Generation'!K5715*'System Design'!$F$22,IF('System Design'!$F$8=3,'Hourly Demand and Generation'!L5715*'System Design'!$F$22)))</f>
        <v>640.76877777393497</v>
      </c>
      <c r="Q5715" s="32">
        <f t="shared" si="1276"/>
        <v>0</v>
      </c>
      <c r="R5715" s="32">
        <f t="shared" si="1279"/>
        <v>5400</v>
      </c>
      <c r="S5715" s="32">
        <f t="shared" si="1280"/>
        <v>0</v>
      </c>
      <c r="T5715" s="32">
        <f t="shared" si="1281"/>
        <v>21600</v>
      </c>
      <c r="U5715" s="32">
        <f t="shared" si="1282"/>
        <v>0</v>
      </c>
      <c r="V5715" s="32">
        <f t="shared" si="1277"/>
        <v>316.76877777393497</v>
      </c>
      <c r="W5715" s="32">
        <f t="shared" si="1283"/>
        <v>316.76877777393497</v>
      </c>
      <c r="X5715" s="32">
        <f t="shared" si="1284"/>
        <v>316.76877777393497</v>
      </c>
    </row>
    <row r="5716" spans="1:24" x14ac:dyDescent="0.25">
      <c r="A5716" s="2"/>
      <c r="B5716" s="2" t="s">
        <v>9</v>
      </c>
      <c r="C5716" s="2">
        <f t="shared" si="1274"/>
        <v>238</v>
      </c>
      <c r="D5716" s="2">
        <f t="shared" si="1275"/>
        <v>24</v>
      </c>
      <c r="E5716" s="2">
        <f t="shared" si="1278"/>
        <v>5712</v>
      </c>
      <c r="F5716" s="11">
        <v>283.5</v>
      </c>
      <c r="G5716" s="10">
        <v>0</v>
      </c>
      <c r="H5716" s="10">
        <v>0</v>
      </c>
      <c r="I5716" s="10">
        <v>0</v>
      </c>
      <c r="J5716" s="9">
        <v>0.256307511109574</v>
      </c>
      <c r="K5716" s="9">
        <v>0.256307511109574</v>
      </c>
      <c r="L5716" s="9">
        <v>0.256307511109574</v>
      </c>
      <c r="N5716" s="32">
        <f>IF('System Design'!$F$8=1,'Hourly Demand and Generation'!G5716*'System Design'!$F$21,IF('System Design'!$F$8=2,'Hourly Demand and Generation'!H5716*'System Design'!$F$21,IF('System Design'!$F$8=3,'Hourly Demand and Generation'!I5716*'System Design'!$F$21)))</f>
        <v>0</v>
      </c>
      <c r="O5716" s="32">
        <f>IF('System Design'!$F$8=1,'Hourly Demand and Generation'!J5716*'System Design'!$F$22,IF('System Design'!$F$8=2,'Hourly Demand and Generation'!K5716*'System Design'!$F$22,IF('System Design'!$F$8=3,'Hourly Demand and Generation'!L5716*'System Design'!$F$22)))</f>
        <v>640.76877777393497</v>
      </c>
      <c r="Q5716" s="32">
        <f t="shared" si="1276"/>
        <v>0</v>
      </c>
      <c r="R5716" s="32">
        <f t="shared" si="1279"/>
        <v>5400</v>
      </c>
      <c r="S5716" s="32">
        <f t="shared" si="1280"/>
        <v>0</v>
      </c>
      <c r="T5716" s="32">
        <f t="shared" si="1281"/>
        <v>21600</v>
      </c>
      <c r="U5716" s="32">
        <f t="shared" si="1282"/>
        <v>0</v>
      </c>
      <c r="V5716" s="32">
        <f t="shared" si="1277"/>
        <v>357.26877777393497</v>
      </c>
      <c r="W5716" s="32">
        <f t="shared" si="1283"/>
        <v>357.26877777393497</v>
      </c>
      <c r="X5716" s="32">
        <f t="shared" si="1284"/>
        <v>357.26877777393497</v>
      </c>
    </row>
    <row r="5717" spans="1:24" x14ac:dyDescent="0.25">
      <c r="A5717" s="2"/>
      <c r="B5717" s="2" t="s">
        <v>9</v>
      </c>
      <c r="C5717" s="2">
        <f>C5716+1</f>
        <v>239</v>
      </c>
      <c r="D5717" s="2">
        <v>1</v>
      </c>
      <c r="E5717" s="2">
        <f t="shared" si="1278"/>
        <v>5713</v>
      </c>
      <c r="F5717" s="11">
        <v>243</v>
      </c>
      <c r="G5717" s="10">
        <v>0</v>
      </c>
      <c r="H5717" s="10">
        <v>0</v>
      </c>
      <c r="I5717" s="10">
        <v>0</v>
      </c>
      <c r="J5717" s="9">
        <v>0.167548859006625</v>
      </c>
      <c r="K5717" s="9">
        <v>0.4</v>
      </c>
      <c r="L5717" s="9">
        <v>0.4</v>
      </c>
      <c r="N5717" s="32">
        <f>IF('System Design'!$F$8=1,'Hourly Demand and Generation'!G5717*'System Design'!$F$21,IF('System Design'!$F$8=2,'Hourly Demand and Generation'!H5717*'System Design'!$F$21,IF('System Design'!$F$8=3,'Hourly Demand and Generation'!I5717*'System Design'!$F$21)))</f>
        <v>0</v>
      </c>
      <c r="O5717" s="32">
        <f>IF('System Design'!$F$8=1,'Hourly Demand and Generation'!J5717*'System Design'!$F$22,IF('System Design'!$F$8=2,'Hourly Demand and Generation'!K5717*'System Design'!$F$22,IF('System Design'!$F$8=3,'Hourly Demand and Generation'!L5717*'System Design'!$F$22)))</f>
        <v>1000</v>
      </c>
      <c r="Q5717" s="32">
        <f t="shared" si="1276"/>
        <v>0</v>
      </c>
      <c r="R5717" s="32">
        <f t="shared" si="1279"/>
        <v>5400</v>
      </c>
      <c r="S5717" s="32">
        <f t="shared" si="1280"/>
        <v>0</v>
      </c>
      <c r="T5717" s="32">
        <f t="shared" si="1281"/>
        <v>21600</v>
      </c>
      <c r="U5717" s="32">
        <f t="shared" si="1282"/>
        <v>0</v>
      </c>
      <c r="V5717" s="32">
        <f t="shared" si="1277"/>
        <v>757</v>
      </c>
      <c r="W5717" s="32">
        <f t="shared" si="1283"/>
        <v>757</v>
      </c>
      <c r="X5717" s="32">
        <f t="shared" si="1284"/>
        <v>757</v>
      </c>
    </row>
    <row r="5718" spans="1:24" x14ac:dyDescent="0.25">
      <c r="A5718" s="2"/>
      <c r="B5718" s="2" t="s">
        <v>9</v>
      </c>
      <c r="C5718" s="2">
        <f>C5717</f>
        <v>239</v>
      </c>
      <c r="D5718" s="2">
        <f>D5717+1</f>
        <v>2</v>
      </c>
      <c r="E5718" s="2">
        <f t="shared" si="1278"/>
        <v>5714</v>
      </c>
      <c r="F5718" s="11">
        <v>222.75</v>
      </c>
      <c r="G5718" s="10">
        <v>0</v>
      </c>
      <c r="H5718" s="10">
        <v>0</v>
      </c>
      <c r="I5718" s="10">
        <v>0</v>
      </c>
      <c r="J5718" s="9">
        <v>0.15079397310596199</v>
      </c>
      <c r="K5718" s="9">
        <v>0.36</v>
      </c>
      <c r="L5718" s="9">
        <v>0.36</v>
      </c>
      <c r="N5718" s="32">
        <f>IF('System Design'!$F$8=1,'Hourly Demand and Generation'!G5718*'System Design'!$F$21,IF('System Design'!$F$8=2,'Hourly Demand and Generation'!H5718*'System Design'!$F$21,IF('System Design'!$F$8=3,'Hourly Demand and Generation'!I5718*'System Design'!$F$21)))</f>
        <v>0</v>
      </c>
      <c r="O5718" s="32">
        <f>IF('System Design'!$F$8=1,'Hourly Demand and Generation'!J5718*'System Design'!$F$22,IF('System Design'!$F$8=2,'Hourly Demand and Generation'!K5718*'System Design'!$F$22,IF('System Design'!$F$8=3,'Hourly Demand and Generation'!L5718*'System Design'!$F$22)))</f>
        <v>900</v>
      </c>
      <c r="Q5718" s="32">
        <f t="shared" si="1276"/>
        <v>0</v>
      </c>
      <c r="R5718" s="32">
        <f t="shared" si="1279"/>
        <v>5400</v>
      </c>
      <c r="S5718" s="32">
        <f t="shared" si="1280"/>
        <v>0</v>
      </c>
      <c r="T5718" s="32">
        <f t="shared" si="1281"/>
        <v>21600</v>
      </c>
      <c r="U5718" s="32">
        <f t="shared" si="1282"/>
        <v>0</v>
      </c>
      <c r="V5718" s="32">
        <f t="shared" si="1277"/>
        <v>677.25</v>
      </c>
      <c r="W5718" s="32">
        <f t="shared" si="1283"/>
        <v>677.25</v>
      </c>
      <c r="X5718" s="32">
        <f t="shared" si="1284"/>
        <v>677.25</v>
      </c>
    </row>
    <row r="5719" spans="1:24" x14ac:dyDescent="0.25">
      <c r="A5719" s="2"/>
      <c r="B5719" s="2" t="s">
        <v>9</v>
      </c>
      <c r="C5719" s="2">
        <f t="shared" ref="C5719:C5740" si="1285">C5718</f>
        <v>239</v>
      </c>
      <c r="D5719" s="2">
        <f t="shared" ref="D5719:D5740" si="1286">D5718+1</f>
        <v>3</v>
      </c>
      <c r="E5719" s="2">
        <f t="shared" si="1278"/>
        <v>5715</v>
      </c>
      <c r="F5719" s="11">
        <v>202.5</v>
      </c>
      <c r="G5719" s="10">
        <v>0</v>
      </c>
      <c r="H5719" s="10">
        <v>0</v>
      </c>
      <c r="I5719" s="10">
        <v>0</v>
      </c>
      <c r="J5719" s="9">
        <v>0.15079397310596199</v>
      </c>
      <c r="K5719" s="9">
        <v>0.36</v>
      </c>
      <c r="L5719" s="9">
        <v>0.36</v>
      </c>
      <c r="N5719" s="32">
        <f>IF('System Design'!$F$8=1,'Hourly Demand and Generation'!G5719*'System Design'!$F$21,IF('System Design'!$F$8=2,'Hourly Demand and Generation'!H5719*'System Design'!$F$21,IF('System Design'!$F$8=3,'Hourly Demand and Generation'!I5719*'System Design'!$F$21)))</f>
        <v>0</v>
      </c>
      <c r="O5719" s="32">
        <f>IF('System Design'!$F$8=1,'Hourly Demand and Generation'!J5719*'System Design'!$F$22,IF('System Design'!$F$8=2,'Hourly Demand and Generation'!K5719*'System Design'!$F$22,IF('System Design'!$F$8=3,'Hourly Demand and Generation'!L5719*'System Design'!$F$22)))</f>
        <v>900</v>
      </c>
      <c r="Q5719" s="32">
        <f t="shared" si="1276"/>
        <v>0</v>
      </c>
      <c r="R5719" s="32">
        <f t="shared" si="1279"/>
        <v>5400</v>
      </c>
      <c r="S5719" s="32">
        <f t="shared" si="1280"/>
        <v>0</v>
      </c>
      <c r="T5719" s="32">
        <f t="shared" si="1281"/>
        <v>21600</v>
      </c>
      <c r="U5719" s="32">
        <f t="shared" si="1282"/>
        <v>0</v>
      </c>
      <c r="V5719" s="32">
        <f t="shared" si="1277"/>
        <v>697.5</v>
      </c>
      <c r="W5719" s="32">
        <f t="shared" si="1283"/>
        <v>697.5</v>
      </c>
      <c r="X5719" s="32">
        <f t="shared" si="1284"/>
        <v>697.5</v>
      </c>
    </row>
    <row r="5720" spans="1:24" x14ac:dyDescent="0.25">
      <c r="A5720" s="2"/>
      <c r="B5720" s="2" t="s">
        <v>9</v>
      </c>
      <c r="C5720" s="2">
        <f t="shared" si="1285"/>
        <v>239</v>
      </c>
      <c r="D5720" s="2">
        <f t="shared" si="1286"/>
        <v>4</v>
      </c>
      <c r="E5720" s="2">
        <f t="shared" si="1278"/>
        <v>5716</v>
      </c>
      <c r="F5720" s="11">
        <v>243</v>
      </c>
      <c r="G5720" s="10">
        <v>0</v>
      </c>
      <c r="H5720" s="10">
        <v>0</v>
      </c>
      <c r="I5720" s="10">
        <v>0</v>
      </c>
      <c r="J5720" s="9">
        <v>0.167548859006625</v>
      </c>
      <c r="K5720" s="9">
        <v>0.4</v>
      </c>
      <c r="L5720" s="9">
        <v>0.4</v>
      </c>
      <c r="N5720" s="32">
        <f>IF('System Design'!$F$8=1,'Hourly Demand and Generation'!G5720*'System Design'!$F$21,IF('System Design'!$F$8=2,'Hourly Demand and Generation'!H5720*'System Design'!$F$21,IF('System Design'!$F$8=3,'Hourly Demand and Generation'!I5720*'System Design'!$F$21)))</f>
        <v>0</v>
      </c>
      <c r="O5720" s="32">
        <f>IF('System Design'!$F$8=1,'Hourly Demand and Generation'!J5720*'System Design'!$F$22,IF('System Design'!$F$8=2,'Hourly Demand and Generation'!K5720*'System Design'!$F$22,IF('System Design'!$F$8=3,'Hourly Demand and Generation'!L5720*'System Design'!$F$22)))</f>
        <v>1000</v>
      </c>
      <c r="Q5720" s="32">
        <f t="shared" si="1276"/>
        <v>0</v>
      </c>
      <c r="R5720" s="32">
        <f t="shared" si="1279"/>
        <v>5400</v>
      </c>
      <c r="S5720" s="32">
        <f t="shared" si="1280"/>
        <v>0</v>
      </c>
      <c r="T5720" s="32">
        <f t="shared" si="1281"/>
        <v>21600</v>
      </c>
      <c r="U5720" s="32">
        <f t="shared" si="1282"/>
        <v>0</v>
      </c>
      <c r="V5720" s="32">
        <f t="shared" si="1277"/>
        <v>757</v>
      </c>
      <c r="W5720" s="32">
        <f t="shared" si="1283"/>
        <v>757</v>
      </c>
      <c r="X5720" s="32">
        <f t="shared" si="1284"/>
        <v>757</v>
      </c>
    </row>
    <row r="5721" spans="1:24" x14ac:dyDescent="0.25">
      <c r="A5721" s="2"/>
      <c r="B5721" s="2" t="s">
        <v>9</v>
      </c>
      <c r="C5721" s="2">
        <f t="shared" si="1285"/>
        <v>239</v>
      </c>
      <c r="D5721" s="2">
        <f t="shared" si="1286"/>
        <v>5</v>
      </c>
      <c r="E5721" s="2">
        <f t="shared" si="1278"/>
        <v>5717</v>
      </c>
      <c r="F5721" s="11">
        <v>263.25</v>
      </c>
      <c r="G5721" s="10">
        <v>0</v>
      </c>
      <c r="H5721" s="10">
        <v>3.7199999999999997E-2</v>
      </c>
      <c r="I5721" s="10">
        <v>7.4399999999999994E-2</v>
      </c>
      <c r="J5721" s="9">
        <v>0.1340390872053</v>
      </c>
      <c r="K5721" s="9">
        <v>0.32</v>
      </c>
      <c r="L5721" s="9">
        <v>0.32</v>
      </c>
      <c r="N5721" s="32">
        <f>IF('System Design'!$F$8=1,'Hourly Demand and Generation'!G5721*'System Design'!$F$21,IF('System Design'!$F$8=2,'Hourly Demand and Generation'!H5721*'System Design'!$F$21,IF('System Design'!$F$8=3,'Hourly Demand and Generation'!I5721*'System Design'!$F$21)))</f>
        <v>37.199999999999996</v>
      </c>
      <c r="O5721" s="32">
        <f>IF('System Design'!$F$8=1,'Hourly Demand and Generation'!J5721*'System Design'!$F$22,IF('System Design'!$F$8=2,'Hourly Demand and Generation'!K5721*'System Design'!$F$22,IF('System Design'!$F$8=3,'Hourly Demand and Generation'!L5721*'System Design'!$F$22)))</f>
        <v>800</v>
      </c>
      <c r="Q5721" s="32">
        <f t="shared" si="1276"/>
        <v>0</v>
      </c>
      <c r="R5721" s="32">
        <f t="shared" si="1279"/>
        <v>5400</v>
      </c>
      <c r="S5721" s="32">
        <f t="shared" si="1280"/>
        <v>0</v>
      </c>
      <c r="T5721" s="32">
        <f t="shared" si="1281"/>
        <v>21600</v>
      </c>
      <c r="U5721" s="32">
        <f t="shared" si="1282"/>
        <v>0</v>
      </c>
      <c r="V5721" s="32">
        <f t="shared" si="1277"/>
        <v>573.95000000000005</v>
      </c>
      <c r="W5721" s="32">
        <f t="shared" si="1283"/>
        <v>573.95000000000005</v>
      </c>
      <c r="X5721" s="32">
        <f t="shared" si="1284"/>
        <v>573.95000000000005</v>
      </c>
    </row>
    <row r="5722" spans="1:24" x14ac:dyDescent="0.25">
      <c r="A5722" s="2"/>
      <c r="B5722" s="2" t="s">
        <v>9</v>
      </c>
      <c r="C5722" s="2">
        <f t="shared" si="1285"/>
        <v>239</v>
      </c>
      <c r="D5722" s="2">
        <f t="shared" si="1286"/>
        <v>6</v>
      </c>
      <c r="E5722" s="2">
        <f t="shared" si="1278"/>
        <v>5718</v>
      </c>
      <c r="F5722" s="11">
        <v>283.5</v>
      </c>
      <c r="G5722" s="10">
        <v>7.4399999999999994E-2</v>
      </c>
      <c r="H5722" s="10">
        <v>0.11625000000000001</v>
      </c>
      <c r="I5722" s="10">
        <v>0.15809999999999999</v>
      </c>
      <c r="J5722" s="9">
        <v>0.1340390872053</v>
      </c>
      <c r="K5722" s="9">
        <v>0.32</v>
      </c>
      <c r="L5722" s="9">
        <v>0.32</v>
      </c>
      <c r="N5722" s="32">
        <f>IF('System Design'!$F$8=1,'Hourly Demand and Generation'!G5722*'System Design'!$F$21,IF('System Design'!$F$8=2,'Hourly Demand and Generation'!H5722*'System Design'!$F$21,IF('System Design'!$F$8=3,'Hourly Demand and Generation'!I5722*'System Design'!$F$21)))</f>
        <v>79.05</v>
      </c>
      <c r="O5722" s="32">
        <f>IF('System Design'!$F$8=1,'Hourly Demand and Generation'!J5722*'System Design'!$F$22,IF('System Design'!$F$8=2,'Hourly Demand and Generation'!K5722*'System Design'!$F$22,IF('System Design'!$F$8=3,'Hourly Demand and Generation'!L5722*'System Design'!$F$22)))</f>
        <v>800</v>
      </c>
      <c r="Q5722" s="32">
        <f t="shared" si="1276"/>
        <v>0</v>
      </c>
      <c r="R5722" s="32">
        <f t="shared" si="1279"/>
        <v>5400</v>
      </c>
      <c r="S5722" s="32">
        <f t="shared" si="1280"/>
        <v>0</v>
      </c>
      <c r="T5722" s="32">
        <f t="shared" si="1281"/>
        <v>21600</v>
      </c>
      <c r="U5722" s="32">
        <f t="shared" si="1282"/>
        <v>0</v>
      </c>
      <c r="V5722" s="32">
        <f t="shared" si="1277"/>
        <v>595.54999999999995</v>
      </c>
      <c r="W5722" s="32">
        <f t="shared" si="1283"/>
        <v>595.54999999999995</v>
      </c>
      <c r="X5722" s="32">
        <f t="shared" si="1284"/>
        <v>595.54999999999995</v>
      </c>
    </row>
    <row r="5723" spans="1:24" x14ac:dyDescent="0.25">
      <c r="A5723" s="2"/>
      <c r="B5723" s="2" t="s">
        <v>9</v>
      </c>
      <c r="C5723" s="2">
        <f t="shared" si="1285"/>
        <v>239</v>
      </c>
      <c r="D5723" s="2">
        <f t="shared" si="1286"/>
        <v>7</v>
      </c>
      <c r="E5723" s="2">
        <f t="shared" si="1278"/>
        <v>5719</v>
      </c>
      <c r="F5723" s="11">
        <v>303.75</v>
      </c>
      <c r="G5723" s="10">
        <v>0.15809999999999999</v>
      </c>
      <c r="H5723" s="10">
        <v>0.1953</v>
      </c>
      <c r="I5723" s="10">
        <v>0.23250000000000001</v>
      </c>
      <c r="J5723" s="9">
        <v>0.15079397310596199</v>
      </c>
      <c r="K5723" s="9">
        <v>0.36</v>
      </c>
      <c r="L5723" s="9">
        <v>0.36</v>
      </c>
      <c r="N5723" s="32">
        <f>IF('System Design'!$F$8=1,'Hourly Demand and Generation'!G5723*'System Design'!$F$21,IF('System Design'!$F$8=2,'Hourly Demand and Generation'!H5723*'System Design'!$F$21,IF('System Design'!$F$8=3,'Hourly Demand and Generation'!I5723*'System Design'!$F$21)))</f>
        <v>116.25</v>
      </c>
      <c r="O5723" s="32">
        <f>IF('System Design'!$F$8=1,'Hourly Demand and Generation'!J5723*'System Design'!$F$22,IF('System Design'!$F$8=2,'Hourly Demand and Generation'!K5723*'System Design'!$F$22,IF('System Design'!$F$8=3,'Hourly Demand and Generation'!L5723*'System Design'!$F$22)))</f>
        <v>900</v>
      </c>
      <c r="Q5723" s="32">
        <f t="shared" si="1276"/>
        <v>0</v>
      </c>
      <c r="R5723" s="32">
        <f t="shared" si="1279"/>
        <v>5400</v>
      </c>
      <c r="S5723" s="32">
        <f t="shared" si="1280"/>
        <v>0</v>
      </c>
      <c r="T5723" s="32">
        <f t="shared" si="1281"/>
        <v>21600</v>
      </c>
      <c r="U5723" s="32">
        <f t="shared" si="1282"/>
        <v>0</v>
      </c>
      <c r="V5723" s="32">
        <f t="shared" si="1277"/>
        <v>712.5</v>
      </c>
      <c r="W5723" s="32">
        <f t="shared" si="1283"/>
        <v>712.5</v>
      </c>
      <c r="X5723" s="32">
        <f t="shared" si="1284"/>
        <v>712.5</v>
      </c>
    </row>
    <row r="5724" spans="1:24" x14ac:dyDescent="0.25">
      <c r="A5724" s="2"/>
      <c r="B5724" s="2" t="s">
        <v>9</v>
      </c>
      <c r="C5724" s="2">
        <f t="shared" si="1285"/>
        <v>239</v>
      </c>
      <c r="D5724" s="2">
        <f t="shared" si="1286"/>
        <v>8</v>
      </c>
      <c r="E5724" s="2">
        <f t="shared" si="1278"/>
        <v>5720</v>
      </c>
      <c r="F5724" s="11">
        <v>324</v>
      </c>
      <c r="G5724" s="10">
        <v>0.30690000000000001</v>
      </c>
      <c r="H5724" s="10">
        <v>0.34875</v>
      </c>
      <c r="I5724" s="10">
        <v>0.3906</v>
      </c>
      <c r="J5724" s="9">
        <v>0.15079397310596199</v>
      </c>
      <c r="K5724" s="9">
        <v>0.36</v>
      </c>
      <c r="L5724" s="9">
        <v>0.36</v>
      </c>
      <c r="N5724" s="32">
        <f>IF('System Design'!$F$8=1,'Hourly Demand and Generation'!G5724*'System Design'!$F$21,IF('System Design'!$F$8=2,'Hourly Demand and Generation'!H5724*'System Design'!$F$21,IF('System Design'!$F$8=3,'Hourly Demand and Generation'!I5724*'System Design'!$F$21)))</f>
        <v>195.3</v>
      </c>
      <c r="O5724" s="32">
        <f>IF('System Design'!$F$8=1,'Hourly Demand and Generation'!J5724*'System Design'!$F$22,IF('System Design'!$F$8=2,'Hourly Demand and Generation'!K5724*'System Design'!$F$22,IF('System Design'!$F$8=3,'Hourly Demand and Generation'!L5724*'System Design'!$F$22)))</f>
        <v>900</v>
      </c>
      <c r="Q5724" s="32">
        <f t="shared" si="1276"/>
        <v>0</v>
      </c>
      <c r="R5724" s="32">
        <f t="shared" si="1279"/>
        <v>5400</v>
      </c>
      <c r="S5724" s="32">
        <f t="shared" si="1280"/>
        <v>0</v>
      </c>
      <c r="T5724" s="32">
        <f t="shared" si="1281"/>
        <v>21600</v>
      </c>
      <c r="U5724" s="32">
        <f t="shared" si="1282"/>
        <v>0</v>
      </c>
      <c r="V5724" s="32">
        <f t="shared" si="1277"/>
        <v>771.3</v>
      </c>
      <c r="W5724" s="32">
        <f t="shared" si="1283"/>
        <v>771.3</v>
      </c>
      <c r="X5724" s="32">
        <f t="shared" si="1284"/>
        <v>771.3</v>
      </c>
    </row>
    <row r="5725" spans="1:24" x14ac:dyDescent="0.25">
      <c r="A5725" s="2"/>
      <c r="B5725" s="2" t="s">
        <v>9</v>
      </c>
      <c r="C5725" s="2">
        <f t="shared" si="1285"/>
        <v>239</v>
      </c>
      <c r="D5725" s="2">
        <f t="shared" si="1286"/>
        <v>9</v>
      </c>
      <c r="E5725" s="2">
        <f t="shared" si="1278"/>
        <v>5721</v>
      </c>
      <c r="F5725" s="11">
        <v>324</v>
      </c>
      <c r="G5725" s="10">
        <v>0.46500000000000002</v>
      </c>
      <c r="H5725" s="10">
        <v>0.50219999999999998</v>
      </c>
      <c r="I5725" s="10">
        <v>0.53939999999999999</v>
      </c>
      <c r="J5725" s="9">
        <v>0.1340390872053</v>
      </c>
      <c r="K5725" s="9">
        <v>0.32</v>
      </c>
      <c r="L5725" s="9">
        <v>0.32</v>
      </c>
      <c r="N5725" s="32">
        <f>IF('System Design'!$F$8=1,'Hourly Demand and Generation'!G5725*'System Design'!$F$21,IF('System Design'!$F$8=2,'Hourly Demand and Generation'!H5725*'System Design'!$F$21,IF('System Design'!$F$8=3,'Hourly Demand and Generation'!I5725*'System Design'!$F$21)))</f>
        <v>269.7</v>
      </c>
      <c r="O5725" s="32">
        <f>IF('System Design'!$F$8=1,'Hourly Demand and Generation'!J5725*'System Design'!$F$22,IF('System Design'!$F$8=2,'Hourly Demand and Generation'!K5725*'System Design'!$F$22,IF('System Design'!$F$8=3,'Hourly Demand and Generation'!L5725*'System Design'!$F$22)))</f>
        <v>800</v>
      </c>
      <c r="Q5725" s="32">
        <f t="shared" si="1276"/>
        <v>0</v>
      </c>
      <c r="R5725" s="32">
        <f t="shared" si="1279"/>
        <v>5400</v>
      </c>
      <c r="S5725" s="32">
        <f t="shared" si="1280"/>
        <v>0</v>
      </c>
      <c r="T5725" s="32">
        <f t="shared" si="1281"/>
        <v>21600</v>
      </c>
      <c r="U5725" s="32">
        <f t="shared" si="1282"/>
        <v>0</v>
      </c>
      <c r="V5725" s="32">
        <f t="shared" si="1277"/>
        <v>745.7</v>
      </c>
      <c r="W5725" s="32">
        <f t="shared" si="1283"/>
        <v>745.7</v>
      </c>
      <c r="X5725" s="32">
        <f t="shared" si="1284"/>
        <v>745.7</v>
      </c>
    </row>
    <row r="5726" spans="1:24" x14ac:dyDescent="0.25">
      <c r="A5726" s="2"/>
      <c r="B5726" s="2" t="s">
        <v>9</v>
      </c>
      <c r="C5726" s="2">
        <f t="shared" si="1285"/>
        <v>239</v>
      </c>
      <c r="D5726" s="2">
        <f t="shared" si="1286"/>
        <v>10</v>
      </c>
      <c r="E5726" s="2">
        <f t="shared" si="1278"/>
        <v>5722</v>
      </c>
      <c r="F5726" s="11">
        <v>315.89999999999998</v>
      </c>
      <c r="G5726" s="10">
        <v>0.62309999999999999</v>
      </c>
      <c r="H5726" s="10">
        <v>0.6603</v>
      </c>
      <c r="I5726" s="10">
        <v>0.69750000000000001</v>
      </c>
      <c r="J5726" s="9">
        <v>0.15079397310596199</v>
      </c>
      <c r="K5726" s="9">
        <v>0.36</v>
      </c>
      <c r="L5726" s="9">
        <v>0.36</v>
      </c>
      <c r="N5726" s="32">
        <f>IF('System Design'!$F$8=1,'Hourly Demand and Generation'!G5726*'System Design'!$F$21,IF('System Design'!$F$8=2,'Hourly Demand and Generation'!H5726*'System Design'!$F$21,IF('System Design'!$F$8=3,'Hourly Demand and Generation'!I5726*'System Design'!$F$21)))</f>
        <v>348.75</v>
      </c>
      <c r="O5726" s="32">
        <f>IF('System Design'!$F$8=1,'Hourly Demand and Generation'!J5726*'System Design'!$F$22,IF('System Design'!$F$8=2,'Hourly Demand and Generation'!K5726*'System Design'!$F$22,IF('System Design'!$F$8=3,'Hourly Demand and Generation'!L5726*'System Design'!$F$22)))</f>
        <v>900</v>
      </c>
      <c r="Q5726" s="32">
        <f t="shared" si="1276"/>
        <v>0</v>
      </c>
      <c r="R5726" s="32">
        <f t="shared" si="1279"/>
        <v>5400</v>
      </c>
      <c r="S5726" s="32">
        <f t="shared" si="1280"/>
        <v>0</v>
      </c>
      <c r="T5726" s="32">
        <f t="shared" si="1281"/>
        <v>21600</v>
      </c>
      <c r="U5726" s="32">
        <f t="shared" si="1282"/>
        <v>0</v>
      </c>
      <c r="V5726" s="32">
        <f t="shared" si="1277"/>
        <v>932.85</v>
      </c>
      <c r="W5726" s="32">
        <f t="shared" si="1283"/>
        <v>932.85</v>
      </c>
      <c r="X5726" s="32">
        <f t="shared" si="1284"/>
        <v>932.85</v>
      </c>
    </row>
    <row r="5727" spans="1:24" x14ac:dyDescent="0.25">
      <c r="A5727" s="2"/>
      <c r="B5727" s="2" t="s">
        <v>9</v>
      </c>
      <c r="C5727" s="2">
        <f t="shared" si="1285"/>
        <v>239</v>
      </c>
      <c r="D5727" s="2">
        <f t="shared" si="1286"/>
        <v>11</v>
      </c>
      <c r="E5727" s="2">
        <f t="shared" si="1278"/>
        <v>5723</v>
      </c>
      <c r="F5727" s="11">
        <v>311.85000000000002</v>
      </c>
      <c r="G5727" s="10">
        <v>0.77190000000000003</v>
      </c>
      <c r="H5727" s="10">
        <v>0.81374999999999997</v>
      </c>
      <c r="I5727" s="10">
        <v>0.85560000000000003</v>
      </c>
      <c r="J5727" s="9">
        <v>0.1340390872053</v>
      </c>
      <c r="K5727" s="9">
        <v>0.32</v>
      </c>
      <c r="L5727" s="9">
        <v>0.32</v>
      </c>
      <c r="N5727" s="32">
        <f>IF('System Design'!$F$8=1,'Hourly Demand and Generation'!G5727*'System Design'!$F$21,IF('System Design'!$F$8=2,'Hourly Demand and Generation'!H5727*'System Design'!$F$21,IF('System Design'!$F$8=3,'Hourly Demand and Generation'!I5727*'System Design'!$F$21)))</f>
        <v>427.8</v>
      </c>
      <c r="O5727" s="32">
        <f>IF('System Design'!$F$8=1,'Hourly Demand and Generation'!J5727*'System Design'!$F$22,IF('System Design'!$F$8=2,'Hourly Demand and Generation'!K5727*'System Design'!$F$22,IF('System Design'!$F$8=3,'Hourly Demand and Generation'!L5727*'System Design'!$F$22)))</f>
        <v>800</v>
      </c>
      <c r="Q5727" s="32">
        <f t="shared" si="1276"/>
        <v>0</v>
      </c>
      <c r="R5727" s="32">
        <f t="shared" si="1279"/>
        <v>5400</v>
      </c>
      <c r="S5727" s="32">
        <f t="shared" si="1280"/>
        <v>0</v>
      </c>
      <c r="T5727" s="32">
        <f t="shared" si="1281"/>
        <v>21600</v>
      </c>
      <c r="U5727" s="32">
        <f t="shared" si="1282"/>
        <v>0</v>
      </c>
      <c r="V5727" s="32">
        <f t="shared" si="1277"/>
        <v>915.94999999999993</v>
      </c>
      <c r="W5727" s="32">
        <f t="shared" si="1283"/>
        <v>915.94999999999993</v>
      </c>
      <c r="X5727" s="32">
        <f t="shared" si="1284"/>
        <v>915.94999999999993</v>
      </c>
    </row>
    <row r="5728" spans="1:24" x14ac:dyDescent="0.25">
      <c r="A5728" s="2"/>
      <c r="B5728" s="2" t="s">
        <v>9</v>
      </c>
      <c r="C5728" s="2">
        <f t="shared" si="1285"/>
        <v>239</v>
      </c>
      <c r="D5728" s="2">
        <f t="shared" si="1286"/>
        <v>12</v>
      </c>
      <c r="E5728" s="2">
        <f t="shared" si="1278"/>
        <v>5724</v>
      </c>
      <c r="F5728" s="11">
        <v>311.85000000000002</v>
      </c>
      <c r="G5728" s="10">
        <v>0.93</v>
      </c>
      <c r="H5728" s="10">
        <v>0.93</v>
      </c>
      <c r="I5728" s="10">
        <v>0.93</v>
      </c>
      <c r="J5728" s="9">
        <v>0.12566164425496901</v>
      </c>
      <c r="K5728" s="9">
        <v>0.3</v>
      </c>
      <c r="L5728" s="9">
        <v>0.3</v>
      </c>
      <c r="N5728" s="32">
        <f>IF('System Design'!$F$8=1,'Hourly Demand and Generation'!G5728*'System Design'!$F$21,IF('System Design'!$F$8=2,'Hourly Demand and Generation'!H5728*'System Design'!$F$21,IF('System Design'!$F$8=3,'Hourly Demand and Generation'!I5728*'System Design'!$F$21)))</f>
        <v>465</v>
      </c>
      <c r="O5728" s="32">
        <f>IF('System Design'!$F$8=1,'Hourly Demand and Generation'!J5728*'System Design'!$F$22,IF('System Design'!$F$8=2,'Hourly Demand and Generation'!K5728*'System Design'!$F$22,IF('System Design'!$F$8=3,'Hourly Demand and Generation'!L5728*'System Design'!$F$22)))</f>
        <v>750</v>
      </c>
      <c r="Q5728" s="32">
        <f t="shared" si="1276"/>
        <v>0</v>
      </c>
      <c r="R5728" s="32">
        <f t="shared" si="1279"/>
        <v>5400</v>
      </c>
      <c r="S5728" s="32">
        <f t="shared" si="1280"/>
        <v>0</v>
      </c>
      <c r="T5728" s="32">
        <f t="shared" si="1281"/>
        <v>21600</v>
      </c>
      <c r="U5728" s="32">
        <f t="shared" si="1282"/>
        <v>0</v>
      </c>
      <c r="V5728" s="32">
        <f t="shared" si="1277"/>
        <v>903.15</v>
      </c>
      <c r="W5728" s="32">
        <f t="shared" si="1283"/>
        <v>903.15</v>
      </c>
      <c r="X5728" s="32">
        <f t="shared" si="1284"/>
        <v>903.15</v>
      </c>
    </row>
    <row r="5729" spans="1:24" x14ac:dyDescent="0.25">
      <c r="A5729" s="2"/>
      <c r="B5729" s="2" t="s">
        <v>9</v>
      </c>
      <c r="C5729" s="2">
        <f t="shared" si="1285"/>
        <v>239</v>
      </c>
      <c r="D5729" s="2">
        <f t="shared" si="1286"/>
        <v>13</v>
      </c>
      <c r="E5729" s="2">
        <f t="shared" si="1278"/>
        <v>5725</v>
      </c>
      <c r="F5729" s="11">
        <v>324</v>
      </c>
      <c r="G5729" s="10">
        <v>0.77190000000000003</v>
      </c>
      <c r="H5729" s="10">
        <v>0.81374999999999997</v>
      </c>
      <c r="I5729" s="10">
        <v>0.85560000000000003</v>
      </c>
      <c r="J5729" s="9">
        <v>0.1340390872053</v>
      </c>
      <c r="K5729" s="9">
        <v>0.32</v>
      </c>
      <c r="L5729" s="9">
        <v>0.32</v>
      </c>
      <c r="N5729" s="32">
        <f>IF('System Design'!$F$8=1,'Hourly Demand and Generation'!G5729*'System Design'!$F$21,IF('System Design'!$F$8=2,'Hourly Demand and Generation'!H5729*'System Design'!$F$21,IF('System Design'!$F$8=3,'Hourly Demand and Generation'!I5729*'System Design'!$F$21)))</f>
        <v>427.8</v>
      </c>
      <c r="O5729" s="32">
        <f>IF('System Design'!$F$8=1,'Hourly Demand and Generation'!J5729*'System Design'!$F$22,IF('System Design'!$F$8=2,'Hourly Demand and Generation'!K5729*'System Design'!$F$22,IF('System Design'!$F$8=3,'Hourly Demand and Generation'!L5729*'System Design'!$F$22)))</f>
        <v>800</v>
      </c>
      <c r="Q5729" s="32">
        <f t="shared" si="1276"/>
        <v>0</v>
      </c>
      <c r="R5729" s="32">
        <f t="shared" si="1279"/>
        <v>5400</v>
      </c>
      <c r="S5729" s="32">
        <f t="shared" si="1280"/>
        <v>0</v>
      </c>
      <c r="T5729" s="32">
        <f t="shared" si="1281"/>
        <v>21600</v>
      </c>
      <c r="U5729" s="32">
        <f t="shared" si="1282"/>
        <v>0</v>
      </c>
      <c r="V5729" s="32">
        <f t="shared" si="1277"/>
        <v>903.8</v>
      </c>
      <c r="W5729" s="32">
        <f t="shared" si="1283"/>
        <v>903.8</v>
      </c>
      <c r="X5729" s="32">
        <f t="shared" si="1284"/>
        <v>903.8</v>
      </c>
    </row>
    <row r="5730" spans="1:24" x14ac:dyDescent="0.25">
      <c r="A5730" s="2"/>
      <c r="B5730" s="2" t="s">
        <v>9</v>
      </c>
      <c r="C5730" s="2">
        <f t="shared" si="1285"/>
        <v>239</v>
      </c>
      <c r="D5730" s="2">
        <f t="shared" si="1286"/>
        <v>14</v>
      </c>
      <c r="E5730" s="2">
        <f t="shared" si="1278"/>
        <v>5726</v>
      </c>
      <c r="F5730" s="11">
        <v>324</v>
      </c>
      <c r="G5730" s="10">
        <v>0.62309999999999999</v>
      </c>
      <c r="H5730" s="10">
        <v>0.6603</v>
      </c>
      <c r="I5730" s="10">
        <v>0.69750000000000001</v>
      </c>
      <c r="J5730" s="9">
        <v>0.14241653015563099</v>
      </c>
      <c r="K5730" s="9">
        <v>0.34</v>
      </c>
      <c r="L5730" s="9">
        <v>0.34</v>
      </c>
      <c r="N5730" s="32">
        <f>IF('System Design'!$F$8=1,'Hourly Demand and Generation'!G5730*'System Design'!$F$21,IF('System Design'!$F$8=2,'Hourly Demand and Generation'!H5730*'System Design'!$F$21,IF('System Design'!$F$8=3,'Hourly Demand and Generation'!I5730*'System Design'!$F$21)))</f>
        <v>348.75</v>
      </c>
      <c r="O5730" s="32">
        <f>IF('System Design'!$F$8=1,'Hourly Demand and Generation'!J5730*'System Design'!$F$22,IF('System Design'!$F$8=2,'Hourly Demand and Generation'!K5730*'System Design'!$F$22,IF('System Design'!$F$8=3,'Hourly Demand and Generation'!L5730*'System Design'!$F$22)))</f>
        <v>850.00000000000011</v>
      </c>
      <c r="Q5730" s="32">
        <f t="shared" si="1276"/>
        <v>0</v>
      </c>
      <c r="R5730" s="32">
        <f t="shared" si="1279"/>
        <v>5400</v>
      </c>
      <c r="S5730" s="32">
        <f t="shared" si="1280"/>
        <v>0</v>
      </c>
      <c r="T5730" s="32">
        <f t="shared" si="1281"/>
        <v>21600</v>
      </c>
      <c r="U5730" s="32">
        <f t="shared" si="1282"/>
        <v>0</v>
      </c>
      <c r="V5730" s="32">
        <f t="shared" si="1277"/>
        <v>874.75</v>
      </c>
      <c r="W5730" s="32">
        <f t="shared" si="1283"/>
        <v>874.75</v>
      </c>
      <c r="X5730" s="32">
        <f t="shared" si="1284"/>
        <v>874.75</v>
      </c>
    </row>
    <row r="5731" spans="1:24" x14ac:dyDescent="0.25">
      <c r="A5731" s="2"/>
      <c r="B5731" s="2" t="s">
        <v>9</v>
      </c>
      <c r="C5731" s="2">
        <f t="shared" si="1285"/>
        <v>239</v>
      </c>
      <c r="D5731" s="2">
        <f t="shared" si="1286"/>
        <v>15</v>
      </c>
      <c r="E5731" s="2">
        <f t="shared" si="1278"/>
        <v>5727</v>
      </c>
      <c r="F5731" s="11">
        <v>344.25</v>
      </c>
      <c r="G5731" s="10">
        <v>0.46500000000000002</v>
      </c>
      <c r="H5731" s="10">
        <v>0.50219999999999998</v>
      </c>
      <c r="I5731" s="10">
        <v>0.53939999999999999</v>
      </c>
      <c r="J5731" s="9">
        <v>0.15079397310596199</v>
      </c>
      <c r="K5731" s="9">
        <v>0.36</v>
      </c>
      <c r="L5731" s="9">
        <v>0.36</v>
      </c>
      <c r="N5731" s="32">
        <f>IF('System Design'!$F$8=1,'Hourly Demand and Generation'!G5731*'System Design'!$F$21,IF('System Design'!$F$8=2,'Hourly Demand and Generation'!H5731*'System Design'!$F$21,IF('System Design'!$F$8=3,'Hourly Demand and Generation'!I5731*'System Design'!$F$21)))</f>
        <v>269.7</v>
      </c>
      <c r="O5731" s="32">
        <f>IF('System Design'!$F$8=1,'Hourly Demand and Generation'!J5731*'System Design'!$F$22,IF('System Design'!$F$8=2,'Hourly Demand and Generation'!K5731*'System Design'!$F$22,IF('System Design'!$F$8=3,'Hourly Demand and Generation'!L5731*'System Design'!$F$22)))</f>
        <v>900</v>
      </c>
      <c r="Q5731" s="32">
        <f t="shared" si="1276"/>
        <v>0</v>
      </c>
      <c r="R5731" s="32">
        <f t="shared" si="1279"/>
        <v>5400</v>
      </c>
      <c r="S5731" s="32">
        <f t="shared" si="1280"/>
        <v>0</v>
      </c>
      <c r="T5731" s="32">
        <f t="shared" si="1281"/>
        <v>21600</v>
      </c>
      <c r="U5731" s="32">
        <f t="shared" si="1282"/>
        <v>0</v>
      </c>
      <c r="V5731" s="32">
        <f t="shared" si="1277"/>
        <v>825.45</v>
      </c>
      <c r="W5731" s="32">
        <f t="shared" si="1283"/>
        <v>825.45</v>
      </c>
      <c r="X5731" s="32">
        <f t="shared" si="1284"/>
        <v>825.45</v>
      </c>
    </row>
    <row r="5732" spans="1:24" x14ac:dyDescent="0.25">
      <c r="A5732" s="2"/>
      <c r="B5732" s="2" t="s">
        <v>9</v>
      </c>
      <c r="C5732" s="2">
        <f t="shared" si="1285"/>
        <v>239</v>
      </c>
      <c r="D5732" s="2">
        <f t="shared" si="1286"/>
        <v>16</v>
      </c>
      <c r="E5732" s="2">
        <f t="shared" si="1278"/>
        <v>5728</v>
      </c>
      <c r="F5732" s="11">
        <v>364.5</v>
      </c>
      <c r="G5732" s="10">
        <v>0.30690000000000001</v>
      </c>
      <c r="H5732" s="10">
        <v>0.34875</v>
      </c>
      <c r="I5732" s="10">
        <v>0.3906</v>
      </c>
      <c r="J5732" s="9">
        <v>0.15079397310596199</v>
      </c>
      <c r="K5732" s="9">
        <v>0.36</v>
      </c>
      <c r="L5732" s="9">
        <v>0.36</v>
      </c>
      <c r="N5732" s="32">
        <f>IF('System Design'!$F$8=1,'Hourly Demand and Generation'!G5732*'System Design'!$F$21,IF('System Design'!$F$8=2,'Hourly Demand and Generation'!H5732*'System Design'!$F$21,IF('System Design'!$F$8=3,'Hourly Demand and Generation'!I5732*'System Design'!$F$21)))</f>
        <v>195.3</v>
      </c>
      <c r="O5732" s="32">
        <f>IF('System Design'!$F$8=1,'Hourly Demand and Generation'!J5732*'System Design'!$F$22,IF('System Design'!$F$8=2,'Hourly Demand and Generation'!K5732*'System Design'!$F$22,IF('System Design'!$F$8=3,'Hourly Demand and Generation'!L5732*'System Design'!$F$22)))</f>
        <v>900</v>
      </c>
      <c r="Q5732" s="32">
        <f t="shared" si="1276"/>
        <v>0</v>
      </c>
      <c r="R5732" s="32">
        <f t="shared" si="1279"/>
        <v>5400</v>
      </c>
      <c r="S5732" s="32">
        <f t="shared" si="1280"/>
        <v>0</v>
      </c>
      <c r="T5732" s="32">
        <f t="shared" si="1281"/>
        <v>21600</v>
      </c>
      <c r="U5732" s="32">
        <f t="shared" si="1282"/>
        <v>0</v>
      </c>
      <c r="V5732" s="32">
        <f t="shared" si="1277"/>
        <v>730.8</v>
      </c>
      <c r="W5732" s="32">
        <f t="shared" si="1283"/>
        <v>730.8</v>
      </c>
      <c r="X5732" s="32">
        <f t="shared" si="1284"/>
        <v>730.8</v>
      </c>
    </row>
    <row r="5733" spans="1:24" x14ac:dyDescent="0.25">
      <c r="A5733" s="2"/>
      <c r="B5733" s="2" t="s">
        <v>9</v>
      </c>
      <c r="C5733" s="2">
        <f t="shared" si="1285"/>
        <v>239</v>
      </c>
      <c r="D5733" s="2">
        <f t="shared" si="1286"/>
        <v>17</v>
      </c>
      <c r="E5733" s="2">
        <f t="shared" si="1278"/>
        <v>5729</v>
      </c>
      <c r="F5733" s="11">
        <v>384.75</v>
      </c>
      <c r="G5733" s="10">
        <v>0.15809999999999999</v>
      </c>
      <c r="H5733" s="10">
        <v>0.1953</v>
      </c>
      <c r="I5733" s="10">
        <v>0.23250000000000001</v>
      </c>
      <c r="J5733" s="9">
        <v>0.167548859006625</v>
      </c>
      <c r="K5733" s="9">
        <v>0.4</v>
      </c>
      <c r="L5733" s="9">
        <v>0.4</v>
      </c>
      <c r="N5733" s="32">
        <f>IF('System Design'!$F$8=1,'Hourly Demand and Generation'!G5733*'System Design'!$F$21,IF('System Design'!$F$8=2,'Hourly Demand and Generation'!H5733*'System Design'!$F$21,IF('System Design'!$F$8=3,'Hourly Demand and Generation'!I5733*'System Design'!$F$21)))</f>
        <v>116.25</v>
      </c>
      <c r="O5733" s="32">
        <f>IF('System Design'!$F$8=1,'Hourly Demand and Generation'!J5733*'System Design'!$F$22,IF('System Design'!$F$8=2,'Hourly Demand and Generation'!K5733*'System Design'!$F$22,IF('System Design'!$F$8=3,'Hourly Demand and Generation'!L5733*'System Design'!$F$22)))</f>
        <v>1000</v>
      </c>
      <c r="Q5733" s="32">
        <f t="shared" si="1276"/>
        <v>0</v>
      </c>
      <c r="R5733" s="32">
        <f t="shared" si="1279"/>
        <v>5400</v>
      </c>
      <c r="S5733" s="32">
        <f t="shared" si="1280"/>
        <v>0</v>
      </c>
      <c r="T5733" s="32">
        <f t="shared" si="1281"/>
        <v>21600</v>
      </c>
      <c r="U5733" s="32">
        <f t="shared" si="1282"/>
        <v>0</v>
      </c>
      <c r="V5733" s="32">
        <f t="shared" si="1277"/>
        <v>731.5</v>
      </c>
      <c r="W5733" s="32">
        <f t="shared" si="1283"/>
        <v>731.5</v>
      </c>
      <c r="X5733" s="32">
        <f t="shared" si="1284"/>
        <v>731.5</v>
      </c>
    </row>
    <row r="5734" spans="1:24" x14ac:dyDescent="0.25">
      <c r="A5734" s="2"/>
      <c r="B5734" s="2" t="s">
        <v>9</v>
      </c>
      <c r="C5734" s="2">
        <f t="shared" si="1285"/>
        <v>239</v>
      </c>
      <c r="D5734" s="2">
        <f t="shared" si="1286"/>
        <v>18</v>
      </c>
      <c r="E5734" s="2">
        <f t="shared" si="1278"/>
        <v>5730</v>
      </c>
      <c r="F5734" s="11">
        <v>405</v>
      </c>
      <c r="G5734" s="10">
        <v>7.4399999999999994E-2</v>
      </c>
      <c r="H5734" s="10">
        <v>0.11625000000000001</v>
      </c>
      <c r="I5734" s="10">
        <v>0.15809999999999999</v>
      </c>
      <c r="J5734" s="9">
        <v>0.15917141605629401</v>
      </c>
      <c r="K5734" s="9">
        <v>0.38</v>
      </c>
      <c r="L5734" s="9">
        <v>0.38</v>
      </c>
      <c r="N5734" s="32">
        <f>IF('System Design'!$F$8=1,'Hourly Demand and Generation'!G5734*'System Design'!$F$21,IF('System Design'!$F$8=2,'Hourly Demand and Generation'!H5734*'System Design'!$F$21,IF('System Design'!$F$8=3,'Hourly Demand and Generation'!I5734*'System Design'!$F$21)))</f>
        <v>79.05</v>
      </c>
      <c r="O5734" s="32">
        <f>IF('System Design'!$F$8=1,'Hourly Demand and Generation'!J5734*'System Design'!$F$22,IF('System Design'!$F$8=2,'Hourly Demand and Generation'!K5734*'System Design'!$F$22,IF('System Design'!$F$8=3,'Hourly Demand and Generation'!L5734*'System Design'!$F$22)))</f>
        <v>950</v>
      </c>
      <c r="Q5734" s="32">
        <f t="shared" si="1276"/>
        <v>0</v>
      </c>
      <c r="R5734" s="32">
        <f t="shared" si="1279"/>
        <v>5400</v>
      </c>
      <c r="S5734" s="32">
        <f t="shared" si="1280"/>
        <v>0</v>
      </c>
      <c r="T5734" s="32">
        <f t="shared" si="1281"/>
        <v>21600</v>
      </c>
      <c r="U5734" s="32">
        <f t="shared" si="1282"/>
        <v>0</v>
      </c>
      <c r="V5734" s="32">
        <f t="shared" si="1277"/>
        <v>624.04999999999995</v>
      </c>
      <c r="W5734" s="32">
        <f t="shared" si="1283"/>
        <v>624.04999999999995</v>
      </c>
      <c r="X5734" s="32">
        <f t="shared" si="1284"/>
        <v>624.04999999999995</v>
      </c>
    </row>
    <row r="5735" spans="1:24" x14ac:dyDescent="0.25">
      <c r="A5735" s="2"/>
      <c r="B5735" s="2" t="s">
        <v>9</v>
      </c>
      <c r="C5735" s="2">
        <f t="shared" si="1285"/>
        <v>239</v>
      </c>
      <c r="D5735" s="2">
        <f t="shared" si="1286"/>
        <v>19</v>
      </c>
      <c r="E5735" s="2">
        <f t="shared" si="1278"/>
        <v>5731</v>
      </c>
      <c r="F5735" s="11">
        <v>392.85</v>
      </c>
      <c r="G5735" s="10">
        <v>0</v>
      </c>
      <c r="H5735" s="10">
        <v>3.7199999999999997E-2</v>
      </c>
      <c r="I5735" s="10">
        <v>7.4399999999999994E-2</v>
      </c>
      <c r="J5735" s="9">
        <v>0.15079397310596199</v>
      </c>
      <c r="K5735" s="9">
        <v>0.36</v>
      </c>
      <c r="L5735" s="9">
        <v>0.36</v>
      </c>
      <c r="N5735" s="32">
        <f>IF('System Design'!$F$8=1,'Hourly Demand and Generation'!G5735*'System Design'!$F$21,IF('System Design'!$F$8=2,'Hourly Demand and Generation'!H5735*'System Design'!$F$21,IF('System Design'!$F$8=3,'Hourly Demand and Generation'!I5735*'System Design'!$F$21)))</f>
        <v>37.199999999999996</v>
      </c>
      <c r="O5735" s="32">
        <f>IF('System Design'!$F$8=1,'Hourly Demand and Generation'!J5735*'System Design'!$F$22,IF('System Design'!$F$8=2,'Hourly Demand and Generation'!K5735*'System Design'!$F$22,IF('System Design'!$F$8=3,'Hourly Demand and Generation'!L5735*'System Design'!$F$22)))</f>
        <v>900</v>
      </c>
      <c r="Q5735" s="32">
        <f t="shared" si="1276"/>
        <v>0</v>
      </c>
      <c r="R5735" s="32">
        <f t="shared" si="1279"/>
        <v>5400</v>
      </c>
      <c r="S5735" s="32">
        <f t="shared" si="1280"/>
        <v>0</v>
      </c>
      <c r="T5735" s="32">
        <f t="shared" si="1281"/>
        <v>21600</v>
      </c>
      <c r="U5735" s="32">
        <f t="shared" si="1282"/>
        <v>0</v>
      </c>
      <c r="V5735" s="32">
        <f t="shared" si="1277"/>
        <v>544.35</v>
      </c>
      <c r="W5735" s="32">
        <f t="shared" si="1283"/>
        <v>544.35</v>
      </c>
      <c r="X5735" s="32">
        <f t="shared" si="1284"/>
        <v>544.35</v>
      </c>
    </row>
    <row r="5736" spans="1:24" x14ac:dyDescent="0.25">
      <c r="A5736" s="2"/>
      <c r="B5736" s="2" t="s">
        <v>9</v>
      </c>
      <c r="C5736" s="2">
        <f t="shared" si="1285"/>
        <v>239</v>
      </c>
      <c r="D5736" s="2">
        <f t="shared" si="1286"/>
        <v>20</v>
      </c>
      <c r="E5736" s="2">
        <f t="shared" si="1278"/>
        <v>5732</v>
      </c>
      <c r="F5736" s="11">
        <v>384.75</v>
      </c>
      <c r="G5736" s="10">
        <v>0</v>
      </c>
      <c r="H5736" s="10">
        <v>0</v>
      </c>
      <c r="I5736" s="10">
        <v>0</v>
      </c>
      <c r="J5736" s="9">
        <v>0.15079397310596199</v>
      </c>
      <c r="K5736" s="9">
        <v>0.36</v>
      </c>
      <c r="L5736" s="9">
        <v>0.36</v>
      </c>
      <c r="N5736" s="32">
        <f>IF('System Design'!$F$8=1,'Hourly Demand and Generation'!G5736*'System Design'!$F$21,IF('System Design'!$F$8=2,'Hourly Demand and Generation'!H5736*'System Design'!$F$21,IF('System Design'!$F$8=3,'Hourly Demand and Generation'!I5736*'System Design'!$F$21)))</f>
        <v>0</v>
      </c>
      <c r="O5736" s="32">
        <f>IF('System Design'!$F$8=1,'Hourly Demand and Generation'!J5736*'System Design'!$F$22,IF('System Design'!$F$8=2,'Hourly Demand and Generation'!K5736*'System Design'!$F$22,IF('System Design'!$F$8=3,'Hourly Demand and Generation'!L5736*'System Design'!$F$22)))</f>
        <v>900</v>
      </c>
      <c r="Q5736" s="32">
        <f t="shared" si="1276"/>
        <v>0</v>
      </c>
      <c r="R5736" s="32">
        <f t="shared" si="1279"/>
        <v>5400</v>
      </c>
      <c r="S5736" s="32">
        <f t="shared" si="1280"/>
        <v>0</v>
      </c>
      <c r="T5736" s="32">
        <f t="shared" si="1281"/>
        <v>21600</v>
      </c>
      <c r="U5736" s="32">
        <f t="shared" si="1282"/>
        <v>0</v>
      </c>
      <c r="V5736" s="32">
        <f t="shared" si="1277"/>
        <v>515.25</v>
      </c>
      <c r="W5736" s="32">
        <f t="shared" si="1283"/>
        <v>515.25</v>
      </c>
      <c r="X5736" s="32">
        <f t="shared" si="1284"/>
        <v>515.25</v>
      </c>
    </row>
    <row r="5737" spans="1:24" x14ac:dyDescent="0.25">
      <c r="A5737" s="2"/>
      <c r="B5737" s="2" t="s">
        <v>9</v>
      </c>
      <c r="C5737" s="2">
        <f t="shared" si="1285"/>
        <v>239</v>
      </c>
      <c r="D5737" s="2">
        <f t="shared" si="1286"/>
        <v>21</v>
      </c>
      <c r="E5737" s="2">
        <f t="shared" si="1278"/>
        <v>5733</v>
      </c>
      <c r="F5737" s="11">
        <v>364.5</v>
      </c>
      <c r="G5737" s="10">
        <v>0</v>
      </c>
      <c r="H5737" s="10">
        <v>0</v>
      </c>
      <c r="I5737" s="10">
        <v>0</v>
      </c>
      <c r="J5737" s="9">
        <v>0.15079397310596199</v>
      </c>
      <c r="K5737" s="9">
        <v>0.36</v>
      </c>
      <c r="L5737" s="9">
        <v>0.36</v>
      </c>
      <c r="N5737" s="32">
        <f>IF('System Design'!$F$8=1,'Hourly Demand and Generation'!G5737*'System Design'!$F$21,IF('System Design'!$F$8=2,'Hourly Demand and Generation'!H5737*'System Design'!$F$21,IF('System Design'!$F$8=3,'Hourly Demand and Generation'!I5737*'System Design'!$F$21)))</f>
        <v>0</v>
      </c>
      <c r="O5737" s="32">
        <f>IF('System Design'!$F$8=1,'Hourly Demand and Generation'!J5737*'System Design'!$F$22,IF('System Design'!$F$8=2,'Hourly Demand and Generation'!K5737*'System Design'!$F$22,IF('System Design'!$F$8=3,'Hourly Demand and Generation'!L5737*'System Design'!$F$22)))</f>
        <v>900</v>
      </c>
      <c r="Q5737" s="32">
        <f t="shared" si="1276"/>
        <v>0</v>
      </c>
      <c r="R5737" s="32">
        <f t="shared" si="1279"/>
        <v>5400</v>
      </c>
      <c r="S5737" s="32">
        <f t="shared" si="1280"/>
        <v>0</v>
      </c>
      <c r="T5737" s="32">
        <f t="shared" si="1281"/>
        <v>21600</v>
      </c>
      <c r="U5737" s="32">
        <f t="shared" si="1282"/>
        <v>0</v>
      </c>
      <c r="V5737" s="32">
        <f t="shared" si="1277"/>
        <v>535.5</v>
      </c>
      <c r="W5737" s="32">
        <f t="shared" si="1283"/>
        <v>535.5</v>
      </c>
      <c r="X5737" s="32">
        <f t="shared" si="1284"/>
        <v>535.5</v>
      </c>
    </row>
    <row r="5738" spans="1:24" x14ac:dyDescent="0.25">
      <c r="A5738" s="2"/>
      <c r="B5738" s="2" t="s">
        <v>9</v>
      </c>
      <c r="C5738" s="2">
        <f t="shared" si="1285"/>
        <v>239</v>
      </c>
      <c r="D5738" s="2">
        <f t="shared" si="1286"/>
        <v>22</v>
      </c>
      <c r="E5738" s="2">
        <f t="shared" si="1278"/>
        <v>5734</v>
      </c>
      <c r="F5738" s="11">
        <v>344.25</v>
      </c>
      <c r="G5738" s="10">
        <v>0</v>
      </c>
      <c r="H5738" s="10">
        <v>0</v>
      </c>
      <c r="I5738" s="10">
        <v>0</v>
      </c>
      <c r="J5738" s="9">
        <v>0.15917141605629401</v>
      </c>
      <c r="K5738" s="9">
        <v>0.38</v>
      </c>
      <c r="L5738" s="9">
        <v>0.38</v>
      </c>
      <c r="N5738" s="32">
        <f>IF('System Design'!$F$8=1,'Hourly Demand and Generation'!G5738*'System Design'!$F$21,IF('System Design'!$F$8=2,'Hourly Demand and Generation'!H5738*'System Design'!$F$21,IF('System Design'!$F$8=3,'Hourly Demand and Generation'!I5738*'System Design'!$F$21)))</f>
        <v>0</v>
      </c>
      <c r="O5738" s="32">
        <f>IF('System Design'!$F$8=1,'Hourly Demand and Generation'!J5738*'System Design'!$F$22,IF('System Design'!$F$8=2,'Hourly Demand and Generation'!K5738*'System Design'!$F$22,IF('System Design'!$F$8=3,'Hourly Demand and Generation'!L5738*'System Design'!$F$22)))</f>
        <v>950</v>
      </c>
      <c r="Q5738" s="32">
        <f t="shared" si="1276"/>
        <v>0</v>
      </c>
      <c r="R5738" s="32">
        <f t="shared" si="1279"/>
        <v>5400</v>
      </c>
      <c r="S5738" s="32">
        <f t="shared" si="1280"/>
        <v>0</v>
      </c>
      <c r="T5738" s="32">
        <f t="shared" si="1281"/>
        <v>21600</v>
      </c>
      <c r="U5738" s="32">
        <f t="shared" si="1282"/>
        <v>0</v>
      </c>
      <c r="V5738" s="32">
        <f t="shared" si="1277"/>
        <v>605.75</v>
      </c>
      <c r="W5738" s="32">
        <f t="shared" si="1283"/>
        <v>605.75</v>
      </c>
      <c r="X5738" s="32">
        <f t="shared" si="1284"/>
        <v>605.75</v>
      </c>
    </row>
    <row r="5739" spans="1:24" x14ac:dyDescent="0.25">
      <c r="A5739" s="2"/>
      <c r="B5739" s="2" t="s">
        <v>9</v>
      </c>
      <c r="C5739" s="2">
        <f t="shared" si="1285"/>
        <v>239</v>
      </c>
      <c r="D5739" s="2">
        <f t="shared" si="1286"/>
        <v>23</v>
      </c>
      <c r="E5739" s="2">
        <f t="shared" si="1278"/>
        <v>5735</v>
      </c>
      <c r="F5739" s="11">
        <v>324</v>
      </c>
      <c r="G5739" s="10">
        <v>0</v>
      </c>
      <c r="H5739" s="10">
        <v>0</v>
      </c>
      <c r="I5739" s="10">
        <v>0</v>
      </c>
      <c r="J5739" s="9">
        <v>0.1340390872053</v>
      </c>
      <c r="K5739" s="9">
        <v>0.32</v>
      </c>
      <c r="L5739" s="9">
        <v>0.32</v>
      </c>
      <c r="N5739" s="32">
        <f>IF('System Design'!$F$8=1,'Hourly Demand and Generation'!G5739*'System Design'!$F$21,IF('System Design'!$F$8=2,'Hourly Demand and Generation'!H5739*'System Design'!$F$21,IF('System Design'!$F$8=3,'Hourly Demand and Generation'!I5739*'System Design'!$F$21)))</f>
        <v>0</v>
      </c>
      <c r="O5739" s="32">
        <f>IF('System Design'!$F$8=1,'Hourly Demand and Generation'!J5739*'System Design'!$F$22,IF('System Design'!$F$8=2,'Hourly Demand and Generation'!K5739*'System Design'!$F$22,IF('System Design'!$F$8=3,'Hourly Demand and Generation'!L5739*'System Design'!$F$22)))</f>
        <v>800</v>
      </c>
      <c r="Q5739" s="32">
        <f t="shared" si="1276"/>
        <v>0</v>
      </c>
      <c r="R5739" s="32">
        <f t="shared" si="1279"/>
        <v>5400</v>
      </c>
      <c r="S5739" s="32">
        <f t="shared" si="1280"/>
        <v>0</v>
      </c>
      <c r="T5739" s="32">
        <f t="shared" si="1281"/>
        <v>21600</v>
      </c>
      <c r="U5739" s="32">
        <f t="shared" si="1282"/>
        <v>0</v>
      </c>
      <c r="V5739" s="32">
        <f t="shared" si="1277"/>
        <v>476</v>
      </c>
      <c r="W5739" s="32">
        <f t="shared" si="1283"/>
        <v>476</v>
      </c>
      <c r="X5739" s="32">
        <f t="shared" si="1284"/>
        <v>476</v>
      </c>
    </row>
    <row r="5740" spans="1:24" x14ac:dyDescent="0.25">
      <c r="A5740" s="2"/>
      <c r="B5740" s="2" t="s">
        <v>9</v>
      </c>
      <c r="C5740" s="2">
        <f t="shared" si="1285"/>
        <v>239</v>
      </c>
      <c r="D5740" s="2">
        <f t="shared" si="1286"/>
        <v>24</v>
      </c>
      <c r="E5740" s="2">
        <f t="shared" si="1278"/>
        <v>5736</v>
      </c>
      <c r="F5740" s="11">
        <v>283.5</v>
      </c>
      <c r="G5740" s="10">
        <v>0</v>
      </c>
      <c r="H5740" s="10">
        <v>0</v>
      </c>
      <c r="I5740" s="10">
        <v>0</v>
      </c>
      <c r="J5740" s="9">
        <v>0.1340390872053</v>
      </c>
      <c r="K5740" s="9">
        <v>0.32</v>
      </c>
      <c r="L5740" s="9">
        <v>0.32</v>
      </c>
      <c r="N5740" s="32">
        <f>IF('System Design'!$F$8=1,'Hourly Demand and Generation'!G5740*'System Design'!$F$21,IF('System Design'!$F$8=2,'Hourly Demand and Generation'!H5740*'System Design'!$F$21,IF('System Design'!$F$8=3,'Hourly Demand and Generation'!I5740*'System Design'!$F$21)))</f>
        <v>0</v>
      </c>
      <c r="O5740" s="32">
        <f>IF('System Design'!$F$8=1,'Hourly Demand and Generation'!J5740*'System Design'!$F$22,IF('System Design'!$F$8=2,'Hourly Demand and Generation'!K5740*'System Design'!$F$22,IF('System Design'!$F$8=3,'Hourly Demand and Generation'!L5740*'System Design'!$F$22)))</f>
        <v>800</v>
      </c>
      <c r="Q5740" s="32">
        <f t="shared" si="1276"/>
        <v>0</v>
      </c>
      <c r="R5740" s="32">
        <f t="shared" si="1279"/>
        <v>5400</v>
      </c>
      <c r="S5740" s="32">
        <f t="shared" si="1280"/>
        <v>0</v>
      </c>
      <c r="T5740" s="32">
        <f t="shared" si="1281"/>
        <v>21600</v>
      </c>
      <c r="U5740" s="32">
        <f t="shared" si="1282"/>
        <v>0</v>
      </c>
      <c r="V5740" s="32">
        <f t="shared" si="1277"/>
        <v>516.5</v>
      </c>
      <c r="W5740" s="32">
        <f t="shared" si="1283"/>
        <v>516.5</v>
      </c>
      <c r="X5740" s="32">
        <f t="shared" si="1284"/>
        <v>516.5</v>
      </c>
    </row>
    <row r="5741" spans="1:24" x14ac:dyDescent="0.25">
      <c r="A5741" s="2"/>
      <c r="B5741" s="2" t="s">
        <v>9</v>
      </c>
      <c r="C5741" s="2">
        <f>C5740+1</f>
        <v>240</v>
      </c>
      <c r="D5741" s="2">
        <v>1</v>
      </c>
      <c r="E5741" s="2">
        <f t="shared" si="1278"/>
        <v>5737</v>
      </c>
      <c r="F5741" s="11">
        <v>243</v>
      </c>
      <c r="G5741" s="10">
        <v>0</v>
      </c>
      <c r="H5741" s="10">
        <v>0</v>
      </c>
      <c r="I5741" s="10">
        <v>0</v>
      </c>
      <c r="J5741" s="9">
        <v>0.26184829723356001</v>
      </c>
      <c r="K5741" s="9">
        <v>0.26184829723356001</v>
      </c>
      <c r="L5741" s="9">
        <v>0.4</v>
      </c>
      <c r="N5741" s="32">
        <f>IF('System Design'!$F$8=1,'Hourly Demand and Generation'!G5741*'System Design'!$F$21,IF('System Design'!$F$8=2,'Hourly Demand and Generation'!H5741*'System Design'!$F$21,IF('System Design'!$F$8=3,'Hourly Demand and Generation'!I5741*'System Design'!$F$21)))</f>
        <v>0</v>
      </c>
      <c r="O5741" s="32">
        <f>IF('System Design'!$F$8=1,'Hourly Demand and Generation'!J5741*'System Design'!$F$22,IF('System Design'!$F$8=2,'Hourly Demand and Generation'!K5741*'System Design'!$F$22,IF('System Design'!$F$8=3,'Hourly Demand and Generation'!L5741*'System Design'!$F$22)))</f>
        <v>1000</v>
      </c>
      <c r="Q5741" s="32">
        <f t="shared" si="1276"/>
        <v>0</v>
      </c>
      <c r="R5741" s="32">
        <f t="shared" si="1279"/>
        <v>5400</v>
      </c>
      <c r="S5741" s="32">
        <f t="shared" si="1280"/>
        <v>0</v>
      </c>
      <c r="T5741" s="32">
        <f t="shared" si="1281"/>
        <v>21600</v>
      </c>
      <c r="U5741" s="32">
        <f t="shared" si="1282"/>
        <v>0</v>
      </c>
      <c r="V5741" s="32">
        <f t="shared" si="1277"/>
        <v>757</v>
      </c>
      <c r="W5741" s="32">
        <f t="shared" si="1283"/>
        <v>757</v>
      </c>
      <c r="X5741" s="32">
        <f t="shared" si="1284"/>
        <v>757</v>
      </c>
    </row>
    <row r="5742" spans="1:24" x14ac:dyDescent="0.25">
      <c r="A5742" s="2"/>
      <c r="B5742" s="2" t="s">
        <v>9</v>
      </c>
      <c r="C5742" s="2">
        <f>C5741</f>
        <v>240</v>
      </c>
      <c r="D5742" s="2">
        <f>D5741+1</f>
        <v>2</v>
      </c>
      <c r="E5742" s="2">
        <f t="shared" si="1278"/>
        <v>5738</v>
      </c>
      <c r="F5742" s="11">
        <v>222.75</v>
      </c>
      <c r="G5742" s="10">
        <v>0</v>
      </c>
      <c r="H5742" s="10">
        <v>0</v>
      </c>
      <c r="I5742" s="10">
        <v>0</v>
      </c>
      <c r="J5742" s="9">
        <v>0.23566346751020401</v>
      </c>
      <c r="K5742" s="9">
        <v>0.23566346751020401</v>
      </c>
      <c r="L5742" s="9">
        <v>0.36</v>
      </c>
      <c r="N5742" s="32">
        <f>IF('System Design'!$F$8=1,'Hourly Demand and Generation'!G5742*'System Design'!$F$21,IF('System Design'!$F$8=2,'Hourly Demand and Generation'!H5742*'System Design'!$F$21,IF('System Design'!$F$8=3,'Hourly Demand and Generation'!I5742*'System Design'!$F$21)))</f>
        <v>0</v>
      </c>
      <c r="O5742" s="32">
        <f>IF('System Design'!$F$8=1,'Hourly Demand and Generation'!J5742*'System Design'!$F$22,IF('System Design'!$F$8=2,'Hourly Demand and Generation'!K5742*'System Design'!$F$22,IF('System Design'!$F$8=3,'Hourly Demand and Generation'!L5742*'System Design'!$F$22)))</f>
        <v>900</v>
      </c>
      <c r="Q5742" s="32">
        <f t="shared" si="1276"/>
        <v>0</v>
      </c>
      <c r="R5742" s="32">
        <f t="shared" si="1279"/>
        <v>5400</v>
      </c>
      <c r="S5742" s="32">
        <f t="shared" si="1280"/>
        <v>0</v>
      </c>
      <c r="T5742" s="32">
        <f t="shared" si="1281"/>
        <v>21600</v>
      </c>
      <c r="U5742" s="32">
        <f t="shared" si="1282"/>
        <v>0</v>
      </c>
      <c r="V5742" s="32">
        <f t="shared" si="1277"/>
        <v>677.25</v>
      </c>
      <c r="W5742" s="32">
        <f t="shared" si="1283"/>
        <v>677.25</v>
      </c>
      <c r="X5742" s="32">
        <f t="shared" si="1284"/>
        <v>677.25</v>
      </c>
    </row>
    <row r="5743" spans="1:24" x14ac:dyDescent="0.25">
      <c r="A5743" s="2"/>
      <c r="B5743" s="2" t="s">
        <v>9</v>
      </c>
      <c r="C5743" s="2">
        <f t="shared" ref="C5743:C5764" si="1287">C5742</f>
        <v>240</v>
      </c>
      <c r="D5743" s="2">
        <f t="shared" ref="D5743:D5764" si="1288">D5742+1</f>
        <v>3</v>
      </c>
      <c r="E5743" s="2">
        <f t="shared" si="1278"/>
        <v>5739</v>
      </c>
      <c r="F5743" s="11">
        <v>202.5</v>
      </c>
      <c r="G5743" s="10">
        <v>0</v>
      </c>
      <c r="H5743" s="10">
        <v>0</v>
      </c>
      <c r="I5743" s="10">
        <v>0</v>
      </c>
      <c r="J5743" s="9">
        <v>0.23566346751020401</v>
      </c>
      <c r="K5743" s="9">
        <v>0.23566346751020401</v>
      </c>
      <c r="L5743" s="9">
        <v>0.36</v>
      </c>
      <c r="N5743" s="32">
        <f>IF('System Design'!$F$8=1,'Hourly Demand and Generation'!G5743*'System Design'!$F$21,IF('System Design'!$F$8=2,'Hourly Demand and Generation'!H5743*'System Design'!$F$21,IF('System Design'!$F$8=3,'Hourly Demand and Generation'!I5743*'System Design'!$F$21)))</f>
        <v>0</v>
      </c>
      <c r="O5743" s="32">
        <f>IF('System Design'!$F$8=1,'Hourly Demand and Generation'!J5743*'System Design'!$F$22,IF('System Design'!$F$8=2,'Hourly Demand and Generation'!K5743*'System Design'!$F$22,IF('System Design'!$F$8=3,'Hourly Demand and Generation'!L5743*'System Design'!$F$22)))</f>
        <v>900</v>
      </c>
      <c r="Q5743" s="32">
        <f t="shared" si="1276"/>
        <v>0</v>
      </c>
      <c r="R5743" s="32">
        <f t="shared" si="1279"/>
        <v>5400</v>
      </c>
      <c r="S5743" s="32">
        <f t="shared" si="1280"/>
        <v>0</v>
      </c>
      <c r="T5743" s="32">
        <f t="shared" si="1281"/>
        <v>21600</v>
      </c>
      <c r="U5743" s="32">
        <f t="shared" si="1282"/>
        <v>0</v>
      </c>
      <c r="V5743" s="32">
        <f t="shared" si="1277"/>
        <v>697.5</v>
      </c>
      <c r="W5743" s="32">
        <f t="shared" si="1283"/>
        <v>697.5</v>
      </c>
      <c r="X5743" s="32">
        <f t="shared" si="1284"/>
        <v>697.5</v>
      </c>
    </row>
    <row r="5744" spans="1:24" x14ac:dyDescent="0.25">
      <c r="A5744" s="2"/>
      <c r="B5744" s="2" t="s">
        <v>9</v>
      </c>
      <c r="C5744" s="2">
        <f t="shared" si="1287"/>
        <v>240</v>
      </c>
      <c r="D5744" s="2">
        <f t="shared" si="1288"/>
        <v>4</v>
      </c>
      <c r="E5744" s="2">
        <f t="shared" si="1278"/>
        <v>5740</v>
      </c>
      <c r="F5744" s="11">
        <v>243</v>
      </c>
      <c r="G5744" s="10">
        <v>0</v>
      </c>
      <c r="H5744" s="10">
        <v>0</v>
      </c>
      <c r="I5744" s="10">
        <v>0</v>
      </c>
      <c r="J5744" s="9">
        <v>0.26184829723356001</v>
      </c>
      <c r="K5744" s="9">
        <v>0.26184829723356001</v>
      </c>
      <c r="L5744" s="9">
        <v>0.4</v>
      </c>
      <c r="N5744" s="32">
        <f>IF('System Design'!$F$8=1,'Hourly Demand and Generation'!G5744*'System Design'!$F$21,IF('System Design'!$F$8=2,'Hourly Demand and Generation'!H5744*'System Design'!$F$21,IF('System Design'!$F$8=3,'Hourly Demand and Generation'!I5744*'System Design'!$F$21)))</f>
        <v>0</v>
      </c>
      <c r="O5744" s="32">
        <f>IF('System Design'!$F$8=1,'Hourly Demand and Generation'!J5744*'System Design'!$F$22,IF('System Design'!$F$8=2,'Hourly Demand and Generation'!K5744*'System Design'!$F$22,IF('System Design'!$F$8=3,'Hourly Demand and Generation'!L5744*'System Design'!$F$22)))</f>
        <v>1000</v>
      </c>
      <c r="Q5744" s="32">
        <f t="shared" si="1276"/>
        <v>0</v>
      </c>
      <c r="R5744" s="32">
        <f t="shared" si="1279"/>
        <v>5400</v>
      </c>
      <c r="S5744" s="32">
        <f t="shared" si="1280"/>
        <v>0</v>
      </c>
      <c r="T5744" s="32">
        <f t="shared" si="1281"/>
        <v>21600</v>
      </c>
      <c r="U5744" s="32">
        <f t="shared" si="1282"/>
        <v>0</v>
      </c>
      <c r="V5744" s="32">
        <f t="shared" si="1277"/>
        <v>757</v>
      </c>
      <c r="W5744" s="32">
        <f t="shared" si="1283"/>
        <v>757</v>
      </c>
      <c r="X5744" s="32">
        <f t="shared" si="1284"/>
        <v>757</v>
      </c>
    </row>
    <row r="5745" spans="1:24" x14ac:dyDescent="0.25">
      <c r="A5745" s="2"/>
      <c r="B5745" s="2" t="s">
        <v>9</v>
      </c>
      <c r="C5745" s="2">
        <f t="shared" si="1287"/>
        <v>240</v>
      </c>
      <c r="D5745" s="2">
        <f t="shared" si="1288"/>
        <v>5</v>
      </c>
      <c r="E5745" s="2">
        <f t="shared" si="1278"/>
        <v>5741</v>
      </c>
      <c r="F5745" s="11">
        <v>263.25</v>
      </c>
      <c r="G5745" s="10">
        <v>0</v>
      </c>
      <c r="H5745" s="10">
        <v>3.7199999999999997E-2</v>
      </c>
      <c r="I5745" s="10">
        <v>7.4399999999999994E-2</v>
      </c>
      <c r="J5745" s="9">
        <v>0.209478637786848</v>
      </c>
      <c r="K5745" s="9">
        <v>0.209478637786848</v>
      </c>
      <c r="L5745" s="9">
        <v>0.32</v>
      </c>
      <c r="N5745" s="32">
        <f>IF('System Design'!$F$8=1,'Hourly Demand and Generation'!G5745*'System Design'!$F$21,IF('System Design'!$F$8=2,'Hourly Demand and Generation'!H5745*'System Design'!$F$21,IF('System Design'!$F$8=3,'Hourly Demand and Generation'!I5745*'System Design'!$F$21)))</f>
        <v>37.199999999999996</v>
      </c>
      <c r="O5745" s="32">
        <f>IF('System Design'!$F$8=1,'Hourly Demand and Generation'!J5745*'System Design'!$F$22,IF('System Design'!$F$8=2,'Hourly Demand and Generation'!K5745*'System Design'!$F$22,IF('System Design'!$F$8=3,'Hourly Demand and Generation'!L5745*'System Design'!$F$22)))</f>
        <v>800</v>
      </c>
      <c r="Q5745" s="32">
        <f t="shared" si="1276"/>
        <v>0</v>
      </c>
      <c r="R5745" s="32">
        <f t="shared" si="1279"/>
        <v>5400</v>
      </c>
      <c r="S5745" s="32">
        <f t="shared" si="1280"/>
        <v>0</v>
      </c>
      <c r="T5745" s="32">
        <f t="shared" si="1281"/>
        <v>21600</v>
      </c>
      <c r="U5745" s="32">
        <f t="shared" si="1282"/>
        <v>0</v>
      </c>
      <c r="V5745" s="32">
        <f t="shared" si="1277"/>
        <v>573.95000000000005</v>
      </c>
      <c r="W5745" s="32">
        <f t="shared" si="1283"/>
        <v>573.95000000000005</v>
      </c>
      <c r="X5745" s="32">
        <f t="shared" si="1284"/>
        <v>573.95000000000005</v>
      </c>
    </row>
    <row r="5746" spans="1:24" x14ac:dyDescent="0.25">
      <c r="A5746" s="2"/>
      <c r="B5746" s="2" t="s">
        <v>9</v>
      </c>
      <c r="C5746" s="2">
        <f t="shared" si="1287"/>
        <v>240</v>
      </c>
      <c r="D5746" s="2">
        <f t="shared" si="1288"/>
        <v>6</v>
      </c>
      <c r="E5746" s="2">
        <f t="shared" si="1278"/>
        <v>5742</v>
      </c>
      <c r="F5746" s="11">
        <v>283.5</v>
      </c>
      <c r="G5746" s="10">
        <v>7.4399999999999994E-2</v>
      </c>
      <c r="H5746" s="10">
        <v>0.11625000000000001</v>
      </c>
      <c r="I5746" s="10">
        <v>0.15809999999999999</v>
      </c>
      <c r="J5746" s="9">
        <v>0.209478637786848</v>
      </c>
      <c r="K5746" s="9">
        <v>0.209478637786848</v>
      </c>
      <c r="L5746" s="9">
        <v>0.32</v>
      </c>
      <c r="N5746" s="32">
        <f>IF('System Design'!$F$8=1,'Hourly Demand and Generation'!G5746*'System Design'!$F$21,IF('System Design'!$F$8=2,'Hourly Demand and Generation'!H5746*'System Design'!$F$21,IF('System Design'!$F$8=3,'Hourly Demand and Generation'!I5746*'System Design'!$F$21)))</f>
        <v>79.05</v>
      </c>
      <c r="O5746" s="32">
        <f>IF('System Design'!$F$8=1,'Hourly Demand and Generation'!J5746*'System Design'!$F$22,IF('System Design'!$F$8=2,'Hourly Demand and Generation'!K5746*'System Design'!$F$22,IF('System Design'!$F$8=3,'Hourly Demand and Generation'!L5746*'System Design'!$F$22)))</f>
        <v>800</v>
      </c>
      <c r="Q5746" s="32">
        <f t="shared" si="1276"/>
        <v>0</v>
      </c>
      <c r="R5746" s="32">
        <f t="shared" si="1279"/>
        <v>5400</v>
      </c>
      <c r="S5746" s="32">
        <f t="shared" si="1280"/>
        <v>0</v>
      </c>
      <c r="T5746" s="32">
        <f t="shared" si="1281"/>
        <v>21600</v>
      </c>
      <c r="U5746" s="32">
        <f t="shared" si="1282"/>
        <v>0</v>
      </c>
      <c r="V5746" s="32">
        <f t="shared" si="1277"/>
        <v>595.54999999999995</v>
      </c>
      <c r="W5746" s="32">
        <f t="shared" si="1283"/>
        <v>595.54999999999995</v>
      </c>
      <c r="X5746" s="32">
        <f t="shared" si="1284"/>
        <v>595.54999999999995</v>
      </c>
    </row>
    <row r="5747" spans="1:24" x14ac:dyDescent="0.25">
      <c r="A5747" s="2"/>
      <c r="B5747" s="2" t="s">
        <v>9</v>
      </c>
      <c r="C5747" s="2">
        <f t="shared" si="1287"/>
        <v>240</v>
      </c>
      <c r="D5747" s="2">
        <f t="shared" si="1288"/>
        <v>7</v>
      </c>
      <c r="E5747" s="2">
        <f t="shared" si="1278"/>
        <v>5743</v>
      </c>
      <c r="F5747" s="11">
        <v>303.75</v>
      </c>
      <c r="G5747" s="10">
        <v>0.15809999999999999</v>
      </c>
      <c r="H5747" s="10">
        <v>0.1953</v>
      </c>
      <c r="I5747" s="10">
        <v>0.23250000000000001</v>
      </c>
      <c r="J5747" s="9">
        <v>0.23566346751020401</v>
      </c>
      <c r="K5747" s="9">
        <v>0.23566346751020401</v>
      </c>
      <c r="L5747" s="9">
        <v>0.36</v>
      </c>
      <c r="N5747" s="32">
        <f>IF('System Design'!$F$8=1,'Hourly Demand and Generation'!G5747*'System Design'!$F$21,IF('System Design'!$F$8=2,'Hourly Demand and Generation'!H5747*'System Design'!$F$21,IF('System Design'!$F$8=3,'Hourly Demand and Generation'!I5747*'System Design'!$F$21)))</f>
        <v>116.25</v>
      </c>
      <c r="O5747" s="32">
        <f>IF('System Design'!$F$8=1,'Hourly Demand and Generation'!J5747*'System Design'!$F$22,IF('System Design'!$F$8=2,'Hourly Demand and Generation'!K5747*'System Design'!$F$22,IF('System Design'!$F$8=3,'Hourly Demand and Generation'!L5747*'System Design'!$F$22)))</f>
        <v>900</v>
      </c>
      <c r="Q5747" s="32">
        <f t="shared" si="1276"/>
        <v>0</v>
      </c>
      <c r="R5747" s="32">
        <f t="shared" si="1279"/>
        <v>5400</v>
      </c>
      <c r="S5747" s="32">
        <f t="shared" si="1280"/>
        <v>0</v>
      </c>
      <c r="T5747" s="32">
        <f t="shared" si="1281"/>
        <v>21600</v>
      </c>
      <c r="U5747" s="32">
        <f t="shared" si="1282"/>
        <v>0</v>
      </c>
      <c r="V5747" s="32">
        <f t="shared" si="1277"/>
        <v>712.5</v>
      </c>
      <c r="W5747" s="32">
        <f t="shared" si="1283"/>
        <v>712.5</v>
      </c>
      <c r="X5747" s="32">
        <f t="shared" si="1284"/>
        <v>712.5</v>
      </c>
    </row>
    <row r="5748" spans="1:24" x14ac:dyDescent="0.25">
      <c r="A5748" s="2"/>
      <c r="B5748" s="2" t="s">
        <v>9</v>
      </c>
      <c r="C5748" s="2">
        <f t="shared" si="1287"/>
        <v>240</v>
      </c>
      <c r="D5748" s="2">
        <f t="shared" si="1288"/>
        <v>8</v>
      </c>
      <c r="E5748" s="2">
        <f t="shared" si="1278"/>
        <v>5744</v>
      </c>
      <c r="F5748" s="11">
        <v>324</v>
      </c>
      <c r="G5748" s="10">
        <v>0.30690000000000001</v>
      </c>
      <c r="H5748" s="10">
        <v>0.34875</v>
      </c>
      <c r="I5748" s="10">
        <v>0.3906</v>
      </c>
      <c r="J5748" s="9">
        <v>0.23566346751020401</v>
      </c>
      <c r="K5748" s="9">
        <v>0.23566346751020401</v>
      </c>
      <c r="L5748" s="9">
        <v>0.36</v>
      </c>
      <c r="N5748" s="32">
        <f>IF('System Design'!$F$8=1,'Hourly Demand and Generation'!G5748*'System Design'!$F$21,IF('System Design'!$F$8=2,'Hourly Demand and Generation'!H5748*'System Design'!$F$21,IF('System Design'!$F$8=3,'Hourly Demand and Generation'!I5748*'System Design'!$F$21)))</f>
        <v>195.3</v>
      </c>
      <c r="O5748" s="32">
        <f>IF('System Design'!$F$8=1,'Hourly Demand and Generation'!J5748*'System Design'!$F$22,IF('System Design'!$F$8=2,'Hourly Demand and Generation'!K5748*'System Design'!$F$22,IF('System Design'!$F$8=3,'Hourly Demand and Generation'!L5748*'System Design'!$F$22)))</f>
        <v>900</v>
      </c>
      <c r="Q5748" s="32">
        <f t="shared" si="1276"/>
        <v>0</v>
      </c>
      <c r="R5748" s="32">
        <f t="shared" si="1279"/>
        <v>5400</v>
      </c>
      <c r="S5748" s="32">
        <f t="shared" si="1280"/>
        <v>0</v>
      </c>
      <c r="T5748" s="32">
        <f t="shared" si="1281"/>
        <v>21600</v>
      </c>
      <c r="U5748" s="32">
        <f t="shared" si="1282"/>
        <v>0</v>
      </c>
      <c r="V5748" s="32">
        <f t="shared" si="1277"/>
        <v>771.3</v>
      </c>
      <c r="W5748" s="32">
        <f t="shared" si="1283"/>
        <v>771.3</v>
      </c>
      <c r="X5748" s="32">
        <f t="shared" si="1284"/>
        <v>771.3</v>
      </c>
    </row>
    <row r="5749" spans="1:24" x14ac:dyDescent="0.25">
      <c r="A5749" s="2"/>
      <c r="B5749" s="2" t="s">
        <v>9</v>
      </c>
      <c r="C5749" s="2">
        <f t="shared" si="1287"/>
        <v>240</v>
      </c>
      <c r="D5749" s="2">
        <f t="shared" si="1288"/>
        <v>9</v>
      </c>
      <c r="E5749" s="2">
        <f t="shared" si="1278"/>
        <v>5745</v>
      </c>
      <c r="F5749" s="11">
        <v>324</v>
      </c>
      <c r="G5749" s="10">
        <v>0.46500000000000002</v>
      </c>
      <c r="H5749" s="10">
        <v>0.50219999999999998</v>
      </c>
      <c r="I5749" s="10">
        <v>0.53939999999999999</v>
      </c>
      <c r="J5749" s="9">
        <v>0.209478637786848</v>
      </c>
      <c r="K5749" s="9">
        <v>0.209478637786848</v>
      </c>
      <c r="L5749" s="9">
        <v>0.32</v>
      </c>
      <c r="N5749" s="32">
        <f>IF('System Design'!$F$8=1,'Hourly Demand and Generation'!G5749*'System Design'!$F$21,IF('System Design'!$F$8=2,'Hourly Demand and Generation'!H5749*'System Design'!$F$21,IF('System Design'!$F$8=3,'Hourly Demand and Generation'!I5749*'System Design'!$F$21)))</f>
        <v>269.7</v>
      </c>
      <c r="O5749" s="32">
        <f>IF('System Design'!$F$8=1,'Hourly Demand and Generation'!J5749*'System Design'!$F$22,IF('System Design'!$F$8=2,'Hourly Demand and Generation'!K5749*'System Design'!$F$22,IF('System Design'!$F$8=3,'Hourly Demand and Generation'!L5749*'System Design'!$F$22)))</f>
        <v>800</v>
      </c>
      <c r="Q5749" s="32">
        <f t="shared" si="1276"/>
        <v>0</v>
      </c>
      <c r="R5749" s="32">
        <f t="shared" si="1279"/>
        <v>5400</v>
      </c>
      <c r="S5749" s="32">
        <f t="shared" si="1280"/>
        <v>0</v>
      </c>
      <c r="T5749" s="32">
        <f t="shared" si="1281"/>
        <v>21600</v>
      </c>
      <c r="U5749" s="32">
        <f t="shared" si="1282"/>
        <v>0</v>
      </c>
      <c r="V5749" s="32">
        <f t="shared" si="1277"/>
        <v>745.7</v>
      </c>
      <c r="W5749" s="32">
        <f t="shared" si="1283"/>
        <v>745.7</v>
      </c>
      <c r="X5749" s="32">
        <f t="shared" si="1284"/>
        <v>745.7</v>
      </c>
    </row>
    <row r="5750" spans="1:24" x14ac:dyDescent="0.25">
      <c r="A5750" s="2"/>
      <c r="B5750" s="2" t="s">
        <v>9</v>
      </c>
      <c r="C5750" s="2">
        <f t="shared" si="1287"/>
        <v>240</v>
      </c>
      <c r="D5750" s="2">
        <f t="shared" si="1288"/>
        <v>10</v>
      </c>
      <c r="E5750" s="2">
        <f t="shared" si="1278"/>
        <v>5746</v>
      </c>
      <c r="F5750" s="11">
        <v>315.89999999999998</v>
      </c>
      <c r="G5750" s="10">
        <v>0.62309999999999999</v>
      </c>
      <c r="H5750" s="10">
        <v>0.6603</v>
      </c>
      <c r="I5750" s="10">
        <v>0.69750000000000001</v>
      </c>
      <c r="J5750" s="9">
        <v>0.23566346751020401</v>
      </c>
      <c r="K5750" s="9">
        <v>0.23566346751020401</v>
      </c>
      <c r="L5750" s="9">
        <v>0.36</v>
      </c>
      <c r="N5750" s="32">
        <f>IF('System Design'!$F$8=1,'Hourly Demand and Generation'!G5750*'System Design'!$F$21,IF('System Design'!$F$8=2,'Hourly Demand and Generation'!H5750*'System Design'!$F$21,IF('System Design'!$F$8=3,'Hourly Demand and Generation'!I5750*'System Design'!$F$21)))</f>
        <v>348.75</v>
      </c>
      <c r="O5750" s="32">
        <f>IF('System Design'!$F$8=1,'Hourly Demand and Generation'!J5750*'System Design'!$F$22,IF('System Design'!$F$8=2,'Hourly Demand and Generation'!K5750*'System Design'!$F$22,IF('System Design'!$F$8=3,'Hourly Demand and Generation'!L5750*'System Design'!$F$22)))</f>
        <v>900</v>
      </c>
      <c r="Q5750" s="32">
        <f t="shared" si="1276"/>
        <v>0</v>
      </c>
      <c r="R5750" s="32">
        <f t="shared" si="1279"/>
        <v>5400</v>
      </c>
      <c r="S5750" s="32">
        <f t="shared" si="1280"/>
        <v>0</v>
      </c>
      <c r="T5750" s="32">
        <f t="shared" si="1281"/>
        <v>21600</v>
      </c>
      <c r="U5750" s="32">
        <f t="shared" si="1282"/>
        <v>0</v>
      </c>
      <c r="V5750" s="32">
        <f t="shared" si="1277"/>
        <v>932.85</v>
      </c>
      <c r="W5750" s="32">
        <f t="shared" si="1283"/>
        <v>932.85</v>
      </c>
      <c r="X5750" s="32">
        <f t="shared" si="1284"/>
        <v>932.85</v>
      </c>
    </row>
    <row r="5751" spans="1:24" x14ac:dyDescent="0.25">
      <c r="A5751" s="2"/>
      <c r="B5751" s="2" t="s">
        <v>9</v>
      </c>
      <c r="C5751" s="2">
        <f t="shared" si="1287"/>
        <v>240</v>
      </c>
      <c r="D5751" s="2">
        <f t="shared" si="1288"/>
        <v>11</v>
      </c>
      <c r="E5751" s="2">
        <f t="shared" si="1278"/>
        <v>5747</v>
      </c>
      <c r="F5751" s="11">
        <v>311.85000000000002</v>
      </c>
      <c r="G5751" s="10">
        <v>0.77190000000000003</v>
      </c>
      <c r="H5751" s="10">
        <v>0.81374999999999997</v>
      </c>
      <c r="I5751" s="10">
        <v>0.85560000000000003</v>
      </c>
      <c r="J5751" s="9">
        <v>0.209478637786848</v>
      </c>
      <c r="K5751" s="9">
        <v>0.209478637786848</v>
      </c>
      <c r="L5751" s="9">
        <v>0.32</v>
      </c>
      <c r="N5751" s="32">
        <f>IF('System Design'!$F$8=1,'Hourly Demand and Generation'!G5751*'System Design'!$F$21,IF('System Design'!$F$8=2,'Hourly Demand and Generation'!H5751*'System Design'!$F$21,IF('System Design'!$F$8=3,'Hourly Demand and Generation'!I5751*'System Design'!$F$21)))</f>
        <v>427.8</v>
      </c>
      <c r="O5751" s="32">
        <f>IF('System Design'!$F$8=1,'Hourly Demand and Generation'!J5751*'System Design'!$F$22,IF('System Design'!$F$8=2,'Hourly Demand and Generation'!K5751*'System Design'!$F$22,IF('System Design'!$F$8=3,'Hourly Demand and Generation'!L5751*'System Design'!$F$22)))</f>
        <v>800</v>
      </c>
      <c r="Q5751" s="32">
        <f t="shared" si="1276"/>
        <v>0</v>
      </c>
      <c r="R5751" s="32">
        <f t="shared" si="1279"/>
        <v>5400</v>
      </c>
      <c r="S5751" s="32">
        <f t="shared" si="1280"/>
        <v>0</v>
      </c>
      <c r="T5751" s="32">
        <f t="shared" si="1281"/>
        <v>21600</v>
      </c>
      <c r="U5751" s="32">
        <f t="shared" si="1282"/>
        <v>0</v>
      </c>
      <c r="V5751" s="32">
        <f t="shared" si="1277"/>
        <v>915.94999999999993</v>
      </c>
      <c r="W5751" s="32">
        <f t="shared" si="1283"/>
        <v>915.94999999999993</v>
      </c>
      <c r="X5751" s="32">
        <f t="shared" si="1284"/>
        <v>915.94999999999993</v>
      </c>
    </row>
    <row r="5752" spans="1:24" x14ac:dyDescent="0.25">
      <c r="A5752" s="2"/>
      <c r="B5752" s="2" t="s">
        <v>9</v>
      </c>
      <c r="C5752" s="2">
        <f t="shared" si="1287"/>
        <v>240</v>
      </c>
      <c r="D5752" s="2">
        <f t="shared" si="1288"/>
        <v>12</v>
      </c>
      <c r="E5752" s="2">
        <f t="shared" si="1278"/>
        <v>5748</v>
      </c>
      <c r="F5752" s="11">
        <v>311.85000000000002</v>
      </c>
      <c r="G5752" s="10">
        <v>0.93</v>
      </c>
      <c r="H5752" s="10">
        <v>0.93</v>
      </c>
      <c r="I5752" s="10">
        <v>0.93</v>
      </c>
      <c r="J5752" s="9">
        <v>0.19638622292517</v>
      </c>
      <c r="K5752" s="9">
        <v>0.19638622292517</v>
      </c>
      <c r="L5752" s="9">
        <v>0.3</v>
      </c>
      <c r="N5752" s="32">
        <f>IF('System Design'!$F$8=1,'Hourly Demand and Generation'!G5752*'System Design'!$F$21,IF('System Design'!$F$8=2,'Hourly Demand and Generation'!H5752*'System Design'!$F$21,IF('System Design'!$F$8=3,'Hourly Demand and Generation'!I5752*'System Design'!$F$21)))</f>
        <v>465</v>
      </c>
      <c r="O5752" s="32">
        <f>IF('System Design'!$F$8=1,'Hourly Demand and Generation'!J5752*'System Design'!$F$22,IF('System Design'!$F$8=2,'Hourly Demand and Generation'!K5752*'System Design'!$F$22,IF('System Design'!$F$8=3,'Hourly Demand and Generation'!L5752*'System Design'!$F$22)))</f>
        <v>750</v>
      </c>
      <c r="Q5752" s="32">
        <f t="shared" si="1276"/>
        <v>0</v>
      </c>
      <c r="R5752" s="32">
        <f t="shared" si="1279"/>
        <v>5400</v>
      </c>
      <c r="S5752" s="32">
        <f t="shared" si="1280"/>
        <v>0</v>
      </c>
      <c r="T5752" s="32">
        <f t="shared" si="1281"/>
        <v>21600</v>
      </c>
      <c r="U5752" s="32">
        <f t="shared" si="1282"/>
        <v>0</v>
      </c>
      <c r="V5752" s="32">
        <f t="shared" si="1277"/>
        <v>903.15</v>
      </c>
      <c r="W5752" s="32">
        <f t="shared" si="1283"/>
        <v>903.15</v>
      </c>
      <c r="X5752" s="32">
        <f t="shared" si="1284"/>
        <v>903.15</v>
      </c>
    </row>
    <row r="5753" spans="1:24" x14ac:dyDescent="0.25">
      <c r="A5753" s="2"/>
      <c r="B5753" s="2" t="s">
        <v>9</v>
      </c>
      <c r="C5753" s="2">
        <f t="shared" si="1287"/>
        <v>240</v>
      </c>
      <c r="D5753" s="2">
        <f t="shared" si="1288"/>
        <v>13</v>
      </c>
      <c r="E5753" s="2">
        <f t="shared" si="1278"/>
        <v>5749</v>
      </c>
      <c r="F5753" s="11">
        <v>324</v>
      </c>
      <c r="G5753" s="10">
        <v>0.77190000000000003</v>
      </c>
      <c r="H5753" s="10">
        <v>0.81374999999999997</v>
      </c>
      <c r="I5753" s="10">
        <v>0.85560000000000003</v>
      </c>
      <c r="J5753" s="9">
        <v>0.209478637786848</v>
      </c>
      <c r="K5753" s="9">
        <v>0.209478637786848</v>
      </c>
      <c r="L5753" s="9">
        <v>0.32</v>
      </c>
      <c r="N5753" s="32">
        <f>IF('System Design'!$F$8=1,'Hourly Demand and Generation'!G5753*'System Design'!$F$21,IF('System Design'!$F$8=2,'Hourly Demand and Generation'!H5753*'System Design'!$F$21,IF('System Design'!$F$8=3,'Hourly Demand and Generation'!I5753*'System Design'!$F$21)))</f>
        <v>427.8</v>
      </c>
      <c r="O5753" s="32">
        <f>IF('System Design'!$F$8=1,'Hourly Demand and Generation'!J5753*'System Design'!$F$22,IF('System Design'!$F$8=2,'Hourly Demand and Generation'!K5753*'System Design'!$F$22,IF('System Design'!$F$8=3,'Hourly Demand and Generation'!L5753*'System Design'!$F$22)))</f>
        <v>800</v>
      </c>
      <c r="Q5753" s="32">
        <f t="shared" si="1276"/>
        <v>0</v>
      </c>
      <c r="R5753" s="32">
        <f t="shared" si="1279"/>
        <v>5400</v>
      </c>
      <c r="S5753" s="32">
        <f t="shared" si="1280"/>
        <v>0</v>
      </c>
      <c r="T5753" s="32">
        <f t="shared" si="1281"/>
        <v>21600</v>
      </c>
      <c r="U5753" s="32">
        <f t="shared" si="1282"/>
        <v>0</v>
      </c>
      <c r="V5753" s="32">
        <f t="shared" si="1277"/>
        <v>903.8</v>
      </c>
      <c r="W5753" s="32">
        <f t="shared" si="1283"/>
        <v>903.8</v>
      </c>
      <c r="X5753" s="32">
        <f t="shared" si="1284"/>
        <v>903.8</v>
      </c>
    </row>
    <row r="5754" spans="1:24" x14ac:dyDescent="0.25">
      <c r="A5754" s="2"/>
      <c r="B5754" s="2" t="s">
        <v>9</v>
      </c>
      <c r="C5754" s="2">
        <f t="shared" si="1287"/>
        <v>240</v>
      </c>
      <c r="D5754" s="2">
        <f t="shared" si="1288"/>
        <v>14</v>
      </c>
      <c r="E5754" s="2">
        <f t="shared" si="1278"/>
        <v>5750</v>
      </c>
      <c r="F5754" s="11">
        <v>324</v>
      </c>
      <c r="G5754" s="10">
        <v>0.62309999999999999</v>
      </c>
      <c r="H5754" s="10">
        <v>0.6603</v>
      </c>
      <c r="I5754" s="10">
        <v>0.69750000000000001</v>
      </c>
      <c r="J5754" s="9">
        <v>0.222571052648526</v>
      </c>
      <c r="K5754" s="9">
        <v>0.222571052648526</v>
      </c>
      <c r="L5754" s="9">
        <v>0.34</v>
      </c>
      <c r="N5754" s="32">
        <f>IF('System Design'!$F$8=1,'Hourly Demand and Generation'!G5754*'System Design'!$F$21,IF('System Design'!$F$8=2,'Hourly Demand and Generation'!H5754*'System Design'!$F$21,IF('System Design'!$F$8=3,'Hourly Demand and Generation'!I5754*'System Design'!$F$21)))</f>
        <v>348.75</v>
      </c>
      <c r="O5754" s="32">
        <f>IF('System Design'!$F$8=1,'Hourly Demand and Generation'!J5754*'System Design'!$F$22,IF('System Design'!$F$8=2,'Hourly Demand and Generation'!K5754*'System Design'!$F$22,IF('System Design'!$F$8=3,'Hourly Demand and Generation'!L5754*'System Design'!$F$22)))</f>
        <v>850.00000000000011</v>
      </c>
      <c r="Q5754" s="32">
        <f t="shared" si="1276"/>
        <v>0</v>
      </c>
      <c r="R5754" s="32">
        <f t="shared" si="1279"/>
        <v>5400</v>
      </c>
      <c r="S5754" s="32">
        <f t="shared" si="1280"/>
        <v>0</v>
      </c>
      <c r="T5754" s="32">
        <f t="shared" si="1281"/>
        <v>21600</v>
      </c>
      <c r="U5754" s="32">
        <f t="shared" si="1282"/>
        <v>0</v>
      </c>
      <c r="V5754" s="32">
        <f t="shared" si="1277"/>
        <v>874.75</v>
      </c>
      <c r="W5754" s="32">
        <f t="shared" si="1283"/>
        <v>874.75</v>
      </c>
      <c r="X5754" s="32">
        <f t="shared" si="1284"/>
        <v>874.75</v>
      </c>
    </row>
    <row r="5755" spans="1:24" x14ac:dyDescent="0.25">
      <c r="A5755" s="2"/>
      <c r="B5755" s="2" t="s">
        <v>9</v>
      </c>
      <c r="C5755" s="2">
        <f t="shared" si="1287"/>
        <v>240</v>
      </c>
      <c r="D5755" s="2">
        <f t="shared" si="1288"/>
        <v>15</v>
      </c>
      <c r="E5755" s="2">
        <f t="shared" si="1278"/>
        <v>5751</v>
      </c>
      <c r="F5755" s="11">
        <v>344.25</v>
      </c>
      <c r="G5755" s="10">
        <v>0.46500000000000002</v>
      </c>
      <c r="H5755" s="10">
        <v>0.50219999999999998</v>
      </c>
      <c r="I5755" s="10">
        <v>0.53939999999999999</v>
      </c>
      <c r="J5755" s="9">
        <v>0.23566346751020401</v>
      </c>
      <c r="K5755" s="9">
        <v>0.23566346751020401</v>
      </c>
      <c r="L5755" s="9">
        <v>0.36</v>
      </c>
      <c r="N5755" s="32">
        <f>IF('System Design'!$F$8=1,'Hourly Demand and Generation'!G5755*'System Design'!$F$21,IF('System Design'!$F$8=2,'Hourly Demand and Generation'!H5755*'System Design'!$F$21,IF('System Design'!$F$8=3,'Hourly Demand and Generation'!I5755*'System Design'!$F$21)))</f>
        <v>269.7</v>
      </c>
      <c r="O5755" s="32">
        <f>IF('System Design'!$F$8=1,'Hourly Demand and Generation'!J5755*'System Design'!$F$22,IF('System Design'!$F$8=2,'Hourly Demand and Generation'!K5755*'System Design'!$F$22,IF('System Design'!$F$8=3,'Hourly Demand and Generation'!L5755*'System Design'!$F$22)))</f>
        <v>900</v>
      </c>
      <c r="Q5755" s="32">
        <f t="shared" si="1276"/>
        <v>0</v>
      </c>
      <c r="R5755" s="32">
        <f t="shared" si="1279"/>
        <v>5400</v>
      </c>
      <c r="S5755" s="32">
        <f t="shared" si="1280"/>
        <v>0</v>
      </c>
      <c r="T5755" s="32">
        <f t="shared" si="1281"/>
        <v>21600</v>
      </c>
      <c r="U5755" s="32">
        <f t="shared" si="1282"/>
        <v>0</v>
      </c>
      <c r="V5755" s="32">
        <f t="shared" si="1277"/>
        <v>825.45</v>
      </c>
      <c r="W5755" s="32">
        <f t="shared" si="1283"/>
        <v>825.45</v>
      </c>
      <c r="X5755" s="32">
        <f t="shared" si="1284"/>
        <v>825.45</v>
      </c>
    </row>
    <row r="5756" spans="1:24" x14ac:dyDescent="0.25">
      <c r="A5756" s="2"/>
      <c r="B5756" s="2" t="s">
        <v>9</v>
      </c>
      <c r="C5756" s="2">
        <f t="shared" si="1287"/>
        <v>240</v>
      </c>
      <c r="D5756" s="2">
        <f t="shared" si="1288"/>
        <v>16</v>
      </c>
      <c r="E5756" s="2">
        <f t="shared" si="1278"/>
        <v>5752</v>
      </c>
      <c r="F5756" s="11">
        <v>364.5</v>
      </c>
      <c r="G5756" s="10">
        <v>0.30690000000000001</v>
      </c>
      <c r="H5756" s="10">
        <v>0.34875</v>
      </c>
      <c r="I5756" s="10">
        <v>0.3906</v>
      </c>
      <c r="J5756" s="9">
        <v>0.23566346751020401</v>
      </c>
      <c r="K5756" s="9">
        <v>0.23566346751020401</v>
      </c>
      <c r="L5756" s="9">
        <v>0.36</v>
      </c>
      <c r="N5756" s="32">
        <f>IF('System Design'!$F$8=1,'Hourly Demand and Generation'!G5756*'System Design'!$F$21,IF('System Design'!$F$8=2,'Hourly Demand and Generation'!H5756*'System Design'!$F$21,IF('System Design'!$F$8=3,'Hourly Demand and Generation'!I5756*'System Design'!$F$21)))</f>
        <v>195.3</v>
      </c>
      <c r="O5756" s="32">
        <f>IF('System Design'!$F$8=1,'Hourly Demand and Generation'!J5756*'System Design'!$F$22,IF('System Design'!$F$8=2,'Hourly Demand and Generation'!K5756*'System Design'!$F$22,IF('System Design'!$F$8=3,'Hourly Demand and Generation'!L5756*'System Design'!$F$22)))</f>
        <v>900</v>
      </c>
      <c r="Q5756" s="32">
        <f t="shared" si="1276"/>
        <v>0</v>
      </c>
      <c r="R5756" s="32">
        <f t="shared" si="1279"/>
        <v>5400</v>
      </c>
      <c r="S5756" s="32">
        <f t="shared" si="1280"/>
        <v>0</v>
      </c>
      <c r="T5756" s="32">
        <f t="shared" si="1281"/>
        <v>21600</v>
      </c>
      <c r="U5756" s="32">
        <f t="shared" si="1282"/>
        <v>0</v>
      </c>
      <c r="V5756" s="32">
        <f t="shared" si="1277"/>
        <v>730.8</v>
      </c>
      <c r="W5756" s="32">
        <f t="shared" si="1283"/>
        <v>730.8</v>
      </c>
      <c r="X5756" s="32">
        <f t="shared" si="1284"/>
        <v>730.8</v>
      </c>
    </row>
    <row r="5757" spans="1:24" x14ac:dyDescent="0.25">
      <c r="A5757" s="2"/>
      <c r="B5757" s="2" t="s">
        <v>9</v>
      </c>
      <c r="C5757" s="2">
        <f t="shared" si="1287"/>
        <v>240</v>
      </c>
      <c r="D5757" s="2">
        <f t="shared" si="1288"/>
        <v>17</v>
      </c>
      <c r="E5757" s="2">
        <f t="shared" si="1278"/>
        <v>5753</v>
      </c>
      <c r="F5757" s="11">
        <v>384.75</v>
      </c>
      <c r="G5757" s="10">
        <v>0.15809999999999999</v>
      </c>
      <c r="H5757" s="10">
        <v>0.1953</v>
      </c>
      <c r="I5757" s="10">
        <v>0.23250000000000001</v>
      </c>
      <c r="J5757" s="9">
        <v>0.26184829723356001</v>
      </c>
      <c r="K5757" s="9">
        <v>0.26184829723356001</v>
      </c>
      <c r="L5757" s="9">
        <v>0.4</v>
      </c>
      <c r="N5757" s="32">
        <f>IF('System Design'!$F$8=1,'Hourly Demand and Generation'!G5757*'System Design'!$F$21,IF('System Design'!$F$8=2,'Hourly Demand and Generation'!H5757*'System Design'!$F$21,IF('System Design'!$F$8=3,'Hourly Demand and Generation'!I5757*'System Design'!$F$21)))</f>
        <v>116.25</v>
      </c>
      <c r="O5757" s="32">
        <f>IF('System Design'!$F$8=1,'Hourly Demand and Generation'!J5757*'System Design'!$F$22,IF('System Design'!$F$8=2,'Hourly Demand and Generation'!K5757*'System Design'!$F$22,IF('System Design'!$F$8=3,'Hourly Demand and Generation'!L5757*'System Design'!$F$22)))</f>
        <v>1000</v>
      </c>
      <c r="Q5757" s="32">
        <f t="shared" si="1276"/>
        <v>0</v>
      </c>
      <c r="R5757" s="32">
        <f t="shared" si="1279"/>
        <v>5400</v>
      </c>
      <c r="S5757" s="32">
        <f t="shared" si="1280"/>
        <v>0</v>
      </c>
      <c r="T5757" s="32">
        <f t="shared" si="1281"/>
        <v>21600</v>
      </c>
      <c r="U5757" s="32">
        <f t="shared" si="1282"/>
        <v>0</v>
      </c>
      <c r="V5757" s="32">
        <f t="shared" si="1277"/>
        <v>731.5</v>
      </c>
      <c r="W5757" s="32">
        <f t="shared" si="1283"/>
        <v>731.5</v>
      </c>
      <c r="X5757" s="32">
        <f t="shared" si="1284"/>
        <v>731.5</v>
      </c>
    </row>
    <row r="5758" spans="1:24" x14ac:dyDescent="0.25">
      <c r="A5758" s="2"/>
      <c r="B5758" s="2" t="s">
        <v>9</v>
      </c>
      <c r="C5758" s="2">
        <f t="shared" si="1287"/>
        <v>240</v>
      </c>
      <c r="D5758" s="2">
        <f t="shared" si="1288"/>
        <v>18</v>
      </c>
      <c r="E5758" s="2">
        <f t="shared" si="1278"/>
        <v>5754</v>
      </c>
      <c r="F5758" s="11">
        <v>405</v>
      </c>
      <c r="G5758" s="10">
        <v>7.4399999999999994E-2</v>
      </c>
      <c r="H5758" s="10">
        <v>0.11625000000000001</v>
      </c>
      <c r="I5758" s="10">
        <v>0.15809999999999999</v>
      </c>
      <c r="J5758" s="9">
        <v>0.24875588237188201</v>
      </c>
      <c r="K5758" s="9">
        <v>0.24875588237188201</v>
      </c>
      <c r="L5758" s="9">
        <v>0.38</v>
      </c>
      <c r="N5758" s="32">
        <f>IF('System Design'!$F$8=1,'Hourly Demand and Generation'!G5758*'System Design'!$F$21,IF('System Design'!$F$8=2,'Hourly Demand and Generation'!H5758*'System Design'!$F$21,IF('System Design'!$F$8=3,'Hourly Demand and Generation'!I5758*'System Design'!$F$21)))</f>
        <v>79.05</v>
      </c>
      <c r="O5758" s="32">
        <f>IF('System Design'!$F$8=1,'Hourly Demand and Generation'!J5758*'System Design'!$F$22,IF('System Design'!$F$8=2,'Hourly Demand and Generation'!K5758*'System Design'!$F$22,IF('System Design'!$F$8=3,'Hourly Demand and Generation'!L5758*'System Design'!$F$22)))</f>
        <v>950</v>
      </c>
      <c r="Q5758" s="32">
        <f t="shared" si="1276"/>
        <v>0</v>
      </c>
      <c r="R5758" s="32">
        <f t="shared" si="1279"/>
        <v>5400</v>
      </c>
      <c r="S5758" s="32">
        <f t="shared" si="1280"/>
        <v>0</v>
      </c>
      <c r="T5758" s="32">
        <f t="shared" si="1281"/>
        <v>21600</v>
      </c>
      <c r="U5758" s="32">
        <f t="shared" si="1282"/>
        <v>0</v>
      </c>
      <c r="V5758" s="32">
        <f t="shared" si="1277"/>
        <v>624.04999999999995</v>
      </c>
      <c r="W5758" s="32">
        <f t="shared" si="1283"/>
        <v>624.04999999999995</v>
      </c>
      <c r="X5758" s="32">
        <f t="shared" si="1284"/>
        <v>624.04999999999995</v>
      </c>
    </row>
    <row r="5759" spans="1:24" x14ac:dyDescent="0.25">
      <c r="A5759" s="2"/>
      <c r="B5759" s="2" t="s">
        <v>9</v>
      </c>
      <c r="C5759" s="2">
        <f t="shared" si="1287"/>
        <v>240</v>
      </c>
      <c r="D5759" s="2">
        <f t="shared" si="1288"/>
        <v>19</v>
      </c>
      <c r="E5759" s="2">
        <f t="shared" si="1278"/>
        <v>5755</v>
      </c>
      <c r="F5759" s="11">
        <v>392.85</v>
      </c>
      <c r="G5759" s="10">
        <v>0</v>
      </c>
      <c r="H5759" s="10">
        <v>3.7199999999999997E-2</v>
      </c>
      <c r="I5759" s="10">
        <v>7.4399999999999994E-2</v>
      </c>
      <c r="J5759" s="9">
        <v>0.23566346751020401</v>
      </c>
      <c r="K5759" s="9">
        <v>0.23566346751020401</v>
      </c>
      <c r="L5759" s="9">
        <v>0.36</v>
      </c>
      <c r="N5759" s="32">
        <f>IF('System Design'!$F$8=1,'Hourly Demand and Generation'!G5759*'System Design'!$F$21,IF('System Design'!$F$8=2,'Hourly Demand and Generation'!H5759*'System Design'!$F$21,IF('System Design'!$F$8=3,'Hourly Demand and Generation'!I5759*'System Design'!$F$21)))</f>
        <v>37.199999999999996</v>
      </c>
      <c r="O5759" s="32">
        <f>IF('System Design'!$F$8=1,'Hourly Demand and Generation'!J5759*'System Design'!$F$22,IF('System Design'!$F$8=2,'Hourly Demand and Generation'!K5759*'System Design'!$F$22,IF('System Design'!$F$8=3,'Hourly Demand and Generation'!L5759*'System Design'!$F$22)))</f>
        <v>900</v>
      </c>
      <c r="Q5759" s="32">
        <f t="shared" si="1276"/>
        <v>0</v>
      </c>
      <c r="R5759" s="32">
        <f t="shared" si="1279"/>
        <v>5400</v>
      </c>
      <c r="S5759" s="32">
        <f t="shared" si="1280"/>
        <v>0</v>
      </c>
      <c r="T5759" s="32">
        <f t="shared" si="1281"/>
        <v>21600</v>
      </c>
      <c r="U5759" s="32">
        <f t="shared" si="1282"/>
        <v>0</v>
      </c>
      <c r="V5759" s="32">
        <f t="shared" si="1277"/>
        <v>544.35</v>
      </c>
      <c r="W5759" s="32">
        <f t="shared" si="1283"/>
        <v>544.35</v>
      </c>
      <c r="X5759" s="32">
        <f t="shared" si="1284"/>
        <v>544.35</v>
      </c>
    </row>
    <row r="5760" spans="1:24" x14ac:dyDescent="0.25">
      <c r="A5760" s="2"/>
      <c r="B5760" s="2" t="s">
        <v>9</v>
      </c>
      <c r="C5760" s="2">
        <f t="shared" si="1287"/>
        <v>240</v>
      </c>
      <c r="D5760" s="2">
        <f t="shared" si="1288"/>
        <v>20</v>
      </c>
      <c r="E5760" s="2">
        <f t="shared" si="1278"/>
        <v>5756</v>
      </c>
      <c r="F5760" s="11">
        <v>384.75</v>
      </c>
      <c r="G5760" s="10">
        <v>0</v>
      </c>
      <c r="H5760" s="10">
        <v>0</v>
      </c>
      <c r="I5760" s="10">
        <v>0</v>
      </c>
      <c r="J5760" s="9">
        <v>0.23566346751020401</v>
      </c>
      <c r="K5760" s="9">
        <v>0.23566346751020401</v>
      </c>
      <c r="L5760" s="9">
        <v>0.36</v>
      </c>
      <c r="N5760" s="32">
        <f>IF('System Design'!$F$8=1,'Hourly Demand and Generation'!G5760*'System Design'!$F$21,IF('System Design'!$F$8=2,'Hourly Demand and Generation'!H5760*'System Design'!$F$21,IF('System Design'!$F$8=3,'Hourly Demand and Generation'!I5760*'System Design'!$F$21)))</f>
        <v>0</v>
      </c>
      <c r="O5760" s="32">
        <f>IF('System Design'!$F$8=1,'Hourly Demand and Generation'!J5760*'System Design'!$F$22,IF('System Design'!$F$8=2,'Hourly Demand and Generation'!K5760*'System Design'!$F$22,IF('System Design'!$F$8=3,'Hourly Demand and Generation'!L5760*'System Design'!$F$22)))</f>
        <v>900</v>
      </c>
      <c r="Q5760" s="32">
        <f t="shared" si="1276"/>
        <v>0</v>
      </c>
      <c r="R5760" s="32">
        <f t="shared" si="1279"/>
        <v>5400</v>
      </c>
      <c r="S5760" s="32">
        <f t="shared" si="1280"/>
        <v>0</v>
      </c>
      <c r="T5760" s="32">
        <f t="shared" si="1281"/>
        <v>21600</v>
      </c>
      <c r="U5760" s="32">
        <f t="shared" si="1282"/>
        <v>0</v>
      </c>
      <c r="V5760" s="32">
        <f t="shared" si="1277"/>
        <v>515.25</v>
      </c>
      <c r="W5760" s="32">
        <f t="shared" si="1283"/>
        <v>515.25</v>
      </c>
      <c r="X5760" s="32">
        <f t="shared" si="1284"/>
        <v>515.25</v>
      </c>
    </row>
    <row r="5761" spans="1:24" x14ac:dyDescent="0.25">
      <c r="A5761" s="2"/>
      <c r="B5761" s="2" t="s">
        <v>9</v>
      </c>
      <c r="C5761" s="2">
        <f t="shared" si="1287"/>
        <v>240</v>
      </c>
      <c r="D5761" s="2">
        <f t="shared" si="1288"/>
        <v>21</v>
      </c>
      <c r="E5761" s="2">
        <f t="shared" si="1278"/>
        <v>5757</v>
      </c>
      <c r="F5761" s="11">
        <v>364.5</v>
      </c>
      <c r="G5761" s="10">
        <v>0</v>
      </c>
      <c r="H5761" s="10">
        <v>0</v>
      </c>
      <c r="I5761" s="10">
        <v>0</v>
      </c>
      <c r="J5761" s="9">
        <v>0.23566346751020401</v>
      </c>
      <c r="K5761" s="9">
        <v>0.23566346751020401</v>
      </c>
      <c r="L5761" s="9">
        <v>0.36</v>
      </c>
      <c r="N5761" s="32">
        <f>IF('System Design'!$F$8=1,'Hourly Demand and Generation'!G5761*'System Design'!$F$21,IF('System Design'!$F$8=2,'Hourly Demand and Generation'!H5761*'System Design'!$F$21,IF('System Design'!$F$8=3,'Hourly Demand and Generation'!I5761*'System Design'!$F$21)))</f>
        <v>0</v>
      </c>
      <c r="O5761" s="32">
        <f>IF('System Design'!$F$8=1,'Hourly Demand and Generation'!J5761*'System Design'!$F$22,IF('System Design'!$F$8=2,'Hourly Demand and Generation'!K5761*'System Design'!$F$22,IF('System Design'!$F$8=3,'Hourly Demand and Generation'!L5761*'System Design'!$F$22)))</f>
        <v>900</v>
      </c>
      <c r="Q5761" s="32">
        <f t="shared" si="1276"/>
        <v>0</v>
      </c>
      <c r="R5761" s="32">
        <f t="shared" si="1279"/>
        <v>5400</v>
      </c>
      <c r="S5761" s="32">
        <f t="shared" si="1280"/>
        <v>0</v>
      </c>
      <c r="T5761" s="32">
        <f t="shared" si="1281"/>
        <v>21600</v>
      </c>
      <c r="U5761" s="32">
        <f t="shared" si="1282"/>
        <v>0</v>
      </c>
      <c r="V5761" s="32">
        <f t="shared" si="1277"/>
        <v>535.5</v>
      </c>
      <c r="W5761" s="32">
        <f t="shared" si="1283"/>
        <v>535.5</v>
      </c>
      <c r="X5761" s="32">
        <f t="shared" si="1284"/>
        <v>535.5</v>
      </c>
    </row>
    <row r="5762" spans="1:24" x14ac:dyDescent="0.25">
      <c r="A5762" s="2"/>
      <c r="B5762" s="2" t="s">
        <v>9</v>
      </c>
      <c r="C5762" s="2">
        <f t="shared" si="1287"/>
        <v>240</v>
      </c>
      <c r="D5762" s="2">
        <f t="shared" si="1288"/>
        <v>22</v>
      </c>
      <c r="E5762" s="2">
        <f t="shared" si="1278"/>
        <v>5758</v>
      </c>
      <c r="F5762" s="11">
        <v>344.25</v>
      </c>
      <c r="G5762" s="10">
        <v>0</v>
      </c>
      <c r="H5762" s="10">
        <v>0</v>
      </c>
      <c r="I5762" s="10">
        <v>0</v>
      </c>
      <c r="J5762" s="9">
        <v>0.24875588237188201</v>
      </c>
      <c r="K5762" s="9">
        <v>0.24875588237188201</v>
      </c>
      <c r="L5762" s="9">
        <v>0.38</v>
      </c>
      <c r="N5762" s="32">
        <f>IF('System Design'!$F$8=1,'Hourly Demand and Generation'!G5762*'System Design'!$F$21,IF('System Design'!$F$8=2,'Hourly Demand and Generation'!H5762*'System Design'!$F$21,IF('System Design'!$F$8=3,'Hourly Demand and Generation'!I5762*'System Design'!$F$21)))</f>
        <v>0</v>
      </c>
      <c r="O5762" s="32">
        <f>IF('System Design'!$F$8=1,'Hourly Demand and Generation'!J5762*'System Design'!$F$22,IF('System Design'!$F$8=2,'Hourly Demand and Generation'!K5762*'System Design'!$F$22,IF('System Design'!$F$8=3,'Hourly Demand and Generation'!L5762*'System Design'!$F$22)))</f>
        <v>950</v>
      </c>
      <c r="Q5762" s="32">
        <f t="shared" si="1276"/>
        <v>0</v>
      </c>
      <c r="R5762" s="32">
        <f t="shared" si="1279"/>
        <v>5400</v>
      </c>
      <c r="S5762" s="32">
        <f t="shared" si="1280"/>
        <v>0</v>
      </c>
      <c r="T5762" s="32">
        <f t="shared" si="1281"/>
        <v>21600</v>
      </c>
      <c r="U5762" s="32">
        <f t="shared" si="1282"/>
        <v>0</v>
      </c>
      <c r="V5762" s="32">
        <f t="shared" si="1277"/>
        <v>605.75</v>
      </c>
      <c r="W5762" s="32">
        <f t="shared" si="1283"/>
        <v>605.75</v>
      </c>
      <c r="X5762" s="32">
        <f t="shared" si="1284"/>
        <v>605.75</v>
      </c>
    </row>
    <row r="5763" spans="1:24" x14ac:dyDescent="0.25">
      <c r="A5763" s="2"/>
      <c r="B5763" s="2" t="s">
        <v>9</v>
      </c>
      <c r="C5763" s="2">
        <f t="shared" si="1287"/>
        <v>240</v>
      </c>
      <c r="D5763" s="2">
        <f t="shared" si="1288"/>
        <v>23</v>
      </c>
      <c r="E5763" s="2">
        <f t="shared" si="1278"/>
        <v>5759</v>
      </c>
      <c r="F5763" s="11">
        <v>324</v>
      </c>
      <c r="G5763" s="10">
        <v>0</v>
      </c>
      <c r="H5763" s="10">
        <v>0</v>
      </c>
      <c r="I5763" s="10">
        <v>0</v>
      </c>
      <c r="J5763" s="9">
        <v>0.209478637786848</v>
      </c>
      <c r="K5763" s="9">
        <v>0.209478637786848</v>
      </c>
      <c r="L5763" s="9">
        <v>0.32</v>
      </c>
      <c r="N5763" s="32">
        <f>IF('System Design'!$F$8=1,'Hourly Demand and Generation'!G5763*'System Design'!$F$21,IF('System Design'!$F$8=2,'Hourly Demand and Generation'!H5763*'System Design'!$F$21,IF('System Design'!$F$8=3,'Hourly Demand and Generation'!I5763*'System Design'!$F$21)))</f>
        <v>0</v>
      </c>
      <c r="O5763" s="32">
        <f>IF('System Design'!$F$8=1,'Hourly Demand and Generation'!J5763*'System Design'!$F$22,IF('System Design'!$F$8=2,'Hourly Demand and Generation'!K5763*'System Design'!$F$22,IF('System Design'!$F$8=3,'Hourly Demand and Generation'!L5763*'System Design'!$F$22)))</f>
        <v>800</v>
      </c>
      <c r="Q5763" s="32">
        <f t="shared" si="1276"/>
        <v>0</v>
      </c>
      <c r="R5763" s="32">
        <f t="shared" si="1279"/>
        <v>5400</v>
      </c>
      <c r="S5763" s="32">
        <f t="shared" si="1280"/>
        <v>0</v>
      </c>
      <c r="T5763" s="32">
        <f t="shared" si="1281"/>
        <v>21600</v>
      </c>
      <c r="U5763" s="32">
        <f t="shared" si="1282"/>
        <v>0</v>
      </c>
      <c r="V5763" s="32">
        <f t="shared" si="1277"/>
        <v>476</v>
      </c>
      <c r="W5763" s="32">
        <f t="shared" si="1283"/>
        <v>476</v>
      </c>
      <c r="X5763" s="32">
        <f t="shared" si="1284"/>
        <v>476</v>
      </c>
    </row>
    <row r="5764" spans="1:24" x14ac:dyDescent="0.25">
      <c r="A5764" s="2"/>
      <c r="B5764" s="2" t="s">
        <v>9</v>
      </c>
      <c r="C5764" s="2">
        <f t="shared" si="1287"/>
        <v>240</v>
      </c>
      <c r="D5764" s="2">
        <f t="shared" si="1288"/>
        <v>24</v>
      </c>
      <c r="E5764" s="2">
        <f t="shared" si="1278"/>
        <v>5760</v>
      </c>
      <c r="F5764" s="11">
        <v>283.5</v>
      </c>
      <c r="G5764" s="10">
        <v>0</v>
      </c>
      <c r="H5764" s="10">
        <v>0</v>
      </c>
      <c r="I5764" s="10">
        <v>0</v>
      </c>
      <c r="J5764" s="9">
        <v>0.209478637786848</v>
      </c>
      <c r="K5764" s="9">
        <v>0.209478637786848</v>
      </c>
      <c r="L5764" s="9">
        <v>0.32</v>
      </c>
      <c r="N5764" s="32">
        <f>IF('System Design'!$F$8=1,'Hourly Demand and Generation'!G5764*'System Design'!$F$21,IF('System Design'!$F$8=2,'Hourly Demand and Generation'!H5764*'System Design'!$F$21,IF('System Design'!$F$8=3,'Hourly Demand and Generation'!I5764*'System Design'!$F$21)))</f>
        <v>0</v>
      </c>
      <c r="O5764" s="32">
        <f>IF('System Design'!$F$8=1,'Hourly Demand and Generation'!J5764*'System Design'!$F$22,IF('System Design'!$F$8=2,'Hourly Demand and Generation'!K5764*'System Design'!$F$22,IF('System Design'!$F$8=3,'Hourly Demand and Generation'!L5764*'System Design'!$F$22)))</f>
        <v>800</v>
      </c>
      <c r="Q5764" s="32">
        <f t="shared" si="1276"/>
        <v>0</v>
      </c>
      <c r="R5764" s="32">
        <f t="shared" si="1279"/>
        <v>5400</v>
      </c>
      <c r="S5764" s="32">
        <f t="shared" si="1280"/>
        <v>0</v>
      </c>
      <c r="T5764" s="32">
        <f t="shared" si="1281"/>
        <v>21600</v>
      </c>
      <c r="U5764" s="32">
        <f t="shared" si="1282"/>
        <v>0</v>
      </c>
      <c r="V5764" s="32">
        <f t="shared" si="1277"/>
        <v>516.5</v>
      </c>
      <c r="W5764" s="32">
        <f t="shared" si="1283"/>
        <v>516.5</v>
      </c>
      <c r="X5764" s="32">
        <f t="shared" si="1284"/>
        <v>516.5</v>
      </c>
    </row>
    <row r="5765" spans="1:24" x14ac:dyDescent="0.25">
      <c r="A5765" s="2"/>
      <c r="B5765" s="2" t="s">
        <v>9</v>
      </c>
      <c r="C5765" s="2">
        <f>C5764+1</f>
        <v>241</v>
      </c>
      <c r="D5765" s="2">
        <v>1</v>
      </c>
      <c r="E5765" s="2">
        <f t="shared" si="1278"/>
        <v>5761</v>
      </c>
      <c r="F5765" s="11">
        <v>261.30379695628801</v>
      </c>
      <c r="G5765" s="10">
        <v>0</v>
      </c>
      <c r="H5765" s="10">
        <v>0</v>
      </c>
      <c r="I5765" s="10">
        <v>0</v>
      </c>
      <c r="J5765" s="9">
        <v>0.4</v>
      </c>
      <c r="K5765" s="9">
        <v>0.4</v>
      </c>
      <c r="L5765" s="9">
        <v>0.4</v>
      </c>
      <c r="N5765" s="32">
        <f>IF('System Design'!$F$8=1,'Hourly Demand and Generation'!G5765*'System Design'!$F$21,IF('System Design'!$F$8=2,'Hourly Demand and Generation'!H5765*'System Design'!$F$21,IF('System Design'!$F$8=3,'Hourly Demand and Generation'!I5765*'System Design'!$F$21)))</f>
        <v>0</v>
      </c>
      <c r="O5765" s="32">
        <f>IF('System Design'!$F$8=1,'Hourly Demand and Generation'!J5765*'System Design'!$F$22,IF('System Design'!$F$8=2,'Hourly Demand and Generation'!K5765*'System Design'!$F$22,IF('System Design'!$F$8=3,'Hourly Demand and Generation'!L5765*'System Design'!$F$22)))</f>
        <v>1000</v>
      </c>
      <c r="Q5765" s="32">
        <f t="shared" si="1276"/>
        <v>0</v>
      </c>
      <c r="R5765" s="32">
        <f t="shared" si="1279"/>
        <v>5400</v>
      </c>
      <c r="S5765" s="32">
        <f t="shared" si="1280"/>
        <v>0</v>
      </c>
      <c r="T5765" s="32">
        <f t="shared" si="1281"/>
        <v>21600</v>
      </c>
      <c r="U5765" s="32">
        <f t="shared" si="1282"/>
        <v>0</v>
      </c>
      <c r="V5765" s="32">
        <f t="shared" si="1277"/>
        <v>738.69620304371199</v>
      </c>
      <c r="W5765" s="32">
        <f t="shared" si="1283"/>
        <v>738.69620304371199</v>
      </c>
      <c r="X5765" s="32">
        <f t="shared" si="1284"/>
        <v>738.69620304371199</v>
      </c>
    </row>
    <row r="5766" spans="1:24" x14ac:dyDescent="0.25">
      <c r="A5766" s="2"/>
      <c r="B5766" s="2" t="s">
        <v>9</v>
      </c>
      <c r="C5766" s="2">
        <f>C5765</f>
        <v>241</v>
      </c>
      <c r="D5766" s="2">
        <f>D5765+1</f>
        <v>2</v>
      </c>
      <c r="E5766" s="2">
        <f t="shared" si="1278"/>
        <v>5762</v>
      </c>
      <c r="F5766" s="11">
        <v>239.52848054326401</v>
      </c>
      <c r="G5766" s="10">
        <v>0</v>
      </c>
      <c r="H5766" s="10">
        <v>0</v>
      </c>
      <c r="I5766" s="10">
        <v>0</v>
      </c>
      <c r="J5766" s="9">
        <v>0.36</v>
      </c>
      <c r="K5766" s="9">
        <v>0.36</v>
      </c>
      <c r="L5766" s="9">
        <v>0.36</v>
      </c>
      <c r="N5766" s="32">
        <f>IF('System Design'!$F$8=1,'Hourly Demand and Generation'!G5766*'System Design'!$F$21,IF('System Design'!$F$8=2,'Hourly Demand and Generation'!H5766*'System Design'!$F$21,IF('System Design'!$F$8=3,'Hourly Demand and Generation'!I5766*'System Design'!$F$21)))</f>
        <v>0</v>
      </c>
      <c r="O5766" s="32">
        <f>IF('System Design'!$F$8=1,'Hourly Demand and Generation'!J5766*'System Design'!$F$22,IF('System Design'!$F$8=2,'Hourly Demand and Generation'!K5766*'System Design'!$F$22,IF('System Design'!$F$8=3,'Hourly Demand and Generation'!L5766*'System Design'!$F$22)))</f>
        <v>900</v>
      </c>
      <c r="Q5766" s="32">
        <f t="shared" ref="Q5766:Q5829" si="1289">IF(F5766-N5766-O5766&gt;0,F5766-N5766-O5766,0)</f>
        <v>0</v>
      </c>
      <c r="R5766" s="32">
        <f t="shared" si="1279"/>
        <v>5400</v>
      </c>
      <c r="S5766" s="32">
        <f t="shared" si="1280"/>
        <v>0</v>
      </c>
      <c r="T5766" s="32">
        <f t="shared" si="1281"/>
        <v>21600</v>
      </c>
      <c r="U5766" s="32">
        <f t="shared" si="1282"/>
        <v>0</v>
      </c>
      <c r="V5766" s="32">
        <f t="shared" ref="V5766:V5829" si="1290">IF(F5766-N5766-O5766&lt;0,N5766+O5766-F5766,0)</f>
        <v>660.47151945673602</v>
      </c>
      <c r="W5766" s="32">
        <f t="shared" si="1283"/>
        <v>660.47151945673602</v>
      </c>
      <c r="X5766" s="32">
        <f t="shared" si="1284"/>
        <v>660.47151945673602</v>
      </c>
    </row>
    <row r="5767" spans="1:24" x14ac:dyDescent="0.25">
      <c r="A5767" s="2"/>
      <c r="B5767" s="2" t="s">
        <v>9</v>
      </c>
      <c r="C5767" s="2">
        <f t="shared" ref="C5767:C5788" si="1291">C5766</f>
        <v>241</v>
      </c>
      <c r="D5767" s="2">
        <f t="shared" ref="D5767:D5788" si="1292">D5766+1</f>
        <v>3</v>
      </c>
      <c r="E5767" s="2">
        <f t="shared" ref="E5767:E5830" si="1293">E5766+1</f>
        <v>5763</v>
      </c>
      <c r="F5767" s="11">
        <v>217.75316413024001</v>
      </c>
      <c r="G5767" s="10">
        <v>0</v>
      </c>
      <c r="H5767" s="10">
        <v>0</v>
      </c>
      <c r="I5767" s="10">
        <v>0</v>
      </c>
      <c r="J5767" s="9">
        <v>0.36</v>
      </c>
      <c r="K5767" s="9">
        <v>0.36</v>
      </c>
      <c r="L5767" s="9">
        <v>0.36</v>
      </c>
      <c r="N5767" s="32">
        <f>IF('System Design'!$F$8=1,'Hourly Demand and Generation'!G5767*'System Design'!$F$21,IF('System Design'!$F$8=2,'Hourly Demand and Generation'!H5767*'System Design'!$F$21,IF('System Design'!$F$8=3,'Hourly Demand and Generation'!I5767*'System Design'!$F$21)))</f>
        <v>0</v>
      </c>
      <c r="O5767" s="32">
        <f>IF('System Design'!$F$8=1,'Hourly Demand and Generation'!J5767*'System Design'!$F$22,IF('System Design'!$F$8=2,'Hourly Demand and Generation'!K5767*'System Design'!$F$22,IF('System Design'!$F$8=3,'Hourly Demand and Generation'!L5767*'System Design'!$F$22)))</f>
        <v>900</v>
      </c>
      <c r="Q5767" s="32">
        <f t="shared" si="1289"/>
        <v>0</v>
      </c>
      <c r="R5767" s="32">
        <f t="shared" ref="R5767:R5830" si="1294">IF($Q5767&lt;R5766+$V5767,IF(R5766+$V5767-$Q5767&gt;5400,5400,R5766+$V5767-$Q5767),0)</f>
        <v>5400</v>
      </c>
      <c r="S5767" s="32">
        <f t="shared" ref="S5767:S5830" si="1295">IF(R5767&gt;0,0,$Q5767+$V5767-R5766)</f>
        <v>0</v>
      </c>
      <c r="T5767" s="32">
        <f t="shared" ref="T5767:T5830" si="1296">IF($Q5767&lt;T5766+$V5767,IF(T5766+$V5767-$Q5767&gt;21600,21600,T5766+$V5767-$Q5767),0)</f>
        <v>21600</v>
      </c>
      <c r="U5767" s="32">
        <f t="shared" ref="U5767:U5830" si="1297">IF(T5767&gt;0,0,$Q5767+$V5767-T5766)</f>
        <v>0</v>
      </c>
      <c r="V5767" s="32">
        <f t="shared" si="1290"/>
        <v>682.24683586975993</v>
      </c>
      <c r="W5767" s="32">
        <f t="shared" ref="W5767:W5830" si="1298">IF(R5767=5400,$V5767-(R5767-R5766),0)</f>
        <v>682.24683586975993</v>
      </c>
      <c r="X5767" s="32">
        <f t="shared" ref="X5767:X5830" si="1299">IF(T5767=21600,$V5767-(T5767-T5766),0)</f>
        <v>682.24683586975993</v>
      </c>
    </row>
    <row r="5768" spans="1:24" x14ac:dyDescent="0.25">
      <c r="A5768" s="2"/>
      <c r="B5768" s="2" t="s">
        <v>9</v>
      </c>
      <c r="C5768" s="2">
        <f t="shared" si="1291"/>
        <v>241</v>
      </c>
      <c r="D5768" s="2">
        <f t="shared" si="1292"/>
        <v>4</v>
      </c>
      <c r="E5768" s="2">
        <f t="shared" si="1293"/>
        <v>5764</v>
      </c>
      <c r="F5768" s="11">
        <v>261.30379695628801</v>
      </c>
      <c r="G5768" s="10">
        <v>0</v>
      </c>
      <c r="H5768" s="10">
        <v>0</v>
      </c>
      <c r="I5768" s="10">
        <v>0</v>
      </c>
      <c r="J5768" s="9">
        <v>0.4</v>
      </c>
      <c r="K5768" s="9">
        <v>0.4</v>
      </c>
      <c r="L5768" s="9">
        <v>0.4</v>
      </c>
      <c r="N5768" s="32">
        <f>IF('System Design'!$F$8=1,'Hourly Demand and Generation'!G5768*'System Design'!$F$21,IF('System Design'!$F$8=2,'Hourly Demand and Generation'!H5768*'System Design'!$F$21,IF('System Design'!$F$8=3,'Hourly Demand and Generation'!I5768*'System Design'!$F$21)))</f>
        <v>0</v>
      </c>
      <c r="O5768" s="32">
        <f>IF('System Design'!$F$8=1,'Hourly Demand and Generation'!J5768*'System Design'!$F$22,IF('System Design'!$F$8=2,'Hourly Demand and Generation'!K5768*'System Design'!$F$22,IF('System Design'!$F$8=3,'Hourly Demand and Generation'!L5768*'System Design'!$F$22)))</f>
        <v>1000</v>
      </c>
      <c r="Q5768" s="32">
        <f t="shared" si="1289"/>
        <v>0</v>
      </c>
      <c r="R5768" s="32">
        <f t="shared" si="1294"/>
        <v>5400</v>
      </c>
      <c r="S5768" s="32">
        <f t="shared" si="1295"/>
        <v>0</v>
      </c>
      <c r="T5768" s="32">
        <f t="shared" si="1296"/>
        <v>21600</v>
      </c>
      <c r="U5768" s="32">
        <f t="shared" si="1297"/>
        <v>0</v>
      </c>
      <c r="V5768" s="32">
        <f t="shared" si="1290"/>
        <v>738.69620304371199</v>
      </c>
      <c r="W5768" s="32">
        <f t="shared" si="1298"/>
        <v>738.69620304371199</v>
      </c>
      <c r="X5768" s="32">
        <f t="shared" si="1299"/>
        <v>738.69620304371199</v>
      </c>
    </row>
    <row r="5769" spans="1:24" x14ac:dyDescent="0.25">
      <c r="A5769" s="2"/>
      <c r="B5769" s="2" t="s">
        <v>9</v>
      </c>
      <c r="C5769" s="2">
        <f t="shared" si="1291"/>
        <v>241</v>
      </c>
      <c r="D5769" s="2">
        <f t="shared" si="1292"/>
        <v>5</v>
      </c>
      <c r="E5769" s="2">
        <f t="shared" si="1293"/>
        <v>5765</v>
      </c>
      <c r="F5769" s="11">
        <v>283.07911336931198</v>
      </c>
      <c r="G5769" s="10">
        <v>0</v>
      </c>
      <c r="H5769" s="10">
        <v>3.21394947286366E-2</v>
      </c>
      <c r="I5769" s="10">
        <v>7.4399999999999994E-2</v>
      </c>
      <c r="J5769" s="9">
        <v>0.32</v>
      </c>
      <c r="K5769" s="9">
        <v>0.32</v>
      </c>
      <c r="L5769" s="9">
        <v>0.32</v>
      </c>
      <c r="N5769" s="32">
        <f>IF('System Design'!$F$8=1,'Hourly Demand and Generation'!G5769*'System Design'!$F$21,IF('System Design'!$F$8=2,'Hourly Demand and Generation'!H5769*'System Design'!$F$21,IF('System Design'!$F$8=3,'Hourly Demand and Generation'!I5769*'System Design'!$F$21)))</f>
        <v>37.199999999999996</v>
      </c>
      <c r="O5769" s="32">
        <f>IF('System Design'!$F$8=1,'Hourly Demand and Generation'!J5769*'System Design'!$F$22,IF('System Design'!$F$8=2,'Hourly Demand and Generation'!K5769*'System Design'!$F$22,IF('System Design'!$F$8=3,'Hourly Demand and Generation'!L5769*'System Design'!$F$22)))</f>
        <v>800</v>
      </c>
      <c r="Q5769" s="32">
        <f t="shared" si="1289"/>
        <v>0</v>
      </c>
      <c r="R5769" s="32">
        <f t="shared" si="1294"/>
        <v>5400</v>
      </c>
      <c r="S5769" s="32">
        <f t="shared" si="1295"/>
        <v>0</v>
      </c>
      <c r="T5769" s="32">
        <f t="shared" si="1296"/>
        <v>21600</v>
      </c>
      <c r="U5769" s="32">
        <f t="shared" si="1297"/>
        <v>0</v>
      </c>
      <c r="V5769" s="32">
        <f t="shared" si="1290"/>
        <v>554.12088663068812</v>
      </c>
      <c r="W5769" s="32">
        <f t="shared" si="1298"/>
        <v>554.12088663068812</v>
      </c>
      <c r="X5769" s="32">
        <f t="shared" si="1299"/>
        <v>554.12088663068812</v>
      </c>
    </row>
    <row r="5770" spans="1:24" x14ac:dyDescent="0.25">
      <c r="A5770" s="2"/>
      <c r="B5770" s="2" t="s">
        <v>9</v>
      </c>
      <c r="C5770" s="2">
        <f t="shared" si="1291"/>
        <v>241</v>
      </c>
      <c r="D5770" s="2">
        <f t="shared" si="1292"/>
        <v>6</v>
      </c>
      <c r="E5770" s="2">
        <f t="shared" si="1293"/>
        <v>5766</v>
      </c>
      <c r="F5770" s="11">
        <v>304.85442978233601</v>
      </c>
      <c r="G5770" s="10">
        <v>6.4278989457273297E-2</v>
      </c>
      <c r="H5770" s="10">
        <v>0.10043592102698901</v>
      </c>
      <c r="I5770" s="10">
        <v>0.15809999999999999</v>
      </c>
      <c r="J5770" s="9">
        <v>0.32</v>
      </c>
      <c r="K5770" s="9">
        <v>0.32</v>
      </c>
      <c r="L5770" s="9">
        <v>0.32</v>
      </c>
      <c r="N5770" s="32">
        <f>IF('System Design'!$F$8=1,'Hourly Demand and Generation'!G5770*'System Design'!$F$21,IF('System Design'!$F$8=2,'Hourly Demand and Generation'!H5770*'System Design'!$F$21,IF('System Design'!$F$8=3,'Hourly Demand and Generation'!I5770*'System Design'!$F$21)))</f>
        <v>79.05</v>
      </c>
      <c r="O5770" s="32">
        <f>IF('System Design'!$F$8=1,'Hourly Demand and Generation'!J5770*'System Design'!$F$22,IF('System Design'!$F$8=2,'Hourly Demand and Generation'!K5770*'System Design'!$F$22,IF('System Design'!$F$8=3,'Hourly Demand and Generation'!L5770*'System Design'!$F$22)))</f>
        <v>800</v>
      </c>
      <c r="Q5770" s="32">
        <f t="shared" si="1289"/>
        <v>0</v>
      </c>
      <c r="R5770" s="32">
        <f t="shared" si="1294"/>
        <v>5400</v>
      </c>
      <c r="S5770" s="32">
        <f t="shared" si="1295"/>
        <v>0</v>
      </c>
      <c r="T5770" s="32">
        <f t="shared" si="1296"/>
        <v>21600</v>
      </c>
      <c r="U5770" s="32">
        <f t="shared" si="1297"/>
        <v>0</v>
      </c>
      <c r="V5770" s="32">
        <f t="shared" si="1290"/>
        <v>574.195570217664</v>
      </c>
      <c r="W5770" s="32">
        <f t="shared" si="1298"/>
        <v>574.195570217664</v>
      </c>
      <c r="X5770" s="32">
        <f t="shared" si="1299"/>
        <v>574.195570217664</v>
      </c>
    </row>
    <row r="5771" spans="1:24" x14ac:dyDescent="0.25">
      <c r="A5771" s="2"/>
      <c r="B5771" s="2" t="s">
        <v>9</v>
      </c>
      <c r="C5771" s="2">
        <f t="shared" si="1291"/>
        <v>241</v>
      </c>
      <c r="D5771" s="2">
        <f t="shared" si="1292"/>
        <v>7</v>
      </c>
      <c r="E5771" s="2">
        <f t="shared" si="1293"/>
        <v>5767</v>
      </c>
      <c r="F5771" s="11">
        <v>326.62974619535998</v>
      </c>
      <c r="G5771" s="10">
        <v>0.136592852596706</v>
      </c>
      <c r="H5771" s="10">
        <v>0.16873234732534201</v>
      </c>
      <c r="I5771" s="10">
        <v>0.23250000000000001</v>
      </c>
      <c r="J5771" s="9">
        <v>0.36</v>
      </c>
      <c r="K5771" s="9">
        <v>0.36</v>
      </c>
      <c r="L5771" s="9">
        <v>0.36</v>
      </c>
      <c r="N5771" s="32">
        <f>IF('System Design'!$F$8=1,'Hourly Demand and Generation'!G5771*'System Design'!$F$21,IF('System Design'!$F$8=2,'Hourly Demand and Generation'!H5771*'System Design'!$F$21,IF('System Design'!$F$8=3,'Hourly Demand and Generation'!I5771*'System Design'!$F$21)))</f>
        <v>116.25</v>
      </c>
      <c r="O5771" s="32">
        <f>IF('System Design'!$F$8=1,'Hourly Demand and Generation'!J5771*'System Design'!$F$22,IF('System Design'!$F$8=2,'Hourly Demand and Generation'!K5771*'System Design'!$F$22,IF('System Design'!$F$8=3,'Hourly Demand and Generation'!L5771*'System Design'!$F$22)))</f>
        <v>900</v>
      </c>
      <c r="Q5771" s="32">
        <f t="shared" si="1289"/>
        <v>0</v>
      </c>
      <c r="R5771" s="32">
        <f t="shared" si="1294"/>
        <v>5400</v>
      </c>
      <c r="S5771" s="32">
        <f t="shared" si="1295"/>
        <v>0</v>
      </c>
      <c r="T5771" s="32">
        <f t="shared" si="1296"/>
        <v>21600</v>
      </c>
      <c r="U5771" s="32">
        <f t="shared" si="1297"/>
        <v>0</v>
      </c>
      <c r="V5771" s="32">
        <f t="shared" si="1290"/>
        <v>689.62025380464002</v>
      </c>
      <c r="W5771" s="32">
        <f t="shared" si="1298"/>
        <v>689.62025380464002</v>
      </c>
      <c r="X5771" s="32">
        <f t="shared" si="1299"/>
        <v>689.62025380464002</v>
      </c>
    </row>
    <row r="5772" spans="1:24" x14ac:dyDescent="0.25">
      <c r="A5772" s="2"/>
      <c r="B5772" s="2" t="s">
        <v>9</v>
      </c>
      <c r="C5772" s="2">
        <f t="shared" si="1291"/>
        <v>241</v>
      </c>
      <c r="D5772" s="2">
        <f t="shared" si="1292"/>
        <v>8</v>
      </c>
      <c r="E5772" s="2">
        <f t="shared" si="1293"/>
        <v>5768</v>
      </c>
      <c r="F5772" s="11">
        <v>348.40506260838401</v>
      </c>
      <c r="G5772" s="10">
        <v>0.26515083151125202</v>
      </c>
      <c r="H5772" s="10">
        <v>0.30130776308096802</v>
      </c>
      <c r="I5772" s="10">
        <v>0.3906</v>
      </c>
      <c r="J5772" s="9">
        <v>0.36</v>
      </c>
      <c r="K5772" s="9">
        <v>0.36</v>
      </c>
      <c r="L5772" s="9">
        <v>0.36</v>
      </c>
      <c r="N5772" s="32">
        <f>IF('System Design'!$F$8=1,'Hourly Demand and Generation'!G5772*'System Design'!$F$21,IF('System Design'!$F$8=2,'Hourly Demand and Generation'!H5772*'System Design'!$F$21,IF('System Design'!$F$8=3,'Hourly Demand and Generation'!I5772*'System Design'!$F$21)))</f>
        <v>195.3</v>
      </c>
      <c r="O5772" s="32">
        <f>IF('System Design'!$F$8=1,'Hourly Demand and Generation'!J5772*'System Design'!$F$22,IF('System Design'!$F$8=2,'Hourly Demand and Generation'!K5772*'System Design'!$F$22,IF('System Design'!$F$8=3,'Hourly Demand and Generation'!L5772*'System Design'!$F$22)))</f>
        <v>900</v>
      </c>
      <c r="Q5772" s="32">
        <f t="shared" si="1289"/>
        <v>0</v>
      </c>
      <c r="R5772" s="32">
        <f t="shared" si="1294"/>
        <v>5400</v>
      </c>
      <c r="S5772" s="32">
        <f t="shared" si="1295"/>
        <v>0</v>
      </c>
      <c r="T5772" s="32">
        <f t="shared" si="1296"/>
        <v>21600</v>
      </c>
      <c r="U5772" s="32">
        <f t="shared" si="1297"/>
        <v>0</v>
      </c>
      <c r="V5772" s="32">
        <f t="shared" si="1290"/>
        <v>746.89493739161594</v>
      </c>
      <c r="W5772" s="32">
        <f t="shared" si="1298"/>
        <v>746.89493739161594</v>
      </c>
      <c r="X5772" s="32">
        <f t="shared" si="1299"/>
        <v>746.89493739161594</v>
      </c>
    </row>
    <row r="5773" spans="1:24" x14ac:dyDescent="0.25">
      <c r="A5773" s="2"/>
      <c r="B5773" s="2" t="s">
        <v>9</v>
      </c>
      <c r="C5773" s="2">
        <f t="shared" si="1291"/>
        <v>241</v>
      </c>
      <c r="D5773" s="2">
        <f t="shared" si="1292"/>
        <v>9</v>
      </c>
      <c r="E5773" s="2">
        <f t="shared" si="1293"/>
        <v>5769</v>
      </c>
      <c r="F5773" s="11">
        <v>348.40506260838401</v>
      </c>
      <c r="G5773" s="10">
        <v>0.40174368410795802</v>
      </c>
      <c r="H5773" s="10">
        <v>0.433883178836595</v>
      </c>
      <c r="I5773" s="10">
        <v>0.53939999999999999</v>
      </c>
      <c r="J5773" s="9">
        <v>0.32</v>
      </c>
      <c r="K5773" s="9">
        <v>0.32</v>
      </c>
      <c r="L5773" s="9">
        <v>0.32</v>
      </c>
      <c r="N5773" s="32">
        <f>IF('System Design'!$F$8=1,'Hourly Demand and Generation'!G5773*'System Design'!$F$21,IF('System Design'!$F$8=2,'Hourly Demand and Generation'!H5773*'System Design'!$F$21,IF('System Design'!$F$8=3,'Hourly Demand and Generation'!I5773*'System Design'!$F$21)))</f>
        <v>269.7</v>
      </c>
      <c r="O5773" s="32">
        <f>IF('System Design'!$F$8=1,'Hourly Demand and Generation'!J5773*'System Design'!$F$22,IF('System Design'!$F$8=2,'Hourly Demand and Generation'!K5773*'System Design'!$F$22,IF('System Design'!$F$8=3,'Hourly Demand and Generation'!L5773*'System Design'!$F$22)))</f>
        <v>800</v>
      </c>
      <c r="Q5773" s="32">
        <f t="shared" si="1289"/>
        <v>0</v>
      </c>
      <c r="R5773" s="32">
        <f t="shared" si="1294"/>
        <v>5400</v>
      </c>
      <c r="S5773" s="32">
        <f t="shared" si="1295"/>
        <v>0</v>
      </c>
      <c r="T5773" s="32">
        <f t="shared" si="1296"/>
        <v>21600</v>
      </c>
      <c r="U5773" s="32">
        <f t="shared" si="1297"/>
        <v>0</v>
      </c>
      <c r="V5773" s="32">
        <f t="shared" si="1290"/>
        <v>721.29493739161603</v>
      </c>
      <c r="W5773" s="32">
        <f t="shared" si="1298"/>
        <v>721.29493739161603</v>
      </c>
      <c r="X5773" s="32">
        <f t="shared" si="1299"/>
        <v>721.29493739161603</v>
      </c>
    </row>
    <row r="5774" spans="1:24" x14ac:dyDescent="0.25">
      <c r="A5774" s="2"/>
      <c r="B5774" s="2" t="s">
        <v>9</v>
      </c>
      <c r="C5774" s="2">
        <f t="shared" si="1291"/>
        <v>241</v>
      </c>
      <c r="D5774" s="2">
        <f t="shared" si="1292"/>
        <v>10</v>
      </c>
      <c r="E5774" s="2">
        <f t="shared" si="1293"/>
        <v>5770</v>
      </c>
      <c r="F5774" s="11">
        <v>339.69493604317501</v>
      </c>
      <c r="G5774" s="10">
        <v>0.53833653670466397</v>
      </c>
      <c r="H5774" s="10">
        <v>0.57047603143329995</v>
      </c>
      <c r="I5774" s="10">
        <v>0.69750000000000001</v>
      </c>
      <c r="J5774" s="9">
        <v>0.36</v>
      </c>
      <c r="K5774" s="9">
        <v>0.36</v>
      </c>
      <c r="L5774" s="9">
        <v>0.36</v>
      </c>
      <c r="N5774" s="32">
        <f>IF('System Design'!$F$8=1,'Hourly Demand and Generation'!G5774*'System Design'!$F$21,IF('System Design'!$F$8=2,'Hourly Demand and Generation'!H5774*'System Design'!$F$21,IF('System Design'!$F$8=3,'Hourly Demand and Generation'!I5774*'System Design'!$F$21)))</f>
        <v>348.75</v>
      </c>
      <c r="O5774" s="32">
        <f>IF('System Design'!$F$8=1,'Hourly Demand and Generation'!J5774*'System Design'!$F$22,IF('System Design'!$F$8=2,'Hourly Demand and Generation'!K5774*'System Design'!$F$22,IF('System Design'!$F$8=3,'Hourly Demand and Generation'!L5774*'System Design'!$F$22)))</f>
        <v>900</v>
      </c>
      <c r="Q5774" s="32">
        <f t="shared" si="1289"/>
        <v>0</v>
      </c>
      <c r="R5774" s="32">
        <f t="shared" si="1294"/>
        <v>5400</v>
      </c>
      <c r="S5774" s="32">
        <f t="shared" si="1295"/>
        <v>0</v>
      </c>
      <c r="T5774" s="32">
        <f t="shared" si="1296"/>
        <v>21600</v>
      </c>
      <c r="U5774" s="32">
        <f t="shared" si="1297"/>
        <v>0</v>
      </c>
      <c r="V5774" s="32">
        <f t="shared" si="1290"/>
        <v>909.05506395682505</v>
      </c>
      <c r="W5774" s="32">
        <f t="shared" si="1298"/>
        <v>909.05506395682505</v>
      </c>
      <c r="X5774" s="32">
        <f t="shared" si="1299"/>
        <v>909.05506395682505</v>
      </c>
    </row>
    <row r="5775" spans="1:24" x14ac:dyDescent="0.25">
      <c r="A5775" s="2"/>
      <c r="B5775" s="2" t="s">
        <v>9</v>
      </c>
      <c r="C5775" s="2">
        <f t="shared" si="1291"/>
        <v>241</v>
      </c>
      <c r="D5775" s="2">
        <f t="shared" si="1292"/>
        <v>11</v>
      </c>
      <c r="E5775" s="2">
        <f t="shared" si="1293"/>
        <v>5771</v>
      </c>
      <c r="F5775" s="11">
        <v>335.33987276057002</v>
      </c>
      <c r="G5775" s="10">
        <v>0.66689451561920998</v>
      </c>
      <c r="H5775" s="10">
        <v>0.70305144718892598</v>
      </c>
      <c r="I5775" s="10">
        <v>0.85560000000000003</v>
      </c>
      <c r="J5775" s="9">
        <v>0.32</v>
      </c>
      <c r="K5775" s="9">
        <v>0.32</v>
      </c>
      <c r="L5775" s="9">
        <v>0.32</v>
      </c>
      <c r="N5775" s="32">
        <f>IF('System Design'!$F$8=1,'Hourly Demand and Generation'!G5775*'System Design'!$F$21,IF('System Design'!$F$8=2,'Hourly Demand and Generation'!H5775*'System Design'!$F$21,IF('System Design'!$F$8=3,'Hourly Demand and Generation'!I5775*'System Design'!$F$21)))</f>
        <v>427.8</v>
      </c>
      <c r="O5775" s="32">
        <f>IF('System Design'!$F$8=1,'Hourly Demand and Generation'!J5775*'System Design'!$F$22,IF('System Design'!$F$8=2,'Hourly Demand and Generation'!K5775*'System Design'!$F$22,IF('System Design'!$F$8=3,'Hourly Demand and Generation'!L5775*'System Design'!$F$22)))</f>
        <v>800</v>
      </c>
      <c r="Q5775" s="32">
        <f t="shared" si="1289"/>
        <v>0</v>
      </c>
      <c r="R5775" s="32">
        <f t="shared" si="1294"/>
        <v>5400</v>
      </c>
      <c r="S5775" s="32">
        <f t="shared" si="1295"/>
        <v>0</v>
      </c>
      <c r="T5775" s="32">
        <f t="shared" si="1296"/>
        <v>21600</v>
      </c>
      <c r="U5775" s="32">
        <f t="shared" si="1297"/>
        <v>0</v>
      </c>
      <c r="V5775" s="32">
        <f t="shared" si="1290"/>
        <v>892.46012723942999</v>
      </c>
      <c r="W5775" s="32">
        <f t="shared" si="1298"/>
        <v>892.46012723942999</v>
      </c>
      <c r="X5775" s="32">
        <f t="shared" si="1299"/>
        <v>892.46012723942999</v>
      </c>
    </row>
    <row r="5776" spans="1:24" x14ac:dyDescent="0.25">
      <c r="A5776" s="2"/>
      <c r="B5776" s="2" t="s">
        <v>9</v>
      </c>
      <c r="C5776" s="2">
        <f t="shared" si="1291"/>
        <v>241</v>
      </c>
      <c r="D5776" s="2">
        <f t="shared" si="1292"/>
        <v>12</v>
      </c>
      <c r="E5776" s="2">
        <f t="shared" si="1293"/>
        <v>5772</v>
      </c>
      <c r="F5776" s="11">
        <v>335.33987276057002</v>
      </c>
      <c r="G5776" s="10">
        <v>0.80348736821591604</v>
      </c>
      <c r="H5776" s="10">
        <v>0.80348736821591604</v>
      </c>
      <c r="I5776" s="10">
        <v>0.93</v>
      </c>
      <c r="J5776" s="9">
        <v>0.3</v>
      </c>
      <c r="K5776" s="9">
        <v>0.3</v>
      </c>
      <c r="L5776" s="9">
        <v>0.3</v>
      </c>
      <c r="N5776" s="32">
        <f>IF('System Design'!$F$8=1,'Hourly Demand and Generation'!G5776*'System Design'!$F$21,IF('System Design'!$F$8=2,'Hourly Demand and Generation'!H5776*'System Design'!$F$21,IF('System Design'!$F$8=3,'Hourly Demand and Generation'!I5776*'System Design'!$F$21)))</f>
        <v>465</v>
      </c>
      <c r="O5776" s="32">
        <f>IF('System Design'!$F$8=1,'Hourly Demand and Generation'!J5776*'System Design'!$F$22,IF('System Design'!$F$8=2,'Hourly Demand and Generation'!K5776*'System Design'!$F$22,IF('System Design'!$F$8=3,'Hourly Demand and Generation'!L5776*'System Design'!$F$22)))</f>
        <v>750</v>
      </c>
      <c r="Q5776" s="32">
        <f t="shared" si="1289"/>
        <v>0</v>
      </c>
      <c r="R5776" s="32">
        <f t="shared" si="1294"/>
        <v>5400</v>
      </c>
      <c r="S5776" s="32">
        <f t="shared" si="1295"/>
        <v>0</v>
      </c>
      <c r="T5776" s="32">
        <f t="shared" si="1296"/>
        <v>21600</v>
      </c>
      <c r="U5776" s="32">
        <f t="shared" si="1297"/>
        <v>0</v>
      </c>
      <c r="V5776" s="32">
        <f t="shared" si="1290"/>
        <v>879.66012723943004</v>
      </c>
      <c r="W5776" s="32">
        <f t="shared" si="1298"/>
        <v>879.66012723943004</v>
      </c>
      <c r="X5776" s="32">
        <f t="shared" si="1299"/>
        <v>879.66012723943004</v>
      </c>
    </row>
    <row r="5777" spans="1:24" x14ac:dyDescent="0.25">
      <c r="A5777" s="2"/>
      <c r="B5777" s="2" t="s">
        <v>9</v>
      </c>
      <c r="C5777" s="2">
        <f t="shared" si="1291"/>
        <v>241</v>
      </c>
      <c r="D5777" s="2">
        <f t="shared" si="1292"/>
        <v>13</v>
      </c>
      <c r="E5777" s="2">
        <f t="shared" si="1293"/>
        <v>5773</v>
      </c>
      <c r="F5777" s="11">
        <v>348.40506260838401</v>
      </c>
      <c r="G5777" s="10">
        <v>0.66689451561920998</v>
      </c>
      <c r="H5777" s="10">
        <v>0.70305144718892598</v>
      </c>
      <c r="I5777" s="10">
        <v>0.85560000000000003</v>
      </c>
      <c r="J5777" s="9">
        <v>0.32</v>
      </c>
      <c r="K5777" s="9">
        <v>0.32</v>
      </c>
      <c r="L5777" s="9">
        <v>0.32</v>
      </c>
      <c r="N5777" s="32">
        <f>IF('System Design'!$F$8=1,'Hourly Demand and Generation'!G5777*'System Design'!$F$21,IF('System Design'!$F$8=2,'Hourly Demand and Generation'!H5777*'System Design'!$F$21,IF('System Design'!$F$8=3,'Hourly Demand and Generation'!I5777*'System Design'!$F$21)))</f>
        <v>427.8</v>
      </c>
      <c r="O5777" s="32">
        <f>IF('System Design'!$F$8=1,'Hourly Demand and Generation'!J5777*'System Design'!$F$22,IF('System Design'!$F$8=2,'Hourly Demand and Generation'!K5777*'System Design'!$F$22,IF('System Design'!$F$8=3,'Hourly Demand and Generation'!L5777*'System Design'!$F$22)))</f>
        <v>800</v>
      </c>
      <c r="Q5777" s="32">
        <f t="shared" si="1289"/>
        <v>0</v>
      </c>
      <c r="R5777" s="32">
        <f t="shared" si="1294"/>
        <v>5400</v>
      </c>
      <c r="S5777" s="32">
        <f t="shared" si="1295"/>
        <v>0</v>
      </c>
      <c r="T5777" s="32">
        <f t="shared" si="1296"/>
        <v>21600</v>
      </c>
      <c r="U5777" s="32">
        <f t="shared" si="1297"/>
        <v>0</v>
      </c>
      <c r="V5777" s="32">
        <f t="shared" si="1290"/>
        <v>879.39493739161594</v>
      </c>
      <c r="W5777" s="32">
        <f t="shared" si="1298"/>
        <v>879.39493739161594</v>
      </c>
      <c r="X5777" s="32">
        <f t="shared" si="1299"/>
        <v>879.39493739161594</v>
      </c>
    </row>
    <row r="5778" spans="1:24" x14ac:dyDescent="0.25">
      <c r="A5778" s="2"/>
      <c r="B5778" s="2" t="s">
        <v>9</v>
      </c>
      <c r="C5778" s="2">
        <f t="shared" si="1291"/>
        <v>241</v>
      </c>
      <c r="D5778" s="2">
        <f t="shared" si="1292"/>
        <v>14</v>
      </c>
      <c r="E5778" s="2">
        <f t="shared" si="1293"/>
        <v>5774</v>
      </c>
      <c r="F5778" s="11">
        <v>348.40506260838401</v>
      </c>
      <c r="G5778" s="10">
        <v>0.53833653670466397</v>
      </c>
      <c r="H5778" s="10">
        <v>0.57047603143329995</v>
      </c>
      <c r="I5778" s="10">
        <v>0.69750000000000001</v>
      </c>
      <c r="J5778" s="9">
        <v>0.34</v>
      </c>
      <c r="K5778" s="9">
        <v>0.34</v>
      </c>
      <c r="L5778" s="9">
        <v>0.34</v>
      </c>
      <c r="N5778" s="32">
        <f>IF('System Design'!$F$8=1,'Hourly Demand and Generation'!G5778*'System Design'!$F$21,IF('System Design'!$F$8=2,'Hourly Demand and Generation'!H5778*'System Design'!$F$21,IF('System Design'!$F$8=3,'Hourly Demand and Generation'!I5778*'System Design'!$F$21)))</f>
        <v>348.75</v>
      </c>
      <c r="O5778" s="32">
        <f>IF('System Design'!$F$8=1,'Hourly Demand and Generation'!J5778*'System Design'!$F$22,IF('System Design'!$F$8=2,'Hourly Demand and Generation'!K5778*'System Design'!$F$22,IF('System Design'!$F$8=3,'Hourly Demand and Generation'!L5778*'System Design'!$F$22)))</f>
        <v>850.00000000000011</v>
      </c>
      <c r="Q5778" s="32">
        <f t="shared" si="1289"/>
        <v>0</v>
      </c>
      <c r="R5778" s="32">
        <f t="shared" si="1294"/>
        <v>5400</v>
      </c>
      <c r="S5778" s="32">
        <f t="shared" si="1295"/>
        <v>0</v>
      </c>
      <c r="T5778" s="32">
        <f t="shared" si="1296"/>
        <v>21600</v>
      </c>
      <c r="U5778" s="32">
        <f t="shared" si="1297"/>
        <v>0</v>
      </c>
      <c r="V5778" s="32">
        <f t="shared" si="1290"/>
        <v>850.34493739161599</v>
      </c>
      <c r="W5778" s="32">
        <f t="shared" si="1298"/>
        <v>850.34493739161599</v>
      </c>
      <c r="X5778" s="32">
        <f t="shared" si="1299"/>
        <v>850.34493739161599</v>
      </c>
    </row>
    <row r="5779" spans="1:24" x14ac:dyDescent="0.25">
      <c r="A5779" s="2"/>
      <c r="B5779" s="2" t="s">
        <v>9</v>
      </c>
      <c r="C5779" s="2">
        <f t="shared" si="1291"/>
        <v>241</v>
      </c>
      <c r="D5779" s="2">
        <f t="shared" si="1292"/>
        <v>15</v>
      </c>
      <c r="E5779" s="2">
        <f t="shared" si="1293"/>
        <v>5775</v>
      </c>
      <c r="F5779" s="11">
        <v>370.18037902140799</v>
      </c>
      <c r="G5779" s="10">
        <v>0.40174368410795802</v>
      </c>
      <c r="H5779" s="10">
        <v>0.433883178836595</v>
      </c>
      <c r="I5779" s="10">
        <v>0.53939999999999999</v>
      </c>
      <c r="J5779" s="9">
        <v>0.36</v>
      </c>
      <c r="K5779" s="9">
        <v>0.36</v>
      </c>
      <c r="L5779" s="9">
        <v>0.36</v>
      </c>
      <c r="N5779" s="32">
        <f>IF('System Design'!$F$8=1,'Hourly Demand and Generation'!G5779*'System Design'!$F$21,IF('System Design'!$F$8=2,'Hourly Demand and Generation'!H5779*'System Design'!$F$21,IF('System Design'!$F$8=3,'Hourly Demand and Generation'!I5779*'System Design'!$F$21)))</f>
        <v>269.7</v>
      </c>
      <c r="O5779" s="32">
        <f>IF('System Design'!$F$8=1,'Hourly Demand and Generation'!J5779*'System Design'!$F$22,IF('System Design'!$F$8=2,'Hourly Demand and Generation'!K5779*'System Design'!$F$22,IF('System Design'!$F$8=3,'Hourly Demand and Generation'!L5779*'System Design'!$F$22)))</f>
        <v>900</v>
      </c>
      <c r="Q5779" s="32">
        <f t="shared" si="1289"/>
        <v>0</v>
      </c>
      <c r="R5779" s="32">
        <f t="shared" si="1294"/>
        <v>5400</v>
      </c>
      <c r="S5779" s="32">
        <f t="shared" si="1295"/>
        <v>0</v>
      </c>
      <c r="T5779" s="32">
        <f t="shared" si="1296"/>
        <v>21600</v>
      </c>
      <c r="U5779" s="32">
        <f t="shared" si="1297"/>
        <v>0</v>
      </c>
      <c r="V5779" s="32">
        <f t="shared" si="1290"/>
        <v>799.519620978592</v>
      </c>
      <c r="W5779" s="32">
        <f t="shared" si="1298"/>
        <v>799.519620978592</v>
      </c>
      <c r="X5779" s="32">
        <f t="shared" si="1299"/>
        <v>799.519620978592</v>
      </c>
    </row>
    <row r="5780" spans="1:24" x14ac:dyDescent="0.25">
      <c r="A5780" s="2"/>
      <c r="B5780" s="2" t="s">
        <v>9</v>
      </c>
      <c r="C5780" s="2">
        <f t="shared" si="1291"/>
        <v>241</v>
      </c>
      <c r="D5780" s="2">
        <f t="shared" si="1292"/>
        <v>16</v>
      </c>
      <c r="E5780" s="2">
        <f t="shared" si="1293"/>
        <v>5776</v>
      </c>
      <c r="F5780" s="11">
        <v>391.95569543443202</v>
      </c>
      <c r="G5780" s="10">
        <v>0.26515083151125202</v>
      </c>
      <c r="H5780" s="10">
        <v>0.30130776308096802</v>
      </c>
      <c r="I5780" s="10">
        <v>0.3906</v>
      </c>
      <c r="J5780" s="9">
        <v>0.36</v>
      </c>
      <c r="K5780" s="9">
        <v>0.36</v>
      </c>
      <c r="L5780" s="9">
        <v>0.36</v>
      </c>
      <c r="N5780" s="32">
        <f>IF('System Design'!$F$8=1,'Hourly Demand and Generation'!G5780*'System Design'!$F$21,IF('System Design'!$F$8=2,'Hourly Demand and Generation'!H5780*'System Design'!$F$21,IF('System Design'!$F$8=3,'Hourly Demand and Generation'!I5780*'System Design'!$F$21)))</f>
        <v>195.3</v>
      </c>
      <c r="O5780" s="32">
        <f>IF('System Design'!$F$8=1,'Hourly Demand and Generation'!J5780*'System Design'!$F$22,IF('System Design'!$F$8=2,'Hourly Demand and Generation'!K5780*'System Design'!$F$22,IF('System Design'!$F$8=3,'Hourly Demand and Generation'!L5780*'System Design'!$F$22)))</f>
        <v>900</v>
      </c>
      <c r="Q5780" s="32">
        <f t="shared" si="1289"/>
        <v>0</v>
      </c>
      <c r="R5780" s="32">
        <f t="shared" si="1294"/>
        <v>5400</v>
      </c>
      <c r="S5780" s="32">
        <f t="shared" si="1295"/>
        <v>0</v>
      </c>
      <c r="T5780" s="32">
        <f t="shared" si="1296"/>
        <v>21600</v>
      </c>
      <c r="U5780" s="32">
        <f t="shared" si="1297"/>
        <v>0</v>
      </c>
      <c r="V5780" s="32">
        <f t="shared" si="1290"/>
        <v>703.34430456556788</v>
      </c>
      <c r="W5780" s="32">
        <f t="shared" si="1298"/>
        <v>703.34430456556788</v>
      </c>
      <c r="X5780" s="32">
        <f t="shared" si="1299"/>
        <v>703.34430456556788</v>
      </c>
    </row>
    <row r="5781" spans="1:24" x14ac:dyDescent="0.25">
      <c r="A5781" s="2"/>
      <c r="B5781" s="2" t="s">
        <v>9</v>
      </c>
      <c r="C5781" s="2">
        <f t="shared" si="1291"/>
        <v>241</v>
      </c>
      <c r="D5781" s="2">
        <f t="shared" si="1292"/>
        <v>17</v>
      </c>
      <c r="E5781" s="2">
        <f t="shared" si="1293"/>
        <v>5777</v>
      </c>
      <c r="F5781" s="11">
        <v>413.73101184745599</v>
      </c>
      <c r="G5781" s="10">
        <v>0.136592852596706</v>
      </c>
      <c r="H5781" s="10">
        <v>0.16873234732534201</v>
      </c>
      <c r="I5781" s="10">
        <v>0.23250000000000001</v>
      </c>
      <c r="J5781" s="9">
        <v>0.4</v>
      </c>
      <c r="K5781" s="9">
        <v>0.4</v>
      </c>
      <c r="L5781" s="9">
        <v>0.4</v>
      </c>
      <c r="N5781" s="32">
        <f>IF('System Design'!$F$8=1,'Hourly Demand and Generation'!G5781*'System Design'!$F$21,IF('System Design'!$F$8=2,'Hourly Demand and Generation'!H5781*'System Design'!$F$21,IF('System Design'!$F$8=3,'Hourly Demand and Generation'!I5781*'System Design'!$F$21)))</f>
        <v>116.25</v>
      </c>
      <c r="O5781" s="32">
        <f>IF('System Design'!$F$8=1,'Hourly Demand and Generation'!J5781*'System Design'!$F$22,IF('System Design'!$F$8=2,'Hourly Demand and Generation'!K5781*'System Design'!$F$22,IF('System Design'!$F$8=3,'Hourly Demand and Generation'!L5781*'System Design'!$F$22)))</f>
        <v>1000</v>
      </c>
      <c r="Q5781" s="32">
        <f t="shared" si="1289"/>
        <v>0</v>
      </c>
      <c r="R5781" s="32">
        <f t="shared" si="1294"/>
        <v>5400</v>
      </c>
      <c r="S5781" s="32">
        <f t="shared" si="1295"/>
        <v>0</v>
      </c>
      <c r="T5781" s="32">
        <f t="shared" si="1296"/>
        <v>21600</v>
      </c>
      <c r="U5781" s="32">
        <f t="shared" si="1297"/>
        <v>0</v>
      </c>
      <c r="V5781" s="32">
        <f t="shared" si="1290"/>
        <v>702.51898815254401</v>
      </c>
      <c r="W5781" s="32">
        <f t="shared" si="1298"/>
        <v>702.51898815254401</v>
      </c>
      <c r="X5781" s="32">
        <f t="shared" si="1299"/>
        <v>702.51898815254401</v>
      </c>
    </row>
    <row r="5782" spans="1:24" x14ac:dyDescent="0.25">
      <c r="A5782" s="2"/>
      <c r="B5782" s="2" t="s">
        <v>9</v>
      </c>
      <c r="C5782" s="2">
        <f t="shared" si="1291"/>
        <v>241</v>
      </c>
      <c r="D5782" s="2">
        <f t="shared" si="1292"/>
        <v>18</v>
      </c>
      <c r="E5782" s="2">
        <f t="shared" si="1293"/>
        <v>5778</v>
      </c>
      <c r="F5782" s="11">
        <v>435.50632826048002</v>
      </c>
      <c r="G5782" s="10">
        <v>6.4278989457273297E-2</v>
      </c>
      <c r="H5782" s="10">
        <v>0.10043592102698901</v>
      </c>
      <c r="I5782" s="10">
        <v>0.15809999999999999</v>
      </c>
      <c r="J5782" s="9">
        <v>0.38</v>
      </c>
      <c r="K5782" s="9">
        <v>0.38</v>
      </c>
      <c r="L5782" s="9">
        <v>0.38</v>
      </c>
      <c r="N5782" s="32">
        <f>IF('System Design'!$F$8=1,'Hourly Demand and Generation'!G5782*'System Design'!$F$21,IF('System Design'!$F$8=2,'Hourly Demand and Generation'!H5782*'System Design'!$F$21,IF('System Design'!$F$8=3,'Hourly Demand and Generation'!I5782*'System Design'!$F$21)))</f>
        <v>79.05</v>
      </c>
      <c r="O5782" s="32">
        <f>IF('System Design'!$F$8=1,'Hourly Demand and Generation'!J5782*'System Design'!$F$22,IF('System Design'!$F$8=2,'Hourly Demand and Generation'!K5782*'System Design'!$F$22,IF('System Design'!$F$8=3,'Hourly Demand and Generation'!L5782*'System Design'!$F$22)))</f>
        <v>950</v>
      </c>
      <c r="Q5782" s="32">
        <f t="shared" si="1289"/>
        <v>0</v>
      </c>
      <c r="R5782" s="32">
        <f t="shared" si="1294"/>
        <v>5400</v>
      </c>
      <c r="S5782" s="32">
        <f t="shared" si="1295"/>
        <v>0</v>
      </c>
      <c r="T5782" s="32">
        <f t="shared" si="1296"/>
        <v>21600</v>
      </c>
      <c r="U5782" s="32">
        <f t="shared" si="1297"/>
        <v>0</v>
      </c>
      <c r="V5782" s="32">
        <f t="shared" si="1290"/>
        <v>593.54367173951994</v>
      </c>
      <c r="W5782" s="32">
        <f t="shared" si="1298"/>
        <v>593.54367173951994</v>
      </c>
      <c r="X5782" s="32">
        <f t="shared" si="1299"/>
        <v>593.54367173951994</v>
      </c>
    </row>
    <row r="5783" spans="1:24" x14ac:dyDescent="0.25">
      <c r="A5783" s="2"/>
      <c r="B5783" s="2" t="s">
        <v>9</v>
      </c>
      <c r="C5783" s="2">
        <f t="shared" si="1291"/>
        <v>241</v>
      </c>
      <c r="D5783" s="2">
        <f t="shared" si="1292"/>
        <v>19</v>
      </c>
      <c r="E5783" s="2">
        <f t="shared" si="1293"/>
        <v>5779</v>
      </c>
      <c r="F5783" s="11">
        <v>422.44113841266602</v>
      </c>
      <c r="G5783" s="10">
        <v>0</v>
      </c>
      <c r="H5783" s="10">
        <v>3.21394947286366E-2</v>
      </c>
      <c r="I5783" s="10">
        <v>7.4399999999999994E-2</v>
      </c>
      <c r="J5783" s="9">
        <v>0.36</v>
      </c>
      <c r="K5783" s="9">
        <v>0.36</v>
      </c>
      <c r="L5783" s="9">
        <v>0.36</v>
      </c>
      <c r="N5783" s="32">
        <f>IF('System Design'!$F$8=1,'Hourly Demand and Generation'!G5783*'System Design'!$F$21,IF('System Design'!$F$8=2,'Hourly Demand and Generation'!H5783*'System Design'!$F$21,IF('System Design'!$F$8=3,'Hourly Demand and Generation'!I5783*'System Design'!$F$21)))</f>
        <v>37.199999999999996</v>
      </c>
      <c r="O5783" s="32">
        <f>IF('System Design'!$F$8=1,'Hourly Demand and Generation'!J5783*'System Design'!$F$22,IF('System Design'!$F$8=2,'Hourly Demand and Generation'!K5783*'System Design'!$F$22,IF('System Design'!$F$8=3,'Hourly Demand and Generation'!L5783*'System Design'!$F$22)))</f>
        <v>900</v>
      </c>
      <c r="Q5783" s="32">
        <f t="shared" si="1289"/>
        <v>0</v>
      </c>
      <c r="R5783" s="32">
        <f t="shared" si="1294"/>
        <v>5400</v>
      </c>
      <c r="S5783" s="32">
        <f t="shared" si="1295"/>
        <v>0</v>
      </c>
      <c r="T5783" s="32">
        <f t="shared" si="1296"/>
        <v>21600</v>
      </c>
      <c r="U5783" s="32">
        <f t="shared" si="1297"/>
        <v>0</v>
      </c>
      <c r="V5783" s="32">
        <f t="shared" si="1290"/>
        <v>514.75886158733397</v>
      </c>
      <c r="W5783" s="32">
        <f t="shared" si="1298"/>
        <v>514.75886158733397</v>
      </c>
      <c r="X5783" s="32">
        <f t="shared" si="1299"/>
        <v>514.75886158733397</v>
      </c>
    </row>
    <row r="5784" spans="1:24" x14ac:dyDescent="0.25">
      <c r="A5784" s="2"/>
      <c r="B5784" s="2" t="s">
        <v>9</v>
      </c>
      <c r="C5784" s="2">
        <f t="shared" si="1291"/>
        <v>241</v>
      </c>
      <c r="D5784" s="2">
        <f t="shared" si="1292"/>
        <v>20</v>
      </c>
      <c r="E5784" s="2">
        <f t="shared" si="1293"/>
        <v>5780</v>
      </c>
      <c r="F5784" s="11">
        <v>413.73101184745599</v>
      </c>
      <c r="G5784" s="10">
        <v>0</v>
      </c>
      <c r="H5784" s="10">
        <v>0</v>
      </c>
      <c r="I5784" s="10">
        <v>0</v>
      </c>
      <c r="J5784" s="9">
        <v>0.36</v>
      </c>
      <c r="K5784" s="9">
        <v>0.36</v>
      </c>
      <c r="L5784" s="9">
        <v>0.36</v>
      </c>
      <c r="N5784" s="32">
        <f>IF('System Design'!$F$8=1,'Hourly Demand and Generation'!G5784*'System Design'!$F$21,IF('System Design'!$F$8=2,'Hourly Demand and Generation'!H5784*'System Design'!$F$21,IF('System Design'!$F$8=3,'Hourly Demand and Generation'!I5784*'System Design'!$F$21)))</f>
        <v>0</v>
      </c>
      <c r="O5784" s="32">
        <f>IF('System Design'!$F$8=1,'Hourly Demand and Generation'!J5784*'System Design'!$F$22,IF('System Design'!$F$8=2,'Hourly Demand and Generation'!K5784*'System Design'!$F$22,IF('System Design'!$F$8=3,'Hourly Demand and Generation'!L5784*'System Design'!$F$22)))</f>
        <v>900</v>
      </c>
      <c r="Q5784" s="32">
        <f t="shared" si="1289"/>
        <v>0</v>
      </c>
      <c r="R5784" s="32">
        <f t="shared" si="1294"/>
        <v>5400</v>
      </c>
      <c r="S5784" s="32">
        <f t="shared" si="1295"/>
        <v>0</v>
      </c>
      <c r="T5784" s="32">
        <f t="shared" si="1296"/>
        <v>21600</v>
      </c>
      <c r="U5784" s="32">
        <f t="shared" si="1297"/>
        <v>0</v>
      </c>
      <c r="V5784" s="32">
        <f t="shared" si="1290"/>
        <v>486.26898815254401</v>
      </c>
      <c r="W5784" s="32">
        <f t="shared" si="1298"/>
        <v>486.26898815254401</v>
      </c>
      <c r="X5784" s="32">
        <f t="shared" si="1299"/>
        <v>486.26898815254401</v>
      </c>
    </row>
    <row r="5785" spans="1:24" x14ac:dyDescent="0.25">
      <c r="A5785" s="2"/>
      <c r="B5785" s="2" t="s">
        <v>9</v>
      </c>
      <c r="C5785" s="2">
        <f t="shared" si="1291"/>
        <v>241</v>
      </c>
      <c r="D5785" s="2">
        <f t="shared" si="1292"/>
        <v>21</v>
      </c>
      <c r="E5785" s="2">
        <f t="shared" si="1293"/>
        <v>5781</v>
      </c>
      <c r="F5785" s="11">
        <v>391.95569543443202</v>
      </c>
      <c r="G5785" s="10">
        <v>0</v>
      </c>
      <c r="H5785" s="10">
        <v>0</v>
      </c>
      <c r="I5785" s="10">
        <v>0</v>
      </c>
      <c r="J5785" s="9">
        <v>0.36</v>
      </c>
      <c r="K5785" s="9">
        <v>0.36</v>
      </c>
      <c r="L5785" s="9">
        <v>0.36</v>
      </c>
      <c r="N5785" s="32">
        <f>IF('System Design'!$F$8=1,'Hourly Demand and Generation'!G5785*'System Design'!$F$21,IF('System Design'!$F$8=2,'Hourly Demand and Generation'!H5785*'System Design'!$F$21,IF('System Design'!$F$8=3,'Hourly Demand and Generation'!I5785*'System Design'!$F$21)))</f>
        <v>0</v>
      </c>
      <c r="O5785" s="32">
        <f>IF('System Design'!$F$8=1,'Hourly Demand and Generation'!J5785*'System Design'!$F$22,IF('System Design'!$F$8=2,'Hourly Demand and Generation'!K5785*'System Design'!$F$22,IF('System Design'!$F$8=3,'Hourly Demand and Generation'!L5785*'System Design'!$F$22)))</f>
        <v>900</v>
      </c>
      <c r="Q5785" s="32">
        <f t="shared" si="1289"/>
        <v>0</v>
      </c>
      <c r="R5785" s="32">
        <f t="shared" si="1294"/>
        <v>5400</v>
      </c>
      <c r="S5785" s="32">
        <f t="shared" si="1295"/>
        <v>0</v>
      </c>
      <c r="T5785" s="32">
        <f t="shared" si="1296"/>
        <v>21600</v>
      </c>
      <c r="U5785" s="32">
        <f t="shared" si="1297"/>
        <v>0</v>
      </c>
      <c r="V5785" s="32">
        <f t="shared" si="1290"/>
        <v>508.04430456556798</v>
      </c>
      <c r="W5785" s="32">
        <f t="shared" si="1298"/>
        <v>508.04430456556798</v>
      </c>
      <c r="X5785" s="32">
        <f t="shared" si="1299"/>
        <v>508.04430456556798</v>
      </c>
    </row>
    <row r="5786" spans="1:24" x14ac:dyDescent="0.25">
      <c r="A5786" s="2"/>
      <c r="B5786" s="2" t="s">
        <v>9</v>
      </c>
      <c r="C5786" s="2">
        <f t="shared" si="1291"/>
        <v>241</v>
      </c>
      <c r="D5786" s="2">
        <f t="shared" si="1292"/>
        <v>22</v>
      </c>
      <c r="E5786" s="2">
        <f t="shared" si="1293"/>
        <v>5782</v>
      </c>
      <c r="F5786" s="11">
        <v>370.18037902140799</v>
      </c>
      <c r="G5786" s="10">
        <v>0</v>
      </c>
      <c r="H5786" s="10">
        <v>0</v>
      </c>
      <c r="I5786" s="10">
        <v>0</v>
      </c>
      <c r="J5786" s="9">
        <v>0.38</v>
      </c>
      <c r="K5786" s="9">
        <v>0.38</v>
      </c>
      <c r="L5786" s="9">
        <v>0.38</v>
      </c>
      <c r="N5786" s="32">
        <f>IF('System Design'!$F$8=1,'Hourly Demand and Generation'!G5786*'System Design'!$F$21,IF('System Design'!$F$8=2,'Hourly Demand and Generation'!H5786*'System Design'!$F$21,IF('System Design'!$F$8=3,'Hourly Demand and Generation'!I5786*'System Design'!$F$21)))</f>
        <v>0</v>
      </c>
      <c r="O5786" s="32">
        <f>IF('System Design'!$F$8=1,'Hourly Demand and Generation'!J5786*'System Design'!$F$22,IF('System Design'!$F$8=2,'Hourly Demand and Generation'!K5786*'System Design'!$F$22,IF('System Design'!$F$8=3,'Hourly Demand and Generation'!L5786*'System Design'!$F$22)))</f>
        <v>950</v>
      </c>
      <c r="Q5786" s="32">
        <f t="shared" si="1289"/>
        <v>0</v>
      </c>
      <c r="R5786" s="32">
        <f t="shared" si="1294"/>
        <v>5400</v>
      </c>
      <c r="S5786" s="32">
        <f t="shared" si="1295"/>
        <v>0</v>
      </c>
      <c r="T5786" s="32">
        <f t="shared" si="1296"/>
        <v>21600</v>
      </c>
      <c r="U5786" s="32">
        <f t="shared" si="1297"/>
        <v>0</v>
      </c>
      <c r="V5786" s="32">
        <f t="shared" si="1290"/>
        <v>579.81962097859196</v>
      </c>
      <c r="W5786" s="32">
        <f t="shared" si="1298"/>
        <v>579.81962097859196</v>
      </c>
      <c r="X5786" s="32">
        <f t="shared" si="1299"/>
        <v>579.81962097859196</v>
      </c>
    </row>
    <row r="5787" spans="1:24" x14ac:dyDescent="0.25">
      <c r="A5787" s="2"/>
      <c r="B5787" s="2" t="s">
        <v>9</v>
      </c>
      <c r="C5787" s="2">
        <f t="shared" si="1291"/>
        <v>241</v>
      </c>
      <c r="D5787" s="2">
        <f t="shared" si="1292"/>
        <v>23</v>
      </c>
      <c r="E5787" s="2">
        <f t="shared" si="1293"/>
        <v>5783</v>
      </c>
      <c r="F5787" s="11">
        <v>348.40506260838401</v>
      </c>
      <c r="G5787" s="10">
        <v>0</v>
      </c>
      <c r="H5787" s="10">
        <v>0</v>
      </c>
      <c r="I5787" s="10">
        <v>0</v>
      </c>
      <c r="J5787" s="9">
        <v>0.32</v>
      </c>
      <c r="K5787" s="9">
        <v>0.32</v>
      </c>
      <c r="L5787" s="9">
        <v>0.32</v>
      </c>
      <c r="N5787" s="32">
        <f>IF('System Design'!$F$8=1,'Hourly Demand and Generation'!G5787*'System Design'!$F$21,IF('System Design'!$F$8=2,'Hourly Demand and Generation'!H5787*'System Design'!$F$21,IF('System Design'!$F$8=3,'Hourly Demand and Generation'!I5787*'System Design'!$F$21)))</f>
        <v>0</v>
      </c>
      <c r="O5787" s="32">
        <f>IF('System Design'!$F$8=1,'Hourly Demand and Generation'!J5787*'System Design'!$F$22,IF('System Design'!$F$8=2,'Hourly Demand and Generation'!K5787*'System Design'!$F$22,IF('System Design'!$F$8=3,'Hourly Demand and Generation'!L5787*'System Design'!$F$22)))</f>
        <v>800</v>
      </c>
      <c r="Q5787" s="32">
        <f t="shared" si="1289"/>
        <v>0</v>
      </c>
      <c r="R5787" s="32">
        <f t="shared" si="1294"/>
        <v>5400</v>
      </c>
      <c r="S5787" s="32">
        <f t="shared" si="1295"/>
        <v>0</v>
      </c>
      <c r="T5787" s="32">
        <f t="shared" si="1296"/>
        <v>21600</v>
      </c>
      <c r="U5787" s="32">
        <f t="shared" si="1297"/>
        <v>0</v>
      </c>
      <c r="V5787" s="32">
        <f t="shared" si="1290"/>
        <v>451.59493739161599</v>
      </c>
      <c r="W5787" s="32">
        <f t="shared" si="1298"/>
        <v>451.59493739161599</v>
      </c>
      <c r="X5787" s="32">
        <f t="shared" si="1299"/>
        <v>451.59493739161599</v>
      </c>
    </row>
    <row r="5788" spans="1:24" x14ac:dyDescent="0.25">
      <c r="A5788" s="2"/>
      <c r="B5788" s="2" t="s">
        <v>9</v>
      </c>
      <c r="C5788" s="2">
        <f t="shared" si="1291"/>
        <v>241</v>
      </c>
      <c r="D5788" s="2">
        <f t="shared" si="1292"/>
        <v>24</v>
      </c>
      <c r="E5788" s="2">
        <f t="shared" si="1293"/>
        <v>5784</v>
      </c>
      <c r="F5788" s="11">
        <v>304.85442978233601</v>
      </c>
      <c r="G5788" s="10">
        <v>0</v>
      </c>
      <c r="H5788" s="10">
        <v>0</v>
      </c>
      <c r="I5788" s="10">
        <v>0</v>
      </c>
      <c r="J5788" s="9">
        <v>0.32</v>
      </c>
      <c r="K5788" s="9">
        <v>0.32</v>
      </c>
      <c r="L5788" s="9">
        <v>0.32</v>
      </c>
      <c r="N5788" s="32">
        <f>IF('System Design'!$F$8=1,'Hourly Demand and Generation'!G5788*'System Design'!$F$21,IF('System Design'!$F$8=2,'Hourly Demand and Generation'!H5788*'System Design'!$F$21,IF('System Design'!$F$8=3,'Hourly Demand and Generation'!I5788*'System Design'!$F$21)))</f>
        <v>0</v>
      </c>
      <c r="O5788" s="32">
        <f>IF('System Design'!$F$8=1,'Hourly Demand and Generation'!J5788*'System Design'!$F$22,IF('System Design'!$F$8=2,'Hourly Demand and Generation'!K5788*'System Design'!$F$22,IF('System Design'!$F$8=3,'Hourly Demand and Generation'!L5788*'System Design'!$F$22)))</f>
        <v>800</v>
      </c>
      <c r="Q5788" s="32">
        <f t="shared" si="1289"/>
        <v>0</v>
      </c>
      <c r="R5788" s="32">
        <f t="shared" si="1294"/>
        <v>5400</v>
      </c>
      <c r="S5788" s="32">
        <f t="shared" si="1295"/>
        <v>0</v>
      </c>
      <c r="T5788" s="32">
        <f t="shared" si="1296"/>
        <v>21600</v>
      </c>
      <c r="U5788" s="32">
        <f t="shared" si="1297"/>
        <v>0</v>
      </c>
      <c r="V5788" s="32">
        <f t="shared" si="1290"/>
        <v>495.14557021766399</v>
      </c>
      <c r="W5788" s="32">
        <f t="shared" si="1298"/>
        <v>495.14557021766399</v>
      </c>
      <c r="X5788" s="32">
        <f t="shared" si="1299"/>
        <v>495.14557021766399</v>
      </c>
    </row>
    <row r="5789" spans="1:24" x14ac:dyDescent="0.25">
      <c r="A5789" s="2"/>
      <c r="B5789" s="2" t="s">
        <v>9</v>
      </c>
      <c r="C5789" s="2">
        <f>C5788+1</f>
        <v>242</v>
      </c>
      <c r="D5789" s="2">
        <v>1</v>
      </c>
      <c r="E5789" s="2">
        <f t="shared" si="1293"/>
        <v>5785</v>
      </c>
      <c r="F5789" s="11">
        <v>243</v>
      </c>
      <c r="G5789" s="10">
        <v>0</v>
      </c>
      <c r="H5789" s="10">
        <v>0</v>
      </c>
      <c r="I5789" s="10">
        <v>0</v>
      </c>
      <c r="J5789" s="9">
        <v>0.4</v>
      </c>
      <c r="K5789" s="9">
        <v>0.4</v>
      </c>
      <c r="L5789" s="9">
        <v>0.4</v>
      </c>
      <c r="N5789" s="32">
        <f>IF('System Design'!$F$8=1,'Hourly Demand and Generation'!G5789*'System Design'!$F$21,IF('System Design'!$F$8=2,'Hourly Demand and Generation'!H5789*'System Design'!$F$21,IF('System Design'!$F$8=3,'Hourly Demand and Generation'!I5789*'System Design'!$F$21)))</f>
        <v>0</v>
      </c>
      <c r="O5789" s="32">
        <f>IF('System Design'!$F$8=1,'Hourly Demand and Generation'!J5789*'System Design'!$F$22,IF('System Design'!$F$8=2,'Hourly Demand and Generation'!K5789*'System Design'!$F$22,IF('System Design'!$F$8=3,'Hourly Demand and Generation'!L5789*'System Design'!$F$22)))</f>
        <v>1000</v>
      </c>
      <c r="Q5789" s="32">
        <f t="shared" si="1289"/>
        <v>0</v>
      </c>
      <c r="R5789" s="32">
        <f t="shared" si="1294"/>
        <v>5400</v>
      </c>
      <c r="S5789" s="32">
        <f t="shared" si="1295"/>
        <v>0</v>
      </c>
      <c r="T5789" s="32">
        <f t="shared" si="1296"/>
        <v>21600</v>
      </c>
      <c r="U5789" s="32">
        <f t="shared" si="1297"/>
        <v>0</v>
      </c>
      <c r="V5789" s="32">
        <f t="shared" si="1290"/>
        <v>757</v>
      </c>
      <c r="W5789" s="32">
        <f t="shared" si="1298"/>
        <v>757</v>
      </c>
      <c r="X5789" s="32">
        <f t="shared" si="1299"/>
        <v>757</v>
      </c>
    </row>
    <row r="5790" spans="1:24" x14ac:dyDescent="0.25">
      <c r="A5790" s="2"/>
      <c r="B5790" s="2" t="s">
        <v>9</v>
      </c>
      <c r="C5790" s="2">
        <f>C5789</f>
        <v>242</v>
      </c>
      <c r="D5790" s="2">
        <f>D5789+1</f>
        <v>2</v>
      </c>
      <c r="E5790" s="2">
        <f t="shared" si="1293"/>
        <v>5786</v>
      </c>
      <c r="F5790" s="11">
        <v>222.75</v>
      </c>
      <c r="G5790" s="10">
        <v>0</v>
      </c>
      <c r="H5790" s="10">
        <v>0</v>
      </c>
      <c r="I5790" s="10">
        <v>0</v>
      </c>
      <c r="J5790" s="9">
        <v>0.36</v>
      </c>
      <c r="K5790" s="9">
        <v>0.36</v>
      </c>
      <c r="L5790" s="9">
        <v>0.36</v>
      </c>
      <c r="N5790" s="32">
        <f>IF('System Design'!$F$8=1,'Hourly Demand and Generation'!G5790*'System Design'!$F$21,IF('System Design'!$F$8=2,'Hourly Demand and Generation'!H5790*'System Design'!$F$21,IF('System Design'!$F$8=3,'Hourly Demand and Generation'!I5790*'System Design'!$F$21)))</f>
        <v>0</v>
      </c>
      <c r="O5790" s="32">
        <f>IF('System Design'!$F$8=1,'Hourly Demand and Generation'!J5790*'System Design'!$F$22,IF('System Design'!$F$8=2,'Hourly Demand and Generation'!K5790*'System Design'!$F$22,IF('System Design'!$F$8=3,'Hourly Demand and Generation'!L5790*'System Design'!$F$22)))</f>
        <v>900</v>
      </c>
      <c r="Q5790" s="32">
        <f t="shared" si="1289"/>
        <v>0</v>
      </c>
      <c r="R5790" s="32">
        <f t="shared" si="1294"/>
        <v>5400</v>
      </c>
      <c r="S5790" s="32">
        <f t="shared" si="1295"/>
        <v>0</v>
      </c>
      <c r="T5790" s="32">
        <f t="shared" si="1296"/>
        <v>21600</v>
      </c>
      <c r="U5790" s="32">
        <f t="shared" si="1297"/>
        <v>0</v>
      </c>
      <c r="V5790" s="32">
        <f t="shared" si="1290"/>
        <v>677.25</v>
      </c>
      <c r="W5790" s="32">
        <f t="shared" si="1298"/>
        <v>677.25</v>
      </c>
      <c r="X5790" s="32">
        <f t="shared" si="1299"/>
        <v>677.25</v>
      </c>
    </row>
    <row r="5791" spans="1:24" x14ac:dyDescent="0.25">
      <c r="A5791" s="2"/>
      <c r="B5791" s="2" t="s">
        <v>9</v>
      </c>
      <c r="C5791" s="2">
        <f t="shared" ref="C5791:C5812" si="1300">C5790</f>
        <v>242</v>
      </c>
      <c r="D5791" s="2">
        <f t="shared" ref="D5791:D5812" si="1301">D5790+1</f>
        <v>3</v>
      </c>
      <c r="E5791" s="2">
        <f t="shared" si="1293"/>
        <v>5787</v>
      </c>
      <c r="F5791" s="11">
        <v>202.5</v>
      </c>
      <c r="G5791" s="10">
        <v>0</v>
      </c>
      <c r="H5791" s="10">
        <v>0</v>
      </c>
      <c r="I5791" s="10">
        <v>0</v>
      </c>
      <c r="J5791" s="9">
        <v>0.36</v>
      </c>
      <c r="K5791" s="9">
        <v>0.36</v>
      </c>
      <c r="L5791" s="9">
        <v>0.36</v>
      </c>
      <c r="N5791" s="32">
        <f>IF('System Design'!$F$8=1,'Hourly Demand and Generation'!G5791*'System Design'!$F$21,IF('System Design'!$F$8=2,'Hourly Demand and Generation'!H5791*'System Design'!$F$21,IF('System Design'!$F$8=3,'Hourly Demand and Generation'!I5791*'System Design'!$F$21)))</f>
        <v>0</v>
      </c>
      <c r="O5791" s="32">
        <f>IF('System Design'!$F$8=1,'Hourly Demand and Generation'!J5791*'System Design'!$F$22,IF('System Design'!$F$8=2,'Hourly Demand and Generation'!K5791*'System Design'!$F$22,IF('System Design'!$F$8=3,'Hourly Demand and Generation'!L5791*'System Design'!$F$22)))</f>
        <v>900</v>
      </c>
      <c r="Q5791" s="32">
        <f t="shared" si="1289"/>
        <v>0</v>
      </c>
      <c r="R5791" s="32">
        <f t="shared" si="1294"/>
        <v>5400</v>
      </c>
      <c r="S5791" s="32">
        <f t="shared" si="1295"/>
        <v>0</v>
      </c>
      <c r="T5791" s="32">
        <f t="shared" si="1296"/>
        <v>21600</v>
      </c>
      <c r="U5791" s="32">
        <f t="shared" si="1297"/>
        <v>0</v>
      </c>
      <c r="V5791" s="32">
        <f t="shared" si="1290"/>
        <v>697.5</v>
      </c>
      <c r="W5791" s="32">
        <f t="shared" si="1298"/>
        <v>697.5</v>
      </c>
      <c r="X5791" s="32">
        <f t="shared" si="1299"/>
        <v>697.5</v>
      </c>
    </row>
    <row r="5792" spans="1:24" x14ac:dyDescent="0.25">
      <c r="A5792" s="2"/>
      <c r="B5792" s="2" t="s">
        <v>9</v>
      </c>
      <c r="C5792" s="2">
        <f t="shared" si="1300"/>
        <v>242</v>
      </c>
      <c r="D5792" s="2">
        <f t="shared" si="1301"/>
        <v>4</v>
      </c>
      <c r="E5792" s="2">
        <f t="shared" si="1293"/>
        <v>5788</v>
      </c>
      <c r="F5792" s="11">
        <v>243</v>
      </c>
      <c r="G5792" s="10">
        <v>0</v>
      </c>
      <c r="H5792" s="10">
        <v>0</v>
      </c>
      <c r="I5792" s="10">
        <v>0</v>
      </c>
      <c r="J5792" s="9">
        <v>0.4</v>
      </c>
      <c r="K5792" s="9">
        <v>0.4</v>
      </c>
      <c r="L5792" s="9">
        <v>0.4</v>
      </c>
      <c r="N5792" s="32">
        <f>IF('System Design'!$F$8=1,'Hourly Demand and Generation'!G5792*'System Design'!$F$21,IF('System Design'!$F$8=2,'Hourly Demand and Generation'!H5792*'System Design'!$F$21,IF('System Design'!$F$8=3,'Hourly Demand and Generation'!I5792*'System Design'!$F$21)))</f>
        <v>0</v>
      </c>
      <c r="O5792" s="32">
        <f>IF('System Design'!$F$8=1,'Hourly Demand and Generation'!J5792*'System Design'!$F$22,IF('System Design'!$F$8=2,'Hourly Demand and Generation'!K5792*'System Design'!$F$22,IF('System Design'!$F$8=3,'Hourly Demand and Generation'!L5792*'System Design'!$F$22)))</f>
        <v>1000</v>
      </c>
      <c r="Q5792" s="32">
        <f t="shared" si="1289"/>
        <v>0</v>
      </c>
      <c r="R5792" s="32">
        <f t="shared" si="1294"/>
        <v>5400</v>
      </c>
      <c r="S5792" s="32">
        <f t="shared" si="1295"/>
        <v>0</v>
      </c>
      <c r="T5792" s="32">
        <f t="shared" si="1296"/>
        <v>21600</v>
      </c>
      <c r="U5792" s="32">
        <f t="shared" si="1297"/>
        <v>0</v>
      </c>
      <c r="V5792" s="32">
        <f t="shared" si="1290"/>
        <v>757</v>
      </c>
      <c r="W5792" s="32">
        <f t="shared" si="1298"/>
        <v>757</v>
      </c>
      <c r="X5792" s="32">
        <f t="shared" si="1299"/>
        <v>757</v>
      </c>
    </row>
    <row r="5793" spans="1:24" x14ac:dyDescent="0.25">
      <c r="A5793" s="2"/>
      <c r="B5793" s="2" t="s">
        <v>9</v>
      </c>
      <c r="C5793" s="2">
        <f t="shared" si="1300"/>
        <v>242</v>
      </c>
      <c r="D5793" s="2">
        <f t="shared" si="1301"/>
        <v>5</v>
      </c>
      <c r="E5793" s="2">
        <f t="shared" si="1293"/>
        <v>5789</v>
      </c>
      <c r="F5793" s="11">
        <v>263.25</v>
      </c>
      <c r="G5793" s="10">
        <v>0</v>
      </c>
      <c r="H5793" s="10">
        <v>3.12540984708852E-2</v>
      </c>
      <c r="I5793" s="10">
        <v>7.4399999999999994E-2</v>
      </c>
      <c r="J5793" s="9">
        <v>0.32</v>
      </c>
      <c r="K5793" s="9">
        <v>0.32</v>
      </c>
      <c r="L5793" s="9">
        <v>0.32</v>
      </c>
      <c r="N5793" s="32">
        <f>IF('System Design'!$F$8=1,'Hourly Demand and Generation'!G5793*'System Design'!$F$21,IF('System Design'!$F$8=2,'Hourly Demand and Generation'!H5793*'System Design'!$F$21,IF('System Design'!$F$8=3,'Hourly Demand and Generation'!I5793*'System Design'!$F$21)))</f>
        <v>37.199999999999996</v>
      </c>
      <c r="O5793" s="32">
        <f>IF('System Design'!$F$8=1,'Hourly Demand and Generation'!J5793*'System Design'!$F$22,IF('System Design'!$F$8=2,'Hourly Demand and Generation'!K5793*'System Design'!$F$22,IF('System Design'!$F$8=3,'Hourly Demand and Generation'!L5793*'System Design'!$F$22)))</f>
        <v>800</v>
      </c>
      <c r="Q5793" s="32">
        <f t="shared" si="1289"/>
        <v>0</v>
      </c>
      <c r="R5793" s="32">
        <f t="shared" si="1294"/>
        <v>5400</v>
      </c>
      <c r="S5793" s="32">
        <f t="shared" si="1295"/>
        <v>0</v>
      </c>
      <c r="T5793" s="32">
        <f t="shared" si="1296"/>
        <v>21600</v>
      </c>
      <c r="U5793" s="32">
        <f t="shared" si="1297"/>
        <v>0</v>
      </c>
      <c r="V5793" s="32">
        <f t="shared" si="1290"/>
        <v>573.95000000000005</v>
      </c>
      <c r="W5793" s="32">
        <f t="shared" si="1298"/>
        <v>573.95000000000005</v>
      </c>
      <c r="X5793" s="32">
        <f t="shared" si="1299"/>
        <v>573.95000000000005</v>
      </c>
    </row>
    <row r="5794" spans="1:24" x14ac:dyDescent="0.25">
      <c r="A5794" s="2"/>
      <c r="B5794" s="2" t="s">
        <v>9</v>
      </c>
      <c r="C5794" s="2">
        <f t="shared" si="1300"/>
        <v>242</v>
      </c>
      <c r="D5794" s="2">
        <f t="shared" si="1301"/>
        <v>6</v>
      </c>
      <c r="E5794" s="2">
        <f t="shared" si="1293"/>
        <v>5790</v>
      </c>
      <c r="F5794" s="11">
        <v>283.5</v>
      </c>
      <c r="G5794" s="10">
        <v>6.25081969417704E-2</v>
      </c>
      <c r="H5794" s="10">
        <v>9.7669057721516295E-2</v>
      </c>
      <c r="I5794" s="10">
        <v>0.15809999999999999</v>
      </c>
      <c r="J5794" s="9">
        <v>0.32</v>
      </c>
      <c r="K5794" s="9">
        <v>0.32</v>
      </c>
      <c r="L5794" s="9">
        <v>0.32</v>
      </c>
      <c r="N5794" s="32">
        <f>IF('System Design'!$F$8=1,'Hourly Demand and Generation'!G5794*'System Design'!$F$21,IF('System Design'!$F$8=2,'Hourly Demand and Generation'!H5794*'System Design'!$F$21,IF('System Design'!$F$8=3,'Hourly Demand and Generation'!I5794*'System Design'!$F$21)))</f>
        <v>79.05</v>
      </c>
      <c r="O5794" s="32">
        <f>IF('System Design'!$F$8=1,'Hourly Demand and Generation'!J5794*'System Design'!$F$22,IF('System Design'!$F$8=2,'Hourly Demand and Generation'!K5794*'System Design'!$F$22,IF('System Design'!$F$8=3,'Hourly Demand and Generation'!L5794*'System Design'!$F$22)))</f>
        <v>800</v>
      </c>
      <c r="Q5794" s="32">
        <f t="shared" si="1289"/>
        <v>0</v>
      </c>
      <c r="R5794" s="32">
        <f t="shared" si="1294"/>
        <v>5400</v>
      </c>
      <c r="S5794" s="32">
        <f t="shared" si="1295"/>
        <v>0</v>
      </c>
      <c r="T5794" s="32">
        <f t="shared" si="1296"/>
        <v>21600</v>
      </c>
      <c r="U5794" s="32">
        <f t="shared" si="1297"/>
        <v>0</v>
      </c>
      <c r="V5794" s="32">
        <f t="shared" si="1290"/>
        <v>595.54999999999995</v>
      </c>
      <c r="W5794" s="32">
        <f t="shared" si="1298"/>
        <v>595.54999999999995</v>
      </c>
      <c r="X5794" s="32">
        <f t="shared" si="1299"/>
        <v>595.54999999999995</v>
      </c>
    </row>
    <row r="5795" spans="1:24" x14ac:dyDescent="0.25">
      <c r="A5795" s="2"/>
      <c r="B5795" s="2" t="s">
        <v>9</v>
      </c>
      <c r="C5795" s="2">
        <f t="shared" si="1300"/>
        <v>242</v>
      </c>
      <c r="D5795" s="2">
        <f t="shared" si="1301"/>
        <v>7</v>
      </c>
      <c r="E5795" s="2">
        <f t="shared" si="1293"/>
        <v>5791</v>
      </c>
      <c r="F5795" s="11">
        <v>303.75</v>
      </c>
      <c r="G5795" s="10">
        <v>0.132829918501262</v>
      </c>
      <c r="H5795" s="10">
        <v>0.164084016972147</v>
      </c>
      <c r="I5795" s="10">
        <v>0.23250000000000001</v>
      </c>
      <c r="J5795" s="9">
        <v>0.36</v>
      </c>
      <c r="K5795" s="9">
        <v>0.36</v>
      </c>
      <c r="L5795" s="9">
        <v>0.36</v>
      </c>
      <c r="N5795" s="32">
        <f>IF('System Design'!$F$8=1,'Hourly Demand and Generation'!G5795*'System Design'!$F$21,IF('System Design'!$F$8=2,'Hourly Demand and Generation'!H5795*'System Design'!$F$21,IF('System Design'!$F$8=3,'Hourly Demand and Generation'!I5795*'System Design'!$F$21)))</f>
        <v>116.25</v>
      </c>
      <c r="O5795" s="32">
        <f>IF('System Design'!$F$8=1,'Hourly Demand and Generation'!J5795*'System Design'!$F$22,IF('System Design'!$F$8=2,'Hourly Demand and Generation'!K5795*'System Design'!$F$22,IF('System Design'!$F$8=3,'Hourly Demand and Generation'!L5795*'System Design'!$F$22)))</f>
        <v>900</v>
      </c>
      <c r="Q5795" s="32">
        <f t="shared" si="1289"/>
        <v>0</v>
      </c>
      <c r="R5795" s="32">
        <f t="shared" si="1294"/>
        <v>5400</v>
      </c>
      <c r="S5795" s="32">
        <f t="shared" si="1295"/>
        <v>0</v>
      </c>
      <c r="T5795" s="32">
        <f t="shared" si="1296"/>
        <v>21600</v>
      </c>
      <c r="U5795" s="32">
        <f t="shared" si="1297"/>
        <v>0</v>
      </c>
      <c r="V5795" s="32">
        <f t="shared" si="1290"/>
        <v>712.5</v>
      </c>
      <c r="W5795" s="32">
        <f t="shared" si="1298"/>
        <v>712.5</v>
      </c>
      <c r="X5795" s="32">
        <f t="shared" si="1299"/>
        <v>712.5</v>
      </c>
    </row>
    <row r="5796" spans="1:24" x14ac:dyDescent="0.25">
      <c r="A5796" s="2"/>
      <c r="B5796" s="2" t="s">
        <v>9</v>
      </c>
      <c r="C5796" s="2">
        <f t="shared" si="1300"/>
        <v>242</v>
      </c>
      <c r="D5796" s="2">
        <f t="shared" si="1301"/>
        <v>8</v>
      </c>
      <c r="E5796" s="2">
        <f t="shared" si="1293"/>
        <v>5792</v>
      </c>
      <c r="F5796" s="11">
        <v>324</v>
      </c>
      <c r="G5796" s="10">
        <v>0.25784631238480299</v>
      </c>
      <c r="H5796" s="10">
        <v>0.293007173164549</v>
      </c>
      <c r="I5796" s="10">
        <v>0.3906</v>
      </c>
      <c r="J5796" s="9">
        <v>0.36</v>
      </c>
      <c r="K5796" s="9">
        <v>0.36</v>
      </c>
      <c r="L5796" s="9">
        <v>0.36</v>
      </c>
      <c r="N5796" s="32">
        <f>IF('System Design'!$F$8=1,'Hourly Demand and Generation'!G5796*'System Design'!$F$21,IF('System Design'!$F$8=2,'Hourly Demand and Generation'!H5796*'System Design'!$F$21,IF('System Design'!$F$8=3,'Hourly Demand and Generation'!I5796*'System Design'!$F$21)))</f>
        <v>195.3</v>
      </c>
      <c r="O5796" s="32">
        <f>IF('System Design'!$F$8=1,'Hourly Demand and Generation'!J5796*'System Design'!$F$22,IF('System Design'!$F$8=2,'Hourly Demand and Generation'!K5796*'System Design'!$F$22,IF('System Design'!$F$8=3,'Hourly Demand and Generation'!L5796*'System Design'!$F$22)))</f>
        <v>900</v>
      </c>
      <c r="Q5796" s="32">
        <f t="shared" si="1289"/>
        <v>0</v>
      </c>
      <c r="R5796" s="32">
        <f t="shared" si="1294"/>
        <v>5400</v>
      </c>
      <c r="S5796" s="32">
        <f t="shared" si="1295"/>
        <v>0</v>
      </c>
      <c r="T5796" s="32">
        <f t="shared" si="1296"/>
        <v>21600</v>
      </c>
      <c r="U5796" s="32">
        <f t="shared" si="1297"/>
        <v>0</v>
      </c>
      <c r="V5796" s="32">
        <f t="shared" si="1290"/>
        <v>771.3</v>
      </c>
      <c r="W5796" s="32">
        <f t="shared" si="1298"/>
        <v>771.3</v>
      </c>
      <c r="X5796" s="32">
        <f t="shared" si="1299"/>
        <v>771.3</v>
      </c>
    </row>
    <row r="5797" spans="1:24" x14ac:dyDescent="0.25">
      <c r="A5797" s="2"/>
      <c r="B5797" s="2" t="s">
        <v>9</v>
      </c>
      <c r="C5797" s="2">
        <f t="shared" si="1300"/>
        <v>242</v>
      </c>
      <c r="D5797" s="2">
        <f t="shared" si="1301"/>
        <v>9</v>
      </c>
      <c r="E5797" s="2">
        <f t="shared" si="1293"/>
        <v>5793</v>
      </c>
      <c r="F5797" s="11">
        <v>324</v>
      </c>
      <c r="G5797" s="10">
        <v>0.39067623088606501</v>
      </c>
      <c r="H5797" s="10">
        <v>0.42193032935695002</v>
      </c>
      <c r="I5797" s="10">
        <v>0.53939999999999999</v>
      </c>
      <c r="J5797" s="9">
        <v>0.32</v>
      </c>
      <c r="K5797" s="9">
        <v>0.32</v>
      </c>
      <c r="L5797" s="9">
        <v>0.32</v>
      </c>
      <c r="N5797" s="32">
        <f>IF('System Design'!$F$8=1,'Hourly Demand and Generation'!G5797*'System Design'!$F$21,IF('System Design'!$F$8=2,'Hourly Demand and Generation'!H5797*'System Design'!$F$21,IF('System Design'!$F$8=3,'Hourly Demand and Generation'!I5797*'System Design'!$F$21)))</f>
        <v>269.7</v>
      </c>
      <c r="O5797" s="32">
        <f>IF('System Design'!$F$8=1,'Hourly Demand and Generation'!J5797*'System Design'!$F$22,IF('System Design'!$F$8=2,'Hourly Demand and Generation'!K5797*'System Design'!$F$22,IF('System Design'!$F$8=3,'Hourly Demand and Generation'!L5797*'System Design'!$F$22)))</f>
        <v>800</v>
      </c>
      <c r="Q5797" s="32">
        <f t="shared" si="1289"/>
        <v>0</v>
      </c>
      <c r="R5797" s="32">
        <f t="shared" si="1294"/>
        <v>5400</v>
      </c>
      <c r="S5797" s="32">
        <f t="shared" si="1295"/>
        <v>0</v>
      </c>
      <c r="T5797" s="32">
        <f t="shared" si="1296"/>
        <v>21600</v>
      </c>
      <c r="U5797" s="32">
        <f t="shared" si="1297"/>
        <v>0</v>
      </c>
      <c r="V5797" s="32">
        <f t="shared" si="1290"/>
        <v>745.7</v>
      </c>
      <c r="W5797" s="32">
        <f t="shared" si="1298"/>
        <v>745.7</v>
      </c>
      <c r="X5797" s="32">
        <f t="shared" si="1299"/>
        <v>745.7</v>
      </c>
    </row>
    <row r="5798" spans="1:24" x14ac:dyDescent="0.25">
      <c r="A5798" s="2"/>
      <c r="B5798" s="2" t="s">
        <v>9</v>
      </c>
      <c r="C5798" s="2">
        <f t="shared" si="1300"/>
        <v>242</v>
      </c>
      <c r="D5798" s="2">
        <f t="shared" si="1301"/>
        <v>10</v>
      </c>
      <c r="E5798" s="2">
        <f t="shared" si="1293"/>
        <v>5794</v>
      </c>
      <c r="F5798" s="11">
        <v>315.89999999999998</v>
      </c>
      <c r="G5798" s="10">
        <v>0.52350614938732698</v>
      </c>
      <c r="H5798" s="10">
        <v>0.55476024785821298</v>
      </c>
      <c r="I5798" s="10">
        <v>0.69750000000000001</v>
      </c>
      <c r="J5798" s="9">
        <v>0.36</v>
      </c>
      <c r="K5798" s="9">
        <v>0.36</v>
      </c>
      <c r="L5798" s="9">
        <v>0.36</v>
      </c>
      <c r="N5798" s="32">
        <f>IF('System Design'!$F$8=1,'Hourly Demand and Generation'!G5798*'System Design'!$F$21,IF('System Design'!$F$8=2,'Hourly Demand and Generation'!H5798*'System Design'!$F$21,IF('System Design'!$F$8=3,'Hourly Demand and Generation'!I5798*'System Design'!$F$21)))</f>
        <v>348.75</v>
      </c>
      <c r="O5798" s="32">
        <f>IF('System Design'!$F$8=1,'Hourly Demand and Generation'!J5798*'System Design'!$F$22,IF('System Design'!$F$8=2,'Hourly Demand and Generation'!K5798*'System Design'!$F$22,IF('System Design'!$F$8=3,'Hourly Demand and Generation'!L5798*'System Design'!$F$22)))</f>
        <v>900</v>
      </c>
      <c r="Q5798" s="32">
        <f t="shared" si="1289"/>
        <v>0</v>
      </c>
      <c r="R5798" s="32">
        <f t="shared" si="1294"/>
        <v>5400</v>
      </c>
      <c r="S5798" s="32">
        <f t="shared" si="1295"/>
        <v>0</v>
      </c>
      <c r="T5798" s="32">
        <f t="shared" si="1296"/>
        <v>21600</v>
      </c>
      <c r="U5798" s="32">
        <f t="shared" si="1297"/>
        <v>0</v>
      </c>
      <c r="V5798" s="32">
        <f t="shared" si="1290"/>
        <v>932.85</v>
      </c>
      <c r="W5798" s="32">
        <f t="shared" si="1298"/>
        <v>932.85</v>
      </c>
      <c r="X5798" s="32">
        <f t="shared" si="1299"/>
        <v>932.85</v>
      </c>
    </row>
    <row r="5799" spans="1:24" x14ac:dyDescent="0.25">
      <c r="A5799" s="2"/>
      <c r="B5799" s="2" t="s">
        <v>9</v>
      </c>
      <c r="C5799" s="2">
        <f t="shared" si="1300"/>
        <v>242</v>
      </c>
      <c r="D5799" s="2">
        <f t="shared" si="1301"/>
        <v>11</v>
      </c>
      <c r="E5799" s="2">
        <f t="shared" si="1293"/>
        <v>5795</v>
      </c>
      <c r="F5799" s="11">
        <v>311.85000000000002</v>
      </c>
      <c r="G5799" s="10">
        <v>0.648522543270868</v>
      </c>
      <c r="H5799" s="10">
        <v>0.68368340405061401</v>
      </c>
      <c r="I5799" s="10">
        <v>0.85560000000000003</v>
      </c>
      <c r="J5799" s="9">
        <v>0.32</v>
      </c>
      <c r="K5799" s="9">
        <v>0.32</v>
      </c>
      <c r="L5799" s="9">
        <v>0.32</v>
      </c>
      <c r="N5799" s="32">
        <f>IF('System Design'!$F$8=1,'Hourly Demand and Generation'!G5799*'System Design'!$F$21,IF('System Design'!$F$8=2,'Hourly Demand and Generation'!H5799*'System Design'!$F$21,IF('System Design'!$F$8=3,'Hourly Demand and Generation'!I5799*'System Design'!$F$21)))</f>
        <v>427.8</v>
      </c>
      <c r="O5799" s="32">
        <f>IF('System Design'!$F$8=1,'Hourly Demand and Generation'!J5799*'System Design'!$F$22,IF('System Design'!$F$8=2,'Hourly Demand and Generation'!K5799*'System Design'!$F$22,IF('System Design'!$F$8=3,'Hourly Demand and Generation'!L5799*'System Design'!$F$22)))</f>
        <v>800</v>
      </c>
      <c r="Q5799" s="32">
        <f t="shared" si="1289"/>
        <v>0</v>
      </c>
      <c r="R5799" s="32">
        <f t="shared" si="1294"/>
        <v>5400</v>
      </c>
      <c r="S5799" s="32">
        <f t="shared" si="1295"/>
        <v>0</v>
      </c>
      <c r="T5799" s="32">
        <f t="shared" si="1296"/>
        <v>21600</v>
      </c>
      <c r="U5799" s="32">
        <f t="shared" si="1297"/>
        <v>0</v>
      </c>
      <c r="V5799" s="32">
        <f t="shared" si="1290"/>
        <v>915.94999999999993</v>
      </c>
      <c r="W5799" s="32">
        <f t="shared" si="1298"/>
        <v>915.94999999999993</v>
      </c>
      <c r="X5799" s="32">
        <f t="shared" si="1299"/>
        <v>915.94999999999993</v>
      </c>
    </row>
    <row r="5800" spans="1:24" x14ac:dyDescent="0.25">
      <c r="A5800" s="2"/>
      <c r="B5800" s="2" t="s">
        <v>9</v>
      </c>
      <c r="C5800" s="2">
        <f t="shared" si="1300"/>
        <v>242</v>
      </c>
      <c r="D5800" s="2">
        <f t="shared" si="1301"/>
        <v>12</v>
      </c>
      <c r="E5800" s="2">
        <f t="shared" si="1293"/>
        <v>5796</v>
      </c>
      <c r="F5800" s="11">
        <v>311.85000000000002</v>
      </c>
      <c r="G5800" s="10">
        <v>0.78135246177213002</v>
      </c>
      <c r="H5800" s="10">
        <v>0.78135246177213002</v>
      </c>
      <c r="I5800" s="10">
        <v>0.93</v>
      </c>
      <c r="J5800" s="9">
        <v>0.3</v>
      </c>
      <c r="K5800" s="9">
        <v>0.3</v>
      </c>
      <c r="L5800" s="9">
        <v>0.3</v>
      </c>
      <c r="N5800" s="32">
        <f>IF('System Design'!$F$8=1,'Hourly Demand and Generation'!G5800*'System Design'!$F$21,IF('System Design'!$F$8=2,'Hourly Demand and Generation'!H5800*'System Design'!$F$21,IF('System Design'!$F$8=3,'Hourly Demand and Generation'!I5800*'System Design'!$F$21)))</f>
        <v>465</v>
      </c>
      <c r="O5800" s="32">
        <f>IF('System Design'!$F$8=1,'Hourly Demand and Generation'!J5800*'System Design'!$F$22,IF('System Design'!$F$8=2,'Hourly Demand and Generation'!K5800*'System Design'!$F$22,IF('System Design'!$F$8=3,'Hourly Demand and Generation'!L5800*'System Design'!$F$22)))</f>
        <v>750</v>
      </c>
      <c r="Q5800" s="32">
        <f t="shared" si="1289"/>
        <v>0</v>
      </c>
      <c r="R5800" s="32">
        <f t="shared" si="1294"/>
        <v>5400</v>
      </c>
      <c r="S5800" s="32">
        <f t="shared" si="1295"/>
        <v>0</v>
      </c>
      <c r="T5800" s="32">
        <f t="shared" si="1296"/>
        <v>21600</v>
      </c>
      <c r="U5800" s="32">
        <f t="shared" si="1297"/>
        <v>0</v>
      </c>
      <c r="V5800" s="32">
        <f t="shared" si="1290"/>
        <v>903.15</v>
      </c>
      <c r="W5800" s="32">
        <f t="shared" si="1298"/>
        <v>903.15</v>
      </c>
      <c r="X5800" s="32">
        <f t="shared" si="1299"/>
        <v>903.15</v>
      </c>
    </row>
    <row r="5801" spans="1:24" x14ac:dyDescent="0.25">
      <c r="A5801" s="2"/>
      <c r="B5801" s="2" t="s">
        <v>9</v>
      </c>
      <c r="C5801" s="2">
        <f t="shared" si="1300"/>
        <v>242</v>
      </c>
      <c r="D5801" s="2">
        <f t="shared" si="1301"/>
        <v>13</v>
      </c>
      <c r="E5801" s="2">
        <f t="shared" si="1293"/>
        <v>5797</v>
      </c>
      <c r="F5801" s="11">
        <v>324</v>
      </c>
      <c r="G5801" s="10">
        <v>0.648522543270868</v>
      </c>
      <c r="H5801" s="10">
        <v>0.68368340405061401</v>
      </c>
      <c r="I5801" s="10">
        <v>0.85560000000000003</v>
      </c>
      <c r="J5801" s="9">
        <v>0.32</v>
      </c>
      <c r="K5801" s="9">
        <v>0.32</v>
      </c>
      <c r="L5801" s="9">
        <v>0.32</v>
      </c>
      <c r="N5801" s="32">
        <f>IF('System Design'!$F$8=1,'Hourly Demand and Generation'!G5801*'System Design'!$F$21,IF('System Design'!$F$8=2,'Hourly Demand and Generation'!H5801*'System Design'!$F$21,IF('System Design'!$F$8=3,'Hourly Demand and Generation'!I5801*'System Design'!$F$21)))</f>
        <v>427.8</v>
      </c>
      <c r="O5801" s="32">
        <f>IF('System Design'!$F$8=1,'Hourly Demand and Generation'!J5801*'System Design'!$F$22,IF('System Design'!$F$8=2,'Hourly Demand and Generation'!K5801*'System Design'!$F$22,IF('System Design'!$F$8=3,'Hourly Demand and Generation'!L5801*'System Design'!$F$22)))</f>
        <v>800</v>
      </c>
      <c r="Q5801" s="32">
        <f t="shared" si="1289"/>
        <v>0</v>
      </c>
      <c r="R5801" s="32">
        <f t="shared" si="1294"/>
        <v>5400</v>
      </c>
      <c r="S5801" s="32">
        <f t="shared" si="1295"/>
        <v>0</v>
      </c>
      <c r="T5801" s="32">
        <f t="shared" si="1296"/>
        <v>21600</v>
      </c>
      <c r="U5801" s="32">
        <f t="shared" si="1297"/>
        <v>0</v>
      </c>
      <c r="V5801" s="32">
        <f t="shared" si="1290"/>
        <v>903.8</v>
      </c>
      <c r="W5801" s="32">
        <f t="shared" si="1298"/>
        <v>903.8</v>
      </c>
      <c r="X5801" s="32">
        <f t="shared" si="1299"/>
        <v>903.8</v>
      </c>
    </row>
    <row r="5802" spans="1:24" x14ac:dyDescent="0.25">
      <c r="A5802" s="2"/>
      <c r="B5802" s="2" t="s">
        <v>9</v>
      </c>
      <c r="C5802" s="2">
        <f t="shared" si="1300"/>
        <v>242</v>
      </c>
      <c r="D5802" s="2">
        <f t="shared" si="1301"/>
        <v>14</v>
      </c>
      <c r="E5802" s="2">
        <f t="shared" si="1293"/>
        <v>5798</v>
      </c>
      <c r="F5802" s="11">
        <v>324</v>
      </c>
      <c r="G5802" s="10">
        <v>0.52350614938732698</v>
      </c>
      <c r="H5802" s="10">
        <v>0.55476024785821298</v>
      </c>
      <c r="I5802" s="10">
        <v>0.69750000000000001</v>
      </c>
      <c r="J5802" s="9">
        <v>0.34</v>
      </c>
      <c r="K5802" s="9">
        <v>0.34</v>
      </c>
      <c r="L5802" s="9">
        <v>0.34</v>
      </c>
      <c r="N5802" s="32">
        <f>IF('System Design'!$F$8=1,'Hourly Demand and Generation'!G5802*'System Design'!$F$21,IF('System Design'!$F$8=2,'Hourly Demand and Generation'!H5802*'System Design'!$F$21,IF('System Design'!$F$8=3,'Hourly Demand and Generation'!I5802*'System Design'!$F$21)))</f>
        <v>348.75</v>
      </c>
      <c r="O5802" s="32">
        <f>IF('System Design'!$F$8=1,'Hourly Demand and Generation'!J5802*'System Design'!$F$22,IF('System Design'!$F$8=2,'Hourly Demand and Generation'!K5802*'System Design'!$F$22,IF('System Design'!$F$8=3,'Hourly Demand and Generation'!L5802*'System Design'!$F$22)))</f>
        <v>850.00000000000011</v>
      </c>
      <c r="Q5802" s="32">
        <f t="shared" si="1289"/>
        <v>0</v>
      </c>
      <c r="R5802" s="32">
        <f t="shared" si="1294"/>
        <v>5400</v>
      </c>
      <c r="S5802" s="32">
        <f t="shared" si="1295"/>
        <v>0</v>
      </c>
      <c r="T5802" s="32">
        <f t="shared" si="1296"/>
        <v>21600</v>
      </c>
      <c r="U5802" s="32">
        <f t="shared" si="1297"/>
        <v>0</v>
      </c>
      <c r="V5802" s="32">
        <f t="shared" si="1290"/>
        <v>874.75</v>
      </c>
      <c r="W5802" s="32">
        <f t="shared" si="1298"/>
        <v>874.75</v>
      </c>
      <c r="X5802" s="32">
        <f t="shared" si="1299"/>
        <v>874.75</v>
      </c>
    </row>
    <row r="5803" spans="1:24" x14ac:dyDescent="0.25">
      <c r="A5803" s="2"/>
      <c r="B5803" s="2" t="s">
        <v>9</v>
      </c>
      <c r="C5803" s="2">
        <f t="shared" si="1300"/>
        <v>242</v>
      </c>
      <c r="D5803" s="2">
        <f t="shared" si="1301"/>
        <v>15</v>
      </c>
      <c r="E5803" s="2">
        <f t="shared" si="1293"/>
        <v>5799</v>
      </c>
      <c r="F5803" s="11">
        <v>344.25</v>
      </c>
      <c r="G5803" s="10">
        <v>0.39067623088606501</v>
      </c>
      <c r="H5803" s="10">
        <v>0.42193032935695002</v>
      </c>
      <c r="I5803" s="10">
        <v>0.53939999999999999</v>
      </c>
      <c r="J5803" s="9">
        <v>0.36</v>
      </c>
      <c r="K5803" s="9">
        <v>0.36</v>
      </c>
      <c r="L5803" s="9">
        <v>0.36</v>
      </c>
      <c r="N5803" s="32">
        <f>IF('System Design'!$F$8=1,'Hourly Demand and Generation'!G5803*'System Design'!$F$21,IF('System Design'!$F$8=2,'Hourly Demand and Generation'!H5803*'System Design'!$F$21,IF('System Design'!$F$8=3,'Hourly Demand and Generation'!I5803*'System Design'!$F$21)))</f>
        <v>269.7</v>
      </c>
      <c r="O5803" s="32">
        <f>IF('System Design'!$F$8=1,'Hourly Demand and Generation'!J5803*'System Design'!$F$22,IF('System Design'!$F$8=2,'Hourly Demand and Generation'!K5803*'System Design'!$F$22,IF('System Design'!$F$8=3,'Hourly Demand and Generation'!L5803*'System Design'!$F$22)))</f>
        <v>900</v>
      </c>
      <c r="Q5803" s="32">
        <f t="shared" si="1289"/>
        <v>0</v>
      </c>
      <c r="R5803" s="32">
        <f t="shared" si="1294"/>
        <v>5400</v>
      </c>
      <c r="S5803" s="32">
        <f t="shared" si="1295"/>
        <v>0</v>
      </c>
      <c r="T5803" s="32">
        <f t="shared" si="1296"/>
        <v>21600</v>
      </c>
      <c r="U5803" s="32">
        <f t="shared" si="1297"/>
        <v>0</v>
      </c>
      <c r="V5803" s="32">
        <f t="shared" si="1290"/>
        <v>825.45</v>
      </c>
      <c r="W5803" s="32">
        <f t="shared" si="1298"/>
        <v>825.45</v>
      </c>
      <c r="X5803" s="32">
        <f t="shared" si="1299"/>
        <v>825.45</v>
      </c>
    </row>
    <row r="5804" spans="1:24" x14ac:dyDescent="0.25">
      <c r="A5804" s="2"/>
      <c r="B5804" s="2" t="s">
        <v>9</v>
      </c>
      <c r="C5804" s="2">
        <f t="shared" si="1300"/>
        <v>242</v>
      </c>
      <c r="D5804" s="2">
        <f t="shared" si="1301"/>
        <v>16</v>
      </c>
      <c r="E5804" s="2">
        <f t="shared" si="1293"/>
        <v>5800</v>
      </c>
      <c r="F5804" s="11">
        <v>364.5</v>
      </c>
      <c r="G5804" s="10">
        <v>0.25784631238480299</v>
      </c>
      <c r="H5804" s="10">
        <v>0.293007173164549</v>
      </c>
      <c r="I5804" s="10">
        <v>0.3906</v>
      </c>
      <c r="J5804" s="9">
        <v>0.36</v>
      </c>
      <c r="K5804" s="9">
        <v>0.36</v>
      </c>
      <c r="L5804" s="9">
        <v>0.36</v>
      </c>
      <c r="N5804" s="32">
        <f>IF('System Design'!$F$8=1,'Hourly Demand and Generation'!G5804*'System Design'!$F$21,IF('System Design'!$F$8=2,'Hourly Demand and Generation'!H5804*'System Design'!$F$21,IF('System Design'!$F$8=3,'Hourly Demand and Generation'!I5804*'System Design'!$F$21)))</f>
        <v>195.3</v>
      </c>
      <c r="O5804" s="32">
        <f>IF('System Design'!$F$8=1,'Hourly Demand and Generation'!J5804*'System Design'!$F$22,IF('System Design'!$F$8=2,'Hourly Demand and Generation'!K5804*'System Design'!$F$22,IF('System Design'!$F$8=3,'Hourly Demand and Generation'!L5804*'System Design'!$F$22)))</f>
        <v>900</v>
      </c>
      <c r="Q5804" s="32">
        <f t="shared" si="1289"/>
        <v>0</v>
      </c>
      <c r="R5804" s="32">
        <f t="shared" si="1294"/>
        <v>5400</v>
      </c>
      <c r="S5804" s="32">
        <f t="shared" si="1295"/>
        <v>0</v>
      </c>
      <c r="T5804" s="32">
        <f t="shared" si="1296"/>
        <v>21600</v>
      </c>
      <c r="U5804" s="32">
        <f t="shared" si="1297"/>
        <v>0</v>
      </c>
      <c r="V5804" s="32">
        <f t="shared" si="1290"/>
        <v>730.8</v>
      </c>
      <c r="W5804" s="32">
        <f t="shared" si="1298"/>
        <v>730.8</v>
      </c>
      <c r="X5804" s="32">
        <f t="shared" si="1299"/>
        <v>730.8</v>
      </c>
    </row>
    <row r="5805" spans="1:24" x14ac:dyDescent="0.25">
      <c r="A5805" s="2"/>
      <c r="B5805" s="2" t="s">
        <v>9</v>
      </c>
      <c r="C5805" s="2">
        <f t="shared" si="1300"/>
        <v>242</v>
      </c>
      <c r="D5805" s="2">
        <f t="shared" si="1301"/>
        <v>17</v>
      </c>
      <c r="E5805" s="2">
        <f t="shared" si="1293"/>
        <v>5801</v>
      </c>
      <c r="F5805" s="11">
        <v>384.75</v>
      </c>
      <c r="G5805" s="10">
        <v>0.132829918501262</v>
      </c>
      <c r="H5805" s="10">
        <v>0.164084016972147</v>
      </c>
      <c r="I5805" s="10">
        <v>0.23250000000000001</v>
      </c>
      <c r="J5805" s="9">
        <v>0.4</v>
      </c>
      <c r="K5805" s="9">
        <v>0.4</v>
      </c>
      <c r="L5805" s="9">
        <v>0.4</v>
      </c>
      <c r="N5805" s="32">
        <f>IF('System Design'!$F$8=1,'Hourly Demand and Generation'!G5805*'System Design'!$F$21,IF('System Design'!$F$8=2,'Hourly Demand and Generation'!H5805*'System Design'!$F$21,IF('System Design'!$F$8=3,'Hourly Demand and Generation'!I5805*'System Design'!$F$21)))</f>
        <v>116.25</v>
      </c>
      <c r="O5805" s="32">
        <f>IF('System Design'!$F$8=1,'Hourly Demand and Generation'!J5805*'System Design'!$F$22,IF('System Design'!$F$8=2,'Hourly Demand and Generation'!K5805*'System Design'!$F$22,IF('System Design'!$F$8=3,'Hourly Demand and Generation'!L5805*'System Design'!$F$22)))</f>
        <v>1000</v>
      </c>
      <c r="Q5805" s="32">
        <f t="shared" si="1289"/>
        <v>0</v>
      </c>
      <c r="R5805" s="32">
        <f t="shared" si="1294"/>
        <v>5400</v>
      </c>
      <c r="S5805" s="32">
        <f t="shared" si="1295"/>
        <v>0</v>
      </c>
      <c r="T5805" s="32">
        <f t="shared" si="1296"/>
        <v>21600</v>
      </c>
      <c r="U5805" s="32">
        <f t="shared" si="1297"/>
        <v>0</v>
      </c>
      <c r="V5805" s="32">
        <f t="shared" si="1290"/>
        <v>731.5</v>
      </c>
      <c r="W5805" s="32">
        <f t="shared" si="1298"/>
        <v>731.5</v>
      </c>
      <c r="X5805" s="32">
        <f t="shared" si="1299"/>
        <v>731.5</v>
      </c>
    </row>
    <row r="5806" spans="1:24" x14ac:dyDescent="0.25">
      <c r="A5806" s="2"/>
      <c r="B5806" s="2" t="s">
        <v>9</v>
      </c>
      <c r="C5806" s="2">
        <f t="shared" si="1300"/>
        <v>242</v>
      </c>
      <c r="D5806" s="2">
        <f t="shared" si="1301"/>
        <v>18</v>
      </c>
      <c r="E5806" s="2">
        <f t="shared" si="1293"/>
        <v>5802</v>
      </c>
      <c r="F5806" s="11">
        <v>405</v>
      </c>
      <c r="G5806" s="10">
        <v>6.25081969417704E-2</v>
      </c>
      <c r="H5806" s="10">
        <v>9.7669057721516295E-2</v>
      </c>
      <c r="I5806" s="10">
        <v>0.15809999999999999</v>
      </c>
      <c r="J5806" s="9">
        <v>0.38</v>
      </c>
      <c r="K5806" s="9">
        <v>0.38</v>
      </c>
      <c r="L5806" s="9">
        <v>0.38</v>
      </c>
      <c r="N5806" s="32">
        <f>IF('System Design'!$F$8=1,'Hourly Demand and Generation'!G5806*'System Design'!$F$21,IF('System Design'!$F$8=2,'Hourly Demand and Generation'!H5806*'System Design'!$F$21,IF('System Design'!$F$8=3,'Hourly Demand and Generation'!I5806*'System Design'!$F$21)))</f>
        <v>79.05</v>
      </c>
      <c r="O5806" s="32">
        <f>IF('System Design'!$F$8=1,'Hourly Demand and Generation'!J5806*'System Design'!$F$22,IF('System Design'!$F$8=2,'Hourly Demand and Generation'!K5806*'System Design'!$F$22,IF('System Design'!$F$8=3,'Hourly Demand and Generation'!L5806*'System Design'!$F$22)))</f>
        <v>950</v>
      </c>
      <c r="Q5806" s="32">
        <f t="shared" si="1289"/>
        <v>0</v>
      </c>
      <c r="R5806" s="32">
        <f t="shared" si="1294"/>
        <v>5400</v>
      </c>
      <c r="S5806" s="32">
        <f t="shared" si="1295"/>
        <v>0</v>
      </c>
      <c r="T5806" s="32">
        <f t="shared" si="1296"/>
        <v>21600</v>
      </c>
      <c r="U5806" s="32">
        <f t="shared" si="1297"/>
        <v>0</v>
      </c>
      <c r="V5806" s="32">
        <f t="shared" si="1290"/>
        <v>624.04999999999995</v>
      </c>
      <c r="W5806" s="32">
        <f t="shared" si="1298"/>
        <v>624.04999999999995</v>
      </c>
      <c r="X5806" s="32">
        <f t="shared" si="1299"/>
        <v>624.04999999999995</v>
      </c>
    </row>
    <row r="5807" spans="1:24" x14ac:dyDescent="0.25">
      <c r="A5807" s="2"/>
      <c r="B5807" s="2" t="s">
        <v>9</v>
      </c>
      <c r="C5807" s="2">
        <f t="shared" si="1300"/>
        <v>242</v>
      </c>
      <c r="D5807" s="2">
        <f t="shared" si="1301"/>
        <v>19</v>
      </c>
      <c r="E5807" s="2">
        <f t="shared" si="1293"/>
        <v>5803</v>
      </c>
      <c r="F5807" s="11">
        <v>392.85</v>
      </c>
      <c r="G5807" s="10">
        <v>0</v>
      </c>
      <c r="H5807" s="10">
        <v>3.12540984708852E-2</v>
      </c>
      <c r="I5807" s="10">
        <v>7.4399999999999994E-2</v>
      </c>
      <c r="J5807" s="9">
        <v>0.36</v>
      </c>
      <c r="K5807" s="9">
        <v>0.36</v>
      </c>
      <c r="L5807" s="9">
        <v>0.36</v>
      </c>
      <c r="N5807" s="32">
        <f>IF('System Design'!$F$8=1,'Hourly Demand and Generation'!G5807*'System Design'!$F$21,IF('System Design'!$F$8=2,'Hourly Demand and Generation'!H5807*'System Design'!$F$21,IF('System Design'!$F$8=3,'Hourly Demand and Generation'!I5807*'System Design'!$F$21)))</f>
        <v>37.199999999999996</v>
      </c>
      <c r="O5807" s="32">
        <f>IF('System Design'!$F$8=1,'Hourly Demand and Generation'!J5807*'System Design'!$F$22,IF('System Design'!$F$8=2,'Hourly Demand and Generation'!K5807*'System Design'!$F$22,IF('System Design'!$F$8=3,'Hourly Demand and Generation'!L5807*'System Design'!$F$22)))</f>
        <v>900</v>
      </c>
      <c r="Q5807" s="32">
        <f t="shared" si="1289"/>
        <v>0</v>
      </c>
      <c r="R5807" s="32">
        <f t="shared" si="1294"/>
        <v>5400</v>
      </c>
      <c r="S5807" s="32">
        <f t="shared" si="1295"/>
        <v>0</v>
      </c>
      <c r="T5807" s="32">
        <f t="shared" si="1296"/>
        <v>21600</v>
      </c>
      <c r="U5807" s="32">
        <f t="shared" si="1297"/>
        <v>0</v>
      </c>
      <c r="V5807" s="32">
        <f t="shared" si="1290"/>
        <v>544.35</v>
      </c>
      <c r="W5807" s="32">
        <f t="shared" si="1298"/>
        <v>544.35</v>
      </c>
      <c r="X5807" s="32">
        <f t="shared" si="1299"/>
        <v>544.35</v>
      </c>
    </row>
    <row r="5808" spans="1:24" x14ac:dyDescent="0.25">
      <c r="A5808" s="2"/>
      <c r="B5808" s="2" t="s">
        <v>9</v>
      </c>
      <c r="C5808" s="2">
        <f t="shared" si="1300"/>
        <v>242</v>
      </c>
      <c r="D5808" s="2">
        <f t="shared" si="1301"/>
        <v>20</v>
      </c>
      <c r="E5808" s="2">
        <f t="shared" si="1293"/>
        <v>5804</v>
      </c>
      <c r="F5808" s="11">
        <v>384.75</v>
      </c>
      <c r="G5808" s="10">
        <v>0</v>
      </c>
      <c r="H5808" s="10">
        <v>0</v>
      </c>
      <c r="I5808" s="10">
        <v>0</v>
      </c>
      <c r="J5808" s="9">
        <v>0.36</v>
      </c>
      <c r="K5808" s="9">
        <v>0.36</v>
      </c>
      <c r="L5808" s="9">
        <v>0.36</v>
      </c>
      <c r="N5808" s="32">
        <f>IF('System Design'!$F$8=1,'Hourly Demand and Generation'!G5808*'System Design'!$F$21,IF('System Design'!$F$8=2,'Hourly Demand and Generation'!H5808*'System Design'!$F$21,IF('System Design'!$F$8=3,'Hourly Demand and Generation'!I5808*'System Design'!$F$21)))</f>
        <v>0</v>
      </c>
      <c r="O5808" s="32">
        <f>IF('System Design'!$F$8=1,'Hourly Demand and Generation'!J5808*'System Design'!$F$22,IF('System Design'!$F$8=2,'Hourly Demand and Generation'!K5808*'System Design'!$F$22,IF('System Design'!$F$8=3,'Hourly Demand and Generation'!L5808*'System Design'!$F$22)))</f>
        <v>900</v>
      </c>
      <c r="Q5808" s="32">
        <f t="shared" si="1289"/>
        <v>0</v>
      </c>
      <c r="R5808" s="32">
        <f t="shared" si="1294"/>
        <v>5400</v>
      </c>
      <c r="S5808" s="32">
        <f t="shared" si="1295"/>
        <v>0</v>
      </c>
      <c r="T5808" s="32">
        <f t="shared" si="1296"/>
        <v>21600</v>
      </c>
      <c r="U5808" s="32">
        <f t="shared" si="1297"/>
        <v>0</v>
      </c>
      <c r="V5808" s="32">
        <f t="shared" si="1290"/>
        <v>515.25</v>
      </c>
      <c r="W5808" s="32">
        <f t="shared" si="1298"/>
        <v>515.25</v>
      </c>
      <c r="X5808" s="32">
        <f t="shared" si="1299"/>
        <v>515.25</v>
      </c>
    </row>
    <row r="5809" spans="1:24" x14ac:dyDescent="0.25">
      <c r="A5809" s="2"/>
      <c r="B5809" s="2" t="s">
        <v>9</v>
      </c>
      <c r="C5809" s="2">
        <f t="shared" si="1300"/>
        <v>242</v>
      </c>
      <c r="D5809" s="2">
        <f t="shared" si="1301"/>
        <v>21</v>
      </c>
      <c r="E5809" s="2">
        <f t="shared" si="1293"/>
        <v>5805</v>
      </c>
      <c r="F5809" s="11">
        <v>364.5</v>
      </c>
      <c r="G5809" s="10">
        <v>0</v>
      </c>
      <c r="H5809" s="10">
        <v>0</v>
      </c>
      <c r="I5809" s="10">
        <v>0</v>
      </c>
      <c r="J5809" s="9">
        <v>0.36</v>
      </c>
      <c r="K5809" s="9">
        <v>0.36</v>
      </c>
      <c r="L5809" s="9">
        <v>0.36</v>
      </c>
      <c r="N5809" s="32">
        <f>IF('System Design'!$F$8=1,'Hourly Demand and Generation'!G5809*'System Design'!$F$21,IF('System Design'!$F$8=2,'Hourly Demand and Generation'!H5809*'System Design'!$F$21,IF('System Design'!$F$8=3,'Hourly Demand and Generation'!I5809*'System Design'!$F$21)))</f>
        <v>0</v>
      </c>
      <c r="O5809" s="32">
        <f>IF('System Design'!$F$8=1,'Hourly Demand and Generation'!J5809*'System Design'!$F$22,IF('System Design'!$F$8=2,'Hourly Demand and Generation'!K5809*'System Design'!$F$22,IF('System Design'!$F$8=3,'Hourly Demand and Generation'!L5809*'System Design'!$F$22)))</f>
        <v>900</v>
      </c>
      <c r="Q5809" s="32">
        <f t="shared" si="1289"/>
        <v>0</v>
      </c>
      <c r="R5809" s="32">
        <f t="shared" si="1294"/>
        <v>5400</v>
      </c>
      <c r="S5809" s="32">
        <f t="shared" si="1295"/>
        <v>0</v>
      </c>
      <c r="T5809" s="32">
        <f t="shared" si="1296"/>
        <v>21600</v>
      </c>
      <c r="U5809" s="32">
        <f t="shared" si="1297"/>
        <v>0</v>
      </c>
      <c r="V5809" s="32">
        <f t="shared" si="1290"/>
        <v>535.5</v>
      </c>
      <c r="W5809" s="32">
        <f t="shared" si="1298"/>
        <v>535.5</v>
      </c>
      <c r="X5809" s="32">
        <f t="shared" si="1299"/>
        <v>535.5</v>
      </c>
    </row>
    <row r="5810" spans="1:24" x14ac:dyDescent="0.25">
      <c r="A5810" s="2"/>
      <c r="B5810" s="2" t="s">
        <v>9</v>
      </c>
      <c r="C5810" s="2">
        <f t="shared" si="1300"/>
        <v>242</v>
      </c>
      <c r="D5810" s="2">
        <f t="shared" si="1301"/>
        <v>22</v>
      </c>
      <c r="E5810" s="2">
        <f t="shared" si="1293"/>
        <v>5806</v>
      </c>
      <c r="F5810" s="11">
        <v>344.25</v>
      </c>
      <c r="G5810" s="10">
        <v>0</v>
      </c>
      <c r="H5810" s="10">
        <v>0</v>
      </c>
      <c r="I5810" s="10">
        <v>0</v>
      </c>
      <c r="J5810" s="9">
        <v>0.38</v>
      </c>
      <c r="K5810" s="9">
        <v>0.38</v>
      </c>
      <c r="L5810" s="9">
        <v>0.38</v>
      </c>
      <c r="N5810" s="32">
        <f>IF('System Design'!$F$8=1,'Hourly Demand and Generation'!G5810*'System Design'!$F$21,IF('System Design'!$F$8=2,'Hourly Demand and Generation'!H5810*'System Design'!$F$21,IF('System Design'!$F$8=3,'Hourly Demand and Generation'!I5810*'System Design'!$F$21)))</f>
        <v>0</v>
      </c>
      <c r="O5810" s="32">
        <f>IF('System Design'!$F$8=1,'Hourly Demand and Generation'!J5810*'System Design'!$F$22,IF('System Design'!$F$8=2,'Hourly Demand and Generation'!K5810*'System Design'!$F$22,IF('System Design'!$F$8=3,'Hourly Demand and Generation'!L5810*'System Design'!$F$22)))</f>
        <v>950</v>
      </c>
      <c r="Q5810" s="32">
        <f t="shared" si="1289"/>
        <v>0</v>
      </c>
      <c r="R5810" s="32">
        <f t="shared" si="1294"/>
        <v>5400</v>
      </c>
      <c r="S5810" s="32">
        <f t="shared" si="1295"/>
        <v>0</v>
      </c>
      <c r="T5810" s="32">
        <f t="shared" si="1296"/>
        <v>21600</v>
      </c>
      <c r="U5810" s="32">
        <f t="shared" si="1297"/>
        <v>0</v>
      </c>
      <c r="V5810" s="32">
        <f t="shared" si="1290"/>
        <v>605.75</v>
      </c>
      <c r="W5810" s="32">
        <f t="shared" si="1298"/>
        <v>605.75</v>
      </c>
      <c r="X5810" s="32">
        <f t="shared" si="1299"/>
        <v>605.75</v>
      </c>
    </row>
    <row r="5811" spans="1:24" x14ac:dyDescent="0.25">
      <c r="A5811" s="2"/>
      <c r="B5811" s="2" t="s">
        <v>9</v>
      </c>
      <c r="C5811" s="2">
        <f t="shared" si="1300"/>
        <v>242</v>
      </c>
      <c r="D5811" s="2">
        <f t="shared" si="1301"/>
        <v>23</v>
      </c>
      <c r="E5811" s="2">
        <f t="shared" si="1293"/>
        <v>5807</v>
      </c>
      <c r="F5811" s="11">
        <v>324</v>
      </c>
      <c r="G5811" s="10">
        <v>0</v>
      </c>
      <c r="H5811" s="10">
        <v>0</v>
      </c>
      <c r="I5811" s="10">
        <v>0</v>
      </c>
      <c r="J5811" s="9">
        <v>0.32</v>
      </c>
      <c r="K5811" s="9">
        <v>0.32</v>
      </c>
      <c r="L5811" s="9">
        <v>0.32</v>
      </c>
      <c r="N5811" s="32">
        <f>IF('System Design'!$F$8=1,'Hourly Demand and Generation'!G5811*'System Design'!$F$21,IF('System Design'!$F$8=2,'Hourly Demand and Generation'!H5811*'System Design'!$F$21,IF('System Design'!$F$8=3,'Hourly Demand and Generation'!I5811*'System Design'!$F$21)))</f>
        <v>0</v>
      </c>
      <c r="O5811" s="32">
        <f>IF('System Design'!$F$8=1,'Hourly Demand and Generation'!J5811*'System Design'!$F$22,IF('System Design'!$F$8=2,'Hourly Demand and Generation'!K5811*'System Design'!$F$22,IF('System Design'!$F$8=3,'Hourly Demand and Generation'!L5811*'System Design'!$F$22)))</f>
        <v>800</v>
      </c>
      <c r="Q5811" s="32">
        <f t="shared" si="1289"/>
        <v>0</v>
      </c>
      <c r="R5811" s="32">
        <f t="shared" si="1294"/>
        <v>5400</v>
      </c>
      <c r="S5811" s="32">
        <f t="shared" si="1295"/>
        <v>0</v>
      </c>
      <c r="T5811" s="32">
        <f t="shared" si="1296"/>
        <v>21600</v>
      </c>
      <c r="U5811" s="32">
        <f t="shared" si="1297"/>
        <v>0</v>
      </c>
      <c r="V5811" s="32">
        <f t="shared" si="1290"/>
        <v>476</v>
      </c>
      <c r="W5811" s="32">
        <f t="shared" si="1298"/>
        <v>476</v>
      </c>
      <c r="X5811" s="32">
        <f t="shared" si="1299"/>
        <v>476</v>
      </c>
    </row>
    <row r="5812" spans="1:24" x14ac:dyDescent="0.25">
      <c r="A5812" s="2"/>
      <c r="B5812" s="2" t="s">
        <v>9</v>
      </c>
      <c r="C5812" s="2">
        <f t="shared" si="1300"/>
        <v>242</v>
      </c>
      <c r="D5812" s="2">
        <f t="shared" si="1301"/>
        <v>24</v>
      </c>
      <c r="E5812" s="2">
        <f t="shared" si="1293"/>
        <v>5808</v>
      </c>
      <c r="F5812" s="11">
        <v>283.5</v>
      </c>
      <c r="G5812" s="10">
        <v>0</v>
      </c>
      <c r="H5812" s="10">
        <v>0</v>
      </c>
      <c r="I5812" s="10">
        <v>0</v>
      </c>
      <c r="J5812" s="9">
        <v>0.32</v>
      </c>
      <c r="K5812" s="9">
        <v>0.32</v>
      </c>
      <c r="L5812" s="9">
        <v>0.32</v>
      </c>
      <c r="N5812" s="32">
        <f>IF('System Design'!$F$8=1,'Hourly Demand and Generation'!G5812*'System Design'!$F$21,IF('System Design'!$F$8=2,'Hourly Demand and Generation'!H5812*'System Design'!$F$21,IF('System Design'!$F$8=3,'Hourly Demand and Generation'!I5812*'System Design'!$F$21)))</f>
        <v>0</v>
      </c>
      <c r="O5812" s="32">
        <f>IF('System Design'!$F$8=1,'Hourly Demand and Generation'!J5812*'System Design'!$F$22,IF('System Design'!$F$8=2,'Hourly Demand and Generation'!K5812*'System Design'!$F$22,IF('System Design'!$F$8=3,'Hourly Demand and Generation'!L5812*'System Design'!$F$22)))</f>
        <v>800</v>
      </c>
      <c r="Q5812" s="32">
        <f t="shared" si="1289"/>
        <v>0</v>
      </c>
      <c r="R5812" s="32">
        <f t="shared" si="1294"/>
        <v>5400</v>
      </c>
      <c r="S5812" s="32">
        <f t="shared" si="1295"/>
        <v>0</v>
      </c>
      <c r="T5812" s="32">
        <f t="shared" si="1296"/>
        <v>21600</v>
      </c>
      <c r="U5812" s="32">
        <f t="shared" si="1297"/>
        <v>0</v>
      </c>
      <c r="V5812" s="32">
        <f t="shared" si="1290"/>
        <v>516.5</v>
      </c>
      <c r="W5812" s="32">
        <f t="shared" si="1298"/>
        <v>516.5</v>
      </c>
      <c r="X5812" s="32">
        <f t="shared" si="1299"/>
        <v>516.5</v>
      </c>
    </row>
    <row r="5813" spans="1:24" x14ac:dyDescent="0.25">
      <c r="A5813" s="2"/>
      <c r="B5813" s="2" t="s">
        <v>9</v>
      </c>
      <c r="C5813" s="2">
        <f>C5812+1</f>
        <v>243</v>
      </c>
      <c r="D5813" s="2">
        <v>1</v>
      </c>
      <c r="E5813" s="2">
        <f t="shared" si="1293"/>
        <v>5809</v>
      </c>
      <c r="F5813" s="11">
        <v>243</v>
      </c>
      <c r="G5813" s="10">
        <v>0</v>
      </c>
      <c r="H5813" s="10">
        <v>0</v>
      </c>
      <c r="I5813" s="10">
        <v>0</v>
      </c>
      <c r="J5813" s="9">
        <v>0.4</v>
      </c>
      <c r="K5813" s="9">
        <v>0.4</v>
      </c>
      <c r="L5813" s="9">
        <v>0.4</v>
      </c>
      <c r="N5813" s="32">
        <f>IF('System Design'!$F$8=1,'Hourly Demand and Generation'!G5813*'System Design'!$F$21,IF('System Design'!$F$8=2,'Hourly Demand and Generation'!H5813*'System Design'!$F$21,IF('System Design'!$F$8=3,'Hourly Demand and Generation'!I5813*'System Design'!$F$21)))</f>
        <v>0</v>
      </c>
      <c r="O5813" s="32">
        <f>IF('System Design'!$F$8=1,'Hourly Demand and Generation'!J5813*'System Design'!$F$22,IF('System Design'!$F$8=2,'Hourly Demand and Generation'!K5813*'System Design'!$F$22,IF('System Design'!$F$8=3,'Hourly Demand and Generation'!L5813*'System Design'!$F$22)))</f>
        <v>1000</v>
      </c>
      <c r="Q5813" s="32">
        <f t="shared" si="1289"/>
        <v>0</v>
      </c>
      <c r="R5813" s="32">
        <f t="shared" si="1294"/>
        <v>5400</v>
      </c>
      <c r="S5813" s="32">
        <f t="shared" si="1295"/>
        <v>0</v>
      </c>
      <c r="T5813" s="32">
        <f t="shared" si="1296"/>
        <v>21600</v>
      </c>
      <c r="U5813" s="32">
        <f t="shared" si="1297"/>
        <v>0</v>
      </c>
      <c r="V5813" s="32">
        <f t="shared" si="1290"/>
        <v>757</v>
      </c>
      <c r="W5813" s="32">
        <f t="shared" si="1298"/>
        <v>757</v>
      </c>
      <c r="X5813" s="32">
        <f t="shared" si="1299"/>
        <v>757</v>
      </c>
    </row>
    <row r="5814" spans="1:24" x14ac:dyDescent="0.25">
      <c r="A5814" s="2"/>
      <c r="B5814" s="2" t="s">
        <v>9</v>
      </c>
      <c r="C5814" s="2">
        <f>C5813</f>
        <v>243</v>
      </c>
      <c r="D5814" s="2">
        <f>D5813+1</f>
        <v>2</v>
      </c>
      <c r="E5814" s="2">
        <f t="shared" si="1293"/>
        <v>5810</v>
      </c>
      <c r="F5814" s="11">
        <v>222.75</v>
      </c>
      <c r="G5814" s="10">
        <v>0</v>
      </c>
      <c r="H5814" s="10">
        <v>0</v>
      </c>
      <c r="I5814" s="10">
        <v>0</v>
      </c>
      <c r="J5814" s="9">
        <v>0.36</v>
      </c>
      <c r="K5814" s="9">
        <v>0.36</v>
      </c>
      <c r="L5814" s="9">
        <v>0.36</v>
      </c>
      <c r="N5814" s="32">
        <f>IF('System Design'!$F$8=1,'Hourly Demand and Generation'!G5814*'System Design'!$F$21,IF('System Design'!$F$8=2,'Hourly Demand and Generation'!H5814*'System Design'!$F$21,IF('System Design'!$F$8=3,'Hourly Demand and Generation'!I5814*'System Design'!$F$21)))</f>
        <v>0</v>
      </c>
      <c r="O5814" s="32">
        <f>IF('System Design'!$F$8=1,'Hourly Demand and Generation'!J5814*'System Design'!$F$22,IF('System Design'!$F$8=2,'Hourly Demand and Generation'!K5814*'System Design'!$F$22,IF('System Design'!$F$8=3,'Hourly Demand and Generation'!L5814*'System Design'!$F$22)))</f>
        <v>900</v>
      </c>
      <c r="Q5814" s="32">
        <f t="shared" si="1289"/>
        <v>0</v>
      </c>
      <c r="R5814" s="32">
        <f t="shared" si="1294"/>
        <v>5400</v>
      </c>
      <c r="S5814" s="32">
        <f t="shared" si="1295"/>
        <v>0</v>
      </c>
      <c r="T5814" s="32">
        <f t="shared" si="1296"/>
        <v>21600</v>
      </c>
      <c r="U5814" s="32">
        <f t="shared" si="1297"/>
        <v>0</v>
      </c>
      <c r="V5814" s="32">
        <f t="shared" si="1290"/>
        <v>677.25</v>
      </c>
      <c r="W5814" s="32">
        <f t="shared" si="1298"/>
        <v>677.25</v>
      </c>
      <c r="X5814" s="32">
        <f t="shared" si="1299"/>
        <v>677.25</v>
      </c>
    </row>
    <row r="5815" spans="1:24" x14ac:dyDescent="0.25">
      <c r="A5815" s="2"/>
      <c r="B5815" s="2" t="s">
        <v>9</v>
      </c>
      <c r="C5815" s="2">
        <f t="shared" ref="C5815:C5836" si="1302">C5814</f>
        <v>243</v>
      </c>
      <c r="D5815" s="2">
        <f t="shared" ref="D5815:D5836" si="1303">D5814+1</f>
        <v>3</v>
      </c>
      <c r="E5815" s="2">
        <f t="shared" si="1293"/>
        <v>5811</v>
      </c>
      <c r="F5815" s="11">
        <v>202.5</v>
      </c>
      <c r="G5815" s="10">
        <v>0</v>
      </c>
      <c r="H5815" s="10">
        <v>0</v>
      </c>
      <c r="I5815" s="10">
        <v>0</v>
      </c>
      <c r="J5815" s="9">
        <v>0.36</v>
      </c>
      <c r="K5815" s="9">
        <v>0.36</v>
      </c>
      <c r="L5815" s="9">
        <v>0.36</v>
      </c>
      <c r="N5815" s="32">
        <f>IF('System Design'!$F$8=1,'Hourly Demand and Generation'!G5815*'System Design'!$F$21,IF('System Design'!$F$8=2,'Hourly Demand and Generation'!H5815*'System Design'!$F$21,IF('System Design'!$F$8=3,'Hourly Demand and Generation'!I5815*'System Design'!$F$21)))</f>
        <v>0</v>
      </c>
      <c r="O5815" s="32">
        <f>IF('System Design'!$F$8=1,'Hourly Demand and Generation'!J5815*'System Design'!$F$22,IF('System Design'!$F$8=2,'Hourly Demand and Generation'!K5815*'System Design'!$F$22,IF('System Design'!$F$8=3,'Hourly Demand and Generation'!L5815*'System Design'!$F$22)))</f>
        <v>900</v>
      </c>
      <c r="Q5815" s="32">
        <f t="shared" si="1289"/>
        <v>0</v>
      </c>
      <c r="R5815" s="32">
        <f t="shared" si="1294"/>
        <v>5400</v>
      </c>
      <c r="S5815" s="32">
        <f t="shared" si="1295"/>
        <v>0</v>
      </c>
      <c r="T5815" s="32">
        <f t="shared" si="1296"/>
        <v>21600</v>
      </c>
      <c r="U5815" s="32">
        <f t="shared" si="1297"/>
        <v>0</v>
      </c>
      <c r="V5815" s="32">
        <f t="shared" si="1290"/>
        <v>697.5</v>
      </c>
      <c r="W5815" s="32">
        <f t="shared" si="1298"/>
        <v>697.5</v>
      </c>
      <c r="X5815" s="32">
        <f t="shared" si="1299"/>
        <v>697.5</v>
      </c>
    </row>
    <row r="5816" spans="1:24" x14ac:dyDescent="0.25">
      <c r="A5816" s="2"/>
      <c r="B5816" s="2" t="s">
        <v>9</v>
      </c>
      <c r="C5816" s="2">
        <f t="shared" si="1302"/>
        <v>243</v>
      </c>
      <c r="D5816" s="2">
        <f t="shared" si="1303"/>
        <v>4</v>
      </c>
      <c r="E5816" s="2">
        <f t="shared" si="1293"/>
        <v>5812</v>
      </c>
      <c r="F5816" s="11">
        <v>243</v>
      </c>
      <c r="G5816" s="10">
        <v>0</v>
      </c>
      <c r="H5816" s="10">
        <v>0</v>
      </c>
      <c r="I5816" s="10">
        <v>0</v>
      </c>
      <c r="J5816" s="9">
        <v>0.4</v>
      </c>
      <c r="K5816" s="9">
        <v>0.4</v>
      </c>
      <c r="L5816" s="9">
        <v>0.4</v>
      </c>
      <c r="N5816" s="32">
        <f>IF('System Design'!$F$8=1,'Hourly Demand and Generation'!G5816*'System Design'!$F$21,IF('System Design'!$F$8=2,'Hourly Demand and Generation'!H5816*'System Design'!$F$21,IF('System Design'!$F$8=3,'Hourly Demand and Generation'!I5816*'System Design'!$F$21)))</f>
        <v>0</v>
      </c>
      <c r="O5816" s="32">
        <f>IF('System Design'!$F$8=1,'Hourly Demand and Generation'!J5816*'System Design'!$F$22,IF('System Design'!$F$8=2,'Hourly Demand and Generation'!K5816*'System Design'!$F$22,IF('System Design'!$F$8=3,'Hourly Demand and Generation'!L5816*'System Design'!$F$22)))</f>
        <v>1000</v>
      </c>
      <c r="Q5816" s="32">
        <f t="shared" si="1289"/>
        <v>0</v>
      </c>
      <c r="R5816" s="32">
        <f t="shared" si="1294"/>
        <v>5400</v>
      </c>
      <c r="S5816" s="32">
        <f t="shared" si="1295"/>
        <v>0</v>
      </c>
      <c r="T5816" s="32">
        <f t="shared" si="1296"/>
        <v>21600</v>
      </c>
      <c r="U5816" s="32">
        <f t="shared" si="1297"/>
        <v>0</v>
      </c>
      <c r="V5816" s="32">
        <f t="shared" si="1290"/>
        <v>757</v>
      </c>
      <c r="W5816" s="32">
        <f t="shared" si="1298"/>
        <v>757</v>
      </c>
      <c r="X5816" s="32">
        <f t="shared" si="1299"/>
        <v>757</v>
      </c>
    </row>
    <row r="5817" spans="1:24" x14ac:dyDescent="0.25">
      <c r="A5817" s="2"/>
      <c r="B5817" s="2" t="s">
        <v>9</v>
      </c>
      <c r="C5817" s="2">
        <f t="shared" si="1302"/>
        <v>243</v>
      </c>
      <c r="D5817" s="2">
        <f t="shared" si="1303"/>
        <v>5</v>
      </c>
      <c r="E5817" s="2">
        <f t="shared" si="1293"/>
        <v>5813</v>
      </c>
      <c r="F5817" s="11">
        <v>263.25</v>
      </c>
      <c r="G5817" s="10">
        <v>0</v>
      </c>
      <c r="H5817" s="10">
        <v>3.7199999999999997E-2</v>
      </c>
      <c r="I5817" s="10">
        <v>7.4399999999999994E-2</v>
      </c>
      <c r="J5817" s="9">
        <v>0.32</v>
      </c>
      <c r="K5817" s="9">
        <v>0.32</v>
      </c>
      <c r="L5817" s="9">
        <v>0.32</v>
      </c>
      <c r="N5817" s="32">
        <f>IF('System Design'!$F$8=1,'Hourly Demand and Generation'!G5817*'System Design'!$F$21,IF('System Design'!$F$8=2,'Hourly Demand and Generation'!H5817*'System Design'!$F$21,IF('System Design'!$F$8=3,'Hourly Demand and Generation'!I5817*'System Design'!$F$21)))</f>
        <v>37.199999999999996</v>
      </c>
      <c r="O5817" s="32">
        <f>IF('System Design'!$F$8=1,'Hourly Demand and Generation'!J5817*'System Design'!$F$22,IF('System Design'!$F$8=2,'Hourly Demand and Generation'!K5817*'System Design'!$F$22,IF('System Design'!$F$8=3,'Hourly Demand and Generation'!L5817*'System Design'!$F$22)))</f>
        <v>800</v>
      </c>
      <c r="Q5817" s="32">
        <f t="shared" si="1289"/>
        <v>0</v>
      </c>
      <c r="R5817" s="32">
        <f t="shared" si="1294"/>
        <v>5400</v>
      </c>
      <c r="S5817" s="32">
        <f t="shared" si="1295"/>
        <v>0</v>
      </c>
      <c r="T5817" s="32">
        <f t="shared" si="1296"/>
        <v>21600</v>
      </c>
      <c r="U5817" s="32">
        <f t="shared" si="1297"/>
        <v>0</v>
      </c>
      <c r="V5817" s="32">
        <f t="shared" si="1290"/>
        <v>573.95000000000005</v>
      </c>
      <c r="W5817" s="32">
        <f t="shared" si="1298"/>
        <v>573.95000000000005</v>
      </c>
      <c r="X5817" s="32">
        <f t="shared" si="1299"/>
        <v>573.95000000000005</v>
      </c>
    </row>
    <row r="5818" spans="1:24" x14ac:dyDescent="0.25">
      <c r="A5818" s="2"/>
      <c r="B5818" s="2" t="s">
        <v>9</v>
      </c>
      <c r="C5818" s="2">
        <f t="shared" si="1302"/>
        <v>243</v>
      </c>
      <c r="D5818" s="2">
        <f t="shared" si="1303"/>
        <v>6</v>
      </c>
      <c r="E5818" s="2">
        <f t="shared" si="1293"/>
        <v>5814</v>
      </c>
      <c r="F5818" s="11">
        <v>283.5</v>
      </c>
      <c r="G5818" s="10">
        <v>7.4399999999999994E-2</v>
      </c>
      <c r="H5818" s="10">
        <v>0.11625000000000001</v>
      </c>
      <c r="I5818" s="10">
        <v>0.15809999999999999</v>
      </c>
      <c r="J5818" s="9">
        <v>0.32</v>
      </c>
      <c r="K5818" s="9">
        <v>0.32</v>
      </c>
      <c r="L5818" s="9">
        <v>0.32</v>
      </c>
      <c r="N5818" s="32">
        <f>IF('System Design'!$F$8=1,'Hourly Demand and Generation'!G5818*'System Design'!$F$21,IF('System Design'!$F$8=2,'Hourly Demand and Generation'!H5818*'System Design'!$F$21,IF('System Design'!$F$8=3,'Hourly Demand and Generation'!I5818*'System Design'!$F$21)))</f>
        <v>79.05</v>
      </c>
      <c r="O5818" s="32">
        <f>IF('System Design'!$F$8=1,'Hourly Demand and Generation'!J5818*'System Design'!$F$22,IF('System Design'!$F$8=2,'Hourly Demand and Generation'!K5818*'System Design'!$F$22,IF('System Design'!$F$8=3,'Hourly Demand and Generation'!L5818*'System Design'!$F$22)))</f>
        <v>800</v>
      </c>
      <c r="Q5818" s="32">
        <f t="shared" si="1289"/>
        <v>0</v>
      </c>
      <c r="R5818" s="32">
        <f t="shared" si="1294"/>
        <v>5400</v>
      </c>
      <c r="S5818" s="32">
        <f t="shared" si="1295"/>
        <v>0</v>
      </c>
      <c r="T5818" s="32">
        <f t="shared" si="1296"/>
        <v>21600</v>
      </c>
      <c r="U5818" s="32">
        <f t="shared" si="1297"/>
        <v>0</v>
      </c>
      <c r="V5818" s="32">
        <f t="shared" si="1290"/>
        <v>595.54999999999995</v>
      </c>
      <c r="W5818" s="32">
        <f t="shared" si="1298"/>
        <v>595.54999999999995</v>
      </c>
      <c r="X5818" s="32">
        <f t="shared" si="1299"/>
        <v>595.54999999999995</v>
      </c>
    </row>
    <row r="5819" spans="1:24" x14ac:dyDescent="0.25">
      <c r="A5819" s="2"/>
      <c r="B5819" s="2" t="s">
        <v>9</v>
      </c>
      <c r="C5819" s="2">
        <f t="shared" si="1302"/>
        <v>243</v>
      </c>
      <c r="D5819" s="2">
        <f t="shared" si="1303"/>
        <v>7</v>
      </c>
      <c r="E5819" s="2">
        <f t="shared" si="1293"/>
        <v>5815</v>
      </c>
      <c r="F5819" s="11">
        <v>303.75</v>
      </c>
      <c r="G5819" s="10">
        <v>0.15809999999999999</v>
      </c>
      <c r="H5819" s="10">
        <v>0.1953</v>
      </c>
      <c r="I5819" s="10">
        <v>0.23250000000000001</v>
      </c>
      <c r="J5819" s="9">
        <v>0.36</v>
      </c>
      <c r="K5819" s="9">
        <v>0.36</v>
      </c>
      <c r="L5819" s="9">
        <v>0.36</v>
      </c>
      <c r="N5819" s="32">
        <f>IF('System Design'!$F$8=1,'Hourly Demand and Generation'!G5819*'System Design'!$F$21,IF('System Design'!$F$8=2,'Hourly Demand and Generation'!H5819*'System Design'!$F$21,IF('System Design'!$F$8=3,'Hourly Demand and Generation'!I5819*'System Design'!$F$21)))</f>
        <v>116.25</v>
      </c>
      <c r="O5819" s="32">
        <f>IF('System Design'!$F$8=1,'Hourly Demand and Generation'!J5819*'System Design'!$F$22,IF('System Design'!$F$8=2,'Hourly Demand and Generation'!K5819*'System Design'!$F$22,IF('System Design'!$F$8=3,'Hourly Demand and Generation'!L5819*'System Design'!$F$22)))</f>
        <v>900</v>
      </c>
      <c r="Q5819" s="32">
        <f t="shared" si="1289"/>
        <v>0</v>
      </c>
      <c r="R5819" s="32">
        <f t="shared" si="1294"/>
        <v>5400</v>
      </c>
      <c r="S5819" s="32">
        <f t="shared" si="1295"/>
        <v>0</v>
      </c>
      <c r="T5819" s="32">
        <f t="shared" si="1296"/>
        <v>21600</v>
      </c>
      <c r="U5819" s="32">
        <f t="shared" si="1297"/>
        <v>0</v>
      </c>
      <c r="V5819" s="32">
        <f t="shared" si="1290"/>
        <v>712.5</v>
      </c>
      <c r="W5819" s="32">
        <f t="shared" si="1298"/>
        <v>712.5</v>
      </c>
      <c r="X5819" s="32">
        <f t="shared" si="1299"/>
        <v>712.5</v>
      </c>
    </row>
    <row r="5820" spans="1:24" x14ac:dyDescent="0.25">
      <c r="A5820" s="2"/>
      <c r="B5820" s="2" t="s">
        <v>9</v>
      </c>
      <c r="C5820" s="2">
        <f t="shared" si="1302"/>
        <v>243</v>
      </c>
      <c r="D5820" s="2">
        <f t="shared" si="1303"/>
        <v>8</v>
      </c>
      <c r="E5820" s="2">
        <f t="shared" si="1293"/>
        <v>5816</v>
      </c>
      <c r="F5820" s="11">
        <v>324</v>
      </c>
      <c r="G5820" s="10">
        <v>0.30690000000000001</v>
      </c>
      <c r="H5820" s="10">
        <v>0.34875</v>
      </c>
      <c r="I5820" s="10">
        <v>0.3906</v>
      </c>
      <c r="J5820" s="9">
        <v>0.36</v>
      </c>
      <c r="K5820" s="9">
        <v>0.36</v>
      </c>
      <c r="L5820" s="9">
        <v>0.36</v>
      </c>
      <c r="N5820" s="32">
        <f>IF('System Design'!$F$8=1,'Hourly Demand and Generation'!G5820*'System Design'!$F$21,IF('System Design'!$F$8=2,'Hourly Demand and Generation'!H5820*'System Design'!$F$21,IF('System Design'!$F$8=3,'Hourly Demand and Generation'!I5820*'System Design'!$F$21)))</f>
        <v>195.3</v>
      </c>
      <c r="O5820" s="32">
        <f>IF('System Design'!$F$8=1,'Hourly Demand and Generation'!J5820*'System Design'!$F$22,IF('System Design'!$F$8=2,'Hourly Demand and Generation'!K5820*'System Design'!$F$22,IF('System Design'!$F$8=3,'Hourly Demand and Generation'!L5820*'System Design'!$F$22)))</f>
        <v>900</v>
      </c>
      <c r="Q5820" s="32">
        <f t="shared" si="1289"/>
        <v>0</v>
      </c>
      <c r="R5820" s="32">
        <f t="shared" si="1294"/>
        <v>5400</v>
      </c>
      <c r="S5820" s="32">
        <f t="shared" si="1295"/>
        <v>0</v>
      </c>
      <c r="T5820" s="32">
        <f t="shared" si="1296"/>
        <v>21600</v>
      </c>
      <c r="U5820" s="32">
        <f t="shared" si="1297"/>
        <v>0</v>
      </c>
      <c r="V5820" s="32">
        <f t="shared" si="1290"/>
        <v>771.3</v>
      </c>
      <c r="W5820" s="32">
        <f t="shared" si="1298"/>
        <v>771.3</v>
      </c>
      <c r="X5820" s="32">
        <f t="shared" si="1299"/>
        <v>771.3</v>
      </c>
    </row>
    <row r="5821" spans="1:24" x14ac:dyDescent="0.25">
      <c r="A5821" s="2"/>
      <c r="B5821" s="2" t="s">
        <v>9</v>
      </c>
      <c r="C5821" s="2">
        <f t="shared" si="1302"/>
        <v>243</v>
      </c>
      <c r="D5821" s="2">
        <f t="shared" si="1303"/>
        <v>9</v>
      </c>
      <c r="E5821" s="2">
        <f t="shared" si="1293"/>
        <v>5817</v>
      </c>
      <c r="F5821" s="11">
        <v>324</v>
      </c>
      <c r="G5821" s="10">
        <v>0.46500000000000002</v>
      </c>
      <c r="H5821" s="10">
        <v>0.50219999999999998</v>
      </c>
      <c r="I5821" s="10">
        <v>0.53939999999999999</v>
      </c>
      <c r="J5821" s="9">
        <v>0.32</v>
      </c>
      <c r="K5821" s="9">
        <v>0.32</v>
      </c>
      <c r="L5821" s="9">
        <v>0.32</v>
      </c>
      <c r="N5821" s="32">
        <f>IF('System Design'!$F$8=1,'Hourly Demand and Generation'!G5821*'System Design'!$F$21,IF('System Design'!$F$8=2,'Hourly Demand and Generation'!H5821*'System Design'!$F$21,IF('System Design'!$F$8=3,'Hourly Demand and Generation'!I5821*'System Design'!$F$21)))</f>
        <v>269.7</v>
      </c>
      <c r="O5821" s="32">
        <f>IF('System Design'!$F$8=1,'Hourly Demand and Generation'!J5821*'System Design'!$F$22,IF('System Design'!$F$8=2,'Hourly Demand and Generation'!K5821*'System Design'!$F$22,IF('System Design'!$F$8=3,'Hourly Demand and Generation'!L5821*'System Design'!$F$22)))</f>
        <v>800</v>
      </c>
      <c r="Q5821" s="32">
        <f t="shared" si="1289"/>
        <v>0</v>
      </c>
      <c r="R5821" s="32">
        <f t="shared" si="1294"/>
        <v>5400</v>
      </c>
      <c r="S5821" s="32">
        <f t="shared" si="1295"/>
        <v>0</v>
      </c>
      <c r="T5821" s="32">
        <f t="shared" si="1296"/>
        <v>21600</v>
      </c>
      <c r="U5821" s="32">
        <f t="shared" si="1297"/>
        <v>0</v>
      </c>
      <c r="V5821" s="32">
        <f t="shared" si="1290"/>
        <v>745.7</v>
      </c>
      <c r="W5821" s="32">
        <f t="shared" si="1298"/>
        <v>745.7</v>
      </c>
      <c r="X5821" s="32">
        <f t="shared" si="1299"/>
        <v>745.7</v>
      </c>
    </row>
    <row r="5822" spans="1:24" x14ac:dyDescent="0.25">
      <c r="A5822" s="2"/>
      <c r="B5822" s="2" t="s">
        <v>9</v>
      </c>
      <c r="C5822" s="2">
        <f t="shared" si="1302"/>
        <v>243</v>
      </c>
      <c r="D5822" s="2">
        <f t="shared" si="1303"/>
        <v>10</v>
      </c>
      <c r="E5822" s="2">
        <f t="shared" si="1293"/>
        <v>5818</v>
      </c>
      <c r="F5822" s="11">
        <v>315.89999999999998</v>
      </c>
      <c r="G5822" s="10">
        <v>0.62309999999999999</v>
      </c>
      <c r="H5822" s="10">
        <v>0.6603</v>
      </c>
      <c r="I5822" s="10">
        <v>0.69750000000000001</v>
      </c>
      <c r="J5822" s="9">
        <v>0.36</v>
      </c>
      <c r="K5822" s="9">
        <v>0.36</v>
      </c>
      <c r="L5822" s="9">
        <v>0.36</v>
      </c>
      <c r="N5822" s="32">
        <f>IF('System Design'!$F$8=1,'Hourly Demand and Generation'!G5822*'System Design'!$F$21,IF('System Design'!$F$8=2,'Hourly Demand and Generation'!H5822*'System Design'!$F$21,IF('System Design'!$F$8=3,'Hourly Demand and Generation'!I5822*'System Design'!$F$21)))</f>
        <v>348.75</v>
      </c>
      <c r="O5822" s="32">
        <f>IF('System Design'!$F$8=1,'Hourly Demand and Generation'!J5822*'System Design'!$F$22,IF('System Design'!$F$8=2,'Hourly Demand and Generation'!K5822*'System Design'!$F$22,IF('System Design'!$F$8=3,'Hourly Demand and Generation'!L5822*'System Design'!$F$22)))</f>
        <v>900</v>
      </c>
      <c r="Q5822" s="32">
        <f t="shared" si="1289"/>
        <v>0</v>
      </c>
      <c r="R5822" s="32">
        <f t="shared" si="1294"/>
        <v>5400</v>
      </c>
      <c r="S5822" s="32">
        <f t="shared" si="1295"/>
        <v>0</v>
      </c>
      <c r="T5822" s="32">
        <f t="shared" si="1296"/>
        <v>21600</v>
      </c>
      <c r="U5822" s="32">
        <f t="shared" si="1297"/>
        <v>0</v>
      </c>
      <c r="V5822" s="32">
        <f t="shared" si="1290"/>
        <v>932.85</v>
      </c>
      <c r="W5822" s="32">
        <f t="shared" si="1298"/>
        <v>932.85</v>
      </c>
      <c r="X5822" s="32">
        <f t="shared" si="1299"/>
        <v>932.85</v>
      </c>
    </row>
    <row r="5823" spans="1:24" x14ac:dyDescent="0.25">
      <c r="A5823" s="2"/>
      <c r="B5823" s="2" t="s">
        <v>9</v>
      </c>
      <c r="C5823" s="2">
        <f t="shared" si="1302"/>
        <v>243</v>
      </c>
      <c r="D5823" s="2">
        <f t="shared" si="1303"/>
        <v>11</v>
      </c>
      <c r="E5823" s="2">
        <f t="shared" si="1293"/>
        <v>5819</v>
      </c>
      <c r="F5823" s="11">
        <v>311.85000000000002</v>
      </c>
      <c r="G5823" s="10">
        <v>0.77190000000000003</v>
      </c>
      <c r="H5823" s="10">
        <v>0.81374999999999997</v>
      </c>
      <c r="I5823" s="10">
        <v>0.85560000000000003</v>
      </c>
      <c r="J5823" s="9">
        <v>0.32</v>
      </c>
      <c r="K5823" s="9">
        <v>0.32</v>
      </c>
      <c r="L5823" s="9">
        <v>0.32</v>
      </c>
      <c r="N5823" s="32">
        <f>IF('System Design'!$F$8=1,'Hourly Demand and Generation'!G5823*'System Design'!$F$21,IF('System Design'!$F$8=2,'Hourly Demand and Generation'!H5823*'System Design'!$F$21,IF('System Design'!$F$8=3,'Hourly Demand and Generation'!I5823*'System Design'!$F$21)))</f>
        <v>427.8</v>
      </c>
      <c r="O5823" s="32">
        <f>IF('System Design'!$F$8=1,'Hourly Demand and Generation'!J5823*'System Design'!$F$22,IF('System Design'!$F$8=2,'Hourly Demand and Generation'!K5823*'System Design'!$F$22,IF('System Design'!$F$8=3,'Hourly Demand and Generation'!L5823*'System Design'!$F$22)))</f>
        <v>800</v>
      </c>
      <c r="Q5823" s="32">
        <f t="shared" si="1289"/>
        <v>0</v>
      </c>
      <c r="R5823" s="32">
        <f t="shared" si="1294"/>
        <v>5400</v>
      </c>
      <c r="S5823" s="32">
        <f t="shared" si="1295"/>
        <v>0</v>
      </c>
      <c r="T5823" s="32">
        <f t="shared" si="1296"/>
        <v>21600</v>
      </c>
      <c r="U5823" s="32">
        <f t="shared" si="1297"/>
        <v>0</v>
      </c>
      <c r="V5823" s="32">
        <f t="shared" si="1290"/>
        <v>915.94999999999993</v>
      </c>
      <c r="W5823" s="32">
        <f t="shared" si="1298"/>
        <v>915.94999999999993</v>
      </c>
      <c r="X5823" s="32">
        <f t="shared" si="1299"/>
        <v>915.94999999999993</v>
      </c>
    </row>
    <row r="5824" spans="1:24" x14ac:dyDescent="0.25">
      <c r="A5824" s="2"/>
      <c r="B5824" s="2" t="s">
        <v>9</v>
      </c>
      <c r="C5824" s="2">
        <f t="shared" si="1302"/>
        <v>243</v>
      </c>
      <c r="D5824" s="2">
        <f t="shared" si="1303"/>
        <v>12</v>
      </c>
      <c r="E5824" s="2">
        <f t="shared" si="1293"/>
        <v>5820</v>
      </c>
      <c r="F5824" s="11">
        <v>311.85000000000002</v>
      </c>
      <c r="G5824" s="10">
        <v>0.93</v>
      </c>
      <c r="H5824" s="10">
        <v>0.93</v>
      </c>
      <c r="I5824" s="10">
        <v>0.93</v>
      </c>
      <c r="J5824" s="9">
        <v>0.3</v>
      </c>
      <c r="K5824" s="9">
        <v>0.3</v>
      </c>
      <c r="L5824" s="9">
        <v>0.3</v>
      </c>
      <c r="N5824" s="32">
        <f>IF('System Design'!$F$8=1,'Hourly Demand and Generation'!G5824*'System Design'!$F$21,IF('System Design'!$F$8=2,'Hourly Demand and Generation'!H5824*'System Design'!$F$21,IF('System Design'!$F$8=3,'Hourly Demand and Generation'!I5824*'System Design'!$F$21)))</f>
        <v>465</v>
      </c>
      <c r="O5824" s="32">
        <f>IF('System Design'!$F$8=1,'Hourly Demand and Generation'!J5824*'System Design'!$F$22,IF('System Design'!$F$8=2,'Hourly Demand and Generation'!K5824*'System Design'!$F$22,IF('System Design'!$F$8=3,'Hourly Demand and Generation'!L5824*'System Design'!$F$22)))</f>
        <v>750</v>
      </c>
      <c r="Q5824" s="32">
        <f t="shared" si="1289"/>
        <v>0</v>
      </c>
      <c r="R5824" s="32">
        <f t="shared" si="1294"/>
        <v>5400</v>
      </c>
      <c r="S5824" s="32">
        <f t="shared" si="1295"/>
        <v>0</v>
      </c>
      <c r="T5824" s="32">
        <f t="shared" si="1296"/>
        <v>21600</v>
      </c>
      <c r="U5824" s="32">
        <f t="shared" si="1297"/>
        <v>0</v>
      </c>
      <c r="V5824" s="32">
        <f t="shared" si="1290"/>
        <v>903.15</v>
      </c>
      <c r="W5824" s="32">
        <f t="shared" si="1298"/>
        <v>903.15</v>
      </c>
      <c r="X5824" s="32">
        <f t="shared" si="1299"/>
        <v>903.15</v>
      </c>
    </row>
    <row r="5825" spans="1:24" x14ac:dyDescent="0.25">
      <c r="A5825" s="2"/>
      <c r="B5825" s="2" t="s">
        <v>9</v>
      </c>
      <c r="C5825" s="2">
        <f t="shared" si="1302"/>
        <v>243</v>
      </c>
      <c r="D5825" s="2">
        <f t="shared" si="1303"/>
        <v>13</v>
      </c>
      <c r="E5825" s="2">
        <f t="shared" si="1293"/>
        <v>5821</v>
      </c>
      <c r="F5825" s="11">
        <v>324</v>
      </c>
      <c r="G5825" s="10">
        <v>0.77190000000000003</v>
      </c>
      <c r="H5825" s="10">
        <v>0.81374999999999997</v>
      </c>
      <c r="I5825" s="10">
        <v>0.85560000000000003</v>
      </c>
      <c r="J5825" s="9">
        <v>0.32</v>
      </c>
      <c r="K5825" s="9">
        <v>0.32</v>
      </c>
      <c r="L5825" s="9">
        <v>0.32</v>
      </c>
      <c r="N5825" s="32">
        <f>IF('System Design'!$F$8=1,'Hourly Demand and Generation'!G5825*'System Design'!$F$21,IF('System Design'!$F$8=2,'Hourly Demand and Generation'!H5825*'System Design'!$F$21,IF('System Design'!$F$8=3,'Hourly Demand and Generation'!I5825*'System Design'!$F$21)))</f>
        <v>427.8</v>
      </c>
      <c r="O5825" s="32">
        <f>IF('System Design'!$F$8=1,'Hourly Demand and Generation'!J5825*'System Design'!$F$22,IF('System Design'!$F$8=2,'Hourly Demand and Generation'!K5825*'System Design'!$F$22,IF('System Design'!$F$8=3,'Hourly Demand and Generation'!L5825*'System Design'!$F$22)))</f>
        <v>800</v>
      </c>
      <c r="Q5825" s="32">
        <f t="shared" si="1289"/>
        <v>0</v>
      </c>
      <c r="R5825" s="32">
        <f t="shared" si="1294"/>
        <v>5400</v>
      </c>
      <c r="S5825" s="32">
        <f t="shared" si="1295"/>
        <v>0</v>
      </c>
      <c r="T5825" s="32">
        <f t="shared" si="1296"/>
        <v>21600</v>
      </c>
      <c r="U5825" s="32">
        <f t="shared" si="1297"/>
        <v>0</v>
      </c>
      <c r="V5825" s="32">
        <f t="shared" si="1290"/>
        <v>903.8</v>
      </c>
      <c r="W5825" s="32">
        <f t="shared" si="1298"/>
        <v>903.8</v>
      </c>
      <c r="X5825" s="32">
        <f t="shared" si="1299"/>
        <v>903.8</v>
      </c>
    </row>
    <row r="5826" spans="1:24" x14ac:dyDescent="0.25">
      <c r="A5826" s="2"/>
      <c r="B5826" s="2" t="s">
        <v>9</v>
      </c>
      <c r="C5826" s="2">
        <f t="shared" si="1302"/>
        <v>243</v>
      </c>
      <c r="D5826" s="2">
        <f t="shared" si="1303"/>
        <v>14</v>
      </c>
      <c r="E5826" s="2">
        <f t="shared" si="1293"/>
        <v>5822</v>
      </c>
      <c r="F5826" s="11">
        <v>324</v>
      </c>
      <c r="G5826" s="10">
        <v>0.62309999999999999</v>
      </c>
      <c r="H5826" s="10">
        <v>0.6603</v>
      </c>
      <c r="I5826" s="10">
        <v>0.69750000000000001</v>
      </c>
      <c r="J5826" s="9">
        <v>0.34</v>
      </c>
      <c r="K5826" s="9">
        <v>0.34</v>
      </c>
      <c r="L5826" s="9">
        <v>0.34</v>
      </c>
      <c r="N5826" s="32">
        <f>IF('System Design'!$F$8=1,'Hourly Demand and Generation'!G5826*'System Design'!$F$21,IF('System Design'!$F$8=2,'Hourly Demand and Generation'!H5826*'System Design'!$F$21,IF('System Design'!$F$8=3,'Hourly Demand and Generation'!I5826*'System Design'!$F$21)))</f>
        <v>348.75</v>
      </c>
      <c r="O5826" s="32">
        <f>IF('System Design'!$F$8=1,'Hourly Demand and Generation'!J5826*'System Design'!$F$22,IF('System Design'!$F$8=2,'Hourly Demand and Generation'!K5826*'System Design'!$F$22,IF('System Design'!$F$8=3,'Hourly Demand and Generation'!L5826*'System Design'!$F$22)))</f>
        <v>850.00000000000011</v>
      </c>
      <c r="Q5826" s="32">
        <f t="shared" si="1289"/>
        <v>0</v>
      </c>
      <c r="R5826" s="32">
        <f t="shared" si="1294"/>
        <v>5400</v>
      </c>
      <c r="S5826" s="32">
        <f t="shared" si="1295"/>
        <v>0</v>
      </c>
      <c r="T5826" s="32">
        <f t="shared" si="1296"/>
        <v>21600</v>
      </c>
      <c r="U5826" s="32">
        <f t="shared" si="1297"/>
        <v>0</v>
      </c>
      <c r="V5826" s="32">
        <f t="shared" si="1290"/>
        <v>874.75</v>
      </c>
      <c r="W5826" s="32">
        <f t="shared" si="1298"/>
        <v>874.75</v>
      </c>
      <c r="X5826" s="32">
        <f t="shared" si="1299"/>
        <v>874.75</v>
      </c>
    </row>
    <row r="5827" spans="1:24" x14ac:dyDescent="0.25">
      <c r="A5827" s="2"/>
      <c r="B5827" s="2" t="s">
        <v>9</v>
      </c>
      <c r="C5827" s="2">
        <f t="shared" si="1302"/>
        <v>243</v>
      </c>
      <c r="D5827" s="2">
        <f t="shared" si="1303"/>
        <v>15</v>
      </c>
      <c r="E5827" s="2">
        <f t="shared" si="1293"/>
        <v>5823</v>
      </c>
      <c r="F5827" s="11">
        <v>344.25</v>
      </c>
      <c r="G5827" s="10">
        <v>0.46500000000000002</v>
      </c>
      <c r="H5827" s="10">
        <v>0.50219999999999998</v>
      </c>
      <c r="I5827" s="10">
        <v>0.53939999999999999</v>
      </c>
      <c r="J5827" s="9">
        <v>0.36</v>
      </c>
      <c r="K5827" s="9">
        <v>0.36</v>
      </c>
      <c r="L5827" s="9">
        <v>0.36</v>
      </c>
      <c r="N5827" s="32">
        <f>IF('System Design'!$F$8=1,'Hourly Demand and Generation'!G5827*'System Design'!$F$21,IF('System Design'!$F$8=2,'Hourly Demand and Generation'!H5827*'System Design'!$F$21,IF('System Design'!$F$8=3,'Hourly Demand and Generation'!I5827*'System Design'!$F$21)))</f>
        <v>269.7</v>
      </c>
      <c r="O5827" s="32">
        <f>IF('System Design'!$F$8=1,'Hourly Demand and Generation'!J5827*'System Design'!$F$22,IF('System Design'!$F$8=2,'Hourly Demand and Generation'!K5827*'System Design'!$F$22,IF('System Design'!$F$8=3,'Hourly Demand and Generation'!L5827*'System Design'!$F$22)))</f>
        <v>900</v>
      </c>
      <c r="Q5827" s="32">
        <f t="shared" si="1289"/>
        <v>0</v>
      </c>
      <c r="R5827" s="32">
        <f t="shared" si="1294"/>
        <v>5400</v>
      </c>
      <c r="S5827" s="32">
        <f t="shared" si="1295"/>
        <v>0</v>
      </c>
      <c r="T5827" s="32">
        <f t="shared" si="1296"/>
        <v>21600</v>
      </c>
      <c r="U5827" s="32">
        <f t="shared" si="1297"/>
        <v>0</v>
      </c>
      <c r="V5827" s="32">
        <f t="shared" si="1290"/>
        <v>825.45</v>
      </c>
      <c r="W5827" s="32">
        <f t="shared" si="1298"/>
        <v>825.45</v>
      </c>
      <c r="X5827" s="32">
        <f t="shared" si="1299"/>
        <v>825.45</v>
      </c>
    </row>
    <row r="5828" spans="1:24" x14ac:dyDescent="0.25">
      <c r="A5828" s="2"/>
      <c r="B5828" s="2" t="s">
        <v>9</v>
      </c>
      <c r="C5828" s="2">
        <f t="shared" si="1302"/>
        <v>243</v>
      </c>
      <c r="D5828" s="2">
        <f t="shared" si="1303"/>
        <v>16</v>
      </c>
      <c r="E5828" s="2">
        <f t="shared" si="1293"/>
        <v>5824</v>
      </c>
      <c r="F5828" s="11">
        <v>364.5</v>
      </c>
      <c r="G5828" s="10">
        <v>0.30690000000000001</v>
      </c>
      <c r="H5828" s="10">
        <v>0.34875</v>
      </c>
      <c r="I5828" s="10">
        <v>0.3906</v>
      </c>
      <c r="J5828" s="9">
        <v>0.36</v>
      </c>
      <c r="K5828" s="9">
        <v>0.36</v>
      </c>
      <c r="L5828" s="9">
        <v>0.36</v>
      </c>
      <c r="N5828" s="32">
        <f>IF('System Design'!$F$8=1,'Hourly Demand and Generation'!G5828*'System Design'!$F$21,IF('System Design'!$F$8=2,'Hourly Demand and Generation'!H5828*'System Design'!$F$21,IF('System Design'!$F$8=3,'Hourly Demand and Generation'!I5828*'System Design'!$F$21)))</f>
        <v>195.3</v>
      </c>
      <c r="O5828" s="32">
        <f>IF('System Design'!$F$8=1,'Hourly Demand and Generation'!J5828*'System Design'!$F$22,IF('System Design'!$F$8=2,'Hourly Demand and Generation'!K5828*'System Design'!$F$22,IF('System Design'!$F$8=3,'Hourly Demand and Generation'!L5828*'System Design'!$F$22)))</f>
        <v>900</v>
      </c>
      <c r="Q5828" s="32">
        <f t="shared" si="1289"/>
        <v>0</v>
      </c>
      <c r="R5828" s="32">
        <f t="shared" si="1294"/>
        <v>5400</v>
      </c>
      <c r="S5828" s="32">
        <f t="shared" si="1295"/>
        <v>0</v>
      </c>
      <c r="T5828" s="32">
        <f t="shared" si="1296"/>
        <v>21600</v>
      </c>
      <c r="U5828" s="32">
        <f t="shared" si="1297"/>
        <v>0</v>
      </c>
      <c r="V5828" s="32">
        <f t="shared" si="1290"/>
        <v>730.8</v>
      </c>
      <c r="W5828" s="32">
        <f t="shared" si="1298"/>
        <v>730.8</v>
      </c>
      <c r="X5828" s="32">
        <f t="shared" si="1299"/>
        <v>730.8</v>
      </c>
    </row>
    <row r="5829" spans="1:24" x14ac:dyDescent="0.25">
      <c r="A5829" s="2"/>
      <c r="B5829" s="2" t="s">
        <v>9</v>
      </c>
      <c r="C5829" s="2">
        <f t="shared" si="1302"/>
        <v>243</v>
      </c>
      <c r="D5829" s="2">
        <f t="shared" si="1303"/>
        <v>17</v>
      </c>
      <c r="E5829" s="2">
        <f t="shared" si="1293"/>
        <v>5825</v>
      </c>
      <c r="F5829" s="11">
        <v>384.75</v>
      </c>
      <c r="G5829" s="10">
        <v>0.15809999999999999</v>
      </c>
      <c r="H5829" s="10">
        <v>0.1953</v>
      </c>
      <c r="I5829" s="10">
        <v>0.23250000000000001</v>
      </c>
      <c r="J5829" s="9">
        <v>0.4</v>
      </c>
      <c r="K5829" s="9">
        <v>0.4</v>
      </c>
      <c r="L5829" s="9">
        <v>0.4</v>
      </c>
      <c r="N5829" s="32">
        <f>IF('System Design'!$F$8=1,'Hourly Demand and Generation'!G5829*'System Design'!$F$21,IF('System Design'!$F$8=2,'Hourly Demand and Generation'!H5829*'System Design'!$F$21,IF('System Design'!$F$8=3,'Hourly Demand and Generation'!I5829*'System Design'!$F$21)))</f>
        <v>116.25</v>
      </c>
      <c r="O5829" s="32">
        <f>IF('System Design'!$F$8=1,'Hourly Demand and Generation'!J5829*'System Design'!$F$22,IF('System Design'!$F$8=2,'Hourly Demand and Generation'!K5829*'System Design'!$F$22,IF('System Design'!$F$8=3,'Hourly Demand and Generation'!L5829*'System Design'!$F$22)))</f>
        <v>1000</v>
      </c>
      <c r="Q5829" s="32">
        <f t="shared" si="1289"/>
        <v>0</v>
      </c>
      <c r="R5829" s="32">
        <f t="shared" si="1294"/>
        <v>5400</v>
      </c>
      <c r="S5829" s="32">
        <f t="shared" si="1295"/>
        <v>0</v>
      </c>
      <c r="T5829" s="32">
        <f t="shared" si="1296"/>
        <v>21600</v>
      </c>
      <c r="U5829" s="32">
        <f t="shared" si="1297"/>
        <v>0</v>
      </c>
      <c r="V5829" s="32">
        <f t="shared" si="1290"/>
        <v>731.5</v>
      </c>
      <c r="W5829" s="32">
        <f t="shared" si="1298"/>
        <v>731.5</v>
      </c>
      <c r="X5829" s="32">
        <f t="shared" si="1299"/>
        <v>731.5</v>
      </c>
    </row>
    <row r="5830" spans="1:24" x14ac:dyDescent="0.25">
      <c r="A5830" s="2"/>
      <c r="B5830" s="2" t="s">
        <v>9</v>
      </c>
      <c r="C5830" s="2">
        <f t="shared" si="1302"/>
        <v>243</v>
      </c>
      <c r="D5830" s="2">
        <f t="shared" si="1303"/>
        <v>18</v>
      </c>
      <c r="E5830" s="2">
        <f t="shared" si="1293"/>
        <v>5826</v>
      </c>
      <c r="F5830" s="11">
        <v>405</v>
      </c>
      <c r="G5830" s="10">
        <v>7.4399999999999994E-2</v>
      </c>
      <c r="H5830" s="10">
        <v>0.11625000000000001</v>
      </c>
      <c r="I5830" s="10">
        <v>0.15809999999999999</v>
      </c>
      <c r="J5830" s="9">
        <v>0.38</v>
      </c>
      <c r="K5830" s="9">
        <v>0.38</v>
      </c>
      <c r="L5830" s="9">
        <v>0.38</v>
      </c>
      <c r="N5830" s="32">
        <f>IF('System Design'!$F$8=1,'Hourly Demand and Generation'!G5830*'System Design'!$F$21,IF('System Design'!$F$8=2,'Hourly Demand and Generation'!H5830*'System Design'!$F$21,IF('System Design'!$F$8=3,'Hourly Demand and Generation'!I5830*'System Design'!$F$21)))</f>
        <v>79.05</v>
      </c>
      <c r="O5830" s="32">
        <f>IF('System Design'!$F$8=1,'Hourly Demand and Generation'!J5830*'System Design'!$F$22,IF('System Design'!$F$8=2,'Hourly Demand and Generation'!K5830*'System Design'!$F$22,IF('System Design'!$F$8=3,'Hourly Demand and Generation'!L5830*'System Design'!$F$22)))</f>
        <v>950</v>
      </c>
      <c r="Q5830" s="32">
        <f t="shared" ref="Q5830:Q5893" si="1304">IF(F5830-N5830-O5830&gt;0,F5830-N5830-O5830,0)</f>
        <v>0</v>
      </c>
      <c r="R5830" s="32">
        <f t="shared" si="1294"/>
        <v>5400</v>
      </c>
      <c r="S5830" s="32">
        <f t="shared" si="1295"/>
        <v>0</v>
      </c>
      <c r="T5830" s="32">
        <f t="shared" si="1296"/>
        <v>21600</v>
      </c>
      <c r="U5830" s="32">
        <f t="shared" si="1297"/>
        <v>0</v>
      </c>
      <c r="V5830" s="32">
        <f t="shared" ref="V5830:V5893" si="1305">IF(F5830-N5830-O5830&lt;0,N5830+O5830-F5830,0)</f>
        <v>624.04999999999995</v>
      </c>
      <c r="W5830" s="32">
        <f t="shared" si="1298"/>
        <v>624.04999999999995</v>
      </c>
      <c r="X5830" s="32">
        <f t="shared" si="1299"/>
        <v>624.04999999999995</v>
      </c>
    </row>
    <row r="5831" spans="1:24" x14ac:dyDescent="0.25">
      <c r="A5831" s="2"/>
      <c r="B5831" s="2" t="s">
        <v>9</v>
      </c>
      <c r="C5831" s="2">
        <f t="shared" si="1302"/>
        <v>243</v>
      </c>
      <c r="D5831" s="2">
        <f t="shared" si="1303"/>
        <v>19</v>
      </c>
      <c r="E5831" s="2">
        <f t="shared" ref="E5831:E5894" si="1306">E5830+1</f>
        <v>5827</v>
      </c>
      <c r="F5831" s="11">
        <v>392.85</v>
      </c>
      <c r="G5831" s="10">
        <v>0</v>
      </c>
      <c r="H5831" s="10">
        <v>3.7199999999999997E-2</v>
      </c>
      <c r="I5831" s="10">
        <v>7.4399999999999994E-2</v>
      </c>
      <c r="J5831" s="9">
        <v>0.36</v>
      </c>
      <c r="K5831" s="9">
        <v>0.36</v>
      </c>
      <c r="L5831" s="9">
        <v>0.36</v>
      </c>
      <c r="N5831" s="32">
        <f>IF('System Design'!$F$8=1,'Hourly Demand and Generation'!G5831*'System Design'!$F$21,IF('System Design'!$F$8=2,'Hourly Demand and Generation'!H5831*'System Design'!$F$21,IF('System Design'!$F$8=3,'Hourly Demand and Generation'!I5831*'System Design'!$F$21)))</f>
        <v>37.199999999999996</v>
      </c>
      <c r="O5831" s="32">
        <f>IF('System Design'!$F$8=1,'Hourly Demand and Generation'!J5831*'System Design'!$F$22,IF('System Design'!$F$8=2,'Hourly Demand and Generation'!K5831*'System Design'!$F$22,IF('System Design'!$F$8=3,'Hourly Demand and Generation'!L5831*'System Design'!$F$22)))</f>
        <v>900</v>
      </c>
      <c r="Q5831" s="32">
        <f t="shared" si="1304"/>
        <v>0</v>
      </c>
      <c r="R5831" s="32">
        <f t="shared" ref="R5831:R5894" si="1307">IF($Q5831&lt;R5830+$V5831,IF(R5830+$V5831-$Q5831&gt;5400,5400,R5830+$V5831-$Q5831),0)</f>
        <v>5400</v>
      </c>
      <c r="S5831" s="32">
        <f t="shared" ref="S5831:S5894" si="1308">IF(R5831&gt;0,0,$Q5831+$V5831-R5830)</f>
        <v>0</v>
      </c>
      <c r="T5831" s="32">
        <f t="shared" ref="T5831:T5894" si="1309">IF($Q5831&lt;T5830+$V5831,IF(T5830+$V5831-$Q5831&gt;21600,21600,T5830+$V5831-$Q5831),0)</f>
        <v>21600</v>
      </c>
      <c r="U5831" s="32">
        <f t="shared" ref="U5831:U5894" si="1310">IF(T5831&gt;0,0,$Q5831+$V5831-T5830)</f>
        <v>0</v>
      </c>
      <c r="V5831" s="32">
        <f t="shared" si="1305"/>
        <v>544.35</v>
      </c>
      <c r="W5831" s="32">
        <f t="shared" ref="W5831:W5894" si="1311">IF(R5831=5400,$V5831-(R5831-R5830),0)</f>
        <v>544.35</v>
      </c>
      <c r="X5831" s="32">
        <f t="shared" ref="X5831:X5894" si="1312">IF(T5831=21600,$V5831-(T5831-T5830),0)</f>
        <v>544.35</v>
      </c>
    </row>
    <row r="5832" spans="1:24" x14ac:dyDescent="0.25">
      <c r="A5832" s="2"/>
      <c r="B5832" s="2" t="s">
        <v>9</v>
      </c>
      <c r="C5832" s="2">
        <f t="shared" si="1302"/>
        <v>243</v>
      </c>
      <c r="D5832" s="2">
        <f t="shared" si="1303"/>
        <v>20</v>
      </c>
      <c r="E5832" s="2">
        <f t="shared" si="1306"/>
        <v>5828</v>
      </c>
      <c r="F5832" s="11">
        <v>384.75</v>
      </c>
      <c r="G5832" s="10">
        <v>0</v>
      </c>
      <c r="H5832" s="10">
        <v>0</v>
      </c>
      <c r="I5832" s="10">
        <v>0</v>
      </c>
      <c r="J5832" s="9">
        <v>0.36</v>
      </c>
      <c r="K5832" s="9">
        <v>0.36</v>
      </c>
      <c r="L5832" s="9">
        <v>0.36</v>
      </c>
      <c r="N5832" s="32">
        <f>IF('System Design'!$F$8=1,'Hourly Demand and Generation'!G5832*'System Design'!$F$21,IF('System Design'!$F$8=2,'Hourly Demand and Generation'!H5832*'System Design'!$F$21,IF('System Design'!$F$8=3,'Hourly Demand and Generation'!I5832*'System Design'!$F$21)))</f>
        <v>0</v>
      </c>
      <c r="O5832" s="32">
        <f>IF('System Design'!$F$8=1,'Hourly Demand and Generation'!J5832*'System Design'!$F$22,IF('System Design'!$F$8=2,'Hourly Demand and Generation'!K5832*'System Design'!$F$22,IF('System Design'!$F$8=3,'Hourly Demand and Generation'!L5832*'System Design'!$F$22)))</f>
        <v>900</v>
      </c>
      <c r="Q5832" s="32">
        <f t="shared" si="1304"/>
        <v>0</v>
      </c>
      <c r="R5832" s="32">
        <f t="shared" si="1307"/>
        <v>5400</v>
      </c>
      <c r="S5832" s="32">
        <f t="shared" si="1308"/>
        <v>0</v>
      </c>
      <c r="T5832" s="32">
        <f t="shared" si="1309"/>
        <v>21600</v>
      </c>
      <c r="U5832" s="32">
        <f t="shared" si="1310"/>
        <v>0</v>
      </c>
      <c r="V5832" s="32">
        <f t="shared" si="1305"/>
        <v>515.25</v>
      </c>
      <c r="W5832" s="32">
        <f t="shared" si="1311"/>
        <v>515.25</v>
      </c>
      <c r="X5832" s="32">
        <f t="shared" si="1312"/>
        <v>515.25</v>
      </c>
    </row>
    <row r="5833" spans="1:24" x14ac:dyDescent="0.25">
      <c r="A5833" s="2"/>
      <c r="B5833" s="2" t="s">
        <v>9</v>
      </c>
      <c r="C5833" s="2">
        <f t="shared" si="1302"/>
        <v>243</v>
      </c>
      <c r="D5833" s="2">
        <f t="shared" si="1303"/>
        <v>21</v>
      </c>
      <c r="E5833" s="2">
        <f t="shared" si="1306"/>
        <v>5829</v>
      </c>
      <c r="F5833" s="11">
        <v>364.5</v>
      </c>
      <c r="G5833" s="10">
        <v>0</v>
      </c>
      <c r="H5833" s="10">
        <v>0</v>
      </c>
      <c r="I5833" s="10">
        <v>0</v>
      </c>
      <c r="J5833" s="9">
        <v>0.36</v>
      </c>
      <c r="K5833" s="9">
        <v>0.36</v>
      </c>
      <c r="L5833" s="9">
        <v>0.36</v>
      </c>
      <c r="N5833" s="32">
        <f>IF('System Design'!$F$8=1,'Hourly Demand and Generation'!G5833*'System Design'!$F$21,IF('System Design'!$F$8=2,'Hourly Demand and Generation'!H5833*'System Design'!$F$21,IF('System Design'!$F$8=3,'Hourly Demand and Generation'!I5833*'System Design'!$F$21)))</f>
        <v>0</v>
      </c>
      <c r="O5833" s="32">
        <f>IF('System Design'!$F$8=1,'Hourly Demand and Generation'!J5833*'System Design'!$F$22,IF('System Design'!$F$8=2,'Hourly Demand and Generation'!K5833*'System Design'!$F$22,IF('System Design'!$F$8=3,'Hourly Demand and Generation'!L5833*'System Design'!$F$22)))</f>
        <v>900</v>
      </c>
      <c r="Q5833" s="32">
        <f t="shared" si="1304"/>
        <v>0</v>
      </c>
      <c r="R5833" s="32">
        <f t="shared" si="1307"/>
        <v>5400</v>
      </c>
      <c r="S5833" s="32">
        <f t="shared" si="1308"/>
        <v>0</v>
      </c>
      <c r="T5833" s="32">
        <f t="shared" si="1309"/>
        <v>21600</v>
      </c>
      <c r="U5833" s="32">
        <f t="shared" si="1310"/>
        <v>0</v>
      </c>
      <c r="V5833" s="32">
        <f t="shared" si="1305"/>
        <v>535.5</v>
      </c>
      <c r="W5833" s="32">
        <f t="shared" si="1311"/>
        <v>535.5</v>
      </c>
      <c r="X5833" s="32">
        <f t="shared" si="1312"/>
        <v>535.5</v>
      </c>
    </row>
    <row r="5834" spans="1:24" x14ac:dyDescent="0.25">
      <c r="A5834" s="2"/>
      <c r="B5834" s="2" t="s">
        <v>9</v>
      </c>
      <c r="C5834" s="2">
        <f t="shared" si="1302"/>
        <v>243</v>
      </c>
      <c r="D5834" s="2">
        <f t="shared" si="1303"/>
        <v>22</v>
      </c>
      <c r="E5834" s="2">
        <f t="shared" si="1306"/>
        <v>5830</v>
      </c>
      <c r="F5834" s="11">
        <v>344.25</v>
      </c>
      <c r="G5834" s="10">
        <v>0</v>
      </c>
      <c r="H5834" s="10">
        <v>0</v>
      </c>
      <c r="I5834" s="10">
        <v>0</v>
      </c>
      <c r="J5834" s="9">
        <v>0.38</v>
      </c>
      <c r="K5834" s="9">
        <v>0.38</v>
      </c>
      <c r="L5834" s="9">
        <v>0.38</v>
      </c>
      <c r="N5834" s="32">
        <f>IF('System Design'!$F$8=1,'Hourly Demand and Generation'!G5834*'System Design'!$F$21,IF('System Design'!$F$8=2,'Hourly Demand and Generation'!H5834*'System Design'!$F$21,IF('System Design'!$F$8=3,'Hourly Demand and Generation'!I5834*'System Design'!$F$21)))</f>
        <v>0</v>
      </c>
      <c r="O5834" s="32">
        <f>IF('System Design'!$F$8=1,'Hourly Demand and Generation'!J5834*'System Design'!$F$22,IF('System Design'!$F$8=2,'Hourly Demand and Generation'!K5834*'System Design'!$F$22,IF('System Design'!$F$8=3,'Hourly Demand and Generation'!L5834*'System Design'!$F$22)))</f>
        <v>950</v>
      </c>
      <c r="Q5834" s="32">
        <f t="shared" si="1304"/>
        <v>0</v>
      </c>
      <c r="R5834" s="32">
        <f t="shared" si="1307"/>
        <v>5400</v>
      </c>
      <c r="S5834" s="32">
        <f t="shared" si="1308"/>
        <v>0</v>
      </c>
      <c r="T5834" s="32">
        <f t="shared" si="1309"/>
        <v>21600</v>
      </c>
      <c r="U5834" s="32">
        <f t="shared" si="1310"/>
        <v>0</v>
      </c>
      <c r="V5834" s="32">
        <f t="shared" si="1305"/>
        <v>605.75</v>
      </c>
      <c r="W5834" s="32">
        <f t="shared" si="1311"/>
        <v>605.75</v>
      </c>
      <c r="X5834" s="32">
        <f t="shared" si="1312"/>
        <v>605.75</v>
      </c>
    </row>
    <row r="5835" spans="1:24" x14ac:dyDescent="0.25">
      <c r="A5835" s="2"/>
      <c r="B5835" s="2" t="s">
        <v>9</v>
      </c>
      <c r="C5835" s="2">
        <f t="shared" si="1302"/>
        <v>243</v>
      </c>
      <c r="D5835" s="2">
        <f t="shared" si="1303"/>
        <v>23</v>
      </c>
      <c r="E5835" s="2">
        <f t="shared" si="1306"/>
        <v>5831</v>
      </c>
      <c r="F5835" s="11">
        <v>324</v>
      </c>
      <c r="G5835" s="10">
        <v>0</v>
      </c>
      <c r="H5835" s="10">
        <v>0</v>
      </c>
      <c r="I5835" s="10">
        <v>0</v>
      </c>
      <c r="J5835" s="9">
        <v>0.32</v>
      </c>
      <c r="K5835" s="9">
        <v>0.32</v>
      </c>
      <c r="L5835" s="9">
        <v>0.32</v>
      </c>
      <c r="N5835" s="32">
        <f>IF('System Design'!$F$8=1,'Hourly Demand and Generation'!G5835*'System Design'!$F$21,IF('System Design'!$F$8=2,'Hourly Demand and Generation'!H5835*'System Design'!$F$21,IF('System Design'!$F$8=3,'Hourly Demand and Generation'!I5835*'System Design'!$F$21)))</f>
        <v>0</v>
      </c>
      <c r="O5835" s="32">
        <f>IF('System Design'!$F$8=1,'Hourly Demand and Generation'!J5835*'System Design'!$F$22,IF('System Design'!$F$8=2,'Hourly Demand and Generation'!K5835*'System Design'!$F$22,IF('System Design'!$F$8=3,'Hourly Demand and Generation'!L5835*'System Design'!$F$22)))</f>
        <v>800</v>
      </c>
      <c r="Q5835" s="32">
        <f t="shared" si="1304"/>
        <v>0</v>
      </c>
      <c r="R5835" s="32">
        <f t="shared" si="1307"/>
        <v>5400</v>
      </c>
      <c r="S5835" s="32">
        <f t="shared" si="1308"/>
        <v>0</v>
      </c>
      <c r="T5835" s="32">
        <f t="shared" si="1309"/>
        <v>21600</v>
      </c>
      <c r="U5835" s="32">
        <f t="shared" si="1310"/>
        <v>0</v>
      </c>
      <c r="V5835" s="32">
        <f t="shared" si="1305"/>
        <v>476</v>
      </c>
      <c r="W5835" s="32">
        <f t="shared" si="1311"/>
        <v>476</v>
      </c>
      <c r="X5835" s="32">
        <f t="shared" si="1312"/>
        <v>476</v>
      </c>
    </row>
    <row r="5836" spans="1:24" x14ac:dyDescent="0.25">
      <c r="A5836" s="2"/>
      <c r="B5836" s="2" t="s">
        <v>9</v>
      </c>
      <c r="C5836" s="2">
        <f t="shared" si="1302"/>
        <v>243</v>
      </c>
      <c r="D5836" s="2">
        <f t="shared" si="1303"/>
        <v>24</v>
      </c>
      <c r="E5836" s="2">
        <f t="shared" si="1306"/>
        <v>5832</v>
      </c>
      <c r="F5836" s="11">
        <v>283.5</v>
      </c>
      <c r="G5836" s="10">
        <v>0</v>
      </c>
      <c r="H5836" s="10">
        <v>0</v>
      </c>
      <c r="I5836" s="10">
        <v>0</v>
      </c>
      <c r="J5836" s="9">
        <v>0.32</v>
      </c>
      <c r="K5836" s="9">
        <v>0.32</v>
      </c>
      <c r="L5836" s="9">
        <v>0.32</v>
      </c>
      <c r="N5836" s="32">
        <f>IF('System Design'!$F$8=1,'Hourly Demand and Generation'!G5836*'System Design'!$F$21,IF('System Design'!$F$8=2,'Hourly Demand and Generation'!H5836*'System Design'!$F$21,IF('System Design'!$F$8=3,'Hourly Demand and Generation'!I5836*'System Design'!$F$21)))</f>
        <v>0</v>
      </c>
      <c r="O5836" s="32">
        <f>IF('System Design'!$F$8=1,'Hourly Demand and Generation'!J5836*'System Design'!$F$22,IF('System Design'!$F$8=2,'Hourly Demand and Generation'!K5836*'System Design'!$F$22,IF('System Design'!$F$8=3,'Hourly Demand and Generation'!L5836*'System Design'!$F$22)))</f>
        <v>800</v>
      </c>
      <c r="Q5836" s="32">
        <f t="shared" si="1304"/>
        <v>0</v>
      </c>
      <c r="R5836" s="32">
        <f t="shared" si="1307"/>
        <v>5400</v>
      </c>
      <c r="S5836" s="32">
        <f t="shared" si="1308"/>
        <v>0</v>
      </c>
      <c r="T5836" s="32">
        <f t="shared" si="1309"/>
        <v>21600</v>
      </c>
      <c r="U5836" s="32">
        <f t="shared" si="1310"/>
        <v>0</v>
      </c>
      <c r="V5836" s="32">
        <f t="shared" si="1305"/>
        <v>516.5</v>
      </c>
      <c r="W5836" s="32">
        <f t="shared" si="1311"/>
        <v>516.5</v>
      </c>
      <c r="X5836" s="32">
        <f t="shared" si="1312"/>
        <v>516.5</v>
      </c>
    </row>
    <row r="5837" spans="1:24" x14ac:dyDescent="0.25">
      <c r="A5837" s="2"/>
      <c r="B5837" s="2" t="s">
        <v>10</v>
      </c>
      <c r="C5837" s="2">
        <f>C5836+1</f>
        <v>244</v>
      </c>
      <c r="D5837" s="2">
        <v>1</v>
      </c>
      <c r="E5837" s="2">
        <f t="shared" si="1306"/>
        <v>5833</v>
      </c>
      <c r="F5837" s="11">
        <v>216</v>
      </c>
      <c r="G5837" s="10">
        <v>0</v>
      </c>
      <c r="H5837" s="10">
        <v>0</v>
      </c>
      <c r="I5837" s="10">
        <v>0</v>
      </c>
      <c r="J5837" s="9">
        <v>0.25239983196904398</v>
      </c>
      <c r="K5837" s="9">
        <v>0.25239983196904398</v>
      </c>
      <c r="L5837" s="9">
        <v>0.4</v>
      </c>
      <c r="N5837" s="32">
        <f>IF('System Design'!$F$8=1,'Hourly Demand and Generation'!G5837*'System Design'!$F$21,IF('System Design'!$F$8=2,'Hourly Demand and Generation'!H5837*'System Design'!$F$21,IF('System Design'!$F$8=3,'Hourly Demand and Generation'!I5837*'System Design'!$F$21)))</f>
        <v>0</v>
      </c>
      <c r="O5837" s="32">
        <f>IF('System Design'!$F$8=1,'Hourly Demand and Generation'!J5837*'System Design'!$F$22,IF('System Design'!$F$8=2,'Hourly Demand and Generation'!K5837*'System Design'!$F$22,IF('System Design'!$F$8=3,'Hourly Demand and Generation'!L5837*'System Design'!$F$22)))</f>
        <v>1000</v>
      </c>
      <c r="Q5837" s="32">
        <f t="shared" si="1304"/>
        <v>0</v>
      </c>
      <c r="R5837" s="32">
        <f t="shared" si="1307"/>
        <v>5400</v>
      </c>
      <c r="S5837" s="32">
        <f t="shared" si="1308"/>
        <v>0</v>
      </c>
      <c r="T5837" s="32">
        <f t="shared" si="1309"/>
        <v>21600</v>
      </c>
      <c r="U5837" s="32">
        <f t="shared" si="1310"/>
        <v>0</v>
      </c>
      <c r="V5837" s="32">
        <f t="shared" si="1305"/>
        <v>784</v>
      </c>
      <c r="W5837" s="32">
        <f t="shared" si="1311"/>
        <v>784</v>
      </c>
      <c r="X5837" s="32">
        <f t="shared" si="1312"/>
        <v>784</v>
      </c>
    </row>
    <row r="5838" spans="1:24" x14ac:dyDescent="0.25">
      <c r="A5838" s="2"/>
      <c r="B5838" s="2" t="s">
        <v>10</v>
      </c>
      <c r="C5838" s="2">
        <f>C5837</f>
        <v>244</v>
      </c>
      <c r="D5838" s="2">
        <f>D5837+1</f>
        <v>2</v>
      </c>
      <c r="E5838" s="2">
        <f t="shared" si="1306"/>
        <v>5834</v>
      </c>
      <c r="F5838" s="11">
        <v>198</v>
      </c>
      <c r="G5838" s="10">
        <v>0</v>
      </c>
      <c r="H5838" s="10">
        <v>0</v>
      </c>
      <c r="I5838" s="10">
        <v>0</v>
      </c>
      <c r="J5838" s="9">
        <v>0.22715984877213999</v>
      </c>
      <c r="K5838" s="9">
        <v>0.22715984877213999</v>
      </c>
      <c r="L5838" s="9">
        <v>0.36</v>
      </c>
      <c r="N5838" s="32">
        <f>IF('System Design'!$F$8=1,'Hourly Demand and Generation'!G5838*'System Design'!$F$21,IF('System Design'!$F$8=2,'Hourly Demand and Generation'!H5838*'System Design'!$F$21,IF('System Design'!$F$8=3,'Hourly Demand and Generation'!I5838*'System Design'!$F$21)))</f>
        <v>0</v>
      </c>
      <c r="O5838" s="32">
        <f>IF('System Design'!$F$8=1,'Hourly Demand and Generation'!J5838*'System Design'!$F$22,IF('System Design'!$F$8=2,'Hourly Demand and Generation'!K5838*'System Design'!$F$22,IF('System Design'!$F$8=3,'Hourly Demand and Generation'!L5838*'System Design'!$F$22)))</f>
        <v>900</v>
      </c>
      <c r="Q5838" s="32">
        <f t="shared" si="1304"/>
        <v>0</v>
      </c>
      <c r="R5838" s="32">
        <f t="shared" si="1307"/>
        <v>5400</v>
      </c>
      <c r="S5838" s="32">
        <f t="shared" si="1308"/>
        <v>0</v>
      </c>
      <c r="T5838" s="32">
        <f t="shared" si="1309"/>
        <v>21600</v>
      </c>
      <c r="U5838" s="32">
        <f t="shared" si="1310"/>
        <v>0</v>
      </c>
      <c r="V5838" s="32">
        <f t="shared" si="1305"/>
        <v>702</v>
      </c>
      <c r="W5838" s="32">
        <f t="shared" si="1311"/>
        <v>702</v>
      </c>
      <c r="X5838" s="32">
        <f t="shared" si="1312"/>
        <v>702</v>
      </c>
    </row>
    <row r="5839" spans="1:24" x14ac:dyDescent="0.25">
      <c r="A5839" s="2"/>
      <c r="B5839" s="2" t="s">
        <v>10</v>
      </c>
      <c r="C5839" s="2">
        <f t="shared" ref="C5839:C5860" si="1313">C5838</f>
        <v>244</v>
      </c>
      <c r="D5839" s="2">
        <f t="shared" ref="D5839:D5860" si="1314">D5838+1</f>
        <v>3</v>
      </c>
      <c r="E5839" s="2">
        <f t="shared" si="1306"/>
        <v>5835</v>
      </c>
      <c r="F5839" s="11">
        <v>180</v>
      </c>
      <c r="G5839" s="10">
        <v>0</v>
      </c>
      <c r="H5839" s="10">
        <v>0</v>
      </c>
      <c r="I5839" s="10">
        <v>0</v>
      </c>
      <c r="J5839" s="9">
        <v>0.22715984877213999</v>
      </c>
      <c r="K5839" s="9">
        <v>0.22715984877213999</v>
      </c>
      <c r="L5839" s="9">
        <v>0.36</v>
      </c>
      <c r="N5839" s="32">
        <f>IF('System Design'!$F$8=1,'Hourly Demand and Generation'!G5839*'System Design'!$F$21,IF('System Design'!$F$8=2,'Hourly Demand and Generation'!H5839*'System Design'!$F$21,IF('System Design'!$F$8=3,'Hourly Demand and Generation'!I5839*'System Design'!$F$21)))</f>
        <v>0</v>
      </c>
      <c r="O5839" s="32">
        <f>IF('System Design'!$F$8=1,'Hourly Demand and Generation'!J5839*'System Design'!$F$22,IF('System Design'!$F$8=2,'Hourly Demand and Generation'!K5839*'System Design'!$F$22,IF('System Design'!$F$8=3,'Hourly Demand and Generation'!L5839*'System Design'!$F$22)))</f>
        <v>900</v>
      </c>
      <c r="Q5839" s="32">
        <f t="shared" si="1304"/>
        <v>0</v>
      </c>
      <c r="R5839" s="32">
        <f t="shared" si="1307"/>
        <v>5400</v>
      </c>
      <c r="S5839" s="32">
        <f t="shared" si="1308"/>
        <v>0</v>
      </c>
      <c r="T5839" s="32">
        <f t="shared" si="1309"/>
        <v>21600</v>
      </c>
      <c r="U5839" s="32">
        <f t="shared" si="1310"/>
        <v>0</v>
      </c>
      <c r="V5839" s="32">
        <f t="shared" si="1305"/>
        <v>720</v>
      </c>
      <c r="W5839" s="32">
        <f t="shared" si="1311"/>
        <v>720</v>
      </c>
      <c r="X5839" s="32">
        <f t="shared" si="1312"/>
        <v>720</v>
      </c>
    </row>
    <row r="5840" spans="1:24" x14ac:dyDescent="0.25">
      <c r="A5840" s="2"/>
      <c r="B5840" s="2" t="s">
        <v>10</v>
      </c>
      <c r="C5840" s="2">
        <f t="shared" si="1313"/>
        <v>244</v>
      </c>
      <c r="D5840" s="2">
        <f t="shared" si="1314"/>
        <v>4</v>
      </c>
      <c r="E5840" s="2">
        <f t="shared" si="1306"/>
        <v>5836</v>
      </c>
      <c r="F5840" s="11">
        <v>216</v>
      </c>
      <c r="G5840" s="10">
        <v>0</v>
      </c>
      <c r="H5840" s="10">
        <v>0</v>
      </c>
      <c r="I5840" s="10">
        <v>0</v>
      </c>
      <c r="J5840" s="9">
        <v>0.25239983196904398</v>
      </c>
      <c r="K5840" s="9">
        <v>0.25239983196904398</v>
      </c>
      <c r="L5840" s="9">
        <v>0.4</v>
      </c>
      <c r="N5840" s="32">
        <f>IF('System Design'!$F$8=1,'Hourly Demand and Generation'!G5840*'System Design'!$F$21,IF('System Design'!$F$8=2,'Hourly Demand and Generation'!H5840*'System Design'!$F$21,IF('System Design'!$F$8=3,'Hourly Demand and Generation'!I5840*'System Design'!$F$21)))</f>
        <v>0</v>
      </c>
      <c r="O5840" s="32">
        <f>IF('System Design'!$F$8=1,'Hourly Demand and Generation'!J5840*'System Design'!$F$22,IF('System Design'!$F$8=2,'Hourly Demand and Generation'!K5840*'System Design'!$F$22,IF('System Design'!$F$8=3,'Hourly Demand and Generation'!L5840*'System Design'!$F$22)))</f>
        <v>1000</v>
      </c>
      <c r="Q5840" s="32">
        <f t="shared" si="1304"/>
        <v>0</v>
      </c>
      <c r="R5840" s="32">
        <f t="shared" si="1307"/>
        <v>5400</v>
      </c>
      <c r="S5840" s="32">
        <f t="shared" si="1308"/>
        <v>0</v>
      </c>
      <c r="T5840" s="32">
        <f t="shared" si="1309"/>
        <v>21600</v>
      </c>
      <c r="U5840" s="32">
        <f t="shared" si="1310"/>
        <v>0</v>
      </c>
      <c r="V5840" s="32">
        <f t="shared" si="1305"/>
        <v>784</v>
      </c>
      <c r="W5840" s="32">
        <f t="shared" si="1311"/>
        <v>784</v>
      </c>
      <c r="X5840" s="32">
        <f t="shared" si="1312"/>
        <v>784</v>
      </c>
    </row>
    <row r="5841" spans="1:24" x14ac:dyDescent="0.25">
      <c r="A5841" s="2"/>
      <c r="B5841" s="2" t="s">
        <v>10</v>
      </c>
      <c r="C5841" s="2">
        <f t="shared" si="1313"/>
        <v>244</v>
      </c>
      <c r="D5841" s="2">
        <f t="shared" si="1314"/>
        <v>5</v>
      </c>
      <c r="E5841" s="2">
        <f t="shared" si="1306"/>
        <v>5837</v>
      </c>
      <c r="F5841" s="11">
        <v>234</v>
      </c>
      <c r="G5841" s="10">
        <v>0</v>
      </c>
      <c r="H5841" s="10">
        <v>3.2000000000000001E-2</v>
      </c>
      <c r="I5841" s="10">
        <v>6.4000000000000001E-2</v>
      </c>
      <c r="J5841" s="9">
        <v>0.201919865575235</v>
      </c>
      <c r="K5841" s="9">
        <v>0.201919865575235</v>
      </c>
      <c r="L5841" s="9">
        <v>0.32</v>
      </c>
      <c r="N5841" s="32">
        <f>IF('System Design'!$F$8=1,'Hourly Demand and Generation'!G5841*'System Design'!$F$21,IF('System Design'!$F$8=2,'Hourly Demand and Generation'!H5841*'System Design'!$F$21,IF('System Design'!$F$8=3,'Hourly Demand and Generation'!I5841*'System Design'!$F$21)))</f>
        <v>32</v>
      </c>
      <c r="O5841" s="32">
        <f>IF('System Design'!$F$8=1,'Hourly Demand and Generation'!J5841*'System Design'!$F$22,IF('System Design'!$F$8=2,'Hourly Demand and Generation'!K5841*'System Design'!$F$22,IF('System Design'!$F$8=3,'Hourly Demand and Generation'!L5841*'System Design'!$F$22)))</f>
        <v>800</v>
      </c>
      <c r="Q5841" s="32">
        <f t="shared" si="1304"/>
        <v>0</v>
      </c>
      <c r="R5841" s="32">
        <f t="shared" si="1307"/>
        <v>5400</v>
      </c>
      <c r="S5841" s="32">
        <f t="shared" si="1308"/>
        <v>0</v>
      </c>
      <c r="T5841" s="32">
        <f t="shared" si="1309"/>
        <v>21600</v>
      </c>
      <c r="U5841" s="32">
        <f t="shared" si="1310"/>
        <v>0</v>
      </c>
      <c r="V5841" s="32">
        <f t="shared" si="1305"/>
        <v>598</v>
      </c>
      <c r="W5841" s="32">
        <f t="shared" si="1311"/>
        <v>598</v>
      </c>
      <c r="X5841" s="32">
        <f t="shared" si="1312"/>
        <v>598</v>
      </c>
    </row>
    <row r="5842" spans="1:24" x14ac:dyDescent="0.25">
      <c r="A5842" s="2"/>
      <c r="B5842" s="2" t="s">
        <v>10</v>
      </c>
      <c r="C5842" s="2">
        <f t="shared" si="1313"/>
        <v>244</v>
      </c>
      <c r="D5842" s="2">
        <f t="shared" si="1314"/>
        <v>6</v>
      </c>
      <c r="E5842" s="2">
        <f t="shared" si="1306"/>
        <v>5838</v>
      </c>
      <c r="F5842" s="11">
        <v>252</v>
      </c>
      <c r="G5842" s="10">
        <v>6.4000000000000001E-2</v>
      </c>
      <c r="H5842" s="10">
        <v>0.1</v>
      </c>
      <c r="I5842" s="10">
        <v>0.13600000000000001</v>
      </c>
      <c r="J5842" s="9">
        <v>0.201919865575235</v>
      </c>
      <c r="K5842" s="9">
        <v>0.201919865575235</v>
      </c>
      <c r="L5842" s="9">
        <v>0.32</v>
      </c>
      <c r="N5842" s="32">
        <f>IF('System Design'!$F$8=1,'Hourly Demand and Generation'!G5842*'System Design'!$F$21,IF('System Design'!$F$8=2,'Hourly Demand and Generation'!H5842*'System Design'!$F$21,IF('System Design'!$F$8=3,'Hourly Demand and Generation'!I5842*'System Design'!$F$21)))</f>
        <v>68</v>
      </c>
      <c r="O5842" s="32">
        <f>IF('System Design'!$F$8=1,'Hourly Demand and Generation'!J5842*'System Design'!$F$22,IF('System Design'!$F$8=2,'Hourly Demand and Generation'!K5842*'System Design'!$F$22,IF('System Design'!$F$8=3,'Hourly Demand and Generation'!L5842*'System Design'!$F$22)))</f>
        <v>800</v>
      </c>
      <c r="Q5842" s="32">
        <f t="shared" si="1304"/>
        <v>0</v>
      </c>
      <c r="R5842" s="32">
        <f t="shared" si="1307"/>
        <v>5400</v>
      </c>
      <c r="S5842" s="32">
        <f t="shared" si="1308"/>
        <v>0</v>
      </c>
      <c r="T5842" s="32">
        <f t="shared" si="1309"/>
        <v>21600</v>
      </c>
      <c r="U5842" s="32">
        <f t="shared" si="1310"/>
        <v>0</v>
      </c>
      <c r="V5842" s="32">
        <f t="shared" si="1305"/>
        <v>616</v>
      </c>
      <c r="W5842" s="32">
        <f t="shared" si="1311"/>
        <v>616</v>
      </c>
      <c r="X5842" s="32">
        <f t="shared" si="1312"/>
        <v>616</v>
      </c>
    </row>
    <row r="5843" spans="1:24" x14ac:dyDescent="0.25">
      <c r="A5843" s="2"/>
      <c r="B5843" s="2" t="s">
        <v>10</v>
      </c>
      <c r="C5843" s="2">
        <f t="shared" si="1313"/>
        <v>244</v>
      </c>
      <c r="D5843" s="2">
        <f t="shared" si="1314"/>
        <v>7</v>
      </c>
      <c r="E5843" s="2">
        <f t="shared" si="1306"/>
        <v>5839</v>
      </c>
      <c r="F5843" s="11">
        <v>270</v>
      </c>
      <c r="G5843" s="10">
        <v>0.13600000000000001</v>
      </c>
      <c r="H5843" s="10">
        <v>0.16800000000000001</v>
      </c>
      <c r="I5843" s="10">
        <v>0.2</v>
      </c>
      <c r="J5843" s="9">
        <v>0.22715984877213999</v>
      </c>
      <c r="K5843" s="9">
        <v>0.22715984877213999</v>
      </c>
      <c r="L5843" s="9">
        <v>0.36</v>
      </c>
      <c r="N5843" s="32">
        <f>IF('System Design'!$F$8=1,'Hourly Demand and Generation'!G5843*'System Design'!$F$21,IF('System Design'!$F$8=2,'Hourly Demand and Generation'!H5843*'System Design'!$F$21,IF('System Design'!$F$8=3,'Hourly Demand and Generation'!I5843*'System Design'!$F$21)))</f>
        <v>100</v>
      </c>
      <c r="O5843" s="32">
        <f>IF('System Design'!$F$8=1,'Hourly Demand and Generation'!J5843*'System Design'!$F$22,IF('System Design'!$F$8=2,'Hourly Demand and Generation'!K5843*'System Design'!$F$22,IF('System Design'!$F$8=3,'Hourly Demand and Generation'!L5843*'System Design'!$F$22)))</f>
        <v>900</v>
      </c>
      <c r="Q5843" s="32">
        <f t="shared" si="1304"/>
        <v>0</v>
      </c>
      <c r="R5843" s="32">
        <f t="shared" si="1307"/>
        <v>5400</v>
      </c>
      <c r="S5843" s="32">
        <f t="shared" si="1308"/>
        <v>0</v>
      </c>
      <c r="T5843" s="32">
        <f t="shared" si="1309"/>
        <v>21600</v>
      </c>
      <c r="U5843" s="32">
        <f t="shared" si="1310"/>
        <v>0</v>
      </c>
      <c r="V5843" s="32">
        <f t="shared" si="1305"/>
        <v>730</v>
      </c>
      <c r="W5843" s="32">
        <f t="shared" si="1311"/>
        <v>730</v>
      </c>
      <c r="X5843" s="32">
        <f t="shared" si="1312"/>
        <v>730</v>
      </c>
    </row>
    <row r="5844" spans="1:24" x14ac:dyDescent="0.25">
      <c r="A5844" s="2"/>
      <c r="B5844" s="2" t="s">
        <v>10</v>
      </c>
      <c r="C5844" s="2">
        <f t="shared" si="1313"/>
        <v>244</v>
      </c>
      <c r="D5844" s="2">
        <f t="shared" si="1314"/>
        <v>8</v>
      </c>
      <c r="E5844" s="2">
        <f t="shared" si="1306"/>
        <v>5840</v>
      </c>
      <c r="F5844" s="11">
        <v>288</v>
      </c>
      <c r="G5844" s="10">
        <v>0.26400000000000001</v>
      </c>
      <c r="H5844" s="10">
        <v>0.3</v>
      </c>
      <c r="I5844" s="10">
        <v>0.33600000000000002</v>
      </c>
      <c r="J5844" s="9">
        <v>0.22715984877213999</v>
      </c>
      <c r="K5844" s="9">
        <v>0.22715984877213999</v>
      </c>
      <c r="L5844" s="9">
        <v>0.36</v>
      </c>
      <c r="N5844" s="32">
        <f>IF('System Design'!$F$8=1,'Hourly Demand and Generation'!G5844*'System Design'!$F$21,IF('System Design'!$F$8=2,'Hourly Demand and Generation'!H5844*'System Design'!$F$21,IF('System Design'!$F$8=3,'Hourly Demand and Generation'!I5844*'System Design'!$F$21)))</f>
        <v>168</v>
      </c>
      <c r="O5844" s="32">
        <f>IF('System Design'!$F$8=1,'Hourly Demand and Generation'!J5844*'System Design'!$F$22,IF('System Design'!$F$8=2,'Hourly Demand and Generation'!K5844*'System Design'!$F$22,IF('System Design'!$F$8=3,'Hourly Demand and Generation'!L5844*'System Design'!$F$22)))</f>
        <v>900</v>
      </c>
      <c r="Q5844" s="32">
        <f t="shared" si="1304"/>
        <v>0</v>
      </c>
      <c r="R5844" s="32">
        <f t="shared" si="1307"/>
        <v>5400</v>
      </c>
      <c r="S5844" s="32">
        <f t="shared" si="1308"/>
        <v>0</v>
      </c>
      <c r="T5844" s="32">
        <f t="shared" si="1309"/>
        <v>21600</v>
      </c>
      <c r="U5844" s="32">
        <f t="shared" si="1310"/>
        <v>0</v>
      </c>
      <c r="V5844" s="32">
        <f t="shared" si="1305"/>
        <v>780</v>
      </c>
      <c r="W5844" s="32">
        <f t="shared" si="1311"/>
        <v>780</v>
      </c>
      <c r="X5844" s="32">
        <f t="shared" si="1312"/>
        <v>780</v>
      </c>
    </row>
    <row r="5845" spans="1:24" x14ac:dyDescent="0.25">
      <c r="A5845" s="2"/>
      <c r="B5845" s="2" t="s">
        <v>10</v>
      </c>
      <c r="C5845" s="2">
        <f t="shared" si="1313"/>
        <v>244</v>
      </c>
      <c r="D5845" s="2">
        <f t="shared" si="1314"/>
        <v>9</v>
      </c>
      <c r="E5845" s="2">
        <f t="shared" si="1306"/>
        <v>5841</v>
      </c>
      <c r="F5845" s="11">
        <v>288</v>
      </c>
      <c r="G5845" s="10">
        <v>0.4</v>
      </c>
      <c r="H5845" s="10">
        <v>0.432</v>
      </c>
      <c r="I5845" s="10">
        <v>0.46400000000000002</v>
      </c>
      <c r="J5845" s="9">
        <v>0.201919865575235</v>
      </c>
      <c r="K5845" s="9">
        <v>0.201919865575235</v>
      </c>
      <c r="L5845" s="9">
        <v>0.32</v>
      </c>
      <c r="N5845" s="32">
        <f>IF('System Design'!$F$8=1,'Hourly Demand and Generation'!G5845*'System Design'!$F$21,IF('System Design'!$F$8=2,'Hourly Demand and Generation'!H5845*'System Design'!$F$21,IF('System Design'!$F$8=3,'Hourly Demand and Generation'!I5845*'System Design'!$F$21)))</f>
        <v>232</v>
      </c>
      <c r="O5845" s="32">
        <f>IF('System Design'!$F$8=1,'Hourly Demand and Generation'!J5845*'System Design'!$F$22,IF('System Design'!$F$8=2,'Hourly Demand and Generation'!K5845*'System Design'!$F$22,IF('System Design'!$F$8=3,'Hourly Demand and Generation'!L5845*'System Design'!$F$22)))</f>
        <v>800</v>
      </c>
      <c r="Q5845" s="32">
        <f t="shared" si="1304"/>
        <v>0</v>
      </c>
      <c r="R5845" s="32">
        <f t="shared" si="1307"/>
        <v>5400</v>
      </c>
      <c r="S5845" s="32">
        <f t="shared" si="1308"/>
        <v>0</v>
      </c>
      <c r="T5845" s="32">
        <f t="shared" si="1309"/>
        <v>21600</v>
      </c>
      <c r="U5845" s="32">
        <f t="shared" si="1310"/>
        <v>0</v>
      </c>
      <c r="V5845" s="32">
        <f t="shared" si="1305"/>
        <v>744</v>
      </c>
      <c r="W5845" s="32">
        <f t="shared" si="1311"/>
        <v>744</v>
      </c>
      <c r="X5845" s="32">
        <f t="shared" si="1312"/>
        <v>744</v>
      </c>
    </row>
    <row r="5846" spans="1:24" x14ac:dyDescent="0.25">
      <c r="A5846" s="2"/>
      <c r="B5846" s="2" t="s">
        <v>10</v>
      </c>
      <c r="C5846" s="2">
        <f t="shared" si="1313"/>
        <v>244</v>
      </c>
      <c r="D5846" s="2">
        <f t="shared" si="1314"/>
        <v>10</v>
      </c>
      <c r="E5846" s="2">
        <f t="shared" si="1306"/>
        <v>5842</v>
      </c>
      <c r="F5846" s="11">
        <v>280.8</v>
      </c>
      <c r="G5846" s="10">
        <v>0.53600000000000003</v>
      </c>
      <c r="H5846" s="10">
        <v>0.56799999999999995</v>
      </c>
      <c r="I5846" s="10">
        <v>0.6</v>
      </c>
      <c r="J5846" s="9">
        <v>0.22715984877213999</v>
      </c>
      <c r="K5846" s="9">
        <v>0.22715984877213999</v>
      </c>
      <c r="L5846" s="9">
        <v>0.36</v>
      </c>
      <c r="N5846" s="32">
        <f>IF('System Design'!$F$8=1,'Hourly Demand and Generation'!G5846*'System Design'!$F$21,IF('System Design'!$F$8=2,'Hourly Demand and Generation'!H5846*'System Design'!$F$21,IF('System Design'!$F$8=3,'Hourly Demand and Generation'!I5846*'System Design'!$F$21)))</f>
        <v>300</v>
      </c>
      <c r="O5846" s="32">
        <f>IF('System Design'!$F$8=1,'Hourly Demand and Generation'!J5846*'System Design'!$F$22,IF('System Design'!$F$8=2,'Hourly Demand and Generation'!K5846*'System Design'!$F$22,IF('System Design'!$F$8=3,'Hourly Demand and Generation'!L5846*'System Design'!$F$22)))</f>
        <v>900</v>
      </c>
      <c r="Q5846" s="32">
        <f t="shared" si="1304"/>
        <v>0</v>
      </c>
      <c r="R5846" s="32">
        <f t="shared" si="1307"/>
        <v>5400</v>
      </c>
      <c r="S5846" s="32">
        <f t="shared" si="1308"/>
        <v>0</v>
      </c>
      <c r="T5846" s="32">
        <f t="shared" si="1309"/>
        <v>21600</v>
      </c>
      <c r="U5846" s="32">
        <f t="shared" si="1310"/>
        <v>0</v>
      </c>
      <c r="V5846" s="32">
        <f t="shared" si="1305"/>
        <v>919.2</v>
      </c>
      <c r="W5846" s="32">
        <f t="shared" si="1311"/>
        <v>919.2</v>
      </c>
      <c r="X5846" s="32">
        <f t="shared" si="1312"/>
        <v>919.2</v>
      </c>
    </row>
    <row r="5847" spans="1:24" x14ac:dyDescent="0.25">
      <c r="A5847" s="2"/>
      <c r="B5847" s="2" t="s">
        <v>10</v>
      </c>
      <c r="C5847" s="2">
        <f t="shared" si="1313"/>
        <v>244</v>
      </c>
      <c r="D5847" s="2">
        <f t="shared" si="1314"/>
        <v>11</v>
      </c>
      <c r="E5847" s="2">
        <f t="shared" si="1306"/>
        <v>5843</v>
      </c>
      <c r="F5847" s="11">
        <v>277.2</v>
      </c>
      <c r="G5847" s="10">
        <v>0.66400000000000003</v>
      </c>
      <c r="H5847" s="10">
        <v>0.7</v>
      </c>
      <c r="I5847" s="10">
        <v>0.73599999999999999</v>
      </c>
      <c r="J5847" s="9">
        <v>0.201919865575235</v>
      </c>
      <c r="K5847" s="9">
        <v>0.201919865575235</v>
      </c>
      <c r="L5847" s="9">
        <v>0.32</v>
      </c>
      <c r="N5847" s="32">
        <f>IF('System Design'!$F$8=1,'Hourly Demand and Generation'!G5847*'System Design'!$F$21,IF('System Design'!$F$8=2,'Hourly Demand and Generation'!H5847*'System Design'!$F$21,IF('System Design'!$F$8=3,'Hourly Demand and Generation'!I5847*'System Design'!$F$21)))</f>
        <v>368</v>
      </c>
      <c r="O5847" s="32">
        <f>IF('System Design'!$F$8=1,'Hourly Demand and Generation'!J5847*'System Design'!$F$22,IF('System Design'!$F$8=2,'Hourly Demand and Generation'!K5847*'System Design'!$F$22,IF('System Design'!$F$8=3,'Hourly Demand and Generation'!L5847*'System Design'!$F$22)))</f>
        <v>800</v>
      </c>
      <c r="Q5847" s="32">
        <f t="shared" si="1304"/>
        <v>0</v>
      </c>
      <c r="R5847" s="32">
        <f t="shared" si="1307"/>
        <v>5400</v>
      </c>
      <c r="S5847" s="32">
        <f t="shared" si="1308"/>
        <v>0</v>
      </c>
      <c r="T5847" s="32">
        <f t="shared" si="1309"/>
        <v>21600</v>
      </c>
      <c r="U5847" s="32">
        <f t="shared" si="1310"/>
        <v>0</v>
      </c>
      <c r="V5847" s="32">
        <f t="shared" si="1305"/>
        <v>890.8</v>
      </c>
      <c r="W5847" s="32">
        <f t="shared" si="1311"/>
        <v>890.8</v>
      </c>
      <c r="X5847" s="32">
        <f t="shared" si="1312"/>
        <v>890.8</v>
      </c>
    </row>
    <row r="5848" spans="1:24" x14ac:dyDescent="0.25">
      <c r="A5848" s="2"/>
      <c r="B5848" s="2" t="s">
        <v>10</v>
      </c>
      <c r="C5848" s="2">
        <f t="shared" si="1313"/>
        <v>244</v>
      </c>
      <c r="D5848" s="2">
        <f t="shared" si="1314"/>
        <v>12</v>
      </c>
      <c r="E5848" s="2">
        <f t="shared" si="1306"/>
        <v>5844</v>
      </c>
      <c r="F5848" s="11">
        <v>277.2</v>
      </c>
      <c r="G5848" s="10">
        <v>0.8</v>
      </c>
      <c r="H5848" s="10">
        <v>0.8</v>
      </c>
      <c r="I5848" s="10">
        <v>0.8</v>
      </c>
      <c r="J5848" s="9">
        <v>0.189299873976783</v>
      </c>
      <c r="K5848" s="9">
        <v>0.189299873976783</v>
      </c>
      <c r="L5848" s="9">
        <v>0.3</v>
      </c>
      <c r="N5848" s="32">
        <f>IF('System Design'!$F$8=1,'Hourly Demand and Generation'!G5848*'System Design'!$F$21,IF('System Design'!$F$8=2,'Hourly Demand and Generation'!H5848*'System Design'!$F$21,IF('System Design'!$F$8=3,'Hourly Demand and Generation'!I5848*'System Design'!$F$21)))</f>
        <v>400</v>
      </c>
      <c r="O5848" s="32">
        <f>IF('System Design'!$F$8=1,'Hourly Demand and Generation'!J5848*'System Design'!$F$22,IF('System Design'!$F$8=2,'Hourly Demand and Generation'!K5848*'System Design'!$F$22,IF('System Design'!$F$8=3,'Hourly Demand and Generation'!L5848*'System Design'!$F$22)))</f>
        <v>750</v>
      </c>
      <c r="Q5848" s="32">
        <f t="shared" si="1304"/>
        <v>0</v>
      </c>
      <c r="R5848" s="32">
        <f t="shared" si="1307"/>
        <v>5400</v>
      </c>
      <c r="S5848" s="32">
        <f t="shared" si="1308"/>
        <v>0</v>
      </c>
      <c r="T5848" s="32">
        <f t="shared" si="1309"/>
        <v>21600</v>
      </c>
      <c r="U5848" s="32">
        <f t="shared" si="1310"/>
        <v>0</v>
      </c>
      <c r="V5848" s="32">
        <f t="shared" si="1305"/>
        <v>872.8</v>
      </c>
      <c r="W5848" s="32">
        <f t="shared" si="1311"/>
        <v>872.8</v>
      </c>
      <c r="X5848" s="32">
        <f t="shared" si="1312"/>
        <v>872.8</v>
      </c>
    </row>
    <row r="5849" spans="1:24" x14ac:dyDescent="0.25">
      <c r="A5849" s="2"/>
      <c r="B5849" s="2" t="s">
        <v>10</v>
      </c>
      <c r="C5849" s="2">
        <f t="shared" si="1313"/>
        <v>244</v>
      </c>
      <c r="D5849" s="2">
        <f t="shared" si="1314"/>
        <v>13</v>
      </c>
      <c r="E5849" s="2">
        <f t="shared" si="1306"/>
        <v>5845</v>
      </c>
      <c r="F5849" s="11">
        <v>288</v>
      </c>
      <c r="G5849" s="10">
        <v>0.66400000000000003</v>
      </c>
      <c r="H5849" s="10">
        <v>0.7</v>
      </c>
      <c r="I5849" s="10">
        <v>0.73599999999999999</v>
      </c>
      <c r="J5849" s="9">
        <v>0.201919865575235</v>
      </c>
      <c r="K5849" s="9">
        <v>0.201919865575235</v>
      </c>
      <c r="L5849" s="9">
        <v>0.32</v>
      </c>
      <c r="N5849" s="32">
        <f>IF('System Design'!$F$8=1,'Hourly Demand and Generation'!G5849*'System Design'!$F$21,IF('System Design'!$F$8=2,'Hourly Demand and Generation'!H5849*'System Design'!$F$21,IF('System Design'!$F$8=3,'Hourly Demand and Generation'!I5849*'System Design'!$F$21)))</f>
        <v>368</v>
      </c>
      <c r="O5849" s="32">
        <f>IF('System Design'!$F$8=1,'Hourly Demand and Generation'!J5849*'System Design'!$F$22,IF('System Design'!$F$8=2,'Hourly Demand and Generation'!K5849*'System Design'!$F$22,IF('System Design'!$F$8=3,'Hourly Demand and Generation'!L5849*'System Design'!$F$22)))</f>
        <v>800</v>
      </c>
      <c r="Q5849" s="32">
        <f t="shared" si="1304"/>
        <v>0</v>
      </c>
      <c r="R5849" s="32">
        <f t="shared" si="1307"/>
        <v>5400</v>
      </c>
      <c r="S5849" s="32">
        <f t="shared" si="1308"/>
        <v>0</v>
      </c>
      <c r="T5849" s="32">
        <f t="shared" si="1309"/>
        <v>21600</v>
      </c>
      <c r="U5849" s="32">
        <f t="shared" si="1310"/>
        <v>0</v>
      </c>
      <c r="V5849" s="32">
        <f t="shared" si="1305"/>
        <v>880</v>
      </c>
      <c r="W5849" s="32">
        <f t="shared" si="1311"/>
        <v>880</v>
      </c>
      <c r="X5849" s="32">
        <f t="shared" si="1312"/>
        <v>880</v>
      </c>
    </row>
    <row r="5850" spans="1:24" x14ac:dyDescent="0.25">
      <c r="A5850" s="2"/>
      <c r="B5850" s="2" t="s">
        <v>10</v>
      </c>
      <c r="C5850" s="2">
        <f t="shared" si="1313"/>
        <v>244</v>
      </c>
      <c r="D5850" s="2">
        <f t="shared" si="1314"/>
        <v>14</v>
      </c>
      <c r="E5850" s="2">
        <f t="shared" si="1306"/>
        <v>5846</v>
      </c>
      <c r="F5850" s="11">
        <v>288</v>
      </c>
      <c r="G5850" s="10">
        <v>0.53600000000000003</v>
      </c>
      <c r="H5850" s="10">
        <v>0.56799999999999995</v>
      </c>
      <c r="I5850" s="10">
        <v>0.6</v>
      </c>
      <c r="J5850" s="9">
        <v>0.21453985717368701</v>
      </c>
      <c r="K5850" s="9">
        <v>0.21453985717368701</v>
      </c>
      <c r="L5850" s="9">
        <v>0.34</v>
      </c>
      <c r="N5850" s="32">
        <f>IF('System Design'!$F$8=1,'Hourly Demand and Generation'!G5850*'System Design'!$F$21,IF('System Design'!$F$8=2,'Hourly Demand and Generation'!H5850*'System Design'!$F$21,IF('System Design'!$F$8=3,'Hourly Demand and Generation'!I5850*'System Design'!$F$21)))</f>
        <v>300</v>
      </c>
      <c r="O5850" s="32">
        <f>IF('System Design'!$F$8=1,'Hourly Demand and Generation'!J5850*'System Design'!$F$22,IF('System Design'!$F$8=2,'Hourly Demand and Generation'!K5850*'System Design'!$F$22,IF('System Design'!$F$8=3,'Hourly Demand and Generation'!L5850*'System Design'!$F$22)))</f>
        <v>850.00000000000011</v>
      </c>
      <c r="Q5850" s="32">
        <f t="shared" si="1304"/>
        <v>0</v>
      </c>
      <c r="R5850" s="32">
        <f t="shared" si="1307"/>
        <v>5400</v>
      </c>
      <c r="S5850" s="32">
        <f t="shared" si="1308"/>
        <v>0</v>
      </c>
      <c r="T5850" s="32">
        <f t="shared" si="1309"/>
        <v>21600</v>
      </c>
      <c r="U5850" s="32">
        <f t="shared" si="1310"/>
        <v>0</v>
      </c>
      <c r="V5850" s="32">
        <f t="shared" si="1305"/>
        <v>862</v>
      </c>
      <c r="W5850" s="32">
        <f t="shared" si="1311"/>
        <v>862</v>
      </c>
      <c r="X5850" s="32">
        <f t="shared" si="1312"/>
        <v>862</v>
      </c>
    </row>
    <row r="5851" spans="1:24" x14ac:dyDescent="0.25">
      <c r="A5851" s="2"/>
      <c r="B5851" s="2" t="s">
        <v>10</v>
      </c>
      <c r="C5851" s="2">
        <f t="shared" si="1313"/>
        <v>244</v>
      </c>
      <c r="D5851" s="2">
        <f t="shared" si="1314"/>
        <v>15</v>
      </c>
      <c r="E5851" s="2">
        <f t="shared" si="1306"/>
        <v>5847</v>
      </c>
      <c r="F5851" s="11">
        <v>306</v>
      </c>
      <c r="G5851" s="10">
        <v>0.4</v>
      </c>
      <c r="H5851" s="10">
        <v>0.432</v>
      </c>
      <c r="I5851" s="10">
        <v>0.46400000000000002</v>
      </c>
      <c r="J5851" s="9">
        <v>0.22715984877213999</v>
      </c>
      <c r="K5851" s="9">
        <v>0.22715984877213999</v>
      </c>
      <c r="L5851" s="9">
        <v>0.36</v>
      </c>
      <c r="N5851" s="32">
        <f>IF('System Design'!$F$8=1,'Hourly Demand and Generation'!G5851*'System Design'!$F$21,IF('System Design'!$F$8=2,'Hourly Demand and Generation'!H5851*'System Design'!$F$21,IF('System Design'!$F$8=3,'Hourly Demand and Generation'!I5851*'System Design'!$F$21)))</f>
        <v>232</v>
      </c>
      <c r="O5851" s="32">
        <f>IF('System Design'!$F$8=1,'Hourly Demand and Generation'!J5851*'System Design'!$F$22,IF('System Design'!$F$8=2,'Hourly Demand and Generation'!K5851*'System Design'!$F$22,IF('System Design'!$F$8=3,'Hourly Demand and Generation'!L5851*'System Design'!$F$22)))</f>
        <v>900</v>
      </c>
      <c r="Q5851" s="32">
        <f t="shared" si="1304"/>
        <v>0</v>
      </c>
      <c r="R5851" s="32">
        <f t="shared" si="1307"/>
        <v>5400</v>
      </c>
      <c r="S5851" s="32">
        <f t="shared" si="1308"/>
        <v>0</v>
      </c>
      <c r="T5851" s="32">
        <f t="shared" si="1309"/>
        <v>21600</v>
      </c>
      <c r="U5851" s="32">
        <f t="shared" si="1310"/>
        <v>0</v>
      </c>
      <c r="V5851" s="32">
        <f t="shared" si="1305"/>
        <v>826</v>
      </c>
      <c r="W5851" s="32">
        <f t="shared" si="1311"/>
        <v>826</v>
      </c>
      <c r="X5851" s="32">
        <f t="shared" si="1312"/>
        <v>826</v>
      </c>
    </row>
    <row r="5852" spans="1:24" x14ac:dyDescent="0.25">
      <c r="A5852" s="2"/>
      <c r="B5852" s="2" t="s">
        <v>10</v>
      </c>
      <c r="C5852" s="2">
        <f t="shared" si="1313"/>
        <v>244</v>
      </c>
      <c r="D5852" s="2">
        <f t="shared" si="1314"/>
        <v>16</v>
      </c>
      <c r="E5852" s="2">
        <f t="shared" si="1306"/>
        <v>5848</v>
      </c>
      <c r="F5852" s="11">
        <v>324</v>
      </c>
      <c r="G5852" s="10">
        <v>0.26400000000000001</v>
      </c>
      <c r="H5852" s="10">
        <v>0.3</v>
      </c>
      <c r="I5852" s="10">
        <v>0.33600000000000002</v>
      </c>
      <c r="J5852" s="9">
        <v>0.22715984877213999</v>
      </c>
      <c r="K5852" s="9">
        <v>0.22715984877213999</v>
      </c>
      <c r="L5852" s="9">
        <v>0.36</v>
      </c>
      <c r="N5852" s="32">
        <f>IF('System Design'!$F$8=1,'Hourly Demand and Generation'!G5852*'System Design'!$F$21,IF('System Design'!$F$8=2,'Hourly Demand and Generation'!H5852*'System Design'!$F$21,IF('System Design'!$F$8=3,'Hourly Demand and Generation'!I5852*'System Design'!$F$21)))</f>
        <v>168</v>
      </c>
      <c r="O5852" s="32">
        <f>IF('System Design'!$F$8=1,'Hourly Demand and Generation'!J5852*'System Design'!$F$22,IF('System Design'!$F$8=2,'Hourly Demand and Generation'!K5852*'System Design'!$F$22,IF('System Design'!$F$8=3,'Hourly Demand and Generation'!L5852*'System Design'!$F$22)))</f>
        <v>900</v>
      </c>
      <c r="Q5852" s="32">
        <f t="shared" si="1304"/>
        <v>0</v>
      </c>
      <c r="R5852" s="32">
        <f t="shared" si="1307"/>
        <v>5400</v>
      </c>
      <c r="S5852" s="32">
        <f t="shared" si="1308"/>
        <v>0</v>
      </c>
      <c r="T5852" s="32">
        <f t="shared" si="1309"/>
        <v>21600</v>
      </c>
      <c r="U5852" s="32">
        <f t="shared" si="1310"/>
        <v>0</v>
      </c>
      <c r="V5852" s="32">
        <f t="shared" si="1305"/>
        <v>744</v>
      </c>
      <c r="W5852" s="32">
        <f t="shared" si="1311"/>
        <v>744</v>
      </c>
      <c r="X5852" s="32">
        <f t="shared" si="1312"/>
        <v>744</v>
      </c>
    </row>
    <row r="5853" spans="1:24" x14ac:dyDescent="0.25">
      <c r="A5853" s="2"/>
      <c r="B5853" s="2" t="s">
        <v>10</v>
      </c>
      <c r="C5853" s="2">
        <f t="shared" si="1313"/>
        <v>244</v>
      </c>
      <c r="D5853" s="2">
        <f t="shared" si="1314"/>
        <v>17</v>
      </c>
      <c r="E5853" s="2">
        <f t="shared" si="1306"/>
        <v>5849</v>
      </c>
      <c r="F5853" s="11">
        <v>342</v>
      </c>
      <c r="G5853" s="10">
        <v>0.13600000000000001</v>
      </c>
      <c r="H5853" s="10">
        <v>0.16800000000000001</v>
      </c>
      <c r="I5853" s="10">
        <v>0.2</v>
      </c>
      <c r="J5853" s="9">
        <v>0.25239983196904398</v>
      </c>
      <c r="K5853" s="9">
        <v>0.25239983196904398</v>
      </c>
      <c r="L5853" s="9">
        <v>0.4</v>
      </c>
      <c r="N5853" s="32">
        <f>IF('System Design'!$F$8=1,'Hourly Demand and Generation'!G5853*'System Design'!$F$21,IF('System Design'!$F$8=2,'Hourly Demand and Generation'!H5853*'System Design'!$F$21,IF('System Design'!$F$8=3,'Hourly Demand and Generation'!I5853*'System Design'!$F$21)))</f>
        <v>100</v>
      </c>
      <c r="O5853" s="32">
        <f>IF('System Design'!$F$8=1,'Hourly Demand and Generation'!J5853*'System Design'!$F$22,IF('System Design'!$F$8=2,'Hourly Demand and Generation'!K5853*'System Design'!$F$22,IF('System Design'!$F$8=3,'Hourly Demand and Generation'!L5853*'System Design'!$F$22)))</f>
        <v>1000</v>
      </c>
      <c r="Q5853" s="32">
        <f t="shared" si="1304"/>
        <v>0</v>
      </c>
      <c r="R5853" s="32">
        <f t="shared" si="1307"/>
        <v>5400</v>
      </c>
      <c r="S5853" s="32">
        <f t="shared" si="1308"/>
        <v>0</v>
      </c>
      <c r="T5853" s="32">
        <f t="shared" si="1309"/>
        <v>21600</v>
      </c>
      <c r="U5853" s="32">
        <f t="shared" si="1310"/>
        <v>0</v>
      </c>
      <c r="V5853" s="32">
        <f t="shared" si="1305"/>
        <v>758</v>
      </c>
      <c r="W5853" s="32">
        <f t="shared" si="1311"/>
        <v>758</v>
      </c>
      <c r="X5853" s="32">
        <f t="shared" si="1312"/>
        <v>758</v>
      </c>
    </row>
    <row r="5854" spans="1:24" x14ac:dyDescent="0.25">
      <c r="A5854" s="2"/>
      <c r="B5854" s="2" t="s">
        <v>10</v>
      </c>
      <c r="C5854" s="2">
        <f t="shared" si="1313"/>
        <v>244</v>
      </c>
      <c r="D5854" s="2">
        <f t="shared" si="1314"/>
        <v>18</v>
      </c>
      <c r="E5854" s="2">
        <f t="shared" si="1306"/>
        <v>5850</v>
      </c>
      <c r="F5854" s="11">
        <v>360</v>
      </c>
      <c r="G5854" s="10">
        <v>6.4000000000000001E-2</v>
      </c>
      <c r="H5854" s="10">
        <v>0.1</v>
      </c>
      <c r="I5854" s="10">
        <v>0.13600000000000001</v>
      </c>
      <c r="J5854" s="9">
        <v>0.239779840370592</v>
      </c>
      <c r="K5854" s="9">
        <v>0.239779840370592</v>
      </c>
      <c r="L5854" s="9">
        <v>0.38</v>
      </c>
      <c r="N5854" s="32">
        <f>IF('System Design'!$F$8=1,'Hourly Demand and Generation'!G5854*'System Design'!$F$21,IF('System Design'!$F$8=2,'Hourly Demand and Generation'!H5854*'System Design'!$F$21,IF('System Design'!$F$8=3,'Hourly Demand and Generation'!I5854*'System Design'!$F$21)))</f>
        <v>68</v>
      </c>
      <c r="O5854" s="32">
        <f>IF('System Design'!$F$8=1,'Hourly Demand and Generation'!J5854*'System Design'!$F$22,IF('System Design'!$F$8=2,'Hourly Demand and Generation'!K5854*'System Design'!$F$22,IF('System Design'!$F$8=3,'Hourly Demand and Generation'!L5854*'System Design'!$F$22)))</f>
        <v>950</v>
      </c>
      <c r="Q5854" s="32">
        <f t="shared" si="1304"/>
        <v>0</v>
      </c>
      <c r="R5854" s="32">
        <f t="shared" si="1307"/>
        <v>5400</v>
      </c>
      <c r="S5854" s="32">
        <f t="shared" si="1308"/>
        <v>0</v>
      </c>
      <c r="T5854" s="32">
        <f t="shared" si="1309"/>
        <v>21600</v>
      </c>
      <c r="U5854" s="32">
        <f t="shared" si="1310"/>
        <v>0</v>
      </c>
      <c r="V5854" s="32">
        <f t="shared" si="1305"/>
        <v>658</v>
      </c>
      <c r="W5854" s="32">
        <f t="shared" si="1311"/>
        <v>658</v>
      </c>
      <c r="X5854" s="32">
        <f t="shared" si="1312"/>
        <v>658</v>
      </c>
    </row>
    <row r="5855" spans="1:24" x14ac:dyDescent="0.25">
      <c r="A5855" s="2"/>
      <c r="B5855" s="2" t="s">
        <v>10</v>
      </c>
      <c r="C5855" s="2">
        <f t="shared" si="1313"/>
        <v>244</v>
      </c>
      <c r="D5855" s="2">
        <f t="shared" si="1314"/>
        <v>19</v>
      </c>
      <c r="E5855" s="2">
        <f t="shared" si="1306"/>
        <v>5851</v>
      </c>
      <c r="F5855" s="11">
        <v>349.2</v>
      </c>
      <c r="G5855" s="10">
        <v>0</v>
      </c>
      <c r="H5855" s="10">
        <v>3.2000000000000001E-2</v>
      </c>
      <c r="I5855" s="10">
        <v>6.4000000000000001E-2</v>
      </c>
      <c r="J5855" s="9">
        <v>0.22715984877213999</v>
      </c>
      <c r="K5855" s="9">
        <v>0.22715984877213999</v>
      </c>
      <c r="L5855" s="9">
        <v>0.36</v>
      </c>
      <c r="N5855" s="32">
        <f>IF('System Design'!$F$8=1,'Hourly Demand and Generation'!G5855*'System Design'!$F$21,IF('System Design'!$F$8=2,'Hourly Demand and Generation'!H5855*'System Design'!$F$21,IF('System Design'!$F$8=3,'Hourly Demand and Generation'!I5855*'System Design'!$F$21)))</f>
        <v>32</v>
      </c>
      <c r="O5855" s="32">
        <f>IF('System Design'!$F$8=1,'Hourly Demand and Generation'!J5855*'System Design'!$F$22,IF('System Design'!$F$8=2,'Hourly Demand and Generation'!K5855*'System Design'!$F$22,IF('System Design'!$F$8=3,'Hourly Demand and Generation'!L5855*'System Design'!$F$22)))</f>
        <v>900</v>
      </c>
      <c r="Q5855" s="32">
        <f t="shared" si="1304"/>
        <v>0</v>
      </c>
      <c r="R5855" s="32">
        <f t="shared" si="1307"/>
        <v>5400</v>
      </c>
      <c r="S5855" s="32">
        <f t="shared" si="1308"/>
        <v>0</v>
      </c>
      <c r="T5855" s="32">
        <f t="shared" si="1309"/>
        <v>21600</v>
      </c>
      <c r="U5855" s="32">
        <f t="shared" si="1310"/>
        <v>0</v>
      </c>
      <c r="V5855" s="32">
        <f t="shared" si="1305"/>
        <v>582.79999999999995</v>
      </c>
      <c r="W5855" s="32">
        <f t="shared" si="1311"/>
        <v>582.79999999999995</v>
      </c>
      <c r="X5855" s="32">
        <f t="shared" si="1312"/>
        <v>582.79999999999995</v>
      </c>
    </row>
    <row r="5856" spans="1:24" x14ac:dyDescent="0.25">
      <c r="A5856" s="2"/>
      <c r="B5856" s="2" t="s">
        <v>10</v>
      </c>
      <c r="C5856" s="2">
        <f t="shared" si="1313"/>
        <v>244</v>
      </c>
      <c r="D5856" s="2">
        <f t="shared" si="1314"/>
        <v>20</v>
      </c>
      <c r="E5856" s="2">
        <f t="shared" si="1306"/>
        <v>5852</v>
      </c>
      <c r="F5856" s="11">
        <v>342</v>
      </c>
      <c r="G5856" s="10">
        <v>0</v>
      </c>
      <c r="H5856" s="10">
        <v>0</v>
      </c>
      <c r="I5856" s="10">
        <v>0</v>
      </c>
      <c r="J5856" s="9">
        <v>0.22715984877213999</v>
      </c>
      <c r="K5856" s="9">
        <v>0.22715984877213999</v>
      </c>
      <c r="L5856" s="9">
        <v>0.36</v>
      </c>
      <c r="N5856" s="32">
        <f>IF('System Design'!$F$8=1,'Hourly Demand and Generation'!G5856*'System Design'!$F$21,IF('System Design'!$F$8=2,'Hourly Demand and Generation'!H5856*'System Design'!$F$21,IF('System Design'!$F$8=3,'Hourly Demand and Generation'!I5856*'System Design'!$F$21)))</f>
        <v>0</v>
      </c>
      <c r="O5856" s="32">
        <f>IF('System Design'!$F$8=1,'Hourly Demand and Generation'!J5856*'System Design'!$F$22,IF('System Design'!$F$8=2,'Hourly Demand and Generation'!K5856*'System Design'!$F$22,IF('System Design'!$F$8=3,'Hourly Demand and Generation'!L5856*'System Design'!$F$22)))</f>
        <v>900</v>
      </c>
      <c r="Q5856" s="32">
        <f t="shared" si="1304"/>
        <v>0</v>
      </c>
      <c r="R5856" s="32">
        <f t="shared" si="1307"/>
        <v>5400</v>
      </c>
      <c r="S5856" s="32">
        <f t="shared" si="1308"/>
        <v>0</v>
      </c>
      <c r="T5856" s="32">
        <f t="shared" si="1309"/>
        <v>21600</v>
      </c>
      <c r="U5856" s="32">
        <f t="shared" si="1310"/>
        <v>0</v>
      </c>
      <c r="V5856" s="32">
        <f t="shared" si="1305"/>
        <v>558</v>
      </c>
      <c r="W5856" s="32">
        <f t="shared" si="1311"/>
        <v>558</v>
      </c>
      <c r="X5856" s="32">
        <f t="shared" si="1312"/>
        <v>558</v>
      </c>
    </row>
    <row r="5857" spans="1:24" x14ac:dyDescent="0.25">
      <c r="A5857" s="2"/>
      <c r="B5857" s="2" t="s">
        <v>10</v>
      </c>
      <c r="C5857" s="2">
        <f t="shared" si="1313"/>
        <v>244</v>
      </c>
      <c r="D5857" s="2">
        <f t="shared" si="1314"/>
        <v>21</v>
      </c>
      <c r="E5857" s="2">
        <f t="shared" si="1306"/>
        <v>5853</v>
      </c>
      <c r="F5857" s="11">
        <v>324</v>
      </c>
      <c r="G5857" s="10">
        <v>0</v>
      </c>
      <c r="H5857" s="10">
        <v>0</v>
      </c>
      <c r="I5857" s="10">
        <v>0</v>
      </c>
      <c r="J5857" s="9">
        <v>0.22715984877213999</v>
      </c>
      <c r="K5857" s="9">
        <v>0.22715984877213999</v>
      </c>
      <c r="L5857" s="9">
        <v>0.36</v>
      </c>
      <c r="N5857" s="32">
        <f>IF('System Design'!$F$8=1,'Hourly Demand and Generation'!G5857*'System Design'!$F$21,IF('System Design'!$F$8=2,'Hourly Demand and Generation'!H5857*'System Design'!$F$21,IF('System Design'!$F$8=3,'Hourly Demand and Generation'!I5857*'System Design'!$F$21)))</f>
        <v>0</v>
      </c>
      <c r="O5857" s="32">
        <f>IF('System Design'!$F$8=1,'Hourly Demand and Generation'!J5857*'System Design'!$F$22,IF('System Design'!$F$8=2,'Hourly Demand and Generation'!K5857*'System Design'!$F$22,IF('System Design'!$F$8=3,'Hourly Demand and Generation'!L5857*'System Design'!$F$22)))</f>
        <v>900</v>
      </c>
      <c r="Q5857" s="32">
        <f t="shared" si="1304"/>
        <v>0</v>
      </c>
      <c r="R5857" s="32">
        <f t="shared" si="1307"/>
        <v>5400</v>
      </c>
      <c r="S5857" s="32">
        <f t="shared" si="1308"/>
        <v>0</v>
      </c>
      <c r="T5857" s="32">
        <f t="shared" si="1309"/>
        <v>21600</v>
      </c>
      <c r="U5857" s="32">
        <f t="shared" si="1310"/>
        <v>0</v>
      </c>
      <c r="V5857" s="32">
        <f t="shared" si="1305"/>
        <v>576</v>
      </c>
      <c r="W5857" s="32">
        <f t="shared" si="1311"/>
        <v>576</v>
      </c>
      <c r="X5857" s="32">
        <f t="shared" si="1312"/>
        <v>576</v>
      </c>
    </row>
    <row r="5858" spans="1:24" x14ac:dyDescent="0.25">
      <c r="A5858" s="2"/>
      <c r="B5858" s="2" t="s">
        <v>10</v>
      </c>
      <c r="C5858" s="2">
        <f t="shared" si="1313"/>
        <v>244</v>
      </c>
      <c r="D5858" s="2">
        <f t="shared" si="1314"/>
        <v>22</v>
      </c>
      <c r="E5858" s="2">
        <f t="shared" si="1306"/>
        <v>5854</v>
      </c>
      <c r="F5858" s="11">
        <v>306</v>
      </c>
      <c r="G5858" s="10">
        <v>0</v>
      </c>
      <c r="H5858" s="10">
        <v>0</v>
      </c>
      <c r="I5858" s="10">
        <v>0</v>
      </c>
      <c r="J5858" s="9">
        <v>0.239779840370592</v>
      </c>
      <c r="K5858" s="9">
        <v>0.239779840370592</v>
      </c>
      <c r="L5858" s="9">
        <v>0.38</v>
      </c>
      <c r="N5858" s="32">
        <f>IF('System Design'!$F$8=1,'Hourly Demand and Generation'!G5858*'System Design'!$F$21,IF('System Design'!$F$8=2,'Hourly Demand and Generation'!H5858*'System Design'!$F$21,IF('System Design'!$F$8=3,'Hourly Demand and Generation'!I5858*'System Design'!$F$21)))</f>
        <v>0</v>
      </c>
      <c r="O5858" s="32">
        <f>IF('System Design'!$F$8=1,'Hourly Demand and Generation'!J5858*'System Design'!$F$22,IF('System Design'!$F$8=2,'Hourly Demand and Generation'!K5858*'System Design'!$F$22,IF('System Design'!$F$8=3,'Hourly Demand and Generation'!L5858*'System Design'!$F$22)))</f>
        <v>950</v>
      </c>
      <c r="Q5858" s="32">
        <f t="shared" si="1304"/>
        <v>0</v>
      </c>
      <c r="R5858" s="32">
        <f t="shared" si="1307"/>
        <v>5400</v>
      </c>
      <c r="S5858" s="32">
        <f t="shared" si="1308"/>
        <v>0</v>
      </c>
      <c r="T5858" s="32">
        <f t="shared" si="1309"/>
        <v>21600</v>
      </c>
      <c r="U5858" s="32">
        <f t="shared" si="1310"/>
        <v>0</v>
      </c>
      <c r="V5858" s="32">
        <f t="shared" si="1305"/>
        <v>644</v>
      </c>
      <c r="W5858" s="32">
        <f t="shared" si="1311"/>
        <v>644</v>
      </c>
      <c r="X5858" s="32">
        <f t="shared" si="1312"/>
        <v>644</v>
      </c>
    </row>
    <row r="5859" spans="1:24" x14ac:dyDescent="0.25">
      <c r="A5859" s="2"/>
      <c r="B5859" s="2" t="s">
        <v>10</v>
      </c>
      <c r="C5859" s="2">
        <f t="shared" si="1313"/>
        <v>244</v>
      </c>
      <c r="D5859" s="2">
        <f t="shared" si="1314"/>
        <v>23</v>
      </c>
      <c r="E5859" s="2">
        <f t="shared" si="1306"/>
        <v>5855</v>
      </c>
      <c r="F5859" s="11">
        <v>288</v>
      </c>
      <c r="G5859" s="10">
        <v>0</v>
      </c>
      <c r="H5859" s="10">
        <v>0</v>
      </c>
      <c r="I5859" s="10">
        <v>0</v>
      </c>
      <c r="J5859" s="9">
        <v>0.201919865575235</v>
      </c>
      <c r="K5859" s="9">
        <v>0.201919865575235</v>
      </c>
      <c r="L5859" s="9">
        <v>0.32</v>
      </c>
      <c r="N5859" s="32">
        <f>IF('System Design'!$F$8=1,'Hourly Demand and Generation'!G5859*'System Design'!$F$21,IF('System Design'!$F$8=2,'Hourly Demand and Generation'!H5859*'System Design'!$F$21,IF('System Design'!$F$8=3,'Hourly Demand and Generation'!I5859*'System Design'!$F$21)))</f>
        <v>0</v>
      </c>
      <c r="O5859" s="32">
        <f>IF('System Design'!$F$8=1,'Hourly Demand and Generation'!J5859*'System Design'!$F$22,IF('System Design'!$F$8=2,'Hourly Demand and Generation'!K5859*'System Design'!$F$22,IF('System Design'!$F$8=3,'Hourly Demand and Generation'!L5859*'System Design'!$F$22)))</f>
        <v>800</v>
      </c>
      <c r="Q5859" s="32">
        <f t="shared" si="1304"/>
        <v>0</v>
      </c>
      <c r="R5859" s="32">
        <f t="shared" si="1307"/>
        <v>5400</v>
      </c>
      <c r="S5859" s="32">
        <f t="shared" si="1308"/>
        <v>0</v>
      </c>
      <c r="T5859" s="32">
        <f t="shared" si="1309"/>
        <v>21600</v>
      </c>
      <c r="U5859" s="32">
        <f t="shared" si="1310"/>
        <v>0</v>
      </c>
      <c r="V5859" s="32">
        <f t="shared" si="1305"/>
        <v>512</v>
      </c>
      <c r="W5859" s="32">
        <f t="shared" si="1311"/>
        <v>512</v>
      </c>
      <c r="X5859" s="32">
        <f t="shared" si="1312"/>
        <v>512</v>
      </c>
    </row>
    <row r="5860" spans="1:24" x14ac:dyDescent="0.25">
      <c r="A5860" s="2"/>
      <c r="B5860" s="2" t="s">
        <v>10</v>
      </c>
      <c r="C5860" s="2">
        <f t="shared" si="1313"/>
        <v>244</v>
      </c>
      <c r="D5860" s="2">
        <f t="shared" si="1314"/>
        <v>24</v>
      </c>
      <c r="E5860" s="2">
        <f t="shared" si="1306"/>
        <v>5856</v>
      </c>
      <c r="F5860" s="11">
        <v>252</v>
      </c>
      <c r="G5860" s="10">
        <v>0</v>
      </c>
      <c r="H5860" s="10">
        <v>0</v>
      </c>
      <c r="I5860" s="10">
        <v>0</v>
      </c>
      <c r="J5860" s="9">
        <v>0.201919865575235</v>
      </c>
      <c r="K5860" s="9">
        <v>0.201919865575235</v>
      </c>
      <c r="L5860" s="9">
        <v>0.32</v>
      </c>
      <c r="N5860" s="32">
        <f>IF('System Design'!$F$8=1,'Hourly Demand and Generation'!G5860*'System Design'!$F$21,IF('System Design'!$F$8=2,'Hourly Demand and Generation'!H5860*'System Design'!$F$21,IF('System Design'!$F$8=3,'Hourly Demand and Generation'!I5860*'System Design'!$F$21)))</f>
        <v>0</v>
      </c>
      <c r="O5860" s="32">
        <f>IF('System Design'!$F$8=1,'Hourly Demand and Generation'!J5860*'System Design'!$F$22,IF('System Design'!$F$8=2,'Hourly Demand and Generation'!K5860*'System Design'!$F$22,IF('System Design'!$F$8=3,'Hourly Demand and Generation'!L5860*'System Design'!$F$22)))</f>
        <v>800</v>
      </c>
      <c r="Q5860" s="32">
        <f t="shared" si="1304"/>
        <v>0</v>
      </c>
      <c r="R5860" s="32">
        <f t="shared" si="1307"/>
        <v>5400</v>
      </c>
      <c r="S5860" s="32">
        <f t="shared" si="1308"/>
        <v>0</v>
      </c>
      <c r="T5860" s="32">
        <f t="shared" si="1309"/>
        <v>21600</v>
      </c>
      <c r="U5860" s="32">
        <f t="shared" si="1310"/>
        <v>0</v>
      </c>
      <c r="V5860" s="32">
        <f t="shared" si="1305"/>
        <v>548</v>
      </c>
      <c r="W5860" s="32">
        <f t="shared" si="1311"/>
        <v>548</v>
      </c>
      <c r="X5860" s="32">
        <f t="shared" si="1312"/>
        <v>548</v>
      </c>
    </row>
    <row r="5861" spans="1:24" x14ac:dyDescent="0.25">
      <c r="A5861" s="2"/>
      <c r="B5861" s="2" t="s">
        <v>10</v>
      </c>
      <c r="C5861" s="2">
        <f>C5860+1</f>
        <v>245</v>
      </c>
      <c r="D5861" s="2">
        <v>1</v>
      </c>
      <c r="E5861" s="2">
        <f t="shared" si="1306"/>
        <v>5857</v>
      </c>
      <c r="F5861" s="11">
        <v>216</v>
      </c>
      <c r="G5861" s="10">
        <v>0</v>
      </c>
      <c r="H5861" s="10">
        <v>0</v>
      </c>
      <c r="I5861" s="10">
        <v>0</v>
      </c>
      <c r="J5861" s="9">
        <v>0.383644741011961</v>
      </c>
      <c r="K5861" s="9">
        <v>0.383644741011961</v>
      </c>
      <c r="L5861" s="9">
        <v>0.383644741011961</v>
      </c>
      <c r="N5861" s="32">
        <f>IF('System Design'!$F$8=1,'Hourly Demand and Generation'!G5861*'System Design'!$F$21,IF('System Design'!$F$8=2,'Hourly Demand and Generation'!H5861*'System Design'!$F$21,IF('System Design'!$F$8=3,'Hourly Demand and Generation'!I5861*'System Design'!$F$21)))</f>
        <v>0</v>
      </c>
      <c r="O5861" s="32">
        <f>IF('System Design'!$F$8=1,'Hourly Demand and Generation'!J5861*'System Design'!$F$22,IF('System Design'!$F$8=2,'Hourly Demand and Generation'!K5861*'System Design'!$F$22,IF('System Design'!$F$8=3,'Hourly Demand and Generation'!L5861*'System Design'!$F$22)))</f>
        <v>959.11185252990254</v>
      </c>
      <c r="Q5861" s="32">
        <f t="shared" si="1304"/>
        <v>0</v>
      </c>
      <c r="R5861" s="32">
        <f t="shared" si="1307"/>
        <v>5400</v>
      </c>
      <c r="S5861" s="32">
        <f t="shared" si="1308"/>
        <v>0</v>
      </c>
      <c r="T5861" s="32">
        <f t="shared" si="1309"/>
        <v>21600</v>
      </c>
      <c r="U5861" s="32">
        <f t="shared" si="1310"/>
        <v>0</v>
      </c>
      <c r="V5861" s="32">
        <f t="shared" si="1305"/>
        <v>743.11185252990254</v>
      </c>
      <c r="W5861" s="32">
        <f t="shared" si="1311"/>
        <v>743.11185252990254</v>
      </c>
      <c r="X5861" s="32">
        <f t="shared" si="1312"/>
        <v>743.11185252990254</v>
      </c>
    </row>
    <row r="5862" spans="1:24" x14ac:dyDescent="0.25">
      <c r="A5862" s="2"/>
      <c r="B5862" s="2" t="s">
        <v>10</v>
      </c>
      <c r="C5862" s="2">
        <f>C5861</f>
        <v>245</v>
      </c>
      <c r="D5862" s="2">
        <f>D5861+1</f>
        <v>2</v>
      </c>
      <c r="E5862" s="2">
        <f t="shared" si="1306"/>
        <v>5858</v>
      </c>
      <c r="F5862" s="11">
        <v>198</v>
      </c>
      <c r="G5862" s="10">
        <v>0</v>
      </c>
      <c r="H5862" s="10">
        <v>0</v>
      </c>
      <c r="I5862" s="10">
        <v>0</v>
      </c>
      <c r="J5862" s="9">
        <v>0.34528026691076502</v>
      </c>
      <c r="K5862" s="9">
        <v>0.34528026691076502</v>
      </c>
      <c r="L5862" s="9">
        <v>0.34528026691076502</v>
      </c>
      <c r="N5862" s="32">
        <f>IF('System Design'!$F$8=1,'Hourly Demand and Generation'!G5862*'System Design'!$F$21,IF('System Design'!$F$8=2,'Hourly Demand and Generation'!H5862*'System Design'!$F$21,IF('System Design'!$F$8=3,'Hourly Demand and Generation'!I5862*'System Design'!$F$21)))</f>
        <v>0</v>
      </c>
      <c r="O5862" s="32">
        <f>IF('System Design'!$F$8=1,'Hourly Demand and Generation'!J5862*'System Design'!$F$22,IF('System Design'!$F$8=2,'Hourly Demand and Generation'!K5862*'System Design'!$F$22,IF('System Design'!$F$8=3,'Hourly Demand and Generation'!L5862*'System Design'!$F$22)))</f>
        <v>863.20066727691255</v>
      </c>
      <c r="Q5862" s="32">
        <f t="shared" si="1304"/>
        <v>0</v>
      </c>
      <c r="R5862" s="32">
        <f t="shared" si="1307"/>
        <v>5400</v>
      </c>
      <c r="S5862" s="32">
        <f t="shared" si="1308"/>
        <v>0</v>
      </c>
      <c r="T5862" s="32">
        <f t="shared" si="1309"/>
        <v>21600</v>
      </c>
      <c r="U5862" s="32">
        <f t="shared" si="1310"/>
        <v>0</v>
      </c>
      <c r="V5862" s="32">
        <f t="shared" si="1305"/>
        <v>665.20066727691255</v>
      </c>
      <c r="W5862" s="32">
        <f t="shared" si="1311"/>
        <v>665.20066727691255</v>
      </c>
      <c r="X5862" s="32">
        <f t="shared" si="1312"/>
        <v>665.20066727691255</v>
      </c>
    </row>
    <row r="5863" spans="1:24" x14ac:dyDescent="0.25">
      <c r="A5863" s="2"/>
      <c r="B5863" s="2" t="s">
        <v>10</v>
      </c>
      <c r="C5863" s="2">
        <f t="shared" ref="C5863:C5884" si="1315">C5862</f>
        <v>245</v>
      </c>
      <c r="D5863" s="2">
        <f t="shared" ref="D5863:D5884" si="1316">D5862+1</f>
        <v>3</v>
      </c>
      <c r="E5863" s="2">
        <f t="shared" si="1306"/>
        <v>5859</v>
      </c>
      <c r="F5863" s="11">
        <v>180</v>
      </c>
      <c r="G5863" s="10">
        <v>0</v>
      </c>
      <c r="H5863" s="10">
        <v>0</v>
      </c>
      <c r="I5863" s="10">
        <v>0</v>
      </c>
      <c r="J5863" s="9">
        <v>0.34528026691076502</v>
      </c>
      <c r="K5863" s="9">
        <v>0.34528026691076502</v>
      </c>
      <c r="L5863" s="9">
        <v>0.34528026691076502</v>
      </c>
      <c r="N5863" s="32">
        <f>IF('System Design'!$F$8=1,'Hourly Demand and Generation'!G5863*'System Design'!$F$21,IF('System Design'!$F$8=2,'Hourly Demand and Generation'!H5863*'System Design'!$F$21,IF('System Design'!$F$8=3,'Hourly Demand and Generation'!I5863*'System Design'!$F$21)))</f>
        <v>0</v>
      </c>
      <c r="O5863" s="32">
        <f>IF('System Design'!$F$8=1,'Hourly Demand and Generation'!J5863*'System Design'!$F$22,IF('System Design'!$F$8=2,'Hourly Demand and Generation'!K5863*'System Design'!$F$22,IF('System Design'!$F$8=3,'Hourly Demand and Generation'!L5863*'System Design'!$F$22)))</f>
        <v>863.20066727691255</v>
      </c>
      <c r="Q5863" s="32">
        <f t="shared" si="1304"/>
        <v>0</v>
      </c>
      <c r="R5863" s="32">
        <f t="shared" si="1307"/>
        <v>5400</v>
      </c>
      <c r="S5863" s="32">
        <f t="shared" si="1308"/>
        <v>0</v>
      </c>
      <c r="T5863" s="32">
        <f t="shared" si="1309"/>
        <v>21600</v>
      </c>
      <c r="U5863" s="32">
        <f t="shared" si="1310"/>
        <v>0</v>
      </c>
      <c r="V5863" s="32">
        <f t="shared" si="1305"/>
        <v>683.20066727691255</v>
      </c>
      <c r="W5863" s="32">
        <f t="shared" si="1311"/>
        <v>683.20066727691255</v>
      </c>
      <c r="X5863" s="32">
        <f t="shared" si="1312"/>
        <v>683.20066727691255</v>
      </c>
    </row>
    <row r="5864" spans="1:24" x14ac:dyDescent="0.25">
      <c r="A5864" s="2"/>
      <c r="B5864" s="2" t="s">
        <v>10</v>
      </c>
      <c r="C5864" s="2">
        <f t="shared" si="1315"/>
        <v>245</v>
      </c>
      <c r="D5864" s="2">
        <f t="shared" si="1316"/>
        <v>4</v>
      </c>
      <c r="E5864" s="2">
        <f t="shared" si="1306"/>
        <v>5860</v>
      </c>
      <c r="F5864" s="11">
        <v>216</v>
      </c>
      <c r="G5864" s="10">
        <v>0</v>
      </c>
      <c r="H5864" s="10">
        <v>0</v>
      </c>
      <c r="I5864" s="10">
        <v>0</v>
      </c>
      <c r="J5864" s="9">
        <v>0.383644741011961</v>
      </c>
      <c r="K5864" s="9">
        <v>0.383644741011961</v>
      </c>
      <c r="L5864" s="9">
        <v>0.383644741011961</v>
      </c>
      <c r="N5864" s="32">
        <f>IF('System Design'!$F$8=1,'Hourly Demand and Generation'!G5864*'System Design'!$F$21,IF('System Design'!$F$8=2,'Hourly Demand and Generation'!H5864*'System Design'!$F$21,IF('System Design'!$F$8=3,'Hourly Demand and Generation'!I5864*'System Design'!$F$21)))</f>
        <v>0</v>
      </c>
      <c r="O5864" s="32">
        <f>IF('System Design'!$F$8=1,'Hourly Demand and Generation'!J5864*'System Design'!$F$22,IF('System Design'!$F$8=2,'Hourly Demand and Generation'!K5864*'System Design'!$F$22,IF('System Design'!$F$8=3,'Hourly Demand and Generation'!L5864*'System Design'!$F$22)))</f>
        <v>959.11185252990254</v>
      </c>
      <c r="Q5864" s="32">
        <f t="shared" si="1304"/>
        <v>0</v>
      </c>
      <c r="R5864" s="32">
        <f t="shared" si="1307"/>
        <v>5400</v>
      </c>
      <c r="S5864" s="32">
        <f t="shared" si="1308"/>
        <v>0</v>
      </c>
      <c r="T5864" s="32">
        <f t="shared" si="1309"/>
        <v>21600</v>
      </c>
      <c r="U5864" s="32">
        <f t="shared" si="1310"/>
        <v>0</v>
      </c>
      <c r="V5864" s="32">
        <f t="shared" si="1305"/>
        <v>743.11185252990254</v>
      </c>
      <c r="W5864" s="32">
        <f t="shared" si="1311"/>
        <v>743.11185252990254</v>
      </c>
      <c r="X5864" s="32">
        <f t="shared" si="1312"/>
        <v>743.11185252990254</v>
      </c>
    </row>
    <row r="5865" spans="1:24" x14ac:dyDescent="0.25">
      <c r="A5865" s="2"/>
      <c r="B5865" s="2" t="s">
        <v>10</v>
      </c>
      <c r="C5865" s="2">
        <f t="shared" si="1315"/>
        <v>245</v>
      </c>
      <c r="D5865" s="2">
        <f t="shared" si="1316"/>
        <v>5</v>
      </c>
      <c r="E5865" s="2">
        <f t="shared" si="1306"/>
        <v>5861</v>
      </c>
      <c r="F5865" s="11">
        <v>234</v>
      </c>
      <c r="G5865" s="10">
        <v>0</v>
      </c>
      <c r="H5865" s="10">
        <v>3.2000000000000001E-2</v>
      </c>
      <c r="I5865" s="10">
        <v>6.4000000000000001E-2</v>
      </c>
      <c r="J5865" s="9">
        <v>0.30691579280956899</v>
      </c>
      <c r="K5865" s="9">
        <v>0.30691579280956899</v>
      </c>
      <c r="L5865" s="9">
        <v>0.30691579280956899</v>
      </c>
      <c r="N5865" s="32">
        <f>IF('System Design'!$F$8=1,'Hourly Demand and Generation'!G5865*'System Design'!$F$21,IF('System Design'!$F$8=2,'Hourly Demand and Generation'!H5865*'System Design'!$F$21,IF('System Design'!$F$8=3,'Hourly Demand and Generation'!I5865*'System Design'!$F$21)))</f>
        <v>32</v>
      </c>
      <c r="O5865" s="32">
        <f>IF('System Design'!$F$8=1,'Hourly Demand and Generation'!J5865*'System Design'!$F$22,IF('System Design'!$F$8=2,'Hourly Demand and Generation'!K5865*'System Design'!$F$22,IF('System Design'!$F$8=3,'Hourly Demand and Generation'!L5865*'System Design'!$F$22)))</f>
        <v>767.28948202392246</v>
      </c>
      <c r="Q5865" s="32">
        <f t="shared" si="1304"/>
        <v>0</v>
      </c>
      <c r="R5865" s="32">
        <f t="shared" si="1307"/>
        <v>5400</v>
      </c>
      <c r="S5865" s="32">
        <f t="shared" si="1308"/>
        <v>0</v>
      </c>
      <c r="T5865" s="32">
        <f t="shared" si="1309"/>
        <v>21600</v>
      </c>
      <c r="U5865" s="32">
        <f t="shared" si="1310"/>
        <v>0</v>
      </c>
      <c r="V5865" s="32">
        <f t="shared" si="1305"/>
        <v>565.28948202392246</v>
      </c>
      <c r="W5865" s="32">
        <f t="shared" si="1311"/>
        <v>565.28948202392246</v>
      </c>
      <c r="X5865" s="32">
        <f t="shared" si="1312"/>
        <v>565.28948202392246</v>
      </c>
    </row>
    <row r="5866" spans="1:24" x14ac:dyDescent="0.25">
      <c r="A5866" s="2"/>
      <c r="B5866" s="2" t="s">
        <v>10</v>
      </c>
      <c r="C5866" s="2">
        <f t="shared" si="1315"/>
        <v>245</v>
      </c>
      <c r="D5866" s="2">
        <f t="shared" si="1316"/>
        <v>6</v>
      </c>
      <c r="E5866" s="2">
        <f t="shared" si="1306"/>
        <v>5862</v>
      </c>
      <c r="F5866" s="11">
        <v>252</v>
      </c>
      <c r="G5866" s="10">
        <v>6.4000000000000001E-2</v>
      </c>
      <c r="H5866" s="10">
        <v>0.1</v>
      </c>
      <c r="I5866" s="10">
        <v>0.13600000000000001</v>
      </c>
      <c r="J5866" s="9">
        <v>0.30691579280956899</v>
      </c>
      <c r="K5866" s="9">
        <v>0.30691579280956899</v>
      </c>
      <c r="L5866" s="9">
        <v>0.30691579280956899</v>
      </c>
      <c r="N5866" s="32">
        <f>IF('System Design'!$F$8=1,'Hourly Demand and Generation'!G5866*'System Design'!$F$21,IF('System Design'!$F$8=2,'Hourly Demand and Generation'!H5866*'System Design'!$F$21,IF('System Design'!$F$8=3,'Hourly Demand and Generation'!I5866*'System Design'!$F$21)))</f>
        <v>68</v>
      </c>
      <c r="O5866" s="32">
        <f>IF('System Design'!$F$8=1,'Hourly Demand and Generation'!J5866*'System Design'!$F$22,IF('System Design'!$F$8=2,'Hourly Demand and Generation'!K5866*'System Design'!$F$22,IF('System Design'!$F$8=3,'Hourly Demand and Generation'!L5866*'System Design'!$F$22)))</f>
        <v>767.28948202392246</v>
      </c>
      <c r="Q5866" s="32">
        <f t="shared" si="1304"/>
        <v>0</v>
      </c>
      <c r="R5866" s="32">
        <f t="shared" si="1307"/>
        <v>5400</v>
      </c>
      <c r="S5866" s="32">
        <f t="shared" si="1308"/>
        <v>0</v>
      </c>
      <c r="T5866" s="32">
        <f t="shared" si="1309"/>
        <v>21600</v>
      </c>
      <c r="U5866" s="32">
        <f t="shared" si="1310"/>
        <v>0</v>
      </c>
      <c r="V5866" s="32">
        <f t="shared" si="1305"/>
        <v>583.28948202392246</v>
      </c>
      <c r="W5866" s="32">
        <f t="shared" si="1311"/>
        <v>583.28948202392246</v>
      </c>
      <c r="X5866" s="32">
        <f t="shared" si="1312"/>
        <v>583.28948202392246</v>
      </c>
    </row>
    <row r="5867" spans="1:24" x14ac:dyDescent="0.25">
      <c r="A5867" s="2"/>
      <c r="B5867" s="2" t="s">
        <v>10</v>
      </c>
      <c r="C5867" s="2">
        <f t="shared" si="1315"/>
        <v>245</v>
      </c>
      <c r="D5867" s="2">
        <f t="shared" si="1316"/>
        <v>7</v>
      </c>
      <c r="E5867" s="2">
        <f t="shared" si="1306"/>
        <v>5863</v>
      </c>
      <c r="F5867" s="11">
        <v>270</v>
      </c>
      <c r="G5867" s="10">
        <v>0.13600000000000001</v>
      </c>
      <c r="H5867" s="10">
        <v>0.16800000000000001</v>
      </c>
      <c r="I5867" s="10">
        <v>0.2</v>
      </c>
      <c r="J5867" s="9">
        <v>0.34528026691076502</v>
      </c>
      <c r="K5867" s="9">
        <v>0.34528026691076502</v>
      </c>
      <c r="L5867" s="9">
        <v>0.34528026691076502</v>
      </c>
      <c r="N5867" s="32">
        <f>IF('System Design'!$F$8=1,'Hourly Demand and Generation'!G5867*'System Design'!$F$21,IF('System Design'!$F$8=2,'Hourly Demand and Generation'!H5867*'System Design'!$F$21,IF('System Design'!$F$8=3,'Hourly Demand and Generation'!I5867*'System Design'!$F$21)))</f>
        <v>100</v>
      </c>
      <c r="O5867" s="32">
        <f>IF('System Design'!$F$8=1,'Hourly Demand and Generation'!J5867*'System Design'!$F$22,IF('System Design'!$F$8=2,'Hourly Demand and Generation'!K5867*'System Design'!$F$22,IF('System Design'!$F$8=3,'Hourly Demand and Generation'!L5867*'System Design'!$F$22)))</f>
        <v>863.20066727691255</v>
      </c>
      <c r="Q5867" s="32">
        <f t="shared" si="1304"/>
        <v>0</v>
      </c>
      <c r="R5867" s="32">
        <f t="shared" si="1307"/>
        <v>5400</v>
      </c>
      <c r="S5867" s="32">
        <f t="shared" si="1308"/>
        <v>0</v>
      </c>
      <c r="T5867" s="32">
        <f t="shared" si="1309"/>
        <v>21600</v>
      </c>
      <c r="U5867" s="32">
        <f t="shared" si="1310"/>
        <v>0</v>
      </c>
      <c r="V5867" s="32">
        <f t="shared" si="1305"/>
        <v>693.20066727691255</v>
      </c>
      <c r="W5867" s="32">
        <f t="shared" si="1311"/>
        <v>693.20066727691255</v>
      </c>
      <c r="X5867" s="32">
        <f t="shared" si="1312"/>
        <v>693.20066727691255</v>
      </c>
    </row>
    <row r="5868" spans="1:24" x14ac:dyDescent="0.25">
      <c r="A5868" s="2"/>
      <c r="B5868" s="2" t="s">
        <v>10</v>
      </c>
      <c r="C5868" s="2">
        <f t="shared" si="1315"/>
        <v>245</v>
      </c>
      <c r="D5868" s="2">
        <f t="shared" si="1316"/>
        <v>8</v>
      </c>
      <c r="E5868" s="2">
        <f t="shared" si="1306"/>
        <v>5864</v>
      </c>
      <c r="F5868" s="11">
        <v>288</v>
      </c>
      <c r="G5868" s="10">
        <v>0.26400000000000001</v>
      </c>
      <c r="H5868" s="10">
        <v>0.3</v>
      </c>
      <c r="I5868" s="10">
        <v>0.33600000000000002</v>
      </c>
      <c r="J5868" s="9">
        <v>0.34528026691076502</v>
      </c>
      <c r="K5868" s="9">
        <v>0.34528026691076502</v>
      </c>
      <c r="L5868" s="9">
        <v>0.34528026691076502</v>
      </c>
      <c r="N5868" s="32">
        <f>IF('System Design'!$F$8=1,'Hourly Demand and Generation'!G5868*'System Design'!$F$21,IF('System Design'!$F$8=2,'Hourly Demand and Generation'!H5868*'System Design'!$F$21,IF('System Design'!$F$8=3,'Hourly Demand and Generation'!I5868*'System Design'!$F$21)))</f>
        <v>168</v>
      </c>
      <c r="O5868" s="32">
        <f>IF('System Design'!$F$8=1,'Hourly Demand and Generation'!J5868*'System Design'!$F$22,IF('System Design'!$F$8=2,'Hourly Demand and Generation'!K5868*'System Design'!$F$22,IF('System Design'!$F$8=3,'Hourly Demand and Generation'!L5868*'System Design'!$F$22)))</f>
        <v>863.20066727691255</v>
      </c>
      <c r="Q5868" s="32">
        <f t="shared" si="1304"/>
        <v>0</v>
      </c>
      <c r="R5868" s="32">
        <f t="shared" si="1307"/>
        <v>5400</v>
      </c>
      <c r="S5868" s="32">
        <f t="shared" si="1308"/>
        <v>0</v>
      </c>
      <c r="T5868" s="32">
        <f t="shared" si="1309"/>
        <v>21600</v>
      </c>
      <c r="U5868" s="32">
        <f t="shared" si="1310"/>
        <v>0</v>
      </c>
      <c r="V5868" s="32">
        <f t="shared" si="1305"/>
        <v>743.20066727691255</v>
      </c>
      <c r="W5868" s="32">
        <f t="shared" si="1311"/>
        <v>743.20066727691255</v>
      </c>
      <c r="X5868" s="32">
        <f t="shared" si="1312"/>
        <v>743.20066727691255</v>
      </c>
    </row>
    <row r="5869" spans="1:24" x14ac:dyDescent="0.25">
      <c r="A5869" s="2"/>
      <c r="B5869" s="2" t="s">
        <v>10</v>
      </c>
      <c r="C5869" s="2">
        <f t="shared" si="1315"/>
        <v>245</v>
      </c>
      <c r="D5869" s="2">
        <f t="shared" si="1316"/>
        <v>9</v>
      </c>
      <c r="E5869" s="2">
        <f t="shared" si="1306"/>
        <v>5865</v>
      </c>
      <c r="F5869" s="11">
        <v>288</v>
      </c>
      <c r="G5869" s="10">
        <v>0.4</v>
      </c>
      <c r="H5869" s="10">
        <v>0.432</v>
      </c>
      <c r="I5869" s="10">
        <v>0.46400000000000002</v>
      </c>
      <c r="J5869" s="9">
        <v>0.30691579280956899</v>
      </c>
      <c r="K5869" s="9">
        <v>0.30691579280956899</v>
      </c>
      <c r="L5869" s="9">
        <v>0.30691579280956899</v>
      </c>
      <c r="N5869" s="32">
        <f>IF('System Design'!$F$8=1,'Hourly Demand and Generation'!G5869*'System Design'!$F$21,IF('System Design'!$F$8=2,'Hourly Demand and Generation'!H5869*'System Design'!$F$21,IF('System Design'!$F$8=3,'Hourly Demand and Generation'!I5869*'System Design'!$F$21)))</f>
        <v>232</v>
      </c>
      <c r="O5869" s="32">
        <f>IF('System Design'!$F$8=1,'Hourly Demand and Generation'!J5869*'System Design'!$F$22,IF('System Design'!$F$8=2,'Hourly Demand and Generation'!K5869*'System Design'!$F$22,IF('System Design'!$F$8=3,'Hourly Demand and Generation'!L5869*'System Design'!$F$22)))</f>
        <v>767.28948202392246</v>
      </c>
      <c r="Q5869" s="32">
        <f t="shared" si="1304"/>
        <v>0</v>
      </c>
      <c r="R5869" s="32">
        <f t="shared" si="1307"/>
        <v>5400</v>
      </c>
      <c r="S5869" s="32">
        <f t="shared" si="1308"/>
        <v>0</v>
      </c>
      <c r="T5869" s="32">
        <f t="shared" si="1309"/>
        <v>21600</v>
      </c>
      <c r="U5869" s="32">
        <f t="shared" si="1310"/>
        <v>0</v>
      </c>
      <c r="V5869" s="32">
        <f t="shared" si="1305"/>
        <v>711.28948202392246</v>
      </c>
      <c r="W5869" s="32">
        <f t="shared" si="1311"/>
        <v>711.28948202392246</v>
      </c>
      <c r="X5869" s="32">
        <f t="shared" si="1312"/>
        <v>711.28948202392246</v>
      </c>
    </row>
    <row r="5870" spans="1:24" x14ac:dyDescent="0.25">
      <c r="A5870" s="2"/>
      <c r="B5870" s="2" t="s">
        <v>10</v>
      </c>
      <c r="C5870" s="2">
        <f t="shared" si="1315"/>
        <v>245</v>
      </c>
      <c r="D5870" s="2">
        <f t="shared" si="1316"/>
        <v>10</v>
      </c>
      <c r="E5870" s="2">
        <f t="shared" si="1306"/>
        <v>5866</v>
      </c>
      <c r="F5870" s="11">
        <v>280.8</v>
      </c>
      <c r="G5870" s="10">
        <v>0.53600000000000003</v>
      </c>
      <c r="H5870" s="10">
        <v>0.56799999999999995</v>
      </c>
      <c r="I5870" s="10">
        <v>0.6</v>
      </c>
      <c r="J5870" s="9">
        <v>0.34528026691076502</v>
      </c>
      <c r="K5870" s="9">
        <v>0.34528026691076502</v>
      </c>
      <c r="L5870" s="9">
        <v>0.34528026691076502</v>
      </c>
      <c r="N5870" s="32">
        <f>IF('System Design'!$F$8=1,'Hourly Demand and Generation'!G5870*'System Design'!$F$21,IF('System Design'!$F$8=2,'Hourly Demand and Generation'!H5870*'System Design'!$F$21,IF('System Design'!$F$8=3,'Hourly Demand and Generation'!I5870*'System Design'!$F$21)))</f>
        <v>300</v>
      </c>
      <c r="O5870" s="32">
        <f>IF('System Design'!$F$8=1,'Hourly Demand and Generation'!J5870*'System Design'!$F$22,IF('System Design'!$F$8=2,'Hourly Demand and Generation'!K5870*'System Design'!$F$22,IF('System Design'!$F$8=3,'Hourly Demand and Generation'!L5870*'System Design'!$F$22)))</f>
        <v>863.20066727691255</v>
      </c>
      <c r="Q5870" s="32">
        <f t="shared" si="1304"/>
        <v>0</v>
      </c>
      <c r="R5870" s="32">
        <f t="shared" si="1307"/>
        <v>5400</v>
      </c>
      <c r="S5870" s="32">
        <f t="shared" si="1308"/>
        <v>0</v>
      </c>
      <c r="T5870" s="32">
        <f t="shared" si="1309"/>
        <v>21600</v>
      </c>
      <c r="U5870" s="32">
        <f t="shared" si="1310"/>
        <v>0</v>
      </c>
      <c r="V5870" s="32">
        <f t="shared" si="1305"/>
        <v>882.4006672769126</v>
      </c>
      <c r="W5870" s="32">
        <f t="shared" si="1311"/>
        <v>882.4006672769126</v>
      </c>
      <c r="X5870" s="32">
        <f t="shared" si="1312"/>
        <v>882.4006672769126</v>
      </c>
    </row>
    <row r="5871" spans="1:24" x14ac:dyDescent="0.25">
      <c r="A5871" s="2"/>
      <c r="B5871" s="2" t="s">
        <v>10</v>
      </c>
      <c r="C5871" s="2">
        <f t="shared" si="1315"/>
        <v>245</v>
      </c>
      <c r="D5871" s="2">
        <f t="shared" si="1316"/>
        <v>11</v>
      </c>
      <c r="E5871" s="2">
        <f t="shared" si="1306"/>
        <v>5867</v>
      </c>
      <c r="F5871" s="11">
        <v>277.2</v>
      </c>
      <c r="G5871" s="10">
        <v>0.66400000000000003</v>
      </c>
      <c r="H5871" s="10">
        <v>0.7</v>
      </c>
      <c r="I5871" s="10">
        <v>0.73599999999999999</v>
      </c>
      <c r="J5871" s="9">
        <v>0.30691579280956899</v>
      </c>
      <c r="K5871" s="9">
        <v>0.30691579280956899</v>
      </c>
      <c r="L5871" s="9">
        <v>0.30691579280956899</v>
      </c>
      <c r="N5871" s="32">
        <f>IF('System Design'!$F$8=1,'Hourly Demand and Generation'!G5871*'System Design'!$F$21,IF('System Design'!$F$8=2,'Hourly Demand and Generation'!H5871*'System Design'!$F$21,IF('System Design'!$F$8=3,'Hourly Demand and Generation'!I5871*'System Design'!$F$21)))</f>
        <v>368</v>
      </c>
      <c r="O5871" s="32">
        <f>IF('System Design'!$F$8=1,'Hourly Demand and Generation'!J5871*'System Design'!$F$22,IF('System Design'!$F$8=2,'Hourly Demand and Generation'!K5871*'System Design'!$F$22,IF('System Design'!$F$8=3,'Hourly Demand and Generation'!L5871*'System Design'!$F$22)))</f>
        <v>767.28948202392246</v>
      </c>
      <c r="Q5871" s="32">
        <f t="shared" si="1304"/>
        <v>0</v>
      </c>
      <c r="R5871" s="32">
        <f t="shared" si="1307"/>
        <v>5400</v>
      </c>
      <c r="S5871" s="32">
        <f t="shared" si="1308"/>
        <v>0</v>
      </c>
      <c r="T5871" s="32">
        <f t="shared" si="1309"/>
        <v>21600</v>
      </c>
      <c r="U5871" s="32">
        <f t="shared" si="1310"/>
        <v>0</v>
      </c>
      <c r="V5871" s="32">
        <f t="shared" si="1305"/>
        <v>858.08948202392253</v>
      </c>
      <c r="W5871" s="32">
        <f t="shared" si="1311"/>
        <v>858.08948202392253</v>
      </c>
      <c r="X5871" s="32">
        <f t="shared" si="1312"/>
        <v>858.08948202392253</v>
      </c>
    </row>
    <row r="5872" spans="1:24" x14ac:dyDescent="0.25">
      <c r="A5872" s="2"/>
      <c r="B5872" s="2" t="s">
        <v>10</v>
      </c>
      <c r="C5872" s="2">
        <f t="shared" si="1315"/>
        <v>245</v>
      </c>
      <c r="D5872" s="2">
        <f t="shared" si="1316"/>
        <v>12</v>
      </c>
      <c r="E5872" s="2">
        <f t="shared" si="1306"/>
        <v>5868</v>
      </c>
      <c r="F5872" s="11">
        <v>277.2</v>
      </c>
      <c r="G5872" s="10">
        <v>0.8</v>
      </c>
      <c r="H5872" s="10">
        <v>0.8</v>
      </c>
      <c r="I5872" s="10">
        <v>0.8</v>
      </c>
      <c r="J5872" s="9">
        <v>0.28773355575897103</v>
      </c>
      <c r="K5872" s="9">
        <v>0.28773355575897103</v>
      </c>
      <c r="L5872" s="9">
        <v>0.28773355575897103</v>
      </c>
      <c r="N5872" s="32">
        <f>IF('System Design'!$F$8=1,'Hourly Demand and Generation'!G5872*'System Design'!$F$21,IF('System Design'!$F$8=2,'Hourly Demand and Generation'!H5872*'System Design'!$F$21,IF('System Design'!$F$8=3,'Hourly Demand and Generation'!I5872*'System Design'!$F$21)))</f>
        <v>400</v>
      </c>
      <c r="O5872" s="32">
        <f>IF('System Design'!$F$8=1,'Hourly Demand and Generation'!J5872*'System Design'!$F$22,IF('System Design'!$F$8=2,'Hourly Demand and Generation'!K5872*'System Design'!$F$22,IF('System Design'!$F$8=3,'Hourly Demand and Generation'!L5872*'System Design'!$F$22)))</f>
        <v>719.33388939742758</v>
      </c>
      <c r="Q5872" s="32">
        <f t="shared" si="1304"/>
        <v>0</v>
      </c>
      <c r="R5872" s="32">
        <f t="shared" si="1307"/>
        <v>5400</v>
      </c>
      <c r="S5872" s="32">
        <f t="shared" si="1308"/>
        <v>0</v>
      </c>
      <c r="T5872" s="32">
        <f t="shared" si="1309"/>
        <v>21600</v>
      </c>
      <c r="U5872" s="32">
        <f t="shared" si="1310"/>
        <v>0</v>
      </c>
      <c r="V5872" s="32">
        <f t="shared" si="1305"/>
        <v>842.13388939742754</v>
      </c>
      <c r="W5872" s="32">
        <f t="shared" si="1311"/>
        <v>842.13388939742754</v>
      </c>
      <c r="X5872" s="32">
        <f t="shared" si="1312"/>
        <v>842.13388939742754</v>
      </c>
    </row>
    <row r="5873" spans="1:24" x14ac:dyDescent="0.25">
      <c r="A5873" s="2"/>
      <c r="B5873" s="2" t="s">
        <v>10</v>
      </c>
      <c r="C5873" s="2">
        <f t="shared" si="1315"/>
        <v>245</v>
      </c>
      <c r="D5873" s="2">
        <f t="shared" si="1316"/>
        <v>13</v>
      </c>
      <c r="E5873" s="2">
        <f t="shared" si="1306"/>
        <v>5869</v>
      </c>
      <c r="F5873" s="11">
        <v>288</v>
      </c>
      <c r="G5873" s="10">
        <v>0.66400000000000003</v>
      </c>
      <c r="H5873" s="10">
        <v>0.7</v>
      </c>
      <c r="I5873" s="10">
        <v>0.73599999999999999</v>
      </c>
      <c r="J5873" s="9">
        <v>0.30691579280956899</v>
      </c>
      <c r="K5873" s="9">
        <v>0.30691579280956899</v>
      </c>
      <c r="L5873" s="9">
        <v>0.30691579280956899</v>
      </c>
      <c r="N5873" s="32">
        <f>IF('System Design'!$F$8=1,'Hourly Demand and Generation'!G5873*'System Design'!$F$21,IF('System Design'!$F$8=2,'Hourly Demand and Generation'!H5873*'System Design'!$F$21,IF('System Design'!$F$8=3,'Hourly Demand and Generation'!I5873*'System Design'!$F$21)))</f>
        <v>368</v>
      </c>
      <c r="O5873" s="32">
        <f>IF('System Design'!$F$8=1,'Hourly Demand and Generation'!J5873*'System Design'!$F$22,IF('System Design'!$F$8=2,'Hourly Demand and Generation'!K5873*'System Design'!$F$22,IF('System Design'!$F$8=3,'Hourly Demand and Generation'!L5873*'System Design'!$F$22)))</f>
        <v>767.28948202392246</v>
      </c>
      <c r="Q5873" s="32">
        <f t="shared" si="1304"/>
        <v>0</v>
      </c>
      <c r="R5873" s="32">
        <f t="shared" si="1307"/>
        <v>5400</v>
      </c>
      <c r="S5873" s="32">
        <f t="shared" si="1308"/>
        <v>0</v>
      </c>
      <c r="T5873" s="32">
        <f t="shared" si="1309"/>
        <v>21600</v>
      </c>
      <c r="U5873" s="32">
        <f t="shared" si="1310"/>
        <v>0</v>
      </c>
      <c r="V5873" s="32">
        <f t="shared" si="1305"/>
        <v>847.28948202392257</v>
      </c>
      <c r="W5873" s="32">
        <f t="shared" si="1311"/>
        <v>847.28948202392257</v>
      </c>
      <c r="X5873" s="32">
        <f t="shared" si="1312"/>
        <v>847.28948202392257</v>
      </c>
    </row>
    <row r="5874" spans="1:24" x14ac:dyDescent="0.25">
      <c r="A5874" s="2"/>
      <c r="B5874" s="2" t="s">
        <v>10</v>
      </c>
      <c r="C5874" s="2">
        <f t="shared" si="1315"/>
        <v>245</v>
      </c>
      <c r="D5874" s="2">
        <f t="shared" si="1316"/>
        <v>14</v>
      </c>
      <c r="E5874" s="2">
        <f t="shared" si="1306"/>
        <v>5870</v>
      </c>
      <c r="F5874" s="11">
        <v>288</v>
      </c>
      <c r="G5874" s="10">
        <v>0.53600000000000003</v>
      </c>
      <c r="H5874" s="10">
        <v>0.56799999999999995</v>
      </c>
      <c r="I5874" s="10">
        <v>0.6</v>
      </c>
      <c r="J5874" s="9">
        <v>0.326098029860167</v>
      </c>
      <c r="K5874" s="9">
        <v>0.326098029860167</v>
      </c>
      <c r="L5874" s="9">
        <v>0.326098029860167</v>
      </c>
      <c r="N5874" s="32">
        <f>IF('System Design'!$F$8=1,'Hourly Demand and Generation'!G5874*'System Design'!$F$21,IF('System Design'!$F$8=2,'Hourly Demand and Generation'!H5874*'System Design'!$F$21,IF('System Design'!$F$8=3,'Hourly Demand and Generation'!I5874*'System Design'!$F$21)))</f>
        <v>300</v>
      </c>
      <c r="O5874" s="32">
        <f>IF('System Design'!$F$8=1,'Hourly Demand and Generation'!J5874*'System Design'!$F$22,IF('System Design'!$F$8=2,'Hourly Demand and Generation'!K5874*'System Design'!$F$22,IF('System Design'!$F$8=3,'Hourly Demand and Generation'!L5874*'System Design'!$F$22)))</f>
        <v>815.24507465041756</v>
      </c>
      <c r="Q5874" s="32">
        <f t="shared" si="1304"/>
        <v>0</v>
      </c>
      <c r="R5874" s="32">
        <f t="shared" si="1307"/>
        <v>5400</v>
      </c>
      <c r="S5874" s="32">
        <f t="shared" si="1308"/>
        <v>0</v>
      </c>
      <c r="T5874" s="32">
        <f t="shared" si="1309"/>
        <v>21600</v>
      </c>
      <c r="U5874" s="32">
        <f t="shared" si="1310"/>
        <v>0</v>
      </c>
      <c r="V5874" s="32">
        <f t="shared" si="1305"/>
        <v>827.24507465041756</v>
      </c>
      <c r="W5874" s="32">
        <f t="shared" si="1311"/>
        <v>827.24507465041756</v>
      </c>
      <c r="X5874" s="32">
        <f t="shared" si="1312"/>
        <v>827.24507465041756</v>
      </c>
    </row>
    <row r="5875" spans="1:24" x14ac:dyDescent="0.25">
      <c r="A5875" s="2"/>
      <c r="B5875" s="2" t="s">
        <v>10</v>
      </c>
      <c r="C5875" s="2">
        <f t="shared" si="1315"/>
        <v>245</v>
      </c>
      <c r="D5875" s="2">
        <f t="shared" si="1316"/>
        <v>15</v>
      </c>
      <c r="E5875" s="2">
        <f t="shared" si="1306"/>
        <v>5871</v>
      </c>
      <c r="F5875" s="11">
        <v>306</v>
      </c>
      <c r="G5875" s="10">
        <v>0.4</v>
      </c>
      <c r="H5875" s="10">
        <v>0.432</v>
      </c>
      <c r="I5875" s="10">
        <v>0.46400000000000002</v>
      </c>
      <c r="J5875" s="9">
        <v>0.34528026691076502</v>
      </c>
      <c r="K5875" s="9">
        <v>0.34528026691076502</v>
      </c>
      <c r="L5875" s="9">
        <v>0.34528026691076502</v>
      </c>
      <c r="N5875" s="32">
        <f>IF('System Design'!$F$8=1,'Hourly Demand and Generation'!G5875*'System Design'!$F$21,IF('System Design'!$F$8=2,'Hourly Demand and Generation'!H5875*'System Design'!$F$21,IF('System Design'!$F$8=3,'Hourly Demand and Generation'!I5875*'System Design'!$F$21)))</f>
        <v>232</v>
      </c>
      <c r="O5875" s="32">
        <f>IF('System Design'!$F$8=1,'Hourly Demand and Generation'!J5875*'System Design'!$F$22,IF('System Design'!$F$8=2,'Hourly Demand and Generation'!K5875*'System Design'!$F$22,IF('System Design'!$F$8=3,'Hourly Demand and Generation'!L5875*'System Design'!$F$22)))</f>
        <v>863.20066727691255</v>
      </c>
      <c r="Q5875" s="32">
        <f t="shared" si="1304"/>
        <v>0</v>
      </c>
      <c r="R5875" s="32">
        <f t="shared" si="1307"/>
        <v>5400</v>
      </c>
      <c r="S5875" s="32">
        <f t="shared" si="1308"/>
        <v>0</v>
      </c>
      <c r="T5875" s="32">
        <f t="shared" si="1309"/>
        <v>21600</v>
      </c>
      <c r="U5875" s="32">
        <f t="shared" si="1310"/>
        <v>0</v>
      </c>
      <c r="V5875" s="32">
        <f t="shared" si="1305"/>
        <v>789.20066727691255</v>
      </c>
      <c r="W5875" s="32">
        <f t="shared" si="1311"/>
        <v>789.20066727691255</v>
      </c>
      <c r="X5875" s="32">
        <f t="shared" si="1312"/>
        <v>789.20066727691255</v>
      </c>
    </row>
    <row r="5876" spans="1:24" x14ac:dyDescent="0.25">
      <c r="A5876" s="2"/>
      <c r="B5876" s="2" t="s">
        <v>10</v>
      </c>
      <c r="C5876" s="2">
        <f t="shared" si="1315"/>
        <v>245</v>
      </c>
      <c r="D5876" s="2">
        <f t="shared" si="1316"/>
        <v>16</v>
      </c>
      <c r="E5876" s="2">
        <f t="shared" si="1306"/>
        <v>5872</v>
      </c>
      <c r="F5876" s="11">
        <v>324</v>
      </c>
      <c r="G5876" s="10">
        <v>0.26400000000000001</v>
      </c>
      <c r="H5876" s="10">
        <v>0.3</v>
      </c>
      <c r="I5876" s="10">
        <v>0.33600000000000002</v>
      </c>
      <c r="J5876" s="9">
        <v>0.34528026691076502</v>
      </c>
      <c r="K5876" s="9">
        <v>0.34528026691076502</v>
      </c>
      <c r="L5876" s="9">
        <v>0.34528026691076502</v>
      </c>
      <c r="N5876" s="32">
        <f>IF('System Design'!$F$8=1,'Hourly Demand and Generation'!G5876*'System Design'!$F$21,IF('System Design'!$F$8=2,'Hourly Demand and Generation'!H5876*'System Design'!$F$21,IF('System Design'!$F$8=3,'Hourly Demand and Generation'!I5876*'System Design'!$F$21)))</f>
        <v>168</v>
      </c>
      <c r="O5876" s="32">
        <f>IF('System Design'!$F$8=1,'Hourly Demand and Generation'!J5876*'System Design'!$F$22,IF('System Design'!$F$8=2,'Hourly Demand and Generation'!K5876*'System Design'!$F$22,IF('System Design'!$F$8=3,'Hourly Demand and Generation'!L5876*'System Design'!$F$22)))</f>
        <v>863.20066727691255</v>
      </c>
      <c r="Q5876" s="32">
        <f t="shared" si="1304"/>
        <v>0</v>
      </c>
      <c r="R5876" s="32">
        <f t="shared" si="1307"/>
        <v>5400</v>
      </c>
      <c r="S5876" s="32">
        <f t="shared" si="1308"/>
        <v>0</v>
      </c>
      <c r="T5876" s="32">
        <f t="shared" si="1309"/>
        <v>21600</v>
      </c>
      <c r="U5876" s="32">
        <f t="shared" si="1310"/>
        <v>0</v>
      </c>
      <c r="V5876" s="32">
        <f t="shared" si="1305"/>
        <v>707.20066727691255</v>
      </c>
      <c r="W5876" s="32">
        <f t="shared" si="1311"/>
        <v>707.20066727691255</v>
      </c>
      <c r="X5876" s="32">
        <f t="shared" si="1312"/>
        <v>707.20066727691255</v>
      </c>
    </row>
    <row r="5877" spans="1:24" x14ac:dyDescent="0.25">
      <c r="A5877" s="2"/>
      <c r="B5877" s="2" t="s">
        <v>10</v>
      </c>
      <c r="C5877" s="2">
        <f t="shared" si="1315"/>
        <v>245</v>
      </c>
      <c r="D5877" s="2">
        <f t="shared" si="1316"/>
        <v>17</v>
      </c>
      <c r="E5877" s="2">
        <f t="shared" si="1306"/>
        <v>5873</v>
      </c>
      <c r="F5877" s="11">
        <v>342</v>
      </c>
      <c r="G5877" s="10">
        <v>0.13600000000000001</v>
      </c>
      <c r="H5877" s="10">
        <v>0.16800000000000001</v>
      </c>
      <c r="I5877" s="10">
        <v>0.2</v>
      </c>
      <c r="J5877" s="9">
        <v>0.383644741011961</v>
      </c>
      <c r="K5877" s="9">
        <v>0.383644741011961</v>
      </c>
      <c r="L5877" s="9">
        <v>0.383644741011961</v>
      </c>
      <c r="N5877" s="32">
        <f>IF('System Design'!$F$8=1,'Hourly Demand and Generation'!G5877*'System Design'!$F$21,IF('System Design'!$F$8=2,'Hourly Demand and Generation'!H5877*'System Design'!$F$21,IF('System Design'!$F$8=3,'Hourly Demand and Generation'!I5877*'System Design'!$F$21)))</f>
        <v>100</v>
      </c>
      <c r="O5877" s="32">
        <f>IF('System Design'!$F$8=1,'Hourly Demand and Generation'!J5877*'System Design'!$F$22,IF('System Design'!$F$8=2,'Hourly Demand and Generation'!K5877*'System Design'!$F$22,IF('System Design'!$F$8=3,'Hourly Demand and Generation'!L5877*'System Design'!$F$22)))</f>
        <v>959.11185252990254</v>
      </c>
      <c r="Q5877" s="32">
        <f t="shared" si="1304"/>
        <v>0</v>
      </c>
      <c r="R5877" s="32">
        <f t="shared" si="1307"/>
        <v>5400</v>
      </c>
      <c r="S5877" s="32">
        <f t="shared" si="1308"/>
        <v>0</v>
      </c>
      <c r="T5877" s="32">
        <f t="shared" si="1309"/>
        <v>21600</v>
      </c>
      <c r="U5877" s="32">
        <f t="shared" si="1310"/>
        <v>0</v>
      </c>
      <c r="V5877" s="32">
        <f t="shared" si="1305"/>
        <v>717.11185252990254</v>
      </c>
      <c r="W5877" s="32">
        <f t="shared" si="1311"/>
        <v>717.11185252990254</v>
      </c>
      <c r="X5877" s="32">
        <f t="shared" si="1312"/>
        <v>717.11185252990254</v>
      </c>
    </row>
    <row r="5878" spans="1:24" x14ac:dyDescent="0.25">
      <c r="A5878" s="2"/>
      <c r="B5878" s="2" t="s">
        <v>10</v>
      </c>
      <c r="C5878" s="2">
        <f t="shared" si="1315"/>
        <v>245</v>
      </c>
      <c r="D5878" s="2">
        <f t="shared" si="1316"/>
        <v>18</v>
      </c>
      <c r="E5878" s="2">
        <f t="shared" si="1306"/>
        <v>5874</v>
      </c>
      <c r="F5878" s="11">
        <v>360</v>
      </c>
      <c r="G5878" s="10">
        <v>6.4000000000000001E-2</v>
      </c>
      <c r="H5878" s="10">
        <v>0.1</v>
      </c>
      <c r="I5878" s="10">
        <v>0.13600000000000001</v>
      </c>
      <c r="J5878" s="9">
        <v>0.36446250396136298</v>
      </c>
      <c r="K5878" s="9">
        <v>0.36446250396136298</v>
      </c>
      <c r="L5878" s="9">
        <v>0.36446250396136298</v>
      </c>
      <c r="N5878" s="32">
        <f>IF('System Design'!$F$8=1,'Hourly Demand and Generation'!G5878*'System Design'!$F$21,IF('System Design'!$F$8=2,'Hourly Demand and Generation'!H5878*'System Design'!$F$21,IF('System Design'!$F$8=3,'Hourly Demand and Generation'!I5878*'System Design'!$F$21)))</f>
        <v>68</v>
      </c>
      <c r="O5878" s="32">
        <f>IF('System Design'!$F$8=1,'Hourly Demand and Generation'!J5878*'System Design'!$F$22,IF('System Design'!$F$8=2,'Hourly Demand and Generation'!K5878*'System Design'!$F$22,IF('System Design'!$F$8=3,'Hourly Demand and Generation'!L5878*'System Design'!$F$22)))</f>
        <v>911.15625990340743</v>
      </c>
      <c r="Q5878" s="32">
        <f t="shared" si="1304"/>
        <v>0</v>
      </c>
      <c r="R5878" s="32">
        <f t="shared" si="1307"/>
        <v>5400</v>
      </c>
      <c r="S5878" s="32">
        <f t="shared" si="1308"/>
        <v>0</v>
      </c>
      <c r="T5878" s="32">
        <f t="shared" si="1309"/>
        <v>21600</v>
      </c>
      <c r="U5878" s="32">
        <f t="shared" si="1310"/>
        <v>0</v>
      </c>
      <c r="V5878" s="32">
        <f t="shared" si="1305"/>
        <v>619.15625990340743</v>
      </c>
      <c r="W5878" s="32">
        <f t="shared" si="1311"/>
        <v>619.15625990340743</v>
      </c>
      <c r="X5878" s="32">
        <f t="shared" si="1312"/>
        <v>619.15625990340743</v>
      </c>
    </row>
    <row r="5879" spans="1:24" x14ac:dyDescent="0.25">
      <c r="A5879" s="2"/>
      <c r="B5879" s="2" t="s">
        <v>10</v>
      </c>
      <c r="C5879" s="2">
        <f t="shared" si="1315"/>
        <v>245</v>
      </c>
      <c r="D5879" s="2">
        <f t="shared" si="1316"/>
        <v>19</v>
      </c>
      <c r="E5879" s="2">
        <f t="shared" si="1306"/>
        <v>5875</v>
      </c>
      <c r="F5879" s="11">
        <v>349.2</v>
      </c>
      <c r="G5879" s="10">
        <v>0</v>
      </c>
      <c r="H5879" s="10">
        <v>3.2000000000000001E-2</v>
      </c>
      <c r="I5879" s="10">
        <v>6.4000000000000001E-2</v>
      </c>
      <c r="J5879" s="9">
        <v>0.34528026691076502</v>
      </c>
      <c r="K5879" s="9">
        <v>0.34528026691076502</v>
      </c>
      <c r="L5879" s="9">
        <v>0.34528026691076502</v>
      </c>
      <c r="N5879" s="32">
        <f>IF('System Design'!$F$8=1,'Hourly Demand and Generation'!G5879*'System Design'!$F$21,IF('System Design'!$F$8=2,'Hourly Demand and Generation'!H5879*'System Design'!$F$21,IF('System Design'!$F$8=3,'Hourly Demand and Generation'!I5879*'System Design'!$F$21)))</f>
        <v>32</v>
      </c>
      <c r="O5879" s="32">
        <f>IF('System Design'!$F$8=1,'Hourly Demand and Generation'!J5879*'System Design'!$F$22,IF('System Design'!$F$8=2,'Hourly Demand and Generation'!K5879*'System Design'!$F$22,IF('System Design'!$F$8=3,'Hourly Demand and Generation'!L5879*'System Design'!$F$22)))</f>
        <v>863.20066727691255</v>
      </c>
      <c r="Q5879" s="32">
        <f t="shared" si="1304"/>
        <v>0</v>
      </c>
      <c r="R5879" s="32">
        <f t="shared" si="1307"/>
        <v>5400</v>
      </c>
      <c r="S5879" s="32">
        <f t="shared" si="1308"/>
        <v>0</v>
      </c>
      <c r="T5879" s="32">
        <f t="shared" si="1309"/>
        <v>21600</v>
      </c>
      <c r="U5879" s="32">
        <f t="shared" si="1310"/>
        <v>0</v>
      </c>
      <c r="V5879" s="32">
        <f t="shared" si="1305"/>
        <v>546.00066727691251</v>
      </c>
      <c r="W5879" s="32">
        <f t="shared" si="1311"/>
        <v>546.00066727691251</v>
      </c>
      <c r="X5879" s="32">
        <f t="shared" si="1312"/>
        <v>546.00066727691251</v>
      </c>
    </row>
    <row r="5880" spans="1:24" x14ac:dyDescent="0.25">
      <c r="A5880" s="2"/>
      <c r="B5880" s="2" t="s">
        <v>10</v>
      </c>
      <c r="C5880" s="2">
        <f t="shared" si="1315"/>
        <v>245</v>
      </c>
      <c r="D5880" s="2">
        <f t="shared" si="1316"/>
        <v>20</v>
      </c>
      <c r="E5880" s="2">
        <f t="shared" si="1306"/>
        <v>5876</v>
      </c>
      <c r="F5880" s="11">
        <v>342</v>
      </c>
      <c r="G5880" s="10">
        <v>0</v>
      </c>
      <c r="H5880" s="10">
        <v>0</v>
      </c>
      <c r="I5880" s="10">
        <v>0</v>
      </c>
      <c r="J5880" s="9">
        <v>0.34528026691076502</v>
      </c>
      <c r="K5880" s="9">
        <v>0.34528026691076502</v>
      </c>
      <c r="L5880" s="9">
        <v>0.34528026691076502</v>
      </c>
      <c r="N5880" s="32">
        <f>IF('System Design'!$F$8=1,'Hourly Demand and Generation'!G5880*'System Design'!$F$21,IF('System Design'!$F$8=2,'Hourly Demand and Generation'!H5880*'System Design'!$F$21,IF('System Design'!$F$8=3,'Hourly Demand and Generation'!I5880*'System Design'!$F$21)))</f>
        <v>0</v>
      </c>
      <c r="O5880" s="32">
        <f>IF('System Design'!$F$8=1,'Hourly Demand and Generation'!J5880*'System Design'!$F$22,IF('System Design'!$F$8=2,'Hourly Demand and Generation'!K5880*'System Design'!$F$22,IF('System Design'!$F$8=3,'Hourly Demand and Generation'!L5880*'System Design'!$F$22)))</f>
        <v>863.20066727691255</v>
      </c>
      <c r="Q5880" s="32">
        <f t="shared" si="1304"/>
        <v>0</v>
      </c>
      <c r="R5880" s="32">
        <f t="shared" si="1307"/>
        <v>5400</v>
      </c>
      <c r="S5880" s="32">
        <f t="shared" si="1308"/>
        <v>0</v>
      </c>
      <c r="T5880" s="32">
        <f t="shared" si="1309"/>
        <v>21600</v>
      </c>
      <c r="U5880" s="32">
        <f t="shared" si="1310"/>
        <v>0</v>
      </c>
      <c r="V5880" s="32">
        <f t="shared" si="1305"/>
        <v>521.20066727691255</v>
      </c>
      <c r="W5880" s="32">
        <f t="shared" si="1311"/>
        <v>521.20066727691255</v>
      </c>
      <c r="X5880" s="32">
        <f t="shared" si="1312"/>
        <v>521.20066727691255</v>
      </c>
    </row>
    <row r="5881" spans="1:24" x14ac:dyDescent="0.25">
      <c r="A5881" s="2"/>
      <c r="B5881" s="2" t="s">
        <v>10</v>
      </c>
      <c r="C5881" s="2">
        <f t="shared" si="1315"/>
        <v>245</v>
      </c>
      <c r="D5881" s="2">
        <f t="shared" si="1316"/>
        <v>21</v>
      </c>
      <c r="E5881" s="2">
        <f t="shared" si="1306"/>
        <v>5877</v>
      </c>
      <c r="F5881" s="11">
        <v>324</v>
      </c>
      <c r="G5881" s="10">
        <v>0</v>
      </c>
      <c r="H5881" s="10">
        <v>0</v>
      </c>
      <c r="I5881" s="10">
        <v>0</v>
      </c>
      <c r="J5881" s="9">
        <v>0.34528026691076502</v>
      </c>
      <c r="K5881" s="9">
        <v>0.34528026691076502</v>
      </c>
      <c r="L5881" s="9">
        <v>0.34528026691076502</v>
      </c>
      <c r="N5881" s="32">
        <f>IF('System Design'!$F$8=1,'Hourly Demand and Generation'!G5881*'System Design'!$F$21,IF('System Design'!$F$8=2,'Hourly Demand and Generation'!H5881*'System Design'!$F$21,IF('System Design'!$F$8=3,'Hourly Demand and Generation'!I5881*'System Design'!$F$21)))</f>
        <v>0</v>
      </c>
      <c r="O5881" s="32">
        <f>IF('System Design'!$F$8=1,'Hourly Demand and Generation'!J5881*'System Design'!$F$22,IF('System Design'!$F$8=2,'Hourly Demand and Generation'!K5881*'System Design'!$F$22,IF('System Design'!$F$8=3,'Hourly Demand and Generation'!L5881*'System Design'!$F$22)))</f>
        <v>863.20066727691255</v>
      </c>
      <c r="Q5881" s="32">
        <f t="shared" si="1304"/>
        <v>0</v>
      </c>
      <c r="R5881" s="32">
        <f t="shared" si="1307"/>
        <v>5400</v>
      </c>
      <c r="S5881" s="32">
        <f t="shared" si="1308"/>
        <v>0</v>
      </c>
      <c r="T5881" s="32">
        <f t="shared" si="1309"/>
        <v>21600</v>
      </c>
      <c r="U5881" s="32">
        <f t="shared" si="1310"/>
        <v>0</v>
      </c>
      <c r="V5881" s="32">
        <f t="shared" si="1305"/>
        <v>539.20066727691255</v>
      </c>
      <c r="W5881" s="32">
        <f t="shared" si="1311"/>
        <v>539.20066727691255</v>
      </c>
      <c r="X5881" s="32">
        <f t="shared" si="1312"/>
        <v>539.20066727691255</v>
      </c>
    </row>
    <row r="5882" spans="1:24" x14ac:dyDescent="0.25">
      <c r="A5882" s="2"/>
      <c r="B5882" s="2" t="s">
        <v>10</v>
      </c>
      <c r="C5882" s="2">
        <f t="shared" si="1315"/>
        <v>245</v>
      </c>
      <c r="D5882" s="2">
        <f t="shared" si="1316"/>
        <v>22</v>
      </c>
      <c r="E5882" s="2">
        <f t="shared" si="1306"/>
        <v>5878</v>
      </c>
      <c r="F5882" s="11">
        <v>306</v>
      </c>
      <c r="G5882" s="10">
        <v>0</v>
      </c>
      <c r="H5882" s="10">
        <v>0</v>
      </c>
      <c r="I5882" s="10">
        <v>0</v>
      </c>
      <c r="J5882" s="9">
        <v>0.36446250396136298</v>
      </c>
      <c r="K5882" s="9">
        <v>0.36446250396136298</v>
      </c>
      <c r="L5882" s="9">
        <v>0.36446250396136298</v>
      </c>
      <c r="N5882" s="32">
        <f>IF('System Design'!$F$8=1,'Hourly Demand and Generation'!G5882*'System Design'!$F$21,IF('System Design'!$F$8=2,'Hourly Demand and Generation'!H5882*'System Design'!$F$21,IF('System Design'!$F$8=3,'Hourly Demand and Generation'!I5882*'System Design'!$F$21)))</f>
        <v>0</v>
      </c>
      <c r="O5882" s="32">
        <f>IF('System Design'!$F$8=1,'Hourly Demand and Generation'!J5882*'System Design'!$F$22,IF('System Design'!$F$8=2,'Hourly Demand and Generation'!K5882*'System Design'!$F$22,IF('System Design'!$F$8=3,'Hourly Demand and Generation'!L5882*'System Design'!$F$22)))</f>
        <v>911.15625990340743</v>
      </c>
      <c r="Q5882" s="32">
        <f t="shared" si="1304"/>
        <v>0</v>
      </c>
      <c r="R5882" s="32">
        <f t="shared" si="1307"/>
        <v>5400</v>
      </c>
      <c r="S5882" s="32">
        <f t="shared" si="1308"/>
        <v>0</v>
      </c>
      <c r="T5882" s="32">
        <f t="shared" si="1309"/>
        <v>21600</v>
      </c>
      <c r="U5882" s="32">
        <f t="shared" si="1310"/>
        <v>0</v>
      </c>
      <c r="V5882" s="32">
        <f t="shared" si="1305"/>
        <v>605.15625990340743</v>
      </c>
      <c r="W5882" s="32">
        <f t="shared" si="1311"/>
        <v>605.15625990340743</v>
      </c>
      <c r="X5882" s="32">
        <f t="shared" si="1312"/>
        <v>605.15625990340743</v>
      </c>
    </row>
    <row r="5883" spans="1:24" x14ac:dyDescent="0.25">
      <c r="A5883" s="2"/>
      <c r="B5883" s="2" t="s">
        <v>10</v>
      </c>
      <c r="C5883" s="2">
        <f t="shared" si="1315"/>
        <v>245</v>
      </c>
      <c r="D5883" s="2">
        <f t="shared" si="1316"/>
        <v>23</v>
      </c>
      <c r="E5883" s="2">
        <f t="shared" si="1306"/>
        <v>5879</v>
      </c>
      <c r="F5883" s="11">
        <v>288</v>
      </c>
      <c r="G5883" s="10">
        <v>0</v>
      </c>
      <c r="H5883" s="10">
        <v>0</v>
      </c>
      <c r="I5883" s="10">
        <v>0</v>
      </c>
      <c r="J5883" s="9">
        <v>0.30691579280956899</v>
      </c>
      <c r="K5883" s="9">
        <v>0.30691579280956899</v>
      </c>
      <c r="L5883" s="9">
        <v>0.30691579280956899</v>
      </c>
      <c r="N5883" s="32">
        <f>IF('System Design'!$F$8=1,'Hourly Demand and Generation'!G5883*'System Design'!$F$21,IF('System Design'!$F$8=2,'Hourly Demand and Generation'!H5883*'System Design'!$F$21,IF('System Design'!$F$8=3,'Hourly Demand and Generation'!I5883*'System Design'!$F$21)))</f>
        <v>0</v>
      </c>
      <c r="O5883" s="32">
        <f>IF('System Design'!$F$8=1,'Hourly Demand and Generation'!J5883*'System Design'!$F$22,IF('System Design'!$F$8=2,'Hourly Demand and Generation'!K5883*'System Design'!$F$22,IF('System Design'!$F$8=3,'Hourly Demand and Generation'!L5883*'System Design'!$F$22)))</f>
        <v>767.28948202392246</v>
      </c>
      <c r="Q5883" s="32">
        <f t="shared" si="1304"/>
        <v>0</v>
      </c>
      <c r="R5883" s="32">
        <f t="shared" si="1307"/>
        <v>5400</v>
      </c>
      <c r="S5883" s="32">
        <f t="shared" si="1308"/>
        <v>0</v>
      </c>
      <c r="T5883" s="32">
        <f t="shared" si="1309"/>
        <v>21600</v>
      </c>
      <c r="U5883" s="32">
        <f t="shared" si="1310"/>
        <v>0</v>
      </c>
      <c r="V5883" s="32">
        <f t="shared" si="1305"/>
        <v>479.28948202392246</v>
      </c>
      <c r="W5883" s="32">
        <f t="shared" si="1311"/>
        <v>479.28948202392246</v>
      </c>
      <c r="X5883" s="32">
        <f t="shared" si="1312"/>
        <v>479.28948202392246</v>
      </c>
    </row>
    <row r="5884" spans="1:24" x14ac:dyDescent="0.25">
      <c r="A5884" s="2"/>
      <c r="B5884" s="2" t="s">
        <v>10</v>
      </c>
      <c r="C5884" s="2">
        <f t="shared" si="1315"/>
        <v>245</v>
      </c>
      <c r="D5884" s="2">
        <f t="shared" si="1316"/>
        <v>24</v>
      </c>
      <c r="E5884" s="2">
        <f t="shared" si="1306"/>
        <v>5880</v>
      </c>
      <c r="F5884" s="11">
        <v>252</v>
      </c>
      <c r="G5884" s="10">
        <v>0</v>
      </c>
      <c r="H5884" s="10">
        <v>0</v>
      </c>
      <c r="I5884" s="10">
        <v>0</v>
      </c>
      <c r="J5884" s="9">
        <v>0.30691579280956899</v>
      </c>
      <c r="K5884" s="9">
        <v>0.30691579280956899</v>
      </c>
      <c r="L5884" s="9">
        <v>0.30691579280956899</v>
      </c>
      <c r="N5884" s="32">
        <f>IF('System Design'!$F$8=1,'Hourly Demand and Generation'!G5884*'System Design'!$F$21,IF('System Design'!$F$8=2,'Hourly Demand and Generation'!H5884*'System Design'!$F$21,IF('System Design'!$F$8=3,'Hourly Demand and Generation'!I5884*'System Design'!$F$21)))</f>
        <v>0</v>
      </c>
      <c r="O5884" s="32">
        <f>IF('System Design'!$F$8=1,'Hourly Demand and Generation'!J5884*'System Design'!$F$22,IF('System Design'!$F$8=2,'Hourly Demand and Generation'!K5884*'System Design'!$F$22,IF('System Design'!$F$8=3,'Hourly Demand and Generation'!L5884*'System Design'!$F$22)))</f>
        <v>767.28948202392246</v>
      </c>
      <c r="Q5884" s="32">
        <f t="shared" si="1304"/>
        <v>0</v>
      </c>
      <c r="R5884" s="32">
        <f t="shared" si="1307"/>
        <v>5400</v>
      </c>
      <c r="S5884" s="32">
        <f t="shared" si="1308"/>
        <v>0</v>
      </c>
      <c r="T5884" s="32">
        <f t="shared" si="1309"/>
        <v>21600</v>
      </c>
      <c r="U5884" s="32">
        <f t="shared" si="1310"/>
        <v>0</v>
      </c>
      <c r="V5884" s="32">
        <f t="shared" si="1305"/>
        <v>515.28948202392246</v>
      </c>
      <c r="W5884" s="32">
        <f t="shared" si="1311"/>
        <v>515.28948202392246</v>
      </c>
      <c r="X5884" s="32">
        <f t="shared" si="1312"/>
        <v>515.28948202392246</v>
      </c>
    </row>
    <row r="5885" spans="1:24" x14ac:dyDescent="0.25">
      <c r="A5885" s="2"/>
      <c r="B5885" s="2" t="s">
        <v>10</v>
      </c>
      <c r="C5885" s="2">
        <f>C5884+1</f>
        <v>246</v>
      </c>
      <c r="D5885" s="2">
        <v>1</v>
      </c>
      <c r="E5885" s="2">
        <f t="shared" si="1306"/>
        <v>5881</v>
      </c>
      <c r="F5885" s="11">
        <v>216</v>
      </c>
      <c r="G5885" s="10">
        <v>0</v>
      </c>
      <c r="H5885" s="10">
        <v>0</v>
      </c>
      <c r="I5885" s="10">
        <v>0</v>
      </c>
      <c r="J5885" s="9">
        <v>0.295443406690168</v>
      </c>
      <c r="K5885" s="9">
        <v>0.295443406690168</v>
      </c>
      <c r="L5885" s="9">
        <v>0.295443406690168</v>
      </c>
      <c r="N5885" s="32">
        <f>IF('System Design'!$F$8=1,'Hourly Demand and Generation'!G5885*'System Design'!$F$21,IF('System Design'!$F$8=2,'Hourly Demand and Generation'!H5885*'System Design'!$F$21,IF('System Design'!$F$8=3,'Hourly Demand and Generation'!I5885*'System Design'!$F$21)))</f>
        <v>0</v>
      </c>
      <c r="O5885" s="32">
        <f>IF('System Design'!$F$8=1,'Hourly Demand and Generation'!J5885*'System Design'!$F$22,IF('System Design'!$F$8=2,'Hourly Demand and Generation'!K5885*'System Design'!$F$22,IF('System Design'!$F$8=3,'Hourly Demand and Generation'!L5885*'System Design'!$F$22)))</f>
        <v>738.60851672542003</v>
      </c>
      <c r="Q5885" s="32">
        <f t="shared" si="1304"/>
        <v>0</v>
      </c>
      <c r="R5885" s="32">
        <f t="shared" si="1307"/>
        <v>5400</v>
      </c>
      <c r="S5885" s="32">
        <f t="shared" si="1308"/>
        <v>0</v>
      </c>
      <c r="T5885" s="32">
        <f t="shared" si="1309"/>
        <v>21600</v>
      </c>
      <c r="U5885" s="32">
        <f t="shared" si="1310"/>
        <v>0</v>
      </c>
      <c r="V5885" s="32">
        <f t="shared" si="1305"/>
        <v>522.60851672542003</v>
      </c>
      <c r="W5885" s="32">
        <f t="shared" si="1311"/>
        <v>522.60851672542003</v>
      </c>
      <c r="X5885" s="32">
        <f t="shared" si="1312"/>
        <v>522.60851672542003</v>
      </c>
    </row>
    <row r="5886" spans="1:24" x14ac:dyDescent="0.25">
      <c r="A5886" s="2"/>
      <c r="B5886" s="2" t="s">
        <v>10</v>
      </c>
      <c r="C5886" s="2">
        <f>C5885</f>
        <v>246</v>
      </c>
      <c r="D5886" s="2">
        <f>D5885+1</f>
        <v>2</v>
      </c>
      <c r="E5886" s="2">
        <f t="shared" si="1306"/>
        <v>5882</v>
      </c>
      <c r="F5886" s="11">
        <v>198</v>
      </c>
      <c r="G5886" s="10">
        <v>0</v>
      </c>
      <c r="H5886" s="10">
        <v>0</v>
      </c>
      <c r="I5886" s="10">
        <v>0</v>
      </c>
      <c r="J5886" s="9">
        <v>0.26589906602115099</v>
      </c>
      <c r="K5886" s="9">
        <v>0.26589906602115099</v>
      </c>
      <c r="L5886" s="9">
        <v>0.26589906602115099</v>
      </c>
      <c r="N5886" s="32">
        <f>IF('System Design'!$F$8=1,'Hourly Demand and Generation'!G5886*'System Design'!$F$21,IF('System Design'!$F$8=2,'Hourly Demand and Generation'!H5886*'System Design'!$F$21,IF('System Design'!$F$8=3,'Hourly Demand and Generation'!I5886*'System Design'!$F$21)))</f>
        <v>0</v>
      </c>
      <c r="O5886" s="32">
        <f>IF('System Design'!$F$8=1,'Hourly Demand and Generation'!J5886*'System Design'!$F$22,IF('System Design'!$F$8=2,'Hourly Demand and Generation'!K5886*'System Design'!$F$22,IF('System Design'!$F$8=3,'Hourly Demand and Generation'!L5886*'System Design'!$F$22)))</f>
        <v>664.74766505287744</v>
      </c>
      <c r="Q5886" s="32">
        <f t="shared" si="1304"/>
        <v>0</v>
      </c>
      <c r="R5886" s="32">
        <f t="shared" si="1307"/>
        <v>5400</v>
      </c>
      <c r="S5886" s="32">
        <f t="shared" si="1308"/>
        <v>0</v>
      </c>
      <c r="T5886" s="32">
        <f t="shared" si="1309"/>
        <v>21600</v>
      </c>
      <c r="U5886" s="32">
        <f t="shared" si="1310"/>
        <v>0</v>
      </c>
      <c r="V5886" s="32">
        <f t="shared" si="1305"/>
        <v>466.74766505287744</v>
      </c>
      <c r="W5886" s="32">
        <f t="shared" si="1311"/>
        <v>466.74766505287744</v>
      </c>
      <c r="X5886" s="32">
        <f t="shared" si="1312"/>
        <v>466.74766505287744</v>
      </c>
    </row>
    <row r="5887" spans="1:24" x14ac:dyDescent="0.25">
      <c r="A5887" s="2"/>
      <c r="B5887" s="2" t="s">
        <v>10</v>
      </c>
      <c r="C5887" s="2">
        <f t="shared" ref="C5887:C5908" si="1317">C5886</f>
        <v>246</v>
      </c>
      <c r="D5887" s="2">
        <f t="shared" ref="D5887:D5908" si="1318">D5886+1</f>
        <v>3</v>
      </c>
      <c r="E5887" s="2">
        <f t="shared" si="1306"/>
        <v>5883</v>
      </c>
      <c r="F5887" s="11">
        <v>180</v>
      </c>
      <c r="G5887" s="10">
        <v>0</v>
      </c>
      <c r="H5887" s="10">
        <v>0</v>
      </c>
      <c r="I5887" s="10">
        <v>0</v>
      </c>
      <c r="J5887" s="9">
        <v>0.26589906602115099</v>
      </c>
      <c r="K5887" s="9">
        <v>0.26589906602115099</v>
      </c>
      <c r="L5887" s="9">
        <v>0.26589906602115099</v>
      </c>
      <c r="N5887" s="32">
        <f>IF('System Design'!$F$8=1,'Hourly Demand and Generation'!G5887*'System Design'!$F$21,IF('System Design'!$F$8=2,'Hourly Demand and Generation'!H5887*'System Design'!$F$21,IF('System Design'!$F$8=3,'Hourly Demand and Generation'!I5887*'System Design'!$F$21)))</f>
        <v>0</v>
      </c>
      <c r="O5887" s="32">
        <f>IF('System Design'!$F$8=1,'Hourly Demand and Generation'!J5887*'System Design'!$F$22,IF('System Design'!$F$8=2,'Hourly Demand and Generation'!K5887*'System Design'!$F$22,IF('System Design'!$F$8=3,'Hourly Demand and Generation'!L5887*'System Design'!$F$22)))</f>
        <v>664.74766505287744</v>
      </c>
      <c r="Q5887" s="32">
        <f t="shared" si="1304"/>
        <v>0</v>
      </c>
      <c r="R5887" s="32">
        <f t="shared" si="1307"/>
        <v>5400</v>
      </c>
      <c r="S5887" s="32">
        <f t="shared" si="1308"/>
        <v>0</v>
      </c>
      <c r="T5887" s="32">
        <f t="shared" si="1309"/>
        <v>21600</v>
      </c>
      <c r="U5887" s="32">
        <f t="shared" si="1310"/>
        <v>0</v>
      </c>
      <c r="V5887" s="32">
        <f t="shared" si="1305"/>
        <v>484.74766505287744</v>
      </c>
      <c r="W5887" s="32">
        <f t="shared" si="1311"/>
        <v>484.74766505287744</v>
      </c>
      <c r="X5887" s="32">
        <f t="shared" si="1312"/>
        <v>484.74766505287744</v>
      </c>
    </row>
    <row r="5888" spans="1:24" x14ac:dyDescent="0.25">
      <c r="A5888" s="2"/>
      <c r="B5888" s="2" t="s">
        <v>10</v>
      </c>
      <c r="C5888" s="2">
        <f t="shared" si="1317"/>
        <v>246</v>
      </c>
      <c r="D5888" s="2">
        <f t="shared" si="1318"/>
        <v>4</v>
      </c>
      <c r="E5888" s="2">
        <f t="shared" si="1306"/>
        <v>5884</v>
      </c>
      <c r="F5888" s="11">
        <v>216</v>
      </c>
      <c r="G5888" s="10">
        <v>0</v>
      </c>
      <c r="H5888" s="10">
        <v>0</v>
      </c>
      <c r="I5888" s="10">
        <v>0</v>
      </c>
      <c r="J5888" s="9">
        <v>0.295443406690168</v>
      </c>
      <c r="K5888" s="9">
        <v>0.295443406690168</v>
      </c>
      <c r="L5888" s="9">
        <v>0.295443406690168</v>
      </c>
      <c r="N5888" s="32">
        <f>IF('System Design'!$F$8=1,'Hourly Demand and Generation'!G5888*'System Design'!$F$21,IF('System Design'!$F$8=2,'Hourly Demand and Generation'!H5888*'System Design'!$F$21,IF('System Design'!$F$8=3,'Hourly Demand and Generation'!I5888*'System Design'!$F$21)))</f>
        <v>0</v>
      </c>
      <c r="O5888" s="32">
        <f>IF('System Design'!$F$8=1,'Hourly Demand and Generation'!J5888*'System Design'!$F$22,IF('System Design'!$F$8=2,'Hourly Demand and Generation'!K5888*'System Design'!$F$22,IF('System Design'!$F$8=3,'Hourly Demand and Generation'!L5888*'System Design'!$F$22)))</f>
        <v>738.60851672542003</v>
      </c>
      <c r="Q5888" s="32">
        <f t="shared" si="1304"/>
        <v>0</v>
      </c>
      <c r="R5888" s="32">
        <f t="shared" si="1307"/>
        <v>5400</v>
      </c>
      <c r="S5888" s="32">
        <f t="shared" si="1308"/>
        <v>0</v>
      </c>
      <c r="T5888" s="32">
        <f t="shared" si="1309"/>
        <v>21600</v>
      </c>
      <c r="U5888" s="32">
        <f t="shared" si="1310"/>
        <v>0</v>
      </c>
      <c r="V5888" s="32">
        <f t="shared" si="1305"/>
        <v>522.60851672542003</v>
      </c>
      <c r="W5888" s="32">
        <f t="shared" si="1311"/>
        <v>522.60851672542003</v>
      </c>
      <c r="X5888" s="32">
        <f t="shared" si="1312"/>
        <v>522.60851672542003</v>
      </c>
    </row>
    <row r="5889" spans="1:24" x14ac:dyDescent="0.25">
      <c r="A5889" s="2"/>
      <c r="B5889" s="2" t="s">
        <v>10</v>
      </c>
      <c r="C5889" s="2">
        <f t="shared" si="1317"/>
        <v>246</v>
      </c>
      <c r="D5889" s="2">
        <f t="shared" si="1318"/>
        <v>5</v>
      </c>
      <c r="E5889" s="2">
        <f t="shared" si="1306"/>
        <v>5885</v>
      </c>
      <c r="F5889" s="11">
        <v>234</v>
      </c>
      <c r="G5889" s="10">
        <v>0</v>
      </c>
      <c r="H5889" s="10">
        <v>3.2000000000000001E-2</v>
      </c>
      <c r="I5889" s="10">
        <v>6.4000000000000001E-2</v>
      </c>
      <c r="J5889" s="9">
        <v>0.236354725352135</v>
      </c>
      <c r="K5889" s="9">
        <v>0.236354725352135</v>
      </c>
      <c r="L5889" s="9">
        <v>0.236354725352135</v>
      </c>
      <c r="N5889" s="32">
        <f>IF('System Design'!$F$8=1,'Hourly Demand and Generation'!G5889*'System Design'!$F$21,IF('System Design'!$F$8=2,'Hourly Demand and Generation'!H5889*'System Design'!$F$21,IF('System Design'!$F$8=3,'Hourly Demand and Generation'!I5889*'System Design'!$F$21)))</f>
        <v>32</v>
      </c>
      <c r="O5889" s="32">
        <f>IF('System Design'!$F$8=1,'Hourly Demand and Generation'!J5889*'System Design'!$F$22,IF('System Design'!$F$8=2,'Hourly Demand and Generation'!K5889*'System Design'!$F$22,IF('System Design'!$F$8=3,'Hourly Demand and Generation'!L5889*'System Design'!$F$22)))</f>
        <v>590.88681338033746</v>
      </c>
      <c r="Q5889" s="32">
        <f t="shared" si="1304"/>
        <v>0</v>
      </c>
      <c r="R5889" s="32">
        <f t="shared" si="1307"/>
        <v>5400</v>
      </c>
      <c r="S5889" s="32">
        <f t="shared" si="1308"/>
        <v>0</v>
      </c>
      <c r="T5889" s="32">
        <f t="shared" si="1309"/>
        <v>21600</v>
      </c>
      <c r="U5889" s="32">
        <f t="shared" si="1310"/>
        <v>0</v>
      </c>
      <c r="V5889" s="32">
        <f t="shared" si="1305"/>
        <v>388.88681338033746</v>
      </c>
      <c r="W5889" s="32">
        <f t="shared" si="1311"/>
        <v>388.88681338033746</v>
      </c>
      <c r="X5889" s="32">
        <f t="shared" si="1312"/>
        <v>388.88681338033746</v>
      </c>
    </row>
    <row r="5890" spans="1:24" x14ac:dyDescent="0.25">
      <c r="A5890" s="2"/>
      <c r="B5890" s="2" t="s">
        <v>10</v>
      </c>
      <c r="C5890" s="2">
        <f t="shared" si="1317"/>
        <v>246</v>
      </c>
      <c r="D5890" s="2">
        <f t="shared" si="1318"/>
        <v>6</v>
      </c>
      <c r="E5890" s="2">
        <f t="shared" si="1306"/>
        <v>5886</v>
      </c>
      <c r="F5890" s="11">
        <v>252</v>
      </c>
      <c r="G5890" s="10">
        <v>6.4000000000000001E-2</v>
      </c>
      <c r="H5890" s="10">
        <v>0.1</v>
      </c>
      <c r="I5890" s="10">
        <v>0.13600000000000001</v>
      </c>
      <c r="J5890" s="9">
        <v>0.236354725352135</v>
      </c>
      <c r="K5890" s="9">
        <v>0.236354725352135</v>
      </c>
      <c r="L5890" s="9">
        <v>0.236354725352135</v>
      </c>
      <c r="N5890" s="32">
        <f>IF('System Design'!$F$8=1,'Hourly Demand and Generation'!G5890*'System Design'!$F$21,IF('System Design'!$F$8=2,'Hourly Demand and Generation'!H5890*'System Design'!$F$21,IF('System Design'!$F$8=3,'Hourly Demand and Generation'!I5890*'System Design'!$F$21)))</f>
        <v>68</v>
      </c>
      <c r="O5890" s="32">
        <f>IF('System Design'!$F$8=1,'Hourly Demand and Generation'!J5890*'System Design'!$F$22,IF('System Design'!$F$8=2,'Hourly Demand and Generation'!K5890*'System Design'!$F$22,IF('System Design'!$F$8=3,'Hourly Demand and Generation'!L5890*'System Design'!$F$22)))</f>
        <v>590.88681338033746</v>
      </c>
      <c r="Q5890" s="32">
        <f t="shared" si="1304"/>
        <v>0</v>
      </c>
      <c r="R5890" s="32">
        <f t="shared" si="1307"/>
        <v>5400</v>
      </c>
      <c r="S5890" s="32">
        <f t="shared" si="1308"/>
        <v>0</v>
      </c>
      <c r="T5890" s="32">
        <f t="shared" si="1309"/>
        <v>21600</v>
      </c>
      <c r="U5890" s="32">
        <f t="shared" si="1310"/>
        <v>0</v>
      </c>
      <c r="V5890" s="32">
        <f t="shared" si="1305"/>
        <v>406.88681338033746</v>
      </c>
      <c r="W5890" s="32">
        <f t="shared" si="1311"/>
        <v>406.88681338033746</v>
      </c>
      <c r="X5890" s="32">
        <f t="shared" si="1312"/>
        <v>406.88681338033746</v>
      </c>
    </row>
    <row r="5891" spans="1:24" x14ac:dyDescent="0.25">
      <c r="A5891" s="2"/>
      <c r="B5891" s="2" t="s">
        <v>10</v>
      </c>
      <c r="C5891" s="2">
        <f t="shared" si="1317"/>
        <v>246</v>
      </c>
      <c r="D5891" s="2">
        <f t="shared" si="1318"/>
        <v>7</v>
      </c>
      <c r="E5891" s="2">
        <f t="shared" si="1306"/>
        <v>5887</v>
      </c>
      <c r="F5891" s="11">
        <v>270</v>
      </c>
      <c r="G5891" s="10">
        <v>0.13600000000000001</v>
      </c>
      <c r="H5891" s="10">
        <v>0.16800000000000001</v>
      </c>
      <c r="I5891" s="10">
        <v>0.2</v>
      </c>
      <c r="J5891" s="9">
        <v>0.26589906602115099</v>
      </c>
      <c r="K5891" s="9">
        <v>0.26589906602115099</v>
      </c>
      <c r="L5891" s="9">
        <v>0.26589906602115099</v>
      </c>
      <c r="N5891" s="32">
        <f>IF('System Design'!$F$8=1,'Hourly Demand and Generation'!G5891*'System Design'!$F$21,IF('System Design'!$F$8=2,'Hourly Demand and Generation'!H5891*'System Design'!$F$21,IF('System Design'!$F$8=3,'Hourly Demand and Generation'!I5891*'System Design'!$F$21)))</f>
        <v>100</v>
      </c>
      <c r="O5891" s="32">
        <f>IF('System Design'!$F$8=1,'Hourly Demand and Generation'!J5891*'System Design'!$F$22,IF('System Design'!$F$8=2,'Hourly Demand and Generation'!K5891*'System Design'!$F$22,IF('System Design'!$F$8=3,'Hourly Demand and Generation'!L5891*'System Design'!$F$22)))</f>
        <v>664.74766505287744</v>
      </c>
      <c r="Q5891" s="32">
        <f t="shared" si="1304"/>
        <v>0</v>
      </c>
      <c r="R5891" s="32">
        <f t="shared" si="1307"/>
        <v>5400</v>
      </c>
      <c r="S5891" s="32">
        <f t="shared" si="1308"/>
        <v>0</v>
      </c>
      <c r="T5891" s="32">
        <f t="shared" si="1309"/>
        <v>21600</v>
      </c>
      <c r="U5891" s="32">
        <f t="shared" si="1310"/>
        <v>0</v>
      </c>
      <c r="V5891" s="32">
        <f t="shared" si="1305"/>
        <v>494.74766505287744</v>
      </c>
      <c r="W5891" s="32">
        <f t="shared" si="1311"/>
        <v>494.74766505287744</v>
      </c>
      <c r="X5891" s="32">
        <f t="shared" si="1312"/>
        <v>494.74766505287744</v>
      </c>
    </row>
    <row r="5892" spans="1:24" x14ac:dyDescent="0.25">
      <c r="A5892" s="2"/>
      <c r="B5892" s="2" t="s">
        <v>10</v>
      </c>
      <c r="C5892" s="2">
        <f t="shared" si="1317"/>
        <v>246</v>
      </c>
      <c r="D5892" s="2">
        <f t="shared" si="1318"/>
        <v>8</v>
      </c>
      <c r="E5892" s="2">
        <f t="shared" si="1306"/>
        <v>5888</v>
      </c>
      <c r="F5892" s="11">
        <v>288</v>
      </c>
      <c r="G5892" s="10">
        <v>0.26400000000000001</v>
      </c>
      <c r="H5892" s="10">
        <v>0.3</v>
      </c>
      <c r="I5892" s="10">
        <v>0.33600000000000002</v>
      </c>
      <c r="J5892" s="9">
        <v>0.26589906602115099</v>
      </c>
      <c r="K5892" s="9">
        <v>0.26589906602115099</v>
      </c>
      <c r="L5892" s="9">
        <v>0.26589906602115099</v>
      </c>
      <c r="N5892" s="32">
        <f>IF('System Design'!$F$8=1,'Hourly Demand and Generation'!G5892*'System Design'!$F$21,IF('System Design'!$F$8=2,'Hourly Demand and Generation'!H5892*'System Design'!$F$21,IF('System Design'!$F$8=3,'Hourly Demand and Generation'!I5892*'System Design'!$F$21)))</f>
        <v>168</v>
      </c>
      <c r="O5892" s="32">
        <f>IF('System Design'!$F$8=1,'Hourly Demand and Generation'!J5892*'System Design'!$F$22,IF('System Design'!$F$8=2,'Hourly Demand and Generation'!K5892*'System Design'!$F$22,IF('System Design'!$F$8=3,'Hourly Demand and Generation'!L5892*'System Design'!$F$22)))</f>
        <v>664.74766505287744</v>
      </c>
      <c r="Q5892" s="32">
        <f t="shared" si="1304"/>
        <v>0</v>
      </c>
      <c r="R5892" s="32">
        <f t="shared" si="1307"/>
        <v>5400</v>
      </c>
      <c r="S5892" s="32">
        <f t="shared" si="1308"/>
        <v>0</v>
      </c>
      <c r="T5892" s="32">
        <f t="shared" si="1309"/>
        <v>21600</v>
      </c>
      <c r="U5892" s="32">
        <f t="shared" si="1310"/>
        <v>0</v>
      </c>
      <c r="V5892" s="32">
        <f t="shared" si="1305"/>
        <v>544.74766505287744</v>
      </c>
      <c r="W5892" s="32">
        <f t="shared" si="1311"/>
        <v>544.74766505287744</v>
      </c>
      <c r="X5892" s="32">
        <f t="shared" si="1312"/>
        <v>544.74766505287744</v>
      </c>
    </row>
    <row r="5893" spans="1:24" x14ac:dyDescent="0.25">
      <c r="A5893" s="2"/>
      <c r="B5893" s="2" t="s">
        <v>10</v>
      </c>
      <c r="C5893" s="2">
        <f t="shared" si="1317"/>
        <v>246</v>
      </c>
      <c r="D5893" s="2">
        <f t="shared" si="1318"/>
        <v>9</v>
      </c>
      <c r="E5893" s="2">
        <f t="shared" si="1306"/>
        <v>5889</v>
      </c>
      <c r="F5893" s="11">
        <v>288</v>
      </c>
      <c r="G5893" s="10">
        <v>0.4</v>
      </c>
      <c r="H5893" s="10">
        <v>0.432</v>
      </c>
      <c r="I5893" s="10">
        <v>0.46400000000000002</v>
      </c>
      <c r="J5893" s="9">
        <v>0.236354725352135</v>
      </c>
      <c r="K5893" s="9">
        <v>0.236354725352135</v>
      </c>
      <c r="L5893" s="9">
        <v>0.236354725352135</v>
      </c>
      <c r="N5893" s="32">
        <f>IF('System Design'!$F$8=1,'Hourly Demand and Generation'!G5893*'System Design'!$F$21,IF('System Design'!$F$8=2,'Hourly Demand and Generation'!H5893*'System Design'!$F$21,IF('System Design'!$F$8=3,'Hourly Demand and Generation'!I5893*'System Design'!$F$21)))</f>
        <v>232</v>
      </c>
      <c r="O5893" s="32">
        <f>IF('System Design'!$F$8=1,'Hourly Demand and Generation'!J5893*'System Design'!$F$22,IF('System Design'!$F$8=2,'Hourly Demand and Generation'!K5893*'System Design'!$F$22,IF('System Design'!$F$8=3,'Hourly Demand and Generation'!L5893*'System Design'!$F$22)))</f>
        <v>590.88681338033746</v>
      </c>
      <c r="Q5893" s="32">
        <f t="shared" si="1304"/>
        <v>0</v>
      </c>
      <c r="R5893" s="32">
        <f t="shared" si="1307"/>
        <v>5400</v>
      </c>
      <c r="S5893" s="32">
        <f t="shared" si="1308"/>
        <v>0</v>
      </c>
      <c r="T5893" s="32">
        <f t="shared" si="1309"/>
        <v>21600</v>
      </c>
      <c r="U5893" s="32">
        <f t="shared" si="1310"/>
        <v>0</v>
      </c>
      <c r="V5893" s="32">
        <f t="shared" si="1305"/>
        <v>534.88681338033746</v>
      </c>
      <c r="W5893" s="32">
        <f t="shared" si="1311"/>
        <v>534.88681338033746</v>
      </c>
      <c r="X5893" s="32">
        <f t="shared" si="1312"/>
        <v>534.88681338033746</v>
      </c>
    </row>
    <row r="5894" spans="1:24" x14ac:dyDescent="0.25">
      <c r="A5894" s="2"/>
      <c r="B5894" s="2" t="s">
        <v>10</v>
      </c>
      <c r="C5894" s="2">
        <f t="shared" si="1317"/>
        <v>246</v>
      </c>
      <c r="D5894" s="2">
        <f t="shared" si="1318"/>
        <v>10</v>
      </c>
      <c r="E5894" s="2">
        <f t="shared" si="1306"/>
        <v>5890</v>
      </c>
      <c r="F5894" s="11">
        <v>280.8</v>
      </c>
      <c r="G5894" s="10">
        <v>0.53600000000000003</v>
      </c>
      <c r="H5894" s="10">
        <v>0.56799999999999995</v>
      </c>
      <c r="I5894" s="10">
        <v>0.6</v>
      </c>
      <c r="J5894" s="9">
        <v>0.26589906602115099</v>
      </c>
      <c r="K5894" s="9">
        <v>0.26589906602115099</v>
      </c>
      <c r="L5894" s="9">
        <v>0.26589906602115099</v>
      </c>
      <c r="N5894" s="32">
        <f>IF('System Design'!$F$8=1,'Hourly Demand and Generation'!G5894*'System Design'!$F$21,IF('System Design'!$F$8=2,'Hourly Demand and Generation'!H5894*'System Design'!$F$21,IF('System Design'!$F$8=3,'Hourly Demand and Generation'!I5894*'System Design'!$F$21)))</f>
        <v>300</v>
      </c>
      <c r="O5894" s="32">
        <f>IF('System Design'!$F$8=1,'Hourly Demand and Generation'!J5894*'System Design'!$F$22,IF('System Design'!$F$8=2,'Hourly Demand and Generation'!K5894*'System Design'!$F$22,IF('System Design'!$F$8=3,'Hourly Demand and Generation'!L5894*'System Design'!$F$22)))</f>
        <v>664.74766505287744</v>
      </c>
      <c r="Q5894" s="32">
        <f t="shared" ref="Q5894:Q5957" si="1319">IF(F5894-N5894-O5894&gt;0,F5894-N5894-O5894,0)</f>
        <v>0</v>
      </c>
      <c r="R5894" s="32">
        <f t="shared" si="1307"/>
        <v>5400</v>
      </c>
      <c r="S5894" s="32">
        <f t="shared" si="1308"/>
        <v>0</v>
      </c>
      <c r="T5894" s="32">
        <f t="shared" si="1309"/>
        <v>21600</v>
      </c>
      <c r="U5894" s="32">
        <f t="shared" si="1310"/>
        <v>0</v>
      </c>
      <c r="V5894" s="32">
        <f t="shared" ref="V5894:V5957" si="1320">IF(F5894-N5894-O5894&lt;0,N5894+O5894-F5894,0)</f>
        <v>683.94766505287748</v>
      </c>
      <c r="W5894" s="32">
        <f t="shared" si="1311"/>
        <v>683.94766505287748</v>
      </c>
      <c r="X5894" s="32">
        <f t="shared" si="1312"/>
        <v>683.94766505287748</v>
      </c>
    </row>
    <row r="5895" spans="1:24" x14ac:dyDescent="0.25">
      <c r="A5895" s="2"/>
      <c r="B5895" s="2" t="s">
        <v>10</v>
      </c>
      <c r="C5895" s="2">
        <f t="shared" si="1317"/>
        <v>246</v>
      </c>
      <c r="D5895" s="2">
        <f t="shared" si="1318"/>
        <v>11</v>
      </c>
      <c r="E5895" s="2">
        <f t="shared" ref="E5895:E5958" si="1321">E5894+1</f>
        <v>5891</v>
      </c>
      <c r="F5895" s="11">
        <v>277.2</v>
      </c>
      <c r="G5895" s="10">
        <v>0.66400000000000003</v>
      </c>
      <c r="H5895" s="10">
        <v>0.7</v>
      </c>
      <c r="I5895" s="10">
        <v>0.73599999999999999</v>
      </c>
      <c r="J5895" s="9">
        <v>0.236354725352135</v>
      </c>
      <c r="K5895" s="9">
        <v>0.236354725352135</v>
      </c>
      <c r="L5895" s="9">
        <v>0.236354725352135</v>
      </c>
      <c r="N5895" s="32">
        <f>IF('System Design'!$F$8=1,'Hourly Demand and Generation'!G5895*'System Design'!$F$21,IF('System Design'!$F$8=2,'Hourly Demand and Generation'!H5895*'System Design'!$F$21,IF('System Design'!$F$8=3,'Hourly Demand and Generation'!I5895*'System Design'!$F$21)))</f>
        <v>368</v>
      </c>
      <c r="O5895" s="32">
        <f>IF('System Design'!$F$8=1,'Hourly Demand and Generation'!J5895*'System Design'!$F$22,IF('System Design'!$F$8=2,'Hourly Demand and Generation'!K5895*'System Design'!$F$22,IF('System Design'!$F$8=3,'Hourly Demand and Generation'!L5895*'System Design'!$F$22)))</f>
        <v>590.88681338033746</v>
      </c>
      <c r="Q5895" s="32">
        <f t="shared" si="1319"/>
        <v>0</v>
      </c>
      <c r="R5895" s="32">
        <f t="shared" ref="R5895:R5958" si="1322">IF($Q5895&lt;R5894+$V5895,IF(R5894+$V5895-$Q5895&gt;5400,5400,R5894+$V5895-$Q5895),0)</f>
        <v>5400</v>
      </c>
      <c r="S5895" s="32">
        <f t="shared" ref="S5895:S5958" si="1323">IF(R5895&gt;0,0,$Q5895+$V5895-R5894)</f>
        <v>0</v>
      </c>
      <c r="T5895" s="32">
        <f t="shared" ref="T5895:T5958" si="1324">IF($Q5895&lt;T5894+$V5895,IF(T5894+$V5895-$Q5895&gt;21600,21600,T5894+$V5895-$Q5895),0)</f>
        <v>21600</v>
      </c>
      <c r="U5895" s="32">
        <f t="shared" ref="U5895:U5958" si="1325">IF(T5895&gt;0,0,$Q5895+$V5895-T5894)</f>
        <v>0</v>
      </c>
      <c r="V5895" s="32">
        <f t="shared" si="1320"/>
        <v>681.68681338033753</v>
      </c>
      <c r="W5895" s="32">
        <f t="shared" ref="W5895:W5958" si="1326">IF(R5895=5400,$V5895-(R5895-R5894),0)</f>
        <v>681.68681338033753</v>
      </c>
      <c r="X5895" s="32">
        <f t="shared" ref="X5895:X5958" si="1327">IF(T5895=21600,$V5895-(T5895-T5894),0)</f>
        <v>681.68681338033753</v>
      </c>
    </row>
    <row r="5896" spans="1:24" x14ac:dyDescent="0.25">
      <c r="A5896" s="2"/>
      <c r="B5896" s="2" t="s">
        <v>10</v>
      </c>
      <c r="C5896" s="2">
        <f t="shared" si="1317"/>
        <v>246</v>
      </c>
      <c r="D5896" s="2">
        <f t="shared" si="1318"/>
        <v>12</v>
      </c>
      <c r="E5896" s="2">
        <f t="shared" si="1321"/>
        <v>5892</v>
      </c>
      <c r="F5896" s="11">
        <v>277.2</v>
      </c>
      <c r="G5896" s="10">
        <v>0.8</v>
      </c>
      <c r="H5896" s="10">
        <v>0.8</v>
      </c>
      <c r="I5896" s="10">
        <v>0.8</v>
      </c>
      <c r="J5896" s="9">
        <v>0.221582555017626</v>
      </c>
      <c r="K5896" s="9">
        <v>0.221582555017626</v>
      </c>
      <c r="L5896" s="9">
        <v>0.221582555017626</v>
      </c>
      <c r="N5896" s="32">
        <f>IF('System Design'!$F$8=1,'Hourly Demand and Generation'!G5896*'System Design'!$F$21,IF('System Design'!$F$8=2,'Hourly Demand and Generation'!H5896*'System Design'!$F$21,IF('System Design'!$F$8=3,'Hourly Demand and Generation'!I5896*'System Design'!$F$21)))</f>
        <v>400</v>
      </c>
      <c r="O5896" s="32">
        <f>IF('System Design'!$F$8=1,'Hourly Demand and Generation'!J5896*'System Design'!$F$22,IF('System Design'!$F$8=2,'Hourly Demand and Generation'!K5896*'System Design'!$F$22,IF('System Design'!$F$8=3,'Hourly Demand and Generation'!L5896*'System Design'!$F$22)))</f>
        <v>553.95638754406502</v>
      </c>
      <c r="Q5896" s="32">
        <f t="shared" si="1319"/>
        <v>0</v>
      </c>
      <c r="R5896" s="32">
        <f t="shared" si="1322"/>
        <v>5400</v>
      </c>
      <c r="S5896" s="32">
        <f t="shared" si="1323"/>
        <v>0</v>
      </c>
      <c r="T5896" s="32">
        <f t="shared" si="1324"/>
        <v>21600</v>
      </c>
      <c r="U5896" s="32">
        <f t="shared" si="1325"/>
        <v>0</v>
      </c>
      <c r="V5896" s="32">
        <f t="shared" si="1320"/>
        <v>676.75638754406509</v>
      </c>
      <c r="W5896" s="32">
        <f t="shared" si="1326"/>
        <v>676.75638754406509</v>
      </c>
      <c r="X5896" s="32">
        <f t="shared" si="1327"/>
        <v>676.75638754406509</v>
      </c>
    </row>
    <row r="5897" spans="1:24" x14ac:dyDescent="0.25">
      <c r="A5897" s="2"/>
      <c r="B5897" s="2" t="s">
        <v>10</v>
      </c>
      <c r="C5897" s="2">
        <f t="shared" si="1317"/>
        <v>246</v>
      </c>
      <c r="D5897" s="2">
        <f t="shared" si="1318"/>
        <v>13</v>
      </c>
      <c r="E5897" s="2">
        <f t="shared" si="1321"/>
        <v>5893</v>
      </c>
      <c r="F5897" s="11">
        <v>288</v>
      </c>
      <c r="G5897" s="10">
        <v>0.66400000000000003</v>
      </c>
      <c r="H5897" s="10">
        <v>0.7</v>
      </c>
      <c r="I5897" s="10">
        <v>0.73599999999999999</v>
      </c>
      <c r="J5897" s="9">
        <v>0.236354725352135</v>
      </c>
      <c r="K5897" s="9">
        <v>0.236354725352135</v>
      </c>
      <c r="L5897" s="9">
        <v>0.236354725352135</v>
      </c>
      <c r="N5897" s="32">
        <f>IF('System Design'!$F$8=1,'Hourly Demand and Generation'!G5897*'System Design'!$F$21,IF('System Design'!$F$8=2,'Hourly Demand and Generation'!H5897*'System Design'!$F$21,IF('System Design'!$F$8=3,'Hourly Demand and Generation'!I5897*'System Design'!$F$21)))</f>
        <v>368</v>
      </c>
      <c r="O5897" s="32">
        <f>IF('System Design'!$F$8=1,'Hourly Demand and Generation'!J5897*'System Design'!$F$22,IF('System Design'!$F$8=2,'Hourly Demand and Generation'!K5897*'System Design'!$F$22,IF('System Design'!$F$8=3,'Hourly Demand and Generation'!L5897*'System Design'!$F$22)))</f>
        <v>590.88681338033746</v>
      </c>
      <c r="Q5897" s="32">
        <f t="shared" si="1319"/>
        <v>0</v>
      </c>
      <c r="R5897" s="32">
        <f t="shared" si="1322"/>
        <v>5400</v>
      </c>
      <c r="S5897" s="32">
        <f t="shared" si="1323"/>
        <v>0</v>
      </c>
      <c r="T5897" s="32">
        <f t="shared" si="1324"/>
        <v>21600</v>
      </c>
      <c r="U5897" s="32">
        <f t="shared" si="1325"/>
        <v>0</v>
      </c>
      <c r="V5897" s="32">
        <f t="shared" si="1320"/>
        <v>670.88681338033746</v>
      </c>
      <c r="W5897" s="32">
        <f t="shared" si="1326"/>
        <v>670.88681338033746</v>
      </c>
      <c r="X5897" s="32">
        <f t="shared" si="1327"/>
        <v>670.88681338033746</v>
      </c>
    </row>
    <row r="5898" spans="1:24" x14ac:dyDescent="0.25">
      <c r="A5898" s="2"/>
      <c r="B5898" s="2" t="s">
        <v>10</v>
      </c>
      <c r="C5898" s="2">
        <f t="shared" si="1317"/>
        <v>246</v>
      </c>
      <c r="D5898" s="2">
        <f t="shared" si="1318"/>
        <v>14</v>
      </c>
      <c r="E5898" s="2">
        <f t="shared" si="1321"/>
        <v>5894</v>
      </c>
      <c r="F5898" s="11">
        <v>288</v>
      </c>
      <c r="G5898" s="10">
        <v>0.53600000000000003</v>
      </c>
      <c r="H5898" s="10">
        <v>0.56799999999999995</v>
      </c>
      <c r="I5898" s="10">
        <v>0.6</v>
      </c>
      <c r="J5898" s="9">
        <v>0.25112689568664298</v>
      </c>
      <c r="K5898" s="9">
        <v>0.25112689568664298</v>
      </c>
      <c r="L5898" s="9">
        <v>0.25112689568664298</v>
      </c>
      <c r="N5898" s="32">
        <f>IF('System Design'!$F$8=1,'Hourly Demand and Generation'!G5898*'System Design'!$F$21,IF('System Design'!$F$8=2,'Hourly Demand and Generation'!H5898*'System Design'!$F$21,IF('System Design'!$F$8=3,'Hourly Demand and Generation'!I5898*'System Design'!$F$21)))</f>
        <v>300</v>
      </c>
      <c r="O5898" s="32">
        <f>IF('System Design'!$F$8=1,'Hourly Demand and Generation'!J5898*'System Design'!$F$22,IF('System Design'!$F$8=2,'Hourly Demand and Generation'!K5898*'System Design'!$F$22,IF('System Design'!$F$8=3,'Hourly Demand and Generation'!L5898*'System Design'!$F$22)))</f>
        <v>627.8172392166075</v>
      </c>
      <c r="Q5898" s="32">
        <f t="shared" si="1319"/>
        <v>0</v>
      </c>
      <c r="R5898" s="32">
        <f t="shared" si="1322"/>
        <v>5400</v>
      </c>
      <c r="S5898" s="32">
        <f t="shared" si="1323"/>
        <v>0</v>
      </c>
      <c r="T5898" s="32">
        <f t="shared" si="1324"/>
        <v>21600</v>
      </c>
      <c r="U5898" s="32">
        <f t="shared" si="1325"/>
        <v>0</v>
      </c>
      <c r="V5898" s="32">
        <f t="shared" si="1320"/>
        <v>639.8172392166075</v>
      </c>
      <c r="W5898" s="32">
        <f t="shared" si="1326"/>
        <v>639.8172392166075</v>
      </c>
      <c r="X5898" s="32">
        <f t="shared" si="1327"/>
        <v>639.8172392166075</v>
      </c>
    </row>
    <row r="5899" spans="1:24" x14ac:dyDescent="0.25">
      <c r="A5899" s="2"/>
      <c r="B5899" s="2" t="s">
        <v>10</v>
      </c>
      <c r="C5899" s="2">
        <f t="shared" si="1317"/>
        <v>246</v>
      </c>
      <c r="D5899" s="2">
        <f t="shared" si="1318"/>
        <v>15</v>
      </c>
      <c r="E5899" s="2">
        <f t="shared" si="1321"/>
        <v>5895</v>
      </c>
      <c r="F5899" s="11">
        <v>306</v>
      </c>
      <c r="G5899" s="10">
        <v>0.4</v>
      </c>
      <c r="H5899" s="10">
        <v>0.432</v>
      </c>
      <c r="I5899" s="10">
        <v>0.46400000000000002</v>
      </c>
      <c r="J5899" s="9">
        <v>0.26589906602115099</v>
      </c>
      <c r="K5899" s="9">
        <v>0.26589906602115099</v>
      </c>
      <c r="L5899" s="9">
        <v>0.26589906602115099</v>
      </c>
      <c r="N5899" s="32">
        <f>IF('System Design'!$F$8=1,'Hourly Demand and Generation'!G5899*'System Design'!$F$21,IF('System Design'!$F$8=2,'Hourly Demand and Generation'!H5899*'System Design'!$F$21,IF('System Design'!$F$8=3,'Hourly Demand and Generation'!I5899*'System Design'!$F$21)))</f>
        <v>232</v>
      </c>
      <c r="O5899" s="32">
        <f>IF('System Design'!$F$8=1,'Hourly Demand and Generation'!J5899*'System Design'!$F$22,IF('System Design'!$F$8=2,'Hourly Demand and Generation'!K5899*'System Design'!$F$22,IF('System Design'!$F$8=3,'Hourly Demand and Generation'!L5899*'System Design'!$F$22)))</f>
        <v>664.74766505287744</v>
      </c>
      <c r="Q5899" s="32">
        <f t="shared" si="1319"/>
        <v>0</v>
      </c>
      <c r="R5899" s="32">
        <f t="shared" si="1322"/>
        <v>5400</v>
      </c>
      <c r="S5899" s="32">
        <f t="shared" si="1323"/>
        <v>0</v>
      </c>
      <c r="T5899" s="32">
        <f t="shared" si="1324"/>
        <v>21600</v>
      </c>
      <c r="U5899" s="32">
        <f t="shared" si="1325"/>
        <v>0</v>
      </c>
      <c r="V5899" s="32">
        <f t="shared" si="1320"/>
        <v>590.74766505287744</v>
      </c>
      <c r="W5899" s="32">
        <f t="shared" si="1326"/>
        <v>590.74766505287744</v>
      </c>
      <c r="X5899" s="32">
        <f t="shared" si="1327"/>
        <v>590.74766505287744</v>
      </c>
    </row>
    <row r="5900" spans="1:24" x14ac:dyDescent="0.25">
      <c r="A5900" s="2"/>
      <c r="B5900" s="2" t="s">
        <v>10</v>
      </c>
      <c r="C5900" s="2">
        <f t="shared" si="1317"/>
        <v>246</v>
      </c>
      <c r="D5900" s="2">
        <f t="shared" si="1318"/>
        <v>16</v>
      </c>
      <c r="E5900" s="2">
        <f t="shared" si="1321"/>
        <v>5896</v>
      </c>
      <c r="F5900" s="11">
        <v>324</v>
      </c>
      <c r="G5900" s="10">
        <v>0.26400000000000001</v>
      </c>
      <c r="H5900" s="10">
        <v>0.3</v>
      </c>
      <c r="I5900" s="10">
        <v>0.33600000000000002</v>
      </c>
      <c r="J5900" s="9">
        <v>0.26589906602115099</v>
      </c>
      <c r="K5900" s="9">
        <v>0.26589906602115099</v>
      </c>
      <c r="L5900" s="9">
        <v>0.26589906602115099</v>
      </c>
      <c r="N5900" s="32">
        <f>IF('System Design'!$F$8=1,'Hourly Demand and Generation'!G5900*'System Design'!$F$21,IF('System Design'!$F$8=2,'Hourly Demand and Generation'!H5900*'System Design'!$F$21,IF('System Design'!$F$8=3,'Hourly Demand and Generation'!I5900*'System Design'!$F$21)))</f>
        <v>168</v>
      </c>
      <c r="O5900" s="32">
        <f>IF('System Design'!$F$8=1,'Hourly Demand and Generation'!J5900*'System Design'!$F$22,IF('System Design'!$F$8=2,'Hourly Demand and Generation'!K5900*'System Design'!$F$22,IF('System Design'!$F$8=3,'Hourly Demand and Generation'!L5900*'System Design'!$F$22)))</f>
        <v>664.74766505287744</v>
      </c>
      <c r="Q5900" s="32">
        <f t="shared" si="1319"/>
        <v>0</v>
      </c>
      <c r="R5900" s="32">
        <f t="shared" si="1322"/>
        <v>5400</v>
      </c>
      <c r="S5900" s="32">
        <f t="shared" si="1323"/>
        <v>0</v>
      </c>
      <c r="T5900" s="32">
        <f t="shared" si="1324"/>
        <v>21600</v>
      </c>
      <c r="U5900" s="32">
        <f t="shared" si="1325"/>
        <v>0</v>
      </c>
      <c r="V5900" s="32">
        <f t="shared" si="1320"/>
        <v>508.74766505287744</v>
      </c>
      <c r="W5900" s="32">
        <f t="shared" si="1326"/>
        <v>508.74766505287744</v>
      </c>
      <c r="X5900" s="32">
        <f t="shared" si="1327"/>
        <v>508.74766505287744</v>
      </c>
    </row>
    <row r="5901" spans="1:24" x14ac:dyDescent="0.25">
      <c r="A5901" s="2"/>
      <c r="B5901" s="2" t="s">
        <v>10</v>
      </c>
      <c r="C5901" s="2">
        <f t="shared" si="1317"/>
        <v>246</v>
      </c>
      <c r="D5901" s="2">
        <f t="shared" si="1318"/>
        <v>17</v>
      </c>
      <c r="E5901" s="2">
        <f t="shared" si="1321"/>
        <v>5897</v>
      </c>
      <c r="F5901" s="11">
        <v>342</v>
      </c>
      <c r="G5901" s="10">
        <v>0.13600000000000001</v>
      </c>
      <c r="H5901" s="10">
        <v>0.16800000000000001</v>
      </c>
      <c r="I5901" s="10">
        <v>0.2</v>
      </c>
      <c r="J5901" s="9">
        <v>0.295443406690168</v>
      </c>
      <c r="K5901" s="9">
        <v>0.295443406690168</v>
      </c>
      <c r="L5901" s="9">
        <v>0.295443406690168</v>
      </c>
      <c r="N5901" s="32">
        <f>IF('System Design'!$F$8=1,'Hourly Demand and Generation'!G5901*'System Design'!$F$21,IF('System Design'!$F$8=2,'Hourly Demand and Generation'!H5901*'System Design'!$F$21,IF('System Design'!$F$8=3,'Hourly Demand and Generation'!I5901*'System Design'!$F$21)))</f>
        <v>100</v>
      </c>
      <c r="O5901" s="32">
        <f>IF('System Design'!$F$8=1,'Hourly Demand and Generation'!J5901*'System Design'!$F$22,IF('System Design'!$F$8=2,'Hourly Demand and Generation'!K5901*'System Design'!$F$22,IF('System Design'!$F$8=3,'Hourly Demand and Generation'!L5901*'System Design'!$F$22)))</f>
        <v>738.60851672542003</v>
      </c>
      <c r="Q5901" s="32">
        <f t="shared" si="1319"/>
        <v>0</v>
      </c>
      <c r="R5901" s="32">
        <f t="shared" si="1322"/>
        <v>5400</v>
      </c>
      <c r="S5901" s="32">
        <f t="shared" si="1323"/>
        <v>0</v>
      </c>
      <c r="T5901" s="32">
        <f t="shared" si="1324"/>
        <v>21600</v>
      </c>
      <c r="U5901" s="32">
        <f t="shared" si="1325"/>
        <v>0</v>
      </c>
      <c r="V5901" s="32">
        <f t="shared" si="1320"/>
        <v>496.60851672542003</v>
      </c>
      <c r="W5901" s="32">
        <f t="shared" si="1326"/>
        <v>496.60851672542003</v>
      </c>
      <c r="X5901" s="32">
        <f t="shared" si="1327"/>
        <v>496.60851672542003</v>
      </c>
    </row>
    <row r="5902" spans="1:24" x14ac:dyDescent="0.25">
      <c r="A5902" s="2"/>
      <c r="B5902" s="2" t="s">
        <v>10</v>
      </c>
      <c r="C5902" s="2">
        <f t="shared" si="1317"/>
        <v>246</v>
      </c>
      <c r="D5902" s="2">
        <f t="shared" si="1318"/>
        <v>18</v>
      </c>
      <c r="E5902" s="2">
        <f t="shared" si="1321"/>
        <v>5898</v>
      </c>
      <c r="F5902" s="11">
        <v>360</v>
      </c>
      <c r="G5902" s="10">
        <v>6.4000000000000001E-2</v>
      </c>
      <c r="H5902" s="10">
        <v>0.1</v>
      </c>
      <c r="I5902" s="10">
        <v>0.13600000000000001</v>
      </c>
      <c r="J5902" s="9">
        <v>0.28067123635565999</v>
      </c>
      <c r="K5902" s="9">
        <v>0.28067123635565999</v>
      </c>
      <c r="L5902" s="9">
        <v>0.28067123635565999</v>
      </c>
      <c r="N5902" s="32">
        <f>IF('System Design'!$F$8=1,'Hourly Demand and Generation'!G5902*'System Design'!$F$21,IF('System Design'!$F$8=2,'Hourly Demand and Generation'!H5902*'System Design'!$F$21,IF('System Design'!$F$8=3,'Hourly Demand and Generation'!I5902*'System Design'!$F$21)))</f>
        <v>68</v>
      </c>
      <c r="O5902" s="32">
        <f>IF('System Design'!$F$8=1,'Hourly Demand and Generation'!J5902*'System Design'!$F$22,IF('System Design'!$F$8=2,'Hourly Demand and Generation'!K5902*'System Design'!$F$22,IF('System Design'!$F$8=3,'Hourly Demand and Generation'!L5902*'System Design'!$F$22)))</f>
        <v>701.67809088914998</v>
      </c>
      <c r="Q5902" s="32">
        <f t="shared" si="1319"/>
        <v>0</v>
      </c>
      <c r="R5902" s="32">
        <f t="shared" si="1322"/>
        <v>5400</v>
      </c>
      <c r="S5902" s="32">
        <f t="shared" si="1323"/>
        <v>0</v>
      </c>
      <c r="T5902" s="32">
        <f t="shared" si="1324"/>
        <v>21600</v>
      </c>
      <c r="U5902" s="32">
        <f t="shared" si="1325"/>
        <v>0</v>
      </c>
      <c r="V5902" s="32">
        <f t="shared" si="1320"/>
        <v>409.67809088914998</v>
      </c>
      <c r="W5902" s="32">
        <f t="shared" si="1326"/>
        <v>409.67809088914998</v>
      </c>
      <c r="X5902" s="32">
        <f t="shared" si="1327"/>
        <v>409.67809088914998</v>
      </c>
    </row>
    <row r="5903" spans="1:24" x14ac:dyDescent="0.25">
      <c r="A5903" s="2"/>
      <c r="B5903" s="2" t="s">
        <v>10</v>
      </c>
      <c r="C5903" s="2">
        <f t="shared" si="1317"/>
        <v>246</v>
      </c>
      <c r="D5903" s="2">
        <f t="shared" si="1318"/>
        <v>19</v>
      </c>
      <c r="E5903" s="2">
        <f t="shared" si="1321"/>
        <v>5899</v>
      </c>
      <c r="F5903" s="11">
        <v>349.2</v>
      </c>
      <c r="G5903" s="10">
        <v>0</v>
      </c>
      <c r="H5903" s="10">
        <v>3.2000000000000001E-2</v>
      </c>
      <c r="I5903" s="10">
        <v>6.4000000000000001E-2</v>
      </c>
      <c r="J5903" s="9">
        <v>0.26589906602115099</v>
      </c>
      <c r="K5903" s="9">
        <v>0.26589906602115099</v>
      </c>
      <c r="L5903" s="9">
        <v>0.26589906602115099</v>
      </c>
      <c r="N5903" s="32">
        <f>IF('System Design'!$F$8=1,'Hourly Demand and Generation'!G5903*'System Design'!$F$21,IF('System Design'!$F$8=2,'Hourly Demand and Generation'!H5903*'System Design'!$F$21,IF('System Design'!$F$8=3,'Hourly Demand and Generation'!I5903*'System Design'!$F$21)))</f>
        <v>32</v>
      </c>
      <c r="O5903" s="32">
        <f>IF('System Design'!$F$8=1,'Hourly Demand and Generation'!J5903*'System Design'!$F$22,IF('System Design'!$F$8=2,'Hourly Demand and Generation'!K5903*'System Design'!$F$22,IF('System Design'!$F$8=3,'Hourly Demand and Generation'!L5903*'System Design'!$F$22)))</f>
        <v>664.74766505287744</v>
      </c>
      <c r="Q5903" s="32">
        <f t="shared" si="1319"/>
        <v>0</v>
      </c>
      <c r="R5903" s="32">
        <f t="shared" si="1322"/>
        <v>5400</v>
      </c>
      <c r="S5903" s="32">
        <f t="shared" si="1323"/>
        <v>0</v>
      </c>
      <c r="T5903" s="32">
        <f t="shared" si="1324"/>
        <v>21600</v>
      </c>
      <c r="U5903" s="32">
        <f t="shared" si="1325"/>
        <v>0</v>
      </c>
      <c r="V5903" s="32">
        <f t="shared" si="1320"/>
        <v>347.54766505287745</v>
      </c>
      <c r="W5903" s="32">
        <f t="shared" si="1326"/>
        <v>347.54766505287745</v>
      </c>
      <c r="X5903" s="32">
        <f t="shared" si="1327"/>
        <v>347.54766505287745</v>
      </c>
    </row>
    <row r="5904" spans="1:24" x14ac:dyDescent="0.25">
      <c r="A5904" s="2"/>
      <c r="B5904" s="2" t="s">
        <v>10</v>
      </c>
      <c r="C5904" s="2">
        <f t="shared" si="1317"/>
        <v>246</v>
      </c>
      <c r="D5904" s="2">
        <f t="shared" si="1318"/>
        <v>20</v>
      </c>
      <c r="E5904" s="2">
        <f t="shared" si="1321"/>
        <v>5900</v>
      </c>
      <c r="F5904" s="11">
        <v>342</v>
      </c>
      <c r="G5904" s="10">
        <v>0</v>
      </c>
      <c r="H5904" s="10">
        <v>0</v>
      </c>
      <c r="I5904" s="10">
        <v>0</v>
      </c>
      <c r="J5904" s="9">
        <v>0.26589906602115099</v>
      </c>
      <c r="K5904" s="9">
        <v>0.26589906602115099</v>
      </c>
      <c r="L5904" s="9">
        <v>0.26589906602115099</v>
      </c>
      <c r="N5904" s="32">
        <f>IF('System Design'!$F$8=1,'Hourly Demand and Generation'!G5904*'System Design'!$F$21,IF('System Design'!$F$8=2,'Hourly Demand and Generation'!H5904*'System Design'!$F$21,IF('System Design'!$F$8=3,'Hourly Demand and Generation'!I5904*'System Design'!$F$21)))</f>
        <v>0</v>
      </c>
      <c r="O5904" s="32">
        <f>IF('System Design'!$F$8=1,'Hourly Demand and Generation'!J5904*'System Design'!$F$22,IF('System Design'!$F$8=2,'Hourly Demand and Generation'!K5904*'System Design'!$F$22,IF('System Design'!$F$8=3,'Hourly Demand and Generation'!L5904*'System Design'!$F$22)))</f>
        <v>664.74766505287744</v>
      </c>
      <c r="Q5904" s="32">
        <f t="shared" si="1319"/>
        <v>0</v>
      </c>
      <c r="R5904" s="32">
        <f t="shared" si="1322"/>
        <v>5400</v>
      </c>
      <c r="S5904" s="32">
        <f t="shared" si="1323"/>
        <v>0</v>
      </c>
      <c r="T5904" s="32">
        <f t="shared" si="1324"/>
        <v>21600</v>
      </c>
      <c r="U5904" s="32">
        <f t="shared" si="1325"/>
        <v>0</v>
      </c>
      <c r="V5904" s="32">
        <f t="shared" si="1320"/>
        <v>322.74766505287744</v>
      </c>
      <c r="W5904" s="32">
        <f t="shared" si="1326"/>
        <v>322.74766505287744</v>
      </c>
      <c r="X5904" s="32">
        <f t="shared" si="1327"/>
        <v>322.74766505287744</v>
      </c>
    </row>
    <row r="5905" spans="1:24" x14ac:dyDescent="0.25">
      <c r="A5905" s="2"/>
      <c r="B5905" s="2" t="s">
        <v>10</v>
      </c>
      <c r="C5905" s="2">
        <f t="shared" si="1317"/>
        <v>246</v>
      </c>
      <c r="D5905" s="2">
        <f t="shared" si="1318"/>
        <v>21</v>
      </c>
      <c r="E5905" s="2">
        <f t="shared" si="1321"/>
        <v>5901</v>
      </c>
      <c r="F5905" s="11">
        <v>324</v>
      </c>
      <c r="G5905" s="10">
        <v>0</v>
      </c>
      <c r="H5905" s="10">
        <v>0</v>
      </c>
      <c r="I5905" s="10">
        <v>0</v>
      </c>
      <c r="J5905" s="9">
        <v>0.26589906602115099</v>
      </c>
      <c r="K5905" s="9">
        <v>0.26589906602115099</v>
      </c>
      <c r="L5905" s="9">
        <v>0.26589906602115099</v>
      </c>
      <c r="N5905" s="32">
        <f>IF('System Design'!$F$8=1,'Hourly Demand and Generation'!G5905*'System Design'!$F$21,IF('System Design'!$F$8=2,'Hourly Demand and Generation'!H5905*'System Design'!$F$21,IF('System Design'!$F$8=3,'Hourly Demand and Generation'!I5905*'System Design'!$F$21)))</f>
        <v>0</v>
      </c>
      <c r="O5905" s="32">
        <f>IF('System Design'!$F$8=1,'Hourly Demand and Generation'!J5905*'System Design'!$F$22,IF('System Design'!$F$8=2,'Hourly Demand and Generation'!K5905*'System Design'!$F$22,IF('System Design'!$F$8=3,'Hourly Demand and Generation'!L5905*'System Design'!$F$22)))</f>
        <v>664.74766505287744</v>
      </c>
      <c r="Q5905" s="32">
        <f t="shared" si="1319"/>
        <v>0</v>
      </c>
      <c r="R5905" s="32">
        <f t="shared" si="1322"/>
        <v>5400</v>
      </c>
      <c r="S5905" s="32">
        <f t="shared" si="1323"/>
        <v>0</v>
      </c>
      <c r="T5905" s="32">
        <f t="shared" si="1324"/>
        <v>21600</v>
      </c>
      <c r="U5905" s="32">
        <f t="shared" si="1325"/>
        <v>0</v>
      </c>
      <c r="V5905" s="32">
        <f t="shared" si="1320"/>
        <v>340.74766505287744</v>
      </c>
      <c r="W5905" s="32">
        <f t="shared" si="1326"/>
        <v>340.74766505287744</v>
      </c>
      <c r="X5905" s="32">
        <f t="shared" si="1327"/>
        <v>340.74766505287744</v>
      </c>
    </row>
    <row r="5906" spans="1:24" x14ac:dyDescent="0.25">
      <c r="A5906" s="2"/>
      <c r="B5906" s="2" t="s">
        <v>10</v>
      </c>
      <c r="C5906" s="2">
        <f t="shared" si="1317"/>
        <v>246</v>
      </c>
      <c r="D5906" s="2">
        <f t="shared" si="1318"/>
        <v>22</v>
      </c>
      <c r="E5906" s="2">
        <f t="shared" si="1321"/>
        <v>5902</v>
      </c>
      <c r="F5906" s="11">
        <v>306</v>
      </c>
      <c r="G5906" s="10">
        <v>0</v>
      </c>
      <c r="H5906" s="10">
        <v>0</v>
      </c>
      <c r="I5906" s="10">
        <v>0</v>
      </c>
      <c r="J5906" s="9">
        <v>0.28067123635565999</v>
      </c>
      <c r="K5906" s="9">
        <v>0.28067123635565999</v>
      </c>
      <c r="L5906" s="9">
        <v>0.28067123635565999</v>
      </c>
      <c r="N5906" s="32">
        <f>IF('System Design'!$F$8=1,'Hourly Demand and Generation'!G5906*'System Design'!$F$21,IF('System Design'!$F$8=2,'Hourly Demand and Generation'!H5906*'System Design'!$F$21,IF('System Design'!$F$8=3,'Hourly Demand and Generation'!I5906*'System Design'!$F$21)))</f>
        <v>0</v>
      </c>
      <c r="O5906" s="32">
        <f>IF('System Design'!$F$8=1,'Hourly Demand and Generation'!J5906*'System Design'!$F$22,IF('System Design'!$F$8=2,'Hourly Demand and Generation'!K5906*'System Design'!$F$22,IF('System Design'!$F$8=3,'Hourly Demand and Generation'!L5906*'System Design'!$F$22)))</f>
        <v>701.67809088914998</v>
      </c>
      <c r="Q5906" s="32">
        <f t="shared" si="1319"/>
        <v>0</v>
      </c>
      <c r="R5906" s="32">
        <f t="shared" si="1322"/>
        <v>5400</v>
      </c>
      <c r="S5906" s="32">
        <f t="shared" si="1323"/>
        <v>0</v>
      </c>
      <c r="T5906" s="32">
        <f t="shared" si="1324"/>
        <v>21600</v>
      </c>
      <c r="U5906" s="32">
        <f t="shared" si="1325"/>
        <v>0</v>
      </c>
      <c r="V5906" s="32">
        <f t="shared" si="1320"/>
        <v>395.67809088914998</v>
      </c>
      <c r="W5906" s="32">
        <f t="shared" si="1326"/>
        <v>395.67809088914998</v>
      </c>
      <c r="X5906" s="32">
        <f t="shared" si="1327"/>
        <v>395.67809088914998</v>
      </c>
    </row>
    <row r="5907" spans="1:24" x14ac:dyDescent="0.25">
      <c r="A5907" s="2"/>
      <c r="B5907" s="2" t="s">
        <v>10</v>
      </c>
      <c r="C5907" s="2">
        <f t="shared" si="1317"/>
        <v>246</v>
      </c>
      <c r="D5907" s="2">
        <f t="shared" si="1318"/>
        <v>23</v>
      </c>
      <c r="E5907" s="2">
        <f t="shared" si="1321"/>
        <v>5903</v>
      </c>
      <c r="F5907" s="11">
        <v>288</v>
      </c>
      <c r="G5907" s="10">
        <v>0</v>
      </c>
      <c r="H5907" s="10">
        <v>0</v>
      </c>
      <c r="I5907" s="10">
        <v>0</v>
      </c>
      <c r="J5907" s="9">
        <v>0.236354725352135</v>
      </c>
      <c r="K5907" s="9">
        <v>0.236354725352135</v>
      </c>
      <c r="L5907" s="9">
        <v>0.236354725352135</v>
      </c>
      <c r="N5907" s="32">
        <f>IF('System Design'!$F$8=1,'Hourly Demand and Generation'!G5907*'System Design'!$F$21,IF('System Design'!$F$8=2,'Hourly Demand and Generation'!H5907*'System Design'!$F$21,IF('System Design'!$F$8=3,'Hourly Demand and Generation'!I5907*'System Design'!$F$21)))</f>
        <v>0</v>
      </c>
      <c r="O5907" s="32">
        <f>IF('System Design'!$F$8=1,'Hourly Demand and Generation'!J5907*'System Design'!$F$22,IF('System Design'!$F$8=2,'Hourly Demand and Generation'!K5907*'System Design'!$F$22,IF('System Design'!$F$8=3,'Hourly Demand and Generation'!L5907*'System Design'!$F$22)))</f>
        <v>590.88681338033746</v>
      </c>
      <c r="Q5907" s="32">
        <f t="shared" si="1319"/>
        <v>0</v>
      </c>
      <c r="R5907" s="32">
        <f t="shared" si="1322"/>
        <v>5400</v>
      </c>
      <c r="S5907" s="32">
        <f t="shared" si="1323"/>
        <v>0</v>
      </c>
      <c r="T5907" s="32">
        <f t="shared" si="1324"/>
        <v>21600</v>
      </c>
      <c r="U5907" s="32">
        <f t="shared" si="1325"/>
        <v>0</v>
      </c>
      <c r="V5907" s="32">
        <f t="shared" si="1320"/>
        <v>302.88681338033746</v>
      </c>
      <c r="W5907" s="32">
        <f t="shared" si="1326"/>
        <v>302.88681338033746</v>
      </c>
      <c r="X5907" s="32">
        <f t="shared" si="1327"/>
        <v>302.88681338033746</v>
      </c>
    </row>
    <row r="5908" spans="1:24" x14ac:dyDescent="0.25">
      <c r="A5908" s="2"/>
      <c r="B5908" s="2" t="s">
        <v>10</v>
      </c>
      <c r="C5908" s="2">
        <f t="shared" si="1317"/>
        <v>246</v>
      </c>
      <c r="D5908" s="2">
        <f t="shared" si="1318"/>
        <v>24</v>
      </c>
      <c r="E5908" s="2">
        <f t="shared" si="1321"/>
        <v>5904</v>
      </c>
      <c r="F5908" s="11">
        <v>252</v>
      </c>
      <c r="G5908" s="10">
        <v>0</v>
      </c>
      <c r="H5908" s="10">
        <v>0</v>
      </c>
      <c r="I5908" s="10">
        <v>0</v>
      </c>
      <c r="J5908" s="9">
        <v>0.236354725352135</v>
      </c>
      <c r="K5908" s="9">
        <v>0.236354725352135</v>
      </c>
      <c r="L5908" s="9">
        <v>0.236354725352135</v>
      </c>
      <c r="N5908" s="32">
        <f>IF('System Design'!$F$8=1,'Hourly Demand and Generation'!G5908*'System Design'!$F$21,IF('System Design'!$F$8=2,'Hourly Demand and Generation'!H5908*'System Design'!$F$21,IF('System Design'!$F$8=3,'Hourly Demand and Generation'!I5908*'System Design'!$F$21)))</f>
        <v>0</v>
      </c>
      <c r="O5908" s="32">
        <f>IF('System Design'!$F$8=1,'Hourly Demand and Generation'!J5908*'System Design'!$F$22,IF('System Design'!$F$8=2,'Hourly Demand and Generation'!K5908*'System Design'!$F$22,IF('System Design'!$F$8=3,'Hourly Demand and Generation'!L5908*'System Design'!$F$22)))</f>
        <v>590.88681338033746</v>
      </c>
      <c r="Q5908" s="32">
        <f t="shared" si="1319"/>
        <v>0</v>
      </c>
      <c r="R5908" s="32">
        <f t="shared" si="1322"/>
        <v>5400</v>
      </c>
      <c r="S5908" s="32">
        <f t="shared" si="1323"/>
        <v>0</v>
      </c>
      <c r="T5908" s="32">
        <f t="shared" si="1324"/>
        <v>21600</v>
      </c>
      <c r="U5908" s="32">
        <f t="shared" si="1325"/>
        <v>0</v>
      </c>
      <c r="V5908" s="32">
        <f t="shared" si="1320"/>
        <v>338.88681338033746</v>
      </c>
      <c r="W5908" s="32">
        <f t="shared" si="1326"/>
        <v>338.88681338033746</v>
      </c>
      <c r="X5908" s="32">
        <f t="shared" si="1327"/>
        <v>338.88681338033746</v>
      </c>
    </row>
    <row r="5909" spans="1:24" x14ac:dyDescent="0.25">
      <c r="A5909" s="2"/>
      <c r="B5909" s="2" t="s">
        <v>10</v>
      </c>
      <c r="C5909" s="2">
        <f>C5908+1</f>
        <v>247</v>
      </c>
      <c r="D5909" s="2">
        <v>1</v>
      </c>
      <c r="E5909" s="2">
        <f t="shared" si="1321"/>
        <v>5905</v>
      </c>
      <c r="F5909" s="11">
        <v>223.469251212937</v>
      </c>
      <c r="G5909" s="10">
        <v>0</v>
      </c>
      <c r="H5909" s="10">
        <v>0</v>
      </c>
      <c r="I5909" s="10">
        <v>0</v>
      </c>
      <c r="J5909" s="9">
        <v>0.242141275406586</v>
      </c>
      <c r="K5909" s="9">
        <v>0.242141275406586</v>
      </c>
      <c r="L5909" s="9">
        <v>0.4</v>
      </c>
      <c r="N5909" s="32">
        <f>IF('System Design'!$F$8=1,'Hourly Demand and Generation'!G5909*'System Design'!$F$21,IF('System Design'!$F$8=2,'Hourly Demand and Generation'!H5909*'System Design'!$F$21,IF('System Design'!$F$8=3,'Hourly Demand and Generation'!I5909*'System Design'!$F$21)))</f>
        <v>0</v>
      </c>
      <c r="O5909" s="32">
        <f>IF('System Design'!$F$8=1,'Hourly Demand and Generation'!J5909*'System Design'!$F$22,IF('System Design'!$F$8=2,'Hourly Demand and Generation'!K5909*'System Design'!$F$22,IF('System Design'!$F$8=3,'Hourly Demand and Generation'!L5909*'System Design'!$F$22)))</f>
        <v>1000</v>
      </c>
      <c r="Q5909" s="32">
        <f t="shared" si="1319"/>
        <v>0</v>
      </c>
      <c r="R5909" s="32">
        <f t="shared" si="1322"/>
        <v>5400</v>
      </c>
      <c r="S5909" s="32">
        <f t="shared" si="1323"/>
        <v>0</v>
      </c>
      <c r="T5909" s="32">
        <f t="shared" si="1324"/>
        <v>21600</v>
      </c>
      <c r="U5909" s="32">
        <f t="shared" si="1325"/>
        <v>0</v>
      </c>
      <c r="V5909" s="32">
        <f t="shared" si="1320"/>
        <v>776.53074878706298</v>
      </c>
      <c r="W5909" s="32">
        <f t="shared" si="1326"/>
        <v>776.53074878706298</v>
      </c>
      <c r="X5909" s="32">
        <f t="shared" si="1327"/>
        <v>776.53074878706298</v>
      </c>
    </row>
    <row r="5910" spans="1:24" x14ac:dyDescent="0.25">
      <c r="A5910" s="2"/>
      <c r="B5910" s="2" t="s">
        <v>10</v>
      </c>
      <c r="C5910" s="2">
        <f>C5909</f>
        <v>247</v>
      </c>
      <c r="D5910" s="2">
        <f>D5909+1</f>
        <v>2</v>
      </c>
      <c r="E5910" s="2">
        <f t="shared" si="1321"/>
        <v>5906</v>
      </c>
      <c r="F5910" s="11">
        <v>204.84681361185901</v>
      </c>
      <c r="G5910" s="10">
        <v>0</v>
      </c>
      <c r="H5910" s="10">
        <v>0</v>
      </c>
      <c r="I5910" s="10">
        <v>0</v>
      </c>
      <c r="J5910" s="9">
        <v>0.21792714786592701</v>
      </c>
      <c r="K5910" s="9">
        <v>0.21792714786592701</v>
      </c>
      <c r="L5910" s="9">
        <v>0.36</v>
      </c>
      <c r="N5910" s="32">
        <f>IF('System Design'!$F$8=1,'Hourly Demand and Generation'!G5910*'System Design'!$F$21,IF('System Design'!$F$8=2,'Hourly Demand and Generation'!H5910*'System Design'!$F$21,IF('System Design'!$F$8=3,'Hourly Demand and Generation'!I5910*'System Design'!$F$21)))</f>
        <v>0</v>
      </c>
      <c r="O5910" s="32">
        <f>IF('System Design'!$F$8=1,'Hourly Demand and Generation'!J5910*'System Design'!$F$22,IF('System Design'!$F$8=2,'Hourly Demand and Generation'!K5910*'System Design'!$F$22,IF('System Design'!$F$8=3,'Hourly Demand and Generation'!L5910*'System Design'!$F$22)))</f>
        <v>900</v>
      </c>
      <c r="Q5910" s="32">
        <f t="shared" si="1319"/>
        <v>0</v>
      </c>
      <c r="R5910" s="32">
        <f t="shared" si="1322"/>
        <v>5400</v>
      </c>
      <c r="S5910" s="32">
        <f t="shared" si="1323"/>
        <v>0</v>
      </c>
      <c r="T5910" s="32">
        <f t="shared" si="1324"/>
        <v>21600</v>
      </c>
      <c r="U5910" s="32">
        <f t="shared" si="1325"/>
        <v>0</v>
      </c>
      <c r="V5910" s="32">
        <f t="shared" si="1320"/>
        <v>695.15318638814097</v>
      </c>
      <c r="W5910" s="32">
        <f t="shared" si="1326"/>
        <v>695.15318638814097</v>
      </c>
      <c r="X5910" s="32">
        <f t="shared" si="1327"/>
        <v>695.15318638814097</v>
      </c>
    </row>
    <row r="5911" spans="1:24" x14ac:dyDescent="0.25">
      <c r="A5911" s="2"/>
      <c r="B5911" s="2" t="s">
        <v>10</v>
      </c>
      <c r="C5911" s="2">
        <f t="shared" ref="C5911:C5932" si="1328">C5910</f>
        <v>247</v>
      </c>
      <c r="D5911" s="2">
        <f t="shared" ref="D5911:D5932" si="1329">D5910+1</f>
        <v>3</v>
      </c>
      <c r="E5911" s="2">
        <f t="shared" si="1321"/>
        <v>5907</v>
      </c>
      <c r="F5911" s="11">
        <v>186.22437601078099</v>
      </c>
      <c r="G5911" s="10">
        <v>0</v>
      </c>
      <c r="H5911" s="10">
        <v>0</v>
      </c>
      <c r="I5911" s="10">
        <v>0</v>
      </c>
      <c r="J5911" s="9">
        <v>0.21792714786592701</v>
      </c>
      <c r="K5911" s="9">
        <v>0.21792714786592701</v>
      </c>
      <c r="L5911" s="9">
        <v>0.36</v>
      </c>
      <c r="N5911" s="32">
        <f>IF('System Design'!$F$8=1,'Hourly Demand and Generation'!G5911*'System Design'!$F$21,IF('System Design'!$F$8=2,'Hourly Demand and Generation'!H5911*'System Design'!$F$21,IF('System Design'!$F$8=3,'Hourly Demand and Generation'!I5911*'System Design'!$F$21)))</f>
        <v>0</v>
      </c>
      <c r="O5911" s="32">
        <f>IF('System Design'!$F$8=1,'Hourly Demand and Generation'!J5911*'System Design'!$F$22,IF('System Design'!$F$8=2,'Hourly Demand and Generation'!K5911*'System Design'!$F$22,IF('System Design'!$F$8=3,'Hourly Demand and Generation'!L5911*'System Design'!$F$22)))</f>
        <v>900</v>
      </c>
      <c r="Q5911" s="32">
        <f t="shared" si="1319"/>
        <v>0</v>
      </c>
      <c r="R5911" s="32">
        <f t="shared" si="1322"/>
        <v>5400</v>
      </c>
      <c r="S5911" s="32">
        <f t="shared" si="1323"/>
        <v>0</v>
      </c>
      <c r="T5911" s="32">
        <f t="shared" si="1324"/>
        <v>21600</v>
      </c>
      <c r="U5911" s="32">
        <f t="shared" si="1325"/>
        <v>0</v>
      </c>
      <c r="V5911" s="32">
        <f t="shared" si="1320"/>
        <v>713.77562398921896</v>
      </c>
      <c r="W5911" s="32">
        <f t="shared" si="1326"/>
        <v>713.77562398921896</v>
      </c>
      <c r="X5911" s="32">
        <f t="shared" si="1327"/>
        <v>713.77562398921896</v>
      </c>
    </row>
    <row r="5912" spans="1:24" x14ac:dyDescent="0.25">
      <c r="A5912" s="2"/>
      <c r="B5912" s="2" t="s">
        <v>10</v>
      </c>
      <c r="C5912" s="2">
        <f t="shared" si="1328"/>
        <v>247</v>
      </c>
      <c r="D5912" s="2">
        <f t="shared" si="1329"/>
        <v>4</v>
      </c>
      <c r="E5912" s="2">
        <f t="shared" si="1321"/>
        <v>5908</v>
      </c>
      <c r="F5912" s="11">
        <v>223.469251212937</v>
      </c>
      <c r="G5912" s="10">
        <v>0</v>
      </c>
      <c r="H5912" s="10">
        <v>0</v>
      </c>
      <c r="I5912" s="10">
        <v>0</v>
      </c>
      <c r="J5912" s="9">
        <v>0.242141275406586</v>
      </c>
      <c r="K5912" s="9">
        <v>0.242141275406586</v>
      </c>
      <c r="L5912" s="9">
        <v>0.4</v>
      </c>
      <c r="N5912" s="32">
        <f>IF('System Design'!$F$8=1,'Hourly Demand and Generation'!G5912*'System Design'!$F$21,IF('System Design'!$F$8=2,'Hourly Demand and Generation'!H5912*'System Design'!$F$21,IF('System Design'!$F$8=3,'Hourly Demand and Generation'!I5912*'System Design'!$F$21)))</f>
        <v>0</v>
      </c>
      <c r="O5912" s="32">
        <f>IF('System Design'!$F$8=1,'Hourly Demand and Generation'!J5912*'System Design'!$F$22,IF('System Design'!$F$8=2,'Hourly Demand and Generation'!K5912*'System Design'!$F$22,IF('System Design'!$F$8=3,'Hourly Demand and Generation'!L5912*'System Design'!$F$22)))</f>
        <v>1000</v>
      </c>
      <c r="Q5912" s="32">
        <f t="shared" si="1319"/>
        <v>0</v>
      </c>
      <c r="R5912" s="32">
        <f t="shared" si="1322"/>
        <v>5400</v>
      </c>
      <c r="S5912" s="32">
        <f t="shared" si="1323"/>
        <v>0</v>
      </c>
      <c r="T5912" s="32">
        <f t="shared" si="1324"/>
        <v>21600</v>
      </c>
      <c r="U5912" s="32">
        <f t="shared" si="1325"/>
        <v>0</v>
      </c>
      <c r="V5912" s="32">
        <f t="shared" si="1320"/>
        <v>776.53074878706298</v>
      </c>
      <c r="W5912" s="32">
        <f t="shared" si="1326"/>
        <v>776.53074878706298</v>
      </c>
      <c r="X5912" s="32">
        <f t="shared" si="1327"/>
        <v>776.53074878706298</v>
      </c>
    </row>
    <row r="5913" spans="1:24" x14ac:dyDescent="0.25">
      <c r="A5913" s="2"/>
      <c r="B5913" s="2" t="s">
        <v>10</v>
      </c>
      <c r="C5913" s="2">
        <f t="shared" si="1328"/>
        <v>247</v>
      </c>
      <c r="D5913" s="2">
        <f t="shared" si="1329"/>
        <v>5</v>
      </c>
      <c r="E5913" s="2">
        <f t="shared" si="1321"/>
        <v>5909</v>
      </c>
      <c r="F5913" s="11">
        <v>242.09168881401499</v>
      </c>
      <c r="G5913" s="10">
        <v>0</v>
      </c>
      <c r="H5913" s="10">
        <v>3.2000000000000001E-2</v>
      </c>
      <c r="I5913" s="10">
        <v>6.4000000000000001E-2</v>
      </c>
      <c r="J5913" s="9">
        <v>0.19371302032526899</v>
      </c>
      <c r="K5913" s="9">
        <v>0.19371302032526899</v>
      </c>
      <c r="L5913" s="9">
        <v>0.32</v>
      </c>
      <c r="N5913" s="32">
        <f>IF('System Design'!$F$8=1,'Hourly Demand and Generation'!G5913*'System Design'!$F$21,IF('System Design'!$F$8=2,'Hourly Demand and Generation'!H5913*'System Design'!$F$21,IF('System Design'!$F$8=3,'Hourly Demand and Generation'!I5913*'System Design'!$F$21)))</f>
        <v>32</v>
      </c>
      <c r="O5913" s="32">
        <f>IF('System Design'!$F$8=1,'Hourly Demand and Generation'!J5913*'System Design'!$F$22,IF('System Design'!$F$8=2,'Hourly Demand and Generation'!K5913*'System Design'!$F$22,IF('System Design'!$F$8=3,'Hourly Demand and Generation'!L5913*'System Design'!$F$22)))</f>
        <v>800</v>
      </c>
      <c r="Q5913" s="32">
        <f t="shared" si="1319"/>
        <v>0</v>
      </c>
      <c r="R5913" s="32">
        <f t="shared" si="1322"/>
        <v>5400</v>
      </c>
      <c r="S5913" s="32">
        <f t="shared" si="1323"/>
        <v>0</v>
      </c>
      <c r="T5913" s="32">
        <f t="shared" si="1324"/>
        <v>21600</v>
      </c>
      <c r="U5913" s="32">
        <f t="shared" si="1325"/>
        <v>0</v>
      </c>
      <c r="V5913" s="32">
        <f t="shared" si="1320"/>
        <v>589.90831118598499</v>
      </c>
      <c r="W5913" s="32">
        <f t="shared" si="1326"/>
        <v>589.90831118598499</v>
      </c>
      <c r="X5913" s="32">
        <f t="shared" si="1327"/>
        <v>589.90831118598499</v>
      </c>
    </row>
    <row r="5914" spans="1:24" x14ac:dyDescent="0.25">
      <c r="A5914" s="2"/>
      <c r="B5914" s="2" t="s">
        <v>10</v>
      </c>
      <c r="C5914" s="2">
        <f t="shared" si="1328"/>
        <v>247</v>
      </c>
      <c r="D5914" s="2">
        <f t="shared" si="1329"/>
        <v>6</v>
      </c>
      <c r="E5914" s="2">
        <f t="shared" si="1321"/>
        <v>5910</v>
      </c>
      <c r="F5914" s="11">
        <v>260.71412641509301</v>
      </c>
      <c r="G5914" s="10">
        <v>6.4000000000000001E-2</v>
      </c>
      <c r="H5914" s="10">
        <v>0.1</v>
      </c>
      <c r="I5914" s="10">
        <v>0.13600000000000001</v>
      </c>
      <c r="J5914" s="9">
        <v>0.19371302032526899</v>
      </c>
      <c r="K5914" s="9">
        <v>0.19371302032526899</v>
      </c>
      <c r="L5914" s="9">
        <v>0.32</v>
      </c>
      <c r="N5914" s="32">
        <f>IF('System Design'!$F$8=1,'Hourly Demand and Generation'!G5914*'System Design'!$F$21,IF('System Design'!$F$8=2,'Hourly Demand and Generation'!H5914*'System Design'!$F$21,IF('System Design'!$F$8=3,'Hourly Demand and Generation'!I5914*'System Design'!$F$21)))</f>
        <v>68</v>
      </c>
      <c r="O5914" s="32">
        <f>IF('System Design'!$F$8=1,'Hourly Demand and Generation'!J5914*'System Design'!$F$22,IF('System Design'!$F$8=2,'Hourly Demand and Generation'!K5914*'System Design'!$F$22,IF('System Design'!$F$8=3,'Hourly Demand and Generation'!L5914*'System Design'!$F$22)))</f>
        <v>800</v>
      </c>
      <c r="Q5914" s="32">
        <f t="shared" si="1319"/>
        <v>0</v>
      </c>
      <c r="R5914" s="32">
        <f t="shared" si="1322"/>
        <v>5400</v>
      </c>
      <c r="S5914" s="32">
        <f t="shared" si="1323"/>
        <v>0</v>
      </c>
      <c r="T5914" s="32">
        <f t="shared" si="1324"/>
        <v>21600</v>
      </c>
      <c r="U5914" s="32">
        <f t="shared" si="1325"/>
        <v>0</v>
      </c>
      <c r="V5914" s="32">
        <f t="shared" si="1320"/>
        <v>607.28587358490699</v>
      </c>
      <c r="W5914" s="32">
        <f t="shared" si="1326"/>
        <v>607.28587358490699</v>
      </c>
      <c r="X5914" s="32">
        <f t="shared" si="1327"/>
        <v>607.28587358490699</v>
      </c>
    </row>
    <row r="5915" spans="1:24" x14ac:dyDescent="0.25">
      <c r="A5915" s="2"/>
      <c r="B5915" s="2" t="s">
        <v>10</v>
      </c>
      <c r="C5915" s="2">
        <f t="shared" si="1328"/>
        <v>247</v>
      </c>
      <c r="D5915" s="2">
        <f t="shared" si="1329"/>
        <v>7</v>
      </c>
      <c r="E5915" s="2">
        <f t="shared" si="1321"/>
        <v>5911</v>
      </c>
      <c r="F5915" s="11">
        <v>279.336564016171</v>
      </c>
      <c r="G5915" s="10">
        <v>0.13600000000000001</v>
      </c>
      <c r="H5915" s="10">
        <v>0.16800000000000001</v>
      </c>
      <c r="I5915" s="10">
        <v>0.2</v>
      </c>
      <c r="J5915" s="9">
        <v>0.21792714786592701</v>
      </c>
      <c r="K5915" s="9">
        <v>0.21792714786592701</v>
      </c>
      <c r="L5915" s="9">
        <v>0.36</v>
      </c>
      <c r="N5915" s="32">
        <f>IF('System Design'!$F$8=1,'Hourly Demand and Generation'!G5915*'System Design'!$F$21,IF('System Design'!$F$8=2,'Hourly Demand and Generation'!H5915*'System Design'!$F$21,IF('System Design'!$F$8=3,'Hourly Demand and Generation'!I5915*'System Design'!$F$21)))</f>
        <v>100</v>
      </c>
      <c r="O5915" s="32">
        <f>IF('System Design'!$F$8=1,'Hourly Demand and Generation'!J5915*'System Design'!$F$22,IF('System Design'!$F$8=2,'Hourly Demand and Generation'!K5915*'System Design'!$F$22,IF('System Design'!$F$8=3,'Hourly Demand and Generation'!L5915*'System Design'!$F$22)))</f>
        <v>900</v>
      </c>
      <c r="Q5915" s="32">
        <f t="shared" si="1319"/>
        <v>0</v>
      </c>
      <c r="R5915" s="32">
        <f t="shared" si="1322"/>
        <v>5400</v>
      </c>
      <c r="S5915" s="32">
        <f t="shared" si="1323"/>
        <v>0</v>
      </c>
      <c r="T5915" s="32">
        <f t="shared" si="1324"/>
        <v>21600</v>
      </c>
      <c r="U5915" s="32">
        <f t="shared" si="1325"/>
        <v>0</v>
      </c>
      <c r="V5915" s="32">
        <f t="shared" si="1320"/>
        <v>720.663435983829</v>
      </c>
      <c r="W5915" s="32">
        <f t="shared" si="1326"/>
        <v>720.663435983829</v>
      </c>
      <c r="X5915" s="32">
        <f t="shared" si="1327"/>
        <v>720.663435983829</v>
      </c>
    </row>
    <row r="5916" spans="1:24" x14ac:dyDescent="0.25">
      <c r="A5916" s="2"/>
      <c r="B5916" s="2" t="s">
        <v>10</v>
      </c>
      <c r="C5916" s="2">
        <f t="shared" si="1328"/>
        <v>247</v>
      </c>
      <c r="D5916" s="2">
        <f t="shared" si="1329"/>
        <v>8</v>
      </c>
      <c r="E5916" s="2">
        <f t="shared" si="1321"/>
        <v>5912</v>
      </c>
      <c r="F5916" s="11">
        <v>297.95900161724899</v>
      </c>
      <c r="G5916" s="10">
        <v>0.26400000000000001</v>
      </c>
      <c r="H5916" s="10">
        <v>0.3</v>
      </c>
      <c r="I5916" s="10">
        <v>0.33600000000000002</v>
      </c>
      <c r="J5916" s="9">
        <v>0.21792714786592701</v>
      </c>
      <c r="K5916" s="9">
        <v>0.21792714786592701</v>
      </c>
      <c r="L5916" s="9">
        <v>0.36</v>
      </c>
      <c r="N5916" s="32">
        <f>IF('System Design'!$F$8=1,'Hourly Demand and Generation'!G5916*'System Design'!$F$21,IF('System Design'!$F$8=2,'Hourly Demand and Generation'!H5916*'System Design'!$F$21,IF('System Design'!$F$8=3,'Hourly Demand and Generation'!I5916*'System Design'!$F$21)))</f>
        <v>168</v>
      </c>
      <c r="O5916" s="32">
        <f>IF('System Design'!$F$8=1,'Hourly Demand and Generation'!J5916*'System Design'!$F$22,IF('System Design'!$F$8=2,'Hourly Demand and Generation'!K5916*'System Design'!$F$22,IF('System Design'!$F$8=3,'Hourly Demand and Generation'!L5916*'System Design'!$F$22)))</f>
        <v>900</v>
      </c>
      <c r="Q5916" s="32">
        <f t="shared" si="1319"/>
        <v>0</v>
      </c>
      <c r="R5916" s="32">
        <f t="shared" si="1322"/>
        <v>5400</v>
      </c>
      <c r="S5916" s="32">
        <f t="shared" si="1323"/>
        <v>0</v>
      </c>
      <c r="T5916" s="32">
        <f t="shared" si="1324"/>
        <v>21600</v>
      </c>
      <c r="U5916" s="32">
        <f t="shared" si="1325"/>
        <v>0</v>
      </c>
      <c r="V5916" s="32">
        <f t="shared" si="1320"/>
        <v>770.04099838275101</v>
      </c>
      <c r="W5916" s="32">
        <f t="shared" si="1326"/>
        <v>770.04099838275101</v>
      </c>
      <c r="X5916" s="32">
        <f t="shared" si="1327"/>
        <v>770.04099838275101</v>
      </c>
    </row>
    <row r="5917" spans="1:24" x14ac:dyDescent="0.25">
      <c r="A5917" s="2"/>
      <c r="B5917" s="2" t="s">
        <v>10</v>
      </c>
      <c r="C5917" s="2">
        <f t="shared" si="1328"/>
        <v>247</v>
      </c>
      <c r="D5917" s="2">
        <f t="shared" si="1329"/>
        <v>9</v>
      </c>
      <c r="E5917" s="2">
        <f t="shared" si="1321"/>
        <v>5913</v>
      </c>
      <c r="F5917" s="11">
        <v>297.95900161724899</v>
      </c>
      <c r="G5917" s="10">
        <v>0.4</v>
      </c>
      <c r="H5917" s="10">
        <v>0.432</v>
      </c>
      <c r="I5917" s="10">
        <v>0.46400000000000002</v>
      </c>
      <c r="J5917" s="9">
        <v>0.19371302032526899</v>
      </c>
      <c r="K5917" s="9">
        <v>0.19371302032526899</v>
      </c>
      <c r="L5917" s="9">
        <v>0.32</v>
      </c>
      <c r="N5917" s="32">
        <f>IF('System Design'!$F$8=1,'Hourly Demand and Generation'!G5917*'System Design'!$F$21,IF('System Design'!$F$8=2,'Hourly Demand and Generation'!H5917*'System Design'!$F$21,IF('System Design'!$F$8=3,'Hourly Demand and Generation'!I5917*'System Design'!$F$21)))</f>
        <v>232</v>
      </c>
      <c r="O5917" s="32">
        <f>IF('System Design'!$F$8=1,'Hourly Demand and Generation'!J5917*'System Design'!$F$22,IF('System Design'!$F$8=2,'Hourly Demand and Generation'!K5917*'System Design'!$F$22,IF('System Design'!$F$8=3,'Hourly Demand and Generation'!L5917*'System Design'!$F$22)))</f>
        <v>800</v>
      </c>
      <c r="Q5917" s="32">
        <f t="shared" si="1319"/>
        <v>0</v>
      </c>
      <c r="R5917" s="32">
        <f t="shared" si="1322"/>
        <v>5400</v>
      </c>
      <c r="S5917" s="32">
        <f t="shared" si="1323"/>
        <v>0</v>
      </c>
      <c r="T5917" s="32">
        <f t="shared" si="1324"/>
        <v>21600</v>
      </c>
      <c r="U5917" s="32">
        <f t="shared" si="1325"/>
        <v>0</v>
      </c>
      <c r="V5917" s="32">
        <f t="shared" si="1320"/>
        <v>734.04099838275101</v>
      </c>
      <c r="W5917" s="32">
        <f t="shared" si="1326"/>
        <v>734.04099838275101</v>
      </c>
      <c r="X5917" s="32">
        <f t="shared" si="1327"/>
        <v>734.04099838275101</v>
      </c>
    </row>
    <row r="5918" spans="1:24" x14ac:dyDescent="0.25">
      <c r="A5918" s="2"/>
      <c r="B5918" s="2" t="s">
        <v>10</v>
      </c>
      <c r="C5918" s="2">
        <f t="shared" si="1328"/>
        <v>247</v>
      </c>
      <c r="D5918" s="2">
        <f t="shared" si="1329"/>
        <v>10</v>
      </c>
      <c r="E5918" s="2">
        <f t="shared" si="1321"/>
        <v>5914</v>
      </c>
      <c r="F5918" s="11">
        <v>290.51002657681801</v>
      </c>
      <c r="G5918" s="10">
        <v>0.53600000000000003</v>
      </c>
      <c r="H5918" s="10">
        <v>0.56799999999999995</v>
      </c>
      <c r="I5918" s="10">
        <v>0.6</v>
      </c>
      <c r="J5918" s="9">
        <v>0.21792714786592701</v>
      </c>
      <c r="K5918" s="9">
        <v>0.21792714786592701</v>
      </c>
      <c r="L5918" s="9">
        <v>0.36</v>
      </c>
      <c r="N5918" s="32">
        <f>IF('System Design'!$F$8=1,'Hourly Demand and Generation'!G5918*'System Design'!$F$21,IF('System Design'!$F$8=2,'Hourly Demand and Generation'!H5918*'System Design'!$F$21,IF('System Design'!$F$8=3,'Hourly Demand and Generation'!I5918*'System Design'!$F$21)))</f>
        <v>300</v>
      </c>
      <c r="O5918" s="32">
        <f>IF('System Design'!$F$8=1,'Hourly Demand and Generation'!J5918*'System Design'!$F$22,IF('System Design'!$F$8=2,'Hourly Demand and Generation'!K5918*'System Design'!$F$22,IF('System Design'!$F$8=3,'Hourly Demand and Generation'!L5918*'System Design'!$F$22)))</f>
        <v>900</v>
      </c>
      <c r="Q5918" s="32">
        <f t="shared" si="1319"/>
        <v>0</v>
      </c>
      <c r="R5918" s="32">
        <f t="shared" si="1322"/>
        <v>5400</v>
      </c>
      <c r="S5918" s="32">
        <f t="shared" si="1323"/>
        <v>0</v>
      </c>
      <c r="T5918" s="32">
        <f t="shared" si="1324"/>
        <v>21600</v>
      </c>
      <c r="U5918" s="32">
        <f t="shared" si="1325"/>
        <v>0</v>
      </c>
      <c r="V5918" s="32">
        <f t="shared" si="1320"/>
        <v>909.48997342318194</v>
      </c>
      <c r="W5918" s="32">
        <f t="shared" si="1326"/>
        <v>909.48997342318194</v>
      </c>
      <c r="X5918" s="32">
        <f t="shared" si="1327"/>
        <v>909.48997342318194</v>
      </c>
    </row>
    <row r="5919" spans="1:24" x14ac:dyDescent="0.25">
      <c r="A5919" s="2"/>
      <c r="B5919" s="2" t="s">
        <v>10</v>
      </c>
      <c r="C5919" s="2">
        <f t="shared" si="1328"/>
        <v>247</v>
      </c>
      <c r="D5919" s="2">
        <f t="shared" si="1329"/>
        <v>11</v>
      </c>
      <c r="E5919" s="2">
        <f t="shared" si="1321"/>
        <v>5915</v>
      </c>
      <c r="F5919" s="11">
        <v>286.78553905660198</v>
      </c>
      <c r="G5919" s="10">
        <v>0.66400000000000003</v>
      </c>
      <c r="H5919" s="10">
        <v>0.7</v>
      </c>
      <c r="I5919" s="10">
        <v>0.73599999999999999</v>
      </c>
      <c r="J5919" s="9">
        <v>0.19371302032526899</v>
      </c>
      <c r="K5919" s="9">
        <v>0.19371302032526899</v>
      </c>
      <c r="L5919" s="9">
        <v>0.32</v>
      </c>
      <c r="N5919" s="32">
        <f>IF('System Design'!$F$8=1,'Hourly Demand and Generation'!G5919*'System Design'!$F$21,IF('System Design'!$F$8=2,'Hourly Demand and Generation'!H5919*'System Design'!$F$21,IF('System Design'!$F$8=3,'Hourly Demand and Generation'!I5919*'System Design'!$F$21)))</f>
        <v>368</v>
      </c>
      <c r="O5919" s="32">
        <f>IF('System Design'!$F$8=1,'Hourly Demand and Generation'!J5919*'System Design'!$F$22,IF('System Design'!$F$8=2,'Hourly Demand and Generation'!K5919*'System Design'!$F$22,IF('System Design'!$F$8=3,'Hourly Demand and Generation'!L5919*'System Design'!$F$22)))</f>
        <v>800</v>
      </c>
      <c r="Q5919" s="32">
        <f t="shared" si="1319"/>
        <v>0</v>
      </c>
      <c r="R5919" s="32">
        <f t="shared" si="1322"/>
        <v>5400</v>
      </c>
      <c r="S5919" s="32">
        <f t="shared" si="1323"/>
        <v>0</v>
      </c>
      <c r="T5919" s="32">
        <f t="shared" si="1324"/>
        <v>21600</v>
      </c>
      <c r="U5919" s="32">
        <f t="shared" si="1325"/>
        <v>0</v>
      </c>
      <c r="V5919" s="32">
        <f t="shared" si="1320"/>
        <v>881.21446094339808</v>
      </c>
      <c r="W5919" s="32">
        <f t="shared" si="1326"/>
        <v>881.21446094339808</v>
      </c>
      <c r="X5919" s="32">
        <f t="shared" si="1327"/>
        <v>881.21446094339808</v>
      </c>
    </row>
    <row r="5920" spans="1:24" x14ac:dyDescent="0.25">
      <c r="A5920" s="2"/>
      <c r="B5920" s="2" t="s">
        <v>10</v>
      </c>
      <c r="C5920" s="2">
        <f t="shared" si="1328"/>
        <v>247</v>
      </c>
      <c r="D5920" s="2">
        <f t="shared" si="1329"/>
        <v>12</v>
      </c>
      <c r="E5920" s="2">
        <f t="shared" si="1321"/>
        <v>5916</v>
      </c>
      <c r="F5920" s="11">
        <v>286.78553905660198</v>
      </c>
      <c r="G5920" s="10">
        <v>0.8</v>
      </c>
      <c r="H5920" s="10">
        <v>0.8</v>
      </c>
      <c r="I5920" s="10">
        <v>0.8</v>
      </c>
      <c r="J5920" s="9">
        <v>0.181605956554939</v>
      </c>
      <c r="K5920" s="9">
        <v>0.181605956554939</v>
      </c>
      <c r="L5920" s="9">
        <v>0.3</v>
      </c>
      <c r="N5920" s="32">
        <f>IF('System Design'!$F$8=1,'Hourly Demand and Generation'!G5920*'System Design'!$F$21,IF('System Design'!$F$8=2,'Hourly Demand and Generation'!H5920*'System Design'!$F$21,IF('System Design'!$F$8=3,'Hourly Demand and Generation'!I5920*'System Design'!$F$21)))</f>
        <v>400</v>
      </c>
      <c r="O5920" s="32">
        <f>IF('System Design'!$F$8=1,'Hourly Demand and Generation'!J5920*'System Design'!$F$22,IF('System Design'!$F$8=2,'Hourly Demand and Generation'!K5920*'System Design'!$F$22,IF('System Design'!$F$8=3,'Hourly Demand and Generation'!L5920*'System Design'!$F$22)))</f>
        <v>750</v>
      </c>
      <c r="Q5920" s="32">
        <f t="shared" si="1319"/>
        <v>0</v>
      </c>
      <c r="R5920" s="32">
        <f t="shared" si="1322"/>
        <v>5400</v>
      </c>
      <c r="S5920" s="32">
        <f t="shared" si="1323"/>
        <v>0</v>
      </c>
      <c r="T5920" s="32">
        <f t="shared" si="1324"/>
        <v>21600</v>
      </c>
      <c r="U5920" s="32">
        <f t="shared" si="1325"/>
        <v>0</v>
      </c>
      <c r="V5920" s="32">
        <f t="shared" si="1320"/>
        <v>863.21446094339808</v>
      </c>
      <c r="W5920" s="32">
        <f t="shared" si="1326"/>
        <v>863.21446094339808</v>
      </c>
      <c r="X5920" s="32">
        <f t="shared" si="1327"/>
        <v>863.21446094339808</v>
      </c>
    </row>
    <row r="5921" spans="1:24" x14ac:dyDescent="0.25">
      <c r="A5921" s="2"/>
      <c r="B5921" s="2" t="s">
        <v>10</v>
      </c>
      <c r="C5921" s="2">
        <f t="shared" si="1328"/>
        <v>247</v>
      </c>
      <c r="D5921" s="2">
        <f t="shared" si="1329"/>
        <v>13</v>
      </c>
      <c r="E5921" s="2">
        <f t="shared" si="1321"/>
        <v>5917</v>
      </c>
      <c r="F5921" s="11">
        <v>297.95900161724899</v>
      </c>
      <c r="G5921" s="10">
        <v>0.66400000000000003</v>
      </c>
      <c r="H5921" s="10">
        <v>0.7</v>
      </c>
      <c r="I5921" s="10">
        <v>0.73599999999999999</v>
      </c>
      <c r="J5921" s="9">
        <v>0.19371302032526899</v>
      </c>
      <c r="K5921" s="9">
        <v>0.19371302032526899</v>
      </c>
      <c r="L5921" s="9">
        <v>0.32</v>
      </c>
      <c r="N5921" s="32">
        <f>IF('System Design'!$F$8=1,'Hourly Demand and Generation'!G5921*'System Design'!$F$21,IF('System Design'!$F$8=2,'Hourly Demand and Generation'!H5921*'System Design'!$F$21,IF('System Design'!$F$8=3,'Hourly Demand and Generation'!I5921*'System Design'!$F$21)))</f>
        <v>368</v>
      </c>
      <c r="O5921" s="32">
        <f>IF('System Design'!$F$8=1,'Hourly Demand and Generation'!J5921*'System Design'!$F$22,IF('System Design'!$F$8=2,'Hourly Demand and Generation'!K5921*'System Design'!$F$22,IF('System Design'!$F$8=3,'Hourly Demand and Generation'!L5921*'System Design'!$F$22)))</f>
        <v>800</v>
      </c>
      <c r="Q5921" s="32">
        <f t="shared" si="1319"/>
        <v>0</v>
      </c>
      <c r="R5921" s="32">
        <f t="shared" si="1322"/>
        <v>5400</v>
      </c>
      <c r="S5921" s="32">
        <f t="shared" si="1323"/>
        <v>0</v>
      </c>
      <c r="T5921" s="32">
        <f t="shared" si="1324"/>
        <v>21600</v>
      </c>
      <c r="U5921" s="32">
        <f t="shared" si="1325"/>
        <v>0</v>
      </c>
      <c r="V5921" s="32">
        <f t="shared" si="1320"/>
        <v>870.04099838275101</v>
      </c>
      <c r="W5921" s="32">
        <f t="shared" si="1326"/>
        <v>870.04099838275101</v>
      </c>
      <c r="X5921" s="32">
        <f t="shared" si="1327"/>
        <v>870.04099838275101</v>
      </c>
    </row>
    <row r="5922" spans="1:24" x14ac:dyDescent="0.25">
      <c r="A5922" s="2"/>
      <c r="B5922" s="2" t="s">
        <v>10</v>
      </c>
      <c r="C5922" s="2">
        <f t="shared" si="1328"/>
        <v>247</v>
      </c>
      <c r="D5922" s="2">
        <f t="shared" si="1329"/>
        <v>14</v>
      </c>
      <c r="E5922" s="2">
        <f t="shared" si="1321"/>
        <v>5918</v>
      </c>
      <c r="F5922" s="11">
        <v>297.95900161724899</v>
      </c>
      <c r="G5922" s="10">
        <v>0.53600000000000003</v>
      </c>
      <c r="H5922" s="10">
        <v>0.56799999999999995</v>
      </c>
      <c r="I5922" s="10">
        <v>0.6</v>
      </c>
      <c r="J5922" s="9">
        <v>0.20582008409559799</v>
      </c>
      <c r="K5922" s="9">
        <v>0.20582008409559799</v>
      </c>
      <c r="L5922" s="9">
        <v>0.34</v>
      </c>
      <c r="N5922" s="32">
        <f>IF('System Design'!$F$8=1,'Hourly Demand and Generation'!G5922*'System Design'!$F$21,IF('System Design'!$F$8=2,'Hourly Demand and Generation'!H5922*'System Design'!$F$21,IF('System Design'!$F$8=3,'Hourly Demand and Generation'!I5922*'System Design'!$F$21)))</f>
        <v>300</v>
      </c>
      <c r="O5922" s="32">
        <f>IF('System Design'!$F$8=1,'Hourly Demand and Generation'!J5922*'System Design'!$F$22,IF('System Design'!$F$8=2,'Hourly Demand and Generation'!K5922*'System Design'!$F$22,IF('System Design'!$F$8=3,'Hourly Demand and Generation'!L5922*'System Design'!$F$22)))</f>
        <v>850.00000000000011</v>
      </c>
      <c r="Q5922" s="32">
        <f t="shared" si="1319"/>
        <v>0</v>
      </c>
      <c r="R5922" s="32">
        <f t="shared" si="1322"/>
        <v>5400</v>
      </c>
      <c r="S5922" s="32">
        <f t="shared" si="1323"/>
        <v>0</v>
      </c>
      <c r="T5922" s="32">
        <f t="shared" si="1324"/>
        <v>21600</v>
      </c>
      <c r="U5922" s="32">
        <f t="shared" si="1325"/>
        <v>0</v>
      </c>
      <c r="V5922" s="32">
        <f t="shared" si="1320"/>
        <v>852.04099838275101</v>
      </c>
      <c r="W5922" s="32">
        <f t="shared" si="1326"/>
        <v>852.04099838275101</v>
      </c>
      <c r="X5922" s="32">
        <f t="shared" si="1327"/>
        <v>852.04099838275101</v>
      </c>
    </row>
    <row r="5923" spans="1:24" x14ac:dyDescent="0.25">
      <c r="A5923" s="2"/>
      <c r="B5923" s="2" t="s">
        <v>10</v>
      </c>
      <c r="C5923" s="2">
        <f t="shared" si="1328"/>
        <v>247</v>
      </c>
      <c r="D5923" s="2">
        <f t="shared" si="1329"/>
        <v>15</v>
      </c>
      <c r="E5923" s="2">
        <f t="shared" si="1321"/>
        <v>5919</v>
      </c>
      <c r="F5923" s="11">
        <v>316.58143921832698</v>
      </c>
      <c r="G5923" s="10">
        <v>0.4</v>
      </c>
      <c r="H5923" s="10">
        <v>0.432</v>
      </c>
      <c r="I5923" s="10">
        <v>0.46400000000000002</v>
      </c>
      <c r="J5923" s="9">
        <v>0.21792714786592701</v>
      </c>
      <c r="K5923" s="9">
        <v>0.21792714786592701</v>
      </c>
      <c r="L5923" s="9">
        <v>0.36</v>
      </c>
      <c r="N5923" s="32">
        <f>IF('System Design'!$F$8=1,'Hourly Demand and Generation'!G5923*'System Design'!$F$21,IF('System Design'!$F$8=2,'Hourly Demand and Generation'!H5923*'System Design'!$F$21,IF('System Design'!$F$8=3,'Hourly Demand and Generation'!I5923*'System Design'!$F$21)))</f>
        <v>232</v>
      </c>
      <c r="O5923" s="32">
        <f>IF('System Design'!$F$8=1,'Hourly Demand and Generation'!J5923*'System Design'!$F$22,IF('System Design'!$F$8=2,'Hourly Demand and Generation'!K5923*'System Design'!$F$22,IF('System Design'!$F$8=3,'Hourly Demand and Generation'!L5923*'System Design'!$F$22)))</f>
        <v>900</v>
      </c>
      <c r="Q5923" s="32">
        <f t="shared" si="1319"/>
        <v>0</v>
      </c>
      <c r="R5923" s="32">
        <f t="shared" si="1322"/>
        <v>5400</v>
      </c>
      <c r="S5923" s="32">
        <f t="shared" si="1323"/>
        <v>0</v>
      </c>
      <c r="T5923" s="32">
        <f t="shared" si="1324"/>
        <v>21600</v>
      </c>
      <c r="U5923" s="32">
        <f t="shared" si="1325"/>
        <v>0</v>
      </c>
      <c r="V5923" s="32">
        <f t="shared" si="1320"/>
        <v>815.41856078167302</v>
      </c>
      <c r="W5923" s="32">
        <f t="shared" si="1326"/>
        <v>815.41856078167302</v>
      </c>
      <c r="X5923" s="32">
        <f t="shared" si="1327"/>
        <v>815.41856078167302</v>
      </c>
    </row>
    <row r="5924" spans="1:24" x14ac:dyDescent="0.25">
      <c r="A5924" s="2"/>
      <c r="B5924" s="2" t="s">
        <v>10</v>
      </c>
      <c r="C5924" s="2">
        <f t="shared" si="1328"/>
        <v>247</v>
      </c>
      <c r="D5924" s="2">
        <f t="shared" si="1329"/>
        <v>16</v>
      </c>
      <c r="E5924" s="2">
        <f t="shared" si="1321"/>
        <v>5920</v>
      </c>
      <c r="F5924" s="11">
        <v>335.20387681940599</v>
      </c>
      <c r="G5924" s="10">
        <v>0.26400000000000001</v>
      </c>
      <c r="H5924" s="10">
        <v>0.3</v>
      </c>
      <c r="I5924" s="10">
        <v>0.33600000000000002</v>
      </c>
      <c r="J5924" s="9">
        <v>0.21792714786592701</v>
      </c>
      <c r="K5924" s="9">
        <v>0.21792714786592701</v>
      </c>
      <c r="L5924" s="9">
        <v>0.36</v>
      </c>
      <c r="N5924" s="32">
        <f>IF('System Design'!$F$8=1,'Hourly Demand and Generation'!G5924*'System Design'!$F$21,IF('System Design'!$F$8=2,'Hourly Demand and Generation'!H5924*'System Design'!$F$21,IF('System Design'!$F$8=3,'Hourly Demand and Generation'!I5924*'System Design'!$F$21)))</f>
        <v>168</v>
      </c>
      <c r="O5924" s="32">
        <f>IF('System Design'!$F$8=1,'Hourly Demand and Generation'!J5924*'System Design'!$F$22,IF('System Design'!$F$8=2,'Hourly Demand and Generation'!K5924*'System Design'!$F$22,IF('System Design'!$F$8=3,'Hourly Demand and Generation'!L5924*'System Design'!$F$22)))</f>
        <v>900</v>
      </c>
      <c r="Q5924" s="32">
        <f t="shared" si="1319"/>
        <v>0</v>
      </c>
      <c r="R5924" s="32">
        <f t="shared" si="1322"/>
        <v>5400</v>
      </c>
      <c r="S5924" s="32">
        <f t="shared" si="1323"/>
        <v>0</v>
      </c>
      <c r="T5924" s="32">
        <f t="shared" si="1324"/>
        <v>21600</v>
      </c>
      <c r="U5924" s="32">
        <f t="shared" si="1325"/>
        <v>0</v>
      </c>
      <c r="V5924" s="32">
        <f t="shared" si="1320"/>
        <v>732.79612318059401</v>
      </c>
      <c r="W5924" s="32">
        <f t="shared" si="1326"/>
        <v>732.79612318059401</v>
      </c>
      <c r="X5924" s="32">
        <f t="shared" si="1327"/>
        <v>732.79612318059401</v>
      </c>
    </row>
    <row r="5925" spans="1:24" x14ac:dyDescent="0.25">
      <c r="A5925" s="2"/>
      <c r="B5925" s="2" t="s">
        <v>10</v>
      </c>
      <c r="C5925" s="2">
        <f t="shared" si="1328"/>
        <v>247</v>
      </c>
      <c r="D5925" s="2">
        <f t="shared" si="1329"/>
        <v>17</v>
      </c>
      <c r="E5925" s="2">
        <f t="shared" si="1321"/>
        <v>5921</v>
      </c>
      <c r="F5925" s="11">
        <v>353.82631442048398</v>
      </c>
      <c r="G5925" s="10">
        <v>0.13600000000000001</v>
      </c>
      <c r="H5925" s="10">
        <v>0.16800000000000001</v>
      </c>
      <c r="I5925" s="10">
        <v>0.2</v>
      </c>
      <c r="J5925" s="9">
        <v>0.242141275406586</v>
      </c>
      <c r="K5925" s="9">
        <v>0.242141275406586</v>
      </c>
      <c r="L5925" s="9">
        <v>0.4</v>
      </c>
      <c r="N5925" s="32">
        <f>IF('System Design'!$F$8=1,'Hourly Demand and Generation'!G5925*'System Design'!$F$21,IF('System Design'!$F$8=2,'Hourly Demand and Generation'!H5925*'System Design'!$F$21,IF('System Design'!$F$8=3,'Hourly Demand and Generation'!I5925*'System Design'!$F$21)))</f>
        <v>100</v>
      </c>
      <c r="O5925" s="32">
        <f>IF('System Design'!$F$8=1,'Hourly Demand and Generation'!J5925*'System Design'!$F$22,IF('System Design'!$F$8=2,'Hourly Demand and Generation'!K5925*'System Design'!$F$22,IF('System Design'!$F$8=3,'Hourly Demand and Generation'!L5925*'System Design'!$F$22)))</f>
        <v>1000</v>
      </c>
      <c r="Q5925" s="32">
        <f t="shared" si="1319"/>
        <v>0</v>
      </c>
      <c r="R5925" s="32">
        <f t="shared" si="1322"/>
        <v>5400</v>
      </c>
      <c r="S5925" s="32">
        <f t="shared" si="1323"/>
        <v>0</v>
      </c>
      <c r="T5925" s="32">
        <f t="shared" si="1324"/>
        <v>21600</v>
      </c>
      <c r="U5925" s="32">
        <f t="shared" si="1325"/>
        <v>0</v>
      </c>
      <c r="V5925" s="32">
        <f t="shared" si="1320"/>
        <v>746.17368557951602</v>
      </c>
      <c r="W5925" s="32">
        <f t="shared" si="1326"/>
        <v>746.17368557951602</v>
      </c>
      <c r="X5925" s="32">
        <f t="shared" si="1327"/>
        <v>746.17368557951602</v>
      </c>
    </row>
    <row r="5926" spans="1:24" x14ac:dyDescent="0.25">
      <c r="A5926" s="2"/>
      <c r="B5926" s="2" t="s">
        <v>10</v>
      </c>
      <c r="C5926" s="2">
        <f t="shared" si="1328"/>
        <v>247</v>
      </c>
      <c r="D5926" s="2">
        <f t="shared" si="1329"/>
        <v>18</v>
      </c>
      <c r="E5926" s="2">
        <f t="shared" si="1321"/>
        <v>5922</v>
      </c>
      <c r="F5926" s="11">
        <v>372.44875202156197</v>
      </c>
      <c r="G5926" s="10">
        <v>6.4000000000000001E-2</v>
      </c>
      <c r="H5926" s="10">
        <v>0.1</v>
      </c>
      <c r="I5926" s="10">
        <v>0.13600000000000001</v>
      </c>
      <c r="J5926" s="9">
        <v>0.23003421163625701</v>
      </c>
      <c r="K5926" s="9">
        <v>0.23003421163625701</v>
      </c>
      <c r="L5926" s="9">
        <v>0.38</v>
      </c>
      <c r="N5926" s="32">
        <f>IF('System Design'!$F$8=1,'Hourly Demand and Generation'!G5926*'System Design'!$F$21,IF('System Design'!$F$8=2,'Hourly Demand and Generation'!H5926*'System Design'!$F$21,IF('System Design'!$F$8=3,'Hourly Demand and Generation'!I5926*'System Design'!$F$21)))</f>
        <v>68</v>
      </c>
      <c r="O5926" s="32">
        <f>IF('System Design'!$F$8=1,'Hourly Demand and Generation'!J5926*'System Design'!$F$22,IF('System Design'!$F$8=2,'Hourly Demand and Generation'!K5926*'System Design'!$F$22,IF('System Design'!$F$8=3,'Hourly Demand and Generation'!L5926*'System Design'!$F$22)))</f>
        <v>950</v>
      </c>
      <c r="Q5926" s="32">
        <f t="shared" si="1319"/>
        <v>0</v>
      </c>
      <c r="R5926" s="32">
        <f t="shared" si="1322"/>
        <v>5400</v>
      </c>
      <c r="S5926" s="32">
        <f t="shared" si="1323"/>
        <v>0</v>
      </c>
      <c r="T5926" s="32">
        <f t="shared" si="1324"/>
        <v>21600</v>
      </c>
      <c r="U5926" s="32">
        <f t="shared" si="1325"/>
        <v>0</v>
      </c>
      <c r="V5926" s="32">
        <f t="shared" si="1320"/>
        <v>645.55124797843803</v>
      </c>
      <c r="W5926" s="32">
        <f t="shared" si="1326"/>
        <v>645.55124797843803</v>
      </c>
      <c r="X5926" s="32">
        <f t="shared" si="1327"/>
        <v>645.55124797843803</v>
      </c>
    </row>
    <row r="5927" spans="1:24" x14ac:dyDescent="0.25">
      <c r="A5927" s="2"/>
      <c r="B5927" s="2" t="s">
        <v>10</v>
      </c>
      <c r="C5927" s="2">
        <f t="shared" si="1328"/>
        <v>247</v>
      </c>
      <c r="D5927" s="2">
        <f t="shared" si="1329"/>
        <v>19</v>
      </c>
      <c r="E5927" s="2">
        <f t="shared" si="1321"/>
        <v>5923</v>
      </c>
      <c r="F5927" s="11">
        <v>361.27528946091502</v>
      </c>
      <c r="G5927" s="10">
        <v>0</v>
      </c>
      <c r="H5927" s="10">
        <v>3.2000000000000001E-2</v>
      </c>
      <c r="I5927" s="10">
        <v>6.4000000000000001E-2</v>
      </c>
      <c r="J5927" s="9">
        <v>0.21792714786592701</v>
      </c>
      <c r="K5927" s="9">
        <v>0.21792714786592701</v>
      </c>
      <c r="L5927" s="9">
        <v>0.36</v>
      </c>
      <c r="N5927" s="32">
        <f>IF('System Design'!$F$8=1,'Hourly Demand and Generation'!G5927*'System Design'!$F$21,IF('System Design'!$F$8=2,'Hourly Demand and Generation'!H5927*'System Design'!$F$21,IF('System Design'!$F$8=3,'Hourly Demand and Generation'!I5927*'System Design'!$F$21)))</f>
        <v>32</v>
      </c>
      <c r="O5927" s="32">
        <f>IF('System Design'!$F$8=1,'Hourly Demand and Generation'!J5927*'System Design'!$F$22,IF('System Design'!$F$8=2,'Hourly Demand and Generation'!K5927*'System Design'!$F$22,IF('System Design'!$F$8=3,'Hourly Demand and Generation'!L5927*'System Design'!$F$22)))</f>
        <v>900</v>
      </c>
      <c r="Q5927" s="32">
        <f t="shared" si="1319"/>
        <v>0</v>
      </c>
      <c r="R5927" s="32">
        <f t="shared" si="1322"/>
        <v>5400</v>
      </c>
      <c r="S5927" s="32">
        <f t="shared" si="1323"/>
        <v>0</v>
      </c>
      <c r="T5927" s="32">
        <f t="shared" si="1324"/>
        <v>21600</v>
      </c>
      <c r="U5927" s="32">
        <f t="shared" si="1325"/>
        <v>0</v>
      </c>
      <c r="V5927" s="32">
        <f t="shared" si="1320"/>
        <v>570.72471053908498</v>
      </c>
      <c r="W5927" s="32">
        <f t="shared" si="1326"/>
        <v>570.72471053908498</v>
      </c>
      <c r="X5927" s="32">
        <f t="shared" si="1327"/>
        <v>570.72471053908498</v>
      </c>
    </row>
    <row r="5928" spans="1:24" x14ac:dyDescent="0.25">
      <c r="A5928" s="2"/>
      <c r="B5928" s="2" t="s">
        <v>10</v>
      </c>
      <c r="C5928" s="2">
        <f t="shared" si="1328"/>
        <v>247</v>
      </c>
      <c r="D5928" s="2">
        <f t="shared" si="1329"/>
        <v>20</v>
      </c>
      <c r="E5928" s="2">
        <f t="shared" si="1321"/>
        <v>5924</v>
      </c>
      <c r="F5928" s="11">
        <v>353.82631442048398</v>
      </c>
      <c r="G5928" s="10">
        <v>0</v>
      </c>
      <c r="H5928" s="10">
        <v>0</v>
      </c>
      <c r="I5928" s="10">
        <v>0</v>
      </c>
      <c r="J5928" s="9">
        <v>0.21792714786592701</v>
      </c>
      <c r="K5928" s="9">
        <v>0.21792714786592701</v>
      </c>
      <c r="L5928" s="9">
        <v>0.36</v>
      </c>
      <c r="N5928" s="32">
        <f>IF('System Design'!$F$8=1,'Hourly Demand and Generation'!G5928*'System Design'!$F$21,IF('System Design'!$F$8=2,'Hourly Demand and Generation'!H5928*'System Design'!$F$21,IF('System Design'!$F$8=3,'Hourly Demand and Generation'!I5928*'System Design'!$F$21)))</f>
        <v>0</v>
      </c>
      <c r="O5928" s="32">
        <f>IF('System Design'!$F$8=1,'Hourly Demand and Generation'!J5928*'System Design'!$F$22,IF('System Design'!$F$8=2,'Hourly Demand and Generation'!K5928*'System Design'!$F$22,IF('System Design'!$F$8=3,'Hourly Demand and Generation'!L5928*'System Design'!$F$22)))</f>
        <v>900</v>
      </c>
      <c r="Q5928" s="32">
        <f t="shared" si="1319"/>
        <v>0</v>
      </c>
      <c r="R5928" s="32">
        <f t="shared" si="1322"/>
        <v>5400</v>
      </c>
      <c r="S5928" s="32">
        <f t="shared" si="1323"/>
        <v>0</v>
      </c>
      <c r="T5928" s="32">
        <f t="shared" si="1324"/>
        <v>21600</v>
      </c>
      <c r="U5928" s="32">
        <f t="shared" si="1325"/>
        <v>0</v>
      </c>
      <c r="V5928" s="32">
        <f t="shared" si="1320"/>
        <v>546.17368557951602</v>
      </c>
      <c r="W5928" s="32">
        <f t="shared" si="1326"/>
        <v>546.17368557951602</v>
      </c>
      <c r="X5928" s="32">
        <f t="shared" si="1327"/>
        <v>546.17368557951602</v>
      </c>
    </row>
    <row r="5929" spans="1:24" x14ac:dyDescent="0.25">
      <c r="A5929" s="2"/>
      <c r="B5929" s="2" t="s">
        <v>10</v>
      </c>
      <c r="C5929" s="2">
        <f t="shared" si="1328"/>
        <v>247</v>
      </c>
      <c r="D5929" s="2">
        <f t="shared" si="1329"/>
        <v>21</v>
      </c>
      <c r="E5929" s="2">
        <f t="shared" si="1321"/>
        <v>5925</v>
      </c>
      <c r="F5929" s="11">
        <v>335.20387681940599</v>
      </c>
      <c r="G5929" s="10">
        <v>0</v>
      </c>
      <c r="H5929" s="10">
        <v>0</v>
      </c>
      <c r="I5929" s="10">
        <v>0</v>
      </c>
      <c r="J5929" s="9">
        <v>0.21792714786592701</v>
      </c>
      <c r="K5929" s="9">
        <v>0.21792714786592701</v>
      </c>
      <c r="L5929" s="9">
        <v>0.36</v>
      </c>
      <c r="N5929" s="32">
        <f>IF('System Design'!$F$8=1,'Hourly Demand and Generation'!G5929*'System Design'!$F$21,IF('System Design'!$F$8=2,'Hourly Demand and Generation'!H5929*'System Design'!$F$21,IF('System Design'!$F$8=3,'Hourly Demand and Generation'!I5929*'System Design'!$F$21)))</f>
        <v>0</v>
      </c>
      <c r="O5929" s="32">
        <f>IF('System Design'!$F$8=1,'Hourly Demand and Generation'!J5929*'System Design'!$F$22,IF('System Design'!$F$8=2,'Hourly Demand and Generation'!K5929*'System Design'!$F$22,IF('System Design'!$F$8=3,'Hourly Demand and Generation'!L5929*'System Design'!$F$22)))</f>
        <v>900</v>
      </c>
      <c r="Q5929" s="32">
        <f t="shared" si="1319"/>
        <v>0</v>
      </c>
      <c r="R5929" s="32">
        <f t="shared" si="1322"/>
        <v>5400</v>
      </c>
      <c r="S5929" s="32">
        <f t="shared" si="1323"/>
        <v>0</v>
      </c>
      <c r="T5929" s="32">
        <f t="shared" si="1324"/>
        <v>21600</v>
      </c>
      <c r="U5929" s="32">
        <f t="shared" si="1325"/>
        <v>0</v>
      </c>
      <c r="V5929" s="32">
        <f t="shared" si="1320"/>
        <v>564.79612318059401</v>
      </c>
      <c r="W5929" s="32">
        <f t="shared" si="1326"/>
        <v>564.79612318059401</v>
      </c>
      <c r="X5929" s="32">
        <f t="shared" si="1327"/>
        <v>564.79612318059401</v>
      </c>
    </row>
    <row r="5930" spans="1:24" x14ac:dyDescent="0.25">
      <c r="A5930" s="2"/>
      <c r="B5930" s="2" t="s">
        <v>10</v>
      </c>
      <c r="C5930" s="2">
        <f t="shared" si="1328"/>
        <v>247</v>
      </c>
      <c r="D5930" s="2">
        <f t="shared" si="1329"/>
        <v>22</v>
      </c>
      <c r="E5930" s="2">
        <f t="shared" si="1321"/>
        <v>5926</v>
      </c>
      <c r="F5930" s="11">
        <v>316.58143921832698</v>
      </c>
      <c r="G5930" s="10">
        <v>0</v>
      </c>
      <c r="H5930" s="10">
        <v>0</v>
      </c>
      <c r="I5930" s="10">
        <v>0</v>
      </c>
      <c r="J5930" s="9">
        <v>0.23003421163625701</v>
      </c>
      <c r="K5930" s="9">
        <v>0.23003421163625701</v>
      </c>
      <c r="L5930" s="9">
        <v>0.38</v>
      </c>
      <c r="N5930" s="32">
        <f>IF('System Design'!$F$8=1,'Hourly Demand and Generation'!G5930*'System Design'!$F$21,IF('System Design'!$F$8=2,'Hourly Demand and Generation'!H5930*'System Design'!$F$21,IF('System Design'!$F$8=3,'Hourly Demand and Generation'!I5930*'System Design'!$F$21)))</f>
        <v>0</v>
      </c>
      <c r="O5930" s="32">
        <f>IF('System Design'!$F$8=1,'Hourly Demand and Generation'!J5930*'System Design'!$F$22,IF('System Design'!$F$8=2,'Hourly Demand and Generation'!K5930*'System Design'!$F$22,IF('System Design'!$F$8=3,'Hourly Demand and Generation'!L5930*'System Design'!$F$22)))</f>
        <v>950</v>
      </c>
      <c r="Q5930" s="32">
        <f t="shared" si="1319"/>
        <v>0</v>
      </c>
      <c r="R5930" s="32">
        <f t="shared" si="1322"/>
        <v>5400</v>
      </c>
      <c r="S5930" s="32">
        <f t="shared" si="1323"/>
        <v>0</v>
      </c>
      <c r="T5930" s="32">
        <f t="shared" si="1324"/>
        <v>21600</v>
      </c>
      <c r="U5930" s="32">
        <f t="shared" si="1325"/>
        <v>0</v>
      </c>
      <c r="V5930" s="32">
        <f t="shared" si="1320"/>
        <v>633.41856078167302</v>
      </c>
      <c r="W5930" s="32">
        <f t="shared" si="1326"/>
        <v>633.41856078167302</v>
      </c>
      <c r="X5930" s="32">
        <f t="shared" si="1327"/>
        <v>633.41856078167302</v>
      </c>
    </row>
    <row r="5931" spans="1:24" x14ac:dyDescent="0.25">
      <c r="A5931" s="2"/>
      <c r="B5931" s="2" t="s">
        <v>10</v>
      </c>
      <c r="C5931" s="2">
        <f t="shared" si="1328"/>
        <v>247</v>
      </c>
      <c r="D5931" s="2">
        <f t="shared" si="1329"/>
        <v>23</v>
      </c>
      <c r="E5931" s="2">
        <f t="shared" si="1321"/>
        <v>5927</v>
      </c>
      <c r="F5931" s="11">
        <v>297.95900161724899</v>
      </c>
      <c r="G5931" s="10">
        <v>0</v>
      </c>
      <c r="H5931" s="10">
        <v>0</v>
      </c>
      <c r="I5931" s="10">
        <v>0</v>
      </c>
      <c r="J5931" s="9">
        <v>0.19371302032526899</v>
      </c>
      <c r="K5931" s="9">
        <v>0.19371302032526899</v>
      </c>
      <c r="L5931" s="9">
        <v>0.32</v>
      </c>
      <c r="N5931" s="32">
        <f>IF('System Design'!$F$8=1,'Hourly Demand and Generation'!G5931*'System Design'!$F$21,IF('System Design'!$F$8=2,'Hourly Demand and Generation'!H5931*'System Design'!$F$21,IF('System Design'!$F$8=3,'Hourly Demand and Generation'!I5931*'System Design'!$F$21)))</f>
        <v>0</v>
      </c>
      <c r="O5931" s="32">
        <f>IF('System Design'!$F$8=1,'Hourly Demand and Generation'!J5931*'System Design'!$F$22,IF('System Design'!$F$8=2,'Hourly Demand and Generation'!K5931*'System Design'!$F$22,IF('System Design'!$F$8=3,'Hourly Demand and Generation'!L5931*'System Design'!$F$22)))</f>
        <v>800</v>
      </c>
      <c r="Q5931" s="32">
        <f t="shared" si="1319"/>
        <v>0</v>
      </c>
      <c r="R5931" s="32">
        <f t="shared" si="1322"/>
        <v>5400</v>
      </c>
      <c r="S5931" s="32">
        <f t="shared" si="1323"/>
        <v>0</v>
      </c>
      <c r="T5931" s="32">
        <f t="shared" si="1324"/>
        <v>21600</v>
      </c>
      <c r="U5931" s="32">
        <f t="shared" si="1325"/>
        <v>0</v>
      </c>
      <c r="V5931" s="32">
        <f t="shared" si="1320"/>
        <v>502.04099838275101</v>
      </c>
      <c r="W5931" s="32">
        <f t="shared" si="1326"/>
        <v>502.04099838275101</v>
      </c>
      <c r="X5931" s="32">
        <f t="shared" si="1327"/>
        <v>502.04099838275101</v>
      </c>
    </row>
    <row r="5932" spans="1:24" x14ac:dyDescent="0.25">
      <c r="A5932" s="2"/>
      <c r="B5932" s="2" t="s">
        <v>10</v>
      </c>
      <c r="C5932" s="2">
        <f t="shared" si="1328"/>
        <v>247</v>
      </c>
      <c r="D5932" s="2">
        <f t="shared" si="1329"/>
        <v>24</v>
      </c>
      <c r="E5932" s="2">
        <f t="shared" si="1321"/>
        <v>5928</v>
      </c>
      <c r="F5932" s="11">
        <v>260.71412641509301</v>
      </c>
      <c r="G5932" s="10">
        <v>0</v>
      </c>
      <c r="H5932" s="10">
        <v>0</v>
      </c>
      <c r="I5932" s="10">
        <v>0</v>
      </c>
      <c r="J5932" s="9">
        <v>0.19371302032526899</v>
      </c>
      <c r="K5932" s="9">
        <v>0.19371302032526899</v>
      </c>
      <c r="L5932" s="9">
        <v>0.32</v>
      </c>
      <c r="N5932" s="32">
        <f>IF('System Design'!$F$8=1,'Hourly Demand and Generation'!G5932*'System Design'!$F$21,IF('System Design'!$F$8=2,'Hourly Demand and Generation'!H5932*'System Design'!$F$21,IF('System Design'!$F$8=3,'Hourly Demand and Generation'!I5932*'System Design'!$F$21)))</f>
        <v>0</v>
      </c>
      <c r="O5932" s="32">
        <f>IF('System Design'!$F$8=1,'Hourly Demand and Generation'!J5932*'System Design'!$F$22,IF('System Design'!$F$8=2,'Hourly Demand and Generation'!K5932*'System Design'!$F$22,IF('System Design'!$F$8=3,'Hourly Demand and Generation'!L5932*'System Design'!$F$22)))</f>
        <v>800</v>
      </c>
      <c r="Q5932" s="32">
        <f t="shared" si="1319"/>
        <v>0</v>
      </c>
      <c r="R5932" s="32">
        <f t="shared" si="1322"/>
        <v>5400</v>
      </c>
      <c r="S5932" s="32">
        <f t="shared" si="1323"/>
        <v>0</v>
      </c>
      <c r="T5932" s="32">
        <f t="shared" si="1324"/>
        <v>21600</v>
      </c>
      <c r="U5932" s="32">
        <f t="shared" si="1325"/>
        <v>0</v>
      </c>
      <c r="V5932" s="32">
        <f t="shared" si="1320"/>
        <v>539.28587358490699</v>
      </c>
      <c r="W5932" s="32">
        <f t="shared" si="1326"/>
        <v>539.28587358490699</v>
      </c>
      <c r="X5932" s="32">
        <f t="shared" si="1327"/>
        <v>539.28587358490699</v>
      </c>
    </row>
    <row r="5933" spans="1:24" x14ac:dyDescent="0.25">
      <c r="A5933" s="2"/>
      <c r="B5933" s="2" t="s">
        <v>10</v>
      </c>
      <c r="C5933" s="2">
        <f>C5932+1</f>
        <v>248</v>
      </c>
      <c r="D5933" s="2">
        <v>1</v>
      </c>
      <c r="E5933" s="2">
        <f t="shared" si="1321"/>
        <v>5929</v>
      </c>
      <c r="F5933" s="11">
        <v>216</v>
      </c>
      <c r="G5933" s="10">
        <v>0</v>
      </c>
      <c r="H5933" s="10">
        <v>0</v>
      </c>
      <c r="I5933" s="10">
        <v>0</v>
      </c>
      <c r="J5933" s="9">
        <v>0.32295152836133401</v>
      </c>
      <c r="K5933" s="9">
        <v>0.32295152836133401</v>
      </c>
      <c r="L5933" s="9">
        <v>0.32295152836133401</v>
      </c>
      <c r="N5933" s="32">
        <f>IF('System Design'!$F$8=1,'Hourly Demand and Generation'!G5933*'System Design'!$F$21,IF('System Design'!$F$8=2,'Hourly Demand and Generation'!H5933*'System Design'!$F$21,IF('System Design'!$F$8=3,'Hourly Demand and Generation'!I5933*'System Design'!$F$21)))</f>
        <v>0</v>
      </c>
      <c r="O5933" s="32">
        <f>IF('System Design'!$F$8=1,'Hourly Demand and Generation'!J5933*'System Design'!$F$22,IF('System Design'!$F$8=2,'Hourly Demand and Generation'!K5933*'System Design'!$F$22,IF('System Design'!$F$8=3,'Hourly Demand and Generation'!L5933*'System Design'!$F$22)))</f>
        <v>807.37882090333505</v>
      </c>
      <c r="Q5933" s="32">
        <f t="shared" si="1319"/>
        <v>0</v>
      </c>
      <c r="R5933" s="32">
        <f t="shared" si="1322"/>
        <v>5400</v>
      </c>
      <c r="S5933" s="32">
        <f t="shared" si="1323"/>
        <v>0</v>
      </c>
      <c r="T5933" s="32">
        <f t="shared" si="1324"/>
        <v>21600</v>
      </c>
      <c r="U5933" s="32">
        <f t="shared" si="1325"/>
        <v>0</v>
      </c>
      <c r="V5933" s="32">
        <f t="shared" si="1320"/>
        <v>591.37882090333505</v>
      </c>
      <c r="W5933" s="32">
        <f t="shared" si="1326"/>
        <v>591.37882090333505</v>
      </c>
      <c r="X5933" s="32">
        <f t="shared" si="1327"/>
        <v>591.37882090333505</v>
      </c>
    </row>
    <row r="5934" spans="1:24" x14ac:dyDescent="0.25">
      <c r="A5934" s="2"/>
      <c r="B5934" s="2" t="s">
        <v>10</v>
      </c>
      <c r="C5934" s="2">
        <f>C5933</f>
        <v>248</v>
      </c>
      <c r="D5934" s="2">
        <f>D5933+1</f>
        <v>2</v>
      </c>
      <c r="E5934" s="2">
        <f t="shared" si="1321"/>
        <v>5930</v>
      </c>
      <c r="F5934" s="11">
        <v>198</v>
      </c>
      <c r="G5934" s="10">
        <v>0</v>
      </c>
      <c r="H5934" s="10">
        <v>0</v>
      </c>
      <c r="I5934" s="10">
        <v>0</v>
      </c>
      <c r="J5934" s="9">
        <v>0.29065637552520102</v>
      </c>
      <c r="K5934" s="9">
        <v>0.29065637552520102</v>
      </c>
      <c r="L5934" s="9">
        <v>0.29065637552520102</v>
      </c>
      <c r="N5934" s="32">
        <f>IF('System Design'!$F$8=1,'Hourly Demand and Generation'!G5934*'System Design'!$F$21,IF('System Design'!$F$8=2,'Hourly Demand and Generation'!H5934*'System Design'!$F$21,IF('System Design'!$F$8=3,'Hourly Demand and Generation'!I5934*'System Design'!$F$21)))</f>
        <v>0</v>
      </c>
      <c r="O5934" s="32">
        <f>IF('System Design'!$F$8=1,'Hourly Demand and Generation'!J5934*'System Design'!$F$22,IF('System Design'!$F$8=2,'Hourly Demand and Generation'!K5934*'System Design'!$F$22,IF('System Design'!$F$8=3,'Hourly Demand and Generation'!L5934*'System Design'!$F$22)))</f>
        <v>726.64093881300255</v>
      </c>
      <c r="Q5934" s="32">
        <f t="shared" si="1319"/>
        <v>0</v>
      </c>
      <c r="R5934" s="32">
        <f t="shared" si="1322"/>
        <v>5400</v>
      </c>
      <c r="S5934" s="32">
        <f t="shared" si="1323"/>
        <v>0</v>
      </c>
      <c r="T5934" s="32">
        <f t="shared" si="1324"/>
        <v>21600</v>
      </c>
      <c r="U5934" s="32">
        <f t="shared" si="1325"/>
        <v>0</v>
      </c>
      <c r="V5934" s="32">
        <f t="shared" si="1320"/>
        <v>528.64093881300255</v>
      </c>
      <c r="W5934" s="32">
        <f t="shared" si="1326"/>
        <v>528.64093881300255</v>
      </c>
      <c r="X5934" s="32">
        <f t="shared" si="1327"/>
        <v>528.64093881300255</v>
      </c>
    </row>
    <row r="5935" spans="1:24" x14ac:dyDescent="0.25">
      <c r="A5935" s="2"/>
      <c r="B5935" s="2" t="s">
        <v>10</v>
      </c>
      <c r="C5935" s="2">
        <f t="shared" ref="C5935:C5956" si="1330">C5934</f>
        <v>248</v>
      </c>
      <c r="D5935" s="2">
        <f t="shared" ref="D5935:D5956" si="1331">D5934+1</f>
        <v>3</v>
      </c>
      <c r="E5935" s="2">
        <f t="shared" si="1321"/>
        <v>5931</v>
      </c>
      <c r="F5935" s="11">
        <v>180</v>
      </c>
      <c r="G5935" s="10">
        <v>0</v>
      </c>
      <c r="H5935" s="10">
        <v>0</v>
      </c>
      <c r="I5935" s="10">
        <v>0</v>
      </c>
      <c r="J5935" s="9">
        <v>0.29065637552520102</v>
      </c>
      <c r="K5935" s="9">
        <v>0.29065637552520102</v>
      </c>
      <c r="L5935" s="9">
        <v>0.29065637552520102</v>
      </c>
      <c r="N5935" s="32">
        <f>IF('System Design'!$F$8=1,'Hourly Demand and Generation'!G5935*'System Design'!$F$21,IF('System Design'!$F$8=2,'Hourly Demand and Generation'!H5935*'System Design'!$F$21,IF('System Design'!$F$8=3,'Hourly Demand and Generation'!I5935*'System Design'!$F$21)))</f>
        <v>0</v>
      </c>
      <c r="O5935" s="32">
        <f>IF('System Design'!$F$8=1,'Hourly Demand and Generation'!J5935*'System Design'!$F$22,IF('System Design'!$F$8=2,'Hourly Demand and Generation'!K5935*'System Design'!$F$22,IF('System Design'!$F$8=3,'Hourly Demand and Generation'!L5935*'System Design'!$F$22)))</f>
        <v>726.64093881300255</v>
      </c>
      <c r="Q5935" s="32">
        <f t="shared" si="1319"/>
        <v>0</v>
      </c>
      <c r="R5935" s="32">
        <f t="shared" si="1322"/>
        <v>5400</v>
      </c>
      <c r="S5935" s="32">
        <f t="shared" si="1323"/>
        <v>0</v>
      </c>
      <c r="T5935" s="32">
        <f t="shared" si="1324"/>
        <v>21600</v>
      </c>
      <c r="U5935" s="32">
        <f t="shared" si="1325"/>
        <v>0</v>
      </c>
      <c r="V5935" s="32">
        <f t="shared" si="1320"/>
        <v>546.64093881300255</v>
      </c>
      <c r="W5935" s="32">
        <f t="shared" si="1326"/>
        <v>546.64093881300255</v>
      </c>
      <c r="X5935" s="32">
        <f t="shared" si="1327"/>
        <v>546.64093881300255</v>
      </c>
    </row>
    <row r="5936" spans="1:24" x14ac:dyDescent="0.25">
      <c r="A5936" s="2"/>
      <c r="B5936" s="2" t="s">
        <v>10</v>
      </c>
      <c r="C5936" s="2">
        <f t="shared" si="1330"/>
        <v>248</v>
      </c>
      <c r="D5936" s="2">
        <f t="shared" si="1331"/>
        <v>4</v>
      </c>
      <c r="E5936" s="2">
        <f t="shared" si="1321"/>
        <v>5932</v>
      </c>
      <c r="F5936" s="11">
        <v>216</v>
      </c>
      <c r="G5936" s="10">
        <v>0</v>
      </c>
      <c r="H5936" s="10">
        <v>0</v>
      </c>
      <c r="I5936" s="10">
        <v>0</v>
      </c>
      <c r="J5936" s="9">
        <v>0.32295152836133401</v>
      </c>
      <c r="K5936" s="9">
        <v>0.32295152836133401</v>
      </c>
      <c r="L5936" s="9">
        <v>0.32295152836133401</v>
      </c>
      <c r="N5936" s="32">
        <f>IF('System Design'!$F$8=1,'Hourly Demand and Generation'!G5936*'System Design'!$F$21,IF('System Design'!$F$8=2,'Hourly Demand and Generation'!H5936*'System Design'!$F$21,IF('System Design'!$F$8=3,'Hourly Demand and Generation'!I5936*'System Design'!$F$21)))</f>
        <v>0</v>
      </c>
      <c r="O5936" s="32">
        <f>IF('System Design'!$F$8=1,'Hourly Demand and Generation'!J5936*'System Design'!$F$22,IF('System Design'!$F$8=2,'Hourly Demand and Generation'!K5936*'System Design'!$F$22,IF('System Design'!$F$8=3,'Hourly Demand and Generation'!L5936*'System Design'!$F$22)))</f>
        <v>807.37882090333505</v>
      </c>
      <c r="Q5936" s="32">
        <f t="shared" si="1319"/>
        <v>0</v>
      </c>
      <c r="R5936" s="32">
        <f t="shared" si="1322"/>
        <v>5400</v>
      </c>
      <c r="S5936" s="32">
        <f t="shared" si="1323"/>
        <v>0</v>
      </c>
      <c r="T5936" s="32">
        <f t="shared" si="1324"/>
        <v>21600</v>
      </c>
      <c r="U5936" s="32">
        <f t="shared" si="1325"/>
        <v>0</v>
      </c>
      <c r="V5936" s="32">
        <f t="shared" si="1320"/>
        <v>591.37882090333505</v>
      </c>
      <c r="W5936" s="32">
        <f t="shared" si="1326"/>
        <v>591.37882090333505</v>
      </c>
      <c r="X5936" s="32">
        <f t="shared" si="1327"/>
        <v>591.37882090333505</v>
      </c>
    </row>
    <row r="5937" spans="1:24" x14ac:dyDescent="0.25">
      <c r="A5937" s="2"/>
      <c r="B5937" s="2" t="s">
        <v>10</v>
      </c>
      <c r="C5937" s="2">
        <f t="shared" si="1330"/>
        <v>248</v>
      </c>
      <c r="D5937" s="2">
        <f t="shared" si="1331"/>
        <v>5</v>
      </c>
      <c r="E5937" s="2">
        <f t="shared" si="1321"/>
        <v>5933</v>
      </c>
      <c r="F5937" s="11">
        <v>234</v>
      </c>
      <c r="G5937" s="10">
        <v>0</v>
      </c>
      <c r="H5937" s="10">
        <v>3.2000000000000001E-2</v>
      </c>
      <c r="I5937" s="10">
        <v>6.4000000000000001E-2</v>
      </c>
      <c r="J5937" s="9">
        <v>0.25836122268906703</v>
      </c>
      <c r="K5937" s="9">
        <v>0.25836122268906703</v>
      </c>
      <c r="L5937" s="9">
        <v>0.25836122268906703</v>
      </c>
      <c r="N5937" s="32">
        <f>IF('System Design'!$F$8=1,'Hourly Demand and Generation'!G5937*'System Design'!$F$21,IF('System Design'!$F$8=2,'Hourly Demand and Generation'!H5937*'System Design'!$F$21,IF('System Design'!$F$8=3,'Hourly Demand and Generation'!I5937*'System Design'!$F$21)))</f>
        <v>32</v>
      </c>
      <c r="O5937" s="32">
        <f>IF('System Design'!$F$8=1,'Hourly Demand and Generation'!J5937*'System Design'!$F$22,IF('System Design'!$F$8=2,'Hourly Demand and Generation'!K5937*'System Design'!$F$22,IF('System Design'!$F$8=3,'Hourly Demand and Generation'!L5937*'System Design'!$F$22)))</f>
        <v>645.90305672266754</v>
      </c>
      <c r="Q5937" s="32">
        <f t="shared" si="1319"/>
        <v>0</v>
      </c>
      <c r="R5937" s="32">
        <f t="shared" si="1322"/>
        <v>5400</v>
      </c>
      <c r="S5937" s="32">
        <f t="shared" si="1323"/>
        <v>0</v>
      </c>
      <c r="T5937" s="32">
        <f t="shared" si="1324"/>
        <v>21600</v>
      </c>
      <c r="U5937" s="32">
        <f t="shared" si="1325"/>
        <v>0</v>
      </c>
      <c r="V5937" s="32">
        <f t="shared" si="1320"/>
        <v>443.90305672266754</v>
      </c>
      <c r="W5937" s="32">
        <f t="shared" si="1326"/>
        <v>443.90305672266754</v>
      </c>
      <c r="X5937" s="32">
        <f t="shared" si="1327"/>
        <v>443.90305672266754</v>
      </c>
    </row>
    <row r="5938" spans="1:24" x14ac:dyDescent="0.25">
      <c r="A5938" s="2"/>
      <c r="B5938" s="2" t="s">
        <v>10</v>
      </c>
      <c r="C5938" s="2">
        <f t="shared" si="1330"/>
        <v>248</v>
      </c>
      <c r="D5938" s="2">
        <f t="shared" si="1331"/>
        <v>6</v>
      </c>
      <c r="E5938" s="2">
        <f t="shared" si="1321"/>
        <v>5934</v>
      </c>
      <c r="F5938" s="11">
        <v>252</v>
      </c>
      <c r="G5938" s="10">
        <v>6.4000000000000001E-2</v>
      </c>
      <c r="H5938" s="10">
        <v>0.1</v>
      </c>
      <c r="I5938" s="10">
        <v>0.13600000000000001</v>
      </c>
      <c r="J5938" s="9">
        <v>0.25836122268906703</v>
      </c>
      <c r="K5938" s="9">
        <v>0.25836122268906703</v>
      </c>
      <c r="L5938" s="9">
        <v>0.25836122268906703</v>
      </c>
      <c r="N5938" s="32">
        <f>IF('System Design'!$F$8=1,'Hourly Demand and Generation'!G5938*'System Design'!$F$21,IF('System Design'!$F$8=2,'Hourly Demand and Generation'!H5938*'System Design'!$F$21,IF('System Design'!$F$8=3,'Hourly Demand and Generation'!I5938*'System Design'!$F$21)))</f>
        <v>68</v>
      </c>
      <c r="O5938" s="32">
        <f>IF('System Design'!$F$8=1,'Hourly Demand and Generation'!J5938*'System Design'!$F$22,IF('System Design'!$F$8=2,'Hourly Demand and Generation'!K5938*'System Design'!$F$22,IF('System Design'!$F$8=3,'Hourly Demand and Generation'!L5938*'System Design'!$F$22)))</f>
        <v>645.90305672266754</v>
      </c>
      <c r="Q5938" s="32">
        <f t="shared" si="1319"/>
        <v>0</v>
      </c>
      <c r="R5938" s="32">
        <f t="shared" si="1322"/>
        <v>5400</v>
      </c>
      <c r="S5938" s="32">
        <f t="shared" si="1323"/>
        <v>0</v>
      </c>
      <c r="T5938" s="32">
        <f t="shared" si="1324"/>
        <v>21600</v>
      </c>
      <c r="U5938" s="32">
        <f t="shared" si="1325"/>
        <v>0</v>
      </c>
      <c r="V5938" s="32">
        <f t="shared" si="1320"/>
        <v>461.90305672266754</v>
      </c>
      <c r="W5938" s="32">
        <f t="shared" si="1326"/>
        <v>461.90305672266754</v>
      </c>
      <c r="X5938" s="32">
        <f t="shared" si="1327"/>
        <v>461.90305672266754</v>
      </c>
    </row>
    <row r="5939" spans="1:24" x14ac:dyDescent="0.25">
      <c r="A5939" s="2"/>
      <c r="B5939" s="2" t="s">
        <v>10</v>
      </c>
      <c r="C5939" s="2">
        <f t="shared" si="1330"/>
        <v>248</v>
      </c>
      <c r="D5939" s="2">
        <f t="shared" si="1331"/>
        <v>7</v>
      </c>
      <c r="E5939" s="2">
        <f t="shared" si="1321"/>
        <v>5935</v>
      </c>
      <c r="F5939" s="11">
        <v>270</v>
      </c>
      <c r="G5939" s="10">
        <v>0.13600000000000001</v>
      </c>
      <c r="H5939" s="10">
        <v>0.16800000000000001</v>
      </c>
      <c r="I5939" s="10">
        <v>0.2</v>
      </c>
      <c r="J5939" s="9">
        <v>0.29065637552520102</v>
      </c>
      <c r="K5939" s="9">
        <v>0.29065637552520102</v>
      </c>
      <c r="L5939" s="9">
        <v>0.29065637552520102</v>
      </c>
      <c r="N5939" s="32">
        <f>IF('System Design'!$F$8=1,'Hourly Demand and Generation'!G5939*'System Design'!$F$21,IF('System Design'!$F$8=2,'Hourly Demand and Generation'!H5939*'System Design'!$F$21,IF('System Design'!$F$8=3,'Hourly Demand and Generation'!I5939*'System Design'!$F$21)))</f>
        <v>100</v>
      </c>
      <c r="O5939" s="32">
        <f>IF('System Design'!$F$8=1,'Hourly Demand and Generation'!J5939*'System Design'!$F$22,IF('System Design'!$F$8=2,'Hourly Demand and Generation'!K5939*'System Design'!$F$22,IF('System Design'!$F$8=3,'Hourly Demand and Generation'!L5939*'System Design'!$F$22)))</f>
        <v>726.64093881300255</v>
      </c>
      <c r="Q5939" s="32">
        <f t="shared" si="1319"/>
        <v>0</v>
      </c>
      <c r="R5939" s="32">
        <f t="shared" si="1322"/>
        <v>5400</v>
      </c>
      <c r="S5939" s="32">
        <f t="shared" si="1323"/>
        <v>0</v>
      </c>
      <c r="T5939" s="32">
        <f t="shared" si="1324"/>
        <v>21600</v>
      </c>
      <c r="U5939" s="32">
        <f t="shared" si="1325"/>
        <v>0</v>
      </c>
      <c r="V5939" s="32">
        <f t="shared" si="1320"/>
        <v>556.64093881300255</v>
      </c>
      <c r="W5939" s="32">
        <f t="shared" si="1326"/>
        <v>556.64093881300255</v>
      </c>
      <c r="X5939" s="32">
        <f t="shared" si="1327"/>
        <v>556.64093881300255</v>
      </c>
    </row>
    <row r="5940" spans="1:24" x14ac:dyDescent="0.25">
      <c r="A5940" s="2"/>
      <c r="B5940" s="2" t="s">
        <v>10</v>
      </c>
      <c r="C5940" s="2">
        <f t="shared" si="1330"/>
        <v>248</v>
      </c>
      <c r="D5940" s="2">
        <f t="shared" si="1331"/>
        <v>8</v>
      </c>
      <c r="E5940" s="2">
        <f t="shared" si="1321"/>
        <v>5936</v>
      </c>
      <c r="F5940" s="11">
        <v>288</v>
      </c>
      <c r="G5940" s="10">
        <v>0.26400000000000001</v>
      </c>
      <c r="H5940" s="10">
        <v>0.3</v>
      </c>
      <c r="I5940" s="10">
        <v>0.33600000000000002</v>
      </c>
      <c r="J5940" s="9">
        <v>0.29065637552520102</v>
      </c>
      <c r="K5940" s="9">
        <v>0.29065637552520102</v>
      </c>
      <c r="L5940" s="9">
        <v>0.29065637552520102</v>
      </c>
      <c r="N5940" s="32">
        <f>IF('System Design'!$F$8=1,'Hourly Demand and Generation'!G5940*'System Design'!$F$21,IF('System Design'!$F$8=2,'Hourly Demand and Generation'!H5940*'System Design'!$F$21,IF('System Design'!$F$8=3,'Hourly Demand and Generation'!I5940*'System Design'!$F$21)))</f>
        <v>168</v>
      </c>
      <c r="O5940" s="32">
        <f>IF('System Design'!$F$8=1,'Hourly Demand and Generation'!J5940*'System Design'!$F$22,IF('System Design'!$F$8=2,'Hourly Demand and Generation'!K5940*'System Design'!$F$22,IF('System Design'!$F$8=3,'Hourly Demand and Generation'!L5940*'System Design'!$F$22)))</f>
        <v>726.64093881300255</v>
      </c>
      <c r="Q5940" s="32">
        <f t="shared" si="1319"/>
        <v>0</v>
      </c>
      <c r="R5940" s="32">
        <f t="shared" si="1322"/>
        <v>5400</v>
      </c>
      <c r="S5940" s="32">
        <f t="shared" si="1323"/>
        <v>0</v>
      </c>
      <c r="T5940" s="32">
        <f t="shared" si="1324"/>
        <v>21600</v>
      </c>
      <c r="U5940" s="32">
        <f t="shared" si="1325"/>
        <v>0</v>
      </c>
      <c r="V5940" s="32">
        <f t="shared" si="1320"/>
        <v>606.64093881300255</v>
      </c>
      <c r="W5940" s="32">
        <f t="shared" si="1326"/>
        <v>606.64093881300255</v>
      </c>
      <c r="X5940" s="32">
        <f t="shared" si="1327"/>
        <v>606.64093881300255</v>
      </c>
    </row>
    <row r="5941" spans="1:24" x14ac:dyDescent="0.25">
      <c r="A5941" s="2"/>
      <c r="B5941" s="2" t="s">
        <v>10</v>
      </c>
      <c r="C5941" s="2">
        <f t="shared" si="1330"/>
        <v>248</v>
      </c>
      <c r="D5941" s="2">
        <f t="shared" si="1331"/>
        <v>9</v>
      </c>
      <c r="E5941" s="2">
        <f t="shared" si="1321"/>
        <v>5937</v>
      </c>
      <c r="F5941" s="11">
        <v>288</v>
      </c>
      <c r="G5941" s="10">
        <v>0.4</v>
      </c>
      <c r="H5941" s="10">
        <v>0.432</v>
      </c>
      <c r="I5941" s="10">
        <v>0.46400000000000002</v>
      </c>
      <c r="J5941" s="9">
        <v>0.25836122268906703</v>
      </c>
      <c r="K5941" s="9">
        <v>0.25836122268906703</v>
      </c>
      <c r="L5941" s="9">
        <v>0.25836122268906703</v>
      </c>
      <c r="N5941" s="32">
        <f>IF('System Design'!$F$8=1,'Hourly Demand and Generation'!G5941*'System Design'!$F$21,IF('System Design'!$F$8=2,'Hourly Demand and Generation'!H5941*'System Design'!$F$21,IF('System Design'!$F$8=3,'Hourly Demand and Generation'!I5941*'System Design'!$F$21)))</f>
        <v>232</v>
      </c>
      <c r="O5941" s="32">
        <f>IF('System Design'!$F$8=1,'Hourly Demand and Generation'!J5941*'System Design'!$F$22,IF('System Design'!$F$8=2,'Hourly Demand and Generation'!K5941*'System Design'!$F$22,IF('System Design'!$F$8=3,'Hourly Demand and Generation'!L5941*'System Design'!$F$22)))</f>
        <v>645.90305672266754</v>
      </c>
      <c r="Q5941" s="32">
        <f t="shared" si="1319"/>
        <v>0</v>
      </c>
      <c r="R5941" s="32">
        <f t="shared" si="1322"/>
        <v>5400</v>
      </c>
      <c r="S5941" s="32">
        <f t="shared" si="1323"/>
        <v>0</v>
      </c>
      <c r="T5941" s="32">
        <f t="shared" si="1324"/>
        <v>21600</v>
      </c>
      <c r="U5941" s="32">
        <f t="shared" si="1325"/>
        <v>0</v>
      </c>
      <c r="V5941" s="32">
        <f t="shared" si="1320"/>
        <v>589.90305672266754</v>
      </c>
      <c r="W5941" s="32">
        <f t="shared" si="1326"/>
        <v>589.90305672266754</v>
      </c>
      <c r="X5941" s="32">
        <f t="shared" si="1327"/>
        <v>589.90305672266754</v>
      </c>
    </row>
    <row r="5942" spans="1:24" x14ac:dyDescent="0.25">
      <c r="A5942" s="2"/>
      <c r="B5942" s="2" t="s">
        <v>10</v>
      </c>
      <c r="C5942" s="2">
        <f t="shared" si="1330"/>
        <v>248</v>
      </c>
      <c r="D5942" s="2">
        <f t="shared" si="1331"/>
        <v>10</v>
      </c>
      <c r="E5942" s="2">
        <f t="shared" si="1321"/>
        <v>5938</v>
      </c>
      <c r="F5942" s="11">
        <v>280.8</v>
      </c>
      <c r="G5942" s="10">
        <v>0.53600000000000003</v>
      </c>
      <c r="H5942" s="10">
        <v>0.56799999999999995</v>
      </c>
      <c r="I5942" s="10">
        <v>0.6</v>
      </c>
      <c r="J5942" s="9">
        <v>0.29065637552520102</v>
      </c>
      <c r="K5942" s="9">
        <v>0.29065637552520102</v>
      </c>
      <c r="L5942" s="9">
        <v>0.29065637552520102</v>
      </c>
      <c r="N5942" s="32">
        <f>IF('System Design'!$F$8=1,'Hourly Demand and Generation'!G5942*'System Design'!$F$21,IF('System Design'!$F$8=2,'Hourly Demand and Generation'!H5942*'System Design'!$F$21,IF('System Design'!$F$8=3,'Hourly Demand and Generation'!I5942*'System Design'!$F$21)))</f>
        <v>300</v>
      </c>
      <c r="O5942" s="32">
        <f>IF('System Design'!$F$8=1,'Hourly Demand and Generation'!J5942*'System Design'!$F$22,IF('System Design'!$F$8=2,'Hourly Demand and Generation'!K5942*'System Design'!$F$22,IF('System Design'!$F$8=3,'Hourly Demand and Generation'!L5942*'System Design'!$F$22)))</f>
        <v>726.64093881300255</v>
      </c>
      <c r="Q5942" s="32">
        <f t="shared" si="1319"/>
        <v>0</v>
      </c>
      <c r="R5942" s="32">
        <f t="shared" si="1322"/>
        <v>5400</v>
      </c>
      <c r="S5942" s="32">
        <f t="shared" si="1323"/>
        <v>0</v>
      </c>
      <c r="T5942" s="32">
        <f t="shared" si="1324"/>
        <v>21600</v>
      </c>
      <c r="U5942" s="32">
        <f t="shared" si="1325"/>
        <v>0</v>
      </c>
      <c r="V5942" s="32">
        <f t="shared" si="1320"/>
        <v>745.84093881300259</v>
      </c>
      <c r="W5942" s="32">
        <f t="shared" si="1326"/>
        <v>745.84093881300259</v>
      </c>
      <c r="X5942" s="32">
        <f t="shared" si="1327"/>
        <v>745.84093881300259</v>
      </c>
    </row>
    <row r="5943" spans="1:24" x14ac:dyDescent="0.25">
      <c r="A5943" s="2"/>
      <c r="B5943" s="2" t="s">
        <v>10</v>
      </c>
      <c r="C5943" s="2">
        <f t="shared" si="1330"/>
        <v>248</v>
      </c>
      <c r="D5943" s="2">
        <f t="shared" si="1331"/>
        <v>11</v>
      </c>
      <c r="E5943" s="2">
        <f t="shared" si="1321"/>
        <v>5939</v>
      </c>
      <c r="F5943" s="11">
        <v>277.2</v>
      </c>
      <c r="G5943" s="10">
        <v>0.66400000000000003</v>
      </c>
      <c r="H5943" s="10">
        <v>0.7</v>
      </c>
      <c r="I5943" s="10">
        <v>0.73599999999999999</v>
      </c>
      <c r="J5943" s="9">
        <v>0.25836122268906703</v>
      </c>
      <c r="K5943" s="9">
        <v>0.25836122268906703</v>
      </c>
      <c r="L5943" s="9">
        <v>0.25836122268906703</v>
      </c>
      <c r="N5943" s="32">
        <f>IF('System Design'!$F$8=1,'Hourly Demand and Generation'!G5943*'System Design'!$F$21,IF('System Design'!$F$8=2,'Hourly Demand and Generation'!H5943*'System Design'!$F$21,IF('System Design'!$F$8=3,'Hourly Demand and Generation'!I5943*'System Design'!$F$21)))</f>
        <v>368</v>
      </c>
      <c r="O5943" s="32">
        <f>IF('System Design'!$F$8=1,'Hourly Demand and Generation'!J5943*'System Design'!$F$22,IF('System Design'!$F$8=2,'Hourly Demand and Generation'!K5943*'System Design'!$F$22,IF('System Design'!$F$8=3,'Hourly Demand and Generation'!L5943*'System Design'!$F$22)))</f>
        <v>645.90305672266754</v>
      </c>
      <c r="Q5943" s="32">
        <f t="shared" si="1319"/>
        <v>0</v>
      </c>
      <c r="R5943" s="32">
        <f t="shared" si="1322"/>
        <v>5400</v>
      </c>
      <c r="S5943" s="32">
        <f t="shared" si="1323"/>
        <v>0</v>
      </c>
      <c r="T5943" s="32">
        <f t="shared" si="1324"/>
        <v>21600</v>
      </c>
      <c r="U5943" s="32">
        <f t="shared" si="1325"/>
        <v>0</v>
      </c>
      <c r="V5943" s="32">
        <f t="shared" si="1320"/>
        <v>736.7030567226675</v>
      </c>
      <c r="W5943" s="32">
        <f t="shared" si="1326"/>
        <v>736.7030567226675</v>
      </c>
      <c r="X5943" s="32">
        <f t="shared" si="1327"/>
        <v>736.7030567226675</v>
      </c>
    </row>
    <row r="5944" spans="1:24" x14ac:dyDescent="0.25">
      <c r="A5944" s="2"/>
      <c r="B5944" s="2" t="s">
        <v>10</v>
      </c>
      <c r="C5944" s="2">
        <f t="shared" si="1330"/>
        <v>248</v>
      </c>
      <c r="D5944" s="2">
        <f t="shared" si="1331"/>
        <v>12</v>
      </c>
      <c r="E5944" s="2">
        <f t="shared" si="1321"/>
        <v>5940</v>
      </c>
      <c r="F5944" s="11">
        <v>277.2</v>
      </c>
      <c r="G5944" s="10">
        <v>0.8</v>
      </c>
      <c r="H5944" s="10">
        <v>0.8</v>
      </c>
      <c r="I5944" s="10">
        <v>0.8</v>
      </c>
      <c r="J5944" s="9">
        <v>0.242213646271001</v>
      </c>
      <c r="K5944" s="9">
        <v>0.242213646271001</v>
      </c>
      <c r="L5944" s="9">
        <v>0.242213646271001</v>
      </c>
      <c r="N5944" s="32">
        <f>IF('System Design'!$F$8=1,'Hourly Demand and Generation'!G5944*'System Design'!$F$21,IF('System Design'!$F$8=2,'Hourly Demand and Generation'!H5944*'System Design'!$F$21,IF('System Design'!$F$8=3,'Hourly Demand and Generation'!I5944*'System Design'!$F$21)))</f>
        <v>400</v>
      </c>
      <c r="O5944" s="32">
        <f>IF('System Design'!$F$8=1,'Hourly Demand and Generation'!J5944*'System Design'!$F$22,IF('System Design'!$F$8=2,'Hourly Demand and Generation'!K5944*'System Design'!$F$22,IF('System Design'!$F$8=3,'Hourly Demand and Generation'!L5944*'System Design'!$F$22)))</f>
        <v>605.53411567750254</v>
      </c>
      <c r="Q5944" s="32">
        <f t="shared" si="1319"/>
        <v>0</v>
      </c>
      <c r="R5944" s="32">
        <f t="shared" si="1322"/>
        <v>5400</v>
      </c>
      <c r="S5944" s="32">
        <f t="shared" si="1323"/>
        <v>0</v>
      </c>
      <c r="T5944" s="32">
        <f t="shared" si="1324"/>
        <v>21600</v>
      </c>
      <c r="U5944" s="32">
        <f t="shared" si="1325"/>
        <v>0</v>
      </c>
      <c r="V5944" s="32">
        <f t="shared" si="1320"/>
        <v>728.3341156775025</v>
      </c>
      <c r="W5944" s="32">
        <f t="shared" si="1326"/>
        <v>728.3341156775025</v>
      </c>
      <c r="X5944" s="32">
        <f t="shared" si="1327"/>
        <v>728.3341156775025</v>
      </c>
    </row>
    <row r="5945" spans="1:24" x14ac:dyDescent="0.25">
      <c r="A5945" s="2"/>
      <c r="B5945" s="2" t="s">
        <v>10</v>
      </c>
      <c r="C5945" s="2">
        <f t="shared" si="1330"/>
        <v>248</v>
      </c>
      <c r="D5945" s="2">
        <f t="shared" si="1331"/>
        <v>13</v>
      </c>
      <c r="E5945" s="2">
        <f t="shared" si="1321"/>
        <v>5941</v>
      </c>
      <c r="F5945" s="11">
        <v>288</v>
      </c>
      <c r="G5945" s="10">
        <v>0.66400000000000003</v>
      </c>
      <c r="H5945" s="10">
        <v>0.7</v>
      </c>
      <c r="I5945" s="10">
        <v>0.73599999999999999</v>
      </c>
      <c r="J5945" s="9">
        <v>0.25836122268906703</v>
      </c>
      <c r="K5945" s="9">
        <v>0.25836122268906703</v>
      </c>
      <c r="L5945" s="9">
        <v>0.25836122268906703</v>
      </c>
      <c r="N5945" s="32">
        <f>IF('System Design'!$F$8=1,'Hourly Demand and Generation'!G5945*'System Design'!$F$21,IF('System Design'!$F$8=2,'Hourly Demand and Generation'!H5945*'System Design'!$F$21,IF('System Design'!$F$8=3,'Hourly Demand and Generation'!I5945*'System Design'!$F$21)))</f>
        <v>368</v>
      </c>
      <c r="O5945" s="32">
        <f>IF('System Design'!$F$8=1,'Hourly Demand and Generation'!J5945*'System Design'!$F$22,IF('System Design'!$F$8=2,'Hourly Demand and Generation'!K5945*'System Design'!$F$22,IF('System Design'!$F$8=3,'Hourly Demand and Generation'!L5945*'System Design'!$F$22)))</f>
        <v>645.90305672266754</v>
      </c>
      <c r="Q5945" s="32">
        <f t="shared" si="1319"/>
        <v>0</v>
      </c>
      <c r="R5945" s="32">
        <f t="shared" si="1322"/>
        <v>5400</v>
      </c>
      <c r="S5945" s="32">
        <f t="shared" si="1323"/>
        <v>0</v>
      </c>
      <c r="T5945" s="32">
        <f t="shared" si="1324"/>
        <v>21600</v>
      </c>
      <c r="U5945" s="32">
        <f t="shared" si="1325"/>
        <v>0</v>
      </c>
      <c r="V5945" s="32">
        <f t="shared" si="1320"/>
        <v>725.90305672266754</v>
      </c>
      <c r="W5945" s="32">
        <f t="shared" si="1326"/>
        <v>725.90305672266754</v>
      </c>
      <c r="X5945" s="32">
        <f t="shared" si="1327"/>
        <v>725.90305672266754</v>
      </c>
    </row>
    <row r="5946" spans="1:24" x14ac:dyDescent="0.25">
      <c r="A5946" s="2"/>
      <c r="B5946" s="2" t="s">
        <v>10</v>
      </c>
      <c r="C5946" s="2">
        <f t="shared" si="1330"/>
        <v>248</v>
      </c>
      <c r="D5946" s="2">
        <f t="shared" si="1331"/>
        <v>14</v>
      </c>
      <c r="E5946" s="2">
        <f t="shared" si="1321"/>
        <v>5942</v>
      </c>
      <c r="F5946" s="11">
        <v>288</v>
      </c>
      <c r="G5946" s="10">
        <v>0.53600000000000003</v>
      </c>
      <c r="H5946" s="10">
        <v>0.56799999999999995</v>
      </c>
      <c r="I5946" s="10">
        <v>0.6</v>
      </c>
      <c r="J5946" s="9">
        <v>0.27450879910713399</v>
      </c>
      <c r="K5946" s="9">
        <v>0.27450879910713399</v>
      </c>
      <c r="L5946" s="9">
        <v>0.27450879910713399</v>
      </c>
      <c r="N5946" s="32">
        <f>IF('System Design'!$F$8=1,'Hourly Demand and Generation'!G5946*'System Design'!$F$21,IF('System Design'!$F$8=2,'Hourly Demand and Generation'!H5946*'System Design'!$F$21,IF('System Design'!$F$8=3,'Hourly Demand and Generation'!I5946*'System Design'!$F$21)))</f>
        <v>300</v>
      </c>
      <c r="O5946" s="32">
        <f>IF('System Design'!$F$8=1,'Hourly Demand and Generation'!J5946*'System Design'!$F$22,IF('System Design'!$F$8=2,'Hourly Demand and Generation'!K5946*'System Design'!$F$22,IF('System Design'!$F$8=3,'Hourly Demand and Generation'!L5946*'System Design'!$F$22)))</f>
        <v>686.27199776783493</v>
      </c>
      <c r="Q5946" s="32">
        <f t="shared" si="1319"/>
        <v>0</v>
      </c>
      <c r="R5946" s="32">
        <f t="shared" si="1322"/>
        <v>5400</v>
      </c>
      <c r="S5946" s="32">
        <f t="shared" si="1323"/>
        <v>0</v>
      </c>
      <c r="T5946" s="32">
        <f t="shared" si="1324"/>
        <v>21600</v>
      </c>
      <c r="U5946" s="32">
        <f t="shared" si="1325"/>
        <v>0</v>
      </c>
      <c r="V5946" s="32">
        <f t="shared" si="1320"/>
        <v>698.27199776783493</v>
      </c>
      <c r="W5946" s="32">
        <f t="shared" si="1326"/>
        <v>698.27199776783493</v>
      </c>
      <c r="X5946" s="32">
        <f t="shared" si="1327"/>
        <v>698.27199776783493</v>
      </c>
    </row>
    <row r="5947" spans="1:24" x14ac:dyDescent="0.25">
      <c r="A5947" s="2"/>
      <c r="B5947" s="2" t="s">
        <v>10</v>
      </c>
      <c r="C5947" s="2">
        <f t="shared" si="1330"/>
        <v>248</v>
      </c>
      <c r="D5947" s="2">
        <f t="shared" si="1331"/>
        <v>15</v>
      </c>
      <c r="E5947" s="2">
        <f t="shared" si="1321"/>
        <v>5943</v>
      </c>
      <c r="F5947" s="11">
        <v>306</v>
      </c>
      <c r="G5947" s="10">
        <v>0.4</v>
      </c>
      <c r="H5947" s="10">
        <v>0.432</v>
      </c>
      <c r="I5947" s="10">
        <v>0.46400000000000002</v>
      </c>
      <c r="J5947" s="9">
        <v>0.29065637552520102</v>
      </c>
      <c r="K5947" s="9">
        <v>0.29065637552520102</v>
      </c>
      <c r="L5947" s="9">
        <v>0.29065637552520102</v>
      </c>
      <c r="N5947" s="32">
        <f>IF('System Design'!$F$8=1,'Hourly Demand and Generation'!G5947*'System Design'!$F$21,IF('System Design'!$F$8=2,'Hourly Demand and Generation'!H5947*'System Design'!$F$21,IF('System Design'!$F$8=3,'Hourly Demand and Generation'!I5947*'System Design'!$F$21)))</f>
        <v>232</v>
      </c>
      <c r="O5947" s="32">
        <f>IF('System Design'!$F$8=1,'Hourly Demand and Generation'!J5947*'System Design'!$F$22,IF('System Design'!$F$8=2,'Hourly Demand and Generation'!K5947*'System Design'!$F$22,IF('System Design'!$F$8=3,'Hourly Demand and Generation'!L5947*'System Design'!$F$22)))</f>
        <v>726.64093881300255</v>
      </c>
      <c r="Q5947" s="32">
        <f t="shared" si="1319"/>
        <v>0</v>
      </c>
      <c r="R5947" s="32">
        <f t="shared" si="1322"/>
        <v>5400</v>
      </c>
      <c r="S5947" s="32">
        <f t="shared" si="1323"/>
        <v>0</v>
      </c>
      <c r="T5947" s="32">
        <f t="shared" si="1324"/>
        <v>21600</v>
      </c>
      <c r="U5947" s="32">
        <f t="shared" si="1325"/>
        <v>0</v>
      </c>
      <c r="V5947" s="32">
        <f t="shared" si="1320"/>
        <v>652.64093881300255</v>
      </c>
      <c r="W5947" s="32">
        <f t="shared" si="1326"/>
        <v>652.64093881300255</v>
      </c>
      <c r="X5947" s="32">
        <f t="shared" si="1327"/>
        <v>652.64093881300255</v>
      </c>
    </row>
    <row r="5948" spans="1:24" x14ac:dyDescent="0.25">
      <c r="A5948" s="2"/>
      <c r="B5948" s="2" t="s">
        <v>10</v>
      </c>
      <c r="C5948" s="2">
        <f t="shared" si="1330"/>
        <v>248</v>
      </c>
      <c r="D5948" s="2">
        <f t="shared" si="1331"/>
        <v>16</v>
      </c>
      <c r="E5948" s="2">
        <f t="shared" si="1321"/>
        <v>5944</v>
      </c>
      <c r="F5948" s="11">
        <v>324</v>
      </c>
      <c r="G5948" s="10">
        <v>0.26400000000000001</v>
      </c>
      <c r="H5948" s="10">
        <v>0.3</v>
      </c>
      <c r="I5948" s="10">
        <v>0.33600000000000002</v>
      </c>
      <c r="J5948" s="9">
        <v>0.29065637552520102</v>
      </c>
      <c r="K5948" s="9">
        <v>0.29065637552520102</v>
      </c>
      <c r="L5948" s="9">
        <v>0.29065637552520102</v>
      </c>
      <c r="N5948" s="32">
        <f>IF('System Design'!$F$8=1,'Hourly Demand and Generation'!G5948*'System Design'!$F$21,IF('System Design'!$F$8=2,'Hourly Demand and Generation'!H5948*'System Design'!$F$21,IF('System Design'!$F$8=3,'Hourly Demand and Generation'!I5948*'System Design'!$F$21)))</f>
        <v>168</v>
      </c>
      <c r="O5948" s="32">
        <f>IF('System Design'!$F$8=1,'Hourly Demand and Generation'!J5948*'System Design'!$F$22,IF('System Design'!$F$8=2,'Hourly Demand and Generation'!K5948*'System Design'!$F$22,IF('System Design'!$F$8=3,'Hourly Demand and Generation'!L5948*'System Design'!$F$22)))</f>
        <v>726.64093881300255</v>
      </c>
      <c r="Q5948" s="32">
        <f t="shared" si="1319"/>
        <v>0</v>
      </c>
      <c r="R5948" s="32">
        <f t="shared" si="1322"/>
        <v>5400</v>
      </c>
      <c r="S5948" s="32">
        <f t="shared" si="1323"/>
        <v>0</v>
      </c>
      <c r="T5948" s="32">
        <f t="shared" si="1324"/>
        <v>21600</v>
      </c>
      <c r="U5948" s="32">
        <f t="shared" si="1325"/>
        <v>0</v>
      </c>
      <c r="V5948" s="32">
        <f t="shared" si="1320"/>
        <v>570.64093881300255</v>
      </c>
      <c r="W5948" s="32">
        <f t="shared" si="1326"/>
        <v>570.64093881300255</v>
      </c>
      <c r="X5948" s="32">
        <f t="shared" si="1327"/>
        <v>570.64093881300255</v>
      </c>
    </row>
    <row r="5949" spans="1:24" x14ac:dyDescent="0.25">
      <c r="A5949" s="2"/>
      <c r="B5949" s="2" t="s">
        <v>10</v>
      </c>
      <c r="C5949" s="2">
        <f t="shared" si="1330"/>
        <v>248</v>
      </c>
      <c r="D5949" s="2">
        <f t="shared" si="1331"/>
        <v>17</v>
      </c>
      <c r="E5949" s="2">
        <f t="shared" si="1321"/>
        <v>5945</v>
      </c>
      <c r="F5949" s="11">
        <v>342</v>
      </c>
      <c r="G5949" s="10">
        <v>0.13600000000000001</v>
      </c>
      <c r="H5949" s="10">
        <v>0.16800000000000001</v>
      </c>
      <c r="I5949" s="10">
        <v>0.2</v>
      </c>
      <c r="J5949" s="9">
        <v>0.32295152836133401</v>
      </c>
      <c r="K5949" s="9">
        <v>0.32295152836133401</v>
      </c>
      <c r="L5949" s="9">
        <v>0.32295152836133401</v>
      </c>
      <c r="N5949" s="32">
        <f>IF('System Design'!$F$8=1,'Hourly Demand and Generation'!G5949*'System Design'!$F$21,IF('System Design'!$F$8=2,'Hourly Demand and Generation'!H5949*'System Design'!$F$21,IF('System Design'!$F$8=3,'Hourly Demand and Generation'!I5949*'System Design'!$F$21)))</f>
        <v>100</v>
      </c>
      <c r="O5949" s="32">
        <f>IF('System Design'!$F$8=1,'Hourly Demand and Generation'!J5949*'System Design'!$F$22,IF('System Design'!$F$8=2,'Hourly Demand and Generation'!K5949*'System Design'!$F$22,IF('System Design'!$F$8=3,'Hourly Demand and Generation'!L5949*'System Design'!$F$22)))</f>
        <v>807.37882090333505</v>
      </c>
      <c r="Q5949" s="32">
        <f t="shared" si="1319"/>
        <v>0</v>
      </c>
      <c r="R5949" s="32">
        <f t="shared" si="1322"/>
        <v>5400</v>
      </c>
      <c r="S5949" s="32">
        <f t="shared" si="1323"/>
        <v>0</v>
      </c>
      <c r="T5949" s="32">
        <f t="shared" si="1324"/>
        <v>21600</v>
      </c>
      <c r="U5949" s="32">
        <f t="shared" si="1325"/>
        <v>0</v>
      </c>
      <c r="V5949" s="32">
        <f t="shared" si="1320"/>
        <v>565.37882090333505</v>
      </c>
      <c r="W5949" s="32">
        <f t="shared" si="1326"/>
        <v>565.37882090333505</v>
      </c>
      <c r="X5949" s="32">
        <f t="shared" si="1327"/>
        <v>565.37882090333505</v>
      </c>
    </row>
    <row r="5950" spans="1:24" x14ac:dyDescent="0.25">
      <c r="A5950" s="2"/>
      <c r="B5950" s="2" t="s">
        <v>10</v>
      </c>
      <c r="C5950" s="2">
        <f t="shared" si="1330"/>
        <v>248</v>
      </c>
      <c r="D5950" s="2">
        <f t="shared" si="1331"/>
        <v>18</v>
      </c>
      <c r="E5950" s="2">
        <f t="shared" si="1321"/>
        <v>5946</v>
      </c>
      <c r="F5950" s="11">
        <v>360</v>
      </c>
      <c r="G5950" s="10">
        <v>6.4000000000000001E-2</v>
      </c>
      <c r="H5950" s="10">
        <v>0.1</v>
      </c>
      <c r="I5950" s="10">
        <v>0.13600000000000001</v>
      </c>
      <c r="J5950" s="9">
        <v>0.30680395194326698</v>
      </c>
      <c r="K5950" s="9">
        <v>0.30680395194326698</v>
      </c>
      <c r="L5950" s="9">
        <v>0.30680395194326698</v>
      </c>
      <c r="N5950" s="32">
        <f>IF('System Design'!$F$8=1,'Hourly Demand and Generation'!G5950*'System Design'!$F$21,IF('System Design'!$F$8=2,'Hourly Demand and Generation'!H5950*'System Design'!$F$21,IF('System Design'!$F$8=3,'Hourly Demand and Generation'!I5950*'System Design'!$F$21)))</f>
        <v>68</v>
      </c>
      <c r="O5950" s="32">
        <f>IF('System Design'!$F$8=1,'Hourly Demand and Generation'!J5950*'System Design'!$F$22,IF('System Design'!$F$8=2,'Hourly Demand and Generation'!K5950*'System Design'!$F$22,IF('System Design'!$F$8=3,'Hourly Demand and Generation'!L5950*'System Design'!$F$22)))</f>
        <v>767.00987985816744</v>
      </c>
      <c r="Q5950" s="32">
        <f t="shared" si="1319"/>
        <v>0</v>
      </c>
      <c r="R5950" s="32">
        <f t="shared" si="1322"/>
        <v>5400</v>
      </c>
      <c r="S5950" s="32">
        <f t="shared" si="1323"/>
        <v>0</v>
      </c>
      <c r="T5950" s="32">
        <f t="shared" si="1324"/>
        <v>21600</v>
      </c>
      <c r="U5950" s="32">
        <f t="shared" si="1325"/>
        <v>0</v>
      </c>
      <c r="V5950" s="32">
        <f t="shared" si="1320"/>
        <v>475.00987985816744</v>
      </c>
      <c r="W5950" s="32">
        <f t="shared" si="1326"/>
        <v>475.00987985816744</v>
      </c>
      <c r="X5950" s="32">
        <f t="shared" si="1327"/>
        <v>475.00987985816744</v>
      </c>
    </row>
    <row r="5951" spans="1:24" x14ac:dyDescent="0.25">
      <c r="A5951" s="2"/>
      <c r="B5951" s="2" t="s">
        <v>10</v>
      </c>
      <c r="C5951" s="2">
        <f t="shared" si="1330"/>
        <v>248</v>
      </c>
      <c r="D5951" s="2">
        <f t="shared" si="1331"/>
        <v>19</v>
      </c>
      <c r="E5951" s="2">
        <f t="shared" si="1321"/>
        <v>5947</v>
      </c>
      <c r="F5951" s="11">
        <v>349.2</v>
      </c>
      <c r="G5951" s="10">
        <v>0</v>
      </c>
      <c r="H5951" s="10">
        <v>3.2000000000000001E-2</v>
      </c>
      <c r="I5951" s="10">
        <v>6.4000000000000001E-2</v>
      </c>
      <c r="J5951" s="9">
        <v>0.29065637552520102</v>
      </c>
      <c r="K5951" s="9">
        <v>0.29065637552520102</v>
      </c>
      <c r="L5951" s="9">
        <v>0.29065637552520102</v>
      </c>
      <c r="N5951" s="32">
        <f>IF('System Design'!$F$8=1,'Hourly Demand and Generation'!G5951*'System Design'!$F$21,IF('System Design'!$F$8=2,'Hourly Demand and Generation'!H5951*'System Design'!$F$21,IF('System Design'!$F$8=3,'Hourly Demand and Generation'!I5951*'System Design'!$F$21)))</f>
        <v>32</v>
      </c>
      <c r="O5951" s="32">
        <f>IF('System Design'!$F$8=1,'Hourly Demand and Generation'!J5951*'System Design'!$F$22,IF('System Design'!$F$8=2,'Hourly Demand and Generation'!K5951*'System Design'!$F$22,IF('System Design'!$F$8=3,'Hourly Demand and Generation'!L5951*'System Design'!$F$22)))</f>
        <v>726.64093881300255</v>
      </c>
      <c r="Q5951" s="32">
        <f t="shared" si="1319"/>
        <v>0</v>
      </c>
      <c r="R5951" s="32">
        <f t="shared" si="1322"/>
        <v>5400</v>
      </c>
      <c r="S5951" s="32">
        <f t="shared" si="1323"/>
        <v>0</v>
      </c>
      <c r="T5951" s="32">
        <f t="shared" si="1324"/>
        <v>21600</v>
      </c>
      <c r="U5951" s="32">
        <f t="shared" si="1325"/>
        <v>0</v>
      </c>
      <c r="V5951" s="32">
        <f t="shared" si="1320"/>
        <v>409.44093881300256</v>
      </c>
      <c r="W5951" s="32">
        <f t="shared" si="1326"/>
        <v>409.44093881300256</v>
      </c>
      <c r="X5951" s="32">
        <f t="shared" si="1327"/>
        <v>409.44093881300256</v>
      </c>
    </row>
    <row r="5952" spans="1:24" x14ac:dyDescent="0.25">
      <c r="A5952" s="2"/>
      <c r="B5952" s="2" t="s">
        <v>10</v>
      </c>
      <c r="C5952" s="2">
        <f t="shared" si="1330"/>
        <v>248</v>
      </c>
      <c r="D5952" s="2">
        <f t="shared" si="1331"/>
        <v>20</v>
      </c>
      <c r="E5952" s="2">
        <f t="shared" si="1321"/>
        <v>5948</v>
      </c>
      <c r="F5952" s="11">
        <v>342</v>
      </c>
      <c r="G5952" s="10">
        <v>0</v>
      </c>
      <c r="H5952" s="10">
        <v>0</v>
      </c>
      <c r="I5952" s="10">
        <v>0</v>
      </c>
      <c r="J5952" s="9">
        <v>0.29065637552520102</v>
      </c>
      <c r="K5952" s="9">
        <v>0.29065637552520102</v>
      </c>
      <c r="L5952" s="9">
        <v>0.29065637552520102</v>
      </c>
      <c r="N5952" s="32">
        <f>IF('System Design'!$F$8=1,'Hourly Demand and Generation'!G5952*'System Design'!$F$21,IF('System Design'!$F$8=2,'Hourly Demand and Generation'!H5952*'System Design'!$F$21,IF('System Design'!$F$8=3,'Hourly Demand and Generation'!I5952*'System Design'!$F$21)))</f>
        <v>0</v>
      </c>
      <c r="O5952" s="32">
        <f>IF('System Design'!$F$8=1,'Hourly Demand and Generation'!J5952*'System Design'!$F$22,IF('System Design'!$F$8=2,'Hourly Demand and Generation'!K5952*'System Design'!$F$22,IF('System Design'!$F$8=3,'Hourly Demand and Generation'!L5952*'System Design'!$F$22)))</f>
        <v>726.64093881300255</v>
      </c>
      <c r="Q5952" s="32">
        <f t="shared" si="1319"/>
        <v>0</v>
      </c>
      <c r="R5952" s="32">
        <f t="shared" si="1322"/>
        <v>5400</v>
      </c>
      <c r="S5952" s="32">
        <f t="shared" si="1323"/>
        <v>0</v>
      </c>
      <c r="T5952" s="32">
        <f t="shared" si="1324"/>
        <v>21600</v>
      </c>
      <c r="U5952" s="32">
        <f t="shared" si="1325"/>
        <v>0</v>
      </c>
      <c r="V5952" s="32">
        <f t="shared" si="1320"/>
        <v>384.64093881300255</v>
      </c>
      <c r="W5952" s="32">
        <f t="shared" si="1326"/>
        <v>384.64093881300255</v>
      </c>
      <c r="X5952" s="32">
        <f t="shared" si="1327"/>
        <v>384.64093881300255</v>
      </c>
    </row>
    <row r="5953" spans="1:24" x14ac:dyDescent="0.25">
      <c r="A5953" s="2"/>
      <c r="B5953" s="2" t="s">
        <v>10</v>
      </c>
      <c r="C5953" s="2">
        <f t="shared" si="1330"/>
        <v>248</v>
      </c>
      <c r="D5953" s="2">
        <f t="shared" si="1331"/>
        <v>21</v>
      </c>
      <c r="E5953" s="2">
        <f t="shared" si="1321"/>
        <v>5949</v>
      </c>
      <c r="F5953" s="11">
        <v>324</v>
      </c>
      <c r="G5953" s="10">
        <v>0</v>
      </c>
      <c r="H5953" s="10">
        <v>0</v>
      </c>
      <c r="I5953" s="10">
        <v>0</v>
      </c>
      <c r="J5953" s="9">
        <v>0.29065637552520102</v>
      </c>
      <c r="K5953" s="9">
        <v>0.29065637552520102</v>
      </c>
      <c r="L5953" s="9">
        <v>0.29065637552520102</v>
      </c>
      <c r="N5953" s="32">
        <f>IF('System Design'!$F$8=1,'Hourly Demand and Generation'!G5953*'System Design'!$F$21,IF('System Design'!$F$8=2,'Hourly Demand and Generation'!H5953*'System Design'!$F$21,IF('System Design'!$F$8=3,'Hourly Demand and Generation'!I5953*'System Design'!$F$21)))</f>
        <v>0</v>
      </c>
      <c r="O5953" s="32">
        <f>IF('System Design'!$F$8=1,'Hourly Demand and Generation'!J5953*'System Design'!$F$22,IF('System Design'!$F$8=2,'Hourly Demand and Generation'!K5953*'System Design'!$F$22,IF('System Design'!$F$8=3,'Hourly Demand and Generation'!L5953*'System Design'!$F$22)))</f>
        <v>726.64093881300255</v>
      </c>
      <c r="Q5953" s="32">
        <f t="shared" si="1319"/>
        <v>0</v>
      </c>
      <c r="R5953" s="32">
        <f t="shared" si="1322"/>
        <v>5400</v>
      </c>
      <c r="S5953" s="32">
        <f t="shared" si="1323"/>
        <v>0</v>
      </c>
      <c r="T5953" s="32">
        <f t="shared" si="1324"/>
        <v>21600</v>
      </c>
      <c r="U5953" s="32">
        <f t="shared" si="1325"/>
        <v>0</v>
      </c>
      <c r="V5953" s="32">
        <f t="shared" si="1320"/>
        <v>402.64093881300255</v>
      </c>
      <c r="W5953" s="32">
        <f t="shared" si="1326"/>
        <v>402.64093881300255</v>
      </c>
      <c r="X5953" s="32">
        <f t="shared" si="1327"/>
        <v>402.64093881300255</v>
      </c>
    </row>
    <row r="5954" spans="1:24" x14ac:dyDescent="0.25">
      <c r="A5954" s="2"/>
      <c r="B5954" s="2" t="s">
        <v>10</v>
      </c>
      <c r="C5954" s="2">
        <f t="shared" si="1330"/>
        <v>248</v>
      </c>
      <c r="D5954" s="2">
        <f t="shared" si="1331"/>
        <v>22</v>
      </c>
      <c r="E5954" s="2">
        <f t="shared" si="1321"/>
        <v>5950</v>
      </c>
      <c r="F5954" s="11">
        <v>306</v>
      </c>
      <c r="G5954" s="10">
        <v>0</v>
      </c>
      <c r="H5954" s="10">
        <v>0</v>
      </c>
      <c r="I5954" s="10">
        <v>0</v>
      </c>
      <c r="J5954" s="9">
        <v>0.30680395194326698</v>
      </c>
      <c r="K5954" s="9">
        <v>0.30680395194326698</v>
      </c>
      <c r="L5954" s="9">
        <v>0.30680395194326698</v>
      </c>
      <c r="N5954" s="32">
        <f>IF('System Design'!$F$8=1,'Hourly Demand and Generation'!G5954*'System Design'!$F$21,IF('System Design'!$F$8=2,'Hourly Demand and Generation'!H5954*'System Design'!$F$21,IF('System Design'!$F$8=3,'Hourly Demand and Generation'!I5954*'System Design'!$F$21)))</f>
        <v>0</v>
      </c>
      <c r="O5954" s="32">
        <f>IF('System Design'!$F$8=1,'Hourly Demand and Generation'!J5954*'System Design'!$F$22,IF('System Design'!$F$8=2,'Hourly Demand and Generation'!K5954*'System Design'!$F$22,IF('System Design'!$F$8=3,'Hourly Demand and Generation'!L5954*'System Design'!$F$22)))</f>
        <v>767.00987985816744</v>
      </c>
      <c r="Q5954" s="32">
        <f t="shared" si="1319"/>
        <v>0</v>
      </c>
      <c r="R5954" s="32">
        <f t="shared" si="1322"/>
        <v>5400</v>
      </c>
      <c r="S5954" s="32">
        <f t="shared" si="1323"/>
        <v>0</v>
      </c>
      <c r="T5954" s="32">
        <f t="shared" si="1324"/>
        <v>21600</v>
      </c>
      <c r="U5954" s="32">
        <f t="shared" si="1325"/>
        <v>0</v>
      </c>
      <c r="V5954" s="32">
        <f t="shared" si="1320"/>
        <v>461.00987985816744</v>
      </c>
      <c r="W5954" s="32">
        <f t="shared" si="1326"/>
        <v>461.00987985816744</v>
      </c>
      <c r="X5954" s="32">
        <f t="shared" si="1327"/>
        <v>461.00987985816744</v>
      </c>
    </row>
    <row r="5955" spans="1:24" x14ac:dyDescent="0.25">
      <c r="A5955" s="2"/>
      <c r="B5955" s="2" t="s">
        <v>10</v>
      </c>
      <c r="C5955" s="2">
        <f t="shared" si="1330"/>
        <v>248</v>
      </c>
      <c r="D5955" s="2">
        <f t="shared" si="1331"/>
        <v>23</v>
      </c>
      <c r="E5955" s="2">
        <f t="shared" si="1321"/>
        <v>5951</v>
      </c>
      <c r="F5955" s="11">
        <v>288</v>
      </c>
      <c r="G5955" s="10">
        <v>0</v>
      </c>
      <c r="H5955" s="10">
        <v>0</v>
      </c>
      <c r="I5955" s="10">
        <v>0</v>
      </c>
      <c r="J5955" s="9">
        <v>0.25836122268906703</v>
      </c>
      <c r="K5955" s="9">
        <v>0.25836122268906703</v>
      </c>
      <c r="L5955" s="9">
        <v>0.25836122268906703</v>
      </c>
      <c r="N5955" s="32">
        <f>IF('System Design'!$F$8=1,'Hourly Demand and Generation'!G5955*'System Design'!$F$21,IF('System Design'!$F$8=2,'Hourly Demand and Generation'!H5955*'System Design'!$F$21,IF('System Design'!$F$8=3,'Hourly Demand and Generation'!I5955*'System Design'!$F$21)))</f>
        <v>0</v>
      </c>
      <c r="O5955" s="32">
        <f>IF('System Design'!$F$8=1,'Hourly Demand and Generation'!J5955*'System Design'!$F$22,IF('System Design'!$F$8=2,'Hourly Demand and Generation'!K5955*'System Design'!$F$22,IF('System Design'!$F$8=3,'Hourly Demand and Generation'!L5955*'System Design'!$F$22)))</f>
        <v>645.90305672266754</v>
      </c>
      <c r="Q5955" s="32">
        <f t="shared" si="1319"/>
        <v>0</v>
      </c>
      <c r="R5955" s="32">
        <f t="shared" si="1322"/>
        <v>5400</v>
      </c>
      <c r="S5955" s="32">
        <f t="shared" si="1323"/>
        <v>0</v>
      </c>
      <c r="T5955" s="32">
        <f t="shared" si="1324"/>
        <v>21600</v>
      </c>
      <c r="U5955" s="32">
        <f t="shared" si="1325"/>
        <v>0</v>
      </c>
      <c r="V5955" s="32">
        <f t="shared" si="1320"/>
        <v>357.90305672266754</v>
      </c>
      <c r="W5955" s="32">
        <f t="shared" si="1326"/>
        <v>357.90305672266754</v>
      </c>
      <c r="X5955" s="32">
        <f t="shared" si="1327"/>
        <v>357.90305672266754</v>
      </c>
    </row>
    <row r="5956" spans="1:24" x14ac:dyDescent="0.25">
      <c r="A5956" s="2"/>
      <c r="B5956" s="2" t="s">
        <v>10</v>
      </c>
      <c r="C5956" s="2">
        <f t="shared" si="1330"/>
        <v>248</v>
      </c>
      <c r="D5956" s="2">
        <f t="shared" si="1331"/>
        <v>24</v>
      </c>
      <c r="E5956" s="2">
        <f t="shared" si="1321"/>
        <v>5952</v>
      </c>
      <c r="F5956" s="11">
        <v>252</v>
      </c>
      <c r="G5956" s="10">
        <v>0</v>
      </c>
      <c r="H5956" s="10">
        <v>0</v>
      </c>
      <c r="I5956" s="10">
        <v>0</v>
      </c>
      <c r="J5956" s="9">
        <v>0.25836122268906703</v>
      </c>
      <c r="K5956" s="9">
        <v>0.25836122268906703</v>
      </c>
      <c r="L5956" s="9">
        <v>0.25836122268906703</v>
      </c>
      <c r="N5956" s="32">
        <f>IF('System Design'!$F$8=1,'Hourly Demand and Generation'!G5956*'System Design'!$F$21,IF('System Design'!$F$8=2,'Hourly Demand and Generation'!H5956*'System Design'!$F$21,IF('System Design'!$F$8=3,'Hourly Demand and Generation'!I5956*'System Design'!$F$21)))</f>
        <v>0</v>
      </c>
      <c r="O5956" s="32">
        <f>IF('System Design'!$F$8=1,'Hourly Demand and Generation'!J5956*'System Design'!$F$22,IF('System Design'!$F$8=2,'Hourly Demand and Generation'!K5956*'System Design'!$F$22,IF('System Design'!$F$8=3,'Hourly Demand and Generation'!L5956*'System Design'!$F$22)))</f>
        <v>645.90305672266754</v>
      </c>
      <c r="Q5956" s="32">
        <f t="shared" si="1319"/>
        <v>0</v>
      </c>
      <c r="R5956" s="32">
        <f t="shared" si="1322"/>
        <v>5400</v>
      </c>
      <c r="S5956" s="32">
        <f t="shared" si="1323"/>
        <v>0</v>
      </c>
      <c r="T5956" s="32">
        <f t="shared" si="1324"/>
        <v>21600</v>
      </c>
      <c r="U5956" s="32">
        <f t="shared" si="1325"/>
        <v>0</v>
      </c>
      <c r="V5956" s="32">
        <f t="shared" si="1320"/>
        <v>393.90305672266754</v>
      </c>
      <c r="W5956" s="32">
        <f t="shared" si="1326"/>
        <v>393.90305672266754</v>
      </c>
      <c r="X5956" s="32">
        <f t="shared" si="1327"/>
        <v>393.90305672266754</v>
      </c>
    </row>
    <row r="5957" spans="1:24" x14ac:dyDescent="0.25">
      <c r="A5957" s="2"/>
      <c r="B5957" s="2" t="s">
        <v>10</v>
      </c>
      <c r="C5957" s="2">
        <f>C5956+1</f>
        <v>249</v>
      </c>
      <c r="D5957" s="2">
        <v>1</v>
      </c>
      <c r="E5957" s="2">
        <f t="shared" si="1321"/>
        <v>5953</v>
      </c>
      <c r="F5957" s="11">
        <v>216</v>
      </c>
      <c r="G5957" s="10">
        <v>0</v>
      </c>
      <c r="H5957" s="10">
        <v>0</v>
      </c>
      <c r="I5957" s="10">
        <v>0</v>
      </c>
      <c r="J5957" s="9">
        <v>0.35129135805419798</v>
      </c>
      <c r="K5957" s="9">
        <v>0.35129135805419798</v>
      </c>
      <c r="L5957" s="9">
        <v>0.35129135805419798</v>
      </c>
      <c r="N5957" s="32">
        <f>IF('System Design'!$F$8=1,'Hourly Demand and Generation'!G5957*'System Design'!$F$21,IF('System Design'!$F$8=2,'Hourly Demand and Generation'!H5957*'System Design'!$F$21,IF('System Design'!$F$8=3,'Hourly Demand and Generation'!I5957*'System Design'!$F$21)))</f>
        <v>0</v>
      </c>
      <c r="O5957" s="32">
        <f>IF('System Design'!$F$8=1,'Hourly Demand and Generation'!J5957*'System Design'!$F$22,IF('System Design'!$F$8=2,'Hourly Demand and Generation'!K5957*'System Design'!$F$22,IF('System Design'!$F$8=3,'Hourly Demand and Generation'!L5957*'System Design'!$F$22)))</f>
        <v>878.22839513549491</v>
      </c>
      <c r="Q5957" s="32">
        <f t="shared" si="1319"/>
        <v>0</v>
      </c>
      <c r="R5957" s="32">
        <f t="shared" si="1322"/>
        <v>5400</v>
      </c>
      <c r="S5957" s="32">
        <f t="shared" si="1323"/>
        <v>0</v>
      </c>
      <c r="T5957" s="32">
        <f t="shared" si="1324"/>
        <v>21600</v>
      </c>
      <c r="U5957" s="32">
        <f t="shared" si="1325"/>
        <v>0</v>
      </c>
      <c r="V5957" s="32">
        <f t="shared" si="1320"/>
        <v>662.22839513549491</v>
      </c>
      <c r="W5957" s="32">
        <f t="shared" si="1326"/>
        <v>662.22839513549491</v>
      </c>
      <c r="X5957" s="32">
        <f t="shared" si="1327"/>
        <v>662.22839513549491</v>
      </c>
    </row>
    <row r="5958" spans="1:24" x14ac:dyDescent="0.25">
      <c r="A5958" s="2"/>
      <c r="B5958" s="2" t="s">
        <v>10</v>
      </c>
      <c r="C5958" s="2">
        <f>C5957</f>
        <v>249</v>
      </c>
      <c r="D5958" s="2">
        <f>D5957+1</f>
        <v>2</v>
      </c>
      <c r="E5958" s="2">
        <f t="shared" si="1321"/>
        <v>5954</v>
      </c>
      <c r="F5958" s="11">
        <v>198</v>
      </c>
      <c r="G5958" s="10">
        <v>0</v>
      </c>
      <c r="H5958" s="10">
        <v>0</v>
      </c>
      <c r="I5958" s="10">
        <v>0</v>
      </c>
      <c r="J5958" s="9">
        <v>0.31616222224877799</v>
      </c>
      <c r="K5958" s="9">
        <v>0.31616222224877799</v>
      </c>
      <c r="L5958" s="9">
        <v>0.31616222224877799</v>
      </c>
      <c r="N5958" s="32">
        <f>IF('System Design'!$F$8=1,'Hourly Demand and Generation'!G5958*'System Design'!$F$21,IF('System Design'!$F$8=2,'Hourly Demand and Generation'!H5958*'System Design'!$F$21,IF('System Design'!$F$8=3,'Hourly Demand and Generation'!I5958*'System Design'!$F$21)))</f>
        <v>0</v>
      </c>
      <c r="O5958" s="32">
        <f>IF('System Design'!$F$8=1,'Hourly Demand and Generation'!J5958*'System Design'!$F$22,IF('System Design'!$F$8=2,'Hourly Demand and Generation'!K5958*'System Design'!$F$22,IF('System Design'!$F$8=3,'Hourly Demand and Generation'!L5958*'System Design'!$F$22)))</f>
        <v>790.40555562194493</v>
      </c>
      <c r="Q5958" s="32">
        <f t="shared" ref="Q5958:Q6021" si="1332">IF(F5958-N5958-O5958&gt;0,F5958-N5958-O5958,0)</f>
        <v>0</v>
      </c>
      <c r="R5958" s="32">
        <f t="shared" si="1322"/>
        <v>5400</v>
      </c>
      <c r="S5958" s="32">
        <f t="shared" si="1323"/>
        <v>0</v>
      </c>
      <c r="T5958" s="32">
        <f t="shared" si="1324"/>
        <v>21600</v>
      </c>
      <c r="U5958" s="32">
        <f t="shared" si="1325"/>
        <v>0</v>
      </c>
      <c r="V5958" s="32">
        <f t="shared" ref="V5958:V6021" si="1333">IF(F5958-N5958-O5958&lt;0,N5958+O5958-F5958,0)</f>
        <v>592.40555562194493</v>
      </c>
      <c r="W5958" s="32">
        <f t="shared" si="1326"/>
        <v>592.40555562194493</v>
      </c>
      <c r="X5958" s="32">
        <f t="shared" si="1327"/>
        <v>592.40555562194493</v>
      </c>
    </row>
    <row r="5959" spans="1:24" x14ac:dyDescent="0.25">
      <c r="A5959" s="2"/>
      <c r="B5959" s="2" t="s">
        <v>10</v>
      </c>
      <c r="C5959" s="2">
        <f t="shared" ref="C5959:C5980" si="1334">C5958</f>
        <v>249</v>
      </c>
      <c r="D5959" s="2">
        <f t="shared" ref="D5959:D5980" si="1335">D5958+1</f>
        <v>3</v>
      </c>
      <c r="E5959" s="2">
        <f t="shared" ref="E5959:E6022" si="1336">E5958+1</f>
        <v>5955</v>
      </c>
      <c r="F5959" s="11">
        <v>180</v>
      </c>
      <c r="G5959" s="10">
        <v>0</v>
      </c>
      <c r="H5959" s="10">
        <v>0</v>
      </c>
      <c r="I5959" s="10">
        <v>0</v>
      </c>
      <c r="J5959" s="9">
        <v>0.31616222224877799</v>
      </c>
      <c r="K5959" s="9">
        <v>0.31616222224877799</v>
      </c>
      <c r="L5959" s="9">
        <v>0.31616222224877799</v>
      </c>
      <c r="N5959" s="32">
        <f>IF('System Design'!$F$8=1,'Hourly Demand and Generation'!G5959*'System Design'!$F$21,IF('System Design'!$F$8=2,'Hourly Demand and Generation'!H5959*'System Design'!$F$21,IF('System Design'!$F$8=3,'Hourly Demand and Generation'!I5959*'System Design'!$F$21)))</f>
        <v>0</v>
      </c>
      <c r="O5959" s="32">
        <f>IF('System Design'!$F$8=1,'Hourly Demand and Generation'!J5959*'System Design'!$F$22,IF('System Design'!$F$8=2,'Hourly Demand and Generation'!K5959*'System Design'!$F$22,IF('System Design'!$F$8=3,'Hourly Demand and Generation'!L5959*'System Design'!$F$22)))</f>
        <v>790.40555562194493</v>
      </c>
      <c r="Q5959" s="32">
        <f t="shared" si="1332"/>
        <v>0</v>
      </c>
      <c r="R5959" s="32">
        <f t="shared" ref="R5959:R6022" si="1337">IF($Q5959&lt;R5958+$V5959,IF(R5958+$V5959-$Q5959&gt;5400,5400,R5958+$V5959-$Q5959),0)</f>
        <v>5400</v>
      </c>
      <c r="S5959" s="32">
        <f t="shared" ref="S5959:S6022" si="1338">IF(R5959&gt;0,0,$Q5959+$V5959-R5958)</f>
        <v>0</v>
      </c>
      <c r="T5959" s="32">
        <f t="shared" ref="T5959:T6022" si="1339">IF($Q5959&lt;T5958+$V5959,IF(T5958+$V5959-$Q5959&gt;21600,21600,T5958+$V5959-$Q5959),0)</f>
        <v>21600</v>
      </c>
      <c r="U5959" s="32">
        <f t="shared" ref="U5959:U6022" si="1340">IF(T5959&gt;0,0,$Q5959+$V5959-T5958)</f>
        <v>0</v>
      </c>
      <c r="V5959" s="32">
        <f t="shared" si="1333"/>
        <v>610.40555562194493</v>
      </c>
      <c r="W5959" s="32">
        <f t="shared" ref="W5959:W6022" si="1341">IF(R5959=5400,$V5959-(R5959-R5958),0)</f>
        <v>610.40555562194493</v>
      </c>
      <c r="X5959" s="32">
        <f t="shared" ref="X5959:X6022" si="1342">IF(T5959=21600,$V5959-(T5959-T5958),0)</f>
        <v>610.40555562194493</v>
      </c>
    </row>
    <row r="5960" spans="1:24" x14ac:dyDescent="0.25">
      <c r="A5960" s="2"/>
      <c r="B5960" s="2" t="s">
        <v>10</v>
      </c>
      <c r="C5960" s="2">
        <f t="shared" si="1334"/>
        <v>249</v>
      </c>
      <c r="D5960" s="2">
        <f t="shared" si="1335"/>
        <v>4</v>
      </c>
      <c r="E5960" s="2">
        <f t="shared" si="1336"/>
        <v>5956</v>
      </c>
      <c r="F5960" s="11">
        <v>216</v>
      </c>
      <c r="G5960" s="10">
        <v>0</v>
      </c>
      <c r="H5960" s="10">
        <v>0</v>
      </c>
      <c r="I5960" s="10">
        <v>0</v>
      </c>
      <c r="J5960" s="9">
        <v>0.35129135805419798</v>
      </c>
      <c r="K5960" s="9">
        <v>0.35129135805419798</v>
      </c>
      <c r="L5960" s="9">
        <v>0.35129135805419798</v>
      </c>
      <c r="N5960" s="32">
        <f>IF('System Design'!$F$8=1,'Hourly Demand and Generation'!G5960*'System Design'!$F$21,IF('System Design'!$F$8=2,'Hourly Demand and Generation'!H5960*'System Design'!$F$21,IF('System Design'!$F$8=3,'Hourly Demand and Generation'!I5960*'System Design'!$F$21)))</f>
        <v>0</v>
      </c>
      <c r="O5960" s="32">
        <f>IF('System Design'!$F$8=1,'Hourly Demand and Generation'!J5960*'System Design'!$F$22,IF('System Design'!$F$8=2,'Hourly Demand and Generation'!K5960*'System Design'!$F$22,IF('System Design'!$F$8=3,'Hourly Demand and Generation'!L5960*'System Design'!$F$22)))</f>
        <v>878.22839513549491</v>
      </c>
      <c r="Q5960" s="32">
        <f t="shared" si="1332"/>
        <v>0</v>
      </c>
      <c r="R5960" s="32">
        <f t="shared" si="1337"/>
        <v>5400</v>
      </c>
      <c r="S5960" s="32">
        <f t="shared" si="1338"/>
        <v>0</v>
      </c>
      <c r="T5960" s="32">
        <f t="shared" si="1339"/>
        <v>21600</v>
      </c>
      <c r="U5960" s="32">
        <f t="shared" si="1340"/>
        <v>0</v>
      </c>
      <c r="V5960" s="32">
        <f t="shared" si="1333"/>
        <v>662.22839513549491</v>
      </c>
      <c r="W5960" s="32">
        <f t="shared" si="1341"/>
        <v>662.22839513549491</v>
      </c>
      <c r="X5960" s="32">
        <f t="shared" si="1342"/>
        <v>662.22839513549491</v>
      </c>
    </row>
    <row r="5961" spans="1:24" x14ac:dyDescent="0.25">
      <c r="A5961" s="2"/>
      <c r="B5961" s="2" t="s">
        <v>10</v>
      </c>
      <c r="C5961" s="2">
        <f t="shared" si="1334"/>
        <v>249</v>
      </c>
      <c r="D5961" s="2">
        <f t="shared" si="1335"/>
        <v>5</v>
      </c>
      <c r="E5961" s="2">
        <f t="shared" si="1336"/>
        <v>5957</v>
      </c>
      <c r="F5961" s="11">
        <v>234</v>
      </c>
      <c r="G5961" s="10">
        <v>0</v>
      </c>
      <c r="H5961" s="10">
        <v>3.2000000000000001E-2</v>
      </c>
      <c r="I5961" s="10">
        <v>6.4000000000000001E-2</v>
      </c>
      <c r="J5961" s="9">
        <v>0.281033086443358</v>
      </c>
      <c r="K5961" s="9">
        <v>0.281033086443358</v>
      </c>
      <c r="L5961" s="9">
        <v>0.281033086443358</v>
      </c>
      <c r="N5961" s="32">
        <f>IF('System Design'!$F$8=1,'Hourly Demand and Generation'!G5961*'System Design'!$F$21,IF('System Design'!$F$8=2,'Hourly Demand and Generation'!H5961*'System Design'!$F$21,IF('System Design'!$F$8=3,'Hourly Demand and Generation'!I5961*'System Design'!$F$21)))</f>
        <v>32</v>
      </c>
      <c r="O5961" s="32">
        <f>IF('System Design'!$F$8=1,'Hourly Demand and Generation'!J5961*'System Design'!$F$22,IF('System Design'!$F$8=2,'Hourly Demand and Generation'!K5961*'System Design'!$F$22,IF('System Design'!$F$8=3,'Hourly Demand and Generation'!L5961*'System Design'!$F$22)))</f>
        <v>702.58271610839506</v>
      </c>
      <c r="Q5961" s="32">
        <f t="shared" si="1332"/>
        <v>0</v>
      </c>
      <c r="R5961" s="32">
        <f t="shared" si="1337"/>
        <v>5400</v>
      </c>
      <c r="S5961" s="32">
        <f t="shared" si="1338"/>
        <v>0</v>
      </c>
      <c r="T5961" s="32">
        <f t="shared" si="1339"/>
        <v>21600</v>
      </c>
      <c r="U5961" s="32">
        <f t="shared" si="1340"/>
        <v>0</v>
      </c>
      <c r="V5961" s="32">
        <f t="shared" si="1333"/>
        <v>500.58271610839506</v>
      </c>
      <c r="W5961" s="32">
        <f t="shared" si="1341"/>
        <v>500.58271610839506</v>
      </c>
      <c r="X5961" s="32">
        <f t="shared" si="1342"/>
        <v>500.58271610839506</v>
      </c>
    </row>
    <row r="5962" spans="1:24" x14ac:dyDescent="0.25">
      <c r="A5962" s="2"/>
      <c r="B5962" s="2" t="s">
        <v>10</v>
      </c>
      <c r="C5962" s="2">
        <f t="shared" si="1334"/>
        <v>249</v>
      </c>
      <c r="D5962" s="2">
        <f t="shared" si="1335"/>
        <v>6</v>
      </c>
      <c r="E5962" s="2">
        <f t="shared" si="1336"/>
        <v>5958</v>
      </c>
      <c r="F5962" s="11">
        <v>252</v>
      </c>
      <c r="G5962" s="10">
        <v>6.4000000000000001E-2</v>
      </c>
      <c r="H5962" s="10">
        <v>0.1</v>
      </c>
      <c r="I5962" s="10">
        <v>0.13600000000000001</v>
      </c>
      <c r="J5962" s="9">
        <v>0.281033086443358</v>
      </c>
      <c r="K5962" s="9">
        <v>0.281033086443358</v>
      </c>
      <c r="L5962" s="9">
        <v>0.281033086443358</v>
      </c>
      <c r="N5962" s="32">
        <f>IF('System Design'!$F$8=1,'Hourly Demand and Generation'!G5962*'System Design'!$F$21,IF('System Design'!$F$8=2,'Hourly Demand and Generation'!H5962*'System Design'!$F$21,IF('System Design'!$F$8=3,'Hourly Demand and Generation'!I5962*'System Design'!$F$21)))</f>
        <v>68</v>
      </c>
      <c r="O5962" s="32">
        <f>IF('System Design'!$F$8=1,'Hourly Demand and Generation'!J5962*'System Design'!$F$22,IF('System Design'!$F$8=2,'Hourly Demand and Generation'!K5962*'System Design'!$F$22,IF('System Design'!$F$8=3,'Hourly Demand and Generation'!L5962*'System Design'!$F$22)))</f>
        <v>702.58271610839506</v>
      </c>
      <c r="Q5962" s="32">
        <f t="shared" si="1332"/>
        <v>0</v>
      </c>
      <c r="R5962" s="32">
        <f t="shared" si="1337"/>
        <v>5400</v>
      </c>
      <c r="S5962" s="32">
        <f t="shared" si="1338"/>
        <v>0</v>
      </c>
      <c r="T5962" s="32">
        <f t="shared" si="1339"/>
        <v>21600</v>
      </c>
      <c r="U5962" s="32">
        <f t="shared" si="1340"/>
        <v>0</v>
      </c>
      <c r="V5962" s="32">
        <f t="shared" si="1333"/>
        <v>518.58271610839506</v>
      </c>
      <c r="W5962" s="32">
        <f t="shared" si="1341"/>
        <v>518.58271610839506</v>
      </c>
      <c r="X5962" s="32">
        <f t="shared" si="1342"/>
        <v>518.58271610839506</v>
      </c>
    </row>
    <row r="5963" spans="1:24" x14ac:dyDescent="0.25">
      <c r="A5963" s="2"/>
      <c r="B5963" s="2" t="s">
        <v>10</v>
      </c>
      <c r="C5963" s="2">
        <f t="shared" si="1334"/>
        <v>249</v>
      </c>
      <c r="D5963" s="2">
        <f t="shared" si="1335"/>
        <v>7</v>
      </c>
      <c r="E5963" s="2">
        <f t="shared" si="1336"/>
        <v>5959</v>
      </c>
      <c r="F5963" s="11">
        <v>270</v>
      </c>
      <c r="G5963" s="10">
        <v>0.13600000000000001</v>
      </c>
      <c r="H5963" s="10">
        <v>0.16800000000000001</v>
      </c>
      <c r="I5963" s="10">
        <v>0.2</v>
      </c>
      <c r="J5963" s="9">
        <v>0.31616222224877799</v>
      </c>
      <c r="K5963" s="9">
        <v>0.31616222224877799</v>
      </c>
      <c r="L5963" s="9">
        <v>0.31616222224877799</v>
      </c>
      <c r="N5963" s="32">
        <f>IF('System Design'!$F$8=1,'Hourly Demand and Generation'!G5963*'System Design'!$F$21,IF('System Design'!$F$8=2,'Hourly Demand and Generation'!H5963*'System Design'!$F$21,IF('System Design'!$F$8=3,'Hourly Demand and Generation'!I5963*'System Design'!$F$21)))</f>
        <v>100</v>
      </c>
      <c r="O5963" s="32">
        <f>IF('System Design'!$F$8=1,'Hourly Demand and Generation'!J5963*'System Design'!$F$22,IF('System Design'!$F$8=2,'Hourly Demand and Generation'!K5963*'System Design'!$F$22,IF('System Design'!$F$8=3,'Hourly Demand and Generation'!L5963*'System Design'!$F$22)))</f>
        <v>790.40555562194493</v>
      </c>
      <c r="Q5963" s="32">
        <f t="shared" si="1332"/>
        <v>0</v>
      </c>
      <c r="R5963" s="32">
        <f t="shared" si="1337"/>
        <v>5400</v>
      </c>
      <c r="S5963" s="32">
        <f t="shared" si="1338"/>
        <v>0</v>
      </c>
      <c r="T5963" s="32">
        <f t="shared" si="1339"/>
        <v>21600</v>
      </c>
      <c r="U5963" s="32">
        <f t="shared" si="1340"/>
        <v>0</v>
      </c>
      <c r="V5963" s="32">
        <f t="shared" si="1333"/>
        <v>620.40555562194493</v>
      </c>
      <c r="W5963" s="32">
        <f t="shared" si="1341"/>
        <v>620.40555562194493</v>
      </c>
      <c r="X5963" s="32">
        <f t="shared" si="1342"/>
        <v>620.40555562194493</v>
      </c>
    </row>
    <row r="5964" spans="1:24" x14ac:dyDescent="0.25">
      <c r="A5964" s="2"/>
      <c r="B5964" s="2" t="s">
        <v>10</v>
      </c>
      <c r="C5964" s="2">
        <f t="shared" si="1334"/>
        <v>249</v>
      </c>
      <c r="D5964" s="2">
        <f t="shared" si="1335"/>
        <v>8</v>
      </c>
      <c r="E5964" s="2">
        <f t="shared" si="1336"/>
        <v>5960</v>
      </c>
      <c r="F5964" s="11">
        <v>288</v>
      </c>
      <c r="G5964" s="10">
        <v>0.26400000000000001</v>
      </c>
      <c r="H5964" s="10">
        <v>0.3</v>
      </c>
      <c r="I5964" s="10">
        <v>0.33600000000000002</v>
      </c>
      <c r="J5964" s="9">
        <v>0.31616222224877799</v>
      </c>
      <c r="K5964" s="9">
        <v>0.31616222224877799</v>
      </c>
      <c r="L5964" s="9">
        <v>0.31616222224877799</v>
      </c>
      <c r="N5964" s="32">
        <f>IF('System Design'!$F$8=1,'Hourly Demand and Generation'!G5964*'System Design'!$F$21,IF('System Design'!$F$8=2,'Hourly Demand and Generation'!H5964*'System Design'!$F$21,IF('System Design'!$F$8=3,'Hourly Demand and Generation'!I5964*'System Design'!$F$21)))</f>
        <v>168</v>
      </c>
      <c r="O5964" s="32">
        <f>IF('System Design'!$F$8=1,'Hourly Demand and Generation'!J5964*'System Design'!$F$22,IF('System Design'!$F$8=2,'Hourly Demand and Generation'!K5964*'System Design'!$F$22,IF('System Design'!$F$8=3,'Hourly Demand and Generation'!L5964*'System Design'!$F$22)))</f>
        <v>790.40555562194493</v>
      </c>
      <c r="Q5964" s="32">
        <f t="shared" si="1332"/>
        <v>0</v>
      </c>
      <c r="R5964" s="32">
        <f t="shared" si="1337"/>
        <v>5400</v>
      </c>
      <c r="S5964" s="32">
        <f t="shared" si="1338"/>
        <v>0</v>
      </c>
      <c r="T5964" s="32">
        <f t="shared" si="1339"/>
        <v>21600</v>
      </c>
      <c r="U5964" s="32">
        <f t="shared" si="1340"/>
        <v>0</v>
      </c>
      <c r="V5964" s="32">
        <f t="shared" si="1333"/>
        <v>670.40555562194493</v>
      </c>
      <c r="W5964" s="32">
        <f t="shared" si="1341"/>
        <v>670.40555562194493</v>
      </c>
      <c r="X5964" s="32">
        <f t="shared" si="1342"/>
        <v>670.40555562194493</v>
      </c>
    </row>
    <row r="5965" spans="1:24" x14ac:dyDescent="0.25">
      <c r="A5965" s="2"/>
      <c r="B5965" s="2" t="s">
        <v>10</v>
      </c>
      <c r="C5965" s="2">
        <f t="shared" si="1334"/>
        <v>249</v>
      </c>
      <c r="D5965" s="2">
        <f t="shared" si="1335"/>
        <v>9</v>
      </c>
      <c r="E5965" s="2">
        <f t="shared" si="1336"/>
        <v>5961</v>
      </c>
      <c r="F5965" s="11">
        <v>288</v>
      </c>
      <c r="G5965" s="10">
        <v>0.4</v>
      </c>
      <c r="H5965" s="10">
        <v>0.432</v>
      </c>
      <c r="I5965" s="10">
        <v>0.46400000000000002</v>
      </c>
      <c r="J5965" s="9">
        <v>0.281033086443358</v>
      </c>
      <c r="K5965" s="9">
        <v>0.281033086443358</v>
      </c>
      <c r="L5965" s="9">
        <v>0.281033086443358</v>
      </c>
      <c r="N5965" s="32">
        <f>IF('System Design'!$F$8=1,'Hourly Demand and Generation'!G5965*'System Design'!$F$21,IF('System Design'!$F$8=2,'Hourly Demand and Generation'!H5965*'System Design'!$F$21,IF('System Design'!$F$8=3,'Hourly Demand and Generation'!I5965*'System Design'!$F$21)))</f>
        <v>232</v>
      </c>
      <c r="O5965" s="32">
        <f>IF('System Design'!$F$8=1,'Hourly Demand and Generation'!J5965*'System Design'!$F$22,IF('System Design'!$F$8=2,'Hourly Demand and Generation'!K5965*'System Design'!$F$22,IF('System Design'!$F$8=3,'Hourly Demand and Generation'!L5965*'System Design'!$F$22)))</f>
        <v>702.58271610839506</v>
      </c>
      <c r="Q5965" s="32">
        <f t="shared" si="1332"/>
        <v>0</v>
      </c>
      <c r="R5965" s="32">
        <f t="shared" si="1337"/>
        <v>5400</v>
      </c>
      <c r="S5965" s="32">
        <f t="shared" si="1338"/>
        <v>0</v>
      </c>
      <c r="T5965" s="32">
        <f t="shared" si="1339"/>
        <v>21600</v>
      </c>
      <c r="U5965" s="32">
        <f t="shared" si="1340"/>
        <v>0</v>
      </c>
      <c r="V5965" s="32">
        <f t="shared" si="1333"/>
        <v>646.58271610839506</v>
      </c>
      <c r="W5965" s="32">
        <f t="shared" si="1341"/>
        <v>646.58271610839506</v>
      </c>
      <c r="X5965" s="32">
        <f t="shared" si="1342"/>
        <v>646.58271610839506</v>
      </c>
    </row>
    <row r="5966" spans="1:24" x14ac:dyDescent="0.25">
      <c r="A5966" s="2"/>
      <c r="B5966" s="2" t="s">
        <v>10</v>
      </c>
      <c r="C5966" s="2">
        <f t="shared" si="1334"/>
        <v>249</v>
      </c>
      <c r="D5966" s="2">
        <f t="shared" si="1335"/>
        <v>10</v>
      </c>
      <c r="E5966" s="2">
        <f t="shared" si="1336"/>
        <v>5962</v>
      </c>
      <c r="F5966" s="11">
        <v>280.8</v>
      </c>
      <c r="G5966" s="10">
        <v>0.53600000000000003</v>
      </c>
      <c r="H5966" s="10">
        <v>0.56799999999999995</v>
      </c>
      <c r="I5966" s="10">
        <v>0.6</v>
      </c>
      <c r="J5966" s="9">
        <v>0.31616222224877799</v>
      </c>
      <c r="K5966" s="9">
        <v>0.31616222224877799</v>
      </c>
      <c r="L5966" s="9">
        <v>0.31616222224877799</v>
      </c>
      <c r="N5966" s="32">
        <f>IF('System Design'!$F$8=1,'Hourly Demand and Generation'!G5966*'System Design'!$F$21,IF('System Design'!$F$8=2,'Hourly Demand and Generation'!H5966*'System Design'!$F$21,IF('System Design'!$F$8=3,'Hourly Demand and Generation'!I5966*'System Design'!$F$21)))</f>
        <v>300</v>
      </c>
      <c r="O5966" s="32">
        <f>IF('System Design'!$F$8=1,'Hourly Demand and Generation'!J5966*'System Design'!$F$22,IF('System Design'!$F$8=2,'Hourly Demand and Generation'!K5966*'System Design'!$F$22,IF('System Design'!$F$8=3,'Hourly Demand and Generation'!L5966*'System Design'!$F$22)))</f>
        <v>790.40555562194493</v>
      </c>
      <c r="Q5966" s="32">
        <f t="shared" si="1332"/>
        <v>0</v>
      </c>
      <c r="R5966" s="32">
        <f t="shared" si="1337"/>
        <v>5400</v>
      </c>
      <c r="S5966" s="32">
        <f t="shared" si="1338"/>
        <v>0</v>
      </c>
      <c r="T5966" s="32">
        <f t="shared" si="1339"/>
        <v>21600</v>
      </c>
      <c r="U5966" s="32">
        <f t="shared" si="1340"/>
        <v>0</v>
      </c>
      <c r="V5966" s="32">
        <f t="shared" si="1333"/>
        <v>809.60555562194509</v>
      </c>
      <c r="W5966" s="32">
        <f t="shared" si="1341"/>
        <v>809.60555562194509</v>
      </c>
      <c r="X5966" s="32">
        <f t="shared" si="1342"/>
        <v>809.60555562194509</v>
      </c>
    </row>
    <row r="5967" spans="1:24" x14ac:dyDescent="0.25">
      <c r="A5967" s="2"/>
      <c r="B5967" s="2" t="s">
        <v>10</v>
      </c>
      <c r="C5967" s="2">
        <f t="shared" si="1334"/>
        <v>249</v>
      </c>
      <c r="D5967" s="2">
        <f t="shared" si="1335"/>
        <v>11</v>
      </c>
      <c r="E5967" s="2">
        <f t="shared" si="1336"/>
        <v>5963</v>
      </c>
      <c r="F5967" s="11">
        <v>277.2</v>
      </c>
      <c r="G5967" s="10">
        <v>0.66400000000000003</v>
      </c>
      <c r="H5967" s="10">
        <v>0.7</v>
      </c>
      <c r="I5967" s="10">
        <v>0.73599999999999999</v>
      </c>
      <c r="J5967" s="9">
        <v>0.281033086443358</v>
      </c>
      <c r="K5967" s="9">
        <v>0.281033086443358</v>
      </c>
      <c r="L5967" s="9">
        <v>0.281033086443358</v>
      </c>
      <c r="N5967" s="32">
        <f>IF('System Design'!$F$8=1,'Hourly Demand and Generation'!G5967*'System Design'!$F$21,IF('System Design'!$F$8=2,'Hourly Demand and Generation'!H5967*'System Design'!$F$21,IF('System Design'!$F$8=3,'Hourly Demand and Generation'!I5967*'System Design'!$F$21)))</f>
        <v>368</v>
      </c>
      <c r="O5967" s="32">
        <f>IF('System Design'!$F$8=1,'Hourly Demand and Generation'!J5967*'System Design'!$F$22,IF('System Design'!$F$8=2,'Hourly Demand and Generation'!K5967*'System Design'!$F$22,IF('System Design'!$F$8=3,'Hourly Demand and Generation'!L5967*'System Design'!$F$22)))</f>
        <v>702.58271610839506</v>
      </c>
      <c r="Q5967" s="32">
        <f t="shared" si="1332"/>
        <v>0</v>
      </c>
      <c r="R5967" s="32">
        <f t="shared" si="1337"/>
        <v>5400</v>
      </c>
      <c r="S5967" s="32">
        <f t="shared" si="1338"/>
        <v>0</v>
      </c>
      <c r="T5967" s="32">
        <f t="shared" si="1339"/>
        <v>21600</v>
      </c>
      <c r="U5967" s="32">
        <f t="shared" si="1340"/>
        <v>0</v>
      </c>
      <c r="V5967" s="32">
        <f t="shared" si="1333"/>
        <v>793.38271610839502</v>
      </c>
      <c r="W5967" s="32">
        <f t="shared" si="1341"/>
        <v>793.38271610839502</v>
      </c>
      <c r="X5967" s="32">
        <f t="shared" si="1342"/>
        <v>793.38271610839502</v>
      </c>
    </row>
    <row r="5968" spans="1:24" x14ac:dyDescent="0.25">
      <c r="A5968" s="2"/>
      <c r="B5968" s="2" t="s">
        <v>10</v>
      </c>
      <c r="C5968" s="2">
        <f t="shared" si="1334"/>
        <v>249</v>
      </c>
      <c r="D5968" s="2">
        <f t="shared" si="1335"/>
        <v>12</v>
      </c>
      <c r="E5968" s="2">
        <f t="shared" si="1336"/>
        <v>5964</v>
      </c>
      <c r="F5968" s="11">
        <v>277.2</v>
      </c>
      <c r="G5968" s="10">
        <v>0.8</v>
      </c>
      <c r="H5968" s="10">
        <v>0.8</v>
      </c>
      <c r="I5968" s="10">
        <v>0.8</v>
      </c>
      <c r="J5968" s="9">
        <v>0.26346851854064801</v>
      </c>
      <c r="K5968" s="9">
        <v>0.26346851854064801</v>
      </c>
      <c r="L5968" s="9">
        <v>0.26346851854064801</v>
      </c>
      <c r="N5968" s="32">
        <f>IF('System Design'!$F$8=1,'Hourly Demand and Generation'!G5968*'System Design'!$F$21,IF('System Design'!$F$8=2,'Hourly Demand and Generation'!H5968*'System Design'!$F$21,IF('System Design'!$F$8=3,'Hourly Demand and Generation'!I5968*'System Design'!$F$21)))</f>
        <v>400</v>
      </c>
      <c r="O5968" s="32">
        <f>IF('System Design'!$F$8=1,'Hourly Demand and Generation'!J5968*'System Design'!$F$22,IF('System Design'!$F$8=2,'Hourly Demand and Generation'!K5968*'System Design'!$F$22,IF('System Design'!$F$8=3,'Hourly Demand and Generation'!L5968*'System Design'!$F$22)))</f>
        <v>658.67129635162007</v>
      </c>
      <c r="Q5968" s="32">
        <f t="shared" si="1332"/>
        <v>0</v>
      </c>
      <c r="R5968" s="32">
        <f t="shared" si="1337"/>
        <v>5400</v>
      </c>
      <c r="S5968" s="32">
        <f t="shared" si="1338"/>
        <v>0</v>
      </c>
      <c r="T5968" s="32">
        <f t="shared" si="1339"/>
        <v>21600</v>
      </c>
      <c r="U5968" s="32">
        <f t="shared" si="1340"/>
        <v>0</v>
      </c>
      <c r="V5968" s="32">
        <f t="shared" si="1333"/>
        <v>781.47129635162014</v>
      </c>
      <c r="W5968" s="32">
        <f t="shared" si="1341"/>
        <v>781.47129635162014</v>
      </c>
      <c r="X5968" s="32">
        <f t="shared" si="1342"/>
        <v>781.47129635162014</v>
      </c>
    </row>
    <row r="5969" spans="1:24" x14ac:dyDescent="0.25">
      <c r="A5969" s="2"/>
      <c r="B5969" s="2" t="s">
        <v>10</v>
      </c>
      <c r="C5969" s="2">
        <f t="shared" si="1334"/>
        <v>249</v>
      </c>
      <c r="D5969" s="2">
        <f t="shared" si="1335"/>
        <v>13</v>
      </c>
      <c r="E5969" s="2">
        <f t="shared" si="1336"/>
        <v>5965</v>
      </c>
      <c r="F5969" s="11">
        <v>288</v>
      </c>
      <c r="G5969" s="10">
        <v>0.66400000000000003</v>
      </c>
      <c r="H5969" s="10">
        <v>0.7</v>
      </c>
      <c r="I5969" s="10">
        <v>0.73599999999999999</v>
      </c>
      <c r="J5969" s="9">
        <v>0.281033086443358</v>
      </c>
      <c r="K5969" s="9">
        <v>0.281033086443358</v>
      </c>
      <c r="L5969" s="9">
        <v>0.281033086443358</v>
      </c>
      <c r="N5969" s="32">
        <f>IF('System Design'!$F$8=1,'Hourly Demand and Generation'!G5969*'System Design'!$F$21,IF('System Design'!$F$8=2,'Hourly Demand and Generation'!H5969*'System Design'!$F$21,IF('System Design'!$F$8=3,'Hourly Demand and Generation'!I5969*'System Design'!$F$21)))</f>
        <v>368</v>
      </c>
      <c r="O5969" s="32">
        <f>IF('System Design'!$F$8=1,'Hourly Demand and Generation'!J5969*'System Design'!$F$22,IF('System Design'!$F$8=2,'Hourly Demand and Generation'!K5969*'System Design'!$F$22,IF('System Design'!$F$8=3,'Hourly Demand and Generation'!L5969*'System Design'!$F$22)))</f>
        <v>702.58271610839506</v>
      </c>
      <c r="Q5969" s="32">
        <f t="shared" si="1332"/>
        <v>0</v>
      </c>
      <c r="R5969" s="32">
        <f t="shared" si="1337"/>
        <v>5400</v>
      </c>
      <c r="S5969" s="32">
        <f t="shared" si="1338"/>
        <v>0</v>
      </c>
      <c r="T5969" s="32">
        <f t="shared" si="1339"/>
        <v>21600</v>
      </c>
      <c r="U5969" s="32">
        <f t="shared" si="1340"/>
        <v>0</v>
      </c>
      <c r="V5969" s="32">
        <f t="shared" si="1333"/>
        <v>782.58271610839506</v>
      </c>
      <c r="W5969" s="32">
        <f t="shared" si="1341"/>
        <v>782.58271610839506</v>
      </c>
      <c r="X5969" s="32">
        <f t="shared" si="1342"/>
        <v>782.58271610839506</v>
      </c>
    </row>
    <row r="5970" spans="1:24" x14ac:dyDescent="0.25">
      <c r="A5970" s="2"/>
      <c r="B5970" s="2" t="s">
        <v>10</v>
      </c>
      <c r="C5970" s="2">
        <f t="shared" si="1334"/>
        <v>249</v>
      </c>
      <c r="D5970" s="2">
        <f t="shared" si="1335"/>
        <v>14</v>
      </c>
      <c r="E5970" s="2">
        <f t="shared" si="1336"/>
        <v>5966</v>
      </c>
      <c r="F5970" s="11">
        <v>288</v>
      </c>
      <c r="G5970" s="10">
        <v>0.53600000000000003</v>
      </c>
      <c r="H5970" s="10">
        <v>0.56799999999999995</v>
      </c>
      <c r="I5970" s="10">
        <v>0.6</v>
      </c>
      <c r="J5970" s="9">
        <v>0.298597654346068</v>
      </c>
      <c r="K5970" s="9">
        <v>0.298597654346068</v>
      </c>
      <c r="L5970" s="9">
        <v>0.298597654346068</v>
      </c>
      <c r="N5970" s="32">
        <f>IF('System Design'!$F$8=1,'Hourly Demand and Generation'!G5970*'System Design'!$F$21,IF('System Design'!$F$8=2,'Hourly Demand and Generation'!H5970*'System Design'!$F$21,IF('System Design'!$F$8=3,'Hourly Demand and Generation'!I5970*'System Design'!$F$21)))</f>
        <v>300</v>
      </c>
      <c r="O5970" s="32">
        <f>IF('System Design'!$F$8=1,'Hourly Demand and Generation'!J5970*'System Design'!$F$22,IF('System Design'!$F$8=2,'Hourly Demand and Generation'!K5970*'System Design'!$F$22,IF('System Design'!$F$8=3,'Hourly Demand and Generation'!L5970*'System Design'!$F$22)))</f>
        <v>746.49413586516994</v>
      </c>
      <c r="Q5970" s="32">
        <f t="shared" si="1332"/>
        <v>0</v>
      </c>
      <c r="R5970" s="32">
        <f t="shared" si="1337"/>
        <v>5400</v>
      </c>
      <c r="S5970" s="32">
        <f t="shared" si="1338"/>
        <v>0</v>
      </c>
      <c r="T5970" s="32">
        <f t="shared" si="1339"/>
        <v>21600</v>
      </c>
      <c r="U5970" s="32">
        <f t="shared" si="1340"/>
        <v>0</v>
      </c>
      <c r="V5970" s="32">
        <f t="shared" si="1333"/>
        <v>758.49413586516994</v>
      </c>
      <c r="W5970" s="32">
        <f t="shared" si="1341"/>
        <v>758.49413586516994</v>
      </c>
      <c r="X5970" s="32">
        <f t="shared" si="1342"/>
        <v>758.49413586516994</v>
      </c>
    </row>
    <row r="5971" spans="1:24" x14ac:dyDescent="0.25">
      <c r="A5971" s="2"/>
      <c r="B5971" s="2" t="s">
        <v>10</v>
      </c>
      <c r="C5971" s="2">
        <f t="shared" si="1334"/>
        <v>249</v>
      </c>
      <c r="D5971" s="2">
        <f t="shared" si="1335"/>
        <v>15</v>
      </c>
      <c r="E5971" s="2">
        <f t="shared" si="1336"/>
        <v>5967</v>
      </c>
      <c r="F5971" s="11">
        <v>306</v>
      </c>
      <c r="G5971" s="10">
        <v>0.4</v>
      </c>
      <c r="H5971" s="10">
        <v>0.432</v>
      </c>
      <c r="I5971" s="10">
        <v>0.46400000000000002</v>
      </c>
      <c r="J5971" s="9">
        <v>0.31616222224877799</v>
      </c>
      <c r="K5971" s="9">
        <v>0.31616222224877799</v>
      </c>
      <c r="L5971" s="9">
        <v>0.31616222224877799</v>
      </c>
      <c r="N5971" s="32">
        <f>IF('System Design'!$F$8=1,'Hourly Demand and Generation'!G5971*'System Design'!$F$21,IF('System Design'!$F$8=2,'Hourly Demand and Generation'!H5971*'System Design'!$F$21,IF('System Design'!$F$8=3,'Hourly Demand and Generation'!I5971*'System Design'!$F$21)))</f>
        <v>232</v>
      </c>
      <c r="O5971" s="32">
        <f>IF('System Design'!$F$8=1,'Hourly Demand and Generation'!J5971*'System Design'!$F$22,IF('System Design'!$F$8=2,'Hourly Demand and Generation'!K5971*'System Design'!$F$22,IF('System Design'!$F$8=3,'Hourly Demand and Generation'!L5971*'System Design'!$F$22)))</f>
        <v>790.40555562194493</v>
      </c>
      <c r="Q5971" s="32">
        <f t="shared" si="1332"/>
        <v>0</v>
      </c>
      <c r="R5971" s="32">
        <f t="shared" si="1337"/>
        <v>5400</v>
      </c>
      <c r="S5971" s="32">
        <f t="shared" si="1338"/>
        <v>0</v>
      </c>
      <c r="T5971" s="32">
        <f t="shared" si="1339"/>
        <v>21600</v>
      </c>
      <c r="U5971" s="32">
        <f t="shared" si="1340"/>
        <v>0</v>
      </c>
      <c r="V5971" s="32">
        <f t="shared" si="1333"/>
        <v>716.40555562194493</v>
      </c>
      <c r="W5971" s="32">
        <f t="shared" si="1341"/>
        <v>716.40555562194493</v>
      </c>
      <c r="X5971" s="32">
        <f t="shared" si="1342"/>
        <v>716.40555562194493</v>
      </c>
    </row>
    <row r="5972" spans="1:24" x14ac:dyDescent="0.25">
      <c r="A5972" s="2"/>
      <c r="B5972" s="2" t="s">
        <v>10</v>
      </c>
      <c r="C5972" s="2">
        <f t="shared" si="1334"/>
        <v>249</v>
      </c>
      <c r="D5972" s="2">
        <f t="shared" si="1335"/>
        <v>16</v>
      </c>
      <c r="E5972" s="2">
        <f t="shared" si="1336"/>
        <v>5968</v>
      </c>
      <c r="F5972" s="11">
        <v>324</v>
      </c>
      <c r="G5972" s="10">
        <v>0.26400000000000001</v>
      </c>
      <c r="H5972" s="10">
        <v>0.3</v>
      </c>
      <c r="I5972" s="10">
        <v>0.33600000000000002</v>
      </c>
      <c r="J5972" s="9">
        <v>0.31616222224877799</v>
      </c>
      <c r="K5972" s="9">
        <v>0.31616222224877799</v>
      </c>
      <c r="L5972" s="9">
        <v>0.31616222224877799</v>
      </c>
      <c r="N5972" s="32">
        <f>IF('System Design'!$F$8=1,'Hourly Demand and Generation'!G5972*'System Design'!$F$21,IF('System Design'!$F$8=2,'Hourly Demand and Generation'!H5972*'System Design'!$F$21,IF('System Design'!$F$8=3,'Hourly Demand and Generation'!I5972*'System Design'!$F$21)))</f>
        <v>168</v>
      </c>
      <c r="O5972" s="32">
        <f>IF('System Design'!$F$8=1,'Hourly Demand and Generation'!J5972*'System Design'!$F$22,IF('System Design'!$F$8=2,'Hourly Demand and Generation'!K5972*'System Design'!$F$22,IF('System Design'!$F$8=3,'Hourly Demand and Generation'!L5972*'System Design'!$F$22)))</f>
        <v>790.40555562194493</v>
      </c>
      <c r="Q5972" s="32">
        <f t="shared" si="1332"/>
        <v>0</v>
      </c>
      <c r="R5972" s="32">
        <f t="shared" si="1337"/>
        <v>5400</v>
      </c>
      <c r="S5972" s="32">
        <f t="shared" si="1338"/>
        <v>0</v>
      </c>
      <c r="T5972" s="32">
        <f t="shared" si="1339"/>
        <v>21600</v>
      </c>
      <c r="U5972" s="32">
        <f t="shared" si="1340"/>
        <v>0</v>
      </c>
      <c r="V5972" s="32">
        <f t="shared" si="1333"/>
        <v>634.40555562194493</v>
      </c>
      <c r="W5972" s="32">
        <f t="shared" si="1341"/>
        <v>634.40555562194493</v>
      </c>
      <c r="X5972" s="32">
        <f t="shared" si="1342"/>
        <v>634.40555562194493</v>
      </c>
    </row>
    <row r="5973" spans="1:24" x14ac:dyDescent="0.25">
      <c r="A5973" s="2"/>
      <c r="B5973" s="2" t="s">
        <v>10</v>
      </c>
      <c r="C5973" s="2">
        <f t="shared" si="1334"/>
        <v>249</v>
      </c>
      <c r="D5973" s="2">
        <f t="shared" si="1335"/>
        <v>17</v>
      </c>
      <c r="E5973" s="2">
        <f t="shared" si="1336"/>
        <v>5969</v>
      </c>
      <c r="F5973" s="11">
        <v>342</v>
      </c>
      <c r="G5973" s="10">
        <v>0.13600000000000001</v>
      </c>
      <c r="H5973" s="10">
        <v>0.16800000000000001</v>
      </c>
      <c r="I5973" s="10">
        <v>0.2</v>
      </c>
      <c r="J5973" s="9">
        <v>0.35129135805419798</v>
      </c>
      <c r="K5973" s="9">
        <v>0.35129135805419798</v>
      </c>
      <c r="L5973" s="9">
        <v>0.35129135805419798</v>
      </c>
      <c r="N5973" s="32">
        <f>IF('System Design'!$F$8=1,'Hourly Demand and Generation'!G5973*'System Design'!$F$21,IF('System Design'!$F$8=2,'Hourly Demand and Generation'!H5973*'System Design'!$F$21,IF('System Design'!$F$8=3,'Hourly Demand and Generation'!I5973*'System Design'!$F$21)))</f>
        <v>100</v>
      </c>
      <c r="O5973" s="32">
        <f>IF('System Design'!$F$8=1,'Hourly Demand and Generation'!J5973*'System Design'!$F$22,IF('System Design'!$F$8=2,'Hourly Demand and Generation'!K5973*'System Design'!$F$22,IF('System Design'!$F$8=3,'Hourly Demand and Generation'!L5973*'System Design'!$F$22)))</f>
        <v>878.22839513549491</v>
      </c>
      <c r="Q5973" s="32">
        <f t="shared" si="1332"/>
        <v>0</v>
      </c>
      <c r="R5973" s="32">
        <f t="shared" si="1337"/>
        <v>5400</v>
      </c>
      <c r="S5973" s="32">
        <f t="shared" si="1338"/>
        <v>0</v>
      </c>
      <c r="T5973" s="32">
        <f t="shared" si="1339"/>
        <v>21600</v>
      </c>
      <c r="U5973" s="32">
        <f t="shared" si="1340"/>
        <v>0</v>
      </c>
      <c r="V5973" s="32">
        <f t="shared" si="1333"/>
        <v>636.22839513549491</v>
      </c>
      <c r="W5973" s="32">
        <f t="shared" si="1341"/>
        <v>636.22839513549491</v>
      </c>
      <c r="X5973" s="32">
        <f t="shared" si="1342"/>
        <v>636.22839513549491</v>
      </c>
    </row>
    <row r="5974" spans="1:24" x14ac:dyDescent="0.25">
      <c r="A5974" s="2"/>
      <c r="B5974" s="2" t="s">
        <v>10</v>
      </c>
      <c r="C5974" s="2">
        <f t="shared" si="1334"/>
        <v>249</v>
      </c>
      <c r="D5974" s="2">
        <f t="shared" si="1335"/>
        <v>18</v>
      </c>
      <c r="E5974" s="2">
        <f t="shared" si="1336"/>
        <v>5970</v>
      </c>
      <c r="F5974" s="11">
        <v>360</v>
      </c>
      <c r="G5974" s="10">
        <v>6.4000000000000001E-2</v>
      </c>
      <c r="H5974" s="10">
        <v>0.1</v>
      </c>
      <c r="I5974" s="10">
        <v>0.13600000000000001</v>
      </c>
      <c r="J5974" s="9">
        <v>0.33372679015148798</v>
      </c>
      <c r="K5974" s="9">
        <v>0.33372679015148798</v>
      </c>
      <c r="L5974" s="9">
        <v>0.33372679015148798</v>
      </c>
      <c r="N5974" s="32">
        <f>IF('System Design'!$F$8=1,'Hourly Demand and Generation'!G5974*'System Design'!$F$21,IF('System Design'!$F$8=2,'Hourly Demand and Generation'!H5974*'System Design'!$F$21,IF('System Design'!$F$8=3,'Hourly Demand and Generation'!I5974*'System Design'!$F$21)))</f>
        <v>68</v>
      </c>
      <c r="O5974" s="32">
        <f>IF('System Design'!$F$8=1,'Hourly Demand and Generation'!J5974*'System Design'!$F$22,IF('System Design'!$F$8=2,'Hourly Demand and Generation'!K5974*'System Design'!$F$22,IF('System Design'!$F$8=3,'Hourly Demand and Generation'!L5974*'System Design'!$F$22)))</f>
        <v>834.31697537871992</v>
      </c>
      <c r="Q5974" s="32">
        <f t="shared" si="1332"/>
        <v>0</v>
      </c>
      <c r="R5974" s="32">
        <f t="shared" si="1337"/>
        <v>5400</v>
      </c>
      <c r="S5974" s="32">
        <f t="shared" si="1338"/>
        <v>0</v>
      </c>
      <c r="T5974" s="32">
        <f t="shared" si="1339"/>
        <v>21600</v>
      </c>
      <c r="U5974" s="32">
        <f t="shared" si="1340"/>
        <v>0</v>
      </c>
      <c r="V5974" s="32">
        <f t="shared" si="1333"/>
        <v>542.31697537871992</v>
      </c>
      <c r="W5974" s="32">
        <f t="shared" si="1341"/>
        <v>542.31697537871992</v>
      </c>
      <c r="X5974" s="32">
        <f t="shared" si="1342"/>
        <v>542.31697537871992</v>
      </c>
    </row>
    <row r="5975" spans="1:24" x14ac:dyDescent="0.25">
      <c r="A5975" s="2"/>
      <c r="B5975" s="2" t="s">
        <v>10</v>
      </c>
      <c r="C5975" s="2">
        <f t="shared" si="1334"/>
        <v>249</v>
      </c>
      <c r="D5975" s="2">
        <f t="shared" si="1335"/>
        <v>19</v>
      </c>
      <c r="E5975" s="2">
        <f t="shared" si="1336"/>
        <v>5971</v>
      </c>
      <c r="F5975" s="11">
        <v>349.2</v>
      </c>
      <c r="G5975" s="10">
        <v>0</v>
      </c>
      <c r="H5975" s="10">
        <v>3.2000000000000001E-2</v>
      </c>
      <c r="I5975" s="10">
        <v>6.4000000000000001E-2</v>
      </c>
      <c r="J5975" s="9">
        <v>0.31616222224877799</v>
      </c>
      <c r="K5975" s="9">
        <v>0.31616222224877799</v>
      </c>
      <c r="L5975" s="9">
        <v>0.31616222224877799</v>
      </c>
      <c r="N5975" s="32">
        <f>IF('System Design'!$F$8=1,'Hourly Demand and Generation'!G5975*'System Design'!$F$21,IF('System Design'!$F$8=2,'Hourly Demand and Generation'!H5975*'System Design'!$F$21,IF('System Design'!$F$8=3,'Hourly Demand and Generation'!I5975*'System Design'!$F$21)))</f>
        <v>32</v>
      </c>
      <c r="O5975" s="32">
        <f>IF('System Design'!$F$8=1,'Hourly Demand and Generation'!J5975*'System Design'!$F$22,IF('System Design'!$F$8=2,'Hourly Demand and Generation'!K5975*'System Design'!$F$22,IF('System Design'!$F$8=3,'Hourly Demand and Generation'!L5975*'System Design'!$F$22)))</f>
        <v>790.40555562194493</v>
      </c>
      <c r="Q5975" s="32">
        <f t="shared" si="1332"/>
        <v>0</v>
      </c>
      <c r="R5975" s="32">
        <f t="shared" si="1337"/>
        <v>5400</v>
      </c>
      <c r="S5975" s="32">
        <f t="shared" si="1338"/>
        <v>0</v>
      </c>
      <c r="T5975" s="32">
        <f t="shared" si="1339"/>
        <v>21600</v>
      </c>
      <c r="U5975" s="32">
        <f t="shared" si="1340"/>
        <v>0</v>
      </c>
      <c r="V5975" s="32">
        <f t="shared" si="1333"/>
        <v>473.20555562194494</v>
      </c>
      <c r="W5975" s="32">
        <f t="shared" si="1341"/>
        <v>473.20555562194494</v>
      </c>
      <c r="X5975" s="32">
        <f t="shared" si="1342"/>
        <v>473.20555562194494</v>
      </c>
    </row>
    <row r="5976" spans="1:24" x14ac:dyDescent="0.25">
      <c r="A5976" s="2"/>
      <c r="B5976" s="2" t="s">
        <v>10</v>
      </c>
      <c r="C5976" s="2">
        <f t="shared" si="1334"/>
        <v>249</v>
      </c>
      <c r="D5976" s="2">
        <f t="shared" si="1335"/>
        <v>20</v>
      </c>
      <c r="E5976" s="2">
        <f t="shared" si="1336"/>
        <v>5972</v>
      </c>
      <c r="F5976" s="11">
        <v>342</v>
      </c>
      <c r="G5976" s="10">
        <v>0</v>
      </c>
      <c r="H5976" s="10">
        <v>0</v>
      </c>
      <c r="I5976" s="10">
        <v>0</v>
      </c>
      <c r="J5976" s="9">
        <v>0.31616222224877799</v>
      </c>
      <c r="K5976" s="9">
        <v>0.31616222224877799</v>
      </c>
      <c r="L5976" s="9">
        <v>0.31616222224877799</v>
      </c>
      <c r="N5976" s="32">
        <f>IF('System Design'!$F$8=1,'Hourly Demand and Generation'!G5976*'System Design'!$F$21,IF('System Design'!$F$8=2,'Hourly Demand and Generation'!H5976*'System Design'!$F$21,IF('System Design'!$F$8=3,'Hourly Demand and Generation'!I5976*'System Design'!$F$21)))</f>
        <v>0</v>
      </c>
      <c r="O5976" s="32">
        <f>IF('System Design'!$F$8=1,'Hourly Demand and Generation'!J5976*'System Design'!$F$22,IF('System Design'!$F$8=2,'Hourly Demand and Generation'!K5976*'System Design'!$F$22,IF('System Design'!$F$8=3,'Hourly Demand and Generation'!L5976*'System Design'!$F$22)))</f>
        <v>790.40555562194493</v>
      </c>
      <c r="Q5976" s="32">
        <f t="shared" si="1332"/>
        <v>0</v>
      </c>
      <c r="R5976" s="32">
        <f t="shared" si="1337"/>
        <v>5400</v>
      </c>
      <c r="S5976" s="32">
        <f t="shared" si="1338"/>
        <v>0</v>
      </c>
      <c r="T5976" s="32">
        <f t="shared" si="1339"/>
        <v>21600</v>
      </c>
      <c r="U5976" s="32">
        <f t="shared" si="1340"/>
        <v>0</v>
      </c>
      <c r="V5976" s="32">
        <f t="shared" si="1333"/>
        <v>448.40555562194493</v>
      </c>
      <c r="W5976" s="32">
        <f t="shared" si="1341"/>
        <v>448.40555562194493</v>
      </c>
      <c r="X5976" s="32">
        <f t="shared" si="1342"/>
        <v>448.40555562194493</v>
      </c>
    </row>
    <row r="5977" spans="1:24" x14ac:dyDescent="0.25">
      <c r="A5977" s="2"/>
      <c r="B5977" s="2" t="s">
        <v>10</v>
      </c>
      <c r="C5977" s="2">
        <f t="shared" si="1334"/>
        <v>249</v>
      </c>
      <c r="D5977" s="2">
        <f t="shared" si="1335"/>
        <v>21</v>
      </c>
      <c r="E5977" s="2">
        <f t="shared" si="1336"/>
        <v>5973</v>
      </c>
      <c r="F5977" s="11">
        <v>324</v>
      </c>
      <c r="G5977" s="10">
        <v>0</v>
      </c>
      <c r="H5977" s="10">
        <v>0</v>
      </c>
      <c r="I5977" s="10">
        <v>0</v>
      </c>
      <c r="J5977" s="9">
        <v>0.31616222224877799</v>
      </c>
      <c r="K5977" s="9">
        <v>0.31616222224877799</v>
      </c>
      <c r="L5977" s="9">
        <v>0.31616222224877799</v>
      </c>
      <c r="N5977" s="32">
        <f>IF('System Design'!$F$8=1,'Hourly Demand and Generation'!G5977*'System Design'!$F$21,IF('System Design'!$F$8=2,'Hourly Demand and Generation'!H5977*'System Design'!$F$21,IF('System Design'!$F$8=3,'Hourly Demand and Generation'!I5977*'System Design'!$F$21)))</f>
        <v>0</v>
      </c>
      <c r="O5977" s="32">
        <f>IF('System Design'!$F$8=1,'Hourly Demand and Generation'!J5977*'System Design'!$F$22,IF('System Design'!$F$8=2,'Hourly Demand and Generation'!K5977*'System Design'!$F$22,IF('System Design'!$F$8=3,'Hourly Demand and Generation'!L5977*'System Design'!$F$22)))</f>
        <v>790.40555562194493</v>
      </c>
      <c r="Q5977" s="32">
        <f t="shared" si="1332"/>
        <v>0</v>
      </c>
      <c r="R5977" s="32">
        <f t="shared" si="1337"/>
        <v>5400</v>
      </c>
      <c r="S5977" s="32">
        <f t="shared" si="1338"/>
        <v>0</v>
      </c>
      <c r="T5977" s="32">
        <f t="shared" si="1339"/>
        <v>21600</v>
      </c>
      <c r="U5977" s="32">
        <f t="shared" si="1340"/>
        <v>0</v>
      </c>
      <c r="V5977" s="32">
        <f t="shared" si="1333"/>
        <v>466.40555562194493</v>
      </c>
      <c r="W5977" s="32">
        <f t="shared" si="1341"/>
        <v>466.40555562194493</v>
      </c>
      <c r="X5977" s="32">
        <f t="shared" si="1342"/>
        <v>466.40555562194493</v>
      </c>
    </row>
    <row r="5978" spans="1:24" x14ac:dyDescent="0.25">
      <c r="A5978" s="2"/>
      <c r="B5978" s="2" t="s">
        <v>10</v>
      </c>
      <c r="C5978" s="2">
        <f t="shared" si="1334"/>
        <v>249</v>
      </c>
      <c r="D5978" s="2">
        <f t="shared" si="1335"/>
        <v>22</v>
      </c>
      <c r="E5978" s="2">
        <f t="shared" si="1336"/>
        <v>5974</v>
      </c>
      <c r="F5978" s="11">
        <v>306</v>
      </c>
      <c r="G5978" s="10">
        <v>0</v>
      </c>
      <c r="H5978" s="10">
        <v>0</v>
      </c>
      <c r="I5978" s="10">
        <v>0</v>
      </c>
      <c r="J5978" s="9">
        <v>0.33372679015148798</v>
      </c>
      <c r="K5978" s="9">
        <v>0.33372679015148798</v>
      </c>
      <c r="L5978" s="9">
        <v>0.33372679015148798</v>
      </c>
      <c r="N5978" s="32">
        <f>IF('System Design'!$F$8=1,'Hourly Demand and Generation'!G5978*'System Design'!$F$21,IF('System Design'!$F$8=2,'Hourly Demand and Generation'!H5978*'System Design'!$F$21,IF('System Design'!$F$8=3,'Hourly Demand and Generation'!I5978*'System Design'!$F$21)))</f>
        <v>0</v>
      </c>
      <c r="O5978" s="32">
        <f>IF('System Design'!$F$8=1,'Hourly Demand and Generation'!J5978*'System Design'!$F$22,IF('System Design'!$F$8=2,'Hourly Demand and Generation'!K5978*'System Design'!$F$22,IF('System Design'!$F$8=3,'Hourly Demand and Generation'!L5978*'System Design'!$F$22)))</f>
        <v>834.31697537871992</v>
      </c>
      <c r="Q5978" s="32">
        <f t="shared" si="1332"/>
        <v>0</v>
      </c>
      <c r="R5978" s="32">
        <f t="shared" si="1337"/>
        <v>5400</v>
      </c>
      <c r="S5978" s="32">
        <f t="shared" si="1338"/>
        <v>0</v>
      </c>
      <c r="T5978" s="32">
        <f t="shared" si="1339"/>
        <v>21600</v>
      </c>
      <c r="U5978" s="32">
        <f t="shared" si="1340"/>
        <v>0</v>
      </c>
      <c r="V5978" s="32">
        <f t="shared" si="1333"/>
        <v>528.31697537871992</v>
      </c>
      <c r="W5978" s="32">
        <f t="shared" si="1341"/>
        <v>528.31697537871992</v>
      </c>
      <c r="X5978" s="32">
        <f t="shared" si="1342"/>
        <v>528.31697537871992</v>
      </c>
    </row>
    <row r="5979" spans="1:24" x14ac:dyDescent="0.25">
      <c r="A5979" s="2"/>
      <c r="B5979" s="2" t="s">
        <v>10</v>
      </c>
      <c r="C5979" s="2">
        <f t="shared" si="1334"/>
        <v>249</v>
      </c>
      <c r="D5979" s="2">
        <f t="shared" si="1335"/>
        <v>23</v>
      </c>
      <c r="E5979" s="2">
        <f t="shared" si="1336"/>
        <v>5975</v>
      </c>
      <c r="F5979" s="11">
        <v>288</v>
      </c>
      <c r="G5979" s="10">
        <v>0</v>
      </c>
      <c r="H5979" s="10">
        <v>0</v>
      </c>
      <c r="I5979" s="10">
        <v>0</v>
      </c>
      <c r="J5979" s="9">
        <v>0.281033086443358</v>
      </c>
      <c r="K5979" s="9">
        <v>0.281033086443358</v>
      </c>
      <c r="L5979" s="9">
        <v>0.281033086443358</v>
      </c>
      <c r="N5979" s="32">
        <f>IF('System Design'!$F$8=1,'Hourly Demand and Generation'!G5979*'System Design'!$F$21,IF('System Design'!$F$8=2,'Hourly Demand and Generation'!H5979*'System Design'!$F$21,IF('System Design'!$F$8=3,'Hourly Demand and Generation'!I5979*'System Design'!$F$21)))</f>
        <v>0</v>
      </c>
      <c r="O5979" s="32">
        <f>IF('System Design'!$F$8=1,'Hourly Demand and Generation'!J5979*'System Design'!$F$22,IF('System Design'!$F$8=2,'Hourly Demand and Generation'!K5979*'System Design'!$F$22,IF('System Design'!$F$8=3,'Hourly Demand and Generation'!L5979*'System Design'!$F$22)))</f>
        <v>702.58271610839506</v>
      </c>
      <c r="Q5979" s="32">
        <f t="shared" si="1332"/>
        <v>0</v>
      </c>
      <c r="R5979" s="32">
        <f t="shared" si="1337"/>
        <v>5400</v>
      </c>
      <c r="S5979" s="32">
        <f t="shared" si="1338"/>
        <v>0</v>
      </c>
      <c r="T5979" s="32">
        <f t="shared" si="1339"/>
        <v>21600</v>
      </c>
      <c r="U5979" s="32">
        <f t="shared" si="1340"/>
        <v>0</v>
      </c>
      <c r="V5979" s="32">
        <f t="shared" si="1333"/>
        <v>414.58271610839506</v>
      </c>
      <c r="W5979" s="32">
        <f t="shared" si="1341"/>
        <v>414.58271610839506</v>
      </c>
      <c r="X5979" s="32">
        <f t="shared" si="1342"/>
        <v>414.58271610839506</v>
      </c>
    </row>
    <row r="5980" spans="1:24" x14ac:dyDescent="0.25">
      <c r="A5980" s="2"/>
      <c r="B5980" s="2" t="s">
        <v>10</v>
      </c>
      <c r="C5980" s="2">
        <f t="shared" si="1334"/>
        <v>249</v>
      </c>
      <c r="D5980" s="2">
        <f t="shared" si="1335"/>
        <v>24</v>
      </c>
      <c r="E5980" s="2">
        <f t="shared" si="1336"/>
        <v>5976</v>
      </c>
      <c r="F5980" s="11">
        <v>252</v>
      </c>
      <c r="G5980" s="10">
        <v>0</v>
      </c>
      <c r="H5980" s="10">
        <v>0</v>
      </c>
      <c r="I5980" s="10">
        <v>0</v>
      </c>
      <c r="J5980" s="9">
        <v>0.281033086443358</v>
      </c>
      <c r="K5980" s="9">
        <v>0.281033086443358</v>
      </c>
      <c r="L5980" s="9">
        <v>0.281033086443358</v>
      </c>
      <c r="N5980" s="32">
        <f>IF('System Design'!$F$8=1,'Hourly Demand and Generation'!G5980*'System Design'!$F$21,IF('System Design'!$F$8=2,'Hourly Demand and Generation'!H5980*'System Design'!$F$21,IF('System Design'!$F$8=3,'Hourly Demand and Generation'!I5980*'System Design'!$F$21)))</f>
        <v>0</v>
      </c>
      <c r="O5980" s="32">
        <f>IF('System Design'!$F$8=1,'Hourly Demand and Generation'!J5980*'System Design'!$F$22,IF('System Design'!$F$8=2,'Hourly Demand and Generation'!K5980*'System Design'!$F$22,IF('System Design'!$F$8=3,'Hourly Demand and Generation'!L5980*'System Design'!$F$22)))</f>
        <v>702.58271610839506</v>
      </c>
      <c r="Q5980" s="32">
        <f t="shared" si="1332"/>
        <v>0</v>
      </c>
      <c r="R5980" s="32">
        <f t="shared" si="1337"/>
        <v>5400</v>
      </c>
      <c r="S5980" s="32">
        <f t="shared" si="1338"/>
        <v>0</v>
      </c>
      <c r="T5980" s="32">
        <f t="shared" si="1339"/>
        <v>21600</v>
      </c>
      <c r="U5980" s="32">
        <f t="shared" si="1340"/>
        <v>0</v>
      </c>
      <c r="V5980" s="32">
        <f t="shared" si="1333"/>
        <v>450.58271610839506</v>
      </c>
      <c r="W5980" s="32">
        <f t="shared" si="1341"/>
        <v>450.58271610839506</v>
      </c>
      <c r="X5980" s="32">
        <f t="shared" si="1342"/>
        <v>450.58271610839506</v>
      </c>
    </row>
    <row r="5981" spans="1:24" x14ac:dyDescent="0.25">
      <c r="A5981" s="2"/>
      <c r="B5981" s="2" t="s">
        <v>10</v>
      </c>
      <c r="C5981" s="2">
        <f>C5980+1</f>
        <v>250</v>
      </c>
      <c r="D5981" s="2">
        <v>1</v>
      </c>
      <c r="E5981" s="2">
        <f t="shared" si="1336"/>
        <v>5977</v>
      </c>
      <c r="F5981" s="11">
        <v>216</v>
      </c>
      <c r="G5981" s="10">
        <v>0</v>
      </c>
      <c r="H5981" s="10">
        <v>0</v>
      </c>
      <c r="I5981" s="10">
        <v>0</v>
      </c>
      <c r="J5981" s="9">
        <v>0.4</v>
      </c>
      <c r="K5981" s="9">
        <v>0.4</v>
      </c>
      <c r="L5981" s="9">
        <v>0.4</v>
      </c>
      <c r="N5981" s="32">
        <f>IF('System Design'!$F$8=1,'Hourly Demand and Generation'!G5981*'System Design'!$F$21,IF('System Design'!$F$8=2,'Hourly Demand and Generation'!H5981*'System Design'!$F$21,IF('System Design'!$F$8=3,'Hourly Demand and Generation'!I5981*'System Design'!$F$21)))</f>
        <v>0</v>
      </c>
      <c r="O5981" s="32">
        <f>IF('System Design'!$F$8=1,'Hourly Demand and Generation'!J5981*'System Design'!$F$22,IF('System Design'!$F$8=2,'Hourly Demand and Generation'!K5981*'System Design'!$F$22,IF('System Design'!$F$8=3,'Hourly Demand and Generation'!L5981*'System Design'!$F$22)))</f>
        <v>1000</v>
      </c>
      <c r="Q5981" s="32">
        <f t="shared" si="1332"/>
        <v>0</v>
      </c>
      <c r="R5981" s="32">
        <f t="shared" si="1337"/>
        <v>5400</v>
      </c>
      <c r="S5981" s="32">
        <f t="shared" si="1338"/>
        <v>0</v>
      </c>
      <c r="T5981" s="32">
        <f t="shared" si="1339"/>
        <v>21600</v>
      </c>
      <c r="U5981" s="32">
        <f t="shared" si="1340"/>
        <v>0</v>
      </c>
      <c r="V5981" s="32">
        <f t="shared" si="1333"/>
        <v>784</v>
      </c>
      <c r="W5981" s="32">
        <f t="shared" si="1341"/>
        <v>784</v>
      </c>
      <c r="X5981" s="32">
        <f t="shared" si="1342"/>
        <v>784</v>
      </c>
    </row>
    <row r="5982" spans="1:24" x14ac:dyDescent="0.25">
      <c r="A5982" s="2"/>
      <c r="B5982" s="2" t="s">
        <v>10</v>
      </c>
      <c r="C5982" s="2">
        <f>C5981</f>
        <v>250</v>
      </c>
      <c r="D5982" s="2">
        <f>D5981+1</f>
        <v>2</v>
      </c>
      <c r="E5982" s="2">
        <f t="shared" si="1336"/>
        <v>5978</v>
      </c>
      <c r="F5982" s="11">
        <v>198</v>
      </c>
      <c r="G5982" s="10">
        <v>0</v>
      </c>
      <c r="H5982" s="10">
        <v>0</v>
      </c>
      <c r="I5982" s="10">
        <v>0</v>
      </c>
      <c r="J5982" s="9">
        <v>0.36</v>
      </c>
      <c r="K5982" s="9">
        <v>0.36</v>
      </c>
      <c r="L5982" s="9">
        <v>0.36</v>
      </c>
      <c r="N5982" s="32">
        <f>IF('System Design'!$F$8=1,'Hourly Demand and Generation'!G5982*'System Design'!$F$21,IF('System Design'!$F$8=2,'Hourly Demand and Generation'!H5982*'System Design'!$F$21,IF('System Design'!$F$8=3,'Hourly Demand and Generation'!I5982*'System Design'!$F$21)))</f>
        <v>0</v>
      </c>
      <c r="O5982" s="32">
        <f>IF('System Design'!$F$8=1,'Hourly Demand and Generation'!J5982*'System Design'!$F$22,IF('System Design'!$F$8=2,'Hourly Demand and Generation'!K5982*'System Design'!$F$22,IF('System Design'!$F$8=3,'Hourly Demand and Generation'!L5982*'System Design'!$F$22)))</f>
        <v>900</v>
      </c>
      <c r="Q5982" s="32">
        <f t="shared" si="1332"/>
        <v>0</v>
      </c>
      <c r="R5982" s="32">
        <f t="shared" si="1337"/>
        <v>5400</v>
      </c>
      <c r="S5982" s="32">
        <f t="shared" si="1338"/>
        <v>0</v>
      </c>
      <c r="T5982" s="32">
        <f t="shared" si="1339"/>
        <v>21600</v>
      </c>
      <c r="U5982" s="32">
        <f t="shared" si="1340"/>
        <v>0</v>
      </c>
      <c r="V5982" s="32">
        <f t="shared" si="1333"/>
        <v>702</v>
      </c>
      <c r="W5982" s="32">
        <f t="shared" si="1341"/>
        <v>702</v>
      </c>
      <c r="X5982" s="32">
        <f t="shared" si="1342"/>
        <v>702</v>
      </c>
    </row>
    <row r="5983" spans="1:24" x14ac:dyDescent="0.25">
      <c r="A5983" s="2"/>
      <c r="B5983" s="2" t="s">
        <v>10</v>
      </c>
      <c r="C5983" s="2">
        <f t="shared" ref="C5983:C6004" si="1343">C5982</f>
        <v>250</v>
      </c>
      <c r="D5983" s="2">
        <f t="shared" ref="D5983:D6004" si="1344">D5982+1</f>
        <v>3</v>
      </c>
      <c r="E5983" s="2">
        <f t="shared" si="1336"/>
        <v>5979</v>
      </c>
      <c r="F5983" s="11">
        <v>180</v>
      </c>
      <c r="G5983" s="10">
        <v>0</v>
      </c>
      <c r="H5983" s="10">
        <v>0</v>
      </c>
      <c r="I5983" s="10">
        <v>0</v>
      </c>
      <c r="J5983" s="9">
        <v>0.36</v>
      </c>
      <c r="K5983" s="9">
        <v>0.36</v>
      </c>
      <c r="L5983" s="9">
        <v>0.36</v>
      </c>
      <c r="N5983" s="32">
        <f>IF('System Design'!$F$8=1,'Hourly Demand and Generation'!G5983*'System Design'!$F$21,IF('System Design'!$F$8=2,'Hourly Demand and Generation'!H5983*'System Design'!$F$21,IF('System Design'!$F$8=3,'Hourly Demand and Generation'!I5983*'System Design'!$F$21)))</f>
        <v>0</v>
      </c>
      <c r="O5983" s="32">
        <f>IF('System Design'!$F$8=1,'Hourly Demand and Generation'!J5983*'System Design'!$F$22,IF('System Design'!$F$8=2,'Hourly Demand and Generation'!K5983*'System Design'!$F$22,IF('System Design'!$F$8=3,'Hourly Demand and Generation'!L5983*'System Design'!$F$22)))</f>
        <v>900</v>
      </c>
      <c r="Q5983" s="32">
        <f t="shared" si="1332"/>
        <v>0</v>
      </c>
      <c r="R5983" s="32">
        <f t="shared" si="1337"/>
        <v>5400</v>
      </c>
      <c r="S5983" s="32">
        <f t="shared" si="1338"/>
        <v>0</v>
      </c>
      <c r="T5983" s="32">
        <f t="shared" si="1339"/>
        <v>21600</v>
      </c>
      <c r="U5983" s="32">
        <f t="shared" si="1340"/>
        <v>0</v>
      </c>
      <c r="V5983" s="32">
        <f t="shared" si="1333"/>
        <v>720</v>
      </c>
      <c r="W5983" s="32">
        <f t="shared" si="1341"/>
        <v>720</v>
      </c>
      <c r="X5983" s="32">
        <f t="shared" si="1342"/>
        <v>720</v>
      </c>
    </row>
    <row r="5984" spans="1:24" x14ac:dyDescent="0.25">
      <c r="A5984" s="2"/>
      <c r="B5984" s="2" t="s">
        <v>10</v>
      </c>
      <c r="C5984" s="2">
        <f t="shared" si="1343"/>
        <v>250</v>
      </c>
      <c r="D5984" s="2">
        <f t="shared" si="1344"/>
        <v>4</v>
      </c>
      <c r="E5984" s="2">
        <f t="shared" si="1336"/>
        <v>5980</v>
      </c>
      <c r="F5984" s="11">
        <v>216</v>
      </c>
      <c r="G5984" s="10">
        <v>0</v>
      </c>
      <c r="H5984" s="10">
        <v>0</v>
      </c>
      <c r="I5984" s="10">
        <v>0</v>
      </c>
      <c r="J5984" s="9">
        <v>0.4</v>
      </c>
      <c r="K5984" s="9">
        <v>0.4</v>
      </c>
      <c r="L5984" s="9">
        <v>0.4</v>
      </c>
      <c r="N5984" s="32">
        <f>IF('System Design'!$F$8=1,'Hourly Demand and Generation'!G5984*'System Design'!$F$21,IF('System Design'!$F$8=2,'Hourly Demand and Generation'!H5984*'System Design'!$F$21,IF('System Design'!$F$8=3,'Hourly Demand and Generation'!I5984*'System Design'!$F$21)))</f>
        <v>0</v>
      </c>
      <c r="O5984" s="32">
        <f>IF('System Design'!$F$8=1,'Hourly Demand and Generation'!J5984*'System Design'!$F$22,IF('System Design'!$F$8=2,'Hourly Demand and Generation'!K5984*'System Design'!$F$22,IF('System Design'!$F$8=3,'Hourly Demand and Generation'!L5984*'System Design'!$F$22)))</f>
        <v>1000</v>
      </c>
      <c r="Q5984" s="32">
        <f t="shared" si="1332"/>
        <v>0</v>
      </c>
      <c r="R5984" s="32">
        <f t="shared" si="1337"/>
        <v>5400</v>
      </c>
      <c r="S5984" s="32">
        <f t="shared" si="1338"/>
        <v>0</v>
      </c>
      <c r="T5984" s="32">
        <f t="shared" si="1339"/>
        <v>21600</v>
      </c>
      <c r="U5984" s="32">
        <f t="shared" si="1340"/>
        <v>0</v>
      </c>
      <c r="V5984" s="32">
        <f t="shared" si="1333"/>
        <v>784</v>
      </c>
      <c r="W5984" s="32">
        <f t="shared" si="1341"/>
        <v>784</v>
      </c>
      <c r="X5984" s="32">
        <f t="shared" si="1342"/>
        <v>784</v>
      </c>
    </row>
    <row r="5985" spans="1:24" x14ac:dyDescent="0.25">
      <c r="A5985" s="2"/>
      <c r="B5985" s="2" t="s">
        <v>10</v>
      </c>
      <c r="C5985" s="2">
        <f t="shared" si="1343"/>
        <v>250</v>
      </c>
      <c r="D5985" s="2">
        <f t="shared" si="1344"/>
        <v>5</v>
      </c>
      <c r="E5985" s="2">
        <f t="shared" si="1336"/>
        <v>5981</v>
      </c>
      <c r="F5985" s="11">
        <v>234</v>
      </c>
      <c r="G5985" s="10">
        <v>0</v>
      </c>
      <c r="H5985" s="10">
        <v>2.88759336141492E-2</v>
      </c>
      <c r="I5985" s="10">
        <v>5.7751867228298302E-2</v>
      </c>
      <c r="J5985" s="9">
        <v>0.32</v>
      </c>
      <c r="K5985" s="9">
        <v>0.32</v>
      </c>
      <c r="L5985" s="9">
        <v>0.32</v>
      </c>
      <c r="N5985" s="32">
        <f>IF('System Design'!$F$8=1,'Hourly Demand and Generation'!G5985*'System Design'!$F$21,IF('System Design'!$F$8=2,'Hourly Demand and Generation'!H5985*'System Design'!$F$21,IF('System Design'!$F$8=3,'Hourly Demand and Generation'!I5985*'System Design'!$F$21)))</f>
        <v>28.875933614149151</v>
      </c>
      <c r="O5985" s="32">
        <f>IF('System Design'!$F$8=1,'Hourly Demand and Generation'!J5985*'System Design'!$F$22,IF('System Design'!$F$8=2,'Hourly Demand and Generation'!K5985*'System Design'!$F$22,IF('System Design'!$F$8=3,'Hourly Demand and Generation'!L5985*'System Design'!$F$22)))</f>
        <v>800</v>
      </c>
      <c r="Q5985" s="32">
        <f t="shared" si="1332"/>
        <v>0</v>
      </c>
      <c r="R5985" s="32">
        <f t="shared" si="1337"/>
        <v>5400</v>
      </c>
      <c r="S5985" s="32">
        <f t="shared" si="1338"/>
        <v>0</v>
      </c>
      <c r="T5985" s="32">
        <f t="shared" si="1339"/>
        <v>21600</v>
      </c>
      <c r="U5985" s="32">
        <f t="shared" si="1340"/>
        <v>0</v>
      </c>
      <c r="V5985" s="32">
        <f t="shared" si="1333"/>
        <v>594.87593361414918</v>
      </c>
      <c r="W5985" s="32">
        <f t="shared" si="1341"/>
        <v>594.87593361414918</v>
      </c>
      <c r="X5985" s="32">
        <f t="shared" si="1342"/>
        <v>594.87593361414918</v>
      </c>
    </row>
    <row r="5986" spans="1:24" x14ac:dyDescent="0.25">
      <c r="A5986" s="2"/>
      <c r="B5986" s="2" t="s">
        <v>10</v>
      </c>
      <c r="C5986" s="2">
        <f t="shared" si="1343"/>
        <v>250</v>
      </c>
      <c r="D5986" s="2">
        <f t="shared" si="1344"/>
        <v>6</v>
      </c>
      <c r="E5986" s="2">
        <f t="shared" si="1336"/>
        <v>5982</v>
      </c>
      <c r="F5986" s="11">
        <v>252</v>
      </c>
      <c r="G5986" s="10">
        <v>5.7751867228298302E-2</v>
      </c>
      <c r="H5986" s="10">
        <v>9.0237292544216099E-2</v>
      </c>
      <c r="I5986" s="10">
        <v>0.122722717860134</v>
      </c>
      <c r="J5986" s="9">
        <v>0.32</v>
      </c>
      <c r="K5986" s="9">
        <v>0.32</v>
      </c>
      <c r="L5986" s="9">
        <v>0.32</v>
      </c>
      <c r="N5986" s="32">
        <f>IF('System Design'!$F$8=1,'Hourly Demand and Generation'!G5986*'System Design'!$F$21,IF('System Design'!$F$8=2,'Hourly Demand and Generation'!H5986*'System Design'!$F$21,IF('System Design'!$F$8=3,'Hourly Demand and Generation'!I5986*'System Design'!$F$21)))</f>
        <v>61.361358930066999</v>
      </c>
      <c r="O5986" s="32">
        <f>IF('System Design'!$F$8=1,'Hourly Demand and Generation'!J5986*'System Design'!$F$22,IF('System Design'!$F$8=2,'Hourly Demand and Generation'!K5986*'System Design'!$F$22,IF('System Design'!$F$8=3,'Hourly Demand and Generation'!L5986*'System Design'!$F$22)))</f>
        <v>800</v>
      </c>
      <c r="Q5986" s="32">
        <f t="shared" si="1332"/>
        <v>0</v>
      </c>
      <c r="R5986" s="32">
        <f t="shared" si="1337"/>
        <v>5400</v>
      </c>
      <c r="S5986" s="32">
        <f t="shared" si="1338"/>
        <v>0</v>
      </c>
      <c r="T5986" s="32">
        <f t="shared" si="1339"/>
        <v>21600</v>
      </c>
      <c r="U5986" s="32">
        <f t="shared" si="1340"/>
        <v>0</v>
      </c>
      <c r="V5986" s="32">
        <f t="shared" si="1333"/>
        <v>609.36135893006701</v>
      </c>
      <c r="W5986" s="32">
        <f t="shared" si="1341"/>
        <v>609.36135893006701</v>
      </c>
      <c r="X5986" s="32">
        <f t="shared" si="1342"/>
        <v>609.36135893006701</v>
      </c>
    </row>
    <row r="5987" spans="1:24" x14ac:dyDescent="0.25">
      <c r="A5987" s="2"/>
      <c r="B5987" s="2" t="s">
        <v>10</v>
      </c>
      <c r="C5987" s="2">
        <f t="shared" si="1343"/>
        <v>250</v>
      </c>
      <c r="D5987" s="2">
        <f t="shared" si="1344"/>
        <v>7</v>
      </c>
      <c r="E5987" s="2">
        <f t="shared" si="1336"/>
        <v>5983</v>
      </c>
      <c r="F5987" s="11">
        <v>270</v>
      </c>
      <c r="G5987" s="10">
        <v>0.122722717860134</v>
      </c>
      <c r="H5987" s="10">
        <v>0.151598651474283</v>
      </c>
      <c r="I5987" s="10">
        <v>0.180474585088432</v>
      </c>
      <c r="J5987" s="9">
        <v>0.36</v>
      </c>
      <c r="K5987" s="9">
        <v>0.36</v>
      </c>
      <c r="L5987" s="9">
        <v>0.36</v>
      </c>
      <c r="N5987" s="32">
        <f>IF('System Design'!$F$8=1,'Hourly Demand and Generation'!G5987*'System Design'!$F$21,IF('System Design'!$F$8=2,'Hourly Demand and Generation'!H5987*'System Design'!$F$21,IF('System Design'!$F$8=3,'Hourly Demand and Generation'!I5987*'System Design'!$F$21)))</f>
        <v>90.237292544216004</v>
      </c>
      <c r="O5987" s="32">
        <f>IF('System Design'!$F$8=1,'Hourly Demand and Generation'!J5987*'System Design'!$F$22,IF('System Design'!$F$8=2,'Hourly Demand and Generation'!K5987*'System Design'!$F$22,IF('System Design'!$F$8=3,'Hourly Demand and Generation'!L5987*'System Design'!$F$22)))</f>
        <v>900</v>
      </c>
      <c r="Q5987" s="32">
        <f t="shared" si="1332"/>
        <v>0</v>
      </c>
      <c r="R5987" s="32">
        <f t="shared" si="1337"/>
        <v>5400</v>
      </c>
      <c r="S5987" s="32">
        <f t="shared" si="1338"/>
        <v>0</v>
      </c>
      <c r="T5987" s="32">
        <f t="shared" si="1339"/>
        <v>21600</v>
      </c>
      <c r="U5987" s="32">
        <f t="shared" si="1340"/>
        <v>0</v>
      </c>
      <c r="V5987" s="32">
        <f t="shared" si="1333"/>
        <v>720.23729254421596</v>
      </c>
      <c r="W5987" s="32">
        <f t="shared" si="1341"/>
        <v>720.23729254421596</v>
      </c>
      <c r="X5987" s="32">
        <f t="shared" si="1342"/>
        <v>720.23729254421596</v>
      </c>
    </row>
    <row r="5988" spans="1:24" x14ac:dyDescent="0.25">
      <c r="A5988" s="2"/>
      <c r="B5988" s="2" t="s">
        <v>10</v>
      </c>
      <c r="C5988" s="2">
        <f t="shared" si="1343"/>
        <v>250</v>
      </c>
      <c r="D5988" s="2">
        <f t="shared" si="1344"/>
        <v>8</v>
      </c>
      <c r="E5988" s="2">
        <f t="shared" si="1336"/>
        <v>5984</v>
      </c>
      <c r="F5988" s="11">
        <v>288</v>
      </c>
      <c r="G5988" s="10">
        <v>0.23822645231673101</v>
      </c>
      <c r="H5988" s="10">
        <v>0.27071187763264798</v>
      </c>
      <c r="I5988" s="10">
        <v>0.30319730294856601</v>
      </c>
      <c r="J5988" s="9">
        <v>0.36</v>
      </c>
      <c r="K5988" s="9">
        <v>0.36</v>
      </c>
      <c r="L5988" s="9">
        <v>0.36</v>
      </c>
      <c r="N5988" s="32">
        <f>IF('System Design'!$F$8=1,'Hourly Demand and Generation'!G5988*'System Design'!$F$21,IF('System Design'!$F$8=2,'Hourly Demand and Generation'!H5988*'System Design'!$F$21,IF('System Design'!$F$8=3,'Hourly Demand and Generation'!I5988*'System Design'!$F$21)))</f>
        <v>151.598651474283</v>
      </c>
      <c r="O5988" s="32">
        <f>IF('System Design'!$F$8=1,'Hourly Demand and Generation'!J5988*'System Design'!$F$22,IF('System Design'!$F$8=2,'Hourly Demand and Generation'!K5988*'System Design'!$F$22,IF('System Design'!$F$8=3,'Hourly Demand and Generation'!L5988*'System Design'!$F$22)))</f>
        <v>900</v>
      </c>
      <c r="Q5988" s="32">
        <f t="shared" si="1332"/>
        <v>0</v>
      </c>
      <c r="R5988" s="32">
        <f t="shared" si="1337"/>
        <v>5400</v>
      </c>
      <c r="S5988" s="32">
        <f t="shared" si="1338"/>
        <v>0</v>
      </c>
      <c r="T5988" s="32">
        <f t="shared" si="1339"/>
        <v>21600</v>
      </c>
      <c r="U5988" s="32">
        <f t="shared" si="1340"/>
        <v>0</v>
      </c>
      <c r="V5988" s="32">
        <f t="shared" si="1333"/>
        <v>763.59865147428309</v>
      </c>
      <c r="W5988" s="32">
        <f t="shared" si="1341"/>
        <v>763.59865147428309</v>
      </c>
      <c r="X5988" s="32">
        <f t="shared" si="1342"/>
        <v>763.59865147428309</v>
      </c>
    </row>
    <row r="5989" spans="1:24" x14ac:dyDescent="0.25">
      <c r="A5989" s="2"/>
      <c r="B5989" s="2" t="s">
        <v>10</v>
      </c>
      <c r="C5989" s="2">
        <f t="shared" si="1343"/>
        <v>250</v>
      </c>
      <c r="D5989" s="2">
        <f t="shared" si="1344"/>
        <v>9</v>
      </c>
      <c r="E5989" s="2">
        <f t="shared" si="1336"/>
        <v>5985</v>
      </c>
      <c r="F5989" s="11">
        <v>288</v>
      </c>
      <c r="G5989" s="10">
        <v>0.36094917017686501</v>
      </c>
      <c r="H5989" s="10">
        <v>0.38982510379101398</v>
      </c>
      <c r="I5989" s="10">
        <v>0.41870103740516301</v>
      </c>
      <c r="J5989" s="9">
        <v>0.32</v>
      </c>
      <c r="K5989" s="9">
        <v>0.32</v>
      </c>
      <c r="L5989" s="9">
        <v>0.32</v>
      </c>
      <c r="N5989" s="32">
        <f>IF('System Design'!$F$8=1,'Hourly Demand and Generation'!G5989*'System Design'!$F$21,IF('System Design'!$F$8=2,'Hourly Demand and Generation'!H5989*'System Design'!$F$21,IF('System Design'!$F$8=3,'Hourly Demand and Generation'!I5989*'System Design'!$F$21)))</f>
        <v>209.3505187025815</v>
      </c>
      <c r="O5989" s="32">
        <f>IF('System Design'!$F$8=1,'Hourly Demand and Generation'!J5989*'System Design'!$F$22,IF('System Design'!$F$8=2,'Hourly Demand and Generation'!K5989*'System Design'!$F$22,IF('System Design'!$F$8=3,'Hourly Demand and Generation'!L5989*'System Design'!$F$22)))</f>
        <v>800</v>
      </c>
      <c r="Q5989" s="32">
        <f t="shared" si="1332"/>
        <v>0</v>
      </c>
      <c r="R5989" s="32">
        <f t="shared" si="1337"/>
        <v>5400</v>
      </c>
      <c r="S5989" s="32">
        <f t="shared" si="1338"/>
        <v>0</v>
      </c>
      <c r="T5989" s="32">
        <f t="shared" si="1339"/>
        <v>21600</v>
      </c>
      <c r="U5989" s="32">
        <f t="shared" si="1340"/>
        <v>0</v>
      </c>
      <c r="V5989" s="32">
        <f t="shared" si="1333"/>
        <v>721.35051870258144</v>
      </c>
      <c r="W5989" s="32">
        <f t="shared" si="1341"/>
        <v>721.35051870258144</v>
      </c>
      <c r="X5989" s="32">
        <f t="shared" si="1342"/>
        <v>721.35051870258144</v>
      </c>
    </row>
    <row r="5990" spans="1:24" x14ac:dyDescent="0.25">
      <c r="A5990" s="2"/>
      <c r="B5990" s="2" t="s">
        <v>10</v>
      </c>
      <c r="C5990" s="2">
        <f t="shared" si="1343"/>
        <v>250</v>
      </c>
      <c r="D5990" s="2">
        <f t="shared" si="1344"/>
        <v>10</v>
      </c>
      <c r="E5990" s="2">
        <f t="shared" si="1336"/>
        <v>5986</v>
      </c>
      <c r="F5990" s="11">
        <v>280.8</v>
      </c>
      <c r="G5990" s="10">
        <v>0.48367188803699901</v>
      </c>
      <c r="H5990" s="10">
        <v>0.51254782165114798</v>
      </c>
      <c r="I5990" s="10">
        <v>0.54142375526529696</v>
      </c>
      <c r="J5990" s="9">
        <v>0.36</v>
      </c>
      <c r="K5990" s="9">
        <v>0.36</v>
      </c>
      <c r="L5990" s="9">
        <v>0.36</v>
      </c>
      <c r="N5990" s="32">
        <f>IF('System Design'!$F$8=1,'Hourly Demand and Generation'!G5990*'System Design'!$F$21,IF('System Design'!$F$8=2,'Hourly Demand and Generation'!H5990*'System Design'!$F$21,IF('System Design'!$F$8=3,'Hourly Demand and Generation'!I5990*'System Design'!$F$21)))</f>
        <v>270.71187763264845</v>
      </c>
      <c r="O5990" s="32">
        <f>IF('System Design'!$F$8=1,'Hourly Demand and Generation'!J5990*'System Design'!$F$22,IF('System Design'!$F$8=2,'Hourly Demand and Generation'!K5990*'System Design'!$F$22,IF('System Design'!$F$8=3,'Hourly Demand and Generation'!L5990*'System Design'!$F$22)))</f>
        <v>900</v>
      </c>
      <c r="Q5990" s="32">
        <f t="shared" si="1332"/>
        <v>0</v>
      </c>
      <c r="R5990" s="32">
        <f t="shared" si="1337"/>
        <v>5400</v>
      </c>
      <c r="S5990" s="32">
        <f t="shared" si="1338"/>
        <v>0</v>
      </c>
      <c r="T5990" s="32">
        <f t="shared" si="1339"/>
        <v>21600</v>
      </c>
      <c r="U5990" s="32">
        <f t="shared" si="1340"/>
        <v>0</v>
      </c>
      <c r="V5990" s="32">
        <f t="shared" si="1333"/>
        <v>889.91187763264838</v>
      </c>
      <c r="W5990" s="32">
        <f t="shared" si="1341"/>
        <v>889.91187763264838</v>
      </c>
      <c r="X5990" s="32">
        <f t="shared" si="1342"/>
        <v>889.91187763264838</v>
      </c>
    </row>
    <row r="5991" spans="1:24" x14ac:dyDescent="0.25">
      <c r="A5991" s="2"/>
      <c r="B5991" s="2" t="s">
        <v>10</v>
      </c>
      <c r="C5991" s="2">
        <f t="shared" si="1343"/>
        <v>250</v>
      </c>
      <c r="D5991" s="2">
        <f t="shared" si="1344"/>
        <v>11</v>
      </c>
      <c r="E5991" s="2">
        <f t="shared" si="1336"/>
        <v>5987</v>
      </c>
      <c r="F5991" s="11">
        <v>277.2</v>
      </c>
      <c r="G5991" s="10">
        <v>0.59917562249359502</v>
      </c>
      <c r="H5991" s="10">
        <v>0.63166104780951304</v>
      </c>
      <c r="I5991" s="10">
        <v>0.66414647312543096</v>
      </c>
      <c r="J5991" s="9">
        <v>0.32</v>
      </c>
      <c r="K5991" s="9">
        <v>0.32</v>
      </c>
      <c r="L5991" s="9">
        <v>0.32</v>
      </c>
      <c r="N5991" s="32">
        <f>IF('System Design'!$F$8=1,'Hourly Demand and Generation'!G5991*'System Design'!$F$21,IF('System Design'!$F$8=2,'Hourly Demand and Generation'!H5991*'System Design'!$F$21,IF('System Design'!$F$8=3,'Hourly Demand and Generation'!I5991*'System Design'!$F$21)))</f>
        <v>332.07323656271546</v>
      </c>
      <c r="O5991" s="32">
        <f>IF('System Design'!$F$8=1,'Hourly Demand and Generation'!J5991*'System Design'!$F$22,IF('System Design'!$F$8=2,'Hourly Demand and Generation'!K5991*'System Design'!$F$22,IF('System Design'!$F$8=3,'Hourly Demand and Generation'!L5991*'System Design'!$F$22)))</f>
        <v>800</v>
      </c>
      <c r="Q5991" s="32">
        <f t="shared" si="1332"/>
        <v>0</v>
      </c>
      <c r="R5991" s="32">
        <f t="shared" si="1337"/>
        <v>5400</v>
      </c>
      <c r="S5991" s="32">
        <f t="shared" si="1338"/>
        <v>0</v>
      </c>
      <c r="T5991" s="32">
        <f t="shared" si="1339"/>
        <v>21600</v>
      </c>
      <c r="U5991" s="32">
        <f t="shared" si="1340"/>
        <v>0</v>
      </c>
      <c r="V5991" s="32">
        <f t="shared" si="1333"/>
        <v>854.87323656271542</v>
      </c>
      <c r="W5991" s="32">
        <f t="shared" si="1341"/>
        <v>854.87323656271542</v>
      </c>
      <c r="X5991" s="32">
        <f t="shared" si="1342"/>
        <v>854.87323656271542</v>
      </c>
    </row>
    <row r="5992" spans="1:24" x14ac:dyDescent="0.25">
      <c r="A5992" s="2"/>
      <c r="B5992" s="2" t="s">
        <v>10</v>
      </c>
      <c r="C5992" s="2">
        <f t="shared" si="1343"/>
        <v>250</v>
      </c>
      <c r="D5992" s="2">
        <f t="shared" si="1344"/>
        <v>12</v>
      </c>
      <c r="E5992" s="2">
        <f t="shared" si="1336"/>
        <v>5988</v>
      </c>
      <c r="F5992" s="11">
        <v>277.2</v>
      </c>
      <c r="G5992" s="10">
        <v>0.72189834035372902</v>
      </c>
      <c r="H5992" s="10">
        <v>0.72189834035372902</v>
      </c>
      <c r="I5992" s="10">
        <v>0.72189834035372902</v>
      </c>
      <c r="J5992" s="9">
        <v>0.3</v>
      </c>
      <c r="K5992" s="9">
        <v>0.3</v>
      </c>
      <c r="L5992" s="9">
        <v>0.3</v>
      </c>
      <c r="N5992" s="32">
        <f>IF('System Design'!$F$8=1,'Hourly Demand and Generation'!G5992*'System Design'!$F$21,IF('System Design'!$F$8=2,'Hourly Demand and Generation'!H5992*'System Design'!$F$21,IF('System Design'!$F$8=3,'Hourly Demand and Generation'!I5992*'System Design'!$F$21)))</f>
        <v>360.94917017686453</v>
      </c>
      <c r="O5992" s="32">
        <f>IF('System Design'!$F$8=1,'Hourly Demand and Generation'!J5992*'System Design'!$F$22,IF('System Design'!$F$8=2,'Hourly Demand and Generation'!K5992*'System Design'!$F$22,IF('System Design'!$F$8=3,'Hourly Demand and Generation'!L5992*'System Design'!$F$22)))</f>
        <v>750</v>
      </c>
      <c r="Q5992" s="32">
        <f t="shared" si="1332"/>
        <v>0</v>
      </c>
      <c r="R5992" s="32">
        <f t="shared" si="1337"/>
        <v>5400</v>
      </c>
      <c r="S5992" s="32">
        <f t="shared" si="1338"/>
        <v>0</v>
      </c>
      <c r="T5992" s="32">
        <f t="shared" si="1339"/>
        <v>21600</v>
      </c>
      <c r="U5992" s="32">
        <f t="shared" si="1340"/>
        <v>0</v>
      </c>
      <c r="V5992" s="32">
        <f t="shared" si="1333"/>
        <v>833.74917017686448</v>
      </c>
      <c r="W5992" s="32">
        <f t="shared" si="1341"/>
        <v>833.74917017686448</v>
      </c>
      <c r="X5992" s="32">
        <f t="shared" si="1342"/>
        <v>833.74917017686448</v>
      </c>
    </row>
    <row r="5993" spans="1:24" x14ac:dyDescent="0.25">
      <c r="A5993" s="2"/>
      <c r="B5993" s="2" t="s">
        <v>10</v>
      </c>
      <c r="C5993" s="2">
        <f t="shared" si="1343"/>
        <v>250</v>
      </c>
      <c r="D5993" s="2">
        <f t="shared" si="1344"/>
        <v>13</v>
      </c>
      <c r="E5993" s="2">
        <f t="shared" si="1336"/>
        <v>5989</v>
      </c>
      <c r="F5993" s="11">
        <v>288</v>
      </c>
      <c r="G5993" s="10">
        <v>0.59917562249359502</v>
      </c>
      <c r="H5993" s="10">
        <v>0.63166104780951304</v>
      </c>
      <c r="I5993" s="10">
        <v>0.66414647312543096</v>
      </c>
      <c r="J5993" s="9">
        <v>0.32</v>
      </c>
      <c r="K5993" s="9">
        <v>0.32</v>
      </c>
      <c r="L5993" s="9">
        <v>0.32</v>
      </c>
      <c r="N5993" s="32">
        <f>IF('System Design'!$F$8=1,'Hourly Demand and Generation'!G5993*'System Design'!$F$21,IF('System Design'!$F$8=2,'Hourly Demand and Generation'!H5993*'System Design'!$F$21,IF('System Design'!$F$8=3,'Hourly Demand and Generation'!I5993*'System Design'!$F$21)))</f>
        <v>332.07323656271546</v>
      </c>
      <c r="O5993" s="32">
        <f>IF('System Design'!$F$8=1,'Hourly Demand and Generation'!J5993*'System Design'!$F$22,IF('System Design'!$F$8=2,'Hourly Demand and Generation'!K5993*'System Design'!$F$22,IF('System Design'!$F$8=3,'Hourly Demand and Generation'!L5993*'System Design'!$F$22)))</f>
        <v>800</v>
      </c>
      <c r="Q5993" s="32">
        <f t="shared" si="1332"/>
        <v>0</v>
      </c>
      <c r="R5993" s="32">
        <f t="shared" si="1337"/>
        <v>5400</v>
      </c>
      <c r="S5993" s="32">
        <f t="shared" si="1338"/>
        <v>0</v>
      </c>
      <c r="T5993" s="32">
        <f t="shared" si="1339"/>
        <v>21600</v>
      </c>
      <c r="U5993" s="32">
        <f t="shared" si="1340"/>
        <v>0</v>
      </c>
      <c r="V5993" s="32">
        <f t="shared" si="1333"/>
        <v>844.07323656271546</v>
      </c>
      <c r="W5993" s="32">
        <f t="shared" si="1341"/>
        <v>844.07323656271546</v>
      </c>
      <c r="X5993" s="32">
        <f t="shared" si="1342"/>
        <v>844.07323656271546</v>
      </c>
    </row>
    <row r="5994" spans="1:24" x14ac:dyDescent="0.25">
      <c r="A5994" s="2"/>
      <c r="B5994" s="2" t="s">
        <v>10</v>
      </c>
      <c r="C5994" s="2">
        <f t="shared" si="1343"/>
        <v>250</v>
      </c>
      <c r="D5994" s="2">
        <f t="shared" si="1344"/>
        <v>14</v>
      </c>
      <c r="E5994" s="2">
        <f t="shared" si="1336"/>
        <v>5990</v>
      </c>
      <c r="F5994" s="11">
        <v>288</v>
      </c>
      <c r="G5994" s="10">
        <v>0.48367188803699901</v>
      </c>
      <c r="H5994" s="10">
        <v>0.51254782165114798</v>
      </c>
      <c r="I5994" s="10">
        <v>0.54142375526529696</v>
      </c>
      <c r="J5994" s="9">
        <v>0.34</v>
      </c>
      <c r="K5994" s="9">
        <v>0.34</v>
      </c>
      <c r="L5994" s="9">
        <v>0.34</v>
      </c>
      <c r="N5994" s="32">
        <f>IF('System Design'!$F$8=1,'Hourly Demand and Generation'!G5994*'System Design'!$F$21,IF('System Design'!$F$8=2,'Hourly Demand and Generation'!H5994*'System Design'!$F$21,IF('System Design'!$F$8=3,'Hourly Demand and Generation'!I5994*'System Design'!$F$21)))</f>
        <v>270.71187763264845</v>
      </c>
      <c r="O5994" s="32">
        <f>IF('System Design'!$F$8=1,'Hourly Demand and Generation'!J5994*'System Design'!$F$22,IF('System Design'!$F$8=2,'Hourly Demand and Generation'!K5994*'System Design'!$F$22,IF('System Design'!$F$8=3,'Hourly Demand and Generation'!L5994*'System Design'!$F$22)))</f>
        <v>850.00000000000011</v>
      </c>
      <c r="Q5994" s="32">
        <f t="shared" si="1332"/>
        <v>0</v>
      </c>
      <c r="R5994" s="32">
        <f t="shared" si="1337"/>
        <v>5400</v>
      </c>
      <c r="S5994" s="32">
        <f t="shared" si="1338"/>
        <v>0</v>
      </c>
      <c r="T5994" s="32">
        <f t="shared" si="1339"/>
        <v>21600</v>
      </c>
      <c r="U5994" s="32">
        <f t="shared" si="1340"/>
        <v>0</v>
      </c>
      <c r="V5994" s="32">
        <f t="shared" si="1333"/>
        <v>832.71187763264857</v>
      </c>
      <c r="W5994" s="32">
        <f t="shared" si="1341"/>
        <v>832.71187763264857</v>
      </c>
      <c r="X5994" s="32">
        <f t="shared" si="1342"/>
        <v>832.71187763264857</v>
      </c>
    </row>
    <row r="5995" spans="1:24" x14ac:dyDescent="0.25">
      <c r="A5995" s="2"/>
      <c r="B5995" s="2" t="s">
        <v>10</v>
      </c>
      <c r="C5995" s="2">
        <f t="shared" si="1343"/>
        <v>250</v>
      </c>
      <c r="D5995" s="2">
        <f t="shared" si="1344"/>
        <v>15</v>
      </c>
      <c r="E5995" s="2">
        <f t="shared" si="1336"/>
        <v>5991</v>
      </c>
      <c r="F5995" s="11">
        <v>306</v>
      </c>
      <c r="G5995" s="10">
        <v>0.36094917017686501</v>
      </c>
      <c r="H5995" s="10">
        <v>0.38982510379101398</v>
      </c>
      <c r="I5995" s="10">
        <v>0.41870103740516301</v>
      </c>
      <c r="J5995" s="9">
        <v>0.36</v>
      </c>
      <c r="K5995" s="9">
        <v>0.36</v>
      </c>
      <c r="L5995" s="9">
        <v>0.36</v>
      </c>
      <c r="N5995" s="32">
        <f>IF('System Design'!$F$8=1,'Hourly Demand and Generation'!G5995*'System Design'!$F$21,IF('System Design'!$F$8=2,'Hourly Demand and Generation'!H5995*'System Design'!$F$21,IF('System Design'!$F$8=3,'Hourly Demand and Generation'!I5995*'System Design'!$F$21)))</f>
        <v>209.3505187025815</v>
      </c>
      <c r="O5995" s="32">
        <f>IF('System Design'!$F$8=1,'Hourly Demand and Generation'!J5995*'System Design'!$F$22,IF('System Design'!$F$8=2,'Hourly Demand and Generation'!K5995*'System Design'!$F$22,IF('System Design'!$F$8=3,'Hourly Demand and Generation'!L5995*'System Design'!$F$22)))</f>
        <v>900</v>
      </c>
      <c r="Q5995" s="32">
        <f t="shared" si="1332"/>
        <v>0</v>
      </c>
      <c r="R5995" s="32">
        <f t="shared" si="1337"/>
        <v>5400</v>
      </c>
      <c r="S5995" s="32">
        <f t="shared" si="1338"/>
        <v>0</v>
      </c>
      <c r="T5995" s="32">
        <f t="shared" si="1339"/>
        <v>21600</v>
      </c>
      <c r="U5995" s="32">
        <f t="shared" si="1340"/>
        <v>0</v>
      </c>
      <c r="V5995" s="32">
        <f t="shared" si="1333"/>
        <v>803.35051870258144</v>
      </c>
      <c r="W5995" s="32">
        <f t="shared" si="1341"/>
        <v>803.35051870258144</v>
      </c>
      <c r="X5995" s="32">
        <f t="shared" si="1342"/>
        <v>803.35051870258144</v>
      </c>
    </row>
    <row r="5996" spans="1:24" x14ac:dyDescent="0.25">
      <c r="A5996" s="2"/>
      <c r="B5996" s="2" t="s">
        <v>10</v>
      </c>
      <c r="C5996" s="2">
        <f t="shared" si="1343"/>
        <v>250</v>
      </c>
      <c r="D5996" s="2">
        <f t="shared" si="1344"/>
        <v>16</v>
      </c>
      <c r="E5996" s="2">
        <f t="shared" si="1336"/>
        <v>5992</v>
      </c>
      <c r="F5996" s="11">
        <v>324</v>
      </c>
      <c r="G5996" s="10">
        <v>0.23822645231673101</v>
      </c>
      <c r="H5996" s="10">
        <v>0.27071187763264798</v>
      </c>
      <c r="I5996" s="10">
        <v>0.30319730294856601</v>
      </c>
      <c r="J5996" s="9">
        <v>0.36</v>
      </c>
      <c r="K5996" s="9">
        <v>0.36</v>
      </c>
      <c r="L5996" s="9">
        <v>0.36</v>
      </c>
      <c r="N5996" s="32">
        <f>IF('System Design'!$F$8=1,'Hourly Demand and Generation'!G5996*'System Design'!$F$21,IF('System Design'!$F$8=2,'Hourly Demand and Generation'!H5996*'System Design'!$F$21,IF('System Design'!$F$8=3,'Hourly Demand and Generation'!I5996*'System Design'!$F$21)))</f>
        <v>151.598651474283</v>
      </c>
      <c r="O5996" s="32">
        <f>IF('System Design'!$F$8=1,'Hourly Demand and Generation'!J5996*'System Design'!$F$22,IF('System Design'!$F$8=2,'Hourly Demand and Generation'!K5996*'System Design'!$F$22,IF('System Design'!$F$8=3,'Hourly Demand and Generation'!L5996*'System Design'!$F$22)))</f>
        <v>900</v>
      </c>
      <c r="Q5996" s="32">
        <f t="shared" si="1332"/>
        <v>0</v>
      </c>
      <c r="R5996" s="32">
        <f t="shared" si="1337"/>
        <v>5400</v>
      </c>
      <c r="S5996" s="32">
        <f t="shared" si="1338"/>
        <v>0</v>
      </c>
      <c r="T5996" s="32">
        <f t="shared" si="1339"/>
        <v>21600</v>
      </c>
      <c r="U5996" s="32">
        <f t="shared" si="1340"/>
        <v>0</v>
      </c>
      <c r="V5996" s="32">
        <f t="shared" si="1333"/>
        <v>727.59865147428309</v>
      </c>
      <c r="W5996" s="32">
        <f t="shared" si="1341"/>
        <v>727.59865147428309</v>
      </c>
      <c r="X5996" s="32">
        <f t="shared" si="1342"/>
        <v>727.59865147428309</v>
      </c>
    </row>
    <row r="5997" spans="1:24" x14ac:dyDescent="0.25">
      <c r="A5997" s="2"/>
      <c r="B5997" s="2" t="s">
        <v>10</v>
      </c>
      <c r="C5997" s="2">
        <f t="shared" si="1343"/>
        <v>250</v>
      </c>
      <c r="D5997" s="2">
        <f t="shared" si="1344"/>
        <v>17</v>
      </c>
      <c r="E5997" s="2">
        <f t="shared" si="1336"/>
        <v>5993</v>
      </c>
      <c r="F5997" s="11">
        <v>342</v>
      </c>
      <c r="G5997" s="10">
        <v>0.122722717860134</v>
      </c>
      <c r="H5997" s="10">
        <v>0.151598651474283</v>
      </c>
      <c r="I5997" s="10">
        <v>0.180474585088432</v>
      </c>
      <c r="J5997" s="9">
        <v>0.4</v>
      </c>
      <c r="K5997" s="9">
        <v>0.4</v>
      </c>
      <c r="L5997" s="9">
        <v>0.4</v>
      </c>
      <c r="N5997" s="32">
        <f>IF('System Design'!$F$8=1,'Hourly Demand and Generation'!G5997*'System Design'!$F$21,IF('System Design'!$F$8=2,'Hourly Demand and Generation'!H5997*'System Design'!$F$21,IF('System Design'!$F$8=3,'Hourly Demand and Generation'!I5997*'System Design'!$F$21)))</f>
        <v>90.237292544216004</v>
      </c>
      <c r="O5997" s="32">
        <f>IF('System Design'!$F$8=1,'Hourly Demand and Generation'!J5997*'System Design'!$F$22,IF('System Design'!$F$8=2,'Hourly Demand and Generation'!K5997*'System Design'!$F$22,IF('System Design'!$F$8=3,'Hourly Demand and Generation'!L5997*'System Design'!$F$22)))</f>
        <v>1000</v>
      </c>
      <c r="Q5997" s="32">
        <f t="shared" si="1332"/>
        <v>0</v>
      </c>
      <c r="R5997" s="32">
        <f t="shared" si="1337"/>
        <v>5400</v>
      </c>
      <c r="S5997" s="32">
        <f t="shared" si="1338"/>
        <v>0</v>
      </c>
      <c r="T5997" s="32">
        <f t="shared" si="1339"/>
        <v>21600</v>
      </c>
      <c r="U5997" s="32">
        <f t="shared" si="1340"/>
        <v>0</v>
      </c>
      <c r="V5997" s="32">
        <f t="shared" si="1333"/>
        <v>748.23729254421596</v>
      </c>
      <c r="W5997" s="32">
        <f t="shared" si="1341"/>
        <v>748.23729254421596</v>
      </c>
      <c r="X5997" s="32">
        <f t="shared" si="1342"/>
        <v>748.23729254421596</v>
      </c>
    </row>
    <row r="5998" spans="1:24" x14ac:dyDescent="0.25">
      <c r="A5998" s="2"/>
      <c r="B5998" s="2" t="s">
        <v>10</v>
      </c>
      <c r="C5998" s="2">
        <f t="shared" si="1343"/>
        <v>250</v>
      </c>
      <c r="D5998" s="2">
        <f t="shared" si="1344"/>
        <v>18</v>
      </c>
      <c r="E5998" s="2">
        <f t="shared" si="1336"/>
        <v>5994</v>
      </c>
      <c r="F5998" s="11">
        <v>360</v>
      </c>
      <c r="G5998" s="10">
        <v>5.7751867228298302E-2</v>
      </c>
      <c r="H5998" s="10">
        <v>9.0237292544216099E-2</v>
      </c>
      <c r="I5998" s="10">
        <v>0.122722717860134</v>
      </c>
      <c r="J5998" s="9">
        <v>0.38</v>
      </c>
      <c r="K5998" s="9">
        <v>0.38</v>
      </c>
      <c r="L5998" s="9">
        <v>0.38</v>
      </c>
      <c r="N5998" s="32">
        <f>IF('System Design'!$F$8=1,'Hourly Demand and Generation'!G5998*'System Design'!$F$21,IF('System Design'!$F$8=2,'Hourly Demand and Generation'!H5998*'System Design'!$F$21,IF('System Design'!$F$8=3,'Hourly Demand and Generation'!I5998*'System Design'!$F$21)))</f>
        <v>61.361358930066999</v>
      </c>
      <c r="O5998" s="32">
        <f>IF('System Design'!$F$8=1,'Hourly Demand and Generation'!J5998*'System Design'!$F$22,IF('System Design'!$F$8=2,'Hourly Demand and Generation'!K5998*'System Design'!$F$22,IF('System Design'!$F$8=3,'Hourly Demand and Generation'!L5998*'System Design'!$F$22)))</f>
        <v>950</v>
      </c>
      <c r="Q5998" s="32">
        <f t="shared" si="1332"/>
        <v>0</v>
      </c>
      <c r="R5998" s="32">
        <f t="shared" si="1337"/>
        <v>5400</v>
      </c>
      <c r="S5998" s="32">
        <f t="shared" si="1338"/>
        <v>0</v>
      </c>
      <c r="T5998" s="32">
        <f t="shared" si="1339"/>
        <v>21600</v>
      </c>
      <c r="U5998" s="32">
        <f t="shared" si="1340"/>
        <v>0</v>
      </c>
      <c r="V5998" s="32">
        <f t="shared" si="1333"/>
        <v>651.36135893006701</v>
      </c>
      <c r="W5998" s="32">
        <f t="shared" si="1341"/>
        <v>651.36135893006701</v>
      </c>
      <c r="X5998" s="32">
        <f t="shared" si="1342"/>
        <v>651.36135893006701</v>
      </c>
    </row>
    <row r="5999" spans="1:24" x14ac:dyDescent="0.25">
      <c r="A5999" s="2"/>
      <c r="B5999" s="2" t="s">
        <v>10</v>
      </c>
      <c r="C5999" s="2">
        <f t="shared" si="1343"/>
        <v>250</v>
      </c>
      <c r="D5999" s="2">
        <f t="shared" si="1344"/>
        <v>19</v>
      </c>
      <c r="E5999" s="2">
        <f t="shared" si="1336"/>
        <v>5995</v>
      </c>
      <c r="F5999" s="11">
        <v>349.2</v>
      </c>
      <c r="G5999" s="10">
        <v>0</v>
      </c>
      <c r="H5999" s="10">
        <v>2.88759336141492E-2</v>
      </c>
      <c r="I5999" s="10">
        <v>5.7751867228298302E-2</v>
      </c>
      <c r="J5999" s="9">
        <v>0.36</v>
      </c>
      <c r="K5999" s="9">
        <v>0.36</v>
      </c>
      <c r="L5999" s="9">
        <v>0.36</v>
      </c>
      <c r="N5999" s="32">
        <f>IF('System Design'!$F$8=1,'Hourly Demand and Generation'!G5999*'System Design'!$F$21,IF('System Design'!$F$8=2,'Hourly Demand and Generation'!H5999*'System Design'!$F$21,IF('System Design'!$F$8=3,'Hourly Demand and Generation'!I5999*'System Design'!$F$21)))</f>
        <v>28.875933614149151</v>
      </c>
      <c r="O5999" s="32">
        <f>IF('System Design'!$F$8=1,'Hourly Demand and Generation'!J5999*'System Design'!$F$22,IF('System Design'!$F$8=2,'Hourly Demand and Generation'!K5999*'System Design'!$F$22,IF('System Design'!$F$8=3,'Hourly Demand and Generation'!L5999*'System Design'!$F$22)))</f>
        <v>900</v>
      </c>
      <c r="Q5999" s="32">
        <f t="shared" si="1332"/>
        <v>0</v>
      </c>
      <c r="R5999" s="32">
        <f t="shared" si="1337"/>
        <v>5400</v>
      </c>
      <c r="S5999" s="32">
        <f t="shared" si="1338"/>
        <v>0</v>
      </c>
      <c r="T5999" s="32">
        <f t="shared" si="1339"/>
        <v>21600</v>
      </c>
      <c r="U5999" s="32">
        <f t="shared" si="1340"/>
        <v>0</v>
      </c>
      <c r="V5999" s="32">
        <f t="shared" si="1333"/>
        <v>579.67593361414924</v>
      </c>
      <c r="W5999" s="32">
        <f t="shared" si="1341"/>
        <v>579.67593361414924</v>
      </c>
      <c r="X5999" s="32">
        <f t="shared" si="1342"/>
        <v>579.67593361414924</v>
      </c>
    </row>
    <row r="6000" spans="1:24" x14ac:dyDescent="0.25">
      <c r="A6000" s="2"/>
      <c r="B6000" s="2" t="s">
        <v>10</v>
      </c>
      <c r="C6000" s="2">
        <f t="shared" si="1343"/>
        <v>250</v>
      </c>
      <c r="D6000" s="2">
        <f t="shared" si="1344"/>
        <v>20</v>
      </c>
      <c r="E6000" s="2">
        <f t="shared" si="1336"/>
        <v>5996</v>
      </c>
      <c r="F6000" s="11">
        <v>342</v>
      </c>
      <c r="G6000" s="10">
        <v>0</v>
      </c>
      <c r="H6000" s="10">
        <v>0</v>
      </c>
      <c r="I6000" s="10">
        <v>0</v>
      </c>
      <c r="J6000" s="9">
        <v>0.36</v>
      </c>
      <c r="K6000" s="9">
        <v>0.36</v>
      </c>
      <c r="L6000" s="9">
        <v>0.36</v>
      </c>
      <c r="N6000" s="32">
        <f>IF('System Design'!$F$8=1,'Hourly Demand and Generation'!G6000*'System Design'!$F$21,IF('System Design'!$F$8=2,'Hourly Demand and Generation'!H6000*'System Design'!$F$21,IF('System Design'!$F$8=3,'Hourly Demand and Generation'!I6000*'System Design'!$F$21)))</f>
        <v>0</v>
      </c>
      <c r="O6000" s="32">
        <f>IF('System Design'!$F$8=1,'Hourly Demand and Generation'!J6000*'System Design'!$F$22,IF('System Design'!$F$8=2,'Hourly Demand and Generation'!K6000*'System Design'!$F$22,IF('System Design'!$F$8=3,'Hourly Demand and Generation'!L6000*'System Design'!$F$22)))</f>
        <v>900</v>
      </c>
      <c r="Q6000" s="32">
        <f t="shared" si="1332"/>
        <v>0</v>
      </c>
      <c r="R6000" s="32">
        <f t="shared" si="1337"/>
        <v>5400</v>
      </c>
      <c r="S6000" s="32">
        <f t="shared" si="1338"/>
        <v>0</v>
      </c>
      <c r="T6000" s="32">
        <f t="shared" si="1339"/>
        <v>21600</v>
      </c>
      <c r="U6000" s="32">
        <f t="shared" si="1340"/>
        <v>0</v>
      </c>
      <c r="V6000" s="32">
        <f t="shared" si="1333"/>
        <v>558</v>
      </c>
      <c r="W6000" s="32">
        <f t="shared" si="1341"/>
        <v>558</v>
      </c>
      <c r="X6000" s="32">
        <f t="shared" si="1342"/>
        <v>558</v>
      </c>
    </row>
    <row r="6001" spans="1:24" x14ac:dyDescent="0.25">
      <c r="A6001" s="2"/>
      <c r="B6001" s="2" t="s">
        <v>10</v>
      </c>
      <c r="C6001" s="2">
        <f t="shared" si="1343"/>
        <v>250</v>
      </c>
      <c r="D6001" s="2">
        <f t="shared" si="1344"/>
        <v>21</v>
      </c>
      <c r="E6001" s="2">
        <f t="shared" si="1336"/>
        <v>5997</v>
      </c>
      <c r="F6001" s="11">
        <v>324</v>
      </c>
      <c r="G6001" s="10">
        <v>0</v>
      </c>
      <c r="H6001" s="10">
        <v>0</v>
      </c>
      <c r="I6001" s="10">
        <v>0</v>
      </c>
      <c r="J6001" s="9">
        <v>0.36</v>
      </c>
      <c r="K6001" s="9">
        <v>0.36</v>
      </c>
      <c r="L6001" s="9">
        <v>0.36</v>
      </c>
      <c r="N6001" s="32">
        <f>IF('System Design'!$F$8=1,'Hourly Demand and Generation'!G6001*'System Design'!$F$21,IF('System Design'!$F$8=2,'Hourly Demand and Generation'!H6001*'System Design'!$F$21,IF('System Design'!$F$8=3,'Hourly Demand and Generation'!I6001*'System Design'!$F$21)))</f>
        <v>0</v>
      </c>
      <c r="O6001" s="32">
        <f>IF('System Design'!$F$8=1,'Hourly Demand and Generation'!J6001*'System Design'!$F$22,IF('System Design'!$F$8=2,'Hourly Demand and Generation'!K6001*'System Design'!$F$22,IF('System Design'!$F$8=3,'Hourly Demand and Generation'!L6001*'System Design'!$F$22)))</f>
        <v>900</v>
      </c>
      <c r="Q6001" s="32">
        <f t="shared" si="1332"/>
        <v>0</v>
      </c>
      <c r="R6001" s="32">
        <f t="shared" si="1337"/>
        <v>5400</v>
      </c>
      <c r="S6001" s="32">
        <f t="shared" si="1338"/>
        <v>0</v>
      </c>
      <c r="T6001" s="32">
        <f t="shared" si="1339"/>
        <v>21600</v>
      </c>
      <c r="U6001" s="32">
        <f t="shared" si="1340"/>
        <v>0</v>
      </c>
      <c r="V6001" s="32">
        <f t="shared" si="1333"/>
        <v>576</v>
      </c>
      <c r="W6001" s="32">
        <f t="shared" si="1341"/>
        <v>576</v>
      </c>
      <c r="X6001" s="32">
        <f t="shared" si="1342"/>
        <v>576</v>
      </c>
    </row>
    <row r="6002" spans="1:24" x14ac:dyDescent="0.25">
      <c r="A6002" s="2"/>
      <c r="B6002" s="2" t="s">
        <v>10</v>
      </c>
      <c r="C6002" s="2">
        <f t="shared" si="1343"/>
        <v>250</v>
      </c>
      <c r="D6002" s="2">
        <f t="shared" si="1344"/>
        <v>22</v>
      </c>
      <c r="E6002" s="2">
        <f t="shared" si="1336"/>
        <v>5998</v>
      </c>
      <c r="F6002" s="11">
        <v>306</v>
      </c>
      <c r="G6002" s="10">
        <v>0</v>
      </c>
      <c r="H6002" s="10">
        <v>0</v>
      </c>
      <c r="I6002" s="10">
        <v>0</v>
      </c>
      <c r="J6002" s="9">
        <v>0.38</v>
      </c>
      <c r="K6002" s="9">
        <v>0.38</v>
      </c>
      <c r="L6002" s="9">
        <v>0.38</v>
      </c>
      <c r="N6002" s="32">
        <f>IF('System Design'!$F$8=1,'Hourly Demand and Generation'!G6002*'System Design'!$F$21,IF('System Design'!$F$8=2,'Hourly Demand and Generation'!H6002*'System Design'!$F$21,IF('System Design'!$F$8=3,'Hourly Demand and Generation'!I6002*'System Design'!$F$21)))</f>
        <v>0</v>
      </c>
      <c r="O6002" s="32">
        <f>IF('System Design'!$F$8=1,'Hourly Demand and Generation'!J6002*'System Design'!$F$22,IF('System Design'!$F$8=2,'Hourly Demand and Generation'!K6002*'System Design'!$F$22,IF('System Design'!$F$8=3,'Hourly Demand and Generation'!L6002*'System Design'!$F$22)))</f>
        <v>950</v>
      </c>
      <c r="Q6002" s="32">
        <f t="shared" si="1332"/>
        <v>0</v>
      </c>
      <c r="R6002" s="32">
        <f t="shared" si="1337"/>
        <v>5400</v>
      </c>
      <c r="S6002" s="32">
        <f t="shared" si="1338"/>
        <v>0</v>
      </c>
      <c r="T6002" s="32">
        <f t="shared" si="1339"/>
        <v>21600</v>
      </c>
      <c r="U6002" s="32">
        <f t="shared" si="1340"/>
        <v>0</v>
      </c>
      <c r="V6002" s="32">
        <f t="shared" si="1333"/>
        <v>644</v>
      </c>
      <c r="W6002" s="32">
        <f t="shared" si="1341"/>
        <v>644</v>
      </c>
      <c r="X6002" s="32">
        <f t="shared" si="1342"/>
        <v>644</v>
      </c>
    </row>
    <row r="6003" spans="1:24" x14ac:dyDescent="0.25">
      <c r="A6003" s="2"/>
      <c r="B6003" s="2" t="s">
        <v>10</v>
      </c>
      <c r="C6003" s="2">
        <f t="shared" si="1343"/>
        <v>250</v>
      </c>
      <c r="D6003" s="2">
        <f t="shared" si="1344"/>
        <v>23</v>
      </c>
      <c r="E6003" s="2">
        <f t="shared" si="1336"/>
        <v>5999</v>
      </c>
      <c r="F6003" s="11">
        <v>288</v>
      </c>
      <c r="G6003" s="10">
        <v>0</v>
      </c>
      <c r="H6003" s="10">
        <v>0</v>
      </c>
      <c r="I6003" s="10">
        <v>0</v>
      </c>
      <c r="J6003" s="9">
        <v>0.32</v>
      </c>
      <c r="K6003" s="9">
        <v>0.32</v>
      </c>
      <c r="L6003" s="9">
        <v>0.32</v>
      </c>
      <c r="N6003" s="32">
        <f>IF('System Design'!$F$8=1,'Hourly Demand and Generation'!G6003*'System Design'!$F$21,IF('System Design'!$F$8=2,'Hourly Demand and Generation'!H6003*'System Design'!$F$21,IF('System Design'!$F$8=3,'Hourly Demand and Generation'!I6003*'System Design'!$F$21)))</f>
        <v>0</v>
      </c>
      <c r="O6003" s="32">
        <f>IF('System Design'!$F$8=1,'Hourly Demand and Generation'!J6003*'System Design'!$F$22,IF('System Design'!$F$8=2,'Hourly Demand and Generation'!K6003*'System Design'!$F$22,IF('System Design'!$F$8=3,'Hourly Demand and Generation'!L6003*'System Design'!$F$22)))</f>
        <v>800</v>
      </c>
      <c r="Q6003" s="32">
        <f t="shared" si="1332"/>
        <v>0</v>
      </c>
      <c r="R6003" s="32">
        <f t="shared" si="1337"/>
        <v>5400</v>
      </c>
      <c r="S6003" s="32">
        <f t="shared" si="1338"/>
        <v>0</v>
      </c>
      <c r="T6003" s="32">
        <f t="shared" si="1339"/>
        <v>21600</v>
      </c>
      <c r="U6003" s="32">
        <f t="shared" si="1340"/>
        <v>0</v>
      </c>
      <c r="V6003" s="32">
        <f t="shared" si="1333"/>
        <v>512</v>
      </c>
      <c r="W6003" s="32">
        <f t="shared" si="1341"/>
        <v>512</v>
      </c>
      <c r="X6003" s="32">
        <f t="shared" si="1342"/>
        <v>512</v>
      </c>
    </row>
    <row r="6004" spans="1:24" x14ac:dyDescent="0.25">
      <c r="A6004" s="2"/>
      <c r="B6004" s="2" t="s">
        <v>10</v>
      </c>
      <c r="C6004" s="2">
        <f t="shared" si="1343"/>
        <v>250</v>
      </c>
      <c r="D6004" s="2">
        <f t="shared" si="1344"/>
        <v>24</v>
      </c>
      <c r="E6004" s="2">
        <f t="shared" si="1336"/>
        <v>6000</v>
      </c>
      <c r="F6004" s="11">
        <v>252</v>
      </c>
      <c r="G6004" s="10">
        <v>0</v>
      </c>
      <c r="H6004" s="10">
        <v>0</v>
      </c>
      <c r="I6004" s="10">
        <v>0</v>
      </c>
      <c r="J6004" s="9">
        <v>0.32</v>
      </c>
      <c r="K6004" s="9">
        <v>0.32</v>
      </c>
      <c r="L6004" s="9">
        <v>0.32</v>
      </c>
      <c r="N6004" s="32">
        <f>IF('System Design'!$F$8=1,'Hourly Demand and Generation'!G6004*'System Design'!$F$21,IF('System Design'!$F$8=2,'Hourly Demand and Generation'!H6004*'System Design'!$F$21,IF('System Design'!$F$8=3,'Hourly Demand and Generation'!I6004*'System Design'!$F$21)))</f>
        <v>0</v>
      </c>
      <c r="O6004" s="32">
        <f>IF('System Design'!$F$8=1,'Hourly Demand and Generation'!J6004*'System Design'!$F$22,IF('System Design'!$F$8=2,'Hourly Demand and Generation'!K6004*'System Design'!$F$22,IF('System Design'!$F$8=3,'Hourly Demand and Generation'!L6004*'System Design'!$F$22)))</f>
        <v>800</v>
      </c>
      <c r="Q6004" s="32">
        <f t="shared" si="1332"/>
        <v>0</v>
      </c>
      <c r="R6004" s="32">
        <f t="shared" si="1337"/>
        <v>5400</v>
      </c>
      <c r="S6004" s="32">
        <f t="shared" si="1338"/>
        <v>0</v>
      </c>
      <c r="T6004" s="32">
        <f t="shared" si="1339"/>
        <v>21600</v>
      </c>
      <c r="U6004" s="32">
        <f t="shared" si="1340"/>
        <v>0</v>
      </c>
      <c r="V6004" s="32">
        <f t="shared" si="1333"/>
        <v>548</v>
      </c>
      <c r="W6004" s="32">
        <f t="shared" si="1341"/>
        <v>548</v>
      </c>
      <c r="X6004" s="32">
        <f t="shared" si="1342"/>
        <v>548</v>
      </c>
    </row>
    <row r="6005" spans="1:24" x14ac:dyDescent="0.25">
      <c r="A6005" s="2"/>
      <c r="B6005" s="2" t="s">
        <v>10</v>
      </c>
      <c r="C6005" s="2">
        <f>C6004+1</f>
        <v>251</v>
      </c>
      <c r="D6005" s="2">
        <v>1</v>
      </c>
      <c r="E6005" s="2">
        <f t="shared" si="1336"/>
        <v>6001</v>
      </c>
      <c r="F6005" s="11">
        <v>216</v>
      </c>
      <c r="G6005" s="10">
        <v>0</v>
      </c>
      <c r="H6005" s="10">
        <v>0</v>
      </c>
      <c r="I6005" s="10">
        <v>0</v>
      </c>
      <c r="J6005" s="9">
        <v>0.31639025945659099</v>
      </c>
      <c r="K6005" s="9">
        <v>0.31639025945659099</v>
      </c>
      <c r="L6005" s="9">
        <v>0.31639025945659099</v>
      </c>
      <c r="N6005" s="32">
        <f>IF('System Design'!$F$8=1,'Hourly Demand and Generation'!G6005*'System Design'!$F$21,IF('System Design'!$F$8=2,'Hourly Demand and Generation'!H6005*'System Design'!$F$21,IF('System Design'!$F$8=3,'Hourly Demand and Generation'!I6005*'System Design'!$F$21)))</f>
        <v>0</v>
      </c>
      <c r="O6005" s="32">
        <f>IF('System Design'!$F$8=1,'Hourly Demand and Generation'!J6005*'System Design'!$F$22,IF('System Design'!$F$8=2,'Hourly Demand and Generation'!K6005*'System Design'!$F$22,IF('System Design'!$F$8=3,'Hourly Demand and Generation'!L6005*'System Design'!$F$22)))</f>
        <v>790.97564864147751</v>
      </c>
      <c r="Q6005" s="32">
        <f t="shared" si="1332"/>
        <v>0</v>
      </c>
      <c r="R6005" s="32">
        <f t="shared" si="1337"/>
        <v>5400</v>
      </c>
      <c r="S6005" s="32">
        <f t="shared" si="1338"/>
        <v>0</v>
      </c>
      <c r="T6005" s="32">
        <f t="shared" si="1339"/>
        <v>21600</v>
      </c>
      <c r="U6005" s="32">
        <f t="shared" si="1340"/>
        <v>0</v>
      </c>
      <c r="V6005" s="32">
        <f t="shared" si="1333"/>
        <v>574.97564864147751</v>
      </c>
      <c r="W6005" s="32">
        <f t="shared" si="1341"/>
        <v>574.97564864147751</v>
      </c>
      <c r="X6005" s="32">
        <f t="shared" si="1342"/>
        <v>574.97564864147751</v>
      </c>
    </row>
    <row r="6006" spans="1:24" x14ac:dyDescent="0.25">
      <c r="A6006" s="2"/>
      <c r="B6006" s="2" t="s">
        <v>10</v>
      </c>
      <c r="C6006" s="2">
        <f>C6005</f>
        <v>251</v>
      </c>
      <c r="D6006" s="2">
        <f>D6005+1</f>
        <v>2</v>
      </c>
      <c r="E6006" s="2">
        <f t="shared" si="1336"/>
        <v>6002</v>
      </c>
      <c r="F6006" s="11">
        <v>198</v>
      </c>
      <c r="G6006" s="10">
        <v>0</v>
      </c>
      <c r="H6006" s="10">
        <v>0</v>
      </c>
      <c r="I6006" s="10">
        <v>0</v>
      </c>
      <c r="J6006" s="9">
        <v>0.28475123351093201</v>
      </c>
      <c r="K6006" s="9">
        <v>0.28475123351093201</v>
      </c>
      <c r="L6006" s="9">
        <v>0.28475123351093201</v>
      </c>
      <c r="N6006" s="32">
        <f>IF('System Design'!$F$8=1,'Hourly Demand and Generation'!G6006*'System Design'!$F$21,IF('System Design'!$F$8=2,'Hourly Demand and Generation'!H6006*'System Design'!$F$21,IF('System Design'!$F$8=3,'Hourly Demand and Generation'!I6006*'System Design'!$F$21)))</f>
        <v>0</v>
      </c>
      <c r="O6006" s="32">
        <f>IF('System Design'!$F$8=1,'Hourly Demand and Generation'!J6006*'System Design'!$F$22,IF('System Design'!$F$8=2,'Hourly Demand and Generation'!K6006*'System Design'!$F$22,IF('System Design'!$F$8=3,'Hourly Demand and Generation'!L6006*'System Design'!$F$22)))</f>
        <v>711.87808377733006</v>
      </c>
      <c r="Q6006" s="32">
        <f t="shared" si="1332"/>
        <v>0</v>
      </c>
      <c r="R6006" s="32">
        <f t="shared" si="1337"/>
        <v>5400</v>
      </c>
      <c r="S6006" s="32">
        <f t="shared" si="1338"/>
        <v>0</v>
      </c>
      <c r="T6006" s="32">
        <f t="shared" si="1339"/>
        <v>21600</v>
      </c>
      <c r="U6006" s="32">
        <f t="shared" si="1340"/>
        <v>0</v>
      </c>
      <c r="V6006" s="32">
        <f t="shared" si="1333"/>
        <v>513.87808377733006</v>
      </c>
      <c r="W6006" s="32">
        <f t="shared" si="1341"/>
        <v>513.87808377733006</v>
      </c>
      <c r="X6006" s="32">
        <f t="shared" si="1342"/>
        <v>513.87808377733006</v>
      </c>
    </row>
    <row r="6007" spans="1:24" x14ac:dyDescent="0.25">
      <c r="A6007" s="2"/>
      <c r="B6007" s="2" t="s">
        <v>10</v>
      </c>
      <c r="C6007" s="2">
        <f t="shared" ref="C6007:C6028" si="1345">C6006</f>
        <v>251</v>
      </c>
      <c r="D6007" s="2">
        <f t="shared" ref="D6007:D6028" si="1346">D6006+1</f>
        <v>3</v>
      </c>
      <c r="E6007" s="2">
        <f t="shared" si="1336"/>
        <v>6003</v>
      </c>
      <c r="F6007" s="11">
        <v>180</v>
      </c>
      <c r="G6007" s="10">
        <v>0</v>
      </c>
      <c r="H6007" s="10">
        <v>0</v>
      </c>
      <c r="I6007" s="10">
        <v>0</v>
      </c>
      <c r="J6007" s="9">
        <v>0.28475123351093201</v>
      </c>
      <c r="K6007" s="9">
        <v>0.28475123351093201</v>
      </c>
      <c r="L6007" s="9">
        <v>0.28475123351093201</v>
      </c>
      <c r="N6007" s="32">
        <f>IF('System Design'!$F$8=1,'Hourly Demand and Generation'!G6007*'System Design'!$F$21,IF('System Design'!$F$8=2,'Hourly Demand and Generation'!H6007*'System Design'!$F$21,IF('System Design'!$F$8=3,'Hourly Demand and Generation'!I6007*'System Design'!$F$21)))</f>
        <v>0</v>
      </c>
      <c r="O6007" s="32">
        <f>IF('System Design'!$F$8=1,'Hourly Demand and Generation'!J6007*'System Design'!$F$22,IF('System Design'!$F$8=2,'Hourly Demand and Generation'!K6007*'System Design'!$F$22,IF('System Design'!$F$8=3,'Hourly Demand and Generation'!L6007*'System Design'!$F$22)))</f>
        <v>711.87808377733006</v>
      </c>
      <c r="Q6007" s="32">
        <f t="shared" si="1332"/>
        <v>0</v>
      </c>
      <c r="R6007" s="32">
        <f t="shared" si="1337"/>
        <v>5400</v>
      </c>
      <c r="S6007" s="32">
        <f t="shared" si="1338"/>
        <v>0</v>
      </c>
      <c r="T6007" s="32">
        <f t="shared" si="1339"/>
        <v>21600</v>
      </c>
      <c r="U6007" s="32">
        <f t="shared" si="1340"/>
        <v>0</v>
      </c>
      <c r="V6007" s="32">
        <f t="shared" si="1333"/>
        <v>531.87808377733006</v>
      </c>
      <c r="W6007" s="32">
        <f t="shared" si="1341"/>
        <v>531.87808377733006</v>
      </c>
      <c r="X6007" s="32">
        <f t="shared" si="1342"/>
        <v>531.87808377733006</v>
      </c>
    </row>
    <row r="6008" spans="1:24" x14ac:dyDescent="0.25">
      <c r="A6008" s="2"/>
      <c r="B6008" s="2" t="s">
        <v>10</v>
      </c>
      <c r="C6008" s="2">
        <f t="shared" si="1345"/>
        <v>251</v>
      </c>
      <c r="D6008" s="2">
        <f t="shared" si="1346"/>
        <v>4</v>
      </c>
      <c r="E6008" s="2">
        <f t="shared" si="1336"/>
        <v>6004</v>
      </c>
      <c r="F6008" s="11">
        <v>216</v>
      </c>
      <c r="G6008" s="10">
        <v>0</v>
      </c>
      <c r="H6008" s="10">
        <v>0</v>
      </c>
      <c r="I6008" s="10">
        <v>0</v>
      </c>
      <c r="J6008" s="9">
        <v>0.31639025945659099</v>
      </c>
      <c r="K6008" s="9">
        <v>0.31639025945659099</v>
      </c>
      <c r="L6008" s="9">
        <v>0.31639025945659099</v>
      </c>
      <c r="N6008" s="32">
        <f>IF('System Design'!$F$8=1,'Hourly Demand and Generation'!G6008*'System Design'!$F$21,IF('System Design'!$F$8=2,'Hourly Demand and Generation'!H6008*'System Design'!$F$21,IF('System Design'!$F$8=3,'Hourly Demand and Generation'!I6008*'System Design'!$F$21)))</f>
        <v>0</v>
      </c>
      <c r="O6008" s="32">
        <f>IF('System Design'!$F$8=1,'Hourly Demand and Generation'!J6008*'System Design'!$F$22,IF('System Design'!$F$8=2,'Hourly Demand and Generation'!K6008*'System Design'!$F$22,IF('System Design'!$F$8=3,'Hourly Demand and Generation'!L6008*'System Design'!$F$22)))</f>
        <v>790.97564864147751</v>
      </c>
      <c r="Q6008" s="32">
        <f t="shared" si="1332"/>
        <v>0</v>
      </c>
      <c r="R6008" s="32">
        <f t="shared" si="1337"/>
        <v>5400</v>
      </c>
      <c r="S6008" s="32">
        <f t="shared" si="1338"/>
        <v>0</v>
      </c>
      <c r="T6008" s="32">
        <f t="shared" si="1339"/>
        <v>21600</v>
      </c>
      <c r="U6008" s="32">
        <f t="shared" si="1340"/>
        <v>0</v>
      </c>
      <c r="V6008" s="32">
        <f t="shared" si="1333"/>
        <v>574.97564864147751</v>
      </c>
      <c r="W6008" s="32">
        <f t="shared" si="1341"/>
        <v>574.97564864147751</v>
      </c>
      <c r="X6008" s="32">
        <f t="shared" si="1342"/>
        <v>574.97564864147751</v>
      </c>
    </row>
    <row r="6009" spans="1:24" x14ac:dyDescent="0.25">
      <c r="A6009" s="2"/>
      <c r="B6009" s="2" t="s">
        <v>10</v>
      </c>
      <c r="C6009" s="2">
        <f t="shared" si="1345"/>
        <v>251</v>
      </c>
      <c r="D6009" s="2">
        <f t="shared" si="1346"/>
        <v>5</v>
      </c>
      <c r="E6009" s="2">
        <f t="shared" si="1336"/>
        <v>6005</v>
      </c>
      <c r="F6009" s="11">
        <v>234</v>
      </c>
      <c r="G6009" s="10">
        <v>0</v>
      </c>
      <c r="H6009" s="10">
        <v>3.2000000000000001E-2</v>
      </c>
      <c r="I6009" s="10">
        <v>6.4000000000000001E-2</v>
      </c>
      <c r="J6009" s="9">
        <v>0.25311220756527297</v>
      </c>
      <c r="K6009" s="9">
        <v>0.25311220756527297</v>
      </c>
      <c r="L6009" s="9">
        <v>0.25311220756527297</v>
      </c>
      <c r="N6009" s="32">
        <f>IF('System Design'!$F$8=1,'Hourly Demand and Generation'!G6009*'System Design'!$F$21,IF('System Design'!$F$8=2,'Hourly Demand and Generation'!H6009*'System Design'!$F$21,IF('System Design'!$F$8=3,'Hourly Demand and Generation'!I6009*'System Design'!$F$21)))</f>
        <v>32</v>
      </c>
      <c r="O6009" s="32">
        <f>IF('System Design'!$F$8=1,'Hourly Demand and Generation'!J6009*'System Design'!$F$22,IF('System Design'!$F$8=2,'Hourly Demand and Generation'!K6009*'System Design'!$F$22,IF('System Design'!$F$8=3,'Hourly Demand and Generation'!L6009*'System Design'!$F$22)))</f>
        <v>632.78051891318239</v>
      </c>
      <c r="Q6009" s="32">
        <f t="shared" si="1332"/>
        <v>0</v>
      </c>
      <c r="R6009" s="32">
        <f t="shared" si="1337"/>
        <v>5400</v>
      </c>
      <c r="S6009" s="32">
        <f t="shared" si="1338"/>
        <v>0</v>
      </c>
      <c r="T6009" s="32">
        <f t="shared" si="1339"/>
        <v>21600</v>
      </c>
      <c r="U6009" s="32">
        <f t="shared" si="1340"/>
        <v>0</v>
      </c>
      <c r="V6009" s="32">
        <f t="shared" si="1333"/>
        <v>430.78051891318239</v>
      </c>
      <c r="W6009" s="32">
        <f t="shared" si="1341"/>
        <v>430.78051891318239</v>
      </c>
      <c r="X6009" s="32">
        <f t="shared" si="1342"/>
        <v>430.78051891318239</v>
      </c>
    </row>
    <row r="6010" spans="1:24" x14ac:dyDescent="0.25">
      <c r="A6010" s="2"/>
      <c r="B6010" s="2" t="s">
        <v>10</v>
      </c>
      <c r="C6010" s="2">
        <f t="shared" si="1345"/>
        <v>251</v>
      </c>
      <c r="D6010" s="2">
        <f t="shared" si="1346"/>
        <v>6</v>
      </c>
      <c r="E6010" s="2">
        <f t="shared" si="1336"/>
        <v>6006</v>
      </c>
      <c r="F6010" s="11">
        <v>252</v>
      </c>
      <c r="G6010" s="10">
        <v>6.4000000000000001E-2</v>
      </c>
      <c r="H6010" s="10">
        <v>0.1</v>
      </c>
      <c r="I6010" s="10">
        <v>0.13600000000000001</v>
      </c>
      <c r="J6010" s="9">
        <v>0.25311220756527297</v>
      </c>
      <c r="K6010" s="9">
        <v>0.25311220756527297</v>
      </c>
      <c r="L6010" s="9">
        <v>0.25311220756527297</v>
      </c>
      <c r="N6010" s="32">
        <f>IF('System Design'!$F$8=1,'Hourly Demand and Generation'!G6010*'System Design'!$F$21,IF('System Design'!$F$8=2,'Hourly Demand and Generation'!H6010*'System Design'!$F$21,IF('System Design'!$F$8=3,'Hourly Demand and Generation'!I6010*'System Design'!$F$21)))</f>
        <v>68</v>
      </c>
      <c r="O6010" s="32">
        <f>IF('System Design'!$F$8=1,'Hourly Demand and Generation'!J6010*'System Design'!$F$22,IF('System Design'!$F$8=2,'Hourly Demand and Generation'!K6010*'System Design'!$F$22,IF('System Design'!$F$8=3,'Hourly Demand and Generation'!L6010*'System Design'!$F$22)))</f>
        <v>632.78051891318239</v>
      </c>
      <c r="Q6010" s="32">
        <f t="shared" si="1332"/>
        <v>0</v>
      </c>
      <c r="R6010" s="32">
        <f t="shared" si="1337"/>
        <v>5400</v>
      </c>
      <c r="S6010" s="32">
        <f t="shared" si="1338"/>
        <v>0</v>
      </c>
      <c r="T6010" s="32">
        <f t="shared" si="1339"/>
        <v>21600</v>
      </c>
      <c r="U6010" s="32">
        <f t="shared" si="1340"/>
        <v>0</v>
      </c>
      <c r="V6010" s="32">
        <f t="shared" si="1333"/>
        <v>448.78051891318239</v>
      </c>
      <c r="W6010" s="32">
        <f t="shared" si="1341"/>
        <v>448.78051891318239</v>
      </c>
      <c r="X6010" s="32">
        <f t="shared" si="1342"/>
        <v>448.78051891318239</v>
      </c>
    </row>
    <row r="6011" spans="1:24" x14ac:dyDescent="0.25">
      <c r="A6011" s="2"/>
      <c r="B6011" s="2" t="s">
        <v>10</v>
      </c>
      <c r="C6011" s="2">
        <f t="shared" si="1345"/>
        <v>251</v>
      </c>
      <c r="D6011" s="2">
        <f t="shared" si="1346"/>
        <v>7</v>
      </c>
      <c r="E6011" s="2">
        <f t="shared" si="1336"/>
        <v>6007</v>
      </c>
      <c r="F6011" s="11">
        <v>270</v>
      </c>
      <c r="G6011" s="10">
        <v>0.13600000000000001</v>
      </c>
      <c r="H6011" s="10">
        <v>0.16800000000000001</v>
      </c>
      <c r="I6011" s="10">
        <v>0.2</v>
      </c>
      <c r="J6011" s="9">
        <v>0.28475123351093201</v>
      </c>
      <c r="K6011" s="9">
        <v>0.28475123351093201</v>
      </c>
      <c r="L6011" s="9">
        <v>0.28475123351093201</v>
      </c>
      <c r="N6011" s="32">
        <f>IF('System Design'!$F$8=1,'Hourly Demand and Generation'!G6011*'System Design'!$F$21,IF('System Design'!$F$8=2,'Hourly Demand and Generation'!H6011*'System Design'!$F$21,IF('System Design'!$F$8=3,'Hourly Demand and Generation'!I6011*'System Design'!$F$21)))</f>
        <v>100</v>
      </c>
      <c r="O6011" s="32">
        <f>IF('System Design'!$F$8=1,'Hourly Demand and Generation'!J6011*'System Design'!$F$22,IF('System Design'!$F$8=2,'Hourly Demand and Generation'!K6011*'System Design'!$F$22,IF('System Design'!$F$8=3,'Hourly Demand and Generation'!L6011*'System Design'!$F$22)))</f>
        <v>711.87808377733006</v>
      </c>
      <c r="Q6011" s="32">
        <f t="shared" si="1332"/>
        <v>0</v>
      </c>
      <c r="R6011" s="32">
        <f t="shared" si="1337"/>
        <v>5400</v>
      </c>
      <c r="S6011" s="32">
        <f t="shared" si="1338"/>
        <v>0</v>
      </c>
      <c r="T6011" s="32">
        <f t="shared" si="1339"/>
        <v>21600</v>
      </c>
      <c r="U6011" s="32">
        <f t="shared" si="1340"/>
        <v>0</v>
      </c>
      <c r="V6011" s="32">
        <f t="shared" si="1333"/>
        <v>541.87808377733006</v>
      </c>
      <c r="W6011" s="32">
        <f t="shared" si="1341"/>
        <v>541.87808377733006</v>
      </c>
      <c r="X6011" s="32">
        <f t="shared" si="1342"/>
        <v>541.87808377733006</v>
      </c>
    </row>
    <row r="6012" spans="1:24" x14ac:dyDescent="0.25">
      <c r="A6012" s="2"/>
      <c r="B6012" s="2" t="s">
        <v>10</v>
      </c>
      <c r="C6012" s="2">
        <f t="shared" si="1345"/>
        <v>251</v>
      </c>
      <c r="D6012" s="2">
        <f t="shared" si="1346"/>
        <v>8</v>
      </c>
      <c r="E6012" s="2">
        <f t="shared" si="1336"/>
        <v>6008</v>
      </c>
      <c r="F6012" s="11">
        <v>288</v>
      </c>
      <c r="G6012" s="10">
        <v>0.26400000000000001</v>
      </c>
      <c r="H6012" s="10">
        <v>0.3</v>
      </c>
      <c r="I6012" s="10">
        <v>0.33600000000000002</v>
      </c>
      <c r="J6012" s="9">
        <v>0.28475123351093201</v>
      </c>
      <c r="K6012" s="9">
        <v>0.28475123351093201</v>
      </c>
      <c r="L6012" s="9">
        <v>0.28475123351093201</v>
      </c>
      <c r="N6012" s="32">
        <f>IF('System Design'!$F$8=1,'Hourly Demand and Generation'!G6012*'System Design'!$F$21,IF('System Design'!$F$8=2,'Hourly Demand and Generation'!H6012*'System Design'!$F$21,IF('System Design'!$F$8=3,'Hourly Demand and Generation'!I6012*'System Design'!$F$21)))</f>
        <v>168</v>
      </c>
      <c r="O6012" s="32">
        <f>IF('System Design'!$F$8=1,'Hourly Demand and Generation'!J6012*'System Design'!$F$22,IF('System Design'!$F$8=2,'Hourly Demand and Generation'!K6012*'System Design'!$F$22,IF('System Design'!$F$8=3,'Hourly Demand and Generation'!L6012*'System Design'!$F$22)))</f>
        <v>711.87808377733006</v>
      </c>
      <c r="Q6012" s="32">
        <f t="shared" si="1332"/>
        <v>0</v>
      </c>
      <c r="R6012" s="32">
        <f t="shared" si="1337"/>
        <v>5400</v>
      </c>
      <c r="S6012" s="32">
        <f t="shared" si="1338"/>
        <v>0</v>
      </c>
      <c r="T6012" s="32">
        <f t="shared" si="1339"/>
        <v>21600</v>
      </c>
      <c r="U6012" s="32">
        <f t="shared" si="1340"/>
        <v>0</v>
      </c>
      <c r="V6012" s="32">
        <f t="shared" si="1333"/>
        <v>591.87808377733006</v>
      </c>
      <c r="W6012" s="32">
        <f t="shared" si="1341"/>
        <v>591.87808377733006</v>
      </c>
      <c r="X6012" s="32">
        <f t="shared" si="1342"/>
        <v>591.87808377733006</v>
      </c>
    </row>
    <row r="6013" spans="1:24" x14ac:dyDescent="0.25">
      <c r="A6013" s="2"/>
      <c r="B6013" s="2" t="s">
        <v>10</v>
      </c>
      <c r="C6013" s="2">
        <f t="shared" si="1345"/>
        <v>251</v>
      </c>
      <c r="D6013" s="2">
        <f t="shared" si="1346"/>
        <v>9</v>
      </c>
      <c r="E6013" s="2">
        <f t="shared" si="1336"/>
        <v>6009</v>
      </c>
      <c r="F6013" s="11">
        <v>288</v>
      </c>
      <c r="G6013" s="10">
        <v>0.4</v>
      </c>
      <c r="H6013" s="10">
        <v>0.432</v>
      </c>
      <c r="I6013" s="10">
        <v>0.46400000000000002</v>
      </c>
      <c r="J6013" s="9">
        <v>0.25311220756527297</v>
      </c>
      <c r="K6013" s="9">
        <v>0.25311220756527297</v>
      </c>
      <c r="L6013" s="9">
        <v>0.25311220756527297</v>
      </c>
      <c r="N6013" s="32">
        <f>IF('System Design'!$F$8=1,'Hourly Demand and Generation'!G6013*'System Design'!$F$21,IF('System Design'!$F$8=2,'Hourly Demand and Generation'!H6013*'System Design'!$F$21,IF('System Design'!$F$8=3,'Hourly Demand and Generation'!I6013*'System Design'!$F$21)))</f>
        <v>232</v>
      </c>
      <c r="O6013" s="32">
        <f>IF('System Design'!$F$8=1,'Hourly Demand and Generation'!J6013*'System Design'!$F$22,IF('System Design'!$F$8=2,'Hourly Demand and Generation'!K6013*'System Design'!$F$22,IF('System Design'!$F$8=3,'Hourly Demand and Generation'!L6013*'System Design'!$F$22)))</f>
        <v>632.78051891318239</v>
      </c>
      <c r="Q6013" s="32">
        <f t="shared" si="1332"/>
        <v>0</v>
      </c>
      <c r="R6013" s="32">
        <f t="shared" si="1337"/>
        <v>5400</v>
      </c>
      <c r="S6013" s="32">
        <f t="shared" si="1338"/>
        <v>0</v>
      </c>
      <c r="T6013" s="32">
        <f t="shared" si="1339"/>
        <v>21600</v>
      </c>
      <c r="U6013" s="32">
        <f t="shared" si="1340"/>
        <v>0</v>
      </c>
      <c r="V6013" s="32">
        <f t="shared" si="1333"/>
        <v>576.78051891318239</v>
      </c>
      <c r="W6013" s="32">
        <f t="shared" si="1341"/>
        <v>576.78051891318239</v>
      </c>
      <c r="X6013" s="32">
        <f t="shared" si="1342"/>
        <v>576.78051891318239</v>
      </c>
    </row>
    <row r="6014" spans="1:24" x14ac:dyDescent="0.25">
      <c r="A6014" s="2"/>
      <c r="B6014" s="2" t="s">
        <v>10</v>
      </c>
      <c r="C6014" s="2">
        <f t="shared" si="1345"/>
        <v>251</v>
      </c>
      <c r="D6014" s="2">
        <f t="shared" si="1346"/>
        <v>10</v>
      </c>
      <c r="E6014" s="2">
        <f t="shared" si="1336"/>
        <v>6010</v>
      </c>
      <c r="F6014" s="11">
        <v>280.8</v>
      </c>
      <c r="G6014" s="10">
        <v>0.53600000000000003</v>
      </c>
      <c r="H6014" s="10">
        <v>0.56799999999999995</v>
      </c>
      <c r="I6014" s="10">
        <v>0.6</v>
      </c>
      <c r="J6014" s="9">
        <v>0.28475123351093201</v>
      </c>
      <c r="K6014" s="9">
        <v>0.28475123351093201</v>
      </c>
      <c r="L6014" s="9">
        <v>0.28475123351093201</v>
      </c>
      <c r="N6014" s="32">
        <f>IF('System Design'!$F$8=1,'Hourly Demand and Generation'!G6014*'System Design'!$F$21,IF('System Design'!$F$8=2,'Hourly Demand and Generation'!H6014*'System Design'!$F$21,IF('System Design'!$F$8=3,'Hourly Demand and Generation'!I6014*'System Design'!$F$21)))</f>
        <v>300</v>
      </c>
      <c r="O6014" s="32">
        <f>IF('System Design'!$F$8=1,'Hourly Demand and Generation'!J6014*'System Design'!$F$22,IF('System Design'!$F$8=2,'Hourly Demand and Generation'!K6014*'System Design'!$F$22,IF('System Design'!$F$8=3,'Hourly Demand and Generation'!L6014*'System Design'!$F$22)))</f>
        <v>711.87808377733006</v>
      </c>
      <c r="Q6014" s="32">
        <f t="shared" si="1332"/>
        <v>0</v>
      </c>
      <c r="R6014" s="32">
        <f t="shared" si="1337"/>
        <v>5400</v>
      </c>
      <c r="S6014" s="32">
        <f t="shared" si="1338"/>
        <v>0</v>
      </c>
      <c r="T6014" s="32">
        <f t="shared" si="1339"/>
        <v>21600</v>
      </c>
      <c r="U6014" s="32">
        <f t="shared" si="1340"/>
        <v>0</v>
      </c>
      <c r="V6014" s="32">
        <f t="shared" si="1333"/>
        <v>731.07808377732999</v>
      </c>
      <c r="W6014" s="32">
        <f t="shared" si="1341"/>
        <v>731.07808377732999</v>
      </c>
      <c r="X6014" s="32">
        <f t="shared" si="1342"/>
        <v>731.07808377732999</v>
      </c>
    </row>
    <row r="6015" spans="1:24" x14ac:dyDescent="0.25">
      <c r="A6015" s="2"/>
      <c r="B6015" s="2" t="s">
        <v>10</v>
      </c>
      <c r="C6015" s="2">
        <f t="shared" si="1345"/>
        <v>251</v>
      </c>
      <c r="D6015" s="2">
        <f t="shared" si="1346"/>
        <v>11</v>
      </c>
      <c r="E6015" s="2">
        <f t="shared" si="1336"/>
        <v>6011</v>
      </c>
      <c r="F6015" s="11">
        <v>277.2</v>
      </c>
      <c r="G6015" s="10">
        <v>0.66400000000000003</v>
      </c>
      <c r="H6015" s="10">
        <v>0.7</v>
      </c>
      <c r="I6015" s="10">
        <v>0.73599999999999999</v>
      </c>
      <c r="J6015" s="9">
        <v>0.25311220756527297</v>
      </c>
      <c r="K6015" s="9">
        <v>0.25311220756527297</v>
      </c>
      <c r="L6015" s="9">
        <v>0.25311220756527297</v>
      </c>
      <c r="N6015" s="32">
        <f>IF('System Design'!$F$8=1,'Hourly Demand and Generation'!G6015*'System Design'!$F$21,IF('System Design'!$F$8=2,'Hourly Demand and Generation'!H6015*'System Design'!$F$21,IF('System Design'!$F$8=3,'Hourly Demand and Generation'!I6015*'System Design'!$F$21)))</f>
        <v>368</v>
      </c>
      <c r="O6015" s="32">
        <f>IF('System Design'!$F$8=1,'Hourly Demand and Generation'!J6015*'System Design'!$F$22,IF('System Design'!$F$8=2,'Hourly Demand and Generation'!K6015*'System Design'!$F$22,IF('System Design'!$F$8=3,'Hourly Demand and Generation'!L6015*'System Design'!$F$22)))</f>
        <v>632.78051891318239</v>
      </c>
      <c r="Q6015" s="32">
        <f t="shared" si="1332"/>
        <v>0</v>
      </c>
      <c r="R6015" s="32">
        <f t="shared" si="1337"/>
        <v>5400</v>
      </c>
      <c r="S6015" s="32">
        <f t="shared" si="1338"/>
        <v>0</v>
      </c>
      <c r="T6015" s="32">
        <f t="shared" si="1339"/>
        <v>21600</v>
      </c>
      <c r="U6015" s="32">
        <f t="shared" si="1340"/>
        <v>0</v>
      </c>
      <c r="V6015" s="32">
        <f t="shared" si="1333"/>
        <v>723.58051891318246</v>
      </c>
      <c r="W6015" s="32">
        <f t="shared" si="1341"/>
        <v>723.58051891318246</v>
      </c>
      <c r="X6015" s="32">
        <f t="shared" si="1342"/>
        <v>723.58051891318246</v>
      </c>
    </row>
    <row r="6016" spans="1:24" x14ac:dyDescent="0.25">
      <c r="A6016" s="2"/>
      <c r="B6016" s="2" t="s">
        <v>10</v>
      </c>
      <c r="C6016" s="2">
        <f t="shared" si="1345"/>
        <v>251</v>
      </c>
      <c r="D6016" s="2">
        <f t="shared" si="1346"/>
        <v>12</v>
      </c>
      <c r="E6016" s="2">
        <f t="shared" si="1336"/>
        <v>6012</v>
      </c>
      <c r="F6016" s="11">
        <v>277.2</v>
      </c>
      <c r="G6016" s="10">
        <v>0.8</v>
      </c>
      <c r="H6016" s="10">
        <v>0.8</v>
      </c>
      <c r="I6016" s="10">
        <v>0.8</v>
      </c>
      <c r="J6016" s="9">
        <v>0.23729269459244401</v>
      </c>
      <c r="K6016" s="9">
        <v>0.23729269459244401</v>
      </c>
      <c r="L6016" s="9">
        <v>0.23729269459244401</v>
      </c>
      <c r="N6016" s="32">
        <f>IF('System Design'!$F$8=1,'Hourly Demand and Generation'!G6016*'System Design'!$F$21,IF('System Design'!$F$8=2,'Hourly Demand and Generation'!H6016*'System Design'!$F$21,IF('System Design'!$F$8=3,'Hourly Demand and Generation'!I6016*'System Design'!$F$21)))</f>
        <v>400</v>
      </c>
      <c r="O6016" s="32">
        <f>IF('System Design'!$F$8=1,'Hourly Demand and Generation'!J6016*'System Design'!$F$22,IF('System Design'!$F$8=2,'Hourly Demand and Generation'!K6016*'System Design'!$F$22,IF('System Design'!$F$8=3,'Hourly Demand and Generation'!L6016*'System Design'!$F$22)))</f>
        <v>593.23173648111003</v>
      </c>
      <c r="Q6016" s="32">
        <f t="shared" si="1332"/>
        <v>0</v>
      </c>
      <c r="R6016" s="32">
        <f t="shared" si="1337"/>
        <v>5400</v>
      </c>
      <c r="S6016" s="32">
        <f t="shared" si="1338"/>
        <v>0</v>
      </c>
      <c r="T6016" s="32">
        <f t="shared" si="1339"/>
        <v>21600</v>
      </c>
      <c r="U6016" s="32">
        <f t="shared" si="1340"/>
        <v>0</v>
      </c>
      <c r="V6016" s="32">
        <f t="shared" si="1333"/>
        <v>716.0317364811101</v>
      </c>
      <c r="W6016" s="32">
        <f t="shared" si="1341"/>
        <v>716.0317364811101</v>
      </c>
      <c r="X6016" s="32">
        <f t="shared" si="1342"/>
        <v>716.0317364811101</v>
      </c>
    </row>
    <row r="6017" spans="1:24" x14ac:dyDescent="0.25">
      <c r="A6017" s="2"/>
      <c r="B6017" s="2" t="s">
        <v>10</v>
      </c>
      <c r="C6017" s="2">
        <f t="shared" si="1345"/>
        <v>251</v>
      </c>
      <c r="D6017" s="2">
        <f t="shared" si="1346"/>
        <v>13</v>
      </c>
      <c r="E6017" s="2">
        <f t="shared" si="1336"/>
        <v>6013</v>
      </c>
      <c r="F6017" s="11">
        <v>288</v>
      </c>
      <c r="G6017" s="10">
        <v>0.66400000000000003</v>
      </c>
      <c r="H6017" s="10">
        <v>0.7</v>
      </c>
      <c r="I6017" s="10">
        <v>0.73599999999999999</v>
      </c>
      <c r="J6017" s="9">
        <v>0.25311220756527297</v>
      </c>
      <c r="K6017" s="9">
        <v>0.25311220756527297</v>
      </c>
      <c r="L6017" s="9">
        <v>0.25311220756527297</v>
      </c>
      <c r="N6017" s="32">
        <f>IF('System Design'!$F$8=1,'Hourly Demand and Generation'!G6017*'System Design'!$F$21,IF('System Design'!$F$8=2,'Hourly Demand and Generation'!H6017*'System Design'!$F$21,IF('System Design'!$F$8=3,'Hourly Demand and Generation'!I6017*'System Design'!$F$21)))</f>
        <v>368</v>
      </c>
      <c r="O6017" s="32">
        <f>IF('System Design'!$F$8=1,'Hourly Demand and Generation'!J6017*'System Design'!$F$22,IF('System Design'!$F$8=2,'Hourly Demand and Generation'!K6017*'System Design'!$F$22,IF('System Design'!$F$8=3,'Hourly Demand and Generation'!L6017*'System Design'!$F$22)))</f>
        <v>632.78051891318239</v>
      </c>
      <c r="Q6017" s="32">
        <f t="shared" si="1332"/>
        <v>0</v>
      </c>
      <c r="R6017" s="32">
        <f t="shared" si="1337"/>
        <v>5400</v>
      </c>
      <c r="S6017" s="32">
        <f t="shared" si="1338"/>
        <v>0</v>
      </c>
      <c r="T6017" s="32">
        <f t="shared" si="1339"/>
        <v>21600</v>
      </c>
      <c r="U6017" s="32">
        <f t="shared" si="1340"/>
        <v>0</v>
      </c>
      <c r="V6017" s="32">
        <f t="shared" si="1333"/>
        <v>712.78051891318239</v>
      </c>
      <c r="W6017" s="32">
        <f t="shared" si="1341"/>
        <v>712.78051891318239</v>
      </c>
      <c r="X6017" s="32">
        <f t="shared" si="1342"/>
        <v>712.78051891318239</v>
      </c>
    </row>
    <row r="6018" spans="1:24" x14ac:dyDescent="0.25">
      <c r="A6018" s="2"/>
      <c r="B6018" s="2" t="s">
        <v>10</v>
      </c>
      <c r="C6018" s="2">
        <f t="shared" si="1345"/>
        <v>251</v>
      </c>
      <c r="D6018" s="2">
        <f t="shared" si="1346"/>
        <v>14</v>
      </c>
      <c r="E6018" s="2">
        <f t="shared" si="1336"/>
        <v>6014</v>
      </c>
      <c r="F6018" s="11">
        <v>288</v>
      </c>
      <c r="G6018" s="10">
        <v>0.53600000000000003</v>
      </c>
      <c r="H6018" s="10">
        <v>0.56799999999999995</v>
      </c>
      <c r="I6018" s="10">
        <v>0.6</v>
      </c>
      <c r="J6018" s="9">
        <v>0.26893172053810299</v>
      </c>
      <c r="K6018" s="9">
        <v>0.26893172053810299</v>
      </c>
      <c r="L6018" s="9">
        <v>0.26893172053810299</v>
      </c>
      <c r="N6018" s="32">
        <f>IF('System Design'!$F$8=1,'Hourly Demand and Generation'!G6018*'System Design'!$F$21,IF('System Design'!$F$8=2,'Hourly Demand and Generation'!H6018*'System Design'!$F$21,IF('System Design'!$F$8=3,'Hourly Demand and Generation'!I6018*'System Design'!$F$21)))</f>
        <v>300</v>
      </c>
      <c r="O6018" s="32">
        <f>IF('System Design'!$F$8=1,'Hourly Demand and Generation'!J6018*'System Design'!$F$22,IF('System Design'!$F$8=2,'Hourly Demand and Generation'!K6018*'System Design'!$F$22,IF('System Design'!$F$8=3,'Hourly Demand and Generation'!L6018*'System Design'!$F$22)))</f>
        <v>672.32930134525748</v>
      </c>
      <c r="Q6018" s="32">
        <f t="shared" si="1332"/>
        <v>0</v>
      </c>
      <c r="R6018" s="32">
        <f t="shared" si="1337"/>
        <v>5400</v>
      </c>
      <c r="S6018" s="32">
        <f t="shared" si="1338"/>
        <v>0</v>
      </c>
      <c r="T6018" s="32">
        <f t="shared" si="1339"/>
        <v>21600</v>
      </c>
      <c r="U6018" s="32">
        <f t="shared" si="1340"/>
        <v>0</v>
      </c>
      <c r="V6018" s="32">
        <f t="shared" si="1333"/>
        <v>684.32930134525748</v>
      </c>
      <c r="W6018" s="32">
        <f t="shared" si="1341"/>
        <v>684.32930134525748</v>
      </c>
      <c r="X6018" s="32">
        <f t="shared" si="1342"/>
        <v>684.32930134525748</v>
      </c>
    </row>
    <row r="6019" spans="1:24" x14ac:dyDescent="0.25">
      <c r="A6019" s="2"/>
      <c r="B6019" s="2" t="s">
        <v>10</v>
      </c>
      <c r="C6019" s="2">
        <f t="shared" si="1345"/>
        <v>251</v>
      </c>
      <c r="D6019" s="2">
        <f t="shared" si="1346"/>
        <v>15</v>
      </c>
      <c r="E6019" s="2">
        <f t="shared" si="1336"/>
        <v>6015</v>
      </c>
      <c r="F6019" s="11">
        <v>306</v>
      </c>
      <c r="G6019" s="10">
        <v>0.4</v>
      </c>
      <c r="H6019" s="10">
        <v>0.432</v>
      </c>
      <c r="I6019" s="10">
        <v>0.46400000000000002</v>
      </c>
      <c r="J6019" s="9">
        <v>0.28475123351093201</v>
      </c>
      <c r="K6019" s="9">
        <v>0.28475123351093201</v>
      </c>
      <c r="L6019" s="9">
        <v>0.28475123351093201</v>
      </c>
      <c r="N6019" s="32">
        <f>IF('System Design'!$F$8=1,'Hourly Demand and Generation'!G6019*'System Design'!$F$21,IF('System Design'!$F$8=2,'Hourly Demand and Generation'!H6019*'System Design'!$F$21,IF('System Design'!$F$8=3,'Hourly Demand and Generation'!I6019*'System Design'!$F$21)))</f>
        <v>232</v>
      </c>
      <c r="O6019" s="32">
        <f>IF('System Design'!$F$8=1,'Hourly Demand and Generation'!J6019*'System Design'!$F$22,IF('System Design'!$F$8=2,'Hourly Demand and Generation'!K6019*'System Design'!$F$22,IF('System Design'!$F$8=3,'Hourly Demand and Generation'!L6019*'System Design'!$F$22)))</f>
        <v>711.87808377733006</v>
      </c>
      <c r="Q6019" s="32">
        <f t="shared" si="1332"/>
        <v>0</v>
      </c>
      <c r="R6019" s="32">
        <f t="shared" si="1337"/>
        <v>5400</v>
      </c>
      <c r="S6019" s="32">
        <f t="shared" si="1338"/>
        <v>0</v>
      </c>
      <c r="T6019" s="32">
        <f t="shared" si="1339"/>
        <v>21600</v>
      </c>
      <c r="U6019" s="32">
        <f t="shared" si="1340"/>
        <v>0</v>
      </c>
      <c r="V6019" s="32">
        <f t="shared" si="1333"/>
        <v>637.87808377733006</v>
      </c>
      <c r="W6019" s="32">
        <f t="shared" si="1341"/>
        <v>637.87808377733006</v>
      </c>
      <c r="X6019" s="32">
        <f t="shared" si="1342"/>
        <v>637.87808377733006</v>
      </c>
    </row>
    <row r="6020" spans="1:24" x14ac:dyDescent="0.25">
      <c r="A6020" s="2"/>
      <c r="B6020" s="2" t="s">
        <v>10</v>
      </c>
      <c r="C6020" s="2">
        <f t="shared" si="1345"/>
        <v>251</v>
      </c>
      <c r="D6020" s="2">
        <f t="shared" si="1346"/>
        <v>16</v>
      </c>
      <c r="E6020" s="2">
        <f t="shared" si="1336"/>
        <v>6016</v>
      </c>
      <c r="F6020" s="11">
        <v>324</v>
      </c>
      <c r="G6020" s="10">
        <v>0.26400000000000001</v>
      </c>
      <c r="H6020" s="10">
        <v>0.3</v>
      </c>
      <c r="I6020" s="10">
        <v>0.33600000000000002</v>
      </c>
      <c r="J6020" s="9">
        <v>0.28475123351093201</v>
      </c>
      <c r="K6020" s="9">
        <v>0.28475123351093201</v>
      </c>
      <c r="L6020" s="9">
        <v>0.28475123351093201</v>
      </c>
      <c r="N6020" s="32">
        <f>IF('System Design'!$F$8=1,'Hourly Demand and Generation'!G6020*'System Design'!$F$21,IF('System Design'!$F$8=2,'Hourly Demand and Generation'!H6020*'System Design'!$F$21,IF('System Design'!$F$8=3,'Hourly Demand and Generation'!I6020*'System Design'!$F$21)))</f>
        <v>168</v>
      </c>
      <c r="O6020" s="32">
        <f>IF('System Design'!$F$8=1,'Hourly Demand and Generation'!J6020*'System Design'!$F$22,IF('System Design'!$F$8=2,'Hourly Demand and Generation'!K6020*'System Design'!$F$22,IF('System Design'!$F$8=3,'Hourly Demand and Generation'!L6020*'System Design'!$F$22)))</f>
        <v>711.87808377733006</v>
      </c>
      <c r="Q6020" s="32">
        <f t="shared" si="1332"/>
        <v>0</v>
      </c>
      <c r="R6020" s="32">
        <f t="shared" si="1337"/>
        <v>5400</v>
      </c>
      <c r="S6020" s="32">
        <f t="shared" si="1338"/>
        <v>0</v>
      </c>
      <c r="T6020" s="32">
        <f t="shared" si="1339"/>
        <v>21600</v>
      </c>
      <c r="U6020" s="32">
        <f t="shared" si="1340"/>
        <v>0</v>
      </c>
      <c r="V6020" s="32">
        <f t="shared" si="1333"/>
        <v>555.87808377733006</v>
      </c>
      <c r="W6020" s="32">
        <f t="shared" si="1341"/>
        <v>555.87808377733006</v>
      </c>
      <c r="X6020" s="32">
        <f t="shared" si="1342"/>
        <v>555.87808377733006</v>
      </c>
    </row>
    <row r="6021" spans="1:24" x14ac:dyDescent="0.25">
      <c r="A6021" s="2"/>
      <c r="B6021" s="2" t="s">
        <v>10</v>
      </c>
      <c r="C6021" s="2">
        <f t="shared" si="1345"/>
        <v>251</v>
      </c>
      <c r="D6021" s="2">
        <f t="shared" si="1346"/>
        <v>17</v>
      </c>
      <c r="E6021" s="2">
        <f t="shared" si="1336"/>
        <v>6017</v>
      </c>
      <c r="F6021" s="11">
        <v>342</v>
      </c>
      <c r="G6021" s="10">
        <v>0.13600000000000001</v>
      </c>
      <c r="H6021" s="10">
        <v>0.16800000000000001</v>
      </c>
      <c r="I6021" s="10">
        <v>0.2</v>
      </c>
      <c r="J6021" s="9">
        <v>0.31639025945659099</v>
      </c>
      <c r="K6021" s="9">
        <v>0.31639025945659099</v>
      </c>
      <c r="L6021" s="9">
        <v>0.31639025945659099</v>
      </c>
      <c r="N6021" s="32">
        <f>IF('System Design'!$F$8=1,'Hourly Demand and Generation'!G6021*'System Design'!$F$21,IF('System Design'!$F$8=2,'Hourly Demand and Generation'!H6021*'System Design'!$F$21,IF('System Design'!$F$8=3,'Hourly Demand and Generation'!I6021*'System Design'!$F$21)))</f>
        <v>100</v>
      </c>
      <c r="O6021" s="32">
        <f>IF('System Design'!$F$8=1,'Hourly Demand and Generation'!J6021*'System Design'!$F$22,IF('System Design'!$F$8=2,'Hourly Demand and Generation'!K6021*'System Design'!$F$22,IF('System Design'!$F$8=3,'Hourly Demand and Generation'!L6021*'System Design'!$F$22)))</f>
        <v>790.97564864147751</v>
      </c>
      <c r="Q6021" s="32">
        <f t="shared" si="1332"/>
        <v>0</v>
      </c>
      <c r="R6021" s="32">
        <f t="shared" si="1337"/>
        <v>5400</v>
      </c>
      <c r="S6021" s="32">
        <f t="shared" si="1338"/>
        <v>0</v>
      </c>
      <c r="T6021" s="32">
        <f t="shared" si="1339"/>
        <v>21600</v>
      </c>
      <c r="U6021" s="32">
        <f t="shared" si="1340"/>
        <v>0</v>
      </c>
      <c r="V6021" s="32">
        <f t="shared" si="1333"/>
        <v>548.97564864147751</v>
      </c>
      <c r="W6021" s="32">
        <f t="shared" si="1341"/>
        <v>548.97564864147751</v>
      </c>
      <c r="X6021" s="32">
        <f t="shared" si="1342"/>
        <v>548.97564864147751</v>
      </c>
    </row>
    <row r="6022" spans="1:24" x14ac:dyDescent="0.25">
      <c r="A6022" s="2"/>
      <c r="B6022" s="2" t="s">
        <v>10</v>
      </c>
      <c r="C6022" s="2">
        <f t="shared" si="1345"/>
        <v>251</v>
      </c>
      <c r="D6022" s="2">
        <f t="shared" si="1346"/>
        <v>18</v>
      </c>
      <c r="E6022" s="2">
        <f t="shared" si="1336"/>
        <v>6018</v>
      </c>
      <c r="F6022" s="11">
        <v>360</v>
      </c>
      <c r="G6022" s="10">
        <v>6.4000000000000001E-2</v>
      </c>
      <c r="H6022" s="10">
        <v>0.1</v>
      </c>
      <c r="I6022" s="10">
        <v>0.13600000000000001</v>
      </c>
      <c r="J6022" s="9">
        <v>0.30057074648376197</v>
      </c>
      <c r="K6022" s="9">
        <v>0.30057074648376197</v>
      </c>
      <c r="L6022" s="9">
        <v>0.30057074648376197</v>
      </c>
      <c r="N6022" s="32">
        <f>IF('System Design'!$F$8=1,'Hourly Demand and Generation'!G6022*'System Design'!$F$21,IF('System Design'!$F$8=2,'Hourly Demand and Generation'!H6022*'System Design'!$F$21,IF('System Design'!$F$8=3,'Hourly Demand and Generation'!I6022*'System Design'!$F$21)))</f>
        <v>68</v>
      </c>
      <c r="O6022" s="32">
        <f>IF('System Design'!$F$8=1,'Hourly Demand and Generation'!J6022*'System Design'!$F$22,IF('System Design'!$F$8=2,'Hourly Demand and Generation'!K6022*'System Design'!$F$22,IF('System Design'!$F$8=3,'Hourly Demand and Generation'!L6022*'System Design'!$F$22)))</f>
        <v>751.42686620940492</v>
      </c>
      <c r="Q6022" s="32">
        <f t="shared" ref="Q6022:Q6085" si="1347">IF(F6022-N6022-O6022&gt;0,F6022-N6022-O6022,0)</f>
        <v>0</v>
      </c>
      <c r="R6022" s="32">
        <f t="shared" si="1337"/>
        <v>5400</v>
      </c>
      <c r="S6022" s="32">
        <f t="shared" si="1338"/>
        <v>0</v>
      </c>
      <c r="T6022" s="32">
        <f t="shared" si="1339"/>
        <v>21600</v>
      </c>
      <c r="U6022" s="32">
        <f t="shared" si="1340"/>
        <v>0</v>
      </c>
      <c r="V6022" s="32">
        <f t="shared" ref="V6022:V6085" si="1348">IF(F6022-N6022-O6022&lt;0,N6022+O6022-F6022,0)</f>
        <v>459.42686620940492</v>
      </c>
      <c r="W6022" s="32">
        <f t="shared" si="1341"/>
        <v>459.42686620940492</v>
      </c>
      <c r="X6022" s="32">
        <f t="shared" si="1342"/>
        <v>459.42686620940492</v>
      </c>
    </row>
    <row r="6023" spans="1:24" x14ac:dyDescent="0.25">
      <c r="A6023" s="2"/>
      <c r="B6023" s="2" t="s">
        <v>10</v>
      </c>
      <c r="C6023" s="2">
        <f t="shared" si="1345"/>
        <v>251</v>
      </c>
      <c r="D6023" s="2">
        <f t="shared" si="1346"/>
        <v>19</v>
      </c>
      <c r="E6023" s="2">
        <f t="shared" ref="E6023:E6086" si="1349">E6022+1</f>
        <v>6019</v>
      </c>
      <c r="F6023" s="11">
        <v>349.2</v>
      </c>
      <c r="G6023" s="10">
        <v>0</v>
      </c>
      <c r="H6023" s="10">
        <v>3.2000000000000001E-2</v>
      </c>
      <c r="I6023" s="10">
        <v>6.4000000000000001E-2</v>
      </c>
      <c r="J6023" s="9">
        <v>0.28475123351093201</v>
      </c>
      <c r="K6023" s="9">
        <v>0.28475123351093201</v>
      </c>
      <c r="L6023" s="9">
        <v>0.28475123351093201</v>
      </c>
      <c r="N6023" s="32">
        <f>IF('System Design'!$F$8=1,'Hourly Demand and Generation'!G6023*'System Design'!$F$21,IF('System Design'!$F$8=2,'Hourly Demand and Generation'!H6023*'System Design'!$F$21,IF('System Design'!$F$8=3,'Hourly Demand and Generation'!I6023*'System Design'!$F$21)))</f>
        <v>32</v>
      </c>
      <c r="O6023" s="32">
        <f>IF('System Design'!$F$8=1,'Hourly Demand and Generation'!J6023*'System Design'!$F$22,IF('System Design'!$F$8=2,'Hourly Demand and Generation'!K6023*'System Design'!$F$22,IF('System Design'!$F$8=3,'Hourly Demand and Generation'!L6023*'System Design'!$F$22)))</f>
        <v>711.87808377733006</v>
      </c>
      <c r="Q6023" s="32">
        <f t="shared" si="1347"/>
        <v>0</v>
      </c>
      <c r="R6023" s="32">
        <f t="shared" ref="R6023:R6086" si="1350">IF($Q6023&lt;R6022+$V6023,IF(R6022+$V6023-$Q6023&gt;5400,5400,R6022+$V6023-$Q6023),0)</f>
        <v>5400</v>
      </c>
      <c r="S6023" s="32">
        <f t="shared" ref="S6023:S6086" si="1351">IF(R6023&gt;0,0,$Q6023+$V6023-R6022)</f>
        <v>0</v>
      </c>
      <c r="T6023" s="32">
        <f t="shared" ref="T6023:T6086" si="1352">IF($Q6023&lt;T6022+$V6023,IF(T6022+$V6023-$Q6023&gt;21600,21600,T6022+$V6023-$Q6023),0)</f>
        <v>21600</v>
      </c>
      <c r="U6023" s="32">
        <f t="shared" ref="U6023:U6086" si="1353">IF(T6023&gt;0,0,$Q6023+$V6023-T6022)</f>
        <v>0</v>
      </c>
      <c r="V6023" s="32">
        <f t="shared" si="1348"/>
        <v>394.67808377733007</v>
      </c>
      <c r="W6023" s="32">
        <f t="shared" ref="W6023:W6086" si="1354">IF(R6023=5400,$V6023-(R6023-R6022),0)</f>
        <v>394.67808377733007</v>
      </c>
      <c r="X6023" s="32">
        <f t="shared" ref="X6023:X6086" si="1355">IF(T6023=21600,$V6023-(T6023-T6022),0)</f>
        <v>394.67808377733007</v>
      </c>
    </row>
    <row r="6024" spans="1:24" x14ac:dyDescent="0.25">
      <c r="A6024" s="2"/>
      <c r="B6024" s="2" t="s">
        <v>10</v>
      </c>
      <c r="C6024" s="2">
        <f t="shared" si="1345"/>
        <v>251</v>
      </c>
      <c r="D6024" s="2">
        <f t="shared" si="1346"/>
        <v>20</v>
      </c>
      <c r="E6024" s="2">
        <f t="shared" si="1349"/>
        <v>6020</v>
      </c>
      <c r="F6024" s="11">
        <v>342</v>
      </c>
      <c r="G6024" s="10">
        <v>0</v>
      </c>
      <c r="H6024" s="10">
        <v>0</v>
      </c>
      <c r="I6024" s="10">
        <v>0</v>
      </c>
      <c r="J6024" s="9">
        <v>0.28475123351093201</v>
      </c>
      <c r="K6024" s="9">
        <v>0.28475123351093201</v>
      </c>
      <c r="L6024" s="9">
        <v>0.28475123351093201</v>
      </c>
      <c r="N6024" s="32">
        <f>IF('System Design'!$F$8=1,'Hourly Demand and Generation'!G6024*'System Design'!$F$21,IF('System Design'!$F$8=2,'Hourly Demand and Generation'!H6024*'System Design'!$F$21,IF('System Design'!$F$8=3,'Hourly Demand and Generation'!I6024*'System Design'!$F$21)))</f>
        <v>0</v>
      </c>
      <c r="O6024" s="32">
        <f>IF('System Design'!$F$8=1,'Hourly Demand and Generation'!J6024*'System Design'!$F$22,IF('System Design'!$F$8=2,'Hourly Demand and Generation'!K6024*'System Design'!$F$22,IF('System Design'!$F$8=3,'Hourly Demand and Generation'!L6024*'System Design'!$F$22)))</f>
        <v>711.87808377733006</v>
      </c>
      <c r="Q6024" s="32">
        <f t="shared" si="1347"/>
        <v>0</v>
      </c>
      <c r="R6024" s="32">
        <f t="shared" si="1350"/>
        <v>5400</v>
      </c>
      <c r="S6024" s="32">
        <f t="shared" si="1351"/>
        <v>0</v>
      </c>
      <c r="T6024" s="32">
        <f t="shared" si="1352"/>
        <v>21600</v>
      </c>
      <c r="U6024" s="32">
        <f t="shared" si="1353"/>
        <v>0</v>
      </c>
      <c r="V6024" s="32">
        <f t="shared" si="1348"/>
        <v>369.87808377733006</v>
      </c>
      <c r="W6024" s="32">
        <f t="shared" si="1354"/>
        <v>369.87808377733006</v>
      </c>
      <c r="X6024" s="32">
        <f t="shared" si="1355"/>
        <v>369.87808377733006</v>
      </c>
    </row>
    <row r="6025" spans="1:24" x14ac:dyDescent="0.25">
      <c r="A6025" s="2"/>
      <c r="B6025" s="2" t="s">
        <v>10</v>
      </c>
      <c r="C6025" s="2">
        <f t="shared" si="1345"/>
        <v>251</v>
      </c>
      <c r="D6025" s="2">
        <f t="shared" si="1346"/>
        <v>21</v>
      </c>
      <c r="E6025" s="2">
        <f t="shared" si="1349"/>
        <v>6021</v>
      </c>
      <c r="F6025" s="11">
        <v>324</v>
      </c>
      <c r="G6025" s="10">
        <v>0</v>
      </c>
      <c r="H6025" s="10">
        <v>0</v>
      </c>
      <c r="I6025" s="10">
        <v>0</v>
      </c>
      <c r="J6025" s="9">
        <v>0.28475123351093201</v>
      </c>
      <c r="K6025" s="9">
        <v>0.28475123351093201</v>
      </c>
      <c r="L6025" s="9">
        <v>0.28475123351093201</v>
      </c>
      <c r="N6025" s="32">
        <f>IF('System Design'!$F$8=1,'Hourly Demand and Generation'!G6025*'System Design'!$F$21,IF('System Design'!$F$8=2,'Hourly Demand and Generation'!H6025*'System Design'!$F$21,IF('System Design'!$F$8=3,'Hourly Demand and Generation'!I6025*'System Design'!$F$21)))</f>
        <v>0</v>
      </c>
      <c r="O6025" s="32">
        <f>IF('System Design'!$F$8=1,'Hourly Demand and Generation'!J6025*'System Design'!$F$22,IF('System Design'!$F$8=2,'Hourly Demand and Generation'!K6025*'System Design'!$F$22,IF('System Design'!$F$8=3,'Hourly Demand and Generation'!L6025*'System Design'!$F$22)))</f>
        <v>711.87808377733006</v>
      </c>
      <c r="Q6025" s="32">
        <f t="shared" si="1347"/>
        <v>0</v>
      </c>
      <c r="R6025" s="32">
        <f t="shared" si="1350"/>
        <v>5400</v>
      </c>
      <c r="S6025" s="32">
        <f t="shared" si="1351"/>
        <v>0</v>
      </c>
      <c r="T6025" s="32">
        <f t="shared" si="1352"/>
        <v>21600</v>
      </c>
      <c r="U6025" s="32">
        <f t="shared" si="1353"/>
        <v>0</v>
      </c>
      <c r="V6025" s="32">
        <f t="shared" si="1348"/>
        <v>387.87808377733006</v>
      </c>
      <c r="W6025" s="32">
        <f t="shared" si="1354"/>
        <v>387.87808377733006</v>
      </c>
      <c r="X6025" s="32">
        <f t="shared" si="1355"/>
        <v>387.87808377733006</v>
      </c>
    </row>
    <row r="6026" spans="1:24" x14ac:dyDescent="0.25">
      <c r="A6026" s="2"/>
      <c r="B6026" s="2" t="s">
        <v>10</v>
      </c>
      <c r="C6026" s="2">
        <f t="shared" si="1345"/>
        <v>251</v>
      </c>
      <c r="D6026" s="2">
        <f t="shared" si="1346"/>
        <v>22</v>
      </c>
      <c r="E6026" s="2">
        <f t="shared" si="1349"/>
        <v>6022</v>
      </c>
      <c r="F6026" s="11">
        <v>306</v>
      </c>
      <c r="G6026" s="10">
        <v>0</v>
      </c>
      <c r="H6026" s="10">
        <v>0</v>
      </c>
      <c r="I6026" s="10">
        <v>0</v>
      </c>
      <c r="J6026" s="9">
        <v>0.30057074648376197</v>
      </c>
      <c r="K6026" s="9">
        <v>0.30057074648376197</v>
      </c>
      <c r="L6026" s="9">
        <v>0.30057074648376197</v>
      </c>
      <c r="N6026" s="32">
        <f>IF('System Design'!$F$8=1,'Hourly Demand and Generation'!G6026*'System Design'!$F$21,IF('System Design'!$F$8=2,'Hourly Demand and Generation'!H6026*'System Design'!$F$21,IF('System Design'!$F$8=3,'Hourly Demand and Generation'!I6026*'System Design'!$F$21)))</f>
        <v>0</v>
      </c>
      <c r="O6026" s="32">
        <f>IF('System Design'!$F$8=1,'Hourly Demand and Generation'!J6026*'System Design'!$F$22,IF('System Design'!$F$8=2,'Hourly Demand and Generation'!K6026*'System Design'!$F$22,IF('System Design'!$F$8=3,'Hourly Demand and Generation'!L6026*'System Design'!$F$22)))</f>
        <v>751.42686620940492</v>
      </c>
      <c r="Q6026" s="32">
        <f t="shared" si="1347"/>
        <v>0</v>
      </c>
      <c r="R6026" s="32">
        <f t="shared" si="1350"/>
        <v>5400</v>
      </c>
      <c r="S6026" s="32">
        <f t="shared" si="1351"/>
        <v>0</v>
      </c>
      <c r="T6026" s="32">
        <f t="shared" si="1352"/>
        <v>21600</v>
      </c>
      <c r="U6026" s="32">
        <f t="shared" si="1353"/>
        <v>0</v>
      </c>
      <c r="V6026" s="32">
        <f t="shared" si="1348"/>
        <v>445.42686620940492</v>
      </c>
      <c r="W6026" s="32">
        <f t="shared" si="1354"/>
        <v>445.42686620940492</v>
      </c>
      <c r="X6026" s="32">
        <f t="shared" si="1355"/>
        <v>445.42686620940492</v>
      </c>
    </row>
    <row r="6027" spans="1:24" x14ac:dyDescent="0.25">
      <c r="A6027" s="2"/>
      <c r="B6027" s="2" t="s">
        <v>10</v>
      </c>
      <c r="C6027" s="2">
        <f t="shared" si="1345"/>
        <v>251</v>
      </c>
      <c r="D6027" s="2">
        <f t="shared" si="1346"/>
        <v>23</v>
      </c>
      <c r="E6027" s="2">
        <f t="shared" si="1349"/>
        <v>6023</v>
      </c>
      <c r="F6027" s="11">
        <v>288</v>
      </c>
      <c r="G6027" s="10">
        <v>0</v>
      </c>
      <c r="H6027" s="10">
        <v>0</v>
      </c>
      <c r="I6027" s="10">
        <v>0</v>
      </c>
      <c r="J6027" s="9">
        <v>0.25311220756527297</v>
      </c>
      <c r="K6027" s="9">
        <v>0.25311220756527297</v>
      </c>
      <c r="L6027" s="9">
        <v>0.25311220756527297</v>
      </c>
      <c r="N6027" s="32">
        <f>IF('System Design'!$F$8=1,'Hourly Demand and Generation'!G6027*'System Design'!$F$21,IF('System Design'!$F$8=2,'Hourly Demand and Generation'!H6027*'System Design'!$F$21,IF('System Design'!$F$8=3,'Hourly Demand and Generation'!I6027*'System Design'!$F$21)))</f>
        <v>0</v>
      </c>
      <c r="O6027" s="32">
        <f>IF('System Design'!$F$8=1,'Hourly Demand and Generation'!J6027*'System Design'!$F$22,IF('System Design'!$F$8=2,'Hourly Demand and Generation'!K6027*'System Design'!$F$22,IF('System Design'!$F$8=3,'Hourly Demand and Generation'!L6027*'System Design'!$F$22)))</f>
        <v>632.78051891318239</v>
      </c>
      <c r="Q6027" s="32">
        <f t="shared" si="1347"/>
        <v>0</v>
      </c>
      <c r="R6027" s="32">
        <f t="shared" si="1350"/>
        <v>5400</v>
      </c>
      <c r="S6027" s="32">
        <f t="shared" si="1351"/>
        <v>0</v>
      </c>
      <c r="T6027" s="32">
        <f t="shared" si="1352"/>
        <v>21600</v>
      </c>
      <c r="U6027" s="32">
        <f t="shared" si="1353"/>
        <v>0</v>
      </c>
      <c r="V6027" s="32">
        <f t="shared" si="1348"/>
        <v>344.78051891318239</v>
      </c>
      <c r="W6027" s="32">
        <f t="shared" si="1354"/>
        <v>344.78051891318239</v>
      </c>
      <c r="X6027" s="32">
        <f t="shared" si="1355"/>
        <v>344.78051891318239</v>
      </c>
    </row>
    <row r="6028" spans="1:24" x14ac:dyDescent="0.25">
      <c r="A6028" s="2"/>
      <c r="B6028" s="2" t="s">
        <v>10</v>
      </c>
      <c r="C6028" s="2">
        <f t="shared" si="1345"/>
        <v>251</v>
      </c>
      <c r="D6028" s="2">
        <f t="shared" si="1346"/>
        <v>24</v>
      </c>
      <c r="E6028" s="2">
        <f t="shared" si="1349"/>
        <v>6024</v>
      </c>
      <c r="F6028" s="11">
        <v>252</v>
      </c>
      <c r="G6028" s="10">
        <v>0</v>
      </c>
      <c r="H6028" s="10">
        <v>0</v>
      </c>
      <c r="I6028" s="10">
        <v>0</v>
      </c>
      <c r="J6028" s="9">
        <v>0.25311220756527297</v>
      </c>
      <c r="K6028" s="9">
        <v>0.25311220756527297</v>
      </c>
      <c r="L6028" s="9">
        <v>0.25311220756527297</v>
      </c>
      <c r="N6028" s="32">
        <f>IF('System Design'!$F$8=1,'Hourly Demand and Generation'!G6028*'System Design'!$F$21,IF('System Design'!$F$8=2,'Hourly Demand and Generation'!H6028*'System Design'!$F$21,IF('System Design'!$F$8=3,'Hourly Demand and Generation'!I6028*'System Design'!$F$21)))</f>
        <v>0</v>
      </c>
      <c r="O6028" s="32">
        <f>IF('System Design'!$F$8=1,'Hourly Demand and Generation'!J6028*'System Design'!$F$22,IF('System Design'!$F$8=2,'Hourly Demand and Generation'!K6028*'System Design'!$F$22,IF('System Design'!$F$8=3,'Hourly Demand and Generation'!L6028*'System Design'!$F$22)))</f>
        <v>632.78051891318239</v>
      </c>
      <c r="Q6028" s="32">
        <f t="shared" si="1347"/>
        <v>0</v>
      </c>
      <c r="R6028" s="32">
        <f t="shared" si="1350"/>
        <v>5400</v>
      </c>
      <c r="S6028" s="32">
        <f t="shared" si="1351"/>
        <v>0</v>
      </c>
      <c r="T6028" s="32">
        <f t="shared" si="1352"/>
        <v>21600</v>
      </c>
      <c r="U6028" s="32">
        <f t="shared" si="1353"/>
        <v>0</v>
      </c>
      <c r="V6028" s="32">
        <f t="shared" si="1348"/>
        <v>380.78051891318239</v>
      </c>
      <c r="W6028" s="32">
        <f t="shared" si="1354"/>
        <v>380.78051891318239</v>
      </c>
      <c r="X6028" s="32">
        <f t="shared" si="1355"/>
        <v>380.78051891318239</v>
      </c>
    </row>
    <row r="6029" spans="1:24" x14ac:dyDescent="0.25">
      <c r="A6029" s="2"/>
      <c r="B6029" s="2" t="s">
        <v>10</v>
      </c>
      <c r="C6029" s="2">
        <f>C6028+1</f>
        <v>252</v>
      </c>
      <c r="D6029" s="2">
        <v>1</v>
      </c>
      <c r="E6029" s="2">
        <f t="shared" si="1349"/>
        <v>6025</v>
      </c>
      <c r="F6029" s="11">
        <v>216</v>
      </c>
      <c r="G6029" s="10">
        <v>0</v>
      </c>
      <c r="H6029" s="10">
        <v>0</v>
      </c>
      <c r="I6029" s="10">
        <v>0</v>
      </c>
      <c r="J6029" s="9">
        <v>0.155930876981382</v>
      </c>
      <c r="K6029" s="9">
        <v>0.4</v>
      </c>
      <c r="L6029" s="9">
        <v>0.4</v>
      </c>
      <c r="N6029" s="32">
        <f>IF('System Design'!$F$8=1,'Hourly Demand and Generation'!G6029*'System Design'!$F$21,IF('System Design'!$F$8=2,'Hourly Demand and Generation'!H6029*'System Design'!$F$21,IF('System Design'!$F$8=3,'Hourly Demand and Generation'!I6029*'System Design'!$F$21)))</f>
        <v>0</v>
      </c>
      <c r="O6029" s="32">
        <f>IF('System Design'!$F$8=1,'Hourly Demand and Generation'!J6029*'System Design'!$F$22,IF('System Design'!$F$8=2,'Hourly Demand and Generation'!K6029*'System Design'!$F$22,IF('System Design'!$F$8=3,'Hourly Demand and Generation'!L6029*'System Design'!$F$22)))</f>
        <v>1000</v>
      </c>
      <c r="Q6029" s="32">
        <f t="shared" si="1347"/>
        <v>0</v>
      </c>
      <c r="R6029" s="32">
        <f t="shared" si="1350"/>
        <v>5400</v>
      </c>
      <c r="S6029" s="32">
        <f t="shared" si="1351"/>
        <v>0</v>
      </c>
      <c r="T6029" s="32">
        <f t="shared" si="1352"/>
        <v>21600</v>
      </c>
      <c r="U6029" s="32">
        <f t="shared" si="1353"/>
        <v>0</v>
      </c>
      <c r="V6029" s="32">
        <f t="shared" si="1348"/>
        <v>784</v>
      </c>
      <c r="W6029" s="32">
        <f t="shared" si="1354"/>
        <v>784</v>
      </c>
      <c r="X6029" s="32">
        <f t="shared" si="1355"/>
        <v>784</v>
      </c>
    </row>
    <row r="6030" spans="1:24" x14ac:dyDescent="0.25">
      <c r="A6030" s="2"/>
      <c r="B6030" s="2" t="s">
        <v>10</v>
      </c>
      <c r="C6030" s="2">
        <f>C6029</f>
        <v>252</v>
      </c>
      <c r="D6030" s="2">
        <f>D6029+1</f>
        <v>2</v>
      </c>
      <c r="E6030" s="2">
        <f t="shared" si="1349"/>
        <v>6026</v>
      </c>
      <c r="F6030" s="11">
        <v>198</v>
      </c>
      <c r="G6030" s="10">
        <v>0</v>
      </c>
      <c r="H6030" s="10">
        <v>0</v>
      </c>
      <c r="I6030" s="10">
        <v>0</v>
      </c>
      <c r="J6030" s="9">
        <v>0.140337789283244</v>
      </c>
      <c r="K6030" s="9">
        <v>0.36</v>
      </c>
      <c r="L6030" s="9">
        <v>0.36</v>
      </c>
      <c r="N6030" s="32">
        <f>IF('System Design'!$F$8=1,'Hourly Demand and Generation'!G6030*'System Design'!$F$21,IF('System Design'!$F$8=2,'Hourly Demand and Generation'!H6030*'System Design'!$F$21,IF('System Design'!$F$8=3,'Hourly Demand and Generation'!I6030*'System Design'!$F$21)))</f>
        <v>0</v>
      </c>
      <c r="O6030" s="32">
        <f>IF('System Design'!$F$8=1,'Hourly Demand and Generation'!J6030*'System Design'!$F$22,IF('System Design'!$F$8=2,'Hourly Demand and Generation'!K6030*'System Design'!$F$22,IF('System Design'!$F$8=3,'Hourly Demand and Generation'!L6030*'System Design'!$F$22)))</f>
        <v>900</v>
      </c>
      <c r="Q6030" s="32">
        <f t="shared" si="1347"/>
        <v>0</v>
      </c>
      <c r="R6030" s="32">
        <f t="shared" si="1350"/>
        <v>5400</v>
      </c>
      <c r="S6030" s="32">
        <f t="shared" si="1351"/>
        <v>0</v>
      </c>
      <c r="T6030" s="32">
        <f t="shared" si="1352"/>
        <v>21600</v>
      </c>
      <c r="U6030" s="32">
        <f t="shared" si="1353"/>
        <v>0</v>
      </c>
      <c r="V6030" s="32">
        <f t="shared" si="1348"/>
        <v>702</v>
      </c>
      <c r="W6030" s="32">
        <f t="shared" si="1354"/>
        <v>702</v>
      </c>
      <c r="X6030" s="32">
        <f t="shared" si="1355"/>
        <v>702</v>
      </c>
    </row>
    <row r="6031" spans="1:24" x14ac:dyDescent="0.25">
      <c r="A6031" s="2"/>
      <c r="B6031" s="2" t="s">
        <v>10</v>
      </c>
      <c r="C6031" s="2">
        <f t="shared" ref="C6031:C6052" si="1356">C6030</f>
        <v>252</v>
      </c>
      <c r="D6031" s="2">
        <f t="shared" ref="D6031:D6052" si="1357">D6030+1</f>
        <v>3</v>
      </c>
      <c r="E6031" s="2">
        <f t="shared" si="1349"/>
        <v>6027</v>
      </c>
      <c r="F6031" s="11">
        <v>180</v>
      </c>
      <c r="G6031" s="10">
        <v>0</v>
      </c>
      <c r="H6031" s="10">
        <v>0</v>
      </c>
      <c r="I6031" s="10">
        <v>0</v>
      </c>
      <c r="J6031" s="9">
        <v>0.140337789283244</v>
      </c>
      <c r="K6031" s="9">
        <v>0.36</v>
      </c>
      <c r="L6031" s="9">
        <v>0.36</v>
      </c>
      <c r="N6031" s="32">
        <f>IF('System Design'!$F$8=1,'Hourly Demand and Generation'!G6031*'System Design'!$F$21,IF('System Design'!$F$8=2,'Hourly Demand and Generation'!H6031*'System Design'!$F$21,IF('System Design'!$F$8=3,'Hourly Demand and Generation'!I6031*'System Design'!$F$21)))</f>
        <v>0</v>
      </c>
      <c r="O6031" s="32">
        <f>IF('System Design'!$F$8=1,'Hourly Demand and Generation'!J6031*'System Design'!$F$22,IF('System Design'!$F$8=2,'Hourly Demand and Generation'!K6031*'System Design'!$F$22,IF('System Design'!$F$8=3,'Hourly Demand and Generation'!L6031*'System Design'!$F$22)))</f>
        <v>900</v>
      </c>
      <c r="Q6031" s="32">
        <f t="shared" si="1347"/>
        <v>0</v>
      </c>
      <c r="R6031" s="32">
        <f t="shared" si="1350"/>
        <v>5400</v>
      </c>
      <c r="S6031" s="32">
        <f t="shared" si="1351"/>
        <v>0</v>
      </c>
      <c r="T6031" s="32">
        <f t="shared" si="1352"/>
        <v>21600</v>
      </c>
      <c r="U6031" s="32">
        <f t="shared" si="1353"/>
        <v>0</v>
      </c>
      <c r="V6031" s="32">
        <f t="shared" si="1348"/>
        <v>720</v>
      </c>
      <c r="W6031" s="32">
        <f t="shared" si="1354"/>
        <v>720</v>
      </c>
      <c r="X6031" s="32">
        <f t="shared" si="1355"/>
        <v>720</v>
      </c>
    </row>
    <row r="6032" spans="1:24" x14ac:dyDescent="0.25">
      <c r="A6032" s="2"/>
      <c r="B6032" s="2" t="s">
        <v>10</v>
      </c>
      <c r="C6032" s="2">
        <f t="shared" si="1356"/>
        <v>252</v>
      </c>
      <c r="D6032" s="2">
        <f t="shared" si="1357"/>
        <v>4</v>
      </c>
      <c r="E6032" s="2">
        <f t="shared" si="1349"/>
        <v>6028</v>
      </c>
      <c r="F6032" s="11">
        <v>216</v>
      </c>
      <c r="G6032" s="10">
        <v>0</v>
      </c>
      <c r="H6032" s="10">
        <v>0</v>
      </c>
      <c r="I6032" s="10">
        <v>0</v>
      </c>
      <c r="J6032" s="9">
        <v>0.155930876981382</v>
      </c>
      <c r="K6032" s="9">
        <v>0.4</v>
      </c>
      <c r="L6032" s="9">
        <v>0.4</v>
      </c>
      <c r="N6032" s="32">
        <f>IF('System Design'!$F$8=1,'Hourly Demand and Generation'!G6032*'System Design'!$F$21,IF('System Design'!$F$8=2,'Hourly Demand and Generation'!H6032*'System Design'!$F$21,IF('System Design'!$F$8=3,'Hourly Demand and Generation'!I6032*'System Design'!$F$21)))</f>
        <v>0</v>
      </c>
      <c r="O6032" s="32">
        <f>IF('System Design'!$F$8=1,'Hourly Demand and Generation'!J6032*'System Design'!$F$22,IF('System Design'!$F$8=2,'Hourly Demand and Generation'!K6032*'System Design'!$F$22,IF('System Design'!$F$8=3,'Hourly Demand and Generation'!L6032*'System Design'!$F$22)))</f>
        <v>1000</v>
      </c>
      <c r="Q6032" s="32">
        <f t="shared" si="1347"/>
        <v>0</v>
      </c>
      <c r="R6032" s="32">
        <f t="shared" si="1350"/>
        <v>5400</v>
      </c>
      <c r="S6032" s="32">
        <f t="shared" si="1351"/>
        <v>0</v>
      </c>
      <c r="T6032" s="32">
        <f t="shared" si="1352"/>
        <v>21600</v>
      </c>
      <c r="U6032" s="32">
        <f t="shared" si="1353"/>
        <v>0</v>
      </c>
      <c r="V6032" s="32">
        <f t="shared" si="1348"/>
        <v>784</v>
      </c>
      <c r="W6032" s="32">
        <f t="shared" si="1354"/>
        <v>784</v>
      </c>
      <c r="X6032" s="32">
        <f t="shared" si="1355"/>
        <v>784</v>
      </c>
    </row>
    <row r="6033" spans="1:24" x14ac:dyDescent="0.25">
      <c r="A6033" s="2"/>
      <c r="B6033" s="2" t="s">
        <v>10</v>
      </c>
      <c r="C6033" s="2">
        <f t="shared" si="1356"/>
        <v>252</v>
      </c>
      <c r="D6033" s="2">
        <f t="shared" si="1357"/>
        <v>5</v>
      </c>
      <c r="E6033" s="2">
        <f t="shared" si="1349"/>
        <v>6029</v>
      </c>
      <c r="F6033" s="11">
        <v>234</v>
      </c>
      <c r="G6033" s="10">
        <v>0</v>
      </c>
      <c r="H6033" s="10">
        <v>3.2000000000000001E-2</v>
      </c>
      <c r="I6033" s="10">
        <v>6.4000000000000001E-2</v>
      </c>
      <c r="J6033" s="9">
        <v>0.124744701585106</v>
      </c>
      <c r="K6033" s="9">
        <v>0.32</v>
      </c>
      <c r="L6033" s="9">
        <v>0.32</v>
      </c>
      <c r="N6033" s="32">
        <f>IF('System Design'!$F$8=1,'Hourly Demand and Generation'!G6033*'System Design'!$F$21,IF('System Design'!$F$8=2,'Hourly Demand and Generation'!H6033*'System Design'!$F$21,IF('System Design'!$F$8=3,'Hourly Demand and Generation'!I6033*'System Design'!$F$21)))</f>
        <v>32</v>
      </c>
      <c r="O6033" s="32">
        <f>IF('System Design'!$F$8=1,'Hourly Demand and Generation'!J6033*'System Design'!$F$22,IF('System Design'!$F$8=2,'Hourly Demand and Generation'!K6033*'System Design'!$F$22,IF('System Design'!$F$8=3,'Hourly Demand and Generation'!L6033*'System Design'!$F$22)))</f>
        <v>800</v>
      </c>
      <c r="Q6033" s="32">
        <f t="shared" si="1347"/>
        <v>0</v>
      </c>
      <c r="R6033" s="32">
        <f t="shared" si="1350"/>
        <v>5400</v>
      </c>
      <c r="S6033" s="32">
        <f t="shared" si="1351"/>
        <v>0</v>
      </c>
      <c r="T6033" s="32">
        <f t="shared" si="1352"/>
        <v>21600</v>
      </c>
      <c r="U6033" s="32">
        <f t="shared" si="1353"/>
        <v>0</v>
      </c>
      <c r="V6033" s="32">
        <f t="shared" si="1348"/>
        <v>598</v>
      </c>
      <c r="W6033" s="32">
        <f t="shared" si="1354"/>
        <v>598</v>
      </c>
      <c r="X6033" s="32">
        <f t="shared" si="1355"/>
        <v>598</v>
      </c>
    </row>
    <row r="6034" spans="1:24" x14ac:dyDescent="0.25">
      <c r="A6034" s="2"/>
      <c r="B6034" s="2" t="s">
        <v>10</v>
      </c>
      <c r="C6034" s="2">
        <f t="shared" si="1356"/>
        <v>252</v>
      </c>
      <c r="D6034" s="2">
        <f t="shared" si="1357"/>
        <v>6</v>
      </c>
      <c r="E6034" s="2">
        <f t="shared" si="1349"/>
        <v>6030</v>
      </c>
      <c r="F6034" s="11">
        <v>252</v>
      </c>
      <c r="G6034" s="10">
        <v>6.4000000000000001E-2</v>
      </c>
      <c r="H6034" s="10">
        <v>0.1</v>
      </c>
      <c r="I6034" s="10">
        <v>0.13600000000000001</v>
      </c>
      <c r="J6034" s="9">
        <v>0.124744701585106</v>
      </c>
      <c r="K6034" s="9">
        <v>0.32</v>
      </c>
      <c r="L6034" s="9">
        <v>0.32</v>
      </c>
      <c r="N6034" s="32">
        <f>IF('System Design'!$F$8=1,'Hourly Demand and Generation'!G6034*'System Design'!$F$21,IF('System Design'!$F$8=2,'Hourly Demand and Generation'!H6034*'System Design'!$F$21,IF('System Design'!$F$8=3,'Hourly Demand and Generation'!I6034*'System Design'!$F$21)))</f>
        <v>68</v>
      </c>
      <c r="O6034" s="32">
        <f>IF('System Design'!$F$8=1,'Hourly Demand and Generation'!J6034*'System Design'!$F$22,IF('System Design'!$F$8=2,'Hourly Demand and Generation'!K6034*'System Design'!$F$22,IF('System Design'!$F$8=3,'Hourly Demand and Generation'!L6034*'System Design'!$F$22)))</f>
        <v>800</v>
      </c>
      <c r="Q6034" s="32">
        <f t="shared" si="1347"/>
        <v>0</v>
      </c>
      <c r="R6034" s="32">
        <f t="shared" si="1350"/>
        <v>5400</v>
      </c>
      <c r="S6034" s="32">
        <f t="shared" si="1351"/>
        <v>0</v>
      </c>
      <c r="T6034" s="32">
        <f t="shared" si="1352"/>
        <v>21600</v>
      </c>
      <c r="U6034" s="32">
        <f t="shared" si="1353"/>
        <v>0</v>
      </c>
      <c r="V6034" s="32">
        <f t="shared" si="1348"/>
        <v>616</v>
      </c>
      <c r="W6034" s="32">
        <f t="shared" si="1354"/>
        <v>616</v>
      </c>
      <c r="X6034" s="32">
        <f t="shared" si="1355"/>
        <v>616</v>
      </c>
    </row>
    <row r="6035" spans="1:24" x14ac:dyDescent="0.25">
      <c r="A6035" s="2"/>
      <c r="B6035" s="2" t="s">
        <v>10</v>
      </c>
      <c r="C6035" s="2">
        <f t="shared" si="1356"/>
        <v>252</v>
      </c>
      <c r="D6035" s="2">
        <f t="shared" si="1357"/>
        <v>7</v>
      </c>
      <c r="E6035" s="2">
        <f t="shared" si="1349"/>
        <v>6031</v>
      </c>
      <c r="F6035" s="11">
        <v>270</v>
      </c>
      <c r="G6035" s="10">
        <v>0.13600000000000001</v>
      </c>
      <c r="H6035" s="10">
        <v>0.16800000000000001</v>
      </c>
      <c r="I6035" s="10">
        <v>0.2</v>
      </c>
      <c r="J6035" s="9">
        <v>0.140337789283244</v>
      </c>
      <c r="K6035" s="9">
        <v>0.36</v>
      </c>
      <c r="L6035" s="9">
        <v>0.36</v>
      </c>
      <c r="N6035" s="32">
        <f>IF('System Design'!$F$8=1,'Hourly Demand and Generation'!G6035*'System Design'!$F$21,IF('System Design'!$F$8=2,'Hourly Demand and Generation'!H6035*'System Design'!$F$21,IF('System Design'!$F$8=3,'Hourly Demand and Generation'!I6035*'System Design'!$F$21)))</f>
        <v>100</v>
      </c>
      <c r="O6035" s="32">
        <f>IF('System Design'!$F$8=1,'Hourly Demand and Generation'!J6035*'System Design'!$F$22,IF('System Design'!$F$8=2,'Hourly Demand and Generation'!K6035*'System Design'!$F$22,IF('System Design'!$F$8=3,'Hourly Demand and Generation'!L6035*'System Design'!$F$22)))</f>
        <v>900</v>
      </c>
      <c r="Q6035" s="32">
        <f t="shared" si="1347"/>
        <v>0</v>
      </c>
      <c r="R6035" s="32">
        <f t="shared" si="1350"/>
        <v>5400</v>
      </c>
      <c r="S6035" s="32">
        <f t="shared" si="1351"/>
        <v>0</v>
      </c>
      <c r="T6035" s="32">
        <f t="shared" si="1352"/>
        <v>21600</v>
      </c>
      <c r="U6035" s="32">
        <f t="shared" si="1353"/>
        <v>0</v>
      </c>
      <c r="V6035" s="32">
        <f t="shared" si="1348"/>
        <v>730</v>
      </c>
      <c r="W6035" s="32">
        <f t="shared" si="1354"/>
        <v>730</v>
      </c>
      <c r="X6035" s="32">
        <f t="shared" si="1355"/>
        <v>730</v>
      </c>
    </row>
    <row r="6036" spans="1:24" x14ac:dyDescent="0.25">
      <c r="A6036" s="2"/>
      <c r="B6036" s="2" t="s">
        <v>10</v>
      </c>
      <c r="C6036" s="2">
        <f t="shared" si="1356"/>
        <v>252</v>
      </c>
      <c r="D6036" s="2">
        <f t="shared" si="1357"/>
        <v>8</v>
      </c>
      <c r="E6036" s="2">
        <f t="shared" si="1349"/>
        <v>6032</v>
      </c>
      <c r="F6036" s="11">
        <v>288</v>
      </c>
      <c r="G6036" s="10">
        <v>0.26400000000000001</v>
      </c>
      <c r="H6036" s="10">
        <v>0.3</v>
      </c>
      <c r="I6036" s="10">
        <v>0.33600000000000002</v>
      </c>
      <c r="J6036" s="9">
        <v>0.140337789283244</v>
      </c>
      <c r="K6036" s="9">
        <v>0.36</v>
      </c>
      <c r="L6036" s="9">
        <v>0.36</v>
      </c>
      <c r="N6036" s="32">
        <f>IF('System Design'!$F$8=1,'Hourly Demand and Generation'!G6036*'System Design'!$F$21,IF('System Design'!$F$8=2,'Hourly Demand and Generation'!H6036*'System Design'!$F$21,IF('System Design'!$F$8=3,'Hourly Demand and Generation'!I6036*'System Design'!$F$21)))</f>
        <v>168</v>
      </c>
      <c r="O6036" s="32">
        <f>IF('System Design'!$F$8=1,'Hourly Demand and Generation'!J6036*'System Design'!$F$22,IF('System Design'!$F$8=2,'Hourly Demand and Generation'!K6036*'System Design'!$F$22,IF('System Design'!$F$8=3,'Hourly Demand and Generation'!L6036*'System Design'!$F$22)))</f>
        <v>900</v>
      </c>
      <c r="Q6036" s="32">
        <f t="shared" si="1347"/>
        <v>0</v>
      </c>
      <c r="R6036" s="32">
        <f t="shared" si="1350"/>
        <v>5400</v>
      </c>
      <c r="S6036" s="32">
        <f t="shared" si="1351"/>
        <v>0</v>
      </c>
      <c r="T6036" s="32">
        <f t="shared" si="1352"/>
        <v>21600</v>
      </c>
      <c r="U6036" s="32">
        <f t="shared" si="1353"/>
        <v>0</v>
      </c>
      <c r="V6036" s="32">
        <f t="shared" si="1348"/>
        <v>780</v>
      </c>
      <c r="W6036" s="32">
        <f t="shared" si="1354"/>
        <v>780</v>
      </c>
      <c r="X6036" s="32">
        <f t="shared" si="1355"/>
        <v>780</v>
      </c>
    </row>
    <row r="6037" spans="1:24" x14ac:dyDescent="0.25">
      <c r="A6037" s="2"/>
      <c r="B6037" s="2" t="s">
        <v>10</v>
      </c>
      <c r="C6037" s="2">
        <f t="shared" si="1356"/>
        <v>252</v>
      </c>
      <c r="D6037" s="2">
        <f t="shared" si="1357"/>
        <v>9</v>
      </c>
      <c r="E6037" s="2">
        <f t="shared" si="1349"/>
        <v>6033</v>
      </c>
      <c r="F6037" s="11">
        <v>288</v>
      </c>
      <c r="G6037" s="10">
        <v>0.4</v>
      </c>
      <c r="H6037" s="10">
        <v>0.432</v>
      </c>
      <c r="I6037" s="10">
        <v>0.46400000000000002</v>
      </c>
      <c r="J6037" s="9">
        <v>0.124744701585106</v>
      </c>
      <c r="K6037" s="9">
        <v>0.32</v>
      </c>
      <c r="L6037" s="9">
        <v>0.32</v>
      </c>
      <c r="N6037" s="32">
        <f>IF('System Design'!$F$8=1,'Hourly Demand and Generation'!G6037*'System Design'!$F$21,IF('System Design'!$F$8=2,'Hourly Demand and Generation'!H6037*'System Design'!$F$21,IF('System Design'!$F$8=3,'Hourly Demand and Generation'!I6037*'System Design'!$F$21)))</f>
        <v>232</v>
      </c>
      <c r="O6037" s="32">
        <f>IF('System Design'!$F$8=1,'Hourly Demand and Generation'!J6037*'System Design'!$F$22,IF('System Design'!$F$8=2,'Hourly Demand and Generation'!K6037*'System Design'!$F$22,IF('System Design'!$F$8=3,'Hourly Demand and Generation'!L6037*'System Design'!$F$22)))</f>
        <v>800</v>
      </c>
      <c r="Q6037" s="32">
        <f t="shared" si="1347"/>
        <v>0</v>
      </c>
      <c r="R6037" s="32">
        <f t="shared" si="1350"/>
        <v>5400</v>
      </c>
      <c r="S6037" s="32">
        <f t="shared" si="1351"/>
        <v>0</v>
      </c>
      <c r="T6037" s="32">
        <f t="shared" si="1352"/>
        <v>21600</v>
      </c>
      <c r="U6037" s="32">
        <f t="shared" si="1353"/>
        <v>0</v>
      </c>
      <c r="V6037" s="32">
        <f t="shared" si="1348"/>
        <v>744</v>
      </c>
      <c r="W6037" s="32">
        <f t="shared" si="1354"/>
        <v>744</v>
      </c>
      <c r="X6037" s="32">
        <f t="shared" si="1355"/>
        <v>744</v>
      </c>
    </row>
    <row r="6038" spans="1:24" x14ac:dyDescent="0.25">
      <c r="A6038" s="2"/>
      <c r="B6038" s="2" t="s">
        <v>10</v>
      </c>
      <c r="C6038" s="2">
        <f t="shared" si="1356"/>
        <v>252</v>
      </c>
      <c r="D6038" s="2">
        <f t="shared" si="1357"/>
        <v>10</v>
      </c>
      <c r="E6038" s="2">
        <f t="shared" si="1349"/>
        <v>6034</v>
      </c>
      <c r="F6038" s="11">
        <v>280.8</v>
      </c>
      <c r="G6038" s="10">
        <v>0.53600000000000003</v>
      </c>
      <c r="H6038" s="10">
        <v>0.56799999999999995</v>
      </c>
      <c r="I6038" s="10">
        <v>0.6</v>
      </c>
      <c r="J6038" s="9">
        <v>0.140337789283244</v>
      </c>
      <c r="K6038" s="9">
        <v>0.36</v>
      </c>
      <c r="L6038" s="9">
        <v>0.36</v>
      </c>
      <c r="N6038" s="32">
        <f>IF('System Design'!$F$8=1,'Hourly Demand and Generation'!G6038*'System Design'!$F$21,IF('System Design'!$F$8=2,'Hourly Demand and Generation'!H6038*'System Design'!$F$21,IF('System Design'!$F$8=3,'Hourly Demand and Generation'!I6038*'System Design'!$F$21)))</f>
        <v>300</v>
      </c>
      <c r="O6038" s="32">
        <f>IF('System Design'!$F$8=1,'Hourly Demand and Generation'!J6038*'System Design'!$F$22,IF('System Design'!$F$8=2,'Hourly Demand and Generation'!K6038*'System Design'!$F$22,IF('System Design'!$F$8=3,'Hourly Demand and Generation'!L6038*'System Design'!$F$22)))</f>
        <v>900</v>
      </c>
      <c r="Q6038" s="32">
        <f t="shared" si="1347"/>
        <v>0</v>
      </c>
      <c r="R6038" s="32">
        <f t="shared" si="1350"/>
        <v>5400</v>
      </c>
      <c r="S6038" s="32">
        <f t="shared" si="1351"/>
        <v>0</v>
      </c>
      <c r="T6038" s="32">
        <f t="shared" si="1352"/>
        <v>21600</v>
      </c>
      <c r="U6038" s="32">
        <f t="shared" si="1353"/>
        <v>0</v>
      </c>
      <c r="V6038" s="32">
        <f t="shared" si="1348"/>
        <v>919.2</v>
      </c>
      <c r="W6038" s="32">
        <f t="shared" si="1354"/>
        <v>919.2</v>
      </c>
      <c r="X6038" s="32">
        <f t="shared" si="1355"/>
        <v>919.2</v>
      </c>
    </row>
    <row r="6039" spans="1:24" x14ac:dyDescent="0.25">
      <c r="A6039" s="2"/>
      <c r="B6039" s="2" t="s">
        <v>10</v>
      </c>
      <c r="C6039" s="2">
        <f t="shared" si="1356"/>
        <v>252</v>
      </c>
      <c r="D6039" s="2">
        <f t="shared" si="1357"/>
        <v>11</v>
      </c>
      <c r="E6039" s="2">
        <f t="shared" si="1349"/>
        <v>6035</v>
      </c>
      <c r="F6039" s="11">
        <v>277.2</v>
      </c>
      <c r="G6039" s="10">
        <v>0.66400000000000003</v>
      </c>
      <c r="H6039" s="10">
        <v>0.7</v>
      </c>
      <c r="I6039" s="10">
        <v>0.73599999999999999</v>
      </c>
      <c r="J6039" s="9">
        <v>0.124744701585106</v>
      </c>
      <c r="K6039" s="9">
        <v>0.32</v>
      </c>
      <c r="L6039" s="9">
        <v>0.32</v>
      </c>
      <c r="N6039" s="32">
        <f>IF('System Design'!$F$8=1,'Hourly Demand and Generation'!G6039*'System Design'!$F$21,IF('System Design'!$F$8=2,'Hourly Demand and Generation'!H6039*'System Design'!$F$21,IF('System Design'!$F$8=3,'Hourly Demand and Generation'!I6039*'System Design'!$F$21)))</f>
        <v>368</v>
      </c>
      <c r="O6039" s="32">
        <f>IF('System Design'!$F$8=1,'Hourly Demand and Generation'!J6039*'System Design'!$F$22,IF('System Design'!$F$8=2,'Hourly Demand and Generation'!K6039*'System Design'!$F$22,IF('System Design'!$F$8=3,'Hourly Demand and Generation'!L6039*'System Design'!$F$22)))</f>
        <v>800</v>
      </c>
      <c r="Q6039" s="32">
        <f t="shared" si="1347"/>
        <v>0</v>
      </c>
      <c r="R6039" s="32">
        <f t="shared" si="1350"/>
        <v>5400</v>
      </c>
      <c r="S6039" s="32">
        <f t="shared" si="1351"/>
        <v>0</v>
      </c>
      <c r="T6039" s="32">
        <f t="shared" si="1352"/>
        <v>21600</v>
      </c>
      <c r="U6039" s="32">
        <f t="shared" si="1353"/>
        <v>0</v>
      </c>
      <c r="V6039" s="32">
        <f t="shared" si="1348"/>
        <v>890.8</v>
      </c>
      <c r="W6039" s="32">
        <f t="shared" si="1354"/>
        <v>890.8</v>
      </c>
      <c r="X6039" s="32">
        <f t="shared" si="1355"/>
        <v>890.8</v>
      </c>
    </row>
    <row r="6040" spans="1:24" x14ac:dyDescent="0.25">
      <c r="A6040" s="2"/>
      <c r="B6040" s="2" t="s">
        <v>10</v>
      </c>
      <c r="C6040" s="2">
        <f t="shared" si="1356"/>
        <v>252</v>
      </c>
      <c r="D6040" s="2">
        <f t="shared" si="1357"/>
        <v>12</v>
      </c>
      <c r="E6040" s="2">
        <f t="shared" si="1349"/>
        <v>6036</v>
      </c>
      <c r="F6040" s="11">
        <v>277.2</v>
      </c>
      <c r="G6040" s="10">
        <v>0.8</v>
      </c>
      <c r="H6040" s="10">
        <v>0.8</v>
      </c>
      <c r="I6040" s="10">
        <v>0.8</v>
      </c>
      <c r="J6040" s="9">
        <v>0.11694815773603701</v>
      </c>
      <c r="K6040" s="9">
        <v>0.3</v>
      </c>
      <c r="L6040" s="9">
        <v>0.3</v>
      </c>
      <c r="N6040" s="32">
        <f>IF('System Design'!$F$8=1,'Hourly Demand and Generation'!G6040*'System Design'!$F$21,IF('System Design'!$F$8=2,'Hourly Demand and Generation'!H6040*'System Design'!$F$21,IF('System Design'!$F$8=3,'Hourly Demand and Generation'!I6040*'System Design'!$F$21)))</f>
        <v>400</v>
      </c>
      <c r="O6040" s="32">
        <f>IF('System Design'!$F$8=1,'Hourly Demand and Generation'!J6040*'System Design'!$F$22,IF('System Design'!$F$8=2,'Hourly Demand and Generation'!K6040*'System Design'!$F$22,IF('System Design'!$F$8=3,'Hourly Demand and Generation'!L6040*'System Design'!$F$22)))</f>
        <v>750</v>
      </c>
      <c r="Q6040" s="32">
        <f t="shared" si="1347"/>
        <v>0</v>
      </c>
      <c r="R6040" s="32">
        <f t="shared" si="1350"/>
        <v>5400</v>
      </c>
      <c r="S6040" s="32">
        <f t="shared" si="1351"/>
        <v>0</v>
      </c>
      <c r="T6040" s="32">
        <f t="shared" si="1352"/>
        <v>21600</v>
      </c>
      <c r="U6040" s="32">
        <f t="shared" si="1353"/>
        <v>0</v>
      </c>
      <c r="V6040" s="32">
        <f t="shared" si="1348"/>
        <v>872.8</v>
      </c>
      <c r="W6040" s="32">
        <f t="shared" si="1354"/>
        <v>872.8</v>
      </c>
      <c r="X6040" s="32">
        <f t="shared" si="1355"/>
        <v>872.8</v>
      </c>
    </row>
    <row r="6041" spans="1:24" x14ac:dyDescent="0.25">
      <c r="A6041" s="2"/>
      <c r="B6041" s="2" t="s">
        <v>10</v>
      </c>
      <c r="C6041" s="2">
        <f t="shared" si="1356"/>
        <v>252</v>
      </c>
      <c r="D6041" s="2">
        <f t="shared" si="1357"/>
        <v>13</v>
      </c>
      <c r="E6041" s="2">
        <f t="shared" si="1349"/>
        <v>6037</v>
      </c>
      <c r="F6041" s="11">
        <v>288</v>
      </c>
      <c r="G6041" s="10">
        <v>0.66400000000000003</v>
      </c>
      <c r="H6041" s="10">
        <v>0.7</v>
      </c>
      <c r="I6041" s="10">
        <v>0.73599999999999999</v>
      </c>
      <c r="J6041" s="9">
        <v>0.124744701585106</v>
      </c>
      <c r="K6041" s="9">
        <v>0.32</v>
      </c>
      <c r="L6041" s="9">
        <v>0.32</v>
      </c>
      <c r="N6041" s="32">
        <f>IF('System Design'!$F$8=1,'Hourly Demand and Generation'!G6041*'System Design'!$F$21,IF('System Design'!$F$8=2,'Hourly Demand and Generation'!H6041*'System Design'!$F$21,IF('System Design'!$F$8=3,'Hourly Demand and Generation'!I6041*'System Design'!$F$21)))</f>
        <v>368</v>
      </c>
      <c r="O6041" s="32">
        <f>IF('System Design'!$F$8=1,'Hourly Demand and Generation'!J6041*'System Design'!$F$22,IF('System Design'!$F$8=2,'Hourly Demand and Generation'!K6041*'System Design'!$F$22,IF('System Design'!$F$8=3,'Hourly Demand and Generation'!L6041*'System Design'!$F$22)))</f>
        <v>800</v>
      </c>
      <c r="Q6041" s="32">
        <f t="shared" si="1347"/>
        <v>0</v>
      </c>
      <c r="R6041" s="32">
        <f t="shared" si="1350"/>
        <v>5400</v>
      </c>
      <c r="S6041" s="32">
        <f t="shared" si="1351"/>
        <v>0</v>
      </c>
      <c r="T6041" s="32">
        <f t="shared" si="1352"/>
        <v>21600</v>
      </c>
      <c r="U6041" s="32">
        <f t="shared" si="1353"/>
        <v>0</v>
      </c>
      <c r="V6041" s="32">
        <f t="shared" si="1348"/>
        <v>880</v>
      </c>
      <c r="W6041" s="32">
        <f t="shared" si="1354"/>
        <v>880</v>
      </c>
      <c r="X6041" s="32">
        <f t="shared" si="1355"/>
        <v>880</v>
      </c>
    </row>
    <row r="6042" spans="1:24" x14ac:dyDescent="0.25">
      <c r="A6042" s="2"/>
      <c r="B6042" s="2" t="s">
        <v>10</v>
      </c>
      <c r="C6042" s="2">
        <f t="shared" si="1356"/>
        <v>252</v>
      </c>
      <c r="D6042" s="2">
        <f t="shared" si="1357"/>
        <v>14</v>
      </c>
      <c r="E6042" s="2">
        <f t="shared" si="1349"/>
        <v>6038</v>
      </c>
      <c r="F6042" s="11">
        <v>288</v>
      </c>
      <c r="G6042" s="10">
        <v>0.53600000000000003</v>
      </c>
      <c r="H6042" s="10">
        <v>0.56799999999999995</v>
      </c>
      <c r="I6042" s="10">
        <v>0.6</v>
      </c>
      <c r="J6042" s="9">
        <v>0.132541245434175</v>
      </c>
      <c r="K6042" s="9">
        <v>0.34</v>
      </c>
      <c r="L6042" s="9">
        <v>0.34</v>
      </c>
      <c r="N6042" s="32">
        <f>IF('System Design'!$F$8=1,'Hourly Demand and Generation'!G6042*'System Design'!$F$21,IF('System Design'!$F$8=2,'Hourly Demand and Generation'!H6042*'System Design'!$F$21,IF('System Design'!$F$8=3,'Hourly Demand and Generation'!I6042*'System Design'!$F$21)))</f>
        <v>300</v>
      </c>
      <c r="O6042" s="32">
        <f>IF('System Design'!$F$8=1,'Hourly Demand and Generation'!J6042*'System Design'!$F$22,IF('System Design'!$F$8=2,'Hourly Demand and Generation'!K6042*'System Design'!$F$22,IF('System Design'!$F$8=3,'Hourly Demand and Generation'!L6042*'System Design'!$F$22)))</f>
        <v>850.00000000000011</v>
      </c>
      <c r="Q6042" s="32">
        <f t="shared" si="1347"/>
        <v>0</v>
      </c>
      <c r="R6042" s="32">
        <f t="shared" si="1350"/>
        <v>5400</v>
      </c>
      <c r="S6042" s="32">
        <f t="shared" si="1351"/>
        <v>0</v>
      </c>
      <c r="T6042" s="32">
        <f t="shared" si="1352"/>
        <v>21600</v>
      </c>
      <c r="U6042" s="32">
        <f t="shared" si="1353"/>
        <v>0</v>
      </c>
      <c r="V6042" s="32">
        <f t="shared" si="1348"/>
        <v>862</v>
      </c>
      <c r="W6042" s="32">
        <f t="shared" si="1354"/>
        <v>862</v>
      </c>
      <c r="X6042" s="32">
        <f t="shared" si="1355"/>
        <v>862</v>
      </c>
    </row>
    <row r="6043" spans="1:24" x14ac:dyDescent="0.25">
      <c r="A6043" s="2"/>
      <c r="B6043" s="2" t="s">
        <v>10</v>
      </c>
      <c r="C6043" s="2">
        <f t="shared" si="1356"/>
        <v>252</v>
      </c>
      <c r="D6043" s="2">
        <f t="shared" si="1357"/>
        <v>15</v>
      </c>
      <c r="E6043" s="2">
        <f t="shared" si="1349"/>
        <v>6039</v>
      </c>
      <c r="F6043" s="11">
        <v>306</v>
      </c>
      <c r="G6043" s="10">
        <v>0.4</v>
      </c>
      <c r="H6043" s="10">
        <v>0.432</v>
      </c>
      <c r="I6043" s="10">
        <v>0.46400000000000002</v>
      </c>
      <c r="J6043" s="9">
        <v>0.140337789283244</v>
      </c>
      <c r="K6043" s="9">
        <v>0.36</v>
      </c>
      <c r="L6043" s="9">
        <v>0.36</v>
      </c>
      <c r="N6043" s="32">
        <f>IF('System Design'!$F$8=1,'Hourly Demand and Generation'!G6043*'System Design'!$F$21,IF('System Design'!$F$8=2,'Hourly Demand and Generation'!H6043*'System Design'!$F$21,IF('System Design'!$F$8=3,'Hourly Demand and Generation'!I6043*'System Design'!$F$21)))</f>
        <v>232</v>
      </c>
      <c r="O6043" s="32">
        <f>IF('System Design'!$F$8=1,'Hourly Demand and Generation'!J6043*'System Design'!$F$22,IF('System Design'!$F$8=2,'Hourly Demand and Generation'!K6043*'System Design'!$F$22,IF('System Design'!$F$8=3,'Hourly Demand and Generation'!L6043*'System Design'!$F$22)))</f>
        <v>900</v>
      </c>
      <c r="Q6043" s="32">
        <f t="shared" si="1347"/>
        <v>0</v>
      </c>
      <c r="R6043" s="32">
        <f t="shared" si="1350"/>
        <v>5400</v>
      </c>
      <c r="S6043" s="32">
        <f t="shared" si="1351"/>
        <v>0</v>
      </c>
      <c r="T6043" s="32">
        <f t="shared" si="1352"/>
        <v>21600</v>
      </c>
      <c r="U6043" s="32">
        <f t="shared" si="1353"/>
        <v>0</v>
      </c>
      <c r="V6043" s="32">
        <f t="shared" si="1348"/>
        <v>826</v>
      </c>
      <c r="W6043" s="32">
        <f t="shared" si="1354"/>
        <v>826</v>
      </c>
      <c r="X6043" s="32">
        <f t="shared" si="1355"/>
        <v>826</v>
      </c>
    </row>
    <row r="6044" spans="1:24" x14ac:dyDescent="0.25">
      <c r="A6044" s="2"/>
      <c r="B6044" s="2" t="s">
        <v>10</v>
      </c>
      <c r="C6044" s="2">
        <f t="shared" si="1356"/>
        <v>252</v>
      </c>
      <c r="D6044" s="2">
        <f t="shared" si="1357"/>
        <v>16</v>
      </c>
      <c r="E6044" s="2">
        <f t="shared" si="1349"/>
        <v>6040</v>
      </c>
      <c r="F6044" s="11">
        <v>324</v>
      </c>
      <c r="G6044" s="10">
        <v>0.26400000000000001</v>
      </c>
      <c r="H6044" s="10">
        <v>0.3</v>
      </c>
      <c r="I6044" s="10">
        <v>0.33600000000000002</v>
      </c>
      <c r="J6044" s="9">
        <v>0.140337789283244</v>
      </c>
      <c r="K6044" s="9">
        <v>0.36</v>
      </c>
      <c r="L6044" s="9">
        <v>0.36</v>
      </c>
      <c r="N6044" s="32">
        <f>IF('System Design'!$F$8=1,'Hourly Demand and Generation'!G6044*'System Design'!$F$21,IF('System Design'!$F$8=2,'Hourly Demand and Generation'!H6044*'System Design'!$F$21,IF('System Design'!$F$8=3,'Hourly Demand and Generation'!I6044*'System Design'!$F$21)))</f>
        <v>168</v>
      </c>
      <c r="O6044" s="32">
        <f>IF('System Design'!$F$8=1,'Hourly Demand and Generation'!J6044*'System Design'!$F$22,IF('System Design'!$F$8=2,'Hourly Demand and Generation'!K6044*'System Design'!$F$22,IF('System Design'!$F$8=3,'Hourly Demand and Generation'!L6044*'System Design'!$F$22)))</f>
        <v>900</v>
      </c>
      <c r="Q6044" s="32">
        <f t="shared" si="1347"/>
        <v>0</v>
      </c>
      <c r="R6044" s="32">
        <f t="shared" si="1350"/>
        <v>5400</v>
      </c>
      <c r="S6044" s="32">
        <f t="shared" si="1351"/>
        <v>0</v>
      </c>
      <c r="T6044" s="32">
        <f t="shared" si="1352"/>
        <v>21600</v>
      </c>
      <c r="U6044" s="32">
        <f t="shared" si="1353"/>
        <v>0</v>
      </c>
      <c r="V6044" s="32">
        <f t="shared" si="1348"/>
        <v>744</v>
      </c>
      <c r="W6044" s="32">
        <f t="shared" si="1354"/>
        <v>744</v>
      </c>
      <c r="X6044" s="32">
        <f t="shared" si="1355"/>
        <v>744</v>
      </c>
    </row>
    <row r="6045" spans="1:24" x14ac:dyDescent="0.25">
      <c r="A6045" s="2"/>
      <c r="B6045" s="2" t="s">
        <v>10</v>
      </c>
      <c r="C6045" s="2">
        <f t="shared" si="1356"/>
        <v>252</v>
      </c>
      <c r="D6045" s="2">
        <f t="shared" si="1357"/>
        <v>17</v>
      </c>
      <c r="E6045" s="2">
        <f t="shared" si="1349"/>
        <v>6041</v>
      </c>
      <c r="F6045" s="11">
        <v>342</v>
      </c>
      <c r="G6045" s="10">
        <v>0.13600000000000001</v>
      </c>
      <c r="H6045" s="10">
        <v>0.16800000000000001</v>
      </c>
      <c r="I6045" s="10">
        <v>0.2</v>
      </c>
      <c r="J6045" s="9">
        <v>0.155930876981382</v>
      </c>
      <c r="K6045" s="9">
        <v>0.4</v>
      </c>
      <c r="L6045" s="9">
        <v>0.4</v>
      </c>
      <c r="N6045" s="32">
        <f>IF('System Design'!$F$8=1,'Hourly Demand and Generation'!G6045*'System Design'!$F$21,IF('System Design'!$F$8=2,'Hourly Demand and Generation'!H6045*'System Design'!$F$21,IF('System Design'!$F$8=3,'Hourly Demand and Generation'!I6045*'System Design'!$F$21)))</f>
        <v>100</v>
      </c>
      <c r="O6045" s="32">
        <f>IF('System Design'!$F$8=1,'Hourly Demand and Generation'!J6045*'System Design'!$F$22,IF('System Design'!$F$8=2,'Hourly Demand and Generation'!K6045*'System Design'!$F$22,IF('System Design'!$F$8=3,'Hourly Demand and Generation'!L6045*'System Design'!$F$22)))</f>
        <v>1000</v>
      </c>
      <c r="Q6045" s="32">
        <f t="shared" si="1347"/>
        <v>0</v>
      </c>
      <c r="R6045" s="32">
        <f t="shared" si="1350"/>
        <v>5400</v>
      </c>
      <c r="S6045" s="32">
        <f t="shared" si="1351"/>
        <v>0</v>
      </c>
      <c r="T6045" s="32">
        <f t="shared" si="1352"/>
        <v>21600</v>
      </c>
      <c r="U6045" s="32">
        <f t="shared" si="1353"/>
        <v>0</v>
      </c>
      <c r="V6045" s="32">
        <f t="shared" si="1348"/>
        <v>758</v>
      </c>
      <c r="W6045" s="32">
        <f t="shared" si="1354"/>
        <v>758</v>
      </c>
      <c r="X6045" s="32">
        <f t="shared" si="1355"/>
        <v>758</v>
      </c>
    </row>
    <row r="6046" spans="1:24" x14ac:dyDescent="0.25">
      <c r="A6046" s="2"/>
      <c r="B6046" s="2" t="s">
        <v>10</v>
      </c>
      <c r="C6046" s="2">
        <f t="shared" si="1356"/>
        <v>252</v>
      </c>
      <c r="D6046" s="2">
        <f t="shared" si="1357"/>
        <v>18</v>
      </c>
      <c r="E6046" s="2">
        <f t="shared" si="1349"/>
        <v>6042</v>
      </c>
      <c r="F6046" s="11">
        <v>360</v>
      </c>
      <c r="G6046" s="10">
        <v>6.4000000000000001E-2</v>
      </c>
      <c r="H6046" s="10">
        <v>0.1</v>
      </c>
      <c r="I6046" s="10">
        <v>0.13600000000000001</v>
      </c>
      <c r="J6046" s="9">
        <v>0.148134333132313</v>
      </c>
      <c r="K6046" s="9">
        <v>0.38</v>
      </c>
      <c r="L6046" s="9">
        <v>0.38</v>
      </c>
      <c r="N6046" s="32">
        <f>IF('System Design'!$F$8=1,'Hourly Demand and Generation'!G6046*'System Design'!$F$21,IF('System Design'!$F$8=2,'Hourly Demand and Generation'!H6046*'System Design'!$F$21,IF('System Design'!$F$8=3,'Hourly Demand and Generation'!I6046*'System Design'!$F$21)))</f>
        <v>68</v>
      </c>
      <c r="O6046" s="32">
        <f>IF('System Design'!$F$8=1,'Hourly Demand and Generation'!J6046*'System Design'!$F$22,IF('System Design'!$F$8=2,'Hourly Demand and Generation'!K6046*'System Design'!$F$22,IF('System Design'!$F$8=3,'Hourly Demand and Generation'!L6046*'System Design'!$F$22)))</f>
        <v>950</v>
      </c>
      <c r="Q6046" s="32">
        <f t="shared" si="1347"/>
        <v>0</v>
      </c>
      <c r="R6046" s="32">
        <f t="shared" si="1350"/>
        <v>5400</v>
      </c>
      <c r="S6046" s="32">
        <f t="shared" si="1351"/>
        <v>0</v>
      </c>
      <c r="T6046" s="32">
        <f t="shared" si="1352"/>
        <v>21600</v>
      </c>
      <c r="U6046" s="32">
        <f t="shared" si="1353"/>
        <v>0</v>
      </c>
      <c r="V6046" s="32">
        <f t="shared" si="1348"/>
        <v>658</v>
      </c>
      <c r="W6046" s="32">
        <f t="shared" si="1354"/>
        <v>658</v>
      </c>
      <c r="X6046" s="32">
        <f t="shared" si="1355"/>
        <v>658</v>
      </c>
    </row>
    <row r="6047" spans="1:24" x14ac:dyDescent="0.25">
      <c r="A6047" s="2"/>
      <c r="B6047" s="2" t="s">
        <v>10</v>
      </c>
      <c r="C6047" s="2">
        <f t="shared" si="1356"/>
        <v>252</v>
      </c>
      <c r="D6047" s="2">
        <f t="shared" si="1357"/>
        <v>19</v>
      </c>
      <c r="E6047" s="2">
        <f t="shared" si="1349"/>
        <v>6043</v>
      </c>
      <c r="F6047" s="11">
        <v>349.2</v>
      </c>
      <c r="G6047" s="10">
        <v>0</v>
      </c>
      <c r="H6047" s="10">
        <v>3.2000000000000001E-2</v>
      </c>
      <c r="I6047" s="10">
        <v>6.4000000000000001E-2</v>
      </c>
      <c r="J6047" s="9">
        <v>0.140337789283244</v>
      </c>
      <c r="K6047" s="9">
        <v>0.36</v>
      </c>
      <c r="L6047" s="9">
        <v>0.36</v>
      </c>
      <c r="N6047" s="32">
        <f>IF('System Design'!$F$8=1,'Hourly Demand and Generation'!G6047*'System Design'!$F$21,IF('System Design'!$F$8=2,'Hourly Demand and Generation'!H6047*'System Design'!$F$21,IF('System Design'!$F$8=3,'Hourly Demand and Generation'!I6047*'System Design'!$F$21)))</f>
        <v>32</v>
      </c>
      <c r="O6047" s="32">
        <f>IF('System Design'!$F$8=1,'Hourly Demand and Generation'!J6047*'System Design'!$F$22,IF('System Design'!$F$8=2,'Hourly Demand and Generation'!K6047*'System Design'!$F$22,IF('System Design'!$F$8=3,'Hourly Demand and Generation'!L6047*'System Design'!$F$22)))</f>
        <v>900</v>
      </c>
      <c r="Q6047" s="32">
        <f t="shared" si="1347"/>
        <v>0</v>
      </c>
      <c r="R6047" s="32">
        <f t="shared" si="1350"/>
        <v>5400</v>
      </c>
      <c r="S6047" s="32">
        <f t="shared" si="1351"/>
        <v>0</v>
      </c>
      <c r="T6047" s="32">
        <f t="shared" si="1352"/>
        <v>21600</v>
      </c>
      <c r="U6047" s="32">
        <f t="shared" si="1353"/>
        <v>0</v>
      </c>
      <c r="V6047" s="32">
        <f t="shared" si="1348"/>
        <v>582.79999999999995</v>
      </c>
      <c r="W6047" s="32">
        <f t="shared" si="1354"/>
        <v>582.79999999999995</v>
      </c>
      <c r="X6047" s="32">
        <f t="shared" si="1355"/>
        <v>582.79999999999995</v>
      </c>
    </row>
    <row r="6048" spans="1:24" x14ac:dyDescent="0.25">
      <c r="A6048" s="2"/>
      <c r="B6048" s="2" t="s">
        <v>10</v>
      </c>
      <c r="C6048" s="2">
        <f t="shared" si="1356"/>
        <v>252</v>
      </c>
      <c r="D6048" s="2">
        <f t="shared" si="1357"/>
        <v>20</v>
      </c>
      <c r="E6048" s="2">
        <f t="shared" si="1349"/>
        <v>6044</v>
      </c>
      <c r="F6048" s="11">
        <v>342</v>
      </c>
      <c r="G6048" s="10">
        <v>0</v>
      </c>
      <c r="H6048" s="10">
        <v>0</v>
      </c>
      <c r="I6048" s="10">
        <v>0</v>
      </c>
      <c r="J6048" s="9">
        <v>0.140337789283244</v>
      </c>
      <c r="K6048" s="9">
        <v>0.36</v>
      </c>
      <c r="L6048" s="9">
        <v>0.36</v>
      </c>
      <c r="N6048" s="32">
        <f>IF('System Design'!$F$8=1,'Hourly Demand and Generation'!G6048*'System Design'!$F$21,IF('System Design'!$F$8=2,'Hourly Demand and Generation'!H6048*'System Design'!$F$21,IF('System Design'!$F$8=3,'Hourly Demand and Generation'!I6048*'System Design'!$F$21)))</f>
        <v>0</v>
      </c>
      <c r="O6048" s="32">
        <f>IF('System Design'!$F$8=1,'Hourly Demand and Generation'!J6048*'System Design'!$F$22,IF('System Design'!$F$8=2,'Hourly Demand and Generation'!K6048*'System Design'!$F$22,IF('System Design'!$F$8=3,'Hourly Demand and Generation'!L6048*'System Design'!$F$22)))</f>
        <v>900</v>
      </c>
      <c r="Q6048" s="32">
        <f t="shared" si="1347"/>
        <v>0</v>
      </c>
      <c r="R6048" s="32">
        <f t="shared" si="1350"/>
        <v>5400</v>
      </c>
      <c r="S6048" s="32">
        <f t="shared" si="1351"/>
        <v>0</v>
      </c>
      <c r="T6048" s="32">
        <f t="shared" si="1352"/>
        <v>21600</v>
      </c>
      <c r="U6048" s="32">
        <f t="shared" si="1353"/>
        <v>0</v>
      </c>
      <c r="V6048" s="32">
        <f t="shared" si="1348"/>
        <v>558</v>
      </c>
      <c r="W6048" s="32">
        <f t="shared" si="1354"/>
        <v>558</v>
      </c>
      <c r="X6048" s="32">
        <f t="shared" si="1355"/>
        <v>558</v>
      </c>
    </row>
    <row r="6049" spans="1:24" x14ac:dyDescent="0.25">
      <c r="A6049" s="2"/>
      <c r="B6049" s="2" t="s">
        <v>10</v>
      </c>
      <c r="C6049" s="2">
        <f t="shared" si="1356"/>
        <v>252</v>
      </c>
      <c r="D6049" s="2">
        <f t="shared" si="1357"/>
        <v>21</v>
      </c>
      <c r="E6049" s="2">
        <f t="shared" si="1349"/>
        <v>6045</v>
      </c>
      <c r="F6049" s="11">
        <v>324</v>
      </c>
      <c r="G6049" s="10">
        <v>0</v>
      </c>
      <c r="H6049" s="10">
        <v>0</v>
      </c>
      <c r="I6049" s="10">
        <v>0</v>
      </c>
      <c r="J6049" s="9">
        <v>0.140337789283244</v>
      </c>
      <c r="K6049" s="9">
        <v>0.36</v>
      </c>
      <c r="L6049" s="9">
        <v>0.36</v>
      </c>
      <c r="N6049" s="32">
        <f>IF('System Design'!$F$8=1,'Hourly Demand and Generation'!G6049*'System Design'!$F$21,IF('System Design'!$F$8=2,'Hourly Demand and Generation'!H6049*'System Design'!$F$21,IF('System Design'!$F$8=3,'Hourly Demand and Generation'!I6049*'System Design'!$F$21)))</f>
        <v>0</v>
      </c>
      <c r="O6049" s="32">
        <f>IF('System Design'!$F$8=1,'Hourly Demand and Generation'!J6049*'System Design'!$F$22,IF('System Design'!$F$8=2,'Hourly Demand and Generation'!K6049*'System Design'!$F$22,IF('System Design'!$F$8=3,'Hourly Demand and Generation'!L6049*'System Design'!$F$22)))</f>
        <v>900</v>
      </c>
      <c r="Q6049" s="32">
        <f t="shared" si="1347"/>
        <v>0</v>
      </c>
      <c r="R6049" s="32">
        <f t="shared" si="1350"/>
        <v>5400</v>
      </c>
      <c r="S6049" s="32">
        <f t="shared" si="1351"/>
        <v>0</v>
      </c>
      <c r="T6049" s="32">
        <f t="shared" si="1352"/>
        <v>21600</v>
      </c>
      <c r="U6049" s="32">
        <f t="shared" si="1353"/>
        <v>0</v>
      </c>
      <c r="V6049" s="32">
        <f t="shared" si="1348"/>
        <v>576</v>
      </c>
      <c r="W6049" s="32">
        <f t="shared" si="1354"/>
        <v>576</v>
      </c>
      <c r="X6049" s="32">
        <f t="shared" si="1355"/>
        <v>576</v>
      </c>
    </row>
    <row r="6050" spans="1:24" x14ac:dyDescent="0.25">
      <c r="A6050" s="2"/>
      <c r="B6050" s="2" t="s">
        <v>10</v>
      </c>
      <c r="C6050" s="2">
        <f t="shared" si="1356"/>
        <v>252</v>
      </c>
      <c r="D6050" s="2">
        <f t="shared" si="1357"/>
        <v>22</v>
      </c>
      <c r="E6050" s="2">
        <f t="shared" si="1349"/>
        <v>6046</v>
      </c>
      <c r="F6050" s="11">
        <v>306</v>
      </c>
      <c r="G6050" s="10">
        <v>0</v>
      </c>
      <c r="H6050" s="10">
        <v>0</v>
      </c>
      <c r="I6050" s="10">
        <v>0</v>
      </c>
      <c r="J6050" s="9">
        <v>0.148134333132313</v>
      </c>
      <c r="K6050" s="9">
        <v>0.38</v>
      </c>
      <c r="L6050" s="9">
        <v>0.38</v>
      </c>
      <c r="N6050" s="32">
        <f>IF('System Design'!$F$8=1,'Hourly Demand and Generation'!G6050*'System Design'!$F$21,IF('System Design'!$F$8=2,'Hourly Demand and Generation'!H6050*'System Design'!$F$21,IF('System Design'!$F$8=3,'Hourly Demand and Generation'!I6050*'System Design'!$F$21)))</f>
        <v>0</v>
      </c>
      <c r="O6050" s="32">
        <f>IF('System Design'!$F$8=1,'Hourly Demand and Generation'!J6050*'System Design'!$F$22,IF('System Design'!$F$8=2,'Hourly Demand and Generation'!K6050*'System Design'!$F$22,IF('System Design'!$F$8=3,'Hourly Demand and Generation'!L6050*'System Design'!$F$22)))</f>
        <v>950</v>
      </c>
      <c r="Q6050" s="32">
        <f t="shared" si="1347"/>
        <v>0</v>
      </c>
      <c r="R6050" s="32">
        <f t="shared" si="1350"/>
        <v>5400</v>
      </c>
      <c r="S6050" s="32">
        <f t="shared" si="1351"/>
        <v>0</v>
      </c>
      <c r="T6050" s="32">
        <f t="shared" si="1352"/>
        <v>21600</v>
      </c>
      <c r="U6050" s="32">
        <f t="shared" si="1353"/>
        <v>0</v>
      </c>
      <c r="V6050" s="32">
        <f t="shared" si="1348"/>
        <v>644</v>
      </c>
      <c r="W6050" s="32">
        <f t="shared" si="1354"/>
        <v>644</v>
      </c>
      <c r="X6050" s="32">
        <f t="shared" si="1355"/>
        <v>644</v>
      </c>
    </row>
    <row r="6051" spans="1:24" x14ac:dyDescent="0.25">
      <c r="A6051" s="2"/>
      <c r="B6051" s="2" t="s">
        <v>10</v>
      </c>
      <c r="C6051" s="2">
        <f t="shared" si="1356"/>
        <v>252</v>
      </c>
      <c r="D6051" s="2">
        <f t="shared" si="1357"/>
        <v>23</v>
      </c>
      <c r="E6051" s="2">
        <f t="shared" si="1349"/>
        <v>6047</v>
      </c>
      <c r="F6051" s="11">
        <v>288</v>
      </c>
      <c r="G6051" s="10">
        <v>0</v>
      </c>
      <c r="H6051" s="10">
        <v>0</v>
      </c>
      <c r="I6051" s="10">
        <v>0</v>
      </c>
      <c r="J6051" s="9">
        <v>0.124744701585106</v>
      </c>
      <c r="K6051" s="9">
        <v>0.32</v>
      </c>
      <c r="L6051" s="9">
        <v>0.32</v>
      </c>
      <c r="N6051" s="32">
        <f>IF('System Design'!$F$8=1,'Hourly Demand and Generation'!G6051*'System Design'!$F$21,IF('System Design'!$F$8=2,'Hourly Demand and Generation'!H6051*'System Design'!$F$21,IF('System Design'!$F$8=3,'Hourly Demand and Generation'!I6051*'System Design'!$F$21)))</f>
        <v>0</v>
      </c>
      <c r="O6051" s="32">
        <f>IF('System Design'!$F$8=1,'Hourly Demand and Generation'!J6051*'System Design'!$F$22,IF('System Design'!$F$8=2,'Hourly Demand and Generation'!K6051*'System Design'!$F$22,IF('System Design'!$F$8=3,'Hourly Demand and Generation'!L6051*'System Design'!$F$22)))</f>
        <v>800</v>
      </c>
      <c r="Q6051" s="32">
        <f t="shared" si="1347"/>
        <v>0</v>
      </c>
      <c r="R6051" s="32">
        <f t="shared" si="1350"/>
        <v>5400</v>
      </c>
      <c r="S6051" s="32">
        <f t="shared" si="1351"/>
        <v>0</v>
      </c>
      <c r="T6051" s="32">
        <f t="shared" si="1352"/>
        <v>21600</v>
      </c>
      <c r="U6051" s="32">
        <f t="shared" si="1353"/>
        <v>0</v>
      </c>
      <c r="V6051" s="32">
        <f t="shared" si="1348"/>
        <v>512</v>
      </c>
      <c r="W6051" s="32">
        <f t="shared" si="1354"/>
        <v>512</v>
      </c>
      <c r="X6051" s="32">
        <f t="shared" si="1355"/>
        <v>512</v>
      </c>
    </row>
    <row r="6052" spans="1:24" x14ac:dyDescent="0.25">
      <c r="A6052" s="2"/>
      <c r="B6052" s="2" t="s">
        <v>10</v>
      </c>
      <c r="C6052" s="2">
        <f t="shared" si="1356"/>
        <v>252</v>
      </c>
      <c r="D6052" s="2">
        <f t="shared" si="1357"/>
        <v>24</v>
      </c>
      <c r="E6052" s="2">
        <f t="shared" si="1349"/>
        <v>6048</v>
      </c>
      <c r="F6052" s="11">
        <v>252</v>
      </c>
      <c r="G6052" s="10">
        <v>0</v>
      </c>
      <c r="H6052" s="10">
        <v>0</v>
      </c>
      <c r="I6052" s="10">
        <v>0</v>
      </c>
      <c r="J6052" s="9">
        <v>0.124744701585106</v>
      </c>
      <c r="K6052" s="9">
        <v>0.32</v>
      </c>
      <c r="L6052" s="9">
        <v>0.32</v>
      </c>
      <c r="N6052" s="32">
        <f>IF('System Design'!$F$8=1,'Hourly Demand and Generation'!G6052*'System Design'!$F$21,IF('System Design'!$F$8=2,'Hourly Demand and Generation'!H6052*'System Design'!$F$21,IF('System Design'!$F$8=3,'Hourly Demand and Generation'!I6052*'System Design'!$F$21)))</f>
        <v>0</v>
      </c>
      <c r="O6052" s="32">
        <f>IF('System Design'!$F$8=1,'Hourly Demand and Generation'!J6052*'System Design'!$F$22,IF('System Design'!$F$8=2,'Hourly Demand and Generation'!K6052*'System Design'!$F$22,IF('System Design'!$F$8=3,'Hourly Demand and Generation'!L6052*'System Design'!$F$22)))</f>
        <v>800</v>
      </c>
      <c r="Q6052" s="32">
        <f t="shared" si="1347"/>
        <v>0</v>
      </c>
      <c r="R6052" s="32">
        <f t="shared" si="1350"/>
        <v>5400</v>
      </c>
      <c r="S6052" s="32">
        <f t="shared" si="1351"/>
        <v>0</v>
      </c>
      <c r="T6052" s="32">
        <f t="shared" si="1352"/>
        <v>21600</v>
      </c>
      <c r="U6052" s="32">
        <f t="shared" si="1353"/>
        <v>0</v>
      </c>
      <c r="V6052" s="32">
        <f t="shared" si="1348"/>
        <v>548</v>
      </c>
      <c r="W6052" s="32">
        <f t="shared" si="1354"/>
        <v>548</v>
      </c>
      <c r="X6052" s="32">
        <f t="shared" si="1355"/>
        <v>548</v>
      </c>
    </row>
    <row r="6053" spans="1:24" x14ac:dyDescent="0.25">
      <c r="A6053" s="2"/>
      <c r="B6053" s="2" t="s">
        <v>10</v>
      </c>
      <c r="C6053" s="2">
        <f>C6052+1</f>
        <v>253</v>
      </c>
      <c r="D6053" s="2">
        <v>1</v>
      </c>
      <c r="E6053" s="2">
        <f t="shared" si="1349"/>
        <v>6049</v>
      </c>
      <c r="F6053" s="11">
        <v>216</v>
      </c>
      <c r="G6053" s="10">
        <v>0</v>
      </c>
      <c r="H6053" s="10">
        <v>0</v>
      </c>
      <c r="I6053" s="10">
        <v>0</v>
      </c>
      <c r="J6053" s="9">
        <v>0.29367196263036599</v>
      </c>
      <c r="K6053" s="9">
        <v>0.29367196263036599</v>
      </c>
      <c r="L6053" s="9">
        <v>0.29367196263036599</v>
      </c>
      <c r="N6053" s="32">
        <f>IF('System Design'!$F$8=1,'Hourly Demand and Generation'!G6053*'System Design'!$F$21,IF('System Design'!$F$8=2,'Hourly Demand and Generation'!H6053*'System Design'!$F$21,IF('System Design'!$F$8=3,'Hourly Demand and Generation'!I6053*'System Design'!$F$21)))</f>
        <v>0</v>
      </c>
      <c r="O6053" s="32">
        <f>IF('System Design'!$F$8=1,'Hourly Demand and Generation'!J6053*'System Design'!$F$22,IF('System Design'!$F$8=2,'Hourly Demand and Generation'!K6053*'System Design'!$F$22,IF('System Design'!$F$8=3,'Hourly Demand and Generation'!L6053*'System Design'!$F$22)))</f>
        <v>734.17990657591497</v>
      </c>
      <c r="Q6053" s="32">
        <f t="shared" si="1347"/>
        <v>0</v>
      </c>
      <c r="R6053" s="32">
        <f t="shared" si="1350"/>
        <v>5400</v>
      </c>
      <c r="S6053" s="32">
        <f t="shared" si="1351"/>
        <v>0</v>
      </c>
      <c r="T6053" s="32">
        <f t="shared" si="1352"/>
        <v>21600</v>
      </c>
      <c r="U6053" s="32">
        <f t="shared" si="1353"/>
        <v>0</v>
      </c>
      <c r="V6053" s="32">
        <f t="shared" si="1348"/>
        <v>518.17990657591497</v>
      </c>
      <c r="W6053" s="32">
        <f t="shared" si="1354"/>
        <v>518.17990657591497</v>
      </c>
      <c r="X6053" s="32">
        <f t="shared" si="1355"/>
        <v>518.17990657591497</v>
      </c>
    </row>
    <row r="6054" spans="1:24" x14ac:dyDescent="0.25">
      <c r="A6054" s="2"/>
      <c r="B6054" s="2" t="s">
        <v>10</v>
      </c>
      <c r="C6054" s="2">
        <f>C6053</f>
        <v>253</v>
      </c>
      <c r="D6054" s="2">
        <f>D6053+1</f>
        <v>2</v>
      </c>
      <c r="E6054" s="2">
        <f t="shared" si="1349"/>
        <v>6050</v>
      </c>
      <c r="F6054" s="11">
        <v>198</v>
      </c>
      <c r="G6054" s="10">
        <v>0</v>
      </c>
      <c r="H6054" s="10">
        <v>0</v>
      </c>
      <c r="I6054" s="10">
        <v>0</v>
      </c>
      <c r="J6054" s="9">
        <v>0.26430476636732902</v>
      </c>
      <c r="K6054" s="9">
        <v>0.26430476636732902</v>
      </c>
      <c r="L6054" s="9">
        <v>0.26430476636732902</v>
      </c>
      <c r="N6054" s="32">
        <f>IF('System Design'!$F$8=1,'Hourly Demand and Generation'!G6054*'System Design'!$F$21,IF('System Design'!$F$8=2,'Hourly Demand and Generation'!H6054*'System Design'!$F$21,IF('System Design'!$F$8=3,'Hourly Demand and Generation'!I6054*'System Design'!$F$21)))</f>
        <v>0</v>
      </c>
      <c r="O6054" s="32">
        <f>IF('System Design'!$F$8=1,'Hourly Demand and Generation'!J6054*'System Design'!$F$22,IF('System Design'!$F$8=2,'Hourly Demand and Generation'!K6054*'System Design'!$F$22,IF('System Design'!$F$8=3,'Hourly Demand and Generation'!L6054*'System Design'!$F$22)))</f>
        <v>660.76191591832253</v>
      </c>
      <c r="Q6054" s="32">
        <f t="shared" si="1347"/>
        <v>0</v>
      </c>
      <c r="R6054" s="32">
        <f t="shared" si="1350"/>
        <v>5400</v>
      </c>
      <c r="S6054" s="32">
        <f t="shared" si="1351"/>
        <v>0</v>
      </c>
      <c r="T6054" s="32">
        <f t="shared" si="1352"/>
        <v>21600</v>
      </c>
      <c r="U6054" s="32">
        <f t="shared" si="1353"/>
        <v>0</v>
      </c>
      <c r="V6054" s="32">
        <f t="shared" si="1348"/>
        <v>462.76191591832253</v>
      </c>
      <c r="W6054" s="32">
        <f t="shared" si="1354"/>
        <v>462.76191591832253</v>
      </c>
      <c r="X6054" s="32">
        <f t="shared" si="1355"/>
        <v>462.76191591832253</v>
      </c>
    </row>
    <row r="6055" spans="1:24" x14ac:dyDescent="0.25">
      <c r="A6055" s="2"/>
      <c r="B6055" s="2" t="s">
        <v>10</v>
      </c>
      <c r="C6055" s="2">
        <f t="shared" ref="C6055:C6076" si="1358">C6054</f>
        <v>253</v>
      </c>
      <c r="D6055" s="2">
        <f t="shared" ref="D6055:D6076" si="1359">D6054+1</f>
        <v>3</v>
      </c>
      <c r="E6055" s="2">
        <f t="shared" si="1349"/>
        <v>6051</v>
      </c>
      <c r="F6055" s="11">
        <v>180</v>
      </c>
      <c r="G6055" s="10">
        <v>0</v>
      </c>
      <c r="H6055" s="10">
        <v>0</v>
      </c>
      <c r="I6055" s="10">
        <v>0</v>
      </c>
      <c r="J6055" s="9">
        <v>0.26430476636732902</v>
      </c>
      <c r="K6055" s="9">
        <v>0.26430476636732902</v>
      </c>
      <c r="L6055" s="9">
        <v>0.26430476636732902</v>
      </c>
      <c r="N6055" s="32">
        <f>IF('System Design'!$F$8=1,'Hourly Demand and Generation'!G6055*'System Design'!$F$21,IF('System Design'!$F$8=2,'Hourly Demand and Generation'!H6055*'System Design'!$F$21,IF('System Design'!$F$8=3,'Hourly Demand and Generation'!I6055*'System Design'!$F$21)))</f>
        <v>0</v>
      </c>
      <c r="O6055" s="32">
        <f>IF('System Design'!$F$8=1,'Hourly Demand and Generation'!J6055*'System Design'!$F$22,IF('System Design'!$F$8=2,'Hourly Demand and Generation'!K6055*'System Design'!$F$22,IF('System Design'!$F$8=3,'Hourly Demand and Generation'!L6055*'System Design'!$F$22)))</f>
        <v>660.76191591832253</v>
      </c>
      <c r="Q6055" s="32">
        <f t="shared" si="1347"/>
        <v>0</v>
      </c>
      <c r="R6055" s="32">
        <f t="shared" si="1350"/>
        <v>5400</v>
      </c>
      <c r="S6055" s="32">
        <f t="shared" si="1351"/>
        <v>0</v>
      </c>
      <c r="T6055" s="32">
        <f t="shared" si="1352"/>
        <v>21600</v>
      </c>
      <c r="U6055" s="32">
        <f t="shared" si="1353"/>
        <v>0</v>
      </c>
      <c r="V6055" s="32">
        <f t="shared" si="1348"/>
        <v>480.76191591832253</v>
      </c>
      <c r="W6055" s="32">
        <f t="shared" si="1354"/>
        <v>480.76191591832253</v>
      </c>
      <c r="X6055" s="32">
        <f t="shared" si="1355"/>
        <v>480.76191591832253</v>
      </c>
    </row>
    <row r="6056" spans="1:24" x14ac:dyDescent="0.25">
      <c r="A6056" s="2"/>
      <c r="B6056" s="2" t="s">
        <v>10</v>
      </c>
      <c r="C6056" s="2">
        <f t="shared" si="1358"/>
        <v>253</v>
      </c>
      <c r="D6056" s="2">
        <f t="shared" si="1359"/>
        <v>4</v>
      </c>
      <c r="E6056" s="2">
        <f t="shared" si="1349"/>
        <v>6052</v>
      </c>
      <c r="F6056" s="11">
        <v>216</v>
      </c>
      <c r="G6056" s="10">
        <v>0</v>
      </c>
      <c r="H6056" s="10">
        <v>0</v>
      </c>
      <c r="I6056" s="10">
        <v>0</v>
      </c>
      <c r="J6056" s="9">
        <v>0.29367196263036599</v>
      </c>
      <c r="K6056" s="9">
        <v>0.29367196263036599</v>
      </c>
      <c r="L6056" s="9">
        <v>0.29367196263036599</v>
      </c>
      <c r="N6056" s="32">
        <f>IF('System Design'!$F$8=1,'Hourly Demand and Generation'!G6056*'System Design'!$F$21,IF('System Design'!$F$8=2,'Hourly Demand and Generation'!H6056*'System Design'!$F$21,IF('System Design'!$F$8=3,'Hourly Demand and Generation'!I6056*'System Design'!$F$21)))</f>
        <v>0</v>
      </c>
      <c r="O6056" s="32">
        <f>IF('System Design'!$F$8=1,'Hourly Demand and Generation'!J6056*'System Design'!$F$22,IF('System Design'!$F$8=2,'Hourly Demand and Generation'!K6056*'System Design'!$F$22,IF('System Design'!$F$8=3,'Hourly Demand and Generation'!L6056*'System Design'!$F$22)))</f>
        <v>734.17990657591497</v>
      </c>
      <c r="Q6056" s="32">
        <f t="shared" si="1347"/>
        <v>0</v>
      </c>
      <c r="R6056" s="32">
        <f t="shared" si="1350"/>
        <v>5400</v>
      </c>
      <c r="S6056" s="32">
        <f t="shared" si="1351"/>
        <v>0</v>
      </c>
      <c r="T6056" s="32">
        <f t="shared" si="1352"/>
        <v>21600</v>
      </c>
      <c r="U6056" s="32">
        <f t="shared" si="1353"/>
        <v>0</v>
      </c>
      <c r="V6056" s="32">
        <f t="shared" si="1348"/>
        <v>518.17990657591497</v>
      </c>
      <c r="W6056" s="32">
        <f t="shared" si="1354"/>
        <v>518.17990657591497</v>
      </c>
      <c r="X6056" s="32">
        <f t="shared" si="1355"/>
        <v>518.17990657591497</v>
      </c>
    </row>
    <row r="6057" spans="1:24" x14ac:dyDescent="0.25">
      <c r="A6057" s="2"/>
      <c r="B6057" s="2" t="s">
        <v>10</v>
      </c>
      <c r="C6057" s="2">
        <f t="shared" si="1358"/>
        <v>253</v>
      </c>
      <c r="D6057" s="2">
        <f t="shared" si="1359"/>
        <v>5</v>
      </c>
      <c r="E6057" s="2">
        <f t="shared" si="1349"/>
        <v>6053</v>
      </c>
      <c r="F6057" s="11">
        <v>234</v>
      </c>
      <c r="G6057" s="10">
        <v>0</v>
      </c>
      <c r="H6057" s="10">
        <v>3.2000000000000001E-2</v>
      </c>
      <c r="I6057" s="10">
        <v>6.4000000000000001E-2</v>
      </c>
      <c r="J6057" s="9">
        <v>0.234937570104293</v>
      </c>
      <c r="K6057" s="9">
        <v>0.234937570104293</v>
      </c>
      <c r="L6057" s="9">
        <v>0.234937570104293</v>
      </c>
      <c r="N6057" s="32">
        <f>IF('System Design'!$F$8=1,'Hourly Demand and Generation'!G6057*'System Design'!$F$21,IF('System Design'!$F$8=2,'Hourly Demand and Generation'!H6057*'System Design'!$F$21,IF('System Design'!$F$8=3,'Hourly Demand and Generation'!I6057*'System Design'!$F$21)))</f>
        <v>32</v>
      </c>
      <c r="O6057" s="32">
        <f>IF('System Design'!$F$8=1,'Hourly Demand and Generation'!J6057*'System Design'!$F$22,IF('System Design'!$F$8=2,'Hourly Demand and Generation'!K6057*'System Design'!$F$22,IF('System Design'!$F$8=3,'Hourly Demand and Generation'!L6057*'System Design'!$F$22)))</f>
        <v>587.34392526073248</v>
      </c>
      <c r="Q6057" s="32">
        <f t="shared" si="1347"/>
        <v>0</v>
      </c>
      <c r="R6057" s="32">
        <f t="shared" si="1350"/>
        <v>5400</v>
      </c>
      <c r="S6057" s="32">
        <f t="shared" si="1351"/>
        <v>0</v>
      </c>
      <c r="T6057" s="32">
        <f t="shared" si="1352"/>
        <v>21600</v>
      </c>
      <c r="U6057" s="32">
        <f t="shared" si="1353"/>
        <v>0</v>
      </c>
      <c r="V6057" s="32">
        <f t="shared" si="1348"/>
        <v>385.34392526073248</v>
      </c>
      <c r="W6057" s="32">
        <f t="shared" si="1354"/>
        <v>385.34392526073248</v>
      </c>
      <c r="X6057" s="32">
        <f t="shared" si="1355"/>
        <v>385.34392526073248</v>
      </c>
    </row>
    <row r="6058" spans="1:24" x14ac:dyDescent="0.25">
      <c r="A6058" s="2"/>
      <c r="B6058" s="2" t="s">
        <v>10</v>
      </c>
      <c r="C6058" s="2">
        <f t="shared" si="1358"/>
        <v>253</v>
      </c>
      <c r="D6058" s="2">
        <f t="shared" si="1359"/>
        <v>6</v>
      </c>
      <c r="E6058" s="2">
        <f t="shared" si="1349"/>
        <v>6054</v>
      </c>
      <c r="F6058" s="11">
        <v>252</v>
      </c>
      <c r="G6058" s="10">
        <v>6.4000000000000001E-2</v>
      </c>
      <c r="H6058" s="10">
        <v>0.1</v>
      </c>
      <c r="I6058" s="10">
        <v>0.13600000000000001</v>
      </c>
      <c r="J6058" s="9">
        <v>0.234937570104293</v>
      </c>
      <c r="K6058" s="9">
        <v>0.234937570104293</v>
      </c>
      <c r="L6058" s="9">
        <v>0.234937570104293</v>
      </c>
      <c r="N6058" s="32">
        <f>IF('System Design'!$F$8=1,'Hourly Demand and Generation'!G6058*'System Design'!$F$21,IF('System Design'!$F$8=2,'Hourly Demand and Generation'!H6058*'System Design'!$F$21,IF('System Design'!$F$8=3,'Hourly Demand and Generation'!I6058*'System Design'!$F$21)))</f>
        <v>68</v>
      </c>
      <c r="O6058" s="32">
        <f>IF('System Design'!$F$8=1,'Hourly Demand and Generation'!J6058*'System Design'!$F$22,IF('System Design'!$F$8=2,'Hourly Demand and Generation'!K6058*'System Design'!$F$22,IF('System Design'!$F$8=3,'Hourly Demand and Generation'!L6058*'System Design'!$F$22)))</f>
        <v>587.34392526073248</v>
      </c>
      <c r="Q6058" s="32">
        <f t="shared" si="1347"/>
        <v>0</v>
      </c>
      <c r="R6058" s="32">
        <f t="shared" si="1350"/>
        <v>5400</v>
      </c>
      <c r="S6058" s="32">
        <f t="shared" si="1351"/>
        <v>0</v>
      </c>
      <c r="T6058" s="32">
        <f t="shared" si="1352"/>
        <v>21600</v>
      </c>
      <c r="U6058" s="32">
        <f t="shared" si="1353"/>
        <v>0</v>
      </c>
      <c r="V6058" s="32">
        <f t="shared" si="1348"/>
        <v>403.34392526073248</v>
      </c>
      <c r="W6058" s="32">
        <f t="shared" si="1354"/>
        <v>403.34392526073248</v>
      </c>
      <c r="X6058" s="32">
        <f t="shared" si="1355"/>
        <v>403.34392526073248</v>
      </c>
    </row>
    <row r="6059" spans="1:24" x14ac:dyDescent="0.25">
      <c r="A6059" s="2"/>
      <c r="B6059" s="2" t="s">
        <v>10</v>
      </c>
      <c r="C6059" s="2">
        <f t="shared" si="1358"/>
        <v>253</v>
      </c>
      <c r="D6059" s="2">
        <f t="shared" si="1359"/>
        <v>7</v>
      </c>
      <c r="E6059" s="2">
        <f t="shared" si="1349"/>
        <v>6055</v>
      </c>
      <c r="F6059" s="11">
        <v>270</v>
      </c>
      <c r="G6059" s="10">
        <v>0.13600000000000001</v>
      </c>
      <c r="H6059" s="10">
        <v>0.16800000000000001</v>
      </c>
      <c r="I6059" s="10">
        <v>0.2</v>
      </c>
      <c r="J6059" s="9">
        <v>0.26430476636732902</v>
      </c>
      <c r="K6059" s="9">
        <v>0.26430476636732902</v>
      </c>
      <c r="L6059" s="9">
        <v>0.26430476636732902</v>
      </c>
      <c r="N6059" s="32">
        <f>IF('System Design'!$F$8=1,'Hourly Demand and Generation'!G6059*'System Design'!$F$21,IF('System Design'!$F$8=2,'Hourly Demand and Generation'!H6059*'System Design'!$F$21,IF('System Design'!$F$8=3,'Hourly Demand and Generation'!I6059*'System Design'!$F$21)))</f>
        <v>100</v>
      </c>
      <c r="O6059" s="32">
        <f>IF('System Design'!$F$8=1,'Hourly Demand and Generation'!J6059*'System Design'!$F$22,IF('System Design'!$F$8=2,'Hourly Demand and Generation'!K6059*'System Design'!$F$22,IF('System Design'!$F$8=3,'Hourly Demand and Generation'!L6059*'System Design'!$F$22)))</f>
        <v>660.76191591832253</v>
      </c>
      <c r="Q6059" s="32">
        <f t="shared" si="1347"/>
        <v>0</v>
      </c>
      <c r="R6059" s="32">
        <f t="shared" si="1350"/>
        <v>5400</v>
      </c>
      <c r="S6059" s="32">
        <f t="shared" si="1351"/>
        <v>0</v>
      </c>
      <c r="T6059" s="32">
        <f t="shared" si="1352"/>
        <v>21600</v>
      </c>
      <c r="U6059" s="32">
        <f t="shared" si="1353"/>
        <v>0</v>
      </c>
      <c r="V6059" s="32">
        <f t="shared" si="1348"/>
        <v>490.76191591832253</v>
      </c>
      <c r="W6059" s="32">
        <f t="shared" si="1354"/>
        <v>490.76191591832253</v>
      </c>
      <c r="X6059" s="32">
        <f t="shared" si="1355"/>
        <v>490.76191591832253</v>
      </c>
    </row>
    <row r="6060" spans="1:24" x14ac:dyDescent="0.25">
      <c r="A6060" s="2"/>
      <c r="B6060" s="2" t="s">
        <v>10</v>
      </c>
      <c r="C6060" s="2">
        <f t="shared" si="1358"/>
        <v>253</v>
      </c>
      <c r="D6060" s="2">
        <f t="shared" si="1359"/>
        <v>8</v>
      </c>
      <c r="E6060" s="2">
        <f t="shared" si="1349"/>
        <v>6056</v>
      </c>
      <c r="F6060" s="11">
        <v>288</v>
      </c>
      <c r="G6060" s="10">
        <v>0.26400000000000001</v>
      </c>
      <c r="H6060" s="10">
        <v>0.3</v>
      </c>
      <c r="I6060" s="10">
        <v>0.33600000000000002</v>
      </c>
      <c r="J6060" s="9">
        <v>0.26430476636732902</v>
      </c>
      <c r="K6060" s="9">
        <v>0.26430476636732902</v>
      </c>
      <c r="L6060" s="9">
        <v>0.26430476636732902</v>
      </c>
      <c r="N6060" s="32">
        <f>IF('System Design'!$F$8=1,'Hourly Demand and Generation'!G6060*'System Design'!$F$21,IF('System Design'!$F$8=2,'Hourly Demand and Generation'!H6060*'System Design'!$F$21,IF('System Design'!$F$8=3,'Hourly Demand and Generation'!I6060*'System Design'!$F$21)))</f>
        <v>168</v>
      </c>
      <c r="O6060" s="32">
        <f>IF('System Design'!$F$8=1,'Hourly Demand and Generation'!J6060*'System Design'!$F$22,IF('System Design'!$F$8=2,'Hourly Demand and Generation'!K6060*'System Design'!$F$22,IF('System Design'!$F$8=3,'Hourly Demand and Generation'!L6060*'System Design'!$F$22)))</f>
        <v>660.76191591832253</v>
      </c>
      <c r="Q6060" s="32">
        <f t="shared" si="1347"/>
        <v>0</v>
      </c>
      <c r="R6060" s="32">
        <f t="shared" si="1350"/>
        <v>5400</v>
      </c>
      <c r="S6060" s="32">
        <f t="shared" si="1351"/>
        <v>0</v>
      </c>
      <c r="T6060" s="32">
        <f t="shared" si="1352"/>
        <v>21600</v>
      </c>
      <c r="U6060" s="32">
        <f t="shared" si="1353"/>
        <v>0</v>
      </c>
      <c r="V6060" s="32">
        <f t="shared" si="1348"/>
        <v>540.76191591832253</v>
      </c>
      <c r="W6060" s="32">
        <f t="shared" si="1354"/>
        <v>540.76191591832253</v>
      </c>
      <c r="X6060" s="32">
        <f t="shared" si="1355"/>
        <v>540.76191591832253</v>
      </c>
    </row>
    <row r="6061" spans="1:24" x14ac:dyDescent="0.25">
      <c r="A6061" s="2"/>
      <c r="B6061" s="2" t="s">
        <v>10</v>
      </c>
      <c r="C6061" s="2">
        <f t="shared" si="1358"/>
        <v>253</v>
      </c>
      <c r="D6061" s="2">
        <f t="shared" si="1359"/>
        <v>9</v>
      </c>
      <c r="E6061" s="2">
        <f t="shared" si="1349"/>
        <v>6057</v>
      </c>
      <c r="F6061" s="11">
        <v>288</v>
      </c>
      <c r="G6061" s="10">
        <v>0.4</v>
      </c>
      <c r="H6061" s="10">
        <v>0.432</v>
      </c>
      <c r="I6061" s="10">
        <v>0.46400000000000002</v>
      </c>
      <c r="J6061" s="9">
        <v>0.234937570104293</v>
      </c>
      <c r="K6061" s="9">
        <v>0.234937570104293</v>
      </c>
      <c r="L6061" s="9">
        <v>0.234937570104293</v>
      </c>
      <c r="N6061" s="32">
        <f>IF('System Design'!$F$8=1,'Hourly Demand and Generation'!G6061*'System Design'!$F$21,IF('System Design'!$F$8=2,'Hourly Demand and Generation'!H6061*'System Design'!$F$21,IF('System Design'!$F$8=3,'Hourly Demand and Generation'!I6061*'System Design'!$F$21)))</f>
        <v>232</v>
      </c>
      <c r="O6061" s="32">
        <f>IF('System Design'!$F$8=1,'Hourly Demand and Generation'!J6061*'System Design'!$F$22,IF('System Design'!$F$8=2,'Hourly Demand and Generation'!K6061*'System Design'!$F$22,IF('System Design'!$F$8=3,'Hourly Demand and Generation'!L6061*'System Design'!$F$22)))</f>
        <v>587.34392526073248</v>
      </c>
      <c r="Q6061" s="32">
        <f t="shared" si="1347"/>
        <v>0</v>
      </c>
      <c r="R6061" s="32">
        <f t="shared" si="1350"/>
        <v>5400</v>
      </c>
      <c r="S6061" s="32">
        <f t="shared" si="1351"/>
        <v>0</v>
      </c>
      <c r="T6061" s="32">
        <f t="shared" si="1352"/>
        <v>21600</v>
      </c>
      <c r="U6061" s="32">
        <f t="shared" si="1353"/>
        <v>0</v>
      </c>
      <c r="V6061" s="32">
        <f t="shared" si="1348"/>
        <v>531.34392526073248</v>
      </c>
      <c r="W6061" s="32">
        <f t="shared" si="1354"/>
        <v>531.34392526073248</v>
      </c>
      <c r="X6061" s="32">
        <f t="shared" si="1355"/>
        <v>531.34392526073248</v>
      </c>
    </row>
    <row r="6062" spans="1:24" x14ac:dyDescent="0.25">
      <c r="A6062" s="2"/>
      <c r="B6062" s="2" t="s">
        <v>10</v>
      </c>
      <c r="C6062" s="2">
        <f t="shared" si="1358"/>
        <v>253</v>
      </c>
      <c r="D6062" s="2">
        <f t="shared" si="1359"/>
        <v>10</v>
      </c>
      <c r="E6062" s="2">
        <f t="shared" si="1349"/>
        <v>6058</v>
      </c>
      <c r="F6062" s="11">
        <v>280.8</v>
      </c>
      <c r="G6062" s="10">
        <v>0.53600000000000003</v>
      </c>
      <c r="H6062" s="10">
        <v>0.56799999999999995</v>
      </c>
      <c r="I6062" s="10">
        <v>0.6</v>
      </c>
      <c r="J6062" s="9">
        <v>0.26430476636732902</v>
      </c>
      <c r="K6062" s="9">
        <v>0.26430476636732902</v>
      </c>
      <c r="L6062" s="9">
        <v>0.26430476636732902</v>
      </c>
      <c r="N6062" s="32">
        <f>IF('System Design'!$F$8=1,'Hourly Demand and Generation'!G6062*'System Design'!$F$21,IF('System Design'!$F$8=2,'Hourly Demand and Generation'!H6062*'System Design'!$F$21,IF('System Design'!$F$8=3,'Hourly Demand and Generation'!I6062*'System Design'!$F$21)))</f>
        <v>300</v>
      </c>
      <c r="O6062" s="32">
        <f>IF('System Design'!$F$8=1,'Hourly Demand and Generation'!J6062*'System Design'!$F$22,IF('System Design'!$F$8=2,'Hourly Demand and Generation'!K6062*'System Design'!$F$22,IF('System Design'!$F$8=3,'Hourly Demand and Generation'!L6062*'System Design'!$F$22)))</f>
        <v>660.76191591832253</v>
      </c>
      <c r="Q6062" s="32">
        <f t="shared" si="1347"/>
        <v>0</v>
      </c>
      <c r="R6062" s="32">
        <f t="shared" si="1350"/>
        <v>5400</v>
      </c>
      <c r="S6062" s="32">
        <f t="shared" si="1351"/>
        <v>0</v>
      </c>
      <c r="T6062" s="32">
        <f t="shared" si="1352"/>
        <v>21600</v>
      </c>
      <c r="U6062" s="32">
        <f t="shared" si="1353"/>
        <v>0</v>
      </c>
      <c r="V6062" s="32">
        <f t="shared" si="1348"/>
        <v>679.96191591832257</v>
      </c>
      <c r="W6062" s="32">
        <f t="shared" si="1354"/>
        <v>679.96191591832257</v>
      </c>
      <c r="X6062" s="32">
        <f t="shared" si="1355"/>
        <v>679.96191591832257</v>
      </c>
    </row>
    <row r="6063" spans="1:24" x14ac:dyDescent="0.25">
      <c r="A6063" s="2"/>
      <c r="B6063" s="2" t="s">
        <v>10</v>
      </c>
      <c r="C6063" s="2">
        <f t="shared" si="1358"/>
        <v>253</v>
      </c>
      <c r="D6063" s="2">
        <f t="shared" si="1359"/>
        <v>11</v>
      </c>
      <c r="E6063" s="2">
        <f t="shared" si="1349"/>
        <v>6059</v>
      </c>
      <c r="F6063" s="11">
        <v>277.2</v>
      </c>
      <c r="G6063" s="10">
        <v>0.66400000000000003</v>
      </c>
      <c r="H6063" s="10">
        <v>0.7</v>
      </c>
      <c r="I6063" s="10">
        <v>0.73599999999999999</v>
      </c>
      <c r="J6063" s="9">
        <v>0.234937570104293</v>
      </c>
      <c r="K6063" s="9">
        <v>0.234937570104293</v>
      </c>
      <c r="L6063" s="9">
        <v>0.234937570104293</v>
      </c>
      <c r="N6063" s="32">
        <f>IF('System Design'!$F$8=1,'Hourly Demand and Generation'!G6063*'System Design'!$F$21,IF('System Design'!$F$8=2,'Hourly Demand and Generation'!H6063*'System Design'!$F$21,IF('System Design'!$F$8=3,'Hourly Demand and Generation'!I6063*'System Design'!$F$21)))</f>
        <v>368</v>
      </c>
      <c r="O6063" s="32">
        <f>IF('System Design'!$F$8=1,'Hourly Demand and Generation'!J6063*'System Design'!$F$22,IF('System Design'!$F$8=2,'Hourly Demand and Generation'!K6063*'System Design'!$F$22,IF('System Design'!$F$8=3,'Hourly Demand and Generation'!L6063*'System Design'!$F$22)))</f>
        <v>587.34392526073248</v>
      </c>
      <c r="Q6063" s="32">
        <f t="shared" si="1347"/>
        <v>0</v>
      </c>
      <c r="R6063" s="32">
        <f t="shared" si="1350"/>
        <v>5400</v>
      </c>
      <c r="S6063" s="32">
        <f t="shared" si="1351"/>
        <v>0</v>
      </c>
      <c r="T6063" s="32">
        <f t="shared" si="1352"/>
        <v>21600</v>
      </c>
      <c r="U6063" s="32">
        <f t="shared" si="1353"/>
        <v>0</v>
      </c>
      <c r="V6063" s="32">
        <f t="shared" si="1348"/>
        <v>678.14392526073243</v>
      </c>
      <c r="W6063" s="32">
        <f t="shared" si="1354"/>
        <v>678.14392526073243</v>
      </c>
      <c r="X6063" s="32">
        <f t="shared" si="1355"/>
        <v>678.14392526073243</v>
      </c>
    </row>
    <row r="6064" spans="1:24" x14ac:dyDescent="0.25">
      <c r="A6064" s="2"/>
      <c r="B6064" s="2" t="s">
        <v>10</v>
      </c>
      <c r="C6064" s="2">
        <f t="shared" si="1358"/>
        <v>253</v>
      </c>
      <c r="D6064" s="2">
        <f t="shared" si="1359"/>
        <v>12</v>
      </c>
      <c r="E6064" s="2">
        <f t="shared" si="1349"/>
        <v>6060</v>
      </c>
      <c r="F6064" s="11">
        <v>277.2</v>
      </c>
      <c r="G6064" s="10">
        <v>0.8</v>
      </c>
      <c r="H6064" s="10">
        <v>0.8</v>
      </c>
      <c r="I6064" s="10">
        <v>0.8</v>
      </c>
      <c r="J6064" s="9">
        <v>0.22025397197277399</v>
      </c>
      <c r="K6064" s="9">
        <v>0.22025397197277399</v>
      </c>
      <c r="L6064" s="9">
        <v>0.22025397197277399</v>
      </c>
      <c r="N6064" s="32">
        <f>IF('System Design'!$F$8=1,'Hourly Demand and Generation'!G6064*'System Design'!$F$21,IF('System Design'!$F$8=2,'Hourly Demand and Generation'!H6064*'System Design'!$F$21,IF('System Design'!$F$8=3,'Hourly Demand and Generation'!I6064*'System Design'!$F$21)))</f>
        <v>400</v>
      </c>
      <c r="O6064" s="32">
        <f>IF('System Design'!$F$8=1,'Hourly Demand and Generation'!J6064*'System Design'!$F$22,IF('System Design'!$F$8=2,'Hourly Demand and Generation'!K6064*'System Design'!$F$22,IF('System Design'!$F$8=3,'Hourly Demand and Generation'!L6064*'System Design'!$F$22)))</f>
        <v>550.63492993193495</v>
      </c>
      <c r="Q6064" s="32">
        <f t="shared" si="1347"/>
        <v>0</v>
      </c>
      <c r="R6064" s="32">
        <f t="shared" si="1350"/>
        <v>5400</v>
      </c>
      <c r="S6064" s="32">
        <f t="shared" si="1351"/>
        <v>0</v>
      </c>
      <c r="T6064" s="32">
        <f t="shared" si="1352"/>
        <v>21600</v>
      </c>
      <c r="U6064" s="32">
        <f t="shared" si="1353"/>
        <v>0</v>
      </c>
      <c r="V6064" s="32">
        <f t="shared" si="1348"/>
        <v>673.4349299319349</v>
      </c>
      <c r="W6064" s="32">
        <f t="shared" si="1354"/>
        <v>673.4349299319349</v>
      </c>
      <c r="X6064" s="32">
        <f t="shared" si="1355"/>
        <v>673.4349299319349</v>
      </c>
    </row>
    <row r="6065" spans="1:24" x14ac:dyDescent="0.25">
      <c r="A6065" s="2"/>
      <c r="B6065" s="2" t="s">
        <v>10</v>
      </c>
      <c r="C6065" s="2">
        <f t="shared" si="1358"/>
        <v>253</v>
      </c>
      <c r="D6065" s="2">
        <f t="shared" si="1359"/>
        <v>13</v>
      </c>
      <c r="E6065" s="2">
        <f t="shared" si="1349"/>
        <v>6061</v>
      </c>
      <c r="F6065" s="11">
        <v>288</v>
      </c>
      <c r="G6065" s="10">
        <v>0.66400000000000003</v>
      </c>
      <c r="H6065" s="10">
        <v>0.7</v>
      </c>
      <c r="I6065" s="10">
        <v>0.73599999999999999</v>
      </c>
      <c r="J6065" s="9">
        <v>0.234937570104293</v>
      </c>
      <c r="K6065" s="9">
        <v>0.234937570104293</v>
      </c>
      <c r="L6065" s="9">
        <v>0.234937570104293</v>
      </c>
      <c r="N6065" s="32">
        <f>IF('System Design'!$F$8=1,'Hourly Demand and Generation'!G6065*'System Design'!$F$21,IF('System Design'!$F$8=2,'Hourly Demand and Generation'!H6065*'System Design'!$F$21,IF('System Design'!$F$8=3,'Hourly Demand and Generation'!I6065*'System Design'!$F$21)))</f>
        <v>368</v>
      </c>
      <c r="O6065" s="32">
        <f>IF('System Design'!$F$8=1,'Hourly Demand and Generation'!J6065*'System Design'!$F$22,IF('System Design'!$F$8=2,'Hourly Demand and Generation'!K6065*'System Design'!$F$22,IF('System Design'!$F$8=3,'Hourly Demand and Generation'!L6065*'System Design'!$F$22)))</f>
        <v>587.34392526073248</v>
      </c>
      <c r="Q6065" s="32">
        <f t="shared" si="1347"/>
        <v>0</v>
      </c>
      <c r="R6065" s="32">
        <f t="shared" si="1350"/>
        <v>5400</v>
      </c>
      <c r="S6065" s="32">
        <f t="shared" si="1351"/>
        <v>0</v>
      </c>
      <c r="T6065" s="32">
        <f t="shared" si="1352"/>
        <v>21600</v>
      </c>
      <c r="U6065" s="32">
        <f t="shared" si="1353"/>
        <v>0</v>
      </c>
      <c r="V6065" s="32">
        <f t="shared" si="1348"/>
        <v>667.34392526073248</v>
      </c>
      <c r="W6065" s="32">
        <f t="shared" si="1354"/>
        <v>667.34392526073248</v>
      </c>
      <c r="X6065" s="32">
        <f t="shared" si="1355"/>
        <v>667.34392526073248</v>
      </c>
    </row>
    <row r="6066" spans="1:24" x14ac:dyDescent="0.25">
      <c r="A6066" s="2"/>
      <c r="B6066" s="2" t="s">
        <v>10</v>
      </c>
      <c r="C6066" s="2">
        <f t="shared" si="1358"/>
        <v>253</v>
      </c>
      <c r="D6066" s="2">
        <f t="shared" si="1359"/>
        <v>14</v>
      </c>
      <c r="E6066" s="2">
        <f t="shared" si="1349"/>
        <v>6062</v>
      </c>
      <c r="F6066" s="11">
        <v>288</v>
      </c>
      <c r="G6066" s="10">
        <v>0.53600000000000003</v>
      </c>
      <c r="H6066" s="10">
        <v>0.56799999999999995</v>
      </c>
      <c r="I6066" s="10">
        <v>0.6</v>
      </c>
      <c r="J6066" s="9">
        <v>0.24962116823581099</v>
      </c>
      <c r="K6066" s="9">
        <v>0.24962116823581099</v>
      </c>
      <c r="L6066" s="9">
        <v>0.24962116823581099</v>
      </c>
      <c r="N6066" s="32">
        <f>IF('System Design'!$F$8=1,'Hourly Demand and Generation'!G6066*'System Design'!$F$21,IF('System Design'!$F$8=2,'Hourly Demand and Generation'!H6066*'System Design'!$F$21,IF('System Design'!$F$8=3,'Hourly Demand and Generation'!I6066*'System Design'!$F$21)))</f>
        <v>300</v>
      </c>
      <c r="O6066" s="32">
        <f>IF('System Design'!$F$8=1,'Hourly Demand and Generation'!J6066*'System Design'!$F$22,IF('System Design'!$F$8=2,'Hourly Demand and Generation'!K6066*'System Design'!$F$22,IF('System Design'!$F$8=3,'Hourly Demand and Generation'!L6066*'System Design'!$F$22)))</f>
        <v>624.0529205895275</v>
      </c>
      <c r="Q6066" s="32">
        <f t="shared" si="1347"/>
        <v>0</v>
      </c>
      <c r="R6066" s="32">
        <f t="shared" si="1350"/>
        <v>5400</v>
      </c>
      <c r="S6066" s="32">
        <f t="shared" si="1351"/>
        <v>0</v>
      </c>
      <c r="T6066" s="32">
        <f t="shared" si="1352"/>
        <v>21600</v>
      </c>
      <c r="U6066" s="32">
        <f t="shared" si="1353"/>
        <v>0</v>
      </c>
      <c r="V6066" s="32">
        <f t="shared" si="1348"/>
        <v>636.0529205895275</v>
      </c>
      <c r="W6066" s="32">
        <f t="shared" si="1354"/>
        <v>636.0529205895275</v>
      </c>
      <c r="X6066" s="32">
        <f t="shared" si="1355"/>
        <v>636.0529205895275</v>
      </c>
    </row>
    <row r="6067" spans="1:24" x14ac:dyDescent="0.25">
      <c r="A6067" s="2"/>
      <c r="B6067" s="2" t="s">
        <v>10</v>
      </c>
      <c r="C6067" s="2">
        <f t="shared" si="1358"/>
        <v>253</v>
      </c>
      <c r="D6067" s="2">
        <f t="shared" si="1359"/>
        <v>15</v>
      </c>
      <c r="E6067" s="2">
        <f t="shared" si="1349"/>
        <v>6063</v>
      </c>
      <c r="F6067" s="11">
        <v>306</v>
      </c>
      <c r="G6067" s="10">
        <v>0.4</v>
      </c>
      <c r="H6067" s="10">
        <v>0.432</v>
      </c>
      <c r="I6067" s="10">
        <v>0.46400000000000002</v>
      </c>
      <c r="J6067" s="9">
        <v>0.26430476636732902</v>
      </c>
      <c r="K6067" s="9">
        <v>0.26430476636732902</v>
      </c>
      <c r="L6067" s="9">
        <v>0.26430476636732902</v>
      </c>
      <c r="N6067" s="32">
        <f>IF('System Design'!$F$8=1,'Hourly Demand and Generation'!G6067*'System Design'!$F$21,IF('System Design'!$F$8=2,'Hourly Demand and Generation'!H6067*'System Design'!$F$21,IF('System Design'!$F$8=3,'Hourly Demand and Generation'!I6067*'System Design'!$F$21)))</f>
        <v>232</v>
      </c>
      <c r="O6067" s="32">
        <f>IF('System Design'!$F$8=1,'Hourly Demand and Generation'!J6067*'System Design'!$F$22,IF('System Design'!$F$8=2,'Hourly Demand and Generation'!K6067*'System Design'!$F$22,IF('System Design'!$F$8=3,'Hourly Demand and Generation'!L6067*'System Design'!$F$22)))</f>
        <v>660.76191591832253</v>
      </c>
      <c r="Q6067" s="32">
        <f t="shared" si="1347"/>
        <v>0</v>
      </c>
      <c r="R6067" s="32">
        <f t="shared" si="1350"/>
        <v>5400</v>
      </c>
      <c r="S6067" s="32">
        <f t="shared" si="1351"/>
        <v>0</v>
      </c>
      <c r="T6067" s="32">
        <f t="shared" si="1352"/>
        <v>21600</v>
      </c>
      <c r="U6067" s="32">
        <f t="shared" si="1353"/>
        <v>0</v>
      </c>
      <c r="V6067" s="32">
        <f t="shared" si="1348"/>
        <v>586.76191591832253</v>
      </c>
      <c r="W6067" s="32">
        <f t="shared" si="1354"/>
        <v>586.76191591832253</v>
      </c>
      <c r="X6067" s="32">
        <f t="shared" si="1355"/>
        <v>586.76191591832253</v>
      </c>
    </row>
    <row r="6068" spans="1:24" x14ac:dyDescent="0.25">
      <c r="A6068" s="2"/>
      <c r="B6068" s="2" t="s">
        <v>10</v>
      </c>
      <c r="C6068" s="2">
        <f t="shared" si="1358"/>
        <v>253</v>
      </c>
      <c r="D6068" s="2">
        <f t="shared" si="1359"/>
        <v>16</v>
      </c>
      <c r="E6068" s="2">
        <f t="shared" si="1349"/>
        <v>6064</v>
      </c>
      <c r="F6068" s="11">
        <v>324</v>
      </c>
      <c r="G6068" s="10">
        <v>0.26400000000000001</v>
      </c>
      <c r="H6068" s="10">
        <v>0.3</v>
      </c>
      <c r="I6068" s="10">
        <v>0.33600000000000002</v>
      </c>
      <c r="J6068" s="9">
        <v>0.26430476636732902</v>
      </c>
      <c r="K6068" s="9">
        <v>0.26430476636732902</v>
      </c>
      <c r="L6068" s="9">
        <v>0.26430476636732902</v>
      </c>
      <c r="N6068" s="32">
        <f>IF('System Design'!$F$8=1,'Hourly Demand and Generation'!G6068*'System Design'!$F$21,IF('System Design'!$F$8=2,'Hourly Demand and Generation'!H6068*'System Design'!$F$21,IF('System Design'!$F$8=3,'Hourly Demand and Generation'!I6068*'System Design'!$F$21)))</f>
        <v>168</v>
      </c>
      <c r="O6068" s="32">
        <f>IF('System Design'!$F$8=1,'Hourly Demand and Generation'!J6068*'System Design'!$F$22,IF('System Design'!$F$8=2,'Hourly Demand and Generation'!K6068*'System Design'!$F$22,IF('System Design'!$F$8=3,'Hourly Demand and Generation'!L6068*'System Design'!$F$22)))</f>
        <v>660.76191591832253</v>
      </c>
      <c r="Q6068" s="32">
        <f t="shared" si="1347"/>
        <v>0</v>
      </c>
      <c r="R6068" s="32">
        <f t="shared" si="1350"/>
        <v>5400</v>
      </c>
      <c r="S6068" s="32">
        <f t="shared" si="1351"/>
        <v>0</v>
      </c>
      <c r="T6068" s="32">
        <f t="shared" si="1352"/>
        <v>21600</v>
      </c>
      <c r="U6068" s="32">
        <f t="shared" si="1353"/>
        <v>0</v>
      </c>
      <c r="V6068" s="32">
        <f t="shared" si="1348"/>
        <v>504.76191591832253</v>
      </c>
      <c r="W6068" s="32">
        <f t="shared" si="1354"/>
        <v>504.76191591832253</v>
      </c>
      <c r="X6068" s="32">
        <f t="shared" si="1355"/>
        <v>504.76191591832253</v>
      </c>
    </row>
    <row r="6069" spans="1:24" x14ac:dyDescent="0.25">
      <c r="A6069" s="2"/>
      <c r="B6069" s="2" t="s">
        <v>10</v>
      </c>
      <c r="C6069" s="2">
        <f t="shared" si="1358"/>
        <v>253</v>
      </c>
      <c r="D6069" s="2">
        <f t="shared" si="1359"/>
        <v>17</v>
      </c>
      <c r="E6069" s="2">
        <f t="shared" si="1349"/>
        <v>6065</v>
      </c>
      <c r="F6069" s="11">
        <v>342</v>
      </c>
      <c r="G6069" s="10">
        <v>0.13600000000000001</v>
      </c>
      <c r="H6069" s="10">
        <v>0.16800000000000001</v>
      </c>
      <c r="I6069" s="10">
        <v>0.2</v>
      </c>
      <c r="J6069" s="9">
        <v>0.29367196263036599</v>
      </c>
      <c r="K6069" s="9">
        <v>0.29367196263036599</v>
      </c>
      <c r="L6069" s="9">
        <v>0.29367196263036599</v>
      </c>
      <c r="N6069" s="32">
        <f>IF('System Design'!$F$8=1,'Hourly Demand and Generation'!G6069*'System Design'!$F$21,IF('System Design'!$F$8=2,'Hourly Demand and Generation'!H6069*'System Design'!$F$21,IF('System Design'!$F$8=3,'Hourly Demand and Generation'!I6069*'System Design'!$F$21)))</f>
        <v>100</v>
      </c>
      <c r="O6069" s="32">
        <f>IF('System Design'!$F$8=1,'Hourly Demand and Generation'!J6069*'System Design'!$F$22,IF('System Design'!$F$8=2,'Hourly Demand and Generation'!K6069*'System Design'!$F$22,IF('System Design'!$F$8=3,'Hourly Demand and Generation'!L6069*'System Design'!$F$22)))</f>
        <v>734.17990657591497</v>
      </c>
      <c r="Q6069" s="32">
        <f t="shared" si="1347"/>
        <v>0</v>
      </c>
      <c r="R6069" s="32">
        <f t="shared" si="1350"/>
        <v>5400</v>
      </c>
      <c r="S6069" s="32">
        <f t="shared" si="1351"/>
        <v>0</v>
      </c>
      <c r="T6069" s="32">
        <f t="shared" si="1352"/>
        <v>21600</v>
      </c>
      <c r="U6069" s="32">
        <f t="shared" si="1353"/>
        <v>0</v>
      </c>
      <c r="V6069" s="32">
        <f t="shared" si="1348"/>
        <v>492.17990657591497</v>
      </c>
      <c r="W6069" s="32">
        <f t="shared" si="1354"/>
        <v>492.17990657591497</v>
      </c>
      <c r="X6069" s="32">
        <f t="shared" si="1355"/>
        <v>492.17990657591497</v>
      </c>
    </row>
    <row r="6070" spans="1:24" x14ac:dyDescent="0.25">
      <c r="A6070" s="2"/>
      <c r="B6070" s="2" t="s">
        <v>10</v>
      </c>
      <c r="C6070" s="2">
        <f t="shared" si="1358"/>
        <v>253</v>
      </c>
      <c r="D6070" s="2">
        <f t="shared" si="1359"/>
        <v>18</v>
      </c>
      <c r="E6070" s="2">
        <f t="shared" si="1349"/>
        <v>6066</v>
      </c>
      <c r="F6070" s="11">
        <v>360</v>
      </c>
      <c r="G6070" s="10">
        <v>6.4000000000000001E-2</v>
      </c>
      <c r="H6070" s="10">
        <v>0.1</v>
      </c>
      <c r="I6070" s="10">
        <v>0.13600000000000001</v>
      </c>
      <c r="J6070" s="9">
        <v>0.27898836449884701</v>
      </c>
      <c r="K6070" s="9">
        <v>0.27898836449884701</v>
      </c>
      <c r="L6070" s="9">
        <v>0.27898836449884701</v>
      </c>
      <c r="N6070" s="32">
        <f>IF('System Design'!$F$8=1,'Hourly Demand and Generation'!G6070*'System Design'!$F$21,IF('System Design'!$F$8=2,'Hourly Demand and Generation'!H6070*'System Design'!$F$21,IF('System Design'!$F$8=3,'Hourly Demand and Generation'!I6070*'System Design'!$F$21)))</f>
        <v>68</v>
      </c>
      <c r="O6070" s="32">
        <f>IF('System Design'!$F$8=1,'Hourly Demand and Generation'!J6070*'System Design'!$F$22,IF('System Design'!$F$8=2,'Hourly Demand and Generation'!K6070*'System Design'!$F$22,IF('System Design'!$F$8=3,'Hourly Demand and Generation'!L6070*'System Design'!$F$22)))</f>
        <v>697.47091124711756</v>
      </c>
      <c r="Q6070" s="32">
        <f t="shared" si="1347"/>
        <v>0</v>
      </c>
      <c r="R6070" s="32">
        <f t="shared" si="1350"/>
        <v>5400</v>
      </c>
      <c r="S6070" s="32">
        <f t="shared" si="1351"/>
        <v>0</v>
      </c>
      <c r="T6070" s="32">
        <f t="shared" si="1352"/>
        <v>21600</v>
      </c>
      <c r="U6070" s="32">
        <f t="shared" si="1353"/>
        <v>0</v>
      </c>
      <c r="V6070" s="32">
        <f t="shared" si="1348"/>
        <v>405.47091124711756</v>
      </c>
      <c r="W6070" s="32">
        <f t="shared" si="1354"/>
        <v>405.47091124711756</v>
      </c>
      <c r="X6070" s="32">
        <f t="shared" si="1355"/>
        <v>405.47091124711756</v>
      </c>
    </row>
    <row r="6071" spans="1:24" x14ac:dyDescent="0.25">
      <c r="A6071" s="2"/>
      <c r="B6071" s="2" t="s">
        <v>10</v>
      </c>
      <c r="C6071" s="2">
        <f t="shared" si="1358"/>
        <v>253</v>
      </c>
      <c r="D6071" s="2">
        <f t="shared" si="1359"/>
        <v>19</v>
      </c>
      <c r="E6071" s="2">
        <f t="shared" si="1349"/>
        <v>6067</v>
      </c>
      <c r="F6071" s="11">
        <v>349.2</v>
      </c>
      <c r="G6071" s="10">
        <v>0</v>
      </c>
      <c r="H6071" s="10">
        <v>3.2000000000000001E-2</v>
      </c>
      <c r="I6071" s="10">
        <v>6.4000000000000001E-2</v>
      </c>
      <c r="J6071" s="9">
        <v>0.26430476636732902</v>
      </c>
      <c r="K6071" s="9">
        <v>0.26430476636732902</v>
      </c>
      <c r="L6071" s="9">
        <v>0.26430476636732902</v>
      </c>
      <c r="N6071" s="32">
        <f>IF('System Design'!$F$8=1,'Hourly Demand and Generation'!G6071*'System Design'!$F$21,IF('System Design'!$F$8=2,'Hourly Demand and Generation'!H6071*'System Design'!$F$21,IF('System Design'!$F$8=3,'Hourly Demand and Generation'!I6071*'System Design'!$F$21)))</f>
        <v>32</v>
      </c>
      <c r="O6071" s="32">
        <f>IF('System Design'!$F$8=1,'Hourly Demand and Generation'!J6071*'System Design'!$F$22,IF('System Design'!$F$8=2,'Hourly Demand and Generation'!K6071*'System Design'!$F$22,IF('System Design'!$F$8=3,'Hourly Demand and Generation'!L6071*'System Design'!$F$22)))</f>
        <v>660.76191591832253</v>
      </c>
      <c r="Q6071" s="32">
        <f t="shared" si="1347"/>
        <v>0</v>
      </c>
      <c r="R6071" s="32">
        <f t="shared" si="1350"/>
        <v>5400</v>
      </c>
      <c r="S6071" s="32">
        <f t="shared" si="1351"/>
        <v>0</v>
      </c>
      <c r="T6071" s="32">
        <f t="shared" si="1352"/>
        <v>21600</v>
      </c>
      <c r="U6071" s="32">
        <f t="shared" si="1353"/>
        <v>0</v>
      </c>
      <c r="V6071" s="32">
        <f t="shared" si="1348"/>
        <v>343.56191591832254</v>
      </c>
      <c r="W6071" s="32">
        <f t="shared" si="1354"/>
        <v>343.56191591832254</v>
      </c>
      <c r="X6071" s="32">
        <f t="shared" si="1355"/>
        <v>343.56191591832254</v>
      </c>
    </row>
    <row r="6072" spans="1:24" x14ac:dyDescent="0.25">
      <c r="A6072" s="2"/>
      <c r="B6072" s="2" t="s">
        <v>10</v>
      </c>
      <c r="C6072" s="2">
        <f t="shared" si="1358"/>
        <v>253</v>
      </c>
      <c r="D6072" s="2">
        <f t="shared" si="1359"/>
        <v>20</v>
      </c>
      <c r="E6072" s="2">
        <f t="shared" si="1349"/>
        <v>6068</v>
      </c>
      <c r="F6072" s="11">
        <v>342</v>
      </c>
      <c r="G6072" s="10">
        <v>0</v>
      </c>
      <c r="H6072" s="10">
        <v>0</v>
      </c>
      <c r="I6072" s="10">
        <v>0</v>
      </c>
      <c r="J6072" s="9">
        <v>0.26430476636732902</v>
      </c>
      <c r="K6072" s="9">
        <v>0.26430476636732902</v>
      </c>
      <c r="L6072" s="9">
        <v>0.26430476636732902</v>
      </c>
      <c r="N6072" s="32">
        <f>IF('System Design'!$F$8=1,'Hourly Demand and Generation'!G6072*'System Design'!$F$21,IF('System Design'!$F$8=2,'Hourly Demand and Generation'!H6072*'System Design'!$F$21,IF('System Design'!$F$8=3,'Hourly Demand and Generation'!I6072*'System Design'!$F$21)))</f>
        <v>0</v>
      </c>
      <c r="O6072" s="32">
        <f>IF('System Design'!$F$8=1,'Hourly Demand and Generation'!J6072*'System Design'!$F$22,IF('System Design'!$F$8=2,'Hourly Demand and Generation'!K6072*'System Design'!$F$22,IF('System Design'!$F$8=3,'Hourly Demand and Generation'!L6072*'System Design'!$F$22)))</f>
        <v>660.76191591832253</v>
      </c>
      <c r="Q6072" s="32">
        <f t="shared" si="1347"/>
        <v>0</v>
      </c>
      <c r="R6072" s="32">
        <f t="shared" si="1350"/>
        <v>5400</v>
      </c>
      <c r="S6072" s="32">
        <f t="shared" si="1351"/>
        <v>0</v>
      </c>
      <c r="T6072" s="32">
        <f t="shared" si="1352"/>
        <v>21600</v>
      </c>
      <c r="U6072" s="32">
        <f t="shared" si="1353"/>
        <v>0</v>
      </c>
      <c r="V6072" s="32">
        <f t="shared" si="1348"/>
        <v>318.76191591832253</v>
      </c>
      <c r="W6072" s="32">
        <f t="shared" si="1354"/>
        <v>318.76191591832253</v>
      </c>
      <c r="X6072" s="32">
        <f t="shared" si="1355"/>
        <v>318.76191591832253</v>
      </c>
    </row>
    <row r="6073" spans="1:24" x14ac:dyDescent="0.25">
      <c r="A6073" s="2"/>
      <c r="B6073" s="2" t="s">
        <v>10</v>
      </c>
      <c r="C6073" s="2">
        <f t="shared" si="1358"/>
        <v>253</v>
      </c>
      <c r="D6073" s="2">
        <f t="shared" si="1359"/>
        <v>21</v>
      </c>
      <c r="E6073" s="2">
        <f t="shared" si="1349"/>
        <v>6069</v>
      </c>
      <c r="F6073" s="11">
        <v>324</v>
      </c>
      <c r="G6073" s="10">
        <v>0</v>
      </c>
      <c r="H6073" s="10">
        <v>0</v>
      </c>
      <c r="I6073" s="10">
        <v>0</v>
      </c>
      <c r="J6073" s="9">
        <v>0.26430476636732902</v>
      </c>
      <c r="K6073" s="9">
        <v>0.26430476636732902</v>
      </c>
      <c r="L6073" s="9">
        <v>0.26430476636732902</v>
      </c>
      <c r="N6073" s="32">
        <f>IF('System Design'!$F$8=1,'Hourly Demand and Generation'!G6073*'System Design'!$F$21,IF('System Design'!$F$8=2,'Hourly Demand and Generation'!H6073*'System Design'!$F$21,IF('System Design'!$F$8=3,'Hourly Demand and Generation'!I6073*'System Design'!$F$21)))</f>
        <v>0</v>
      </c>
      <c r="O6073" s="32">
        <f>IF('System Design'!$F$8=1,'Hourly Demand and Generation'!J6073*'System Design'!$F$22,IF('System Design'!$F$8=2,'Hourly Demand and Generation'!K6073*'System Design'!$F$22,IF('System Design'!$F$8=3,'Hourly Demand and Generation'!L6073*'System Design'!$F$22)))</f>
        <v>660.76191591832253</v>
      </c>
      <c r="Q6073" s="32">
        <f t="shared" si="1347"/>
        <v>0</v>
      </c>
      <c r="R6073" s="32">
        <f t="shared" si="1350"/>
        <v>5400</v>
      </c>
      <c r="S6073" s="32">
        <f t="shared" si="1351"/>
        <v>0</v>
      </c>
      <c r="T6073" s="32">
        <f t="shared" si="1352"/>
        <v>21600</v>
      </c>
      <c r="U6073" s="32">
        <f t="shared" si="1353"/>
        <v>0</v>
      </c>
      <c r="V6073" s="32">
        <f t="shared" si="1348"/>
        <v>336.76191591832253</v>
      </c>
      <c r="W6073" s="32">
        <f t="shared" si="1354"/>
        <v>336.76191591832253</v>
      </c>
      <c r="X6073" s="32">
        <f t="shared" si="1355"/>
        <v>336.76191591832253</v>
      </c>
    </row>
    <row r="6074" spans="1:24" x14ac:dyDescent="0.25">
      <c r="A6074" s="2"/>
      <c r="B6074" s="2" t="s">
        <v>10</v>
      </c>
      <c r="C6074" s="2">
        <f t="shared" si="1358"/>
        <v>253</v>
      </c>
      <c r="D6074" s="2">
        <f t="shared" si="1359"/>
        <v>22</v>
      </c>
      <c r="E6074" s="2">
        <f t="shared" si="1349"/>
        <v>6070</v>
      </c>
      <c r="F6074" s="11">
        <v>306</v>
      </c>
      <c r="G6074" s="10">
        <v>0</v>
      </c>
      <c r="H6074" s="10">
        <v>0</v>
      </c>
      <c r="I6074" s="10">
        <v>0</v>
      </c>
      <c r="J6074" s="9">
        <v>0.27898836449884701</v>
      </c>
      <c r="K6074" s="9">
        <v>0.27898836449884701</v>
      </c>
      <c r="L6074" s="9">
        <v>0.27898836449884701</v>
      </c>
      <c r="N6074" s="32">
        <f>IF('System Design'!$F$8=1,'Hourly Demand and Generation'!G6074*'System Design'!$F$21,IF('System Design'!$F$8=2,'Hourly Demand and Generation'!H6074*'System Design'!$F$21,IF('System Design'!$F$8=3,'Hourly Demand and Generation'!I6074*'System Design'!$F$21)))</f>
        <v>0</v>
      </c>
      <c r="O6074" s="32">
        <f>IF('System Design'!$F$8=1,'Hourly Demand and Generation'!J6074*'System Design'!$F$22,IF('System Design'!$F$8=2,'Hourly Demand and Generation'!K6074*'System Design'!$F$22,IF('System Design'!$F$8=3,'Hourly Demand and Generation'!L6074*'System Design'!$F$22)))</f>
        <v>697.47091124711756</v>
      </c>
      <c r="Q6074" s="32">
        <f t="shared" si="1347"/>
        <v>0</v>
      </c>
      <c r="R6074" s="32">
        <f t="shared" si="1350"/>
        <v>5400</v>
      </c>
      <c r="S6074" s="32">
        <f t="shared" si="1351"/>
        <v>0</v>
      </c>
      <c r="T6074" s="32">
        <f t="shared" si="1352"/>
        <v>21600</v>
      </c>
      <c r="U6074" s="32">
        <f t="shared" si="1353"/>
        <v>0</v>
      </c>
      <c r="V6074" s="32">
        <f t="shared" si="1348"/>
        <v>391.47091124711756</v>
      </c>
      <c r="W6074" s="32">
        <f t="shared" si="1354"/>
        <v>391.47091124711756</v>
      </c>
      <c r="X6074" s="32">
        <f t="shared" si="1355"/>
        <v>391.47091124711756</v>
      </c>
    </row>
    <row r="6075" spans="1:24" x14ac:dyDescent="0.25">
      <c r="A6075" s="2"/>
      <c r="B6075" s="2" t="s">
        <v>10</v>
      </c>
      <c r="C6075" s="2">
        <f t="shared" si="1358"/>
        <v>253</v>
      </c>
      <c r="D6075" s="2">
        <f t="shared" si="1359"/>
        <v>23</v>
      </c>
      <c r="E6075" s="2">
        <f t="shared" si="1349"/>
        <v>6071</v>
      </c>
      <c r="F6075" s="11">
        <v>288</v>
      </c>
      <c r="G6075" s="10">
        <v>0</v>
      </c>
      <c r="H6075" s="10">
        <v>0</v>
      </c>
      <c r="I6075" s="10">
        <v>0</v>
      </c>
      <c r="J6075" s="9">
        <v>0.234937570104293</v>
      </c>
      <c r="K6075" s="9">
        <v>0.234937570104293</v>
      </c>
      <c r="L6075" s="9">
        <v>0.234937570104293</v>
      </c>
      <c r="N6075" s="32">
        <f>IF('System Design'!$F$8=1,'Hourly Demand and Generation'!G6075*'System Design'!$F$21,IF('System Design'!$F$8=2,'Hourly Demand and Generation'!H6075*'System Design'!$F$21,IF('System Design'!$F$8=3,'Hourly Demand and Generation'!I6075*'System Design'!$F$21)))</f>
        <v>0</v>
      </c>
      <c r="O6075" s="32">
        <f>IF('System Design'!$F$8=1,'Hourly Demand and Generation'!J6075*'System Design'!$F$22,IF('System Design'!$F$8=2,'Hourly Demand and Generation'!K6075*'System Design'!$F$22,IF('System Design'!$F$8=3,'Hourly Demand and Generation'!L6075*'System Design'!$F$22)))</f>
        <v>587.34392526073248</v>
      </c>
      <c r="Q6075" s="32">
        <f t="shared" si="1347"/>
        <v>0</v>
      </c>
      <c r="R6075" s="32">
        <f t="shared" si="1350"/>
        <v>5400</v>
      </c>
      <c r="S6075" s="32">
        <f t="shared" si="1351"/>
        <v>0</v>
      </c>
      <c r="T6075" s="32">
        <f t="shared" si="1352"/>
        <v>21600</v>
      </c>
      <c r="U6075" s="32">
        <f t="shared" si="1353"/>
        <v>0</v>
      </c>
      <c r="V6075" s="32">
        <f t="shared" si="1348"/>
        <v>299.34392526073248</v>
      </c>
      <c r="W6075" s="32">
        <f t="shared" si="1354"/>
        <v>299.34392526073248</v>
      </c>
      <c r="X6075" s="32">
        <f t="shared" si="1355"/>
        <v>299.34392526073248</v>
      </c>
    </row>
    <row r="6076" spans="1:24" x14ac:dyDescent="0.25">
      <c r="A6076" s="2"/>
      <c r="B6076" s="2" t="s">
        <v>10</v>
      </c>
      <c r="C6076" s="2">
        <f t="shared" si="1358"/>
        <v>253</v>
      </c>
      <c r="D6076" s="2">
        <f t="shared" si="1359"/>
        <v>24</v>
      </c>
      <c r="E6076" s="2">
        <f t="shared" si="1349"/>
        <v>6072</v>
      </c>
      <c r="F6076" s="11">
        <v>252</v>
      </c>
      <c r="G6076" s="10">
        <v>0</v>
      </c>
      <c r="H6076" s="10">
        <v>0</v>
      </c>
      <c r="I6076" s="10">
        <v>0</v>
      </c>
      <c r="J6076" s="9">
        <v>0.234937570104293</v>
      </c>
      <c r="K6076" s="9">
        <v>0.234937570104293</v>
      </c>
      <c r="L6076" s="9">
        <v>0.234937570104293</v>
      </c>
      <c r="N6076" s="32">
        <f>IF('System Design'!$F$8=1,'Hourly Demand and Generation'!G6076*'System Design'!$F$21,IF('System Design'!$F$8=2,'Hourly Demand and Generation'!H6076*'System Design'!$F$21,IF('System Design'!$F$8=3,'Hourly Demand and Generation'!I6076*'System Design'!$F$21)))</f>
        <v>0</v>
      </c>
      <c r="O6076" s="32">
        <f>IF('System Design'!$F$8=1,'Hourly Demand and Generation'!J6076*'System Design'!$F$22,IF('System Design'!$F$8=2,'Hourly Demand and Generation'!K6076*'System Design'!$F$22,IF('System Design'!$F$8=3,'Hourly Demand and Generation'!L6076*'System Design'!$F$22)))</f>
        <v>587.34392526073248</v>
      </c>
      <c r="Q6076" s="32">
        <f t="shared" si="1347"/>
        <v>0</v>
      </c>
      <c r="R6076" s="32">
        <f t="shared" si="1350"/>
        <v>5400</v>
      </c>
      <c r="S6076" s="32">
        <f t="shared" si="1351"/>
        <v>0</v>
      </c>
      <c r="T6076" s="32">
        <f t="shared" si="1352"/>
        <v>21600</v>
      </c>
      <c r="U6076" s="32">
        <f t="shared" si="1353"/>
        <v>0</v>
      </c>
      <c r="V6076" s="32">
        <f t="shared" si="1348"/>
        <v>335.34392526073248</v>
      </c>
      <c r="W6076" s="32">
        <f t="shared" si="1354"/>
        <v>335.34392526073248</v>
      </c>
      <c r="X6076" s="32">
        <f t="shared" si="1355"/>
        <v>335.34392526073248</v>
      </c>
    </row>
    <row r="6077" spans="1:24" x14ac:dyDescent="0.25">
      <c r="A6077" s="2"/>
      <c r="B6077" s="2" t="s">
        <v>10</v>
      </c>
      <c r="C6077" s="2">
        <f>C6076+1</f>
        <v>254</v>
      </c>
      <c r="D6077" s="2">
        <v>1</v>
      </c>
      <c r="E6077" s="2">
        <f t="shared" si="1349"/>
        <v>6073</v>
      </c>
      <c r="F6077" s="11">
        <v>216</v>
      </c>
      <c r="G6077" s="10">
        <v>0</v>
      </c>
      <c r="H6077" s="10">
        <v>0</v>
      </c>
      <c r="I6077" s="10">
        <v>0</v>
      </c>
      <c r="J6077" s="9">
        <v>0.31703019502166102</v>
      </c>
      <c r="K6077" s="9">
        <v>0.31703019502166102</v>
      </c>
      <c r="L6077" s="9">
        <v>0.31703019502166102</v>
      </c>
      <c r="N6077" s="32">
        <f>IF('System Design'!$F$8=1,'Hourly Demand and Generation'!G6077*'System Design'!$F$21,IF('System Design'!$F$8=2,'Hourly Demand and Generation'!H6077*'System Design'!$F$21,IF('System Design'!$F$8=3,'Hourly Demand and Generation'!I6077*'System Design'!$F$21)))</f>
        <v>0</v>
      </c>
      <c r="O6077" s="32">
        <f>IF('System Design'!$F$8=1,'Hourly Demand and Generation'!J6077*'System Design'!$F$22,IF('System Design'!$F$8=2,'Hourly Demand and Generation'!K6077*'System Design'!$F$22,IF('System Design'!$F$8=3,'Hourly Demand and Generation'!L6077*'System Design'!$F$22)))</f>
        <v>792.57548755415257</v>
      </c>
      <c r="Q6077" s="32">
        <f t="shared" si="1347"/>
        <v>0</v>
      </c>
      <c r="R6077" s="32">
        <f t="shared" si="1350"/>
        <v>5400</v>
      </c>
      <c r="S6077" s="32">
        <f t="shared" si="1351"/>
        <v>0</v>
      </c>
      <c r="T6077" s="32">
        <f t="shared" si="1352"/>
        <v>21600</v>
      </c>
      <c r="U6077" s="32">
        <f t="shared" si="1353"/>
        <v>0</v>
      </c>
      <c r="V6077" s="32">
        <f t="shared" si="1348"/>
        <v>576.57548755415257</v>
      </c>
      <c r="W6077" s="32">
        <f t="shared" si="1354"/>
        <v>576.57548755415257</v>
      </c>
      <c r="X6077" s="32">
        <f t="shared" si="1355"/>
        <v>576.57548755415257</v>
      </c>
    </row>
    <row r="6078" spans="1:24" x14ac:dyDescent="0.25">
      <c r="A6078" s="2"/>
      <c r="B6078" s="2" t="s">
        <v>10</v>
      </c>
      <c r="C6078" s="2">
        <f>C6077</f>
        <v>254</v>
      </c>
      <c r="D6078" s="2">
        <f>D6077+1</f>
        <v>2</v>
      </c>
      <c r="E6078" s="2">
        <f t="shared" si="1349"/>
        <v>6074</v>
      </c>
      <c r="F6078" s="11">
        <v>198</v>
      </c>
      <c r="G6078" s="10">
        <v>0</v>
      </c>
      <c r="H6078" s="10">
        <v>0</v>
      </c>
      <c r="I6078" s="10">
        <v>0</v>
      </c>
      <c r="J6078" s="9">
        <v>0.28532717551949499</v>
      </c>
      <c r="K6078" s="9">
        <v>0.28532717551949499</v>
      </c>
      <c r="L6078" s="9">
        <v>0.28532717551949499</v>
      </c>
      <c r="N6078" s="32">
        <f>IF('System Design'!$F$8=1,'Hourly Demand and Generation'!G6078*'System Design'!$F$21,IF('System Design'!$F$8=2,'Hourly Demand and Generation'!H6078*'System Design'!$F$21,IF('System Design'!$F$8=3,'Hourly Demand and Generation'!I6078*'System Design'!$F$21)))</f>
        <v>0</v>
      </c>
      <c r="O6078" s="32">
        <f>IF('System Design'!$F$8=1,'Hourly Demand and Generation'!J6078*'System Design'!$F$22,IF('System Design'!$F$8=2,'Hourly Demand and Generation'!K6078*'System Design'!$F$22,IF('System Design'!$F$8=3,'Hourly Demand and Generation'!L6078*'System Design'!$F$22)))</f>
        <v>713.31793879873749</v>
      </c>
      <c r="Q6078" s="32">
        <f t="shared" si="1347"/>
        <v>0</v>
      </c>
      <c r="R6078" s="32">
        <f t="shared" si="1350"/>
        <v>5400</v>
      </c>
      <c r="S6078" s="32">
        <f t="shared" si="1351"/>
        <v>0</v>
      </c>
      <c r="T6078" s="32">
        <f t="shared" si="1352"/>
        <v>21600</v>
      </c>
      <c r="U6078" s="32">
        <f t="shared" si="1353"/>
        <v>0</v>
      </c>
      <c r="V6078" s="32">
        <f t="shared" si="1348"/>
        <v>515.31793879873749</v>
      </c>
      <c r="W6078" s="32">
        <f t="shared" si="1354"/>
        <v>515.31793879873749</v>
      </c>
      <c r="X6078" s="32">
        <f t="shared" si="1355"/>
        <v>515.31793879873749</v>
      </c>
    </row>
    <row r="6079" spans="1:24" x14ac:dyDescent="0.25">
      <c r="A6079" s="2"/>
      <c r="B6079" s="2" t="s">
        <v>10</v>
      </c>
      <c r="C6079" s="2">
        <f t="shared" ref="C6079:C6100" si="1360">C6078</f>
        <v>254</v>
      </c>
      <c r="D6079" s="2">
        <f t="shared" ref="D6079:D6100" si="1361">D6078+1</f>
        <v>3</v>
      </c>
      <c r="E6079" s="2">
        <f t="shared" si="1349"/>
        <v>6075</v>
      </c>
      <c r="F6079" s="11">
        <v>180</v>
      </c>
      <c r="G6079" s="10">
        <v>0</v>
      </c>
      <c r="H6079" s="10">
        <v>0</v>
      </c>
      <c r="I6079" s="10">
        <v>0</v>
      </c>
      <c r="J6079" s="9">
        <v>0.28532717551949499</v>
      </c>
      <c r="K6079" s="9">
        <v>0.28532717551949499</v>
      </c>
      <c r="L6079" s="9">
        <v>0.28532717551949499</v>
      </c>
      <c r="N6079" s="32">
        <f>IF('System Design'!$F$8=1,'Hourly Demand and Generation'!G6079*'System Design'!$F$21,IF('System Design'!$F$8=2,'Hourly Demand and Generation'!H6079*'System Design'!$F$21,IF('System Design'!$F$8=3,'Hourly Demand and Generation'!I6079*'System Design'!$F$21)))</f>
        <v>0</v>
      </c>
      <c r="O6079" s="32">
        <f>IF('System Design'!$F$8=1,'Hourly Demand and Generation'!J6079*'System Design'!$F$22,IF('System Design'!$F$8=2,'Hourly Demand and Generation'!K6079*'System Design'!$F$22,IF('System Design'!$F$8=3,'Hourly Demand and Generation'!L6079*'System Design'!$F$22)))</f>
        <v>713.31793879873749</v>
      </c>
      <c r="Q6079" s="32">
        <f t="shared" si="1347"/>
        <v>0</v>
      </c>
      <c r="R6079" s="32">
        <f t="shared" si="1350"/>
        <v>5400</v>
      </c>
      <c r="S6079" s="32">
        <f t="shared" si="1351"/>
        <v>0</v>
      </c>
      <c r="T6079" s="32">
        <f t="shared" si="1352"/>
        <v>21600</v>
      </c>
      <c r="U6079" s="32">
        <f t="shared" si="1353"/>
        <v>0</v>
      </c>
      <c r="V6079" s="32">
        <f t="shared" si="1348"/>
        <v>533.31793879873749</v>
      </c>
      <c r="W6079" s="32">
        <f t="shared" si="1354"/>
        <v>533.31793879873749</v>
      </c>
      <c r="X6079" s="32">
        <f t="shared" si="1355"/>
        <v>533.31793879873749</v>
      </c>
    </row>
    <row r="6080" spans="1:24" x14ac:dyDescent="0.25">
      <c r="A6080" s="2"/>
      <c r="B6080" s="2" t="s">
        <v>10</v>
      </c>
      <c r="C6080" s="2">
        <f t="shared" si="1360"/>
        <v>254</v>
      </c>
      <c r="D6080" s="2">
        <f t="shared" si="1361"/>
        <v>4</v>
      </c>
      <c r="E6080" s="2">
        <f t="shared" si="1349"/>
        <v>6076</v>
      </c>
      <c r="F6080" s="11">
        <v>216</v>
      </c>
      <c r="G6080" s="10">
        <v>0</v>
      </c>
      <c r="H6080" s="10">
        <v>0</v>
      </c>
      <c r="I6080" s="10">
        <v>0</v>
      </c>
      <c r="J6080" s="9">
        <v>0.31703019502166102</v>
      </c>
      <c r="K6080" s="9">
        <v>0.31703019502166102</v>
      </c>
      <c r="L6080" s="9">
        <v>0.31703019502166102</v>
      </c>
      <c r="N6080" s="32">
        <f>IF('System Design'!$F$8=1,'Hourly Demand and Generation'!G6080*'System Design'!$F$21,IF('System Design'!$F$8=2,'Hourly Demand and Generation'!H6080*'System Design'!$F$21,IF('System Design'!$F$8=3,'Hourly Demand and Generation'!I6080*'System Design'!$F$21)))</f>
        <v>0</v>
      </c>
      <c r="O6080" s="32">
        <f>IF('System Design'!$F$8=1,'Hourly Demand and Generation'!J6080*'System Design'!$F$22,IF('System Design'!$F$8=2,'Hourly Demand and Generation'!K6080*'System Design'!$F$22,IF('System Design'!$F$8=3,'Hourly Demand and Generation'!L6080*'System Design'!$F$22)))</f>
        <v>792.57548755415257</v>
      </c>
      <c r="Q6080" s="32">
        <f t="shared" si="1347"/>
        <v>0</v>
      </c>
      <c r="R6080" s="32">
        <f t="shared" si="1350"/>
        <v>5400</v>
      </c>
      <c r="S6080" s="32">
        <f t="shared" si="1351"/>
        <v>0</v>
      </c>
      <c r="T6080" s="32">
        <f t="shared" si="1352"/>
        <v>21600</v>
      </c>
      <c r="U6080" s="32">
        <f t="shared" si="1353"/>
        <v>0</v>
      </c>
      <c r="V6080" s="32">
        <f t="shared" si="1348"/>
        <v>576.57548755415257</v>
      </c>
      <c r="W6080" s="32">
        <f t="shared" si="1354"/>
        <v>576.57548755415257</v>
      </c>
      <c r="X6080" s="32">
        <f t="shared" si="1355"/>
        <v>576.57548755415257</v>
      </c>
    </row>
    <row r="6081" spans="1:24" x14ac:dyDescent="0.25">
      <c r="A6081" s="2"/>
      <c r="B6081" s="2" t="s">
        <v>10</v>
      </c>
      <c r="C6081" s="2">
        <f t="shared" si="1360"/>
        <v>254</v>
      </c>
      <c r="D6081" s="2">
        <f t="shared" si="1361"/>
        <v>5</v>
      </c>
      <c r="E6081" s="2">
        <f t="shared" si="1349"/>
        <v>6077</v>
      </c>
      <c r="F6081" s="11">
        <v>234</v>
      </c>
      <c r="G6081" s="10">
        <v>0</v>
      </c>
      <c r="H6081" s="10">
        <v>3.2000000000000001E-2</v>
      </c>
      <c r="I6081" s="10">
        <v>6.4000000000000001E-2</v>
      </c>
      <c r="J6081" s="9">
        <v>0.25362415601732902</v>
      </c>
      <c r="K6081" s="9">
        <v>0.25362415601732902</v>
      </c>
      <c r="L6081" s="9">
        <v>0.25362415601732902</v>
      </c>
      <c r="N6081" s="32">
        <f>IF('System Design'!$F$8=1,'Hourly Demand and Generation'!G6081*'System Design'!$F$21,IF('System Design'!$F$8=2,'Hourly Demand and Generation'!H6081*'System Design'!$F$21,IF('System Design'!$F$8=3,'Hourly Demand and Generation'!I6081*'System Design'!$F$21)))</f>
        <v>32</v>
      </c>
      <c r="O6081" s="32">
        <f>IF('System Design'!$F$8=1,'Hourly Demand and Generation'!J6081*'System Design'!$F$22,IF('System Design'!$F$8=2,'Hourly Demand and Generation'!K6081*'System Design'!$F$22,IF('System Design'!$F$8=3,'Hourly Demand and Generation'!L6081*'System Design'!$F$22)))</f>
        <v>634.06039004332251</v>
      </c>
      <c r="Q6081" s="32">
        <f t="shared" si="1347"/>
        <v>0</v>
      </c>
      <c r="R6081" s="32">
        <f t="shared" si="1350"/>
        <v>5400</v>
      </c>
      <c r="S6081" s="32">
        <f t="shared" si="1351"/>
        <v>0</v>
      </c>
      <c r="T6081" s="32">
        <f t="shared" si="1352"/>
        <v>21600</v>
      </c>
      <c r="U6081" s="32">
        <f t="shared" si="1353"/>
        <v>0</v>
      </c>
      <c r="V6081" s="32">
        <f t="shared" si="1348"/>
        <v>432.06039004332251</v>
      </c>
      <c r="W6081" s="32">
        <f t="shared" si="1354"/>
        <v>432.06039004332251</v>
      </c>
      <c r="X6081" s="32">
        <f t="shared" si="1355"/>
        <v>432.06039004332251</v>
      </c>
    </row>
    <row r="6082" spans="1:24" x14ac:dyDescent="0.25">
      <c r="A6082" s="2"/>
      <c r="B6082" s="2" t="s">
        <v>10</v>
      </c>
      <c r="C6082" s="2">
        <f t="shared" si="1360"/>
        <v>254</v>
      </c>
      <c r="D6082" s="2">
        <f t="shared" si="1361"/>
        <v>6</v>
      </c>
      <c r="E6082" s="2">
        <f t="shared" si="1349"/>
        <v>6078</v>
      </c>
      <c r="F6082" s="11">
        <v>252</v>
      </c>
      <c r="G6082" s="10">
        <v>6.4000000000000001E-2</v>
      </c>
      <c r="H6082" s="10">
        <v>0.1</v>
      </c>
      <c r="I6082" s="10">
        <v>0.13600000000000001</v>
      </c>
      <c r="J6082" s="9">
        <v>0.25362415601732902</v>
      </c>
      <c r="K6082" s="9">
        <v>0.25362415601732902</v>
      </c>
      <c r="L6082" s="9">
        <v>0.25362415601732902</v>
      </c>
      <c r="N6082" s="32">
        <f>IF('System Design'!$F$8=1,'Hourly Demand and Generation'!G6082*'System Design'!$F$21,IF('System Design'!$F$8=2,'Hourly Demand and Generation'!H6082*'System Design'!$F$21,IF('System Design'!$F$8=3,'Hourly Demand and Generation'!I6082*'System Design'!$F$21)))</f>
        <v>68</v>
      </c>
      <c r="O6082" s="32">
        <f>IF('System Design'!$F$8=1,'Hourly Demand and Generation'!J6082*'System Design'!$F$22,IF('System Design'!$F$8=2,'Hourly Demand and Generation'!K6082*'System Design'!$F$22,IF('System Design'!$F$8=3,'Hourly Demand and Generation'!L6082*'System Design'!$F$22)))</f>
        <v>634.06039004332251</v>
      </c>
      <c r="Q6082" s="32">
        <f t="shared" si="1347"/>
        <v>0</v>
      </c>
      <c r="R6082" s="32">
        <f t="shared" si="1350"/>
        <v>5400</v>
      </c>
      <c r="S6082" s="32">
        <f t="shared" si="1351"/>
        <v>0</v>
      </c>
      <c r="T6082" s="32">
        <f t="shared" si="1352"/>
        <v>21600</v>
      </c>
      <c r="U6082" s="32">
        <f t="shared" si="1353"/>
        <v>0</v>
      </c>
      <c r="V6082" s="32">
        <f t="shared" si="1348"/>
        <v>450.06039004332251</v>
      </c>
      <c r="W6082" s="32">
        <f t="shared" si="1354"/>
        <v>450.06039004332251</v>
      </c>
      <c r="X6082" s="32">
        <f t="shared" si="1355"/>
        <v>450.06039004332251</v>
      </c>
    </row>
    <row r="6083" spans="1:24" x14ac:dyDescent="0.25">
      <c r="A6083" s="2"/>
      <c r="B6083" s="2" t="s">
        <v>10</v>
      </c>
      <c r="C6083" s="2">
        <f t="shared" si="1360"/>
        <v>254</v>
      </c>
      <c r="D6083" s="2">
        <f t="shared" si="1361"/>
        <v>7</v>
      </c>
      <c r="E6083" s="2">
        <f t="shared" si="1349"/>
        <v>6079</v>
      </c>
      <c r="F6083" s="11">
        <v>270</v>
      </c>
      <c r="G6083" s="10">
        <v>0.13600000000000001</v>
      </c>
      <c r="H6083" s="10">
        <v>0.16800000000000001</v>
      </c>
      <c r="I6083" s="10">
        <v>0.2</v>
      </c>
      <c r="J6083" s="9">
        <v>0.28532717551949499</v>
      </c>
      <c r="K6083" s="9">
        <v>0.28532717551949499</v>
      </c>
      <c r="L6083" s="9">
        <v>0.28532717551949499</v>
      </c>
      <c r="N6083" s="32">
        <f>IF('System Design'!$F$8=1,'Hourly Demand and Generation'!G6083*'System Design'!$F$21,IF('System Design'!$F$8=2,'Hourly Demand and Generation'!H6083*'System Design'!$F$21,IF('System Design'!$F$8=3,'Hourly Demand and Generation'!I6083*'System Design'!$F$21)))</f>
        <v>100</v>
      </c>
      <c r="O6083" s="32">
        <f>IF('System Design'!$F$8=1,'Hourly Demand and Generation'!J6083*'System Design'!$F$22,IF('System Design'!$F$8=2,'Hourly Demand and Generation'!K6083*'System Design'!$F$22,IF('System Design'!$F$8=3,'Hourly Demand and Generation'!L6083*'System Design'!$F$22)))</f>
        <v>713.31793879873749</v>
      </c>
      <c r="Q6083" s="32">
        <f t="shared" si="1347"/>
        <v>0</v>
      </c>
      <c r="R6083" s="32">
        <f t="shared" si="1350"/>
        <v>5400</v>
      </c>
      <c r="S6083" s="32">
        <f t="shared" si="1351"/>
        <v>0</v>
      </c>
      <c r="T6083" s="32">
        <f t="shared" si="1352"/>
        <v>21600</v>
      </c>
      <c r="U6083" s="32">
        <f t="shared" si="1353"/>
        <v>0</v>
      </c>
      <c r="V6083" s="32">
        <f t="shared" si="1348"/>
        <v>543.31793879873749</v>
      </c>
      <c r="W6083" s="32">
        <f t="shared" si="1354"/>
        <v>543.31793879873749</v>
      </c>
      <c r="X6083" s="32">
        <f t="shared" si="1355"/>
        <v>543.31793879873749</v>
      </c>
    </row>
    <row r="6084" spans="1:24" x14ac:dyDescent="0.25">
      <c r="A6084" s="2"/>
      <c r="B6084" s="2" t="s">
        <v>10</v>
      </c>
      <c r="C6084" s="2">
        <f t="shared" si="1360"/>
        <v>254</v>
      </c>
      <c r="D6084" s="2">
        <f t="shared" si="1361"/>
        <v>8</v>
      </c>
      <c r="E6084" s="2">
        <f t="shared" si="1349"/>
        <v>6080</v>
      </c>
      <c r="F6084" s="11">
        <v>288</v>
      </c>
      <c r="G6084" s="10">
        <v>0.26400000000000001</v>
      </c>
      <c r="H6084" s="10">
        <v>0.3</v>
      </c>
      <c r="I6084" s="10">
        <v>0.33600000000000002</v>
      </c>
      <c r="J6084" s="9">
        <v>0.28532717551949499</v>
      </c>
      <c r="K6084" s="9">
        <v>0.28532717551949499</v>
      </c>
      <c r="L6084" s="9">
        <v>0.28532717551949499</v>
      </c>
      <c r="N6084" s="32">
        <f>IF('System Design'!$F$8=1,'Hourly Demand and Generation'!G6084*'System Design'!$F$21,IF('System Design'!$F$8=2,'Hourly Demand and Generation'!H6084*'System Design'!$F$21,IF('System Design'!$F$8=3,'Hourly Demand and Generation'!I6084*'System Design'!$F$21)))</f>
        <v>168</v>
      </c>
      <c r="O6084" s="32">
        <f>IF('System Design'!$F$8=1,'Hourly Demand and Generation'!J6084*'System Design'!$F$22,IF('System Design'!$F$8=2,'Hourly Demand and Generation'!K6084*'System Design'!$F$22,IF('System Design'!$F$8=3,'Hourly Demand and Generation'!L6084*'System Design'!$F$22)))</f>
        <v>713.31793879873749</v>
      </c>
      <c r="Q6084" s="32">
        <f t="shared" si="1347"/>
        <v>0</v>
      </c>
      <c r="R6084" s="32">
        <f t="shared" si="1350"/>
        <v>5400</v>
      </c>
      <c r="S6084" s="32">
        <f t="shared" si="1351"/>
        <v>0</v>
      </c>
      <c r="T6084" s="32">
        <f t="shared" si="1352"/>
        <v>21600</v>
      </c>
      <c r="U6084" s="32">
        <f t="shared" si="1353"/>
        <v>0</v>
      </c>
      <c r="V6084" s="32">
        <f t="shared" si="1348"/>
        <v>593.31793879873749</v>
      </c>
      <c r="W6084" s="32">
        <f t="shared" si="1354"/>
        <v>593.31793879873749</v>
      </c>
      <c r="X6084" s="32">
        <f t="shared" si="1355"/>
        <v>593.31793879873749</v>
      </c>
    </row>
    <row r="6085" spans="1:24" x14ac:dyDescent="0.25">
      <c r="A6085" s="2"/>
      <c r="B6085" s="2" t="s">
        <v>10</v>
      </c>
      <c r="C6085" s="2">
        <f t="shared" si="1360"/>
        <v>254</v>
      </c>
      <c r="D6085" s="2">
        <f t="shared" si="1361"/>
        <v>9</v>
      </c>
      <c r="E6085" s="2">
        <f t="shared" si="1349"/>
        <v>6081</v>
      </c>
      <c r="F6085" s="11">
        <v>288</v>
      </c>
      <c r="G6085" s="10">
        <v>0.4</v>
      </c>
      <c r="H6085" s="10">
        <v>0.432</v>
      </c>
      <c r="I6085" s="10">
        <v>0.46400000000000002</v>
      </c>
      <c r="J6085" s="9">
        <v>0.25362415601732902</v>
      </c>
      <c r="K6085" s="9">
        <v>0.25362415601732902</v>
      </c>
      <c r="L6085" s="9">
        <v>0.25362415601732902</v>
      </c>
      <c r="N6085" s="32">
        <f>IF('System Design'!$F$8=1,'Hourly Demand and Generation'!G6085*'System Design'!$F$21,IF('System Design'!$F$8=2,'Hourly Demand and Generation'!H6085*'System Design'!$F$21,IF('System Design'!$F$8=3,'Hourly Demand and Generation'!I6085*'System Design'!$F$21)))</f>
        <v>232</v>
      </c>
      <c r="O6085" s="32">
        <f>IF('System Design'!$F$8=1,'Hourly Demand and Generation'!J6085*'System Design'!$F$22,IF('System Design'!$F$8=2,'Hourly Demand and Generation'!K6085*'System Design'!$F$22,IF('System Design'!$F$8=3,'Hourly Demand and Generation'!L6085*'System Design'!$F$22)))</f>
        <v>634.06039004332251</v>
      </c>
      <c r="Q6085" s="32">
        <f t="shared" si="1347"/>
        <v>0</v>
      </c>
      <c r="R6085" s="32">
        <f t="shared" si="1350"/>
        <v>5400</v>
      </c>
      <c r="S6085" s="32">
        <f t="shared" si="1351"/>
        <v>0</v>
      </c>
      <c r="T6085" s="32">
        <f t="shared" si="1352"/>
        <v>21600</v>
      </c>
      <c r="U6085" s="32">
        <f t="shared" si="1353"/>
        <v>0</v>
      </c>
      <c r="V6085" s="32">
        <f t="shared" si="1348"/>
        <v>578.06039004332251</v>
      </c>
      <c r="W6085" s="32">
        <f t="shared" si="1354"/>
        <v>578.06039004332251</v>
      </c>
      <c r="X6085" s="32">
        <f t="shared" si="1355"/>
        <v>578.06039004332251</v>
      </c>
    </row>
    <row r="6086" spans="1:24" x14ac:dyDescent="0.25">
      <c r="A6086" s="2"/>
      <c r="B6086" s="2" t="s">
        <v>10</v>
      </c>
      <c r="C6086" s="2">
        <f t="shared" si="1360"/>
        <v>254</v>
      </c>
      <c r="D6086" s="2">
        <f t="shared" si="1361"/>
        <v>10</v>
      </c>
      <c r="E6086" s="2">
        <f t="shared" si="1349"/>
        <v>6082</v>
      </c>
      <c r="F6086" s="11">
        <v>280.8</v>
      </c>
      <c r="G6086" s="10">
        <v>0.53600000000000003</v>
      </c>
      <c r="H6086" s="10">
        <v>0.56799999999999995</v>
      </c>
      <c r="I6086" s="10">
        <v>0.6</v>
      </c>
      <c r="J6086" s="9">
        <v>0.28532717551949499</v>
      </c>
      <c r="K6086" s="9">
        <v>0.28532717551949499</v>
      </c>
      <c r="L6086" s="9">
        <v>0.28532717551949499</v>
      </c>
      <c r="N6086" s="32">
        <f>IF('System Design'!$F$8=1,'Hourly Demand and Generation'!G6086*'System Design'!$F$21,IF('System Design'!$F$8=2,'Hourly Demand and Generation'!H6086*'System Design'!$F$21,IF('System Design'!$F$8=3,'Hourly Demand and Generation'!I6086*'System Design'!$F$21)))</f>
        <v>300</v>
      </c>
      <c r="O6086" s="32">
        <f>IF('System Design'!$F$8=1,'Hourly Demand and Generation'!J6086*'System Design'!$F$22,IF('System Design'!$F$8=2,'Hourly Demand and Generation'!K6086*'System Design'!$F$22,IF('System Design'!$F$8=3,'Hourly Demand and Generation'!L6086*'System Design'!$F$22)))</f>
        <v>713.31793879873749</v>
      </c>
      <c r="Q6086" s="32">
        <f t="shared" ref="Q6086:Q6149" si="1362">IF(F6086-N6086-O6086&gt;0,F6086-N6086-O6086,0)</f>
        <v>0</v>
      </c>
      <c r="R6086" s="32">
        <f t="shared" si="1350"/>
        <v>5400</v>
      </c>
      <c r="S6086" s="32">
        <f t="shared" si="1351"/>
        <v>0</v>
      </c>
      <c r="T6086" s="32">
        <f t="shared" si="1352"/>
        <v>21600</v>
      </c>
      <c r="U6086" s="32">
        <f t="shared" si="1353"/>
        <v>0</v>
      </c>
      <c r="V6086" s="32">
        <f t="shared" ref="V6086:V6149" si="1363">IF(F6086-N6086-O6086&lt;0,N6086+O6086-F6086,0)</f>
        <v>732.51793879873753</v>
      </c>
      <c r="W6086" s="32">
        <f t="shared" si="1354"/>
        <v>732.51793879873753</v>
      </c>
      <c r="X6086" s="32">
        <f t="shared" si="1355"/>
        <v>732.51793879873753</v>
      </c>
    </row>
    <row r="6087" spans="1:24" x14ac:dyDescent="0.25">
      <c r="A6087" s="2"/>
      <c r="B6087" s="2" t="s">
        <v>10</v>
      </c>
      <c r="C6087" s="2">
        <f t="shared" si="1360"/>
        <v>254</v>
      </c>
      <c r="D6087" s="2">
        <f t="shared" si="1361"/>
        <v>11</v>
      </c>
      <c r="E6087" s="2">
        <f t="shared" ref="E6087:E6150" si="1364">E6086+1</f>
        <v>6083</v>
      </c>
      <c r="F6087" s="11">
        <v>277.2</v>
      </c>
      <c r="G6087" s="10">
        <v>0.66400000000000003</v>
      </c>
      <c r="H6087" s="10">
        <v>0.7</v>
      </c>
      <c r="I6087" s="10">
        <v>0.73599999999999999</v>
      </c>
      <c r="J6087" s="9">
        <v>0.25362415601732902</v>
      </c>
      <c r="K6087" s="9">
        <v>0.25362415601732902</v>
      </c>
      <c r="L6087" s="9">
        <v>0.25362415601732902</v>
      </c>
      <c r="N6087" s="32">
        <f>IF('System Design'!$F$8=1,'Hourly Demand and Generation'!G6087*'System Design'!$F$21,IF('System Design'!$F$8=2,'Hourly Demand and Generation'!H6087*'System Design'!$F$21,IF('System Design'!$F$8=3,'Hourly Demand and Generation'!I6087*'System Design'!$F$21)))</f>
        <v>368</v>
      </c>
      <c r="O6087" s="32">
        <f>IF('System Design'!$F$8=1,'Hourly Demand and Generation'!J6087*'System Design'!$F$22,IF('System Design'!$F$8=2,'Hourly Demand and Generation'!K6087*'System Design'!$F$22,IF('System Design'!$F$8=3,'Hourly Demand and Generation'!L6087*'System Design'!$F$22)))</f>
        <v>634.06039004332251</v>
      </c>
      <c r="Q6087" s="32">
        <f t="shared" si="1362"/>
        <v>0</v>
      </c>
      <c r="R6087" s="32">
        <f t="shared" ref="R6087:R6150" si="1365">IF($Q6087&lt;R6086+$V6087,IF(R6086+$V6087-$Q6087&gt;5400,5400,R6086+$V6087-$Q6087),0)</f>
        <v>5400</v>
      </c>
      <c r="S6087" s="32">
        <f t="shared" ref="S6087:S6150" si="1366">IF(R6087&gt;0,0,$Q6087+$V6087-R6086)</f>
        <v>0</v>
      </c>
      <c r="T6087" s="32">
        <f t="shared" ref="T6087:T6150" si="1367">IF($Q6087&lt;T6086+$V6087,IF(T6086+$V6087-$Q6087&gt;21600,21600,T6086+$V6087-$Q6087),0)</f>
        <v>21600</v>
      </c>
      <c r="U6087" s="32">
        <f t="shared" ref="U6087:U6150" si="1368">IF(T6087&gt;0,0,$Q6087+$V6087-T6086)</f>
        <v>0</v>
      </c>
      <c r="V6087" s="32">
        <f t="shared" si="1363"/>
        <v>724.86039004332247</v>
      </c>
      <c r="W6087" s="32">
        <f t="shared" ref="W6087:W6150" si="1369">IF(R6087=5400,$V6087-(R6087-R6086),0)</f>
        <v>724.86039004332247</v>
      </c>
      <c r="X6087" s="32">
        <f t="shared" ref="X6087:X6150" si="1370">IF(T6087=21600,$V6087-(T6087-T6086),0)</f>
        <v>724.86039004332247</v>
      </c>
    </row>
    <row r="6088" spans="1:24" x14ac:dyDescent="0.25">
      <c r="A6088" s="2"/>
      <c r="B6088" s="2" t="s">
        <v>10</v>
      </c>
      <c r="C6088" s="2">
        <f t="shared" si="1360"/>
        <v>254</v>
      </c>
      <c r="D6088" s="2">
        <f t="shared" si="1361"/>
        <v>12</v>
      </c>
      <c r="E6088" s="2">
        <f t="shared" si="1364"/>
        <v>6084</v>
      </c>
      <c r="F6088" s="11">
        <v>277.2</v>
      </c>
      <c r="G6088" s="10">
        <v>0.8</v>
      </c>
      <c r="H6088" s="10">
        <v>0.8</v>
      </c>
      <c r="I6088" s="10">
        <v>0.8</v>
      </c>
      <c r="J6088" s="9">
        <v>0.237772646266246</v>
      </c>
      <c r="K6088" s="9">
        <v>0.237772646266246</v>
      </c>
      <c r="L6088" s="9">
        <v>0.237772646266246</v>
      </c>
      <c r="N6088" s="32">
        <f>IF('System Design'!$F$8=1,'Hourly Demand and Generation'!G6088*'System Design'!$F$21,IF('System Design'!$F$8=2,'Hourly Demand and Generation'!H6088*'System Design'!$F$21,IF('System Design'!$F$8=3,'Hourly Demand and Generation'!I6088*'System Design'!$F$21)))</f>
        <v>400</v>
      </c>
      <c r="O6088" s="32">
        <f>IF('System Design'!$F$8=1,'Hourly Demand and Generation'!J6088*'System Design'!$F$22,IF('System Design'!$F$8=2,'Hourly Demand and Generation'!K6088*'System Design'!$F$22,IF('System Design'!$F$8=3,'Hourly Demand and Generation'!L6088*'System Design'!$F$22)))</f>
        <v>594.43161566561503</v>
      </c>
      <c r="Q6088" s="32">
        <f t="shared" si="1362"/>
        <v>0</v>
      </c>
      <c r="R6088" s="32">
        <f t="shared" si="1365"/>
        <v>5400</v>
      </c>
      <c r="S6088" s="32">
        <f t="shared" si="1366"/>
        <v>0</v>
      </c>
      <c r="T6088" s="32">
        <f t="shared" si="1367"/>
        <v>21600</v>
      </c>
      <c r="U6088" s="32">
        <f t="shared" si="1368"/>
        <v>0</v>
      </c>
      <c r="V6088" s="32">
        <f t="shared" si="1363"/>
        <v>717.23161566561498</v>
      </c>
      <c r="W6088" s="32">
        <f t="shared" si="1369"/>
        <v>717.23161566561498</v>
      </c>
      <c r="X6088" s="32">
        <f t="shared" si="1370"/>
        <v>717.23161566561498</v>
      </c>
    </row>
    <row r="6089" spans="1:24" x14ac:dyDescent="0.25">
      <c r="A6089" s="2"/>
      <c r="B6089" s="2" t="s">
        <v>10</v>
      </c>
      <c r="C6089" s="2">
        <f t="shared" si="1360"/>
        <v>254</v>
      </c>
      <c r="D6089" s="2">
        <f t="shared" si="1361"/>
        <v>13</v>
      </c>
      <c r="E6089" s="2">
        <f t="shared" si="1364"/>
        <v>6085</v>
      </c>
      <c r="F6089" s="11">
        <v>288</v>
      </c>
      <c r="G6089" s="10">
        <v>0.66400000000000003</v>
      </c>
      <c r="H6089" s="10">
        <v>0.7</v>
      </c>
      <c r="I6089" s="10">
        <v>0.73599999999999999</v>
      </c>
      <c r="J6089" s="9">
        <v>0.25362415601732902</v>
      </c>
      <c r="K6089" s="9">
        <v>0.25362415601732902</v>
      </c>
      <c r="L6089" s="9">
        <v>0.25362415601732902</v>
      </c>
      <c r="N6089" s="32">
        <f>IF('System Design'!$F$8=1,'Hourly Demand and Generation'!G6089*'System Design'!$F$21,IF('System Design'!$F$8=2,'Hourly Demand and Generation'!H6089*'System Design'!$F$21,IF('System Design'!$F$8=3,'Hourly Demand and Generation'!I6089*'System Design'!$F$21)))</f>
        <v>368</v>
      </c>
      <c r="O6089" s="32">
        <f>IF('System Design'!$F$8=1,'Hourly Demand and Generation'!J6089*'System Design'!$F$22,IF('System Design'!$F$8=2,'Hourly Demand and Generation'!K6089*'System Design'!$F$22,IF('System Design'!$F$8=3,'Hourly Demand and Generation'!L6089*'System Design'!$F$22)))</f>
        <v>634.06039004332251</v>
      </c>
      <c r="Q6089" s="32">
        <f t="shared" si="1362"/>
        <v>0</v>
      </c>
      <c r="R6089" s="32">
        <f t="shared" si="1365"/>
        <v>5400</v>
      </c>
      <c r="S6089" s="32">
        <f t="shared" si="1366"/>
        <v>0</v>
      </c>
      <c r="T6089" s="32">
        <f t="shared" si="1367"/>
        <v>21600</v>
      </c>
      <c r="U6089" s="32">
        <f t="shared" si="1368"/>
        <v>0</v>
      </c>
      <c r="V6089" s="32">
        <f t="shared" si="1363"/>
        <v>714.06039004332251</v>
      </c>
      <c r="W6089" s="32">
        <f t="shared" si="1369"/>
        <v>714.06039004332251</v>
      </c>
      <c r="X6089" s="32">
        <f t="shared" si="1370"/>
        <v>714.06039004332251</v>
      </c>
    </row>
    <row r="6090" spans="1:24" x14ac:dyDescent="0.25">
      <c r="A6090" s="2"/>
      <c r="B6090" s="2" t="s">
        <v>10</v>
      </c>
      <c r="C6090" s="2">
        <f t="shared" si="1360"/>
        <v>254</v>
      </c>
      <c r="D6090" s="2">
        <f t="shared" si="1361"/>
        <v>14</v>
      </c>
      <c r="E6090" s="2">
        <f t="shared" si="1364"/>
        <v>6086</v>
      </c>
      <c r="F6090" s="11">
        <v>288</v>
      </c>
      <c r="G6090" s="10">
        <v>0.53600000000000003</v>
      </c>
      <c r="H6090" s="10">
        <v>0.56799999999999995</v>
      </c>
      <c r="I6090" s="10">
        <v>0.6</v>
      </c>
      <c r="J6090" s="9">
        <v>0.26947566576841198</v>
      </c>
      <c r="K6090" s="9">
        <v>0.26947566576841198</v>
      </c>
      <c r="L6090" s="9">
        <v>0.26947566576841198</v>
      </c>
      <c r="N6090" s="32">
        <f>IF('System Design'!$F$8=1,'Hourly Demand and Generation'!G6090*'System Design'!$F$21,IF('System Design'!$F$8=2,'Hourly Demand and Generation'!H6090*'System Design'!$F$21,IF('System Design'!$F$8=3,'Hourly Demand and Generation'!I6090*'System Design'!$F$21)))</f>
        <v>300</v>
      </c>
      <c r="O6090" s="32">
        <f>IF('System Design'!$F$8=1,'Hourly Demand and Generation'!J6090*'System Design'!$F$22,IF('System Design'!$F$8=2,'Hourly Demand and Generation'!K6090*'System Design'!$F$22,IF('System Design'!$F$8=3,'Hourly Demand and Generation'!L6090*'System Design'!$F$22)))</f>
        <v>673.68916442102989</v>
      </c>
      <c r="Q6090" s="32">
        <f t="shared" si="1362"/>
        <v>0</v>
      </c>
      <c r="R6090" s="32">
        <f t="shared" si="1365"/>
        <v>5400</v>
      </c>
      <c r="S6090" s="32">
        <f t="shared" si="1366"/>
        <v>0</v>
      </c>
      <c r="T6090" s="32">
        <f t="shared" si="1367"/>
        <v>21600</v>
      </c>
      <c r="U6090" s="32">
        <f t="shared" si="1368"/>
        <v>0</v>
      </c>
      <c r="V6090" s="32">
        <f t="shared" si="1363"/>
        <v>685.68916442102989</v>
      </c>
      <c r="W6090" s="32">
        <f t="shared" si="1369"/>
        <v>685.68916442102989</v>
      </c>
      <c r="X6090" s="32">
        <f t="shared" si="1370"/>
        <v>685.68916442102989</v>
      </c>
    </row>
    <row r="6091" spans="1:24" x14ac:dyDescent="0.25">
      <c r="A6091" s="2"/>
      <c r="B6091" s="2" t="s">
        <v>10</v>
      </c>
      <c r="C6091" s="2">
        <f t="shared" si="1360"/>
        <v>254</v>
      </c>
      <c r="D6091" s="2">
        <f t="shared" si="1361"/>
        <v>15</v>
      </c>
      <c r="E6091" s="2">
        <f t="shared" si="1364"/>
        <v>6087</v>
      </c>
      <c r="F6091" s="11">
        <v>306</v>
      </c>
      <c r="G6091" s="10">
        <v>0.4</v>
      </c>
      <c r="H6091" s="10">
        <v>0.432</v>
      </c>
      <c r="I6091" s="10">
        <v>0.46400000000000002</v>
      </c>
      <c r="J6091" s="9">
        <v>0.28532717551949499</v>
      </c>
      <c r="K6091" s="9">
        <v>0.28532717551949499</v>
      </c>
      <c r="L6091" s="9">
        <v>0.28532717551949499</v>
      </c>
      <c r="N6091" s="32">
        <f>IF('System Design'!$F$8=1,'Hourly Demand and Generation'!G6091*'System Design'!$F$21,IF('System Design'!$F$8=2,'Hourly Demand and Generation'!H6091*'System Design'!$F$21,IF('System Design'!$F$8=3,'Hourly Demand and Generation'!I6091*'System Design'!$F$21)))</f>
        <v>232</v>
      </c>
      <c r="O6091" s="32">
        <f>IF('System Design'!$F$8=1,'Hourly Demand and Generation'!J6091*'System Design'!$F$22,IF('System Design'!$F$8=2,'Hourly Demand and Generation'!K6091*'System Design'!$F$22,IF('System Design'!$F$8=3,'Hourly Demand and Generation'!L6091*'System Design'!$F$22)))</f>
        <v>713.31793879873749</v>
      </c>
      <c r="Q6091" s="32">
        <f t="shared" si="1362"/>
        <v>0</v>
      </c>
      <c r="R6091" s="32">
        <f t="shared" si="1365"/>
        <v>5400</v>
      </c>
      <c r="S6091" s="32">
        <f t="shared" si="1366"/>
        <v>0</v>
      </c>
      <c r="T6091" s="32">
        <f t="shared" si="1367"/>
        <v>21600</v>
      </c>
      <c r="U6091" s="32">
        <f t="shared" si="1368"/>
        <v>0</v>
      </c>
      <c r="V6091" s="32">
        <f t="shared" si="1363"/>
        <v>639.31793879873749</v>
      </c>
      <c r="W6091" s="32">
        <f t="shared" si="1369"/>
        <v>639.31793879873749</v>
      </c>
      <c r="X6091" s="32">
        <f t="shared" si="1370"/>
        <v>639.31793879873749</v>
      </c>
    </row>
    <row r="6092" spans="1:24" x14ac:dyDescent="0.25">
      <c r="A6092" s="2"/>
      <c r="B6092" s="2" t="s">
        <v>10</v>
      </c>
      <c r="C6092" s="2">
        <f t="shared" si="1360"/>
        <v>254</v>
      </c>
      <c r="D6092" s="2">
        <f t="shared" si="1361"/>
        <v>16</v>
      </c>
      <c r="E6092" s="2">
        <f t="shared" si="1364"/>
        <v>6088</v>
      </c>
      <c r="F6092" s="11">
        <v>324</v>
      </c>
      <c r="G6092" s="10">
        <v>0.26400000000000001</v>
      </c>
      <c r="H6092" s="10">
        <v>0.3</v>
      </c>
      <c r="I6092" s="10">
        <v>0.33600000000000002</v>
      </c>
      <c r="J6092" s="9">
        <v>0.28532717551949499</v>
      </c>
      <c r="K6092" s="9">
        <v>0.28532717551949499</v>
      </c>
      <c r="L6092" s="9">
        <v>0.28532717551949499</v>
      </c>
      <c r="N6092" s="32">
        <f>IF('System Design'!$F$8=1,'Hourly Demand and Generation'!G6092*'System Design'!$F$21,IF('System Design'!$F$8=2,'Hourly Demand and Generation'!H6092*'System Design'!$F$21,IF('System Design'!$F$8=3,'Hourly Demand and Generation'!I6092*'System Design'!$F$21)))</f>
        <v>168</v>
      </c>
      <c r="O6092" s="32">
        <f>IF('System Design'!$F$8=1,'Hourly Demand and Generation'!J6092*'System Design'!$F$22,IF('System Design'!$F$8=2,'Hourly Demand and Generation'!K6092*'System Design'!$F$22,IF('System Design'!$F$8=3,'Hourly Demand and Generation'!L6092*'System Design'!$F$22)))</f>
        <v>713.31793879873749</v>
      </c>
      <c r="Q6092" s="32">
        <f t="shared" si="1362"/>
        <v>0</v>
      </c>
      <c r="R6092" s="32">
        <f t="shared" si="1365"/>
        <v>5400</v>
      </c>
      <c r="S6092" s="32">
        <f t="shared" si="1366"/>
        <v>0</v>
      </c>
      <c r="T6092" s="32">
        <f t="shared" si="1367"/>
        <v>21600</v>
      </c>
      <c r="U6092" s="32">
        <f t="shared" si="1368"/>
        <v>0</v>
      </c>
      <c r="V6092" s="32">
        <f t="shared" si="1363"/>
        <v>557.31793879873749</v>
      </c>
      <c r="W6092" s="32">
        <f t="shared" si="1369"/>
        <v>557.31793879873749</v>
      </c>
      <c r="X6092" s="32">
        <f t="shared" si="1370"/>
        <v>557.31793879873749</v>
      </c>
    </row>
    <row r="6093" spans="1:24" x14ac:dyDescent="0.25">
      <c r="A6093" s="2"/>
      <c r="B6093" s="2" t="s">
        <v>10</v>
      </c>
      <c r="C6093" s="2">
        <f t="shared" si="1360"/>
        <v>254</v>
      </c>
      <c r="D6093" s="2">
        <f t="shared" si="1361"/>
        <v>17</v>
      </c>
      <c r="E6093" s="2">
        <f t="shared" si="1364"/>
        <v>6089</v>
      </c>
      <c r="F6093" s="11">
        <v>342</v>
      </c>
      <c r="G6093" s="10">
        <v>0.13600000000000001</v>
      </c>
      <c r="H6093" s="10">
        <v>0.16800000000000001</v>
      </c>
      <c r="I6093" s="10">
        <v>0.2</v>
      </c>
      <c r="J6093" s="9">
        <v>0.31703019502166102</v>
      </c>
      <c r="K6093" s="9">
        <v>0.31703019502166102</v>
      </c>
      <c r="L6093" s="9">
        <v>0.31703019502166102</v>
      </c>
      <c r="N6093" s="32">
        <f>IF('System Design'!$F$8=1,'Hourly Demand and Generation'!G6093*'System Design'!$F$21,IF('System Design'!$F$8=2,'Hourly Demand and Generation'!H6093*'System Design'!$F$21,IF('System Design'!$F$8=3,'Hourly Demand and Generation'!I6093*'System Design'!$F$21)))</f>
        <v>100</v>
      </c>
      <c r="O6093" s="32">
        <f>IF('System Design'!$F$8=1,'Hourly Demand and Generation'!J6093*'System Design'!$F$22,IF('System Design'!$F$8=2,'Hourly Demand and Generation'!K6093*'System Design'!$F$22,IF('System Design'!$F$8=3,'Hourly Demand and Generation'!L6093*'System Design'!$F$22)))</f>
        <v>792.57548755415257</v>
      </c>
      <c r="Q6093" s="32">
        <f t="shared" si="1362"/>
        <v>0</v>
      </c>
      <c r="R6093" s="32">
        <f t="shared" si="1365"/>
        <v>5400</v>
      </c>
      <c r="S6093" s="32">
        <f t="shared" si="1366"/>
        <v>0</v>
      </c>
      <c r="T6093" s="32">
        <f t="shared" si="1367"/>
        <v>21600</v>
      </c>
      <c r="U6093" s="32">
        <f t="shared" si="1368"/>
        <v>0</v>
      </c>
      <c r="V6093" s="32">
        <f t="shared" si="1363"/>
        <v>550.57548755415257</v>
      </c>
      <c r="W6093" s="32">
        <f t="shared" si="1369"/>
        <v>550.57548755415257</v>
      </c>
      <c r="X6093" s="32">
        <f t="shared" si="1370"/>
        <v>550.57548755415257</v>
      </c>
    </row>
    <row r="6094" spans="1:24" x14ac:dyDescent="0.25">
      <c r="A6094" s="2"/>
      <c r="B6094" s="2" t="s">
        <v>10</v>
      </c>
      <c r="C6094" s="2">
        <f t="shared" si="1360"/>
        <v>254</v>
      </c>
      <c r="D6094" s="2">
        <f t="shared" si="1361"/>
        <v>18</v>
      </c>
      <c r="E6094" s="2">
        <f t="shared" si="1364"/>
        <v>6090</v>
      </c>
      <c r="F6094" s="11">
        <v>360</v>
      </c>
      <c r="G6094" s="10">
        <v>6.4000000000000001E-2</v>
      </c>
      <c r="H6094" s="10">
        <v>0.1</v>
      </c>
      <c r="I6094" s="10">
        <v>0.13600000000000001</v>
      </c>
      <c r="J6094" s="9">
        <v>0.30117868527057801</v>
      </c>
      <c r="K6094" s="9">
        <v>0.30117868527057801</v>
      </c>
      <c r="L6094" s="9">
        <v>0.30117868527057801</v>
      </c>
      <c r="N6094" s="32">
        <f>IF('System Design'!$F$8=1,'Hourly Demand and Generation'!G6094*'System Design'!$F$21,IF('System Design'!$F$8=2,'Hourly Demand and Generation'!H6094*'System Design'!$F$21,IF('System Design'!$F$8=3,'Hourly Demand and Generation'!I6094*'System Design'!$F$21)))</f>
        <v>68</v>
      </c>
      <c r="O6094" s="32">
        <f>IF('System Design'!$F$8=1,'Hourly Demand and Generation'!J6094*'System Design'!$F$22,IF('System Design'!$F$8=2,'Hourly Demand and Generation'!K6094*'System Design'!$F$22,IF('System Design'!$F$8=3,'Hourly Demand and Generation'!L6094*'System Design'!$F$22)))</f>
        <v>752.94671317644497</v>
      </c>
      <c r="Q6094" s="32">
        <f t="shared" si="1362"/>
        <v>0</v>
      </c>
      <c r="R6094" s="32">
        <f t="shared" si="1365"/>
        <v>5400</v>
      </c>
      <c r="S6094" s="32">
        <f t="shared" si="1366"/>
        <v>0</v>
      </c>
      <c r="T6094" s="32">
        <f t="shared" si="1367"/>
        <v>21600</v>
      </c>
      <c r="U6094" s="32">
        <f t="shared" si="1368"/>
        <v>0</v>
      </c>
      <c r="V6094" s="32">
        <f t="shared" si="1363"/>
        <v>460.94671317644497</v>
      </c>
      <c r="W6094" s="32">
        <f t="shared" si="1369"/>
        <v>460.94671317644497</v>
      </c>
      <c r="X6094" s="32">
        <f t="shared" si="1370"/>
        <v>460.94671317644497</v>
      </c>
    </row>
    <row r="6095" spans="1:24" x14ac:dyDescent="0.25">
      <c r="A6095" s="2"/>
      <c r="B6095" s="2" t="s">
        <v>10</v>
      </c>
      <c r="C6095" s="2">
        <f t="shared" si="1360"/>
        <v>254</v>
      </c>
      <c r="D6095" s="2">
        <f t="shared" si="1361"/>
        <v>19</v>
      </c>
      <c r="E6095" s="2">
        <f t="shared" si="1364"/>
        <v>6091</v>
      </c>
      <c r="F6095" s="11">
        <v>349.2</v>
      </c>
      <c r="G6095" s="10">
        <v>0</v>
      </c>
      <c r="H6095" s="10">
        <v>3.2000000000000001E-2</v>
      </c>
      <c r="I6095" s="10">
        <v>6.4000000000000001E-2</v>
      </c>
      <c r="J6095" s="9">
        <v>0.28532717551949499</v>
      </c>
      <c r="K6095" s="9">
        <v>0.28532717551949499</v>
      </c>
      <c r="L6095" s="9">
        <v>0.28532717551949499</v>
      </c>
      <c r="N6095" s="32">
        <f>IF('System Design'!$F$8=1,'Hourly Demand and Generation'!G6095*'System Design'!$F$21,IF('System Design'!$F$8=2,'Hourly Demand and Generation'!H6095*'System Design'!$F$21,IF('System Design'!$F$8=3,'Hourly Demand and Generation'!I6095*'System Design'!$F$21)))</f>
        <v>32</v>
      </c>
      <c r="O6095" s="32">
        <f>IF('System Design'!$F$8=1,'Hourly Demand and Generation'!J6095*'System Design'!$F$22,IF('System Design'!$F$8=2,'Hourly Demand and Generation'!K6095*'System Design'!$F$22,IF('System Design'!$F$8=3,'Hourly Demand and Generation'!L6095*'System Design'!$F$22)))</f>
        <v>713.31793879873749</v>
      </c>
      <c r="Q6095" s="32">
        <f t="shared" si="1362"/>
        <v>0</v>
      </c>
      <c r="R6095" s="32">
        <f t="shared" si="1365"/>
        <v>5400</v>
      </c>
      <c r="S6095" s="32">
        <f t="shared" si="1366"/>
        <v>0</v>
      </c>
      <c r="T6095" s="32">
        <f t="shared" si="1367"/>
        <v>21600</v>
      </c>
      <c r="U6095" s="32">
        <f t="shared" si="1368"/>
        <v>0</v>
      </c>
      <c r="V6095" s="32">
        <f t="shared" si="1363"/>
        <v>396.1179387987375</v>
      </c>
      <c r="W6095" s="32">
        <f t="shared" si="1369"/>
        <v>396.1179387987375</v>
      </c>
      <c r="X6095" s="32">
        <f t="shared" si="1370"/>
        <v>396.1179387987375</v>
      </c>
    </row>
    <row r="6096" spans="1:24" x14ac:dyDescent="0.25">
      <c r="A6096" s="2"/>
      <c r="B6096" s="2" t="s">
        <v>10</v>
      </c>
      <c r="C6096" s="2">
        <f t="shared" si="1360"/>
        <v>254</v>
      </c>
      <c r="D6096" s="2">
        <f t="shared" si="1361"/>
        <v>20</v>
      </c>
      <c r="E6096" s="2">
        <f t="shared" si="1364"/>
        <v>6092</v>
      </c>
      <c r="F6096" s="11">
        <v>342</v>
      </c>
      <c r="G6096" s="10">
        <v>0</v>
      </c>
      <c r="H6096" s="10">
        <v>0</v>
      </c>
      <c r="I6096" s="10">
        <v>0</v>
      </c>
      <c r="J6096" s="9">
        <v>0.28532717551949499</v>
      </c>
      <c r="K6096" s="9">
        <v>0.28532717551949499</v>
      </c>
      <c r="L6096" s="9">
        <v>0.28532717551949499</v>
      </c>
      <c r="N6096" s="32">
        <f>IF('System Design'!$F$8=1,'Hourly Demand and Generation'!G6096*'System Design'!$F$21,IF('System Design'!$F$8=2,'Hourly Demand and Generation'!H6096*'System Design'!$F$21,IF('System Design'!$F$8=3,'Hourly Demand and Generation'!I6096*'System Design'!$F$21)))</f>
        <v>0</v>
      </c>
      <c r="O6096" s="32">
        <f>IF('System Design'!$F$8=1,'Hourly Demand and Generation'!J6096*'System Design'!$F$22,IF('System Design'!$F$8=2,'Hourly Demand and Generation'!K6096*'System Design'!$F$22,IF('System Design'!$F$8=3,'Hourly Demand and Generation'!L6096*'System Design'!$F$22)))</f>
        <v>713.31793879873749</v>
      </c>
      <c r="Q6096" s="32">
        <f t="shared" si="1362"/>
        <v>0</v>
      </c>
      <c r="R6096" s="32">
        <f t="shared" si="1365"/>
        <v>5400</v>
      </c>
      <c r="S6096" s="32">
        <f t="shared" si="1366"/>
        <v>0</v>
      </c>
      <c r="T6096" s="32">
        <f t="shared" si="1367"/>
        <v>21600</v>
      </c>
      <c r="U6096" s="32">
        <f t="shared" si="1368"/>
        <v>0</v>
      </c>
      <c r="V6096" s="32">
        <f t="shared" si="1363"/>
        <v>371.31793879873749</v>
      </c>
      <c r="W6096" s="32">
        <f t="shared" si="1369"/>
        <v>371.31793879873749</v>
      </c>
      <c r="X6096" s="32">
        <f t="shared" si="1370"/>
        <v>371.31793879873749</v>
      </c>
    </row>
    <row r="6097" spans="1:24" x14ac:dyDescent="0.25">
      <c r="A6097" s="2"/>
      <c r="B6097" s="2" t="s">
        <v>10</v>
      </c>
      <c r="C6097" s="2">
        <f t="shared" si="1360"/>
        <v>254</v>
      </c>
      <c r="D6097" s="2">
        <f t="shared" si="1361"/>
        <v>21</v>
      </c>
      <c r="E6097" s="2">
        <f t="shared" si="1364"/>
        <v>6093</v>
      </c>
      <c r="F6097" s="11">
        <v>324</v>
      </c>
      <c r="G6097" s="10">
        <v>0</v>
      </c>
      <c r="H6097" s="10">
        <v>0</v>
      </c>
      <c r="I6097" s="10">
        <v>0</v>
      </c>
      <c r="J6097" s="9">
        <v>0.28532717551949499</v>
      </c>
      <c r="K6097" s="9">
        <v>0.28532717551949499</v>
      </c>
      <c r="L6097" s="9">
        <v>0.28532717551949499</v>
      </c>
      <c r="N6097" s="32">
        <f>IF('System Design'!$F$8=1,'Hourly Demand and Generation'!G6097*'System Design'!$F$21,IF('System Design'!$F$8=2,'Hourly Demand and Generation'!H6097*'System Design'!$F$21,IF('System Design'!$F$8=3,'Hourly Demand and Generation'!I6097*'System Design'!$F$21)))</f>
        <v>0</v>
      </c>
      <c r="O6097" s="32">
        <f>IF('System Design'!$F$8=1,'Hourly Demand and Generation'!J6097*'System Design'!$F$22,IF('System Design'!$F$8=2,'Hourly Demand and Generation'!K6097*'System Design'!$F$22,IF('System Design'!$F$8=3,'Hourly Demand and Generation'!L6097*'System Design'!$F$22)))</f>
        <v>713.31793879873749</v>
      </c>
      <c r="Q6097" s="32">
        <f t="shared" si="1362"/>
        <v>0</v>
      </c>
      <c r="R6097" s="32">
        <f t="shared" si="1365"/>
        <v>5400</v>
      </c>
      <c r="S6097" s="32">
        <f t="shared" si="1366"/>
        <v>0</v>
      </c>
      <c r="T6097" s="32">
        <f t="shared" si="1367"/>
        <v>21600</v>
      </c>
      <c r="U6097" s="32">
        <f t="shared" si="1368"/>
        <v>0</v>
      </c>
      <c r="V6097" s="32">
        <f t="shared" si="1363"/>
        <v>389.31793879873749</v>
      </c>
      <c r="W6097" s="32">
        <f t="shared" si="1369"/>
        <v>389.31793879873749</v>
      </c>
      <c r="X6097" s="32">
        <f t="shared" si="1370"/>
        <v>389.31793879873749</v>
      </c>
    </row>
    <row r="6098" spans="1:24" x14ac:dyDescent="0.25">
      <c r="A6098" s="2"/>
      <c r="B6098" s="2" t="s">
        <v>10</v>
      </c>
      <c r="C6098" s="2">
        <f t="shared" si="1360"/>
        <v>254</v>
      </c>
      <c r="D6098" s="2">
        <f t="shared" si="1361"/>
        <v>22</v>
      </c>
      <c r="E6098" s="2">
        <f t="shared" si="1364"/>
        <v>6094</v>
      </c>
      <c r="F6098" s="11">
        <v>306</v>
      </c>
      <c r="G6098" s="10">
        <v>0</v>
      </c>
      <c r="H6098" s="10">
        <v>0</v>
      </c>
      <c r="I6098" s="10">
        <v>0</v>
      </c>
      <c r="J6098" s="9">
        <v>0.30117868527057801</v>
      </c>
      <c r="K6098" s="9">
        <v>0.30117868527057801</v>
      </c>
      <c r="L6098" s="9">
        <v>0.30117868527057801</v>
      </c>
      <c r="N6098" s="32">
        <f>IF('System Design'!$F$8=1,'Hourly Demand and Generation'!G6098*'System Design'!$F$21,IF('System Design'!$F$8=2,'Hourly Demand and Generation'!H6098*'System Design'!$F$21,IF('System Design'!$F$8=3,'Hourly Demand and Generation'!I6098*'System Design'!$F$21)))</f>
        <v>0</v>
      </c>
      <c r="O6098" s="32">
        <f>IF('System Design'!$F$8=1,'Hourly Demand and Generation'!J6098*'System Design'!$F$22,IF('System Design'!$F$8=2,'Hourly Demand and Generation'!K6098*'System Design'!$F$22,IF('System Design'!$F$8=3,'Hourly Demand and Generation'!L6098*'System Design'!$F$22)))</f>
        <v>752.94671317644497</v>
      </c>
      <c r="Q6098" s="32">
        <f t="shared" si="1362"/>
        <v>0</v>
      </c>
      <c r="R6098" s="32">
        <f t="shared" si="1365"/>
        <v>5400</v>
      </c>
      <c r="S6098" s="32">
        <f t="shared" si="1366"/>
        <v>0</v>
      </c>
      <c r="T6098" s="32">
        <f t="shared" si="1367"/>
        <v>21600</v>
      </c>
      <c r="U6098" s="32">
        <f t="shared" si="1368"/>
        <v>0</v>
      </c>
      <c r="V6098" s="32">
        <f t="shared" si="1363"/>
        <v>446.94671317644497</v>
      </c>
      <c r="W6098" s="32">
        <f t="shared" si="1369"/>
        <v>446.94671317644497</v>
      </c>
      <c r="X6098" s="32">
        <f t="shared" si="1370"/>
        <v>446.94671317644497</v>
      </c>
    </row>
    <row r="6099" spans="1:24" x14ac:dyDescent="0.25">
      <c r="A6099" s="2"/>
      <c r="B6099" s="2" t="s">
        <v>10</v>
      </c>
      <c r="C6099" s="2">
        <f t="shared" si="1360"/>
        <v>254</v>
      </c>
      <c r="D6099" s="2">
        <f t="shared" si="1361"/>
        <v>23</v>
      </c>
      <c r="E6099" s="2">
        <f t="shared" si="1364"/>
        <v>6095</v>
      </c>
      <c r="F6099" s="11">
        <v>288</v>
      </c>
      <c r="G6099" s="10">
        <v>0</v>
      </c>
      <c r="H6099" s="10">
        <v>0</v>
      </c>
      <c r="I6099" s="10">
        <v>0</v>
      </c>
      <c r="J6099" s="9">
        <v>0.25362415601732902</v>
      </c>
      <c r="K6099" s="9">
        <v>0.25362415601732902</v>
      </c>
      <c r="L6099" s="9">
        <v>0.25362415601732902</v>
      </c>
      <c r="N6099" s="32">
        <f>IF('System Design'!$F$8=1,'Hourly Demand and Generation'!G6099*'System Design'!$F$21,IF('System Design'!$F$8=2,'Hourly Demand and Generation'!H6099*'System Design'!$F$21,IF('System Design'!$F$8=3,'Hourly Demand and Generation'!I6099*'System Design'!$F$21)))</f>
        <v>0</v>
      </c>
      <c r="O6099" s="32">
        <f>IF('System Design'!$F$8=1,'Hourly Demand and Generation'!J6099*'System Design'!$F$22,IF('System Design'!$F$8=2,'Hourly Demand and Generation'!K6099*'System Design'!$F$22,IF('System Design'!$F$8=3,'Hourly Demand and Generation'!L6099*'System Design'!$F$22)))</f>
        <v>634.06039004332251</v>
      </c>
      <c r="Q6099" s="32">
        <f t="shared" si="1362"/>
        <v>0</v>
      </c>
      <c r="R6099" s="32">
        <f t="shared" si="1365"/>
        <v>5400</v>
      </c>
      <c r="S6099" s="32">
        <f t="shared" si="1366"/>
        <v>0</v>
      </c>
      <c r="T6099" s="32">
        <f t="shared" si="1367"/>
        <v>21600</v>
      </c>
      <c r="U6099" s="32">
        <f t="shared" si="1368"/>
        <v>0</v>
      </c>
      <c r="V6099" s="32">
        <f t="shared" si="1363"/>
        <v>346.06039004332251</v>
      </c>
      <c r="W6099" s="32">
        <f t="shared" si="1369"/>
        <v>346.06039004332251</v>
      </c>
      <c r="X6099" s="32">
        <f t="shared" si="1370"/>
        <v>346.06039004332251</v>
      </c>
    </row>
    <row r="6100" spans="1:24" x14ac:dyDescent="0.25">
      <c r="A6100" s="2"/>
      <c r="B6100" s="2" t="s">
        <v>10</v>
      </c>
      <c r="C6100" s="2">
        <f t="shared" si="1360"/>
        <v>254</v>
      </c>
      <c r="D6100" s="2">
        <f t="shared" si="1361"/>
        <v>24</v>
      </c>
      <c r="E6100" s="2">
        <f t="shared" si="1364"/>
        <v>6096</v>
      </c>
      <c r="F6100" s="11">
        <v>252</v>
      </c>
      <c r="G6100" s="10">
        <v>0</v>
      </c>
      <c r="H6100" s="10">
        <v>0</v>
      </c>
      <c r="I6100" s="10">
        <v>0</v>
      </c>
      <c r="J6100" s="9">
        <v>0.25362415601732902</v>
      </c>
      <c r="K6100" s="9">
        <v>0.25362415601732902</v>
      </c>
      <c r="L6100" s="9">
        <v>0.25362415601732902</v>
      </c>
      <c r="N6100" s="32">
        <f>IF('System Design'!$F$8=1,'Hourly Demand and Generation'!G6100*'System Design'!$F$21,IF('System Design'!$F$8=2,'Hourly Demand and Generation'!H6100*'System Design'!$F$21,IF('System Design'!$F$8=3,'Hourly Demand and Generation'!I6100*'System Design'!$F$21)))</f>
        <v>0</v>
      </c>
      <c r="O6100" s="32">
        <f>IF('System Design'!$F$8=1,'Hourly Demand and Generation'!J6100*'System Design'!$F$22,IF('System Design'!$F$8=2,'Hourly Demand and Generation'!K6100*'System Design'!$F$22,IF('System Design'!$F$8=3,'Hourly Demand and Generation'!L6100*'System Design'!$F$22)))</f>
        <v>634.06039004332251</v>
      </c>
      <c r="Q6100" s="32">
        <f t="shared" si="1362"/>
        <v>0</v>
      </c>
      <c r="R6100" s="32">
        <f t="shared" si="1365"/>
        <v>5400</v>
      </c>
      <c r="S6100" s="32">
        <f t="shared" si="1366"/>
        <v>0</v>
      </c>
      <c r="T6100" s="32">
        <f t="shared" si="1367"/>
        <v>21600</v>
      </c>
      <c r="U6100" s="32">
        <f t="shared" si="1368"/>
        <v>0</v>
      </c>
      <c r="V6100" s="32">
        <f t="shared" si="1363"/>
        <v>382.06039004332251</v>
      </c>
      <c r="W6100" s="32">
        <f t="shared" si="1369"/>
        <v>382.06039004332251</v>
      </c>
      <c r="X6100" s="32">
        <f t="shared" si="1370"/>
        <v>382.06039004332251</v>
      </c>
    </row>
    <row r="6101" spans="1:24" x14ac:dyDescent="0.25">
      <c r="A6101" s="2"/>
      <c r="B6101" s="2" t="s">
        <v>10</v>
      </c>
      <c r="C6101" s="2">
        <f>C6100+1</f>
        <v>255</v>
      </c>
      <c r="D6101" s="2">
        <v>1</v>
      </c>
      <c r="E6101" s="2">
        <f t="shared" si="1364"/>
        <v>6097</v>
      </c>
      <c r="F6101" s="11">
        <v>216</v>
      </c>
      <c r="G6101" s="10">
        <v>0</v>
      </c>
      <c r="H6101" s="10">
        <v>0</v>
      </c>
      <c r="I6101" s="10">
        <v>0</v>
      </c>
      <c r="J6101" s="9">
        <v>0.21295907728749899</v>
      </c>
      <c r="K6101" s="9">
        <v>0.21295907728749899</v>
      </c>
      <c r="L6101" s="9">
        <v>0.4</v>
      </c>
      <c r="N6101" s="32">
        <f>IF('System Design'!$F$8=1,'Hourly Demand and Generation'!G6101*'System Design'!$F$21,IF('System Design'!$F$8=2,'Hourly Demand and Generation'!H6101*'System Design'!$F$21,IF('System Design'!$F$8=3,'Hourly Demand and Generation'!I6101*'System Design'!$F$21)))</f>
        <v>0</v>
      </c>
      <c r="O6101" s="32">
        <f>IF('System Design'!$F$8=1,'Hourly Demand and Generation'!J6101*'System Design'!$F$22,IF('System Design'!$F$8=2,'Hourly Demand and Generation'!K6101*'System Design'!$F$22,IF('System Design'!$F$8=3,'Hourly Demand and Generation'!L6101*'System Design'!$F$22)))</f>
        <v>1000</v>
      </c>
      <c r="Q6101" s="32">
        <f t="shared" si="1362"/>
        <v>0</v>
      </c>
      <c r="R6101" s="32">
        <f t="shared" si="1365"/>
        <v>5400</v>
      </c>
      <c r="S6101" s="32">
        <f t="shared" si="1366"/>
        <v>0</v>
      </c>
      <c r="T6101" s="32">
        <f t="shared" si="1367"/>
        <v>21600</v>
      </c>
      <c r="U6101" s="32">
        <f t="shared" si="1368"/>
        <v>0</v>
      </c>
      <c r="V6101" s="32">
        <f t="shared" si="1363"/>
        <v>784</v>
      </c>
      <c r="W6101" s="32">
        <f t="shared" si="1369"/>
        <v>784</v>
      </c>
      <c r="X6101" s="32">
        <f t="shared" si="1370"/>
        <v>784</v>
      </c>
    </row>
    <row r="6102" spans="1:24" x14ac:dyDescent="0.25">
      <c r="A6102" s="2"/>
      <c r="B6102" s="2" t="s">
        <v>10</v>
      </c>
      <c r="C6102" s="2">
        <f>C6101</f>
        <v>255</v>
      </c>
      <c r="D6102" s="2">
        <f>D6101+1</f>
        <v>2</v>
      </c>
      <c r="E6102" s="2">
        <f t="shared" si="1364"/>
        <v>6098</v>
      </c>
      <c r="F6102" s="11">
        <v>198</v>
      </c>
      <c r="G6102" s="10">
        <v>0</v>
      </c>
      <c r="H6102" s="10">
        <v>0</v>
      </c>
      <c r="I6102" s="10">
        <v>0</v>
      </c>
      <c r="J6102" s="9">
        <v>0.19166316955874901</v>
      </c>
      <c r="K6102" s="9">
        <v>0.19166316955874901</v>
      </c>
      <c r="L6102" s="9">
        <v>0.36</v>
      </c>
      <c r="N6102" s="32">
        <f>IF('System Design'!$F$8=1,'Hourly Demand and Generation'!G6102*'System Design'!$F$21,IF('System Design'!$F$8=2,'Hourly Demand and Generation'!H6102*'System Design'!$F$21,IF('System Design'!$F$8=3,'Hourly Demand and Generation'!I6102*'System Design'!$F$21)))</f>
        <v>0</v>
      </c>
      <c r="O6102" s="32">
        <f>IF('System Design'!$F$8=1,'Hourly Demand and Generation'!J6102*'System Design'!$F$22,IF('System Design'!$F$8=2,'Hourly Demand and Generation'!K6102*'System Design'!$F$22,IF('System Design'!$F$8=3,'Hourly Demand and Generation'!L6102*'System Design'!$F$22)))</f>
        <v>900</v>
      </c>
      <c r="Q6102" s="32">
        <f t="shared" si="1362"/>
        <v>0</v>
      </c>
      <c r="R6102" s="32">
        <f t="shared" si="1365"/>
        <v>5400</v>
      </c>
      <c r="S6102" s="32">
        <f t="shared" si="1366"/>
        <v>0</v>
      </c>
      <c r="T6102" s="32">
        <f t="shared" si="1367"/>
        <v>21600</v>
      </c>
      <c r="U6102" s="32">
        <f t="shared" si="1368"/>
        <v>0</v>
      </c>
      <c r="V6102" s="32">
        <f t="shared" si="1363"/>
        <v>702</v>
      </c>
      <c r="W6102" s="32">
        <f t="shared" si="1369"/>
        <v>702</v>
      </c>
      <c r="X6102" s="32">
        <f t="shared" si="1370"/>
        <v>702</v>
      </c>
    </row>
    <row r="6103" spans="1:24" x14ac:dyDescent="0.25">
      <c r="A6103" s="2"/>
      <c r="B6103" s="2" t="s">
        <v>10</v>
      </c>
      <c r="C6103" s="2">
        <f t="shared" ref="C6103:C6124" si="1371">C6102</f>
        <v>255</v>
      </c>
      <c r="D6103" s="2">
        <f t="shared" ref="D6103:D6124" si="1372">D6102+1</f>
        <v>3</v>
      </c>
      <c r="E6103" s="2">
        <f t="shared" si="1364"/>
        <v>6099</v>
      </c>
      <c r="F6103" s="11">
        <v>180</v>
      </c>
      <c r="G6103" s="10">
        <v>0</v>
      </c>
      <c r="H6103" s="10">
        <v>0</v>
      </c>
      <c r="I6103" s="10">
        <v>0</v>
      </c>
      <c r="J6103" s="9">
        <v>0.19166316955874901</v>
      </c>
      <c r="K6103" s="9">
        <v>0.19166316955874901</v>
      </c>
      <c r="L6103" s="9">
        <v>0.36</v>
      </c>
      <c r="N6103" s="32">
        <f>IF('System Design'!$F$8=1,'Hourly Demand and Generation'!G6103*'System Design'!$F$21,IF('System Design'!$F$8=2,'Hourly Demand and Generation'!H6103*'System Design'!$F$21,IF('System Design'!$F$8=3,'Hourly Demand and Generation'!I6103*'System Design'!$F$21)))</f>
        <v>0</v>
      </c>
      <c r="O6103" s="32">
        <f>IF('System Design'!$F$8=1,'Hourly Demand and Generation'!J6103*'System Design'!$F$22,IF('System Design'!$F$8=2,'Hourly Demand and Generation'!K6103*'System Design'!$F$22,IF('System Design'!$F$8=3,'Hourly Demand and Generation'!L6103*'System Design'!$F$22)))</f>
        <v>900</v>
      </c>
      <c r="Q6103" s="32">
        <f t="shared" si="1362"/>
        <v>0</v>
      </c>
      <c r="R6103" s="32">
        <f t="shared" si="1365"/>
        <v>5400</v>
      </c>
      <c r="S6103" s="32">
        <f t="shared" si="1366"/>
        <v>0</v>
      </c>
      <c r="T6103" s="32">
        <f t="shared" si="1367"/>
        <v>21600</v>
      </c>
      <c r="U6103" s="32">
        <f t="shared" si="1368"/>
        <v>0</v>
      </c>
      <c r="V6103" s="32">
        <f t="shared" si="1363"/>
        <v>720</v>
      </c>
      <c r="W6103" s="32">
        <f t="shared" si="1369"/>
        <v>720</v>
      </c>
      <c r="X6103" s="32">
        <f t="shared" si="1370"/>
        <v>720</v>
      </c>
    </row>
    <row r="6104" spans="1:24" x14ac:dyDescent="0.25">
      <c r="A6104" s="2"/>
      <c r="B6104" s="2" t="s">
        <v>10</v>
      </c>
      <c r="C6104" s="2">
        <f t="shared" si="1371"/>
        <v>255</v>
      </c>
      <c r="D6104" s="2">
        <f t="shared" si="1372"/>
        <v>4</v>
      </c>
      <c r="E6104" s="2">
        <f t="shared" si="1364"/>
        <v>6100</v>
      </c>
      <c r="F6104" s="11">
        <v>216</v>
      </c>
      <c r="G6104" s="10">
        <v>0</v>
      </c>
      <c r="H6104" s="10">
        <v>0</v>
      </c>
      <c r="I6104" s="10">
        <v>0</v>
      </c>
      <c r="J6104" s="9">
        <v>0.21295907728749899</v>
      </c>
      <c r="K6104" s="9">
        <v>0.21295907728749899</v>
      </c>
      <c r="L6104" s="9">
        <v>0.4</v>
      </c>
      <c r="N6104" s="32">
        <f>IF('System Design'!$F$8=1,'Hourly Demand and Generation'!G6104*'System Design'!$F$21,IF('System Design'!$F$8=2,'Hourly Demand and Generation'!H6104*'System Design'!$F$21,IF('System Design'!$F$8=3,'Hourly Demand and Generation'!I6104*'System Design'!$F$21)))</f>
        <v>0</v>
      </c>
      <c r="O6104" s="32">
        <f>IF('System Design'!$F$8=1,'Hourly Demand and Generation'!J6104*'System Design'!$F$22,IF('System Design'!$F$8=2,'Hourly Demand and Generation'!K6104*'System Design'!$F$22,IF('System Design'!$F$8=3,'Hourly Demand and Generation'!L6104*'System Design'!$F$22)))</f>
        <v>1000</v>
      </c>
      <c r="Q6104" s="32">
        <f t="shared" si="1362"/>
        <v>0</v>
      </c>
      <c r="R6104" s="32">
        <f t="shared" si="1365"/>
        <v>5400</v>
      </c>
      <c r="S6104" s="32">
        <f t="shared" si="1366"/>
        <v>0</v>
      </c>
      <c r="T6104" s="32">
        <f t="shared" si="1367"/>
        <v>21600</v>
      </c>
      <c r="U6104" s="32">
        <f t="shared" si="1368"/>
        <v>0</v>
      </c>
      <c r="V6104" s="32">
        <f t="shared" si="1363"/>
        <v>784</v>
      </c>
      <c r="W6104" s="32">
        <f t="shared" si="1369"/>
        <v>784</v>
      </c>
      <c r="X6104" s="32">
        <f t="shared" si="1370"/>
        <v>784</v>
      </c>
    </row>
    <row r="6105" spans="1:24" x14ac:dyDescent="0.25">
      <c r="A6105" s="2"/>
      <c r="B6105" s="2" t="s">
        <v>10</v>
      </c>
      <c r="C6105" s="2">
        <f t="shared" si="1371"/>
        <v>255</v>
      </c>
      <c r="D6105" s="2">
        <f t="shared" si="1372"/>
        <v>5</v>
      </c>
      <c r="E6105" s="2">
        <f t="shared" si="1364"/>
        <v>6101</v>
      </c>
      <c r="F6105" s="11">
        <v>234</v>
      </c>
      <c r="G6105" s="10">
        <v>0</v>
      </c>
      <c r="H6105" s="10">
        <v>3.2000000000000001E-2</v>
      </c>
      <c r="I6105" s="10">
        <v>6.4000000000000001E-2</v>
      </c>
      <c r="J6105" s="9">
        <v>0.17036726182999901</v>
      </c>
      <c r="K6105" s="9">
        <v>0.17036726182999901</v>
      </c>
      <c r="L6105" s="9">
        <v>0.32</v>
      </c>
      <c r="N6105" s="32">
        <f>IF('System Design'!$F$8=1,'Hourly Demand and Generation'!G6105*'System Design'!$F$21,IF('System Design'!$F$8=2,'Hourly Demand and Generation'!H6105*'System Design'!$F$21,IF('System Design'!$F$8=3,'Hourly Demand and Generation'!I6105*'System Design'!$F$21)))</f>
        <v>32</v>
      </c>
      <c r="O6105" s="32">
        <f>IF('System Design'!$F$8=1,'Hourly Demand and Generation'!J6105*'System Design'!$F$22,IF('System Design'!$F$8=2,'Hourly Demand and Generation'!K6105*'System Design'!$F$22,IF('System Design'!$F$8=3,'Hourly Demand and Generation'!L6105*'System Design'!$F$22)))</f>
        <v>800</v>
      </c>
      <c r="Q6105" s="32">
        <f t="shared" si="1362"/>
        <v>0</v>
      </c>
      <c r="R6105" s="32">
        <f t="shared" si="1365"/>
        <v>5400</v>
      </c>
      <c r="S6105" s="32">
        <f t="shared" si="1366"/>
        <v>0</v>
      </c>
      <c r="T6105" s="32">
        <f t="shared" si="1367"/>
        <v>21600</v>
      </c>
      <c r="U6105" s="32">
        <f t="shared" si="1368"/>
        <v>0</v>
      </c>
      <c r="V6105" s="32">
        <f t="shared" si="1363"/>
        <v>598</v>
      </c>
      <c r="W6105" s="32">
        <f t="shared" si="1369"/>
        <v>598</v>
      </c>
      <c r="X6105" s="32">
        <f t="shared" si="1370"/>
        <v>598</v>
      </c>
    </row>
    <row r="6106" spans="1:24" x14ac:dyDescent="0.25">
      <c r="A6106" s="2"/>
      <c r="B6106" s="2" t="s">
        <v>10</v>
      </c>
      <c r="C6106" s="2">
        <f t="shared" si="1371"/>
        <v>255</v>
      </c>
      <c r="D6106" s="2">
        <f t="shared" si="1372"/>
        <v>6</v>
      </c>
      <c r="E6106" s="2">
        <f t="shared" si="1364"/>
        <v>6102</v>
      </c>
      <c r="F6106" s="11">
        <v>252</v>
      </c>
      <c r="G6106" s="10">
        <v>5.0094652336120503E-2</v>
      </c>
      <c r="H6106" s="10">
        <v>0.1</v>
      </c>
      <c r="I6106" s="10">
        <v>0.13600000000000001</v>
      </c>
      <c r="J6106" s="9">
        <v>0.17036726182999901</v>
      </c>
      <c r="K6106" s="9">
        <v>0.17036726182999901</v>
      </c>
      <c r="L6106" s="9">
        <v>0.32</v>
      </c>
      <c r="N6106" s="32">
        <f>IF('System Design'!$F$8=1,'Hourly Demand and Generation'!G6106*'System Design'!$F$21,IF('System Design'!$F$8=2,'Hourly Demand and Generation'!H6106*'System Design'!$F$21,IF('System Design'!$F$8=3,'Hourly Demand and Generation'!I6106*'System Design'!$F$21)))</f>
        <v>68</v>
      </c>
      <c r="O6106" s="32">
        <f>IF('System Design'!$F$8=1,'Hourly Demand and Generation'!J6106*'System Design'!$F$22,IF('System Design'!$F$8=2,'Hourly Demand and Generation'!K6106*'System Design'!$F$22,IF('System Design'!$F$8=3,'Hourly Demand and Generation'!L6106*'System Design'!$F$22)))</f>
        <v>800</v>
      </c>
      <c r="Q6106" s="32">
        <f t="shared" si="1362"/>
        <v>0</v>
      </c>
      <c r="R6106" s="32">
        <f t="shared" si="1365"/>
        <v>5400</v>
      </c>
      <c r="S6106" s="32">
        <f t="shared" si="1366"/>
        <v>0</v>
      </c>
      <c r="T6106" s="32">
        <f t="shared" si="1367"/>
        <v>21600</v>
      </c>
      <c r="U6106" s="32">
        <f t="shared" si="1368"/>
        <v>0</v>
      </c>
      <c r="V6106" s="32">
        <f t="shared" si="1363"/>
        <v>616</v>
      </c>
      <c r="W6106" s="32">
        <f t="shared" si="1369"/>
        <v>616</v>
      </c>
      <c r="X6106" s="32">
        <f t="shared" si="1370"/>
        <v>616</v>
      </c>
    </row>
    <row r="6107" spans="1:24" x14ac:dyDescent="0.25">
      <c r="A6107" s="2"/>
      <c r="B6107" s="2" t="s">
        <v>10</v>
      </c>
      <c r="C6107" s="2">
        <f t="shared" si="1371"/>
        <v>255</v>
      </c>
      <c r="D6107" s="2">
        <f t="shared" si="1372"/>
        <v>7</v>
      </c>
      <c r="E6107" s="2">
        <f t="shared" si="1364"/>
        <v>6103</v>
      </c>
      <c r="F6107" s="11">
        <v>270</v>
      </c>
      <c r="G6107" s="10">
        <v>0.106451136214256</v>
      </c>
      <c r="H6107" s="10">
        <v>0.16800000000000001</v>
      </c>
      <c r="I6107" s="10">
        <v>0.2</v>
      </c>
      <c r="J6107" s="9">
        <v>0.19166316955874901</v>
      </c>
      <c r="K6107" s="9">
        <v>0.19166316955874901</v>
      </c>
      <c r="L6107" s="9">
        <v>0.36</v>
      </c>
      <c r="N6107" s="32">
        <f>IF('System Design'!$F$8=1,'Hourly Demand and Generation'!G6107*'System Design'!$F$21,IF('System Design'!$F$8=2,'Hourly Demand and Generation'!H6107*'System Design'!$F$21,IF('System Design'!$F$8=3,'Hourly Demand and Generation'!I6107*'System Design'!$F$21)))</f>
        <v>100</v>
      </c>
      <c r="O6107" s="32">
        <f>IF('System Design'!$F$8=1,'Hourly Demand and Generation'!J6107*'System Design'!$F$22,IF('System Design'!$F$8=2,'Hourly Demand and Generation'!K6107*'System Design'!$F$22,IF('System Design'!$F$8=3,'Hourly Demand and Generation'!L6107*'System Design'!$F$22)))</f>
        <v>900</v>
      </c>
      <c r="Q6107" s="32">
        <f t="shared" si="1362"/>
        <v>0</v>
      </c>
      <c r="R6107" s="32">
        <f t="shared" si="1365"/>
        <v>5400</v>
      </c>
      <c r="S6107" s="32">
        <f t="shared" si="1366"/>
        <v>0</v>
      </c>
      <c r="T6107" s="32">
        <f t="shared" si="1367"/>
        <v>21600</v>
      </c>
      <c r="U6107" s="32">
        <f t="shared" si="1368"/>
        <v>0</v>
      </c>
      <c r="V6107" s="32">
        <f t="shared" si="1363"/>
        <v>730</v>
      </c>
      <c r="W6107" s="32">
        <f t="shared" si="1369"/>
        <v>730</v>
      </c>
      <c r="X6107" s="32">
        <f t="shared" si="1370"/>
        <v>730</v>
      </c>
    </row>
    <row r="6108" spans="1:24" x14ac:dyDescent="0.25">
      <c r="A6108" s="2"/>
      <c r="B6108" s="2" t="s">
        <v>10</v>
      </c>
      <c r="C6108" s="2">
        <f t="shared" si="1371"/>
        <v>255</v>
      </c>
      <c r="D6108" s="2">
        <f t="shared" si="1372"/>
        <v>8</v>
      </c>
      <c r="E6108" s="2">
        <f t="shared" si="1364"/>
        <v>6104</v>
      </c>
      <c r="F6108" s="11">
        <v>288</v>
      </c>
      <c r="G6108" s="10">
        <v>0.206640440886497</v>
      </c>
      <c r="H6108" s="10">
        <v>0.3</v>
      </c>
      <c r="I6108" s="10">
        <v>0.33600000000000002</v>
      </c>
      <c r="J6108" s="9">
        <v>0.19166316955874901</v>
      </c>
      <c r="K6108" s="9">
        <v>0.19166316955874901</v>
      </c>
      <c r="L6108" s="9">
        <v>0.36</v>
      </c>
      <c r="N6108" s="32">
        <f>IF('System Design'!$F$8=1,'Hourly Demand and Generation'!G6108*'System Design'!$F$21,IF('System Design'!$F$8=2,'Hourly Demand and Generation'!H6108*'System Design'!$F$21,IF('System Design'!$F$8=3,'Hourly Demand and Generation'!I6108*'System Design'!$F$21)))</f>
        <v>168</v>
      </c>
      <c r="O6108" s="32">
        <f>IF('System Design'!$F$8=1,'Hourly Demand and Generation'!J6108*'System Design'!$F$22,IF('System Design'!$F$8=2,'Hourly Demand and Generation'!K6108*'System Design'!$F$22,IF('System Design'!$F$8=3,'Hourly Demand and Generation'!L6108*'System Design'!$F$22)))</f>
        <v>900</v>
      </c>
      <c r="Q6108" s="32">
        <f t="shared" si="1362"/>
        <v>0</v>
      </c>
      <c r="R6108" s="32">
        <f t="shared" si="1365"/>
        <v>5400</v>
      </c>
      <c r="S6108" s="32">
        <f t="shared" si="1366"/>
        <v>0</v>
      </c>
      <c r="T6108" s="32">
        <f t="shared" si="1367"/>
        <v>21600</v>
      </c>
      <c r="U6108" s="32">
        <f t="shared" si="1368"/>
        <v>0</v>
      </c>
      <c r="V6108" s="32">
        <f t="shared" si="1363"/>
        <v>780</v>
      </c>
      <c r="W6108" s="32">
        <f t="shared" si="1369"/>
        <v>780</v>
      </c>
      <c r="X6108" s="32">
        <f t="shared" si="1370"/>
        <v>780</v>
      </c>
    </row>
    <row r="6109" spans="1:24" x14ac:dyDescent="0.25">
      <c r="A6109" s="2"/>
      <c r="B6109" s="2" t="s">
        <v>10</v>
      </c>
      <c r="C6109" s="2">
        <f t="shared" si="1371"/>
        <v>255</v>
      </c>
      <c r="D6109" s="2">
        <f t="shared" si="1372"/>
        <v>9</v>
      </c>
      <c r="E6109" s="2">
        <f t="shared" si="1364"/>
        <v>6105</v>
      </c>
      <c r="F6109" s="11">
        <v>288</v>
      </c>
      <c r="G6109" s="10">
        <v>0.31309157710075303</v>
      </c>
      <c r="H6109" s="10">
        <v>0.432</v>
      </c>
      <c r="I6109" s="10">
        <v>0.46400000000000002</v>
      </c>
      <c r="J6109" s="9">
        <v>0.17036726182999901</v>
      </c>
      <c r="K6109" s="9">
        <v>0.17036726182999901</v>
      </c>
      <c r="L6109" s="9">
        <v>0.32</v>
      </c>
      <c r="N6109" s="32">
        <f>IF('System Design'!$F$8=1,'Hourly Demand and Generation'!G6109*'System Design'!$F$21,IF('System Design'!$F$8=2,'Hourly Demand and Generation'!H6109*'System Design'!$F$21,IF('System Design'!$F$8=3,'Hourly Demand and Generation'!I6109*'System Design'!$F$21)))</f>
        <v>232</v>
      </c>
      <c r="O6109" s="32">
        <f>IF('System Design'!$F$8=1,'Hourly Demand and Generation'!J6109*'System Design'!$F$22,IF('System Design'!$F$8=2,'Hourly Demand and Generation'!K6109*'System Design'!$F$22,IF('System Design'!$F$8=3,'Hourly Demand and Generation'!L6109*'System Design'!$F$22)))</f>
        <v>800</v>
      </c>
      <c r="Q6109" s="32">
        <f t="shared" si="1362"/>
        <v>0</v>
      </c>
      <c r="R6109" s="32">
        <f t="shared" si="1365"/>
        <v>5400</v>
      </c>
      <c r="S6109" s="32">
        <f t="shared" si="1366"/>
        <v>0</v>
      </c>
      <c r="T6109" s="32">
        <f t="shared" si="1367"/>
        <v>21600</v>
      </c>
      <c r="U6109" s="32">
        <f t="shared" si="1368"/>
        <v>0</v>
      </c>
      <c r="V6109" s="32">
        <f t="shared" si="1363"/>
        <v>744</v>
      </c>
      <c r="W6109" s="32">
        <f t="shared" si="1369"/>
        <v>744</v>
      </c>
      <c r="X6109" s="32">
        <f t="shared" si="1370"/>
        <v>744</v>
      </c>
    </row>
    <row r="6110" spans="1:24" x14ac:dyDescent="0.25">
      <c r="A6110" s="2"/>
      <c r="B6110" s="2" t="s">
        <v>10</v>
      </c>
      <c r="C6110" s="2">
        <f t="shared" si="1371"/>
        <v>255</v>
      </c>
      <c r="D6110" s="2">
        <f t="shared" si="1372"/>
        <v>10</v>
      </c>
      <c r="E6110" s="2">
        <f t="shared" si="1364"/>
        <v>6106</v>
      </c>
      <c r="F6110" s="11">
        <v>280.8</v>
      </c>
      <c r="G6110" s="10">
        <v>0.41954271331500897</v>
      </c>
      <c r="H6110" s="10">
        <v>0.56799999999999995</v>
      </c>
      <c r="I6110" s="10">
        <v>0.6</v>
      </c>
      <c r="J6110" s="9">
        <v>0.19166316955874901</v>
      </c>
      <c r="K6110" s="9">
        <v>0.19166316955874901</v>
      </c>
      <c r="L6110" s="9">
        <v>0.36</v>
      </c>
      <c r="N6110" s="32">
        <f>IF('System Design'!$F$8=1,'Hourly Demand and Generation'!G6110*'System Design'!$F$21,IF('System Design'!$F$8=2,'Hourly Demand and Generation'!H6110*'System Design'!$F$21,IF('System Design'!$F$8=3,'Hourly Demand and Generation'!I6110*'System Design'!$F$21)))</f>
        <v>300</v>
      </c>
      <c r="O6110" s="32">
        <f>IF('System Design'!$F$8=1,'Hourly Demand and Generation'!J6110*'System Design'!$F$22,IF('System Design'!$F$8=2,'Hourly Demand and Generation'!K6110*'System Design'!$F$22,IF('System Design'!$F$8=3,'Hourly Demand and Generation'!L6110*'System Design'!$F$22)))</f>
        <v>900</v>
      </c>
      <c r="Q6110" s="32">
        <f t="shared" si="1362"/>
        <v>0</v>
      </c>
      <c r="R6110" s="32">
        <f t="shared" si="1365"/>
        <v>5400</v>
      </c>
      <c r="S6110" s="32">
        <f t="shared" si="1366"/>
        <v>0</v>
      </c>
      <c r="T6110" s="32">
        <f t="shared" si="1367"/>
        <v>21600</v>
      </c>
      <c r="U6110" s="32">
        <f t="shared" si="1368"/>
        <v>0</v>
      </c>
      <c r="V6110" s="32">
        <f t="shared" si="1363"/>
        <v>919.2</v>
      </c>
      <c r="W6110" s="32">
        <f t="shared" si="1369"/>
        <v>919.2</v>
      </c>
      <c r="X6110" s="32">
        <f t="shared" si="1370"/>
        <v>919.2</v>
      </c>
    </row>
    <row r="6111" spans="1:24" x14ac:dyDescent="0.25">
      <c r="A6111" s="2"/>
      <c r="B6111" s="2" t="s">
        <v>10</v>
      </c>
      <c r="C6111" s="2">
        <f t="shared" si="1371"/>
        <v>255</v>
      </c>
      <c r="D6111" s="2">
        <f t="shared" si="1372"/>
        <v>11</v>
      </c>
      <c r="E6111" s="2">
        <f t="shared" si="1364"/>
        <v>6107</v>
      </c>
      <c r="F6111" s="11">
        <v>277.2</v>
      </c>
      <c r="G6111" s="10">
        <v>0.51973201798724999</v>
      </c>
      <c r="H6111" s="10">
        <v>0.7</v>
      </c>
      <c r="I6111" s="10">
        <v>0.73599999999999999</v>
      </c>
      <c r="J6111" s="9">
        <v>0.17036726182999901</v>
      </c>
      <c r="K6111" s="9">
        <v>0.17036726182999901</v>
      </c>
      <c r="L6111" s="9">
        <v>0.32</v>
      </c>
      <c r="N6111" s="32">
        <f>IF('System Design'!$F$8=1,'Hourly Demand and Generation'!G6111*'System Design'!$F$21,IF('System Design'!$F$8=2,'Hourly Demand and Generation'!H6111*'System Design'!$F$21,IF('System Design'!$F$8=3,'Hourly Demand and Generation'!I6111*'System Design'!$F$21)))</f>
        <v>368</v>
      </c>
      <c r="O6111" s="32">
        <f>IF('System Design'!$F$8=1,'Hourly Demand and Generation'!J6111*'System Design'!$F$22,IF('System Design'!$F$8=2,'Hourly Demand and Generation'!K6111*'System Design'!$F$22,IF('System Design'!$F$8=3,'Hourly Demand and Generation'!L6111*'System Design'!$F$22)))</f>
        <v>800</v>
      </c>
      <c r="Q6111" s="32">
        <f t="shared" si="1362"/>
        <v>0</v>
      </c>
      <c r="R6111" s="32">
        <f t="shared" si="1365"/>
        <v>5400</v>
      </c>
      <c r="S6111" s="32">
        <f t="shared" si="1366"/>
        <v>0</v>
      </c>
      <c r="T6111" s="32">
        <f t="shared" si="1367"/>
        <v>21600</v>
      </c>
      <c r="U6111" s="32">
        <f t="shared" si="1368"/>
        <v>0</v>
      </c>
      <c r="V6111" s="32">
        <f t="shared" si="1363"/>
        <v>890.8</v>
      </c>
      <c r="W6111" s="32">
        <f t="shared" si="1369"/>
        <v>890.8</v>
      </c>
      <c r="X6111" s="32">
        <f t="shared" si="1370"/>
        <v>890.8</v>
      </c>
    </row>
    <row r="6112" spans="1:24" x14ac:dyDescent="0.25">
      <c r="A6112" s="2"/>
      <c r="B6112" s="2" t="s">
        <v>10</v>
      </c>
      <c r="C6112" s="2">
        <f t="shared" si="1371"/>
        <v>255</v>
      </c>
      <c r="D6112" s="2">
        <f t="shared" si="1372"/>
        <v>12</v>
      </c>
      <c r="E6112" s="2">
        <f t="shared" si="1364"/>
        <v>6108</v>
      </c>
      <c r="F6112" s="11">
        <v>277.2</v>
      </c>
      <c r="G6112" s="10">
        <v>0.62618315420150605</v>
      </c>
      <c r="H6112" s="10">
        <v>0.8</v>
      </c>
      <c r="I6112" s="10">
        <v>0.8</v>
      </c>
      <c r="J6112" s="9">
        <v>0.159719307965624</v>
      </c>
      <c r="K6112" s="9">
        <v>0.159719307965624</v>
      </c>
      <c r="L6112" s="9">
        <v>0.3</v>
      </c>
      <c r="N6112" s="32">
        <f>IF('System Design'!$F$8=1,'Hourly Demand and Generation'!G6112*'System Design'!$F$21,IF('System Design'!$F$8=2,'Hourly Demand and Generation'!H6112*'System Design'!$F$21,IF('System Design'!$F$8=3,'Hourly Demand and Generation'!I6112*'System Design'!$F$21)))</f>
        <v>400</v>
      </c>
      <c r="O6112" s="32">
        <f>IF('System Design'!$F$8=1,'Hourly Demand and Generation'!J6112*'System Design'!$F$22,IF('System Design'!$F$8=2,'Hourly Demand and Generation'!K6112*'System Design'!$F$22,IF('System Design'!$F$8=3,'Hourly Demand and Generation'!L6112*'System Design'!$F$22)))</f>
        <v>750</v>
      </c>
      <c r="Q6112" s="32">
        <f t="shared" si="1362"/>
        <v>0</v>
      </c>
      <c r="R6112" s="32">
        <f t="shared" si="1365"/>
        <v>5400</v>
      </c>
      <c r="S6112" s="32">
        <f t="shared" si="1366"/>
        <v>0</v>
      </c>
      <c r="T6112" s="32">
        <f t="shared" si="1367"/>
        <v>21600</v>
      </c>
      <c r="U6112" s="32">
        <f t="shared" si="1368"/>
        <v>0</v>
      </c>
      <c r="V6112" s="32">
        <f t="shared" si="1363"/>
        <v>872.8</v>
      </c>
      <c r="W6112" s="32">
        <f t="shared" si="1369"/>
        <v>872.8</v>
      </c>
      <c r="X6112" s="32">
        <f t="shared" si="1370"/>
        <v>872.8</v>
      </c>
    </row>
    <row r="6113" spans="1:24" x14ac:dyDescent="0.25">
      <c r="A6113" s="2"/>
      <c r="B6113" s="2" t="s">
        <v>10</v>
      </c>
      <c r="C6113" s="2">
        <f t="shared" si="1371"/>
        <v>255</v>
      </c>
      <c r="D6113" s="2">
        <f t="shared" si="1372"/>
        <v>13</v>
      </c>
      <c r="E6113" s="2">
        <f t="shared" si="1364"/>
        <v>6109</v>
      </c>
      <c r="F6113" s="11">
        <v>288</v>
      </c>
      <c r="G6113" s="10">
        <v>0.51973201798724999</v>
      </c>
      <c r="H6113" s="10">
        <v>0.7</v>
      </c>
      <c r="I6113" s="10">
        <v>0.73599999999999999</v>
      </c>
      <c r="J6113" s="9">
        <v>0.17036726182999901</v>
      </c>
      <c r="K6113" s="9">
        <v>0.17036726182999901</v>
      </c>
      <c r="L6113" s="9">
        <v>0.32</v>
      </c>
      <c r="N6113" s="32">
        <f>IF('System Design'!$F$8=1,'Hourly Demand and Generation'!G6113*'System Design'!$F$21,IF('System Design'!$F$8=2,'Hourly Demand and Generation'!H6113*'System Design'!$F$21,IF('System Design'!$F$8=3,'Hourly Demand and Generation'!I6113*'System Design'!$F$21)))</f>
        <v>368</v>
      </c>
      <c r="O6113" s="32">
        <f>IF('System Design'!$F$8=1,'Hourly Demand and Generation'!J6113*'System Design'!$F$22,IF('System Design'!$F$8=2,'Hourly Demand and Generation'!K6113*'System Design'!$F$22,IF('System Design'!$F$8=3,'Hourly Demand and Generation'!L6113*'System Design'!$F$22)))</f>
        <v>800</v>
      </c>
      <c r="Q6113" s="32">
        <f t="shared" si="1362"/>
        <v>0</v>
      </c>
      <c r="R6113" s="32">
        <f t="shared" si="1365"/>
        <v>5400</v>
      </c>
      <c r="S6113" s="32">
        <f t="shared" si="1366"/>
        <v>0</v>
      </c>
      <c r="T6113" s="32">
        <f t="shared" si="1367"/>
        <v>21600</v>
      </c>
      <c r="U6113" s="32">
        <f t="shared" si="1368"/>
        <v>0</v>
      </c>
      <c r="V6113" s="32">
        <f t="shared" si="1363"/>
        <v>880</v>
      </c>
      <c r="W6113" s="32">
        <f t="shared" si="1369"/>
        <v>880</v>
      </c>
      <c r="X6113" s="32">
        <f t="shared" si="1370"/>
        <v>880</v>
      </c>
    </row>
    <row r="6114" spans="1:24" x14ac:dyDescent="0.25">
      <c r="A6114" s="2"/>
      <c r="B6114" s="2" t="s">
        <v>10</v>
      </c>
      <c r="C6114" s="2">
        <f t="shared" si="1371"/>
        <v>255</v>
      </c>
      <c r="D6114" s="2">
        <f t="shared" si="1372"/>
        <v>14</v>
      </c>
      <c r="E6114" s="2">
        <f t="shared" si="1364"/>
        <v>6110</v>
      </c>
      <c r="F6114" s="11">
        <v>288</v>
      </c>
      <c r="G6114" s="10">
        <v>0.41954271331500897</v>
      </c>
      <c r="H6114" s="10">
        <v>0.56799999999999995</v>
      </c>
      <c r="I6114" s="10">
        <v>0.6</v>
      </c>
      <c r="J6114" s="9">
        <v>0.18101521569437401</v>
      </c>
      <c r="K6114" s="9">
        <v>0.18101521569437401</v>
      </c>
      <c r="L6114" s="9">
        <v>0.34</v>
      </c>
      <c r="N6114" s="32">
        <f>IF('System Design'!$F$8=1,'Hourly Demand and Generation'!G6114*'System Design'!$F$21,IF('System Design'!$F$8=2,'Hourly Demand and Generation'!H6114*'System Design'!$F$21,IF('System Design'!$F$8=3,'Hourly Demand and Generation'!I6114*'System Design'!$F$21)))</f>
        <v>300</v>
      </c>
      <c r="O6114" s="32">
        <f>IF('System Design'!$F$8=1,'Hourly Demand and Generation'!J6114*'System Design'!$F$22,IF('System Design'!$F$8=2,'Hourly Demand and Generation'!K6114*'System Design'!$F$22,IF('System Design'!$F$8=3,'Hourly Demand and Generation'!L6114*'System Design'!$F$22)))</f>
        <v>850.00000000000011</v>
      </c>
      <c r="Q6114" s="32">
        <f t="shared" si="1362"/>
        <v>0</v>
      </c>
      <c r="R6114" s="32">
        <f t="shared" si="1365"/>
        <v>5400</v>
      </c>
      <c r="S6114" s="32">
        <f t="shared" si="1366"/>
        <v>0</v>
      </c>
      <c r="T6114" s="32">
        <f t="shared" si="1367"/>
        <v>21600</v>
      </c>
      <c r="U6114" s="32">
        <f t="shared" si="1368"/>
        <v>0</v>
      </c>
      <c r="V6114" s="32">
        <f t="shared" si="1363"/>
        <v>862</v>
      </c>
      <c r="W6114" s="32">
        <f t="shared" si="1369"/>
        <v>862</v>
      </c>
      <c r="X6114" s="32">
        <f t="shared" si="1370"/>
        <v>862</v>
      </c>
    </row>
    <row r="6115" spans="1:24" x14ac:dyDescent="0.25">
      <c r="A6115" s="2"/>
      <c r="B6115" s="2" t="s">
        <v>10</v>
      </c>
      <c r="C6115" s="2">
        <f t="shared" si="1371"/>
        <v>255</v>
      </c>
      <c r="D6115" s="2">
        <f t="shared" si="1372"/>
        <v>15</v>
      </c>
      <c r="E6115" s="2">
        <f t="shared" si="1364"/>
        <v>6111</v>
      </c>
      <c r="F6115" s="11">
        <v>306</v>
      </c>
      <c r="G6115" s="10">
        <v>0.31309157710075303</v>
      </c>
      <c r="H6115" s="10">
        <v>0.432</v>
      </c>
      <c r="I6115" s="10">
        <v>0.46400000000000002</v>
      </c>
      <c r="J6115" s="9">
        <v>0.19166316955874901</v>
      </c>
      <c r="K6115" s="9">
        <v>0.19166316955874901</v>
      </c>
      <c r="L6115" s="9">
        <v>0.36</v>
      </c>
      <c r="N6115" s="32">
        <f>IF('System Design'!$F$8=1,'Hourly Demand and Generation'!G6115*'System Design'!$F$21,IF('System Design'!$F$8=2,'Hourly Demand and Generation'!H6115*'System Design'!$F$21,IF('System Design'!$F$8=3,'Hourly Demand and Generation'!I6115*'System Design'!$F$21)))</f>
        <v>232</v>
      </c>
      <c r="O6115" s="32">
        <f>IF('System Design'!$F$8=1,'Hourly Demand and Generation'!J6115*'System Design'!$F$22,IF('System Design'!$F$8=2,'Hourly Demand and Generation'!K6115*'System Design'!$F$22,IF('System Design'!$F$8=3,'Hourly Demand and Generation'!L6115*'System Design'!$F$22)))</f>
        <v>900</v>
      </c>
      <c r="Q6115" s="32">
        <f t="shared" si="1362"/>
        <v>0</v>
      </c>
      <c r="R6115" s="32">
        <f t="shared" si="1365"/>
        <v>5400</v>
      </c>
      <c r="S6115" s="32">
        <f t="shared" si="1366"/>
        <v>0</v>
      </c>
      <c r="T6115" s="32">
        <f t="shared" si="1367"/>
        <v>21600</v>
      </c>
      <c r="U6115" s="32">
        <f t="shared" si="1368"/>
        <v>0</v>
      </c>
      <c r="V6115" s="32">
        <f t="shared" si="1363"/>
        <v>826</v>
      </c>
      <c r="W6115" s="32">
        <f t="shared" si="1369"/>
        <v>826</v>
      </c>
      <c r="X6115" s="32">
        <f t="shared" si="1370"/>
        <v>826</v>
      </c>
    </row>
    <row r="6116" spans="1:24" x14ac:dyDescent="0.25">
      <c r="A6116" s="2"/>
      <c r="B6116" s="2" t="s">
        <v>10</v>
      </c>
      <c r="C6116" s="2">
        <f t="shared" si="1371"/>
        <v>255</v>
      </c>
      <c r="D6116" s="2">
        <f t="shared" si="1372"/>
        <v>16</v>
      </c>
      <c r="E6116" s="2">
        <f t="shared" si="1364"/>
        <v>6112</v>
      </c>
      <c r="F6116" s="11">
        <v>324</v>
      </c>
      <c r="G6116" s="10">
        <v>0.206640440886497</v>
      </c>
      <c r="H6116" s="10">
        <v>0.3</v>
      </c>
      <c r="I6116" s="10">
        <v>0.33600000000000002</v>
      </c>
      <c r="J6116" s="9">
        <v>0.19166316955874901</v>
      </c>
      <c r="K6116" s="9">
        <v>0.19166316955874901</v>
      </c>
      <c r="L6116" s="9">
        <v>0.36</v>
      </c>
      <c r="N6116" s="32">
        <f>IF('System Design'!$F$8=1,'Hourly Demand and Generation'!G6116*'System Design'!$F$21,IF('System Design'!$F$8=2,'Hourly Demand and Generation'!H6116*'System Design'!$F$21,IF('System Design'!$F$8=3,'Hourly Demand and Generation'!I6116*'System Design'!$F$21)))</f>
        <v>168</v>
      </c>
      <c r="O6116" s="32">
        <f>IF('System Design'!$F$8=1,'Hourly Demand and Generation'!J6116*'System Design'!$F$22,IF('System Design'!$F$8=2,'Hourly Demand and Generation'!K6116*'System Design'!$F$22,IF('System Design'!$F$8=3,'Hourly Demand and Generation'!L6116*'System Design'!$F$22)))</f>
        <v>900</v>
      </c>
      <c r="Q6116" s="32">
        <f t="shared" si="1362"/>
        <v>0</v>
      </c>
      <c r="R6116" s="32">
        <f t="shared" si="1365"/>
        <v>5400</v>
      </c>
      <c r="S6116" s="32">
        <f t="shared" si="1366"/>
        <v>0</v>
      </c>
      <c r="T6116" s="32">
        <f t="shared" si="1367"/>
        <v>21600</v>
      </c>
      <c r="U6116" s="32">
        <f t="shared" si="1368"/>
        <v>0</v>
      </c>
      <c r="V6116" s="32">
        <f t="shared" si="1363"/>
        <v>744</v>
      </c>
      <c r="W6116" s="32">
        <f t="shared" si="1369"/>
        <v>744</v>
      </c>
      <c r="X6116" s="32">
        <f t="shared" si="1370"/>
        <v>744</v>
      </c>
    </row>
    <row r="6117" spans="1:24" x14ac:dyDescent="0.25">
      <c r="A6117" s="2"/>
      <c r="B6117" s="2" t="s">
        <v>10</v>
      </c>
      <c r="C6117" s="2">
        <f t="shared" si="1371"/>
        <v>255</v>
      </c>
      <c r="D6117" s="2">
        <f t="shared" si="1372"/>
        <v>17</v>
      </c>
      <c r="E6117" s="2">
        <f t="shared" si="1364"/>
        <v>6113</v>
      </c>
      <c r="F6117" s="11">
        <v>342</v>
      </c>
      <c r="G6117" s="10">
        <v>0.106451136214256</v>
      </c>
      <c r="H6117" s="10">
        <v>0.16800000000000001</v>
      </c>
      <c r="I6117" s="10">
        <v>0.2</v>
      </c>
      <c r="J6117" s="9">
        <v>0.21295907728749899</v>
      </c>
      <c r="K6117" s="9">
        <v>0.21295907728749899</v>
      </c>
      <c r="L6117" s="9">
        <v>0.4</v>
      </c>
      <c r="N6117" s="32">
        <f>IF('System Design'!$F$8=1,'Hourly Demand and Generation'!G6117*'System Design'!$F$21,IF('System Design'!$F$8=2,'Hourly Demand and Generation'!H6117*'System Design'!$F$21,IF('System Design'!$F$8=3,'Hourly Demand and Generation'!I6117*'System Design'!$F$21)))</f>
        <v>100</v>
      </c>
      <c r="O6117" s="32">
        <f>IF('System Design'!$F$8=1,'Hourly Demand and Generation'!J6117*'System Design'!$F$22,IF('System Design'!$F$8=2,'Hourly Demand and Generation'!K6117*'System Design'!$F$22,IF('System Design'!$F$8=3,'Hourly Demand and Generation'!L6117*'System Design'!$F$22)))</f>
        <v>1000</v>
      </c>
      <c r="Q6117" s="32">
        <f t="shared" si="1362"/>
        <v>0</v>
      </c>
      <c r="R6117" s="32">
        <f t="shared" si="1365"/>
        <v>5400</v>
      </c>
      <c r="S6117" s="32">
        <f t="shared" si="1366"/>
        <v>0</v>
      </c>
      <c r="T6117" s="32">
        <f t="shared" si="1367"/>
        <v>21600</v>
      </c>
      <c r="U6117" s="32">
        <f t="shared" si="1368"/>
        <v>0</v>
      </c>
      <c r="V6117" s="32">
        <f t="shared" si="1363"/>
        <v>758</v>
      </c>
      <c r="W6117" s="32">
        <f t="shared" si="1369"/>
        <v>758</v>
      </c>
      <c r="X6117" s="32">
        <f t="shared" si="1370"/>
        <v>758</v>
      </c>
    </row>
    <row r="6118" spans="1:24" x14ac:dyDescent="0.25">
      <c r="A6118" s="2"/>
      <c r="B6118" s="2" t="s">
        <v>10</v>
      </c>
      <c r="C6118" s="2">
        <f t="shared" si="1371"/>
        <v>255</v>
      </c>
      <c r="D6118" s="2">
        <f t="shared" si="1372"/>
        <v>18</v>
      </c>
      <c r="E6118" s="2">
        <f t="shared" si="1364"/>
        <v>6114</v>
      </c>
      <c r="F6118" s="11">
        <v>360</v>
      </c>
      <c r="G6118" s="10">
        <v>5.0094652336120503E-2</v>
      </c>
      <c r="H6118" s="10">
        <v>0.1</v>
      </c>
      <c r="I6118" s="10">
        <v>0.13600000000000001</v>
      </c>
      <c r="J6118" s="9">
        <v>0.20231112342312399</v>
      </c>
      <c r="K6118" s="9">
        <v>0.20231112342312399</v>
      </c>
      <c r="L6118" s="9">
        <v>0.38</v>
      </c>
      <c r="N6118" s="32">
        <f>IF('System Design'!$F$8=1,'Hourly Demand and Generation'!G6118*'System Design'!$F$21,IF('System Design'!$F$8=2,'Hourly Demand and Generation'!H6118*'System Design'!$F$21,IF('System Design'!$F$8=3,'Hourly Demand and Generation'!I6118*'System Design'!$F$21)))</f>
        <v>68</v>
      </c>
      <c r="O6118" s="32">
        <f>IF('System Design'!$F$8=1,'Hourly Demand and Generation'!J6118*'System Design'!$F$22,IF('System Design'!$F$8=2,'Hourly Demand and Generation'!K6118*'System Design'!$F$22,IF('System Design'!$F$8=3,'Hourly Demand and Generation'!L6118*'System Design'!$F$22)))</f>
        <v>950</v>
      </c>
      <c r="Q6118" s="32">
        <f t="shared" si="1362"/>
        <v>0</v>
      </c>
      <c r="R6118" s="32">
        <f t="shared" si="1365"/>
        <v>5400</v>
      </c>
      <c r="S6118" s="32">
        <f t="shared" si="1366"/>
        <v>0</v>
      </c>
      <c r="T6118" s="32">
        <f t="shared" si="1367"/>
        <v>21600</v>
      </c>
      <c r="U6118" s="32">
        <f t="shared" si="1368"/>
        <v>0</v>
      </c>
      <c r="V6118" s="32">
        <f t="shared" si="1363"/>
        <v>658</v>
      </c>
      <c r="W6118" s="32">
        <f t="shared" si="1369"/>
        <v>658</v>
      </c>
      <c r="X6118" s="32">
        <f t="shared" si="1370"/>
        <v>658</v>
      </c>
    </row>
    <row r="6119" spans="1:24" x14ac:dyDescent="0.25">
      <c r="A6119" s="2"/>
      <c r="B6119" s="2" t="s">
        <v>10</v>
      </c>
      <c r="C6119" s="2">
        <f t="shared" si="1371"/>
        <v>255</v>
      </c>
      <c r="D6119" s="2">
        <f t="shared" si="1372"/>
        <v>19</v>
      </c>
      <c r="E6119" s="2">
        <f t="shared" si="1364"/>
        <v>6115</v>
      </c>
      <c r="F6119" s="11">
        <v>349.2</v>
      </c>
      <c r="G6119" s="10">
        <v>0</v>
      </c>
      <c r="H6119" s="10">
        <v>3.2000000000000001E-2</v>
      </c>
      <c r="I6119" s="10">
        <v>6.4000000000000001E-2</v>
      </c>
      <c r="J6119" s="9">
        <v>0.19166316955874901</v>
      </c>
      <c r="K6119" s="9">
        <v>0.19166316955874901</v>
      </c>
      <c r="L6119" s="9">
        <v>0.36</v>
      </c>
      <c r="N6119" s="32">
        <f>IF('System Design'!$F$8=1,'Hourly Demand and Generation'!G6119*'System Design'!$F$21,IF('System Design'!$F$8=2,'Hourly Demand and Generation'!H6119*'System Design'!$F$21,IF('System Design'!$F$8=3,'Hourly Demand and Generation'!I6119*'System Design'!$F$21)))</f>
        <v>32</v>
      </c>
      <c r="O6119" s="32">
        <f>IF('System Design'!$F$8=1,'Hourly Demand and Generation'!J6119*'System Design'!$F$22,IF('System Design'!$F$8=2,'Hourly Demand and Generation'!K6119*'System Design'!$F$22,IF('System Design'!$F$8=3,'Hourly Demand and Generation'!L6119*'System Design'!$F$22)))</f>
        <v>900</v>
      </c>
      <c r="Q6119" s="32">
        <f t="shared" si="1362"/>
        <v>0</v>
      </c>
      <c r="R6119" s="32">
        <f t="shared" si="1365"/>
        <v>5400</v>
      </c>
      <c r="S6119" s="32">
        <f t="shared" si="1366"/>
        <v>0</v>
      </c>
      <c r="T6119" s="32">
        <f t="shared" si="1367"/>
        <v>21600</v>
      </c>
      <c r="U6119" s="32">
        <f t="shared" si="1368"/>
        <v>0</v>
      </c>
      <c r="V6119" s="32">
        <f t="shared" si="1363"/>
        <v>582.79999999999995</v>
      </c>
      <c r="W6119" s="32">
        <f t="shared" si="1369"/>
        <v>582.79999999999995</v>
      </c>
      <c r="X6119" s="32">
        <f t="shared" si="1370"/>
        <v>582.79999999999995</v>
      </c>
    </row>
    <row r="6120" spans="1:24" x14ac:dyDescent="0.25">
      <c r="A6120" s="2"/>
      <c r="B6120" s="2" t="s">
        <v>10</v>
      </c>
      <c r="C6120" s="2">
        <f t="shared" si="1371"/>
        <v>255</v>
      </c>
      <c r="D6120" s="2">
        <f t="shared" si="1372"/>
        <v>20</v>
      </c>
      <c r="E6120" s="2">
        <f t="shared" si="1364"/>
        <v>6116</v>
      </c>
      <c r="F6120" s="11">
        <v>342</v>
      </c>
      <c r="G6120" s="10">
        <v>0</v>
      </c>
      <c r="H6120" s="10">
        <v>0</v>
      </c>
      <c r="I6120" s="10">
        <v>0</v>
      </c>
      <c r="J6120" s="9">
        <v>0.19166316955874901</v>
      </c>
      <c r="K6120" s="9">
        <v>0.19166316955874901</v>
      </c>
      <c r="L6120" s="9">
        <v>0.36</v>
      </c>
      <c r="N6120" s="32">
        <f>IF('System Design'!$F$8=1,'Hourly Demand and Generation'!G6120*'System Design'!$F$21,IF('System Design'!$F$8=2,'Hourly Demand and Generation'!H6120*'System Design'!$F$21,IF('System Design'!$F$8=3,'Hourly Demand and Generation'!I6120*'System Design'!$F$21)))</f>
        <v>0</v>
      </c>
      <c r="O6120" s="32">
        <f>IF('System Design'!$F$8=1,'Hourly Demand and Generation'!J6120*'System Design'!$F$22,IF('System Design'!$F$8=2,'Hourly Demand and Generation'!K6120*'System Design'!$F$22,IF('System Design'!$F$8=3,'Hourly Demand and Generation'!L6120*'System Design'!$F$22)))</f>
        <v>900</v>
      </c>
      <c r="Q6120" s="32">
        <f t="shared" si="1362"/>
        <v>0</v>
      </c>
      <c r="R6120" s="32">
        <f t="shared" si="1365"/>
        <v>5400</v>
      </c>
      <c r="S6120" s="32">
        <f t="shared" si="1366"/>
        <v>0</v>
      </c>
      <c r="T6120" s="32">
        <f t="shared" si="1367"/>
        <v>21600</v>
      </c>
      <c r="U6120" s="32">
        <f t="shared" si="1368"/>
        <v>0</v>
      </c>
      <c r="V6120" s="32">
        <f t="shared" si="1363"/>
        <v>558</v>
      </c>
      <c r="W6120" s="32">
        <f t="shared" si="1369"/>
        <v>558</v>
      </c>
      <c r="X6120" s="32">
        <f t="shared" si="1370"/>
        <v>558</v>
      </c>
    </row>
    <row r="6121" spans="1:24" x14ac:dyDescent="0.25">
      <c r="A6121" s="2"/>
      <c r="B6121" s="2" t="s">
        <v>10</v>
      </c>
      <c r="C6121" s="2">
        <f t="shared" si="1371"/>
        <v>255</v>
      </c>
      <c r="D6121" s="2">
        <f t="shared" si="1372"/>
        <v>21</v>
      </c>
      <c r="E6121" s="2">
        <f t="shared" si="1364"/>
        <v>6117</v>
      </c>
      <c r="F6121" s="11">
        <v>324</v>
      </c>
      <c r="G6121" s="10">
        <v>0</v>
      </c>
      <c r="H6121" s="10">
        <v>0</v>
      </c>
      <c r="I6121" s="10">
        <v>0</v>
      </c>
      <c r="J6121" s="9">
        <v>0.19166316955874901</v>
      </c>
      <c r="K6121" s="9">
        <v>0.19166316955874901</v>
      </c>
      <c r="L6121" s="9">
        <v>0.36</v>
      </c>
      <c r="N6121" s="32">
        <f>IF('System Design'!$F$8=1,'Hourly Demand and Generation'!G6121*'System Design'!$F$21,IF('System Design'!$F$8=2,'Hourly Demand and Generation'!H6121*'System Design'!$F$21,IF('System Design'!$F$8=3,'Hourly Demand and Generation'!I6121*'System Design'!$F$21)))</f>
        <v>0</v>
      </c>
      <c r="O6121" s="32">
        <f>IF('System Design'!$F$8=1,'Hourly Demand and Generation'!J6121*'System Design'!$F$22,IF('System Design'!$F$8=2,'Hourly Demand and Generation'!K6121*'System Design'!$F$22,IF('System Design'!$F$8=3,'Hourly Demand and Generation'!L6121*'System Design'!$F$22)))</f>
        <v>900</v>
      </c>
      <c r="Q6121" s="32">
        <f t="shared" si="1362"/>
        <v>0</v>
      </c>
      <c r="R6121" s="32">
        <f t="shared" si="1365"/>
        <v>5400</v>
      </c>
      <c r="S6121" s="32">
        <f t="shared" si="1366"/>
        <v>0</v>
      </c>
      <c r="T6121" s="32">
        <f t="shared" si="1367"/>
        <v>21600</v>
      </c>
      <c r="U6121" s="32">
        <f t="shared" si="1368"/>
        <v>0</v>
      </c>
      <c r="V6121" s="32">
        <f t="shared" si="1363"/>
        <v>576</v>
      </c>
      <c r="W6121" s="32">
        <f t="shared" si="1369"/>
        <v>576</v>
      </c>
      <c r="X6121" s="32">
        <f t="shared" si="1370"/>
        <v>576</v>
      </c>
    </row>
    <row r="6122" spans="1:24" x14ac:dyDescent="0.25">
      <c r="A6122" s="2"/>
      <c r="B6122" s="2" t="s">
        <v>10</v>
      </c>
      <c r="C6122" s="2">
        <f t="shared" si="1371"/>
        <v>255</v>
      </c>
      <c r="D6122" s="2">
        <f t="shared" si="1372"/>
        <v>22</v>
      </c>
      <c r="E6122" s="2">
        <f t="shared" si="1364"/>
        <v>6118</v>
      </c>
      <c r="F6122" s="11">
        <v>306</v>
      </c>
      <c r="G6122" s="10">
        <v>0</v>
      </c>
      <c r="H6122" s="10">
        <v>0</v>
      </c>
      <c r="I6122" s="10">
        <v>0</v>
      </c>
      <c r="J6122" s="9">
        <v>0.20231112342312399</v>
      </c>
      <c r="K6122" s="9">
        <v>0.20231112342312399</v>
      </c>
      <c r="L6122" s="9">
        <v>0.38</v>
      </c>
      <c r="N6122" s="32">
        <f>IF('System Design'!$F$8=1,'Hourly Demand and Generation'!G6122*'System Design'!$F$21,IF('System Design'!$F$8=2,'Hourly Demand and Generation'!H6122*'System Design'!$F$21,IF('System Design'!$F$8=3,'Hourly Demand and Generation'!I6122*'System Design'!$F$21)))</f>
        <v>0</v>
      </c>
      <c r="O6122" s="32">
        <f>IF('System Design'!$F$8=1,'Hourly Demand and Generation'!J6122*'System Design'!$F$22,IF('System Design'!$F$8=2,'Hourly Demand and Generation'!K6122*'System Design'!$F$22,IF('System Design'!$F$8=3,'Hourly Demand and Generation'!L6122*'System Design'!$F$22)))</f>
        <v>950</v>
      </c>
      <c r="Q6122" s="32">
        <f t="shared" si="1362"/>
        <v>0</v>
      </c>
      <c r="R6122" s="32">
        <f t="shared" si="1365"/>
        <v>5400</v>
      </c>
      <c r="S6122" s="32">
        <f t="shared" si="1366"/>
        <v>0</v>
      </c>
      <c r="T6122" s="32">
        <f t="shared" si="1367"/>
        <v>21600</v>
      </c>
      <c r="U6122" s="32">
        <f t="shared" si="1368"/>
        <v>0</v>
      </c>
      <c r="V6122" s="32">
        <f t="shared" si="1363"/>
        <v>644</v>
      </c>
      <c r="W6122" s="32">
        <f t="shared" si="1369"/>
        <v>644</v>
      </c>
      <c r="X6122" s="32">
        <f t="shared" si="1370"/>
        <v>644</v>
      </c>
    </row>
    <row r="6123" spans="1:24" x14ac:dyDescent="0.25">
      <c r="A6123" s="2"/>
      <c r="B6123" s="2" t="s">
        <v>10</v>
      </c>
      <c r="C6123" s="2">
        <f t="shared" si="1371"/>
        <v>255</v>
      </c>
      <c r="D6123" s="2">
        <f t="shared" si="1372"/>
        <v>23</v>
      </c>
      <c r="E6123" s="2">
        <f t="shared" si="1364"/>
        <v>6119</v>
      </c>
      <c r="F6123" s="11">
        <v>288</v>
      </c>
      <c r="G6123" s="10">
        <v>0</v>
      </c>
      <c r="H6123" s="10">
        <v>0</v>
      </c>
      <c r="I6123" s="10">
        <v>0</v>
      </c>
      <c r="J6123" s="9">
        <v>0.17036726182999901</v>
      </c>
      <c r="K6123" s="9">
        <v>0.17036726182999901</v>
      </c>
      <c r="L6123" s="9">
        <v>0.32</v>
      </c>
      <c r="N6123" s="32">
        <f>IF('System Design'!$F$8=1,'Hourly Demand and Generation'!G6123*'System Design'!$F$21,IF('System Design'!$F$8=2,'Hourly Demand and Generation'!H6123*'System Design'!$F$21,IF('System Design'!$F$8=3,'Hourly Demand and Generation'!I6123*'System Design'!$F$21)))</f>
        <v>0</v>
      </c>
      <c r="O6123" s="32">
        <f>IF('System Design'!$F$8=1,'Hourly Demand and Generation'!J6123*'System Design'!$F$22,IF('System Design'!$F$8=2,'Hourly Demand and Generation'!K6123*'System Design'!$F$22,IF('System Design'!$F$8=3,'Hourly Demand and Generation'!L6123*'System Design'!$F$22)))</f>
        <v>800</v>
      </c>
      <c r="Q6123" s="32">
        <f t="shared" si="1362"/>
        <v>0</v>
      </c>
      <c r="R6123" s="32">
        <f t="shared" si="1365"/>
        <v>5400</v>
      </c>
      <c r="S6123" s="32">
        <f t="shared" si="1366"/>
        <v>0</v>
      </c>
      <c r="T6123" s="32">
        <f t="shared" si="1367"/>
        <v>21600</v>
      </c>
      <c r="U6123" s="32">
        <f t="shared" si="1368"/>
        <v>0</v>
      </c>
      <c r="V6123" s="32">
        <f t="shared" si="1363"/>
        <v>512</v>
      </c>
      <c r="W6123" s="32">
        <f t="shared" si="1369"/>
        <v>512</v>
      </c>
      <c r="X6123" s="32">
        <f t="shared" si="1370"/>
        <v>512</v>
      </c>
    </row>
    <row r="6124" spans="1:24" x14ac:dyDescent="0.25">
      <c r="A6124" s="2"/>
      <c r="B6124" s="2" t="s">
        <v>10</v>
      </c>
      <c r="C6124" s="2">
        <f t="shared" si="1371"/>
        <v>255</v>
      </c>
      <c r="D6124" s="2">
        <f t="shared" si="1372"/>
        <v>24</v>
      </c>
      <c r="E6124" s="2">
        <f t="shared" si="1364"/>
        <v>6120</v>
      </c>
      <c r="F6124" s="11">
        <v>252</v>
      </c>
      <c r="G6124" s="10">
        <v>0</v>
      </c>
      <c r="H6124" s="10">
        <v>0</v>
      </c>
      <c r="I6124" s="10">
        <v>0</v>
      </c>
      <c r="J6124" s="9">
        <v>0.17036726182999901</v>
      </c>
      <c r="K6124" s="9">
        <v>0.17036726182999901</v>
      </c>
      <c r="L6124" s="9">
        <v>0.32</v>
      </c>
      <c r="N6124" s="32">
        <f>IF('System Design'!$F$8=1,'Hourly Demand and Generation'!G6124*'System Design'!$F$21,IF('System Design'!$F$8=2,'Hourly Demand and Generation'!H6124*'System Design'!$F$21,IF('System Design'!$F$8=3,'Hourly Demand and Generation'!I6124*'System Design'!$F$21)))</f>
        <v>0</v>
      </c>
      <c r="O6124" s="32">
        <f>IF('System Design'!$F$8=1,'Hourly Demand and Generation'!J6124*'System Design'!$F$22,IF('System Design'!$F$8=2,'Hourly Demand and Generation'!K6124*'System Design'!$F$22,IF('System Design'!$F$8=3,'Hourly Demand and Generation'!L6124*'System Design'!$F$22)))</f>
        <v>800</v>
      </c>
      <c r="Q6124" s="32">
        <f t="shared" si="1362"/>
        <v>0</v>
      </c>
      <c r="R6124" s="32">
        <f t="shared" si="1365"/>
        <v>5400</v>
      </c>
      <c r="S6124" s="32">
        <f t="shared" si="1366"/>
        <v>0</v>
      </c>
      <c r="T6124" s="32">
        <f t="shared" si="1367"/>
        <v>21600</v>
      </c>
      <c r="U6124" s="32">
        <f t="shared" si="1368"/>
        <v>0</v>
      </c>
      <c r="V6124" s="32">
        <f t="shared" si="1363"/>
        <v>548</v>
      </c>
      <c r="W6124" s="32">
        <f t="shared" si="1369"/>
        <v>548</v>
      </c>
      <c r="X6124" s="32">
        <f t="shared" si="1370"/>
        <v>548</v>
      </c>
    </row>
    <row r="6125" spans="1:24" x14ac:dyDescent="0.25">
      <c r="A6125" s="2"/>
      <c r="B6125" s="2" t="s">
        <v>10</v>
      </c>
      <c r="C6125" s="2">
        <f>C6124+1</f>
        <v>256</v>
      </c>
      <c r="D6125" s="2">
        <v>1</v>
      </c>
      <c r="E6125" s="2">
        <f t="shared" si="1364"/>
        <v>6121</v>
      </c>
      <c r="F6125" s="11">
        <v>216</v>
      </c>
      <c r="G6125" s="10">
        <v>0</v>
      </c>
      <c r="H6125" s="10">
        <v>0</v>
      </c>
      <c r="I6125" s="10">
        <v>0</v>
      </c>
      <c r="J6125" s="9">
        <v>0.4</v>
      </c>
      <c r="K6125" s="9">
        <v>0.4</v>
      </c>
      <c r="L6125" s="9">
        <v>0.4</v>
      </c>
      <c r="N6125" s="32">
        <f>IF('System Design'!$F$8=1,'Hourly Demand and Generation'!G6125*'System Design'!$F$21,IF('System Design'!$F$8=2,'Hourly Demand and Generation'!H6125*'System Design'!$F$21,IF('System Design'!$F$8=3,'Hourly Demand and Generation'!I6125*'System Design'!$F$21)))</f>
        <v>0</v>
      </c>
      <c r="O6125" s="32">
        <f>IF('System Design'!$F$8=1,'Hourly Demand and Generation'!J6125*'System Design'!$F$22,IF('System Design'!$F$8=2,'Hourly Demand and Generation'!K6125*'System Design'!$F$22,IF('System Design'!$F$8=3,'Hourly Demand and Generation'!L6125*'System Design'!$F$22)))</f>
        <v>1000</v>
      </c>
      <c r="Q6125" s="32">
        <f t="shared" si="1362"/>
        <v>0</v>
      </c>
      <c r="R6125" s="32">
        <f t="shared" si="1365"/>
        <v>5400</v>
      </c>
      <c r="S6125" s="32">
        <f t="shared" si="1366"/>
        <v>0</v>
      </c>
      <c r="T6125" s="32">
        <f t="shared" si="1367"/>
        <v>21600</v>
      </c>
      <c r="U6125" s="32">
        <f t="shared" si="1368"/>
        <v>0</v>
      </c>
      <c r="V6125" s="32">
        <f t="shared" si="1363"/>
        <v>784</v>
      </c>
      <c r="W6125" s="32">
        <f t="shared" si="1369"/>
        <v>784</v>
      </c>
      <c r="X6125" s="32">
        <f t="shared" si="1370"/>
        <v>784</v>
      </c>
    </row>
    <row r="6126" spans="1:24" x14ac:dyDescent="0.25">
      <c r="A6126" s="2"/>
      <c r="B6126" s="2" t="s">
        <v>10</v>
      </c>
      <c r="C6126" s="2">
        <f>C6125</f>
        <v>256</v>
      </c>
      <c r="D6126" s="2">
        <f>D6125+1</f>
        <v>2</v>
      </c>
      <c r="E6126" s="2">
        <f t="shared" si="1364"/>
        <v>6122</v>
      </c>
      <c r="F6126" s="11">
        <v>198</v>
      </c>
      <c r="G6126" s="10">
        <v>0</v>
      </c>
      <c r="H6126" s="10">
        <v>0</v>
      </c>
      <c r="I6126" s="10">
        <v>0</v>
      </c>
      <c r="J6126" s="9">
        <v>0.36</v>
      </c>
      <c r="K6126" s="9">
        <v>0.36</v>
      </c>
      <c r="L6126" s="9">
        <v>0.36</v>
      </c>
      <c r="N6126" s="32">
        <f>IF('System Design'!$F$8=1,'Hourly Demand and Generation'!G6126*'System Design'!$F$21,IF('System Design'!$F$8=2,'Hourly Demand and Generation'!H6126*'System Design'!$F$21,IF('System Design'!$F$8=3,'Hourly Demand and Generation'!I6126*'System Design'!$F$21)))</f>
        <v>0</v>
      </c>
      <c r="O6126" s="32">
        <f>IF('System Design'!$F$8=1,'Hourly Demand and Generation'!J6126*'System Design'!$F$22,IF('System Design'!$F$8=2,'Hourly Demand and Generation'!K6126*'System Design'!$F$22,IF('System Design'!$F$8=3,'Hourly Demand and Generation'!L6126*'System Design'!$F$22)))</f>
        <v>900</v>
      </c>
      <c r="Q6126" s="32">
        <f t="shared" si="1362"/>
        <v>0</v>
      </c>
      <c r="R6126" s="32">
        <f t="shared" si="1365"/>
        <v>5400</v>
      </c>
      <c r="S6126" s="32">
        <f t="shared" si="1366"/>
        <v>0</v>
      </c>
      <c r="T6126" s="32">
        <f t="shared" si="1367"/>
        <v>21600</v>
      </c>
      <c r="U6126" s="32">
        <f t="shared" si="1368"/>
        <v>0</v>
      </c>
      <c r="V6126" s="32">
        <f t="shared" si="1363"/>
        <v>702</v>
      </c>
      <c r="W6126" s="32">
        <f t="shared" si="1369"/>
        <v>702</v>
      </c>
      <c r="X6126" s="32">
        <f t="shared" si="1370"/>
        <v>702</v>
      </c>
    </row>
    <row r="6127" spans="1:24" x14ac:dyDescent="0.25">
      <c r="A6127" s="2"/>
      <c r="B6127" s="2" t="s">
        <v>10</v>
      </c>
      <c r="C6127" s="2">
        <f t="shared" ref="C6127:C6148" si="1373">C6126</f>
        <v>256</v>
      </c>
      <c r="D6127" s="2">
        <f t="shared" ref="D6127:D6148" si="1374">D6126+1</f>
        <v>3</v>
      </c>
      <c r="E6127" s="2">
        <f t="shared" si="1364"/>
        <v>6123</v>
      </c>
      <c r="F6127" s="11">
        <v>180</v>
      </c>
      <c r="G6127" s="10">
        <v>0</v>
      </c>
      <c r="H6127" s="10">
        <v>0</v>
      </c>
      <c r="I6127" s="10">
        <v>0</v>
      </c>
      <c r="J6127" s="9">
        <v>0.36</v>
      </c>
      <c r="K6127" s="9">
        <v>0.36</v>
      </c>
      <c r="L6127" s="9">
        <v>0.36</v>
      </c>
      <c r="N6127" s="32">
        <f>IF('System Design'!$F$8=1,'Hourly Demand and Generation'!G6127*'System Design'!$F$21,IF('System Design'!$F$8=2,'Hourly Demand and Generation'!H6127*'System Design'!$F$21,IF('System Design'!$F$8=3,'Hourly Demand and Generation'!I6127*'System Design'!$F$21)))</f>
        <v>0</v>
      </c>
      <c r="O6127" s="32">
        <f>IF('System Design'!$F$8=1,'Hourly Demand and Generation'!J6127*'System Design'!$F$22,IF('System Design'!$F$8=2,'Hourly Demand and Generation'!K6127*'System Design'!$F$22,IF('System Design'!$F$8=3,'Hourly Demand and Generation'!L6127*'System Design'!$F$22)))</f>
        <v>900</v>
      </c>
      <c r="Q6127" s="32">
        <f t="shared" si="1362"/>
        <v>0</v>
      </c>
      <c r="R6127" s="32">
        <f t="shared" si="1365"/>
        <v>5400</v>
      </c>
      <c r="S6127" s="32">
        <f t="shared" si="1366"/>
        <v>0</v>
      </c>
      <c r="T6127" s="32">
        <f t="shared" si="1367"/>
        <v>21600</v>
      </c>
      <c r="U6127" s="32">
        <f t="shared" si="1368"/>
        <v>0</v>
      </c>
      <c r="V6127" s="32">
        <f t="shared" si="1363"/>
        <v>720</v>
      </c>
      <c r="W6127" s="32">
        <f t="shared" si="1369"/>
        <v>720</v>
      </c>
      <c r="X6127" s="32">
        <f t="shared" si="1370"/>
        <v>720</v>
      </c>
    </row>
    <row r="6128" spans="1:24" x14ac:dyDescent="0.25">
      <c r="A6128" s="2"/>
      <c r="B6128" s="2" t="s">
        <v>10</v>
      </c>
      <c r="C6128" s="2">
        <f t="shared" si="1373"/>
        <v>256</v>
      </c>
      <c r="D6128" s="2">
        <f t="shared" si="1374"/>
        <v>4</v>
      </c>
      <c r="E6128" s="2">
        <f t="shared" si="1364"/>
        <v>6124</v>
      </c>
      <c r="F6128" s="11">
        <v>216</v>
      </c>
      <c r="G6128" s="10">
        <v>0</v>
      </c>
      <c r="H6128" s="10">
        <v>0</v>
      </c>
      <c r="I6128" s="10">
        <v>0</v>
      </c>
      <c r="J6128" s="9">
        <v>0.4</v>
      </c>
      <c r="K6128" s="9">
        <v>0.4</v>
      </c>
      <c r="L6128" s="9">
        <v>0.4</v>
      </c>
      <c r="N6128" s="32">
        <f>IF('System Design'!$F$8=1,'Hourly Demand and Generation'!G6128*'System Design'!$F$21,IF('System Design'!$F$8=2,'Hourly Demand and Generation'!H6128*'System Design'!$F$21,IF('System Design'!$F$8=3,'Hourly Demand and Generation'!I6128*'System Design'!$F$21)))</f>
        <v>0</v>
      </c>
      <c r="O6128" s="32">
        <f>IF('System Design'!$F$8=1,'Hourly Demand and Generation'!J6128*'System Design'!$F$22,IF('System Design'!$F$8=2,'Hourly Demand and Generation'!K6128*'System Design'!$F$22,IF('System Design'!$F$8=3,'Hourly Demand and Generation'!L6128*'System Design'!$F$22)))</f>
        <v>1000</v>
      </c>
      <c r="Q6128" s="32">
        <f t="shared" si="1362"/>
        <v>0</v>
      </c>
      <c r="R6128" s="32">
        <f t="shared" si="1365"/>
        <v>5400</v>
      </c>
      <c r="S6128" s="32">
        <f t="shared" si="1366"/>
        <v>0</v>
      </c>
      <c r="T6128" s="32">
        <f t="shared" si="1367"/>
        <v>21600</v>
      </c>
      <c r="U6128" s="32">
        <f t="shared" si="1368"/>
        <v>0</v>
      </c>
      <c r="V6128" s="32">
        <f t="shared" si="1363"/>
        <v>784</v>
      </c>
      <c r="W6128" s="32">
        <f t="shared" si="1369"/>
        <v>784</v>
      </c>
      <c r="X6128" s="32">
        <f t="shared" si="1370"/>
        <v>784</v>
      </c>
    </row>
    <row r="6129" spans="1:24" x14ac:dyDescent="0.25">
      <c r="A6129" s="2"/>
      <c r="B6129" s="2" t="s">
        <v>10</v>
      </c>
      <c r="C6129" s="2">
        <f t="shared" si="1373"/>
        <v>256</v>
      </c>
      <c r="D6129" s="2">
        <f t="shared" si="1374"/>
        <v>5</v>
      </c>
      <c r="E6129" s="2">
        <f t="shared" si="1364"/>
        <v>6125</v>
      </c>
      <c r="F6129" s="11">
        <v>234</v>
      </c>
      <c r="G6129" s="10">
        <v>0</v>
      </c>
      <c r="H6129" s="10">
        <v>3.2000000000000001E-2</v>
      </c>
      <c r="I6129" s="10">
        <v>6.4000000000000001E-2</v>
      </c>
      <c r="J6129" s="9">
        <v>0.32</v>
      </c>
      <c r="K6129" s="9">
        <v>0.32</v>
      </c>
      <c r="L6129" s="9">
        <v>0.32</v>
      </c>
      <c r="N6129" s="32">
        <f>IF('System Design'!$F$8=1,'Hourly Demand and Generation'!G6129*'System Design'!$F$21,IF('System Design'!$F$8=2,'Hourly Demand and Generation'!H6129*'System Design'!$F$21,IF('System Design'!$F$8=3,'Hourly Demand and Generation'!I6129*'System Design'!$F$21)))</f>
        <v>32</v>
      </c>
      <c r="O6129" s="32">
        <f>IF('System Design'!$F$8=1,'Hourly Demand and Generation'!J6129*'System Design'!$F$22,IF('System Design'!$F$8=2,'Hourly Demand and Generation'!K6129*'System Design'!$F$22,IF('System Design'!$F$8=3,'Hourly Demand and Generation'!L6129*'System Design'!$F$22)))</f>
        <v>800</v>
      </c>
      <c r="Q6129" s="32">
        <f t="shared" si="1362"/>
        <v>0</v>
      </c>
      <c r="R6129" s="32">
        <f t="shared" si="1365"/>
        <v>5400</v>
      </c>
      <c r="S6129" s="32">
        <f t="shared" si="1366"/>
        <v>0</v>
      </c>
      <c r="T6129" s="32">
        <f t="shared" si="1367"/>
        <v>21600</v>
      </c>
      <c r="U6129" s="32">
        <f t="shared" si="1368"/>
        <v>0</v>
      </c>
      <c r="V6129" s="32">
        <f t="shared" si="1363"/>
        <v>598</v>
      </c>
      <c r="W6129" s="32">
        <f t="shared" si="1369"/>
        <v>598</v>
      </c>
      <c r="X6129" s="32">
        <f t="shared" si="1370"/>
        <v>598</v>
      </c>
    </row>
    <row r="6130" spans="1:24" x14ac:dyDescent="0.25">
      <c r="A6130" s="2"/>
      <c r="B6130" s="2" t="s">
        <v>10</v>
      </c>
      <c r="C6130" s="2">
        <f t="shared" si="1373"/>
        <v>256</v>
      </c>
      <c r="D6130" s="2">
        <f t="shared" si="1374"/>
        <v>6</v>
      </c>
      <c r="E6130" s="2">
        <f t="shared" si="1364"/>
        <v>6126</v>
      </c>
      <c r="F6130" s="11">
        <v>252</v>
      </c>
      <c r="G6130" s="10">
        <v>6.4000000000000001E-2</v>
      </c>
      <c r="H6130" s="10">
        <v>0.1</v>
      </c>
      <c r="I6130" s="10">
        <v>0.13600000000000001</v>
      </c>
      <c r="J6130" s="9">
        <v>0.32</v>
      </c>
      <c r="K6130" s="9">
        <v>0.32</v>
      </c>
      <c r="L6130" s="9">
        <v>0.32</v>
      </c>
      <c r="N6130" s="32">
        <f>IF('System Design'!$F$8=1,'Hourly Demand and Generation'!G6130*'System Design'!$F$21,IF('System Design'!$F$8=2,'Hourly Demand and Generation'!H6130*'System Design'!$F$21,IF('System Design'!$F$8=3,'Hourly Demand and Generation'!I6130*'System Design'!$F$21)))</f>
        <v>68</v>
      </c>
      <c r="O6130" s="32">
        <f>IF('System Design'!$F$8=1,'Hourly Demand and Generation'!J6130*'System Design'!$F$22,IF('System Design'!$F$8=2,'Hourly Demand and Generation'!K6130*'System Design'!$F$22,IF('System Design'!$F$8=3,'Hourly Demand and Generation'!L6130*'System Design'!$F$22)))</f>
        <v>800</v>
      </c>
      <c r="Q6130" s="32">
        <f t="shared" si="1362"/>
        <v>0</v>
      </c>
      <c r="R6130" s="32">
        <f t="shared" si="1365"/>
        <v>5400</v>
      </c>
      <c r="S6130" s="32">
        <f t="shared" si="1366"/>
        <v>0</v>
      </c>
      <c r="T6130" s="32">
        <f t="shared" si="1367"/>
        <v>21600</v>
      </c>
      <c r="U6130" s="32">
        <f t="shared" si="1368"/>
        <v>0</v>
      </c>
      <c r="V6130" s="32">
        <f t="shared" si="1363"/>
        <v>616</v>
      </c>
      <c r="W6130" s="32">
        <f t="shared" si="1369"/>
        <v>616</v>
      </c>
      <c r="X6130" s="32">
        <f t="shared" si="1370"/>
        <v>616</v>
      </c>
    </row>
    <row r="6131" spans="1:24" x14ac:dyDescent="0.25">
      <c r="A6131" s="2"/>
      <c r="B6131" s="2" t="s">
        <v>10</v>
      </c>
      <c r="C6131" s="2">
        <f t="shared" si="1373"/>
        <v>256</v>
      </c>
      <c r="D6131" s="2">
        <f t="shared" si="1374"/>
        <v>7</v>
      </c>
      <c r="E6131" s="2">
        <f t="shared" si="1364"/>
        <v>6127</v>
      </c>
      <c r="F6131" s="11">
        <v>270</v>
      </c>
      <c r="G6131" s="10">
        <v>0.13600000000000001</v>
      </c>
      <c r="H6131" s="10">
        <v>0.16800000000000001</v>
      </c>
      <c r="I6131" s="10">
        <v>0.2</v>
      </c>
      <c r="J6131" s="9">
        <v>0.36</v>
      </c>
      <c r="K6131" s="9">
        <v>0.36</v>
      </c>
      <c r="L6131" s="9">
        <v>0.36</v>
      </c>
      <c r="N6131" s="32">
        <f>IF('System Design'!$F$8=1,'Hourly Demand and Generation'!G6131*'System Design'!$F$21,IF('System Design'!$F$8=2,'Hourly Demand and Generation'!H6131*'System Design'!$F$21,IF('System Design'!$F$8=3,'Hourly Demand and Generation'!I6131*'System Design'!$F$21)))</f>
        <v>100</v>
      </c>
      <c r="O6131" s="32">
        <f>IF('System Design'!$F$8=1,'Hourly Demand and Generation'!J6131*'System Design'!$F$22,IF('System Design'!$F$8=2,'Hourly Demand and Generation'!K6131*'System Design'!$F$22,IF('System Design'!$F$8=3,'Hourly Demand and Generation'!L6131*'System Design'!$F$22)))</f>
        <v>900</v>
      </c>
      <c r="Q6131" s="32">
        <f t="shared" si="1362"/>
        <v>0</v>
      </c>
      <c r="R6131" s="32">
        <f t="shared" si="1365"/>
        <v>5400</v>
      </c>
      <c r="S6131" s="32">
        <f t="shared" si="1366"/>
        <v>0</v>
      </c>
      <c r="T6131" s="32">
        <f t="shared" si="1367"/>
        <v>21600</v>
      </c>
      <c r="U6131" s="32">
        <f t="shared" si="1368"/>
        <v>0</v>
      </c>
      <c r="V6131" s="32">
        <f t="shared" si="1363"/>
        <v>730</v>
      </c>
      <c r="W6131" s="32">
        <f t="shared" si="1369"/>
        <v>730</v>
      </c>
      <c r="X6131" s="32">
        <f t="shared" si="1370"/>
        <v>730</v>
      </c>
    </row>
    <row r="6132" spans="1:24" x14ac:dyDescent="0.25">
      <c r="A6132" s="2"/>
      <c r="B6132" s="2" t="s">
        <v>10</v>
      </c>
      <c r="C6132" s="2">
        <f t="shared" si="1373"/>
        <v>256</v>
      </c>
      <c r="D6132" s="2">
        <f t="shared" si="1374"/>
        <v>8</v>
      </c>
      <c r="E6132" s="2">
        <f t="shared" si="1364"/>
        <v>6128</v>
      </c>
      <c r="F6132" s="11">
        <v>288</v>
      </c>
      <c r="G6132" s="10">
        <v>0.26400000000000001</v>
      </c>
      <c r="H6132" s="10">
        <v>0.3</v>
      </c>
      <c r="I6132" s="10">
        <v>0.33600000000000002</v>
      </c>
      <c r="J6132" s="9">
        <v>0.36</v>
      </c>
      <c r="K6132" s="9">
        <v>0.36</v>
      </c>
      <c r="L6132" s="9">
        <v>0.36</v>
      </c>
      <c r="N6132" s="32">
        <f>IF('System Design'!$F$8=1,'Hourly Demand and Generation'!G6132*'System Design'!$F$21,IF('System Design'!$F$8=2,'Hourly Demand and Generation'!H6132*'System Design'!$F$21,IF('System Design'!$F$8=3,'Hourly Demand and Generation'!I6132*'System Design'!$F$21)))</f>
        <v>168</v>
      </c>
      <c r="O6132" s="32">
        <f>IF('System Design'!$F$8=1,'Hourly Demand and Generation'!J6132*'System Design'!$F$22,IF('System Design'!$F$8=2,'Hourly Demand and Generation'!K6132*'System Design'!$F$22,IF('System Design'!$F$8=3,'Hourly Demand and Generation'!L6132*'System Design'!$F$22)))</f>
        <v>900</v>
      </c>
      <c r="Q6132" s="32">
        <f t="shared" si="1362"/>
        <v>0</v>
      </c>
      <c r="R6132" s="32">
        <f t="shared" si="1365"/>
        <v>5400</v>
      </c>
      <c r="S6132" s="32">
        <f t="shared" si="1366"/>
        <v>0</v>
      </c>
      <c r="T6132" s="32">
        <f t="shared" si="1367"/>
        <v>21600</v>
      </c>
      <c r="U6132" s="32">
        <f t="shared" si="1368"/>
        <v>0</v>
      </c>
      <c r="V6132" s="32">
        <f t="shared" si="1363"/>
        <v>780</v>
      </c>
      <c r="W6132" s="32">
        <f t="shared" si="1369"/>
        <v>780</v>
      </c>
      <c r="X6132" s="32">
        <f t="shared" si="1370"/>
        <v>780</v>
      </c>
    </row>
    <row r="6133" spans="1:24" x14ac:dyDescent="0.25">
      <c r="A6133" s="2"/>
      <c r="B6133" s="2" t="s">
        <v>10</v>
      </c>
      <c r="C6133" s="2">
        <f t="shared" si="1373"/>
        <v>256</v>
      </c>
      <c r="D6133" s="2">
        <f t="shared" si="1374"/>
        <v>9</v>
      </c>
      <c r="E6133" s="2">
        <f t="shared" si="1364"/>
        <v>6129</v>
      </c>
      <c r="F6133" s="11">
        <v>288</v>
      </c>
      <c r="G6133" s="10">
        <v>0.4</v>
      </c>
      <c r="H6133" s="10">
        <v>0.432</v>
      </c>
      <c r="I6133" s="10">
        <v>0.46400000000000002</v>
      </c>
      <c r="J6133" s="9">
        <v>0.32</v>
      </c>
      <c r="K6133" s="9">
        <v>0.32</v>
      </c>
      <c r="L6133" s="9">
        <v>0.32</v>
      </c>
      <c r="N6133" s="32">
        <f>IF('System Design'!$F$8=1,'Hourly Demand and Generation'!G6133*'System Design'!$F$21,IF('System Design'!$F$8=2,'Hourly Demand and Generation'!H6133*'System Design'!$F$21,IF('System Design'!$F$8=3,'Hourly Demand and Generation'!I6133*'System Design'!$F$21)))</f>
        <v>232</v>
      </c>
      <c r="O6133" s="32">
        <f>IF('System Design'!$F$8=1,'Hourly Demand and Generation'!J6133*'System Design'!$F$22,IF('System Design'!$F$8=2,'Hourly Demand and Generation'!K6133*'System Design'!$F$22,IF('System Design'!$F$8=3,'Hourly Demand and Generation'!L6133*'System Design'!$F$22)))</f>
        <v>800</v>
      </c>
      <c r="Q6133" s="32">
        <f t="shared" si="1362"/>
        <v>0</v>
      </c>
      <c r="R6133" s="32">
        <f t="shared" si="1365"/>
        <v>5400</v>
      </c>
      <c r="S6133" s="32">
        <f t="shared" si="1366"/>
        <v>0</v>
      </c>
      <c r="T6133" s="32">
        <f t="shared" si="1367"/>
        <v>21600</v>
      </c>
      <c r="U6133" s="32">
        <f t="shared" si="1368"/>
        <v>0</v>
      </c>
      <c r="V6133" s="32">
        <f t="shared" si="1363"/>
        <v>744</v>
      </c>
      <c r="W6133" s="32">
        <f t="shared" si="1369"/>
        <v>744</v>
      </c>
      <c r="X6133" s="32">
        <f t="shared" si="1370"/>
        <v>744</v>
      </c>
    </row>
    <row r="6134" spans="1:24" x14ac:dyDescent="0.25">
      <c r="A6134" s="2"/>
      <c r="B6134" s="2" t="s">
        <v>10</v>
      </c>
      <c r="C6134" s="2">
        <f t="shared" si="1373"/>
        <v>256</v>
      </c>
      <c r="D6134" s="2">
        <f t="shared" si="1374"/>
        <v>10</v>
      </c>
      <c r="E6134" s="2">
        <f t="shared" si="1364"/>
        <v>6130</v>
      </c>
      <c r="F6134" s="11">
        <v>280.8</v>
      </c>
      <c r="G6134" s="10">
        <v>0.53600000000000003</v>
      </c>
      <c r="H6134" s="10">
        <v>0.56799999999999995</v>
      </c>
      <c r="I6134" s="10">
        <v>0.6</v>
      </c>
      <c r="J6134" s="9">
        <v>0.36</v>
      </c>
      <c r="K6134" s="9">
        <v>0.36</v>
      </c>
      <c r="L6134" s="9">
        <v>0.36</v>
      </c>
      <c r="N6134" s="32">
        <f>IF('System Design'!$F$8=1,'Hourly Demand and Generation'!G6134*'System Design'!$F$21,IF('System Design'!$F$8=2,'Hourly Demand and Generation'!H6134*'System Design'!$F$21,IF('System Design'!$F$8=3,'Hourly Demand and Generation'!I6134*'System Design'!$F$21)))</f>
        <v>300</v>
      </c>
      <c r="O6134" s="32">
        <f>IF('System Design'!$F$8=1,'Hourly Demand and Generation'!J6134*'System Design'!$F$22,IF('System Design'!$F$8=2,'Hourly Demand and Generation'!K6134*'System Design'!$F$22,IF('System Design'!$F$8=3,'Hourly Demand and Generation'!L6134*'System Design'!$F$22)))</f>
        <v>900</v>
      </c>
      <c r="Q6134" s="32">
        <f t="shared" si="1362"/>
        <v>0</v>
      </c>
      <c r="R6134" s="32">
        <f t="shared" si="1365"/>
        <v>5400</v>
      </c>
      <c r="S6134" s="32">
        <f t="shared" si="1366"/>
        <v>0</v>
      </c>
      <c r="T6134" s="32">
        <f t="shared" si="1367"/>
        <v>21600</v>
      </c>
      <c r="U6134" s="32">
        <f t="shared" si="1368"/>
        <v>0</v>
      </c>
      <c r="V6134" s="32">
        <f t="shared" si="1363"/>
        <v>919.2</v>
      </c>
      <c r="W6134" s="32">
        <f t="shared" si="1369"/>
        <v>919.2</v>
      </c>
      <c r="X6134" s="32">
        <f t="shared" si="1370"/>
        <v>919.2</v>
      </c>
    </row>
    <row r="6135" spans="1:24" x14ac:dyDescent="0.25">
      <c r="A6135" s="2"/>
      <c r="B6135" s="2" t="s">
        <v>10</v>
      </c>
      <c r="C6135" s="2">
        <f t="shared" si="1373"/>
        <v>256</v>
      </c>
      <c r="D6135" s="2">
        <f t="shared" si="1374"/>
        <v>11</v>
      </c>
      <c r="E6135" s="2">
        <f t="shared" si="1364"/>
        <v>6131</v>
      </c>
      <c r="F6135" s="11">
        <v>277.2</v>
      </c>
      <c r="G6135" s="10">
        <v>0.66400000000000003</v>
      </c>
      <c r="H6135" s="10">
        <v>0.7</v>
      </c>
      <c r="I6135" s="10">
        <v>0.73599999999999999</v>
      </c>
      <c r="J6135" s="9">
        <v>0.32</v>
      </c>
      <c r="K6135" s="9">
        <v>0.32</v>
      </c>
      <c r="L6135" s="9">
        <v>0.32</v>
      </c>
      <c r="N6135" s="32">
        <f>IF('System Design'!$F$8=1,'Hourly Demand and Generation'!G6135*'System Design'!$F$21,IF('System Design'!$F$8=2,'Hourly Demand and Generation'!H6135*'System Design'!$F$21,IF('System Design'!$F$8=3,'Hourly Demand and Generation'!I6135*'System Design'!$F$21)))</f>
        <v>368</v>
      </c>
      <c r="O6135" s="32">
        <f>IF('System Design'!$F$8=1,'Hourly Demand and Generation'!J6135*'System Design'!$F$22,IF('System Design'!$F$8=2,'Hourly Demand and Generation'!K6135*'System Design'!$F$22,IF('System Design'!$F$8=3,'Hourly Demand and Generation'!L6135*'System Design'!$F$22)))</f>
        <v>800</v>
      </c>
      <c r="Q6135" s="32">
        <f t="shared" si="1362"/>
        <v>0</v>
      </c>
      <c r="R6135" s="32">
        <f t="shared" si="1365"/>
        <v>5400</v>
      </c>
      <c r="S6135" s="32">
        <f t="shared" si="1366"/>
        <v>0</v>
      </c>
      <c r="T6135" s="32">
        <f t="shared" si="1367"/>
        <v>21600</v>
      </c>
      <c r="U6135" s="32">
        <f t="shared" si="1368"/>
        <v>0</v>
      </c>
      <c r="V6135" s="32">
        <f t="shared" si="1363"/>
        <v>890.8</v>
      </c>
      <c r="W6135" s="32">
        <f t="shared" si="1369"/>
        <v>890.8</v>
      </c>
      <c r="X6135" s="32">
        <f t="shared" si="1370"/>
        <v>890.8</v>
      </c>
    </row>
    <row r="6136" spans="1:24" x14ac:dyDescent="0.25">
      <c r="A6136" s="2"/>
      <c r="B6136" s="2" t="s">
        <v>10</v>
      </c>
      <c r="C6136" s="2">
        <f t="shared" si="1373"/>
        <v>256</v>
      </c>
      <c r="D6136" s="2">
        <f t="shared" si="1374"/>
        <v>12</v>
      </c>
      <c r="E6136" s="2">
        <f t="shared" si="1364"/>
        <v>6132</v>
      </c>
      <c r="F6136" s="11">
        <v>277.2</v>
      </c>
      <c r="G6136" s="10">
        <v>0.8</v>
      </c>
      <c r="H6136" s="10">
        <v>0.8</v>
      </c>
      <c r="I6136" s="10">
        <v>0.8</v>
      </c>
      <c r="J6136" s="9">
        <v>0.3</v>
      </c>
      <c r="K6136" s="9">
        <v>0.3</v>
      </c>
      <c r="L6136" s="9">
        <v>0.3</v>
      </c>
      <c r="N6136" s="32">
        <f>IF('System Design'!$F$8=1,'Hourly Demand and Generation'!G6136*'System Design'!$F$21,IF('System Design'!$F$8=2,'Hourly Demand and Generation'!H6136*'System Design'!$F$21,IF('System Design'!$F$8=3,'Hourly Demand and Generation'!I6136*'System Design'!$F$21)))</f>
        <v>400</v>
      </c>
      <c r="O6136" s="32">
        <f>IF('System Design'!$F$8=1,'Hourly Demand and Generation'!J6136*'System Design'!$F$22,IF('System Design'!$F$8=2,'Hourly Demand and Generation'!K6136*'System Design'!$F$22,IF('System Design'!$F$8=3,'Hourly Demand and Generation'!L6136*'System Design'!$F$22)))</f>
        <v>750</v>
      </c>
      <c r="Q6136" s="32">
        <f t="shared" si="1362"/>
        <v>0</v>
      </c>
      <c r="R6136" s="32">
        <f t="shared" si="1365"/>
        <v>5400</v>
      </c>
      <c r="S6136" s="32">
        <f t="shared" si="1366"/>
        <v>0</v>
      </c>
      <c r="T6136" s="32">
        <f t="shared" si="1367"/>
        <v>21600</v>
      </c>
      <c r="U6136" s="32">
        <f t="shared" si="1368"/>
        <v>0</v>
      </c>
      <c r="V6136" s="32">
        <f t="shared" si="1363"/>
        <v>872.8</v>
      </c>
      <c r="W6136" s="32">
        <f t="shared" si="1369"/>
        <v>872.8</v>
      </c>
      <c r="X6136" s="32">
        <f t="shared" si="1370"/>
        <v>872.8</v>
      </c>
    </row>
    <row r="6137" spans="1:24" x14ac:dyDescent="0.25">
      <c r="A6137" s="2"/>
      <c r="B6137" s="2" t="s">
        <v>10</v>
      </c>
      <c r="C6137" s="2">
        <f t="shared" si="1373"/>
        <v>256</v>
      </c>
      <c r="D6137" s="2">
        <f t="shared" si="1374"/>
        <v>13</v>
      </c>
      <c r="E6137" s="2">
        <f t="shared" si="1364"/>
        <v>6133</v>
      </c>
      <c r="F6137" s="11">
        <v>288</v>
      </c>
      <c r="G6137" s="10">
        <v>0.66400000000000003</v>
      </c>
      <c r="H6137" s="10">
        <v>0.7</v>
      </c>
      <c r="I6137" s="10">
        <v>0.73599999999999999</v>
      </c>
      <c r="J6137" s="9">
        <v>0.32</v>
      </c>
      <c r="K6137" s="9">
        <v>0.32</v>
      </c>
      <c r="L6137" s="9">
        <v>0.32</v>
      </c>
      <c r="N6137" s="32">
        <f>IF('System Design'!$F$8=1,'Hourly Demand and Generation'!G6137*'System Design'!$F$21,IF('System Design'!$F$8=2,'Hourly Demand and Generation'!H6137*'System Design'!$F$21,IF('System Design'!$F$8=3,'Hourly Demand and Generation'!I6137*'System Design'!$F$21)))</f>
        <v>368</v>
      </c>
      <c r="O6137" s="32">
        <f>IF('System Design'!$F$8=1,'Hourly Demand and Generation'!J6137*'System Design'!$F$22,IF('System Design'!$F$8=2,'Hourly Demand and Generation'!K6137*'System Design'!$F$22,IF('System Design'!$F$8=3,'Hourly Demand and Generation'!L6137*'System Design'!$F$22)))</f>
        <v>800</v>
      </c>
      <c r="Q6137" s="32">
        <f t="shared" si="1362"/>
        <v>0</v>
      </c>
      <c r="R6137" s="32">
        <f t="shared" si="1365"/>
        <v>5400</v>
      </c>
      <c r="S6137" s="32">
        <f t="shared" si="1366"/>
        <v>0</v>
      </c>
      <c r="T6137" s="32">
        <f t="shared" si="1367"/>
        <v>21600</v>
      </c>
      <c r="U6137" s="32">
        <f t="shared" si="1368"/>
        <v>0</v>
      </c>
      <c r="V6137" s="32">
        <f t="shared" si="1363"/>
        <v>880</v>
      </c>
      <c r="W6137" s="32">
        <f t="shared" si="1369"/>
        <v>880</v>
      </c>
      <c r="X6137" s="32">
        <f t="shared" si="1370"/>
        <v>880</v>
      </c>
    </row>
    <row r="6138" spans="1:24" x14ac:dyDescent="0.25">
      <c r="A6138" s="2"/>
      <c r="B6138" s="2" t="s">
        <v>10</v>
      </c>
      <c r="C6138" s="2">
        <f t="shared" si="1373"/>
        <v>256</v>
      </c>
      <c r="D6138" s="2">
        <f t="shared" si="1374"/>
        <v>14</v>
      </c>
      <c r="E6138" s="2">
        <f t="shared" si="1364"/>
        <v>6134</v>
      </c>
      <c r="F6138" s="11">
        <v>288</v>
      </c>
      <c r="G6138" s="10">
        <v>0.53600000000000003</v>
      </c>
      <c r="H6138" s="10">
        <v>0.56799999999999995</v>
      </c>
      <c r="I6138" s="10">
        <v>0.6</v>
      </c>
      <c r="J6138" s="9">
        <v>0.34</v>
      </c>
      <c r="K6138" s="9">
        <v>0.34</v>
      </c>
      <c r="L6138" s="9">
        <v>0.34</v>
      </c>
      <c r="N6138" s="32">
        <f>IF('System Design'!$F$8=1,'Hourly Demand and Generation'!G6138*'System Design'!$F$21,IF('System Design'!$F$8=2,'Hourly Demand and Generation'!H6138*'System Design'!$F$21,IF('System Design'!$F$8=3,'Hourly Demand and Generation'!I6138*'System Design'!$F$21)))</f>
        <v>300</v>
      </c>
      <c r="O6138" s="32">
        <f>IF('System Design'!$F$8=1,'Hourly Demand and Generation'!J6138*'System Design'!$F$22,IF('System Design'!$F$8=2,'Hourly Demand and Generation'!K6138*'System Design'!$F$22,IF('System Design'!$F$8=3,'Hourly Demand and Generation'!L6138*'System Design'!$F$22)))</f>
        <v>850.00000000000011</v>
      </c>
      <c r="Q6138" s="32">
        <f t="shared" si="1362"/>
        <v>0</v>
      </c>
      <c r="R6138" s="32">
        <f t="shared" si="1365"/>
        <v>5400</v>
      </c>
      <c r="S6138" s="32">
        <f t="shared" si="1366"/>
        <v>0</v>
      </c>
      <c r="T6138" s="32">
        <f t="shared" si="1367"/>
        <v>21600</v>
      </c>
      <c r="U6138" s="32">
        <f t="shared" si="1368"/>
        <v>0</v>
      </c>
      <c r="V6138" s="32">
        <f t="shared" si="1363"/>
        <v>862</v>
      </c>
      <c r="W6138" s="32">
        <f t="shared" si="1369"/>
        <v>862</v>
      </c>
      <c r="X6138" s="32">
        <f t="shared" si="1370"/>
        <v>862</v>
      </c>
    </row>
    <row r="6139" spans="1:24" x14ac:dyDescent="0.25">
      <c r="A6139" s="2"/>
      <c r="B6139" s="2" t="s">
        <v>10</v>
      </c>
      <c r="C6139" s="2">
        <f t="shared" si="1373"/>
        <v>256</v>
      </c>
      <c r="D6139" s="2">
        <f t="shared" si="1374"/>
        <v>15</v>
      </c>
      <c r="E6139" s="2">
        <f t="shared" si="1364"/>
        <v>6135</v>
      </c>
      <c r="F6139" s="11">
        <v>306</v>
      </c>
      <c r="G6139" s="10">
        <v>0.4</v>
      </c>
      <c r="H6139" s="10">
        <v>0.432</v>
      </c>
      <c r="I6139" s="10">
        <v>0.46400000000000002</v>
      </c>
      <c r="J6139" s="9">
        <v>0.36</v>
      </c>
      <c r="K6139" s="9">
        <v>0.36</v>
      </c>
      <c r="L6139" s="9">
        <v>0.36</v>
      </c>
      <c r="N6139" s="32">
        <f>IF('System Design'!$F$8=1,'Hourly Demand and Generation'!G6139*'System Design'!$F$21,IF('System Design'!$F$8=2,'Hourly Demand and Generation'!H6139*'System Design'!$F$21,IF('System Design'!$F$8=3,'Hourly Demand and Generation'!I6139*'System Design'!$F$21)))</f>
        <v>232</v>
      </c>
      <c r="O6139" s="32">
        <f>IF('System Design'!$F$8=1,'Hourly Demand and Generation'!J6139*'System Design'!$F$22,IF('System Design'!$F$8=2,'Hourly Demand and Generation'!K6139*'System Design'!$F$22,IF('System Design'!$F$8=3,'Hourly Demand and Generation'!L6139*'System Design'!$F$22)))</f>
        <v>900</v>
      </c>
      <c r="Q6139" s="32">
        <f t="shared" si="1362"/>
        <v>0</v>
      </c>
      <c r="R6139" s="32">
        <f t="shared" si="1365"/>
        <v>5400</v>
      </c>
      <c r="S6139" s="32">
        <f t="shared" si="1366"/>
        <v>0</v>
      </c>
      <c r="T6139" s="32">
        <f t="shared" si="1367"/>
        <v>21600</v>
      </c>
      <c r="U6139" s="32">
        <f t="shared" si="1368"/>
        <v>0</v>
      </c>
      <c r="V6139" s="32">
        <f t="shared" si="1363"/>
        <v>826</v>
      </c>
      <c r="W6139" s="32">
        <f t="shared" si="1369"/>
        <v>826</v>
      </c>
      <c r="X6139" s="32">
        <f t="shared" si="1370"/>
        <v>826</v>
      </c>
    </row>
    <row r="6140" spans="1:24" x14ac:dyDescent="0.25">
      <c r="A6140" s="2"/>
      <c r="B6140" s="2" t="s">
        <v>10</v>
      </c>
      <c r="C6140" s="2">
        <f t="shared" si="1373"/>
        <v>256</v>
      </c>
      <c r="D6140" s="2">
        <f t="shared" si="1374"/>
        <v>16</v>
      </c>
      <c r="E6140" s="2">
        <f t="shared" si="1364"/>
        <v>6136</v>
      </c>
      <c r="F6140" s="11">
        <v>324</v>
      </c>
      <c r="G6140" s="10">
        <v>0.26400000000000001</v>
      </c>
      <c r="H6140" s="10">
        <v>0.3</v>
      </c>
      <c r="I6140" s="10">
        <v>0.33600000000000002</v>
      </c>
      <c r="J6140" s="9">
        <v>0.36</v>
      </c>
      <c r="K6140" s="9">
        <v>0.36</v>
      </c>
      <c r="L6140" s="9">
        <v>0.36</v>
      </c>
      <c r="N6140" s="32">
        <f>IF('System Design'!$F$8=1,'Hourly Demand and Generation'!G6140*'System Design'!$F$21,IF('System Design'!$F$8=2,'Hourly Demand and Generation'!H6140*'System Design'!$F$21,IF('System Design'!$F$8=3,'Hourly Demand and Generation'!I6140*'System Design'!$F$21)))</f>
        <v>168</v>
      </c>
      <c r="O6140" s="32">
        <f>IF('System Design'!$F$8=1,'Hourly Demand and Generation'!J6140*'System Design'!$F$22,IF('System Design'!$F$8=2,'Hourly Demand and Generation'!K6140*'System Design'!$F$22,IF('System Design'!$F$8=3,'Hourly Demand and Generation'!L6140*'System Design'!$F$22)))</f>
        <v>900</v>
      </c>
      <c r="Q6140" s="32">
        <f t="shared" si="1362"/>
        <v>0</v>
      </c>
      <c r="R6140" s="32">
        <f t="shared" si="1365"/>
        <v>5400</v>
      </c>
      <c r="S6140" s="32">
        <f t="shared" si="1366"/>
        <v>0</v>
      </c>
      <c r="T6140" s="32">
        <f t="shared" si="1367"/>
        <v>21600</v>
      </c>
      <c r="U6140" s="32">
        <f t="shared" si="1368"/>
        <v>0</v>
      </c>
      <c r="V6140" s="32">
        <f t="shared" si="1363"/>
        <v>744</v>
      </c>
      <c r="W6140" s="32">
        <f t="shared" si="1369"/>
        <v>744</v>
      </c>
      <c r="X6140" s="32">
        <f t="shared" si="1370"/>
        <v>744</v>
      </c>
    </row>
    <row r="6141" spans="1:24" x14ac:dyDescent="0.25">
      <c r="A6141" s="2"/>
      <c r="B6141" s="2" t="s">
        <v>10</v>
      </c>
      <c r="C6141" s="2">
        <f t="shared" si="1373"/>
        <v>256</v>
      </c>
      <c r="D6141" s="2">
        <f t="shared" si="1374"/>
        <v>17</v>
      </c>
      <c r="E6141" s="2">
        <f t="shared" si="1364"/>
        <v>6137</v>
      </c>
      <c r="F6141" s="11">
        <v>342</v>
      </c>
      <c r="G6141" s="10">
        <v>0.13600000000000001</v>
      </c>
      <c r="H6141" s="10">
        <v>0.16800000000000001</v>
      </c>
      <c r="I6141" s="10">
        <v>0.2</v>
      </c>
      <c r="J6141" s="9">
        <v>0.4</v>
      </c>
      <c r="K6141" s="9">
        <v>0.4</v>
      </c>
      <c r="L6141" s="9">
        <v>0.4</v>
      </c>
      <c r="N6141" s="32">
        <f>IF('System Design'!$F$8=1,'Hourly Demand and Generation'!G6141*'System Design'!$F$21,IF('System Design'!$F$8=2,'Hourly Demand and Generation'!H6141*'System Design'!$F$21,IF('System Design'!$F$8=3,'Hourly Demand and Generation'!I6141*'System Design'!$F$21)))</f>
        <v>100</v>
      </c>
      <c r="O6141" s="32">
        <f>IF('System Design'!$F$8=1,'Hourly Demand and Generation'!J6141*'System Design'!$F$22,IF('System Design'!$F$8=2,'Hourly Demand and Generation'!K6141*'System Design'!$F$22,IF('System Design'!$F$8=3,'Hourly Demand and Generation'!L6141*'System Design'!$F$22)))</f>
        <v>1000</v>
      </c>
      <c r="Q6141" s="32">
        <f t="shared" si="1362"/>
        <v>0</v>
      </c>
      <c r="R6141" s="32">
        <f t="shared" si="1365"/>
        <v>5400</v>
      </c>
      <c r="S6141" s="32">
        <f t="shared" si="1366"/>
        <v>0</v>
      </c>
      <c r="T6141" s="32">
        <f t="shared" si="1367"/>
        <v>21600</v>
      </c>
      <c r="U6141" s="32">
        <f t="shared" si="1368"/>
        <v>0</v>
      </c>
      <c r="V6141" s="32">
        <f t="shared" si="1363"/>
        <v>758</v>
      </c>
      <c r="W6141" s="32">
        <f t="shared" si="1369"/>
        <v>758</v>
      </c>
      <c r="X6141" s="32">
        <f t="shared" si="1370"/>
        <v>758</v>
      </c>
    </row>
    <row r="6142" spans="1:24" x14ac:dyDescent="0.25">
      <c r="A6142" s="2"/>
      <c r="B6142" s="2" t="s">
        <v>10</v>
      </c>
      <c r="C6142" s="2">
        <f t="shared" si="1373"/>
        <v>256</v>
      </c>
      <c r="D6142" s="2">
        <f t="shared" si="1374"/>
        <v>18</v>
      </c>
      <c r="E6142" s="2">
        <f t="shared" si="1364"/>
        <v>6138</v>
      </c>
      <c r="F6142" s="11">
        <v>360</v>
      </c>
      <c r="G6142" s="10">
        <v>6.4000000000000001E-2</v>
      </c>
      <c r="H6142" s="10">
        <v>0.1</v>
      </c>
      <c r="I6142" s="10">
        <v>0.13600000000000001</v>
      </c>
      <c r="J6142" s="9">
        <v>0.38</v>
      </c>
      <c r="K6142" s="9">
        <v>0.38</v>
      </c>
      <c r="L6142" s="9">
        <v>0.38</v>
      </c>
      <c r="N6142" s="32">
        <f>IF('System Design'!$F$8=1,'Hourly Demand and Generation'!G6142*'System Design'!$F$21,IF('System Design'!$F$8=2,'Hourly Demand and Generation'!H6142*'System Design'!$F$21,IF('System Design'!$F$8=3,'Hourly Demand and Generation'!I6142*'System Design'!$F$21)))</f>
        <v>68</v>
      </c>
      <c r="O6142" s="32">
        <f>IF('System Design'!$F$8=1,'Hourly Demand and Generation'!J6142*'System Design'!$F$22,IF('System Design'!$F$8=2,'Hourly Demand and Generation'!K6142*'System Design'!$F$22,IF('System Design'!$F$8=3,'Hourly Demand and Generation'!L6142*'System Design'!$F$22)))</f>
        <v>950</v>
      </c>
      <c r="Q6142" s="32">
        <f t="shared" si="1362"/>
        <v>0</v>
      </c>
      <c r="R6142" s="32">
        <f t="shared" si="1365"/>
        <v>5400</v>
      </c>
      <c r="S6142" s="32">
        <f t="shared" si="1366"/>
        <v>0</v>
      </c>
      <c r="T6142" s="32">
        <f t="shared" si="1367"/>
        <v>21600</v>
      </c>
      <c r="U6142" s="32">
        <f t="shared" si="1368"/>
        <v>0</v>
      </c>
      <c r="V6142" s="32">
        <f t="shared" si="1363"/>
        <v>658</v>
      </c>
      <c r="W6142" s="32">
        <f t="shared" si="1369"/>
        <v>658</v>
      </c>
      <c r="X6142" s="32">
        <f t="shared" si="1370"/>
        <v>658</v>
      </c>
    </row>
    <row r="6143" spans="1:24" x14ac:dyDescent="0.25">
      <c r="A6143" s="2"/>
      <c r="B6143" s="2" t="s">
        <v>10</v>
      </c>
      <c r="C6143" s="2">
        <f t="shared" si="1373"/>
        <v>256</v>
      </c>
      <c r="D6143" s="2">
        <f t="shared" si="1374"/>
        <v>19</v>
      </c>
      <c r="E6143" s="2">
        <f t="shared" si="1364"/>
        <v>6139</v>
      </c>
      <c r="F6143" s="11">
        <v>349.2</v>
      </c>
      <c r="G6143" s="10">
        <v>0</v>
      </c>
      <c r="H6143" s="10">
        <v>3.2000000000000001E-2</v>
      </c>
      <c r="I6143" s="10">
        <v>6.4000000000000001E-2</v>
      </c>
      <c r="J6143" s="9">
        <v>0.36</v>
      </c>
      <c r="K6143" s="9">
        <v>0.36</v>
      </c>
      <c r="L6143" s="9">
        <v>0.36</v>
      </c>
      <c r="N6143" s="32">
        <f>IF('System Design'!$F$8=1,'Hourly Demand and Generation'!G6143*'System Design'!$F$21,IF('System Design'!$F$8=2,'Hourly Demand and Generation'!H6143*'System Design'!$F$21,IF('System Design'!$F$8=3,'Hourly Demand and Generation'!I6143*'System Design'!$F$21)))</f>
        <v>32</v>
      </c>
      <c r="O6143" s="32">
        <f>IF('System Design'!$F$8=1,'Hourly Demand and Generation'!J6143*'System Design'!$F$22,IF('System Design'!$F$8=2,'Hourly Demand and Generation'!K6143*'System Design'!$F$22,IF('System Design'!$F$8=3,'Hourly Demand and Generation'!L6143*'System Design'!$F$22)))</f>
        <v>900</v>
      </c>
      <c r="Q6143" s="32">
        <f t="shared" si="1362"/>
        <v>0</v>
      </c>
      <c r="R6143" s="32">
        <f t="shared" si="1365"/>
        <v>5400</v>
      </c>
      <c r="S6143" s="32">
        <f t="shared" si="1366"/>
        <v>0</v>
      </c>
      <c r="T6143" s="32">
        <f t="shared" si="1367"/>
        <v>21600</v>
      </c>
      <c r="U6143" s="32">
        <f t="shared" si="1368"/>
        <v>0</v>
      </c>
      <c r="V6143" s="32">
        <f t="shared" si="1363"/>
        <v>582.79999999999995</v>
      </c>
      <c r="W6143" s="32">
        <f t="shared" si="1369"/>
        <v>582.79999999999995</v>
      </c>
      <c r="X6143" s="32">
        <f t="shared" si="1370"/>
        <v>582.79999999999995</v>
      </c>
    </row>
    <row r="6144" spans="1:24" x14ac:dyDescent="0.25">
      <c r="A6144" s="2"/>
      <c r="B6144" s="2" t="s">
        <v>10</v>
      </c>
      <c r="C6144" s="2">
        <f t="shared" si="1373"/>
        <v>256</v>
      </c>
      <c r="D6144" s="2">
        <f t="shared" si="1374"/>
        <v>20</v>
      </c>
      <c r="E6144" s="2">
        <f t="shared" si="1364"/>
        <v>6140</v>
      </c>
      <c r="F6144" s="11">
        <v>342</v>
      </c>
      <c r="G6144" s="10">
        <v>0</v>
      </c>
      <c r="H6144" s="10">
        <v>0</v>
      </c>
      <c r="I6144" s="10">
        <v>0</v>
      </c>
      <c r="J6144" s="9">
        <v>0.36</v>
      </c>
      <c r="K6144" s="9">
        <v>0.36</v>
      </c>
      <c r="L6144" s="9">
        <v>0.36</v>
      </c>
      <c r="N6144" s="32">
        <f>IF('System Design'!$F$8=1,'Hourly Demand and Generation'!G6144*'System Design'!$F$21,IF('System Design'!$F$8=2,'Hourly Demand and Generation'!H6144*'System Design'!$F$21,IF('System Design'!$F$8=3,'Hourly Demand and Generation'!I6144*'System Design'!$F$21)))</f>
        <v>0</v>
      </c>
      <c r="O6144" s="32">
        <f>IF('System Design'!$F$8=1,'Hourly Demand and Generation'!J6144*'System Design'!$F$22,IF('System Design'!$F$8=2,'Hourly Demand and Generation'!K6144*'System Design'!$F$22,IF('System Design'!$F$8=3,'Hourly Demand and Generation'!L6144*'System Design'!$F$22)))</f>
        <v>900</v>
      </c>
      <c r="Q6144" s="32">
        <f t="shared" si="1362"/>
        <v>0</v>
      </c>
      <c r="R6144" s="32">
        <f t="shared" si="1365"/>
        <v>5400</v>
      </c>
      <c r="S6144" s="32">
        <f t="shared" si="1366"/>
        <v>0</v>
      </c>
      <c r="T6144" s="32">
        <f t="shared" si="1367"/>
        <v>21600</v>
      </c>
      <c r="U6144" s="32">
        <f t="shared" si="1368"/>
        <v>0</v>
      </c>
      <c r="V6144" s="32">
        <f t="shared" si="1363"/>
        <v>558</v>
      </c>
      <c r="W6144" s="32">
        <f t="shared" si="1369"/>
        <v>558</v>
      </c>
      <c r="X6144" s="32">
        <f t="shared" si="1370"/>
        <v>558</v>
      </c>
    </row>
    <row r="6145" spans="1:24" x14ac:dyDescent="0.25">
      <c r="A6145" s="2"/>
      <c r="B6145" s="2" t="s">
        <v>10</v>
      </c>
      <c r="C6145" s="2">
        <f t="shared" si="1373"/>
        <v>256</v>
      </c>
      <c r="D6145" s="2">
        <f t="shared" si="1374"/>
        <v>21</v>
      </c>
      <c r="E6145" s="2">
        <f t="shared" si="1364"/>
        <v>6141</v>
      </c>
      <c r="F6145" s="11">
        <v>324</v>
      </c>
      <c r="G6145" s="10">
        <v>0</v>
      </c>
      <c r="H6145" s="10">
        <v>0</v>
      </c>
      <c r="I6145" s="10">
        <v>0</v>
      </c>
      <c r="J6145" s="9">
        <v>0.36</v>
      </c>
      <c r="K6145" s="9">
        <v>0.36</v>
      </c>
      <c r="L6145" s="9">
        <v>0.36</v>
      </c>
      <c r="N6145" s="32">
        <f>IF('System Design'!$F$8=1,'Hourly Demand and Generation'!G6145*'System Design'!$F$21,IF('System Design'!$F$8=2,'Hourly Demand and Generation'!H6145*'System Design'!$F$21,IF('System Design'!$F$8=3,'Hourly Demand and Generation'!I6145*'System Design'!$F$21)))</f>
        <v>0</v>
      </c>
      <c r="O6145" s="32">
        <f>IF('System Design'!$F$8=1,'Hourly Demand and Generation'!J6145*'System Design'!$F$22,IF('System Design'!$F$8=2,'Hourly Demand and Generation'!K6145*'System Design'!$F$22,IF('System Design'!$F$8=3,'Hourly Demand and Generation'!L6145*'System Design'!$F$22)))</f>
        <v>900</v>
      </c>
      <c r="Q6145" s="32">
        <f t="shared" si="1362"/>
        <v>0</v>
      </c>
      <c r="R6145" s="32">
        <f t="shared" si="1365"/>
        <v>5400</v>
      </c>
      <c r="S6145" s="32">
        <f t="shared" si="1366"/>
        <v>0</v>
      </c>
      <c r="T6145" s="32">
        <f t="shared" si="1367"/>
        <v>21600</v>
      </c>
      <c r="U6145" s="32">
        <f t="shared" si="1368"/>
        <v>0</v>
      </c>
      <c r="V6145" s="32">
        <f t="shared" si="1363"/>
        <v>576</v>
      </c>
      <c r="W6145" s="32">
        <f t="shared" si="1369"/>
        <v>576</v>
      </c>
      <c r="X6145" s="32">
        <f t="shared" si="1370"/>
        <v>576</v>
      </c>
    </row>
    <row r="6146" spans="1:24" x14ac:dyDescent="0.25">
      <c r="A6146" s="2"/>
      <c r="B6146" s="2" t="s">
        <v>10</v>
      </c>
      <c r="C6146" s="2">
        <f t="shared" si="1373"/>
        <v>256</v>
      </c>
      <c r="D6146" s="2">
        <f t="shared" si="1374"/>
        <v>22</v>
      </c>
      <c r="E6146" s="2">
        <f t="shared" si="1364"/>
        <v>6142</v>
      </c>
      <c r="F6146" s="11">
        <v>306</v>
      </c>
      <c r="G6146" s="10">
        <v>0</v>
      </c>
      <c r="H6146" s="10">
        <v>0</v>
      </c>
      <c r="I6146" s="10">
        <v>0</v>
      </c>
      <c r="J6146" s="9">
        <v>0.38</v>
      </c>
      <c r="K6146" s="9">
        <v>0.38</v>
      </c>
      <c r="L6146" s="9">
        <v>0.38</v>
      </c>
      <c r="N6146" s="32">
        <f>IF('System Design'!$F$8=1,'Hourly Demand and Generation'!G6146*'System Design'!$F$21,IF('System Design'!$F$8=2,'Hourly Demand and Generation'!H6146*'System Design'!$F$21,IF('System Design'!$F$8=3,'Hourly Demand and Generation'!I6146*'System Design'!$F$21)))</f>
        <v>0</v>
      </c>
      <c r="O6146" s="32">
        <f>IF('System Design'!$F$8=1,'Hourly Demand and Generation'!J6146*'System Design'!$F$22,IF('System Design'!$F$8=2,'Hourly Demand and Generation'!K6146*'System Design'!$F$22,IF('System Design'!$F$8=3,'Hourly Demand and Generation'!L6146*'System Design'!$F$22)))</f>
        <v>950</v>
      </c>
      <c r="Q6146" s="32">
        <f t="shared" si="1362"/>
        <v>0</v>
      </c>
      <c r="R6146" s="32">
        <f t="shared" si="1365"/>
        <v>5400</v>
      </c>
      <c r="S6146" s="32">
        <f t="shared" si="1366"/>
        <v>0</v>
      </c>
      <c r="T6146" s="32">
        <f t="shared" si="1367"/>
        <v>21600</v>
      </c>
      <c r="U6146" s="32">
        <f t="shared" si="1368"/>
        <v>0</v>
      </c>
      <c r="V6146" s="32">
        <f t="shared" si="1363"/>
        <v>644</v>
      </c>
      <c r="W6146" s="32">
        <f t="shared" si="1369"/>
        <v>644</v>
      </c>
      <c r="X6146" s="32">
        <f t="shared" si="1370"/>
        <v>644</v>
      </c>
    </row>
    <row r="6147" spans="1:24" x14ac:dyDescent="0.25">
      <c r="A6147" s="2"/>
      <c r="B6147" s="2" t="s">
        <v>10</v>
      </c>
      <c r="C6147" s="2">
        <f t="shared" si="1373"/>
        <v>256</v>
      </c>
      <c r="D6147" s="2">
        <f t="shared" si="1374"/>
        <v>23</v>
      </c>
      <c r="E6147" s="2">
        <f t="shared" si="1364"/>
        <v>6143</v>
      </c>
      <c r="F6147" s="11">
        <v>288</v>
      </c>
      <c r="G6147" s="10">
        <v>0</v>
      </c>
      <c r="H6147" s="10">
        <v>0</v>
      </c>
      <c r="I6147" s="10">
        <v>0</v>
      </c>
      <c r="J6147" s="9">
        <v>0.32</v>
      </c>
      <c r="K6147" s="9">
        <v>0.32</v>
      </c>
      <c r="L6147" s="9">
        <v>0.32</v>
      </c>
      <c r="N6147" s="32">
        <f>IF('System Design'!$F$8=1,'Hourly Demand and Generation'!G6147*'System Design'!$F$21,IF('System Design'!$F$8=2,'Hourly Demand and Generation'!H6147*'System Design'!$F$21,IF('System Design'!$F$8=3,'Hourly Demand and Generation'!I6147*'System Design'!$F$21)))</f>
        <v>0</v>
      </c>
      <c r="O6147" s="32">
        <f>IF('System Design'!$F$8=1,'Hourly Demand and Generation'!J6147*'System Design'!$F$22,IF('System Design'!$F$8=2,'Hourly Demand and Generation'!K6147*'System Design'!$F$22,IF('System Design'!$F$8=3,'Hourly Demand and Generation'!L6147*'System Design'!$F$22)))</f>
        <v>800</v>
      </c>
      <c r="Q6147" s="32">
        <f t="shared" si="1362"/>
        <v>0</v>
      </c>
      <c r="R6147" s="32">
        <f t="shared" si="1365"/>
        <v>5400</v>
      </c>
      <c r="S6147" s="32">
        <f t="shared" si="1366"/>
        <v>0</v>
      </c>
      <c r="T6147" s="32">
        <f t="shared" si="1367"/>
        <v>21600</v>
      </c>
      <c r="U6147" s="32">
        <f t="shared" si="1368"/>
        <v>0</v>
      </c>
      <c r="V6147" s="32">
        <f t="shared" si="1363"/>
        <v>512</v>
      </c>
      <c r="W6147" s="32">
        <f t="shared" si="1369"/>
        <v>512</v>
      </c>
      <c r="X6147" s="32">
        <f t="shared" si="1370"/>
        <v>512</v>
      </c>
    </row>
    <row r="6148" spans="1:24" x14ac:dyDescent="0.25">
      <c r="A6148" s="2"/>
      <c r="B6148" s="2" t="s">
        <v>10</v>
      </c>
      <c r="C6148" s="2">
        <f t="shared" si="1373"/>
        <v>256</v>
      </c>
      <c r="D6148" s="2">
        <f t="shared" si="1374"/>
        <v>24</v>
      </c>
      <c r="E6148" s="2">
        <f t="shared" si="1364"/>
        <v>6144</v>
      </c>
      <c r="F6148" s="11">
        <v>252</v>
      </c>
      <c r="G6148" s="10">
        <v>0</v>
      </c>
      <c r="H6148" s="10">
        <v>0</v>
      </c>
      <c r="I6148" s="10">
        <v>0</v>
      </c>
      <c r="J6148" s="9">
        <v>0.32</v>
      </c>
      <c r="K6148" s="9">
        <v>0.32</v>
      </c>
      <c r="L6148" s="9">
        <v>0.32</v>
      </c>
      <c r="N6148" s="32">
        <f>IF('System Design'!$F$8=1,'Hourly Demand and Generation'!G6148*'System Design'!$F$21,IF('System Design'!$F$8=2,'Hourly Demand and Generation'!H6148*'System Design'!$F$21,IF('System Design'!$F$8=3,'Hourly Demand and Generation'!I6148*'System Design'!$F$21)))</f>
        <v>0</v>
      </c>
      <c r="O6148" s="32">
        <f>IF('System Design'!$F$8=1,'Hourly Demand and Generation'!J6148*'System Design'!$F$22,IF('System Design'!$F$8=2,'Hourly Demand and Generation'!K6148*'System Design'!$F$22,IF('System Design'!$F$8=3,'Hourly Demand and Generation'!L6148*'System Design'!$F$22)))</f>
        <v>800</v>
      </c>
      <c r="Q6148" s="32">
        <f t="shared" si="1362"/>
        <v>0</v>
      </c>
      <c r="R6148" s="32">
        <f t="shared" si="1365"/>
        <v>5400</v>
      </c>
      <c r="S6148" s="32">
        <f t="shared" si="1366"/>
        <v>0</v>
      </c>
      <c r="T6148" s="32">
        <f t="shared" si="1367"/>
        <v>21600</v>
      </c>
      <c r="U6148" s="32">
        <f t="shared" si="1368"/>
        <v>0</v>
      </c>
      <c r="V6148" s="32">
        <f t="shared" si="1363"/>
        <v>548</v>
      </c>
      <c r="W6148" s="32">
        <f t="shared" si="1369"/>
        <v>548</v>
      </c>
      <c r="X6148" s="32">
        <f t="shared" si="1370"/>
        <v>548</v>
      </c>
    </row>
    <row r="6149" spans="1:24" x14ac:dyDescent="0.25">
      <c r="A6149" s="2"/>
      <c r="B6149" s="2" t="s">
        <v>10</v>
      </c>
      <c r="C6149" s="2">
        <f>C6148+1</f>
        <v>257</v>
      </c>
      <c r="D6149" s="2">
        <v>1</v>
      </c>
      <c r="E6149" s="2">
        <f t="shared" si="1364"/>
        <v>6145</v>
      </c>
      <c r="F6149" s="11">
        <v>216</v>
      </c>
      <c r="G6149" s="10">
        <v>0</v>
      </c>
      <c r="H6149" s="10">
        <v>0</v>
      </c>
      <c r="I6149" s="10">
        <v>0</v>
      </c>
      <c r="J6149" s="9">
        <v>0.4</v>
      </c>
      <c r="K6149" s="9">
        <v>0.4</v>
      </c>
      <c r="L6149" s="9">
        <v>0.4</v>
      </c>
      <c r="N6149" s="32">
        <f>IF('System Design'!$F$8=1,'Hourly Demand and Generation'!G6149*'System Design'!$F$21,IF('System Design'!$F$8=2,'Hourly Demand and Generation'!H6149*'System Design'!$F$21,IF('System Design'!$F$8=3,'Hourly Demand and Generation'!I6149*'System Design'!$F$21)))</f>
        <v>0</v>
      </c>
      <c r="O6149" s="32">
        <f>IF('System Design'!$F$8=1,'Hourly Demand and Generation'!J6149*'System Design'!$F$22,IF('System Design'!$F$8=2,'Hourly Demand and Generation'!K6149*'System Design'!$F$22,IF('System Design'!$F$8=3,'Hourly Demand and Generation'!L6149*'System Design'!$F$22)))</f>
        <v>1000</v>
      </c>
      <c r="Q6149" s="32">
        <f t="shared" si="1362"/>
        <v>0</v>
      </c>
      <c r="R6149" s="32">
        <f t="shared" si="1365"/>
        <v>5400</v>
      </c>
      <c r="S6149" s="32">
        <f t="shared" si="1366"/>
        <v>0</v>
      </c>
      <c r="T6149" s="32">
        <f t="shared" si="1367"/>
        <v>21600</v>
      </c>
      <c r="U6149" s="32">
        <f t="shared" si="1368"/>
        <v>0</v>
      </c>
      <c r="V6149" s="32">
        <f t="shared" si="1363"/>
        <v>784</v>
      </c>
      <c r="W6149" s="32">
        <f t="shared" si="1369"/>
        <v>784</v>
      </c>
      <c r="X6149" s="32">
        <f t="shared" si="1370"/>
        <v>784</v>
      </c>
    </row>
    <row r="6150" spans="1:24" x14ac:dyDescent="0.25">
      <c r="A6150" s="2"/>
      <c r="B6150" s="2" t="s">
        <v>10</v>
      </c>
      <c r="C6150" s="2">
        <f>C6149</f>
        <v>257</v>
      </c>
      <c r="D6150" s="2">
        <f>D6149+1</f>
        <v>2</v>
      </c>
      <c r="E6150" s="2">
        <f t="shared" si="1364"/>
        <v>6146</v>
      </c>
      <c r="F6150" s="11">
        <v>198</v>
      </c>
      <c r="G6150" s="10">
        <v>0</v>
      </c>
      <c r="H6150" s="10">
        <v>0</v>
      </c>
      <c r="I6150" s="10">
        <v>0</v>
      </c>
      <c r="J6150" s="9">
        <v>0.36</v>
      </c>
      <c r="K6150" s="9">
        <v>0.36</v>
      </c>
      <c r="L6150" s="9">
        <v>0.36</v>
      </c>
      <c r="N6150" s="32">
        <f>IF('System Design'!$F$8=1,'Hourly Demand and Generation'!G6150*'System Design'!$F$21,IF('System Design'!$F$8=2,'Hourly Demand and Generation'!H6150*'System Design'!$F$21,IF('System Design'!$F$8=3,'Hourly Demand and Generation'!I6150*'System Design'!$F$21)))</f>
        <v>0</v>
      </c>
      <c r="O6150" s="32">
        <f>IF('System Design'!$F$8=1,'Hourly Demand and Generation'!J6150*'System Design'!$F$22,IF('System Design'!$F$8=2,'Hourly Demand and Generation'!K6150*'System Design'!$F$22,IF('System Design'!$F$8=3,'Hourly Demand and Generation'!L6150*'System Design'!$F$22)))</f>
        <v>900</v>
      </c>
      <c r="Q6150" s="32">
        <f t="shared" ref="Q6150:Q6213" si="1375">IF(F6150-N6150-O6150&gt;0,F6150-N6150-O6150,0)</f>
        <v>0</v>
      </c>
      <c r="R6150" s="32">
        <f t="shared" si="1365"/>
        <v>5400</v>
      </c>
      <c r="S6150" s="32">
        <f t="shared" si="1366"/>
        <v>0</v>
      </c>
      <c r="T6150" s="32">
        <f t="shared" si="1367"/>
        <v>21600</v>
      </c>
      <c r="U6150" s="32">
        <f t="shared" si="1368"/>
        <v>0</v>
      </c>
      <c r="V6150" s="32">
        <f t="shared" ref="V6150:V6213" si="1376">IF(F6150-N6150-O6150&lt;0,N6150+O6150-F6150,0)</f>
        <v>702</v>
      </c>
      <c r="W6150" s="32">
        <f t="shared" si="1369"/>
        <v>702</v>
      </c>
      <c r="X6150" s="32">
        <f t="shared" si="1370"/>
        <v>702</v>
      </c>
    </row>
    <row r="6151" spans="1:24" x14ac:dyDescent="0.25">
      <c r="A6151" s="2"/>
      <c r="B6151" s="2" t="s">
        <v>10</v>
      </c>
      <c r="C6151" s="2">
        <f t="shared" ref="C6151:C6172" si="1377">C6150</f>
        <v>257</v>
      </c>
      <c r="D6151" s="2">
        <f t="shared" ref="D6151:D6172" si="1378">D6150+1</f>
        <v>3</v>
      </c>
      <c r="E6151" s="2">
        <f t="shared" ref="E6151:E6214" si="1379">E6150+1</f>
        <v>6147</v>
      </c>
      <c r="F6151" s="11">
        <v>180</v>
      </c>
      <c r="G6151" s="10">
        <v>0</v>
      </c>
      <c r="H6151" s="10">
        <v>0</v>
      </c>
      <c r="I6151" s="10">
        <v>0</v>
      </c>
      <c r="J6151" s="9">
        <v>0.36</v>
      </c>
      <c r="K6151" s="9">
        <v>0.36</v>
      </c>
      <c r="L6151" s="9">
        <v>0.36</v>
      </c>
      <c r="N6151" s="32">
        <f>IF('System Design'!$F$8=1,'Hourly Demand and Generation'!G6151*'System Design'!$F$21,IF('System Design'!$F$8=2,'Hourly Demand and Generation'!H6151*'System Design'!$F$21,IF('System Design'!$F$8=3,'Hourly Demand and Generation'!I6151*'System Design'!$F$21)))</f>
        <v>0</v>
      </c>
      <c r="O6151" s="32">
        <f>IF('System Design'!$F$8=1,'Hourly Demand and Generation'!J6151*'System Design'!$F$22,IF('System Design'!$F$8=2,'Hourly Demand and Generation'!K6151*'System Design'!$F$22,IF('System Design'!$F$8=3,'Hourly Demand and Generation'!L6151*'System Design'!$F$22)))</f>
        <v>900</v>
      </c>
      <c r="Q6151" s="32">
        <f t="shared" si="1375"/>
        <v>0</v>
      </c>
      <c r="R6151" s="32">
        <f t="shared" ref="R6151:R6214" si="1380">IF($Q6151&lt;R6150+$V6151,IF(R6150+$V6151-$Q6151&gt;5400,5400,R6150+$V6151-$Q6151),0)</f>
        <v>5400</v>
      </c>
      <c r="S6151" s="32">
        <f t="shared" ref="S6151:S6214" si="1381">IF(R6151&gt;0,0,$Q6151+$V6151-R6150)</f>
        <v>0</v>
      </c>
      <c r="T6151" s="32">
        <f t="shared" ref="T6151:T6214" si="1382">IF($Q6151&lt;T6150+$V6151,IF(T6150+$V6151-$Q6151&gt;21600,21600,T6150+$V6151-$Q6151),0)</f>
        <v>21600</v>
      </c>
      <c r="U6151" s="32">
        <f t="shared" ref="U6151:U6214" si="1383">IF(T6151&gt;0,0,$Q6151+$V6151-T6150)</f>
        <v>0</v>
      </c>
      <c r="V6151" s="32">
        <f t="shared" si="1376"/>
        <v>720</v>
      </c>
      <c r="W6151" s="32">
        <f t="shared" ref="W6151:W6214" si="1384">IF(R6151=5400,$V6151-(R6151-R6150),0)</f>
        <v>720</v>
      </c>
      <c r="X6151" s="32">
        <f t="shared" ref="X6151:X6214" si="1385">IF(T6151=21600,$V6151-(T6151-T6150),0)</f>
        <v>720</v>
      </c>
    </row>
    <row r="6152" spans="1:24" x14ac:dyDescent="0.25">
      <c r="A6152" s="2"/>
      <c r="B6152" s="2" t="s">
        <v>10</v>
      </c>
      <c r="C6152" s="2">
        <f t="shared" si="1377"/>
        <v>257</v>
      </c>
      <c r="D6152" s="2">
        <f t="shared" si="1378"/>
        <v>4</v>
      </c>
      <c r="E6152" s="2">
        <f t="shared" si="1379"/>
        <v>6148</v>
      </c>
      <c r="F6152" s="11">
        <v>216</v>
      </c>
      <c r="G6152" s="10">
        <v>0</v>
      </c>
      <c r="H6152" s="10">
        <v>0</v>
      </c>
      <c r="I6152" s="10">
        <v>0</v>
      </c>
      <c r="J6152" s="9">
        <v>0.4</v>
      </c>
      <c r="K6152" s="9">
        <v>0.4</v>
      </c>
      <c r="L6152" s="9">
        <v>0.4</v>
      </c>
      <c r="N6152" s="32">
        <f>IF('System Design'!$F$8=1,'Hourly Demand and Generation'!G6152*'System Design'!$F$21,IF('System Design'!$F$8=2,'Hourly Demand and Generation'!H6152*'System Design'!$F$21,IF('System Design'!$F$8=3,'Hourly Demand and Generation'!I6152*'System Design'!$F$21)))</f>
        <v>0</v>
      </c>
      <c r="O6152" s="32">
        <f>IF('System Design'!$F$8=1,'Hourly Demand and Generation'!J6152*'System Design'!$F$22,IF('System Design'!$F$8=2,'Hourly Demand and Generation'!K6152*'System Design'!$F$22,IF('System Design'!$F$8=3,'Hourly Demand and Generation'!L6152*'System Design'!$F$22)))</f>
        <v>1000</v>
      </c>
      <c r="Q6152" s="32">
        <f t="shared" si="1375"/>
        <v>0</v>
      </c>
      <c r="R6152" s="32">
        <f t="shared" si="1380"/>
        <v>5400</v>
      </c>
      <c r="S6152" s="32">
        <f t="shared" si="1381"/>
        <v>0</v>
      </c>
      <c r="T6152" s="32">
        <f t="shared" si="1382"/>
        <v>21600</v>
      </c>
      <c r="U6152" s="32">
        <f t="shared" si="1383"/>
        <v>0</v>
      </c>
      <c r="V6152" s="32">
        <f t="shared" si="1376"/>
        <v>784</v>
      </c>
      <c r="W6152" s="32">
        <f t="shared" si="1384"/>
        <v>784</v>
      </c>
      <c r="X6152" s="32">
        <f t="shared" si="1385"/>
        <v>784</v>
      </c>
    </row>
    <row r="6153" spans="1:24" x14ac:dyDescent="0.25">
      <c r="A6153" s="2"/>
      <c r="B6153" s="2" t="s">
        <v>10</v>
      </c>
      <c r="C6153" s="2">
        <f t="shared" si="1377"/>
        <v>257</v>
      </c>
      <c r="D6153" s="2">
        <f t="shared" si="1378"/>
        <v>5</v>
      </c>
      <c r="E6153" s="2">
        <f t="shared" si="1379"/>
        <v>6149</v>
      </c>
      <c r="F6153" s="11">
        <v>234</v>
      </c>
      <c r="G6153" s="10">
        <v>0</v>
      </c>
      <c r="H6153" s="10">
        <v>3.2000000000000001E-2</v>
      </c>
      <c r="I6153" s="10">
        <v>6.4000000000000001E-2</v>
      </c>
      <c r="J6153" s="9">
        <v>0.32</v>
      </c>
      <c r="K6153" s="9">
        <v>0.32</v>
      </c>
      <c r="L6153" s="9">
        <v>0.32</v>
      </c>
      <c r="N6153" s="32">
        <f>IF('System Design'!$F$8=1,'Hourly Demand and Generation'!G6153*'System Design'!$F$21,IF('System Design'!$F$8=2,'Hourly Demand and Generation'!H6153*'System Design'!$F$21,IF('System Design'!$F$8=3,'Hourly Demand and Generation'!I6153*'System Design'!$F$21)))</f>
        <v>32</v>
      </c>
      <c r="O6153" s="32">
        <f>IF('System Design'!$F$8=1,'Hourly Demand and Generation'!J6153*'System Design'!$F$22,IF('System Design'!$F$8=2,'Hourly Demand and Generation'!K6153*'System Design'!$F$22,IF('System Design'!$F$8=3,'Hourly Demand and Generation'!L6153*'System Design'!$F$22)))</f>
        <v>800</v>
      </c>
      <c r="Q6153" s="32">
        <f t="shared" si="1375"/>
        <v>0</v>
      </c>
      <c r="R6153" s="32">
        <f t="shared" si="1380"/>
        <v>5400</v>
      </c>
      <c r="S6153" s="32">
        <f t="shared" si="1381"/>
        <v>0</v>
      </c>
      <c r="T6153" s="32">
        <f t="shared" si="1382"/>
        <v>21600</v>
      </c>
      <c r="U6153" s="32">
        <f t="shared" si="1383"/>
        <v>0</v>
      </c>
      <c r="V6153" s="32">
        <f t="shared" si="1376"/>
        <v>598</v>
      </c>
      <c r="W6153" s="32">
        <f t="shared" si="1384"/>
        <v>598</v>
      </c>
      <c r="X6153" s="32">
        <f t="shared" si="1385"/>
        <v>598</v>
      </c>
    </row>
    <row r="6154" spans="1:24" x14ac:dyDescent="0.25">
      <c r="A6154" s="2"/>
      <c r="B6154" s="2" t="s">
        <v>10</v>
      </c>
      <c r="C6154" s="2">
        <f t="shared" si="1377"/>
        <v>257</v>
      </c>
      <c r="D6154" s="2">
        <f t="shared" si="1378"/>
        <v>6</v>
      </c>
      <c r="E6154" s="2">
        <f t="shared" si="1379"/>
        <v>6150</v>
      </c>
      <c r="F6154" s="11">
        <v>252</v>
      </c>
      <c r="G6154" s="10">
        <v>6.4000000000000001E-2</v>
      </c>
      <c r="H6154" s="10">
        <v>0.1</v>
      </c>
      <c r="I6154" s="10">
        <v>0.13600000000000001</v>
      </c>
      <c r="J6154" s="9">
        <v>0.32</v>
      </c>
      <c r="K6154" s="9">
        <v>0.32</v>
      </c>
      <c r="L6154" s="9">
        <v>0.32</v>
      </c>
      <c r="N6154" s="32">
        <f>IF('System Design'!$F$8=1,'Hourly Demand and Generation'!G6154*'System Design'!$F$21,IF('System Design'!$F$8=2,'Hourly Demand and Generation'!H6154*'System Design'!$F$21,IF('System Design'!$F$8=3,'Hourly Demand and Generation'!I6154*'System Design'!$F$21)))</f>
        <v>68</v>
      </c>
      <c r="O6154" s="32">
        <f>IF('System Design'!$F$8=1,'Hourly Demand and Generation'!J6154*'System Design'!$F$22,IF('System Design'!$F$8=2,'Hourly Demand and Generation'!K6154*'System Design'!$F$22,IF('System Design'!$F$8=3,'Hourly Demand and Generation'!L6154*'System Design'!$F$22)))</f>
        <v>800</v>
      </c>
      <c r="Q6154" s="32">
        <f t="shared" si="1375"/>
        <v>0</v>
      </c>
      <c r="R6154" s="32">
        <f t="shared" si="1380"/>
        <v>5400</v>
      </c>
      <c r="S6154" s="32">
        <f t="shared" si="1381"/>
        <v>0</v>
      </c>
      <c r="T6154" s="32">
        <f t="shared" si="1382"/>
        <v>21600</v>
      </c>
      <c r="U6154" s="32">
        <f t="shared" si="1383"/>
        <v>0</v>
      </c>
      <c r="V6154" s="32">
        <f t="shared" si="1376"/>
        <v>616</v>
      </c>
      <c r="W6154" s="32">
        <f t="shared" si="1384"/>
        <v>616</v>
      </c>
      <c r="X6154" s="32">
        <f t="shared" si="1385"/>
        <v>616</v>
      </c>
    </row>
    <row r="6155" spans="1:24" x14ac:dyDescent="0.25">
      <c r="A6155" s="2"/>
      <c r="B6155" s="2" t="s">
        <v>10</v>
      </c>
      <c r="C6155" s="2">
        <f t="shared" si="1377"/>
        <v>257</v>
      </c>
      <c r="D6155" s="2">
        <f t="shared" si="1378"/>
        <v>7</v>
      </c>
      <c r="E6155" s="2">
        <f t="shared" si="1379"/>
        <v>6151</v>
      </c>
      <c r="F6155" s="11">
        <v>270</v>
      </c>
      <c r="G6155" s="10">
        <v>0.13600000000000001</v>
      </c>
      <c r="H6155" s="10">
        <v>0.16800000000000001</v>
      </c>
      <c r="I6155" s="10">
        <v>0.2</v>
      </c>
      <c r="J6155" s="9">
        <v>0.36</v>
      </c>
      <c r="K6155" s="9">
        <v>0.36</v>
      </c>
      <c r="L6155" s="9">
        <v>0.36</v>
      </c>
      <c r="N6155" s="32">
        <f>IF('System Design'!$F$8=1,'Hourly Demand and Generation'!G6155*'System Design'!$F$21,IF('System Design'!$F$8=2,'Hourly Demand and Generation'!H6155*'System Design'!$F$21,IF('System Design'!$F$8=3,'Hourly Demand and Generation'!I6155*'System Design'!$F$21)))</f>
        <v>100</v>
      </c>
      <c r="O6155" s="32">
        <f>IF('System Design'!$F$8=1,'Hourly Demand and Generation'!J6155*'System Design'!$F$22,IF('System Design'!$F$8=2,'Hourly Demand and Generation'!K6155*'System Design'!$F$22,IF('System Design'!$F$8=3,'Hourly Demand and Generation'!L6155*'System Design'!$F$22)))</f>
        <v>900</v>
      </c>
      <c r="Q6155" s="32">
        <f t="shared" si="1375"/>
        <v>0</v>
      </c>
      <c r="R6155" s="32">
        <f t="shared" si="1380"/>
        <v>5400</v>
      </c>
      <c r="S6155" s="32">
        <f t="shared" si="1381"/>
        <v>0</v>
      </c>
      <c r="T6155" s="32">
        <f t="shared" si="1382"/>
        <v>21600</v>
      </c>
      <c r="U6155" s="32">
        <f t="shared" si="1383"/>
        <v>0</v>
      </c>
      <c r="V6155" s="32">
        <f t="shared" si="1376"/>
        <v>730</v>
      </c>
      <c r="W6155" s="32">
        <f t="shared" si="1384"/>
        <v>730</v>
      </c>
      <c r="X6155" s="32">
        <f t="shared" si="1385"/>
        <v>730</v>
      </c>
    </row>
    <row r="6156" spans="1:24" x14ac:dyDescent="0.25">
      <c r="A6156" s="2"/>
      <c r="B6156" s="2" t="s">
        <v>10</v>
      </c>
      <c r="C6156" s="2">
        <f t="shared" si="1377"/>
        <v>257</v>
      </c>
      <c r="D6156" s="2">
        <f t="shared" si="1378"/>
        <v>8</v>
      </c>
      <c r="E6156" s="2">
        <f t="shared" si="1379"/>
        <v>6152</v>
      </c>
      <c r="F6156" s="11">
        <v>288</v>
      </c>
      <c r="G6156" s="10">
        <v>0.26400000000000001</v>
      </c>
      <c r="H6156" s="10">
        <v>0.3</v>
      </c>
      <c r="I6156" s="10">
        <v>0.33600000000000002</v>
      </c>
      <c r="J6156" s="9">
        <v>0.36</v>
      </c>
      <c r="K6156" s="9">
        <v>0.36</v>
      </c>
      <c r="L6156" s="9">
        <v>0.36</v>
      </c>
      <c r="N6156" s="32">
        <f>IF('System Design'!$F$8=1,'Hourly Demand and Generation'!G6156*'System Design'!$F$21,IF('System Design'!$F$8=2,'Hourly Demand and Generation'!H6156*'System Design'!$F$21,IF('System Design'!$F$8=3,'Hourly Demand and Generation'!I6156*'System Design'!$F$21)))</f>
        <v>168</v>
      </c>
      <c r="O6156" s="32">
        <f>IF('System Design'!$F$8=1,'Hourly Demand and Generation'!J6156*'System Design'!$F$22,IF('System Design'!$F$8=2,'Hourly Demand and Generation'!K6156*'System Design'!$F$22,IF('System Design'!$F$8=3,'Hourly Demand and Generation'!L6156*'System Design'!$F$22)))</f>
        <v>900</v>
      </c>
      <c r="Q6156" s="32">
        <f t="shared" si="1375"/>
        <v>0</v>
      </c>
      <c r="R6156" s="32">
        <f t="shared" si="1380"/>
        <v>5400</v>
      </c>
      <c r="S6156" s="32">
        <f t="shared" si="1381"/>
        <v>0</v>
      </c>
      <c r="T6156" s="32">
        <f t="shared" si="1382"/>
        <v>21600</v>
      </c>
      <c r="U6156" s="32">
        <f t="shared" si="1383"/>
        <v>0</v>
      </c>
      <c r="V6156" s="32">
        <f t="shared" si="1376"/>
        <v>780</v>
      </c>
      <c r="W6156" s="32">
        <f t="shared" si="1384"/>
        <v>780</v>
      </c>
      <c r="X6156" s="32">
        <f t="shared" si="1385"/>
        <v>780</v>
      </c>
    </row>
    <row r="6157" spans="1:24" x14ac:dyDescent="0.25">
      <c r="A6157" s="2"/>
      <c r="B6157" s="2" t="s">
        <v>10</v>
      </c>
      <c r="C6157" s="2">
        <f t="shared" si="1377"/>
        <v>257</v>
      </c>
      <c r="D6157" s="2">
        <f t="shared" si="1378"/>
        <v>9</v>
      </c>
      <c r="E6157" s="2">
        <f t="shared" si="1379"/>
        <v>6153</v>
      </c>
      <c r="F6157" s="11">
        <v>288</v>
      </c>
      <c r="G6157" s="10">
        <v>0.4</v>
      </c>
      <c r="H6157" s="10">
        <v>0.432</v>
      </c>
      <c r="I6157" s="10">
        <v>0.46400000000000002</v>
      </c>
      <c r="J6157" s="9">
        <v>0.32</v>
      </c>
      <c r="K6157" s="9">
        <v>0.32</v>
      </c>
      <c r="L6157" s="9">
        <v>0.32</v>
      </c>
      <c r="N6157" s="32">
        <f>IF('System Design'!$F$8=1,'Hourly Demand and Generation'!G6157*'System Design'!$F$21,IF('System Design'!$F$8=2,'Hourly Demand and Generation'!H6157*'System Design'!$F$21,IF('System Design'!$F$8=3,'Hourly Demand and Generation'!I6157*'System Design'!$F$21)))</f>
        <v>232</v>
      </c>
      <c r="O6157" s="32">
        <f>IF('System Design'!$F$8=1,'Hourly Demand and Generation'!J6157*'System Design'!$F$22,IF('System Design'!$F$8=2,'Hourly Demand and Generation'!K6157*'System Design'!$F$22,IF('System Design'!$F$8=3,'Hourly Demand and Generation'!L6157*'System Design'!$F$22)))</f>
        <v>800</v>
      </c>
      <c r="Q6157" s="32">
        <f t="shared" si="1375"/>
        <v>0</v>
      </c>
      <c r="R6157" s="32">
        <f t="shared" si="1380"/>
        <v>5400</v>
      </c>
      <c r="S6157" s="32">
        <f t="shared" si="1381"/>
        <v>0</v>
      </c>
      <c r="T6157" s="32">
        <f t="shared" si="1382"/>
        <v>21600</v>
      </c>
      <c r="U6157" s="32">
        <f t="shared" si="1383"/>
        <v>0</v>
      </c>
      <c r="V6157" s="32">
        <f t="shared" si="1376"/>
        <v>744</v>
      </c>
      <c r="W6157" s="32">
        <f t="shared" si="1384"/>
        <v>744</v>
      </c>
      <c r="X6157" s="32">
        <f t="shared" si="1385"/>
        <v>744</v>
      </c>
    </row>
    <row r="6158" spans="1:24" x14ac:dyDescent="0.25">
      <c r="A6158" s="2"/>
      <c r="B6158" s="2" t="s">
        <v>10</v>
      </c>
      <c r="C6158" s="2">
        <f t="shared" si="1377"/>
        <v>257</v>
      </c>
      <c r="D6158" s="2">
        <f t="shared" si="1378"/>
        <v>10</v>
      </c>
      <c r="E6158" s="2">
        <f t="shared" si="1379"/>
        <v>6154</v>
      </c>
      <c r="F6158" s="11">
        <v>280.8</v>
      </c>
      <c r="G6158" s="10">
        <v>0.53600000000000003</v>
      </c>
      <c r="H6158" s="10">
        <v>0.56799999999999995</v>
      </c>
      <c r="I6158" s="10">
        <v>0.6</v>
      </c>
      <c r="J6158" s="9">
        <v>0.36</v>
      </c>
      <c r="K6158" s="9">
        <v>0.36</v>
      </c>
      <c r="L6158" s="9">
        <v>0.36</v>
      </c>
      <c r="N6158" s="32">
        <f>IF('System Design'!$F$8=1,'Hourly Demand and Generation'!G6158*'System Design'!$F$21,IF('System Design'!$F$8=2,'Hourly Demand and Generation'!H6158*'System Design'!$F$21,IF('System Design'!$F$8=3,'Hourly Demand and Generation'!I6158*'System Design'!$F$21)))</f>
        <v>300</v>
      </c>
      <c r="O6158" s="32">
        <f>IF('System Design'!$F$8=1,'Hourly Demand and Generation'!J6158*'System Design'!$F$22,IF('System Design'!$F$8=2,'Hourly Demand and Generation'!K6158*'System Design'!$F$22,IF('System Design'!$F$8=3,'Hourly Demand and Generation'!L6158*'System Design'!$F$22)))</f>
        <v>900</v>
      </c>
      <c r="Q6158" s="32">
        <f t="shared" si="1375"/>
        <v>0</v>
      </c>
      <c r="R6158" s="32">
        <f t="shared" si="1380"/>
        <v>5400</v>
      </c>
      <c r="S6158" s="32">
        <f t="shared" si="1381"/>
        <v>0</v>
      </c>
      <c r="T6158" s="32">
        <f t="shared" si="1382"/>
        <v>21600</v>
      </c>
      <c r="U6158" s="32">
        <f t="shared" si="1383"/>
        <v>0</v>
      </c>
      <c r="V6158" s="32">
        <f t="shared" si="1376"/>
        <v>919.2</v>
      </c>
      <c r="W6158" s="32">
        <f t="shared" si="1384"/>
        <v>919.2</v>
      </c>
      <c r="X6158" s="32">
        <f t="shared" si="1385"/>
        <v>919.2</v>
      </c>
    </row>
    <row r="6159" spans="1:24" x14ac:dyDescent="0.25">
      <c r="A6159" s="2"/>
      <c r="B6159" s="2" t="s">
        <v>10</v>
      </c>
      <c r="C6159" s="2">
        <f t="shared" si="1377"/>
        <v>257</v>
      </c>
      <c r="D6159" s="2">
        <f t="shared" si="1378"/>
        <v>11</v>
      </c>
      <c r="E6159" s="2">
        <f t="shared" si="1379"/>
        <v>6155</v>
      </c>
      <c r="F6159" s="11">
        <v>277.2</v>
      </c>
      <c r="G6159" s="10">
        <v>0.66400000000000003</v>
      </c>
      <c r="H6159" s="10">
        <v>0.7</v>
      </c>
      <c r="I6159" s="10">
        <v>0.73599999999999999</v>
      </c>
      <c r="J6159" s="9">
        <v>0.32</v>
      </c>
      <c r="K6159" s="9">
        <v>0.32</v>
      </c>
      <c r="L6159" s="9">
        <v>0.32</v>
      </c>
      <c r="N6159" s="32">
        <f>IF('System Design'!$F$8=1,'Hourly Demand and Generation'!G6159*'System Design'!$F$21,IF('System Design'!$F$8=2,'Hourly Demand and Generation'!H6159*'System Design'!$F$21,IF('System Design'!$F$8=3,'Hourly Demand and Generation'!I6159*'System Design'!$F$21)))</f>
        <v>368</v>
      </c>
      <c r="O6159" s="32">
        <f>IF('System Design'!$F$8=1,'Hourly Demand and Generation'!J6159*'System Design'!$F$22,IF('System Design'!$F$8=2,'Hourly Demand and Generation'!K6159*'System Design'!$F$22,IF('System Design'!$F$8=3,'Hourly Demand and Generation'!L6159*'System Design'!$F$22)))</f>
        <v>800</v>
      </c>
      <c r="Q6159" s="32">
        <f t="shared" si="1375"/>
        <v>0</v>
      </c>
      <c r="R6159" s="32">
        <f t="shared" si="1380"/>
        <v>5400</v>
      </c>
      <c r="S6159" s="32">
        <f t="shared" si="1381"/>
        <v>0</v>
      </c>
      <c r="T6159" s="32">
        <f t="shared" si="1382"/>
        <v>21600</v>
      </c>
      <c r="U6159" s="32">
        <f t="shared" si="1383"/>
        <v>0</v>
      </c>
      <c r="V6159" s="32">
        <f t="shared" si="1376"/>
        <v>890.8</v>
      </c>
      <c r="W6159" s="32">
        <f t="shared" si="1384"/>
        <v>890.8</v>
      </c>
      <c r="X6159" s="32">
        <f t="shared" si="1385"/>
        <v>890.8</v>
      </c>
    </row>
    <row r="6160" spans="1:24" x14ac:dyDescent="0.25">
      <c r="A6160" s="2"/>
      <c r="B6160" s="2" t="s">
        <v>10</v>
      </c>
      <c r="C6160" s="2">
        <f t="shared" si="1377"/>
        <v>257</v>
      </c>
      <c r="D6160" s="2">
        <f t="shared" si="1378"/>
        <v>12</v>
      </c>
      <c r="E6160" s="2">
        <f t="shared" si="1379"/>
        <v>6156</v>
      </c>
      <c r="F6160" s="11">
        <v>277.2</v>
      </c>
      <c r="G6160" s="10">
        <v>0.8</v>
      </c>
      <c r="H6160" s="10">
        <v>0.8</v>
      </c>
      <c r="I6160" s="10">
        <v>0.8</v>
      </c>
      <c r="J6160" s="9">
        <v>0.3</v>
      </c>
      <c r="K6160" s="9">
        <v>0.3</v>
      </c>
      <c r="L6160" s="9">
        <v>0.3</v>
      </c>
      <c r="N6160" s="32">
        <f>IF('System Design'!$F$8=1,'Hourly Demand and Generation'!G6160*'System Design'!$F$21,IF('System Design'!$F$8=2,'Hourly Demand and Generation'!H6160*'System Design'!$F$21,IF('System Design'!$F$8=3,'Hourly Demand and Generation'!I6160*'System Design'!$F$21)))</f>
        <v>400</v>
      </c>
      <c r="O6160" s="32">
        <f>IF('System Design'!$F$8=1,'Hourly Demand and Generation'!J6160*'System Design'!$F$22,IF('System Design'!$F$8=2,'Hourly Demand and Generation'!K6160*'System Design'!$F$22,IF('System Design'!$F$8=3,'Hourly Demand and Generation'!L6160*'System Design'!$F$22)))</f>
        <v>750</v>
      </c>
      <c r="Q6160" s="32">
        <f t="shared" si="1375"/>
        <v>0</v>
      </c>
      <c r="R6160" s="32">
        <f t="shared" si="1380"/>
        <v>5400</v>
      </c>
      <c r="S6160" s="32">
        <f t="shared" si="1381"/>
        <v>0</v>
      </c>
      <c r="T6160" s="32">
        <f t="shared" si="1382"/>
        <v>21600</v>
      </c>
      <c r="U6160" s="32">
        <f t="shared" si="1383"/>
        <v>0</v>
      </c>
      <c r="V6160" s="32">
        <f t="shared" si="1376"/>
        <v>872.8</v>
      </c>
      <c r="W6160" s="32">
        <f t="shared" si="1384"/>
        <v>872.8</v>
      </c>
      <c r="X6160" s="32">
        <f t="shared" si="1385"/>
        <v>872.8</v>
      </c>
    </row>
    <row r="6161" spans="1:24" x14ac:dyDescent="0.25">
      <c r="A6161" s="2"/>
      <c r="B6161" s="2" t="s">
        <v>10</v>
      </c>
      <c r="C6161" s="2">
        <f t="shared" si="1377"/>
        <v>257</v>
      </c>
      <c r="D6161" s="2">
        <f t="shared" si="1378"/>
        <v>13</v>
      </c>
      <c r="E6161" s="2">
        <f t="shared" si="1379"/>
        <v>6157</v>
      </c>
      <c r="F6161" s="11">
        <v>288</v>
      </c>
      <c r="G6161" s="10">
        <v>0.66400000000000003</v>
      </c>
      <c r="H6161" s="10">
        <v>0.7</v>
      </c>
      <c r="I6161" s="10">
        <v>0.73599999999999999</v>
      </c>
      <c r="J6161" s="9">
        <v>0.32</v>
      </c>
      <c r="K6161" s="9">
        <v>0.32</v>
      </c>
      <c r="L6161" s="9">
        <v>0.32</v>
      </c>
      <c r="N6161" s="32">
        <f>IF('System Design'!$F$8=1,'Hourly Demand and Generation'!G6161*'System Design'!$F$21,IF('System Design'!$F$8=2,'Hourly Demand and Generation'!H6161*'System Design'!$F$21,IF('System Design'!$F$8=3,'Hourly Demand and Generation'!I6161*'System Design'!$F$21)))</f>
        <v>368</v>
      </c>
      <c r="O6161" s="32">
        <f>IF('System Design'!$F$8=1,'Hourly Demand and Generation'!J6161*'System Design'!$F$22,IF('System Design'!$F$8=2,'Hourly Demand and Generation'!K6161*'System Design'!$F$22,IF('System Design'!$F$8=3,'Hourly Demand and Generation'!L6161*'System Design'!$F$22)))</f>
        <v>800</v>
      </c>
      <c r="Q6161" s="32">
        <f t="shared" si="1375"/>
        <v>0</v>
      </c>
      <c r="R6161" s="32">
        <f t="shared" si="1380"/>
        <v>5400</v>
      </c>
      <c r="S6161" s="32">
        <f t="shared" si="1381"/>
        <v>0</v>
      </c>
      <c r="T6161" s="32">
        <f t="shared" si="1382"/>
        <v>21600</v>
      </c>
      <c r="U6161" s="32">
        <f t="shared" si="1383"/>
        <v>0</v>
      </c>
      <c r="V6161" s="32">
        <f t="shared" si="1376"/>
        <v>880</v>
      </c>
      <c r="W6161" s="32">
        <f t="shared" si="1384"/>
        <v>880</v>
      </c>
      <c r="X6161" s="32">
        <f t="shared" si="1385"/>
        <v>880</v>
      </c>
    </row>
    <row r="6162" spans="1:24" x14ac:dyDescent="0.25">
      <c r="A6162" s="2"/>
      <c r="B6162" s="2" t="s">
        <v>10</v>
      </c>
      <c r="C6162" s="2">
        <f t="shared" si="1377"/>
        <v>257</v>
      </c>
      <c r="D6162" s="2">
        <f t="shared" si="1378"/>
        <v>14</v>
      </c>
      <c r="E6162" s="2">
        <f t="shared" si="1379"/>
        <v>6158</v>
      </c>
      <c r="F6162" s="11">
        <v>288</v>
      </c>
      <c r="G6162" s="10">
        <v>0.53600000000000003</v>
      </c>
      <c r="H6162" s="10">
        <v>0.56799999999999995</v>
      </c>
      <c r="I6162" s="10">
        <v>0.6</v>
      </c>
      <c r="J6162" s="9">
        <v>0.34</v>
      </c>
      <c r="K6162" s="9">
        <v>0.34</v>
      </c>
      <c r="L6162" s="9">
        <v>0.34</v>
      </c>
      <c r="N6162" s="32">
        <f>IF('System Design'!$F$8=1,'Hourly Demand and Generation'!G6162*'System Design'!$F$21,IF('System Design'!$F$8=2,'Hourly Demand and Generation'!H6162*'System Design'!$F$21,IF('System Design'!$F$8=3,'Hourly Demand and Generation'!I6162*'System Design'!$F$21)))</f>
        <v>300</v>
      </c>
      <c r="O6162" s="32">
        <f>IF('System Design'!$F$8=1,'Hourly Demand and Generation'!J6162*'System Design'!$F$22,IF('System Design'!$F$8=2,'Hourly Demand and Generation'!K6162*'System Design'!$F$22,IF('System Design'!$F$8=3,'Hourly Demand and Generation'!L6162*'System Design'!$F$22)))</f>
        <v>850.00000000000011</v>
      </c>
      <c r="Q6162" s="32">
        <f t="shared" si="1375"/>
        <v>0</v>
      </c>
      <c r="R6162" s="32">
        <f t="shared" si="1380"/>
        <v>5400</v>
      </c>
      <c r="S6162" s="32">
        <f t="shared" si="1381"/>
        <v>0</v>
      </c>
      <c r="T6162" s="32">
        <f t="shared" si="1382"/>
        <v>21600</v>
      </c>
      <c r="U6162" s="32">
        <f t="shared" si="1383"/>
        <v>0</v>
      </c>
      <c r="V6162" s="32">
        <f t="shared" si="1376"/>
        <v>862</v>
      </c>
      <c r="W6162" s="32">
        <f t="shared" si="1384"/>
        <v>862</v>
      </c>
      <c r="X6162" s="32">
        <f t="shared" si="1385"/>
        <v>862</v>
      </c>
    </row>
    <row r="6163" spans="1:24" x14ac:dyDescent="0.25">
      <c r="A6163" s="2"/>
      <c r="B6163" s="2" t="s">
        <v>10</v>
      </c>
      <c r="C6163" s="2">
        <f t="shared" si="1377"/>
        <v>257</v>
      </c>
      <c r="D6163" s="2">
        <f t="shared" si="1378"/>
        <v>15</v>
      </c>
      <c r="E6163" s="2">
        <f t="shared" si="1379"/>
        <v>6159</v>
      </c>
      <c r="F6163" s="11">
        <v>306</v>
      </c>
      <c r="G6163" s="10">
        <v>0.4</v>
      </c>
      <c r="H6163" s="10">
        <v>0.432</v>
      </c>
      <c r="I6163" s="10">
        <v>0.46400000000000002</v>
      </c>
      <c r="J6163" s="9">
        <v>0.36</v>
      </c>
      <c r="K6163" s="9">
        <v>0.36</v>
      </c>
      <c r="L6163" s="9">
        <v>0.36</v>
      </c>
      <c r="N6163" s="32">
        <f>IF('System Design'!$F$8=1,'Hourly Demand and Generation'!G6163*'System Design'!$F$21,IF('System Design'!$F$8=2,'Hourly Demand and Generation'!H6163*'System Design'!$F$21,IF('System Design'!$F$8=3,'Hourly Demand and Generation'!I6163*'System Design'!$F$21)))</f>
        <v>232</v>
      </c>
      <c r="O6163" s="32">
        <f>IF('System Design'!$F$8=1,'Hourly Demand and Generation'!J6163*'System Design'!$F$22,IF('System Design'!$F$8=2,'Hourly Demand and Generation'!K6163*'System Design'!$F$22,IF('System Design'!$F$8=3,'Hourly Demand and Generation'!L6163*'System Design'!$F$22)))</f>
        <v>900</v>
      </c>
      <c r="Q6163" s="32">
        <f t="shared" si="1375"/>
        <v>0</v>
      </c>
      <c r="R6163" s="32">
        <f t="shared" si="1380"/>
        <v>5400</v>
      </c>
      <c r="S6163" s="32">
        <f t="shared" si="1381"/>
        <v>0</v>
      </c>
      <c r="T6163" s="32">
        <f t="shared" si="1382"/>
        <v>21600</v>
      </c>
      <c r="U6163" s="32">
        <f t="shared" si="1383"/>
        <v>0</v>
      </c>
      <c r="V6163" s="32">
        <f t="shared" si="1376"/>
        <v>826</v>
      </c>
      <c r="W6163" s="32">
        <f t="shared" si="1384"/>
        <v>826</v>
      </c>
      <c r="X6163" s="32">
        <f t="shared" si="1385"/>
        <v>826</v>
      </c>
    </row>
    <row r="6164" spans="1:24" x14ac:dyDescent="0.25">
      <c r="A6164" s="2"/>
      <c r="B6164" s="2" t="s">
        <v>10</v>
      </c>
      <c r="C6164" s="2">
        <f t="shared" si="1377"/>
        <v>257</v>
      </c>
      <c r="D6164" s="2">
        <f t="shared" si="1378"/>
        <v>16</v>
      </c>
      <c r="E6164" s="2">
        <f t="shared" si="1379"/>
        <v>6160</v>
      </c>
      <c r="F6164" s="11">
        <v>324</v>
      </c>
      <c r="G6164" s="10">
        <v>0.26400000000000001</v>
      </c>
      <c r="H6164" s="10">
        <v>0.3</v>
      </c>
      <c r="I6164" s="10">
        <v>0.33600000000000002</v>
      </c>
      <c r="J6164" s="9">
        <v>0.36</v>
      </c>
      <c r="K6164" s="9">
        <v>0.36</v>
      </c>
      <c r="L6164" s="9">
        <v>0.36</v>
      </c>
      <c r="N6164" s="32">
        <f>IF('System Design'!$F$8=1,'Hourly Demand and Generation'!G6164*'System Design'!$F$21,IF('System Design'!$F$8=2,'Hourly Demand and Generation'!H6164*'System Design'!$F$21,IF('System Design'!$F$8=3,'Hourly Demand and Generation'!I6164*'System Design'!$F$21)))</f>
        <v>168</v>
      </c>
      <c r="O6164" s="32">
        <f>IF('System Design'!$F$8=1,'Hourly Demand and Generation'!J6164*'System Design'!$F$22,IF('System Design'!$F$8=2,'Hourly Demand and Generation'!K6164*'System Design'!$F$22,IF('System Design'!$F$8=3,'Hourly Demand and Generation'!L6164*'System Design'!$F$22)))</f>
        <v>900</v>
      </c>
      <c r="Q6164" s="32">
        <f t="shared" si="1375"/>
        <v>0</v>
      </c>
      <c r="R6164" s="32">
        <f t="shared" si="1380"/>
        <v>5400</v>
      </c>
      <c r="S6164" s="32">
        <f t="shared" si="1381"/>
        <v>0</v>
      </c>
      <c r="T6164" s="32">
        <f t="shared" si="1382"/>
        <v>21600</v>
      </c>
      <c r="U6164" s="32">
        <f t="shared" si="1383"/>
        <v>0</v>
      </c>
      <c r="V6164" s="32">
        <f t="shared" si="1376"/>
        <v>744</v>
      </c>
      <c r="W6164" s="32">
        <f t="shared" si="1384"/>
        <v>744</v>
      </c>
      <c r="X6164" s="32">
        <f t="shared" si="1385"/>
        <v>744</v>
      </c>
    </row>
    <row r="6165" spans="1:24" x14ac:dyDescent="0.25">
      <c r="A6165" s="2"/>
      <c r="B6165" s="2" t="s">
        <v>10</v>
      </c>
      <c r="C6165" s="2">
        <f t="shared" si="1377"/>
        <v>257</v>
      </c>
      <c r="D6165" s="2">
        <f t="shared" si="1378"/>
        <v>17</v>
      </c>
      <c r="E6165" s="2">
        <f t="shared" si="1379"/>
        <v>6161</v>
      </c>
      <c r="F6165" s="11">
        <v>342</v>
      </c>
      <c r="G6165" s="10">
        <v>0.13600000000000001</v>
      </c>
      <c r="H6165" s="10">
        <v>0.16800000000000001</v>
      </c>
      <c r="I6165" s="10">
        <v>0.2</v>
      </c>
      <c r="J6165" s="9">
        <v>0.4</v>
      </c>
      <c r="K6165" s="9">
        <v>0.4</v>
      </c>
      <c r="L6165" s="9">
        <v>0.4</v>
      </c>
      <c r="N6165" s="32">
        <f>IF('System Design'!$F$8=1,'Hourly Demand and Generation'!G6165*'System Design'!$F$21,IF('System Design'!$F$8=2,'Hourly Demand and Generation'!H6165*'System Design'!$F$21,IF('System Design'!$F$8=3,'Hourly Demand and Generation'!I6165*'System Design'!$F$21)))</f>
        <v>100</v>
      </c>
      <c r="O6165" s="32">
        <f>IF('System Design'!$F$8=1,'Hourly Demand and Generation'!J6165*'System Design'!$F$22,IF('System Design'!$F$8=2,'Hourly Demand and Generation'!K6165*'System Design'!$F$22,IF('System Design'!$F$8=3,'Hourly Demand and Generation'!L6165*'System Design'!$F$22)))</f>
        <v>1000</v>
      </c>
      <c r="Q6165" s="32">
        <f t="shared" si="1375"/>
        <v>0</v>
      </c>
      <c r="R6165" s="32">
        <f t="shared" si="1380"/>
        <v>5400</v>
      </c>
      <c r="S6165" s="32">
        <f t="shared" si="1381"/>
        <v>0</v>
      </c>
      <c r="T6165" s="32">
        <f t="shared" si="1382"/>
        <v>21600</v>
      </c>
      <c r="U6165" s="32">
        <f t="shared" si="1383"/>
        <v>0</v>
      </c>
      <c r="V6165" s="32">
        <f t="shared" si="1376"/>
        <v>758</v>
      </c>
      <c r="W6165" s="32">
        <f t="shared" si="1384"/>
        <v>758</v>
      </c>
      <c r="X6165" s="32">
        <f t="shared" si="1385"/>
        <v>758</v>
      </c>
    </row>
    <row r="6166" spans="1:24" x14ac:dyDescent="0.25">
      <c r="A6166" s="2"/>
      <c r="B6166" s="2" t="s">
        <v>10</v>
      </c>
      <c r="C6166" s="2">
        <f t="shared" si="1377"/>
        <v>257</v>
      </c>
      <c r="D6166" s="2">
        <f t="shared" si="1378"/>
        <v>18</v>
      </c>
      <c r="E6166" s="2">
        <f t="shared" si="1379"/>
        <v>6162</v>
      </c>
      <c r="F6166" s="11">
        <v>360</v>
      </c>
      <c r="G6166" s="10">
        <v>6.4000000000000001E-2</v>
      </c>
      <c r="H6166" s="10">
        <v>0.1</v>
      </c>
      <c r="I6166" s="10">
        <v>0.13600000000000001</v>
      </c>
      <c r="J6166" s="9">
        <v>0.38</v>
      </c>
      <c r="K6166" s="9">
        <v>0.38</v>
      </c>
      <c r="L6166" s="9">
        <v>0.38</v>
      </c>
      <c r="N6166" s="32">
        <f>IF('System Design'!$F$8=1,'Hourly Demand and Generation'!G6166*'System Design'!$F$21,IF('System Design'!$F$8=2,'Hourly Demand and Generation'!H6166*'System Design'!$F$21,IF('System Design'!$F$8=3,'Hourly Demand and Generation'!I6166*'System Design'!$F$21)))</f>
        <v>68</v>
      </c>
      <c r="O6166" s="32">
        <f>IF('System Design'!$F$8=1,'Hourly Demand and Generation'!J6166*'System Design'!$F$22,IF('System Design'!$F$8=2,'Hourly Demand and Generation'!K6166*'System Design'!$F$22,IF('System Design'!$F$8=3,'Hourly Demand and Generation'!L6166*'System Design'!$F$22)))</f>
        <v>950</v>
      </c>
      <c r="Q6166" s="32">
        <f t="shared" si="1375"/>
        <v>0</v>
      </c>
      <c r="R6166" s="32">
        <f t="shared" si="1380"/>
        <v>5400</v>
      </c>
      <c r="S6166" s="32">
        <f t="shared" si="1381"/>
        <v>0</v>
      </c>
      <c r="T6166" s="32">
        <f t="shared" si="1382"/>
        <v>21600</v>
      </c>
      <c r="U6166" s="32">
        <f t="shared" si="1383"/>
        <v>0</v>
      </c>
      <c r="V6166" s="32">
        <f t="shared" si="1376"/>
        <v>658</v>
      </c>
      <c r="W6166" s="32">
        <f t="shared" si="1384"/>
        <v>658</v>
      </c>
      <c r="X6166" s="32">
        <f t="shared" si="1385"/>
        <v>658</v>
      </c>
    </row>
    <row r="6167" spans="1:24" x14ac:dyDescent="0.25">
      <c r="A6167" s="2"/>
      <c r="B6167" s="2" t="s">
        <v>10</v>
      </c>
      <c r="C6167" s="2">
        <f t="shared" si="1377"/>
        <v>257</v>
      </c>
      <c r="D6167" s="2">
        <f t="shared" si="1378"/>
        <v>19</v>
      </c>
      <c r="E6167" s="2">
        <f t="shared" si="1379"/>
        <v>6163</v>
      </c>
      <c r="F6167" s="11">
        <v>349.2</v>
      </c>
      <c r="G6167" s="10">
        <v>0</v>
      </c>
      <c r="H6167" s="10">
        <v>3.2000000000000001E-2</v>
      </c>
      <c r="I6167" s="10">
        <v>6.4000000000000001E-2</v>
      </c>
      <c r="J6167" s="9">
        <v>0.36</v>
      </c>
      <c r="K6167" s="9">
        <v>0.36</v>
      </c>
      <c r="L6167" s="9">
        <v>0.36</v>
      </c>
      <c r="N6167" s="32">
        <f>IF('System Design'!$F$8=1,'Hourly Demand and Generation'!G6167*'System Design'!$F$21,IF('System Design'!$F$8=2,'Hourly Demand and Generation'!H6167*'System Design'!$F$21,IF('System Design'!$F$8=3,'Hourly Demand and Generation'!I6167*'System Design'!$F$21)))</f>
        <v>32</v>
      </c>
      <c r="O6167" s="32">
        <f>IF('System Design'!$F$8=1,'Hourly Demand and Generation'!J6167*'System Design'!$F$22,IF('System Design'!$F$8=2,'Hourly Demand and Generation'!K6167*'System Design'!$F$22,IF('System Design'!$F$8=3,'Hourly Demand and Generation'!L6167*'System Design'!$F$22)))</f>
        <v>900</v>
      </c>
      <c r="Q6167" s="32">
        <f t="shared" si="1375"/>
        <v>0</v>
      </c>
      <c r="R6167" s="32">
        <f t="shared" si="1380"/>
        <v>5400</v>
      </c>
      <c r="S6167" s="32">
        <f t="shared" si="1381"/>
        <v>0</v>
      </c>
      <c r="T6167" s="32">
        <f t="shared" si="1382"/>
        <v>21600</v>
      </c>
      <c r="U6167" s="32">
        <f t="shared" si="1383"/>
        <v>0</v>
      </c>
      <c r="V6167" s="32">
        <f t="shared" si="1376"/>
        <v>582.79999999999995</v>
      </c>
      <c r="W6167" s="32">
        <f t="shared" si="1384"/>
        <v>582.79999999999995</v>
      </c>
      <c r="X6167" s="32">
        <f t="shared" si="1385"/>
        <v>582.79999999999995</v>
      </c>
    </row>
    <row r="6168" spans="1:24" x14ac:dyDescent="0.25">
      <c r="A6168" s="2"/>
      <c r="B6168" s="2" t="s">
        <v>10</v>
      </c>
      <c r="C6168" s="2">
        <f t="shared" si="1377"/>
        <v>257</v>
      </c>
      <c r="D6168" s="2">
        <f t="shared" si="1378"/>
        <v>20</v>
      </c>
      <c r="E6168" s="2">
        <f t="shared" si="1379"/>
        <v>6164</v>
      </c>
      <c r="F6168" s="11">
        <v>342</v>
      </c>
      <c r="G6168" s="10">
        <v>0</v>
      </c>
      <c r="H6168" s="10">
        <v>0</v>
      </c>
      <c r="I6168" s="10">
        <v>0</v>
      </c>
      <c r="J6168" s="9">
        <v>0.36</v>
      </c>
      <c r="K6168" s="9">
        <v>0.36</v>
      </c>
      <c r="L6168" s="9">
        <v>0.36</v>
      </c>
      <c r="N6168" s="32">
        <f>IF('System Design'!$F$8=1,'Hourly Demand and Generation'!G6168*'System Design'!$F$21,IF('System Design'!$F$8=2,'Hourly Demand and Generation'!H6168*'System Design'!$F$21,IF('System Design'!$F$8=3,'Hourly Demand and Generation'!I6168*'System Design'!$F$21)))</f>
        <v>0</v>
      </c>
      <c r="O6168" s="32">
        <f>IF('System Design'!$F$8=1,'Hourly Demand and Generation'!J6168*'System Design'!$F$22,IF('System Design'!$F$8=2,'Hourly Demand and Generation'!K6168*'System Design'!$F$22,IF('System Design'!$F$8=3,'Hourly Demand and Generation'!L6168*'System Design'!$F$22)))</f>
        <v>900</v>
      </c>
      <c r="Q6168" s="32">
        <f t="shared" si="1375"/>
        <v>0</v>
      </c>
      <c r="R6168" s="32">
        <f t="shared" si="1380"/>
        <v>5400</v>
      </c>
      <c r="S6168" s="32">
        <f t="shared" si="1381"/>
        <v>0</v>
      </c>
      <c r="T6168" s="32">
        <f t="shared" si="1382"/>
        <v>21600</v>
      </c>
      <c r="U6168" s="32">
        <f t="shared" si="1383"/>
        <v>0</v>
      </c>
      <c r="V6168" s="32">
        <f t="shared" si="1376"/>
        <v>558</v>
      </c>
      <c r="W6168" s="32">
        <f t="shared" si="1384"/>
        <v>558</v>
      </c>
      <c r="X6168" s="32">
        <f t="shared" si="1385"/>
        <v>558</v>
      </c>
    </row>
    <row r="6169" spans="1:24" x14ac:dyDescent="0.25">
      <c r="A6169" s="2"/>
      <c r="B6169" s="2" t="s">
        <v>10</v>
      </c>
      <c r="C6169" s="2">
        <f t="shared" si="1377"/>
        <v>257</v>
      </c>
      <c r="D6169" s="2">
        <f t="shared" si="1378"/>
        <v>21</v>
      </c>
      <c r="E6169" s="2">
        <f t="shared" si="1379"/>
        <v>6165</v>
      </c>
      <c r="F6169" s="11">
        <v>324</v>
      </c>
      <c r="G6169" s="10">
        <v>0</v>
      </c>
      <c r="H6169" s="10">
        <v>0</v>
      </c>
      <c r="I6169" s="10">
        <v>0</v>
      </c>
      <c r="J6169" s="9">
        <v>0.36</v>
      </c>
      <c r="K6169" s="9">
        <v>0.36</v>
      </c>
      <c r="L6169" s="9">
        <v>0.36</v>
      </c>
      <c r="N6169" s="32">
        <f>IF('System Design'!$F$8=1,'Hourly Demand and Generation'!G6169*'System Design'!$F$21,IF('System Design'!$F$8=2,'Hourly Demand and Generation'!H6169*'System Design'!$F$21,IF('System Design'!$F$8=3,'Hourly Demand and Generation'!I6169*'System Design'!$F$21)))</f>
        <v>0</v>
      </c>
      <c r="O6169" s="32">
        <f>IF('System Design'!$F$8=1,'Hourly Demand and Generation'!J6169*'System Design'!$F$22,IF('System Design'!$F$8=2,'Hourly Demand and Generation'!K6169*'System Design'!$F$22,IF('System Design'!$F$8=3,'Hourly Demand and Generation'!L6169*'System Design'!$F$22)))</f>
        <v>900</v>
      </c>
      <c r="Q6169" s="32">
        <f t="shared" si="1375"/>
        <v>0</v>
      </c>
      <c r="R6169" s="32">
        <f t="shared" si="1380"/>
        <v>5400</v>
      </c>
      <c r="S6169" s="32">
        <f t="shared" si="1381"/>
        <v>0</v>
      </c>
      <c r="T6169" s="32">
        <f t="shared" si="1382"/>
        <v>21600</v>
      </c>
      <c r="U6169" s="32">
        <f t="shared" si="1383"/>
        <v>0</v>
      </c>
      <c r="V6169" s="32">
        <f t="shared" si="1376"/>
        <v>576</v>
      </c>
      <c r="W6169" s="32">
        <f t="shared" si="1384"/>
        <v>576</v>
      </c>
      <c r="X6169" s="32">
        <f t="shared" si="1385"/>
        <v>576</v>
      </c>
    </row>
    <row r="6170" spans="1:24" x14ac:dyDescent="0.25">
      <c r="A6170" s="2"/>
      <c r="B6170" s="2" t="s">
        <v>10</v>
      </c>
      <c r="C6170" s="2">
        <f t="shared" si="1377"/>
        <v>257</v>
      </c>
      <c r="D6170" s="2">
        <f t="shared" si="1378"/>
        <v>22</v>
      </c>
      <c r="E6170" s="2">
        <f t="shared" si="1379"/>
        <v>6166</v>
      </c>
      <c r="F6170" s="11">
        <v>306</v>
      </c>
      <c r="G6170" s="10">
        <v>0</v>
      </c>
      <c r="H6170" s="10">
        <v>0</v>
      </c>
      <c r="I6170" s="10">
        <v>0</v>
      </c>
      <c r="J6170" s="9">
        <v>0.38</v>
      </c>
      <c r="K6170" s="9">
        <v>0.38</v>
      </c>
      <c r="L6170" s="9">
        <v>0.38</v>
      </c>
      <c r="N6170" s="32">
        <f>IF('System Design'!$F$8=1,'Hourly Demand and Generation'!G6170*'System Design'!$F$21,IF('System Design'!$F$8=2,'Hourly Demand and Generation'!H6170*'System Design'!$F$21,IF('System Design'!$F$8=3,'Hourly Demand and Generation'!I6170*'System Design'!$F$21)))</f>
        <v>0</v>
      </c>
      <c r="O6170" s="32">
        <f>IF('System Design'!$F$8=1,'Hourly Demand and Generation'!J6170*'System Design'!$F$22,IF('System Design'!$F$8=2,'Hourly Demand and Generation'!K6170*'System Design'!$F$22,IF('System Design'!$F$8=3,'Hourly Demand and Generation'!L6170*'System Design'!$F$22)))</f>
        <v>950</v>
      </c>
      <c r="Q6170" s="32">
        <f t="shared" si="1375"/>
        <v>0</v>
      </c>
      <c r="R6170" s="32">
        <f t="shared" si="1380"/>
        <v>5400</v>
      </c>
      <c r="S6170" s="32">
        <f t="shared" si="1381"/>
        <v>0</v>
      </c>
      <c r="T6170" s="32">
        <f t="shared" si="1382"/>
        <v>21600</v>
      </c>
      <c r="U6170" s="32">
        <f t="shared" si="1383"/>
        <v>0</v>
      </c>
      <c r="V6170" s="32">
        <f t="shared" si="1376"/>
        <v>644</v>
      </c>
      <c r="W6170" s="32">
        <f t="shared" si="1384"/>
        <v>644</v>
      </c>
      <c r="X6170" s="32">
        <f t="shared" si="1385"/>
        <v>644</v>
      </c>
    </row>
    <row r="6171" spans="1:24" x14ac:dyDescent="0.25">
      <c r="A6171" s="2"/>
      <c r="B6171" s="2" t="s">
        <v>10</v>
      </c>
      <c r="C6171" s="2">
        <f t="shared" si="1377"/>
        <v>257</v>
      </c>
      <c r="D6171" s="2">
        <f t="shared" si="1378"/>
        <v>23</v>
      </c>
      <c r="E6171" s="2">
        <f t="shared" si="1379"/>
        <v>6167</v>
      </c>
      <c r="F6171" s="11">
        <v>288</v>
      </c>
      <c r="G6171" s="10">
        <v>0</v>
      </c>
      <c r="H6171" s="10">
        <v>0</v>
      </c>
      <c r="I6171" s="10">
        <v>0</v>
      </c>
      <c r="J6171" s="9">
        <v>0.32</v>
      </c>
      <c r="K6171" s="9">
        <v>0.32</v>
      </c>
      <c r="L6171" s="9">
        <v>0.32</v>
      </c>
      <c r="N6171" s="32">
        <f>IF('System Design'!$F$8=1,'Hourly Demand and Generation'!G6171*'System Design'!$F$21,IF('System Design'!$F$8=2,'Hourly Demand and Generation'!H6171*'System Design'!$F$21,IF('System Design'!$F$8=3,'Hourly Demand and Generation'!I6171*'System Design'!$F$21)))</f>
        <v>0</v>
      </c>
      <c r="O6171" s="32">
        <f>IF('System Design'!$F$8=1,'Hourly Demand and Generation'!J6171*'System Design'!$F$22,IF('System Design'!$F$8=2,'Hourly Demand and Generation'!K6171*'System Design'!$F$22,IF('System Design'!$F$8=3,'Hourly Demand and Generation'!L6171*'System Design'!$F$22)))</f>
        <v>800</v>
      </c>
      <c r="Q6171" s="32">
        <f t="shared" si="1375"/>
        <v>0</v>
      </c>
      <c r="R6171" s="32">
        <f t="shared" si="1380"/>
        <v>5400</v>
      </c>
      <c r="S6171" s="32">
        <f t="shared" si="1381"/>
        <v>0</v>
      </c>
      <c r="T6171" s="32">
        <f t="shared" si="1382"/>
        <v>21600</v>
      </c>
      <c r="U6171" s="32">
        <f t="shared" si="1383"/>
        <v>0</v>
      </c>
      <c r="V6171" s="32">
        <f t="shared" si="1376"/>
        <v>512</v>
      </c>
      <c r="W6171" s="32">
        <f t="shared" si="1384"/>
        <v>512</v>
      </c>
      <c r="X6171" s="32">
        <f t="shared" si="1385"/>
        <v>512</v>
      </c>
    </row>
    <row r="6172" spans="1:24" x14ac:dyDescent="0.25">
      <c r="A6172" s="2"/>
      <c r="B6172" s="2" t="s">
        <v>10</v>
      </c>
      <c r="C6172" s="2">
        <f t="shared" si="1377"/>
        <v>257</v>
      </c>
      <c r="D6172" s="2">
        <f t="shared" si="1378"/>
        <v>24</v>
      </c>
      <c r="E6172" s="2">
        <f t="shared" si="1379"/>
        <v>6168</v>
      </c>
      <c r="F6172" s="11">
        <v>252</v>
      </c>
      <c r="G6172" s="10">
        <v>0</v>
      </c>
      <c r="H6172" s="10">
        <v>0</v>
      </c>
      <c r="I6172" s="10">
        <v>0</v>
      </c>
      <c r="J6172" s="9">
        <v>0.32</v>
      </c>
      <c r="K6172" s="9">
        <v>0.32</v>
      </c>
      <c r="L6172" s="9">
        <v>0.32</v>
      </c>
      <c r="N6172" s="32">
        <f>IF('System Design'!$F$8=1,'Hourly Demand and Generation'!G6172*'System Design'!$F$21,IF('System Design'!$F$8=2,'Hourly Demand and Generation'!H6172*'System Design'!$F$21,IF('System Design'!$F$8=3,'Hourly Demand and Generation'!I6172*'System Design'!$F$21)))</f>
        <v>0</v>
      </c>
      <c r="O6172" s="32">
        <f>IF('System Design'!$F$8=1,'Hourly Demand and Generation'!J6172*'System Design'!$F$22,IF('System Design'!$F$8=2,'Hourly Demand and Generation'!K6172*'System Design'!$F$22,IF('System Design'!$F$8=3,'Hourly Demand and Generation'!L6172*'System Design'!$F$22)))</f>
        <v>800</v>
      </c>
      <c r="Q6172" s="32">
        <f t="shared" si="1375"/>
        <v>0</v>
      </c>
      <c r="R6172" s="32">
        <f t="shared" si="1380"/>
        <v>5400</v>
      </c>
      <c r="S6172" s="32">
        <f t="shared" si="1381"/>
        <v>0</v>
      </c>
      <c r="T6172" s="32">
        <f t="shared" si="1382"/>
        <v>21600</v>
      </c>
      <c r="U6172" s="32">
        <f t="shared" si="1383"/>
        <v>0</v>
      </c>
      <c r="V6172" s="32">
        <f t="shared" si="1376"/>
        <v>548</v>
      </c>
      <c r="W6172" s="32">
        <f t="shared" si="1384"/>
        <v>548</v>
      </c>
      <c r="X6172" s="32">
        <f t="shared" si="1385"/>
        <v>548</v>
      </c>
    </row>
    <row r="6173" spans="1:24" x14ac:dyDescent="0.25">
      <c r="A6173" s="2"/>
      <c r="B6173" s="2" t="s">
        <v>10</v>
      </c>
      <c r="C6173" s="2">
        <f>C6172+1</f>
        <v>258</v>
      </c>
      <c r="D6173" s="2">
        <v>1</v>
      </c>
      <c r="E6173" s="2">
        <f t="shared" si="1379"/>
        <v>6169</v>
      </c>
      <c r="F6173" s="11">
        <v>216</v>
      </c>
      <c r="G6173" s="10">
        <v>0</v>
      </c>
      <c r="H6173" s="10">
        <v>0</v>
      </c>
      <c r="I6173" s="10">
        <v>0</v>
      </c>
      <c r="J6173" s="9">
        <v>0.4</v>
      </c>
      <c r="K6173" s="9">
        <v>0.4</v>
      </c>
      <c r="L6173" s="9">
        <v>0.4</v>
      </c>
      <c r="N6173" s="32">
        <f>IF('System Design'!$F$8=1,'Hourly Demand and Generation'!G6173*'System Design'!$F$21,IF('System Design'!$F$8=2,'Hourly Demand and Generation'!H6173*'System Design'!$F$21,IF('System Design'!$F$8=3,'Hourly Demand and Generation'!I6173*'System Design'!$F$21)))</f>
        <v>0</v>
      </c>
      <c r="O6173" s="32">
        <f>IF('System Design'!$F$8=1,'Hourly Demand and Generation'!J6173*'System Design'!$F$22,IF('System Design'!$F$8=2,'Hourly Demand and Generation'!K6173*'System Design'!$F$22,IF('System Design'!$F$8=3,'Hourly Demand and Generation'!L6173*'System Design'!$F$22)))</f>
        <v>1000</v>
      </c>
      <c r="Q6173" s="32">
        <f t="shared" si="1375"/>
        <v>0</v>
      </c>
      <c r="R6173" s="32">
        <f t="shared" si="1380"/>
        <v>5400</v>
      </c>
      <c r="S6173" s="32">
        <f t="shared" si="1381"/>
        <v>0</v>
      </c>
      <c r="T6173" s="32">
        <f t="shared" si="1382"/>
        <v>21600</v>
      </c>
      <c r="U6173" s="32">
        <f t="shared" si="1383"/>
        <v>0</v>
      </c>
      <c r="V6173" s="32">
        <f t="shared" si="1376"/>
        <v>784</v>
      </c>
      <c r="W6173" s="32">
        <f t="shared" si="1384"/>
        <v>784</v>
      </c>
      <c r="X6173" s="32">
        <f t="shared" si="1385"/>
        <v>784</v>
      </c>
    </row>
    <row r="6174" spans="1:24" x14ac:dyDescent="0.25">
      <c r="A6174" s="2"/>
      <c r="B6174" s="2" t="s">
        <v>10</v>
      </c>
      <c r="C6174" s="2">
        <f>C6173</f>
        <v>258</v>
      </c>
      <c r="D6174" s="2">
        <f>D6173+1</f>
        <v>2</v>
      </c>
      <c r="E6174" s="2">
        <f t="shared" si="1379"/>
        <v>6170</v>
      </c>
      <c r="F6174" s="11">
        <v>198</v>
      </c>
      <c r="G6174" s="10">
        <v>0</v>
      </c>
      <c r="H6174" s="10">
        <v>0</v>
      </c>
      <c r="I6174" s="10">
        <v>0</v>
      </c>
      <c r="J6174" s="9">
        <v>0.36</v>
      </c>
      <c r="K6174" s="9">
        <v>0.36</v>
      </c>
      <c r="L6174" s="9">
        <v>0.36</v>
      </c>
      <c r="N6174" s="32">
        <f>IF('System Design'!$F$8=1,'Hourly Demand and Generation'!G6174*'System Design'!$F$21,IF('System Design'!$F$8=2,'Hourly Demand and Generation'!H6174*'System Design'!$F$21,IF('System Design'!$F$8=3,'Hourly Demand and Generation'!I6174*'System Design'!$F$21)))</f>
        <v>0</v>
      </c>
      <c r="O6174" s="32">
        <f>IF('System Design'!$F$8=1,'Hourly Demand and Generation'!J6174*'System Design'!$F$22,IF('System Design'!$F$8=2,'Hourly Demand and Generation'!K6174*'System Design'!$F$22,IF('System Design'!$F$8=3,'Hourly Demand and Generation'!L6174*'System Design'!$F$22)))</f>
        <v>900</v>
      </c>
      <c r="Q6174" s="32">
        <f t="shared" si="1375"/>
        <v>0</v>
      </c>
      <c r="R6174" s="32">
        <f t="shared" si="1380"/>
        <v>5400</v>
      </c>
      <c r="S6174" s="32">
        <f t="shared" si="1381"/>
        <v>0</v>
      </c>
      <c r="T6174" s="32">
        <f t="shared" si="1382"/>
        <v>21600</v>
      </c>
      <c r="U6174" s="32">
        <f t="shared" si="1383"/>
        <v>0</v>
      </c>
      <c r="V6174" s="32">
        <f t="shared" si="1376"/>
        <v>702</v>
      </c>
      <c r="W6174" s="32">
        <f t="shared" si="1384"/>
        <v>702</v>
      </c>
      <c r="X6174" s="32">
        <f t="shared" si="1385"/>
        <v>702</v>
      </c>
    </row>
    <row r="6175" spans="1:24" x14ac:dyDescent="0.25">
      <c r="A6175" s="2"/>
      <c r="B6175" s="2" t="s">
        <v>10</v>
      </c>
      <c r="C6175" s="2">
        <f t="shared" ref="C6175:C6196" si="1386">C6174</f>
        <v>258</v>
      </c>
      <c r="D6175" s="2">
        <f t="shared" ref="D6175:D6196" si="1387">D6174+1</f>
        <v>3</v>
      </c>
      <c r="E6175" s="2">
        <f t="shared" si="1379"/>
        <v>6171</v>
      </c>
      <c r="F6175" s="11">
        <v>180</v>
      </c>
      <c r="G6175" s="10">
        <v>0</v>
      </c>
      <c r="H6175" s="10">
        <v>0</v>
      </c>
      <c r="I6175" s="10">
        <v>0</v>
      </c>
      <c r="J6175" s="9">
        <v>0.36</v>
      </c>
      <c r="K6175" s="9">
        <v>0.36</v>
      </c>
      <c r="L6175" s="9">
        <v>0.36</v>
      </c>
      <c r="N6175" s="32">
        <f>IF('System Design'!$F$8=1,'Hourly Demand and Generation'!G6175*'System Design'!$F$21,IF('System Design'!$F$8=2,'Hourly Demand and Generation'!H6175*'System Design'!$F$21,IF('System Design'!$F$8=3,'Hourly Demand and Generation'!I6175*'System Design'!$F$21)))</f>
        <v>0</v>
      </c>
      <c r="O6175" s="32">
        <f>IF('System Design'!$F$8=1,'Hourly Demand and Generation'!J6175*'System Design'!$F$22,IF('System Design'!$F$8=2,'Hourly Demand and Generation'!K6175*'System Design'!$F$22,IF('System Design'!$F$8=3,'Hourly Demand and Generation'!L6175*'System Design'!$F$22)))</f>
        <v>900</v>
      </c>
      <c r="Q6175" s="32">
        <f t="shared" si="1375"/>
        <v>0</v>
      </c>
      <c r="R6175" s="32">
        <f t="shared" si="1380"/>
        <v>5400</v>
      </c>
      <c r="S6175" s="32">
        <f t="shared" si="1381"/>
        <v>0</v>
      </c>
      <c r="T6175" s="32">
        <f t="shared" si="1382"/>
        <v>21600</v>
      </c>
      <c r="U6175" s="32">
        <f t="shared" si="1383"/>
        <v>0</v>
      </c>
      <c r="V6175" s="32">
        <f t="shared" si="1376"/>
        <v>720</v>
      </c>
      <c r="W6175" s="32">
        <f t="shared" si="1384"/>
        <v>720</v>
      </c>
      <c r="X6175" s="32">
        <f t="shared" si="1385"/>
        <v>720</v>
      </c>
    </row>
    <row r="6176" spans="1:24" x14ac:dyDescent="0.25">
      <c r="A6176" s="2"/>
      <c r="B6176" s="2" t="s">
        <v>10</v>
      </c>
      <c r="C6176" s="2">
        <f t="shared" si="1386"/>
        <v>258</v>
      </c>
      <c r="D6176" s="2">
        <f t="shared" si="1387"/>
        <v>4</v>
      </c>
      <c r="E6176" s="2">
        <f t="shared" si="1379"/>
        <v>6172</v>
      </c>
      <c r="F6176" s="11">
        <v>216</v>
      </c>
      <c r="G6176" s="10">
        <v>0</v>
      </c>
      <c r="H6176" s="10">
        <v>0</v>
      </c>
      <c r="I6176" s="10">
        <v>0</v>
      </c>
      <c r="J6176" s="9">
        <v>0.4</v>
      </c>
      <c r="K6176" s="9">
        <v>0.4</v>
      </c>
      <c r="L6176" s="9">
        <v>0.4</v>
      </c>
      <c r="N6176" s="32">
        <f>IF('System Design'!$F$8=1,'Hourly Demand and Generation'!G6176*'System Design'!$F$21,IF('System Design'!$F$8=2,'Hourly Demand and Generation'!H6176*'System Design'!$F$21,IF('System Design'!$F$8=3,'Hourly Demand and Generation'!I6176*'System Design'!$F$21)))</f>
        <v>0</v>
      </c>
      <c r="O6176" s="32">
        <f>IF('System Design'!$F$8=1,'Hourly Demand and Generation'!J6176*'System Design'!$F$22,IF('System Design'!$F$8=2,'Hourly Demand and Generation'!K6176*'System Design'!$F$22,IF('System Design'!$F$8=3,'Hourly Demand and Generation'!L6176*'System Design'!$F$22)))</f>
        <v>1000</v>
      </c>
      <c r="Q6176" s="32">
        <f t="shared" si="1375"/>
        <v>0</v>
      </c>
      <c r="R6176" s="32">
        <f t="shared" si="1380"/>
        <v>5400</v>
      </c>
      <c r="S6176" s="32">
        <f t="shared" si="1381"/>
        <v>0</v>
      </c>
      <c r="T6176" s="32">
        <f t="shared" si="1382"/>
        <v>21600</v>
      </c>
      <c r="U6176" s="32">
        <f t="shared" si="1383"/>
        <v>0</v>
      </c>
      <c r="V6176" s="32">
        <f t="shared" si="1376"/>
        <v>784</v>
      </c>
      <c r="W6176" s="32">
        <f t="shared" si="1384"/>
        <v>784</v>
      </c>
      <c r="X6176" s="32">
        <f t="shared" si="1385"/>
        <v>784</v>
      </c>
    </row>
    <row r="6177" spans="1:24" x14ac:dyDescent="0.25">
      <c r="A6177" s="2"/>
      <c r="B6177" s="2" t="s">
        <v>10</v>
      </c>
      <c r="C6177" s="2">
        <f t="shared" si="1386"/>
        <v>258</v>
      </c>
      <c r="D6177" s="2">
        <f t="shared" si="1387"/>
        <v>5</v>
      </c>
      <c r="E6177" s="2">
        <f t="shared" si="1379"/>
        <v>6173</v>
      </c>
      <c r="F6177" s="11">
        <v>234</v>
      </c>
      <c r="G6177" s="10">
        <v>0</v>
      </c>
      <c r="H6177" s="10">
        <v>3.2000000000000001E-2</v>
      </c>
      <c r="I6177" s="10">
        <v>6.4000000000000001E-2</v>
      </c>
      <c r="J6177" s="9">
        <v>0.32</v>
      </c>
      <c r="K6177" s="9">
        <v>0.32</v>
      </c>
      <c r="L6177" s="9">
        <v>0.32</v>
      </c>
      <c r="N6177" s="32">
        <f>IF('System Design'!$F$8=1,'Hourly Demand and Generation'!G6177*'System Design'!$F$21,IF('System Design'!$F$8=2,'Hourly Demand and Generation'!H6177*'System Design'!$F$21,IF('System Design'!$F$8=3,'Hourly Demand and Generation'!I6177*'System Design'!$F$21)))</f>
        <v>32</v>
      </c>
      <c r="O6177" s="32">
        <f>IF('System Design'!$F$8=1,'Hourly Demand and Generation'!J6177*'System Design'!$F$22,IF('System Design'!$F$8=2,'Hourly Demand and Generation'!K6177*'System Design'!$F$22,IF('System Design'!$F$8=3,'Hourly Demand and Generation'!L6177*'System Design'!$F$22)))</f>
        <v>800</v>
      </c>
      <c r="Q6177" s="32">
        <f t="shared" si="1375"/>
        <v>0</v>
      </c>
      <c r="R6177" s="32">
        <f t="shared" si="1380"/>
        <v>5400</v>
      </c>
      <c r="S6177" s="32">
        <f t="shared" si="1381"/>
        <v>0</v>
      </c>
      <c r="T6177" s="32">
        <f t="shared" si="1382"/>
        <v>21600</v>
      </c>
      <c r="U6177" s="32">
        <f t="shared" si="1383"/>
        <v>0</v>
      </c>
      <c r="V6177" s="32">
        <f t="shared" si="1376"/>
        <v>598</v>
      </c>
      <c r="W6177" s="32">
        <f t="shared" si="1384"/>
        <v>598</v>
      </c>
      <c r="X6177" s="32">
        <f t="shared" si="1385"/>
        <v>598</v>
      </c>
    </row>
    <row r="6178" spans="1:24" x14ac:dyDescent="0.25">
      <c r="A6178" s="2"/>
      <c r="B6178" s="2" t="s">
        <v>10</v>
      </c>
      <c r="C6178" s="2">
        <f t="shared" si="1386"/>
        <v>258</v>
      </c>
      <c r="D6178" s="2">
        <f t="shared" si="1387"/>
        <v>6</v>
      </c>
      <c r="E6178" s="2">
        <f t="shared" si="1379"/>
        <v>6174</v>
      </c>
      <c r="F6178" s="11">
        <v>252</v>
      </c>
      <c r="G6178" s="10">
        <v>6.4000000000000001E-2</v>
      </c>
      <c r="H6178" s="10">
        <v>0.1</v>
      </c>
      <c r="I6178" s="10">
        <v>0.13600000000000001</v>
      </c>
      <c r="J6178" s="9">
        <v>0.32</v>
      </c>
      <c r="K6178" s="9">
        <v>0.32</v>
      </c>
      <c r="L6178" s="9">
        <v>0.32</v>
      </c>
      <c r="N6178" s="32">
        <f>IF('System Design'!$F$8=1,'Hourly Demand and Generation'!G6178*'System Design'!$F$21,IF('System Design'!$F$8=2,'Hourly Demand and Generation'!H6178*'System Design'!$F$21,IF('System Design'!$F$8=3,'Hourly Demand and Generation'!I6178*'System Design'!$F$21)))</f>
        <v>68</v>
      </c>
      <c r="O6178" s="32">
        <f>IF('System Design'!$F$8=1,'Hourly Demand and Generation'!J6178*'System Design'!$F$22,IF('System Design'!$F$8=2,'Hourly Demand and Generation'!K6178*'System Design'!$F$22,IF('System Design'!$F$8=3,'Hourly Demand and Generation'!L6178*'System Design'!$F$22)))</f>
        <v>800</v>
      </c>
      <c r="Q6178" s="32">
        <f t="shared" si="1375"/>
        <v>0</v>
      </c>
      <c r="R6178" s="32">
        <f t="shared" si="1380"/>
        <v>5400</v>
      </c>
      <c r="S6178" s="32">
        <f t="shared" si="1381"/>
        <v>0</v>
      </c>
      <c r="T6178" s="32">
        <f t="shared" si="1382"/>
        <v>21600</v>
      </c>
      <c r="U6178" s="32">
        <f t="shared" si="1383"/>
        <v>0</v>
      </c>
      <c r="V6178" s="32">
        <f t="shared" si="1376"/>
        <v>616</v>
      </c>
      <c r="W6178" s="32">
        <f t="shared" si="1384"/>
        <v>616</v>
      </c>
      <c r="X6178" s="32">
        <f t="shared" si="1385"/>
        <v>616</v>
      </c>
    </row>
    <row r="6179" spans="1:24" x14ac:dyDescent="0.25">
      <c r="A6179" s="2"/>
      <c r="B6179" s="2" t="s">
        <v>10</v>
      </c>
      <c r="C6179" s="2">
        <f t="shared" si="1386"/>
        <v>258</v>
      </c>
      <c r="D6179" s="2">
        <f t="shared" si="1387"/>
        <v>7</v>
      </c>
      <c r="E6179" s="2">
        <f t="shared" si="1379"/>
        <v>6175</v>
      </c>
      <c r="F6179" s="11">
        <v>270</v>
      </c>
      <c r="G6179" s="10">
        <v>0.13600000000000001</v>
      </c>
      <c r="H6179" s="10">
        <v>0.16800000000000001</v>
      </c>
      <c r="I6179" s="10">
        <v>0.2</v>
      </c>
      <c r="J6179" s="9">
        <v>0.36</v>
      </c>
      <c r="K6179" s="9">
        <v>0.36</v>
      </c>
      <c r="L6179" s="9">
        <v>0.36</v>
      </c>
      <c r="N6179" s="32">
        <f>IF('System Design'!$F$8=1,'Hourly Demand and Generation'!G6179*'System Design'!$F$21,IF('System Design'!$F$8=2,'Hourly Demand and Generation'!H6179*'System Design'!$F$21,IF('System Design'!$F$8=3,'Hourly Demand and Generation'!I6179*'System Design'!$F$21)))</f>
        <v>100</v>
      </c>
      <c r="O6179" s="32">
        <f>IF('System Design'!$F$8=1,'Hourly Demand and Generation'!J6179*'System Design'!$F$22,IF('System Design'!$F$8=2,'Hourly Demand and Generation'!K6179*'System Design'!$F$22,IF('System Design'!$F$8=3,'Hourly Demand and Generation'!L6179*'System Design'!$F$22)))</f>
        <v>900</v>
      </c>
      <c r="Q6179" s="32">
        <f t="shared" si="1375"/>
        <v>0</v>
      </c>
      <c r="R6179" s="32">
        <f t="shared" si="1380"/>
        <v>5400</v>
      </c>
      <c r="S6179" s="32">
        <f t="shared" si="1381"/>
        <v>0</v>
      </c>
      <c r="T6179" s="32">
        <f t="shared" si="1382"/>
        <v>21600</v>
      </c>
      <c r="U6179" s="32">
        <f t="shared" si="1383"/>
        <v>0</v>
      </c>
      <c r="V6179" s="32">
        <f t="shared" si="1376"/>
        <v>730</v>
      </c>
      <c r="W6179" s="32">
        <f t="shared" si="1384"/>
        <v>730</v>
      </c>
      <c r="X6179" s="32">
        <f t="shared" si="1385"/>
        <v>730</v>
      </c>
    </row>
    <row r="6180" spans="1:24" x14ac:dyDescent="0.25">
      <c r="A6180" s="2"/>
      <c r="B6180" s="2" t="s">
        <v>10</v>
      </c>
      <c r="C6180" s="2">
        <f t="shared" si="1386"/>
        <v>258</v>
      </c>
      <c r="D6180" s="2">
        <f t="shared" si="1387"/>
        <v>8</v>
      </c>
      <c r="E6180" s="2">
        <f t="shared" si="1379"/>
        <v>6176</v>
      </c>
      <c r="F6180" s="11">
        <v>288</v>
      </c>
      <c r="G6180" s="10">
        <v>0.26400000000000001</v>
      </c>
      <c r="H6180" s="10">
        <v>0.3</v>
      </c>
      <c r="I6180" s="10">
        <v>0.33600000000000002</v>
      </c>
      <c r="J6180" s="9">
        <v>0.36</v>
      </c>
      <c r="K6180" s="9">
        <v>0.36</v>
      </c>
      <c r="L6180" s="9">
        <v>0.36</v>
      </c>
      <c r="N6180" s="32">
        <f>IF('System Design'!$F$8=1,'Hourly Demand and Generation'!G6180*'System Design'!$F$21,IF('System Design'!$F$8=2,'Hourly Demand and Generation'!H6180*'System Design'!$F$21,IF('System Design'!$F$8=3,'Hourly Demand and Generation'!I6180*'System Design'!$F$21)))</f>
        <v>168</v>
      </c>
      <c r="O6180" s="32">
        <f>IF('System Design'!$F$8=1,'Hourly Demand and Generation'!J6180*'System Design'!$F$22,IF('System Design'!$F$8=2,'Hourly Demand and Generation'!K6180*'System Design'!$F$22,IF('System Design'!$F$8=3,'Hourly Demand and Generation'!L6180*'System Design'!$F$22)))</f>
        <v>900</v>
      </c>
      <c r="Q6180" s="32">
        <f t="shared" si="1375"/>
        <v>0</v>
      </c>
      <c r="R6180" s="32">
        <f t="shared" si="1380"/>
        <v>5400</v>
      </c>
      <c r="S6180" s="32">
        <f t="shared" si="1381"/>
        <v>0</v>
      </c>
      <c r="T6180" s="32">
        <f t="shared" si="1382"/>
        <v>21600</v>
      </c>
      <c r="U6180" s="32">
        <f t="shared" si="1383"/>
        <v>0</v>
      </c>
      <c r="V6180" s="32">
        <f t="shared" si="1376"/>
        <v>780</v>
      </c>
      <c r="W6180" s="32">
        <f t="shared" si="1384"/>
        <v>780</v>
      </c>
      <c r="X6180" s="32">
        <f t="shared" si="1385"/>
        <v>780</v>
      </c>
    </row>
    <row r="6181" spans="1:24" x14ac:dyDescent="0.25">
      <c r="A6181" s="2"/>
      <c r="B6181" s="2" t="s">
        <v>10</v>
      </c>
      <c r="C6181" s="2">
        <f t="shared" si="1386"/>
        <v>258</v>
      </c>
      <c r="D6181" s="2">
        <f t="shared" si="1387"/>
        <v>9</v>
      </c>
      <c r="E6181" s="2">
        <f t="shared" si="1379"/>
        <v>6177</v>
      </c>
      <c r="F6181" s="11">
        <v>288</v>
      </c>
      <c r="G6181" s="10">
        <v>0.4</v>
      </c>
      <c r="H6181" s="10">
        <v>0.432</v>
      </c>
      <c r="I6181" s="10">
        <v>0.46400000000000002</v>
      </c>
      <c r="J6181" s="9">
        <v>0.32</v>
      </c>
      <c r="K6181" s="9">
        <v>0.32</v>
      </c>
      <c r="L6181" s="9">
        <v>0.32</v>
      </c>
      <c r="N6181" s="32">
        <f>IF('System Design'!$F$8=1,'Hourly Demand and Generation'!G6181*'System Design'!$F$21,IF('System Design'!$F$8=2,'Hourly Demand and Generation'!H6181*'System Design'!$F$21,IF('System Design'!$F$8=3,'Hourly Demand and Generation'!I6181*'System Design'!$F$21)))</f>
        <v>232</v>
      </c>
      <c r="O6181" s="32">
        <f>IF('System Design'!$F$8=1,'Hourly Demand and Generation'!J6181*'System Design'!$F$22,IF('System Design'!$F$8=2,'Hourly Demand and Generation'!K6181*'System Design'!$F$22,IF('System Design'!$F$8=3,'Hourly Demand and Generation'!L6181*'System Design'!$F$22)))</f>
        <v>800</v>
      </c>
      <c r="Q6181" s="32">
        <f t="shared" si="1375"/>
        <v>0</v>
      </c>
      <c r="R6181" s="32">
        <f t="shared" si="1380"/>
        <v>5400</v>
      </c>
      <c r="S6181" s="32">
        <f t="shared" si="1381"/>
        <v>0</v>
      </c>
      <c r="T6181" s="32">
        <f t="shared" si="1382"/>
        <v>21600</v>
      </c>
      <c r="U6181" s="32">
        <f t="shared" si="1383"/>
        <v>0</v>
      </c>
      <c r="V6181" s="32">
        <f t="shared" si="1376"/>
        <v>744</v>
      </c>
      <c r="W6181" s="32">
        <f t="shared" si="1384"/>
        <v>744</v>
      </c>
      <c r="X6181" s="32">
        <f t="shared" si="1385"/>
        <v>744</v>
      </c>
    </row>
    <row r="6182" spans="1:24" x14ac:dyDescent="0.25">
      <c r="A6182" s="2"/>
      <c r="B6182" s="2" t="s">
        <v>10</v>
      </c>
      <c r="C6182" s="2">
        <f t="shared" si="1386"/>
        <v>258</v>
      </c>
      <c r="D6182" s="2">
        <f t="shared" si="1387"/>
        <v>10</v>
      </c>
      <c r="E6182" s="2">
        <f t="shared" si="1379"/>
        <v>6178</v>
      </c>
      <c r="F6182" s="11">
        <v>280.8</v>
      </c>
      <c r="G6182" s="10">
        <v>0.53600000000000003</v>
      </c>
      <c r="H6182" s="10">
        <v>0.56799999999999995</v>
      </c>
      <c r="I6182" s="10">
        <v>0.6</v>
      </c>
      <c r="J6182" s="9">
        <v>0.36</v>
      </c>
      <c r="K6182" s="9">
        <v>0.36</v>
      </c>
      <c r="L6182" s="9">
        <v>0.36</v>
      </c>
      <c r="N6182" s="32">
        <f>IF('System Design'!$F$8=1,'Hourly Demand and Generation'!G6182*'System Design'!$F$21,IF('System Design'!$F$8=2,'Hourly Demand and Generation'!H6182*'System Design'!$F$21,IF('System Design'!$F$8=3,'Hourly Demand and Generation'!I6182*'System Design'!$F$21)))</f>
        <v>300</v>
      </c>
      <c r="O6182" s="32">
        <f>IF('System Design'!$F$8=1,'Hourly Demand and Generation'!J6182*'System Design'!$F$22,IF('System Design'!$F$8=2,'Hourly Demand and Generation'!K6182*'System Design'!$F$22,IF('System Design'!$F$8=3,'Hourly Demand and Generation'!L6182*'System Design'!$F$22)))</f>
        <v>900</v>
      </c>
      <c r="Q6182" s="32">
        <f t="shared" si="1375"/>
        <v>0</v>
      </c>
      <c r="R6182" s="32">
        <f t="shared" si="1380"/>
        <v>5400</v>
      </c>
      <c r="S6182" s="32">
        <f t="shared" si="1381"/>
        <v>0</v>
      </c>
      <c r="T6182" s="32">
        <f t="shared" si="1382"/>
        <v>21600</v>
      </c>
      <c r="U6182" s="32">
        <f t="shared" si="1383"/>
        <v>0</v>
      </c>
      <c r="V6182" s="32">
        <f t="shared" si="1376"/>
        <v>919.2</v>
      </c>
      <c r="W6182" s="32">
        <f t="shared" si="1384"/>
        <v>919.2</v>
      </c>
      <c r="X6182" s="32">
        <f t="shared" si="1385"/>
        <v>919.2</v>
      </c>
    </row>
    <row r="6183" spans="1:24" x14ac:dyDescent="0.25">
      <c r="A6183" s="2"/>
      <c r="B6183" s="2" t="s">
        <v>10</v>
      </c>
      <c r="C6183" s="2">
        <f t="shared" si="1386"/>
        <v>258</v>
      </c>
      <c r="D6183" s="2">
        <f t="shared" si="1387"/>
        <v>11</v>
      </c>
      <c r="E6183" s="2">
        <f t="shared" si="1379"/>
        <v>6179</v>
      </c>
      <c r="F6183" s="11">
        <v>277.2</v>
      </c>
      <c r="G6183" s="10">
        <v>0.66400000000000003</v>
      </c>
      <c r="H6183" s="10">
        <v>0.7</v>
      </c>
      <c r="I6183" s="10">
        <v>0.73599999999999999</v>
      </c>
      <c r="J6183" s="9">
        <v>0.32</v>
      </c>
      <c r="K6183" s="9">
        <v>0.32</v>
      </c>
      <c r="L6183" s="9">
        <v>0.32</v>
      </c>
      <c r="N6183" s="32">
        <f>IF('System Design'!$F$8=1,'Hourly Demand and Generation'!G6183*'System Design'!$F$21,IF('System Design'!$F$8=2,'Hourly Demand and Generation'!H6183*'System Design'!$F$21,IF('System Design'!$F$8=3,'Hourly Demand and Generation'!I6183*'System Design'!$F$21)))</f>
        <v>368</v>
      </c>
      <c r="O6183" s="32">
        <f>IF('System Design'!$F$8=1,'Hourly Demand and Generation'!J6183*'System Design'!$F$22,IF('System Design'!$F$8=2,'Hourly Demand and Generation'!K6183*'System Design'!$F$22,IF('System Design'!$F$8=3,'Hourly Demand and Generation'!L6183*'System Design'!$F$22)))</f>
        <v>800</v>
      </c>
      <c r="Q6183" s="32">
        <f t="shared" si="1375"/>
        <v>0</v>
      </c>
      <c r="R6183" s="32">
        <f t="shared" si="1380"/>
        <v>5400</v>
      </c>
      <c r="S6183" s="32">
        <f t="shared" si="1381"/>
        <v>0</v>
      </c>
      <c r="T6183" s="32">
        <f t="shared" si="1382"/>
        <v>21600</v>
      </c>
      <c r="U6183" s="32">
        <f t="shared" si="1383"/>
        <v>0</v>
      </c>
      <c r="V6183" s="32">
        <f t="shared" si="1376"/>
        <v>890.8</v>
      </c>
      <c r="W6183" s="32">
        <f t="shared" si="1384"/>
        <v>890.8</v>
      </c>
      <c r="X6183" s="32">
        <f t="shared" si="1385"/>
        <v>890.8</v>
      </c>
    </row>
    <row r="6184" spans="1:24" x14ac:dyDescent="0.25">
      <c r="A6184" s="2"/>
      <c r="B6184" s="2" t="s">
        <v>10</v>
      </c>
      <c r="C6184" s="2">
        <f t="shared" si="1386"/>
        <v>258</v>
      </c>
      <c r="D6184" s="2">
        <f t="shared" si="1387"/>
        <v>12</v>
      </c>
      <c r="E6184" s="2">
        <f t="shared" si="1379"/>
        <v>6180</v>
      </c>
      <c r="F6184" s="11">
        <v>277.2</v>
      </c>
      <c r="G6184" s="10">
        <v>0.8</v>
      </c>
      <c r="H6184" s="10">
        <v>0.8</v>
      </c>
      <c r="I6184" s="10">
        <v>0.8</v>
      </c>
      <c r="J6184" s="9">
        <v>0.3</v>
      </c>
      <c r="K6184" s="9">
        <v>0.3</v>
      </c>
      <c r="L6184" s="9">
        <v>0.3</v>
      </c>
      <c r="N6184" s="32">
        <f>IF('System Design'!$F$8=1,'Hourly Demand and Generation'!G6184*'System Design'!$F$21,IF('System Design'!$F$8=2,'Hourly Demand and Generation'!H6184*'System Design'!$F$21,IF('System Design'!$F$8=3,'Hourly Demand and Generation'!I6184*'System Design'!$F$21)))</f>
        <v>400</v>
      </c>
      <c r="O6184" s="32">
        <f>IF('System Design'!$F$8=1,'Hourly Demand and Generation'!J6184*'System Design'!$F$22,IF('System Design'!$F$8=2,'Hourly Demand and Generation'!K6184*'System Design'!$F$22,IF('System Design'!$F$8=3,'Hourly Demand and Generation'!L6184*'System Design'!$F$22)))</f>
        <v>750</v>
      </c>
      <c r="Q6184" s="32">
        <f t="shared" si="1375"/>
        <v>0</v>
      </c>
      <c r="R6184" s="32">
        <f t="shared" si="1380"/>
        <v>5400</v>
      </c>
      <c r="S6184" s="32">
        <f t="shared" si="1381"/>
        <v>0</v>
      </c>
      <c r="T6184" s="32">
        <f t="shared" si="1382"/>
        <v>21600</v>
      </c>
      <c r="U6184" s="32">
        <f t="shared" si="1383"/>
        <v>0</v>
      </c>
      <c r="V6184" s="32">
        <f t="shared" si="1376"/>
        <v>872.8</v>
      </c>
      <c r="W6184" s="32">
        <f t="shared" si="1384"/>
        <v>872.8</v>
      </c>
      <c r="X6184" s="32">
        <f t="shared" si="1385"/>
        <v>872.8</v>
      </c>
    </row>
    <row r="6185" spans="1:24" x14ac:dyDescent="0.25">
      <c r="A6185" s="2"/>
      <c r="B6185" s="2" t="s">
        <v>10</v>
      </c>
      <c r="C6185" s="2">
        <f t="shared" si="1386"/>
        <v>258</v>
      </c>
      <c r="D6185" s="2">
        <f t="shared" si="1387"/>
        <v>13</v>
      </c>
      <c r="E6185" s="2">
        <f t="shared" si="1379"/>
        <v>6181</v>
      </c>
      <c r="F6185" s="11">
        <v>288</v>
      </c>
      <c r="G6185" s="10">
        <v>0.66400000000000003</v>
      </c>
      <c r="H6185" s="10">
        <v>0.7</v>
      </c>
      <c r="I6185" s="10">
        <v>0.73599999999999999</v>
      </c>
      <c r="J6185" s="9">
        <v>0.32</v>
      </c>
      <c r="K6185" s="9">
        <v>0.32</v>
      </c>
      <c r="L6185" s="9">
        <v>0.32</v>
      </c>
      <c r="N6185" s="32">
        <f>IF('System Design'!$F$8=1,'Hourly Demand and Generation'!G6185*'System Design'!$F$21,IF('System Design'!$F$8=2,'Hourly Demand and Generation'!H6185*'System Design'!$F$21,IF('System Design'!$F$8=3,'Hourly Demand and Generation'!I6185*'System Design'!$F$21)))</f>
        <v>368</v>
      </c>
      <c r="O6185" s="32">
        <f>IF('System Design'!$F$8=1,'Hourly Demand and Generation'!J6185*'System Design'!$F$22,IF('System Design'!$F$8=2,'Hourly Demand and Generation'!K6185*'System Design'!$F$22,IF('System Design'!$F$8=3,'Hourly Demand and Generation'!L6185*'System Design'!$F$22)))</f>
        <v>800</v>
      </c>
      <c r="Q6185" s="32">
        <f t="shared" si="1375"/>
        <v>0</v>
      </c>
      <c r="R6185" s="32">
        <f t="shared" si="1380"/>
        <v>5400</v>
      </c>
      <c r="S6185" s="32">
        <f t="shared" si="1381"/>
        <v>0</v>
      </c>
      <c r="T6185" s="32">
        <f t="shared" si="1382"/>
        <v>21600</v>
      </c>
      <c r="U6185" s="32">
        <f t="shared" si="1383"/>
        <v>0</v>
      </c>
      <c r="V6185" s="32">
        <f t="shared" si="1376"/>
        <v>880</v>
      </c>
      <c r="W6185" s="32">
        <f t="shared" si="1384"/>
        <v>880</v>
      </c>
      <c r="X6185" s="32">
        <f t="shared" si="1385"/>
        <v>880</v>
      </c>
    </row>
    <row r="6186" spans="1:24" x14ac:dyDescent="0.25">
      <c r="A6186" s="2"/>
      <c r="B6186" s="2" t="s">
        <v>10</v>
      </c>
      <c r="C6186" s="2">
        <f t="shared" si="1386"/>
        <v>258</v>
      </c>
      <c r="D6186" s="2">
        <f t="shared" si="1387"/>
        <v>14</v>
      </c>
      <c r="E6186" s="2">
        <f t="shared" si="1379"/>
        <v>6182</v>
      </c>
      <c r="F6186" s="11">
        <v>288</v>
      </c>
      <c r="G6186" s="10">
        <v>0.53600000000000003</v>
      </c>
      <c r="H6186" s="10">
        <v>0.56799999999999995</v>
      </c>
      <c r="I6186" s="10">
        <v>0.6</v>
      </c>
      <c r="J6186" s="9">
        <v>0.34</v>
      </c>
      <c r="K6186" s="9">
        <v>0.34</v>
      </c>
      <c r="L6186" s="9">
        <v>0.34</v>
      </c>
      <c r="N6186" s="32">
        <f>IF('System Design'!$F$8=1,'Hourly Demand and Generation'!G6186*'System Design'!$F$21,IF('System Design'!$F$8=2,'Hourly Demand and Generation'!H6186*'System Design'!$F$21,IF('System Design'!$F$8=3,'Hourly Demand and Generation'!I6186*'System Design'!$F$21)))</f>
        <v>300</v>
      </c>
      <c r="O6186" s="32">
        <f>IF('System Design'!$F$8=1,'Hourly Demand and Generation'!J6186*'System Design'!$F$22,IF('System Design'!$F$8=2,'Hourly Demand and Generation'!K6186*'System Design'!$F$22,IF('System Design'!$F$8=3,'Hourly Demand and Generation'!L6186*'System Design'!$F$22)))</f>
        <v>850.00000000000011</v>
      </c>
      <c r="Q6186" s="32">
        <f t="shared" si="1375"/>
        <v>0</v>
      </c>
      <c r="R6186" s="32">
        <f t="shared" si="1380"/>
        <v>5400</v>
      </c>
      <c r="S6186" s="32">
        <f t="shared" si="1381"/>
        <v>0</v>
      </c>
      <c r="T6186" s="32">
        <f t="shared" si="1382"/>
        <v>21600</v>
      </c>
      <c r="U6186" s="32">
        <f t="shared" si="1383"/>
        <v>0</v>
      </c>
      <c r="V6186" s="32">
        <f t="shared" si="1376"/>
        <v>862</v>
      </c>
      <c r="W6186" s="32">
        <f t="shared" si="1384"/>
        <v>862</v>
      </c>
      <c r="X6186" s="32">
        <f t="shared" si="1385"/>
        <v>862</v>
      </c>
    </row>
    <row r="6187" spans="1:24" x14ac:dyDescent="0.25">
      <c r="A6187" s="2"/>
      <c r="B6187" s="2" t="s">
        <v>10</v>
      </c>
      <c r="C6187" s="2">
        <f t="shared" si="1386"/>
        <v>258</v>
      </c>
      <c r="D6187" s="2">
        <f t="shared" si="1387"/>
        <v>15</v>
      </c>
      <c r="E6187" s="2">
        <f t="shared" si="1379"/>
        <v>6183</v>
      </c>
      <c r="F6187" s="11">
        <v>306</v>
      </c>
      <c r="G6187" s="10">
        <v>0.4</v>
      </c>
      <c r="H6187" s="10">
        <v>0.432</v>
      </c>
      <c r="I6187" s="10">
        <v>0.46400000000000002</v>
      </c>
      <c r="J6187" s="9">
        <v>0.36</v>
      </c>
      <c r="K6187" s="9">
        <v>0.36</v>
      </c>
      <c r="L6187" s="9">
        <v>0.36</v>
      </c>
      <c r="N6187" s="32">
        <f>IF('System Design'!$F$8=1,'Hourly Demand and Generation'!G6187*'System Design'!$F$21,IF('System Design'!$F$8=2,'Hourly Demand and Generation'!H6187*'System Design'!$F$21,IF('System Design'!$F$8=3,'Hourly Demand and Generation'!I6187*'System Design'!$F$21)))</f>
        <v>232</v>
      </c>
      <c r="O6187" s="32">
        <f>IF('System Design'!$F$8=1,'Hourly Demand and Generation'!J6187*'System Design'!$F$22,IF('System Design'!$F$8=2,'Hourly Demand and Generation'!K6187*'System Design'!$F$22,IF('System Design'!$F$8=3,'Hourly Demand and Generation'!L6187*'System Design'!$F$22)))</f>
        <v>900</v>
      </c>
      <c r="Q6187" s="32">
        <f t="shared" si="1375"/>
        <v>0</v>
      </c>
      <c r="R6187" s="32">
        <f t="shared" si="1380"/>
        <v>5400</v>
      </c>
      <c r="S6187" s="32">
        <f t="shared" si="1381"/>
        <v>0</v>
      </c>
      <c r="T6187" s="32">
        <f t="shared" si="1382"/>
        <v>21600</v>
      </c>
      <c r="U6187" s="32">
        <f t="shared" si="1383"/>
        <v>0</v>
      </c>
      <c r="V6187" s="32">
        <f t="shared" si="1376"/>
        <v>826</v>
      </c>
      <c r="W6187" s="32">
        <f t="shared" si="1384"/>
        <v>826</v>
      </c>
      <c r="X6187" s="32">
        <f t="shared" si="1385"/>
        <v>826</v>
      </c>
    </row>
    <row r="6188" spans="1:24" x14ac:dyDescent="0.25">
      <c r="A6188" s="2"/>
      <c r="B6188" s="2" t="s">
        <v>10</v>
      </c>
      <c r="C6188" s="2">
        <f t="shared" si="1386"/>
        <v>258</v>
      </c>
      <c r="D6188" s="2">
        <f t="shared" si="1387"/>
        <v>16</v>
      </c>
      <c r="E6188" s="2">
        <f t="shared" si="1379"/>
        <v>6184</v>
      </c>
      <c r="F6188" s="11">
        <v>324</v>
      </c>
      <c r="G6188" s="10">
        <v>0.26400000000000001</v>
      </c>
      <c r="H6188" s="10">
        <v>0.3</v>
      </c>
      <c r="I6188" s="10">
        <v>0.33600000000000002</v>
      </c>
      <c r="J6188" s="9">
        <v>0.36</v>
      </c>
      <c r="K6188" s="9">
        <v>0.36</v>
      </c>
      <c r="L6188" s="9">
        <v>0.36</v>
      </c>
      <c r="N6188" s="32">
        <f>IF('System Design'!$F$8=1,'Hourly Demand and Generation'!G6188*'System Design'!$F$21,IF('System Design'!$F$8=2,'Hourly Demand and Generation'!H6188*'System Design'!$F$21,IF('System Design'!$F$8=3,'Hourly Demand and Generation'!I6188*'System Design'!$F$21)))</f>
        <v>168</v>
      </c>
      <c r="O6188" s="32">
        <f>IF('System Design'!$F$8=1,'Hourly Demand and Generation'!J6188*'System Design'!$F$22,IF('System Design'!$F$8=2,'Hourly Demand and Generation'!K6188*'System Design'!$F$22,IF('System Design'!$F$8=3,'Hourly Demand and Generation'!L6188*'System Design'!$F$22)))</f>
        <v>900</v>
      </c>
      <c r="Q6188" s="32">
        <f t="shared" si="1375"/>
        <v>0</v>
      </c>
      <c r="R6188" s="32">
        <f t="shared" si="1380"/>
        <v>5400</v>
      </c>
      <c r="S6188" s="32">
        <f t="shared" si="1381"/>
        <v>0</v>
      </c>
      <c r="T6188" s="32">
        <f t="shared" si="1382"/>
        <v>21600</v>
      </c>
      <c r="U6188" s="32">
        <f t="shared" si="1383"/>
        <v>0</v>
      </c>
      <c r="V6188" s="32">
        <f t="shared" si="1376"/>
        <v>744</v>
      </c>
      <c r="W6188" s="32">
        <f t="shared" si="1384"/>
        <v>744</v>
      </c>
      <c r="X6188" s="32">
        <f t="shared" si="1385"/>
        <v>744</v>
      </c>
    </row>
    <row r="6189" spans="1:24" x14ac:dyDescent="0.25">
      <c r="A6189" s="2"/>
      <c r="B6189" s="2" t="s">
        <v>10</v>
      </c>
      <c r="C6189" s="2">
        <f t="shared" si="1386"/>
        <v>258</v>
      </c>
      <c r="D6189" s="2">
        <f t="shared" si="1387"/>
        <v>17</v>
      </c>
      <c r="E6189" s="2">
        <f t="shared" si="1379"/>
        <v>6185</v>
      </c>
      <c r="F6189" s="11">
        <v>342</v>
      </c>
      <c r="G6189" s="10">
        <v>0.13600000000000001</v>
      </c>
      <c r="H6189" s="10">
        <v>0.16800000000000001</v>
      </c>
      <c r="I6189" s="10">
        <v>0.2</v>
      </c>
      <c r="J6189" s="9">
        <v>0.4</v>
      </c>
      <c r="K6189" s="9">
        <v>0.4</v>
      </c>
      <c r="L6189" s="9">
        <v>0.4</v>
      </c>
      <c r="N6189" s="32">
        <f>IF('System Design'!$F$8=1,'Hourly Demand and Generation'!G6189*'System Design'!$F$21,IF('System Design'!$F$8=2,'Hourly Demand and Generation'!H6189*'System Design'!$F$21,IF('System Design'!$F$8=3,'Hourly Demand and Generation'!I6189*'System Design'!$F$21)))</f>
        <v>100</v>
      </c>
      <c r="O6189" s="32">
        <f>IF('System Design'!$F$8=1,'Hourly Demand and Generation'!J6189*'System Design'!$F$22,IF('System Design'!$F$8=2,'Hourly Demand and Generation'!K6189*'System Design'!$F$22,IF('System Design'!$F$8=3,'Hourly Demand and Generation'!L6189*'System Design'!$F$22)))</f>
        <v>1000</v>
      </c>
      <c r="Q6189" s="32">
        <f t="shared" si="1375"/>
        <v>0</v>
      </c>
      <c r="R6189" s="32">
        <f t="shared" si="1380"/>
        <v>5400</v>
      </c>
      <c r="S6189" s="32">
        <f t="shared" si="1381"/>
        <v>0</v>
      </c>
      <c r="T6189" s="32">
        <f t="shared" si="1382"/>
        <v>21600</v>
      </c>
      <c r="U6189" s="32">
        <f t="shared" si="1383"/>
        <v>0</v>
      </c>
      <c r="V6189" s="32">
        <f t="shared" si="1376"/>
        <v>758</v>
      </c>
      <c r="W6189" s="32">
        <f t="shared" si="1384"/>
        <v>758</v>
      </c>
      <c r="X6189" s="32">
        <f t="shared" si="1385"/>
        <v>758</v>
      </c>
    </row>
    <row r="6190" spans="1:24" x14ac:dyDescent="0.25">
      <c r="A6190" s="2"/>
      <c r="B6190" s="2" t="s">
        <v>10</v>
      </c>
      <c r="C6190" s="2">
        <f t="shared" si="1386"/>
        <v>258</v>
      </c>
      <c r="D6190" s="2">
        <f t="shared" si="1387"/>
        <v>18</v>
      </c>
      <c r="E6190" s="2">
        <f t="shared" si="1379"/>
        <v>6186</v>
      </c>
      <c r="F6190" s="11">
        <v>360</v>
      </c>
      <c r="G6190" s="10">
        <v>6.4000000000000001E-2</v>
      </c>
      <c r="H6190" s="10">
        <v>0.1</v>
      </c>
      <c r="I6190" s="10">
        <v>0.13600000000000001</v>
      </c>
      <c r="J6190" s="9">
        <v>0.38</v>
      </c>
      <c r="K6190" s="9">
        <v>0.38</v>
      </c>
      <c r="L6190" s="9">
        <v>0.38</v>
      </c>
      <c r="N6190" s="32">
        <f>IF('System Design'!$F$8=1,'Hourly Demand and Generation'!G6190*'System Design'!$F$21,IF('System Design'!$F$8=2,'Hourly Demand and Generation'!H6190*'System Design'!$F$21,IF('System Design'!$F$8=3,'Hourly Demand and Generation'!I6190*'System Design'!$F$21)))</f>
        <v>68</v>
      </c>
      <c r="O6190" s="32">
        <f>IF('System Design'!$F$8=1,'Hourly Demand and Generation'!J6190*'System Design'!$F$22,IF('System Design'!$F$8=2,'Hourly Demand and Generation'!K6190*'System Design'!$F$22,IF('System Design'!$F$8=3,'Hourly Demand and Generation'!L6190*'System Design'!$F$22)))</f>
        <v>950</v>
      </c>
      <c r="Q6190" s="32">
        <f t="shared" si="1375"/>
        <v>0</v>
      </c>
      <c r="R6190" s="32">
        <f t="shared" si="1380"/>
        <v>5400</v>
      </c>
      <c r="S6190" s="32">
        <f t="shared" si="1381"/>
        <v>0</v>
      </c>
      <c r="T6190" s="32">
        <f t="shared" si="1382"/>
        <v>21600</v>
      </c>
      <c r="U6190" s="32">
        <f t="shared" si="1383"/>
        <v>0</v>
      </c>
      <c r="V6190" s="32">
        <f t="shared" si="1376"/>
        <v>658</v>
      </c>
      <c r="W6190" s="32">
        <f t="shared" si="1384"/>
        <v>658</v>
      </c>
      <c r="X6190" s="32">
        <f t="shared" si="1385"/>
        <v>658</v>
      </c>
    </row>
    <row r="6191" spans="1:24" x14ac:dyDescent="0.25">
      <c r="A6191" s="2"/>
      <c r="B6191" s="2" t="s">
        <v>10</v>
      </c>
      <c r="C6191" s="2">
        <f t="shared" si="1386"/>
        <v>258</v>
      </c>
      <c r="D6191" s="2">
        <f t="shared" si="1387"/>
        <v>19</v>
      </c>
      <c r="E6191" s="2">
        <f t="shared" si="1379"/>
        <v>6187</v>
      </c>
      <c r="F6191" s="11">
        <v>349.2</v>
      </c>
      <c r="G6191" s="10">
        <v>0</v>
      </c>
      <c r="H6191" s="10">
        <v>3.2000000000000001E-2</v>
      </c>
      <c r="I6191" s="10">
        <v>6.4000000000000001E-2</v>
      </c>
      <c r="J6191" s="9">
        <v>0.36</v>
      </c>
      <c r="K6191" s="9">
        <v>0.36</v>
      </c>
      <c r="L6191" s="9">
        <v>0.36</v>
      </c>
      <c r="N6191" s="32">
        <f>IF('System Design'!$F$8=1,'Hourly Demand and Generation'!G6191*'System Design'!$F$21,IF('System Design'!$F$8=2,'Hourly Demand and Generation'!H6191*'System Design'!$F$21,IF('System Design'!$F$8=3,'Hourly Demand and Generation'!I6191*'System Design'!$F$21)))</f>
        <v>32</v>
      </c>
      <c r="O6191" s="32">
        <f>IF('System Design'!$F$8=1,'Hourly Demand and Generation'!J6191*'System Design'!$F$22,IF('System Design'!$F$8=2,'Hourly Demand and Generation'!K6191*'System Design'!$F$22,IF('System Design'!$F$8=3,'Hourly Demand and Generation'!L6191*'System Design'!$F$22)))</f>
        <v>900</v>
      </c>
      <c r="Q6191" s="32">
        <f t="shared" si="1375"/>
        <v>0</v>
      </c>
      <c r="R6191" s="32">
        <f t="shared" si="1380"/>
        <v>5400</v>
      </c>
      <c r="S6191" s="32">
        <f t="shared" si="1381"/>
        <v>0</v>
      </c>
      <c r="T6191" s="32">
        <f t="shared" si="1382"/>
        <v>21600</v>
      </c>
      <c r="U6191" s="32">
        <f t="shared" si="1383"/>
        <v>0</v>
      </c>
      <c r="V6191" s="32">
        <f t="shared" si="1376"/>
        <v>582.79999999999995</v>
      </c>
      <c r="W6191" s="32">
        <f t="shared" si="1384"/>
        <v>582.79999999999995</v>
      </c>
      <c r="X6191" s="32">
        <f t="shared" si="1385"/>
        <v>582.79999999999995</v>
      </c>
    </row>
    <row r="6192" spans="1:24" x14ac:dyDescent="0.25">
      <c r="A6192" s="2"/>
      <c r="B6192" s="2" t="s">
        <v>10</v>
      </c>
      <c r="C6192" s="2">
        <f t="shared" si="1386"/>
        <v>258</v>
      </c>
      <c r="D6192" s="2">
        <f t="shared" si="1387"/>
        <v>20</v>
      </c>
      <c r="E6192" s="2">
        <f t="shared" si="1379"/>
        <v>6188</v>
      </c>
      <c r="F6192" s="11">
        <v>342</v>
      </c>
      <c r="G6192" s="10">
        <v>0</v>
      </c>
      <c r="H6192" s="10">
        <v>0</v>
      </c>
      <c r="I6192" s="10">
        <v>0</v>
      </c>
      <c r="J6192" s="9">
        <v>0.36</v>
      </c>
      <c r="K6192" s="9">
        <v>0.36</v>
      </c>
      <c r="L6192" s="9">
        <v>0.36</v>
      </c>
      <c r="N6192" s="32">
        <f>IF('System Design'!$F$8=1,'Hourly Demand and Generation'!G6192*'System Design'!$F$21,IF('System Design'!$F$8=2,'Hourly Demand and Generation'!H6192*'System Design'!$F$21,IF('System Design'!$F$8=3,'Hourly Demand and Generation'!I6192*'System Design'!$F$21)))</f>
        <v>0</v>
      </c>
      <c r="O6192" s="32">
        <f>IF('System Design'!$F$8=1,'Hourly Demand and Generation'!J6192*'System Design'!$F$22,IF('System Design'!$F$8=2,'Hourly Demand and Generation'!K6192*'System Design'!$F$22,IF('System Design'!$F$8=3,'Hourly Demand and Generation'!L6192*'System Design'!$F$22)))</f>
        <v>900</v>
      </c>
      <c r="Q6192" s="32">
        <f t="shared" si="1375"/>
        <v>0</v>
      </c>
      <c r="R6192" s="32">
        <f t="shared" si="1380"/>
        <v>5400</v>
      </c>
      <c r="S6192" s="32">
        <f t="shared" si="1381"/>
        <v>0</v>
      </c>
      <c r="T6192" s="32">
        <f t="shared" si="1382"/>
        <v>21600</v>
      </c>
      <c r="U6192" s="32">
        <f t="shared" si="1383"/>
        <v>0</v>
      </c>
      <c r="V6192" s="32">
        <f t="shared" si="1376"/>
        <v>558</v>
      </c>
      <c r="W6192" s="32">
        <f t="shared" si="1384"/>
        <v>558</v>
      </c>
      <c r="X6192" s="32">
        <f t="shared" si="1385"/>
        <v>558</v>
      </c>
    </row>
    <row r="6193" spans="1:24" x14ac:dyDescent="0.25">
      <c r="A6193" s="2"/>
      <c r="B6193" s="2" t="s">
        <v>10</v>
      </c>
      <c r="C6193" s="2">
        <f t="shared" si="1386"/>
        <v>258</v>
      </c>
      <c r="D6193" s="2">
        <f t="shared" si="1387"/>
        <v>21</v>
      </c>
      <c r="E6193" s="2">
        <f t="shared" si="1379"/>
        <v>6189</v>
      </c>
      <c r="F6193" s="11">
        <v>324</v>
      </c>
      <c r="G6193" s="10">
        <v>0</v>
      </c>
      <c r="H6193" s="10">
        <v>0</v>
      </c>
      <c r="I6193" s="10">
        <v>0</v>
      </c>
      <c r="J6193" s="9">
        <v>0.36</v>
      </c>
      <c r="K6193" s="9">
        <v>0.36</v>
      </c>
      <c r="L6193" s="9">
        <v>0.36</v>
      </c>
      <c r="N6193" s="32">
        <f>IF('System Design'!$F$8=1,'Hourly Demand and Generation'!G6193*'System Design'!$F$21,IF('System Design'!$F$8=2,'Hourly Demand and Generation'!H6193*'System Design'!$F$21,IF('System Design'!$F$8=3,'Hourly Demand and Generation'!I6193*'System Design'!$F$21)))</f>
        <v>0</v>
      </c>
      <c r="O6193" s="32">
        <f>IF('System Design'!$F$8=1,'Hourly Demand and Generation'!J6193*'System Design'!$F$22,IF('System Design'!$F$8=2,'Hourly Demand and Generation'!K6193*'System Design'!$F$22,IF('System Design'!$F$8=3,'Hourly Demand and Generation'!L6193*'System Design'!$F$22)))</f>
        <v>900</v>
      </c>
      <c r="Q6193" s="32">
        <f t="shared" si="1375"/>
        <v>0</v>
      </c>
      <c r="R6193" s="32">
        <f t="shared" si="1380"/>
        <v>5400</v>
      </c>
      <c r="S6193" s="32">
        <f t="shared" si="1381"/>
        <v>0</v>
      </c>
      <c r="T6193" s="32">
        <f t="shared" si="1382"/>
        <v>21600</v>
      </c>
      <c r="U6193" s="32">
        <f t="shared" si="1383"/>
        <v>0</v>
      </c>
      <c r="V6193" s="32">
        <f t="shared" si="1376"/>
        <v>576</v>
      </c>
      <c r="W6193" s="32">
        <f t="shared" si="1384"/>
        <v>576</v>
      </c>
      <c r="X6193" s="32">
        <f t="shared" si="1385"/>
        <v>576</v>
      </c>
    </row>
    <row r="6194" spans="1:24" x14ac:dyDescent="0.25">
      <c r="A6194" s="2"/>
      <c r="B6194" s="2" t="s">
        <v>10</v>
      </c>
      <c r="C6194" s="2">
        <f t="shared" si="1386"/>
        <v>258</v>
      </c>
      <c r="D6194" s="2">
        <f t="shared" si="1387"/>
        <v>22</v>
      </c>
      <c r="E6194" s="2">
        <f t="shared" si="1379"/>
        <v>6190</v>
      </c>
      <c r="F6194" s="11">
        <v>306</v>
      </c>
      <c r="G6194" s="10">
        <v>0</v>
      </c>
      <c r="H6194" s="10">
        <v>0</v>
      </c>
      <c r="I6194" s="10">
        <v>0</v>
      </c>
      <c r="J6194" s="9">
        <v>0.38</v>
      </c>
      <c r="K6194" s="9">
        <v>0.38</v>
      </c>
      <c r="L6194" s="9">
        <v>0.38</v>
      </c>
      <c r="N6194" s="32">
        <f>IF('System Design'!$F$8=1,'Hourly Demand and Generation'!G6194*'System Design'!$F$21,IF('System Design'!$F$8=2,'Hourly Demand and Generation'!H6194*'System Design'!$F$21,IF('System Design'!$F$8=3,'Hourly Demand and Generation'!I6194*'System Design'!$F$21)))</f>
        <v>0</v>
      </c>
      <c r="O6194" s="32">
        <f>IF('System Design'!$F$8=1,'Hourly Demand and Generation'!J6194*'System Design'!$F$22,IF('System Design'!$F$8=2,'Hourly Demand and Generation'!K6194*'System Design'!$F$22,IF('System Design'!$F$8=3,'Hourly Demand and Generation'!L6194*'System Design'!$F$22)))</f>
        <v>950</v>
      </c>
      <c r="Q6194" s="32">
        <f t="shared" si="1375"/>
        <v>0</v>
      </c>
      <c r="R6194" s="32">
        <f t="shared" si="1380"/>
        <v>5400</v>
      </c>
      <c r="S6194" s="32">
        <f t="shared" si="1381"/>
        <v>0</v>
      </c>
      <c r="T6194" s="32">
        <f t="shared" si="1382"/>
        <v>21600</v>
      </c>
      <c r="U6194" s="32">
        <f t="shared" si="1383"/>
        <v>0</v>
      </c>
      <c r="V6194" s="32">
        <f t="shared" si="1376"/>
        <v>644</v>
      </c>
      <c r="W6194" s="32">
        <f t="shared" si="1384"/>
        <v>644</v>
      </c>
      <c r="X6194" s="32">
        <f t="shared" si="1385"/>
        <v>644</v>
      </c>
    </row>
    <row r="6195" spans="1:24" x14ac:dyDescent="0.25">
      <c r="A6195" s="2"/>
      <c r="B6195" s="2" t="s">
        <v>10</v>
      </c>
      <c r="C6195" s="2">
        <f t="shared" si="1386"/>
        <v>258</v>
      </c>
      <c r="D6195" s="2">
        <f t="shared" si="1387"/>
        <v>23</v>
      </c>
      <c r="E6195" s="2">
        <f t="shared" si="1379"/>
        <v>6191</v>
      </c>
      <c r="F6195" s="11">
        <v>288</v>
      </c>
      <c r="G6195" s="10">
        <v>0</v>
      </c>
      <c r="H6195" s="10">
        <v>0</v>
      </c>
      <c r="I6195" s="10">
        <v>0</v>
      </c>
      <c r="J6195" s="9">
        <v>0.32</v>
      </c>
      <c r="K6195" s="9">
        <v>0.32</v>
      </c>
      <c r="L6195" s="9">
        <v>0.32</v>
      </c>
      <c r="N6195" s="32">
        <f>IF('System Design'!$F$8=1,'Hourly Demand and Generation'!G6195*'System Design'!$F$21,IF('System Design'!$F$8=2,'Hourly Demand and Generation'!H6195*'System Design'!$F$21,IF('System Design'!$F$8=3,'Hourly Demand and Generation'!I6195*'System Design'!$F$21)))</f>
        <v>0</v>
      </c>
      <c r="O6195" s="32">
        <f>IF('System Design'!$F$8=1,'Hourly Demand and Generation'!J6195*'System Design'!$F$22,IF('System Design'!$F$8=2,'Hourly Demand and Generation'!K6195*'System Design'!$F$22,IF('System Design'!$F$8=3,'Hourly Demand and Generation'!L6195*'System Design'!$F$22)))</f>
        <v>800</v>
      </c>
      <c r="Q6195" s="32">
        <f t="shared" si="1375"/>
        <v>0</v>
      </c>
      <c r="R6195" s="32">
        <f t="shared" si="1380"/>
        <v>5400</v>
      </c>
      <c r="S6195" s="32">
        <f t="shared" si="1381"/>
        <v>0</v>
      </c>
      <c r="T6195" s="32">
        <f t="shared" si="1382"/>
        <v>21600</v>
      </c>
      <c r="U6195" s="32">
        <f t="shared" si="1383"/>
        <v>0</v>
      </c>
      <c r="V6195" s="32">
        <f t="shared" si="1376"/>
        <v>512</v>
      </c>
      <c r="W6195" s="32">
        <f t="shared" si="1384"/>
        <v>512</v>
      </c>
      <c r="X6195" s="32">
        <f t="shared" si="1385"/>
        <v>512</v>
      </c>
    </row>
    <row r="6196" spans="1:24" x14ac:dyDescent="0.25">
      <c r="A6196" s="2"/>
      <c r="B6196" s="2" t="s">
        <v>10</v>
      </c>
      <c r="C6196" s="2">
        <f t="shared" si="1386"/>
        <v>258</v>
      </c>
      <c r="D6196" s="2">
        <f t="shared" si="1387"/>
        <v>24</v>
      </c>
      <c r="E6196" s="2">
        <f t="shared" si="1379"/>
        <v>6192</v>
      </c>
      <c r="F6196" s="11">
        <v>252</v>
      </c>
      <c r="G6196" s="10">
        <v>0</v>
      </c>
      <c r="H6196" s="10">
        <v>0</v>
      </c>
      <c r="I6196" s="10">
        <v>0</v>
      </c>
      <c r="J6196" s="9">
        <v>0.32</v>
      </c>
      <c r="K6196" s="9">
        <v>0.32</v>
      </c>
      <c r="L6196" s="9">
        <v>0.32</v>
      </c>
      <c r="N6196" s="32">
        <f>IF('System Design'!$F$8=1,'Hourly Demand and Generation'!G6196*'System Design'!$F$21,IF('System Design'!$F$8=2,'Hourly Demand and Generation'!H6196*'System Design'!$F$21,IF('System Design'!$F$8=3,'Hourly Demand and Generation'!I6196*'System Design'!$F$21)))</f>
        <v>0</v>
      </c>
      <c r="O6196" s="32">
        <f>IF('System Design'!$F$8=1,'Hourly Demand and Generation'!J6196*'System Design'!$F$22,IF('System Design'!$F$8=2,'Hourly Demand and Generation'!K6196*'System Design'!$F$22,IF('System Design'!$F$8=3,'Hourly Demand and Generation'!L6196*'System Design'!$F$22)))</f>
        <v>800</v>
      </c>
      <c r="Q6196" s="32">
        <f t="shared" si="1375"/>
        <v>0</v>
      </c>
      <c r="R6196" s="32">
        <f t="shared" si="1380"/>
        <v>5400</v>
      </c>
      <c r="S6196" s="32">
        <f t="shared" si="1381"/>
        <v>0</v>
      </c>
      <c r="T6196" s="32">
        <f t="shared" si="1382"/>
        <v>21600</v>
      </c>
      <c r="U6196" s="32">
        <f t="shared" si="1383"/>
        <v>0</v>
      </c>
      <c r="V6196" s="32">
        <f t="shared" si="1376"/>
        <v>548</v>
      </c>
      <c r="W6196" s="32">
        <f t="shared" si="1384"/>
        <v>548</v>
      </c>
      <c r="X6196" s="32">
        <f t="shared" si="1385"/>
        <v>548</v>
      </c>
    </row>
    <row r="6197" spans="1:24" x14ac:dyDescent="0.25">
      <c r="A6197" s="2"/>
      <c r="B6197" s="2" t="s">
        <v>10</v>
      </c>
      <c r="C6197" s="2">
        <f>C6196+1</f>
        <v>259</v>
      </c>
      <c r="D6197" s="2">
        <v>1</v>
      </c>
      <c r="E6197" s="2">
        <f t="shared" si="1379"/>
        <v>6193</v>
      </c>
      <c r="F6197" s="11">
        <v>216</v>
      </c>
      <c r="G6197" s="10">
        <v>0</v>
      </c>
      <c r="H6197" s="10">
        <v>0</v>
      </c>
      <c r="I6197" s="10">
        <v>0</v>
      </c>
      <c r="J6197" s="9">
        <v>0.26893433756903101</v>
      </c>
      <c r="K6197" s="9">
        <v>0.26893433756903101</v>
      </c>
      <c r="L6197" s="9">
        <v>0.4</v>
      </c>
      <c r="N6197" s="32">
        <f>IF('System Design'!$F$8=1,'Hourly Demand and Generation'!G6197*'System Design'!$F$21,IF('System Design'!$F$8=2,'Hourly Demand and Generation'!H6197*'System Design'!$F$21,IF('System Design'!$F$8=3,'Hourly Demand and Generation'!I6197*'System Design'!$F$21)))</f>
        <v>0</v>
      </c>
      <c r="O6197" s="32">
        <f>IF('System Design'!$F$8=1,'Hourly Demand and Generation'!J6197*'System Design'!$F$22,IF('System Design'!$F$8=2,'Hourly Demand and Generation'!K6197*'System Design'!$F$22,IF('System Design'!$F$8=3,'Hourly Demand and Generation'!L6197*'System Design'!$F$22)))</f>
        <v>1000</v>
      </c>
      <c r="Q6197" s="32">
        <f t="shared" si="1375"/>
        <v>0</v>
      </c>
      <c r="R6197" s="32">
        <f t="shared" si="1380"/>
        <v>5400</v>
      </c>
      <c r="S6197" s="32">
        <f t="shared" si="1381"/>
        <v>0</v>
      </c>
      <c r="T6197" s="32">
        <f t="shared" si="1382"/>
        <v>21600</v>
      </c>
      <c r="U6197" s="32">
        <f t="shared" si="1383"/>
        <v>0</v>
      </c>
      <c r="V6197" s="32">
        <f t="shared" si="1376"/>
        <v>784</v>
      </c>
      <c r="W6197" s="32">
        <f t="shared" si="1384"/>
        <v>784</v>
      </c>
      <c r="X6197" s="32">
        <f t="shared" si="1385"/>
        <v>784</v>
      </c>
    </row>
    <row r="6198" spans="1:24" x14ac:dyDescent="0.25">
      <c r="A6198" s="2"/>
      <c r="B6198" s="2" t="s">
        <v>10</v>
      </c>
      <c r="C6198" s="2">
        <f>C6197</f>
        <v>259</v>
      </c>
      <c r="D6198" s="2">
        <f>D6197+1</f>
        <v>2</v>
      </c>
      <c r="E6198" s="2">
        <f t="shared" si="1379"/>
        <v>6194</v>
      </c>
      <c r="F6198" s="11">
        <v>198</v>
      </c>
      <c r="G6198" s="10">
        <v>0</v>
      </c>
      <c r="H6198" s="10">
        <v>0</v>
      </c>
      <c r="I6198" s="10">
        <v>0</v>
      </c>
      <c r="J6198" s="9">
        <v>0.24204090381212801</v>
      </c>
      <c r="K6198" s="9">
        <v>0.24204090381212801</v>
      </c>
      <c r="L6198" s="9">
        <v>0.36</v>
      </c>
      <c r="N6198" s="32">
        <f>IF('System Design'!$F$8=1,'Hourly Demand and Generation'!G6198*'System Design'!$F$21,IF('System Design'!$F$8=2,'Hourly Demand and Generation'!H6198*'System Design'!$F$21,IF('System Design'!$F$8=3,'Hourly Demand and Generation'!I6198*'System Design'!$F$21)))</f>
        <v>0</v>
      </c>
      <c r="O6198" s="32">
        <f>IF('System Design'!$F$8=1,'Hourly Demand and Generation'!J6198*'System Design'!$F$22,IF('System Design'!$F$8=2,'Hourly Demand and Generation'!K6198*'System Design'!$F$22,IF('System Design'!$F$8=3,'Hourly Demand and Generation'!L6198*'System Design'!$F$22)))</f>
        <v>900</v>
      </c>
      <c r="Q6198" s="32">
        <f t="shared" si="1375"/>
        <v>0</v>
      </c>
      <c r="R6198" s="32">
        <f t="shared" si="1380"/>
        <v>5400</v>
      </c>
      <c r="S6198" s="32">
        <f t="shared" si="1381"/>
        <v>0</v>
      </c>
      <c r="T6198" s="32">
        <f t="shared" si="1382"/>
        <v>21600</v>
      </c>
      <c r="U6198" s="32">
        <f t="shared" si="1383"/>
        <v>0</v>
      </c>
      <c r="V6198" s="32">
        <f t="shared" si="1376"/>
        <v>702</v>
      </c>
      <c r="W6198" s="32">
        <f t="shared" si="1384"/>
        <v>702</v>
      </c>
      <c r="X6198" s="32">
        <f t="shared" si="1385"/>
        <v>702</v>
      </c>
    </row>
    <row r="6199" spans="1:24" x14ac:dyDescent="0.25">
      <c r="A6199" s="2"/>
      <c r="B6199" s="2" t="s">
        <v>10</v>
      </c>
      <c r="C6199" s="2">
        <f t="shared" ref="C6199:C6220" si="1388">C6198</f>
        <v>259</v>
      </c>
      <c r="D6199" s="2">
        <f t="shared" ref="D6199:D6220" si="1389">D6198+1</f>
        <v>3</v>
      </c>
      <c r="E6199" s="2">
        <f t="shared" si="1379"/>
        <v>6195</v>
      </c>
      <c r="F6199" s="11">
        <v>180</v>
      </c>
      <c r="G6199" s="10">
        <v>0</v>
      </c>
      <c r="H6199" s="10">
        <v>0</v>
      </c>
      <c r="I6199" s="10">
        <v>0</v>
      </c>
      <c r="J6199" s="9">
        <v>0.24204090381212801</v>
      </c>
      <c r="K6199" s="9">
        <v>0.24204090381212801</v>
      </c>
      <c r="L6199" s="9">
        <v>0.36</v>
      </c>
      <c r="N6199" s="32">
        <f>IF('System Design'!$F$8=1,'Hourly Demand and Generation'!G6199*'System Design'!$F$21,IF('System Design'!$F$8=2,'Hourly Demand and Generation'!H6199*'System Design'!$F$21,IF('System Design'!$F$8=3,'Hourly Demand and Generation'!I6199*'System Design'!$F$21)))</f>
        <v>0</v>
      </c>
      <c r="O6199" s="32">
        <f>IF('System Design'!$F$8=1,'Hourly Demand and Generation'!J6199*'System Design'!$F$22,IF('System Design'!$F$8=2,'Hourly Demand and Generation'!K6199*'System Design'!$F$22,IF('System Design'!$F$8=3,'Hourly Demand and Generation'!L6199*'System Design'!$F$22)))</f>
        <v>900</v>
      </c>
      <c r="Q6199" s="32">
        <f t="shared" si="1375"/>
        <v>0</v>
      </c>
      <c r="R6199" s="32">
        <f t="shared" si="1380"/>
        <v>5400</v>
      </c>
      <c r="S6199" s="32">
        <f t="shared" si="1381"/>
        <v>0</v>
      </c>
      <c r="T6199" s="32">
        <f t="shared" si="1382"/>
        <v>21600</v>
      </c>
      <c r="U6199" s="32">
        <f t="shared" si="1383"/>
        <v>0</v>
      </c>
      <c r="V6199" s="32">
        <f t="shared" si="1376"/>
        <v>720</v>
      </c>
      <c r="W6199" s="32">
        <f t="shared" si="1384"/>
        <v>720</v>
      </c>
      <c r="X6199" s="32">
        <f t="shared" si="1385"/>
        <v>720</v>
      </c>
    </row>
    <row r="6200" spans="1:24" x14ac:dyDescent="0.25">
      <c r="A6200" s="2"/>
      <c r="B6200" s="2" t="s">
        <v>10</v>
      </c>
      <c r="C6200" s="2">
        <f t="shared" si="1388"/>
        <v>259</v>
      </c>
      <c r="D6200" s="2">
        <f t="shared" si="1389"/>
        <v>4</v>
      </c>
      <c r="E6200" s="2">
        <f t="shared" si="1379"/>
        <v>6196</v>
      </c>
      <c r="F6200" s="11">
        <v>216</v>
      </c>
      <c r="G6200" s="10">
        <v>0</v>
      </c>
      <c r="H6200" s="10">
        <v>0</v>
      </c>
      <c r="I6200" s="10">
        <v>0</v>
      </c>
      <c r="J6200" s="9">
        <v>0.26893433756903101</v>
      </c>
      <c r="K6200" s="9">
        <v>0.26893433756903101</v>
      </c>
      <c r="L6200" s="9">
        <v>0.4</v>
      </c>
      <c r="N6200" s="32">
        <f>IF('System Design'!$F$8=1,'Hourly Demand and Generation'!G6200*'System Design'!$F$21,IF('System Design'!$F$8=2,'Hourly Demand and Generation'!H6200*'System Design'!$F$21,IF('System Design'!$F$8=3,'Hourly Demand and Generation'!I6200*'System Design'!$F$21)))</f>
        <v>0</v>
      </c>
      <c r="O6200" s="32">
        <f>IF('System Design'!$F$8=1,'Hourly Demand and Generation'!J6200*'System Design'!$F$22,IF('System Design'!$F$8=2,'Hourly Demand and Generation'!K6200*'System Design'!$F$22,IF('System Design'!$F$8=3,'Hourly Demand and Generation'!L6200*'System Design'!$F$22)))</f>
        <v>1000</v>
      </c>
      <c r="Q6200" s="32">
        <f t="shared" si="1375"/>
        <v>0</v>
      </c>
      <c r="R6200" s="32">
        <f t="shared" si="1380"/>
        <v>5400</v>
      </c>
      <c r="S6200" s="32">
        <f t="shared" si="1381"/>
        <v>0</v>
      </c>
      <c r="T6200" s="32">
        <f t="shared" si="1382"/>
        <v>21600</v>
      </c>
      <c r="U6200" s="32">
        <f t="shared" si="1383"/>
        <v>0</v>
      </c>
      <c r="V6200" s="32">
        <f t="shared" si="1376"/>
        <v>784</v>
      </c>
      <c r="W6200" s="32">
        <f t="shared" si="1384"/>
        <v>784</v>
      </c>
      <c r="X6200" s="32">
        <f t="shared" si="1385"/>
        <v>784</v>
      </c>
    </row>
    <row r="6201" spans="1:24" x14ac:dyDescent="0.25">
      <c r="A6201" s="2"/>
      <c r="B6201" s="2" t="s">
        <v>10</v>
      </c>
      <c r="C6201" s="2">
        <f t="shared" si="1388"/>
        <v>259</v>
      </c>
      <c r="D6201" s="2">
        <f t="shared" si="1389"/>
        <v>5</v>
      </c>
      <c r="E6201" s="2">
        <f t="shared" si="1379"/>
        <v>6197</v>
      </c>
      <c r="F6201" s="11">
        <v>234</v>
      </c>
      <c r="G6201" s="10">
        <v>0</v>
      </c>
      <c r="H6201" s="10">
        <v>3.2000000000000001E-2</v>
      </c>
      <c r="I6201" s="10">
        <v>6.4000000000000001E-2</v>
      </c>
      <c r="J6201" s="9">
        <v>0.215147470055225</v>
      </c>
      <c r="K6201" s="9">
        <v>0.215147470055225</v>
      </c>
      <c r="L6201" s="9">
        <v>0.32</v>
      </c>
      <c r="N6201" s="32">
        <f>IF('System Design'!$F$8=1,'Hourly Demand and Generation'!G6201*'System Design'!$F$21,IF('System Design'!$F$8=2,'Hourly Demand and Generation'!H6201*'System Design'!$F$21,IF('System Design'!$F$8=3,'Hourly Demand and Generation'!I6201*'System Design'!$F$21)))</f>
        <v>32</v>
      </c>
      <c r="O6201" s="32">
        <f>IF('System Design'!$F$8=1,'Hourly Demand and Generation'!J6201*'System Design'!$F$22,IF('System Design'!$F$8=2,'Hourly Demand and Generation'!K6201*'System Design'!$F$22,IF('System Design'!$F$8=3,'Hourly Demand and Generation'!L6201*'System Design'!$F$22)))</f>
        <v>800</v>
      </c>
      <c r="Q6201" s="32">
        <f t="shared" si="1375"/>
        <v>0</v>
      </c>
      <c r="R6201" s="32">
        <f t="shared" si="1380"/>
        <v>5400</v>
      </c>
      <c r="S6201" s="32">
        <f t="shared" si="1381"/>
        <v>0</v>
      </c>
      <c r="T6201" s="32">
        <f t="shared" si="1382"/>
        <v>21600</v>
      </c>
      <c r="U6201" s="32">
        <f t="shared" si="1383"/>
        <v>0</v>
      </c>
      <c r="V6201" s="32">
        <f t="shared" si="1376"/>
        <v>598</v>
      </c>
      <c r="W6201" s="32">
        <f t="shared" si="1384"/>
        <v>598</v>
      </c>
      <c r="X6201" s="32">
        <f t="shared" si="1385"/>
        <v>598</v>
      </c>
    </row>
    <row r="6202" spans="1:24" x14ac:dyDescent="0.25">
      <c r="A6202" s="2"/>
      <c r="B6202" s="2" t="s">
        <v>10</v>
      </c>
      <c r="C6202" s="2">
        <f t="shared" si="1388"/>
        <v>259</v>
      </c>
      <c r="D6202" s="2">
        <f t="shared" si="1389"/>
        <v>6</v>
      </c>
      <c r="E6202" s="2">
        <f t="shared" si="1379"/>
        <v>6198</v>
      </c>
      <c r="F6202" s="11">
        <v>252</v>
      </c>
      <c r="G6202" s="10">
        <v>6.4000000000000001E-2</v>
      </c>
      <c r="H6202" s="10">
        <v>0.1</v>
      </c>
      <c r="I6202" s="10">
        <v>0.13600000000000001</v>
      </c>
      <c r="J6202" s="9">
        <v>0.215147470055225</v>
      </c>
      <c r="K6202" s="9">
        <v>0.215147470055225</v>
      </c>
      <c r="L6202" s="9">
        <v>0.32</v>
      </c>
      <c r="N6202" s="32">
        <f>IF('System Design'!$F$8=1,'Hourly Demand and Generation'!G6202*'System Design'!$F$21,IF('System Design'!$F$8=2,'Hourly Demand and Generation'!H6202*'System Design'!$F$21,IF('System Design'!$F$8=3,'Hourly Demand and Generation'!I6202*'System Design'!$F$21)))</f>
        <v>68</v>
      </c>
      <c r="O6202" s="32">
        <f>IF('System Design'!$F$8=1,'Hourly Demand and Generation'!J6202*'System Design'!$F$22,IF('System Design'!$F$8=2,'Hourly Demand and Generation'!K6202*'System Design'!$F$22,IF('System Design'!$F$8=3,'Hourly Demand and Generation'!L6202*'System Design'!$F$22)))</f>
        <v>800</v>
      </c>
      <c r="Q6202" s="32">
        <f t="shared" si="1375"/>
        <v>0</v>
      </c>
      <c r="R6202" s="32">
        <f t="shared" si="1380"/>
        <v>5400</v>
      </c>
      <c r="S6202" s="32">
        <f t="shared" si="1381"/>
        <v>0</v>
      </c>
      <c r="T6202" s="32">
        <f t="shared" si="1382"/>
        <v>21600</v>
      </c>
      <c r="U6202" s="32">
        <f t="shared" si="1383"/>
        <v>0</v>
      </c>
      <c r="V6202" s="32">
        <f t="shared" si="1376"/>
        <v>616</v>
      </c>
      <c r="W6202" s="32">
        <f t="shared" si="1384"/>
        <v>616</v>
      </c>
      <c r="X6202" s="32">
        <f t="shared" si="1385"/>
        <v>616</v>
      </c>
    </row>
    <row r="6203" spans="1:24" x14ac:dyDescent="0.25">
      <c r="A6203" s="2"/>
      <c r="B6203" s="2" t="s">
        <v>10</v>
      </c>
      <c r="C6203" s="2">
        <f t="shared" si="1388"/>
        <v>259</v>
      </c>
      <c r="D6203" s="2">
        <f t="shared" si="1389"/>
        <v>7</v>
      </c>
      <c r="E6203" s="2">
        <f t="shared" si="1379"/>
        <v>6199</v>
      </c>
      <c r="F6203" s="11">
        <v>270</v>
      </c>
      <c r="G6203" s="10">
        <v>0.13600000000000001</v>
      </c>
      <c r="H6203" s="10">
        <v>0.16800000000000001</v>
      </c>
      <c r="I6203" s="10">
        <v>0.2</v>
      </c>
      <c r="J6203" s="9">
        <v>0.24204090381212801</v>
      </c>
      <c r="K6203" s="9">
        <v>0.24204090381212801</v>
      </c>
      <c r="L6203" s="9">
        <v>0.36</v>
      </c>
      <c r="N6203" s="32">
        <f>IF('System Design'!$F$8=1,'Hourly Demand and Generation'!G6203*'System Design'!$F$21,IF('System Design'!$F$8=2,'Hourly Demand and Generation'!H6203*'System Design'!$F$21,IF('System Design'!$F$8=3,'Hourly Demand and Generation'!I6203*'System Design'!$F$21)))</f>
        <v>100</v>
      </c>
      <c r="O6203" s="32">
        <f>IF('System Design'!$F$8=1,'Hourly Demand and Generation'!J6203*'System Design'!$F$22,IF('System Design'!$F$8=2,'Hourly Demand and Generation'!K6203*'System Design'!$F$22,IF('System Design'!$F$8=3,'Hourly Demand and Generation'!L6203*'System Design'!$F$22)))</f>
        <v>900</v>
      </c>
      <c r="Q6203" s="32">
        <f t="shared" si="1375"/>
        <v>0</v>
      </c>
      <c r="R6203" s="32">
        <f t="shared" si="1380"/>
        <v>5400</v>
      </c>
      <c r="S6203" s="32">
        <f t="shared" si="1381"/>
        <v>0</v>
      </c>
      <c r="T6203" s="32">
        <f t="shared" si="1382"/>
        <v>21600</v>
      </c>
      <c r="U6203" s="32">
        <f t="shared" si="1383"/>
        <v>0</v>
      </c>
      <c r="V6203" s="32">
        <f t="shared" si="1376"/>
        <v>730</v>
      </c>
      <c r="W6203" s="32">
        <f t="shared" si="1384"/>
        <v>730</v>
      </c>
      <c r="X6203" s="32">
        <f t="shared" si="1385"/>
        <v>730</v>
      </c>
    </row>
    <row r="6204" spans="1:24" x14ac:dyDescent="0.25">
      <c r="A6204" s="2"/>
      <c r="B6204" s="2" t="s">
        <v>10</v>
      </c>
      <c r="C6204" s="2">
        <f t="shared" si="1388"/>
        <v>259</v>
      </c>
      <c r="D6204" s="2">
        <f t="shared" si="1389"/>
        <v>8</v>
      </c>
      <c r="E6204" s="2">
        <f t="shared" si="1379"/>
        <v>6200</v>
      </c>
      <c r="F6204" s="11">
        <v>288</v>
      </c>
      <c r="G6204" s="10">
        <v>0.26400000000000001</v>
      </c>
      <c r="H6204" s="10">
        <v>0.3</v>
      </c>
      <c r="I6204" s="10">
        <v>0.33600000000000002</v>
      </c>
      <c r="J6204" s="9">
        <v>0.24204090381212801</v>
      </c>
      <c r="K6204" s="9">
        <v>0.24204090381212801</v>
      </c>
      <c r="L6204" s="9">
        <v>0.36</v>
      </c>
      <c r="N6204" s="32">
        <f>IF('System Design'!$F$8=1,'Hourly Demand and Generation'!G6204*'System Design'!$F$21,IF('System Design'!$F$8=2,'Hourly Demand and Generation'!H6204*'System Design'!$F$21,IF('System Design'!$F$8=3,'Hourly Demand and Generation'!I6204*'System Design'!$F$21)))</f>
        <v>168</v>
      </c>
      <c r="O6204" s="32">
        <f>IF('System Design'!$F$8=1,'Hourly Demand and Generation'!J6204*'System Design'!$F$22,IF('System Design'!$F$8=2,'Hourly Demand and Generation'!K6204*'System Design'!$F$22,IF('System Design'!$F$8=3,'Hourly Demand and Generation'!L6204*'System Design'!$F$22)))</f>
        <v>900</v>
      </c>
      <c r="Q6204" s="32">
        <f t="shared" si="1375"/>
        <v>0</v>
      </c>
      <c r="R6204" s="32">
        <f t="shared" si="1380"/>
        <v>5400</v>
      </c>
      <c r="S6204" s="32">
        <f t="shared" si="1381"/>
        <v>0</v>
      </c>
      <c r="T6204" s="32">
        <f t="shared" si="1382"/>
        <v>21600</v>
      </c>
      <c r="U6204" s="32">
        <f t="shared" si="1383"/>
        <v>0</v>
      </c>
      <c r="V6204" s="32">
        <f t="shared" si="1376"/>
        <v>780</v>
      </c>
      <c r="W6204" s="32">
        <f t="shared" si="1384"/>
        <v>780</v>
      </c>
      <c r="X6204" s="32">
        <f t="shared" si="1385"/>
        <v>780</v>
      </c>
    </row>
    <row r="6205" spans="1:24" x14ac:dyDescent="0.25">
      <c r="A6205" s="2"/>
      <c r="B6205" s="2" t="s">
        <v>10</v>
      </c>
      <c r="C6205" s="2">
        <f t="shared" si="1388"/>
        <v>259</v>
      </c>
      <c r="D6205" s="2">
        <f t="shared" si="1389"/>
        <v>9</v>
      </c>
      <c r="E6205" s="2">
        <f t="shared" si="1379"/>
        <v>6201</v>
      </c>
      <c r="F6205" s="11">
        <v>288</v>
      </c>
      <c r="G6205" s="10">
        <v>0.4</v>
      </c>
      <c r="H6205" s="10">
        <v>0.432</v>
      </c>
      <c r="I6205" s="10">
        <v>0.46400000000000002</v>
      </c>
      <c r="J6205" s="9">
        <v>0.215147470055225</v>
      </c>
      <c r="K6205" s="9">
        <v>0.215147470055225</v>
      </c>
      <c r="L6205" s="9">
        <v>0.32</v>
      </c>
      <c r="N6205" s="32">
        <f>IF('System Design'!$F$8=1,'Hourly Demand and Generation'!G6205*'System Design'!$F$21,IF('System Design'!$F$8=2,'Hourly Demand and Generation'!H6205*'System Design'!$F$21,IF('System Design'!$F$8=3,'Hourly Demand and Generation'!I6205*'System Design'!$F$21)))</f>
        <v>232</v>
      </c>
      <c r="O6205" s="32">
        <f>IF('System Design'!$F$8=1,'Hourly Demand and Generation'!J6205*'System Design'!$F$22,IF('System Design'!$F$8=2,'Hourly Demand and Generation'!K6205*'System Design'!$F$22,IF('System Design'!$F$8=3,'Hourly Demand and Generation'!L6205*'System Design'!$F$22)))</f>
        <v>800</v>
      </c>
      <c r="Q6205" s="32">
        <f t="shared" si="1375"/>
        <v>0</v>
      </c>
      <c r="R6205" s="32">
        <f t="shared" si="1380"/>
        <v>5400</v>
      </c>
      <c r="S6205" s="32">
        <f t="shared" si="1381"/>
        <v>0</v>
      </c>
      <c r="T6205" s="32">
        <f t="shared" si="1382"/>
        <v>21600</v>
      </c>
      <c r="U6205" s="32">
        <f t="shared" si="1383"/>
        <v>0</v>
      </c>
      <c r="V6205" s="32">
        <f t="shared" si="1376"/>
        <v>744</v>
      </c>
      <c r="W6205" s="32">
        <f t="shared" si="1384"/>
        <v>744</v>
      </c>
      <c r="X6205" s="32">
        <f t="shared" si="1385"/>
        <v>744</v>
      </c>
    </row>
    <row r="6206" spans="1:24" x14ac:dyDescent="0.25">
      <c r="A6206" s="2"/>
      <c r="B6206" s="2" t="s">
        <v>10</v>
      </c>
      <c r="C6206" s="2">
        <f t="shared" si="1388"/>
        <v>259</v>
      </c>
      <c r="D6206" s="2">
        <f t="shared" si="1389"/>
        <v>10</v>
      </c>
      <c r="E6206" s="2">
        <f t="shared" si="1379"/>
        <v>6202</v>
      </c>
      <c r="F6206" s="11">
        <v>280.8</v>
      </c>
      <c r="G6206" s="10">
        <v>0.53600000000000003</v>
      </c>
      <c r="H6206" s="10">
        <v>0.56799999999999995</v>
      </c>
      <c r="I6206" s="10">
        <v>0.6</v>
      </c>
      <c r="J6206" s="9">
        <v>0.24204090381212801</v>
      </c>
      <c r="K6206" s="9">
        <v>0.24204090381212801</v>
      </c>
      <c r="L6206" s="9">
        <v>0.36</v>
      </c>
      <c r="N6206" s="32">
        <f>IF('System Design'!$F$8=1,'Hourly Demand and Generation'!G6206*'System Design'!$F$21,IF('System Design'!$F$8=2,'Hourly Demand and Generation'!H6206*'System Design'!$F$21,IF('System Design'!$F$8=3,'Hourly Demand and Generation'!I6206*'System Design'!$F$21)))</f>
        <v>300</v>
      </c>
      <c r="O6206" s="32">
        <f>IF('System Design'!$F$8=1,'Hourly Demand and Generation'!J6206*'System Design'!$F$22,IF('System Design'!$F$8=2,'Hourly Demand and Generation'!K6206*'System Design'!$F$22,IF('System Design'!$F$8=3,'Hourly Demand and Generation'!L6206*'System Design'!$F$22)))</f>
        <v>900</v>
      </c>
      <c r="Q6206" s="32">
        <f t="shared" si="1375"/>
        <v>0</v>
      </c>
      <c r="R6206" s="32">
        <f t="shared" si="1380"/>
        <v>5400</v>
      </c>
      <c r="S6206" s="32">
        <f t="shared" si="1381"/>
        <v>0</v>
      </c>
      <c r="T6206" s="32">
        <f t="shared" si="1382"/>
        <v>21600</v>
      </c>
      <c r="U6206" s="32">
        <f t="shared" si="1383"/>
        <v>0</v>
      </c>
      <c r="V6206" s="32">
        <f t="shared" si="1376"/>
        <v>919.2</v>
      </c>
      <c r="W6206" s="32">
        <f t="shared" si="1384"/>
        <v>919.2</v>
      </c>
      <c r="X6206" s="32">
        <f t="shared" si="1385"/>
        <v>919.2</v>
      </c>
    </row>
    <row r="6207" spans="1:24" x14ac:dyDescent="0.25">
      <c r="A6207" s="2"/>
      <c r="B6207" s="2" t="s">
        <v>10</v>
      </c>
      <c r="C6207" s="2">
        <f t="shared" si="1388"/>
        <v>259</v>
      </c>
      <c r="D6207" s="2">
        <f t="shared" si="1389"/>
        <v>11</v>
      </c>
      <c r="E6207" s="2">
        <f t="shared" si="1379"/>
        <v>6203</v>
      </c>
      <c r="F6207" s="11">
        <v>277.2</v>
      </c>
      <c r="G6207" s="10">
        <v>0.66400000000000003</v>
      </c>
      <c r="H6207" s="10">
        <v>0.7</v>
      </c>
      <c r="I6207" s="10">
        <v>0.73599999999999999</v>
      </c>
      <c r="J6207" s="9">
        <v>0.215147470055225</v>
      </c>
      <c r="K6207" s="9">
        <v>0.215147470055225</v>
      </c>
      <c r="L6207" s="9">
        <v>0.32</v>
      </c>
      <c r="N6207" s="32">
        <f>IF('System Design'!$F$8=1,'Hourly Demand and Generation'!G6207*'System Design'!$F$21,IF('System Design'!$F$8=2,'Hourly Demand and Generation'!H6207*'System Design'!$F$21,IF('System Design'!$F$8=3,'Hourly Demand and Generation'!I6207*'System Design'!$F$21)))</f>
        <v>368</v>
      </c>
      <c r="O6207" s="32">
        <f>IF('System Design'!$F$8=1,'Hourly Demand and Generation'!J6207*'System Design'!$F$22,IF('System Design'!$F$8=2,'Hourly Demand and Generation'!K6207*'System Design'!$F$22,IF('System Design'!$F$8=3,'Hourly Demand and Generation'!L6207*'System Design'!$F$22)))</f>
        <v>800</v>
      </c>
      <c r="Q6207" s="32">
        <f t="shared" si="1375"/>
        <v>0</v>
      </c>
      <c r="R6207" s="32">
        <f t="shared" si="1380"/>
        <v>5400</v>
      </c>
      <c r="S6207" s="32">
        <f t="shared" si="1381"/>
        <v>0</v>
      </c>
      <c r="T6207" s="32">
        <f t="shared" si="1382"/>
        <v>21600</v>
      </c>
      <c r="U6207" s="32">
        <f t="shared" si="1383"/>
        <v>0</v>
      </c>
      <c r="V6207" s="32">
        <f t="shared" si="1376"/>
        <v>890.8</v>
      </c>
      <c r="W6207" s="32">
        <f t="shared" si="1384"/>
        <v>890.8</v>
      </c>
      <c r="X6207" s="32">
        <f t="shared" si="1385"/>
        <v>890.8</v>
      </c>
    </row>
    <row r="6208" spans="1:24" x14ac:dyDescent="0.25">
      <c r="A6208" s="2"/>
      <c r="B6208" s="2" t="s">
        <v>10</v>
      </c>
      <c r="C6208" s="2">
        <f t="shared" si="1388"/>
        <v>259</v>
      </c>
      <c r="D6208" s="2">
        <f t="shared" si="1389"/>
        <v>12</v>
      </c>
      <c r="E6208" s="2">
        <f t="shared" si="1379"/>
        <v>6204</v>
      </c>
      <c r="F6208" s="11">
        <v>277.2</v>
      </c>
      <c r="G6208" s="10">
        <v>0.8</v>
      </c>
      <c r="H6208" s="10">
        <v>0.8</v>
      </c>
      <c r="I6208" s="10">
        <v>0.8</v>
      </c>
      <c r="J6208" s="9">
        <v>0.20170075317677399</v>
      </c>
      <c r="K6208" s="9">
        <v>0.20170075317677399</v>
      </c>
      <c r="L6208" s="9">
        <v>0.3</v>
      </c>
      <c r="N6208" s="32">
        <f>IF('System Design'!$F$8=1,'Hourly Demand and Generation'!G6208*'System Design'!$F$21,IF('System Design'!$F$8=2,'Hourly Demand and Generation'!H6208*'System Design'!$F$21,IF('System Design'!$F$8=3,'Hourly Demand and Generation'!I6208*'System Design'!$F$21)))</f>
        <v>400</v>
      </c>
      <c r="O6208" s="32">
        <f>IF('System Design'!$F$8=1,'Hourly Demand and Generation'!J6208*'System Design'!$F$22,IF('System Design'!$F$8=2,'Hourly Demand and Generation'!K6208*'System Design'!$F$22,IF('System Design'!$F$8=3,'Hourly Demand and Generation'!L6208*'System Design'!$F$22)))</f>
        <v>750</v>
      </c>
      <c r="Q6208" s="32">
        <f t="shared" si="1375"/>
        <v>0</v>
      </c>
      <c r="R6208" s="32">
        <f t="shared" si="1380"/>
        <v>5400</v>
      </c>
      <c r="S6208" s="32">
        <f t="shared" si="1381"/>
        <v>0</v>
      </c>
      <c r="T6208" s="32">
        <f t="shared" si="1382"/>
        <v>21600</v>
      </c>
      <c r="U6208" s="32">
        <f t="shared" si="1383"/>
        <v>0</v>
      </c>
      <c r="V6208" s="32">
        <f t="shared" si="1376"/>
        <v>872.8</v>
      </c>
      <c r="W6208" s="32">
        <f t="shared" si="1384"/>
        <v>872.8</v>
      </c>
      <c r="X6208" s="32">
        <f t="shared" si="1385"/>
        <v>872.8</v>
      </c>
    </row>
    <row r="6209" spans="1:24" x14ac:dyDescent="0.25">
      <c r="A6209" s="2"/>
      <c r="B6209" s="2" t="s">
        <v>10</v>
      </c>
      <c r="C6209" s="2">
        <f t="shared" si="1388"/>
        <v>259</v>
      </c>
      <c r="D6209" s="2">
        <f t="shared" si="1389"/>
        <v>13</v>
      </c>
      <c r="E6209" s="2">
        <f t="shared" si="1379"/>
        <v>6205</v>
      </c>
      <c r="F6209" s="11">
        <v>288</v>
      </c>
      <c r="G6209" s="10">
        <v>0.66400000000000003</v>
      </c>
      <c r="H6209" s="10">
        <v>0.7</v>
      </c>
      <c r="I6209" s="10">
        <v>0.73599999999999999</v>
      </c>
      <c r="J6209" s="9">
        <v>0.215147470055225</v>
      </c>
      <c r="K6209" s="9">
        <v>0.215147470055225</v>
      </c>
      <c r="L6209" s="9">
        <v>0.32</v>
      </c>
      <c r="N6209" s="32">
        <f>IF('System Design'!$F$8=1,'Hourly Demand and Generation'!G6209*'System Design'!$F$21,IF('System Design'!$F$8=2,'Hourly Demand and Generation'!H6209*'System Design'!$F$21,IF('System Design'!$F$8=3,'Hourly Demand and Generation'!I6209*'System Design'!$F$21)))</f>
        <v>368</v>
      </c>
      <c r="O6209" s="32">
        <f>IF('System Design'!$F$8=1,'Hourly Demand and Generation'!J6209*'System Design'!$F$22,IF('System Design'!$F$8=2,'Hourly Demand and Generation'!K6209*'System Design'!$F$22,IF('System Design'!$F$8=3,'Hourly Demand and Generation'!L6209*'System Design'!$F$22)))</f>
        <v>800</v>
      </c>
      <c r="Q6209" s="32">
        <f t="shared" si="1375"/>
        <v>0</v>
      </c>
      <c r="R6209" s="32">
        <f t="shared" si="1380"/>
        <v>5400</v>
      </c>
      <c r="S6209" s="32">
        <f t="shared" si="1381"/>
        <v>0</v>
      </c>
      <c r="T6209" s="32">
        <f t="shared" si="1382"/>
        <v>21600</v>
      </c>
      <c r="U6209" s="32">
        <f t="shared" si="1383"/>
        <v>0</v>
      </c>
      <c r="V6209" s="32">
        <f t="shared" si="1376"/>
        <v>880</v>
      </c>
      <c r="W6209" s="32">
        <f t="shared" si="1384"/>
        <v>880</v>
      </c>
      <c r="X6209" s="32">
        <f t="shared" si="1385"/>
        <v>880</v>
      </c>
    </row>
    <row r="6210" spans="1:24" x14ac:dyDescent="0.25">
      <c r="A6210" s="2"/>
      <c r="B6210" s="2" t="s">
        <v>10</v>
      </c>
      <c r="C6210" s="2">
        <f t="shared" si="1388"/>
        <v>259</v>
      </c>
      <c r="D6210" s="2">
        <f t="shared" si="1389"/>
        <v>14</v>
      </c>
      <c r="E6210" s="2">
        <f t="shared" si="1379"/>
        <v>6206</v>
      </c>
      <c r="F6210" s="11">
        <v>288</v>
      </c>
      <c r="G6210" s="10">
        <v>0.53600000000000003</v>
      </c>
      <c r="H6210" s="10">
        <v>0.56799999999999995</v>
      </c>
      <c r="I6210" s="10">
        <v>0.6</v>
      </c>
      <c r="J6210" s="9">
        <v>0.228594186933677</v>
      </c>
      <c r="K6210" s="9">
        <v>0.228594186933677</v>
      </c>
      <c r="L6210" s="9">
        <v>0.34</v>
      </c>
      <c r="N6210" s="32">
        <f>IF('System Design'!$F$8=1,'Hourly Demand and Generation'!G6210*'System Design'!$F$21,IF('System Design'!$F$8=2,'Hourly Demand and Generation'!H6210*'System Design'!$F$21,IF('System Design'!$F$8=3,'Hourly Demand and Generation'!I6210*'System Design'!$F$21)))</f>
        <v>300</v>
      </c>
      <c r="O6210" s="32">
        <f>IF('System Design'!$F$8=1,'Hourly Demand and Generation'!J6210*'System Design'!$F$22,IF('System Design'!$F$8=2,'Hourly Demand and Generation'!K6210*'System Design'!$F$22,IF('System Design'!$F$8=3,'Hourly Demand and Generation'!L6210*'System Design'!$F$22)))</f>
        <v>850.00000000000011</v>
      </c>
      <c r="Q6210" s="32">
        <f t="shared" si="1375"/>
        <v>0</v>
      </c>
      <c r="R6210" s="32">
        <f t="shared" si="1380"/>
        <v>5400</v>
      </c>
      <c r="S6210" s="32">
        <f t="shared" si="1381"/>
        <v>0</v>
      </c>
      <c r="T6210" s="32">
        <f t="shared" si="1382"/>
        <v>21600</v>
      </c>
      <c r="U6210" s="32">
        <f t="shared" si="1383"/>
        <v>0</v>
      </c>
      <c r="V6210" s="32">
        <f t="shared" si="1376"/>
        <v>862</v>
      </c>
      <c r="W6210" s="32">
        <f t="shared" si="1384"/>
        <v>862</v>
      </c>
      <c r="X6210" s="32">
        <f t="shared" si="1385"/>
        <v>862</v>
      </c>
    </row>
    <row r="6211" spans="1:24" x14ac:dyDescent="0.25">
      <c r="A6211" s="2"/>
      <c r="B6211" s="2" t="s">
        <v>10</v>
      </c>
      <c r="C6211" s="2">
        <f t="shared" si="1388"/>
        <v>259</v>
      </c>
      <c r="D6211" s="2">
        <f t="shared" si="1389"/>
        <v>15</v>
      </c>
      <c r="E6211" s="2">
        <f t="shared" si="1379"/>
        <v>6207</v>
      </c>
      <c r="F6211" s="11">
        <v>306</v>
      </c>
      <c r="G6211" s="10">
        <v>0.4</v>
      </c>
      <c r="H6211" s="10">
        <v>0.432</v>
      </c>
      <c r="I6211" s="10">
        <v>0.46400000000000002</v>
      </c>
      <c r="J6211" s="9">
        <v>0.24204090381212801</v>
      </c>
      <c r="K6211" s="9">
        <v>0.24204090381212801</v>
      </c>
      <c r="L6211" s="9">
        <v>0.36</v>
      </c>
      <c r="N6211" s="32">
        <f>IF('System Design'!$F$8=1,'Hourly Demand and Generation'!G6211*'System Design'!$F$21,IF('System Design'!$F$8=2,'Hourly Demand and Generation'!H6211*'System Design'!$F$21,IF('System Design'!$F$8=3,'Hourly Demand and Generation'!I6211*'System Design'!$F$21)))</f>
        <v>232</v>
      </c>
      <c r="O6211" s="32">
        <f>IF('System Design'!$F$8=1,'Hourly Demand and Generation'!J6211*'System Design'!$F$22,IF('System Design'!$F$8=2,'Hourly Demand and Generation'!K6211*'System Design'!$F$22,IF('System Design'!$F$8=3,'Hourly Demand and Generation'!L6211*'System Design'!$F$22)))</f>
        <v>900</v>
      </c>
      <c r="Q6211" s="32">
        <f t="shared" si="1375"/>
        <v>0</v>
      </c>
      <c r="R6211" s="32">
        <f t="shared" si="1380"/>
        <v>5400</v>
      </c>
      <c r="S6211" s="32">
        <f t="shared" si="1381"/>
        <v>0</v>
      </c>
      <c r="T6211" s="32">
        <f t="shared" si="1382"/>
        <v>21600</v>
      </c>
      <c r="U6211" s="32">
        <f t="shared" si="1383"/>
        <v>0</v>
      </c>
      <c r="V6211" s="32">
        <f t="shared" si="1376"/>
        <v>826</v>
      </c>
      <c r="W6211" s="32">
        <f t="shared" si="1384"/>
        <v>826</v>
      </c>
      <c r="X6211" s="32">
        <f t="shared" si="1385"/>
        <v>826</v>
      </c>
    </row>
    <row r="6212" spans="1:24" x14ac:dyDescent="0.25">
      <c r="A6212" s="2"/>
      <c r="B6212" s="2" t="s">
        <v>10</v>
      </c>
      <c r="C6212" s="2">
        <f t="shared" si="1388"/>
        <v>259</v>
      </c>
      <c r="D6212" s="2">
        <f t="shared" si="1389"/>
        <v>16</v>
      </c>
      <c r="E6212" s="2">
        <f t="shared" si="1379"/>
        <v>6208</v>
      </c>
      <c r="F6212" s="11">
        <v>324</v>
      </c>
      <c r="G6212" s="10">
        <v>0.26400000000000001</v>
      </c>
      <c r="H6212" s="10">
        <v>0.3</v>
      </c>
      <c r="I6212" s="10">
        <v>0.33600000000000002</v>
      </c>
      <c r="J6212" s="9">
        <v>0.24204090381212801</v>
      </c>
      <c r="K6212" s="9">
        <v>0.24204090381212801</v>
      </c>
      <c r="L6212" s="9">
        <v>0.36</v>
      </c>
      <c r="N6212" s="32">
        <f>IF('System Design'!$F$8=1,'Hourly Demand and Generation'!G6212*'System Design'!$F$21,IF('System Design'!$F$8=2,'Hourly Demand and Generation'!H6212*'System Design'!$F$21,IF('System Design'!$F$8=3,'Hourly Demand and Generation'!I6212*'System Design'!$F$21)))</f>
        <v>168</v>
      </c>
      <c r="O6212" s="32">
        <f>IF('System Design'!$F$8=1,'Hourly Demand and Generation'!J6212*'System Design'!$F$22,IF('System Design'!$F$8=2,'Hourly Demand and Generation'!K6212*'System Design'!$F$22,IF('System Design'!$F$8=3,'Hourly Demand and Generation'!L6212*'System Design'!$F$22)))</f>
        <v>900</v>
      </c>
      <c r="Q6212" s="32">
        <f t="shared" si="1375"/>
        <v>0</v>
      </c>
      <c r="R6212" s="32">
        <f t="shared" si="1380"/>
        <v>5400</v>
      </c>
      <c r="S6212" s="32">
        <f t="shared" si="1381"/>
        <v>0</v>
      </c>
      <c r="T6212" s="32">
        <f t="shared" si="1382"/>
        <v>21600</v>
      </c>
      <c r="U6212" s="32">
        <f t="shared" si="1383"/>
        <v>0</v>
      </c>
      <c r="V6212" s="32">
        <f t="shared" si="1376"/>
        <v>744</v>
      </c>
      <c r="W6212" s="32">
        <f t="shared" si="1384"/>
        <v>744</v>
      </c>
      <c r="X6212" s="32">
        <f t="shared" si="1385"/>
        <v>744</v>
      </c>
    </row>
    <row r="6213" spans="1:24" x14ac:dyDescent="0.25">
      <c r="A6213" s="2"/>
      <c r="B6213" s="2" t="s">
        <v>10</v>
      </c>
      <c r="C6213" s="2">
        <f t="shared" si="1388"/>
        <v>259</v>
      </c>
      <c r="D6213" s="2">
        <f t="shared" si="1389"/>
        <v>17</v>
      </c>
      <c r="E6213" s="2">
        <f t="shared" si="1379"/>
        <v>6209</v>
      </c>
      <c r="F6213" s="11">
        <v>342</v>
      </c>
      <c r="G6213" s="10">
        <v>0.13600000000000001</v>
      </c>
      <c r="H6213" s="10">
        <v>0.16800000000000001</v>
      </c>
      <c r="I6213" s="10">
        <v>0.2</v>
      </c>
      <c r="J6213" s="9">
        <v>0.26893433756903101</v>
      </c>
      <c r="K6213" s="9">
        <v>0.26893433756903101</v>
      </c>
      <c r="L6213" s="9">
        <v>0.4</v>
      </c>
      <c r="N6213" s="32">
        <f>IF('System Design'!$F$8=1,'Hourly Demand and Generation'!G6213*'System Design'!$F$21,IF('System Design'!$F$8=2,'Hourly Demand and Generation'!H6213*'System Design'!$F$21,IF('System Design'!$F$8=3,'Hourly Demand and Generation'!I6213*'System Design'!$F$21)))</f>
        <v>100</v>
      </c>
      <c r="O6213" s="32">
        <f>IF('System Design'!$F$8=1,'Hourly Demand and Generation'!J6213*'System Design'!$F$22,IF('System Design'!$F$8=2,'Hourly Demand and Generation'!K6213*'System Design'!$F$22,IF('System Design'!$F$8=3,'Hourly Demand and Generation'!L6213*'System Design'!$F$22)))</f>
        <v>1000</v>
      </c>
      <c r="Q6213" s="32">
        <f t="shared" si="1375"/>
        <v>0</v>
      </c>
      <c r="R6213" s="32">
        <f t="shared" si="1380"/>
        <v>5400</v>
      </c>
      <c r="S6213" s="32">
        <f t="shared" si="1381"/>
        <v>0</v>
      </c>
      <c r="T6213" s="32">
        <f t="shared" si="1382"/>
        <v>21600</v>
      </c>
      <c r="U6213" s="32">
        <f t="shared" si="1383"/>
        <v>0</v>
      </c>
      <c r="V6213" s="32">
        <f t="shared" si="1376"/>
        <v>758</v>
      </c>
      <c r="W6213" s="32">
        <f t="shared" si="1384"/>
        <v>758</v>
      </c>
      <c r="X6213" s="32">
        <f t="shared" si="1385"/>
        <v>758</v>
      </c>
    </row>
    <row r="6214" spans="1:24" x14ac:dyDescent="0.25">
      <c r="A6214" s="2"/>
      <c r="B6214" s="2" t="s">
        <v>10</v>
      </c>
      <c r="C6214" s="2">
        <f t="shared" si="1388"/>
        <v>259</v>
      </c>
      <c r="D6214" s="2">
        <f t="shared" si="1389"/>
        <v>18</v>
      </c>
      <c r="E6214" s="2">
        <f t="shared" si="1379"/>
        <v>6210</v>
      </c>
      <c r="F6214" s="11">
        <v>360</v>
      </c>
      <c r="G6214" s="10">
        <v>6.4000000000000001E-2</v>
      </c>
      <c r="H6214" s="10">
        <v>0.1</v>
      </c>
      <c r="I6214" s="10">
        <v>0.13600000000000001</v>
      </c>
      <c r="J6214" s="9">
        <v>0.25548762069058001</v>
      </c>
      <c r="K6214" s="9">
        <v>0.25548762069058001</v>
      </c>
      <c r="L6214" s="9">
        <v>0.38</v>
      </c>
      <c r="N6214" s="32">
        <f>IF('System Design'!$F$8=1,'Hourly Demand and Generation'!G6214*'System Design'!$F$21,IF('System Design'!$F$8=2,'Hourly Demand and Generation'!H6214*'System Design'!$F$21,IF('System Design'!$F$8=3,'Hourly Demand and Generation'!I6214*'System Design'!$F$21)))</f>
        <v>68</v>
      </c>
      <c r="O6214" s="32">
        <f>IF('System Design'!$F$8=1,'Hourly Demand and Generation'!J6214*'System Design'!$F$22,IF('System Design'!$F$8=2,'Hourly Demand and Generation'!K6214*'System Design'!$F$22,IF('System Design'!$F$8=3,'Hourly Demand and Generation'!L6214*'System Design'!$F$22)))</f>
        <v>950</v>
      </c>
      <c r="Q6214" s="32">
        <f t="shared" ref="Q6214:Q6277" si="1390">IF(F6214-N6214-O6214&gt;0,F6214-N6214-O6214,0)</f>
        <v>0</v>
      </c>
      <c r="R6214" s="32">
        <f t="shared" si="1380"/>
        <v>5400</v>
      </c>
      <c r="S6214" s="32">
        <f t="shared" si="1381"/>
        <v>0</v>
      </c>
      <c r="T6214" s="32">
        <f t="shared" si="1382"/>
        <v>21600</v>
      </c>
      <c r="U6214" s="32">
        <f t="shared" si="1383"/>
        <v>0</v>
      </c>
      <c r="V6214" s="32">
        <f t="shared" ref="V6214:V6277" si="1391">IF(F6214-N6214-O6214&lt;0,N6214+O6214-F6214,0)</f>
        <v>658</v>
      </c>
      <c r="W6214" s="32">
        <f t="shared" si="1384"/>
        <v>658</v>
      </c>
      <c r="X6214" s="32">
        <f t="shared" si="1385"/>
        <v>658</v>
      </c>
    </row>
    <row r="6215" spans="1:24" x14ac:dyDescent="0.25">
      <c r="A6215" s="2"/>
      <c r="B6215" s="2" t="s">
        <v>10</v>
      </c>
      <c r="C6215" s="2">
        <f t="shared" si="1388"/>
        <v>259</v>
      </c>
      <c r="D6215" s="2">
        <f t="shared" si="1389"/>
        <v>19</v>
      </c>
      <c r="E6215" s="2">
        <f t="shared" ref="E6215:E6278" si="1392">E6214+1</f>
        <v>6211</v>
      </c>
      <c r="F6215" s="11">
        <v>349.2</v>
      </c>
      <c r="G6215" s="10">
        <v>0</v>
      </c>
      <c r="H6215" s="10">
        <v>3.2000000000000001E-2</v>
      </c>
      <c r="I6215" s="10">
        <v>6.4000000000000001E-2</v>
      </c>
      <c r="J6215" s="9">
        <v>0.24204090381212801</v>
      </c>
      <c r="K6215" s="9">
        <v>0.24204090381212801</v>
      </c>
      <c r="L6215" s="9">
        <v>0.36</v>
      </c>
      <c r="N6215" s="32">
        <f>IF('System Design'!$F$8=1,'Hourly Demand and Generation'!G6215*'System Design'!$F$21,IF('System Design'!$F$8=2,'Hourly Demand and Generation'!H6215*'System Design'!$F$21,IF('System Design'!$F$8=3,'Hourly Demand and Generation'!I6215*'System Design'!$F$21)))</f>
        <v>32</v>
      </c>
      <c r="O6215" s="32">
        <f>IF('System Design'!$F$8=1,'Hourly Demand and Generation'!J6215*'System Design'!$F$22,IF('System Design'!$F$8=2,'Hourly Demand and Generation'!K6215*'System Design'!$F$22,IF('System Design'!$F$8=3,'Hourly Demand and Generation'!L6215*'System Design'!$F$22)))</f>
        <v>900</v>
      </c>
      <c r="Q6215" s="32">
        <f t="shared" si="1390"/>
        <v>0</v>
      </c>
      <c r="R6215" s="32">
        <f t="shared" ref="R6215:R6278" si="1393">IF($Q6215&lt;R6214+$V6215,IF(R6214+$V6215-$Q6215&gt;5400,5400,R6214+$V6215-$Q6215),0)</f>
        <v>5400</v>
      </c>
      <c r="S6215" s="32">
        <f t="shared" ref="S6215:S6278" si="1394">IF(R6215&gt;0,0,$Q6215+$V6215-R6214)</f>
        <v>0</v>
      </c>
      <c r="T6215" s="32">
        <f t="shared" ref="T6215:T6278" si="1395">IF($Q6215&lt;T6214+$V6215,IF(T6214+$V6215-$Q6215&gt;21600,21600,T6214+$V6215-$Q6215),0)</f>
        <v>21600</v>
      </c>
      <c r="U6215" s="32">
        <f t="shared" ref="U6215:U6278" si="1396">IF(T6215&gt;0,0,$Q6215+$V6215-T6214)</f>
        <v>0</v>
      </c>
      <c r="V6215" s="32">
        <f t="shared" si="1391"/>
        <v>582.79999999999995</v>
      </c>
      <c r="W6215" s="32">
        <f t="shared" ref="W6215:W6278" si="1397">IF(R6215=5400,$V6215-(R6215-R6214),0)</f>
        <v>582.79999999999995</v>
      </c>
      <c r="X6215" s="32">
        <f t="shared" ref="X6215:X6278" si="1398">IF(T6215=21600,$V6215-(T6215-T6214),0)</f>
        <v>582.79999999999995</v>
      </c>
    </row>
    <row r="6216" spans="1:24" x14ac:dyDescent="0.25">
      <c r="A6216" s="2"/>
      <c r="B6216" s="2" t="s">
        <v>10</v>
      </c>
      <c r="C6216" s="2">
        <f t="shared" si="1388"/>
        <v>259</v>
      </c>
      <c r="D6216" s="2">
        <f t="shared" si="1389"/>
        <v>20</v>
      </c>
      <c r="E6216" s="2">
        <f t="shared" si="1392"/>
        <v>6212</v>
      </c>
      <c r="F6216" s="11">
        <v>342</v>
      </c>
      <c r="G6216" s="10">
        <v>0</v>
      </c>
      <c r="H6216" s="10">
        <v>0</v>
      </c>
      <c r="I6216" s="10">
        <v>0</v>
      </c>
      <c r="J6216" s="9">
        <v>0.24204090381212801</v>
      </c>
      <c r="K6216" s="9">
        <v>0.24204090381212801</v>
      </c>
      <c r="L6216" s="9">
        <v>0.36</v>
      </c>
      <c r="N6216" s="32">
        <f>IF('System Design'!$F$8=1,'Hourly Demand and Generation'!G6216*'System Design'!$F$21,IF('System Design'!$F$8=2,'Hourly Demand and Generation'!H6216*'System Design'!$F$21,IF('System Design'!$F$8=3,'Hourly Demand and Generation'!I6216*'System Design'!$F$21)))</f>
        <v>0</v>
      </c>
      <c r="O6216" s="32">
        <f>IF('System Design'!$F$8=1,'Hourly Demand and Generation'!J6216*'System Design'!$F$22,IF('System Design'!$F$8=2,'Hourly Demand and Generation'!K6216*'System Design'!$F$22,IF('System Design'!$F$8=3,'Hourly Demand and Generation'!L6216*'System Design'!$F$22)))</f>
        <v>900</v>
      </c>
      <c r="Q6216" s="32">
        <f t="shared" si="1390"/>
        <v>0</v>
      </c>
      <c r="R6216" s="32">
        <f t="shared" si="1393"/>
        <v>5400</v>
      </c>
      <c r="S6216" s="32">
        <f t="shared" si="1394"/>
        <v>0</v>
      </c>
      <c r="T6216" s="32">
        <f t="shared" si="1395"/>
        <v>21600</v>
      </c>
      <c r="U6216" s="32">
        <f t="shared" si="1396"/>
        <v>0</v>
      </c>
      <c r="V6216" s="32">
        <f t="shared" si="1391"/>
        <v>558</v>
      </c>
      <c r="W6216" s="32">
        <f t="shared" si="1397"/>
        <v>558</v>
      </c>
      <c r="X6216" s="32">
        <f t="shared" si="1398"/>
        <v>558</v>
      </c>
    </row>
    <row r="6217" spans="1:24" x14ac:dyDescent="0.25">
      <c r="A6217" s="2"/>
      <c r="B6217" s="2" t="s">
        <v>10</v>
      </c>
      <c r="C6217" s="2">
        <f t="shared" si="1388"/>
        <v>259</v>
      </c>
      <c r="D6217" s="2">
        <f t="shared" si="1389"/>
        <v>21</v>
      </c>
      <c r="E6217" s="2">
        <f t="shared" si="1392"/>
        <v>6213</v>
      </c>
      <c r="F6217" s="11">
        <v>324</v>
      </c>
      <c r="G6217" s="10">
        <v>0</v>
      </c>
      <c r="H6217" s="10">
        <v>0</v>
      </c>
      <c r="I6217" s="10">
        <v>0</v>
      </c>
      <c r="J6217" s="9">
        <v>0.24204090381212801</v>
      </c>
      <c r="K6217" s="9">
        <v>0.24204090381212801</v>
      </c>
      <c r="L6217" s="9">
        <v>0.36</v>
      </c>
      <c r="N6217" s="32">
        <f>IF('System Design'!$F$8=1,'Hourly Demand and Generation'!G6217*'System Design'!$F$21,IF('System Design'!$F$8=2,'Hourly Demand and Generation'!H6217*'System Design'!$F$21,IF('System Design'!$F$8=3,'Hourly Demand and Generation'!I6217*'System Design'!$F$21)))</f>
        <v>0</v>
      </c>
      <c r="O6217" s="32">
        <f>IF('System Design'!$F$8=1,'Hourly Demand and Generation'!J6217*'System Design'!$F$22,IF('System Design'!$F$8=2,'Hourly Demand and Generation'!K6217*'System Design'!$F$22,IF('System Design'!$F$8=3,'Hourly Demand and Generation'!L6217*'System Design'!$F$22)))</f>
        <v>900</v>
      </c>
      <c r="Q6217" s="32">
        <f t="shared" si="1390"/>
        <v>0</v>
      </c>
      <c r="R6217" s="32">
        <f t="shared" si="1393"/>
        <v>5400</v>
      </c>
      <c r="S6217" s="32">
        <f t="shared" si="1394"/>
        <v>0</v>
      </c>
      <c r="T6217" s="32">
        <f t="shared" si="1395"/>
        <v>21600</v>
      </c>
      <c r="U6217" s="32">
        <f t="shared" si="1396"/>
        <v>0</v>
      </c>
      <c r="V6217" s="32">
        <f t="shared" si="1391"/>
        <v>576</v>
      </c>
      <c r="W6217" s="32">
        <f t="shared" si="1397"/>
        <v>576</v>
      </c>
      <c r="X6217" s="32">
        <f t="shared" si="1398"/>
        <v>576</v>
      </c>
    </row>
    <row r="6218" spans="1:24" x14ac:dyDescent="0.25">
      <c r="A6218" s="2"/>
      <c r="B6218" s="2" t="s">
        <v>10</v>
      </c>
      <c r="C6218" s="2">
        <f t="shared" si="1388"/>
        <v>259</v>
      </c>
      <c r="D6218" s="2">
        <f t="shared" si="1389"/>
        <v>22</v>
      </c>
      <c r="E6218" s="2">
        <f t="shared" si="1392"/>
        <v>6214</v>
      </c>
      <c r="F6218" s="11">
        <v>306</v>
      </c>
      <c r="G6218" s="10">
        <v>0</v>
      </c>
      <c r="H6218" s="10">
        <v>0</v>
      </c>
      <c r="I6218" s="10">
        <v>0</v>
      </c>
      <c r="J6218" s="9">
        <v>0.25548762069058001</v>
      </c>
      <c r="K6218" s="9">
        <v>0.25548762069058001</v>
      </c>
      <c r="L6218" s="9">
        <v>0.38</v>
      </c>
      <c r="N6218" s="32">
        <f>IF('System Design'!$F$8=1,'Hourly Demand and Generation'!G6218*'System Design'!$F$21,IF('System Design'!$F$8=2,'Hourly Demand and Generation'!H6218*'System Design'!$F$21,IF('System Design'!$F$8=3,'Hourly Demand and Generation'!I6218*'System Design'!$F$21)))</f>
        <v>0</v>
      </c>
      <c r="O6218" s="32">
        <f>IF('System Design'!$F$8=1,'Hourly Demand and Generation'!J6218*'System Design'!$F$22,IF('System Design'!$F$8=2,'Hourly Demand and Generation'!K6218*'System Design'!$F$22,IF('System Design'!$F$8=3,'Hourly Demand and Generation'!L6218*'System Design'!$F$22)))</f>
        <v>950</v>
      </c>
      <c r="Q6218" s="32">
        <f t="shared" si="1390"/>
        <v>0</v>
      </c>
      <c r="R6218" s="32">
        <f t="shared" si="1393"/>
        <v>5400</v>
      </c>
      <c r="S6218" s="32">
        <f t="shared" si="1394"/>
        <v>0</v>
      </c>
      <c r="T6218" s="32">
        <f t="shared" si="1395"/>
        <v>21600</v>
      </c>
      <c r="U6218" s="32">
        <f t="shared" si="1396"/>
        <v>0</v>
      </c>
      <c r="V6218" s="32">
        <f t="shared" si="1391"/>
        <v>644</v>
      </c>
      <c r="W6218" s="32">
        <f t="shared" si="1397"/>
        <v>644</v>
      </c>
      <c r="X6218" s="32">
        <f t="shared" si="1398"/>
        <v>644</v>
      </c>
    </row>
    <row r="6219" spans="1:24" x14ac:dyDescent="0.25">
      <c r="A6219" s="2"/>
      <c r="B6219" s="2" t="s">
        <v>10</v>
      </c>
      <c r="C6219" s="2">
        <f t="shared" si="1388"/>
        <v>259</v>
      </c>
      <c r="D6219" s="2">
        <f t="shared" si="1389"/>
        <v>23</v>
      </c>
      <c r="E6219" s="2">
        <f t="shared" si="1392"/>
        <v>6215</v>
      </c>
      <c r="F6219" s="11">
        <v>288</v>
      </c>
      <c r="G6219" s="10">
        <v>0</v>
      </c>
      <c r="H6219" s="10">
        <v>0</v>
      </c>
      <c r="I6219" s="10">
        <v>0</v>
      </c>
      <c r="J6219" s="9">
        <v>0.215147470055225</v>
      </c>
      <c r="K6219" s="9">
        <v>0.215147470055225</v>
      </c>
      <c r="L6219" s="9">
        <v>0.32</v>
      </c>
      <c r="N6219" s="32">
        <f>IF('System Design'!$F$8=1,'Hourly Demand and Generation'!G6219*'System Design'!$F$21,IF('System Design'!$F$8=2,'Hourly Demand and Generation'!H6219*'System Design'!$F$21,IF('System Design'!$F$8=3,'Hourly Demand and Generation'!I6219*'System Design'!$F$21)))</f>
        <v>0</v>
      </c>
      <c r="O6219" s="32">
        <f>IF('System Design'!$F$8=1,'Hourly Demand and Generation'!J6219*'System Design'!$F$22,IF('System Design'!$F$8=2,'Hourly Demand and Generation'!K6219*'System Design'!$F$22,IF('System Design'!$F$8=3,'Hourly Demand and Generation'!L6219*'System Design'!$F$22)))</f>
        <v>800</v>
      </c>
      <c r="Q6219" s="32">
        <f t="shared" si="1390"/>
        <v>0</v>
      </c>
      <c r="R6219" s="32">
        <f t="shared" si="1393"/>
        <v>5400</v>
      </c>
      <c r="S6219" s="32">
        <f t="shared" si="1394"/>
        <v>0</v>
      </c>
      <c r="T6219" s="32">
        <f t="shared" si="1395"/>
        <v>21600</v>
      </c>
      <c r="U6219" s="32">
        <f t="shared" si="1396"/>
        <v>0</v>
      </c>
      <c r="V6219" s="32">
        <f t="shared" si="1391"/>
        <v>512</v>
      </c>
      <c r="W6219" s="32">
        <f t="shared" si="1397"/>
        <v>512</v>
      </c>
      <c r="X6219" s="32">
        <f t="shared" si="1398"/>
        <v>512</v>
      </c>
    </row>
    <row r="6220" spans="1:24" x14ac:dyDescent="0.25">
      <c r="A6220" s="2"/>
      <c r="B6220" s="2" t="s">
        <v>10</v>
      </c>
      <c r="C6220" s="2">
        <f t="shared" si="1388"/>
        <v>259</v>
      </c>
      <c r="D6220" s="2">
        <f t="shared" si="1389"/>
        <v>24</v>
      </c>
      <c r="E6220" s="2">
        <f t="shared" si="1392"/>
        <v>6216</v>
      </c>
      <c r="F6220" s="11">
        <v>252</v>
      </c>
      <c r="G6220" s="10">
        <v>0</v>
      </c>
      <c r="H6220" s="10">
        <v>0</v>
      </c>
      <c r="I6220" s="10">
        <v>0</v>
      </c>
      <c r="J6220" s="9">
        <v>0.215147470055225</v>
      </c>
      <c r="K6220" s="9">
        <v>0.215147470055225</v>
      </c>
      <c r="L6220" s="9">
        <v>0.32</v>
      </c>
      <c r="N6220" s="32">
        <f>IF('System Design'!$F$8=1,'Hourly Demand and Generation'!G6220*'System Design'!$F$21,IF('System Design'!$F$8=2,'Hourly Demand and Generation'!H6220*'System Design'!$F$21,IF('System Design'!$F$8=3,'Hourly Demand and Generation'!I6220*'System Design'!$F$21)))</f>
        <v>0</v>
      </c>
      <c r="O6220" s="32">
        <f>IF('System Design'!$F$8=1,'Hourly Demand and Generation'!J6220*'System Design'!$F$22,IF('System Design'!$F$8=2,'Hourly Demand and Generation'!K6220*'System Design'!$F$22,IF('System Design'!$F$8=3,'Hourly Demand and Generation'!L6220*'System Design'!$F$22)))</f>
        <v>800</v>
      </c>
      <c r="Q6220" s="32">
        <f t="shared" si="1390"/>
        <v>0</v>
      </c>
      <c r="R6220" s="32">
        <f t="shared" si="1393"/>
        <v>5400</v>
      </c>
      <c r="S6220" s="32">
        <f t="shared" si="1394"/>
        <v>0</v>
      </c>
      <c r="T6220" s="32">
        <f t="shared" si="1395"/>
        <v>21600</v>
      </c>
      <c r="U6220" s="32">
        <f t="shared" si="1396"/>
        <v>0</v>
      </c>
      <c r="V6220" s="32">
        <f t="shared" si="1391"/>
        <v>548</v>
      </c>
      <c r="W6220" s="32">
        <f t="shared" si="1397"/>
        <v>548</v>
      </c>
      <c r="X6220" s="32">
        <f t="shared" si="1398"/>
        <v>548</v>
      </c>
    </row>
    <row r="6221" spans="1:24" x14ac:dyDescent="0.25">
      <c r="A6221" s="2"/>
      <c r="B6221" s="2" t="s">
        <v>10</v>
      </c>
      <c r="C6221" s="2">
        <f>C6220+1</f>
        <v>260</v>
      </c>
      <c r="D6221" s="2">
        <v>1</v>
      </c>
      <c r="E6221" s="2">
        <f t="shared" si="1392"/>
        <v>6217</v>
      </c>
      <c r="F6221" s="11">
        <v>216</v>
      </c>
      <c r="G6221" s="10">
        <v>0</v>
      </c>
      <c r="H6221" s="10">
        <v>0</v>
      </c>
      <c r="I6221" s="10">
        <v>0</v>
      </c>
      <c r="J6221" s="9">
        <v>0.199378169701837</v>
      </c>
      <c r="K6221" s="9">
        <v>0.4</v>
      </c>
      <c r="L6221" s="9">
        <v>0.4</v>
      </c>
      <c r="N6221" s="32">
        <f>IF('System Design'!$F$8=1,'Hourly Demand and Generation'!G6221*'System Design'!$F$21,IF('System Design'!$F$8=2,'Hourly Demand and Generation'!H6221*'System Design'!$F$21,IF('System Design'!$F$8=3,'Hourly Demand and Generation'!I6221*'System Design'!$F$21)))</f>
        <v>0</v>
      </c>
      <c r="O6221" s="32">
        <f>IF('System Design'!$F$8=1,'Hourly Demand and Generation'!J6221*'System Design'!$F$22,IF('System Design'!$F$8=2,'Hourly Demand and Generation'!K6221*'System Design'!$F$22,IF('System Design'!$F$8=3,'Hourly Demand and Generation'!L6221*'System Design'!$F$22)))</f>
        <v>1000</v>
      </c>
      <c r="Q6221" s="32">
        <f t="shared" si="1390"/>
        <v>0</v>
      </c>
      <c r="R6221" s="32">
        <f t="shared" si="1393"/>
        <v>5400</v>
      </c>
      <c r="S6221" s="32">
        <f t="shared" si="1394"/>
        <v>0</v>
      </c>
      <c r="T6221" s="32">
        <f t="shared" si="1395"/>
        <v>21600</v>
      </c>
      <c r="U6221" s="32">
        <f t="shared" si="1396"/>
        <v>0</v>
      </c>
      <c r="V6221" s="32">
        <f t="shared" si="1391"/>
        <v>784</v>
      </c>
      <c r="W6221" s="32">
        <f t="shared" si="1397"/>
        <v>784</v>
      </c>
      <c r="X6221" s="32">
        <f t="shared" si="1398"/>
        <v>784</v>
      </c>
    </row>
    <row r="6222" spans="1:24" x14ac:dyDescent="0.25">
      <c r="A6222" s="2"/>
      <c r="B6222" s="2" t="s">
        <v>10</v>
      </c>
      <c r="C6222" s="2">
        <f>C6221</f>
        <v>260</v>
      </c>
      <c r="D6222" s="2">
        <f>D6221+1</f>
        <v>2</v>
      </c>
      <c r="E6222" s="2">
        <f t="shared" si="1392"/>
        <v>6218</v>
      </c>
      <c r="F6222" s="11">
        <v>198</v>
      </c>
      <c r="G6222" s="10">
        <v>0</v>
      </c>
      <c r="H6222" s="10">
        <v>0</v>
      </c>
      <c r="I6222" s="10">
        <v>0</v>
      </c>
      <c r="J6222" s="9">
        <v>0.17944035273165301</v>
      </c>
      <c r="K6222" s="9">
        <v>0.36</v>
      </c>
      <c r="L6222" s="9">
        <v>0.36</v>
      </c>
      <c r="N6222" s="32">
        <f>IF('System Design'!$F$8=1,'Hourly Demand and Generation'!G6222*'System Design'!$F$21,IF('System Design'!$F$8=2,'Hourly Demand and Generation'!H6222*'System Design'!$F$21,IF('System Design'!$F$8=3,'Hourly Demand and Generation'!I6222*'System Design'!$F$21)))</f>
        <v>0</v>
      </c>
      <c r="O6222" s="32">
        <f>IF('System Design'!$F$8=1,'Hourly Demand and Generation'!J6222*'System Design'!$F$22,IF('System Design'!$F$8=2,'Hourly Demand and Generation'!K6222*'System Design'!$F$22,IF('System Design'!$F$8=3,'Hourly Demand and Generation'!L6222*'System Design'!$F$22)))</f>
        <v>900</v>
      </c>
      <c r="Q6222" s="32">
        <f t="shared" si="1390"/>
        <v>0</v>
      </c>
      <c r="R6222" s="32">
        <f t="shared" si="1393"/>
        <v>5400</v>
      </c>
      <c r="S6222" s="32">
        <f t="shared" si="1394"/>
        <v>0</v>
      </c>
      <c r="T6222" s="32">
        <f t="shared" si="1395"/>
        <v>21600</v>
      </c>
      <c r="U6222" s="32">
        <f t="shared" si="1396"/>
        <v>0</v>
      </c>
      <c r="V6222" s="32">
        <f t="shared" si="1391"/>
        <v>702</v>
      </c>
      <c r="W6222" s="32">
        <f t="shared" si="1397"/>
        <v>702</v>
      </c>
      <c r="X6222" s="32">
        <f t="shared" si="1398"/>
        <v>702</v>
      </c>
    </row>
    <row r="6223" spans="1:24" x14ac:dyDescent="0.25">
      <c r="A6223" s="2"/>
      <c r="B6223" s="2" t="s">
        <v>10</v>
      </c>
      <c r="C6223" s="2">
        <f t="shared" ref="C6223:C6244" si="1399">C6222</f>
        <v>260</v>
      </c>
      <c r="D6223" s="2">
        <f t="shared" ref="D6223:D6244" si="1400">D6222+1</f>
        <v>3</v>
      </c>
      <c r="E6223" s="2">
        <f t="shared" si="1392"/>
        <v>6219</v>
      </c>
      <c r="F6223" s="11">
        <v>180</v>
      </c>
      <c r="G6223" s="10">
        <v>0</v>
      </c>
      <c r="H6223" s="10">
        <v>0</v>
      </c>
      <c r="I6223" s="10">
        <v>0</v>
      </c>
      <c r="J6223" s="9">
        <v>0.17944035273165301</v>
      </c>
      <c r="K6223" s="9">
        <v>0.36</v>
      </c>
      <c r="L6223" s="9">
        <v>0.36</v>
      </c>
      <c r="N6223" s="32">
        <f>IF('System Design'!$F$8=1,'Hourly Demand and Generation'!G6223*'System Design'!$F$21,IF('System Design'!$F$8=2,'Hourly Demand and Generation'!H6223*'System Design'!$F$21,IF('System Design'!$F$8=3,'Hourly Demand and Generation'!I6223*'System Design'!$F$21)))</f>
        <v>0</v>
      </c>
      <c r="O6223" s="32">
        <f>IF('System Design'!$F$8=1,'Hourly Demand and Generation'!J6223*'System Design'!$F$22,IF('System Design'!$F$8=2,'Hourly Demand and Generation'!K6223*'System Design'!$F$22,IF('System Design'!$F$8=3,'Hourly Demand and Generation'!L6223*'System Design'!$F$22)))</f>
        <v>900</v>
      </c>
      <c r="Q6223" s="32">
        <f t="shared" si="1390"/>
        <v>0</v>
      </c>
      <c r="R6223" s="32">
        <f t="shared" si="1393"/>
        <v>5400</v>
      </c>
      <c r="S6223" s="32">
        <f t="shared" si="1394"/>
        <v>0</v>
      </c>
      <c r="T6223" s="32">
        <f t="shared" si="1395"/>
        <v>21600</v>
      </c>
      <c r="U6223" s="32">
        <f t="shared" si="1396"/>
        <v>0</v>
      </c>
      <c r="V6223" s="32">
        <f t="shared" si="1391"/>
        <v>720</v>
      </c>
      <c r="W6223" s="32">
        <f t="shared" si="1397"/>
        <v>720</v>
      </c>
      <c r="X6223" s="32">
        <f t="shared" si="1398"/>
        <v>720</v>
      </c>
    </row>
    <row r="6224" spans="1:24" x14ac:dyDescent="0.25">
      <c r="A6224" s="2"/>
      <c r="B6224" s="2" t="s">
        <v>10</v>
      </c>
      <c r="C6224" s="2">
        <f t="shared" si="1399"/>
        <v>260</v>
      </c>
      <c r="D6224" s="2">
        <f t="shared" si="1400"/>
        <v>4</v>
      </c>
      <c r="E6224" s="2">
        <f t="shared" si="1392"/>
        <v>6220</v>
      </c>
      <c r="F6224" s="11">
        <v>216</v>
      </c>
      <c r="G6224" s="10">
        <v>0</v>
      </c>
      <c r="H6224" s="10">
        <v>0</v>
      </c>
      <c r="I6224" s="10">
        <v>0</v>
      </c>
      <c r="J6224" s="9">
        <v>0.199378169701837</v>
      </c>
      <c r="K6224" s="9">
        <v>0.4</v>
      </c>
      <c r="L6224" s="9">
        <v>0.4</v>
      </c>
      <c r="N6224" s="32">
        <f>IF('System Design'!$F$8=1,'Hourly Demand and Generation'!G6224*'System Design'!$F$21,IF('System Design'!$F$8=2,'Hourly Demand and Generation'!H6224*'System Design'!$F$21,IF('System Design'!$F$8=3,'Hourly Demand and Generation'!I6224*'System Design'!$F$21)))</f>
        <v>0</v>
      </c>
      <c r="O6224" s="32">
        <f>IF('System Design'!$F$8=1,'Hourly Demand and Generation'!J6224*'System Design'!$F$22,IF('System Design'!$F$8=2,'Hourly Demand and Generation'!K6224*'System Design'!$F$22,IF('System Design'!$F$8=3,'Hourly Demand and Generation'!L6224*'System Design'!$F$22)))</f>
        <v>1000</v>
      </c>
      <c r="Q6224" s="32">
        <f t="shared" si="1390"/>
        <v>0</v>
      </c>
      <c r="R6224" s="32">
        <f t="shared" si="1393"/>
        <v>5400</v>
      </c>
      <c r="S6224" s="32">
        <f t="shared" si="1394"/>
        <v>0</v>
      </c>
      <c r="T6224" s="32">
        <f t="shared" si="1395"/>
        <v>21600</v>
      </c>
      <c r="U6224" s="32">
        <f t="shared" si="1396"/>
        <v>0</v>
      </c>
      <c r="V6224" s="32">
        <f t="shared" si="1391"/>
        <v>784</v>
      </c>
      <c r="W6224" s="32">
        <f t="shared" si="1397"/>
        <v>784</v>
      </c>
      <c r="X6224" s="32">
        <f t="shared" si="1398"/>
        <v>784</v>
      </c>
    </row>
    <row r="6225" spans="1:24" x14ac:dyDescent="0.25">
      <c r="A6225" s="2"/>
      <c r="B6225" s="2" t="s">
        <v>10</v>
      </c>
      <c r="C6225" s="2">
        <f t="shared" si="1399"/>
        <v>260</v>
      </c>
      <c r="D6225" s="2">
        <f t="shared" si="1400"/>
        <v>5</v>
      </c>
      <c r="E6225" s="2">
        <f t="shared" si="1392"/>
        <v>6221</v>
      </c>
      <c r="F6225" s="11">
        <v>234</v>
      </c>
      <c r="G6225" s="10">
        <v>0</v>
      </c>
      <c r="H6225" s="10">
        <v>2.73955466712997E-2</v>
      </c>
      <c r="I6225" s="10">
        <v>6.4000000000000001E-2</v>
      </c>
      <c r="J6225" s="9">
        <v>0.159502535761469</v>
      </c>
      <c r="K6225" s="9">
        <v>0.32</v>
      </c>
      <c r="L6225" s="9">
        <v>0.32</v>
      </c>
      <c r="N6225" s="32">
        <f>IF('System Design'!$F$8=1,'Hourly Demand and Generation'!G6225*'System Design'!$F$21,IF('System Design'!$F$8=2,'Hourly Demand and Generation'!H6225*'System Design'!$F$21,IF('System Design'!$F$8=3,'Hourly Demand and Generation'!I6225*'System Design'!$F$21)))</f>
        <v>32</v>
      </c>
      <c r="O6225" s="32">
        <f>IF('System Design'!$F$8=1,'Hourly Demand and Generation'!J6225*'System Design'!$F$22,IF('System Design'!$F$8=2,'Hourly Demand and Generation'!K6225*'System Design'!$F$22,IF('System Design'!$F$8=3,'Hourly Demand and Generation'!L6225*'System Design'!$F$22)))</f>
        <v>800</v>
      </c>
      <c r="Q6225" s="32">
        <f t="shared" si="1390"/>
        <v>0</v>
      </c>
      <c r="R6225" s="32">
        <f t="shared" si="1393"/>
        <v>5400</v>
      </c>
      <c r="S6225" s="32">
        <f t="shared" si="1394"/>
        <v>0</v>
      </c>
      <c r="T6225" s="32">
        <f t="shared" si="1395"/>
        <v>21600</v>
      </c>
      <c r="U6225" s="32">
        <f t="shared" si="1396"/>
        <v>0</v>
      </c>
      <c r="V6225" s="32">
        <f t="shared" si="1391"/>
        <v>598</v>
      </c>
      <c r="W6225" s="32">
        <f t="shared" si="1397"/>
        <v>598</v>
      </c>
      <c r="X6225" s="32">
        <f t="shared" si="1398"/>
        <v>598</v>
      </c>
    </row>
    <row r="6226" spans="1:24" x14ac:dyDescent="0.25">
      <c r="A6226" s="2"/>
      <c r="B6226" s="2" t="s">
        <v>10</v>
      </c>
      <c r="C6226" s="2">
        <f t="shared" si="1399"/>
        <v>260</v>
      </c>
      <c r="D6226" s="2">
        <f t="shared" si="1400"/>
        <v>6</v>
      </c>
      <c r="E6226" s="2">
        <f t="shared" si="1392"/>
        <v>6222</v>
      </c>
      <c r="F6226" s="11">
        <v>252</v>
      </c>
      <c r="G6226" s="10">
        <v>5.4791093342599399E-2</v>
      </c>
      <c r="H6226" s="10">
        <v>8.5611083347811603E-2</v>
      </c>
      <c r="I6226" s="10">
        <v>0.13600000000000001</v>
      </c>
      <c r="J6226" s="9">
        <v>0.159502535761469</v>
      </c>
      <c r="K6226" s="9">
        <v>0.32</v>
      </c>
      <c r="L6226" s="9">
        <v>0.32</v>
      </c>
      <c r="N6226" s="32">
        <f>IF('System Design'!$F$8=1,'Hourly Demand and Generation'!G6226*'System Design'!$F$21,IF('System Design'!$F$8=2,'Hourly Demand and Generation'!H6226*'System Design'!$F$21,IF('System Design'!$F$8=3,'Hourly Demand and Generation'!I6226*'System Design'!$F$21)))</f>
        <v>68</v>
      </c>
      <c r="O6226" s="32">
        <f>IF('System Design'!$F$8=1,'Hourly Demand and Generation'!J6226*'System Design'!$F$22,IF('System Design'!$F$8=2,'Hourly Demand and Generation'!K6226*'System Design'!$F$22,IF('System Design'!$F$8=3,'Hourly Demand and Generation'!L6226*'System Design'!$F$22)))</f>
        <v>800</v>
      </c>
      <c r="Q6226" s="32">
        <f t="shared" si="1390"/>
        <v>0</v>
      </c>
      <c r="R6226" s="32">
        <f t="shared" si="1393"/>
        <v>5400</v>
      </c>
      <c r="S6226" s="32">
        <f t="shared" si="1394"/>
        <v>0</v>
      </c>
      <c r="T6226" s="32">
        <f t="shared" si="1395"/>
        <v>21600</v>
      </c>
      <c r="U6226" s="32">
        <f t="shared" si="1396"/>
        <v>0</v>
      </c>
      <c r="V6226" s="32">
        <f t="shared" si="1391"/>
        <v>616</v>
      </c>
      <c r="W6226" s="32">
        <f t="shared" si="1397"/>
        <v>616</v>
      </c>
      <c r="X6226" s="32">
        <f t="shared" si="1398"/>
        <v>616</v>
      </c>
    </row>
    <row r="6227" spans="1:24" x14ac:dyDescent="0.25">
      <c r="A6227" s="2"/>
      <c r="B6227" s="2" t="s">
        <v>10</v>
      </c>
      <c r="C6227" s="2">
        <f t="shared" si="1399"/>
        <v>260</v>
      </c>
      <c r="D6227" s="2">
        <f t="shared" si="1400"/>
        <v>7</v>
      </c>
      <c r="E6227" s="2">
        <f t="shared" si="1392"/>
        <v>6223</v>
      </c>
      <c r="F6227" s="11">
        <v>270</v>
      </c>
      <c r="G6227" s="10">
        <v>0.11643107335302399</v>
      </c>
      <c r="H6227" s="10">
        <v>0.143826620024323</v>
      </c>
      <c r="I6227" s="10">
        <v>0.2</v>
      </c>
      <c r="J6227" s="9">
        <v>0.17944035273165301</v>
      </c>
      <c r="K6227" s="9">
        <v>0.36</v>
      </c>
      <c r="L6227" s="9">
        <v>0.36</v>
      </c>
      <c r="N6227" s="32">
        <f>IF('System Design'!$F$8=1,'Hourly Demand and Generation'!G6227*'System Design'!$F$21,IF('System Design'!$F$8=2,'Hourly Demand and Generation'!H6227*'System Design'!$F$21,IF('System Design'!$F$8=3,'Hourly Demand and Generation'!I6227*'System Design'!$F$21)))</f>
        <v>100</v>
      </c>
      <c r="O6227" s="32">
        <f>IF('System Design'!$F$8=1,'Hourly Demand and Generation'!J6227*'System Design'!$F$22,IF('System Design'!$F$8=2,'Hourly Demand and Generation'!K6227*'System Design'!$F$22,IF('System Design'!$F$8=3,'Hourly Demand and Generation'!L6227*'System Design'!$F$22)))</f>
        <v>900</v>
      </c>
      <c r="Q6227" s="32">
        <f t="shared" si="1390"/>
        <v>0</v>
      </c>
      <c r="R6227" s="32">
        <f t="shared" si="1393"/>
        <v>5400</v>
      </c>
      <c r="S6227" s="32">
        <f t="shared" si="1394"/>
        <v>0</v>
      </c>
      <c r="T6227" s="32">
        <f t="shared" si="1395"/>
        <v>21600</v>
      </c>
      <c r="U6227" s="32">
        <f t="shared" si="1396"/>
        <v>0</v>
      </c>
      <c r="V6227" s="32">
        <f t="shared" si="1391"/>
        <v>730</v>
      </c>
      <c r="W6227" s="32">
        <f t="shared" si="1397"/>
        <v>730</v>
      </c>
      <c r="X6227" s="32">
        <f t="shared" si="1398"/>
        <v>730</v>
      </c>
    </row>
    <row r="6228" spans="1:24" x14ac:dyDescent="0.25">
      <c r="A6228" s="2"/>
      <c r="B6228" s="2" t="s">
        <v>10</v>
      </c>
      <c r="C6228" s="2">
        <f t="shared" si="1399"/>
        <v>260</v>
      </c>
      <c r="D6228" s="2">
        <f t="shared" si="1400"/>
        <v>8</v>
      </c>
      <c r="E6228" s="2">
        <f t="shared" si="1392"/>
        <v>6224</v>
      </c>
      <c r="F6228" s="11">
        <v>288</v>
      </c>
      <c r="G6228" s="10">
        <v>0.226013260038223</v>
      </c>
      <c r="H6228" s="10">
        <v>0.25683325004343499</v>
      </c>
      <c r="I6228" s="10">
        <v>0.33600000000000002</v>
      </c>
      <c r="J6228" s="9">
        <v>0.17944035273165301</v>
      </c>
      <c r="K6228" s="9">
        <v>0.36</v>
      </c>
      <c r="L6228" s="9">
        <v>0.36</v>
      </c>
      <c r="N6228" s="32">
        <f>IF('System Design'!$F$8=1,'Hourly Demand and Generation'!G6228*'System Design'!$F$21,IF('System Design'!$F$8=2,'Hourly Demand and Generation'!H6228*'System Design'!$F$21,IF('System Design'!$F$8=3,'Hourly Demand and Generation'!I6228*'System Design'!$F$21)))</f>
        <v>168</v>
      </c>
      <c r="O6228" s="32">
        <f>IF('System Design'!$F$8=1,'Hourly Demand and Generation'!J6228*'System Design'!$F$22,IF('System Design'!$F$8=2,'Hourly Demand and Generation'!K6228*'System Design'!$F$22,IF('System Design'!$F$8=3,'Hourly Demand and Generation'!L6228*'System Design'!$F$22)))</f>
        <v>900</v>
      </c>
      <c r="Q6228" s="32">
        <f t="shared" si="1390"/>
        <v>0</v>
      </c>
      <c r="R6228" s="32">
        <f t="shared" si="1393"/>
        <v>5400</v>
      </c>
      <c r="S6228" s="32">
        <f t="shared" si="1394"/>
        <v>0</v>
      </c>
      <c r="T6228" s="32">
        <f t="shared" si="1395"/>
        <v>21600</v>
      </c>
      <c r="U6228" s="32">
        <f t="shared" si="1396"/>
        <v>0</v>
      </c>
      <c r="V6228" s="32">
        <f t="shared" si="1391"/>
        <v>780</v>
      </c>
      <c r="W6228" s="32">
        <f t="shared" si="1397"/>
        <v>780</v>
      </c>
      <c r="X6228" s="32">
        <f t="shared" si="1398"/>
        <v>780</v>
      </c>
    </row>
    <row r="6229" spans="1:24" x14ac:dyDescent="0.25">
      <c r="A6229" s="2"/>
      <c r="B6229" s="2" t="s">
        <v>10</v>
      </c>
      <c r="C6229" s="2">
        <f t="shared" si="1399"/>
        <v>260</v>
      </c>
      <c r="D6229" s="2">
        <f t="shared" si="1400"/>
        <v>9</v>
      </c>
      <c r="E6229" s="2">
        <f t="shared" si="1392"/>
        <v>6225</v>
      </c>
      <c r="F6229" s="11">
        <v>288</v>
      </c>
      <c r="G6229" s="10">
        <v>0.34244433339124603</v>
      </c>
      <c r="H6229" s="10">
        <v>0.36983988006254598</v>
      </c>
      <c r="I6229" s="10">
        <v>0.46400000000000002</v>
      </c>
      <c r="J6229" s="9">
        <v>0.159502535761469</v>
      </c>
      <c r="K6229" s="9">
        <v>0.32</v>
      </c>
      <c r="L6229" s="9">
        <v>0.32</v>
      </c>
      <c r="N6229" s="32">
        <f>IF('System Design'!$F$8=1,'Hourly Demand and Generation'!G6229*'System Design'!$F$21,IF('System Design'!$F$8=2,'Hourly Demand and Generation'!H6229*'System Design'!$F$21,IF('System Design'!$F$8=3,'Hourly Demand and Generation'!I6229*'System Design'!$F$21)))</f>
        <v>232</v>
      </c>
      <c r="O6229" s="32">
        <f>IF('System Design'!$F$8=1,'Hourly Demand and Generation'!J6229*'System Design'!$F$22,IF('System Design'!$F$8=2,'Hourly Demand and Generation'!K6229*'System Design'!$F$22,IF('System Design'!$F$8=3,'Hourly Demand and Generation'!L6229*'System Design'!$F$22)))</f>
        <v>800</v>
      </c>
      <c r="Q6229" s="32">
        <f t="shared" si="1390"/>
        <v>0</v>
      </c>
      <c r="R6229" s="32">
        <f t="shared" si="1393"/>
        <v>5400</v>
      </c>
      <c r="S6229" s="32">
        <f t="shared" si="1394"/>
        <v>0</v>
      </c>
      <c r="T6229" s="32">
        <f t="shared" si="1395"/>
        <v>21600</v>
      </c>
      <c r="U6229" s="32">
        <f t="shared" si="1396"/>
        <v>0</v>
      </c>
      <c r="V6229" s="32">
        <f t="shared" si="1391"/>
        <v>744</v>
      </c>
      <c r="W6229" s="32">
        <f t="shared" si="1397"/>
        <v>744</v>
      </c>
      <c r="X6229" s="32">
        <f t="shared" si="1398"/>
        <v>744</v>
      </c>
    </row>
    <row r="6230" spans="1:24" x14ac:dyDescent="0.25">
      <c r="A6230" s="2"/>
      <c r="B6230" s="2" t="s">
        <v>10</v>
      </c>
      <c r="C6230" s="2">
        <f t="shared" si="1399"/>
        <v>260</v>
      </c>
      <c r="D6230" s="2">
        <f t="shared" si="1400"/>
        <v>10</v>
      </c>
      <c r="E6230" s="2">
        <f t="shared" si="1392"/>
        <v>6226</v>
      </c>
      <c r="F6230" s="11">
        <v>280.8</v>
      </c>
      <c r="G6230" s="10">
        <v>0.45887540674427002</v>
      </c>
      <c r="H6230" s="10">
        <v>0.48627095341556997</v>
      </c>
      <c r="I6230" s="10">
        <v>0.6</v>
      </c>
      <c r="J6230" s="9">
        <v>0.17944035273165301</v>
      </c>
      <c r="K6230" s="9">
        <v>0.36</v>
      </c>
      <c r="L6230" s="9">
        <v>0.36</v>
      </c>
      <c r="N6230" s="32">
        <f>IF('System Design'!$F$8=1,'Hourly Demand and Generation'!G6230*'System Design'!$F$21,IF('System Design'!$F$8=2,'Hourly Demand and Generation'!H6230*'System Design'!$F$21,IF('System Design'!$F$8=3,'Hourly Demand and Generation'!I6230*'System Design'!$F$21)))</f>
        <v>300</v>
      </c>
      <c r="O6230" s="32">
        <f>IF('System Design'!$F$8=1,'Hourly Demand and Generation'!J6230*'System Design'!$F$22,IF('System Design'!$F$8=2,'Hourly Demand and Generation'!K6230*'System Design'!$F$22,IF('System Design'!$F$8=3,'Hourly Demand and Generation'!L6230*'System Design'!$F$22)))</f>
        <v>900</v>
      </c>
      <c r="Q6230" s="32">
        <f t="shared" si="1390"/>
        <v>0</v>
      </c>
      <c r="R6230" s="32">
        <f t="shared" si="1393"/>
        <v>5400</v>
      </c>
      <c r="S6230" s="32">
        <f t="shared" si="1394"/>
        <v>0</v>
      </c>
      <c r="T6230" s="32">
        <f t="shared" si="1395"/>
        <v>21600</v>
      </c>
      <c r="U6230" s="32">
        <f t="shared" si="1396"/>
        <v>0</v>
      </c>
      <c r="V6230" s="32">
        <f t="shared" si="1391"/>
        <v>919.2</v>
      </c>
      <c r="W6230" s="32">
        <f t="shared" si="1397"/>
        <v>919.2</v>
      </c>
      <c r="X6230" s="32">
        <f t="shared" si="1398"/>
        <v>919.2</v>
      </c>
    </row>
    <row r="6231" spans="1:24" x14ac:dyDescent="0.25">
      <c r="A6231" s="2"/>
      <c r="B6231" s="2" t="s">
        <v>10</v>
      </c>
      <c r="C6231" s="2">
        <f t="shared" si="1399"/>
        <v>260</v>
      </c>
      <c r="D6231" s="2">
        <f t="shared" si="1400"/>
        <v>11</v>
      </c>
      <c r="E6231" s="2">
        <f t="shared" si="1392"/>
        <v>6227</v>
      </c>
      <c r="F6231" s="11">
        <v>277.2</v>
      </c>
      <c r="G6231" s="10">
        <v>0.568457593429469</v>
      </c>
      <c r="H6231" s="10">
        <v>0.59927758343468096</v>
      </c>
      <c r="I6231" s="10">
        <v>0.73599999999999999</v>
      </c>
      <c r="J6231" s="9">
        <v>0.159502535761469</v>
      </c>
      <c r="K6231" s="9">
        <v>0.32</v>
      </c>
      <c r="L6231" s="9">
        <v>0.32</v>
      </c>
      <c r="N6231" s="32">
        <f>IF('System Design'!$F$8=1,'Hourly Demand and Generation'!G6231*'System Design'!$F$21,IF('System Design'!$F$8=2,'Hourly Demand and Generation'!H6231*'System Design'!$F$21,IF('System Design'!$F$8=3,'Hourly Demand and Generation'!I6231*'System Design'!$F$21)))</f>
        <v>368</v>
      </c>
      <c r="O6231" s="32">
        <f>IF('System Design'!$F$8=1,'Hourly Demand and Generation'!J6231*'System Design'!$F$22,IF('System Design'!$F$8=2,'Hourly Demand and Generation'!K6231*'System Design'!$F$22,IF('System Design'!$F$8=3,'Hourly Demand and Generation'!L6231*'System Design'!$F$22)))</f>
        <v>800</v>
      </c>
      <c r="Q6231" s="32">
        <f t="shared" si="1390"/>
        <v>0</v>
      </c>
      <c r="R6231" s="32">
        <f t="shared" si="1393"/>
        <v>5400</v>
      </c>
      <c r="S6231" s="32">
        <f t="shared" si="1394"/>
        <v>0</v>
      </c>
      <c r="T6231" s="32">
        <f t="shared" si="1395"/>
        <v>21600</v>
      </c>
      <c r="U6231" s="32">
        <f t="shared" si="1396"/>
        <v>0</v>
      </c>
      <c r="V6231" s="32">
        <f t="shared" si="1391"/>
        <v>890.8</v>
      </c>
      <c r="W6231" s="32">
        <f t="shared" si="1397"/>
        <v>890.8</v>
      </c>
      <c r="X6231" s="32">
        <f t="shared" si="1398"/>
        <v>890.8</v>
      </c>
    </row>
    <row r="6232" spans="1:24" x14ac:dyDescent="0.25">
      <c r="A6232" s="2"/>
      <c r="B6232" s="2" t="s">
        <v>10</v>
      </c>
      <c r="C6232" s="2">
        <f t="shared" si="1399"/>
        <v>260</v>
      </c>
      <c r="D6232" s="2">
        <f t="shared" si="1400"/>
        <v>12</v>
      </c>
      <c r="E6232" s="2">
        <f t="shared" si="1392"/>
        <v>6228</v>
      </c>
      <c r="F6232" s="11">
        <v>277.2</v>
      </c>
      <c r="G6232" s="10">
        <v>0.68488866678249305</v>
      </c>
      <c r="H6232" s="10">
        <v>0.68488866678249305</v>
      </c>
      <c r="I6232" s="10">
        <v>0.8</v>
      </c>
      <c r="J6232" s="9">
        <v>0.14953362727637701</v>
      </c>
      <c r="K6232" s="9">
        <v>0.3</v>
      </c>
      <c r="L6232" s="9">
        <v>0.3</v>
      </c>
      <c r="N6232" s="32">
        <f>IF('System Design'!$F$8=1,'Hourly Demand and Generation'!G6232*'System Design'!$F$21,IF('System Design'!$F$8=2,'Hourly Demand and Generation'!H6232*'System Design'!$F$21,IF('System Design'!$F$8=3,'Hourly Demand and Generation'!I6232*'System Design'!$F$21)))</f>
        <v>400</v>
      </c>
      <c r="O6232" s="32">
        <f>IF('System Design'!$F$8=1,'Hourly Demand and Generation'!J6232*'System Design'!$F$22,IF('System Design'!$F$8=2,'Hourly Demand and Generation'!K6232*'System Design'!$F$22,IF('System Design'!$F$8=3,'Hourly Demand and Generation'!L6232*'System Design'!$F$22)))</f>
        <v>750</v>
      </c>
      <c r="Q6232" s="32">
        <f t="shared" si="1390"/>
        <v>0</v>
      </c>
      <c r="R6232" s="32">
        <f t="shared" si="1393"/>
        <v>5400</v>
      </c>
      <c r="S6232" s="32">
        <f t="shared" si="1394"/>
        <v>0</v>
      </c>
      <c r="T6232" s="32">
        <f t="shared" si="1395"/>
        <v>21600</v>
      </c>
      <c r="U6232" s="32">
        <f t="shared" si="1396"/>
        <v>0</v>
      </c>
      <c r="V6232" s="32">
        <f t="shared" si="1391"/>
        <v>872.8</v>
      </c>
      <c r="W6232" s="32">
        <f t="shared" si="1397"/>
        <v>872.8</v>
      </c>
      <c r="X6232" s="32">
        <f t="shared" si="1398"/>
        <v>872.8</v>
      </c>
    </row>
    <row r="6233" spans="1:24" x14ac:dyDescent="0.25">
      <c r="A6233" s="2"/>
      <c r="B6233" s="2" t="s">
        <v>10</v>
      </c>
      <c r="C6233" s="2">
        <f t="shared" si="1399"/>
        <v>260</v>
      </c>
      <c r="D6233" s="2">
        <f t="shared" si="1400"/>
        <v>13</v>
      </c>
      <c r="E6233" s="2">
        <f t="shared" si="1392"/>
        <v>6229</v>
      </c>
      <c r="F6233" s="11">
        <v>288</v>
      </c>
      <c r="G6233" s="10">
        <v>0.568457593429469</v>
      </c>
      <c r="H6233" s="10">
        <v>0.59927758343468096</v>
      </c>
      <c r="I6233" s="10">
        <v>0.73599999999999999</v>
      </c>
      <c r="J6233" s="9">
        <v>0.159502535761469</v>
      </c>
      <c r="K6233" s="9">
        <v>0.32</v>
      </c>
      <c r="L6233" s="9">
        <v>0.32</v>
      </c>
      <c r="N6233" s="32">
        <f>IF('System Design'!$F$8=1,'Hourly Demand and Generation'!G6233*'System Design'!$F$21,IF('System Design'!$F$8=2,'Hourly Demand and Generation'!H6233*'System Design'!$F$21,IF('System Design'!$F$8=3,'Hourly Demand and Generation'!I6233*'System Design'!$F$21)))</f>
        <v>368</v>
      </c>
      <c r="O6233" s="32">
        <f>IF('System Design'!$F$8=1,'Hourly Demand and Generation'!J6233*'System Design'!$F$22,IF('System Design'!$F$8=2,'Hourly Demand and Generation'!K6233*'System Design'!$F$22,IF('System Design'!$F$8=3,'Hourly Demand and Generation'!L6233*'System Design'!$F$22)))</f>
        <v>800</v>
      </c>
      <c r="Q6233" s="32">
        <f t="shared" si="1390"/>
        <v>0</v>
      </c>
      <c r="R6233" s="32">
        <f t="shared" si="1393"/>
        <v>5400</v>
      </c>
      <c r="S6233" s="32">
        <f t="shared" si="1394"/>
        <v>0</v>
      </c>
      <c r="T6233" s="32">
        <f t="shared" si="1395"/>
        <v>21600</v>
      </c>
      <c r="U6233" s="32">
        <f t="shared" si="1396"/>
        <v>0</v>
      </c>
      <c r="V6233" s="32">
        <f t="shared" si="1391"/>
        <v>880</v>
      </c>
      <c r="W6233" s="32">
        <f t="shared" si="1397"/>
        <v>880</v>
      </c>
      <c r="X6233" s="32">
        <f t="shared" si="1398"/>
        <v>880</v>
      </c>
    </row>
    <row r="6234" spans="1:24" x14ac:dyDescent="0.25">
      <c r="A6234" s="2"/>
      <c r="B6234" s="2" t="s">
        <v>10</v>
      </c>
      <c r="C6234" s="2">
        <f t="shared" si="1399"/>
        <v>260</v>
      </c>
      <c r="D6234" s="2">
        <f t="shared" si="1400"/>
        <v>14</v>
      </c>
      <c r="E6234" s="2">
        <f t="shared" si="1392"/>
        <v>6230</v>
      </c>
      <c r="F6234" s="11">
        <v>288</v>
      </c>
      <c r="G6234" s="10">
        <v>0.45887540674427002</v>
      </c>
      <c r="H6234" s="10">
        <v>0.48627095341556997</v>
      </c>
      <c r="I6234" s="10">
        <v>0.6</v>
      </c>
      <c r="J6234" s="9">
        <v>0.16947144424656099</v>
      </c>
      <c r="K6234" s="9">
        <v>0.34</v>
      </c>
      <c r="L6234" s="9">
        <v>0.34</v>
      </c>
      <c r="N6234" s="32">
        <f>IF('System Design'!$F$8=1,'Hourly Demand and Generation'!G6234*'System Design'!$F$21,IF('System Design'!$F$8=2,'Hourly Demand and Generation'!H6234*'System Design'!$F$21,IF('System Design'!$F$8=3,'Hourly Demand and Generation'!I6234*'System Design'!$F$21)))</f>
        <v>300</v>
      </c>
      <c r="O6234" s="32">
        <f>IF('System Design'!$F$8=1,'Hourly Demand and Generation'!J6234*'System Design'!$F$22,IF('System Design'!$F$8=2,'Hourly Demand and Generation'!K6234*'System Design'!$F$22,IF('System Design'!$F$8=3,'Hourly Demand and Generation'!L6234*'System Design'!$F$22)))</f>
        <v>850.00000000000011</v>
      </c>
      <c r="Q6234" s="32">
        <f t="shared" si="1390"/>
        <v>0</v>
      </c>
      <c r="R6234" s="32">
        <f t="shared" si="1393"/>
        <v>5400</v>
      </c>
      <c r="S6234" s="32">
        <f t="shared" si="1394"/>
        <v>0</v>
      </c>
      <c r="T6234" s="32">
        <f t="shared" si="1395"/>
        <v>21600</v>
      </c>
      <c r="U6234" s="32">
        <f t="shared" si="1396"/>
        <v>0</v>
      </c>
      <c r="V6234" s="32">
        <f t="shared" si="1391"/>
        <v>862</v>
      </c>
      <c r="W6234" s="32">
        <f t="shared" si="1397"/>
        <v>862</v>
      </c>
      <c r="X6234" s="32">
        <f t="shared" si="1398"/>
        <v>862</v>
      </c>
    </row>
    <row r="6235" spans="1:24" x14ac:dyDescent="0.25">
      <c r="A6235" s="2"/>
      <c r="B6235" s="2" t="s">
        <v>10</v>
      </c>
      <c r="C6235" s="2">
        <f t="shared" si="1399"/>
        <v>260</v>
      </c>
      <c r="D6235" s="2">
        <f t="shared" si="1400"/>
        <v>15</v>
      </c>
      <c r="E6235" s="2">
        <f t="shared" si="1392"/>
        <v>6231</v>
      </c>
      <c r="F6235" s="11">
        <v>306</v>
      </c>
      <c r="G6235" s="10">
        <v>0.34244433339124603</v>
      </c>
      <c r="H6235" s="10">
        <v>0.36983988006254598</v>
      </c>
      <c r="I6235" s="10">
        <v>0.46400000000000002</v>
      </c>
      <c r="J6235" s="9">
        <v>0.17944035273165301</v>
      </c>
      <c r="K6235" s="9">
        <v>0.36</v>
      </c>
      <c r="L6235" s="9">
        <v>0.36</v>
      </c>
      <c r="N6235" s="32">
        <f>IF('System Design'!$F$8=1,'Hourly Demand and Generation'!G6235*'System Design'!$F$21,IF('System Design'!$F$8=2,'Hourly Demand and Generation'!H6235*'System Design'!$F$21,IF('System Design'!$F$8=3,'Hourly Demand and Generation'!I6235*'System Design'!$F$21)))</f>
        <v>232</v>
      </c>
      <c r="O6235" s="32">
        <f>IF('System Design'!$F$8=1,'Hourly Demand and Generation'!J6235*'System Design'!$F$22,IF('System Design'!$F$8=2,'Hourly Demand and Generation'!K6235*'System Design'!$F$22,IF('System Design'!$F$8=3,'Hourly Demand and Generation'!L6235*'System Design'!$F$22)))</f>
        <v>900</v>
      </c>
      <c r="Q6235" s="32">
        <f t="shared" si="1390"/>
        <v>0</v>
      </c>
      <c r="R6235" s="32">
        <f t="shared" si="1393"/>
        <v>5400</v>
      </c>
      <c r="S6235" s="32">
        <f t="shared" si="1394"/>
        <v>0</v>
      </c>
      <c r="T6235" s="32">
        <f t="shared" si="1395"/>
        <v>21600</v>
      </c>
      <c r="U6235" s="32">
        <f t="shared" si="1396"/>
        <v>0</v>
      </c>
      <c r="V6235" s="32">
        <f t="shared" si="1391"/>
        <v>826</v>
      </c>
      <c r="W6235" s="32">
        <f t="shared" si="1397"/>
        <v>826</v>
      </c>
      <c r="X6235" s="32">
        <f t="shared" si="1398"/>
        <v>826</v>
      </c>
    </row>
    <row r="6236" spans="1:24" x14ac:dyDescent="0.25">
      <c r="A6236" s="2"/>
      <c r="B6236" s="2" t="s">
        <v>10</v>
      </c>
      <c r="C6236" s="2">
        <f t="shared" si="1399"/>
        <v>260</v>
      </c>
      <c r="D6236" s="2">
        <f t="shared" si="1400"/>
        <v>16</v>
      </c>
      <c r="E6236" s="2">
        <f t="shared" si="1392"/>
        <v>6232</v>
      </c>
      <c r="F6236" s="11">
        <v>324</v>
      </c>
      <c r="G6236" s="10">
        <v>0.226013260038223</v>
      </c>
      <c r="H6236" s="10">
        <v>0.25683325004343499</v>
      </c>
      <c r="I6236" s="10">
        <v>0.33600000000000002</v>
      </c>
      <c r="J6236" s="9">
        <v>0.17944035273165301</v>
      </c>
      <c r="K6236" s="9">
        <v>0.36</v>
      </c>
      <c r="L6236" s="9">
        <v>0.36</v>
      </c>
      <c r="N6236" s="32">
        <f>IF('System Design'!$F$8=1,'Hourly Demand and Generation'!G6236*'System Design'!$F$21,IF('System Design'!$F$8=2,'Hourly Demand and Generation'!H6236*'System Design'!$F$21,IF('System Design'!$F$8=3,'Hourly Demand and Generation'!I6236*'System Design'!$F$21)))</f>
        <v>168</v>
      </c>
      <c r="O6236" s="32">
        <f>IF('System Design'!$F$8=1,'Hourly Demand and Generation'!J6236*'System Design'!$F$22,IF('System Design'!$F$8=2,'Hourly Demand and Generation'!K6236*'System Design'!$F$22,IF('System Design'!$F$8=3,'Hourly Demand and Generation'!L6236*'System Design'!$F$22)))</f>
        <v>900</v>
      </c>
      <c r="Q6236" s="32">
        <f t="shared" si="1390"/>
        <v>0</v>
      </c>
      <c r="R6236" s="32">
        <f t="shared" si="1393"/>
        <v>5400</v>
      </c>
      <c r="S6236" s="32">
        <f t="shared" si="1394"/>
        <v>0</v>
      </c>
      <c r="T6236" s="32">
        <f t="shared" si="1395"/>
        <v>21600</v>
      </c>
      <c r="U6236" s="32">
        <f t="shared" si="1396"/>
        <v>0</v>
      </c>
      <c r="V6236" s="32">
        <f t="shared" si="1391"/>
        <v>744</v>
      </c>
      <c r="W6236" s="32">
        <f t="shared" si="1397"/>
        <v>744</v>
      </c>
      <c r="X6236" s="32">
        <f t="shared" si="1398"/>
        <v>744</v>
      </c>
    </row>
    <row r="6237" spans="1:24" x14ac:dyDescent="0.25">
      <c r="A6237" s="2"/>
      <c r="B6237" s="2" t="s">
        <v>10</v>
      </c>
      <c r="C6237" s="2">
        <f t="shared" si="1399"/>
        <v>260</v>
      </c>
      <c r="D6237" s="2">
        <f t="shared" si="1400"/>
        <v>17</v>
      </c>
      <c r="E6237" s="2">
        <f t="shared" si="1392"/>
        <v>6233</v>
      </c>
      <c r="F6237" s="11">
        <v>342</v>
      </c>
      <c r="G6237" s="10">
        <v>0.11643107335302399</v>
      </c>
      <c r="H6237" s="10">
        <v>0.143826620024323</v>
      </c>
      <c r="I6237" s="10">
        <v>0.2</v>
      </c>
      <c r="J6237" s="9">
        <v>0.199378169701837</v>
      </c>
      <c r="K6237" s="9">
        <v>0.4</v>
      </c>
      <c r="L6237" s="9">
        <v>0.4</v>
      </c>
      <c r="N6237" s="32">
        <f>IF('System Design'!$F$8=1,'Hourly Demand and Generation'!G6237*'System Design'!$F$21,IF('System Design'!$F$8=2,'Hourly Demand and Generation'!H6237*'System Design'!$F$21,IF('System Design'!$F$8=3,'Hourly Demand and Generation'!I6237*'System Design'!$F$21)))</f>
        <v>100</v>
      </c>
      <c r="O6237" s="32">
        <f>IF('System Design'!$F$8=1,'Hourly Demand and Generation'!J6237*'System Design'!$F$22,IF('System Design'!$F$8=2,'Hourly Demand and Generation'!K6237*'System Design'!$F$22,IF('System Design'!$F$8=3,'Hourly Demand and Generation'!L6237*'System Design'!$F$22)))</f>
        <v>1000</v>
      </c>
      <c r="Q6237" s="32">
        <f t="shared" si="1390"/>
        <v>0</v>
      </c>
      <c r="R6237" s="32">
        <f t="shared" si="1393"/>
        <v>5400</v>
      </c>
      <c r="S6237" s="32">
        <f t="shared" si="1394"/>
        <v>0</v>
      </c>
      <c r="T6237" s="32">
        <f t="shared" si="1395"/>
        <v>21600</v>
      </c>
      <c r="U6237" s="32">
        <f t="shared" si="1396"/>
        <v>0</v>
      </c>
      <c r="V6237" s="32">
        <f t="shared" si="1391"/>
        <v>758</v>
      </c>
      <c r="W6237" s="32">
        <f t="shared" si="1397"/>
        <v>758</v>
      </c>
      <c r="X6237" s="32">
        <f t="shared" si="1398"/>
        <v>758</v>
      </c>
    </row>
    <row r="6238" spans="1:24" x14ac:dyDescent="0.25">
      <c r="A6238" s="2"/>
      <c r="B6238" s="2" t="s">
        <v>10</v>
      </c>
      <c r="C6238" s="2">
        <f t="shared" si="1399"/>
        <v>260</v>
      </c>
      <c r="D6238" s="2">
        <f t="shared" si="1400"/>
        <v>18</v>
      </c>
      <c r="E6238" s="2">
        <f t="shared" si="1392"/>
        <v>6234</v>
      </c>
      <c r="F6238" s="11">
        <v>360</v>
      </c>
      <c r="G6238" s="10">
        <v>5.4791093342599399E-2</v>
      </c>
      <c r="H6238" s="10">
        <v>8.5611083347811603E-2</v>
      </c>
      <c r="I6238" s="10">
        <v>0.13600000000000001</v>
      </c>
      <c r="J6238" s="9">
        <v>0.18940926121674501</v>
      </c>
      <c r="K6238" s="9">
        <v>0.38</v>
      </c>
      <c r="L6238" s="9">
        <v>0.38</v>
      </c>
      <c r="N6238" s="32">
        <f>IF('System Design'!$F$8=1,'Hourly Demand and Generation'!G6238*'System Design'!$F$21,IF('System Design'!$F$8=2,'Hourly Demand and Generation'!H6238*'System Design'!$F$21,IF('System Design'!$F$8=3,'Hourly Demand and Generation'!I6238*'System Design'!$F$21)))</f>
        <v>68</v>
      </c>
      <c r="O6238" s="32">
        <f>IF('System Design'!$F$8=1,'Hourly Demand and Generation'!J6238*'System Design'!$F$22,IF('System Design'!$F$8=2,'Hourly Demand and Generation'!K6238*'System Design'!$F$22,IF('System Design'!$F$8=3,'Hourly Demand and Generation'!L6238*'System Design'!$F$22)))</f>
        <v>950</v>
      </c>
      <c r="Q6238" s="32">
        <f t="shared" si="1390"/>
        <v>0</v>
      </c>
      <c r="R6238" s="32">
        <f t="shared" si="1393"/>
        <v>5400</v>
      </c>
      <c r="S6238" s="32">
        <f t="shared" si="1394"/>
        <v>0</v>
      </c>
      <c r="T6238" s="32">
        <f t="shared" si="1395"/>
        <v>21600</v>
      </c>
      <c r="U6238" s="32">
        <f t="shared" si="1396"/>
        <v>0</v>
      </c>
      <c r="V6238" s="32">
        <f t="shared" si="1391"/>
        <v>658</v>
      </c>
      <c r="W6238" s="32">
        <f t="shared" si="1397"/>
        <v>658</v>
      </c>
      <c r="X6238" s="32">
        <f t="shared" si="1398"/>
        <v>658</v>
      </c>
    </row>
    <row r="6239" spans="1:24" x14ac:dyDescent="0.25">
      <c r="A6239" s="2"/>
      <c r="B6239" s="2" t="s">
        <v>10</v>
      </c>
      <c r="C6239" s="2">
        <f t="shared" si="1399"/>
        <v>260</v>
      </c>
      <c r="D6239" s="2">
        <f t="shared" si="1400"/>
        <v>19</v>
      </c>
      <c r="E6239" s="2">
        <f t="shared" si="1392"/>
        <v>6235</v>
      </c>
      <c r="F6239" s="11">
        <v>349.2</v>
      </c>
      <c r="G6239" s="10">
        <v>0</v>
      </c>
      <c r="H6239" s="10">
        <v>2.73955466712997E-2</v>
      </c>
      <c r="I6239" s="10">
        <v>6.4000000000000001E-2</v>
      </c>
      <c r="J6239" s="9">
        <v>0.17944035273165301</v>
      </c>
      <c r="K6239" s="9">
        <v>0.36</v>
      </c>
      <c r="L6239" s="9">
        <v>0.36</v>
      </c>
      <c r="N6239" s="32">
        <f>IF('System Design'!$F$8=1,'Hourly Demand and Generation'!G6239*'System Design'!$F$21,IF('System Design'!$F$8=2,'Hourly Demand and Generation'!H6239*'System Design'!$F$21,IF('System Design'!$F$8=3,'Hourly Demand and Generation'!I6239*'System Design'!$F$21)))</f>
        <v>32</v>
      </c>
      <c r="O6239" s="32">
        <f>IF('System Design'!$F$8=1,'Hourly Demand and Generation'!J6239*'System Design'!$F$22,IF('System Design'!$F$8=2,'Hourly Demand and Generation'!K6239*'System Design'!$F$22,IF('System Design'!$F$8=3,'Hourly Demand and Generation'!L6239*'System Design'!$F$22)))</f>
        <v>900</v>
      </c>
      <c r="Q6239" s="32">
        <f t="shared" si="1390"/>
        <v>0</v>
      </c>
      <c r="R6239" s="32">
        <f t="shared" si="1393"/>
        <v>5400</v>
      </c>
      <c r="S6239" s="32">
        <f t="shared" si="1394"/>
        <v>0</v>
      </c>
      <c r="T6239" s="32">
        <f t="shared" si="1395"/>
        <v>21600</v>
      </c>
      <c r="U6239" s="32">
        <f t="shared" si="1396"/>
        <v>0</v>
      </c>
      <c r="V6239" s="32">
        <f t="shared" si="1391"/>
        <v>582.79999999999995</v>
      </c>
      <c r="W6239" s="32">
        <f t="shared" si="1397"/>
        <v>582.79999999999995</v>
      </c>
      <c r="X6239" s="32">
        <f t="shared" si="1398"/>
        <v>582.79999999999995</v>
      </c>
    </row>
    <row r="6240" spans="1:24" x14ac:dyDescent="0.25">
      <c r="A6240" s="2"/>
      <c r="B6240" s="2" t="s">
        <v>10</v>
      </c>
      <c r="C6240" s="2">
        <f t="shared" si="1399"/>
        <v>260</v>
      </c>
      <c r="D6240" s="2">
        <f t="shared" si="1400"/>
        <v>20</v>
      </c>
      <c r="E6240" s="2">
        <f t="shared" si="1392"/>
        <v>6236</v>
      </c>
      <c r="F6240" s="11">
        <v>342</v>
      </c>
      <c r="G6240" s="10">
        <v>0</v>
      </c>
      <c r="H6240" s="10">
        <v>0</v>
      </c>
      <c r="I6240" s="10">
        <v>0</v>
      </c>
      <c r="J6240" s="9">
        <v>0.17944035273165301</v>
      </c>
      <c r="K6240" s="9">
        <v>0.36</v>
      </c>
      <c r="L6240" s="9">
        <v>0.36</v>
      </c>
      <c r="N6240" s="32">
        <f>IF('System Design'!$F$8=1,'Hourly Demand and Generation'!G6240*'System Design'!$F$21,IF('System Design'!$F$8=2,'Hourly Demand and Generation'!H6240*'System Design'!$F$21,IF('System Design'!$F$8=3,'Hourly Demand and Generation'!I6240*'System Design'!$F$21)))</f>
        <v>0</v>
      </c>
      <c r="O6240" s="32">
        <f>IF('System Design'!$F$8=1,'Hourly Demand and Generation'!J6240*'System Design'!$F$22,IF('System Design'!$F$8=2,'Hourly Demand and Generation'!K6240*'System Design'!$F$22,IF('System Design'!$F$8=3,'Hourly Demand and Generation'!L6240*'System Design'!$F$22)))</f>
        <v>900</v>
      </c>
      <c r="Q6240" s="32">
        <f t="shared" si="1390"/>
        <v>0</v>
      </c>
      <c r="R6240" s="32">
        <f t="shared" si="1393"/>
        <v>5400</v>
      </c>
      <c r="S6240" s="32">
        <f t="shared" si="1394"/>
        <v>0</v>
      </c>
      <c r="T6240" s="32">
        <f t="shared" si="1395"/>
        <v>21600</v>
      </c>
      <c r="U6240" s="32">
        <f t="shared" si="1396"/>
        <v>0</v>
      </c>
      <c r="V6240" s="32">
        <f t="shared" si="1391"/>
        <v>558</v>
      </c>
      <c r="W6240" s="32">
        <f t="shared" si="1397"/>
        <v>558</v>
      </c>
      <c r="X6240" s="32">
        <f t="shared" si="1398"/>
        <v>558</v>
      </c>
    </row>
    <row r="6241" spans="1:24" x14ac:dyDescent="0.25">
      <c r="A6241" s="2"/>
      <c r="B6241" s="2" t="s">
        <v>10</v>
      </c>
      <c r="C6241" s="2">
        <f t="shared" si="1399"/>
        <v>260</v>
      </c>
      <c r="D6241" s="2">
        <f t="shared" si="1400"/>
        <v>21</v>
      </c>
      <c r="E6241" s="2">
        <f t="shared" si="1392"/>
        <v>6237</v>
      </c>
      <c r="F6241" s="11">
        <v>324</v>
      </c>
      <c r="G6241" s="10">
        <v>0</v>
      </c>
      <c r="H6241" s="10">
        <v>0</v>
      </c>
      <c r="I6241" s="10">
        <v>0</v>
      </c>
      <c r="J6241" s="9">
        <v>0.17944035273165301</v>
      </c>
      <c r="K6241" s="9">
        <v>0.36</v>
      </c>
      <c r="L6241" s="9">
        <v>0.36</v>
      </c>
      <c r="N6241" s="32">
        <f>IF('System Design'!$F$8=1,'Hourly Demand and Generation'!G6241*'System Design'!$F$21,IF('System Design'!$F$8=2,'Hourly Demand and Generation'!H6241*'System Design'!$F$21,IF('System Design'!$F$8=3,'Hourly Demand and Generation'!I6241*'System Design'!$F$21)))</f>
        <v>0</v>
      </c>
      <c r="O6241" s="32">
        <f>IF('System Design'!$F$8=1,'Hourly Demand and Generation'!J6241*'System Design'!$F$22,IF('System Design'!$F$8=2,'Hourly Demand and Generation'!K6241*'System Design'!$F$22,IF('System Design'!$F$8=3,'Hourly Demand and Generation'!L6241*'System Design'!$F$22)))</f>
        <v>900</v>
      </c>
      <c r="Q6241" s="32">
        <f t="shared" si="1390"/>
        <v>0</v>
      </c>
      <c r="R6241" s="32">
        <f t="shared" si="1393"/>
        <v>5400</v>
      </c>
      <c r="S6241" s="32">
        <f t="shared" si="1394"/>
        <v>0</v>
      </c>
      <c r="T6241" s="32">
        <f t="shared" si="1395"/>
        <v>21600</v>
      </c>
      <c r="U6241" s="32">
        <f t="shared" si="1396"/>
        <v>0</v>
      </c>
      <c r="V6241" s="32">
        <f t="shared" si="1391"/>
        <v>576</v>
      </c>
      <c r="W6241" s="32">
        <f t="shared" si="1397"/>
        <v>576</v>
      </c>
      <c r="X6241" s="32">
        <f t="shared" si="1398"/>
        <v>576</v>
      </c>
    </row>
    <row r="6242" spans="1:24" x14ac:dyDescent="0.25">
      <c r="A6242" s="2"/>
      <c r="B6242" s="2" t="s">
        <v>10</v>
      </c>
      <c r="C6242" s="2">
        <f t="shared" si="1399"/>
        <v>260</v>
      </c>
      <c r="D6242" s="2">
        <f t="shared" si="1400"/>
        <v>22</v>
      </c>
      <c r="E6242" s="2">
        <f t="shared" si="1392"/>
        <v>6238</v>
      </c>
      <c r="F6242" s="11">
        <v>306</v>
      </c>
      <c r="G6242" s="10">
        <v>0</v>
      </c>
      <c r="H6242" s="10">
        <v>0</v>
      </c>
      <c r="I6242" s="10">
        <v>0</v>
      </c>
      <c r="J6242" s="9">
        <v>0.18940926121674501</v>
      </c>
      <c r="K6242" s="9">
        <v>0.38</v>
      </c>
      <c r="L6242" s="9">
        <v>0.38</v>
      </c>
      <c r="N6242" s="32">
        <f>IF('System Design'!$F$8=1,'Hourly Demand and Generation'!G6242*'System Design'!$F$21,IF('System Design'!$F$8=2,'Hourly Demand and Generation'!H6242*'System Design'!$F$21,IF('System Design'!$F$8=3,'Hourly Demand and Generation'!I6242*'System Design'!$F$21)))</f>
        <v>0</v>
      </c>
      <c r="O6242" s="32">
        <f>IF('System Design'!$F$8=1,'Hourly Demand and Generation'!J6242*'System Design'!$F$22,IF('System Design'!$F$8=2,'Hourly Demand and Generation'!K6242*'System Design'!$F$22,IF('System Design'!$F$8=3,'Hourly Demand and Generation'!L6242*'System Design'!$F$22)))</f>
        <v>950</v>
      </c>
      <c r="Q6242" s="32">
        <f t="shared" si="1390"/>
        <v>0</v>
      </c>
      <c r="R6242" s="32">
        <f t="shared" si="1393"/>
        <v>5400</v>
      </c>
      <c r="S6242" s="32">
        <f t="shared" si="1394"/>
        <v>0</v>
      </c>
      <c r="T6242" s="32">
        <f t="shared" si="1395"/>
        <v>21600</v>
      </c>
      <c r="U6242" s="32">
        <f t="shared" si="1396"/>
        <v>0</v>
      </c>
      <c r="V6242" s="32">
        <f t="shared" si="1391"/>
        <v>644</v>
      </c>
      <c r="W6242" s="32">
        <f t="shared" si="1397"/>
        <v>644</v>
      </c>
      <c r="X6242" s="32">
        <f t="shared" si="1398"/>
        <v>644</v>
      </c>
    </row>
    <row r="6243" spans="1:24" x14ac:dyDescent="0.25">
      <c r="A6243" s="2"/>
      <c r="B6243" s="2" t="s">
        <v>10</v>
      </c>
      <c r="C6243" s="2">
        <f t="shared" si="1399"/>
        <v>260</v>
      </c>
      <c r="D6243" s="2">
        <f t="shared" si="1400"/>
        <v>23</v>
      </c>
      <c r="E6243" s="2">
        <f t="shared" si="1392"/>
        <v>6239</v>
      </c>
      <c r="F6243" s="11">
        <v>288</v>
      </c>
      <c r="G6243" s="10">
        <v>0</v>
      </c>
      <c r="H6243" s="10">
        <v>0</v>
      </c>
      <c r="I6243" s="10">
        <v>0</v>
      </c>
      <c r="J6243" s="9">
        <v>0.159502535761469</v>
      </c>
      <c r="K6243" s="9">
        <v>0.32</v>
      </c>
      <c r="L6243" s="9">
        <v>0.32</v>
      </c>
      <c r="N6243" s="32">
        <f>IF('System Design'!$F$8=1,'Hourly Demand and Generation'!G6243*'System Design'!$F$21,IF('System Design'!$F$8=2,'Hourly Demand and Generation'!H6243*'System Design'!$F$21,IF('System Design'!$F$8=3,'Hourly Demand and Generation'!I6243*'System Design'!$F$21)))</f>
        <v>0</v>
      </c>
      <c r="O6243" s="32">
        <f>IF('System Design'!$F$8=1,'Hourly Demand and Generation'!J6243*'System Design'!$F$22,IF('System Design'!$F$8=2,'Hourly Demand and Generation'!K6243*'System Design'!$F$22,IF('System Design'!$F$8=3,'Hourly Demand and Generation'!L6243*'System Design'!$F$22)))</f>
        <v>800</v>
      </c>
      <c r="Q6243" s="32">
        <f t="shared" si="1390"/>
        <v>0</v>
      </c>
      <c r="R6243" s="32">
        <f t="shared" si="1393"/>
        <v>5400</v>
      </c>
      <c r="S6243" s="32">
        <f t="shared" si="1394"/>
        <v>0</v>
      </c>
      <c r="T6243" s="32">
        <f t="shared" si="1395"/>
        <v>21600</v>
      </c>
      <c r="U6243" s="32">
        <f t="shared" si="1396"/>
        <v>0</v>
      </c>
      <c r="V6243" s="32">
        <f t="shared" si="1391"/>
        <v>512</v>
      </c>
      <c r="W6243" s="32">
        <f t="shared" si="1397"/>
        <v>512</v>
      </c>
      <c r="X6243" s="32">
        <f t="shared" si="1398"/>
        <v>512</v>
      </c>
    </row>
    <row r="6244" spans="1:24" x14ac:dyDescent="0.25">
      <c r="A6244" s="2"/>
      <c r="B6244" s="2" t="s">
        <v>10</v>
      </c>
      <c r="C6244" s="2">
        <f t="shared" si="1399"/>
        <v>260</v>
      </c>
      <c r="D6244" s="2">
        <f t="shared" si="1400"/>
        <v>24</v>
      </c>
      <c r="E6244" s="2">
        <f t="shared" si="1392"/>
        <v>6240</v>
      </c>
      <c r="F6244" s="11">
        <v>252</v>
      </c>
      <c r="G6244" s="10">
        <v>0</v>
      </c>
      <c r="H6244" s="10">
        <v>0</v>
      </c>
      <c r="I6244" s="10">
        <v>0</v>
      </c>
      <c r="J6244" s="9">
        <v>0.159502535761469</v>
      </c>
      <c r="K6244" s="9">
        <v>0.32</v>
      </c>
      <c r="L6244" s="9">
        <v>0.32</v>
      </c>
      <c r="N6244" s="32">
        <f>IF('System Design'!$F$8=1,'Hourly Demand and Generation'!G6244*'System Design'!$F$21,IF('System Design'!$F$8=2,'Hourly Demand and Generation'!H6244*'System Design'!$F$21,IF('System Design'!$F$8=3,'Hourly Demand and Generation'!I6244*'System Design'!$F$21)))</f>
        <v>0</v>
      </c>
      <c r="O6244" s="32">
        <f>IF('System Design'!$F$8=1,'Hourly Demand and Generation'!J6244*'System Design'!$F$22,IF('System Design'!$F$8=2,'Hourly Demand and Generation'!K6244*'System Design'!$F$22,IF('System Design'!$F$8=3,'Hourly Demand and Generation'!L6244*'System Design'!$F$22)))</f>
        <v>800</v>
      </c>
      <c r="Q6244" s="32">
        <f t="shared" si="1390"/>
        <v>0</v>
      </c>
      <c r="R6244" s="32">
        <f t="shared" si="1393"/>
        <v>5400</v>
      </c>
      <c r="S6244" s="32">
        <f t="shared" si="1394"/>
        <v>0</v>
      </c>
      <c r="T6244" s="32">
        <f t="shared" si="1395"/>
        <v>21600</v>
      </c>
      <c r="U6244" s="32">
        <f t="shared" si="1396"/>
        <v>0</v>
      </c>
      <c r="V6244" s="32">
        <f t="shared" si="1391"/>
        <v>548</v>
      </c>
      <c r="W6244" s="32">
        <f t="shared" si="1397"/>
        <v>548</v>
      </c>
      <c r="X6244" s="32">
        <f t="shared" si="1398"/>
        <v>548</v>
      </c>
    </row>
    <row r="6245" spans="1:24" x14ac:dyDescent="0.25">
      <c r="A6245" s="2"/>
      <c r="B6245" s="2" t="s">
        <v>10</v>
      </c>
      <c r="C6245" s="2">
        <f>C6244+1</f>
        <v>261</v>
      </c>
      <c r="D6245" s="2">
        <v>1</v>
      </c>
      <c r="E6245" s="2">
        <f t="shared" si="1392"/>
        <v>6241</v>
      </c>
      <c r="F6245" s="11">
        <v>216</v>
      </c>
      <c r="G6245" s="10">
        <v>0</v>
      </c>
      <c r="H6245" s="10">
        <v>0</v>
      </c>
      <c r="I6245" s="10">
        <v>0</v>
      </c>
      <c r="J6245" s="9">
        <v>0.12553294394911699</v>
      </c>
      <c r="K6245" s="9">
        <v>0.4</v>
      </c>
      <c r="L6245" s="9">
        <v>0.4</v>
      </c>
      <c r="N6245" s="32">
        <f>IF('System Design'!$F$8=1,'Hourly Demand and Generation'!G6245*'System Design'!$F$21,IF('System Design'!$F$8=2,'Hourly Demand and Generation'!H6245*'System Design'!$F$21,IF('System Design'!$F$8=3,'Hourly Demand and Generation'!I6245*'System Design'!$F$21)))</f>
        <v>0</v>
      </c>
      <c r="O6245" s="32">
        <f>IF('System Design'!$F$8=1,'Hourly Demand and Generation'!J6245*'System Design'!$F$22,IF('System Design'!$F$8=2,'Hourly Demand and Generation'!K6245*'System Design'!$F$22,IF('System Design'!$F$8=3,'Hourly Demand and Generation'!L6245*'System Design'!$F$22)))</f>
        <v>1000</v>
      </c>
      <c r="Q6245" s="32">
        <f t="shared" si="1390"/>
        <v>0</v>
      </c>
      <c r="R6245" s="32">
        <f t="shared" si="1393"/>
        <v>5400</v>
      </c>
      <c r="S6245" s="32">
        <f t="shared" si="1394"/>
        <v>0</v>
      </c>
      <c r="T6245" s="32">
        <f t="shared" si="1395"/>
        <v>21600</v>
      </c>
      <c r="U6245" s="32">
        <f t="shared" si="1396"/>
        <v>0</v>
      </c>
      <c r="V6245" s="32">
        <f t="shared" si="1391"/>
        <v>784</v>
      </c>
      <c r="W6245" s="32">
        <f t="shared" si="1397"/>
        <v>784</v>
      </c>
      <c r="X6245" s="32">
        <f t="shared" si="1398"/>
        <v>784</v>
      </c>
    </row>
    <row r="6246" spans="1:24" x14ac:dyDescent="0.25">
      <c r="A6246" s="2"/>
      <c r="B6246" s="2" t="s">
        <v>10</v>
      </c>
      <c r="C6246" s="2">
        <f>C6245</f>
        <v>261</v>
      </c>
      <c r="D6246" s="2">
        <f>D6245+1</f>
        <v>2</v>
      </c>
      <c r="E6246" s="2">
        <f t="shared" si="1392"/>
        <v>6242</v>
      </c>
      <c r="F6246" s="11">
        <v>198</v>
      </c>
      <c r="G6246" s="10">
        <v>0</v>
      </c>
      <c r="H6246" s="10">
        <v>0</v>
      </c>
      <c r="I6246" s="10">
        <v>0</v>
      </c>
      <c r="J6246" s="9">
        <v>0.112979649554205</v>
      </c>
      <c r="K6246" s="9">
        <v>0.36</v>
      </c>
      <c r="L6246" s="9">
        <v>0.36</v>
      </c>
      <c r="N6246" s="32">
        <f>IF('System Design'!$F$8=1,'Hourly Demand and Generation'!G6246*'System Design'!$F$21,IF('System Design'!$F$8=2,'Hourly Demand and Generation'!H6246*'System Design'!$F$21,IF('System Design'!$F$8=3,'Hourly Demand and Generation'!I6246*'System Design'!$F$21)))</f>
        <v>0</v>
      </c>
      <c r="O6246" s="32">
        <f>IF('System Design'!$F$8=1,'Hourly Demand and Generation'!J6246*'System Design'!$F$22,IF('System Design'!$F$8=2,'Hourly Demand and Generation'!K6246*'System Design'!$F$22,IF('System Design'!$F$8=3,'Hourly Demand and Generation'!L6246*'System Design'!$F$22)))</f>
        <v>900</v>
      </c>
      <c r="Q6246" s="32">
        <f t="shared" si="1390"/>
        <v>0</v>
      </c>
      <c r="R6246" s="32">
        <f t="shared" si="1393"/>
        <v>5400</v>
      </c>
      <c r="S6246" s="32">
        <f t="shared" si="1394"/>
        <v>0</v>
      </c>
      <c r="T6246" s="32">
        <f t="shared" si="1395"/>
        <v>21600</v>
      </c>
      <c r="U6246" s="32">
        <f t="shared" si="1396"/>
        <v>0</v>
      </c>
      <c r="V6246" s="32">
        <f t="shared" si="1391"/>
        <v>702</v>
      </c>
      <c r="W6246" s="32">
        <f t="shared" si="1397"/>
        <v>702</v>
      </c>
      <c r="X6246" s="32">
        <f t="shared" si="1398"/>
        <v>702</v>
      </c>
    </row>
    <row r="6247" spans="1:24" x14ac:dyDescent="0.25">
      <c r="A6247" s="2"/>
      <c r="B6247" s="2" t="s">
        <v>10</v>
      </c>
      <c r="C6247" s="2">
        <f t="shared" ref="C6247:C6268" si="1401">C6246</f>
        <v>261</v>
      </c>
      <c r="D6247" s="2">
        <f t="shared" ref="D6247:D6268" si="1402">D6246+1</f>
        <v>3</v>
      </c>
      <c r="E6247" s="2">
        <f t="shared" si="1392"/>
        <v>6243</v>
      </c>
      <c r="F6247" s="11">
        <v>180</v>
      </c>
      <c r="G6247" s="10">
        <v>0</v>
      </c>
      <c r="H6247" s="10">
        <v>0</v>
      </c>
      <c r="I6247" s="10">
        <v>0</v>
      </c>
      <c r="J6247" s="9">
        <v>0.112979649554205</v>
      </c>
      <c r="K6247" s="9">
        <v>0.36</v>
      </c>
      <c r="L6247" s="9">
        <v>0.36</v>
      </c>
      <c r="N6247" s="32">
        <f>IF('System Design'!$F$8=1,'Hourly Demand and Generation'!G6247*'System Design'!$F$21,IF('System Design'!$F$8=2,'Hourly Demand and Generation'!H6247*'System Design'!$F$21,IF('System Design'!$F$8=3,'Hourly Demand and Generation'!I6247*'System Design'!$F$21)))</f>
        <v>0</v>
      </c>
      <c r="O6247" s="32">
        <f>IF('System Design'!$F$8=1,'Hourly Demand and Generation'!J6247*'System Design'!$F$22,IF('System Design'!$F$8=2,'Hourly Demand and Generation'!K6247*'System Design'!$F$22,IF('System Design'!$F$8=3,'Hourly Demand and Generation'!L6247*'System Design'!$F$22)))</f>
        <v>900</v>
      </c>
      <c r="Q6247" s="32">
        <f t="shared" si="1390"/>
        <v>0</v>
      </c>
      <c r="R6247" s="32">
        <f t="shared" si="1393"/>
        <v>5400</v>
      </c>
      <c r="S6247" s="32">
        <f t="shared" si="1394"/>
        <v>0</v>
      </c>
      <c r="T6247" s="32">
        <f t="shared" si="1395"/>
        <v>21600</v>
      </c>
      <c r="U6247" s="32">
        <f t="shared" si="1396"/>
        <v>0</v>
      </c>
      <c r="V6247" s="32">
        <f t="shared" si="1391"/>
        <v>720</v>
      </c>
      <c r="W6247" s="32">
        <f t="shared" si="1397"/>
        <v>720</v>
      </c>
      <c r="X6247" s="32">
        <f t="shared" si="1398"/>
        <v>720</v>
      </c>
    </row>
    <row r="6248" spans="1:24" x14ac:dyDescent="0.25">
      <c r="A6248" s="2"/>
      <c r="B6248" s="2" t="s">
        <v>10</v>
      </c>
      <c r="C6248" s="2">
        <f t="shared" si="1401"/>
        <v>261</v>
      </c>
      <c r="D6248" s="2">
        <f t="shared" si="1402"/>
        <v>4</v>
      </c>
      <c r="E6248" s="2">
        <f t="shared" si="1392"/>
        <v>6244</v>
      </c>
      <c r="F6248" s="11">
        <v>216</v>
      </c>
      <c r="G6248" s="10">
        <v>0</v>
      </c>
      <c r="H6248" s="10">
        <v>0</v>
      </c>
      <c r="I6248" s="10">
        <v>0</v>
      </c>
      <c r="J6248" s="9">
        <v>0.12553294394911699</v>
      </c>
      <c r="K6248" s="9">
        <v>0.4</v>
      </c>
      <c r="L6248" s="9">
        <v>0.4</v>
      </c>
      <c r="N6248" s="32">
        <f>IF('System Design'!$F$8=1,'Hourly Demand and Generation'!G6248*'System Design'!$F$21,IF('System Design'!$F$8=2,'Hourly Demand and Generation'!H6248*'System Design'!$F$21,IF('System Design'!$F$8=3,'Hourly Demand and Generation'!I6248*'System Design'!$F$21)))</f>
        <v>0</v>
      </c>
      <c r="O6248" s="32">
        <f>IF('System Design'!$F$8=1,'Hourly Demand and Generation'!J6248*'System Design'!$F$22,IF('System Design'!$F$8=2,'Hourly Demand and Generation'!K6248*'System Design'!$F$22,IF('System Design'!$F$8=3,'Hourly Demand and Generation'!L6248*'System Design'!$F$22)))</f>
        <v>1000</v>
      </c>
      <c r="Q6248" s="32">
        <f t="shared" si="1390"/>
        <v>0</v>
      </c>
      <c r="R6248" s="32">
        <f t="shared" si="1393"/>
        <v>5400</v>
      </c>
      <c r="S6248" s="32">
        <f t="shared" si="1394"/>
        <v>0</v>
      </c>
      <c r="T6248" s="32">
        <f t="shared" si="1395"/>
        <v>21600</v>
      </c>
      <c r="U6248" s="32">
        <f t="shared" si="1396"/>
        <v>0</v>
      </c>
      <c r="V6248" s="32">
        <f t="shared" si="1391"/>
        <v>784</v>
      </c>
      <c r="W6248" s="32">
        <f t="shared" si="1397"/>
        <v>784</v>
      </c>
      <c r="X6248" s="32">
        <f t="shared" si="1398"/>
        <v>784</v>
      </c>
    </row>
    <row r="6249" spans="1:24" x14ac:dyDescent="0.25">
      <c r="A6249" s="2"/>
      <c r="B6249" s="2" t="s">
        <v>10</v>
      </c>
      <c r="C6249" s="2">
        <f t="shared" si="1401"/>
        <v>261</v>
      </c>
      <c r="D6249" s="2">
        <f t="shared" si="1402"/>
        <v>5</v>
      </c>
      <c r="E6249" s="2">
        <f t="shared" si="1392"/>
        <v>6245</v>
      </c>
      <c r="F6249" s="11">
        <v>234</v>
      </c>
      <c r="G6249" s="10">
        <v>0</v>
      </c>
      <c r="H6249" s="10">
        <v>3.2000000000000001E-2</v>
      </c>
      <c r="I6249" s="10">
        <v>6.4000000000000001E-2</v>
      </c>
      <c r="J6249" s="9">
        <v>0.100426355159293</v>
      </c>
      <c r="K6249" s="9">
        <v>0.32</v>
      </c>
      <c r="L6249" s="9">
        <v>0.32</v>
      </c>
      <c r="N6249" s="32">
        <f>IF('System Design'!$F$8=1,'Hourly Demand and Generation'!G6249*'System Design'!$F$21,IF('System Design'!$F$8=2,'Hourly Demand and Generation'!H6249*'System Design'!$F$21,IF('System Design'!$F$8=3,'Hourly Demand and Generation'!I6249*'System Design'!$F$21)))</f>
        <v>32</v>
      </c>
      <c r="O6249" s="32">
        <f>IF('System Design'!$F$8=1,'Hourly Demand and Generation'!J6249*'System Design'!$F$22,IF('System Design'!$F$8=2,'Hourly Demand and Generation'!K6249*'System Design'!$F$22,IF('System Design'!$F$8=3,'Hourly Demand and Generation'!L6249*'System Design'!$F$22)))</f>
        <v>800</v>
      </c>
      <c r="Q6249" s="32">
        <f t="shared" si="1390"/>
        <v>0</v>
      </c>
      <c r="R6249" s="32">
        <f t="shared" si="1393"/>
        <v>5400</v>
      </c>
      <c r="S6249" s="32">
        <f t="shared" si="1394"/>
        <v>0</v>
      </c>
      <c r="T6249" s="32">
        <f t="shared" si="1395"/>
        <v>21600</v>
      </c>
      <c r="U6249" s="32">
        <f t="shared" si="1396"/>
        <v>0</v>
      </c>
      <c r="V6249" s="32">
        <f t="shared" si="1391"/>
        <v>598</v>
      </c>
      <c r="W6249" s="32">
        <f t="shared" si="1397"/>
        <v>598</v>
      </c>
      <c r="X6249" s="32">
        <f t="shared" si="1398"/>
        <v>598</v>
      </c>
    </row>
    <row r="6250" spans="1:24" x14ac:dyDescent="0.25">
      <c r="A6250" s="2"/>
      <c r="B6250" s="2" t="s">
        <v>10</v>
      </c>
      <c r="C6250" s="2">
        <f t="shared" si="1401"/>
        <v>261</v>
      </c>
      <c r="D6250" s="2">
        <f t="shared" si="1402"/>
        <v>6</v>
      </c>
      <c r="E6250" s="2">
        <f t="shared" si="1392"/>
        <v>6246</v>
      </c>
      <c r="F6250" s="11">
        <v>252</v>
      </c>
      <c r="G6250" s="10">
        <v>6.4000000000000001E-2</v>
      </c>
      <c r="H6250" s="10">
        <v>0.1</v>
      </c>
      <c r="I6250" s="10">
        <v>0.13600000000000001</v>
      </c>
      <c r="J6250" s="9">
        <v>0.100426355159293</v>
      </c>
      <c r="K6250" s="9">
        <v>0.32</v>
      </c>
      <c r="L6250" s="9">
        <v>0.32</v>
      </c>
      <c r="N6250" s="32">
        <f>IF('System Design'!$F$8=1,'Hourly Demand and Generation'!G6250*'System Design'!$F$21,IF('System Design'!$F$8=2,'Hourly Demand and Generation'!H6250*'System Design'!$F$21,IF('System Design'!$F$8=3,'Hourly Demand and Generation'!I6250*'System Design'!$F$21)))</f>
        <v>68</v>
      </c>
      <c r="O6250" s="32">
        <f>IF('System Design'!$F$8=1,'Hourly Demand and Generation'!J6250*'System Design'!$F$22,IF('System Design'!$F$8=2,'Hourly Demand and Generation'!K6250*'System Design'!$F$22,IF('System Design'!$F$8=3,'Hourly Demand and Generation'!L6250*'System Design'!$F$22)))</f>
        <v>800</v>
      </c>
      <c r="Q6250" s="32">
        <f t="shared" si="1390"/>
        <v>0</v>
      </c>
      <c r="R6250" s="32">
        <f t="shared" si="1393"/>
        <v>5400</v>
      </c>
      <c r="S6250" s="32">
        <f t="shared" si="1394"/>
        <v>0</v>
      </c>
      <c r="T6250" s="32">
        <f t="shared" si="1395"/>
        <v>21600</v>
      </c>
      <c r="U6250" s="32">
        <f t="shared" si="1396"/>
        <v>0</v>
      </c>
      <c r="V6250" s="32">
        <f t="shared" si="1391"/>
        <v>616</v>
      </c>
      <c r="W6250" s="32">
        <f t="shared" si="1397"/>
        <v>616</v>
      </c>
      <c r="X6250" s="32">
        <f t="shared" si="1398"/>
        <v>616</v>
      </c>
    </row>
    <row r="6251" spans="1:24" x14ac:dyDescent="0.25">
      <c r="A6251" s="2"/>
      <c r="B6251" s="2" t="s">
        <v>10</v>
      </c>
      <c r="C6251" s="2">
        <f t="shared" si="1401"/>
        <v>261</v>
      </c>
      <c r="D6251" s="2">
        <f t="shared" si="1402"/>
        <v>7</v>
      </c>
      <c r="E6251" s="2">
        <f t="shared" si="1392"/>
        <v>6247</v>
      </c>
      <c r="F6251" s="11">
        <v>270</v>
      </c>
      <c r="G6251" s="10">
        <v>0.13600000000000001</v>
      </c>
      <c r="H6251" s="10">
        <v>0.16800000000000001</v>
      </c>
      <c r="I6251" s="10">
        <v>0.2</v>
      </c>
      <c r="J6251" s="9">
        <v>0.112979649554205</v>
      </c>
      <c r="K6251" s="9">
        <v>0.36</v>
      </c>
      <c r="L6251" s="9">
        <v>0.36</v>
      </c>
      <c r="N6251" s="32">
        <f>IF('System Design'!$F$8=1,'Hourly Demand and Generation'!G6251*'System Design'!$F$21,IF('System Design'!$F$8=2,'Hourly Demand and Generation'!H6251*'System Design'!$F$21,IF('System Design'!$F$8=3,'Hourly Demand and Generation'!I6251*'System Design'!$F$21)))</f>
        <v>100</v>
      </c>
      <c r="O6251" s="32">
        <f>IF('System Design'!$F$8=1,'Hourly Demand and Generation'!J6251*'System Design'!$F$22,IF('System Design'!$F$8=2,'Hourly Demand and Generation'!K6251*'System Design'!$F$22,IF('System Design'!$F$8=3,'Hourly Demand and Generation'!L6251*'System Design'!$F$22)))</f>
        <v>900</v>
      </c>
      <c r="Q6251" s="32">
        <f t="shared" si="1390"/>
        <v>0</v>
      </c>
      <c r="R6251" s="32">
        <f t="shared" si="1393"/>
        <v>5400</v>
      </c>
      <c r="S6251" s="32">
        <f t="shared" si="1394"/>
        <v>0</v>
      </c>
      <c r="T6251" s="32">
        <f t="shared" si="1395"/>
        <v>21600</v>
      </c>
      <c r="U6251" s="32">
        <f t="shared" si="1396"/>
        <v>0</v>
      </c>
      <c r="V6251" s="32">
        <f t="shared" si="1391"/>
        <v>730</v>
      </c>
      <c r="W6251" s="32">
        <f t="shared" si="1397"/>
        <v>730</v>
      </c>
      <c r="X6251" s="32">
        <f t="shared" si="1398"/>
        <v>730</v>
      </c>
    </row>
    <row r="6252" spans="1:24" x14ac:dyDescent="0.25">
      <c r="A6252" s="2"/>
      <c r="B6252" s="2" t="s">
        <v>10</v>
      </c>
      <c r="C6252" s="2">
        <f t="shared" si="1401"/>
        <v>261</v>
      </c>
      <c r="D6252" s="2">
        <f t="shared" si="1402"/>
        <v>8</v>
      </c>
      <c r="E6252" s="2">
        <f t="shared" si="1392"/>
        <v>6248</v>
      </c>
      <c r="F6252" s="11">
        <v>288</v>
      </c>
      <c r="G6252" s="10">
        <v>0.26400000000000001</v>
      </c>
      <c r="H6252" s="10">
        <v>0.3</v>
      </c>
      <c r="I6252" s="10">
        <v>0.33600000000000002</v>
      </c>
      <c r="J6252" s="9">
        <v>0.112979649554205</v>
      </c>
      <c r="K6252" s="9">
        <v>0.36</v>
      </c>
      <c r="L6252" s="9">
        <v>0.36</v>
      </c>
      <c r="N6252" s="32">
        <f>IF('System Design'!$F$8=1,'Hourly Demand and Generation'!G6252*'System Design'!$F$21,IF('System Design'!$F$8=2,'Hourly Demand and Generation'!H6252*'System Design'!$F$21,IF('System Design'!$F$8=3,'Hourly Demand and Generation'!I6252*'System Design'!$F$21)))</f>
        <v>168</v>
      </c>
      <c r="O6252" s="32">
        <f>IF('System Design'!$F$8=1,'Hourly Demand and Generation'!J6252*'System Design'!$F$22,IF('System Design'!$F$8=2,'Hourly Demand and Generation'!K6252*'System Design'!$F$22,IF('System Design'!$F$8=3,'Hourly Demand and Generation'!L6252*'System Design'!$F$22)))</f>
        <v>900</v>
      </c>
      <c r="Q6252" s="32">
        <f t="shared" si="1390"/>
        <v>0</v>
      </c>
      <c r="R6252" s="32">
        <f t="shared" si="1393"/>
        <v>5400</v>
      </c>
      <c r="S6252" s="32">
        <f t="shared" si="1394"/>
        <v>0</v>
      </c>
      <c r="T6252" s="32">
        <f t="shared" si="1395"/>
        <v>21600</v>
      </c>
      <c r="U6252" s="32">
        <f t="shared" si="1396"/>
        <v>0</v>
      </c>
      <c r="V6252" s="32">
        <f t="shared" si="1391"/>
        <v>780</v>
      </c>
      <c r="W6252" s="32">
        <f t="shared" si="1397"/>
        <v>780</v>
      </c>
      <c r="X6252" s="32">
        <f t="shared" si="1398"/>
        <v>780</v>
      </c>
    </row>
    <row r="6253" spans="1:24" x14ac:dyDescent="0.25">
      <c r="A6253" s="2"/>
      <c r="B6253" s="2" t="s">
        <v>10</v>
      </c>
      <c r="C6253" s="2">
        <f t="shared" si="1401"/>
        <v>261</v>
      </c>
      <c r="D6253" s="2">
        <f t="shared" si="1402"/>
        <v>9</v>
      </c>
      <c r="E6253" s="2">
        <f t="shared" si="1392"/>
        <v>6249</v>
      </c>
      <c r="F6253" s="11">
        <v>288</v>
      </c>
      <c r="G6253" s="10">
        <v>0.4</v>
      </c>
      <c r="H6253" s="10">
        <v>0.432</v>
      </c>
      <c r="I6253" s="10">
        <v>0.46400000000000002</v>
      </c>
      <c r="J6253" s="9">
        <v>0.100426355159293</v>
      </c>
      <c r="K6253" s="9">
        <v>0.32</v>
      </c>
      <c r="L6253" s="9">
        <v>0.32</v>
      </c>
      <c r="N6253" s="32">
        <f>IF('System Design'!$F$8=1,'Hourly Demand and Generation'!G6253*'System Design'!$F$21,IF('System Design'!$F$8=2,'Hourly Demand and Generation'!H6253*'System Design'!$F$21,IF('System Design'!$F$8=3,'Hourly Demand and Generation'!I6253*'System Design'!$F$21)))</f>
        <v>232</v>
      </c>
      <c r="O6253" s="32">
        <f>IF('System Design'!$F$8=1,'Hourly Demand and Generation'!J6253*'System Design'!$F$22,IF('System Design'!$F$8=2,'Hourly Demand and Generation'!K6253*'System Design'!$F$22,IF('System Design'!$F$8=3,'Hourly Demand and Generation'!L6253*'System Design'!$F$22)))</f>
        <v>800</v>
      </c>
      <c r="Q6253" s="32">
        <f t="shared" si="1390"/>
        <v>0</v>
      </c>
      <c r="R6253" s="32">
        <f t="shared" si="1393"/>
        <v>5400</v>
      </c>
      <c r="S6253" s="32">
        <f t="shared" si="1394"/>
        <v>0</v>
      </c>
      <c r="T6253" s="32">
        <f t="shared" si="1395"/>
        <v>21600</v>
      </c>
      <c r="U6253" s="32">
        <f t="shared" si="1396"/>
        <v>0</v>
      </c>
      <c r="V6253" s="32">
        <f t="shared" si="1391"/>
        <v>744</v>
      </c>
      <c r="W6253" s="32">
        <f t="shared" si="1397"/>
        <v>744</v>
      </c>
      <c r="X6253" s="32">
        <f t="shared" si="1398"/>
        <v>744</v>
      </c>
    </row>
    <row r="6254" spans="1:24" x14ac:dyDescent="0.25">
      <c r="A6254" s="2"/>
      <c r="B6254" s="2" t="s">
        <v>10</v>
      </c>
      <c r="C6254" s="2">
        <f t="shared" si="1401"/>
        <v>261</v>
      </c>
      <c r="D6254" s="2">
        <f t="shared" si="1402"/>
        <v>10</v>
      </c>
      <c r="E6254" s="2">
        <f t="shared" si="1392"/>
        <v>6250</v>
      </c>
      <c r="F6254" s="11">
        <v>280.8</v>
      </c>
      <c r="G6254" s="10">
        <v>0.53600000000000003</v>
      </c>
      <c r="H6254" s="10">
        <v>0.56799999999999995</v>
      </c>
      <c r="I6254" s="10">
        <v>0.6</v>
      </c>
      <c r="J6254" s="9">
        <v>0.112979649554205</v>
      </c>
      <c r="K6254" s="9">
        <v>0.36</v>
      </c>
      <c r="L6254" s="9">
        <v>0.36</v>
      </c>
      <c r="N6254" s="32">
        <f>IF('System Design'!$F$8=1,'Hourly Demand and Generation'!G6254*'System Design'!$F$21,IF('System Design'!$F$8=2,'Hourly Demand and Generation'!H6254*'System Design'!$F$21,IF('System Design'!$F$8=3,'Hourly Demand and Generation'!I6254*'System Design'!$F$21)))</f>
        <v>300</v>
      </c>
      <c r="O6254" s="32">
        <f>IF('System Design'!$F$8=1,'Hourly Demand and Generation'!J6254*'System Design'!$F$22,IF('System Design'!$F$8=2,'Hourly Demand and Generation'!K6254*'System Design'!$F$22,IF('System Design'!$F$8=3,'Hourly Demand and Generation'!L6254*'System Design'!$F$22)))</f>
        <v>900</v>
      </c>
      <c r="Q6254" s="32">
        <f t="shared" si="1390"/>
        <v>0</v>
      </c>
      <c r="R6254" s="32">
        <f t="shared" si="1393"/>
        <v>5400</v>
      </c>
      <c r="S6254" s="32">
        <f t="shared" si="1394"/>
        <v>0</v>
      </c>
      <c r="T6254" s="32">
        <f t="shared" si="1395"/>
        <v>21600</v>
      </c>
      <c r="U6254" s="32">
        <f t="shared" si="1396"/>
        <v>0</v>
      </c>
      <c r="V6254" s="32">
        <f t="shared" si="1391"/>
        <v>919.2</v>
      </c>
      <c r="W6254" s="32">
        <f t="shared" si="1397"/>
        <v>919.2</v>
      </c>
      <c r="X6254" s="32">
        <f t="shared" si="1398"/>
        <v>919.2</v>
      </c>
    </row>
    <row r="6255" spans="1:24" x14ac:dyDescent="0.25">
      <c r="A6255" s="2"/>
      <c r="B6255" s="2" t="s">
        <v>10</v>
      </c>
      <c r="C6255" s="2">
        <f t="shared" si="1401"/>
        <v>261</v>
      </c>
      <c r="D6255" s="2">
        <f t="shared" si="1402"/>
        <v>11</v>
      </c>
      <c r="E6255" s="2">
        <f t="shared" si="1392"/>
        <v>6251</v>
      </c>
      <c r="F6255" s="11">
        <v>277.2</v>
      </c>
      <c r="G6255" s="10">
        <v>0.66400000000000003</v>
      </c>
      <c r="H6255" s="10">
        <v>0.7</v>
      </c>
      <c r="I6255" s="10">
        <v>0.73599999999999999</v>
      </c>
      <c r="J6255" s="9">
        <v>0.100426355159293</v>
      </c>
      <c r="K6255" s="9">
        <v>0.32</v>
      </c>
      <c r="L6255" s="9">
        <v>0.32</v>
      </c>
      <c r="N6255" s="32">
        <f>IF('System Design'!$F$8=1,'Hourly Demand and Generation'!G6255*'System Design'!$F$21,IF('System Design'!$F$8=2,'Hourly Demand and Generation'!H6255*'System Design'!$F$21,IF('System Design'!$F$8=3,'Hourly Demand and Generation'!I6255*'System Design'!$F$21)))</f>
        <v>368</v>
      </c>
      <c r="O6255" s="32">
        <f>IF('System Design'!$F$8=1,'Hourly Demand and Generation'!J6255*'System Design'!$F$22,IF('System Design'!$F$8=2,'Hourly Demand and Generation'!K6255*'System Design'!$F$22,IF('System Design'!$F$8=3,'Hourly Demand and Generation'!L6255*'System Design'!$F$22)))</f>
        <v>800</v>
      </c>
      <c r="Q6255" s="32">
        <f t="shared" si="1390"/>
        <v>0</v>
      </c>
      <c r="R6255" s="32">
        <f t="shared" si="1393"/>
        <v>5400</v>
      </c>
      <c r="S6255" s="32">
        <f t="shared" si="1394"/>
        <v>0</v>
      </c>
      <c r="T6255" s="32">
        <f t="shared" si="1395"/>
        <v>21600</v>
      </c>
      <c r="U6255" s="32">
        <f t="shared" si="1396"/>
        <v>0</v>
      </c>
      <c r="V6255" s="32">
        <f t="shared" si="1391"/>
        <v>890.8</v>
      </c>
      <c r="W6255" s="32">
        <f t="shared" si="1397"/>
        <v>890.8</v>
      </c>
      <c r="X6255" s="32">
        <f t="shared" si="1398"/>
        <v>890.8</v>
      </c>
    </row>
    <row r="6256" spans="1:24" x14ac:dyDescent="0.25">
      <c r="A6256" s="2"/>
      <c r="B6256" s="2" t="s">
        <v>10</v>
      </c>
      <c r="C6256" s="2">
        <f t="shared" si="1401"/>
        <v>261</v>
      </c>
      <c r="D6256" s="2">
        <f t="shared" si="1402"/>
        <v>12</v>
      </c>
      <c r="E6256" s="2">
        <f t="shared" si="1392"/>
        <v>6252</v>
      </c>
      <c r="F6256" s="11">
        <v>277.2</v>
      </c>
      <c r="G6256" s="10">
        <v>0.8</v>
      </c>
      <c r="H6256" s="10">
        <v>0.8</v>
      </c>
      <c r="I6256" s="10">
        <v>0.8</v>
      </c>
      <c r="J6256" s="9">
        <v>9.4149707961837595E-2</v>
      </c>
      <c r="K6256" s="9">
        <v>0.3</v>
      </c>
      <c r="L6256" s="9">
        <v>0.3</v>
      </c>
      <c r="N6256" s="32">
        <f>IF('System Design'!$F$8=1,'Hourly Demand and Generation'!G6256*'System Design'!$F$21,IF('System Design'!$F$8=2,'Hourly Demand and Generation'!H6256*'System Design'!$F$21,IF('System Design'!$F$8=3,'Hourly Demand and Generation'!I6256*'System Design'!$F$21)))</f>
        <v>400</v>
      </c>
      <c r="O6256" s="32">
        <f>IF('System Design'!$F$8=1,'Hourly Demand and Generation'!J6256*'System Design'!$F$22,IF('System Design'!$F$8=2,'Hourly Demand and Generation'!K6256*'System Design'!$F$22,IF('System Design'!$F$8=3,'Hourly Demand and Generation'!L6256*'System Design'!$F$22)))</f>
        <v>750</v>
      </c>
      <c r="Q6256" s="32">
        <f t="shared" si="1390"/>
        <v>0</v>
      </c>
      <c r="R6256" s="32">
        <f t="shared" si="1393"/>
        <v>5400</v>
      </c>
      <c r="S6256" s="32">
        <f t="shared" si="1394"/>
        <v>0</v>
      </c>
      <c r="T6256" s="32">
        <f t="shared" si="1395"/>
        <v>21600</v>
      </c>
      <c r="U6256" s="32">
        <f t="shared" si="1396"/>
        <v>0</v>
      </c>
      <c r="V6256" s="32">
        <f t="shared" si="1391"/>
        <v>872.8</v>
      </c>
      <c r="W6256" s="32">
        <f t="shared" si="1397"/>
        <v>872.8</v>
      </c>
      <c r="X6256" s="32">
        <f t="shared" si="1398"/>
        <v>872.8</v>
      </c>
    </row>
    <row r="6257" spans="1:24" x14ac:dyDescent="0.25">
      <c r="A6257" s="2"/>
      <c r="B6257" s="2" t="s">
        <v>10</v>
      </c>
      <c r="C6257" s="2">
        <f t="shared" si="1401"/>
        <v>261</v>
      </c>
      <c r="D6257" s="2">
        <f t="shared" si="1402"/>
        <v>13</v>
      </c>
      <c r="E6257" s="2">
        <f t="shared" si="1392"/>
        <v>6253</v>
      </c>
      <c r="F6257" s="11">
        <v>288</v>
      </c>
      <c r="G6257" s="10">
        <v>0.66400000000000003</v>
      </c>
      <c r="H6257" s="10">
        <v>0.7</v>
      </c>
      <c r="I6257" s="10">
        <v>0.73599999999999999</v>
      </c>
      <c r="J6257" s="9">
        <v>0.100426355159293</v>
      </c>
      <c r="K6257" s="9">
        <v>0.32</v>
      </c>
      <c r="L6257" s="9">
        <v>0.32</v>
      </c>
      <c r="N6257" s="32">
        <f>IF('System Design'!$F$8=1,'Hourly Demand and Generation'!G6257*'System Design'!$F$21,IF('System Design'!$F$8=2,'Hourly Demand and Generation'!H6257*'System Design'!$F$21,IF('System Design'!$F$8=3,'Hourly Demand and Generation'!I6257*'System Design'!$F$21)))</f>
        <v>368</v>
      </c>
      <c r="O6257" s="32">
        <f>IF('System Design'!$F$8=1,'Hourly Demand and Generation'!J6257*'System Design'!$F$22,IF('System Design'!$F$8=2,'Hourly Demand and Generation'!K6257*'System Design'!$F$22,IF('System Design'!$F$8=3,'Hourly Demand and Generation'!L6257*'System Design'!$F$22)))</f>
        <v>800</v>
      </c>
      <c r="Q6257" s="32">
        <f t="shared" si="1390"/>
        <v>0</v>
      </c>
      <c r="R6257" s="32">
        <f t="shared" si="1393"/>
        <v>5400</v>
      </c>
      <c r="S6257" s="32">
        <f t="shared" si="1394"/>
        <v>0</v>
      </c>
      <c r="T6257" s="32">
        <f t="shared" si="1395"/>
        <v>21600</v>
      </c>
      <c r="U6257" s="32">
        <f t="shared" si="1396"/>
        <v>0</v>
      </c>
      <c r="V6257" s="32">
        <f t="shared" si="1391"/>
        <v>880</v>
      </c>
      <c r="W6257" s="32">
        <f t="shared" si="1397"/>
        <v>880</v>
      </c>
      <c r="X6257" s="32">
        <f t="shared" si="1398"/>
        <v>880</v>
      </c>
    </row>
    <row r="6258" spans="1:24" x14ac:dyDescent="0.25">
      <c r="A6258" s="2"/>
      <c r="B6258" s="2" t="s">
        <v>10</v>
      </c>
      <c r="C6258" s="2">
        <f t="shared" si="1401"/>
        <v>261</v>
      </c>
      <c r="D6258" s="2">
        <f t="shared" si="1402"/>
        <v>14</v>
      </c>
      <c r="E6258" s="2">
        <f t="shared" si="1392"/>
        <v>6254</v>
      </c>
      <c r="F6258" s="11">
        <v>288</v>
      </c>
      <c r="G6258" s="10">
        <v>0.53600000000000003</v>
      </c>
      <c r="H6258" s="10">
        <v>0.56799999999999995</v>
      </c>
      <c r="I6258" s="10">
        <v>0.6</v>
      </c>
      <c r="J6258" s="9">
        <v>0.106703002356749</v>
      </c>
      <c r="K6258" s="9">
        <v>0.34</v>
      </c>
      <c r="L6258" s="9">
        <v>0.34</v>
      </c>
      <c r="N6258" s="32">
        <f>IF('System Design'!$F$8=1,'Hourly Demand and Generation'!G6258*'System Design'!$F$21,IF('System Design'!$F$8=2,'Hourly Demand and Generation'!H6258*'System Design'!$F$21,IF('System Design'!$F$8=3,'Hourly Demand and Generation'!I6258*'System Design'!$F$21)))</f>
        <v>300</v>
      </c>
      <c r="O6258" s="32">
        <f>IF('System Design'!$F$8=1,'Hourly Demand and Generation'!J6258*'System Design'!$F$22,IF('System Design'!$F$8=2,'Hourly Demand and Generation'!K6258*'System Design'!$F$22,IF('System Design'!$F$8=3,'Hourly Demand and Generation'!L6258*'System Design'!$F$22)))</f>
        <v>850.00000000000011</v>
      </c>
      <c r="Q6258" s="32">
        <f t="shared" si="1390"/>
        <v>0</v>
      </c>
      <c r="R6258" s="32">
        <f t="shared" si="1393"/>
        <v>5400</v>
      </c>
      <c r="S6258" s="32">
        <f t="shared" si="1394"/>
        <v>0</v>
      </c>
      <c r="T6258" s="32">
        <f t="shared" si="1395"/>
        <v>21600</v>
      </c>
      <c r="U6258" s="32">
        <f t="shared" si="1396"/>
        <v>0</v>
      </c>
      <c r="V6258" s="32">
        <f t="shared" si="1391"/>
        <v>862</v>
      </c>
      <c r="W6258" s="32">
        <f t="shared" si="1397"/>
        <v>862</v>
      </c>
      <c r="X6258" s="32">
        <f t="shared" si="1398"/>
        <v>862</v>
      </c>
    </row>
    <row r="6259" spans="1:24" x14ac:dyDescent="0.25">
      <c r="A6259" s="2"/>
      <c r="B6259" s="2" t="s">
        <v>10</v>
      </c>
      <c r="C6259" s="2">
        <f t="shared" si="1401"/>
        <v>261</v>
      </c>
      <c r="D6259" s="2">
        <f t="shared" si="1402"/>
        <v>15</v>
      </c>
      <c r="E6259" s="2">
        <f t="shared" si="1392"/>
        <v>6255</v>
      </c>
      <c r="F6259" s="11">
        <v>306</v>
      </c>
      <c r="G6259" s="10">
        <v>0.4</v>
      </c>
      <c r="H6259" s="10">
        <v>0.432</v>
      </c>
      <c r="I6259" s="10">
        <v>0.46400000000000002</v>
      </c>
      <c r="J6259" s="9">
        <v>0.112979649554205</v>
      </c>
      <c r="K6259" s="9">
        <v>0.36</v>
      </c>
      <c r="L6259" s="9">
        <v>0.36</v>
      </c>
      <c r="N6259" s="32">
        <f>IF('System Design'!$F$8=1,'Hourly Demand and Generation'!G6259*'System Design'!$F$21,IF('System Design'!$F$8=2,'Hourly Demand and Generation'!H6259*'System Design'!$F$21,IF('System Design'!$F$8=3,'Hourly Demand and Generation'!I6259*'System Design'!$F$21)))</f>
        <v>232</v>
      </c>
      <c r="O6259" s="32">
        <f>IF('System Design'!$F$8=1,'Hourly Demand and Generation'!J6259*'System Design'!$F$22,IF('System Design'!$F$8=2,'Hourly Demand and Generation'!K6259*'System Design'!$F$22,IF('System Design'!$F$8=3,'Hourly Demand and Generation'!L6259*'System Design'!$F$22)))</f>
        <v>900</v>
      </c>
      <c r="Q6259" s="32">
        <f t="shared" si="1390"/>
        <v>0</v>
      </c>
      <c r="R6259" s="32">
        <f t="shared" si="1393"/>
        <v>5400</v>
      </c>
      <c r="S6259" s="32">
        <f t="shared" si="1394"/>
        <v>0</v>
      </c>
      <c r="T6259" s="32">
        <f t="shared" si="1395"/>
        <v>21600</v>
      </c>
      <c r="U6259" s="32">
        <f t="shared" si="1396"/>
        <v>0</v>
      </c>
      <c r="V6259" s="32">
        <f t="shared" si="1391"/>
        <v>826</v>
      </c>
      <c r="W6259" s="32">
        <f t="shared" si="1397"/>
        <v>826</v>
      </c>
      <c r="X6259" s="32">
        <f t="shared" si="1398"/>
        <v>826</v>
      </c>
    </row>
    <row r="6260" spans="1:24" x14ac:dyDescent="0.25">
      <c r="A6260" s="2"/>
      <c r="B6260" s="2" t="s">
        <v>10</v>
      </c>
      <c r="C6260" s="2">
        <f t="shared" si="1401"/>
        <v>261</v>
      </c>
      <c r="D6260" s="2">
        <f t="shared" si="1402"/>
        <v>16</v>
      </c>
      <c r="E6260" s="2">
        <f t="shared" si="1392"/>
        <v>6256</v>
      </c>
      <c r="F6260" s="11">
        <v>324</v>
      </c>
      <c r="G6260" s="10">
        <v>0.26400000000000001</v>
      </c>
      <c r="H6260" s="10">
        <v>0.3</v>
      </c>
      <c r="I6260" s="10">
        <v>0.33600000000000002</v>
      </c>
      <c r="J6260" s="9">
        <v>0.112979649554205</v>
      </c>
      <c r="K6260" s="9">
        <v>0.36</v>
      </c>
      <c r="L6260" s="9">
        <v>0.36</v>
      </c>
      <c r="N6260" s="32">
        <f>IF('System Design'!$F$8=1,'Hourly Demand and Generation'!G6260*'System Design'!$F$21,IF('System Design'!$F$8=2,'Hourly Demand and Generation'!H6260*'System Design'!$F$21,IF('System Design'!$F$8=3,'Hourly Demand and Generation'!I6260*'System Design'!$F$21)))</f>
        <v>168</v>
      </c>
      <c r="O6260" s="32">
        <f>IF('System Design'!$F$8=1,'Hourly Demand and Generation'!J6260*'System Design'!$F$22,IF('System Design'!$F$8=2,'Hourly Demand and Generation'!K6260*'System Design'!$F$22,IF('System Design'!$F$8=3,'Hourly Demand and Generation'!L6260*'System Design'!$F$22)))</f>
        <v>900</v>
      </c>
      <c r="Q6260" s="32">
        <f t="shared" si="1390"/>
        <v>0</v>
      </c>
      <c r="R6260" s="32">
        <f t="shared" si="1393"/>
        <v>5400</v>
      </c>
      <c r="S6260" s="32">
        <f t="shared" si="1394"/>
        <v>0</v>
      </c>
      <c r="T6260" s="32">
        <f t="shared" si="1395"/>
        <v>21600</v>
      </c>
      <c r="U6260" s="32">
        <f t="shared" si="1396"/>
        <v>0</v>
      </c>
      <c r="V6260" s="32">
        <f t="shared" si="1391"/>
        <v>744</v>
      </c>
      <c r="W6260" s="32">
        <f t="shared" si="1397"/>
        <v>744</v>
      </c>
      <c r="X6260" s="32">
        <f t="shared" si="1398"/>
        <v>744</v>
      </c>
    </row>
    <row r="6261" spans="1:24" x14ac:dyDescent="0.25">
      <c r="A6261" s="2"/>
      <c r="B6261" s="2" t="s">
        <v>10</v>
      </c>
      <c r="C6261" s="2">
        <f t="shared" si="1401"/>
        <v>261</v>
      </c>
      <c r="D6261" s="2">
        <f t="shared" si="1402"/>
        <v>17</v>
      </c>
      <c r="E6261" s="2">
        <f t="shared" si="1392"/>
        <v>6257</v>
      </c>
      <c r="F6261" s="11">
        <v>342</v>
      </c>
      <c r="G6261" s="10">
        <v>0.13600000000000001</v>
      </c>
      <c r="H6261" s="10">
        <v>0.16800000000000001</v>
      </c>
      <c r="I6261" s="10">
        <v>0.2</v>
      </c>
      <c r="J6261" s="9">
        <v>0.12553294394911699</v>
      </c>
      <c r="K6261" s="9">
        <v>0.4</v>
      </c>
      <c r="L6261" s="9">
        <v>0.4</v>
      </c>
      <c r="N6261" s="32">
        <f>IF('System Design'!$F$8=1,'Hourly Demand and Generation'!G6261*'System Design'!$F$21,IF('System Design'!$F$8=2,'Hourly Demand and Generation'!H6261*'System Design'!$F$21,IF('System Design'!$F$8=3,'Hourly Demand and Generation'!I6261*'System Design'!$F$21)))</f>
        <v>100</v>
      </c>
      <c r="O6261" s="32">
        <f>IF('System Design'!$F$8=1,'Hourly Demand and Generation'!J6261*'System Design'!$F$22,IF('System Design'!$F$8=2,'Hourly Demand and Generation'!K6261*'System Design'!$F$22,IF('System Design'!$F$8=3,'Hourly Demand and Generation'!L6261*'System Design'!$F$22)))</f>
        <v>1000</v>
      </c>
      <c r="Q6261" s="32">
        <f t="shared" si="1390"/>
        <v>0</v>
      </c>
      <c r="R6261" s="32">
        <f t="shared" si="1393"/>
        <v>5400</v>
      </c>
      <c r="S6261" s="32">
        <f t="shared" si="1394"/>
        <v>0</v>
      </c>
      <c r="T6261" s="32">
        <f t="shared" si="1395"/>
        <v>21600</v>
      </c>
      <c r="U6261" s="32">
        <f t="shared" si="1396"/>
        <v>0</v>
      </c>
      <c r="V6261" s="32">
        <f t="shared" si="1391"/>
        <v>758</v>
      </c>
      <c r="W6261" s="32">
        <f t="shared" si="1397"/>
        <v>758</v>
      </c>
      <c r="X6261" s="32">
        <f t="shared" si="1398"/>
        <v>758</v>
      </c>
    </row>
    <row r="6262" spans="1:24" x14ac:dyDescent="0.25">
      <c r="A6262" s="2"/>
      <c r="B6262" s="2" t="s">
        <v>10</v>
      </c>
      <c r="C6262" s="2">
        <f t="shared" si="1401"/>
        <v>261</v>
      </c>
      <c r="D6262" s="2">
        <f t="shared" si="1402"/>
        <v>18</v>
      </c>
      <c r="E6262" s="2">
        <f t="shared" si="1392"/>
        <v>6258</v>
      </c>
      <c r="F6262" s="11">
        <v>360</v>
      </c>
      <c r="G6262" s="10">
        <v>6.4000000000000001E-2</v>
      </c>
      <c r="H6262" s="10">
        <v>0.1</v>
      </c>
      <c r="I6262" s="10">
        <v>0.13600000000000001</v>
      </c>
      <c r="J6262" s="9">
        <v>0.119256296751661</v>
      </c>
      <c r="K6262" s="9">
        <v>0.38</v>
      </c>
      <c r="L6262" s="9">
        <v>0.38</v>
      </c>
      <c r="N6262" s="32">
        <f>IF('System Design'!$F$8=1,'Hourly Demand and Generation'!G6262*'System Design'!$F$21,IF('System Design'!$F$8=2,'Hourly Demand and Generation'!H6262*'System Design'!$F$21,IF('System Design'!$F$8=3,'Hourly Demand and Generation'!I6262*'System Design'!$F$21)))</f>
        <v>68</v>
      </c>
      <c r="O6262" s="32">
        <f>IF('System Design'!$F$8=1,'Hourly Demand and Generation'!J6262*'System Design'!$F$22,IF('System Design'!$F$8=2,'Hourly Demand and Generation'!K6262*'System Design'!$F$22,IF('System Design'!$F$8=3,'Hourly Demand and Generation'!L6262*'System Design'!$F$22)))</f>
        <v>950</v>
      </c>
      <c r="Q6262" s="32">
        <f t="shared" si="1390"/>
        <v>0</v>
      </c>
      <c r="R6262" s="32">
        <f t="shared" si="1393"/>
        <v>5400</v>
      </c>
      <c r="S6262" s="32">
        <f t="shared" si="1394"/>
        <v>0</v>
      </c>
      <c r="T6262" s="32">
        <f t="shared" si="1395"/>
        <v>21600</v>
      </c>
      <c r="U6262" s="32">
        <f t="shared" si="1396"/>
        <v>0</v>
      </c>
      <c r="V6262" s="32">
        <f t="shared" si="1391"/>
        <v>658</v>
      </c>
      <c r="W6262" s="32">
        <f t="shared" si="1397"/>
        <v>658</v>
      </c>
      <c r="X6262" s="32">
        <f t="shared" si="1398"/>
        <v>658</v>
      </c>
    </row>
    <row r="6263" spans="1:24" x14ac:dyDescent="0.25">
      <c r="A6263" s="2"/>
      <c r="B6263" s="2" t="s">
        <v>10</v>
      </c>
      <c r="C6263" s="2">
        <f t="shared" si="1401"/>
        <v>261</v>
      </c>
      <c r="D6263" s="2">
        <f t="shared" si="1402"/>
        <v>19</v>
      </c>
      <c r="E6263" s="2">
        <f t="shared" si="1392"/>
        <v>6259</v>
      </c>
      <c r="F6263" s="11">
        <v>349.2</v>
      </c>
      <c r="G6263" s="10">
        <v>0</v>
      </c>
      <c r="H6263" s="10">
        <v>3.2000000000000001E-2</v>
      </c>
      <c r="I6263" s="10">
        <v>6.4000000000000001E-2</v>
      </c>
      <c r="J6263" s="9">
        <v>0.112979649554205</v>
      </c>
      <c r="K6263" s="9">
        <v>0.36</v>
      </c>
      <c r="L6263" s="9">
        <v>0.36</v>
      </c>
      <c r="N6263" s="32">
        <f>IF('System Design'!$F$8=1,'Hourly Demand and Generation'!G6263*'System Design'!$F$21,IF('System Design'!$F$8=2,'Hourly Demand and Generation'!H6263*'System Design'!$F$21,IF('System Design'!$F$8=3,'Hourly Demand and Generation'!I6263*'System Design'!$F$21)))</f>
        <v>32</v>
      </c>
      <c r="O6263" s="32">
        <f>IF('System Design'!$F$8=1,'Hourly Demand and Generation'!J6263*'System Design'!$F$22,IF('System Design'!$F$8=2,'Hourly Demand and Generation'!K6263*'System Design'!$F$22,IF('System Design'!$F$8=3,'Hourly Demand and Generation'!L6263*'System Design'!$F$22)))</f>
        <v>900</v>
      </c>
      <c r="Q6263" s="32">
        <f t="shared" si="1390"/>
        <v>0</v>
      </c>
      <c r="R6263" s="32">
        <f t="shared" si="1393"/>
        <v>5400</v>
      </c>
      <c r="S6263" s="32">
        <f t="shared" si="1394"/>
        <v>0</v>
      </c>
      <c r="T6263" s="32">
        <f t="shared" si="1395"/>
        <v>21600</v>
      </c>
      <c r="U6263" s="32">
        <f t="shared" si="1396"/>
        <v>0</v>
      </c>
      <c r="V6263" s="32">
        <f t="shared" si="1391"/>
        <v>582.79999999999995</v>
      </c>
      <c r="W6263" s="32">
        <f t="shared" si="1397"/>
        <v>582.79999999999995</v>
      </c>
      <c r="X6263" s="32">
        <f t="shared" si="1398"/>
        <v>582.79999999999995</v>
      </c>
    </row>
    <row r="6264" spans="1:24" x14ac:dyDescent="0.25">
      <c r="A6264" s="2"/>
      <c r="B6264" s="2" t="s">
        <v>10</v>
      </c>
      <c r="C6264" s="2">
        <f t="shared" si="1401"/>
        <v>261</v>
      </c>
      <c r="D6264" s="2">
        <f t="shared" si="1402"/>
        <v>20</v>
      </c>
      <c r="E6264" s="2">
        <f t="shared" si="1392"/>
        <v>6260</v>
      </c>
      <c r="F6264" s="11">
        <v>342</v>
      </c>
      <c r="G6264" s="10">
        <v>0</v>
      </c>
      <c r="H6264" s="10">
        <v>0</v>
      </c>
      <c r="I6264" s="10">
        <v>0</v>
      </c>
      <c r="J6264" s="9">
        <v>0.112979649554205</v>
      </c>
      <c r="K6264" s="9">
        <v>0.36</v>
      </c>
      <c r="L6264" s="9">
        <v>0.36</v>
      </c>
      <c r="N6264" s="32">
        <f>IF('System Design'!$F$8=1,'Hourly Demand and Generation'!G6264*'System Design'!$F$21,IF('System Design'!$F$8=2,'Hourly Demand and Generation'!H6264*'System Design'!$F$21,IF('System Design'!$F$8=3,'Hourly Demand and Generation'!I6264*'System Design'!$F$21)))</f>
        <v>0</v>
      </c>
      <c r="O6264" s="32">
        <f>IF('System Design'!$F$8=1,'Hourly Demand and Generation'!J6264*'System Design'!$F$22,IF('System Design'!$F$8=2,'Hourly Demand and Generation'!K6264*'System Design'!$F$22,IF('System Design'!$F$8=3,'Hourly Demand and Generation'!L6264*'System Design'!$F$22)))</f>
        <v>900</v>
      </c>
      <c r="Q6264" s="32">
        <f t="shared" si="1390"/>
        <v>0</v>
      </c>
      <c r="R6264" s="32">
        <f t="shared" si="1393"/>
        <v>5400</v>
      </c>
      <c r="S6264" s="32">
        <f t="shared" si="1394"/>
        <v>0</v>
      </c>
      <c r="T6264" s="32">
        <f t="shared" si="1395"/>
        <v>21600</v>
      </c>
      <c r="U6264" s="32">
        <f t="shared" si="1396"/>
        <v>0</v>
      </c>
      <c r="V6264" s="32">
        <f t="shared" si="1391"/>
        <v>558</v>
      </c>
      <c r="W6264" s="32">
        <f t="shared" si="1397"/>
        <v>558</v>
      </c>
      <c r="X6264" s="32">
        <f t="shared" si="1398"/>
        <v>558</v>
      </c>
    </row>
    <row r="6265" spans="1:24" x14ac:dyDescent="0.25">
      <c r="A6265" s="2"/>
      <c r="B6265" s="2" t="s">
        <v>10</v>
      </c>
      <c r="C6265" s="2">
        <f t="shared" si="1401"/>
        <v>261</v>
      </c>
      <c r="D6265" s="2">
        <f t="shared" si="1402"/>
        <v>21</v>
      </c>
      <c r="E6265" s="2">
        <f t="shared" si="1392"/>
        <v>6261</v>
      </c>
      <c r="F6265" s="11">
        <v>324</v>
      </c>
      <c r="G6265" s="10">
        <v>0</v>
      </c>
      <c r="H6265" s="10">
        <v>0</v>
      </c>
      <c r="I6265" s="10">
        <v>0</v>
      </c>
      <c r="J6265" s="9">
        <v>0.112979649554205</v>
      </c>
      <c r="K6265" s="9">
        <v>0.36</v>
      </c>
      <c r="L6265" s="9">
        <v>0.36</v>
      </c>
      <c r="N6265" s="32">
        <f>IF('System Design'!$F$8=1,'Hourly Demand and Generation'!G6265*'System Design'!$F$21,IF('System Design'!$F$8=2,'Hourly Demand and Generation'!H6265*'System Design'!$F$21,IF('System Design'!$F$8=3,'Hourly Demand and Generation'!I6265*'System Design'!$F$21)))</f>
        <v>0</v>
      </c>
      <c r="O6265" s="32">
        <f>IF('System Design'!$F$8=1,'Hourly Demand and Generation'!J6265*'System Design'!$F$22,IF('System Design'!$F$8=2,'Hourly Demand and Generation'!K6265*'System Design'!$F$22,IF('System Design'!$F$8=3,'Hourly Demand and Generation'!L6265*'System Design'!$F$22)))</f>
        <v>900</v>
      </c>
      <c r="Q6265" s="32">
        <f t="shared" si="1390"/>
        <v>0</v>
      </c>
      <c r="R6265" s="32">
        <f t="shared" si="1393"/>
        <v>5400</v>
      </c>
      <c r="S6265" s="32">
        <f t="shared" si="1394"/>
        <v>0</v>
      </c>
      <c r="T6265" s="32">
        <f t="shared" si="1395"/>
        <v>21600</v>
      </c>
      <c r="U6265" s="32">
        <f t="shared" si="1396"/>
        <v>0</v>
      </c>
      <c r="V6265" s="32">
        <f t="shared" si="1391"/>
        <v>576</v>
      </c>
      <c r="W6265" s="32">
        <f t="shared" si="1397"/>
        <v>576</v>
      </c>
      <c r="X6265" s="32">
        <f t="shared" si="1398"/>
        <v>576</v>
      </c>
    </row>
    <row r="6266" spans="1:24" x14ac:dyDescent="0.25">
      <c r="A6266" s="2"/>
      <c r="B6266" s="2" t="s">
        <v>10</v>
      </c>
      <c r="C6266" s="2">
        <f t="shared" si="1401"/>
        <v>261</v>
      </c>
      <c r="D6266" s="2">
        <f t="shared" si="1402"/>
        <v>22</v>
      </c>
      <c r="E6266" s="2">
        <f t="shared" si="1392"/>
        <v>6262</v>
      </c>
      <c r="F6266" s="11">
        <v>306</v>
      </c>
      <c r="G6266" s="10">
        <v>0</v>
      </c>
      <c r="H6266" s="10">
        <v>0</v>
      </c>
      <c r="I6266" s="10">
        <v>0</v>
      </c>
      <c r="J6266" s="9">
        <v>0.119256296751661</v>
      </c>
      <c r="K6266" s="9">
        <v>0.38</v>
      </c>
      <c r="L6266" s="9">
        <v>0.38</v>
      </c>
      <c r="N6266" s="32">
        <f>IF('System Design'!$F$8=1,'Hourly Demand and Generation'!G6266*'System Design'!$F$21,IF('System Design'!$F$8=2,'Hourly Demand and Generation'!H6266*'System Design'!$F$21,IF('System Design'!$F$8=3,'Hourly Demand and Generation'!I6266*'System Design'!$F$21)))</f>
        <v>0</v>
      </c>
      <c r="O6266" s="32">
        <f>IF('System Design'!$F$8=1,'Hourly Demand and Generation'!J6266*'System Design'!$F$22,IF('System Design'!$F$8=2,'Hourly Demand and Generation'!K6266*'System Design'!$F$22,IF('System Design'!$F$8=3,'Hourly Demand and Generation'!L6266*'System Design'!$F$22)))</f>
        <v>950</v>
      </c>
      <c r="Q6266" s="32">
        <f t="shared" si="1390"/>
        <v>0</v>
      </c>
      <c r="R6266" s="32">
        <f t="shared" si="1393"/>
        <v>5400</v>
      </c>
      <c r="S6266" s="32">
        <f t="shared" si="1394"/>
        <v>0</v>
      </c>
      <c r="T6266" s="32">
        <f t="shared" si="1395"/>
        <v>21600</v>
      </c>
      <c r="U6266" s="32">
        <f t="shared" si="1396"/>
        <v>0</v>
      </c>
      <c r="V6266" s="32">
        <f t="shared" si="1391"/>
        <v>644</v>
      </c>
      <c r="W6266" s="32">
        <f t="shared" si="1397"/>
        <v>644</v>
      </c>
      <c r="X6266" s="32">
        <f t="shared" si="1398"/>
        <v>644</v>
      </c>
    </row>
    <row r="6267" spans="1:24" x14ac:dyDescent="0.25">
      <c r="A6267" s="2"/>
      <c r="B6267" s="2" t="s">
        <v>10</v>
      </c>
      <c r="C6267" s="2">
        <f t="shared" si="1401"/>
        <v>261</v>
      </c>
      <c r="D6267" s="2">
        <f t="shared" si="1402"/>
        <v>23</v>
      </c>
      <c r="E6267" s="2">
        <f t="shared" si="1392"/>
        <v>6263</v>
      </c>
      <c r="F6267" s="11">
        <v>288</v>
      </c>
      <c r="G6267" s="10">
        <v>0</v>
      </c>
      <c r="H6267" s="10">
        <v>0</v>
      </c>
      <c r="I6267" s="10">
        <v>0</v>
      </c>
      <c r="J6267" s="9">
        <v>0.100426355159293</v>
      </c>
      <c r="K6267" s="9">
        <v>0.32</v>
      </c>
      <c r="L6267" s="9">
        <v>0.32</v>
      </c>
      <c r="N6267" s="32">
        <f>IF('System Design'!$F$8=1,'Hourly Demand and Generation'!G6267*'System Design'!$F$21,IF('System Design'!$F$8=2,'Hourly Demand and Generation'!H6267*'System Design'!$F$21,IF('System Design'!$F$8=3,'Hourly Demand and Generation'!I6267*'System Design'!$F$21)))</f>
        <v>0</v>
      </c>
      <c r="O6267" s="32">
        <f>IF('System Design'!$F$8=1,'Hourly Demand and Generation'!J6267*'System Design'!$F$22,IF('System Design'!$F$8=2,'Hourly Demand and Generation'!K6267*'System Design'!$F$22,IF('System Design'!$F$8=3,'Hourly Demand and Generation'!L6267*'System Design'!$F$22)))</f>
        <v>800</v>
      </c>
      <c r="Q6267" s="32">
        <f t="shared" si="1390"/>
        <v>0</v>
      </c>
      <c r="R6267" s="32">
        <f t="shared" si="1393"/>
        <v>5400</v>
      </c>
      <c r="S6267" s="32">
        <f t="shared" si="1394"/>
        <v>0</v>
      </c>
      <c r="T6267" s="32">
        <f t="shared" si="1395"/>
        <v>21600</v>
      </c>
      <c r="U6267" s="32">
        <f t="shared" si="1396"/>
        <v>0</v>
      </c>
      <c r="V6267" s="32">
        <f t="shared" si="1391"/>
        <v>512</v>
      </c>
      <c r="W6267" s="32">
        <f t="shared" si="1397"/>
        <v>512</v>
      </c>
      <c r="X6267" s="32">
        <f t="shared" si="1398"/>
        <v>512</v>
      </c>
    </row>
    <row r="6268" spans="1:24" x14ac:dyDescent="0.25">
      <c r="A6268" s="2"/>
      <c r="B6268" s="2" t="s">
        <v>10</v>
      </c>
      <c r="C6268" s="2">
        <f t="shared" si="1401"/>
        <v>261</v>
      </c>
      <c r="D6268" s="2">
        <f t="shared" si="1402"/>
        <v>24</v>
      </c>
      <c r="E6268" s="2">
        <f t="shared" si="1392"/>
        <v>6264</v>
      </c>
      <c r="F6268" s="11">
        <v>252</v>
      </c>
      <c r="G6268" s="10">
        <v>0</v>
      </c>
      <c r="H6268" s="10">
        <v>0</v>
      </c>
      <c r="I6268" s="10">
        <v>0</v>
      </c>
      <c r="J6268" s="9">
        <v>0.100426355159293</v>
      </c>
      <c r="K6268" s="9">
        <v>0.32</v>
      </c>
      <c r="L6268" s="9">
        <v>0.32</v>
      </c>
      <c r="N6268" s="32">
        <f>IF('System Design'!$F$8=1,'Hourly Demand and Generation'!G6268*'System Design'!$F$21,IF('System Design'!$F$8=2,'Hourly Demand and Generation'!H6268*'System Design'!$F$21,IF('System Design'!$F$8=3,'Hourly Demand and Generation'!I6268*'System Design'!$F$21)))</f>
        <v>0</v>
      </c>
      <c r="O6268" s="32">
        <f>IF('System Design'!$F$8=1,'Hourly Demand and Generation'!J6268*'System Design'!$F$22,IF('System Design'!$F$8=2,'Hourly Demand and Generation'!K6268*'System Design'!$F$22,IF('System Design'!$F$8=3,'Hourly Demand and Generation'!L6268*'System Design'!$F$22)))</f>
        <v>800</v>
      </c>
      <c r="Q6268" s="32">
        <f t="shared" si="1390"/>
        <v>0</v>
      </c>
      <c r="R6268" s="32">
        <f t="shared" si="1393"/>
        <v>5400</v>
      </c>
      <c r="S6268" s="32">
        <f t="shared" si="1394"/>
        <v>0</v>
      </c>
      <c r="T6268" s="32">
        <f t="shared" si="1395"/>
        <v>21600</v>
      </c>
      <c r="U6268" s="32">
        <f t="shared" si="1396"/>
        <v>0</v>
      </c>
      <c r="V6268" s="32">
        <f t="shared" si="1391"/>
        <v>548</v>
      </c>
      <c r="W6268" s="32">
        <f t="shared" si="1397"/>
        <v>548</v>
      </c>
      <c r="X6268" s="32">
        <f t="shared" si="1398"/>
        <v>548</v>
      </c>
    </row>
    <row r="6269" spans="1:24" x14ac:dyDescent="0.25">
      <c r="A6269" s="2"/>
      <c r="B6269" s="2" t="s">
        <v>10</v>
      </c>
      <c r="C6269" s="2">
        <f>C6268+1</f>
        <v>262</v>
      </c>
      <c r="D6269" s="2">
        <v>1</v>
      </c>
      <c r="E6269" s="2">
        <f t="shared" si="1392"/>
        <v>6265</v>
      </c>
      <c r="F6269" s="11">
        <v>216</v>
      </c>
      <c r="G6269" s="10">
        <v>0</v>
      </c>
      <c r="H6269" s="10">
        <v>0</v>
      </c>
      <c r="I6269" s="10">
        <v>0</v>
      </c>
      <c r="J6269" s="9">
        <v>0.31455465744583</v>
      </c>
      <c r="K6269" s="9">
        <v>0.31455465744583</v>
      </c>
      <c r="L6269" s="9">
        <v>0.31455465744583</v>
      </c>
      <c r="N6269" s="32">
        <f>IF('System Design'!$F$8=1,'Hourly Demand and Generation'!G6269*'System Design'!$F$21,IF('System Design'!$F$8=2,'Hourly Demand and Generation'!H6269*'System Design'!$F$21,IF('System Design'!$F$8=3,'Hourly Demand and Generation'!I6269*'System Design'!$F$21)))</f>
        <v>0</v>
      </c>
      <c r="O6269" s="32">
        <f>IF('System Design'!$F$8=1,'Hourly Demand and Generation'!J6269*'System Design'!$F$22,IF('System Design'!$F$8=2,'Hourly Demand and Generation'!K6269*'System Design'!$F$22,IF('System Design'!$F$8=3,'Hourly Demand and Generation'!L6269*'System Design'!$F$22)))</f>
        <v>786.38664361457495</v>
      </c>
      <c r="Q6269" s="32">
        <f t="shared" si="1390"/>
        <v>0</v>
      </c>
      <c r="R6269" s="32">
        <f t="shared" si="1393"/>
        <v>5400</v>
      </c>
      <c r="S6269" s="32">
        <f t="shared" si="1394"/>
        <v>0</v>
      </c>
      <c r="T6269" s="32">
        <f t="shared" si="1395"/>
        <v>21600</v>
      </c>
      <c r="U6269" s="32">
        <f t="shared" si="1396"/>
        <v>0</v>
      </c>
      <c r="V6269" s="32">
        <f t="shared" si="1391"/>
        <v>570.38664361457495</v>
      </c>
      <c r="W6269" s="32">
        <f t="shared" si="1397"/>
        <v>570.38664361457495</v>
      </c>
      <c r="X6269" s="32">
        <f t="shared" si="1398"/>
        <v>570.38664361457495</v>
      </c>
    </row>
    <row r="6270" spans="1:24" x14ac:dyDescent="0.25">
      <c r="A6270" s="2"/>
      <c r="B6270" s="2" t="s">
        <v>10</v>
      </c>
      <c r="C6270" s="2">
        <f>C6269</f>
        <v>262</v>
      </c>
      <c r="D6270" s="2">
        <f>D6269+1</f>
        <v>2</v>
      </c>
      <c r="E6270" s="2">
        <f t="shared" si="1392"/>
        <v>6266</v>
      </c>
      <c r="F6270" s="11">
        <v>198</v>
      </c>
      <c r="G6270" s="10">
        <v>0</v>
      </c>
      <c r="H6270" s="10">
        <v>0</v>
      </c>
      <c r="I6270" s="10">
        <v>0</v>
      </c>
      <c r="J6270" s="9">
        <v>0.28309919170124698</v>
      </c>
      <c r="K6270" s="9">
        <v>0.28309919170124698</v>
      </c>
      <c r="L6270" s="9">
        <v>0.28309919170124698</v>
      </c>
      <c r="N6270" s="32">
        <f>IF('System Design'!$F$8=1,'Hourly Demand and Generation'!G6270*'System Design'!$F$21,IF('System Design'!$F$8=2,'Hourly Demand and Generation'!H6270*'System Design'!$F$21,IF('System Design'!$F$8=3,'Hourly Demand and Generation'!I6270*'System Design'!$F$21)))</f>
        <v>0</v>
      </c>
      <c r="O6270" s="32">
        <f>IF('System Design'!$F$8=1,'Hourly Demand and Generation'!J6270*'System Design'!$F$22,IF('System Design'!$F$8=2,'Hourly Demand and Generation'!K6270*'System Design'!$F$22,IF('System Design'!$F$8=3,'Hourly Demand and Generation'!L6270*'System Design'!$F$22)))</f>
        <v>707.74797925311748</v>
      </c>
      <c r="Q6270" s="32">
        <f t="shared" si="1390"/>
        <v>0</v>
      </c>
      <c r="R6270" s="32">
        <f t="shared" si="1393"/>
        <v>5400</v>
      </c>
      <c r="S6270" s="32">
        <f t="shared" si="1394"/>
        <v>0</v>
      </c>
      <c r="T6270" s="32">
        <f t="shared" si="1395"/>
        <v>21600</v>
      </c>
      <c r="U6270" s="32">
        <f t="shared" si="1396"/>
        <v>0</v>
      </c>
      <c r="V6270" s="32">
        <f t="shared" si="1391"/>
        <v>509.74797925311748</v>
      </c>
      <c r="W6270" s="32">
        <f t="shared" si="1397"/>
        <v>509.74797925311748</v>
      </c>
      <c r="X6270" s="32">
        <f t="shared" si="1398"/>
        <v>509.74797925311748</v>
      </c>
    </row>
    <row r="6271" spans="1:24" x14ac:dyDescent="0.25">
      <c r="A6271" s="2"/>
      <c r="B6271" s="2" t="s">
        <v>10</v>
      </c>
      <c r="C6271" s="2">
        <f t="shared" ref="C6271:C6292" si="1403">C6270</f>
        <v>262</v>
      </c>
      <c r="D6271" s="2">
        <f t="shared" ref="D6271:D6292" si="1404">D6270+1</f>
        <v>3</v>
      </c>
      <c r="E6271" s="2">
        <f t="shared" si="1392"/>
        <v>6267</v>
      </c>
      <c r="F6271" s="11">
        <v>180</v>
      </c>
      <c r="G6271" s="10">
        <v>0</v>
      </c>
      <c r="H6271" s="10">
        <v>0</v>
      </c>
      <c r="I6271" s="10">
        <v>0</v>
      </c>
      <c r="J6271" s="9">
        <v>0.28309919170124698</v>
      </c>
      <c r="K6271" s="9">
        <v>0.28309919170124698</v>
      </c>
      <c r="L6271" s="9">
        <v>0.28309919170124698</v>
      </c>
      <c r="N6271" s="32">
        <f>IF('System Design'!$F$8=1,'Hourly Demand and Generation'!G6271*'System Design'!$F$21,IF('System Design'!$F$8=2,'Hourly Demand and Generation'!H6271*'System Design'!$F$21,IF('System Design'!$F$8=3,'Hourly Demand and Generation'!I6271*'System Design'!$F$21)))</f>
        <v>0</v>
      </c>
      <c r="O6271" s="32">
        <f>IF('System Design'!$F$8=1,'Hourly Demand and Generation'!J6271*'System Design'!$F$22,IF('System Design'!$F$8=2,'Hourly Demand and Generation'!K6271*'System Design'!$F$22,IF('System Design'!$F$8=3,'Hourly Demand and Generation'!L6271*'System Design'!$F$22)))</f>
        <v>707.74797925311748</v>
      </c>
      <c r="Q6271" s="32">
        <f t="shared" si="1390"/>
        <v>0</v>
      </c>
      <c r="R6271" s="32">
        <f t="shared" si="1393"/>
        <v>5400</v>
      </c>
      <c r="S6271" s="32">
        <f t="shared" si="1394"/>
        <v>0</v>
      </c>
      <c r="T6271" s="32">
        <f t="shared" si="1395"/>
        <v>21600</v>
      </c>
      <c r="U6271" s="32">
        <f t="shared" si="1396"/>
        <v>0</v>
      </c>
      <c r="V6271" s="32">
        <f t="shared" si="1391"/>
        <v>527.74797925311748</v>
      </c>
      <c r="W6271" s="32">
        <f t="shared" si="1397"/>
        <v>527.74797925311748</v>
      </c>
      <c r="X6271" s="32">
        <f t="shared" si="1398"/>
        <v>527.74797925311748</v>
      </c>
    </row>
    <row r="6272" spans="1:24" x14ac:dyDescent="0.25">
      <c r="A6272" s="2"/>
      <c r="B6272" s="2" t="s">
        <v>10</v>
      </c>
      <c r="C6272" s="2">
        <f t="shared" si="1403"/>
        <v>262</v>
      </c>
      <c r="D6272" s="2">
        <f t="shared" si="1404"/>
        <v>4</v>
      </c>
      <c r="E6272" s="2">
        <f t="shared" si="1392"/>
        <v>6268</v>
      </c>
      <c r="F6272" s="11">
        <v>216</v>
      </c>
      <c r="G6272" s="10">
        <v>0</v>
      </c>
      <c r="H6272" s="10">
        <v>0</v>
      </c>
      <c r="I6272" s="10">
        <v>0</v>
      </c>
      <c r="J6272" s="9">
        <v>0.31455465744583</v>
      </c>
      <c r="K6272" s="9">
        <v>0.31455465744583</v>
      </c>
      <c r="L6272" s="9">
        <v>0.31455465744583</v>
      </c>
      <c r="N6272" s="32">
        <f>IF('System Design'!$F$8=1,'Hourly Demand and Generation'!G6272*'System Design'!$F$21,IF('System Design'!$F$8=2,'Hourly Demand and Generation'!H6272*'System Design'!$F$21,IF('System Design'!$F$8=3,'Hourly Demand and Generation'!I6272*'System Design'!$F$21)))</f>
        <v>0</v>
      </c>
      <c r="O6272" s="32">
        <f>IF('System Design'!$F$8=1,'Hourly Demand and Generation'!J6272*'System Design'!$F$22,IF('System Design'!$F$8=2,'Hourly Demand and Generation'!K6272*'System Design'!$F$22,IF('System Design'!$F$8=3,'Hourly Demand and Generation'!L6272*'System Design'!$F$22)))</f>
        <v>786.38664361457495</v>
      </c>
      <c r="Q6272" s="32">
        <f t="shared" si="1390"/>
        <v>0</v>
      </c>
      <c r="R6272" s="32">
        <f t="shared" si="1393"/>
        <v>5400</v>
      </c>
      <c r="S6272" s="32">
        <f t="shared" si="1394"/>
        <v>0</v>
      </c>
      <c r="T6272" s="32">
        <f t="shared" si="1395"/>
        <v>21600</v>
      </c>
      <c r="U6272" s="32">
        <f t="shared" si="1396"/>
        <v>0</v>
      </c>
      <c r="V6272" s="32">
        <f t="shared" si="1391"/>
        <v>570.38664361457495</v>
      </c>
      <c r="W6272" s="32">
        <f t="shared" si="1397"/>
        <v>570.38664361457495</v>
      </c>
      <c r="X6272" s="32">
        <f t="shared" si="1398"/>
        <v>570.38664361457495</v>
      </c>
    </row>
    <row r="6273" spans="1:24" x14ac:dyDescent="0.25">
      <c r="A6273" s="2"/>
      <c r="B6273" s="2" t="s">
        <v>10</v>
      </c>
      <c r="C6273" s="2">
        <f t="shared" si="1403"/>
        <v>262</v>
      </c>
      <c r="D6273" s="2">
        <f t="shared" si="1404"/>
        <v>5</v>
      </c>
      <c r="E6273" s="2">
        <f t="shared" si="1392"/>
        <v>6269</v>
      </c>
      <c r="F6273" s="11">
        <v>234</v>
      </c>
      <c r="G6273" s="10">
        <v>0</v>
      </c>
      <c r="H6273" s="10">
        <v>3.2000000000000001E-2</v>
      </c>
      <c r="I6273" s="10">
        <v>6.4000000000000001E-2</v>
      </c>
      <c r="J6273" s="9">
        <v>0.25164372595666401</v>
      </c>
      <c r="K6273" s="9">
        <v>0.25164372595666401</v>
      </c>
      <c r="L6273" s="9">
        <v>0.25164372595666401</v>
      </c>
      <c r="N6273" s="32">
        <f>IF('System Design'!$F$8=1,'Hourly Demand and Generation'!G6273*'System Design'!$F$21,IF('System Design'!$F$8=2,'Hourly Demand and Generation'!H6273*'System Design'!$F$21,IF('System Design'!$F$8=3,'Hourly Demand and Generation'!I6273*'System Design'!$F$21)))</f>
        <v>32</v>
      </c>
      <c r="O6273" s="32">
        <f>IF('System Design'!$F$8=1,'Hourly Demand and Generation'!J6273*'System Design'!$F$22,IF('System Design'!$F$8=2,'Hourly Demand and Generation'!K6273*'System Design'!$F$22,IF('System Design'!$F$8=3,'Hourly Demand and Generation'!L6273*'System Design'!$F$22)))</f>
        <v>629.10931489166001</v>
      </c>
      <c r="Q6273" s="32">
        <f t="shared" si="1390"/>
        <v>0</v>
      </c>
      <c r="R6273" s="32">
        <f t="shared" si="1393"/>
        <v>5400</v>
      </c>
      <c r="S6273" s="32">
        <f t="shared" si="1394"/>
        <v>0</v>
      </c>
      <c r="T6273" s="32">
        <f t="shared" si="1395"/>
        <v>21600</v>
      </c>
      <c r="U6273" s="32">
        <f t="shared" si="1396"/>
        <v>0</v>
      </c>
      <c r="V6273" s="32">
        <f t="shared" si="1391"/>
        <v>427.10931489166001</v>
      </c>
      <c r="W6273" s="32">
        <f t="shared" si="1397"/>
        <v>427.10931489166001</v>
      </c>
      <c r="X6273" s="32">
        <f t="shared" si="1398"/>
        <v>427.10931489166001</v>
      </c>
    </row>
    <row r="6274" spans="1:24" x14ac:dyDescent="0.25">
      <c r="A6274" s="2"/>
      <c r="B6274" s="2" t="s">
        <v>10</v>
      </c>
      <c r="C6274" s="2">
        <f t="shared" si="1403"/>
        <v>262</v>
      </c>
      <c r="D6274" s="2">
        <f t="shared" si="1404"/>
        <v>6</v>
      </c>
      <c r="E6274" s="2">
        <f t="shared" si="1392"/>
        <v>6270</v>
      </c>
      <c r="F6274" s="11">
        <v>252</v>
      </c>
      <c r="G6274" s="10">
        <v>6.4000000000000001E-2</v>
      </c>
      <c r="H6274" s="10">
        <v>0.1</v>
      </c>
      <c r="I6274" s="10">
        <v>0.13600000000000001</v>
      </c>
      <c r="J6274" s="9">
        <v>0.25164372595666401</v>
      </c>
      <c r="K6274" s="9">
        <v>0.25164372595666401</v>
      </c>
      <c r="L6274" s="9">
        <v>0.25164372595666401</v>
      </c>
      <c r="N6274" s="32">
        <f>IF('System Design'!$F$8=1,'Hourly Demand and Generation'!G6274*'System Design'!$F$21,IF('System Design'!$F$8=2,'Hourly Demand and Generation'!H6274*'System Design'!$F$21,IF('System Design'!$F$8=3,'Hourly Demand and Generation'!I6274*'System Design'!$F$21)))</f>
        <v>68</v>
      </c>
      <c r="O6274" s="32">
        <f>IF('System Design'!$F$8=1,'Hourly Demand and Generation'!J6274*'System Design'!$F$22,IF('System Design'!$F$8=2,'Hourly Demand and Generation'!K6274*'System Design'!$F$22,IF('System Design'!$F$8=3,'Hourly Demand and Generation'!L6274*'System Design'!$F$22)))</f>
        <v>629.10931489166001</v>
      </c>
      <c r="Q6274" s="32">
        <f t="shared" si="1390"/>
        <v>0</v>
      </c>
      <c r="R6274" s="32">
        <f t="shared" si="1393"/>
        <v>5400</v>
      </c>
      <c r="S6274" s="32">
        <f t="shared" si="1394"/>
        <v>0</v>
      </c>
      <c r="T6274" s="32">
        <f t="shared" si="1395"/>
        <v>21600</v>
      </c>
      <c r="U6274" s="32">
        <f t="shared" si="1396"/>
        <v>0</v>
      </c>
      <c r="V6274" s="32">
        <f t="shared" si="1391"/>
        <v>445.10931489166001</v>
      </c>
      <c r="W6274" s="32">
        <f t="shared" si="1397"/>
        <v>445.10931489166001</v>
      </c>
      <c r="X6274" s="32">
        <f t="shared" si="1398"/>
        <v>445.10931489166001</v>
      </c>
    </row>
    <row r="6275" spans="1:24" x14ac:dyDescent="0.25">
      <c r="A6275" s="2"/>
      <c r="B6275" s="2" t="s">
        <v>10</v>
      </c>
      <c r="C6275" s="2">
        <f t="shared" si="1403"/>
        <v>262</v>
      </c>
      <c r="D6275" s="2">
        <f t="shared" si="1404"/>
        <v>7</v>
      </c>
      <c r="E6275" s="2">
        <f t="shared" si="1392"/>
        <v>6271</v>
      </c>
      <c r="F6275" s="11">
        <v>270</v>
      </c>
      <c r="G6275" s="10">
        <v>0.13600000000000001</v>
      </c>
      <c r="H6275" s="10">
        <v>0.16800000000000001</v>
      </c>
      <c r="I6275" s="10">
        <v>0.2</v>
      </c>
      <c r="J6275" s="9">
        <v>0.28309919170124698</v>
      </c>
      <c r="K6275" s="9">
        <v>0.28309919170124698</v>
      </c>
      <c r="L6275" s="9">
        <v>0.28309919170124698</v>
      </c>
      <c r="N6275" s="32">
        <f>IF('System Design'!$F$8=1,'Hourly Demand and Generation'!G6275*'System Design'!$F$21,IF('System Design'!$F$8=2,'Hourly Demand and Generation'!H6275*'System Design'!$F$21,IF('System Design'!$F$8=3,'Hourly Demand and Generation'!I6275*'System Design'!$F$21)))</f>
        <v>100</v>
      </c>
      <c r="O6275" s="32">
        <f>IF('System Design'!$F$8=1,'Hourly Demand and Generation'!J6275*'System Design'!$F$22,IF('System Design'!$F$8=2,'Hourly Demand and Generation'!K6275*'System Design'!$F$22,IF('System Design'!$F$8=3,'Hourly Demand and Generation'!L6275*'System Design'!$F$22)))</f>
        <v>707.74797925311748</v>
      </c>
      <c r="Q6275" s="32">
        <f t="shared" si="1390"/>
        <v>0</v>
      </c>
      <c r="R6275" s="32">
        <f t="shared" si="1393"/>
        <v>5400</v>
      </c>
      <c r="S6275" s="32">
        <f t="shared" si="1394"/>
        <v>0</v>
      </c>
      <c r="T6275" s="32">
        <f t="shared" si="1395"/>
        <v>21600</v>
      </c>
      <c r="U6275" s="32">
        <f t="shared" si="1396"/>
        <v>0</v>
      </c>
      <c r="V6275" s="32">
        <f t="shared" si="1391"/>
        <v>537.74797925311748</v>
      </c>
      <c r="W6275" s="32">
        <f t="shared" si="1397"/>
        <v>537.74797925311748</v>
      </c>
      <c r="X6275" s="32">
        <f t="shared" si="1398"/>
        <v>537.74797925311748</v>
      </c>
    </row>
    <row r="6276" spans="1:24" x14ac:dyDescent="0.25">
      <c r="A6276" s="2"/>
      <c r="B6276" s="2" t="s">
        <v>10</v>
      </c>
      <c r="C6276" s="2">
        <f t="shared" si="1403"/>
        <v>262</v>
      </c>
      <c r="D6276" s="2">
        <f t="shared" si="1404"/>
        <v>8</v>
      </c>
      <c r="E6276" s="2">
        <f t="shared" si="1392"/>
        <v>6272</v>
      </c>
      <c r="F6276" s="11">
        <v>288</v>
      </c>
      <c r="G6276" s="10">
        <v>0.26400000000000001</v>
      </c>
      <c r="H6276" s="10">
        <v>0.3</v>
      </c>
      <c r="I6276" s="10">
        <v>0.33600000000000002</v>
      </c>
      <c r="J6276" s="9">
        <v>0.28309919170124698</v>
      </c>
      <c r="K6276" s="9">
        <v>0.28309919170124698</v>
      </c>
      <c r="L6276" s="9">
        <v>0.28309919170124698</v>
      </c>
      <c r="N6276" s="32">
        <f>IF('System Design'!$F$8=1,'Hourly Demand and Generation'!G6276*'System Design'!$F$21,IF('System Design'!$F$8=2,'Hourly Demand and Generation'!H6276*'System Design'!$F$21,IF('System Design'!$F$8=3,'Hourly Demand and Generation'!I6276*'System Design'!$F$21)))</f>
        <v>168</v>
      </c>
      <c r="O6276" s="32">
        <f>IF('System Design'!$F$8=1,'Hourly Demand and Generation'!J6276*'System Design'!$F$22,IF('System Design'!$F$8=2,'Hourly Demand and Generation'!K6276*'System Design'!$F$22,IF('System Design'!$F$8=3,'Hourly Demand and Generation'!L6276*'System Design'!$F$22)))</f>
        <v>707.74797925311748</v>
      </c>
      <c r="Q6276" s="32">
        <f t="shared" si="1390"/>
        <v>0</v>
      </c>
      <c r="R6276" s="32">
        <f t="shared" si="1393"/>
        <v>5400</v>
      </c>
      <c r="S6276" s="32">
        <f t="shared" si="1394"/>
        <v>0</v>
      </c>
      <c r="T6276" s="32">
        <f t="shared" si="1395"/>
        <v>21600</v>
      </c>
      <c r="U6276" s="32">
        <f t="shared" si="1396"/>
        <v>0</v>
      </c>
      <c r="V6276" s="32">
        <f t="shared" si="1391"/>
        <v>587.74797925311748</v>
      </c>
      <c r="W6276" s="32">
        <f t="shared" si="1397"/>
        <v>587.74797925311748</v>
      </c>
      <c r="X6276" s="32">
        <f t="shared" si="1398"/>
        <v>587.74797925311748</v>
      </c>
    </row>
    <row r="6277" spans="1:24" x14ac:dyDescent="0.25">
      <c r="A6277" s="2"/>
      <c r="B6277" s="2" t="s">
        <v>10</v>
      </c>
      <c r="C6277" s="2">
        <f t="shared" si="1403"/>
        <v>262</v>
      </c>
      <c r="D6277" s="2">
        <f t="shared" si="1404"/>
        <v>9</v>
      </c>
      <c r="E6277" s="2">
        <f t="shared" si="1392"/>
        <v>6273</v>
      </c>
      <c r="F6277" s="11">
        <v>288</v>
      </c>
      <c r="G6277" s="10">
        <v>0.4</v>
      </c>
      <c r="H6277" s="10">
        <v>0.432</v>
      </c>
      <c r="I6277" s="10">
        <v>0.46400000000000002</v>
      </c>
      <c r="J6277" s="9">
        <v>0.25164372595666401</v>
      </c>
      <c r="K6277" s="9">
        <v>0.25164372595666401</v>
      </c>
      <c r="L6277" s="9">
        <v>0.25164372595666401</v>
      </c>
      <c r="N6277" s="32">
        <f>IF('System Design'!$F$8=1,'Hourly Demand and Generation'!G6277*'System Design'!$F$21,IF('System Design'!$F$8=2,'Hourly Demand and Generation'!H6277*'System Design'!$F$21,IF('System Design'!$F$8=3,'Hourly Demand and Generation'!I6277*'System Design'!$F$21)))</f>
        <v>232</v>
      </c>
      <c r="O6277" s="32">
        <f>IF('System Design'!$F$8=1,'Hourly Demand and Generation'!J6277*'System Design'!$F$22,IF('System Design'!$F$8=2,'Hourly Demand and Generation'!K6277*'System Design'!$F$22,IF('System Design'!$F$8=3,'Hourly Demand and Generation'!L6277*'System Design'!$F$22)))</f>
        <v>629.10931489166001</v>
      </c>
      <c r="Q6277" s="32">
        <f t="shared" si="1390"/>
        <v>0</v>
      </c>
      <c r="R6277" s="32">
        <f t="shared" si="1393"/>
        <v>5400</v>
      </c>
      <c r="S6277" s="32">
        <f t="shared" si="1394"/>
        <v>0</v>
      </c>
      <c r="T6277" s="32">
        <f t="shared" si="1395"/>
        <v>21600</v>
      </c>
      <c r="U6277" s="32">
        <f t="shared" si="1396"/>
        <v>0</v>
      </c>
      <c r="V6277" s="32">
        <f t="shared" si="1391"/>
        <v>573.10931489166001</v>
      </c>
      <c r="W6277" s="32">
        <f t="shared" si="1397"/>
        <v>573.10931489166001</v>
      </c>
      <c r="X6277" s="32">
        <f t="shared" si="1398"/>
        <v>573.10931489166001</v>
      </c>
    </row>
    <row r="6278" spans="1:24" x14ac:dyDescent="0.25">
      <c r="A6278" s="2"/>
      <c r="B6278" s="2" t="s">
        <v>10</v>
      </c>
      <c r="C6278" s="2">
        <f t="shared" si="1403"/>
        <v>262</v>
      </c>
      <c r="D6278" s="2">
        <f t="shared" si="1404"/>
        <v>10</v>
      </c>
      <c r="E6278" s="2">
        <f t="shared" si="1392"/>
        <v>6274</v>
      </c>
      <c r="F6278" s="11">
        <v>280.8</v>
      </c>
      <c r="G6278" s="10">
        <v>0.53600000000000003</v>
      </c>
      <c r="H6278" s="10">
        <v>0.56799999999999995</v>
      </c>
      <c r="I6278" s="10">
        <v>0.6</v>
      </c>
      <c r="J6278" s="9">
        <v>0.28309919170124698</v>
      </c>
      <c r="K6278" s="9">
        <v>0.28309919170124698</v>
      </c>
      <c r="L6278" s="9">
        <v>0.28309919170124698</v>
      </c>
      <c r="N6278" s="32">
        <f>IF('System Design'!$F$8=1,'Hourly Demand and Generation'!G6278*'System Design'!$F$21,IF('System Design'!$F$8=2,'Hourly Demand and Generation'!H6278*'System Design'!$F$21,IF('System Design'!$F$8=3,'Hourly Demand and Generation'!I6278*'System Design'!$F$21)))</f>
        <v>300</v>
      </c>
      <c r="O6278" s="32">
        <f>IF('System Design'!$F$8=1,'Hourly Demand and Generation'!J6278*'System Design'!$F$22,IF('System Design'!$F$8=2,'Hourly Demand and Generation'!K6278*'System Design'!$F$22,IF('System Design'!$F$8=3,'Hourly Demand and Generation'!L6278*'System Design'!$F$22)))</f>
        <v>707.74797925311748</v>
      </c>
      <c r="Q6278" s="32">
        <f t="shared" ref="Q6278:Q6341" si="1405">IF(F6278-N6278-O6278&gt;0,F6278-N6278-O6278,0)</f>
        <v>0</v>
      </c>
      <c r="R6278" s="32">
        <f t="shared" si="1393"/>
        <v>5400</v>
      </c>
      <c r="S6278" s="32">
        <f t="shared" si="1394"/>
        <v>0</v>
      </c>
      <c r="T6278" s="32">
        <f t="shared" si="1395"/>
        <v>21600</v>
      </c>
      <c r="U6278" s="32">
        <f t="shared" si="1396"/>
        <v>0</v>
      </c>
      <c r="V6278" s="32">
        <f t="shared" ref="V6278:V6341" si="1406">IF(F6278-N6278-O6278&lt;0,N6278+O6278-F6278,0)</f>
        <v>726.94797925311741</v>
      </c>
      <c r="W6278" s="32">
        <f t="shared" si="1397"/>
        <v>726.94797925311741</v>
      </c>
      <c r="X6278" s="32">
        <f t="shared" si="1398"/>
        <v>726.94797925311741</v>
      </c>
    </row>
    <row r="6279" spans="1:24" x14ac:dyDescent="0.25">
      <c r="A6279" s="2"/>
      <c r="B6279" s="2" t="s">
        <v>10</v>
      </c>
      <c r="C6279" s="2">
        <f t="shared" si="1403"/>
        <v>262</v>
      </c>
      <c r="D6279" s="2">
        <f t="shared" si="1404"/>
        <v>11</v>
      </c>
      <c r="E6279" s="2">
        <f t="shared" ref="E6279:E6342" si="1407">E6278+1</f>
        <v>6275</v>
      </c>
      <c r="F6279" s="11">
        <v>277.2</v>
      </c>
      <c r="G6279" s="10">
        <v>0.66400000000000003</v>
      </c>
      <c r="H6279" s="10">
        <v>0.7</v>
      </c>
      <c r="I6279" s="10">
        <v>0.73599999999999999</v>
      </c>
      <c r="J6279" s="9">
        <v>0.25164372595666401</v>
      </c>
      <c r="K6279" s="9">
        <v>0.25164372595666401</v>
      </c>
      <c r="L6279" s="9">
        <v>0.25164372595666401</v>
      </c>
      <c r="N6279" s="32">
        <f>IF('System Design'!$F$8=1,'Hourly Demand and Generation'!G6279*'System Design'!$F$21,IF('System Design'!$F$8=2,'Hourly Demand and Generation'!H6279*'System Design'!$F$21,IF('System Design'!$F$8=3,'Hourly Demand and Generation'!I6279*'System Design'!$F$21)))</f>
        <v>368</v>
      </c>
      <c r="O6279" s="32">
        <f>IF('System Design'!$F$8=1,'Hourly Demand and Generation'!J6279*'System Design'!$F$22,IF('System Design'!$F$8=2,'Hourly Demand and Generation'!K6279*'System Design'!$F$22,IF('System Design'!$F$8=3,'Hourly Demand and Generation'!L6279*'System Design'!$F$22)))</f>
        <v>629.10931489166001</v>
      </c>
      <c r="Q6279" s="32">
        <f t="shared" si="1405"/>
        <v>0</v>
      </c>
      <c r="R6279" s="32">
        <f t="shared" ref="R6279:R6342" si="1408">IF($Q6279&lt;R6278+$V6279,IF(R6278+$V6279-$Q6279&gt;5400,5400,R6278+$V6279-$Q6279),0)</f>
        <v>5400</v>
      </c>
      <c r="S6279" s="32">
        <f t="shared" ref="S6279:S6342" si="1409">IF(R6279&gt;0,0,$Q6279+$V6279-R6278)</f>
        <v>0</v>
      </c>
      <c r="T6279" s="32">
        <f t="shared" ref="T6279:T6342" si="1410">IF($Q6279&lt;T6278+$V6279,IF(T6278+$V6279-$Q6279&gt;21600,21600,T6278+$V6279-$Q6279),0)</f>
        <v>21600</v>
      </c>
      <c r="U6279" s="32">
        <f t="shared" ref="U6279:U6342" si="1411">IF(T6279&gt;0,0,$Q6279+$V6279-T6278)</f>
        <v>0</v>
      </c>
      <c r="V6279" s="32">
        <f t="shared" si="1406"/>
        <v>719.90931489165996</v>
      </c>
      <c r="W6279" s="32">
        <f t="shared" ref="W6279:W6342" si="1412">IF(R6279=5400,$V6279-(R6279-R6278),0)</f>
        <v>719.90931489165996</v>
      </c>
      <c r="X6279" s="32">
        <f t="shared" ref="X6279:X6342" si="1413">IF(T6279=21600,$V6279-(T6279-T6278),0)</f>
        <v>719.90931489165996</v>
      </c>
    </row>
    <row r="6280" spans="1:24" x14ac:dyDescent="0.25">
      <c r="A6280" s="2"/>
      <c r="B6280" s="2" t="s">
        <v>10</v>
      </c>
      <c r="C6280" s="2">
        <f t="shared" si="1403"/>
        <v>262</v>
      </c>
      <c r="D6280" s="2">
        <f t="shared" si="1404"/>
        <v>12</v>
      </c>
      <c r="E6280" s="2">
        <f t="shared" si="1407"/>
        <v>6276</v>
      </c>
      <c r="F6280" s="11">
        <v>277.2</v>
      </c>
      <c r="G6280" s="10">
        <v>0.8</v>
      </c>
      <c r="H6280" s="10">
        <v>0.8</v>
      </c>
      <c r="I6280" s="10">
        <v>0.8</v>
      </c>
      <c r="J6280" s="9">
        <v>0.235915993084373</v>
      </c>
      <c r="K6280" s="9">
        <v>0.235915993084373</v>
      </c>
      <c r="L6280" s="9">
        <v>0.235915993084373</v>
      </c>
      <c r="N6280" s="32">
        <f>IF('System Design'!$F$8=1,'Hourly Demand and Generation'!G6280*'System Design'!$F$21,IF('System Design'!$F$8=2,'Hourly Demand and Generation'!H6280*'System Design'!$F$21,IF('System Design'!$F$8=3,'Hourly Demand and Generation'!I6280*'System Design'!$F$21)))</f>
        <v>400</v>
      </c>
      <c r="O6280" s="32">
        <f>IF('System Design'!$F$8=1,'Hourly Demand and Generation'!J6280*'System Design'!$F$22,IF('System Design'!$F$8=2,'Hourly Demand and Generation'!K6280*'System Design'!$F$22,IF('System Design'!$F$8=3,'Hourly Demand and Generation'!L6280*'System Design'!$F$22)))</f>
        <v>589.78998271093246</v>
      </c>
      <c r="Q6280" s="32">
        <f t="shared" si="1405"/>
        <v>0</v>
      </c>
      <c r="R6280" s="32">
        <f t="shared" si="1408"/>
        <v>5400</v>
      </c>
      <c r="S6280" s="32">
        <f t="shared" si="1409"/>
        <v>0</v>
      </c>
      <c r="T6280" s="32">
        <f t="shared" si="1410"/>
        <v>21600</v>
      </c>
      <c r="U6280" s="32">
        <f t="shared" si="1411"/>
        <v>0</v>
      </c>
      <c r="V6280" s="32">
        <f t="shared" si="1406"/>
        <v>712.58998271093242</v>
      </c>
      <c r="W6280" s="32">
        <f t="shared" si="1412"/>
        <v>712.58998271093242</v>
      </c>
      <c r="X6280" s="32">
        <f t="shared" si="1413"/>
        <v>712.58998271093242</v>
      </c>
    </row>
    <row r="6281" spans="1:24" x14ac:dyDescent="0.25">
      <c r="A6281" s="2"/>
      <c r="B6281" s="2" t="s">
        <v>10</v>
      </c>
      <c r="C6281" s="2">
        <f t="shared" si="1403"/>
        <v>262</v>
      </c>
      <c r="D6281" s="2">
        <f t="shared" si="1404"/>
        <v>13</v>
      </c>
      <c r="E6281" s="2">
        <f t="shared" si="1407"/>
        <v>6277</v>
      </c>
      <c r="F6281" s="11">
        <v>288</v>
      </c>
      <c r="G6281" s="10">
        <v>0.66400000000000003</v>
      </c>
      <c r="H6281" s="10">
        <v>0.7</v>
      </c>
      <c r="I6281" s="10">
        <v>0.73599999999999999</v>
      </c>
      <c r="J6281" s="9">
        <v>0.25164372595666401</v>
      </c>
      <c r="K6281" s="9">
        <v>0.25164372595666401</v>
      </c>
      <c r="L6281" s="9">
        <v>0.25164372595666401</v>
      </c>
      <c r="N6281" s="32">
        <f>IF('System Design'!$F$8=1,'Hourly Demand and Generation'!G6281*'System Design'!$F$21,IF('System Design'!$F$8=2,'Hourly Demand and Generation'!H6281*'System Design'!$F$21,IF('System Design'!$F$8=3,'Hourly Demand and Generation'!I6281*'System Design'!$F$21)))</f>
        <v>368</v>
      </c>
      <c r="O6281" s="32">
        <f>IF('System Design'!$F$8=1,'Hourly Demand and Generation'!J6281*'System Design'!$F$22,IF('System Design'!$F$8=2,'Hourly Demand and Generation'!K6281*'System Design'!$F$22,IF('System Design'!$F$8=3,'Hourly Demand and Generation'!L6281*'System Design'!$F$22)))</f>
        <v>629.10931489166001</v>
      </c>
      <c r="Q6281" s="32">
        <f t="shared" si="1405"/>
        <v>0</v>
      </c>
      <c r="R6281" s="32">
        <f t="shared" si="1408"/>
        <v>5400</v>
      </c>
      <c r="S6281" s="32">
        <f t="shared" si="1409"/>
        <v>0</v>
      </c>
      <c r="T6281" s="32">
        <f t="shared" si="1410"/>
        <v>21600</v>
      </c>
      <c r="U6281" s="32">
        <f t="shared" si="1411"/>
        <v>0</v>
      </c>
      <c r="V6281" s="32">
        <f t="shared" si="1406"/>
        <v>709.10931489166001</v>
      </c>
      <c r="W6281" s="32">
        <f t="shared" si="1412"/>
        <v>709.10931489166001</v>
      </c>
      <c r="X6281" s="32">
        <f t="shared" si="1413"/>
        <v>709.10931489166001</v>
      </c>
    </row>
    <row r="6282" spans="1:24" x14ac:dyDescent="0.25">
      <c r="A6282" s="2"/>
      <c r="B6282" s="2" t="s">
        <v>10</v>
      </c>
      <c r="C6282" s="2">
        <f t="shared" si="1403"/>
        <v>262</v>
      </c>
      <c r="D6282" s="2">
        <f t="shared" si="1404"/>
        <v>14</v>
      </c>
      <c r="E6282" s="2">
        <f t="shared" si="1407"/>
        <v>6278</v>
      </c>
      <c r="F6282" s="11">
        <v>288</v>
      </c>
      <c r="G6282" s="10">
        <v>0.53600000000000003</v>
      </c>
      <c r="H6282" s="10">
        <v>0.56799999999999995</v>
      </c>
      <c r="I6282" s="10">
        <v>0.6</v>
      </c>
      <c r="J6282" s="9">
        <v>0.26737145882895602</v>
      </c>
      <c r="K6282" s="9">
        <v>0.26737145882895602</v>
      </c>
      <c r="L6282" s="9">
        <v>0.26737145882895602</v>
      </c>
      <c r="N6282" s="32">
        <f>IF('System Design'!$F$8=1,'Hourly Demand and Generation'!G6282*'System Design'!$F$21,IF('System Design'!$F$8=2,'Hourly Demand and Generation'!H6282*'System Design'!$F$21,IF('System Design'!$F$8=3,'Hourly Demand and Generation'!I6282*'System Design'!$F$21)))</f>
        <v>300</v>
      </c>
      <c r="O6282" s="32">
        <f>IF('System Design'!$F$8=1,'Hourly Demand and Generation'!J6282*'System Design'!$F$22,IF('System Design'!$F$8=2,'Hourly Demand and Generation'!K6282*'System Design'!$F$22,IF('System Design'!$F$8=3,'Hourly Demand and Generation'!L6282*'System Design'!$F$22)))</f>
        <v>668.42864707239005</v>
      </c>
      <c r="Q6282" s="32">
        <f t="shared" si="1405"/>
        <v>0</v>
      </c>
      <c r="R6282" s="32">
        <f t="shared" si="1408"/>
        <v>5400</v>
      </c>
      <c r="S6282" s="32">
        <f t="shared" si="1409"/>
        <v>0</v>
      </c>
      <c r="T6282" s="32">
        <f t="shared" si="1410"/>
        <v>21600</v>
      </c>
      <c r="U6282" s="32">
        <f t="shared" si="1411"/>
        <v>0</v>
      </c>
      <c r="V6282" s="32">
        <f t="shared" si="1406"/>
        <v>680.42864707239005</v>
      </c>
      <c r="W6282" s="32">
        <f t="shared" si="1412"/>
        <v>680.42864707239005</v>
      </c>
      <c r="X6282" s="32">
        <f t="shared" si="1413"/>
        <v>680.42864707239005</v>
      </c>
    </row>
    <row r="6283" spans="1:24" x14ac:dyDescent="0.25">
      <c r="A6283" s="2"/>
      <c r="B6283" s="2" t="s">
        <v>10</v>
      </c>
      <c r="C6283" s="2">
        <f t="shared" si="1403"/>
        <v>262</v>
      </c>
      <c r="D6283" s="2">
        <f t="shared" si="1404"/>
        <v>15</v>
      </c>
      <c r="E6283" s="2">
        <f t="shared" si="1407"/>
        <v>6279</v>
      </c>
      <c r="F6283" s="11">
        <v>306</v>
      </c>
      <c r="G6283" s="10">
        <v>0.4</v>
      </c>
      <c r="H6283" s="10">
        <v>0.432</v>
      </c>
      <c r="I6283" s="10">
        <v>0.46400000000000002</v>
      </c>
      <c r="J6283" s="9">
        <v>0.28309919170124698</v>
      </c>
      <c r="K6283" s="9">
        <v>0.28309919170124698</v>
      </c>
      <c r="L6283" s="9">
        <v>0.28309919170124698</v>
      </c>
      <c r="N6283" s="32">
        <f>IF('System Design'!$F$8=1,'Hourly Demand and Generation'!G6283*'System Design'!$F$21,IF('System Design'!$F$8=2,'Hourly Demand and Generation'!H6283*'System Design'!$F$21,IF('System Design'!$F$8=3,'Hourly Demand and Generation'!I6283*'System Design'!$F$21)))</f>
        <v>232</v>
      </c>
      <c r="O6283" s="32">
        <f>IF('System Design'!$F$8=1,'Hourly Demand and Generation'!J6283*'System Design'!$F$22,IF('System Design'!$F$8=2,'Hourly Demand and Generation'!K6283*'System Design'!$F$22,IF('System Design'!$F$8=3,'Hourly Demand and Generation'!L6283*'System Design'!$F$22)))</f>
        <v>707.74797925311748</v>
      </c>
      <c r="Q6283" s="32">
        <f t="shared" si="1405"/>
        <v>0</v>
      </c>
      <c r="R6283" s="32">
        <f t="shared" si="1408"/>
        <v>5400</v>
      </c>
      <c r="S6283" s="32">
        <f t="shared" si="1409"/>
        <v>0</v>
      </c>
      <c r="T6283" s="32">
        <f t="shared" si="1410"/>
        <v>21600</v>
      </c>
      <c r="U6283" s="32">
        <f t="shared" si="1411"/>
        <v>0</v>
      </c>
      <c r="V6283" s="32">
        <f t="shared" si="1406"/>
        <v>633.74797925311748</v>
      </c>
      <c r="W6283" s="32">
        <f t="shared" si="1412"/>
        <v>633.74797925311748</v>
      </c>
      <c r="X6283" s="32">
        <f t="shared" si="1413"/>
        <v>633.74797925311748</v>
      </c>
    </row>
    <row r="6284" spans="1:24" x14ac:dyDescent="0.25">
      <c r="A6284" s="2"/>
      <c r="B6284" s="2" t="s">
        <v>10</v>
      </c>
      <c r="C6284" s="2">
        <f t="shared" si="1403"/>
        <v>262</v>
      </c>
      <c r="D6284" s="2">
        <f t="shared" si="1404"/>
        <v>16</v>
      </c>
      <c r="E6284" s="2">
        <f t="shared" si="1407"/>
        <v>6280</v>
      </c>
      <c r="F6284" s="11">
        <v>324</v>
      </c>
      <c r="G6284" s="10">
        <v>0.26400000000000001</v>
      </c>
      <c r="H6284" s="10">
        <v>0.3</v>
      </c>
      <c r="I6284" s="10">
        <v>0.33600000000000002</v>
      </c>
      <c r="J6284" s="9">
        <v>0.28309919170124698</v>
      </c>
      <c r="K6284" s="9">
        <v>0.28309919170124698</v>
      </c>
      <c r="L6284" s="9">
        <v>0.28309919170124698</v>
      </c>
      <c r="N6284" s="32">
        <f>IF('System Design'!$F$8=1,'Hourly Demand and Generation'!G6284*'System Design'!$F$21,IF('System Design'!$F$8=2,'Hourly Demand and Generation'!H6284*'System Design'!$F$21,IF('System Design'!$F$8=3,'Hourly Demand and Generation'!I6284*'System Design'!$F$21)))</f>
        <v>168</v>
      </c>
      <c r="O6284" s="32">
        <f>IF('System Design'!$F$8=1,'Hourly Demand and Generation'!J6284*'System Design'!$F$22,IF('System Design'!$F$8=2,'Hourly Demand and Generation'!K6284*'System Design'!$F$22,IF('System Design'!$F$8=3,'Hourly Demand and Generation'!L6284*'System Design'!$F$22)))</f>
        <v>707.74797925311748</v>
      </c>
      <c r="Q6284" s="32">
        <f t="shared" si="1405"/>
        <v>0</v>
      </c>
      <c r="R6284" s="32">
        <f t="shared" si="1408"/>
        <v>5400</v>
      </c>
      <c r="S6284" s="32">
        <f t="shared" si="1409"/>
        <v>0</v>
      </c>
      <c r="T6284" s="32">
        <f t="shared" si="1410"/>
        <v>21600</v>
      </c>
      <c r="U6284" s="32">
        <f t="shared" si="1411"/>
        <v>0</v>
      </c>
      <c r="V6284" s="32">
        <f t="shared" si="1406"/>
        <v>551.74797925311748</v>
      </c>
      <c r="W6284" s="32">
        <f t="shared" si="1412"/>
        <v>551.74797925311748</v>
      </c>
      <c r="X6284" s="32">
        <f t="shared" si="1413"/>
        <v>551.74797925311748</v>
      </c>
    </row>
    <row r="6285" spans="1:24" x14ac:dyDescent="0.25">
      <c r="A6285" s="2"/>
      <c r="B6285" s="2" t="s">
        <v>10</v>
      </c>
      <c r="C6285" s="2">
        <f t="shared" si="1403"/>
        <v>262</v>
      </c>
      <c r="D6285" s="2">
        <f t="shared" si="1404"/>
        <v>17</v>
      </c>
      <c r="E6285" s="2">
        <f t="shared" si="1407"/>
        <v>6281</v>
      </c>
      <c r="F6285" s="11">
        <v>342</v>
      </c>
      <c r="G6285" s="10">
        <v>0.13600000000000001</v>
      </c>
      <c r="H6285" s="10">
        <v>0.16800000000000001</v>
      </c>
      <c r="I6285" s="10">
        <v>0.2</v>
      </c>
      <c r="J6285" s="9">
        <v>0.31455465744583</v>
      </c>
      <c r="K6285" s="9">
        <v>0.31455465744583</v>
      </c>
      <c r="L6285" s="9">
        <v>0.31455465744583</v>
      </c>
      <c r="N6285" s="32">
        <f>IF('System Design'!$F$8=1,'Hourly Demand and Generation'!G6285*'System Design'!$F$21,IF('System Design'!$F$8=2,'Hourly Demand and Generation'!H6285*'System Design'!$F$21,IF('System Design'!$F$8=3,'Hourly Demand and Generation'!I6285*'System Design'!$F$21)))</f>
        <v>100</v>
      </c>
      <c r="O6285" s="32">
        <f>IF('System Design'!$F$8=1,'Hourly Demand and Generation'!J6285*'System Design'!$F$22,IF('System Design'!$F$8=2,'Hourly Demand and Generation'!K6285*'System Design'!$F$22,IF('System Design'!$F$8=3,'Hourly Demand and Generation'!L6285*'System Design'!$F$22)))</f>
        <v>786.38664361457495</v>
      </c>
      <c r="Q6285" s="32">
        <f t="shared" si="1405"/>
        <v>0</v>
      </c>
      <c r="R6285" s="32">
        <f t="shared" si="1408"/>
        <v>5400</v>
      </c>
      <c r="S6285" s="32">
        <f t="shared" si="1409"/>
        <v>0</v>
      </c>
      <c r="T6285" s="32">
        <f t="shared" si="1410"/>
        <v>21600</v>
      </c>
      <c r="U6285" s="32">
        <f t="shared" si="1411"/>
        <v>0</v>
      </c>
      <c r="V6285" s="32">
        <f t="shared" si="1406"/>
        <v>544.38664361457495</v>
      </c>
      <c r="W6285" s="32">
        <f t="shared" si="1412"/>
        <v>544.38664361457495</v>
      </c>
      <c r="X6285" s="32">
        <f t="shared" si="1413"/>
        <v>544.38664361457495</v>
      </c>
    </row>
    <row r="6286" spans="1:24" x14ac:dyDescent="0.25">
      <c r="A6286" s="2"/>
      <c r="B6286" s="2" t="s">
        <v>10</v>
      </c>
      <c r="C6286" s="2">
        <f t="shared" si="1403"/>
        <v>262</v>
      </c>
      <c r="D6286" s="2">
        <f t="shared" si="1404"/>
        <v>18</v>
      </c>
      <c r="E6286" s="2">
        <f t="shared" si="1407"/>
        <v>6282</v>
      </c>
      <c r="F6286" s="11">
        <v>360</v>
      </c>
      <c r="G6286" s="10">
        <v>6.4000000000000001E-2</v>
      </c>
      <c r="H6286" s="10">
        <v>0.1</v>
      </c>
      <c r="I6286" s="10">
        <v>0.13600000000000001</v>
      </c>
      <c r="J6286" s="9">
        <v>0.29882692457353899</v>
      </c>
      <c r="K6286" s="9">
        <v>0.29882692457353899</v>
      </c>
      <c r="L6286" s="9">
        <v>0.29882692457353899</v>
      </c>
      <c r="N6286" s="32">
        <f>IF('System Design'!$F$8=1,'Hourly Demand and Generation'!G6286*'System Design'!$F$21,IF('System Design'!$F$8=2,'Hourly Demand and Generation'!H6286*'System Design'!$F$21,IF('System Design'!$F$8=3,'Hourly Demand and Generation'!I6286*'System Design'!$F$21)))</f>
        <v>68</v>
      </c>
      <c r="O6286" s="32">
        <f>IF('System Design'!$F$8=1,'Hourly Demand and Generation'!J6286*'System Design'!$F$22,IF('System Design'!$F$8=2,'Hourly Demand and Generation'!K6286*'System Design'!$F$22,IF('System Design'!$F$8=3,'Hourly Demand and Generation'!L6286*'System Design'!$F$22)))</f>
        <v>747.06731143384752</v>
      </c>
      <c r="Q6286" s="32">
        <f t="shared" si="1405"/>
        <v>0</v>
      </c>
      <c r="R6286" s="32">
        <f t="shared" si="1408"/>
        <v>5400</v>
      </c>
      <c r="S6286" s="32">
        <f t="shared" si="1409"/>
        <v>0</v>
      </c>
      <c r="T6286" s="32">
        <f t="shared" si="1410"/>
        <v>21600</v>
      </c>
      <c r="U6286" s="32">
        <f t="shared" si="1411"/>
        <v>0</v>
      </c>
      <c r="V6286" s="32">
        <f t="shared" si="1406"/>
        <v>455.06731143384752</v>
      </c>
      <c r="W6286" s="32">
        <f t="shared" si="1412"/>
        <v>455.06731143384752</v>
      </c>
      <c r="X6286" s="32">
        <f t="shared" si="1413"/>
        <v>455.06731143384752</v>
      </c>
    </row>
    <row r="6287" spans="1:24" x14ac:dyDescent="0.25">
      <c r="A6287" s="2"/>
      <c r="B6287" s="2" t="s">
        <v>10</v>
      </c>
      <c r="C6287" s="2">
        <f t="shared" si="1403"/>
        <v>262</v>
      </c>
      <c r="D6287" s="2">
        <f t="shared" si="1404"/>
        <v>19</v>
      </c>
      <c r="E6287" s="2">
        <f t="shared" si="1407"/>
        <v>6283</v>
      </c>
      <c r="F6287" s="11">
        <v>349.2</v>
      </c>
      <c r="G6287" s="10">
        <v>0</v>
      </c>
      <c r="H6287" s="10">
        <v>3.2000000000000001E-2</v>
      </c>
      <c r="I6287" s="10">
        <v>6.4000000000000001E-2</v>
      </c>
      <c r="J6287" s="9">
        <v>0.28309919170124698</v>
      </c>
      <c r="K6287" s="9">
        <v>0.28309919170124698</v>
      </c>
      <c r="L6287" s="9">
        <v>0.28309919170124698</v>
      </c>
      <c r="N6287" s="32">
        <f>IF('System Design'!$F$8=1,'Hourly Demand and Generation'!G6287*'System Design'!$F$21,IF('System Design'!$F$8=2,'Hourly Demand and Generation'!H6287*'System Design'!$F$21,IF('System Design'!$F$8=3,'Hourly Demand and Generation'!I6287*'System Design'!$F$21)))</f>
        <v>32</v>
      </c>
      <c r="O6287" s="32">
        <f>IF('System Design'!$F$8=1,'Hourly Demand and Generation'!J6287*'System Design'!$F$22,IF('System Design'!$F$8=2,'Hourly Demand and Generation'!K6287*'System Design'!$F$22,IF('System Design'!$F$8=3,'Hourly Demand and Generation'!L6287*'System Design'!$F$22)))</f>
        <v>707.74797925311748</v>
      </c>
      <c r="Q6287" s="32">
        <f t="shared" si="1405"/>
        <v>0</v>
      </c>
      <c r="R6287" s="32">
        <f t="shared" si="1408"/>
        <v>5400</v>
      </c>
      <c r="S6287" s="32">
        <f t="shared" si="1409"/>
        <v>0</v>
      </c>
      <c r="T6287" s="32">
        <f t="shared" si="1410"/>
        <v>21600</v>
      </c>
      <c r="U6287" s="32">
        <f t="shared" si="1411"/>
        <v>0</v>
      </c>
      <c r="V6287" s="32">
        <f t="shared" si="1406"/>
        <v>390.54797925311749</v>
      </c>
      <c r="W6287" s="32">
        <f t="shared" si="1412"/>
        <v>390.54797925311749</v>
      </c>
      <c r="X6287" s="32">
        <f t="shared" si="1413"/>
        <v>390.54797925311749</v>
      </c>
    </row>
    <row r="6288" spans="1:24" x14ac:dyDescent="0.25">
      <c r="A6288" s="2"/>
      <c r="B6288" s="2" t="s">
        <v>10</v>
      </c>
      <c r="C6288" s="2">
        <f t="shared" si="1403"/>
        <v>262</v>
      </c>
      <c r="D6288" s="2">
        <f t="shared" si="1404"/>
        <v>20</v>
      </c>
      <c r="E6288" s="2">
        <f t="shared" si="1407"/>
        <v>6284</v>
      </c>
      <c r="F6288" s="11">
        <v>342</v>
      </c>
      <c r="G6288" s="10">
        <v>0</v>
      </c>
      <c r="H6288" s="10">
        <v>0</v>
      </c>
      <c r="I6288" s="10">
        <v>0</v>
      </c>
      <c r="J6288" s="9">
        <v>0.28309919170124698</v>
      </c>
      <c r="K6288" s="9">
        <v>0.28309919170124698</v>
      </c>
      <c r="L6288" s="9">
        <v>0.28309919170124698</v>
      </c>
      <c r="N6288" s="32">
        <f>IF('System Design'!$F$8=1,'Hourly Demand and Generation'!G6288*'System Design'!$F$21,IF('System Design'!$F$8=2,'Hourly Demand and Generation'!H6288*'System Design'!$F$21,IF('System Design'!$F$8=3,'Hourly Demand and Generation'!I6288*'System Design'!$F$21)))</f>
        <v>0</v>
      </c>
      <c r="O6288" s="32">
        <f>IF('System Design'!$F$8=1,'Hourly Demand and Generation'!J6288*'System Design'!$F$22,IF('System Design'!$F$8=2,'Hourly Demand and Generation'!K6288*'System Design'!$F$22,IF('System Design'!$F$8=3,'Hourly Demand and Generation'!L6288*'System Design'!$F$22)))</f>
        <v>707.74797925311748</v>
      </c>
      <c r="Q6288" s="32">
        <f t="shared" si="1405"/>
        <v>0</v>
      </c>
      <c r="R6288" s="32">
        <f t="shared" si="1408"/>
        <v>5400</v>
      </c>
      <c r="S6288" s="32">
        <f t="shared" si="1409"/>
        <v>0</v>
      </c>
      <c r="T6288" s="32">
        <f t="shared" si="1410"/>
        <v>21600</v>
      </c>
      <c r="U6288" s="32">
        <f t="shared" si="1411"/>
        <v>0</v>
      </c>
      <c r="V6288" s="32">
        <f t="shared" si="1406"/>
        <v>365.74797925311748</v>
      </c>
      <c r="W6288" s="32">
        <f t="shared" si="1412"/>
        <v>365.74797925311748</v>
      </c>
      <c r="X6288" s="32">
        <f t="shared" si="1413"/>
        <v>365.74797925311748</v>
      </c>
    </row>
    <row r="6289" spans="1:24" x14ac:dyDescent="0.25">
      <c r="A6289" s="2"/>
      <c r="B6289" s="2" t="s">
        <v>10</v>
      </c>
      <c r="C6289" s="2">
        <f t="shared" si="1403"/>
        <v>262</v>
      </c>
      <c r="D6289" s="2">
        <f t="shared" si="1404"/>
        <v>21</v>
      </c>
      <c r="E6289" s="2">
        <f t="shared" si="1407"/>
        <v>6285</v>
      </c>
      <c r="F6289" s="11">
        <v>324</v>
      </c>
      <c r="G6289" s="10">
        <v>0</v>
      </c>
      <c r="H6289" s="10">
        <v>0</v>
      </c>
      <c r="I6289" s="10">
        <v>0</v>
      </c>
      <c r="J6289" s="9">
        <v>0.28309919170124698</v>
      </c>
      <c r="K6289" s="9">
        <v>0.28309919170124698</v>
      </c>
      <c r="L6289" s="9">
        <v>0.28309919170124698</v>
      </c>
      <c r="N6289" s="32">
        <f>IF('System Design'!$F$8=1,'Hourly Demand and Generation'!G6289*'System Design'!$F$21,IF('System Design'!$F$8=2,'Hourly Demand and Generation'!H6289*'System Design'!$F$21,IF('System Design'!$F$8=3,'Hourly Demand and Generation'!I6289*'System Design'!$F$21)))</f>
        <v>0</v>
      </c>
      <c r="O6289" s="32">
        <f>IF('System Design'!$F$8=1,'Hourly Demand and Generation'!J6289*'System Design'!$F$22,IF('System Design'!$F$8=2,'Hourly Demand and Generation'!K6289*'System Design'!$F$22,IF('System Design'!$F$8=3,'Hourly Demand and Generation'!L6289*'System Design'!$F$22)))</f>
        <v>707.74797925311748</v>
      </c>
      <c r="Q6289" s="32">
        <f t="shared" si="1405"/>
        <v>0</v>
      </c>
      <c r="R6289" s="32">
        <f t="shared" si="1408"/>
        <v>5400</v>
      </c>
      <c r="S6289" s="32">
        <f t="shared" si="1409"/>
        <v>0</v>
      </c>
      <c r="T6289" s="32">
        <f t="shared" si="1410"/>
        <v>21600</v>
      </c>
      <c r="U6289" s="32">
        <f t="shared" si="1411"/>
        <v>0</v>
      </c>
      <c r="V6289" s="32">
        <f t="shared" si="1406"/>
        <v>383.74797925311748</v>
      </c>
      <c r="W6289" s="32">
        <f t="shared" si="1412"/>
        <v>383.74797925311748</v>
      </c>
      <c r="X6289" s="32">
        <f t="shared" si="1413"/>
        <v>383.74797925311748</v>
      </c>
    </row>
    <row r="6290" spans="1:24" x14ac:dyDescent="0.25">
      <c r="A6290" s="2"/>
      <c r="B6290" s="2" t="s">
        <v>10</v>
      </c>
      <c r="C6290" s="2">
        <f t="shared" si="1403"/>
        <v>262</v>
      </c>
      <c r="D6290" s="2">
        <f t="shared" si="1404"/>
        <v>22</v>
      </c>
      <c r="E6290" s="2">
        <f t="shared" si="1407"/>
        <v>6286</v>
      </c>
      <c r="F6290" s="11">
        <v>306</v>
      </c>
      <c r="G6290" s="10">
        <v>0</v>
      </c>
      <c r="H6290" s="10">
        <v>0</v>
      </c>
      <c r="I6290" s="10">
        <v>0</v>
      </c>
      <c r="J6290" s="9">
        <v>0.29882692457353899</v>
      </c>
      <c r="K6290" s="9">
        <v>0.29882692457353899</v>
      </c>
      <c r="L6290" s="9">
        <v>0.29882692457353899</v>
      </c>
      <c r="N6290" s="32">
        <f>IF('System Design'!$F$8=1,'Hourly Demand and Generation'!G6290*'System Design'!$F$21,IF('System Design'!$F$8=2,'Hourly Demand and Generation'!H6290*'System Design'!$F$21,IF('System Design'!$F$8=3,'Hourly Demand and Generation'!I6290*'System Design'!$F$21)))</f>
        <v>0</v>
      </c>
      <c r="O6290" s="32">
        <f>IF('System Design'!$F$8=1,'Hourly Demand and Generation'!J6290*'System Design'!$F$22,IF('System Design'!$F$8=2,'Hourly Demand and Generation'!K6290*'System Design'!$F$22,IF('System Design'!$F$8=3,'Hourly Demand and Generation'!L6290*'System Design'!$F$22)))</f>
        <v>747.06731143384752</v>
      </c>
      <c r="Q6290" s="32">
        <f t="shared" si="1405"/>
        <v>0</v>
      </c>
      <c r="R6290" s="32">
        <f t="shared" si="1408"/>
        <v>5400</v>
      </c>
      <c r="S6290" s="32">
        <f t="shared" si="1409"/>
        <v>0</v>
      </c>
      <c r="T6290" s="32">
        <f t="shared" si="1410"/>
        <v>21600</v>
      </c>
      <c r="U6290" s="32">
        <f t="shared" si="1411"/>
        <v>0</v>
      </c>
      <c r="V6290" s="32">
        <f t="shared" si="1406"/>
        <v>441.06731143384752</v>
      </c>
      <c r="W6290" s="32">
        <f t="shared" si="1412"/>
        <v>441.06731143384752</v>
      </c>
      <c r="X6290" s="32">
        <f t="shared" si="1413"/>
        <v>441.06731143384752</v>
      </c>
    </row>
    <row r="6291" spans="1:24" x14ac:dyDescent="0.25">
      <c r="A6291" s="2"/>
      <c r="B6291" s="2" t="s">
        <v>10</v>
      </c>
      <c r="C6291" s="2">
        <f t="shared" si="1403"/>
        <v>262</v>
      </c>
      <c r="D6291" s="2">
        <f t="shared" si="1404"/>
        <v>23</v>
      </c>
      <c r="E6291" s="2">
        <f t="shared" si="1407"/>
        <v>6287</v>
      </c>
      <c r="F6291" s="11">
        <v>288</v>
      </c>
      <c r="G6291" s="10">
        <v>0</v>
      </c>
      <c r="H6291" s="10">
        <v>0</v>
      </c>
      <c r="I6291" s="10">
        <v>0</v>
      </c>
      <c r="J6291" s="9">
        <v>0.25164372595666401</v>
      </c>
      <c r="K6291" s="9">
        <v>0.25164372595666401</v>
      </c>
      <c r="L6291" s="9">
        <v>0.25164372595666401</v>
      </c>
      <c r="N6291" s="32">
        <f>IF('System Design'!$F$8=1,'Hourly Demand and Generation'!G6291*'System Design'!$F$21,IF('System Design'!$F$8=2,'Hourly Demand and Generation'!H6291*'System Design'!$F$21,IF('System Design'!$F$8=3,'Hourly Demand and Generation'!I6291*'System Design'!$F$21)))</f>
        <v>0</v>
      </c>
      <c r="O6291" s="32">
        <f>IF('System Design'!$F$8=1,'Hourly Demand and Generation'!J6291*'System Design'!$F$22,IF('System Design'!$F$8=2,'Hourly Demand and Generation'!K6291*'System Design'!$F$22,IF('System Design'!$F$8=3,'Hourly Demand and Generation'!L6291*'System Design'!$F$22)))</f>
        <v>629.10931489166001</v>
      </c>
      <c r="Q6291" s="32">
        <f t="shared" si="1405"/>
        <v>0</v>
      </c>
      <c r="R6291" s="32">
        <f t="shared" si="1408"/>
        <v>5400</v>
      </c>
      <c r="S6291" s="32">
        <f t="shared" si="1409"/>
        <v>0</v>
      </c>
      <c r="T6291" s="32">
        <f t="shared" si="1410"/>
        <v>21600</v>
      </c>
      <c r="U6291" s="32">
        <f t="shared" si="1411"/>
        <v>0</v>
      </c>
      <c r="V6291" s="32">
        <f t="shared" si="1406"/>
        <v>341.10931489166001</v>
      </c>
      <c r="W6291" s="32">
        <f t="shared" si="1412"/>
        <v>341.10931489166001</v>
      </c>
      <c r="X6291" s="32">
        <f t="shared" si="1413"/>
        <v>341.10931489166001</v>
      </c>
    </row>
    <row r="6292" spans="1:24" x14ac:dyDescent="0.25">
      <c r="A6292" s="2"/>
      <c r="B6292" s="2" t="s">
        <v>10</v>
      </c>
      <c r="C6292" s="2">
        <f t="shared" si="1403"/>
        <v>262</v>
      </c>
      <c r="D6292" s="2">
        <f t="shared" si="1404"/>
        <v>24</v>
      </c>
      <c r="E6292" s="2">
        <f t="shared" si="1407"/>
        <v>6288</v>
      </c>
      <c r="F6292" s="11">
        <v>252</v>
      </c>
      <c r="G6292" s="10">
        <v>0</v>
      </c>
      <c r="H6292" s="10">
        <v>0</v>
      </c>
      <c r="I6292" s="10">
        <v>0</v>
      </c>
      <c r="J6292" s="9">
        <v>0.25164372595666401</v>
      </c>
      <c r="K6292" s="9">
        <v>0.25164372595666401</v>
      </c>
      <c r="L6292" s="9">
        <v>0.25164372595666401</v>
      </c>
      <c r="N6292" s="32">
        <f>IF('System Design'!$F$8=1,'Hourly Demand and Generation'!G6292*'System Design'!$F$21,IF('System Design'!$F$8=2,'Hourly Demand and Generation'!H6292*'System Design'!$F$21,IF('System Design'!$F$8=3,'Hourly Demand and Generation'!I6292*'System Design'!$F$21)))</f>
        <v>0</v>
      </c>
      <c r="O6292" s="32">
        <f>IF('System Design'!$F$8=1,'Hourly Demand and Generation'!J6292*'System Design'!$F$22,IF('System Design'!$F$8=2,'Hourly Demand and Generation'!K6292*'System Design'!$F$22,IF('System Design'!$F$8=3,'Hourly Demand and Generation'!L6292*'System Design'!$F$22)))</f>
        <v>629.10931489166001</v>
      </c>
      <c r="Q6292" s="32">
        <f t="shared" si="1405"/>
        <v>0</v>
      </c>
      <c r="R6292" s="32">
        <f t="shared" si="1408"/>
        <v>5400</v>
      </c>
      <c r="S6292" s="32">
        <f t="shared" si="1409"/>
        <v>0</v>
      </c>
      <c r="T6292" s="32">
        <f t="shared" si="1410"/>
        <v>21600</v>
      </c>
      <c r="U6292" s="32">
        <f t="shared" si="1411"/>
        <v>0</v>
      </c>
      <c r="V6292" s="32">
        <f t="shared" si="1406"/>
        <v>377.10931489166001</v>
      </c>
      <c r="W6292" s="32">
        <f t="shared" si="1412"/>
        <v>377.10931489166001</v>
      </c>
      <c r="X6292" s="32">
        <f t="shared" si="1413"/>
        <v>377.10931489166001</v>
      </c>
    </row>
    <row r="6293" spans="1:24" x14ac:dyDescent="0.25">
      <c r="A6293" s="2"/>
      <c r="B6293" s="2" t="s">
        <v>10</v>
      </c>
      <c r="C6293" s="2">
        <f>C6292+1</f>
        <v>263</v>
      </c>
      <c r="D6293" s="2">
        <v>1</v>
      </c>
      <c r="E6293" s="2">
        <f t="shared" si="1407"/>
        <v>6289</v>
      </c>
      <c r="F6293" s="11">
        <v>216</v>
      </c>
      <c r="G6293" s="10">
        <v>0</v>
      </c>
      <c r="H6293" s="10">
        <v>0</v>
      </c>
      <c r="I6293" s="10">
        <v>0</v>
      </c>
      <c r="J6293" s="9">
        <v>0.19914720427481999</v>
      </c>
      <c r="K6293" s="9">
        <v>0.4</v>
      </c>
      <c r="L6293" s="9">
        <v>0.4</v>
      </c>
      <c r="N6293" s="32">
        <f>IF('System Design'!$F$8=1,'Hourly Demand and Generation'!G6293*'System Design'!$F$21,IF('System Design'!$F$8=2,'Hourly Demand and Generation'!H6293*'System Design'!$F$21,IF('System Design'!$F$8=3,'Hourly Demand and Generation'!I6293*'System Design'!$F$21)))</f>
        <v>0</v>
      </c>
      <c r="O6293" s="32">
        <f>IF('System Design'!$F$8=1,'Hourly Demand and Generation'!J6293*'System Design'!$F$22,IF('System Design'!$F$8=2,'Hourly Demand and Generation'!K6293*'System Design'!$F$22,IF('System Design'!$F$8=3,'Hourly Demand and Generation'!L6293*'System Design'!$F$22)))</f>
        <v>1000</v>
      </c>
      <c r="Q6293" s="32">
        <f t="shared" si="1405"/>
        <v>0</v>
      </c>
      <c r="R6293" s="32">
        <f t="shared" si="1408"/>
        <v>5400</v>
      </c>
      <c r="S6293" s="32">
        <f t="shared" si="1409"/>
        <v>0</v>
      </c>
      <c r="T6293" s="32">
        <f t="shared" si="1410"/>
        <v>21600</v>
      </c>
      <c r="U6293" s="32">
        <f t="shared" si="1411"/>
        <v>0</v>
      </c>
      <c r="V6293" s="32">
        <f t="shared" si="1406"/>
        <v>784</v>
      </c>
      <c r="W6293" s="32">
        <f t="shared" si="1412"/>
        <v>784</v>
      </c>
      <c r="X6293" s="32">
        <f t="shared" si="1413"/>
        <v>784</v>
      </c>
    </row>
    <row r="6294" spans="1:24" x14ac:dyDescent="0.25">
      <c r="A6294" s="2"/>
      <c r="B6294" s="2" t="s">
        <v>10</v>
      </c>
      <c r="C6294" s="2">
        <f>C6293</f>
        <v>263</v>
      </c>
      <c r="D6294" s="2">
        <f>D6293+1</f>
        <v>2</v>
      </c>
      <c r="E6294" s="2">
        <f t="shared" si="1407"/>
        <v>6290</v>
      </c>
      <c r="F6294" s="11">
        <v>198</v>
      </c>
      <c r="G6294" s="10">
        <v>0</v>
      </c>
      <c r="H6294" s="10">
        <v>0</v>
      </c>
      <c r="I6294" s="10">
        <v>0</v>
      </c>
      <c r="J6294" s="9">
        <v>0.179232483847338</v>
      </c>
      <c r="K6294" s="9">
        <v>0.36</v>
      </c>
      <c r="L6294" s="9">
        <v>0.36</v>
      </c>
      <c r="N6294" s="32">
        <f>IF('System Design'!$F$8=1,'Hourly Demand and Generation'!G6294*'System Design'!$F$21,IF('System Design'!$F$8=2,'Hourly Demand and Generation'!H6294*'System Design'!$F$21,IF('System Design'!$F$8=3,'Hourly Demand and Generation'!I6294*'System Design'!$F$21)))</f>
        <v>0</v>
      </c>
      <c r="O6294" s="32">
        <f>IF('System Design'!$F$8=1,'Hourly Demand and Generation'!J6294*'System Design'!$F$22,IF('System Design'!$F$8=2,'Hourly Demand and Generation'!K6294*'System Design'!$F$22,IF('System Design'!$F$8=3,'Hourly Demand and Generation'!L6294*'System Design'!$F$22)))</f>
        <v>900</v>
      </c>
      <c r="Q6294" s="32">
        <f t="shared" si="1405"/>
        <v>0</v>
      </c>
      <c r="R6294" s="32">
        <f t="shared" si="1408"/>
        <v>5400</v>
      </c>
      <c r="S6294" s="32">
        <f t="shared" si="1409"/>
        <v>0</v>
      </c>
      <c r="T6294" s="32">
        <f t="shared" si="1410"/>
        <v>21600</v>
      </c>
      <c r="U6294" s="32">
        <f t="shared" si="1411"/>
        <v>0</v>
      </c>
      <c r="V6294" s="32">
        <f t="shared" si="1406"/>
        <v>702</v>
      </c>
      <c r="W6294" s="32">
        <f t="shared" si="1412"/>
        <v>702</v>
      </c>
      <c r="X6294" s="32">
        <f t="shared" si="1413"/>
        <v>702</v>
      </c>
    </row>
    <row r="6295" spans="1:24" x14ac:dyDescent="0.25">
      <c r="A6295" s="2"/>
      <c r="B6295" s="2" t="s">
        <v>10</v>
      </c>
      <c r="C6295" s="2">
        <f t="shared" ref="C6295:C6316" si="1414">C6294</f>
        <v>263</v>
      </c>
      <c r="D6295" s="2">
        <f t="shared" ref="D6295:D6316" si="1415">D6294+1</f>
        <v>3</v>
      </c>
      <c r="E6295" s="2">
        <f t="shared" si="1407"/>
        <v>6291</v>
      </c>
      <c r="F6295" s="11">
        <v>180</v>
      </c>
      <c r="G6295" s="10">
        <v>0</v>
      </c>
      <c r="H6295" s="10">
        <v>0</v>
      </c>
      <c r="I6295" s="10">
        <v>0</v>
      </c>
      <c r="J6295" s="9">
        <v>0.179232483847338</v>
      </c>
      <c r="K6295" s="9">
        <v>0.36</v>
      </c>
      <c r="L6295" s="9">
        <v>0.36</v>
      </c>
      <c r="N6295" s="32">
        <f>IF('System Design'!$F$8=1,'Hourly Demand and Generation'!G6295*'System Design'!$F$21,IF('System Design'!$F$8=2,'Hourly Demand and Generation'!H6295*'System Design'!$F$21,IF('System Design'!$F$8=3,'Hourly Demand and Generation'!I6295*'System Design'!$F$21)))</f>
        <v>0</v>
      </c>
      <c r="O6295" s="32">
        <f>IF('System Design'!$F$8=1,'Hourly Demand and Generation'!J6295*'System Design'!$F$22,IF('System Design'!$F$8=2,'Hourly Demand and Generation'!K6295*'System Design'!$F$22,IF('System Design'!$F$8=3,'Hourly Demand and Generation'!L6295*'System Design'!$F$22)))</f>
        <v>900</v>
      </c>
      <c r="Q6295" s="32">
        <f t="shared" si="1405"/>
        <v>0</v>
      </c>
      <c r="R6295" s="32">
        <f t="shared" si="1408"/>
        <v>5400</v>
      </c>
      <c r="S6295" s="32">
        <f t="shared" si="1409"/>
        <v>0</v>
      </c>
      <c r="T6295" s="32">
        <f t="shared" si="1410"/>
        <v>21600</v>
      </c>
      <c r="U6295" s="32">
        <f t="shared" si="1411"/>
        <v>0</v>
      </c>
      <c r="V6295" s="32">
        <f t="shared" si="1406"/>
        <v>720</v>
      </c>
      <c r="W6295" s="32">
        <f t="shared" si="1412"/>
        <v>720</v>
      </c>
      <c r="X6295" s="32">
        <f t="shared" si="1413"/>
        <v>720</v>
      </c>
    </row>
    <row r="6296" spans="1:24" x14ac:dyDescent="0.25">
      <c r="A6296" s="2"/>
      <c r="B6296" s="2" t="s">
        <v>10</v>
      </c>
      <c r="C6296" s="2">
        <f t="shared" si="1414"/>
        <v>263</v>
      </c>
      <c r="D6296" s="2">
        <f t="shared" si="1415"/>
        <v>4</v>
      </c>
      <c r="E6296" s="2">
        <f t="shared" si="1407"/>
        <v>6292</v>
      </c>
      <c r="F6296" s="11">
        <v>216</v>
      </c>
      <c r="G6296" s="10">
        <v>0</v>
      </c>
      <c r="H6296" s="10">
        <v>0</v>
      </c>
      <c r="I6296" s="10">
        <v>0</v>
      </c>
      <c r="J6296" s="9">
        <v>0.19914720427481999</v>
      </c>
      <c r="K6296" s="9">
        <v>0.4</v>
      </c>
      <c r="L6296" s="9">
        <v>0.4</v>
      </c>
      <c r="N6296" s="32">
        <f>IF('System Design'!$F$8=1,'Hourly Demand and Generation'!G6296*'System Design'!$F$21,IF('System Design'!$F$8=2,'Hourly Demand and Generation'!H6296*'System Design'!$F$21,IF('System Design'!$F$8=3,'Hourly Demand and Generation'!I6296*'System Design'!$F$21)))</f>
        <v>0</v>
      </c>
      <c r="O6296" s="32">
        <f>IF('System Design'!$F$8=1,'Hourly Demand and Generation'!J6296*'System Design'!$F$22,IF('System Design'!$F$8=2,'Hourly Demand and Generation'!K6296*'System Design'!$F$22,IF('System Design'!$F$8=3,'Hourly Demand and Generation'!L6296*'System Design'!$F$22)))</f>
        <v>1000</v>
      </c>
      <c r="Q6296" s="32">
        <f t="shared" si="1405"/>
        <v>0</v>
      </c>
      <c r="R6296" s="32">
        <f t="shared" si="1408"/>
        <v>5400</v>
      </c>
      <c r="S6296" s="32">
        <f t="shared" si="1409"/>
        <v>0</v>
      </c>
      <c r="T6296" s="32">
        <f t="shared" si="1410"/>
        <v>21600</v>
      </c>
      <c r="U6296" s="32">
        <f t="shared" si="1411"/>
        <v>0</v>
      </c>
      <c r="V6296" s="32">
        <f t="shared" si="1406"/>
        <v>784</v>
      </c>
      <c r="W6296" s="32">
        <f t="shared" si="1412"/>
        <v>784</v>
      </c>
      <c r="X6296" s="32">
        <f t="shared" si="1413"/>
        <v>784</v>
      </c>
    </row>
    <row r="6297" spans="1:24" x14ac:dyDescent="0.25">
      <c r="A6297" s="2"/>
      <c r="B6297" s="2" t="s">
        <v>10</v>
      </c>
      <c r="C6297" s="2">
        <f t="shared" si="1414"/>
        <v>263</v>
      </c>
      <c r="D6297" s="2">
        <f t="shared" si="1415"/>
        <v>5</v>
      </c>
      <c r="E6297" s="2">
        <f t="shared" si="1407"/>
        <v>6293</v>
      </c>
      <c r="F6297" s="11">
        <v>234</v>
      </c>
      <c r="G6297" s="10">
        <v>0</v>
      </c>
      <c r="H6297" s="10">
        <v>3.2000000000000001E-2</v>
      </c>
      <c r="I6297" s="10">
        <v>6.4000000000000001E-2</v>
      </c>
      <c r="J6297" s="9">
        <v>0.15931776341985601</v>
      </c>
      <c r="K6297" s="9">
        <v>0.32</v>
      </c>
      <c r="L6297" s="9">
        <v>0.32</v>
      </c>
      <c r="N6297" s="32">
        <f>IF('System Design'!$F$8=1,'Hourly Demand and Generation'!G6297*'System Design'!$F$21,IF('System Design'!$F$8=2,'Hourly Demand and Generation'!H6297*'System Design'!$F$21,IF('System Design'!$F$8=3,'Hourly Demand and Generation'!I6297*'System Design'!$F$21)))</f>
        <v>32</v>
      </c>
      <c r="O6297" s="32">
        <f>IF('System Design'!$F$8=1,'Hourly Demand and Generation'!J6297*'System Design'!$F$22,IF('System Design'!$F$8=2,'Hourly Demand and Generation'!K6297*'System Design'!$F$22,IF('System Design'!$F$8=3,'Hourly Demand and Generation'!L6297*'System Design'!$F$22)))</f>
        <v>800</v>
      </c>
      <c r="Q6297" s="32">
        <f t="shared" si="1405"/>
        <v>0</v>
      </c>
      <c r="R6297" s="32">
        <f t="shared" si="1408"/>
        <v>5400</v>
      </c>
      <c r="S6297" s="32">
        <f t="shared" si="1409"/>
        <v>0</v>
      </c>
      <c r="T6297" s="32">
        <f t="shared" si="1410"/>
        <v>21600</v>
      </c>
      <c r="U6297" s="32">
        <f t="shared" si="1411"/>
        <v>0</v>
      </c>
      <c r="V6297" s="32">
        <f t="shared" si="1406"/>
        <v>598</v>
      </c>
      <c r="W6297" s="32">
        <f t="shared" si="1412"/>
        <v>598</v>
      </c>
      <c r="X6297" s="32">
        <f t="shared" si="1413"/>
        <v>598</v>
      </c>
    </row>
    <row r="6298" spans="1:24" x14ac:dyDescent="0.25">
      <c r="A6298" s="2"/>
      <c r="B6298" s="2" t="s">
        <v>10</v>
      </c>
      <c r="C6298" s="2">
        <f t="shared" si="1414"/>
        <v>263</v>
      </c>
      <c r="D6298" s="2">
        <f t="shared" si="1415"/>
        <v>6</v>
      </c>
      <c r="E6298" s="2">
        <f t="shared" si="1407"/>
        <v>6294</v>
      </c>
      <c r="F6298" s="11">
        <v>252</v>
      </c>
      <c r="G6298" s="10">
        <v>6.4000000000000001E-2</v>
      </c>
      <c r="H6298" s="10">
        <v>0.1</v>
      </c>
      <c r="I6298" s="10">
        <v>0.13600000000000001</v>
      </c>
      <c r="J6298" s="9">
        <v>0.15931776341985601</v>
      </c>
      <c r="K6298" s="9">
        <v>0.32</v>
      </c>
      <c r="L6298" s="9">
        <v>0.32</v>
      </c>
      <c r="N6298" s="32">
        <f>IF('System Design'!$F$8=1,'Hourly Demand and Generation'!G6298*'System Design'!$F$21,IF('System Design'!$F$8=2,'Hourly Demand and Generation'!H6298*'System Design'!$F$21,IF('System Design'!$F$8=3,'Hourly Demand and Generation'!I6298*'System Design'!$F$21)))</f>
        <v>68</v>
      </c>
      <c r="O6298" s="32">
        <f>IF('System Design'!$F$8=1,'Hourly Demand and Generation'!J6298*'System Design'!$F$22,IF('System Design'!$F$8=2,'Hourly Demand and Generation'!K6298*'System Design'!$F$22,IF('System Design'!$F$8=3,'Hourly Demand and Generation'!L6298*'System Design'!$F$22)))</f>
        <v>800</v>
      </c>
      <c r="Q6298" s="32">
        <f t="shared" si="1405"/>
        <v>0</v>
      </c>
      <c r="R6298" s="32">
        <f t="shared" si="1408"/>
        <v>5400</v>
      </c>
      <c r="S6298" s="32">
        <f t="shared" si="1409"/>
        <v>0</v>
      </c>
      <c r="T6298" s="32">
        <f t="shared" si="1410"/>
        <v>21600</v>
      </c>
      <c r="U6298" s="32">
        <f t="shared" si="1411"/>
        <v>0</v>
      </c>
      <c r="V6298" s="32">
        <f t="shared" si="1406"/>
        <v>616</v>
      </c>
      <c r="W6298" s="32">
        <f t="shared" si="1412"/>
        <v>616</v>
      </c>
      <c r="X6298" s="32">
        <f t="shared" si="1413"/>
        <v>616</v>
      </c>
    </row>
    <row r="6299" spans="1:24" x14ac:dyDescent="0.25">
      <c r="A6299" s="2"/>
      <c r="B6299" s="2" t="s">
        <v>10</v>
      </c>
      <c r="C6299" s="2">
        <f t="shared" si="1414"/>
        <v>263</v>
      </c>
      <c r="D6299" s="2">
        <f t="shared" si="1415"/>
        <v>7</v>
      </c>
      <c r="E6299" s="2">
        <f t="shared" si="1407"/>
        <v>6295</v>
      </c>
      <c r="F6299" s="11">
        <v>270</v>
      </c>
      <c r="G6299" s="10">
        <v>0.13600000000000001</v>
      </c>
      <c r="H6299" s="10">
        <v>0.16800000000000001</v>
      </c>
      <c r="I6299" s="10">
        <v>0.2</v>
      </c>
      <c r="J6299" s="9">
        <v>0.179232483847338</v>
      </c>
      <c r="K6299" s="9">
        <v>0.36</v>
      </c>
      <c r="L6299" s="9">
        <v>0.36</v>
      </c>
      <c r="N6299" s="32">
        <f>IF('System Design'!$F$8=1,'Hourly Demand and Generation'!G6299*'System Design'!$F$21,IF('System Design'!$F$8=2,'Hourly Demand and Generation'!H6299*'System Design'!$F$21,IF('System Design'!$F$8=3,'Hourly Demand and Generation'!I6299*'System Design'!$F$21)))</f>
        <v>100</v>
      </c>
      <c r="O6299" s="32">
        <f>IF('System Design'!$F$8=1,'Hourly Demand and Generation'!J6299*'System Design'!$F$22,IF('System Design'!$F$8=2,'Hourly Demand and Generation'!K6299*'System Design'!$F$22,IF('System Design'!$F$8=3,'Hourly Demand and Generation'!L6299*'System Design'!$F$22)))</f>
        <v>900</v>
      </c>
      <c r="Q6299" s="32">
        <f t="shared" si="1405"/>
        <v>0</v>
      </c>
      <c r="R6299" s="32">
        <f t="shared" si="1408"/>
        <v>5400</v>
      </c>
      <c r="S6299" s="32">
        <f t="shared" si="1409"/>
        <v>0</v>
      </c>
      <c r="T6299" s="32">
        <f t="shared" si="1410"/>
        <v>21600</v>
      </c>
      <c r="U6299" s="32">
        <f t="shared" si="1411"/>
        <v>0</v>
      </c>
      <c r="V6299" s="32">
        <f t="shared" si="1406"/>
        <v>730</v>
      </c>
      <c r="W6299" s="32">
        <f t="shared" si="1412"/>
        <v>730</v>
      </c>
      <c r="X6299" s="32">
        <f t="shared" si="1413"/>
        <v>730</v>
      </c>
    </row>
    <row r="6300" spans="1:24" x14ac:dyDescent="0.25">
      <c r="A6300" s="2"/>
      <c r="B6300" s="2" t="s">
        <v>10</v>
      </c>
      <c r="C6300" s="2">
        <f t="shared" si="1414"/>
        <v>263</v>
      </c>
      <c r="D6300" s="2">
        <f t="shared" si="1415"/>
        <v>8</v>
      </c>
      <c r="E6300" s="2">
        <f t="shared" si="1407"/>
        <v>6296</v>
      </c>
      <c r="F6300" s="11">
        <v>288</v>
      </c>
      <c r="G6300" s="10">
        <v>0.26400000000000001</v>
      </c>
      <c r="H6300" s="10">
        <v>0.3</v>
      </c>
      <c r="I6300" s="10">
        <v>0.33600000000000002</v>
      </c>
      <c r="J6300" s="9">
        <v>0.179232483847338</v>
      </c>
      <c r="K6300" s="9">
        <v>0.36</v>
      </c>
      <c r="L6300" s="9">
        <v>0.36</v>
      </c>
      <c r="N6300" s="32">
        <f>IF('System Design'!$F$8=1,'Hourly Demand and Generation'!G6300*'System Design'!$F$21,IF('System Design'!$F$8=2,'Hourly Demand and Generation'!H6300*'System Design'!$F$21,IF('System Design'!$F$8=3,'Hourly Demand and Generation'!I6300*'System Design'!$F$21)))</f>
        <v>168</v>
      </c>
      <c r="O6300" s="32">
        <f>IF('System Design'!$F$8=1,'Hourly Demand and Generation'!J6300*'System Design'!$F$22,IF('System Design'!$F$8=2,'Hourly Demand and Generation'!K6300*'System Design'!$F$22,IF('System Design'!$F$8=3,'Hourly Demand and Generation'!L6300*'System Design'!$F$22)))</f>
        <v>900</v>
      </c>
      <c r="Q6300" s="32">
        <f t="shared" si="1405"/>
        <v>0</v>
      </c>
      <c r="R6300" s="32">
        <f t="shared" si="1408"/>
        <v>5400</v>
      </c>
      <c r="S6300" s="32">
        <f t="shared" si="1409"/>
        <v>0</v>
      </c>
      <c r="T6300" s="32">
        <f t="shared" si="1410"/>
        <v>21600</v>
      </c>
      <c r="U6300" s="32">
        <f t="shared" si="1411"/>
        <v>0</v>
      </c>
      <c r="V6300" s="32">
        <f t="shared" si="1406"/>
        <v>780</v>
      </c>
      <c r="W6300" s="32">
        <f t="shared" si="1412"/>
        <v>780</v>
      </c>
      <c r="X6300" s="32">
        <f t="shared" si="1413"/>
        <v>780</v>
      </c>
    </row>
    <row r="6301" spans="1:24" x14ac:dyDescent="0.25">
      <c r="A6301" s="2"/>
      <c r="B6301" s="2" t="s">
        <v>10</v>
      </c>
      <c r="C6301" s="2">
        <f t="shared" si="1414"/>
        <v>263</v>
      </c>
      <c r="D6301" s="2">
        <f t="shared" si="1415"/>
        <v>9</v>
      </c>
      <c r="E6301" s="2">
        <f t="shared" si="1407"/>
        <v>6297</v>
      </c>
      <c r="F6301" s="11">
        <v>288</v>
      </c>
      <c r="G6301" s="10">
        <v>0.4</v>
      </c>
      <c r="H6301" s="10">
        <v>0.432</v>
      </c>
      <c r="I6301" s="10">
        <v>0.46400000000000002</v>
      </c>
      <c r="J6301" s="9">
        <v>0.15931776341985601</v>
      </c>
      <c r="K6301" s="9">
        <v>0.32</v>
      </c>
      <c r="L6301" s="9">
        <v>0.32</v>
      </c>
      <c r="N6301" s="32">
        <f>IF('System Design'!$F$8=1,'Hourly Demand and Generation'!G6301*'System Design'!$F$21,IF('System Design'!$F$8=2,'Hourly Demand and Generation'!H6301*'System Design'!$F$21,IF('System Design'!$F$8=3,'Hourly Demand and Generation'!I6301*'System Design'!$F$21)))</f>
        <v>232</v>
      </c>
      <c r="O6301" s="32">
        <f>IF('System Design'!$F$8=1,'Hourly Demand and Generation'!J6301*'System Design'!$F$22,IF('System Design'!$F$8=2,'Hourly Demand and Generation'!K6301*'System Design'!$F$22,IF('System Design'!$F$8=3,'Hourly Demand and Generation'!L6301*'System Design'!$F$22)))</f>
        <v>800</v>
      </c>
      <c r="Q6301" s="32">
        <f t="shared" si="1405"/>
        <v>0</v>
      </c>
      <c r="R6301" s="32">
        <f t="shared" si="1408"/>
        <v>5400</v>
      </c>
      <c r="S6301" s="32">
        <f t="shared" si="1409"/>
        <v>0</v>
      </c>
      <c r="T6301" s="32">
        <f t="shared" si="1410"/>
        <v>21600</v>
      </c>
      <c r="U6301" s="32">
        <f t="shared" si="1411"/>
        <v>0</v>
      </c>
      <c r="V6301" s="32">
        <f t="shared" si="1406"/>
        <v>744</v>
      </c>
      <c r="W6301" s="32">
        <f t="shared" si="1412"/>
        <v>744</v>
      </c>
      <c r="X6301" s="32">
        <f t="shared" si="1413"/>
        <v>744</v>
      </c>
    </row>
    <row r="6302" spans="1:24" x14ac:dyDescent="0.25">
      <c r="A6302" s="2"/>
      <c r="B6302" s="2" t="s">
        <v>10</v>
      </c>
      <c r="C6302" s="2">
        <f t="shared" si="1414"/>
        <v>263</v>
      </c>
      <c r="D6302" s="2">
        <f t="shared" si="1415"/>
        <v>10</v>
      </c>
      <c r="E6302" s="2">
        <f t="shared" si="1407"/>
        <v>6298</v>
      </c>
      <c r="F6302" s="11">
        <v>280.8</v>
      </c>
      <c r="G6302" s="10">
        <v>0.53600000000000003</v>
      </c>
      <c r="H6302" s="10">
        <v>0.56799999999999995</v>
      </c>
      <c r="I6302" s="10">
        <v>0.6</v>
      </c>
      <c r="J6302" s="9">
        <v>0.179232483847338</v>
      </c>
      <c r="K6302" s="9">
        <v>0.36</v>
      </c>
      <c r="L6302" s="9">
        <v>0.36</v>
      </c>
      <c r="N6302" s="32">
        <f>IF('System Design'!$F$8=1,'Hourly Demand and Generation'!G6302*'System Design'!$F$21,IF('System Design'!$F$8=2,'Hourly Demand and Generation'!H6302*'System Design'!$F$21,IF('System Design'!$F$8=3,'Hourly Demand and Generation'!I6302*'System Design'!$F$21)))</f>
        <v>300</v>
      </c>
      <c r="O6302" s="32">
        <f>IF('System Design'!$F$8=1,'Hourly Demand and Generation'!J6302*'System Design'!$F$22,IF('System Design'!$F$8=2,'Hourly Demand and Generation'!K6302*'System Design'!$F$22,IF('System Design'!$F$8=3,'Hourly Demand and Generation'!L6302*'System Design'!$F$22)))</f>
        <v>900</v>
      </c>
      <c r="Q6302" s="32">
        <f t="shared" si="1405"/>
        <v>0</v>
      </c>
      <c r="R6302" s="32">
        <f t="shared" si="1408"/>
        <v>5400</v>
      </c>
      <c r="S6302" s="32">
        <f t="shared" si="1409"/>
        <v>0</v>
      </c>
      <c r="T6302" s="32">
        <f t="shared" si="1410"/>
        <v>21600</v>
      </c>
      <c r="U6302" s="32">
        <f t="shared" si="1411"/>
        <v>0</v>
      </c>
      <c r="V6302" s="32">
        <f t="shared" si="1406"/>
        <v>919.2</v>
      </c>
      <c r="W6302" s="32">
        <f t="shared" si="1412"/>
        <v>919.2</v>
      </c>
      <c r="X6302" s="32">
        <f t="shared" si="1413"/>
        <v>919.2</v>
      </c>
    </row>
    <row r="6303" spans="1:24" x14ac:dyDescent="0.25">
      <c r="A6303" s="2"/>
      <c r="B6303" s="2" t="s">
        <v>10</v>
      </c>
      <c r="C6303" s="2">
        <f t="shared" si="1414"/>
        <v>263</v>
      </c>
      <c r="D6303" s="2">
        <f t="shared" si="1415"/>
        <v>11</v>
      </c>
      <c r="E6303" s="2">
        <f t="shared" si="1407"/>
        <v>6299</v>
      </c>
      <c r="F6303" s="11">
        <v>277.2</v>
      </c>
      <c r="G6303" s="10">
        <v>0.66400000000000003</v>
      </c>
      <c r="H6303" s="10">
        <v>0.7</v>
      </c>
      <c r="I6303" s="10">
        <v>0.73599999999999999</v>
      </c>
      <c r="J6303" s="9">
        <v>0.15931776341985601</v>
      </c>
      <c r="K6303" s="9">
        <v>0.32</v>
      </c>
      <c r="L6303" s="9">
        <v>0.32</v>
      </c>
      <c r="N6303" s="32">
        <f>IF('System Design'!$F$8=1,'Hourly Demand and Generation'!G6303*'System Design'!$F$21,IF('System Design'!$F$8=2,'Hourly Demand and Generation'!H6303*'System Design'!$F$21,IF('System Design'!$F$8=3,'Hourly Demand and Generation'!I6303*'System Design'!$F$21)))</f>
        <v>368</v>
      </c>
      <c r="O6303" s="32">
        <f>IF('System Design'!$F$8=1,'Hourly Demand and Generation'!J6303*'System Design'!$F$22,IF('System Design'!$F$8=2,'Hourly Demand and Generation'!K6303*'System Design'!$F$22,IF('System Design'!$F$8=3,'Hourly Demand and Generation'!L6303*'System Design'!$F$22)))</f>
        <v>800</v>
      </c>
      <c r="Q6303" s="32">
        <f t="shared" si="1405"/>
        <v>0</v>
      </c>
      <c r="R6303" s="32">
        <f t="shared" si="1408"/>
        <v>5400</v>
      </c>
      <c r="S6303" s="32">
        <f t="shared" si="1409"/>
        <v>0</v>
      </c>
      <c r="T6303" s="32">
        <f t="shared" si="1410"/>
        <v>21600</v>
      </c>
      <c r="U6303" s="32">
        <f t="shared" si="1411"/>
        <v>0</v>
      </c>
      <c r="V6303" s="32">
        <f t="shared" si="1406"/>
        <v>890.8</v>
      </c>
      <c r="W6303" s="32">
        <f t="shared" si="1412"/>
        <v>890.8</v>
      </c>
      <c r="X6303" s="32">
        <f t="shared" si="1413"/>
        <v>890.8</v>
      </c>
    </row>
    <row r="6304" spans="1:24" x14ac:dyDescent="0.25">
      <c r="A6304" s="2"/>
      <c r="B6304" s="2" t="s">
        <v>10</v>
      </c>
      <c r="C6304" s="2">
        <f t="shared" si="1414"/>
        <v>263</v>
      </c>
      <c r="D6304" s="2">
        <f t="shared" si="1415"/>
        <v>12</v>
      </c>
      <c r="E6304" s="2">
        <f t="shared" si="1407"/>
        <v>6300</v>
      </c>
      <c r="F6304" s="11">
        <v>277.2</v>
      </c>
      <c r="G6304" s="10">
        <v>0.8</v>
      </c>
      <c r="H6304" s="10">
        <v>0.8</v>
      </c>
      <c r="I6304" s="10">
        <v>0.8</v>
      </c>
      <c r="J6304" s="9">
        <v>0.14936040320611499</v>
      </c>
      <c r="K6304" s="9">
        <v>0.3</v>
      </c>
      <c r="L6304" s="9">
        <v>0.3</v>
      </c>
      <c r="N6304" s="32">
        <f>IF('System Design'!$F$8=1,'Hourly Demand and Generation'!G6304*'System Design'!$F$21,IF('System Design'!$F$8=2,'Hourly Demand and Generation'!H6304*'System Design'!$F$21,IF('System Design'!$F$8=3,'Hourly Demand and Generation'!I6304*'System Design'!$F$21)))</f>
        <v>400</v>
      </c>
      <c r="O6304" s="32">
        <f>IF('System Design'!$F$8=1,'Hourly Demand and Generation'!J6304*'System Design'!$F$22,IF('System Design'!$F$8=2,'Hourly Demand and Generation'!K6304*'System Design'!$F$22,IF('System Design'!$F$8=3,'Hourly Demand and Generation'!L6304*'System Design'!$F$22)))</f>
        <v>750</v>
      </c>
      <c r="Q6304" s="32">
        <f t="shared" si="1405"/>
        <v>0</v>
      </c>
      <c r="R6304" s="32">
        <f t="shared" si="1408"/>
        <v>5400</v>
      </c>
      <c r="S6304" s="32">
        <f t="shared" si="1409"/>
        <v>0</v>
      </c>
      <c r="T6304" s="32">
        <f t="shared" si="1410"/>
        <v>21600</v>
      </c>
      <c r="U6304" s="32">
        <f t="shared" si="1411"/>
        <v>0</v>
      </c>
      <c r="V6304" s="32">
        <f t="shared" si="1406"/>
        <v>872.8</v>
      </c>
      <c r="W6304" s="32">
        <f t="shared" si="1412"/>
        <v>872.8</v>
      </c>
      <c r="X6304" s="32">
        <f t="shared" si="1413"/>
        <v>872.8</v>
      </c>
    </row>
    <row r="6305" spans="1:24" x14ac:dyDescent="0.25">
      <c r="A6305" s="2"/>
      <c r="B6305" s="2" t="s">
        <v>10</v>
      </c>
      <c r="C6305" s="2">
        <f t="shared" si="1414"/>
        <v>263</v>
      </c>
      <c r="D6305" s="2">
        <f t="shared" si="1415"/>
        <v>13</v>
      </c>
      <c r="E6305" s="2">
        <f t="shared" si="1407"/>
        <v>6301</v>
      </c>
      <c r="F6305" s="11">
        <v>288</v>
      </c>
      <c r="G6305" s="10">
        <v>0.66400000000000003</v>
      </c>
      <c r="H6305" s="10">
        <v>0.7</v>
      </c>
      <c r="I6305" s="10">
        <v>0.73599999999999999</v>
      </c>
      <c r="J6305" s="9">
        <v>0.15931776341985601</v>
      </c>
      <c r="K6305" s="9">
        <v>0.32</v>
      </c>
      <c r="L6305" s="9">
        <v>0.32</v>
      </c>
      <c r="N6305" s="32">
        <f>IF('System Design'!$F$8=1,'Hourly Demand and Generation'!G6305*'System Design'!$F$21,IF('System Design'!$F$8=2,'Hourly Demand and Generation'!H6305*'System Design'!$F$21,IF('System Design'!$F$8=3,'Hourly Demand and Generation'!I6305*'System Design'!$F$21)))</f>
        <v>368</v>
      </c>
      <c r="O6305" s="32">
        <f>IF('System Design'!$F$8=1,'Hourly Demand and Generation'!J6305*'System Design'!$F$22,IF('System Design'!$F$8=2,'Hourly Demand and Generation'!K6305*'System Design'!$F$22,IF('System Design'!$F$8=3,'Hourly Demand and Generation'!L6305*'System Design'!$F$22)))</f>
        <v>800</v>
      </c>
      <c r="Q6305" s="32">
        <f t="shared" si="1405"/>
        <v>0</v>
      </c>
      <c r="R6305" s="32">
        <f t="shared" si="1408"/>
        <v>5400</v>
      </c>
      <c r="S6305" s="32">
        <f t="shared" si="1409"/>
        <v>0</v>
      </c>
      <c r="T6305" s="32">
        <f t="shared" si="1410"/>
        <v>21600</v>
      </c>
      <c r="U6305" s="32">
        <f t="shared" si="1411"/>
        <v>0</v>
      </c>
      <c r="V6305" s="32">
        <f t="shared" si="1406"/>
        <v>880</v>
      </c>
      <c r="W6305" s="32">
        <f t="shared" si="1412"/>
        <v>880</v>
      </c>
      <c r="X6305" s="32">
        <f t="shared" si="1413"/>
        <v>880</v>
      </c>
    </row>
    <row r="6306" spans="1:24" x14ac:dyDescent="0.25">
      <c r="A6306" s="2"/>
      <c r="B6306" s="2" t="s">
        <v>10</v>
      </c>
      <c r="C6306" s="2">
        <f t="shared" si="1414"/>
        <v>263</v>
      </c>
      <c r="D6306" s="2">
        <f t="shared" si="1415"/>
        <v>14</v>
      </c>
      <c r="E6306" s="2">
        <f t="shared" si="1407"/>
        <v>6302</v>
      </c>
      <c r="F6306" s="11">
        <v>288</v>
      </c>
      <c r="G6306" s="10">
        <v>0.53600000000000003</v>
      </c>
      <c r="H6306" s="10">
        <v>0.56799999999999995</v>
      </c>
      <c r="I6306" s="10">
        <v>0.6</v>
      </c>
      <c r="J6306" s="9">
        <v>0.16927512363359701</v>
      </c>
      <c r="K6306" s="9">
        <v>0.34</v>
      </c>
      <c r="L6306" s="9">
        <v>0.34</v>
      </c>
      <c r="N6306" s="32">
        <f>IF('System Design'!$F$8=1,'Hourly Demand and Generation'!G6306*'System Design'!$F$21,IF('System Design'!$F$8=2,'Hourly Demand and Generation'!H6306*'System Design'!$F$21,IF('System Design'!$F$8=3,'Hourly Demand and Generation'!I6306*'System Design'!$F$21)))</f>
        <v>300</v>
      </c>
      <c r="O6306" s="32">
        <f>IF('System Design'!$F$8=1,'Hourly Demand and Generation'!J6306*'System Design'!$F$22,IF('System Design'!$F$8=2,'Hourly Demand and Generation'!K6306*'System Design'!$F$22,IF('System Design'!$F$8=3,'Hourly Demand and Generation'!L6306*'System Design'!$F$22)))</f>
        <v>850.00000000000011</v>
      </c>
      <c r="Q6306" s="32">
        <f t="shared" si="1405"/>
        <v>0</v>
      </c>
      <c r="R6306" s="32">
        <f t="shared" si="1408"/>
        <v>5400</v>
      </c>
      <c r="S6306" s="32">
        <f t="shared" si="1409"/>
        <v>0</v>
      </c>
      <c r="T6306" s="32">
        <f t="shared" si="1410"/>
        <v>21600</v>
      </c>
      <c r="U6306" s="32">
        <f t="shared" si="1411"/>
        <v>0</v>
      </c>
      <c r="V6306" s="32">
        <f t="shared" si="1406"/>
        <v>862</v>
      </c>
      <c r="W6306" s="32">
        <f t="shared" si="1412"/>
        <v>862</v>
      </c>
      <c r="X6306" s="32">
        <f t="shared" si="1413"/>
        <v>862</v>
      </c>
    </row>
    <row r="6307" spans="1:24" x14ac:dyDescent="0.25">
      <c r="A6307" s="2"/>
      <c r="B6307" s="2" t="s">
        <v>10</v>
      </c>
      <c r="C6307" s="2">
        <f t="shared" si="1414"/>
        <v>263</v>
      </c>
      <c r="D6307" s="2">
        <f t="shared" si="1415"/>
        <v>15</v>
      </c>
      <c r="E6307" s="2">
        <f t="shared" si="1407"/>
        <v>6303</v>
      </c>
      <c r="F6307" s="11">
        <v>306</v>
      </c>
      <c r="G6307" s="10">
        <v>0.4</v>
      </c>
      <c r="H6307" s="10">
        <v>0.432</v>
      </c>
      <c r="I6307" s="10">
        <v>0.46400000000000002</v>
      </c>
      <c r="J6307" s="9">
        <v>0.179232483847338</v>
      </c>
      <c r="K6307" s="9">
        <v>0.36</v>
      </c>
      <c r="L6307" s="9">
        <v>0.36</v>
      </c>
      <c r="N6307" s="32">
        <f>IF('System Design'!$F$8=1,'Hourly Demand and Generation'!G6307*'System Design'!$F$21,IF('System Design'!$F$8=2,'Hourly Demand and Generation'!H6307*'System Design'!$F$21,IF('System Design'!$F$8=3,'Hourly Demand and Generation'!I6307*'System Design'!$F$21)))</f>
        <v>232</v>
      </c>
      <c r="O6307" s="32">
        <f>IF('System Design'!$F$8=1,'Hourly Demand and Generation'!J6307*'System Design'!$F$22,IF('System Design'!$F$8=2,'Hourly Demand and Generation'!K6307*'System Design'!$F$22,IF('System Design'!$F$8=3,'Hourly Demand and Generation'!L6307*'System Design'!$F$22)))</f>
        <v>900</v>
      </c>
      <c r="Q6307" s="32">
        <f t="shared" si="1405"/>
        <v>0</v>
      </c>
      <c r="R6307" s="32">
        <f t="shared" si="1408"/>
        <v>5400</v>
      </c>
      <c r="S6307" s="32">
        <f t="shared" si="1409"/>
        <v>0</v>
      </c>
      <c r="T6307" s="32">
        <f t="shared" si="1410"/>
        <v>21600</v>
      </c>
      <c r="U6307" s="32">
        <f t="shared" si="1411"/>
        <v>0</v>
      </c>
      <c r="V6307" s="32">
        <f t="shared" si="1406"/>
        <v>826</v>
      </c>
      <c r="W6307" s="32">
        <f t="shared" si="1412"/>
        <v>826</v>
      </c>
      <c r="X6307" s="32">
        <f t="shared" si="1413"/>
        <v>826</v>
      </c>
    </row>
    <row r="6308" spans="1:24" x14ac:dyDescent="0.25">
      <c r="A6308" s="2"/>
      <c r="B6308" s="2" t="s">
        <v>10</v>
      </c>
      <c r="C6308" s="2">
        <f t="shared" si="1414"/>
        <v>263</v>
      </c>
      <c r="D6308" s="2">
        <f t="shared" si="1415"/>
        <v>16</v>
      </c>
      <c r="E6308" s="2">
        <f t="shared" si="1407"/>
        <v>6304</v>
      </c>
      <c r="F6308" s="11">
        <v>324</v>
      </c>
      <c r="G6308" s="10">
        <v>0.26400000000000001</v>
      </c>
      <c r="H6308" s="10">
        <v>0.3</v>
      </c>
      <c r="I6308" s="10">
        <v>0.33600000000000002</v>
      </c>
      <c r="J6308" s="9">
        <v>0.179232483847338</v>
      </c>
      <c r="K6308" s="9">
        <v>0.36</v>
      </c>
      <c r="L6308" s="9">
        <v>0.36</v>
      </c>
      <c r="N6308" s="32">
        <f>IF('System Design'!$F$8=1,'Hourly Demand and Generation'!G6308*'System Design'!$F$21,IF('System Design'!$F$8=2,'Hourly Demand and Generation'!H6308*'System Design'!$F$21,IF('System Design'!$F$8=3,'Hourly Demand and Generation'!I6308*'System Design'!$F$21)))</f>
        <v>168</v>
      </c>
      <c r="O6308" s="32">
        <f>IF('System Design'!$F$8=1,'Hourly Demand and Generation'!J6308*'System Design'!$F$22,IF('System Design'!$F$8=2,'Hourly Demand and Generation'!K6308*'System Design'!$F$22,IF('System Design'!$F$8=3,'Hourly Demand and Generation'!L6308*'System Design'!$F$22)))</f>
        <v>900</v>
      </c>
      <c r="Q6308" s="32">
        <f t="shared" si="1405"/>
        <v>0</v>
      </c>
      <c r="R6308" s="32">
        <f t="shared" si="1408"/>
        <v>5400</v>
      </c>
      <c r="S6308" s="32">
        <f t="shared" si="1409"/>
        <v>0</v>
      </c>
      <c r="T6308" s="32">
        <f t="shared" si="1410"/>
        <v>21600</v>
      </c>
      <c r="U6308" s="32">
        <f t="shared" si="1411"/>
        <v>0</v>
      </c>
      <c r="V6308" s="32">
        <f t="shared" si="1406"/>
        <v>744</v>
      </c>
      <c r="W6308" s="32">
        <f t="shared" si="1412"/>
        <v>744</v>
      </c>
      <c r="X6308" s="32">
        <f t="shared" si="1413"/>
        <v>744</v>
      </c>
    </row>
    <row r="6309" spans="1:24" x14ac:dyDescent="0.25">
      <c r="A6309" s="2"/>
      <c r="B6309" s="2" t="s">
        <v>10</v>
      </c>
      <c r="C6309" s="2">
        <f t="shared" si="1414"/>
        <v>263</v>
      </c>
      <c r="D6309" s="2">
        <f t="shared" si="1415"/>
        <v>17</v>
      </c>
      <c r="E6309" s="2">
        <f t="shared" si="1407"/>
        <v>6305</v>
      </c>
      <c r="F6309" s="11">
        <v>342</v>
      </c>
      <c r="G6309" s="10">
        <v>0.13600000000000001</v>
      </c>
      <c r="H6309" s="10">
        <v>0.16800000000000001</v>
      </c>
      <c r="I6309" s="10">
        <v>0.2</v>
      </c>
      <c r="J6309" s="9">
        <v>0.19914720427481999</v>
      </c>
      <c r="K6309" s="9">
        <v>0.4</v>
      </c>
      <c r="L6309" s="9">
        <v>0.4</v>
      </c>
      <c r="N6309" s="32">
        <f>IF('System Design'!$F$8=1,'Hourly Demand and Generation'!G6309*'System Design'!$F$21,IF('System Design'!$F$8=2,'Hourly Demand and Generation'!H6309*'System Design'!$F$21,IF('System Design'!$F$8=3,'Hourly Demand and Generation'!I6309*'System Design'!$F$21)))</f>
        <v>100</v>
      </c>
      <c r="O6309" s="32">
        <f>IF('System Design'!$F$8=1,'Hourly Demand and Generation'!J6309*'System Design'!$F$22,IF('System Design'!$F$8=2,'Hourly Demand and Generation'!K6309*'System Design'!$F$22,IF('System Design'!$F$8=3,'Hourly Demand and Generation'!L6309*'System Design'!$F$22)))</f>
        <v>1000</v>
      </c>
      <c r="Q6309" s="32">
        <f t="shared" si="1405"/>
        <v>0</v>
      </c>
      <c r="R6309" s="32">
        <f t="shared" si="1408"/>
        <v>5400</v>
      </c>
      <c r="S6309" s="32">
        <f t="shared" si="1409"/>
        <v>0</v>
      </c>
      <c r="T6309" s="32">
        <f t="shared" si="1410"/>
        <v>21600</v>
      </c>
      <c r="U6309" s="32">
        <f t="shared" si="1411"/>
        <v>0</v>
      </c>
      <c r="V6309" s="32">
        <f t="shared" si="1406"/>
        <v>758</v>
      </c>
      <c r="W6309" s="32">
        <f t="shared" si="1412"/>
        <v>758</v>
      </c>
      <c r="X6309" s="32">
        <f t="shared" si="1413"/>
        <v>758</v>
      </c>
    </row>
    <row r="6310" spans="1:24" x14ac:dyDescent="0.25">
      <c r="A6310" s="2"/>
      <c r="B6310" s="2" t="s">
        <v>10</v>
      </c>
      <c r="C6310" s="2">
        <f t="shared" si="1414"/>
        <v>263</v>
      </c>
      <c r="D6310" s="2">
        <f t="shared" si="1415"/>
        <v>18</v>
      </c>
      <c r="E6310" s="2">
        <f t="shared" si="1407"/>
        <v>6306</v>
      </c>
      <c r="F6310" s="11">
        <v>360</v>
      </c>
      <c r="G6310" s="10">
        <v>6.4000000000000001E-2</v>
      </c>
      <c r="H6310" s="10">
        <v>0.1</v>
      </c>
      <c r="I6310" s="10">
        <v>0.13600000000000001</v>
      </c>
      <c r="J6310" s="9">
        <v>0.189189844061079</v>
      </c>
      <c r="K6310" s="9">
        <v>0.38</v>
      </c>
      <c r="L6310" s="9">
        <v>0.38</v>
      </c>
      <c r="N6310" s="32">
        <f>IF('System Design'!$F$8=1,'Hourly Demand and Generation'!G6310*'System Design'!$F$21,IF('System Design'!$F$8=2,'Hourly Demand and Generation'!H6310*'System Design'!$F$21,IF('System Design'!$F$8=3,'Hourly Demand and Generation'!I6310*'System Design'!$F$21)))</f>
        <v>68</v>
      </c>
      <c r="O6310" s="32">
        <f>IF('System Design'!$F$8=1,'Hourly Demand and Generation'!J6310*'System Design'!$F$22,IF('System Design'!$F$8=2,'Hourly Demand and Generation'!K6310*'System Design'!$F$22,IF('System Design'!$F$8=3,'Hourly Demand and Generation'!L6310*'System Design'!$F$22)))</f>
        <v>950</v>
      </c>
      <c r="Q6310" s="32">
        <f t="shared" si="1405"/>
        <v>0</v>
      </c>
      <c r="R6310" s="32">
        <f t="shared" si="1408"/>
        <v>5400</v>
      </c>
      <c r="S6310" s="32">
        <f t="shared" si="1409"/>
        <v>0</v>
      </c>
      <c r="T6310" s="32">
        <f t="shared" si="1410"/>
        <v>21600</v>
      </c>
      <c r="U6310" s="32">
        <f t="shared" si="1411"/>
        <v>0</v>
      </c>
      <c r="V6310" s="32">
        <f t="shared" si="1406"/>
        <v>658</v>
      </c>
      <c r="W6310" s="32">
        <f t="shared" si="1412"/>
        <v>658</v>
      </c>
      <c r="X6310" s="32">
        <f t="shared" si="1413"/>
        <v>658</v>
      </c>
    </row>
    <row r="6311" spans="1:24" x14ac:dyDescent="0.25">
      <c r="A6311" s="2"/>
      <c r="B6311" s="2" t="s">
        <v>10</v>
      </c>
      <c r="C6311" s="2">
        <f t="shared" si="1414"/>
        <v>263</v>
      </c>
      <c r="D6311" s="2">
        <f t="shared" si="1415"/>
        <v>19</v>
      </c>
      <c r="E6311" s="2">
        <f t="shared" si="1407"/>
        <v>6307</v>
      </c>
      <c r="F6311" s="11">
        <v>349.2</v>
      </c>
      <c r="G6311" s="10">
        <v>0</v>
      </c>
      <c r="H6311" s="10">
        <v>3.2000000000000001E-2</v>
      </c>
      <c r="I6311" s="10">
        <v>6.4000000000000001E-2</v>
      </c>
      <c r="J6311" s="9">
        <v>0.179232483847338</v>
      </c>
      <c r="K6311" s="9">
        <v>0.36</v>
      </c>
      <c r="L6311" s="9">
        <v>0.36</v>
      </c>
      <c r="N6311" s="32">
        <f>IF('System Design'!$F$8=1,'Hourly Demand and Generation'!G6311*'System Design'!$F$21,IF('System Design'!$F$8=2,'Hourly Demand and Generation'!H6311*'System Design'!$F$21,IF('System Design'!$F$8=3,'Hourly Demand and Generation'!I6311*'System Design'!$F$21)))</f>
        <v>32</v>
      </c>
      <c r="O6311" s="32">
        <f>IF('System Design'!$F$8=1,'Hourly Demand and Generation'!J6311*'System Design'!$F$22,IF('System Design'!$F$8=2,'Hourly Demand and Generation'!K6311*'System Design'!$F$22,IF('System Design'!$F$8=3,'Hourly Demand and Generation'!L6311*'System Design'!$F$22)))</f>
        <v>900</v>
      </c>
      <c r="Q6311" s="32">
        <f t="shared" si="1405"/>
        <v>0</v>
      </c>
      <c r="R6311" s="32">
        <f t="shared" si="1408"/>
        <v>5400</v>
      </c>
      <c r="S6311" s="32">
        <f t="shared" si="1409"/>
        <v>0</v>
      </c>
      <c r="T6311" s="32">
        <f t="shared" si="1410"/>
        <v>21600</v>
      </c>
      <c r="U6311" s="32">
        <f t="shared" si="1411"/>
        <v>0</v>
      </c>
      <c r="V6311" s="32">
        <f t="shared" si="1406"/>
        <v>582.79999999999995</v>
      </c>
      <c r="W6311" s="32">
        <f t="shared" si="1412"/>
        <v>582.79999999999995</v>
      </c>
      <c r="X6311" s="32">
        <f t="shared" si="1413"/>
        <v>582.79999999999995</v>
      </c>
    </row>
    <row r="6312" spans="1:24" x14ac:dyDescent="0.25">
      <c r="A6312" s="2"/>
      <c r="B6312" s="2" t="s">
        <v>10</v>
      </c>
      <c r="C6312" s="2">
        <f t="shared" si="1414"/>
        <v>263</v>
      </c>
      <c r="D6312" s="2">
        <f t="shared" si="1415"/>
        <v>20</v>
      </c>
      <c r="E6312" s="2">
        <f t="shared" si="1407"/>
        <v>6308</v>
      </c>
      <c r="F6312" s="11">
        <v>342</v>
      </c>
      <c r="G6312" s="10">
        <v>0</v>
      </c>
      <c r="H6312" s="10">
        <v>0</v>
      </c>
      <c r="I6312" s="10">
        <v>0</v>
      </c>
      <c r="J6312" s="9">
        <v>0.179232483847338</v>
      </c>
      <c r="K6312" s="9">
        <v>0.36</v>
      </c>
      <c r="L6312" s="9">
        <v>0.36</v>
      </c>
      <c r="N6312" s="32">
        <f>IF('System Design'!$F$8=1,'Hourly Demand and Generation'!G6312*'System Design'!$F$21,IF('System Design'!$F$8=2,'Hourly Demand and Generation'!H6312*'System Design'!$F$21,IF('System Design'!$F$8=3,'Hourly Demand and Generation'!I6312*'System Design'!$F$21)))</f>
        <v>0</v>
      </c>
      <c r="O6312" s="32">
        <f>IF('System Design'!$F$8=1,'Hourly Demand and Generation'!J6312*'System Design'!$F$22,IF('System Design'!$F$8=2,'Hourly Demand and Generation'!K6312*'System Design'!$F$22,IF('System Design'!$F$8=3,'Hourly Demand and Generation'!L6312*'System Design'!$F$22)))</f>
        <v>900</v>
      </c>
      <c r="Q6312" s="32">
        <f t="shared" si="1405"/>
        <v>0</v>
      </c>
      <c r="R6312" s="32">
        <f t="shared" si="1408"/>
        <v>5400</v>
      </c>
      <c r="S6312" s="32">
        <f t="shared" si="1409"/>
        <v>0</v>
      </c>
      <c r="T6312" s="32">
        <f t="shared" si="1410"/>
        <v>21600</v>
      </c>
      <c r="U6312" s="32">
        <f t="shared" si="1411"/>
        <v>0</v>
      </c>
      <c r="V6312" s="32">
        <f t="shared" si="1406"/>
        <v>558</v>
      </c>
      <c r="W6312" s="32">
        <f t="shared" si="1412"/>
        <v>558</v>
      </c>
      <c r="X6312" s="32">
        <f t="shared" si="1413"/>
        <v>558</v>
      </c>
    </row>
    <row r="6313" spans="1:24" x14ac:dyDescent="0.25">
      <c r="A6313" s="2"/>
      <c r="B6313" s="2" t="s">
        <v>10</v>
      </c>
      <c r="C6313" s="2">
        <f t="shared" si="1414"/>
        <v>263</v>
      </c>
      <c r="D6313" s="2">
        <f t="shared" si="1415"/>
        <v>21</v>
      </c>
      <c r="E6313" s="2">
        <f t="shared" si="1407"/>
        <v>6309</v>
      </c>
      <c r="F6313" s="11">
        <v>324</v>
      </c>
      <c r="G6313" s="10">
        <v>0</v>
      </c>
      <c r="H6313" s="10">
        <v>0</v>
      </c>
      <c r="I6313" s="10">
        <v>0</v>
      </c>
      <c r="J6313" s="9">
        <v>0.179232483847338</v>
      </c>
      <c r="K6313" s="9">
        <v>0.36</v>
      </c>
      <c r="L6313" s="9">
        <v>0.36</v>
      </c>
      <c r="N6313" s="32">
        <f>IF('System Design'!$F$8=1,'Hourly Demand and Generation'!G6313*'System Design'!$F$21,IF('System Design'!$F$8=2,'Hourly Demand and Generation'!H6313*'System Design'!$F$21,IF('System Design'!$F$8=3,'Hourly Demand and Generation'!I6313*'System Design'!$F$21)))</f>
        <v>0</v>
      </c>
      <c r="O6313" s="32">
        <f>IF('System Design'!$F$8=1,'Hourly Demand and Generation'!J6313*'System Design'!$F$22,IF('System Design'!$F$8=2,'Hourly Demand and Generation'!K6313*'System Design'!$F$22,IF('System Design'!$F$8=3,'Hourly Demand and Generation'!L6313*'System Design'!$F$22)))</f>
        <v>900</v>
      </c>
      <c r="Q6313" s="32">
        <f t="shared" si="1405"/>
        <v>0</v>
      </c>
      <c r="R6313" s="32">
        <f t="shared" si="1408"/>
        <v>5400</v>
      </c>
      <c r="S6313" s="32">
        <f t="shared" si="1409"/>
        <v>0</v>
      </c>
      <c r="T6313" s="32">
        <f t="shared" si="1410"/>
        <v>21600</v>
      </c>
      <c r="U6313" s="32">
        <f t="shared" si="1411"/>
        <v>0</v>
      </c>
      <c r="V6313" s="32">
        <f t="shared" si="1406"/>
        <v>576</v>
      </c>
      <c r="W6313" s="32">
        <f t="shared" si="1412"/>
        <v>576</v>
      </c>
      <c r="X6313" s="32">
        <f t="shared" si="1413"/>
        <v>576</v>
      </c>
    </row>
    <row r="6314" spans="1:24" x14ac:dyDescent="0.25">
      <c r="A6314" s="2"/>
      <c r="B6314" s="2" t="s">
        <v>10</v>
      </c>
      <c r="C6314" s="2">
        <f t="shared" si="1414"/>
        <v>263</v>
      </c>
      <c r="D6314" s="2">
        <f t="shared" si="1415"/>
        <v>22</v>
      </c>
      <c r="E6314" s="2">
        <f t="shared" si="1407"/>
        <v>6310</v>
      </c>
      <c r="F6314" s="11">
        <v>306</v>
      </c>
      <c r="G6314" s="10">
        <v>0</v>
      </c>
      <c r="H6314" s="10">
        <v>0</v>
      </c>
      <c r="I6314" s="10">
        <v>0</v>
      </c>
      <c r="J6314" s="9">
        <v>0.189189844061079</v>
      </c>
      <c r="K6314" s="9">
        <v>0.38</v>
      </c>
      <c r="L6314" s="9">
        <v>0.38</v>
      </c>
      <c r="N6314" s="32">
        <f>IF('System Design'!$F$8=1,'Hourly Demand and Generation'!G6314*'System Design'!$F$21,IF('System Design'!$F$8=2,'Hourly Demand and Generation'!H6314*'System Design'!$F$21,IF('System Design'!$F$8=3,'Hourly Demand and Generation'!I6314*'System Design'!$F$21)))</f>
        <v>0</v>
      </c>
      <c r="O6314" s="32">
        <f>IF('System Design'!$F$8=1,'Hourly Demand and Generation'!J6314*'System Design'!$F$22,IF('System Design'!$F$8=2,'Hourly Demand and Generation'!K6314*'System Design'!$F$22,IF('System Design'!$F$8=3,'Hourly Demand and Generation'!L6314*'System Design'!$F$22)))</f>
        <v>950</v>
      </c>
      <c r="Q6314" s="32">
        <f t="shared" si="1405"/>
        <v>0</v>
      </c>
      <c r="R6314" s="32">
        <f t="shared" si="1408"/>
        <v>5400</v>
      </c>
      <c r="S6314" s="32">
        <f t="shared" si="1409"/>
        <v>0</v>
      </c>
      <c r="T6314" s="32">
        <f t="shared" si="1410"/>
        <v>21600</v>
      </c>
      <c r="U6314" s="32">
        <f t="shared" si="1411"/>
        <v>0</v>
      </c>
      <c r="V6314" s="32">
        <f t="shared" si="1406"/>
        <v>644</v>
      </c>
      <c r="W6314" s="32">
        <f t="shared" si="1412"/>
        <v>644</v>
      </c>
      <c r="X6314" s="32">
        <f t="shared" si="1413"/>
        <v>644</v>
      </c>
    </row>
    <row r="6315" spans="1:24" x14ac:dyDescent="0.25">
      <c r="A6315" s="2"/>
      <c r="B6315" s="2" t="s">
        <v>10</v>
      </c>
      <c r="C6315" s="2">
        <f t="shared" si="1414"/>
        <v>263</v>
      </c>
      <c r="D6315" s="2">
        <f t="shared" si="1415"/>
        <v>23</v>
      </c>
      <c r="E6315" s="2">
        <f t="shared" si="1407"/>
        <v>6311</v>
      </c>
      <c r="F6315" s="11">
        <v>288</v>
      </c>
      <c r="G6315" s="10">
        <v>0</v>
      </c>
      <c r="H6315" s="10">
        <v>0</v>
      </c>
      <c r="I6315" s="10">
        <v>0</v>
      </c>
      <c r="J6315" s="9">
        <v>0.15931776341985601</v>
      </c>
      <c r="K6315" s="9">
        <v>0.32</v>
      </c>
      <c r="L6315" s="9">
        <v>0.32</v>
      </c>
      <c r="N6315" s="32">
        <f>IF('System Design'!$F$8=1,'Hourly Demand and Generation'!G6315*'System Design'!$F$21,IF('System Design'!$F$8=2,'Hourly Demand and Generation'!H6315*'System Design'!$F$21,IF('System Design'!$F$8=3,'Hourly Demand and Generation'!I6315*'System Design'!$F$21)))</f>
        <v>0</v>
      </c>
      <c r="O6315" s="32">
        <f>IF('System Design'!$F$8=1,'Hourly Demand and Generation'!J6315*'System Design'!$F$22,IF('System Design'!$F$8=2,'Hourly Demand and Generation'!K6315*'System Design'!$F$22,IF('System Design'!$F$8=3,'Hourly Demand and Generation'!L6315*'System Design'!$F$22)))</f>
        <v>800</v>
      </c>
      <c r="Q6315" s="32">
        <f t="shared" si="1405"/>
        <v>0</v>
      </c>
      <c r="R6315" s="32">
        <f t="shared" si="1408"/>
        <v>5400</v>
      </c>
      <c r="S6315" s="32">
        <f t="shared" si="1409"/>
        <v>0</v>
      </c>
      <c r="T6315" s="32">
        <f t="shared" si="1410"/>
        <v>21600</v>
      </c>
      <c r="U6315" s="32">
        <f t="shared" si="1411"/>
        <v>0</v>
      </c>
      <c r="V6315" s="32">
        <f t="shared" si="1406"/>
        <v>512</v>
      </c>
      <c r="W6315" s="32">
        <f t="shared" si="1412"/>
        <v>512</v>
      </c>
      <c r="X6315" s="32">
        <f t="shared" si="1413"/>
        <v>512</v>
      </c>
    </row>
    <row r="6316" spans="1:24" x14ac:dyDescent="0.25">
      <c r="A6316" s="2"/>
      <c r="B6316" s="2" t="s">
        <v>10</v>
      </c>
      <c r="C6316" s="2">
        <f t="shared" si="1414"/>
        <v>263</v>
      </c>
      <c r="D6316" s="2">
        <f t="shared" si="1415"/>
        <v>24</v>
      </c>
      <c r="E6316" s="2">
        <f t="shared" si="1407"/>
        <v>6312</v>
      </c>
      <c r="F6316" s="11">
        <v>252</v>
      </c>
      <c r="G6316" s="10">
        <v>0</v>
      </c>
      <c r="H6316" s="10">
        <v>0</v>
      </c>
      <c r="I6316" s="10">
        <v>0</v>
      </c>
      <c r="J6316" s="9">
        <v>0.15931776341985601</v>
      </c>
      <c r="K6316" s="9">
        <v>0.32</v>
      </c>
      <c r="L6316" s="9">
        <v>0.32</v>
      </c>
      <c r="N6316" s="32">
        <f>IF('System Design'!$F$8=1,'Hourly Demand and Generation'!G6316*'System Design'!$F$21,IF('System Design'!$F$8=2,'Hourly Demand and Generation'!H6316*'System Design'!$F$21,IF('System Design'!$F$8=3,'Hourly Demand and Generation'!I6316*'System Design'!$F$21)))</f>
        <v>0</v>
      </c>
      <c r="O6316" s="32">
        <f>IF('System Design'!$F$8=1,'Hourly Demand and Generation'!J6316*'System Design'!$F$22,IF('System Design'!$F$8=2,'Hourly Demand and Generation'!K6316*'System Design'!$F$22,IF('System Design'!$F$8=3,'Hourly Demand and Generation'!L6316*'System Design'!$F$22)))</f>
        <v>800</v>
      </c>
      <c r="Q6316" s="32">
        <f t="shared" si="1405"/>
        <v>0</v>
      </c>
      <c r="R6316" s="32">
        <f t="shared" si="1408"/>
        <v>5400</v>
      </c>
      <c r="S6316" s="32">
        <f t="shared" si="1409"/>
        <v>0</v>
      </c>
      <c r="T6316" s="32">
        <f t="shared" si="1410"/>
        <v>21600</v>
      </c>
      <c r="U6316" s="32">
        <f t="shared" si="1411"/>
        <v>0</v>
      </c>
      <c r="V6316" s="32">
        <f t="shared" si="1406"/>
        <v>548</v>
      </c>
      <c r="W6316" s="32">
        <f t="shared" si="1412"/>
        <v>548</v>
      </c>
      <c r="X6316" s="32">
        <f t="shared" si="1413"/>
        <v>548</v>
      </c>
    </row>
    <row r="6317" spans="1:24" x14ac:dyDescent="0.25">
      <c r="A6317" s="2"/>
      <c r="B6317" s="2" t="s">
        <v>10</v>
      </c>
      <c r="C6317" s="2">
        <f>C6316+1</f>
        <v>264</v>
      </c>
      <c r="D6317" s="2">
        <v>1</v>
      </c>
      <c r="E6317" s="2">
        <f t="shared" si="1407"/>
        <v>6313</v>
      </c>
      <c r="F6317" s="11">
        <v>216</v>
      </c>
      <c r="G6317" s="10">
        <v>0</v>
      </c>
      <c r="H6317" s="10">
        <v>0</v>
      </c>
      <c r="I6317" s="10">
        <v>0</v>
      </c>
      <c r="J6317" s="9">
        <v>0.23805131701168999</v>
      </c>
      <c r="K6317" s="9">
        <v>0.23805131701168999</v>
      </c>
      <c r="L6317" s="9">
        <v>0.4</v>
      </c>
      <c r="N6317" s="32">
        <f>IF('System Design'!$F$8=1,'Hourly Demand and Generation'!G6317*'System Design'!$F$21,IF('System Design'!$F$8=2,'Hourly Demand and Generation'!H6317*'System Design'!$F$21,IF('System Design'!$F$8=3,'Hourly Demand and Generation'!I6317*'System Design'!$F$21)))</f>
        <v>0</v>
      </c>
      <c r="O6317" s="32">
        <f>IF('System Design'!$F$8=1,'Hourly Demand and Generation'!J6317*'System Design'!$F$22,IF('System Design'!$F$8=2,'Hourly Demand and Generation'!K6317*'System Design'!$F$22,IF('System Design'!$F$8=3,'Hourly Demand and Generation'!L6317*'System Design'!$F$22)))</f>
        <v>1000</v>
      </c>
      <c r="Q6317" s="32">
        <f t="shared" si="1405"/>
        <v>0</v>
      </c>
      <c r="R6317" s="32">
        <f t="shared" si="1408"/>
        <v>5400</v>
      </c>
      <c r="S6317" s="32">
        <f t="shared" si="1409"/>
        <v>0</v>
      </c>
      <c r="T6317" s="32">
        <f t="shared" si="1410"/>
        <v>21600</v>
      </c>
      <c r="U6317" s="32">
        <f t="shared" si="1411"/>
        <v>0</v>
      </c>
      <c r="V6317" s="32">
        <f t="shared" si="1406"/>
        <v>784</v>
      </c>
      <c r="W6317" s="32">
        <f t="shared" si="1412"/>
        <v>784</v>
      </c>
      <c r="X6317" s="32">
        <f t="shared" si="1413"/>
        <v>784</v>
      </c>
    </row>
    <row r="6318" spans="1:24" x14ac:dyDescent="0.25">
      <c r="A6318" s="2"/>
      <c r="B6318" s="2" t="s">
        <v>10</v>
      </c>
      <c r="C6318" s="2">
        <f>C6317</f>
        <v>264</v>
      </c>
      <c r="D6318" s="2">
        <f>D6317+1</f>
        <v>2</v>
      </c>
      <c r="E6318" s="2">
        <f t="shared" si="1407"/>
        <v>6314</v>
      </c>
      <c r="F6318" s="11">
        <v>198</v>
      </c>
      <c r="G6318" s="10">
        <v>0</v>
      </c>
      <c r="H6318" s="10">
        <v>0</v>
      </c>
      <c r="I6318" s="10">
        <v>0</v>
      </c>
      <c r="J6318" s="9">
        <v>0.214246185310521</v>
      </c>
      <c r="K6318" s="9">
        <v>0.214246185310521</v>
      </c>
      <c r="L6318" s="9">
        <v>0.36</v>
      </c>
      <c r="N6318" s="32">
        <f>IF('System Design'!$F$8=1,'Hourly Demand and Generation'!G6318*'System Design'!$F$21,IF('System Design'!$F$8=2,'Hourly Demand and Generation'!H6318*'System Design'!$F$21,IF('System Design'!$F$8=3,'Hourly Demand and Generation'!I6318*'System Design'!$F$21)))</f>
        <v>0</v>
      </c>
      <c r="O6318" s="32">
        <f>IF('System Design'!$F$8=1,'Hourly Demand and Generation'!J6318*'System Design'!$F$22,IF('System Design'!$F$8=2,'Hourly Demand and Generation'!K6318*'System Design'!$F$22,IF('System Design'!$F$8=3,'Hourly Demand and Generation'!L6318*'System Design'!$F$22)))</f>
        <v>900</v>
      </c>
      <c r="Q6318" s="32">
        <f t="shared" si="1405"/>
        <v>0</v>
      </c>
      <c r="R6318" s="32">
        <f t="shared" si="1408"/>
        <v>5400</v>
      </c>
      <c r="S6318" s="32">
        <f t="shared" si="1409"/>
        <v>0</v>
      </c>
      <c r="T6318" s="32">
        <f t="shared" si="1410"/>
        <v>21600</v>
      </c>
      <c r="U6318" s="32">
        <f t="shared" si="1411"/>
        <v>0</v>
      </c>
      <c r="V6318" s="32">
        <f t="shared" si="1406"/>
        <v>702</v>
      </c>
      <c r="W6318" s="32">
        <f t="shared" si="1412"/>
        <v>702</v>
      </c>
      <c r="X6318" s="32">
        <f t="shared" si="1413"/>
        <v>702</v>
      </c>
    </row>
    <row r="6319" spans="1:24" x14ac:dyDescent="0.25">
      <c r="A6319" s="2"/>
      <c r="B6319" s="2" t="s">
        <v>10</v>
      </c>
      <c r="C6319" s="2">
        <f t="shared" ref="C6319:C6340" si="1416">C6318</f>
        <v>264</v>
      </c>
      <c r="D6319" s="2">
        <f t="shared" ref="D6319:D6340" si="1417">D6318+1</f>
        <v>3</v>
      </c>
      <c r="E6319" s="2">
        <f t="shared" si="1407"/>
        <v>6315</v>
      </c>
      <c r="F6319" s="11">
        <v>180</v>
      </c>
      <c r="G6319" s="10">
        <v>0</v>
      </c>
      <c r="H6319" s="10">
        <v>0</v>
      </c>
      <c r="I6319" s="10">
        <v>0</v>
      </c>
      <c r="J6319" s="9">
        <v>0.214246185310521</v>
      </c>
      <c r="K6319" s="9">
        <v>0.214246185310521</v>
      </c>
      <c r="L6319" s="9">
        <v>0.36</v>
      </c>
      <c r="N6319" s="32">
        <f>IF('System Design'!$F$8=1,'Hourly Demand and Generation'!G6319*'System Design'!$F$21,IF('System Design'!$F$8=2,'Hourly Demand and Generation'!H6319*'System Design'!$F$21,IF('System Design'!$F$8=3,'Hourly Demand and Generation'!I6319*'System Design'!$F$21)))</f>
        <v>0</v>
      </c>
      <c r="O6319" s="32">
        <f>IF('System Design'!$F$8=1,'Hourly Demand and Generation'!J6319*'System Design'!$F$22,IF('System Design'!$F$8=2,'Hourly Demand and Generation'!K6319*'System Design'!$F$22,IF('System Design'!$F$8=3,'Hourly Demand and Generation'!L6319*'System Design'!$F$22)))</f>
        <v>900</v>
      </c>
      <c r="Q6319" s="32">
        <f t="shared" si="1405"/>
        <v>0</v>
      </c>
      <c r="R6319" s="32">
        <f t="shared" si="1408"/>
        <v>5400</v>
      </c>
      <c r="S6319" s="32">
        <f t="shared" si="1409"/>
        <v>0</v>
      </c>
      <c r="T6319" s="32">
        <f t="shared" si="1410"/>
        <v>21600</v>
      </c>
      <c r="U6319" s="32">
        <f t="shared" si="1411"/>
        <v>0</v>
      </c>
      <c r="V6319" s="32">
        <f t="shared" si="1406"/>
        <v>720</v>
      </c>
      <c r="W6319" s="32">
        <f t="shared" si="1412"/>
        <v>720</v>
      </c>
      <c r="X6319" s="32">
        <f t="shared" si="1413"/>
        <v>720</v>
      </c>
    </row>
    <row r="6320" spans="1:24" x14ac:dyDescent="0.25">
      <c r="A6320" s="2"/>
      <c r="B6320" s="2" t="s">
        <v>10</v>
      </c>
      <c r="C6320" s="2">
        <f t="shared" si="1416"/>
        <v>264</v>
      </c>
      <c r="D6320" s="2">
        <f t="shared" si="1417"/>
        <v>4</v>
      </c>
      <c r="E6320" s="2">
        <f t="shared" si="1407"/>
        <v>6316</v>
      </c>
      <c r="F6320" s="11">
        <v>216</v>
      </c>
      <c r="G6320" s="10">
        <v>0</v>
      </c>
      <c r="H6320" s="10">
        <v>0</v>
      </c>
      <c r="I6320" s="10">
        <v>0</v>
      </c>
      <c r="J6320" s="9">
        <v>0.23805131701168999</v>
      </c>
      <c r="K6320" s="9">
        <v>0.23805131701168999</v>
      </c>
      <c r="L6320" s="9">
        <v>0.4</v>
      </c>
      <c r="N6320" s="32">
        <f>IF('System Design'!$F$8=1,'Hourly Demand and Generation'!G6320*'System Design'!$F$21,IF('System Design'!$F$8=2,'Hourly Demand and Generation'!H6320*'System Design'!$F$21,IF('System Design'!$F$8=3,'Hourly Demand and Generation'!I6320*'System Design'!$F$21)))</f>
        <v>0</v>
      </c>
      <c r="O6320" s="32">
        <f>IF('System Design'!$F$8=1,'Hourly Demand and Generation'!J6320*'System Design'!$F$22,IF('System Design'!$F$8=2,'Hourly Demand and Generation'!K6320*'System Design'!$F$22,IF('System Design'!$F$8=3,'Hourly Demand and Generation'!L6320*'System Design'!$F$22)))</f>
        <v>1000</v>
      </c>
      <c r="Q6320" s="32">
        <f t="shared" si="1405"/>
        <v>0</v>
      </c>
      <c r="R6320" s="32">
        <f t="shared" si="1408"/>
        <v>5400</v>
      </c>
      <c r="S6320" s="32">
        <f t="shared" si="1409"/>
        <v>0</v>
      </c>
      <c r="T6320" s="32">
        <f t="shared" si="1410"/>
        <v>21600</v>
      </c>
      <c r="U6320" s="32">
        <f t="shared" si="1411"/>
        <v>0</v>
      </c>
      <c r="V6320" s="32">
        <f t="shared" si="1406"/>
        <v>784</v>
      </c>
      <c r="W6320" s="32">
        <f t="shared" si="1412"/>
        <v>784</v>
      </c>
      <c r="X6320" s="32">
        <f t="shared" si="1413"/>
        <v>784</v>
      </c>
    </row>
    <row r="6321" spans="1:24" x14ac:dyDescent="0.25">
      <c r="A6321" s="2"/>
      <c r="B6321" s="2" t="s">
        <v>10</v>
      </c>
      <c r="C6321" s="2">
        <f t="shared" si="1416"/>
        <v>264</v>
      </c>
      <c r="D6321" s="2">
        <f t="shared" si="1417"/>
        <v>5</v>
      </c>
      <c r="E6321" s="2">
        <f t="shared" si="1407"/>
        <v>6317</v>
      </c>
      <c r="F6321" s="11">
        <v>234</v>
      </c>
      <c r="G6321" s="10">
        <v>0</v>
      </c>
      <c r="H6321" s="10">
        <v>2.6189907711262499E-2</v>
      </c>
      <c r="I6321" s="10">
        <v>6.4000000000000001E-2</v>
      </c>
      <c r="J6321" s="9">
        <v>0.19044105360935201</v>
      </c>
      <c r="K6321" s="9">
        <v>0.19044105360935201</v>
      </c>
      <c r="L6321" s="9">
        <v>0.32</v>
      </c>
      <c r="N6321" s="32">
        <f>IF('System Design'!$F$8=1,'Hourly Demand and Generation'!G6321*'System Design'!$F$21,IF('System Design'!$F$8=2,'Hourly Demand and Generation'!H6321*'System Design'!$F$21,IF('System Design'!$F$8=3,'Hourly Demand and Generation'!I6321*'System Design'!$F$21)))</f>
        <v>32</v>
      </c>
      <c r="O6321" s="32">
        <f>IF('System Design'!$F$8=1,'Hourly Demand and Generation'!J6321*'System Design'!$F$22,IF('System Design'!$F$8=2,'Hourly Demand and Generation'!K6321*'System Design'!$F$22,IF('System Design'!$F$8=3,'Hourly Demand and Generation'!L6321*'System Design'!$F$22)))</f>
        <v>800</v>
      </c>
      <c r="Q6321" s="32">
        <f t="shared" si="1405"/>
        <v>0</v>
      </c>
      <c r="R6321" s="32">
        <f t="shared" si="1408"/>
        <v>5400</v>
      </c>
      <c r="S6321" s="32">
        <f t="shared" si="1409"/>
        <v>0</v>
      </c>
      <c r="T6321" s="32">
        <f t="shared" si="1410"/>
        <v>21600</v>
      </c>
      <c r="U6321" s="32">
        <f t="shared" si="1411"/>
        <v>0</v>
      </c>
      <c r="V6321" s="32">
        <f t="shared" si="1406"/>
        <v>598</v>
      </c>
      <c r="W6321" s="32">
        <f t="shared" si="1412"/>
        <v>598</v>
      </c>
      <c r="X6321" s="32">
        <f t="shared" si="1413"/>
        <v>598</v>
      </c>
    </row>
    <row r="6322" spans="1:24" x14ac:dyDescent="0.25">
      <c r="A6322" s="2"/>
      <c r="B6322" s="2" t="s">
        <v>10</v>
      </c>
      <c r="C6322" s="2">
        <f t="shared" si="1416"/>
        <v>264</v>
      </c>
      <c r="D6322" s="2">
        <f t="shared" si="1417"/>
        <v>6</v>
      </c>
      <c r="E6322" s="2">
        <f t="shared" si="1407"/>
        <v>6318</v>
      </c>
      <c r="F6322" s="11">
        <v>252</v>
      </c>
      <c r="G6322" s="10">
        <v>5.23798154225249E-2</v>
      </c>
      <c r="H6322" s="10">
        <v>8.1843461597695205E-2</v>
      </c>
      <c r="I6322" s="10">
        <v>0.13600000000000001</v>
      </c>
      <c r="J6322" s="9">
        <v>0.19044105360935201</v>
      </c>
      <c r="K6322" s="9">
        <v>0.19044105360935201</v>
      </c>
      <c r="L6322" s="9">
        <v>0.32</v>
      </c>
      <c r="N6322" s="32">
        <f>IF('System Design'!$F$8=1,'Hourly Demand and Generation'!G6322*'System Design'!$F$21,IF('System Design'!$F$8=2,'Hourly Demand and Generation'!H6322*'System Design'!$F$21,IF('System Design'!$F$8=3,'Hourly Demand and Generation'!I6322*'System Design'!$F$21)))</f>
        <v>68</v>
      </c>
      <c r="O6322" s="32">
        <f>IF('System Design'!$F$8=1,'Hourly Demand and Generation'!J6322*'System Design'!$F$22,IF('System Design'!$F$8=2,'Hourly Demand and Generation'!K6322*'System Design'!$F$22,IF('System Design'!$F$8=3,'Hourly Demand and Generation'!L6322*'System Design'!$F$22)))</f>
        <v>800</v>
      </c>
      <c r="Q6322" s="32">
        <f t="shared" si="1405"/>
        <v>0</v>
      </c>
      <c r="R6322" s="32">
        <f t="shared" si="1408"/>
        <v>5400</v>
      </c>
      <c r="S6322" s="32">
        <f t="shared" si="1409"/>
        <v>0</v>
      </c>
      <c r="T6322" s="32">
        <f t="shared" si="1410"/>
        <v>21600</v>
      </c>
      <c r="U6322" s="32">
        <f t="shared" si="1411"/>
        <v>0</v>
      </c>
      <c r="V6322" s="32">
        <f t="shared" si="1406"/>
        <v>616</v>
      </c>
      <c r="W6322" s="32">
        <f t="shared" si="1412"/>
        <v>616</v>
      </c>
      <c r="X6322" s="32">
        <f t="shared" si="1413"/>
        <v>616</v>
      </c>
    </row>
    <row r="6323" spans="1:24" x14ac:dyDescent="0.25">
      <c r="A6323" s="2"/>
      <c r="B6323" s="2" t="s">
        <v>10</v>
      </c>
      <c r="C6323" s="2">
        <f t="shared" si="1416"/>
        <v>264</v>
      </c>
      <c r="D6323" s="2">
        <f t="shared" si="1417"/>
        <v>7</v>
      </c>
      <c r="E6323" s="2">
        <f t="shared" si="1407"/>
        <v>6319</v>
      </c>
      <c r="F6323" s="11">
        <v>270</v>
      </c>
      <c r="G6323" s="10">
        <v>0.111307107772865</v>
      </c>
      <c r="H6323" s="10">
        <v>0.13749701548412799</v>
      </c>
      <c r="I6323" s="10">
        <v>0.2</v>
      </c>
      <c r="J6323" s="9">
        <v>0.214246185310521</v>
      </c>
      <c r="K6323" s="9">
        <v>0.214246185310521</v>
      </c>
      <c r="L6323" s="9">
        <v>0.36</v>
      </c>
      <c r="N6323" s="32">
        <f>IF('System Design'!$F$8=1,'Hourly Demand and Generation'!G6323*'System Design'!$F$21,IF('System Design'!$F$8=2,'Hourly Demand and Generation'!H6323*'System Design'!$F$21,IF('System Design'!$F$8=3,'Hourly Demand and Generation'!I6323*'System Design'!$F$21)))</f>
        <v>100</v>
      </c>
      <c r="O6323" s="32">
        <f>IF('System Design'!$F$8=1,'Hourly Demand and Generation'!J6323*'System Design'!$F$22,IF('System Design'!$F$8=2,'Hourly Demand and Generation'!K6323*'System Design'!$F$22,IF('System Design'!$F$8=3,'Hourly Demand and Generation'!L6323*'System Design'!$F$22)))</f>
        <v>900</v>
      </c>
      <c r="Q6323" s="32">
        <f t="shared" si="1405"/>
        <v>0</v>
      </c>
      <c r="R6323" s="32">
        <f t="shared" si="1408"/>
        <v>5400</v>
      </c>
      <c r="S6323" s="32">
        <f t="shared" si="1409"/>
        <v>0</v>
      </c>
      <c r="T6323" s="32">
        <f t="shared" si="1410"/>
        <v>21600</v>
      </c>
      <c r="U6323" s="32">
        <f t="shared" si="1411"/>
        <v>0</v>
      </c>
      <c r="V6323" s="32">
        <f t="shared" si="1406"/>
        <v>730</v>
      </c>
      <c r="W6323" s="32">
        <f t="shared" si="1412"/>
        <v>730</v>
      </c>
      <c r="X6323" s="32">
        <f t="shared" si="1413"/>
        <v>730</v>
      </c>
    </row>
    <row r="6324" spans="1:24" x14ac:dyDescent="0.25">
      <c r="A6324" s="2"/>
      <c r="B6324" s="2" t="s">
        <v>10</v>
      </c>
      <c r="C6324" s="2">
        <f t="shared" si="1416"/>
        <v>264</v>
      </c>
      <c r="D6324" s="2">
        <f t="shared" si="1417"/>
        <v>8</v>
      </c>
      <c r="E6324" s="2">
        <f t="shared" si="1407"/>
        <v>6320</v>
      </c>
      <c r="F6324" s="11">
        <v>288</v>
      </c>
      <c r="G6324" s="10">
        <v>0.21606673861791501</v>
      </c>
      <c r="H6324" s="10">
        <v>0.245530384793086</v>
      </c>
      <c r="I6324" s="10">
        <v>0.33600000000000002</v>
      </c>
      <c r="J6324" s="9">
        <v>0.214246185310521</v>
      </c>
      <c r="K6324" s="9">
        <v>0.214246185310521</v>
      </c>
      <c r="L6324" s="9">
        <v>0.36</v>
      </c>
      <c r="N6324" s="32">
        <f>IF('System Design'!$F$8=1,'Hourly Demand and Generation'!G6324*'System Design'!$F$21,IF('System Design'!$F$8=2,'Hourly Demand and Generation'!H6324*'System Design'!$F$21,IF('System Design'!$F$8=3,'Hourly Demand and Generation'!I6324*'System Design'!$F$21)))</f>
        <v>168</v>
      </c>
      <c r="O6324" s="32">
        <f>IF('System Design'!$F$8=1,'Hourly Demand and Generation'!J6324*'System Design'!$F$22,IF('System Design'!$F$8=2,'Hourly Demand and Generation'!K6324*'System Design'!$F$22,IF('System Design'!$F$8=3,'Hourly Demand and Generation'!L6324*'System Design'!$F$22)))</f>
        <v>900</v>
      </c>
      <c r="Q6324" s="32">
        <f t="shared" si="1405"/>
        <v>0</v>
      </c>
      <c r="R6324" s="32">
        <f t="shared" si="1408"/>
        <v>5400</v>
      </c>
      <c r="S6324" s="32">
        <f t="shared" si="1409"/>
        <v>0</v>
      </c>
      <c r="T6324" s="32">
        <f t="shared" si="1410"/>
        <v>21600</v>
      </c>
      <c r="U6324" s="32">
        <f t="shared" si="1411"/>
        <v>0</v>
      </c>
      <c r="V6324" s="32">
        <f t="shared" si="1406"/>
        <v>780</v>
      </c>
      <c r="W6324" s="32">
        <f t="shared" si="1412"/>
        <v>780</v>
      </c>
      <c r="X6324" s="32">
        <f t="shared" si="1413"/>
        <v>780</v>
      </c>
    </row>
    <row r="6325" spans="1:24" x14ac:dyDescent="0.25">
      <c r="A6325" s="2"/>
      <c r="B6325" s="2" t="s">
        <v>10</v>
      </c>
      <c r="C6325" s="2">
        <f t="shared" si="1416"/>
        <v>264</v>
      </c>
      <c r="D6325" s="2">
        <f t="shared" si="1417"/>
        <v>9</v>
      </c>
      <c r="E6325" s="2">
        <f t="shared" si="1407"/>
        <v>6321</v>
      </c>
      <c r="F6325" s="11">
        <v>288</v>
      </c>
      <c r="G6325" s="10">
        <v>0.32737384639078099</v>
      </c>
      <c r="H6325" s="10">
        <v>0.35356375410204299</v>
      </c>
      <c r="I6325" s="10">
        <v>0.46400000000000002</v>
      </c>
      <c r="J6325" s="9">
        <v>0.19044105360935201</v>
      </c>
      <c r="K6325" s="9">
        <v>0.19044105360935201</v>
      </c>
      <c r="L6325" s="9">
        <v>0.32</v>
      </c>
      <c r="N6325" s="32">
        <f>IF('System Design'!$F$8=1,'Hourly Demand and Generation'!G6325*'System Design'!$F$21,IF('System Design'!$F$8=2,'Hourly Demand and Generation'!H6325*'System Design'!$F$21,IF('System Design'!$F$8=3,'Hourly Demand and Generation'!I6325*'System Design'!$F$21)))</f>
        <v>232</v>
      </c>
      <c r="O6325" s="32">
        <f>IF('System Design'!$F$8=1,'Hourly Demand and Generation'!J6325*'System Design'!$F$22,IF('System Design'!$F$8=2,'Hourly Demand and Generation'!K6325*'System Design'!$F$22,IF('System Design'!$F$8=3,'Hourly Demand and Generation'!L6325*'System Design'!$F$22)))</f>
        <v>800</v>
      </c>
      <c r="Q6325" s="32">
        <f t="shared" si="1405"/>
        <v>0</v>
      </c>
      <c r="R6325" s="32">
        <f t="shared" si="1408"/>
        <v>5400</v>
      </c>
      <c r="S6325" s="32">
        <f t="shared" si="1409"/>
        <v>0</v>
      </c>
      <c r="T6325" s="32">
        <f t="shared" si="1410"/>
        <v>21600</v>
      </c>
      <c r="U6325" s="32">
        <f t="shared" si="1411"/>
        <v>0</v>
      </c>
      <c r="V6325" s="32">
        <f t="shared" si="1406"/>
        <v>744</v>
      </c>
      <c r="W6325" s="32">
        <f t="shared" si="1412"/>
        <v>744</v>
      </c>
      <c r="X6325" s="32">
        <f t="shared" si="1413"/>
        <v>744</v>
      </c>
    </row>
    <row r="6326" spans="1:24" x14ac:dyDescent="0.25">
      <c r="A6326" s="2"/>
      <c r="B6326" s="2" t="s">
        <v>10</v>
      </c>
      <c r="C6326" s="2">
        <f t="shared" si="1416"/>
        <v>264</v>
      </c>
      <c r="D6326" s="2">
        <f t="shared" si="1417"/>
        <v>10</v>
      </c>
      <c r="E6326" s="2">
        <f t="shared" si="1407"/>
        <v>6322</v>
      </c>
      <c r="F6326" s="11">
        <v>280.8</v>
      </c>
      <c r="G6326" s="10">
        <v>0.438680954163646</v>
      </c>
      <c r="H6326" s="10">
        <v>0.464870861874908</v>
      </c>
      <c r="I6326" s="10">
        <v>0.6</v>
      </c>
      <c r="J6326" s="9">
        <v>0.214246185310521</v>
      </c>
      <c r="K6326" s="9">
        <v>0.214246185310521</v>
      </c>
      <c r="L6326" s="9">
        <v>0.36</v>
      </c>
      <c r="N6326" s="32">
        <f>IF('System Design'!$F$8=1,'Hourly Demand and Generation'!G6326*'System Design'!$F$21,IF('System Design'!$F$8=2,'Hourly Demand and Generation'!H6326*'System Design'!$F$21,IF('System Design'!$F$8=3,'Hourly Demand and Generation'!I6326*'System Design'!$F$21)))</f>
        <v>300</v>
      </c>
      <c r="O6326" s="32">
        <f>IF('System Design'!$F$8=1,'Hourly Demand and Generation'!J6326*'System Design'!$F$22,IF('System Design'!$F$8=2,'Hourly Demand and Generation'!K6326*'System Design'!$F$22,IF('System Design'!$F$8=3,'Hourly Demand and Generation'!L6326*'System Design'!$F$22)))</f>
        <v>900</v>
      </c>
      <c r="Q6326" s="32">
        <f t="shared" si="1405"/>
        <v>0</v>
      </c>
      <c r="R6326" s="32">
        <f t="shared" si="1408"/>
        <v>5400</v>
      </c>
      <c r="S6326" s="32">
        <f t="shared" si="1409"/>
        <v>0</v>
      </c>
      <c r="T6326" s="32">
        <f t="shared" si="1410"/>
        <v>21600</v>
      </c>
      <c r="U6326" s="32">
        <f t="shared" si="1411"/>
        <v>0</v>
      </c>
      <c r="V6326" s="32">
        <f t="shared" si="1406"/>
        <v>919.2</v>
      </c>
      <c r="W6326" s="32">
        <f t="shared" si="1412"/>
        <v>919.2</v>
      </c>
      <c r="X6326" s="32">
        <f t="shared" si="1413"/>
        <v>919.2</v>
      </c>
    </row>
    <row r="6327" spans="1:24" x14ac:dyDescent="0.25">
      <c r="A6327" s="2"/>
      <c r="B6327" s="2" t="s">
        <v>10</v>
      </c>
      <c r="C6327" s="2">
        <f t="shared" si="1416"/>
        <v>264</v>
      </c>
      <c r="D6327" s="2">
        <f t="shared" si="1417"/>
        <v>11</v>
      </c>
      <c r="E6327" s="2">
        <f t="shared" si="1407"/>
        <v>6323</v>
      </c>
      <c r="F6327" s="11">
        <v>277.2</v>
      </c>
      <c r="G6327" s="10">
        <v>0.54344058500869596</v>
      </c>
      <c r="H6327" s="10">
        <v>0.57290423118386602</v>
      </c>
      <c r="I6327" s="10">
        <v>0.73599999999999999</v>
      </c>
      <c r="J6327" s="9">
        <v>0.19044105360935201</v>
      </c>
      <c r="K6327" s="9">
        <v>0.19044105360935201</v>
      </c>
      <c r="L6327" s="9">
        <v>0.32</v>
      </c>
      <c r="N6327" s="32">
        <f>IF('System Design'!$F$8=1,'Hourly Demand and Generation'!G6327*'System Design'!$F$21,IF('System Design'!$F$8=2,'Hourly Demand and Generation'!H6327*'System Design'!$F$21,IF('System Design'!$F$8=3,'Hourly Demand and Generation'!I6327*'System Design'!$F$21)))</f>
        <v>368</v>
      </c>
      <c r="O6327" s="32">
        <f>IF('System Design'!$F$8=1,'Hourly Demand and Generation'!J6327*'System Design'!$F$22,IF('System Design'!$F$8=2,'Hourly Demand and Generation'!K6327*'System Design'!$F$22,IF('System Design'!$F$8=3,'Hourly Demand and Generation'!L6327*'System Design'!$F$22)))</f>
        <v>800</v>
      </c>
      <c r="Q6327" s="32">
        <f t="shared" si="1405"/>
        <v>0</v>
      </c>
      <c r="R6327" s="32">
        <f t="shared" si="1408"/>
        <v>5400</v>
      </c>
      <c r="S6327" s="32">
        <f t="shared" si="1409"/>
        <v>0</v>
      </c>
      <c r="T6327" s="32">
        <f t="shared" si="1410"/>
        <v>21600</v>
      </c>
      <c r="U6327" s="32">
        <f t="shared" si="1411"/>
        <v>0</v>
      </c>
      <c r="V6327" s="32">
        <f t="shared" si="1406"/>
        <v>890.8</v>
      </c>
      <c r="W6327" s="32">
        <f t="shared" si="1412"/>
        <v>890.8</v>
      </c>
      <c r="X6327" s="32">
        <f t="shared" si="1413"/>
        <v>890.8</v>
      </c>
    </row>
    <row r="6328" spans="1:24" x14ac:dyDescent="0.25">
      <c r="A6328" s="2"/>
      <c r="B6328" s="2" t="s">
        <v>10</v>
      </c>
      <c r="C6328" s="2">
        <f t="shared" si="1416"/>
        <v>264</v>
      </c>
      <c r="D6328" s="2">
        <f t="shared" si="1417"/>
        <v>12</v>
      </c>
      <c r="E6328" s="2">
        <f t="shared" si="1407"/>
        <v>6324</v>
      </c>
      <c r="F6328" s="11">
        <v>277.2</v>
      </c>
      <c r="G6328" s="10">
        <v>0.65474769278156097</v>
      </c>
      <c r="H6328" s="10">
        <v>0.65474769278156097</v>
      </c>
      <c r="I6328" s="10">
        <v>0.8</v>
      </c>
      <c r="J6328" s="9">
        <v>0.17853848775876799</v>
      </c>
      <c r="K6328" s="9">
        <v>0.17853848775876799</v>
      </c>
      <c r="L6328" s="9">
        <v>0.3</v>
      </c>
      <c r="N6328" s="32">
        <f>IF('System Design'!$F$8=1,'Hourly Demand and Generation'!G6328*'System Design'!$F$21,IF('System Design'!$F$8=2,'Hourly Demand and Generation'!H6328*'System Design'!$F$21,IF('System Design'!$F$8=3,'Hourly Demand and Generation'!I6328*'System Design'!$F$21)))</f>
        <v>400</v>
      </c>
      <c r="O6328" s="32">
        <f>IF('System Design'!$F$8=1,'Hourly Demand and Generation'!J6328*'System Design'!$F$22,IF('System Design'!$F$8=2,'Hourly Demand and Generation'!K6328*'System Design'!$F$22,IF('System Design'!$F$8=3,'Hourly Demand and Generation'!L6328*'System Design'!$F$22)))</f>
        <v>750</v>
      </c>
      <c r="Q6328" s="32">
        <f t="shared" si="1405"/>
        <v>0</v>
      </c>
      <c r="R6328" s="32">
        <f t="shared" si="1408"/>
        <v>5400</v>
      </c>
      <c r="S6328" s="32">
        <f t="shared" si="1409"/>
        <v>0</v>
      </c>
      <c r="T6328" s="32">
        <f t="shared" si="1410"/>
        <v>21600</v>
      </c>
      <c r="U6328" s="32">
        <f t="shared" si="1411"/>
        <v>0</v>
      </c>
      <c r="V6328" s="32">
        <f t="shared" si="1406"/>
        <v>872.8</v>
      </c>
      <c r="W6328" s="32">
        <f t="shared" si="1412"/>
        <v>872.8</v>
      </c>
      <c r="X6328" s="32">
        <f t="shared" si="1413"/>
        <v>872.8</v>
      </c>
    </row>
    <row r="6329" spans="1:24" x14ac:dyDescent="0.25">
      <c r="A6329" s="2"/>
      <c r="B6329" s="2" t="s">
        <v>10</v>
      </c>
      <c r="C6329" s="2">
        <f t="shared" si="1416"/>
        <v>264</v>
      </c>
      <c r="D6329" s="2">
        <f t="shared" si="1417"/>
        <v>13</v>
      </c>
      <c r="E6329" s="2">
        <f t="shared" si="1407"/>
        <v>6325</v>
      </c>
      <c r="F6329" s="11">
        <v>288</v>
      </c>
      <c r="G6329" s="10">
        <v>0.54344058500869596</v>
      </c>
      <c r="H6329" s="10">
        <v>0.57290423118386602</v>
      </c>
      <c r="I6329" s="10">
        <v>0.73599999999999999</v>
      </c>
      <c r="J6329" s="9">
        <v>0.19044105360935201</v>
      </c>
      <c r="K6329" s="9">
        <v>0.19044105360935201</v>
      </c>
      <c r="L6329" s="9">
        <v>0.32</v>
      </c>
      <c r="N6329" s="32">
        <f>IF('System Design'!$F$8=1,'Hourly Demand and Generation'!G6329*'System Design'!$F$21,IF('System Design'!$F$8=2,'Hourly Demand and Generation'!H6329*'System Design'!$F$21,IF('System Design'!$F$8=3,'Hourly Demand and Generation'!I6329*'System Design'!$F$21)))</f>
        <v>368</v>
      </c>
      <c r="O6329" s="32">
        <f>IF('System Design'!$F$8=1,'Hourly Demand and Generation'!J6329*'System Design'!$F$22,IF('System Design'!$F$8=2,'Hourly Demand and Generation'!K6329*'System Design'!$F$22,IF('System Design'!$F$8=3,'Hourly Demand and Generation'!L6329*'System Design'!$F$22)))</f>
        <v>800</v>
      </c>
      <c r="Q6329" s="32">
        <f t="shared" si="1405"/>
        <v>0</v>
      </c>
      <c r="R6329" s="32">
        <f t="shared" si="1408"/>
        <v>5400</v>
      </c>
      <c r="S6329" s="32">
        <f t="shared" si="1409"/>
        <v>0</v>
      </c>
      <c r="T6329" s="32">
        <f t="shared" si="1410"/>
        <v>21600</v>
      </c>
      <c r="U6329" s="32">
        <f t="shared" si="1411"/>
        <v>0</v>
      </c>
      <c r="V6329" s="32">
        <f t="shared" si="1406"/>
        <v>880</v>
      </c>
      <c r="W6329" s="32">
        <f t="shared" si="1412"/>
        <v>880</v>
      </c>
      <c r="X6329" s="32">
        <f t="shared" si="1413"/>
        <v>880</v>
      </c>
    </row>
    <row r="6330" spans="1:24" x14ac:dyDescent="0.25">
      <c r="A6330" s="2"/>
      <c r="B6330" s="2" t="s">
        <v>10</v>
      </c>
      <c r="C6330" s="2">
        <f t="shared" si="1416"/>
        <v>264</v>
      </c>
      <c r="D6330" s="2">
        <f t="shared" si="1417"/>
        <v>14</v>
      </c>
      <c r="E6330" s="2">
        <f t="shared" si="1407"/>
        <v>6326</v>
      </c>
      <c r="F6330" s="11">
        <v>288</v>
      </c>
      <c r="G6330" s="10">
        <v>0.438680954163646</v>
      </c>
      <c r="H6330" s="10">
        <v>0.464870861874908</v>
      </c>
      <c r="I6330" s="10">
        <v>0.6</v>
      </c>
      <c r="J6330" s="9">
        <v>0.20234361945993701</v>
      </c>
      <c r="K6330" s="9">
        <v>0.20234361945993701</v>
      </c>
      <c r="L6330" s="9">
        <v>0.34</v>
      </c>
      <c r="N6330" s="32">
        <f>IF('System Design'!$F$8=1,'Hourly Demand and Generation'!G6330*'System Design'!$F$21,IF('System Design'!$F$8=2,'Hourly Demand and Generation'!H6330*'System Design'!$F$21,IF('System Design'!$F$8=3,'Hourly Demand and Generation'!I6330*'System Design'!$F$21)))</f>
        <v>300</v>
      </c>
      <c r="O6330" s="32">
        <f>IF('System Design'!$F$8=1,'Hourly Demand and Generation'!J6330*'System Design'!$F$22,IF('System Design'!$F$8=2,'Hourly Demand and Generation'!K6330*'System Design'!$F$22,IF('System Design'!$F$8=3,'Hourly Demand and Generation'!L6330*'System Design'!$F$22)))</f>
        <v>850.00000000000011</v>
      </c>
      <c r="Q6330" s="32">
        <f t="shared" si="1405"/>
        <v>0</v>
      </c>
      <c r="R6330" s="32">
        <f t="shared" si="1408"/>
        <v>5400</v>
      </c>
      <c r="S6330" s="32">
        <f t="shared" si="1409"/>
        <v>0</v>
      </c>
      <c r="T6330" s="32">
        <f t="shared" si="1410"/>
        <v>21600</v>
      </c>
      <c r="U6330" s="32">
        <f t="shared" si="1411"/>
        <v>0</v>
      </c>
      <c r="V6330" s="32">
        <f t="shared" si="1406"/>
        <v>862</v>
      </c>
      <c r="W6330" s="32">
        <f t="shared" si="1412"/>
        <v>862</v>
      </c>
      <c r="X6330" s="32">
        <f t="shared" si="1413"/>
        <v>862</v>
      </c>
    </row>
    <row r="6331" spans="1:24" x14ac:dyDescent="0.25">
      <c r="A6331" s="2"/>
      <c r="B6331" s="2" t="s">
        <v>10</v>
      </c>
      <c r="C6331" s="2">
        <f t="shared" si="1416"/>
        <v>264</v>
      </c>
      <c r="D6331" s="2">
        <f t="shared" si="1417"/>
        <v>15</v>
      </c>
      <c r="E6331" s="2">
        <f t="shared" si="1407"/>
        <v>6327</v>
      </c>
      <c r="F6331" s="11">
        <v>306</v>
      </c>
      <c r="G6331" s="10">
        <v>0.32737384639078099</v>
      </c>
      <c r="H6331" s="10">
        <v>0.35356375410204299</v>
      </c>
      <c r="I6331" s="10">
        <v>0.46400000000000002</v>
      </c>
      <c r="J6331" s="9">
        <v>0.214246185310521</v>
      </c>
      <c r="K6331" s="9">
        <v>0.214246185310521</v>
      </c>
      <c r="L6331" s="9">
        <v>0.36</v>
      </c>
      <c r="N6331" s="32">
        <f>IF('System Design'!$F$8=1,'Hourly Demand and Generation'!G6331*'System Design'!$F$21,IF('System Design'!$F$8=2,'Hourly Demand and Generation'!H6331*'System Design'!$F$21,IF('System Design'!$F$8=3,'Hourly Demand and Generation'!I6331*'System Design'!$F$21)))</f>
        <v>232</v>
      </c>
      <c r="O6331" s="32">
        <f>IF('System Design'!$F$8=1,'Hourly Demand and Generation'!J6331*'System Design'!$F$22,IF('System Design'!$F$8=2,'Hourly Demand and Generation'!K6331*'System Design'!$F$22,IF('System Design'!$F$8=3,'Hourly Demand and Generation'!L6331*'System Design'!$F$22)))</f>
        <v>900</v>
      </c>
      <c r="Q6331" s="32">
        <f t="shared" si="1405"/>
        <v>0</v>
      </c>
      <c r="R6331" s="32">
        <f t="shared" si="1408"/>
        <v>5400</v>
      </c>
      <c r="S6331" s="32">
        <f t="shared" si="1409"/>
        <v>0</v>
      </c>
      <c r="T6331" s="32">
        <f t="shared" si="1410"/>
        <v>21600</v>
      </c>
      <c r="U6331" s="32">
        <f t="shared" si="1411"/>
        <v>0</v>
      </c>
      <c r="V6331" s="32">
        <f t="shared" si="1406"/>
        <v>826</v>
      </c>
      <c r="W6331" s="32">
        <f t="shared" si="1412"/>
        <v>826</v>
      </c>
      <c r="X6331" s="32">
        <f t="shared" si="1413"/>
        <v>826</v>
      </c>
    </row>
    <row r="6332" spans="1:24" x14ac:dyDescent="0.25">
      <c r="A6332" s="2"/>
      <c r="B6332" s="2" t="s">
        <v>10</v>
      </c>
      <c r="C6332" s="2">
        <f t="shared" si="1416"/>
        <v>264</v>
      </c>
      <c r="D6332" s="2">
        <f t="shared" si="1417"/>
        <v>16</v>
      </c>
      <c r="E6332" s="2">
        <f t="shared" si="1407"/>
        <v>6328</v>
      </c>
      <c r="F6332" s="11">
        <v>324</v>
      </c>
      <c r="G6332" s="10">
        <v>0.21606673861791501</v>
      </c>
      <c r="H6332" s="10">
        <v>0.245530384793086</v>
      </c>
      <c r="I6332" s="10">
        <v>0.33600000000000002</v>
      </c>
      <c r="J6332" s="9">
        <v>0.214246185310521</v>
      </c>
      <c r="K6332" s="9">
        <v>0.214246185310521</v>
      </c>
      <c r="L6332" s="9">
        <v>0.36</v>
      </c>
      <c r="N6332" s="32">
        <f>IF('System Design'!$F$8=1,'Hourly Demand and Generation'!G6332*'System Design'!$F$21,IF('System Design'!$F$8=2,'Hourly Demand and Generation'!H6332*'System Design'!$F$21,IF('System Design'!$F$8=3,'Hourly Demand and Generation'!I6332*'System Design'!$F$21)))</f>
        <v>168</v>
      </c>
      <c r="O6332" s="32">
        <f>IF('System Design'!$F$8=1,'Hourly Demand and Generation'!J6332*'System Design'!$F$22,IF('System Design'!$F$8=2,'Hourly Demand and Generation'!K6332*'System Design'!$F$22,IF('System Design'!$F$8=3,'Hourly Demand and Generation'!L6332*'System Design'!$F$22)))</f>
        <v>900</v>
      </c>
      <c r="Q6332" s="32">
        <f t="shared" si="1405"/>
        <v>0</v>
      </c>
      <c r="R6332" s="32">
        <f t="shared" si="1408"/>
        <v>5400</v>
      </c>
      <c r="S6332" s="32">
        <f t="shared" si="1409"/>
        <v>0</v>
      </c>
      <c r="T6332" s="32">
        <f t="shared" si="1410"/>
        <v>21600</v>
      </c>
      <c r="U6332" s="32">
        <f t="shared" si="1411"/>
        <v>0</v>
      </c>
      <c r="V6332" s="32">
        <f t="shared" si="1406"/>
        <v>744</v>
      </c>
      <c r="W6332" s="32">
        <f t="shared" si="1412"/>
        <v>744</v>
      </c>
      <c r="X6332" s="32">
        <f t="shared" si="1413"/>
        <v>744</v>
      </c>
    </row>
    <row r="6333" spans="1:24" x14ac:dyDescent="0.25">
      <c r="A6333" s="2"/>
      <c r="B6333" s="2" t="s">
        <v>10</v>
      </c>
      <c r="C6333" s="2">
        <f t="shared" si="1416"/>
        <v>264</v>
      </c>
      <c r="D6333" s="2">
        <f t="shared" si="1417"/>
        <v>17</v>
      </c>
      <c r="E6333" s="2">
        <f t="shared" si="1407"/>
        <v>6329</v>
      </c>
      <c r="F6333" s="11">
        <v>342</v>
      </c>
      <c r="G6333" s="10">
        <v>0.111307107772865</v>
      </c>
      <c r="H6333" s="10">
        <v>0.13749701548412799</v>
      </c>
      <c r="I6333" s="10">
        <v>0.2</v>
      </c>
      <c r="J6333" s="9">
        <v>0.23805131701168999</v>
      </c>
      <c r="K6333" s="9">
        <v>0.23805131701168999</v>
      </c>
      <c r="L6333" s="9">
        <v>0.4</v>
      </c>
      <c r="N6333" s="32">
        <f>IF('System Design'!$F$8=1,'Hourly Demand and Generation'!G6333*'System Design'!$F$21,IF('System Design'!$F$8=2,'Hourly Demand and Generation'!H6333*'System Design'!$F$21,IF('System Design'!$F$8=3,'Hourly Demand and Generation'!I6333*'System Design'!$F$21)))</f>
        <v>100</v>
      </c>
      <c r="O6333" s="32">
        <f>IF('System Design'!$F$8=1,'Hourly Demand and Generation'!J6333*'System Design'!$F$22,IF('System Design'!$F$8=2,'Hourly Demand and Generation'!K6333*'System Design'!$F$22,IF('System Design'!$F$8=3,'Hourly Demand and Generation'!L6333*'System Design'!$F$22)))</f>
        <v>1000</v>
      </c>
      <c r="Q6333" s="32">
        <f t="shared" si="1405"/>
        <v>0</v>
      </c>
      <c r="R6333" s="32">
        <f t="shared" si="1408"/>
        <v>5400</v>
      </c>
      <c r="S6333" s="32">
        <f t="shared" si="1409"/>
        <v>0</v>
      </c>
      <c r="T6333" s="32">
        <f t="shared" si="1410"/>
        <v>21600</v>
      </c>
      <c r="U6333" s="32">
        <f t="shared" si="1411"/>
        <v>0</v>
      </c>
      <c r="V6333" s="32">
        <f t="shared" si="1406"/>
        <v>758</v>
      </c>
      <c r="W6333" s="32">
        <f t="shared" si="1412"/>
        <v>758</v>
      </c>
      <c r="X6333" s="32">
        <f t="shared" si="1413"/>
        <v>758</v>
      </c>
    </row>
    <row r="6334" spans="1:24" x14ac:dyDescent="0.25">
      <c r="A6334" s="2"/>
      <c r="B6334" s="2" t="s">
        <v>10</v>
      </c>
      <c r="C6334" s="2">
        <f t="shared" si="1416"/>
        <v>264</v>
      </c>
      <c r="D6334" s="2">
        <f t="shared" si="1417"/>
        <v>18</v>
      </c>
      <c r="E6334" s="2">
        <f t="shared" si="1407"/>
        <v>6330</v>
      </c>
      <c r="F6334" s="11">
        <v>360</v>
      </c>
      <c r="G6334" s="10">
        <v>5.23798154225249E-2</v>
      </c>
      <c r="H6334" s="10">
        <v>8.1843461597695205E-2</v>
      </c>
      <c r="I6334" s="10">
        <v>0.13600000000000001</v>
      </c>
      <c r="J6334" s="9">
        <v>0.226148751161106</v>
      </c>
      <c r="K6334" s="9">
        <v>0.226148751161106</v>
      </c>
      <c r="L6334" s="9">
        <v>0.38</v>
      </c>
      <c r="N6334" s="32">
        <f>IF('System Design'!$F$8=1,'Hourly Demand and Generation'!G6334*'System Design'!$F$21,IF('System Design'!$F$8=2,'Hourly Demand and Generation'!H6334*'System Design'!$F$21,IF('System Design'!$F$8=3,'Hourly Demand and Generation'!I6334*'System Design'!$F$21)))</f>
        <v>68</v>
      </c>
      <c r="O6334" s="32">
        <f>IF('System Design'!$F$8=1,'Hourly Demand and Generation'!J6334*'System Design'!$F$22,IF('System Design'!$F$8=2,'Hourly Demand and Generation'!K6334*'System Design'!$F$22,IF('System Design'!$F$8=3,'Hourly Demand and Generation'!L6334*'System Design'!$F$22)))</f>
        <v>950</v>
      </c>
      <c r="Q6334" s="32">
        <f t="shared" si="1405"/>
        <v>0</v>
      </c>
      <c r="R6334" s="32">
        <f t="shared" si="1408"/>
        <v>5400</v>
      </c>
      <c r="S6334" s="32">
        <f t="shared" si="1409"/>
        <v>0</v>
      </c>
      <c r="T6334" s="32">
        <f t="shared" si="1410"/>
        <v>21600</v>
      </c>
      <c r="U6334" s="32">
        <f t="shared" si="1411"/>
        <v>0</v>
      </c>
      <c r="V6334" s="32">
        <f t="shared" si="1406"/>
        <v>658</v>
      </c>
      <c r="W6334" s="32">
        <f t="shared" si="1412"/>
        <v>658</v>
      </c>
      <c r="X6334" s="32">
        <f t="shared" si="1413"/>
        <v>658</v>
      </c>
    </row>
    <row r="6335" spans="1:24" x14ac:dyDescent="0.25">
      <c r="A6335" s="2"/>
      <c r="B6335" s="2" t="s">
        <v>10</v>
      </c>
      <c r="C6335" s="2">
        <f t="shared" si="1416"/>
        <v>264</v>
      </c>
      <c r="D6335" s="2">
        <f t="shared" si="1417"/>
        <v>19</v>
      </c>
      <c r="E6335" s="2">
        <f t="shared" si="1407"/>
        <v>6331</v>
      </c>
      <c r="F6335" s="11">
        <v>349.2</v>
      </c>
      <c r="G6335" s="10">
        <v>0</v>
      </c>
      <c r="H6335" s="10">
        <v>2.6189907711262499E-2</v>
      </c>
      <c r="I6335" s="10">
        <v>6.4000000000000001E-2</v>
      </c>
      <c r="J6335" s="9">
        <v>0.214246185310521</v>
      </c>
      <c r="K6335" s="9">
        <v>0.214246185310521</v>
      </c>
      <c r="L6335" s="9">
        <v>0.36</v>
      </c>
      <c r="N6335" s="32">
        <f>IF('System Design'!$F$8=1,'Hourly Demand and Generation'!G6335*'System Design'!$F$21,IF('System Design'!$F$8=2,'Hourly Demand and Generation'!H6335*'System Design'!$F$21,IF('System Design'!$F$8=3,'Hourly Demand and Generation'!I6335*'System Design'!$F$21)))</f>
        <v>32</v>
      </c>
      <c r="O6335" s="32">
        <f>IF('System Design'!$F$8=1,'Hourly Demand and Generation'!J6335*'System Design'!$F$22,IF('System Design'!$F$8=2,'Hourly Demand and Generation'!K6335*'System Design'!$F$22,IF('System Design'!$F$8=3,'Hourly Demand and Generation'!L6335*'System Design'!$F$22)))</f>
        <v>900</v>
      </c>
      <c r="Q6335" s="32">
        <f t="shared" si="1405"/>
        <v>0</v>
      </c>
      <c r="R6335" s="32">
        <f t="shared" si="1408"/>
        <v>5400</v>
      </c>
      <c r="S6335" s="32">
        <f t="shared" si="1409"/>
        <v>0</v>
      </c>
      <c r="T6335" s="32">
        <f t="shared" si="1410"/>
        <v>21600</v>
      </c>
      <c r="U6335" s="32">
        <f t="shared" si="1411"/>
        <v>0</v>
      </c>
      <c r="V6335" s="32">
        <f t="shared" si="1406"/>
        <v>582.79999999999995</v>
      </c>
      <c r="W6335" s="32">
        <f t="shared" si="1412"/>
        <v>582.79999999999995</v>
      </c>
      <c r="X6335" s="32">
        <f t="shared" si="1413"/>
        <v>582.79999999999995</v>
      </c>
    </row>
    <row r="6336" spans="1:24" x14ac:dyDescent="0.25">
      <c r="A6336" s="2"/>
      <c r="B6336" s="2" t="s">
        <v>10</v>
      </c>
      <c r="C6336" s="2">
        <f t="shared" si="1416"/>
        <v>264</v>
      </c>
      <c r="D6336" s="2">
        <f t="shared" si="1417"/>
        <v>20</v>
      </c>
      <c r="E6336" s="2">
        <f t="shared" si="1407"/>
        <v>6332</v>
      </c>
      <c r="F6336" s="11">
        <v>342</v>
      </c>
      <c r="G6336" s="10">
        <v>0</v>
      </c>
      <c r="H6336" s="10">
        <v>0</v>
      </c>
      <c r="I6336" s="10">
        <v>0</v>
      </c>
      <c r="J6336" s="9">
        <v>0.214246185310521</v>
      </c>
      <c r="K6336" s="9">
        <v>0.214246185310521</v>
      </c>
      <c r="L6336" s="9">
        <v>0.36</v>
      </c>
      <c r="N6336" s="32">
        <f>IF('System Design'!$F$8=1,'Hourly Demand and Generation'!G6336*'System Design'!$F$21,IF('System Design'!$F$8=2,'Hourly Demand and Generation'!H6336*'System Design'!$F$21,IF('System Design'!$F$8=3,'Hourly Demand and Generation'!I6336*'System Design'!$F$21)))</f>
        <v>0</v>
      </c>
      <c r="O6336" s="32">
        <f>IF('System Design'!$F$8=1,'Hourly Demand and Generation'!J6336*'System Design'!$F$22,IF('System Design'!$F$8=2,'Hourly Demand and Generation'!K6336*'System Design'!$F$22,IF('System Design'!$F$8=3,'Hourly Demand and Generation'!L6336*'System Design'!$F$22)))</f>
        <v>900</v>
      </c>
      <c r="Q6336" s="32">
        <f t="shared" si="1405"/>
        <v>0</v>
      </c>
      <c r="R6336" s="32">
        <f t="shared" si="1408"/>
        <v>5400</v>
      </c>
      <c r="S6336" s="32">
        <f t="shared" si="1409"/>
        <v>0</v>
      </c>
      <c r="T6336" s="32">
        <f t="shared" si="1410"/>
        <v>21600</v>
      </c>
      <c r="U6336" s="32">
        <f t="shared" si="1411"/>
        <v>0</v>
      </c>
      <c r="V6336" s="32">
        <f t="shared" si="1406"/>
        <v>558</v>
      </c>
      <c r="W6336" s="32">
        <f t="shared" si="1412"/>
        <v>558</v>
      </c>
      <c r="X6336" s="32">
        <f t="shared" si="1413"/>
        <v>558</v>
      </c>
    </row>
    <row r="6337" spans="1:24" x14ac:dyDescent="0.25">
      <c r="A6337" s="2"/>
      <c r="B6337" s="2" t="s">
        <v>10</v>
      </c>
      <c r="C6337" s="2">
        <f t="shared" si="1416"/>
        <v>264</v>
      </c>
      <c r="D6337" s="2">
        <f t="shared" si="1417"/>
        <v>21</v>
      </c>
      <c r="E6337" s="2">
        <f t="shared" si="1407"/>
        <v>6333</v>
      </c>
      <c r="F6337" s="11">
        <v>324</v>
      </c>
      <c r="G6337" s="10">
        <v>0</v>
      </c>
      <c r="H6337" s="10">
        <v>0</v>
      </c>
      <c r="I6337" s="10">
        <v>0</v>
      </c>
      <c r="J6337" s="9">
        <v>0.214246185310521</v>
      </c>
      <c r="K6337" s="9">
        <v>0.214246185310521</v>
      </c>
      <c r="L6337" s="9">
        <v>0.36</v>
      </c>
      <c r="N6337" s="32">
        <f>IF('System Design'!$F$8=1,'Hourly Demand and Generation'!G6337*'System Design'!$F$21,IF('System Design'!$F$8=2,'Hourly Demand and Generation'!H6337*'System Design'!$F$21,IF('System Design'!$F$8=3,'Hourly Demand and Generation'!I6337*'System Design'!$F$21)))</f>
        <v>0</v>
      </c>
      <c r="O6337" s="32">
        <f>IF('System Design'!$F$8=1,'Hourly Demand and Generation'!J6337*'System Design'!$F$22,IF('System Design'!$F$8=2,'Hourly Demand and Generation'!K6337*'System Design'!$F$22,IF('System Design'!$F$8=3,'Hourly Demand and Generation'!L6337*'System Design'!$F$22)))</f>
        <v>900</v>
      </c>
      <c r="Q6337" s="32">
        <f t="shared" si="1405"/>
        <v>0</v>
      </c>
      <c r="R6337" s="32">
        <f t="shared" si="1408"/>
        <v>5400</v>
      </c>
      <c r="S6337" s="32">
        <f t="shared" si="1409"/>
        <v>0</v>
      </c>
      <c r="T6337" s="32">
        <f t="shared" si="1410"/>
        <v>21600</v>
      </c>
      <c r="U6337" s="32">
        <f t="shared" si="1411"/>
        <v>0</v>
      </c>
      <c r="V6337" s="32">
        <f t="shared" si="1406"/>
        <v>576</v>
      </c>
      <c r="W6337" s="32">
        <f t="shared" si="1412"/>
        <v>576</v>
      </c>
      <c r="X6337" s="32">
        <f t="shared" si="1413"/>
        <v>576</v>
      </c>
    </row>
    <row r="6338" spans="1:24" x14ac:dyDescent="0.25">
      <c r="A6338" s="2"/>
      <c r="B6338" s="2" t="s">
        <v>10</v>
      </c>
      <c r="C6338" s="2">
        <f t="shared" si="1416"/>
        <v>264</v>
      </c>
      <c r="D6338" s="2">
        <f t="shared" si="1417"/>
        <v>22</v>
      </c>
      <c r="E6338" s="2">
        <f t="shared" si="1407"/>
        <v>6334</v>
      </c>
      <c r="F6338" s="11">
        <v>306</v>
      </c>
      <c r="G6338" s="10">
        <v>0</v>
      </c>
      <c r="H6338" s="10">
        <v>0</v>
      </c>
      <c r="I6338" s="10">
        <v>0</v>
      </c>
      <c r="J6338" s="9">
        <v>0.226148751161106</v>
      </c>
      <c r="K6338" s="9">
        <v>0.226148751161106</v>
      </c>
      <c r="L6338" s="9">
        <v>0.38</v>
      </c>
      <c r="N6338" s="32">
        <f>IF('System Design'!$F$8=1,'Hourly Demand and Generation'!G6338*'System Design'!$F$21,IF('System Design'!$F$8=2,'Hourly Demand and Generation'!H6338*'System Design'!$F$21,IF('System Design'!$F$8=3,'Hourly Demand and Generation'!I6338*'System Design'!$F$21)))</f>
        <v>0</v>
      </c>
      <c r="O6338" s="32">
        <f>IF('System Design'!$F$8=1,'Hourly Demand and Generation'!J6338*'System Design'!$F$22,IF('System Design'!$F$8=2,'Hourly Demand and Generation'!K6338*'System Design'!$F$22,IF('System Design'!$F$8=3,'Hourly Demand and Generation'!L6338*'System Design'!$F$22)))</f>
        <v>950</v>
      </c>
      <c r="Q6338" s="32">
        <f t="shared" si="1405"/>
        <v>0</v>
      </c>
      <c r="R6338" s="32">
        <f t="shared" si="1408"/>
        <v>5400</v>
      </c>
      <c r="S6338" s="32">
        <f t="shared" si="1409"/>
        <v>0</v>
      </c>
      <c r="T6338" s="32">
        <f t="shared" si="1410"/>
        <v>21600</v>
      </c>
      <c r="U6338" s="32">
        <f t="shared" si="1411"/>
        <v>0</v>
      </c>
      <c r="V6338" s="32">
        <f t="shared" si="1406"/>
        <v>644</v>
      </c>
      <c r="W6338" s="32">
        <f t="shared" si="1412"/>
        <v>644</v>
      </c>
      <c r="X6338" s="32">
        <f t="shared" si="1413"/>
        <v>644</v>
      </c>
    </row>
    <row r="6339" spans="1:24" x14ac:dyDescent="0.25">
      <c r="A6339" s="2"/>
      <c r="B6339" s="2" t="s">
        <v>10</v>
      </c>
      <c r="C6339" s="2">
        <f t="shared" si="1416"/>
        <v>264</v>
      </c>
      <c r="D6339" s="2">
        <f t="shared" si="1417"/>
        <v>23</v>
      </c>
      <c r="E6339" s="2">
        <f t="shared" si="1407"/>
        <v>6335</v>
      </c>
      <c r="F6339" s="11">
        <v>288</v>
      </c>
      <c r="G6339" s="10">
        <v>0</v>
      </c>
      <c r="H6339" s="10">
        <v>0</v>
      </c>
      <c r="I6339" s="10">
        <v>0</v>
      </c>
      <c r="J6339" s="9">
        <v>0.19044105360935201</v>
      </c>
      <c r="K6339" s="9">
        <v>0.19044105360935201</v>
      </c>
      <c r="L6339" s="9">
        <v>0.32</v>
      </c>
      <c r="N6339" s="32">
        <f>IF('System Design'!$F$8=1,'Hourly Demand and Generation'!G6339*'System Design'!$F$21,IF('System Design'!$F$8=2,'Hourly Demand and Generation'!H6339*'System Design'!$F$21,IF('System Design'!$F$8=3,'Hourly Demand and Generation'!I6339*'System Design'!$F$21)))</f>
        <v>0</v>
      </c>
      <c r="O6339" s="32">
        <f>IF('System Design'!$F$8=1,'Hourly Demand and Generation'!J6339*'System Design'!$F$22,IF('System Design'!$F$8=2,'Hourly Demand and Generation'!K6339*'System Design'!$F$22,IF('System Design'!$F$8=3,'Hourly Demand and Generation'!L6339*'System Design'!$F$22)))</f>
        <v>800</v>
      </c>
      <c r="Q6339" s="32">
        <f t="shared" si="1405"/>
        <v>0</v>
      </c>
      <c r="R6339" s="32">
        <f t="shared" si="1408"/>
        <v>5400</v>
      </c>
      <c r="S6339" s="32">
        <f t="shared" si="1409"/>
        <v>0</v>
      </c>
      <c r="T6339" s="32">
        <f t="shared" si="1410"/>
        <v>21600</v>
      </c>
      <c r="U6339" s="32">
        <f t="shared" si="1411"/>
        <v>0</v>
      </c>
      <c r="V6339" s="32">
        <f t="shared" si="1406"/>
        <v>512</v>
      </c>
      <c r="W6339" s="32">
        <f t="shared" si="1412"/>
        <v>512</v>
      </c>
      <c r="X6339" s="32">
        <f t="shared" si="1413"/>
        <v>512</v>
      </c>
    </row>
    <row r="6340" spans="1:24" x14ac:dyDescent="0.25">
      <c r="A6340" s="2"/>
      <c r="B6340" s="2" t="s">
        <v>10</v>
      </c>
      <c r="C6340" s="2">
        <f t="shared" si="1416"/>
        <v>264</v>
      </c>
      <c r="D6340" s="2">
        <f t="shared" si="1417"/>
        <v>24</v>
      </c>
      <c r="E6340" s="2">
        <f t="shared" si="1407"/>
        <v>6336</v>
      </c>
      <c r="F6340" s="11">
        <v>252</v>
      </c>
      <c r="G6340" s="10">
        <v>0</v>
      </c>
      <c r="H6340" s="10">
        <v>0</v>
      </c>
      <c r="I6340" s="10">
        <v>0</v>
      </c>
      <c r="J6340" s="9">
        <v>0.19044105360935201</v>
      </c>
      <c r="K6340" s="9">
        <v>0.19044105360935201</v>
      </c>
      <c r="L6340" s="9">
        <v>0.32</v>
      </c>
      <c r="N6340" s="32">
        <f>IF('System Design'!$F$8=1,'Hourly Demand and Generation'!G6340*'System Design'!$F$21,IF('System Design'!$F$8=2,'Hourly Demand and Generation'!H6340*'System Design'!$F$21,IF('System Design'!$F$8=3,'Hourly Demand and Generation'!I6340*'System Design'!$F$21)))</f>
        <v>0</v>
      </c>
      <c r="O6340" s="32">
        <f>IF('System Design'!$F$8=1,'Hourly Demand and Generation'!J6340*'System Design'!$F$22,IF('System Design'!$F$8=2,'Hourly Demand and Generation'!K6340*'System Design'!$F$22,IF('System Design'!$F$8=3,'Hourly Demand and Generation'!L6340*'System Design'!$F$22)))</f>
        <v>800</v>
      </c>
      <c r="Q6340" s="32">
        <f t="shared" si="1405"/>
        <v>0</v>
      </c>
      <c r="R6340" s="32">
        <f t="shared" si="1408"/>
        <v>5400</v>
      </c>
      <c r="S6340" s="32">
        <f t="shared" si="1409"/>
        <v>0</v>
      </c>
      <c r="T6340" s="32">
        <f t="shared" si="1410"/>
        <v>21600</v>
      </c>
      <c r="U6340" s="32">
        <f t="shared" si="1411"/>
        <v>0</v>
      </c>
      <c r="V6340" s="32">
        <f t="shared" si="1406"/>
        <v>548</v>
      </c>
      <c r="W6340" s="32">
        <f t="shared" si="1412"/>
        <v>548</v>
      </c>
      <c r="X6340" s="32">
        <f t="shared" si="1413"/>
        <v>548</v>
      </c>
    </row>
    <row r="6341" spans="1:24" x14ac:dyDescent="0.25">
      <c r="A6341" s="2"/>
      <c r="B6341" s="2" t="s">
        <v>10</v>
      </c>
      <c r="C6341" s="2">
        <f>C6340+1</f>
        <v>265</v>
      </c>
      <c r="D6341" s="2">
        <v>1</v>
      </c>
      <c r="E6341" s="2">
        <f t="shared" si="1407"/>
        <v>6337</v>
      </c>
      <c r="F6341" s="11">
        <v>216</v>
      </c>
      <c r="G6341" s="10">
        <v>0</v>
      </c>
      <c r="H6341" s="10">
        <v>0</v>
      </c>
      <c r="I6341" s="10">
        <v>0</v>
      </c>
      <c r="J6341" s="9">
        <v>0.132349256247976</v>
      </c>
      <c r="K6341" s="9">
        <v>0.4</v>
      </c>
      <c r="L6341" s="9">
        <v>0.4</v>
      </c>
      <c r="N6341" s="32">
        <f>IF('System Design'!$F$8=1,'Hourly Demand and Generation'!G6341*'System Design'!$F$21,IF('System Design'!$F$8=2,'Hourly Demand and Generation'!H6341*'System Design'!$F$21,IF('System Design'!$F$8=3,'Hourly Demand and Generation'!I6341*'System Design'!$F$21)))</f>
        <v>0</v>
      </c>
      <c r="O6341" s="32">
        <f>IF('System Design'!$F$8=1,'Hourly Demand and Generation'!J6341*'System Design'!$F$22,IF('System Design'!$F$8=2,'Hourly Demand and Generation'!K6341*'System Design'!$F$22,IF('System Design'!$F$8=3,'Hourly Demand and Generation'!L6341*'System Design'!$F$22)))</f>
        <v>1000</v>
      </c>
      <c r="Q6341" s="32">
        <f t="shared" si="1405"/>
        <v>0</v>
      </c>
      <c r="R6341" s="32">
        <f t="shared" si="1408"/>
        <v>5400</v>
      </c>
      <c r="S6341" s="32">
        <f t="shared" si="1409"/>
        <v>0</v>
      </c>
      <c r="T6341" s="32">
        <f t="shared" si="1410"/>
        <v>21600</v>
      </c>
      <c r="U6341" s="32">
        <f t="shared" si="1411"/>
        <v>0</v>
      </c>
      <c r="V6341" s="32">
        <f t="shared" si="1406"/>
        <v>784</v>
      </c>
      <c r="W6341" s="32">
        <f t="shared" si="1412"/>
        <v>784</v>
      </c>
      <c r="X6341" s="32">
        <f t="shared" si="1413"/>
        <v>784</v>
      </c>
    </row>
    <row r="6342" spans="1:24" x14ac:dyDescent="0.25">
      <c r="A6342" s="2"/>
      <c r="B6342" s="2" t="s">
        <v>10</v>
      </c>
      <c r="C6342" s="2">
        <f>C6341</f>
        <v>265</v>
      </c>
      <c r="D6342" s="2">
        <f>D6341+1</f>
        <v>2</v>
      </c>
      <c r="E6342" s="2">
        <f t="shared" si="1407"/>
        <v>6338</v>
      </c>
      <c r="F6342" s="11">
        <v>198</v>
      </c>
      <c r="G6342" s="10">
        <v>0</v>
      </c>
      <c r="H6342" s="10">
        <v>0</v>
      </c>
      <c r="I6342" s="10">
        <v>0</v>
      </c>
      <c r="J6342" s="9">
        <v>0.119114330623179</v>
      </c>
      <c r="K6342" s="9">
        <v>0.36</v>
      </c>
      <c r="L6342" s="9">
        <v>0.36</v>
      </c>
      <c r="N6342" s="32">
        <f>IF('System Design'!$F$8=1,'Hourly Demand and Generation'!G6342*'System Design'!$F$21,IF('System Design'!$F$8=2,'Hourly Demand and Generation'!H6342*'System Design'!$F$21,IF('System Design'!$F$8=3,'Hourly Demand and Generation'!I6342*'System Design'!$F$21)))</f>
        <v>0</v>
      </c>
      <c r="O6342" s="32">
        <f>IF('System Design'!$F$8=1,'Hourly Demand and Generation'!J6342*'System Design'!$F$22,IF('System Design'!$F$8=2,'Hourly Demand and Generation'!K6342*'System Design'!$F$22,IF('System Design'!$F$8=3,'Hourly Demand and Generation'!L6342*'System Design'!$F$22)))</f>
        <v>900</v>
      </c>
      <c r="Q6342" s="32">
        <f t="shared" ref="Q6342:Q6405" si="1418">IF(F6342-N6342-O6342&gt;0,F6342-N6342-O6342,0)</f>
        <v>0</v>
      </c>
      <c r="R6342" s="32">
        <f t="shared" si="1408"/>
        <v>5400</v>
      </c>
      <c r="S6342" s="32">
        <f t="shared" si="1409"/>
        <v>0</v>
      </c>
      <c r="T6342" s="32">
        <f t="shared" si="1410"/>
        <v>21600</v>
      </c>
      <c r="U6342" s="32">
        <f t="shared" si="1411"/>
        <v>0</v>
      </c>
      <c r="V6342" s="32">
        <f t="shared" ref="V6342:V6405" si="1419">IF(F6342-N6342-O6342&lt;0,N6342+O6342-F6342,0)</f>
        <v>702</v>
      </c>
      <c r="W6342" s="32">
        <f t="shared" si="1412"/>
        <v>702</v>
      </c>
      <c r="X6342" s="32">
        <f t="shared" si="1413"/>
        <v>702</v>
      </c>
    </row>
    <row r="6343" spans="1:24" x14ac:dyDescent="0.25">
      <c r="A6343" s="2"/>
      <c r="B6343" s="2" t="s">
        <v>10</v>
      </c>
      <c r="C6343" s="2">
        <f t="shared" ref="C6343:C6364" si="1420">C6342</f>
        <v>265</v>
      </c>
      <c r="D6343" s="2">
        <f t="shared" ref="D6343:D6364" si="1421">D6342+1</f>
        <v>3</v>
      </c>
      <c r="E6343" s="2">
        <f t="shared" ref="E6343:E6406" si="1422">E6342+1</f>
        <v>6339</v>
      </c>
      <c r="F6343" s="11">
        <v>180</v>
      </c>
      <c r="G6343" s="10">
        <v>0</v>
      </c>
      <c r="H6343" s="10">
        <v>0</v>
      </c>
      <c r="I6343" s="10">
        <v>0</v>
      </c>
      <c r="J6343" s="9">
        <v>0.119114330623179</v>
      </c>
      <c r="K6343" s="9">
        <v>0.36</v>
      </c>
      <c r="L6343" s="9">
        <v>0.36</v>
      </c>
      <c r="N6343" s="32">
        <f>IF('System Design'!$F$8=1,'Hourly Demand and Generation'!G6343*'System Design'!$F$21,IF('System Design'!$F$8=2,'Hourly Demand and Generation'!H6343*'System Design'!$F$21,IF('System Design'!$F$8=3,'Hourly Demand and Generation'!I6343*'System Design'!$F$21)))</f>
        <v>0</v>
      </c>
      <c r="O6343" s="32">
        <f>IF('System Design'!$F$8=1,'Hourly Demand and Generation'!J6343*'System Design'!$F$22,IF('System Design'!$F$8=2,'Hourly Demand and Generation'!K6343*'System Design'!$F$22,IF('System Design'!$F$8=3,'Hourly Demand and Generation'!L6343*'System Design'!$F$22)))</f>
        <v>900</v>
      </c>
      <c r="Q6343" s="32">
        <f t="shared" si="1418"/>
        <v>0</v>
      </c>
      <c r="R6343" s="32">
        <f t="shared" ref="R6343:R6406" si="1423">IF($Q6343&lt;R6342+$V6343,IF(R6342+$V6343-$Q6343&gt;5400,5400,R6342+$V6343-$Q6343),0)</f>
        <v>5400</v>
      </c>
      <c r="S6343" s="32">
        <f t="shared" ref="S6343:S6406" si="1424">IF(R6343&gt;0,0,$Q6343+$V6343-R6342)</f>
        <v>0</v>
      </c>
      <c r="T6343" s="32">
        <f t="shared" ref="T6343:T6406" si="1425">IF($Q6343&lt;T6342+$V6343,IF(T6342+$V6343-$Q6343&gt;21600,21600,T6342+$V6343-$Q6343),0)</f>
        <v>21600</v>
      </c>
      <c r="U6343" s="32">
        <f t="shared" ref="U6343:U6406" si="1426">IF(T6343&gt;0,0,$Q6343+$V6343-T6342)</f>
        <v>0</v>
      </c>
      <c r="V6343" s="32">
        <f t="shared" si="1419"/>
        <v>720</v>
      </c>
      <c r="W6343" s="32">
        <f t="shared" ref="W6343:W6406" si="1427">IF(R6343=5400,$V6343-(R6343-R6342),0)</f>
        <v>720</v>
      </c>
      <c r="X6343" s="32">
        <f t="shared" ref="X6343:X6406" si="1428">IF(T6343=21600,$V6343-(T6343-T6342),0)</f>
        <v>720</v>
      </c>
    </row>
    <row r="6344" spans="1:24" x14ac:dyDescent="0.25">
      <c r="A6344" s="2"/>
      <c r="B6344" s="2" t="s">
        <v>10</v>
      </c>
      <c r="C6344" s="2">
        <f t="shared" si="1420"/>
        <v>265</v>
      </c>
      <c r="D6344" s="2">
        <f t="shared" si="1421"/>
        <v>4</v>
      </c>
      <c r="E6344" s="2">
        <f t="shared" si="1422"/>
        <v>6340</v>
      </c>
      <c r="F6344" s="11">
        <v>216</v>
      </c>
      <c r="G6344" s="10">
        <v>0</v>
      </c>
      <c r="H6344" s="10">
        <v>0</v>
      </c>
      <c r="I6344" s="10">
        <v>0</v>
      </c>
      <c r="J6344" s="9">
        <v>0.132349256247976</v>
      </c>
      <c r="K6344" s="9">
        <v>0.4</v>
      </c>
      <c r="L6344" s="9">
        <v>0.4</v>
      </c>
      <c r="N6344" s="32">
        <f>IF('System Design'!$F$8=1,'Hourly Demand and Generation'!G6344*'System Design'!$F$21,IF('System Design'!$F$8=2,'Hourly Demand and Generation'!H6344*'System Design'!$F$21,IF('System Design'!$F$8=3,'Hourly Demand and Generation'!I6344*'System Design'!$F$21)))</f>
        <v>0</v>
      </c>
      <c r="O6344" s="32">
        <f>IF('System Design'!$F$8=1,'Hourly Demand and Generation'!J6344*'System Design'!$F$22,IF('System Design'!$F$8=2,'Hourly Demand and Generation'!K6344*'System Design'!$F$22,IF('System Design'!$F$8=3,'Hourly Demand and Generation'!L6344*'System Design'!$F$22)))</f>
        <v>1000</v>
      </c>
      <c r="Q6344" s="32">
        <f t="shared" si="1418"/>
        <v>0</v>
      </c>
      <c r="R6344" s="32">
        <f t="shared" si="1423"/>
        <v>5400</v>
      </c>
      <c r="S6344" s="32">
        <f t="shared" si="1424"/>
        <v>0</v>
      </c>
      <c r="T6344" s="32">
        <f t="shared" si="1425"/>
        <v>21600</v>
      </c>
      <c r="U6344" s="32">
        <f t="shared" si="1426"/>
        <v>0</v>
      </c>
      <c r="V6344" s="32">
        <f t="shared" si="1419"/>
        <v>784</v>
      </c>
      <c r="W6344" s="32">
        <f t="shared" si="1427"/>
        <v>784</v>
      </c>
      <c r="X6344" s="32">
        <f t="shared" si="1428"/>
        <v>784</v>
      </c>
    </row>
    <row r="6345" spans="1:24" x14ac:dyDescent="0.25">
      <c r="A6345" s="2"/>
      <c r="B6345" s="2" t="s">
        <v>10</v>
      </c>
      <c r="C6345" s="2">
        <f t="shared" si="1420"/>
        <v>265</v>
      </c>
      <c r="D6345" s="2">
        <f t="shared" si="1421"/>
        <v>5</v>
      </c>
      <c r="E6345" s="2">
        <f t="shared" si="1422"/>
        <v>6341</v>
      </c>
      <c r="F6345" s="11">
        <v>234</v>
      </c>
      <c r="G6345" s="10">
        <v>0</v>
      </c>
      <c r="H6345" s="10">
        <v>3.2000000000000001E-2</v>
      </c>
      <c r="I6345" s="10">
        <v>6.4000000000000001E-2</v>
      </c>
      <c r="J6345" s="9">
        <v>0.105879404998381</v>
      </c>
      <c r="K6345" s="9">
        <v>0.32</v>
      </c>
      <c r="L6345" s="9">
        <v>0.32</v>
      </c>
      <c r="N6345" s="32">
        <f>IF('System Design'!$F$8=1,'Hourly Demand and Generation'!G6345*'System Design'!$F$21,IF('System Design'!$F$8=2,'Hourly Demand and Generation'!H6345*'System Design'!$F$21,IF('System Design'!$F$8=3,'Hourly Demand and Generation'!I6345*'System Design'!$F$21)))</f>
        <v>32</v>
      </c>
      <c r="O6345" s="32">
        <f>IF('System Design'!$F$8=1,'Hourly Demand and Generation'!J6345*'System Design'!$F$22,IF('System Design'!$F$8=2,'Hourly Demand and Generation'!K6345*'System Design'!$F$22,IF('System Design'!$F$8=3,'Hourly Demand and Generation'!L6345*'System Design'!$F$22)))</f>
        <v>800</v>
      </c>
      <c r="Q6345" s="32">
        <f t="shared" si="1418"/>
        <v>0</v>
      </c>
      <c r="R6345" s="32">
        <f t="shared" si="1423"/>
        <v>5400</v>
      </c>
      <c r="S6345" s="32">
        <f t="shared" si="1424"/>
        <v>0</v>
      </c>
      <c r="T6345" s="32">
        <f t="shared" si="1425"/>
        <v>21600</v>
      </c>
      <c r="U6345" s="32">
        <f t="shared" si="1426"/>
        <v>0</v>
      </c>
      <c r="V6345" s="32">
        <f t="shared" si="1419"/>
        <v>598</v>
      </c>
      <c r="W6345" s="32">
        <f t="shared" si="1427"/>
        <v>598</v>
      </c>
      <c r="X6345" s="32">
        <f t="shared" si="1428"/>
        <v>598</v>
      </c>
    </row>
    <row r="6346" spans="1:24" x14ac:dyDescent="0.25">
      <c r="A6346" s="2"/>
      <c r="B6346" s="2" t="s">
        <v>10</v>
      </c>
      <c r="C6346" s="2">
        <f t="shared" si="1420"/>
        <v>265</v>
      </c>
      <c r="D6346" s="2">
        <f t="shared" si="1421"/>
        <v>6</v>
      </c>
      <c r="E6346" s="2">
        <f t="shared" si="1422"/>
        <v>6342</v>
      </c>
      <c r="F6346" s="11">
        <v>252</v>
      </c>
      <c r="G6346" s="10">
        <v>6.4000000000000001E-2</v>
      </c>
      <c r="H6346" s="10">
        <v>0.1</v>
      </c>
      <c r="I6346" s="10">
        <v>0.13600000000000001</v>
      </c>
      <c r="J6346" s="9">
        <v>0.105879404998381</v>
      </c>
      <c r="K6346" s="9">
        <v>0.32</v>
      </c>
      <c r="L6346" s="9">
        <v>0.32</v>
      </c>
      <c r="N6346" s="32">
        <f>IF('System Design'!$F$8=1,'Hourly Demand and Generation'!G6346*'System Design'!$F$21,IF('System Design'!$F$8=2,'Hourly Demand and Generation'!H6346*'System Design'!$F$21,IF('System Design'!$F$8=3,'Hourly Demand and Generation'!I6346*'System Design'!$F$21)))</f>
        <v>68</v>
      </c>
      <c r="O6346" s="32">
        <f>IF('System Design'!$F$8=1,'Hourly Demand and Generation'!J6346*'System Design'!$F$22,IF('System Design'!$F$8=2,'Hourly Demand and Generation'!K6346*'System Design'!$F$22,IF('System Design'!$F$8=3,'Hourly Demand and Generation'!L6346*'System Design'!$F$22)))</f>
        <v>800</v>
      </c>
      <c r="Q6346" s="32">
        <f t="shared" si="1418"/>
        <v>0</v>
      </c>
      <c r="R6346" s="32">
        <f t="shared" si="1423"/>
        <v>5400</v>
      </c>
      <c r="S6346" s="32">
        <f t="shared" si="1424"/>
        <v>0</v>
      </c>
      <c r="T6346" s="32">
        <f t="shared" si="1425"/>
        <v>21600</v>
      </c>
      <c r="U6346" s="32">
        <f t="shared" si="1426"/>
        <v>0</v>
      </c>
      <c r="V6346" s="32">
        <f t="shared" si="1419"/>
        <v>616</v>
      </c>
      <c r="W6346" s="32">
        <f t="shared" si="1427"/>
        <v>616</v>
      </c>
      <c r="X6346" s="32">
        <f t="shared" si="1428"/>
        <v>616</v>
      </c>
    </row>
    <row r="6347" spans="1:24" x14ac:dyDescent="0.25">
      <c r="A6347" s="2"/>
      <c r="B6347" s="2" t="s">
        <v>10</v>
      </c>
      <c r="C6347" s="2">
        <f t="shared" si="1420"/>
        <v>265</v>
      </c>
      <c r="D6347" s="2">
        <f t="shared" si="1421"/>
        <v>7</v>
      </c>
      <c r="E6347" s="2">
        <f t="shared" si="1422"/>
        <v>6343</v>
      </c>
      <c r="F6347" s="11">
        <v>270</v>
      </c>
      <c r="G6347" s="10">
        <v>0.13600000000000001</v>
      </c>
      <c r="H6347" s="10">
        <v>0.16800000000000001</v>
      </c>
      <c r="I6347" s="10">
        <v>0.2</v>
      </c>
      <c r="J6347" s="9">
        <v>0.119114330623179</v>
      </c>
      <c r="K6347" s="9">
        <v>0.36</v>
      </c>
      <c r="L6347" s="9">
        <v>0.36</v>
      </c>
      <c r="N6347" s="32">
        <f>IF('System Design'!$F$8=1,'Hourly Demand and Generation'!G6347*'System Design'!$F$21,IF('System Design'!$F$8=2,'Hourly Demand and Generation'!H6347*'System Design'!$F$21,IF('System Design'!$F$8=3,'Hourly Demand and Generation'!I6347*'System Design'!$F$21)))</f>
        <v>100</v>
      </c>
      <c r="O6347" s="32">
        <f>IF('System Design'!$F$8=1,'Hourly Demand and Generation'!J6347*'System Design'!$F$22,IF('System Design'!$F$8=2,'Hourly Demand and Generation'!K6347*'System Design'!$F$22,IF('System Design'!$F$8=3,'Hourly Demand and Generation'!L6347*'System Design'!$F$22)))</f>
        <v>900</v>
      </c>
      <c r="Q6347" s="32">
        <f t="shared" si="1418"/>
        <v>0</v>
      </c>
      <c r="R6347" s="32">
        <f t="shared" si="1423"/>
        <v>5400</v>
      </c>
      <c r="S6347" s="32">
        <f t="shared" si="1424"/>
        <v>0</v>
      </c>
      <c r="T6347" s="32">
        <f t="shared" si="1425"/>
        <v>21600</v>
      </c>
      <c r="U6347" s="32">
        <f t="shared" si="1426"/>
        <v>0</v>
      </c>
      <c r="V6347" s="32">
        <f t="shared" si="1419"/>
        <v>730</v>
      </c>
      <c r="W6347" s="32">
        <f t="shared" si="1427"/>
        <v>730</v>
      </c>
      <c r="X6347" s="32">
        <f t="shared" si="1428"/>
        <v>730</v>
      </c>
    </row>
    <row r="6348" spans="1:24" x14ac:dyDescent="0.25">
      <c r="A6348" s="2"/>
      <c r="B6348" s="2" t="s">
        <v>10</v>
      </c>
      <c r="C6348" s="2">
        <f t="shared" si="1420"/>
        <v>265</v>
      </c>
      <c r="D6348" s="2">
        <f t="shared" si="1421"/>
        <v>8</v>
      </c>
      <c r="E6348" s="2">
        <f t="shared" si="1422"/>
        <v>6344</v>
      </c>
      <c r="F6348" s="11">
        <v>288</v>
      </c>
      <c r="G6348" s="10">
        <v>0.26400000000000001</v>
      </c>
      <c r="H6348" s="10">
        <v>0.3</v>
      </c>
      <c r="I6348" s="10">
        <v>0.33600000000000002</v>
      </c>
      <c r="J6348" s="9">
        <v>0.119114330623179</v>
      </c>
      <c r="K6348" s="9">
        <v>0.36</v>
      </c>
      <c r="L6348" s="9">
        <v>0.36</v>
      </c>
      <c r="N6348" s="32">
        <f>IF('System Design'!$F$8=1,'Hourly Demand and Generation'!G6348*'System Design'!$F$21,IF('System Design'!$F$8=2,'Hourly Demand and Generation'!H6348*'System Design'!$F$21,IF('System Design'!$F$8=3,'Hourly Demand and Generation'!I6348*'System Design'!$F$21)))</f>
        <v>168</v>
      </c>
      <c r="O6348" s="32">
        <f>IF('System Design'!$F$8=1,'Hourly Demand and Generation'!J6348*'System Design'!$F$22,IF('System Design'!$F$8=2,'Hourly Demand and Generation'!K6348*'System Design'!$F$22,IF('System Design'!$F$8=3,'Hourly Demand and Generation'!L6348*'System Design'!$F$22)))</f>
        <v>900</v>
      </c>
      <c r="Q6348" s="32">
        <f t="shared" si="1418"/>
        <v>0</v>
      </c>
      <c r="R6348" s="32">
        <f t="shared" si="1423"/>
        <v>5400</v>
      </c>
      <c r="S6348" s="32">
        <f t="shared" si="1424"/>
        <v>0</v>
      </c>
      <c r="T6348" s="32">
        <f t="shared" si="1425"/>
        <v>21600</v>
      </c>
      <c r="U6348" s="32">
        <f t="shared" si="1426"/>
        <v>0</v>
      </c>
      <c r="V6348" s="32">
        <f t="shared" si="1419"/>
        <v>780</v>
      </c>
      <c r="W6348" s="32">
        <f t="shared" si="1427"/>
        <v>780</v>
      </c>
      <c r="X6348" s="32">
        <f t="shared" si="1428"/>
        <v>780</v>
      </c>
    </row>
    <row r="6349" spans="1:24" x14ac:dyDescent="0.25">
      <c r="A6349" s="2"/>
      <c r="B6349" s="2" t="s">
        <v>10</v>
      </c>
      <c r="C6349" s="2">
        <f t="shared" si="1420"/>
        <v>265</v>
      </c>
      <c r="D6349" s="2">
        <f t="shared" si="1421"/>
        <v>9</v>
      </c>
      <c r="E6349" s="2">
        <f t="shared" si="1422"/>
        <v>6345</v>
      </c>
      <c r="F6349" s="11">
        <v>288</v>
      </c>
      <c r="G6349" s="10">
        <v>0.4</v>
      </c>
      <c r="H6349" s="10">
        <v>0.432</v>
      </c>
      <c r="I6349" s="10">
        <v>0.46400000000000002</v>
      </c>
      <c r="J6349" s="9">
        <v>0.105879404998381</v>
      </c>
      <c r="K6349" s="9">
        <v>0.32</v>
      </c>
      <c r="L6349" s="9">
        <v>0.32</v>
      </c>
      <c r="N6349" s="32">
        <f>IF('System Design'!$F$8=1,'Hourly Demand and Generation'!G6349*'System Design'!$F$21,IF('System Design'!$F$8=2,'Hourly Demand and Generation'!H6349*'System Design'!$F$21,IF('System Design'!$F$8=3,'Hourly Demand and Generation'!I6349*'System Design'!$F$21)))</f>
        <v>232</v>
      </c>
      <c r="O6349" s="32">
        <f>IF('System Design'!$F$8=1,'Hourly Demand and Generation'!J6349*'System Design'!$F$22,IF('System Design'!$F$8=2,'Hourly Demand and Generation'!K6349*'System Design'!$F$22,IF('System Design'!$F$8=3,'Hourly Demand and Generation'!L6349*'System Design'!$F$22)))</f>
        <v>800</v>
      </c>
      <c r="Q6349" s="32">
        <f t="shared" si="1418"/>
        <v>0</v>
      </c>
      <c r="R6349" s="32">
        <f t="shared" si="1423"/>
        <v>5400</v>
      </c>
      <c r="S6349" s="32">
        <f t="shared" si="1424"/>
        <v>0</v>
      </c>
      <c r="T6349" s="32">
        <f t="shared" si="1425"/>
        <v>21600</v>
      </c>
      <c r="U6349" s="32">
        <f t="shared" si="1426"/>
        <v>0</v>
      </c>
      <c r="V6349" s="32">
        <f t="shared" si="1419"/>
        <v>744</v>
      </c>
      <c r="W6349" s="32">
        <f t="shared" si="1427"/>
        <v>744</v>
      </c>
      <c r="X6349" s="32">
        <f t="shared" si="1428"/>
        <v>744</v>
      </c>
    </row>
    <row r="6350" spans="1:24" x14ac:dyDescent="0.25">
      <c r="A6350" s="2"/>
      <c r="B6350" s="2" t="s">
        <v>10</v>
      </c>
      <c r="C6350" s="2">
        <f t="shared" si="1420"/>
        <v>265</v>
      </c>
      <c r="D6350" s="2">
        <f t="shared" si="1421"/>
        <v>10</v>
      </c>
      <c r="E6350" s="2">
        <f t="shared" si="1422"/>
        <v>6346</v>
      </c>
      <c r="F6350" s="11">
        <v>280.8</v>
      </c>
      <c r="G6350" s="10">
        <v>0.53600000000000003</v>
      </c>
      <c r="H6350" s="10">
        <v>0.56799999999999995</v>
      </c>
      <c r="I6350" s="10">
        <v>0.6</v>
      </c>
      <c r="J6350" s="9">
        <v>0.119114330623179</v>
      </c>
      <c r="K6350" s="9">
        <v>0.36</v>
      </c>
      <c r="L6350" s="9">
        <v>0.36</v>
      </c>
      <c r="N6350" s="32">
        <f>IF('System Design'!$F$8=1,'Hourly Demand and Generation'!G6350*'System Design'!$F$21,IF('System Design'!$F$8=2,'Hourly Demand and Generation'!H6350*'System Design'!$F$21,IF('System Design'!$F$8=3,'Hourly Demand and Generation'!I6350*'System Design'!$F$21)))</f>
        <v>300</v>
      </c>
      <c r="O6350" s="32">
        <f>IF('System Design'!$F$8=1,'Hourly Demand and Generation'!J6350*'System Design'!$F$22,IF('System Design'!$F$8=2,'Hourly Demand and Generation'!K6350*'System Design'!$F$22,IF('System Design'!$F$8=3,'Hourly Demand and Generation'!L6350*'System Design'!$F$22)))</f>
        <v>900</v>
      </c>
      <c r="Q6350" s="32">
        <f t="shared" si="1418"/>
        <v>0</v>
      </c>
      <c r="R6350" s="32">
        <f t="shared" si="1423"/>
        <v>5400</v>
      </c>
      <c r="S6350" s="32">
        <f t="shared" si="1424"/>
        <v>0</v>
      </c>
      <c r="T6350" s="32">
        <f t="shared" si="1425"/>
        <v>21600</v>
      </c>
      <c r="U6350" s="32">
        <f t="shared" si="1426"/>
        <v>0</v>
      </c>
      <c r="V6350" s="32">
        <f t="shared" si="1419"/>
        <v>919.2</v>
      </c>
      <c r="W6350" s="32">
        <f t="shared" si="1427"/>
        <v>919.2</v>
      </c>
      <c r="X6350" s="32">
        <f t="shared" si="1428"/>
        <v>919.2</v>
      </c>
    </row>
    <row r="6351" spans="1:24" x14ac:dyDescent="0.25">
      <c r="A6351" s="2"/>
      <c r="B6351" s="2" t="s">
        <v>10</v>
      </c>
      <c r="C6351" s="2">
        <f t="shared" si="1420"/>
        <v>265</v>
      </c>
      <c r="D6351" s="2">
        <f t="shared" si="1421"/>
        <v>11</v>
      </c>
      <c r="E6351" s="2">
        <f t="shared" si="1422"/>
        <v>6347</v>
      </c>
      <c r="F6351" s="11">
        <v>277.2</v>
      </c>
      <c r="G6351" s="10">
        <v>0.66400000000000003</v>
      </c>
      <c r="H6351" s="10">
        <v>0.7</v>
      </c>
      <c r="I6351" s="10">
        <v>0.73599999999999999</v>
      </c>
      <c r="J6351" s="9">
        <v>0.105879404998381</v>
      </c>
      <c r="K6351" s="9">
        <v>0.32</v>
      </c>
      <c r="L6351" s="9">
        <v>0.32</v>
      </c>
      <c r="N6351" s="32">
        <f>IF('System Design'!$F$8=1,'Hourly Demand and Generation'!G6351*'System Design'!$F$21,IF('System Design'!$F$8=2,'Hourly Demand and Generation'!H6351*'System Design'!$F$21,IF('System Design'!$F$8=3,'Hourly Demand and Generation'!I6351*'System Design'!$F$21)))</f>
        <v>368</v>
      </c>
      <c r="O6351" s="32">
        <f>IF('System Design'!$F$8=1,'Hourly Demand and Generation'!J6351*'System Design'!$F$22,IF('System Design'!$F$8=2,'Hourly Demand and Generation'!K6351*'System Design'!$F$22,IF('System Design'!$F$8=3,'Hourly Demand and Generation'!L6351*'System Design'!$F$22)))</f>
        <v>800</v>
      </c>
      <c r="Q6351" s="32">
        <f t="shared" si="1418"/>
        <v>0</v>
      </c>
      <c r="R6351" s="32">
        <f t="shared" si="1423"/>
        <v>5400</v>
      </c>
      <c r="S6351" s="32">
        <f t="shared" si="1424"/>
        <v>0</v>
      </c>
      <c r="T6351" s="32">
        <f t="shared" si="1425"/>
        <v>21600</v>
      </c>
      <c r="U6351" s="32">
        <f t="shared" si="1426"/>
        <v>0</v>
      </c>
      <c r="V6351" s="32">
        <f t="shared" si="1419"/>
        <v>890.8</v>
      </c>
      <c r="W6351" s="32">
        <f t="shared" si="1427"/>
        <v>890.8</v>
      </c>
      <c r="X6351" s="32">
        <f t="shared" si="1428"/>
        <v>890.8</v>
      </c>
    </row>
    <row r="6352" spans="1:24" x14ac:dyDescent="0.25">
      <c r="A6352" s="2"/>
      <c r="B6352" s="2" t="s">
        <v>10</v>
      </c>
      <c r="C6352" s="2">
        <f t="shared" si="1420"/>
        <v>265</v>
      </c>
      <c r="D6352" s="2">
        <f t="shared" si="1421"/>
        <v>12</v>
      </c>
      <c r="E6352" s="2">
        <f t="shared" si="1422"/>
        <v>6348</v>
      </c>
      <c r="F6352" s="11">
        <v>277.2</v>
      </c>
      <c r="G6352" s="10">
        <v>0.8</v>
      </c>
      <c r="H6352" s="10">
        <v>0.8</v>
      </c>
      <c r="I6352" s="10">
        <v>0.8</v>
      </c>
      <c r="J6352" s="9">
        <v>9.9261942185982194E-2</v>
      </c>
      <c r="K6352" s="9">
        <v>0.3</v>
      </c>
      <c r="L6352" s="9">
        <v>0.3</v>
      </c>
      <c r="N6352" s="32">
        <f>IF('System Design'!$F$8=1,'Hourly Demand and Generation'!G6352*'System Design'!$F$21,IF('System Design'!$F$8=2,'Hourly Demand and Generation'!H6352*'System Design'!$F$21,IF('System Design'!$F$8=3,'Hourly Demand and Generation'!I6352*'System Design'!$F$21)))</f>
        <v>400</v>
      </c>
      <c r="O6352" s="32">
        <f>IF('System Design'!$F$8=1,'Hourly Demand and Generation'!J6352*'System Design'!$F$22,IF('System Design'!$F$8=2,'Hourly Demand and Generation'!K6352*'System Design'!$F$22,IF('System Design'!$F$8=3,'Hourly Demand and Generation'!L6352*'System Design'!$F$22)))</f>
        <v>750</v>
      </c>
      <c r="Q6352" s="32">
        <f t="shared" si="1418"/>
        <v>0</v>
      </c>
      <c r="R6352" s="32">
        <f t="shared" si="1423"/>
        <v>5400</v>
      </c>
      <c r="S6352" s="32">
        <f t="shared" si="1424"/>
        <v>0</v>
      </c>
      <c r="T6352" s="32">
        <f t="shared" si="1425"/>
        <v>21600</v>
      </c>
      <c r="U6352" s="32">
        <f t="shared" si="1426"/>
        <v>0</v>
      </c>
      <c r="V6352" s="32">
        <f t="shared" si="1419"/>
        <v>872.8</v>
      </c>
      <c r="W6352" s="32">
        <f t="shared" si="1427"/>
        <v>872.8</v>
      </c>
      <c r="X6352" s="32">
        <f t="shared" si="1428"/>
        <v>872.8</v>
      </c>
    </row>
    <row r="6353" spans="1:24" x14ac:dyDescent="0.25">
      <c r="A6353" s="2"/>
      <c r="B6353" s="2" t="s">
        <v>10</v>
      </c>
      <c r="C6353" s="2">
        <f t="shared" si="1420"/>
        <v>265</v>
      </c>
      <c r="D6353" s="2">
        <f t="shared" si="1421"/>
        <v>13</v>
      </c>
      <c r="E6353" s="2">
        <f t="shared" si="1422"/>
        <v>6349</v>
      </c>
      <c r="F6353" s="11">
        <v>288</v>
      </c>
      <c r="G6353" s="10">
        <v>0.66400000000000003</v>
      </c>
      <c r="H6353" s="10">
        <v>0.7</v>
      </c>
      <c r="I6353" s="10">
        <v>0.73599999999999999</v>
      </c>
      <c r="J6353" s="9">
        <v>0.105879404998381</v>
      </c>
      <c r="K6353" s="9">
        <v>0.32</v>
      </c>
      <c r="L6353" s="9">
        <v>0.32</v>
      </c>
      <c r="N6353" s="32">
        <f>IF('System Design'!$F$8=1,'Hourly Demand and Generation'!G6353*'System Design'!$F$21,IF('System Design'!$F$8=2,'Hourly Demand and Generation'!H6353*'System Design'!$F$21,IF('System Design'!$F$8=3,'Hourly Demand and Generation'!I6353*'System Design'!$F$21)))</f>
        <v>368</v>
      </c>
      <c r="O6353" s="32">
        <f>IF('System Design'!$F$8=1,'Hourly Demand and Generation'!J6353*'System Design'!$F$22,IF('System Design'!$F$8=2,'Hourly Demand and Generation'!K6353*'System Design'!$F$22,IF('System Design'!$F$8=3,'Hourly Demand and Generation'!L6353*'System Design'!$F$22)))</f>
        <v>800</v>
      </c>
      <c r="Q6353" s="32">
        <f t="shared" si="1418"/>
        <v>0</v>
      </c>
      <c r="R6353" s="32">
        <f t="shared" si="1423"/>
        <v>5400</v>
      </c>
      <c r="S6353" s="32">
        <f t="shared" si="1424"/>
        <v>0</v>
      </c>
      <c r="T6353" s="32">
        <f t="shared" si="1425"/>
        <v>21600</v>
      </c>
      <c r="U6353" s="32">
        <f t="shared" si="1426"/>
        <v>0</v>
      </c>
      <c r="V6353" s="32">
        <f t="shared" si="1419"/>
        <v>880</v>
      </c>
      <c r="W6353" s="32">
        <f t="shared" si="1427"/>
        <v>880</v>
      </c>
      <c r="X6353" s="32">
        <f t="shared" si="1428"/>
        <v>880</v>
      </c>
    </row>
    <row r="6354" spans="1:24" x14ac:dyDescent="0.25">
      <c r="A6354" s="2"/>
      <c r="B6354" s="2" t="s">
        <v>10</v>
      </c>
      <c r="C6354" s="2">
        <f t="shared" si="1420"/>
        <v>265</v>
      </c>
      <c r="D6354" s="2">
        <f t="shared" si="1421"/>
        <v>14</v>
      </c>
      <c r="E6354" s="2">
        <f t="shared" si="1422"/>
        <v>6350</v>
      </c>
      <c r="F6354" s="11">
        <v>288</v>
      </c>
      <c r="G6354" s="10">
        <v>0.53600000000000003</v>
      </c>
      <c r="H6354" s="10">
        <v>0.56799999999999995</v>
      </c>
      <c r="I6354" s="10">
        <v>0.6</v>
      </c>
      <c r="J6354" s="9">
        <v>0.11249686781078</v>
      </c>
      <c r="K6354" s="9">
        <v>0.34</v>
      </c>
      <c r="L6354" s="9">
        <v>0.34</v>
      </c>
      <c r="N6354" s="32">
        <f>IF('System Design'!$F$8=1,'Hourly Demand and Generation'!G6354*'System Design'!$F$21,IF('System Design'!$F$8=2,'Hourly Demand and Generation'!H6354*'System Design'!$F$21,IF('System Design'!$F$8=3,'Hourly Demand and Generation'!I6354*'System Design'!$F$21)))</f>
        <v>300</v>
      </c>
      <c r="O6354" s="32">
        <f>IF('System Design'!$F$8=1,'Hourly Demand and Generation'!J6354*'System Design'!$F$22,IF('System Design'!$F$8=2,'Hourly Demand and Generation'!K6354*'System Design'!$F$22,IF('System Design'!$F$8=3,'Hourly Demand and Generation'!L6354*'System Design'!$F$22)))</f>
        <v>850.00000000000011</v>
      </c>
      <c r="Q6354" s="32">
        <f t="shared" si="1418"/>
        <v>0</v>
      </c>
      <c r="R6354" s="32">
        <f t="shared" si="1423"/>
        <v>5400</v>
      </c>
      <c r="S6354" s="32">
        <f t="shared" si="1424"/>
        <v>0</v>
      </c>
      <c r="T6354" s="32">
        <f t="shared" si="1425"/>
        <v>21600</v>
      </c>
      <c r="U6354" s="32">
        <f t="shared" si="1426"/>
        <v>0</v>
      </c>
      <c r="V6354" s="32">
        <f t="shared" si="1419"/>
        <v>862</v>
      </c>
      <c r="W6354" s="32">
        <f t="shared" si="1427"/>
        <v>862</v>
      </c>
      <c r="X6354" s="32">
        <f t="shared" si="1428"/>
        <v>862</v>
      </c>
    </row>
    <row r="6355" spans="1:24" x14ac:dyDescent="0.25">
      <c r="A6355" s="2"/>
      <c r="B6355" s="2" t="s">
        <v>10</v>
      </c>
      <c r="C6355" s="2">
        <f t="shared" si="1420"/>
        <v>265</v>
      </c>
      <c r="D6355" s="2">
        <f t="shared" si="1421"/>
        <v>15</v>
      </c>
      <c r="E6355" s="2">
        <f t="shared" si="1422"/>
        <v>6351</v>
      </c>
      <c r="F6355" s="11">
        <v>306</v>
      </c>
      <c r="G6355" s="10">
        <v>0.4</v>
      </c>
      <c r="H6355" s="10">
        <v>0.432</v>
      </c>
      <c r="I6355" s="10">
        <v>0.46400000000000002</v>
      </c>
      <c r="J6355" s="9">
        <v>0.119114330623179</v>
      </c>
      <c r="K6355" s="9">
        <v>0.36</v>
      </c>
      <c r="L6355" s="9">
        <v>0.36</v>
      </c>
      <c r="N6355" s="32">
        <f>IF('System Design'!$F$8=1,'Hourly Demand and Generation'!G6355*'System Design'!$F$21,IF('System Design'!$F$8=2,'Hourly Demand and Generation'!H6355*'System Design'!$F$21,IF('System Design'!$F$8=3,'Hourly Demand and Generation'!I6355*'System Design'!$F$21)))</f>
        <v>232</v>
      </c>
      <c r="O6355" s="32">
        <f>IF('System Design'!$F$8=1,'Hourly Demand and Generation'!J6355*'System Design'!$F$22,IF('System Design'!$F$8=2,'Hourly Demand and Generation'!K6355*'System Design'!$F$22,IF('System Design'!$F$8=3,'Hourly Demand and Generation'!L6355*'System Design'!$F$22)))</f>
        <v>900</v>
      </c>
      <c r="Q6355" s="32">
        <f t="shared" si="1418"/>
        <v>0</v>
      </c>
      <c r="R6355" s="32">
        <f t="shared" si="1423"/>
        <v>5400</v>
      </c>
      <c r="S6355" s="32">
        <f t="shared" si="1424"/>
        <v>0</v>
      </c>
      <c r="T6355" s="32">
        <f t="shared" si="1425"/>
        <v>21600</v>
      </c>
      <c r="U6355" s="32">
        <f t="shared" si="1426"/>
        <v>0</v>
      </c>
      <c r="V6355" s="32">
        <f t="shared" si="1419"/>
        <v>826</v>
      </c>
      <c r="W6355" s="32">
        <f t="shared" si="1427"/>
        <v>826</v>
      </c>
      <c r="X6355" s="32">
        <f t="shared" si="1428"/>
        <v>826</v>
      </c>
    </row>
    <row r="6356" spans="1:24" x14ac:dyDescent="0.25">
      <c r="A6356" s="2"/>
      <c r="B6356" s="2" t="s">
        <v>10</v>
      </c>
      <c r="C6356" s="2">
        <f t="shared" si="1420"/>
        <v>265</v>
      </c>
      <c r="D6356" s="2">
        <f t="shared" si="1421"/>
        <v>16</v>
      </c>
      <c r="E6356" s="2">
        <f t="shared" si="1422"/>
        <v>6352</v>
      </c>
      <c r="F6356" s="11">
        <v>324</v>
      </c>
      <c r="G6356" s="10">
        <v>0.26400000000000001</v>
      </c>
      <c r="H6356" s="10">
        <v>0.3</v>
      </c>
      <c r="I6356" s="10">
        <v>0.33600000000000002</v>
      </c>
      <c r="J6356" s="9">
        <v>0.119114330623179</v>
      </c>
      <c r="K6356" s="9">
        <v>0.36</v>
      </c>
      <c r="L6356" s="9">
        <v>0.36</v>
      </c>
      <c r="N6356" s="32">
        <f>IF('System Design'!$F$8=1,'Hourly Demand and Generation'!G6356*'System Design'!$F$21,IF('System Design'!$F$8=2,'Hourly Demand and Generation'!H6356*'System Design'!$F$21,IF('System Design'!$F$8=3,'Hourly Demand and Generation'!I6356*'System Design'!$F$21)))</f>
        <v>168</v>
      </c>
      <c r="O6356" s="32">
        <f>IF('System Design'!$F$8=1,'Hourly Demand and Generation'!J6356*'System Design'!$F$22,IF('System Design'!$F$8=2,'Hourly Demand and Generation'!K6356*'System Design'!$F$22,IF('System Design'!$F$8=3,'Hourly Demand and Generation'!L6356*'System Design'!$F$22)))</f>
        <v>900</v>
      </c>
      <c r="Q6356" s="32">
        <f t="shared" si="1418"/>
        <v>0</v>
      </c>
      <c r="R6356" s="32">
        <f t="shared" si="1423"/>
        <v>5400</v>
      </c>
      <c r="S6356" s="32">
        <f t="shared" si="1424"/>
        <v>0</v>
      </c>
      <c r="T6356" s="32">
        <f t="shared" si="1425"/>
        <v>21600</v>
      </c>
      <c r="U6356" s="32">
        <f t="shared" si="1426"/>
        <v>0</v>
      </c>
      <c r="V6356" s="32">
        <f t="shared" si="1419"/>
        <v>744</v>
      </c>
      <c r="W6356" s="32">
        <f t="shared" si="1427"/>
        <v>744</v>
      </c>
      <c r="X6356" s="32">
        <f t="shared" si="1428"/>
        <v>744</v>
      </c>
    </row>
    <row r="6357" spans="1:24" x14ac:dyDescent="0.25">
      <c r="A6357" s="2"/>
      <c r="B6357" s="2" t="s">
        <v>10</v>
      </c>
      <c r="C6357" s="2">
        <f t="shared" si="1420"/>
        <v>265</v>
      </c>
      <c r="D6357" s="2">
        <f t="shared" si="1421"/>
        <v>17</v>
      </c>
      <c r="E6357" s="2">
        <f t="shared" si="1422"/>
        <v>6353</v>
      </c>
      <c r="F6357" s="11">
        <v>342</v>
      </c>
      <c r="G6357" s="10">
        <v>0.13600000000000001</v>
      </c>
      <c r="H6357" s="10">
        <v>0.16800000000000001</v>
      </c>
      <c r="I6357" s="10">
        <v>0.2</v>
      </c>
      <c r="J6357" s="9">
        <v>0.132349256247976</v>
      </c>
      <c r="K6357" s="9">
        <v>0.4</v>
      </c>
      <c r="L6357" s="9">
        <v>0.4</v>
      </c>
      <c r="N6357" s="32">
        <f>IF('System Design'!$F$8=1,'Hourly Demand and Generation'!G6357*'System Design'!$F$21,IF('System Design'!$F$8=2,'Hourly Demand and Generation'!H6357*'System Design'!$F$21,IF('System Design'!$F$8=3,'Hourly Demand and Generation'!I6357*'System Design'!$F$21)))</f>
        <v>100</v>
      </c>
      <c r="O6357" s="32">
        <f>IF('System Design'!$F$8=1,'Hourly Demand and Generation'!J6357*'System Design'!$F$22,IF('System Design'!$F$8=2,'Hourly Demand and Generation'!K6357*'System Design'!$F$22,IF('System Design'!$F$8=3,'Hourly Demand and Generation'!L6357*'System Design'!$F$22)))</f>
        <v>1000</v>
      </c>
      <c r="Q6357" s="32">
        <f t="shared" si="1418"/>
        <v>0</v>
      </c>
      <c r="R6357" s="32">
        <f t="shared" si="1423"/>
        <v>5400</v>
      </c>
      <c r="S6357" s="32">
        <f t="shared" si="1424"/>
        <v>0</v>
      </c>
      <c r="T6357" s="32">
        <f t="shared" si="1425"/>
        <v>21600</v>
      </c>
      <c r="U6357" s="32">
        <f t="shared" si="1426"/>
        <v>0</v>
      </c>
      <c r="V6357" s="32">
        <f t="shared" si="1419"/>
        <v>758</v>
      </c>
      <c r="W6357" s="32">
        <f t="shared" si="1427"/>
        <v>758</v>
      </c>
      <c r="X6357" s="32">
        <f t="shared" si="1428"/>
        <v>758</v>
      </c>
    </row>
    <row r="6358" spans="1:24" x14ac:dyDescent="0.25">
      <c r="A6358" s="2"/>
      <c r="B6358" s="2" t="s">
        <v>10</v>
      </c>
      <c r="C6358" s="2">
        <f t="shared" si="1420"/>
        <v>265</v>
      </c>
      <c r="D6358" s="2">
        <f t="shared" si="1421"/>
        <v>18</v>
      </c>
      <c r="E6358" s="2">
        <f t="shared" si="1422"/>
        <v>6354</v>
      </c>
      <c r="F6358" s="11">
        <v>360</v>
      </c>
      <c r="G6358" s="10">
        <v>6.4000000000000001E-2</v>
      </c>
      <c r="H6358" s="10">
        <v>0.1</v>
      </c>
      <c r="I6358" s="10">
        <v>0.13600000000000001</v>
      </c>
      <c r="J6358" s="9">
        <v>0.125731793435577</v>
      </c>
      <c r="K6358" s="9">
        <v>0.38</v>
      </c>
      <c r="L6358" s="9">
        <v>0.38</v>
      </c>
      <c r="N6358" s="32">
        <f>IF('System Design'!$F$8=1,'Hourly Demand and Generation'!G6358*'System Design'!$F$21,IF('System Design'!$F$8=2,'Hourly Demand and Generation'!H6358*'System Design'!$F$21,IF('System Design'!$F$8=3,'Hourly Demand and Generation'!I6358*'System Design'!$F$21)))</f>
        <v>68</v>
      </c>
      <c r="O6358" s="32">
        <f>IF('System Design'!$F$8=1,'Hourly Demand and Generation'!J6358*'System Design'!$F$22,IF('System Design'!$F$8=2,'Hourly Demand and Generation'!K6358*'System Design'!$F$22,IF('System Design'!$F$8=3,'Hourly Demand and Generation'!L6358*'System Design'!$F$22)))</f>
        <v>950</v>
      </c>
      <c r="Q6358" s="32">
        <f t="shared" si="1418"/>
        <v>0</v>
      </c>
      <c r="R6358" s="32">
        <f t="shared" si="1423"/>
        <v>5400</v>
      </c>
      <c r="S6358" s="32">
        <f t="shared" si="1424"/>
        <v>0</v>
      </c>
      <c r="T6358" s="32">
        <f t="shared" si="1425"/>
        <v>21600</v>
      </c>
      <c r="U6358" s="32">
        <f t="shared" si="1426"/>
        <v>0</v>
      </c>
      <c r="V6358" s="32">
        <f t="shared" si="1419"/>
        <v>658</v>
      </c>
      <c r="W6358" s="32">
        <f t="shared" si="1427"/>
        <v>658</v>
      </c>
      <c r="X6358" s="32">
        <f t="shared" si="1428"/>
        <v>658</v>
      </c>
    </row>
    <row r="6359" spans="1:24" x14ac:dyDescent="0.25">
      <c r="A6359" s="2"/>
      <c r="B6359" s="2" t="s">
        <v>10</v>
      </c>
      <c r="C6359" s="2">
        <f t="shared" si="1420"/>
        <v>265</v>
      </c>
      <c r="D6359" s="2">
        <f t="shared" si="1421"/>
        <v>19</v>
      </c>
      <c r="E6359" s="2">
        <f t="shared" si="1422"/>
        <v>6355</v>
      </c>
      <c r="F6359" s="11">
        <v>349.2</v>
      </c>
      <c r="G6359" s="10">
        <v>0</v>
      </c>
      <c r="H6359" s="10">
        <v>3.2000000000000001E-2</v>
      </c>
      <c r="I6359" s="10">
        <v>6.4000000000000001E-2</v>
      </c>
      <c r="J6359" s="9">
        <v>0.119114330623179</v>
      </c>
      <c r="K6359" s="9">
        <v>0.36</v>
      </c>
      <c r="L6359" s="9">
        <v>0.36</v>
      </c>
      <c r="N6359" s="32">
        <f>IF('System Design'!$F$8=1,'Hourly Demand and Generation'!G6359*'System Design'!$F$21,IF('System Design'!$F$8=2,'Hourly Demand and Generation'!H6359*'System Design'!$F$21,IF('System Design'!$F$8=3,'Hourly Demand and Generation'!I6359*'System Design'!$F$21)))</f>
        <v>32</v>
      </c>
      <c r="O6359" s="32">
        <f>IF('System Design'!$F$8=1,'Hourly Demand and Generation'!J6359*'System Design'!$F$22,IF('System Design'!$F$8=2,'Hourly Demand and Generation'!K6359*'System Design'!$F$22,IF('System Design'!$F$8=3,'Hourly Demand and Generation'!L6359*'System Design'!$F$22)))</f>
        <v>900</v>
      </c>
      <c r="Q6359" s="32">
        <f t="shared" si="1418"/>
        <v>0</v>
      </c>
      <c r="R6359" s="32">
        <f t="shared" si="1423"/>
        <v>5400</v>
      </c>
      <c r="S6359" s="32">
        <f t="shared" si="1424"/>
        <v>0</v>
      </c>
      <c r="T6359" s="32">
        <f t="shared" si="1425"/>
        <v>21600</v>
      </c>
      <c r="U6359" s="32">
        <f t="shared" si="1426"/>
        <v>0</v>
      </c>
      <c r="V6359" s="32">
        <f t="shared" si="1419"/>
        <v>582.79999999999995</v>
      </c>
      <c r="W6359" s="32">
        <f t="shared" si="1427"/>
        <v>582.79999999999995</v>
      </c>
      <c r="X6359" s="32">
        <f t="shared" si="1428"/>
        <v>582.79999999999995</v>
      </c>
    </row>
    <row r="6360" spans="1:24" x14ac:dyDescent="0.25">
      <c r="A6360" s="2"/>
      <c r="B6360" s="2" t="s">
        <v>10</v>
      </c>
      <c r="C6360" s="2">
        <f t="shared" si="1420"/>
        <v>265</v>
      </c>
      <c r="D6360" s="2">
        <f t="shared" si="1421"/>
        <v>20</v>
      </c>
      <c r="E6360" s="2">
        <f t="shared" si="1422"/>
        <v>6356</v>
      </c>
      <c r="F6360" s="11">
        <v>342</v>
      </c>
      <c r="G6360" s="10">
        <v>0</v>
      </c>
      <c r="H6360" s="10">
        <v>0</v>
      </c>
      <c r="I6360" s="10">
        <v>0</v>
      </c>
      <c r="J6360" s="9">
        <v>0.119114330623179</v>
      </c>
      <c r="K6360" s="9">
        <v>0.36</v>
      </c>
      <c r="L6360" s="9">
        <v>0.36</v>
      </c>
      <c r="N6360" s="32">
        <f>IF('System Design'!$F$8=1,'Hourly Demand and Generation'!G6360*'System Design'!$F$21,IF('System Design'!$F$8=2,'Hourly Demand and Generation'!H6360*'System Design'!$F$21,IF('System Design'!$F$8=3,'Hourly Demand and Generation'!I6360*'System Design'!$F$21)))</f>
        <v>0</v>
      </c>
      <c r="O6360" s="32">
        <f>IF('System Design'!$F$8=1,'Hourly Demand and Generation'!J6360*'System Design'!$F$22,IF('System Design'!$F$8=2,'Hourly Demand and Generation'!K6360*'System Design'!$F$22,IF('System Design'!$F$8=3,'Hourly Demand and Generation'!L6360*'System Design'!$F$22)))</f>
        <v>900</v>
      </c>
      <c r="Q6360" s="32">
        <f t="shared" si="1418"/>
        <v>0</v>
      </c>
      <c r="R6360" s="32">
        <f t="shared" si="1423"/>
        <v>5400</v>
      </c>
      <c r="S6360" s="32">
        <f t="shared" si="1424"/>
        <v>0</v>
      </c>
      <c r="T6360" s="32">
        <f t="shared" si="1425"/>
        <v>21600</v>
      </c>
      <c r="U6360" s="32">
        <f t="shared" si="1426"/>
        <v>0</v>
      </c>
      <c r="V6360" s="32">
        <f t="shared" si="1419"/>
        <v>558</v>
      </c>
      <c r="W6360" s="32">
        <f t="shared" si="1427"/>
        <v>558</v>
      </c>
      <c r="X6360" s="32">
        <f t="shared" si="1428"/>
        <v>558</v>
      </c>
    </row>
    <row r="6361" spans="1:24" x14ac:dyDescent="0.25">
      <c r="A6361" s="2"/>
      <c r="B6361" s="2" t="s">
        <v>10</v>
      </c>
      <c r="C6361" s="2">
        <f t="shared" si="1420"/>
        <v>265</v>
      </c>
      <c r="D6361" s="2">
        <f t="shared" si="1421"/>
        <v>21</v>
      </c>
      <c r="E6361" s="2">
        <f t="shared" si="1422"/>
        <v>6357</v>
      </c>
      <c r="F6361" s="11">
        <v>324</v>
      </c>
      <c r="G6361" s="10">
        <v>0</v>
      </c>
      <c r="H6361" s="10">
        <v>0</v>
      </c>
      <c r="I6361" s="10">
        <v>0</v>
      </c>
      <c r="J6361" s="9">
        <v>0.119114330623179</v>
      </c>
      <c r="K6361" s="9">
        <v>0.36</v>
      </c>
      <c r="L6361" s="9">
        <v>0.36</v>
      </c>
      <c r="N6361" s="32">
        <f>IF('System Design'!$F$8=1,'Hourly Demand and Generation'!G6361*'System Design'!$F$21,IF('System Design'!$F$8=2,'Hourly Demand and Generation'!H6361*'System Design'!$F$21,IF('System Design'!$F$8=3,'Hourly Demand and Generation'!I6361*'System Design'!$F$21)))</f>
        <v>0</v>
      </c>
      <c r="O6361" s="32">
        <f>IF('System Design'!$F$8=1,'Hourly Demand and Generation'!J6361*'System Design'!$F$22,IF('System Design'!$F$8=2,'Hourly Demand and Generation'!K6361*'System Design'!$F$22,IF('System Design'!$F$8=3,'Hourly Demand and Generation'!L6361*'System Design'!$F$22)))</f>
        <v>900</v>
      </c>
      <c r="Q6361" s="32">
        <f t="shared" si="1418"/>
        <v>0</v>
      </c>
      <c r="R6361" s="32">
        <f t="shared" si="1423"/>
        <v>5400</v>
      </c>
      <c r="S6361" s="32">
        <f t="shared" si="1424"/>
        <v>0</v>
      </c>
      <c r="T6361" s="32">
        <f t="shared" si="1425"/>
        <v>21600</v>
      </c>
      <c r="U6361" s="32">
        <f t="shared" si="1426"/>
        <v>0</v>
      </c>
      <c r="V6361" s="32">
        <f t="shared" si="1419"/>
        <v>576</v>
      </c>
      <c r="W6361" s="32">
        <f t="shared" si="1427"/>
        <v>576</v>
      </c>
      <c r="X6361" s="32">
        <f t="shared" si="1428"/>
        <v>576</v>
      </c>
    </row>
    <row r="6362" spans="1:24" x14ac:dyDescent="0.25">
      <c r="A6362" s="2"/>
      <c r="B6362" s="2" t="s">
        <v>10</v>
      </c>
      <c r="C6362" s="2">
        <f t="shared" si="1420"/>
        <v>265</v>
      </c>
      <c r="D6362" s="2">
        <f t="shared" si="1421"/>
        <v>22</v>
      </c>
      <c r="E6362" s="2">
        <f t="shared" si="1422"/>
        <v>6358</v>
      </c>
      <c r="F6362" s="11">
        <v>306</v>
      </c>
      <c r="G6362" s="10">
        <v>0</v>
      </c>
      <c r="H6362" s="10">
        <v>0</v>
      </c>
      <c r="I6362" s="10">
        <v>0</v>
      </c>
      <c r="J6362" s="9">
        <v>0.125731793435577</v>
      </c>
      <c r="K6362" s="9">
        <v>0.38</v>
      </c>
      <c r="L6362" s="9">
        <v>0.38</v>
      </c>
      <c r="N6362" s="32">
        <f>IF('System Design'!$F$8=1,'Hourly Demand and Generation'!G6362*'System Design'!$F$21,IF('System Design'!$F$8=2,'Hourly Demand and Generation'!H6362*'System Design'!$F$21,IF('System Design'!$F$8=3,'Hourly Demand and Generation'!I6362*'System Design'!$F$21)))</f>
        <v>0</v>
      </c>
      <c r="O6362" s="32">
        <f>IF('System Design'!$F$8=1,'Hourly Demand and Generation'!J6362*'System Design'!$F$22,IF('System Design'!$F$8=2,'Hourly Demand and Generation'!K6362*'System Design'!$F$22,IF('System Design'!$F$8=3,'Hourly Demand and Generation'!L6362*'System Design'!$F$22)))</f>
        <v>950</v>
      </c>
      <c r="Q6362" s="32">
        <f t="shared" si="1418"/>
        <v>0</v>
      </c>
      <c r="R6362" s="32">
        <f t="shared" si="1423"/>
        <v>5400</v>
      </c>
      <c r="S6362" s="32">
        <f t="shared" si="1424"/>
        <v>0</v>
      </c>
      <c r="T6362" s="32">
        <f t="shared" si="1425"/>
        <v>21600</v>
      </c>
      <c r="U6362" s="32">
        <f t="shared" si="1426"/>
        <v>0</v>
      </c>
      <c r="V6362" s="32">
        <f t="shared" si="1419"/>
        <v>644</v>
      </c>
      <c r="W6362" s="32">
        <f t="shared" si="1427"/>
        <v>644</v>
      </c>
      <c r="X6362" s="32">
        <f t="shared" si="1428"/>
        <v>644</v>
      </c>
    </row>
    <row r="6363" spans="1:24" x14ac:dyDescent="0.25">
      <c r="A6363" s="2"/>
      <c r="B6363" s="2" t="s">
        <v>10</v>
      </c>
      <c r="C6363" s="2">
        <f t="shared" si="1420"/>
        <v>265</v>
      </c>
      <c r="D6363" s="2">
        <f t="shared" si="1421"/>
        <v>23</v>
      </c>
      <c r="E6363" s="2">
        <f t="shared" si="1422"/>
        <v>6359</v>
      </c>
      <c r="F6363" s="11">
        <v>288</v>
      </c>
      <c r="G6363" s="10">
        <v>0</v>
      </c>
      <c r="H6363" s="10">
        <v>0</v>
      </c>
      <c r="I6363" s="10">
        <v>0</v>
      </c>
      <c r="J6363" s="9">
        <v>0.105879404998381</v>
      </c>
      <c r="K6363" s="9">
        <v>0.32</v>
      </c>
      <c r="L6363" s="9">
        <v>0.32</v>
      </c>
      <c r="N6363" s="32">
        <f>IF('System Design'!$F$8=1,'Hourly Demand and Generation'!G6363*'System Design'!$F$21,IF('System Design'!$F$8=2,'Hourly Demand and Generation'!H6363*'System Design'!$F$21,IF('System Design'!$F$8=3,'Hourly Demand and Generation'!I6363*'System Design'!$F$21)))</f>
        <v>0</v>
      </c>
      <c r="O6363" s="32">
        <f>IF('System Design'!$F$8=1,'Hourly Demand and Generation'!J6363*'System Design'!$F$22,IF('System Design'!$F$8=2,'Hourly Demand and Generation'!K6363*'System Design'!$F$22,IF('System Design'!$F$8=3,'Hourly Demand and Generation'!L6363*'System Design'!$F$22)))</f>
        <v>800</v>
      </c>
      <c r="Q6363" s="32">
        <f t="shared" si="1418"/>
        <v>0</v>
      </c>
      <c r="R6363" s="32">
        <f t="shared" si="1423"/>
        <v>5400</v>
      </c>
      <c r="S6363" s="32">
        <f t="shared" si="1424"/>
        <v>0</v>
      </c>
      <c r="T6363" s="32">
        <f t="shared" si="1425"/>
        <v>21600</v>
      </c>
      <c r="U6363" s="32">
        <f t="shared" si="1426"/>
        <v>0</v>
      </c>
      <c r="V6363" s="32">
        <f t="shared" si="1419"/>
        <v>512</v>
      </c>
      <c r="W6363" s="32">
        <f t="shared" si="1427"/>
        <v>512</v>
      </c>
      <c r="X6363" s="32">
        <f t="shared" si="1428"/>
        <v>512</v>
      </c>
    </row>
    <row r="6364" spans="1:24" x14ac:dyDescent="0.25">
      <c r="A6364" s="2"/>
      <c r="B6364" s="2" t="s">
        <v>10</v>
      </c>
      <c r="C6364" s="2">
        <f t="shared" si="1420"/>
        <v>265</v>
      </c>
      <c r="D6364" s="2">
        <f t="shared" si="1421"/>
        <v>24</v>
      </c>
      <c r="E6364" s="2">
        <f t="shared" si="1422"/>
        <v>6360</v>
      </c>
      <c r="F6364" s="11">
        <v>252</v>
      </c>
      <c r="G6364" s="10">
        <v>0</v>
      </c>
      <c r="H6364" s="10">
        <v>0</v>
      </c>
      <c r="I6364" s="10">
        <v>0</v>
      </c>
      <c r="J6364" s="9">
        <v>0.105879404998381</v>
      </c>
      <c r="K6364" s="9">
        <v>0.32</v>
      </c>
      <c r="L6364" s="9">
        <v>0.32</v>
      </c>
      <c r="N6364" s="32">
        <f>IF('System Design'!$F$8=1,'Hourly Demand and Generation'!G6364*'System Design'!$F$21,IF('System Design'!$F$8=2,'Hourly Demand and Generation'!H6364*'System Design'!$F$21,IF('System Design'!$F$8=3,'Hourly Demand and Generation'!I6364*'System Design'!$F$21)))</f>
        <v>0</v>
      </c>
      <c r="O6364" s="32">
        <f>IF('System Design'!$F$8=1,'Hourly Demand and Generation'!J6364*'System Design'!$F$22,IF('System Design'!$F$8=2,'Hourly Demand and Generation'!K6364*'System Design'!$F$22,IF('System Design'!$F$8=3,'Hourly Demand and Generation'!L6364*'System Design'!$F$22)))</f>
        <v>800</v>
      </c>
      <c r="Q6364" s="32">
        <f t="shared" si="1418"/>
        <v>0</v>
      </c>
      <c r="R6364" s="32">
        <f t="shared" si="1423"/>
        <v>5400</v>
      </c>
      <c r="S6364" s="32">
        <f t="shared" si="1424"/>
        <v>0</v>
      </c>
      <c r="T6364" s="32">
        <f t="shared" si="1425"/>
        <v>21600</v>
      </c>
      <c r="U6364" s="32">
        <f t="shared" si="1426"/>
        <v>0</v>
      </c>
      <c r="V6364" s="32">
        <f t="shared" si="1419"/>
        <v>548</v>
      </c>
      <c r="W6364" s="32">
        <f t="shared" si="1427"/>
        <v>548</v>
      </c>
      <c r="X6364" s="32">
        <f t="shared" si="1428"/>
        <v>548</v>
      </c>
    </row>
    <row r="6365" spans="1:24" x14ac:dyDescent="0.25">
      <c r="A6365" s="2"/>
      <c r="B6365" s="2" t="s">
        <v>10</v>
      </c>
      <c r="C6365" s="2">
        <f>C6364+1</f>
        <v>266</v>
      </c>
      <c r="D6365" s="2">
        <v>1</v>
      </c>
      <c r="E6365" s="2">
        <f t="shared" si="1422"/>
        <v>6361</v>
      </c>
      <c r="F6365" s="11">
        <v>216</v>
      </c>
      <c r="G6365" s="10">
        <v>0</v>
      </c>
      <c r="H6365" s="10">
        <v>0</v>
      </c>
      <c r="I6365" s="10">
        <v>0</v>
      </c>
      <c r="J6365" s="9">
        <v>0.31760249627489101</v>
      </c>
      <c r="K6365" s="9">
        <v>0.31760249627489101</v>
      </c>
      <c r="L6365" s="9">
        <v>0.31760249627489101</v>
      </c>
      <c r="N6365" s="32">
        <f>IF('System Design'!$F$8=1,'Hourly Demand and Generation'!G6365*'System Design'!$F$21,IF('System Design'!$F$8=2,'Hourly Demand and Generation'!H6365*'System Design'!$F$21,IF('System Design'!$F$8=3,'Hourly Demand and Generation'!I6365*'System Design'!$F$21)))</f>
        <v>0</v>
      </c>
      <c r="O6365" s="32">
        <f>IF('System Design'!$F$8=1,'Hourly Demand and Generation'!J6365*'System Design'!$F$22,IF('System Design'!$F$8=2,'Hourly Demand and Generation'!K6365*'System Design'!$F$22,IF('System Design'!$F$8=3,'Hourly Demand and Generation'!L6365*'System Design'!$F$22)))</f>
        <v>794.00624068722755</v>
      </c>
      <c r="Q6365" s="32">
        <f t="shared" si="1418"/>
        <v>0</v>
      </c>
      <c r="R6365" s="32">
        <f t="shared" si="1423"/>
        <v>5400</v>
      </c>
      <c r="S6365" s="32">
        <f t="shared" si="1424"/>
        <v>0</v>
      </c>
      <c r="T6365" s="32">
        <f t="shared" si="1425"/>
        <v>21600</v>
      </c>
      <c r="U6365" s="32">
        <f t="shared" si="1426"/>
        <v>0</v>
      </c>
      <c r="V6365" s="32">
        <f t="shared" si="1419"/>
        <v>578.00624068722755</v>
      </c>
      <c r="W6365" s="32">
        <f t="shared" si="1427"/>
        <v>578.00624068722755</v>
      </c>
      <c r="X6365" s="32">
        <f t="shared" si="1428"/>
        <v>578.00624068722755</v>
      </c>
    </row>
    <row r="6366" spans="1:24" x14ac:dyDescent="0.25">
      <c r="A6366" s="2"/>
      <c r="B6366" s="2" t="s">
        <v>10</v>
      </c>
      <c r="C6366" s="2">
        <f>C6365</f>
        <v>266</v>
      </c>
      <c r="D6366" s="2">
        <f>D6365+1</f>
        <v>2</v>
      </c>
      <c r="E6366" s="2">
        <f t="shared" si="1422"/>
        <v>6362</v>
      </c>
      <c r="F6366" s="11">
        <v>198</v>
      </c>
      <c r="G6366" s="10">
        <v>0</v>
      </c>
      <c r="H6366" s="10">
        <v>0</v>
      </c>
      <c r="I6366" s="10">
        <v>0</v>
      </c>
      <c r="J6366" s="9">
        <v>0.28584224664740199</v>
      </c>
      <c r="K6366" s="9">
        <v>0.28584224664740199</v>
      </c>
      <c r="L6366" s="9">
        <v>0.28584224664740199</v>
      </c>
      <c r="N6366" s="32">
        <f>IF('System Design'!$F$8=1,'Hourly Demand and Generation'!G6366*'System Design'!$F$21,IF('System Design'!$F$8=2,'Hourly Demand and Generation'!H6366*'System Design'!$F$21,IF('System Design'!$F$8=3,'Hourly Demand and Generation'!I6366*'System Design'!$F$21)))</f>
        <v>0</v>
      </c>
      <c r="O6366" s="32">
        <f>IF('System Design'!$F$8=1,'Hourly Demand and Generation'!J6366*'System Design'!$F$22,IF('System Design'!$F$8=2,'Hourly Demand and Generation'!K6366*'System Design'!$F$22,IF('System Design'!$F$8=3,'Hourly Demand and Generation'!L6366*'System Design'!$F$22)))</f>
        <v>714.605616618505</v>
      </c>
      <c r="Q6366" s="32">
        <f t="shared" si="1418"/>
        <v>0</v>
      </c>
      <c r="R6366" s="32">
        <f t="shared" si="1423"/>
        <v>5400</v>
      </c>
      <c r="S6366" s="32">
        <f t="shared" si="1424"/>
        <v>0</v>
      </c>
      <c r="T6366" s="32">
        <f t="shared" si="1425"/>
        <v>21600</v>
      </c>
      <c r="U6366" s="32">
        <f t="shared" si="1426"/>
        <v>0</v>
      </c>
      <c r="V6366" s="32">
        <f t="shared" si="1419"/>
        <v>516.605616618505</v>
      </c>
      <c r="W6366" s="32">
        <f t="shared" si="1427"/>
        <v>516.605616618505</v>
      </c>
      <c r="X6366" s="32">
        <f t="shared" si="1428"/>
        <v>516.605616618505</v>
      </c>
    </row>
    <row r="6367" spans="1:24" x14ac:dyDescent="0.25">
      <c r="A6367" s="2"/>
      <c r="B6367" s="2" t="s">
        <v>10</v>
      </c>
      <c r="C6367" s="2">
        <f t="shared" ref="C6367:C6388" si="1429">C6366</f>
        <v>266</v>
      </c>
      <c r="D6367" s="2">
        <f t="shared" ref="D6367:D6388" si="1430">D6366+1</f>
        <v>3</v>
      </c>
      <c r="E6367" s="2">
        <f t="shared" si="1422"/>
        <v>6363</v>
      </c>
      <c r="F6367" s="11">
        <v>180</v>
      </c>
      <c r="G6367" s="10">
        <v>0</v>
      </c>
      <c r="H6367" s="10">
        <v>0</v>
      </c>
      <c r="I6367" s="10">
        <v>0</v>
      </c>
      <c r="J6367" s="9">
        <v>0.28584224664740199</v>
      </c>
      <c r="K6367" s="9">
        <v>0.28584224664740199</v>
      </c>
      <c r="L6367" s="9">
        <v>0.28584224664740199</v>
      </c>
      <c r="N6367" s="32">
        <f>IF('System Design'!$F$8=1,'Hourly Demand and Generation'!G6367*'System Design'!$F$21,IF('System Design'!$F$8=2,'Hourly Demand and Generation'!H6367*'System Design'!$F$21,IF('System Design'!$F$8=3,'Hourly Demand and Generation'!I6367*'System Design'!$F$21)))</f>
        <v>0</v>
      </c>
      <c r="O6367" s="32">
        <f>IF('System Design'!$F$8=1,'Hourly Demand and Generation'!J6367*'System Design'!$F$22,IF('System Design'!$F$8=2,'Hourly Demand and Generation'!K6367*'System Design'!$F$22,IF('System Design'!$F$8=3,'Hourly Demand and Generation'!L6367*'System Design'!$F$22)))</f>
        <v>714.605616618505</v>
      </c>
      <c r="Q6367" s="32">
        <f t="shared" si="1418"/>
        <v>0</v>
      </c>
      <c r="R6367" s="32">
        <f t="shared" si="1423"/>
        <v>5400</v>
      </c>
      <c r="S6367" s="32">
        <f t="shared" si="1424"/>
        <v>0</v>
      </c>
      <c r="T6367" s="32">
        <f t="shared" si="1425"/>
        <v>21600</v>
      </c>
      <c r="U6367" s="32">
        <f t="shared" si="1426"/>
        <v>0</v>
      </c>
      <c r="V6367" s="32">
        <f t="shared" si="1419"/>
        <v>534.605616618505</v>
      </c>
      <c r="W6367" s="32">
        <f t="shared" si="1427"/>
        <v>534.605616618505</v>
      </c>
      <c r="X6367" s="32">
        <f t="shared" si="1428"/>
        <v>534.605616618505</v>
      </c>
    </row>
    <row r="6368" spans="1:24" x14ac:dyDescent="0.25">
      <c r="A6368" s="2"/>
      <c r="B6368" s="2" t="s">
        <v>10</v>
      </c>
      <c r="C6368" s="2">
        <f t="shared" si="1429"/>
        <v>266</v>
      </c>
      <c r="D6368" s="2">
        <f t="shared" si="1430"/>
        <v>4</v>
      </c>
      <c r="E6368" s="2">
        <f t="shared" si="1422"/>
        <v>6364</v>
      </c>
      <c r="F6368" s="11">
        <v>216</v>
      </c>
      <c r="G6368" s="10">
        <v>0</v>
      </c>
      <c r="H6368" s="10">
        <v>0</v>
      </c>
      <c r="I6368" s="10">
        <v>0</v>
      </c>
      <c r="J6368" s="9">
        <v>0.31760249627489101</v>
      </c>
      <c r="K6368" s="9">
        <v>0.31760249627489101</v>
      </c>
      <c r="L6368" s="9">
        <v>0.31760249627489101</v>
      </c>
      <c r="N6368" s="32">
        <f>IF('System Design'!$F$8=1,'Hourly Demand and Generation'!G6368*'System Design'!$F$21,IF('System Design'!$F$8=2,'Hourly Demand and Generation'!H6368*'System Design'!$F$21,IF('System Design'!$F$8=3,'Hourly Demand and Generation'!I6368*'System Design'!$F$21)))</f>
        <v>0</v>
      </c>
      <c r="O6368" s="32">
        <f>IF('System Design'!$F$8=1,'Hourly Demand and Generation'!J6368*'System Design'!$F$22,IF('System Design'!$F$8=2,'Hourly Demand and Generation'!K6368*'System Design'!$F$22,IF('System Design'!$F$8=3,'Hourly Demand and Generation'!L6368*'System Design'!$F$22)))</f>
        <v>794.00624068722755</v>
      </c>
      <c r="Q6368" s="32">
        <f t="shared" si="1418"/>
        <v>0</v>
      </c>
      <c r="R6368" s="32">
        <f t="shared" si="1423"/>
        <v>5400</v>
      </c>
      <c r="S6368" s="32">
        <f t="shared" si="1424"/>
        <v>0</v>
      </c>
      <c r="T6368" s="32">
        <f t="shared" si="1425"/>
        <v>21600</v>
      </c>
      <c r="U6368" s="32">
        <f t="shared" si="1426"/>
        <v>0</v>
      </c>
      <c r="V6368" s="32">
        <f t="shared" si="1419"/>
        <v>578.00624068722755</v>
      </c>
      <c r="W6368" s="32">
        <f t="shared" si="1427"/>
        <v>578.00624068722755</v>
      </c>
      <c r="X6368" s="32">
        <f t="shared" si="1428"/>
        <v>578.00624068722755</v>
      </c>
    </row>
    <row r="6369" spans="1:24" x14ac:dyDescent="0.25">
      <c r="A6369" s="2"/>
      <c r="B6369" s="2" t="s">
        <v>10</v>
      </c>
      <c r="C6369" s="2">
        <f t="shared" si="1429"/>
        <v>266</v>
      </c>
      <c r="D6369" s="2">
        <f t="shared" si="1430"/>
        <v>5</v>
      </c>
      <c r="E6369" s="2">
        <f t="shared" si="1422"/>
        <v>6365</v>
      </c>
      <c r="F6369" s="11">
        <v>234</v>
      </c>
      <c r="G6369" s="10">
        <v>0</v>
      </c>
      <c r="H6369" s="10">
        <v>3.2000000000000001E-2</v>
      </c>
      <c r="I6369" s="10">
        <v>6.4000000000000001E-2</v>
      </c>
      <c r="J6369" s="9">
        <v>0.25408199701991302</v>
      </c>
      <c r="K6369" s="9">
        <v>0.25408199701991302</v>
      </c>
      <c r="L6369" s="9">
        <v>0.25408199701991302</v>
      </c>
      <c r="N6369" s="32">
        <f>IF('System Design'!$F$8=1,'Hourly Demand and Generation'!G6369*'System Design'!$F$21,IF('System Design'!$F$8=2,'Hourly Demand and Generation'!H6369*'System Design'!$F$21,IF('System Design'!$F$8=3,'Hourly Demand and Generation'!I6369*'System Design'!$F$21)))</f>
        <v>32</v>
      </c>
      <c r="O6369" s="32">
        <f>IF('System Design'!$F$8=1,'Hourly Demand and Generation'!J6369*'System Design'!$F$22,IF('System Design'!$F$8=2,'Hourly Demand and Generation'!K6369*'System Design'!$F$22,IF('System Design'!$F$8=3,'Hourly Demand and Generation'!L6369*'System Design'!$F$22)))</f>
        <v>635.20499254978256</v>
      </c>
      <c r="Q6369" s="32">
        <f t="shared" si="1418"/>
        <v>0</v>
      </c>
      <c r="R6369" s="32">
        <f t="shared" si="1423"/>
        <v>5400</v>
      </c>
      <c r="S6369" s="32">
        <f t="shared" si="1424"/>
        <v>0</v>
      </c>
      <c r="T6369" s="32">
        <f t="shared" si="1425"/>
        <v>21600</v>
      </c>
      <c r="U6369" s="32">
        <f t="shared" si="1426"/>
        <v>0</v>
      </c>
      <c r="V6369" s="32">
        <f t="shared" si="1419"/>
        <v>433.20499254978256</v>
      </c>
      <c r="W6369" s="32">
        <f t="shared" si="1427"/>
        <v>433.20499254978256</v>
      </c>
      <c r="X6369" s="32">
        <f t="shared" si="1428"/>
        <v>433.20499254978256</v>
      </c>
    </row>
    <row r="6370" spans="1:24" x14ac:dyDescent="0.25">
      <c r="A6370" s="2"/>
      <c r="B6370" s="2" t="s">
        <v>10</v>
      </c>
      <c r="C6370" s="2">
        <f t="shared" si="1429"/>
        <v>266</v>
      </c>
      <c r="D6370" s="2">
        <f t="shared" si="1430"/>
        <v>6</v>
      </c>
      <c r="E6370" s="2">
        <f t="shared" si="1422"/>
        <v>6366</v>
      </c>
      <c r="F6370" s="11">
        <v>252</v>
      </c>
      <c r="G6370" s="10">
        <v>6.4000000000000001E-2</v>
      </c>
      <c r="H6370" s="10">
        <v>0.1</v>
      </c>
      <c r="I6370" s="10">
        <v>0.13600000000000001</v>
      </c>
      <c r="J6370" s="9">
        <v>0.25408199701991302</v>
      </c>
      <c r="K6370" s="9">
        <v>0.25408199701991302</v>
      </c>
      <c r="L6370" s="9">
        <v>0.25408199701991302</v>
      </c>
      <c r="N6370" s="32">
        <f>IF('System Design'!$F$8=1,'Hourly Demand and Generation'!G6370*'System Design'!$F$21,IF('System Design'!$F$8=2,'Hourly Demand and Generation'!H6370*'System Design'!$F$21,IF('System Design'!$F$8=3,'Hourly Demand and Generation'!I6370*'System Design'!$F$21)))</f>
        <v>68</v>
      </c>
      <c r="O6370" s="32">
        <f>IF('System Design'!$F$8=1,'Hourly Demand and Generation'!J6370*'System Design'!$F$22,IF('System Design'!$F$8=2,'Hourly Demand and Generation'!K6370*'System Design'!$F$22,IF('System Design'!$F$8=3,'Hourly Demand and Generation'!L6370*'System Design'!$F$22)))</f>
        <v>635.20499254978256</v>
      </c>
      <c r="Q6370" s="32">
        <f t="shared" si="1418"/>
        <v>0</v>
      </c>
      <c r="R6370" s="32">
        <f t="shared" si="1423"/>
        <v>5400</v>
      </c>
      <c r="S6370" s="32">
        <f t="shared" si="1424"/>
        <v>0</v>
      </c>
      <c r="T6370" s="32">
        <f t="shared" si="1425"/>
        <v>21600</v>
      </c>
      <c r="U6370" s="32">
        <f t="shared" si="1426"/>
        <v>0</v>
      </c>
      <c r="V6370" s="32">
        <f t="shared" si="1419"/>
        <v>451.20499254978256</v>
      </c>
      <c r="W6370" s="32">
        <f t="shared" si="1427"/>
        <v>451.20499254978256</v>
      </c>
      <c r="X6370" s="32">
        <f t="shared" si="1428"/>
        <v>451.20499254978256</v>
      </c>
    </row>
    <row r="6371" spans="1:24" x14ac:dyDescent="0.25">
      <c r="A6371" s="2"/>
      <c r="B6371" s="2" t="s">
        <v>10</v>
      </c>
      <c r="C6371" s="2">
        <f t="shared" si="1429"/>
        <v>266</v>
      </c>
      <c r="D6371" s="2">
        <f t="shared" si="1430"/>
        <v>7</v>
      </c>
      <c r="E6371" s="2">
        <f t="shared" si="1422"/>
        <v>6367</v>
      </c>
      <c r="F6371" s="11">
        <v>270</v>
      </c>
      <c r="G6371" s="10">
        <v>0.13600000000000001</v>
      </c>
      <c r="H6371" s="10">
        <v>0.16800000000000001</v>
      </c>
      <c r="I6371" s="10">
        <v>0.2</v>
      </c>
      <c r="J6371" s="9">
        <v>0.28584224664740199</v>
      </c>
      <c r="K6371" s="9">
        <v>0.28584224664740199</v>
      </c>
      <c r="L6371" s="9">
        <v>0.28584224664740199</v>
      </c>
      <c r="N6371" s="32">
        <f>IF('System Design'!$F$8=1,'Hourly Demand and Generation'!G6371*'System Design'!$F$21,IF('System Design'!$F$8=2,'Hourly Demand and Generation'!H6371*'System Design'!$F$21,IF('System Design'!$F$8=3,'Hourly Demand and Generation'!I6371*'System Design'!$F$21)))</f>
        <v>100</v>
      </c>
      <c r="O6371" s="32">
        <f>IF('System Design'!$F$8=1,'Hourly Demand and Generation'!J6371*'System Design'!$F$22,IF('System Design'!$F$8=2,'Hourly Demand and Generation'!K6371*'System Design'!$F$22,IF('System Design'!$F$8=3,'Hourly Demand and Generation'!L6371*'System Design'!$F$22)))</f>
        <v>714.605616618505</v>
      </c>
      <c r="Q6371" s="32">
        <f t="shared" si="1418"/>
        <v>0</v>
      </c>
      <c r="R6371" s="32">
        <f t="shared" si="1423"/>
        <v>5400</v>
      </c>
      <c r="S6371" s="32">
        <f t="shared" si="1424"/>
        <v>0</v>
      </c>
      <c r="T6371" s="32">
        <f t="shared" si="1425"/>
        <v>21600</v>
      </c>
      <c r="U6371" s="32">
        <f t="shared" si="1426"/>
        <v>0</v>
      </c>
      <c r="V6371" s="32">
        <f t="shared" si="1419"/>
        <v>544.605616618505</v>
      </c>
      <c r="W6371" s="32">
        <f t="shared" si="1427"/>
        <v>544.605616618505</v>
      </c>
      <c r="X6371" s="32">
        <f t="shared" si="1428"/>
        <v>544.605616618505</v>
      </c>
    </row>
    <row r="6372" spans="1:24" x14ac:dyDescent="0.25">
      <c r="A6372" s="2"/>
      <c r="B6372" s="2" t="s">
        <v>10</v>
      </c>
      <c r="C6372" s="2">
        <f t="shared" si="1429"/>
        <v>266</v>
      </c>
      <c r="D6372" s="2">
        <f t="shared" si="1430"/>
        <v>8</v>
      </c>
      <c r="E6372" s="2">
        <f t="shared" si="1422"/>
        <v>6368</v>
      </c>
      <c r="F6372" s="11">
        <v>288</v>
      </c>
      <c r="G6372" s="10">
        <v>0.26400000000000001</v>
      </c>
      <c r="H6372" s="10">
        <v>0.3</v>
      </c>
      <c r="I6372" s="10">
        <v>0.33600000000000002</v>
      </c>
      <c r="J6372" s="9">
        <v>0.28584224664740199</v>
      </c>
      <c r="K6372" s="9">
        <v>0.28584224664740199</v>
      </c>
      <c r="L6372" s="9">
        <v>0.28584224664740199</v>
      </c>
      <c r="N6372" s="32">
        <f>IF('System Design'!$F$8=1,'Hourly Demand and Generation'!G6372*'System Design'!$F$21,IF('System Design'!$F$8=2,'Hourly Demand and Generation'!H6372*'System Design'!$F$21,IF('System Design'!$F$8=3,'Hourly Demand and Generation'!I6372*'System Design'!$F$21)))</f>
        <v>168</v>
      </c>
      <c r="O6372" s="32">
        <f>IF('System Design'!$F$8=1,'Hourly Demand and Generation'!J6372*'System Design'!$F$22,IF('System Design'!$F$8=2,'Hourly Demand and Generation'!K6372*'System Design'!$F$22,IF('System Design'!$F$8=3,'Hourly Demand and Generation'!L6372*'System Design'!$F$22)))</f>
        <v>714.605616618505</v>
      </c>
      <c r="Q6372" s="32">
        <f t="shared" si="1418"/>
        <v>0</v>
      </c>
      <c r="R6372" s="32">
        <f t="shared" si="1423"/>
        <v>5400</v>
      </c>
      <c r="S6372" s="32">
        <f t="shared" si="1424"/>
        <v>0</v>
      </c>
      <c r="T6372" s="32">
        <f t="shared" si="1425"/>
        <v>21600</v>
      </c>
      <c r="U6372" s="32">
        <f t="shared" si="1426"/>
        <v>0</v>
      </c>
      <c r="V6372" s="32">
        <f t="shared" si="1419"/>
        <v>594.605616618505</v>
      </c>
      <c r="W6372" s="32">
        <f t="shared" si="1427"/>
        <v>594.605616618505</v>
      </c>
      <c r="X6372" s="32">
        <f t="shared" si="1428"/>
        <v>594.605616618505</v>
      </c>
    </row>
    <row r="6373" spans="1:24" x14ac:dyDescent="0.25">
      <c r="A6373" s="2"/>
      <c r="B6373" s="2" t="s">
        <v>10</v>
      </c>
      <c r="C6373" s="2">
        <f t="shared" si="1429"/>
        <v>266</v>
      </c>
      <c r="D6373" s="2">
        <f t="shared" si="1430"/>
        <v>9</v>
      </c>
      <c r="E6373" s="2">
        <f t="shared" si="1422"/>
        <v>6369</v>
      </c>
      <c r="F6373" s="11">
        <v>288</v>
      </c>
      <c r="G6373" s="10">
        <v>0.4</v>
      </c>
      <c r="H6373" s="10">
        <v>0.432</v>
      </c>
      <c r="I6373" s="10">
        <v>0.46400000000000002</v>
      </c>
      <c r="J6373" s="9">
        <v>0.25408199701991302</v>
      </c>
      <c r="K6373" s="9">
        <v>0.25408199701991302</v>
      </c>
      <c r="L6373" s="9">
        <v>0.25408199701991302</v>
      </c>
      <c r="N6373" s="32">
        <f>IF('System Design'!$F$8=1,'Hourly Demand and Generation'!G6373*'System Design'!$F$21,IF('System Design'!$F$8=2,'Hourly Demand and Generation'!H6373*'System Design'!$F$21,IF('System Design'!$F$8=3,'Hourly Demand and Generation'!I6373*'System Design'!$F$21)))</f>
        <v>232</v>
      </c>
      <c r="O6373" s="32">
        <f>IF('System Design'!$F$8=1,'Hourly Demand and Generation'!J6373*'System Design'!$F$22,IF('System Design'!$F$8=2,'Hourly Demand and Generation'!K6373*'System Design'!$F$22,IF('System Design'!$F$8=3,'Hourly Demand and Generation'!L6373*'System Design'!$F$22)))</f>
        <v>635.20499254978256</v>
      </c>
      <c r="Q6373" s="32">
        <f t="shared" si="1418"/>
        <v>0</v>
      </c>
      <c r="R6373" s="32">
        <f t="shared" si="1423"/>
        <v>5400</v>
      </c>
      <c r="S6373" s="32">
        <f t="shared" si="1424"/>
        <v>0</v>
      </c>
      <c r="T6373" s="32">
        <f t="shared" si="1425"/>
        <v>21600</v>
      </c>
      <c r="U6373" s="32">
        <f t="shared" si="1426"/>
        <v>0</v>
      </c>
      <c r="V6373" s="32">
        <f t="shared" si="1419"/>
        <v>579.20499254978256</v>
      </c>
      <c r="W6373" s="32">
        <f t="shared" si="1427"/>
        <v>579.20499254978256</v>
      </c>
      <c r="X6373" s="32">
        <f t="shared" si="1428"/>
        <v>579.20499254978256</v>
      </c>
    </row>
    <row r="6374" spans="1:24" x14ac:dyDescent="0.25">
      <c r="A6374" s="2"/>
      <c r="B6374" s="2" t="s">
        <v>10</v>
      </c>
      <c r="C6374" s="2">
        <f t="shared" si="1429"/>
        <v>266</v>
      </c>
      <c r="D6374" s="2">
        <f t="shared" si="1430"/>
        <v>10</v>
      </c>
      <c r="E6374" s="2">
        <f t="shared" si="1422"/>
        <v>6370</v>
      </c>
      <c r="F6374" s="11">
        <v>280.8</v>
      </c>
      <c r="G6374" s="10">
        <v>0.53600000000000003</v>
      </c>
      <c r="H6374" s="10">
        <v>0.56799999999999995</v>
      </c>
      <c r="I6374" s="10">
        <v>0.6</v>
      </c>
      <c r="J6374" s="9">
        <v>0.28584224664740199</v>
      </c>
      <c r="K6374" s="9">
        <v>0.28584224664740199</v>
      </c>
      <c r="L6374" s="9">
        <v>0.28584224664740199</v>
      </c>
      <c r="N6374" s="32">
        <f>IF('System Design'!$F$8=1,'Hourly Demand and Generation'!G6374*'System Design'!$F$21,IF('System Design'!$F$8=2,'Hourly Demand and Generation'!H6374*'System Design'!$F$21,IF('System Design'!$F$8=3,'Hourly Demand and Generation'!I6374*'System Design'!$F$21)))</f>
        <v>300</v>
      </c>
      <c r="O6374" s="32">
        <f>IF('System Design'!$F$8=1,'Hourly Demand and Generation'!J6374*'System Design'!$F$22,IF('System Design'!$F$8=2,'Hourly Demand and Generation'!K6374*'System Design'!$F$22,IF('System Design'!$F$8=3,'Hourly Demand and Generation'!L6374*'System Design'!$F$22)))</f>
        <v>714.605616618505</v>
      </c>
      <c r="Q6374" s="32">
        <f t="shared" si="1418"/>
        <v>0</v>
      </c>
      <c r="R6374" s="32">
        <f t="shared" si="1423"/>
        <v>5400</v>
      </c>
      <c r="S6374" s="32">
        <f t="shared" si="1424"/>
        <v>0</v>
      </c>
      <c r="T6374" s="32">
        <f t="shared" si="1425"/>
        <v>21600</v>
      </c>
      <c r="U6374" s="32">
        <f t="shared" si="1426"/>
        <v>0</v>
      </c>
      <c r="V6374" s="32">
        <f t="shared" si="1419"/>
        <v>733.80561661850493</v>
      </c>
      <c r="W6374" s="32">
        <f t="shared" si="1427"/>
        <v>733.80561661850493</v>
      </c>
      <c r="X6374" s="32">
        <f t="shared" si="1428"/>
        <v>733.80561661850493</v>
      </c>
    </row>
    <row r="6375" spans="1:24" x14ac:dyDescent="0.25">
      <c r="A6375" s="2"/>
      <c r="B6375" s="2" t="s">
        <v>10</v>
      </c>
      <c r="C6375" s="2">
        <f t="shared" si="1429"/>
        <v>266</v>
      </c>
      <c r="D6375" s="2">
        <f t="shared" si="1430"/>
        <v>11</v>
      </c>
      <c r="E6375" s="2">
        <f t="shared" si="1422"/>
        <v>6371</v>
      </c>
      <c r="F6375" s="11">
        <v>277.2</v>
      </c>
      <c r="G6375" s="10">
        <v>0.66400000000000003</v>
      </c>
      <c r="H6375" s="10">
        <v>0.7</v>
      </c>
      <c r="I6375" s="10">
        <v>0.73599999999999999</v>
      </c>
      <c r="J6375" s="9">
        <v>0.25408199701991302</v>
      </c>
      <c r="K6375" s="9">
        <v>0.25408199701991302</v>
      </c>
      <c r="L6375" s="9">
        <v>0.25408199701991302</v>
      </c>
      <c r="N6375" s="32">
        <f>IF('System Design'!$F$8=1,'Hourly Demand and Generation'!G6375*'System Design'!$F$21,IF('System Design'!$F$8=2,'Hourly Demand and Generation'!H6375*'System Design'!$F$21,IF('System Design'!$F$8=3,'Hourly Demand and Generation'!I6375*'System Design'!$F$21)))</f>
        <v>368</v>
      </c>
      <c r="O6375" s="32">
        <f>IF('System Design'!$F$8=1,'Hourly Demand and Generation'!J6375*'System Design'!$F$22,IF('System Design'!$F$8=2,'Hourly Demand and Generation'!K6375*'System Design'!$F$22,IF('System Design'!$F$8=3,'Hourly Demand and Generation'!L6375*'System Design'!$F$22)))</f>
        <v>635.20499254978256</v>
      </c>
      <c r="Q6375" s="32">
        <f t="shared" si="1418"/>
        <v>0</v>
      </c>
      <c r="R6375" s="32">
        <f t="shared" si="1423"/>
        <v>5400</v>
      </c>
      <c r="S6375" s="32">
        <f t="shared" si="1424"/>
        <v>0</v>
      </c>
      <c r="T6375" s="32">
        <f t="shared" si="1425"/>
        <v>21600</v>
      </c>
      <c r="U6375" s="32">
        <f t="shared" si="1426"/>
        <v>0</v>
      </c>
      <c r="V6375" s="32">
        <f t="shared" si="1419"/>
        <v>726.00499254978263</v>
      </c>
      <c r="W6375" s="32">
        <f t="shared" si="1427"/>
        <v>726.00499254978263</v>
      </c>
      <c r="X6375" s="32">
        <f t="shared" si="1428"/>
        <v>726.00499254978263</v>
      </c>
    </row>
    <row r="6376" spans="1:24" x14ac:dyDescent="0.25">
      <c r="A6376" s="2"/>
      <c r="B6376" s="2" t="s">
        <v>10</v>
      </c>
      <c r="C6376" s="2">
        <f t="shared" si="1429"/>
        <v>266</v>
      </c>
      <c r="D6376" s="2">
        <f t="shared" si="1430"/>
        <v>12</v>
      </c>
      <c r="E6376" s="2">
        <f t="shared" si="1422"/>
        <v>6372</v>
      </c>
      <c r="F6376" s="11">
        <v>277.2</v>
      </c>
      <c r="G6376" s="10">
        <v>0.8</v>
      </c>
      <c r="H6376" s="10">
        <v>0.8</v>
      </c>
      <c r="I6376" s="10">
        <v>0.8</v>
      </c>
      <c r="J6376" s="9">
        <v>0.23820187220616801</v>
      </c>
      <c r="K6376" s="9">
        <v>0.23820187220616801</v>
      </c>
      <c r="L6376" s="9">
        <v>0.23820187220616801</v>
      </c>
      <c r="N6376" s="32">
        <f>IF('System Design'!$F$8=1,'Hourly Demand and Generation'!G6376*'System Design'!$F$21,IF('System Design'!$F$8=2,'Hourly Demand and Generation'!H6376*'System Design'!$F$21,IF('System Design'!$F$8=3,'Hourly Demand and Generation'!I6376*'System Design'!$F$21)))</f>
        <v>400</v>
      </c>
      <c r="O6376" s="32">
        <f>IF('System Design'!$F$8=1,'Hourly Demand and Generation'!J6376*'System Design'!$F$22,IF('System Design'!$F$8=2,'Hourly Demand and Generation'!K6376*'System Design'!$F$22,IF('System Design'!$F$8=3,'Hourly Demand and Generation'!L6376*'System Design'!$F$22)))</f>
        <v>595.50468051541998</v>
      </c>
      <c r="Q6376" s="32">
        <f t="shared" si="1418"/>
        <v>0</v>
      </c>
      <c r="R6376" s="32">
        <f t="shared" si="1423"/>
        <v>5400</v>
      </c>
      <c r="S6376" s="32">
        <f t="shared" si="1424"/>
        <v>0</v>
      </c>
      <c r="T6376" s="32">
        <f t="shared" si="1425"/>
        <v>21600</v>
      </c>
      <c r="U6376" s="32">
        <f t="shared" si="1426"/>
        <v>0</v>
      </c>
      <c r="V6376" s="32">
        <f t="shared" si="1419"/>
        <v>718.30468051541993</v>
      </c>
      <c r="W6376" s="32">
        <f t="shared" si="1427"/>
        <v>718.30468051541993</v>
      </c>
      <c r="X6376" s="32">
        <f t="shared" si="1428"/>
        <v>718.30468051541993</v>
      </c>
    </row>
    <row r="6377" spans="1:24" x14ac:dyDescent="0.25">
      <c r="A6377" s="2"/>
      <c r="B6377" s="2" t="s">
        <v>10</v>
      </c>
      <c r="C6377" s="2">
        <f t="shared" si="1429"/>
        <v>266</v>
      </c>
      <c r="D6377" s="2">
        <f t="shared" si="1430"/>
        <v>13</v>
      </c>
      <c r="E6377" s="2">
        <f t="shared" si="1422"/>
        <v>6373</v>
      </c>
      <c r="F6377" s="11">
        <v>288</v>
      </c>
      <c r="G6377" s="10">
        <v>0.66400000000000003</v>
      </c>
      <c r="H6377" s="10">
        <v>0.7</v>
      </c>
      <c r="I6377" s="10">
        <v>0.73599999999999999</v>
      </c>
      <c r="J6377" s="9">
        <v>0.25408199701991302</v>
      </c>
      <c r="K6377" s="9">
        <v>0.25408199701991302</v>
      </c>
      <c r="L6377" s="9">
        <v>0.25408199701991302</v>
      </c>
      <c r="N6377" s="32">
        <f>IF('System Design'!$F$8=1,'Hourly Demand and Generation'!G6377*'System Design'!$F$21,IF('System Design'!$F$8=2,'Hourly Demand and Generation'!H6377*'System Design'!$F$21,IF('System Design'!$F$8=3,'Hourly Demand and Generation'!I6377*'System Design'!$F$21)))</f>
        <v>368</v>
      </c>
      <c r="O6377" s="32">
        <f>IF('System Design'!$F$8=1,'Hourly Demand and Generation'!J6377*'System Design'!$F$22,IF('System Design'!$F$8=2,'Hourly Demand and Generation'!K6377*'System Design'!$F$22,IF('System Design'!$F$8=3,'Hourly Demand and Generation'!L6377*'System Design'!$F$22)))</f>
        <v>635.20499254978256</v>
      </c>
      <c r="Q6377" s="32">
        <f t="shared" si="1418"/>
        <v>0</v>
      </c>
      <c r="R6377" s="32">
        <f t="shared" si="1423"/>
        <v>5400</v>
      </c>
      <c r="S6377" s="32">
        <f t="shared" si="1424"/>
        <v>0</v>
      </c>
      <c r="T6377" s="32">
        <f t="shared" si="1425"/>
        <v>21600</v>
      </c>
      <c r="U6377" s="32">
        <f t="shared" si="1426"/>
        <v>0</v>
      </c>
      <c r="V6377" s="32">
        <f t="shared" si="1419"/>
        <v>715.20499254978256</v>
      </c>
      <c r="W6377" s="32">
        <f t="shared" si="1427"/>
        <v>715.20499254978256</v>
      </c>
      <c r="X6377" s="32">
        <f t="shared" si="1428"/>
        <v>715.20499254978256</v>
      </c>
    </row>
    <row r="6378" spans="1:24" x14ac:dyDescent="0.25">
      <c r="A6378" s="2"/>
      <c r="B6378" s="2" t="s">
        <v>10</v>
      </c>
      <c r="C6378" s="2">
        <f t="shared" si="1429"/>
        <v>266</v>
      </c>
      <c r="D6378" s="2">
        <f t="shared" si="1430"/>
        <v>14</v>
      </c>
      <c r="E6378" s="2">
        <f t="shared" si="1422"/>
        <v>6374</v>
      </c>
      <c r="F6378" s="11">
        <v>288</v>
      </c>
      <c r="G6378" s="10">
        <v>0.53600000000000003</v>
      </c>
      <c r="H6378" s="10">
        <v>0.56799999999999995</v>
      </c>
      <c r="I6378" s="10">
        <v>0.6</v>
      </c>
      <c r="J6378" s="9">
        <v>0.26996212183365698</v>
      </c>
      <c r="K6378" s="9">
        <v>0.26996212183365698</v>
      </c>
      <c r="L6378" s="9">
        <v>0.26996212183365698</v>
      </c>
      <c r="N6378" s="32">
        <f>IF('System Design'!$F$8=1,'Hourly Demand and Generation'!G6378*'System Design'!$F$21,IF('System Design'!$F$8=2,'Hourly Demand and Generation'!H6378*'System Design'!$F$21,IF('System Design'!$F$8=3,'Hourly Demand and Generation'!I6378*'System Design'!$F$21)))</f>
        <v>300</v>
      </c>
      <c r="O6378" s="32">
        <f>IF('System Design'!$F$8=1,'Hourly Demand and Generation'!J6378*'System Design'!$F$22,IF('System Design'!$F$8=2,'Hourly Demand and Generation'!K6378*'System Design'!$F$22,IF('System Design'!$F$8=3,'Hourly Demand and Generation'!L6378*'System Design'!$F$22)))</f>
        <v>674.90530458414241</v>
      </c>
      <c r="Q6378" s="32">
        <f t="shared" si="1418"/>
        <v>0</v>
      </c>
      <c r="R6378" s="32">
        <f t="shared" si="1423"/>
        <v>5400</v>
      </c>
      <c r="S6378" s="32">
        <f t="shared" si="1424"/>
        <v>0</v>
      </c>
      <c r="T6378" s="32">
        <f t="shared" si="1425"/>
        <v>21600</v>
      </c>
      <c r="U6378" s="32">
        <f t="shared" si="1426"/>
        <v>0</v>
      </c>
      <c r="V6378" s="32">
        <f t="shared" si="1419"/>
        <v>686.90530458414241</v>
      </c>
      <c r="W6378" s="32">
        <f t="shared" si="1427"/>
        <v>686.90530458414241</v>
      </c>
      <c r="X6378" s="32">
        <f t="shared" si="1428"/>
        <v>686.90530458414241</v>
      </c>
    </row>
    <row r="6379" spans="1:24" x14ac:dyDescent="0.25">
      <c r="A6379" s="2"/>
      <c r="B6379" s="2" t="s">
        <v>10</v>
      </c>
      <c r="C6379" s="2">
        <f t="shared" si="1429"/>
        <v>266</v>
      </c>
      <c r="D6379" s="2">
        <f t="shared" si="1430"/>
        <v>15</v>
      </c>
      <c r="E6379" s="2">
        <f t="shared" si="1422"/>
        <v>6375</v>
      </c>
      <c r="F6379" s="11">
        <v>306</v>
      </c>
      <c r="G6379" s="10">
        <v>0.4</v>
      </c>
      <c r="H6379" s="10">
        <v>0.432</v>
      </c>
      <c r="I6379" s="10">
        <v>0.46400000000000002</v>
      </c>
      <c r="J6379" s="9">
        <v>0.28584224664740199</v>
      </c>
      <c r="K6379" s="9">
        <v>0.28584224664740199</v>
      </c>
      <c r="L6379" s="9">
        <v>0.28584224664740199</v>
      </c>
      <c r="N6379" s="32">
        <f>IF('System Design'!$F$8=1,'Hourly Demand and Generation'!G6379*'System Design'!$F$21,IF('System Design'!$F$8=2,'Hourly Demand and Generation'!H6379*'System Design'!$F$21,IF('System Design'!$F$8=3,'Hourly Demand and Generation'!I6379*'System Design'!$F$21)))</f>
        <v>232</v>
      </c>
      <c r="O6379" s="32">
        <f>IF('System Design'!$F$8=1,'Hourly Demand and Generation'!J6379*'System Design'!$F$22,IF('System Design'!$F$8=2,'Hourly Demand and Generation'!K6379*'System Design'!$F$22,IF('System Design'!$F$8=3,'Hourly Demand and Generation'!L6379*'System Design'!$F$22)))</f>
        <v>714.605616618505</v>
      </c>
      <c r="Q6379" s="32">
        <f t="shared" si="1418"/>
        <v>0</v>
      </c>
      <c r="R6379" s="32">
        <f t="shared" si="1423"/>
        <v>5400</v>
      </c>
      <c r="S6379" s="32">
        <f t="shared" si="1424"/>
        <v>0</v>
      </c>
      <c r="T6379" s="32">
        <f t="shared" si="1425"/>
        <v>21600</v>
      </c>
      <c r="U6379" s="32">
        <f t="shared" si="1426"/>
        <v>0</v>
      </c>
      <c r="V6379" s="32">
        <f t="shared" si="1419"/>
        <v>640.605616618505</v>
      </c>
      <c r="W6379" s="32">
        <f t="shared" si="1427"/>
        <v>640.605616618505</v>
      </c>
      <c r="X6379" s="32">
        <f t="shared" si="1428"/>
        <v>640.605616618505</v>
      </c>
    </row>
    <row r="6380" spans="1:24" x14ac:dyDescent="0.25">
      <c r="A6380" s="2"/>
      <c r="B6380" s="2" t="s">
        <v>10</v>
      </c>
      <c r="C6380" s="2">
        <f t="shared" si="1429"/>
        <v>266</v>
      </c>
      <c r="D6380" s="2">
        <f t="shared" si="1430"/>
        <v>16</v>
      </c>
      <c r="E6380" s="2">
        <f t="shared" si="1422"/>
        <v>6376</v>
      </c>
      <c r="F6380" s="11">
        <v>324</v>
      </c>
      <c r="G6380" s="10">
        <v>0.26400000000000001</v>
      </c>
      <c r="H6380" s="10">
        <v>0.3</v>
      </c>
      <c r="I6380" s="10">
        <v>0.33600000000000002</v>
      </c>
      <c r="J6380" s="9">
        <v>0.28584224664740199</v>
      </c>
      <c r="K6380" s="9">
        <v>0.28584224664740199</v>
      </c>
      <c r="L6380" s="9">
        <v>0.28584224664740199</v>
      </c>
      <c r="N6380" s="32">
        <f>IF('System Design'!$F$8=1,'Hourly Demand and Generation'!G6380*'System Design'!$F$21,IF('System Design'!$F$8=2,'Hourly Demand and Generation'!H6380*'System Design'!$F$21,IF('System Design'!$F$8=3,'Hourly Demand and Generation'!I6380*'System Design'!$F$21)))</f>
        <v>168</v>
      </c>
      <c r="O6380" s="32">
        <f>IF('System Design'!$F$8=1,'Hourly Demand and Generation'!J6380*'System Design'!$F$22,IF('System Design'!$F$8=2,'Hourly Demand and Generation'!K6380*'System Design'!$F$22,IF('System Design'!$F$8=3,'Hourly Demand and Generation'!L6380*'System Design'!$F$22)))</f>
        <v>714.605616618505</v>
      </c>
      <c r="Q6380" s="32">
        <f t="shared" si="1418"/>
        <v>0</v>
      </c>
      <c r="R6380" s="32">
        <f t="shared" si="1423"/>
        <v>5400</v>
      </c>
      <c r="S6380" s="32">
        <f t="shared" si="1424"/>
        <v>0</v>
      </c>
      <c r="T6380" s="32">
        <f t="shared" si="1425"/>
        <v>21600</v>
      </c>
      <c r="U6380" s="32">
        <f t="shared" si="1426"/>
        <v>0</v>
      </c>
      <c r="V6380" s="32">
        <f t="shared" si="1419"/>
        <v>558.605616618505</v>
      </c>
      <c r="W6380" s="32">
        <f t="shared" si="1427"/>
        <v>558.605616618505</v>
      </c>
      <c r="X6380" s="32">
        <f t="shared" si="1428"/>
        <v>558.605616618505</v>
      </c>
    </row>
    <row r="6381" spans="1:24" x14ac:dyDescent="0.25">
      <c r="A6381" s="2"/>
      <c r="B6381" s="2" t="s">
        <v>10</v>
      </c>
      <c r="C6381" s="2">
        <f t="shared" si="1429"/>
        <v>266</v>
      </c>
      <c r="D6381" s="2">
        <f t="shared" si="1430"/>
        <v>17</v>
      </c>
      <c r="E6381" s="2">
        <f t="shared" si="1422"/>
        <v>6377</v>
      </c>
      <c r="F6381" s="11">
        <v>342</v>
      </c>
      <c r="G6381" s="10">
        <v>0.13600000000000001</v>
      </c>
      <c r="H6381" s="10">
        <v>0.16800000000000001</v>
      </c>
      <c r="I6381" s="10">
        <v>0.2</v>
      </c>
      <c r="J6381" s="9">
        <v>0.31760249627489101</v>
      </c>
      <c r="K6381" s="9">
        <v>0.31760249627489101</v>
      </c>
      <c r="L6381" s="9">
        <v>0.31760249627489101</v>
      </c>
      <c r="N6381" s="32">
        <f>IF('System Design'!$F$8=1,'Hourly Demand and Generation'!G6381*'System Design'!$F$21,IF('System Design'!$F$8=2,'Hourly Demand and Generation'!H6381*'System Design'!$F$21,IF('System Design'!$F$8=3,'Hourly Demand and Generation'!I6381*'System Design'!$F$21)))</f>
        <v>100</v>
      </c>
      <c r="O6381" s="32">
        <f>IF('System Design'!$F$8=1,'Hourly Demand and Generation'!J6381*'System Design'!$F$22,IF('System Design'!$F$8=2,'Hourly Demand and Generation'!K6381*'System Design'!$F$22,IF('System Design'!$F$8=3,'Hourly Demand and Generation'!L6381*'System Design'!$F$22)))</f>
        <v>794.00624068722755</v>
      </c>
      <c r="Q6381" s="32">
        <f t="shared" si="1418"/>
        <v>0</v>
      </c>
      <c r="R6381" s="32">
        <f t="shared" si="1423"/>
        <v>5400</v>
      </c>
      <c r="S6381" s="32">
        <f t="shared" si="1424"/>
        <v>0</v>
      </c>
      <c r="T6381" s="32">
        <f t="shared" si="1425"/>
        <v>21600</v>
      </c>
      <c r="U6381" s="32">
        <f t="shared" si="1426"/>
        <v>0</v>
      </c>
      <c r="V6381" s="32">
        <f t="shared" si="1419"/>
        <v>552.00624068722755</v>
      </c>
      <c r="W6381" s="32">
        <f t="shared" si="1427"/>
        <v>552.00624068722755</v>
      </c>
      <c r="X6381" s="32">
        <f t="shared" si="1428"/>
        <v>552.00624068722755</v>
      </c>
    </row>
    <row r="6382" spans="1:24" x14ac:dyDescent="0.25">
      <c r="A6382" s="2"/>
      <c r="B6382" s="2" t="s">
        <v>10</v>
      </c>
      <c r="C6382" s="2">
        <f t="shared" si="1429"/>
        <v>266</v>
      </c>
      <c r="D6382" s="2">
        <f t="shared" si="1430"/>
        <v>18</v>
      </c>
      <c r="E6382" s="2">
        <f t="shared" si="1422"/>
        <v>6378</v>
      </c>
      <c r="F6382" s="11">
        <v>360</v>
      </c>
      <c r="G6382" s="10">
        <v>6.4000000000000001E-2</v>
      </c>
      <c r="H6382" s="10">
        <v>0.1</v>
      </c>
      <c r="I6382" s="10">
        <v>0.13600000000000001</v>
      </c>
      <c r="J6382" s="9">
        <v>0.301722371461146</v>
      </c>
      <c r="K6382" s="9">
        <v>0.301722371461146</v>
      </c>
      <c r="L6382" s="9">
        <v>0.301722371461146</v>
      </c>
      <c r="N6382" s="32">
        <f>IF('System Design'!$F$8=1,'Hourly Demand and Generation'!G6382*'System Design'!$F$21,IF('System Design'!$F$8=2,'Hourly Demand and Generation'!H6382*'System Design'!$F$21,IF('System Design'!$F$8=3,'Hourly Demand and Generation'!I6382*'System Design'!$F$21)))</f>
        <v>68</v>
      </c>
      <c r="O6382" s="32">
        <f>IF('System Design'!$F$8=1,'Hourly Demand and Generation'!J6382*'System Design'!$F$22,IF('System Design'!$F$8=2,'Hourly Demand and Generation'!K6382*'System Design'!$F$22,IF('System Design'!$F$8=3,'Hourly Demand and Generation'!L6382*'System Design'!$F$22)))</f>
        <v>754.30592865286496</v>
      </c>
      <c r="Q6382" s="32">
        <f t="shared" si="1418"/>
        <v>0</v>
      </c>
      <c r="R6382" s="32">
        <f t="shared" si="1423"/>
        <v>5400</v>
      </c>
      <c r="S6382" s="32">
        <f t="shared" si="1424"/>
        <v>0</v>
      </c>
      <c r="T6382" s="32">
        <f t="shared" si="1425"/>
        <v>21600</v>
      </c>
      <c r="U6382" s="32">
        <f t="shared" si="1426"/>
        <v>0</v>
      </c>
      <c r="V6382" s="32">
        <f t="shared" si="1419"/>
        <v>462.30592865286496</v>
      </c>
      <c r="W6382" s="32">
        <f t="shared" si="1427"/>
        <v>462.30592865286496</v>
      </c>
      <c r="X6382" s="32">
        <f t="shared" si="1428"/>
        <v>462.30592865286496</v>
      </c>
    </row>
    <row r="6383" spans="1:24" x14ac:dyDescent="0.25">
      <c r="A6383" s="2"/>
      <c r="B6383" s="2" t="s">
        <v>10</v>
      </c>
      <c r="C6383" s="2">
        <f t="shared" si="1429"/>
        <v>266</v>
      </c>
      <c r="D6383" s="2">
        <f t="shared" si="1430"/>
        <v>19</v>
      </c>
      <c r="E6383" s="2">
        <f t="shared" si="1422"/>
        <v>6379</v>
      </c>
      <c r="F6383" s="11">
        <v>349.2</v>
      </c>
      <c r="G6383" s="10">
        <v>0</v>
      </c>
      <c r="H6383" s="10">
        <v>3.2000000000000001E-2</v>
      </c>
      <c r="I6383" s="10">
        <v>6.4000000000000001E-2</v>
      </c>
      <c r="J6383" s="9">
        <v>0.28584224664740199</v>
      </c>
      <c r="K6383" s="9">
        <v>0.28584224664740199</v>
      </c>
      <c r="L6383" s="9">
        <v>0.28584224664740199</v>
      </c>
      <c r="N6383" s="32">
        <f>IF('System Design'!$F$8=1,'Hourly Demand and Generation'!G6383*'System Design'!$F$21,IF('System Design'!$F$8=2,'Hourly Demand and Generation'!H6383*'System Design'!$F$21,IF('System Design'!$F$8=3,'Hourly Demand and Generation'!I6383*'System Design'!$F$21)))</f>
        <v>32</v>
      </c>
      <c r="O6383" s="32">
        <f>IF('System Design'!$F$8=1,'Hourly Demand and Generation'!J6383*'System Design'!$F$22,IF('System Design'!$F$8=2,'Hourly Demand and Generation'!K6383*'System Design'!$F$22,IF('System Design'!$F$8=3,'Hourly Demand and Generation'!L6383*'System Design'!$F$22)))</f>
        <v>714.605616618505</v>
      </c>
      <c r="Q6383" s="32">
        <f t="shared" si="1418"/>
        <v>0</v>
      </c>
      <c r="R6383" s="32">
        <f t="shared" si="1423"/>
        <v>5400</v>
      </c>
      <c r="S6383" s="32">
        <f t="shared" si="1424"/>
        <v>0</v>
      </c>
      <c r="T6383" s="32">
        <f t="shared" si="1425"/>
        <v>21600</v>
      </c>
      <c r="U6383" s="32">
        <f t="shared" si="1426"/>
        <v>0</v>
      </c>
      <c r="V6383" s="32">
        <f t="shared" si="1419"/>
        <v>397.40561661850501</v>
      </c>
      <c r="W6383" s="32">
        <f t="shared" si="1427"/>
        <v>397.40561661850501</v>
      </c>
      <c r="X6383" s="32">
        <f t="shared" si="1428"/>
        <v>397.40561661850501</v>
      </c>
    </row>
    <row r="6384" spans="1:24" x14ac:dyDescent="0.25">
      <c r="A6384" s="2"/>
      <c r="B6384" s="2" t="s">
        <v>10</v>
      </c>
      <c r="C6384" s="2">
        <f t="shared" si="1429"/>
        <v>266</v>
      </c>
      <c r="D6384" s="2">
        <f t="shared" si="1430"/>
        <v>20</v>
      </c>
      <c r="E6384" s="2">
        <f t="shared" si="1422"/>
        <v>6380</v>
      </c>
      <c r="F6384" s="11">
        <v>342</v>
      </c>
      <c r="G6384" s="10">
        <v>0</v>
      </c>
      <c r="H6384" s="10">
        <v>0</v>
      </c>
      <c r="I6384" s="10">
        <v>0</v>
      </c>
      <c r="J6384" s="9">
        <v>0.28584224664740199</v>
      </c>
      <c r="K6384" s="9">
        <v>0.28584224664740199</v>
      </c>
      <c r="L6384" s="9">
        <v>0.28584224664740199</v>
      </c>
      <c r="N6384" s="32">
        <f>IF('System Design'!$F$8=1,'Hourly Demand and Generation'!G6384*'System Design'!$F$21,IF('System Design'!$F$8=2,'Hourly Demand and Generation'!H6384*'System Design'!$F$21,IF('System Design'!$F$8=3,'Hourly Demand and Generation'!I6384*'System Design'!$F$21)))</f>
        <v>0</v>
      </c>
      <c r="O6384" s="32">
        <f>IF('System Design'!$F$8=1,'Hourly Demand and Generation'!J6384*'System Design'!$F$22,IF('System Design'!$F$8=2,'Hourly Demand and Generation'!K6384*'System Design'!$F$22,IF('System Design'!$F$8=3,'Hourly Demand and Generation'!L6384*'System Design'!$F$22)))</f>
        <v>714.605616618505</v>
      </c>
      <c r="Q6384" s="32">
        <f t="shared" si="1418"/>
        <v>0</v>
      </c>
      <c r="R6384" s="32">
        <f t="shared" si="1423"/>
        <v>5400</v>
      </c>
      <c r="S6384" s="32">
        <f t="shared" si="1424"/>
        <v>0</v>
      </c>
      <c r="T6384" s="32">
        <f t="shared" si="1425"/>
        <v>21600</v>
      </c>
      <c r="U6384" s="32">
        <f t="shared" si="1426"/>
        <v>0</v>
      </c>
      <c r="V6384" s="32">
        <f t="shared" si="1419"/>
        <v>372.605616618505</v>
      </c>
      <c r="W6384" s="32">
        <f t="shared" si="1427"/>
        <v>372.605616618505</v>
      </c>
      <c r="X6384" s="32">
        <f t="shared" si="1428"/>
        <v>372.605616618505</v>
      </c>
    </row>
    <row r="6385" spans="1:24" x14ac:dyDescent="0.25">
      <c r="A6385" s="2"/>
      <c r="B6385" s="2" t="s">
        <v>10</v>
      </c>
      <c r="C6385" s="2">
        <f t="shared" si="1429"/>
        <v>266</v>
      </c>
      <c r="D6385" s="2">
        <f t="shared" si="1430"/>
        <v>21</v>
      </c>
      <c r="E6385" s="2">
        <f t="shared" si="1422"/>
        <v>6381</v>
      </c>
      <c r="F6385" s="11">
        <v>324</v>
      </c>
      <c r="G6385" s="10">
        <v>0</v>
      </c>
      <c r="H6385" s="10">
        <v>0</v>
      </c>
      <c r="I6385" s="10">
        <v>0</v>
      </c>
      <c r="J6385" s="9">
        <v>0.28584224664740199</v>
      </c>
      <c r="K6385" s="9">
        <v>0.28584224664740199</v>
      </c>
      <c r="L6385" s="9">
        <v>0.28584224664740199</v>
      </c>
      <c r="N6385" s="32">
        <f>IF('System Design'!$F$8=1,'Hourly Demand and Generation'!G6385*'System Design'!$F$21,IF('System Design'!$F$8=2,'Hourly Demand and Generation'!H6385*'System Design'!$F$21,IF('System Design'!$F$8=3,'Hourly Demand and Generation'!I6385*'System Design'!$F$21)))</f>
        <v>0</v>
      </c>
      <c r="O6385" s="32">
        <f>IF('System Design'!$F$8=1,'Hourly Demand and Generation'!J6385*'System Design'!$F$22,IF('System Design'!$F$8=2,'Hourly Demand and Generation'!K6385*'System Design'!$F$22,IF('System Design'!$F$8=3,'Hourly Demand and Generation'!L6385*'System Design'!$F$22)))</f>
        <v>714.605616618505</v>
      </c>
      <c r="Q6385" s="32">
        <f t="shared" si="1418"/>
        <v>0</v>
      </c>
      <c r="R6385" s="32">
        <f t="shared" si="1423"/>
        <v>5400</v>
      </c>
      <c r="S6385" s="32">
        <f t="shared" si="1424"/>
        <v>0</v>
      </c>
      <c r="T6385" s="32">
        <f t="shared" si="1425"/>
        <v>21600</v>
      </c>
      <c r="U6385" s="32">
        <f t="shared" si="1426"/>
        <v>0</v>
      </c>
      <c r="V6385" s="32">
        <f t="shared" si="1419"/>
        <v>390.605616618505</v>
      </c>
      <c r="W6385" s="32">
        <f t="shared" si="1427"/>
        <v>390.605616618505</v>
      </c>
      <c r="X6385" s="32">
        <f t="shared" si="1428"/>
        <v>390.605616618505</v>
      </c>
    </row>
    <row r="6386" spans="1:24" x14ac:dyDescent="0.25">
      <c r="A6386" s="2"/>
      <c r="B6386" s="2" t="s">
        <v>10</v>
      </c>
      <c r="C6386" s="2">
        <f t="shared" si="1429"/>
        <v>266</v>
      </c>
      <c r="D6386" s="2">
        <f t="shared" si="1430"/>
        <v>22</v>
      </c>
      <c r="E6386" s="2">
        <f t="shared" si="1422"/>
        <v>6382</v>
      </c>
      <c r="F6386" s="11">
        <v>306</v>
      </c>
      <c r="G6386" s="10">
        <v>0</v>
      </c>
      <c r="H6386" s="10">
        <v>0</v>
      </c>
      <c r="I6386" s="10">
        <v>0</v>
      </c>
      <c r="J6386" s="9">
        <v>0.301722371461146</v>
      </c>
      <c r="K6386" s="9">
        <v>0.301722371461146</v>
      </c>
      <c r="L6386" s="9">
        <v>0.301722371461146</v>
      </c>
      <c r="N6386" s="32">
        <f>IF('System Design'!$F$8=1,'Hourly Demand and Generation'!G6386*'System Design'!$F$21,IF('System Design'!$F$8=2,'Hourly Demand and Generation'!H6386*'System Design'!$F$21,IF('System Design'!$F$8=3,'Hourly Demand and Generation'!I6386*'System Design'!$F$21)))</f>
        <v>0</v>
      </c>
      <c r="O6386" s="32">
        <f>IF('System Design'!$F$8=1,'Hourly Demand and Generation'!J6386*'System Design'!$F$22,IF('System Design'!$F$8=2,'Hourly Demand and Generation'!K6386*'System Design'!$F$22,IF('System Design'!$F$8=3,'Hourly Demand and Generation'!L6386*'System Design'!$F$22)))</f>
        <v>754.30592865286496</v>
      </c>
      <c r="Q6386" s="32">
        <f t="shared" si="1418"/>
        <v>0</v>
      </c>
      <c r="R6386" s="32">
        <f t="shared" si="1423"/>
        <v>5400</v>
      </c>
      <c r="S6386" s="32">
        <f t="shared" si="1424"/>
        <v>0</v>
      </c>
      <c r="T6386" s="32">
        <f t="shared" si="1425"/>
        <v>21600</v>
      </c>
      <c r="U6386" s="32">
        <f t="shared" si="1426"/>
        <v>0</v>
      </c>
      <c r="V6386" s="32">
        <f t="shared" si="1419"/>
        <v>448.30592865286496</v>
      </c>
      <c r="W6386" s="32">
        <f t="shared" si="1427"/>
        <v>448.30592865286496</v>
      </c>
      <c r="X6386" s="32">
        <f t="shared" si="1428"/>
        <v>448.30592865286496</v>
      </c>
    </row>
    <row r="6387" spans="1:24" x14ac:dyDescent="0.25">
      <c r="A6387" s="2"/>
      <c r="B6387" s="2" t="s">
        <v>10</v>
      </c>
      <c r="C6387" s="2">
        <f t="shared" si="1429"/>
        <v>266</v>
      </c>
      <c r="D6387" s="2">
        <f t="shared" si="1430"/>
        <v>23</v>
      </c>
      <c r="E6387" s="2">
        <f t="shared" si="1422"/>
        <v>6383</v>
      </c>
      <c r="F6387" s="11">
        <v>288</v>
      </c>
      <c r="G6387" s="10">
        <v>0</v>
      </c>
      <c r="H6387" s="10">
        <v>0</v>
      </c>
      <c r="I6387" s="10">
        <v>0</v>
      </c>
      <c r="J6387" s="9">
        <v>0.25408199701991302</v>
      </c>
      <c r="K6387" s="9">
        <v>0.25408199701991302</v>
      </c>
      <c r="L6387" s="9">
        <v>0.25408199701991302</v>
      </c>
      <c r="N6387" s="32">
        <f>IF('System Design'!$F$8=1,'Hourly Demand and Generation'!G6387*'System Design'!$F$21,IF('System Design'!$F$8=2,'Hourly Demand and Generation'!H6387*'System Design'!$F$21,IF('System Design'!$F$8=3,'Hourly Demand and Generation'!I6387*'System Design'!$F$21)))</f>
        <v>0</v>
      </c>
      <c r="O6387" s="32">
        <f>IF('System Design'!$F$8=1,'Hourly Demand and Generation'!J6387*'System Design'!$F$22,IF('System Design'!$F$8=2,'Hourly Demand and Generation'!K6387*'System Design'!$F$22,IF('System Design'!$F$8=3,'Hourly Demand and Generation'!L6387*'System Design'!$F$22)))</f>
        <v>635.20499254978256</v>
      </c>
      <c r="Q6387" s="32">
        <f t="shared" si="1418"/>
        <v>0</v>
      </c>
      <c r="R6387" s="32">
        <f t="shared" si="1423"/>
        <v>5400</v>
      </c>
      <c r="S6387" s="32">
        <f t="shared" si="1424"/>
        <v>0</v>
      </c>
      <c r="T6387" s="32">
        <f t="shared" si="1425"/>
        <v>21600</v>
      </c>
      <c r="U6387" s="32">
        <f t="shared" si="1426"/>
        <v>0</v>
      </c>
      <c r="V6387" s="32">
        <f t="shared" si="1419"/>
        <v>347.20499254978256</v>
      </c>
      <c r="W6387" s="32">
        <f t="shared" si="1427"/>
        <v>347.20499254978256</v>
      </c>
      <c r="X6387" s="32">
        <f t="shared" si="1428"/>
        <v>347.20499254978256</v>
      </c>
    </row>
    <row r="6388" spans="1:24" x14ac:dyDescent="0.25">
      <c r="A6388" s="2"/>
      <c r="B6388" s="2" t="s">
        <v>10</v>
      </c>
      <c r="C6388" s="2">
        <f t="shared" si="1429"/>
        <v>266</v>
      </c>
      <c r="D6388" s="2">
        <f t="shared" si="1430"/>
        <v>24</v>
      </c>
      <c r="E6388" s="2">
        <f t="shared" si="1422"/>
        <v>6384</v>
      </c>
      <c r="F6388" s="11">
        <v>252</v>
      </c>
      <c r="G6388" s="10">
        <v>0</v>
      </c>
      <c r="H6388" s="10">
        <v>0</v>
      </c>
      <c r="I6388" s="10">
        <v>0</v>
      </c>
      <c r="J6388" s="9">
        <v>0.25408199701991302</v>
      </c>
      <c r="K6388" s="9">
        <v>0.25408199701991302</v>
      </c>
      <c r="L6388" s="9">
        <v>0.25408199701991302</v>
      </c>
      <c r="N6388" s="32">
        <f>IF('System Design'!$F$8=1,'Hourly Demand and Generation'!G6388*'System Design'!$F$21,IF('System Design'!$F$8=2,'Hourly Demand and Generation'!H6388*'System Design'!$F$21,IF('System Design'!$F$8=3,'Hourly Demand and Generation'!I6388*'System Design'!$F$21)))</f>
        <v>0</v>
      </c>
      <c r="O6388" s="32">
        <f>IF('System Design'!$F$8=1,'Hourly Demand and Generation'!J6388*'System Design'!$F$22,IF('System Design'!$F$8=2,'Hourly Demand and Generation'!K6388*'System Design'!$F$22,IF('System Design'!$F$8=3,'Hourly Demand and Generation'!L6388*'System Design'!$F$22)))</f>
        <v>635.20499254978256</v>
      </c>
      <c r="Q6388" s="32">
        <f t="shared" si="1418"/>
        <v>0</v>
      </c>
      <c r="R6388" s="32">
        <f t="shared" si="1423"/>
        <v>5400</v>
      </c>
      <c r="S6388" s="32">
        <f t="shared" si="1424"/>
        <v>0</v>
      </c>
      <c r="T6388" s="32">
        <f t="shared" si="1425"/>
        <v>21600</v>
      </c>
      <c r="U6388" s="32">
        <f t="shared" si="1426"/>
        <v>0</v>
      </c>
      <c r="V6388" s="32">
        <f t="shared" si="1419"/>
        <v>383.20499254978256</v>
      </c>
      <c r="W6388" s="32">
        <f t="shared" si="1427"/>
        <v>383.20499254978256</v>
      </c>
      <c r="X6388" s="32">
        <f t="shared" si="1428"/>
        <v>383.20499254978256</v>
      </c>
    </row>
    <row r="6389" spans="1:24" x14ac:dyDescent="0.25">
      <c r="A6389" s="2"/>
      <c r="B6389" s="2" t="s">
        <v>10</v>
      </c>
      <c r="C6389" s="2">
        <f>C6388+1</f>
        <v>267</v>
      </c>
      <c r="D6389" s="2">
        <v>1</v>
      </c>
      <c r="E6389" s="2">
        <f t="shared" si="1422"/>
        <v>6385</v>
      </c>
      <c r="F6389" s="11">
        <v>216</v>
      </c>
      <c r="G6389" s="10">
        <v>0</v>
      </c>
      <c r="H6389" s="10">
        <v>0</v>
      </c>
      <c r="I6389" s="10">
        <v>0</v>
      </c>
      <c r="J6389" s="9">
        <v>0.185042694386927</v>
      </c>
      <c r="K6389" s="9">
        <v>0.4</v>
      </c>
      <c r="L6389" s="9">
        <v>0.4</v>
      </c>
      <c r="N6389" s="32">
        <f>IF('System Design'!$F$8=1,'Hourly Demand and Generation'!G6389*'System Design'!$F$21,IF('System Design'!$F$8=2,'Hourly Demand and Generation'!H6389*'System Design'!$F$21,IF('System Design'!$F$8=3,'Hourly Demand and Generation'!I6389*'System Design'!$F$21)))</f>
        <v>0</v>
      </c>
      <c r="O6389" s="32">
        <f>IF('System Design'!$F$8=1,'Hourly Demand and Generation'!J6389*'System Design'!$F$22,IF('System Design'!$F$8=2,'Hourly Demand and Generation'!K6389*'System Design'!$F$22,IF('System Design'!$F$8=3,'Hourly Demand and Generation'!L6389*'System Design'!$F$22)))</f>
        <v>1000</v>
      </c>
      <c r="Q6389" s="32">
        <f t="shared" si="1418"/>
        <v>0</v>
      </c>
      <c r="R6389" s="32">
        <f t="shared" si="1423"/>
        <v>5400</v>
      </c>
      <c r="S6389" s="32">
        <f t="shared" si="1424"/>
        <v>0</v>
      </c>
      <c r="T6389" s="32">
        <f t="shared" si="1425"/>
        <v>21600</v>
      </c>
      <c r="U6389" s="32">
        <f t="shared" si="1426"/>
        <v>0</v>
      </c>
      <c r="V6389" s="32">
        <f t="shared" si="1419"/>
        <v>784</v>
      </c>
      <c r="W6389" s="32">
        <f t="shared" si="1427"/>
        <v>784</v>
      </c>
      <c r="X6389" s="32">
        <f t="shared" si="1428"/>
        <v>784</v>
      </c>
    </row>
    <row r="6390" spans="1:24" x14ac:dyDescent="0.25">
      <c r="A6390" s="2"/>
      <c r="B6390" s="2" t="s">
        <v>10</v>
      </c>
      <c r="C6390" s="2">
        <f>C6389</f>
        <v>267</v>
      </c>
      <c r="D6390" s="2">
        <f>D6389+1</f>
        <v>2</v>
      </c>
      <c r="E6390" s="2">
        <f t="shared" si="1422"/>
        <v>6386</v>
      </c>
      <c r="F6390" s="11">
        <v>198</v>
      </c>
      <c r="G6390" s="10">
        <v>0</v>
      </c>
      <c r="H6390" s="10">
        <v>0</v>
      </c>
      <c r="I6390" s="10">
        <v>0</v>
      </c>
      <c r="J6390" s="9">
        <v>0.16653842494823401</v>
      </c>
      <c r="K6390" s="9">
        <v>0.36</v>
      </c>
      <c r="L6390" s="9">
        <v>0.36</v>
      </c>
      <c r="N6390" s="32">
        <f>IF('System Design'!$F$8=1,'Hourly Demand and Generation'!G6390*'System Design'!$F$21,IF('System Design'!$F$8=2,'Hourly Demand and Generation'!H6390*'System Design'!$F$21,IF('System Design'!$F$8=3,'Hourly Demand and Generation'!I6390*'System Design'!$F$21)))</f>
        <v>0</v>
      </c>
      <c r="O6390" s="32">
        <f>IF('System Design'!$F$8=1,'Hourly Demand and Generation'!J6390*'System Design'!$F$22,IF('System Design'!$F$8=2,'Hourly Demand and Generation'!K6390*'System Design'!$F$22,IF('System Design'!$F$8=3,'Hourly Demand and Generation'!L6390*'System Design'!$F$22)))</f>
        <v>900</v>
      </c>
      <c r="Q6390" s="32">
        <f t="shared" si="1418"/>
        <v>0</v>
      </c>
      <c r="R6390" s="32">
        <f t="shared" si="1423"/>
        <v>5400</v>
      </c>
      <c r="S6390" s="32">
        <f t="shared" si="1424"/>
        <v>0</v>
      </c>
      <c r="T6390" s="32">
        <f t="shared" si="1425"/>
        <v>21600</v>
      </c>
      <c r="U6390" s="32">
        <f t="shared" si="1426"/>
        <v>0</v>
      </c>
      <c r="V6390" s="32">
        <f t="shared" si="1419"/>
        <v>702</v>
      </c>
      <c r="W6390" s="32">
        <f t="shared" si="1427"/>
        <v>702</v>
      </c>
      <c r="X6390" s="32">
        <f t="shared" si="1428"/>
        <v>702</v>
      </c>
    </row>
    <row r="6391" spans="1:24" x14ac:dyDescent="0.25">
      <c r="A6391" s="2"/>
      <c r="B6391" s="2" t="s">
        <v>10</v>
      </c>
      <c r="C6391" s="2">
        <f t="shared" ref="C6391:C6412" si="1431">C6390</f>
        <v>267</v>
      </c>
      <c r="D6391" s="2">
        <f t="shared" ref="D6391:D6412" si="1432">D6390+1</f>
        <v>3</v>
      </c>
      <c r="E6391" s="2">
        <f t="shared" si="1422"/>
        <v>6387</v>
      </c>
      <c r="F6391" s="11">
        <v>180</v>
      </c>
      <c r="G6391" s="10">
        <v>0</v>
      </c>
      <c r="H6391" s="10">
        <v>0</v>
      </c>
      <c r="I6391" s="10">
        <v>0</v>
      </c>
      <c r="J6391" s="9">
        <v>0.16653842494823401</v>
      </c>
      <c r="K6391" s="9">
        <v>0.36</v>
      </c>
      <c r="L6391" s="9">
        <v>0.36</v>
      </c>
      <c r="N6391" s="32">
        <f>IF('System Design'!$F$8=1,'Hourly Demand and Generation'!G6391*'System Design'!$F$21,IF('System Design'!$F$8=2,'Hourly Demand and Generation'!H6391*'System Design'!$F$21,IF('System Design'!$F$8=3,'Hourly Demand and Generation'!I6391*'System Design'!$F$21)))</f>
        <v>0</v>
      </c>
      <c r="O6391" s="32">
        <f>IF('System Design'!$F$8=1,'Hourly Demand and Generation'!J6391*'System Design'!$F$22,IF('System Design'!$F$8=2,'Hourly Demand and Generation'!K6391*'System Design'!$F$22,IF('System Design'!$F$8=3,'Hourly Demand and Generation'!L6391*'System Design'!$F$22)))</f>
        <v>900</v>
      </c>
      <c r="Q6391" s="32">
        <f t="shared" si="1418"/>
        <v>0</v>
      </c>
      <c r="R6391" s="32">
        <f t="shared" si="1423"/>
        <v>5400</v>
      </c>
      <c r="S6391" s="32">
        <f t="shared" si="1424"/>
        <v>0</v>
      </c>
      <c r="T6391" s="32">
        <f t="shared" si="1425"/>
        <v>21600</v>
      </c>
      <c r="U6391" s="32">
        <f t="shared" si="1426"/>
        <v>0</v>
      </c>
      <c r="V6391" s="32">
        <f t="shared" si="1419"/>
        <v>720</v>
      </c>
      <c r="W6391" s="32">
        <f t="shared" si="1427"/>
        <v>720</v>
      </c>
      <c r="X6391" s="32">
        <f t="shared" si="1428"/>
        <v>720</v>
      </c>
    </row>
    <row r="6392" spans="1:24" x14ac:dyDescent="0.25">
      <c r="A6392" s="2"/>
      <c r="B6392" s="2" t="s">
        <v>10</v>
      </c>
      <c r="C6392" s="2">
        <f t="shared" si="1431"/>
        <v>267</v>
      </c>
      <c r="D6392" s="2">
        <f t="shared" si="1432"/>
        <v>4</v>
      </c>
      <c r="E6392" s="2">
        <f t="shared" si="1422"/>
        <v>6388</v>
      </c>
      <c r="F6392" s="11">
        <v>216</v>
      </c>
      <c r="G6392" s="10">
        <v>0</v>
      </c>
      <c r="H6392" s="10">
        <v>0</v>
      </c>
      <c r="I6392" s="10">
        <v>0</v>
      </c>
      <c r="J6392" s="9">
        <v>0.185042694386927</v>
      </c>
      <c r="K6392" s="9">
        <v>0.4</v>
      </c>
      <c r="L6392" s="9">
        <v>0.4</v>
      </c>
      <c r="N6392" s="32">
        <f>IF('System Design'!$F$8=1,'Hourly Demand and Generation'!G6392*'System Design'!$F$21,IF('System Design'!$F$8=2,'Hourly Demand and Generation'!H6392*'System Design'!$F$21,IF('System Design'!$F$8=3,'Hourly Demand and Generation'!I6392*'System Design'!$F$21)))</f>
        <v>0</v>
      </c>
      <c r="O6392" s="32">
        <f>IF('System Design'!$F$8=1,'Hourly Demand and Generation'!J6392*'System Design'!$F$22,IF('System Design'!$F$8=2,'Hourly Demand and Generation'!K6392*'System Design'!$F$22,IF('System Design'!$F$8=3,'Hourly Demand and Generation'!L6392*'System Design'!$F$22)))</f>
        <v>1000</v>
      </c>
      <c r="Q6392" s="32">
        <f t="shared" si="1418"/>
        <v>0</v>
      </c>
      <c r="R6392" s="32">
        <f t="shared" si="1423"/>
        <v>5400</v>
      </c>
      <c r="S6392" s="32">
        <f t="shared" si="1424"/>
        <v>0</v>
      </c>
      <c r="T6392" s="32">
        <f t="shared" si="1425"/>
        <v>21600</v>
      </c>
      <c r="U6392" s="32">
        <f t="shared" si="1426"/>
        <v>0</v>
      </c>
      <c r="V6392" s="32">
        <f t="shared" si="1419"/>
        <v>784</v>
      </c>
      <c r="W6392" s="32">
        <f t="shared" si="1427"/>
        <v>784</v>
      </c>
      <c r="X6392" s="32">
        <f t="shared" si="1428"/>
        <v>784</v>
      </c>
    </row>
    <row r="6393" spans="1:24" x14ac:dyDescent="0.25">
      <c r="A6393" s="2"/>
      <c r="B6393" s="2" t="s">
        <v>10</v>
      </c>
      <c r="C6393" s="2">
        <f t="shared" si="1431"/>
        <v>267</v>
      </c>
      <c r="D6393" s="2">
        <f t="shared" si="1432"/>
        <v>5</v>
      </c>
      <c r="E6393" s="2">
        <f t="shared" si="1422"/>
        <v>6389</v>
      </c>
      <c r="F6393" s="11">
        <v>234</v>
      </c>
      <c r="G6393" s="10">
        <v>0</v>
      </c>
      <c r="H6393" s="10">
        <v>3.2000000000000001E-2</v>
      </c>
      <c r="I6393" s="10">
        <v>6.4000000000000001E-2</v>
      </c>
      <c r="J6393" s="9">
        <v>0.14803415550954199</v>
      </c>
      <c r="K6393" s="9">
        <v>0.32</v>
      </c>
      <c r="L6393" s="9">
        <v>0.32</v>
      </c>
      <c r="N6393" s="32">
        <f>IF('System Design'!$F$8=1,'Hourly Demand and Generation'!G6393*'System Design'!$F$21,IF('System Design'!$F$8=2,'Hourly Demand and Generation'!H6393*'System Design'!$F$21,IF('System Design'!$F$8=3,'Hourly Demand and Generation'!I6393*'System Design'!$F$21)))</f>
        <v>32</v>
      </c>
      <c r="O6393" s="32">
        <f>IF('System Design'!$F$8=1,'Hourly Demand and Generation'!J6393*'System Design'!$F$22,IF('System Design'!$F$8=2,'Hourly Demand and Generation'!K6393*'System Design'!$F$22,IF('System Design'!$F$8=3,'Hourly Demand and Generation'!L6393*'System Design'!$F$22)))</f>
        <v>800</v>
      </c>
      <c r="Q6393" s="32">
        <f t="shared" si="1418"/>
        <v>0</v>
      </c>
      <c r="R6393" s="32">
        <f t="shared" si="1423"/>
        <v>5400</v>
      </c>
      <c r="S6393" s="32">
        <f t="shared" si="1424"/>
        <v>0</v>
      </c>
      <c r="T6393" s="32">
        <f t="shared" si="1425"/>
        <v>21600</v>
      </c>
      <c r="U6393" s="32">
        <f t="shared" si="1426"/>
        <v>0</v>
      </c>
      <c r="V6393" s="32">
        <f t="shared" si="1419"/>
        <v>598</v>
      </c>
      <c r="W6393" s="32">
        <f t="shared" si="1427"/>
        <v>598</v>
      </c>
      <c r="X6393" s="32">
        <f t="shared" si="1428"/>
        <v>598</v>
      </c>
    </row>
    <row r="6394" spans="1:24" x14ac:dyDescent="0.25">
      <c r="A6394" s="2"/>
      <c r="B6394" s="2" t="s">
        <v>10</v>
      </c>
      <c r="C6394" s="2">
        <f t="shared" si="1431"/>
        <v>267</v>
      </c>
      <c r="D6394" s="2">
        <f t="shared" si="1432"/>
        <v>6</v>
      </c>
      <c r="E6394" s="2">
        <f t="shared" si="1422"/>
        <v>6390</v>
      </c>
      <c r="F6394" s="11">
        <v>252</v>
      </c>
      <c r="G6394" s="10">
        <v>6.4000000000000001E-2</v>
      </c>
      <c r="H6394" s="10">
        <v>0.1</v>
      </c>
      <c r="I6394" s="10">
        <v>0.13600000000000001</v>
      </c>
      <c r="J6394" s="9">
        <v>0.14803415550954199</v>
      </c>
      <c r="K6394" s="9">
        <v>0.32</v>
      </c>
      <c r="L6394" s="9">
        <v>0.32</v>
      </c>
      <c r="N6394" s="32">
        <f>IF('System Design'!$F$8=1,'Hourly Demand and Generation'!G6394*'System Design'!$F$21,IF('System Design'!$F$8=2,'Hourly Demand and Generation'!H6394*'System Design'!$F$21,IF('System Design'!$F$8=3,'Hourly Demand and Generation'!I6394*'System Design'!$F$21)))</f>
        <v>68</v>
      </c>
      <c r="O6394" s="32">
        <f>IF('System Design'!$F$8=1,'Hourly Demand and Generation'!J6394*'System Design'!$F$22,IF('System Design'!$F$8=2,'Hourly Demand and Generation'!K6394*'System Design'!$F$22,IF('System Design'!$F$8=3,'Hourly Demand and Generation'!L6394*'System Design'!$F$22)))</f>
        <v>800</v>
      </c>
      <c r="Q6394" s="32">
        <f t="shared" si="1418"/>
        <v>0</v>
      </c>
      <c r="R6394" s="32">
        <f t="shared" si="1423"/>
        <v>5400</v>
      </c>
      <c r="S6394" s="32">
        <f t="shared" si="1424"/>
        <v>0</v>
      </c>
      <c r="T6394" s="32">
        <f t="shared" si="1425"/>
        <v>21600</v>
      </c>
      <c r="U6394" s="32">
        <f t="shared" si="1426"/>
        <v>0</v>
      </c>
      <c r="V6394" s="32">
        <f t="shared" si="1419"/>
        <v>616</v>
      </c>
      <c r="W6394" s="32">
        <f t="shared" si="1427"/>
        <v>616</v>
      </c>
      <c r="X6394" s="32">
        <f t="shared" si="1428"/>
        <v>616</v>
      </c>
    </row>
    <row r="6395" spans="1:24" x14ac:dyDescent="0.25">
      <c r="A6395" s="2"/>
      <c r="B6395" s="2" t="s">
        <v>10</v>
      </c>
      <c r="C6395" s="2">
        <f t="shared" si="1431"/>
        <v>267</v>
      </c>
      <c r="D6395" s="2">
        <f t="shared" si="1432"/>
        <v>7</v>
      </c>
      <c r="E6395" s="2">
        <f t="shared" si="1422"/>
        <v>6391</v>
      </c>
      <c r="F6395" s="11">
        <v>270</v>
      </c>
      <c r="G6395" s="10">
        <v>0.13600000000000001</v>
      </c>
      <c r="H6395" s="10">
        <v>0.16800000000000001</v>
      </c>
      <c r="I6395" s="10">
        <v>0.2</v>
      </c>
      <c r="J6395" s="9">
        <v>0.16653842494823401</v>
      </c>
      <c r="K6395" s="9">
        <v>0.36</v>
      </c>
      <c r="L6395" s="9">
        <v>0.36</v>
      </c>
      <c r="N6395" s="32">
        <f>IF('System Design'!$F$8=1,'Hourly Demand and Generation'!G6395*'System Design'!$F$21,IF('System Design'!$F$8=2,'Hourly Demand and Generation'!H6395*'System Design'!$F$21,IF('System Design'!$F$8=3,'Hourly Demand and Generation'!I6395*'System Design'!$F$21)))</f>
        <v>100</v>
      </c>
      <c r="O6395" s="32">
        <f>IF('System Design'!$F$8=1,'Hourly Demand and Generation'!J6395*'System Design'!$F$22,IF('System Design'!$F$8=2,'Hourly Demand and Generation'!K6395*'System Design'!$F$22,IF('System Design'!$F$8=3,'Hourly Demand and Generation'!L6395*'System Design'!$F$22)))</f>
        <v>900</v>
      </c>
      <c r="Q6395" s="32">
        <f t="shared" si="1418"/>
        <v>0</v>
      </c>
      <c r="R6395" s="32">
        <f t="shared" si="1423"/>
        <v>5400</v>
      </c>
      <c r="S6395" s="32">
        <f t="shared" si="1424"/>
        <v>0</v>
      </c>
      <c r="T6395" s="32">
        <f t="shared" si="1425"/>
        <v>21600</v>
      </c>
      <c r="U6395" s="32">
        <f t="shared" si="1426"/>
        <v>0</v>
      </c>
      <c r="V6395" s="32">
        <f t="shared" si="1419"/>
        <v>730</v>
      </c>
      <c r="W6395" s="32">
        <f t="shared" si="1427"/>
        <v>730</v>
      </c>
      <c r="X6395" s="32">
        <f t="shared" si="1428"/>
        <v>730</v>
      </c>
    </row>
    <row r="6396" spans="1:24" x14ac:dyDescent="0.25">
      <c r="A6396" s="2"/>
      <c r="B6396" s="2" t="s">
        <v>10</v>
      </c>
      <c r="C6396" s="2">
        <f t="shared" si="1431"/>
        <v>267</v>
      </c>
      <c r="D6396" s="2">
        <f t="shared" si="1432"/>
        <v>8</v>
      </c>
      <c r="E6396" s="2">
        <f t="shared" si="1422"/>
        <v>6392</v>
      </c>
      <c r="F6396" s="11">
        <v>288</v>
      </c>
      <c r="G6396" s="10">
        <v>0.26400000000000001</v>
      </c>
      <c r="H6396" s="10">
        <v>0.3</v>
      </c>
      <c r="I6396" s="10">
        <v>0.33600000000000002</v>
      </c>
      <c r="J6396" s="9">
        <v>0.16653842494823401</v>
      </c>
      <c r="K6396" s="9">
        <v>0.36</v>
      </c>
      <c r="L6396" s="9">
        <v>0.36</v>
      </c>
      <c r="N6396" s="32">
        <f>IF('System Design'!$F$8=1,'Hourly Demand and Generation'!G6396*'System Design'!$F$21,IF('System Design'!$F$8=2,'Hourly Demand and Generation'!H6396*'System Design'!$F$21,IF('System Design'!$F$8=3,'Hourly Demand and Generation'!I6396*'System Design'!$F$21)))</f>
        <v>168</v>
      </c>
      <c r="O6396" s="32">
        <f>IF('System Design'!$F$8=1,'Hourly Demand and Generation'!J6396*'System Design'!$F$22,IF('System Design'!$F$8=2,'Hourly Demand and Generation'!K6396*'System Design'!$F$22,IF('System Design'!$F$8=3,'Hourly Demand and Generation'!L6396*'System Design'!$F$22)))</f>
        <v>900</v>
      </c>
      <c r="Q6396" s="32">
        <f t="shared" si="1418"/>
        <v>0</v>
      </c>
      <c r="R6396" s="32">
        <f t="shared" si="1423"/>
        <v>5400</v>
      </c>
      <c r="S6396" s="32">
        <f t="shared" si="1424"/>
        <v>0</v>
      </c>
      <c r="T6396" s="32">
        <f t="shared" si="1425"/>
        <v>21600</v>
      </c>
      <c r="U6396" s="32">
        <f t="shared" si="1426"/>
        <v>0</v>
      </c>
      <c r="V6396" s="32">
        <f t="shared" si="1419"/>
        <v>780</v>
      </c>
      <c r="W6396" s="32">
        <f t="shared" si="1427"/>
        <v>780</v>
      </c>
      <c r="X6396" s="32">
        <f t="shared" si="1428"/>
        <v>780</v>
      </c>
    </row>
    <row r="6397" spans="1:24" x14ac:dyDescent="0.25">
      <c r="A6397" s="2"/>
      <c r="B6397" s="2" t="s">
        <v>10</v>
      </c>
      <c r="C6397" s="2">
        <f t="shared" si="1431"/>
        <v>267</v>
      </c>
      <c r="D6397" s="2">
        <f t="shared" si="1432"/>
        <v>9</v>
      </c>
      <c r="E6397" s="2">
        <f t="shared" si="1422"/>
        <v>6393</v>
      </c>
      <c r="F6397" s="11">
        <v>288</v>
      </c>
      <c r="G6397" s="10">
        <v>0.4</v>
      </c>
      <c r="H6397" s="10">
        <v>0.432</v>
      </c>
      <c r="I6397" s="10">
        <v>0.46400000000000002</v>
      </c>
      <c r="J6397" s="9">
        <v>0.14803415550954199</v>
      </c>
      <c r="K6397" s="9">
        <v>0.32</v>
      </c>
      <c r="L6397" s="9">
        <v>0.32</v>
      </c>
      <c r="N6397" s="32">
        <f>IF('System Design'!$F$8=1,'Hourly Demand and Generation'!G6397*'System Design'!$F$21,IF('System Design'!$F$8=2,'Hourly Demand and Generation'!H6397*'System Design'!$F$21,IF('System Design'!$F$8=3,'Hourly Demand and Generation'!I6397*'System Design'!$F$21)))</f>
        <v>232</v>
      </c>
      <c r="O6397" s="32">
        <f>IF('System Design'!$F$8=1,'Hourly Demand and Generation'!J6397*'System Design'!$F$22,IF('System Design'!$F$8=2,'Hourly Demand and Generation'!K6397*'System Design'!$F$22,IF('System Design'!$F$8=3,'Hourly Demand and Generation'!L6397*'System Design'!$F$22)))</f>
        <v>800</v>
      </c>
      <c r="Q6397" s="32">
        <f t="shared" si="1418"/>
        <v>0</v>
      </c>
      <c r="R6397" s="32">
        <f t="shared" si="1423"/>
        <v>5400</v>
      </c>
      <c r="S6397" s="32">
        <f t="shared" si="1424"/>
        <v>0</v>
      </c>
      <c r="T6397" s="32">
        <f t="shared" si="1425"/>
        <v>21600</v>
      </c>
      <c r="U6397" s="32">
        <f t="shared" si="1426"/>
        <v>0</v>
      </c>
      <c r="V6397" s="32">
        <f t="shared" si="1419"/>
        <v>744</v>
      </c>
      <c r="W6397" s="32">
        <f t="shared" si="1427"/>
        <v>744</v>
      </c>
      <c r="X6397" s="32">
        <f t="shared" si="1428"/>
        <v>744</v>
      </c>
    </row>
    <row r="6398" spans="1:24" x14ac:dyDescent="0.25">
      <c r="A6398" s="2"/>
      <c r="B6398" s="2" t="s">
        <v>10</v>
      </c>
      <c r="C6398" s="2">
        <f t="shared" si="1431"/>
        <v>267</v>
      </c>
      <c r="D6398" s="2">
        <f t="shared" si="1432"/>
        <v>10</v>
      </c>
      <c r="E6398" s="2">
        <f t="shared" si="1422"/>
        <v>6394</v>
      </c>
      <c r="F6398" s="11">
        <v>280.8</v>
      </c>
      <c r="G6398" s="10">
        <v>0.53600000000000003</v>
      </c>
      <c r="H6398" s="10">
        <v>0.56799999999999995</v>
      </c>
      <c r="I6398" s="10">
        <v>0.6</v>
      </c>
      <c r="J6398" s="9">
        <v>0.16653842494823401</v>
      </c>
      <c r="K6398" s="9">
        <v>0.36</v>
      </c>
      <c r="L6398" s="9">
        <v>0.36</v>
      </c>
      <c r="N6398" s="32">
        <f>IF('System Design'!$F$8=1,'Hourly Demand and Generation'!G6398*'System Design'!$F$21,IF('System Design'!$F$8=2,'Hourly Demand and Generation'!H6398*'System Design'!$F$21,IF('System Design'!$F$8=3,'Hourly Demand and Generation'!I6398*'System Design'!$F$21)))</f>
        <v>300</v>
      </c>
      <c r="O6398" s="32">
        <f>IF('System Design'!$F$8=1,'Hourly Demand and Generation'!J6398*'System Design'!$F$22,IF('System Design'!$F$8=2,'Hourly Demand and Generation'!K6398*'System Design'!$F$22,IF('System Design'!$F$8=3,'Hourly Demand and Generation'!L6398*'System Design'!$F$22)))</f>
        <v>900</v>
      </c>
      <c r="Q6398" s="32">
        <f t="shared" si="1418"/>
        <v>0</v>
      </c>
      <c r="R6398" s="32">
        <f t="shared" si="1423"/>
        <v>5400</v>
      </c>
      <c r="S6398" s="32">
        <f t="shared" si="1424"/>
        <v>0</v>
      </c>
      <c r="T6398" s="32">
        <f t="shared" si="1425"/>
        <v>21600</v>
      </c>
      <c r="U6398" s="32">
        <f t="shared" si="1426"/>
        <v>0</v>
      </c>
      <c r="V6398" s="32">
        <f t="shared" si="1419"/>
        <v>919.2</v>
      </c>
      <c r="W6398" s="32">
        <f t="shared" si="1427"/>
        <v>919.2</v>
      </c>
      <c r="X6398" s="32">
        <f t="shared" si="1428"/>
        <v>919.2</v>
      </c>
    </row>
    <row r="6399" spans="1:24" x14ac:dyDescent="0.25">
      <c r="A6399" s="2"/>
      <c r="B6399" s="2" t="s">
        <v>10</v>
      </c>
      <c r="C6399" s="2">
        <f t="shared" si="1431"/>
        <v>267</v>
      </c>
      <c r="D6399" s="2">
        <f t="shared" si="1432"/>
        <v>11</v>
      </c>
      <c r="E6399" s="2">
        <f t="shared" si="1422"/>
        <v>6395</v>
      </c>
      <c r="F6399" s="11">
        <v>277.2</v>
      </c>
      <c r="G6399" s="10">
        <v>0.66400000000000003</v>
      </c>
      <c r="H6399" s="10">
        <v>0.7</v>
      </c>
      <c r="I6399" s="10">
        <v>0.73599999999999999</v>
      </c>
      <c r="J6399" s="9">
        <v>0.14803415550954199</v>
      </c>
      <c r="K6399" s="9">
        <v>0.32</v>
      </c>
      <c r="L6399" s="9">
        <v>0.32</v>
      </c>
      <c r="N6399" s="32">
        <f>IF('System Design'!$F$8=1,'Hourly Demand and Generation'!G6399*'System Design'!$F$21,IF('System Design'!$F$8=2,'Hourly Demand and Generation'!H6399*'System Design'!$F$21,IF('System Design'!$F$8=3,'Hourly Demand and Generation'!I6399*'System Design'!$F$21)))</f>
        <v>368</v>
      </c>
      <c r="O6399" s="32">
        <f>IF('System Design'!$F$8=1,'Hourly Demand and Generation'!J6399*'System Design'!$F$22,IF('System Design'!$F$8=2,'Hourly Demand and Generation'!K6399*'System Design'!$F$22,IF('System Design'!$F$8=3,'Hourly Demand and Generation'!L6399*'System Design'!$F$22)))</f>
        <v>800</v>
      </c>
      <c r="Q6399" s="32">
        <f t="shared" si="1418"/>
        <v>0</v>
      </c>
      <c r="R6399" s="32">
        <f t="shared" si="1423"/>
        <v>5400</v>
      </c>
      <c r="S6399" s="32">
        <f t="shared" si="1424"/>
        <v>0</v>
      </c>
      <c r="T6399" s="32">
        <f t="shared" si="1425"/>
        <v>21600</v>
      </c>
      <c r="U6399" s="32">
        <f t="shared" si="1426"/>
        <v>0</v>
      </c>
      <c r="V6399" s="32">
        <f t="shared" si="1419"/>
        <v>890.8</v>
      </c>
      <c r="W6399" s="32">
        <f t="shared" si="1427"/>
        <v>890.8</v>
      </c>
      <c r="X6399" s="32">
        <f t="shared" si="1428"/>
        <v>890.8</v>
      </c>
    </row>
    <row r="6400" spans="1:24" x14ac:dyDescent="0.25">
      <c r="A6400" s="2"/>
      <c r="B6400" s="2" t="s">
        <v>10</v>
      </c>
      <c r="C6400" s="2">
        <f t="shared" si="1431"/>
        <v>267</v>
      </c>
      <c r="D6400" s="2">
        <f t="shared" si="1432"/>
        <v>12</v>
      </c>
      <c r="E6400" s="2">
        <f t="shared" si="1422"/>
        <v>6396</v>
      </c>
      <c r="F6400" s="11">
        <v>277.2</v>
      </c>
      <c r="G6400" s="10">
        <v>0.8</v>
      </c>
      <c r="H6400" s="10">
        <v>0.8</v>
      </c>
      <c r="I6400" s="10">
        <v>0.8</v>
      </c>
      <c r="J6400" s="9">
        <v>0.138782020790195</v>
      </c>
      <c r="K6400" s="9">
        <v>0.3</v>
      </c>
      <c r="L6400" s="9">
        <v>0.3</v>
      </c>
      <c r="N6400" s="32">
        <f>IF('System Design'!$F$8=1,'Hourly Demand and Generation'!G6400*'System Design'!$F$21,IF('System Design'!$F$8=2,'Hourly Demand and Generation'!H6400*'System Design'!$F$21,IF('System Design'!$F$8=3,'Hourly Demand and Generation'!I6400*'System Design'!$F$21)))</f>
        <v>400</v>
      </c>
      <c r="O6400" s="32">
        <f>IF('System Design'!$F$8=1,'Hourly Demand and Generation'!J6400*'System Design'!$F$22,IF('System Design'!$F$8=2,'Hourly Demand and Generation'!K6400*'System Design'!$F$22,IF('System Design'!$F$8=3,'Hourly Demand and Generation'!L6400*'System Design'!$F$22)))</f>
        <v>750</v>
      </c>
      <c r="Q6400" s="32">
        <f t="shared" si="1418"/>
        <v>0</v>
      </c>
      <c r="R6400" s="32">
        <f t="shared" si="1423"/>
        <v>5400</v>
      </c>
      <c r="S6400" s="32">
        <f t="shared" si="1424"/>
        <v>0</v>
      </c>
      <c r="T6400" s="32">
        <f t="shared" si="1425"/>
        <v>21600</v>
      </c>
      <c r="U6400" s="32">
        <f t="shared" si="1426"/>
        <v>0</v>
      </c>
      <c r="V6400" s="32">
        <f t="shared" si="1419"/>
        <v>872.8</v>
      </c>
      <c r="W6400" s="32">
        <f t="shared" si="1427"/>
        <v>872.8</v>
      </c>
      <c r="X6400" s="32">
        <f t="shared" si="1428"/>
        <v>872.8</v>
      </c>
    </row>
    <row r="6401" spans="1:24" x14ac:dyDescent="0.25">
      <c r="A6401" s="2"/>
      <c r="B6401" s="2" t="s">
        <v>10</v>
      </c>
      <c r="C6401" s="2">
        <f t="shared" si="1431"/>
        <v>267</v>
      </c>
      <c r="D6401" s="2">
        <f t="shared" si="1432"/>
        <v>13</v>
      </c>
      <c r="E6401" s="2">
        <f t="shared" si="1422"/>
        <v>6397</v>
      </c>
      <c r="F6401" s="11">
        <v>288</v>
      </c>
      <c r="G6401" s="10">
        <v>0.66400000000000003</v>
      </c>
      <c r="H6401" s="10">
        <v>0.7</v>
      </c>
      <c r="I6401" s="10">
        <v>0.73599999999999999</v>
      </c>
      <c r="J6401" s="9">
        <v>0.14803415550954199</v>
      </c>
      <c r="K6401" s="9">
        <v>0.32</v>
      </c>
      <c r="L6401" s="9">
        <v>0.32</v>
      </c>
      <c r="N6401" s="32">
        <f>IF('System Design'!$F$8=1,'Hourly Demand and Generation'!G6401*'System Design'!$F$21,IF('System Design'!$F$8=2,'Hourly Demand and Generation'!H6401*'System Design'!$F$21,IF('System Design'!$F$8=3,'Hourly Demand and Generation'!I6401*'System Design'!$F$21)))</f>
        <v>368</v>
      </c>
      <c r="O6401" s="32">
        <f>IF('System Design'!$F$8=1,'Hourly Demand and Generation'!J6401*'System Design'!$F$22,IF('System Design'!$F$8=2,'Hourly Demand and Generation'!K6401*'System Design'!$F$22,IF('System Design'!$F$8=3,'Hourly Demand and Generation'!L6401*'System Design'!$F$22)))</f>
        <v>800</v>
      </c>
      <c r="Q6401" s="32">
        <f t="shared" si="1418"/>
        <v>0</v>
      </c>
      <c r="R6401" s="32">
        <f t="shared" si="1423"/>
        <v>5400</v>
      </c>
      <c r="S6401" s="32">
        <f t="shared" si="1424"/>
        <v>0</v>
      </c>
      <c r="T6401" s="32">
        <f t="shared" si="1425"/>
        <v>21600</v>
      </c>
      <c r="U6401" s="32">
        <f t="shared" si="1426"/>
        <v>0</v>
      </c>
      <c r="V6401" s="32">
        <f t="shared" si="1419"/>
        <v>880</v>
      </c>
      <c r="W6401" s="32">
        <f t="shared" si="1427"/>
        <v>880</v>
      </c>
      <c r="X6401" s="32">
        <f t="shared" si="1428"/>
        <v>880</v>
      </c>
    </row>
    <row r="6402" spans="1:24" x14ac:dyDescent="0.25">
      <c r="A6402" s="2"/>
      <c r="B6402" s="2" t="s">
        <v>10</v>
      </c>
      <c r="C6402" s="2">
        <f t="shared" si="1431"/>
        <v>267</v>
      </c>
      <c r="D6402" s="2">
        <f t="shared" si="1432"/>
        <v>14</v>
      </c>
      <c r="E6402" s="2">
        <f t="shared" si="1422"/>
        <v>6398</v>
      </c>
      <c r="F6402" s="11">
        <v>288</v>
      </c>
      <c r="G6402" s="10">
        <v>0.53600000000000003</v>
      </c>
      <c r="H6402" s="10">
        <v>0.56799999999999995</v>
      </c>
      <c r="I6402" s="10">
        <v>0.6</v>
      </c>
      <c r="J6402" s="9">
        <v>0.15728629022888799</v>
      </c>
      <c r="K6402" s="9">
        <v>0.34</v>
      </c>
      <c r="L6402" s="9">
        <v>0.34</v>
      </c>
      <c r="N6402" s="32">
        <f>IF('System Design'!$F$8=1,'Hourly Demand and Generation'!G6402*'System Design'!$F$21,IF('System Design'!$F$8=2,'Hourly Demand and Generation'!H6402*'System Design'!$F$21,IF('System Design'!$F$8=3,'Hourly Demand and Generation'!I6402*'System Design'!$F$21)))</f>
        <v>300</v>
      </c>
      <c r="O6402" s="32">
        <f>IF('System Design'!$F$8=1,'Hourly Demand and Generation'!J6402*'System Design'!$F$22,IF('System Design'!$F$8=2,'Hourly Demand and Generation'!K6402*'System Design'!$F$22,IF('System Design'!$F$8=3,'Hourly Demand and Generation'!L6402*'System Design'!$F$22)))</f>
        <v>850.00000000000011</v>
      </c>
      <c r="Q6402" s="32">
        <f t="shared" si="1418"/>
        <v>0</v>
      </c>
      <c r="R6402" s="32">
        <f t="shared" si="1423"/>
        <v>5400</v>
      </c>
      <c r="S6402" s="32">
        <f t="shared" si="1424"/>
        <v>0</v>
      </c>
      <c r="T6402" s="32">
        <f t="shared" si="1425"/>
        <v>21600</v>
      </c>
      <c r="U6402" s="32">
        <f t="shared" si="1426"/>
        <v>0</v>
      </c>
      <c r="V6402" s="32">
        <f t="shared" si="1419"/>
        <v>862</v>
      </c>
      <c r="W6402" s="32">
        <f t="shared" si="1427"/>
        <v>862</v>
      </c>
      <c r="X6402" s="32">
        <f t="shared" si="1428"/>
        <v>862</v>
      </c>
    </row>
    <row r="6403" spans="1:24" x14ac:dyDescent="0.25">
      <c r="A6403" s="2"/>
      <c r="B6403" s="2" t="s">
        <v>10</v>
      </c>
      <c r="C6403" s="2">
        <f t="shared" si="1431"/>
        <v>267</v>
      </c>
      <c r="D6403" s="2">
        <f t="shared" si="1432"/>
        <v>15</v>
      </c>
      <c r="E6403" s="2">
        <f t="shared" si="1422"/>
        <v>6399</v>
      </c>
      <c r="F6403" s="11">
        <v>306</v>
      </c>
      <c r="G6403" s="10">
        <v>0.4</v>
      </c>
      <c r="H6403" s="10">
        <v>0.432</v>
      </c>
      <c r="I6403" s="10">
        <v>0.46400000000000002</v>
      </c>
      <c r="J6403" s="9">
        <v>0.16653842494823401</v>
      </c>
      <c r="K6403" s="9">
        <v>0.36</v>
      </c>
      <c r="L6403" s="9">
        <v>0.36</v>
      </c>
      <c r="N6403" s="32">
        <f>IF('System Design'!$F$8=1,'Hourly Demand and Generation'!G6403*'System Design'!$F$21,IF('System Design'!$F$8=2,'Hourly Demand and Generation'!H6403*'System Design'!$F$21,IF('System Design'!$F$8=3,'Hourly Demand and Generation'!I6403*'System Design'!$F$21)))</f>
        <v>232</v>
      </c>
      <c r="O6403" s="32">
        <f>IF('System Design'!$F$8=1,'Hourly Demand and Generation'!J6403*'System Design'!$F$22,IF('System Design'!$F$8=2,'Hourly Demand and Generation'!K6403*'System Design'!$F$22,IF('System Design'!$F$8=3,'Hourly Demand and Generation'!L6403*'System Design'!$F$22)))</f>
        <v>900</v>
      </c>
      <c r="Q6403" s="32">
        <f t="shared" si="1418"/>
        <v>0</v>
      </c>
      <c r="R6403" s="32">
        <f t="shared" si="1423"/>
        <v>5400</v>
      </c>
      <c r="S6403" s="32">
        <f t="shared" si="1424"/>
        <v>0</v>
      </c>
      <c r="T6403" s="32">
        <f t="shared" si="1425"/>
        <v>21600</v>
      </c>
      <c r="U6403" s="32">
        <f t="shared" si="1426"/>
        <v>0</v>
      </c>
      <c r="V6403" s="32">
        <f t="shared" si="1419"/>
        <v>826</v>
      </c>
      <c r="W6403" s="32">
        <f t="shared" si="1427"/>
        <v>826</v>
      </c>
      <c r="X6403" s="32">
        <f t="shared" si="1428"/>
        <v>826</v>
      </c>
    </row>
    <row r="6404" spans="1:24" x14ac:dyDescent="0.25">
      <c r="A6404" s="2"/>
      <c r="B6404" s="2" t="s">
        <v>10</v>
      </c>
      <c r="C6404" s="2">
        <f t="shared" si="1431"/>
        <v>267</v>
      </c>
      <c r="D6404" s="2">
        <f t="shared" si="1432"/>
        <v>16</v>
      </c>
      <c r="E6404" s="2">
        <f t="shared" si="1422"/>
        <v>6400</v>
      </c>
      <c r="F6404" s="11">
        <v>324</v>
      </c>
      <c r="G6404" s="10">
        <v>0.26400000000000001</v>
      </c>
      <c r="H6404" s="10">
        <v>0.3</v>
      </c>
      <c r="I6404" s="10">
        <v>0.33600000000000002</v>
      </c>
      <c r="J6404" s="9">
        <v>0.16653842494823401</v>
      </c>
      <c r="K6404" s="9">
        <v>0.36</v>
      </c>
      <c r="L6404" s="9">
        <v>0.36</v>
      </c>
      <c r="N6404" s="32">
        <f>IF('System Design'!$F$8=1,'Hourly Demand and Generation'!G6404*'System Design'!$F$21,IF('System Design'!$F$8=2,'Hourly Demand and Generation'!H6404*'System Design'!$F$21,IF('System Design'!$F$8=3,'Hourly Demand and Generation'!I6404*'System Design'!$F$21)))</f>
        <v>168</v>
      </c>
      <c r="O6404" s="32">
        <f>IF('System Design'!$F$8=1,'Hourly Demand and Generation'!J6404*'System Design'!$F$22,IF('System Design'!$F$8=2,'Hourly Demand and Generation'!K6404*'System Design'!$F$22,IF('System Design'!$F$8=3,'Hourly Demand and Generation'!L6404*'System Design'!$F$22)))</f>
        <v>900</v>
      </c>
      <c r="Q6404" s="32">
        <f t="shared" si="1418"/>
        <v>0</v>
      </c>
      <c r="R6404" s="32">
        <f t="shared" si="1423"/>
        <v>5400</v>
      </c>
      <c r="S6404" s="32">
        <f t="shared" si="1424"/>
        <v>0</v>
      </c>
      <c r="T6404" s="32">
        <f t="shared" si="1425"/>
        <v>21600</v>
      </c>
      <c r="U6404" s="32">
        <f t="shared" si="1426"/>
        <v>0</v>
      </c>
      <c r="V6404" s="32">
        <f t="shared" si="1419"/>
        <v>744</v>
      </c>
      <c r="W6404" s="32">
        <f t="shared" si="1427"/>
        <v>744</v>
      </c>
      <c r="X6404" s="32">
        <f t="shared" si="1428"/>
        <v>744</v>
      </c>
    </row>
    <row r="6405" spans="1:24" x14ac:dyDescent="0.25">
      <c r="A6405" s="2"/>
      <c r="B6405" s="2" t="s">
        <v>10</v>
      </c>
      <c r="C6405" s="2">
        <f t="shared" si="1431"/>
        <v>267</v>
      </c>
      <c r="D6405" s="2">
        <f t="shared" si="1432"/>
        <v>17</v>
      </c>
      <c r="E6405" s="2">
        <f t="shared" si="1422"/>
        <v>6401</v>
      </c>
      <c r="F6405" s="11">
        <v>342</v>
      </c>
      <c r="G6405" s="10">
        <v>0.13600000000000001</v>
      </c>
      <c r="H6405" s="10">
        <v>0.16800000000000001</v>
      </c>
      <c r="I6405" s="10">
        <v>0.2</v>
      </c>
      <c r="J6405" s="9">
        <v>0.185042694386927</v>
      </c>
      <c r="K6405" s="9">
        <v>0.4</v>
      </c>
      <c r="L6405" s="9">
        <v>0.4</v>
      </c>
      <c r="N6405" s="32">
        <f>IF('System Design'!$F$8=1,'Hourly Demand and Generation'!G6405*'System Design'!$F$21,IF('System Design'!$F$8=2,'Hourly Demand and Generation'!H6405*'System Design'!$F$21,IF('System Design'!$F$8=3,'Hourly Demand and Generation'!I6405*'System Design'!$F$21)))</f>
        <v>100</v>
      </c>
      <c r="O6405" s="32">
        <f>IF('System Design'!$F$8=1,'Hourly Demand and Generation'!J6405*'System Design'!$F$22,IF('System Design'!$F$8=2,'Hourly Demand and Generation'!K6405*'System Design'!$F$22,IF('System Design'!$F$8=3,'Hourly Demand and Generation'!L6405*'System Design'!$F$22)))</f>
        <v>1000</v>
      </c>
      <c r="Q6405" s="32">
        <f t="shared" si="1418"/>
        <v>0</v>
      </c>
      <c r="R6405" s="32">
        <f t="shared" si="1423"/>
        <v>5400</v>
      </c>
      <c r="S6405" s="32">
        <f t="shared" si="1424"/>
        <v>0</v>
      </c>
      <c r="T6405" s="32">
        <f t="shared" si="1425"/>
        <v>21600</v>
      </c>
      <c r="U6405" s="32">
        <f t="shared" si="1426"/>
        <v>0</v>
      </c>
      <c r="V6405" s="32">
        <f t="shared" si="1419"/>
        <v>758</v>
      </c>
      <c r="W6405" s="32">
        <f t="shared" si="1427"/>
        <v>758</v>
      </c>
      <c r="X6405" s="32">
        <f t="shared" si="1428"/>
        <v>758</v>
      </c>
    </row>
    <row r="6406" spans="1:24" x14ac:dyDescent="0.25">
      <c r="A6406" s="2"/>
      <c r="B6406" s="2" t="s">
        <v>10</v>
      </c>
      <c r="C6406" s="2">
        <f t="shared" si="1431"/>
        <v>267</v>
      </c>
      <c r="D6406" s="2">
        <f t="shared" si="1432"/>
        <v>18</v>
      </c>
      <c r="E6406" s="2">
        <f t="shared" si="1422"/>
        <v>6402</v>
      </c>
      <c r="F6406" s="11">
        <v>360</v>
      </c>
      <c r="G6406" s="10">
        <v>6.4000000000000001E-2</v>
      </c>
      <c r="H6406" s="10">
        <v>0.1</v>
      </c>
      <c r="I6406" s="10">
        <v>0.13600000000000001</v>
      </c>
      <c r="J6406" s="9">
        <v>0.175790559667581</v>
      </c>
      <c r="K6406" s="9">
        <v>0.38</v>
      </c>
      <c r="L6406" s="9">
        <v>0.38</v>
      </c>
      <c r="N6406" s="32">
        <f>IF('System Design'!$F$8=1,'Hourly Demand and Generation'!G6406*'System Design'!$F$21,IF('System Design'!$F$8=2,'Hourly Demand and Generation'!H6406*'System Design'!$F$21,IF('System Design'!$F$8=3,'Hourly Demand and Generation'!I6406*'System Design'!$F$21)))</f>
        <v>68</v>
      </c>
      <c r="O6406" s="32">
        <f>IF('System Design'!$F$8=1,'Hourly Demand and Generation'!J6406*'System Design'!$F$22,IF('System Design'!$F$8=2,'Hourly Demand and Generation'!K6406*'System Design'!$F$22,IF('System Design'!$F$8=3,'Hourly Demand and Generation'!L6406*'System Design'!$F$22)))</f>
        <v>950</v>
      </c>
      <c r="Q6406" s="32">
        <f t="shared" ref="Q6406:Q6469" si="1433">IF(F6406-N6406-O6406&gt;0,F6406-N6406-O6406,0)</f>
        <v>0</v>
      </c>
      <c r="R6406" s="32">
        <f t="shared" si="1423"/>
        <v>5400</v>
      </c>
      <c r="S6406" s="32">
        <f t="shared" si="1424"/>
        <v>0</v>
      </c>
      <c r="T6406" s="32">
        <f t="shared" si="1425"/>
        <v>21600</v>
      </c>
      <c r="U6406" s="32">
        <f t="shared" si="1426"/>
        <v>0</v>
      </c>
      <c r="V6406" s="32">
        <f t="shared" ref="V6406:V6469" si="1434">IF(F6406-N6406-O6406&lt;0,N6406+O6406-F6406,0)</f>
        <v>658</v>
      </c>
      <c r="W6406" s="32">
        <f t="shared" si="1427"/>
        <v>658</v>
      </c>
      <c r="X6406" s="32">
        <f t="shared" si="1428"/>
        <v>658</v>
      </c>
    </row>
    <row r="6407" spans="1:24" x14ac:dyDescent="0.25">
      <c r="A6407" s="2"/>
      <c r="B6407" s="2" t="s">
        <v>10</v>
      </c>
      <c r="C6407" s="2">
        <f t="shared" si="1431"/>
        <v>267</v>
      </c>
      <c r="D6407" s="2">
        <f t="shared" si="1432"/>
        <v>19</v>
      </c>
      <c r="E6407" s="2">
        <f t="shared" ref="E6407:E6470" si="1435">E6406+1</f>
        <v>6403</v>
      </c>
      <c r="F6407" s="11">
        <v>349.2</v>
      </c>
      <c r="G6407" s="10">
        <v>0</v>
      </c>
      <c r="H6407" s="10">
        <v>3.2000000000000001E-2</v>
      </c>
      <c r="I6407" s="10">
        <v>6.4000000000000001E-2</v>
      </c>
      <c r="J6407" s="9">
        <v>0.16653842494823401</v>
      </c>
      <c r="K6407" s="9">
        <v>0.36</v>
      </c>
      <c r="L6407" s="9">
        <v>0.36</v>
      </c>
      <c r="N6407" s="32">
        <f>IF('System Design'!$F$8=1,'Hourly Demand and Generation'!G6407*'System Design'!$F$21,IF('System Design'!$F$8=2,'Hourly Demand and Generation'!H6407*'System Design'!$F$21,IF('System Design'!$F$8=3,'Hourly Demand and Generation'!I6407*'System Design'!$F$21)))</f>
        <v>32</v>
      </c>
      <c r="O6407" s="32">
        <f>IF('System Design'!$F$8=1,'Hourly Demand and Generation'!J6407*'System Design'!$F$22,IF('System Design'!$F$8=2,'Hourly Demand and Generation'!K6407*'System Design'!$F$22,IF('System Design'!$F$8=3,'Hourly Demand and Generation'!L6407*'System Design'!$F$22)))</f>
        <v>900</v>
      </c>
      <c r="Q6407" s="32">
        <f t="shared" si="1433"/>
        <v>0</v>
      </c>
      <c r="R6407" s="32">
        <f t="shared" ref="R6407:R6470" si="1436">IF($Q6407&lt;R6406+$V6407,IF(R6406+$V6407-$Q6407&gt;5400,5400,R6406+$V6407-$Q6407),0)</f>
        <v>5400</v>
      </c>
      <c r="S6407" s="32">
        <f t="shared" ref="S6407:S6470" si="1437">IF(R6407&gt;0,0,$Q6407+$V6407-R6406)</f>
        <v>0</v>
      </c>
      <c r="T6407" s="32">
        <f t="shared" ref="T6407:T6470" si="1438">IF($Q6407&lt;T6406+$V6407,IF(T6406+$V6407-$Q6407&gt;21600,21600,T6406+$V6407-$Q6407),0)</f>
        <v>21600</v>
      </c>
      <c r="U6407" s="32">
        <f t="shared" ref="U6407:U6470" si="1439">IF(T6407&gt;0,0,$Q6407+$V6407-T6406)</f>
        <v>0</v>
      </c>
      <c r="V6407" s="32">
        <f t="shared" si="1434"/>
        <v>582.79999999999995</v>
      </c>
      <c r="W6407" s="32">
        <f t="shared" ref="W6407:W6470" si="1440">IF(R6407=5400,$V6407-(R6407-R6406),0)</f>
        <v>582.79999999999995</v>
      </c>
      <c r="X6407" s="32">
        <f t="shared" ref="X6407:X6470" si="1441">IF(T6407=21600,$V6407-(T6407-T6406),0)</f>
        <v>582.79999999999995</v>
      </c>
    </row>
    <row r="6408" spans="1:24" x14ac:dyDescent="0.25">
      <c r="A6408" s="2"/>
      <c r="B6408" s="2" t="s">
        <v>10</v>
      </c>
      <c r="C6408" s="2">
        <f t="shared" si="1431"/>
        <v>267</v>
      </c>
      <c r="D6408" s="2">
        <f t="shared" si="1432"/>
        <v>20</v>
      </c>
      <c r="E6408" s="2">
        <f t="shared" si="1435"/>
        <v>6404</v>
      </c>
      <c r="F6408" s="11">
        <v>342</v>
      </c>
      <c r="G6408" s="9">
        <v>0</v>
      </c>
      <c r="H6408" s="9">
        <v>0</v>
      </c>
      <c r="I6408" s="9">
        <v>0</v>
      </c>
      <c r="J6408" s="9">
        <v>0.16653842494823401</v>
      </c>
      <c r="K6408" s="9">
        <v>0.36</v>
      </c>
      <c r="L6408" s="9">
        <v>0.36</v>
      </c>
      <c r="N6408" s="32">
        <f>IF('System Design'!$F$8=1,'Hourly Demand and Generation'!G6408*'System Design'!$F$21,IF('System Design'!$F$8=2,'Hourly Demand and Generation'!H6408*'System Design'!$F$21,IF('System Design'!$F$8=3,'Hourly Demand and Generation'!I6408*'System Design'!$F$21)))</f>
        <v>0</v>
      </c>
      <c r="O6408" s="32">
        <f>IF('System Design'!$F$8=1,'Hourly Demand and Generation'!J6408*'System Design'!$F$22,IF('System Design'!$F$8=2,'Hourly Demand and Generation'!K6408*'System Design'!$F$22,IF('System Design'!$F$8=3,'Hourly Demand and Generation'!L6408*'System Design'!$F$22)))</f>
        <v>900</v>
      </c>
      <c r="Q6408" s="32">
        <f t="shared" si="1433"/>
        <v>0</v>
      </c>
      <c r="R6408" s="32">
        <f t="shared" si="1436"/>
        <v>5400</v>
      </c>
      <c r="S6408" s="32">
        <f t="shared" si="1437"/>
        <v>0</v>
      </c>
      <c r="T6408" s="32">
        <f t="shared" si="1438"/>
        <v>21600</v>
      </c>
      <c r="U6408" s="32">
        <f t="shared" si="1439"/>
        <v>0</v>
      </c>
      <c r="V6408" s="32">
        <f t="shared" si="1434"/>
        <v>558</v>
      </c>
      <c r="W6408" s="32">
        <f t="shared" si="1440"/>
        <v>558</v>
      </c>
      <c r="X6408" s="32">
        <f t="shared" si="1441"/>
        <v>558</v>
      </c>
    </row>
    <row r="6409" spans="1:24" x14ac:dyDescent="0.25">
      <c r="A6409" s="2"/>
      <c r="B6409" s="2" t="s">
        <v>10</v>
      </c>
      <c r="C6409" s="2">
        <f t="shared" si="1431"/>
        <v>267</v>
      </c>
      <c r="D6409" s="2">
        <f t="shared" si="1432"/>
        <v>21</v>
      </c>
      <c r="E6409" s="2">
        <f t="shared" si="1435"/>
        <v>6405</v>
      </c>
      <c r="F6409" s="11">
        <v>324</v>
      </c>
      <c r="G6409" s="9">
        <v>0</v>
      </c>
      <c r="H6409" s="9">
        <v>0</v>
      </c>
      <c r="I6409" s="9">
        <v>0</v>
      </c>
      <c r="J6409" s="9">
        <v>0.16653842494823401</v>
      </c>
      <c r="K6409" s="9">
        <v>0.36</v>
      </c>
      <c r="L6409" s="9">
        <v>0.36</v>
      </c>
      <c r="N6409" s="32">
        <f>IF('System Design'!$F$8=1,'Hourly Demand and Generation'!G6409*'System Design'!$F$21,IF('System Design'!$F$8=2,'Hourly Demand and Generation'!H6409*'System Design'!$F$21,IF('System Design'!$F$8=3,'Hourly Demand and Generation'!I6409*'System Design'!$F$21)))</f>
        <v>0</v>
      </c>
      <c r="O6409" s="32">
        <f>IF('System Design'!$F$8=1,'Hourly Demand and Generation'!J6409*'System Design'!$F$22,IF('System Design'!$F$8=2,'Hourly Demand and Generation'!K6409*'System Design'!$F$22,IF('System Design'!$F$8=3,'Hourly Demand and Generation'!L6409*'System Design'!$F$22)))</f>
        <v>900</v>
      </c>
      <c r="Q6409" s="32">
        <f t="shared" si="1433"/>
        <v>0</v>
      </c>
      <c r="R6409" s="32">
        <f t="shared" si="1436"/>
        <v>5400</v>
      </c>
      <c r="S6409" s="32">
        <f t="shared" si="1437"/>
        <v>0</v>
      </c>
      <c r="T6409" s="32">
        <f t="shared" si="1438"/>
        <v>21600</v>
      </c>
      <c r="U6409" s="32">
        <f t="shared" si="1439"/>
        <v>0</v>
      </c>
      <c r="V6409" s="32">
        <f t="shared" si="1434"/>
        <v>576</v>
      </c>
      <c r="W6409" s="32">
        <f t="shared" si="1440"/>
        <v>576</v>
      </c>
      <c r="X6409" s="32">
        <f t="shared" si="1441"/>
        <v>576</v>
      </c>
    </row>
    <row r="6410" spans="1:24" x14ac:dyDescent="0.25">
      <c r="A6410" s="2"/>
      <c r="B6410" s="2" t="s">
        <v>10</v>
      </c>
      <c r="C6410" s="2">
        <f t="shared" si="1431"/>
        <v>267</v>
      </c>
      <c r="D6410" s="2">
        <f t="shared" si="1432"/>
        <v>22</v>
      </c>
      <c r="E6410" s="2">
        <f t="shared" si="1435"/>
        <v>6406</v>
      </c>
      <c r="F6410" s="11">
        <v>306</v>
      </c>
      <c r="G6410" s="9">
        <v>0</v>
      </c>
      <c r="H6410" s="9">
        <v>0</v>
      </c>
      <c r="I6410" s="9">
        <v>0</v>
      </c>
      <c r="J6410" s="9">
        <v>0.175790559667581</v>
      </c>
      <c r="K6410" s="9">
        <v>0.38</v>
      </c>
      <c r="L6410" s="9">
        <v>0.38</v>
      </c>
      <c r="N6410" s="32">
        <f>IF('System Design'!$F$8=1,'Hourly Demand and Generation'!G6410*'System Design'!$F$21,IF('System Design'!$F$8=2,'Hourly Demand and Generation'!H6410*'System Design'!$F$21,IF('System Design'!$F$8=3,'Hourly Demand and Generation'!I6410*'System Design'!$F$21)))</f>
        <v>0</v>
      </c>
      <c r="O6410" s="32">
        <f>IF('System Design'!$F$8=1,'Hourly Demand and Generation'!J6410*'System Design'!$F$22,IF('System Design'!$F$8=2,'Hourly Demand and Generation'!K6410*'System Design'!$F$22,IF('System Design'!$F$8=3,'Hourly Demand and Generation'!L6410*'System Design'!$F$22)))</f>
        <v>950</v>
      </c>
      <c r="Q6410" s="32">
        <f t="shared" si="1433"/>
        <v>0</v>
      </c>
      <c r="R6410" s="32">
        <f t="shared" si="1436"/>
        <v>5400</v>
      </c>
      <c r="S6410" s="32">
        <f t="shared" si="1437"/>
        <v>0</v>
      </c>
      <c r="T6410" s="32">
        <f t="shared" si="1438"/>
        <v>21600</v>
      </c>
      <c r="U6410" s="32">
        <f t="shared" si="1439"/>
        <v>0</v>
      </c>
      <c r="V6410" s="32">
        <f t="shared" si="1434"/>
        <v>644</v>
      </c>
      <c r="W6410" s="32">
        <f t="shared" si="1440"/>
        <v>644</v>
      </c>
      <c r="X6410" s="32">
        <f t="shared" si="1441"/>
        <v>644</v>
      </c>
    </row>
    <row r="6411" spans="1:24" x14ac:dyDescent="0.25">
      <c r="A6411" s="2"/>
      <c r="B6411" s="2" t="s">
        <v>10</v>
      </c>
      <c r="C6411" s="2">
        <f t="shared" si="1431"/>
        <v>267</v>
      </c>
      <c r="D6411" s="2">
        <f t="shared" si="1432"/>
        <v>23</v>
      </c>
      <c r="E6411" s="2">
        <f t="shared" si="1435"/>
        <v>6407</v>
      </c>
      <c r="F6411" s="11">
        <v>288</v>
      </c>
      <c r="G6411" s="9">
        <v>0</v>
      </c>
      <c r="H6411" s="9">
        <v>0</v>
      </c>
      <c r="I6411" s="9">
        <v>0</v>
      </c>
      <c r="J6411" s="9">
        <v>0.14803415550954199</v>
      </c>
      <c r="K6411" s="9">
        <v>0.32</v>
      </c>
      <c r="L6411" s="9">
        <v>0.32</v>
      </c>
      <c r="N6411" s="32">
        <f>IF('System Design'!$F$8=1,'Hourly Demand and Generation'!G6411*'System Design'!$F$21,IF('System Design'!$F$8=2,'Hourly Demand and Generation'!H6411*'System Design'!$F$21,IF('System Design'!$F$8=3,'Hourly Demand and Generation'!I6411*'System Design'!$F$21)))</f>
        <v>0</v>
      </c>
      <c r="O6411" s="32">
        <f>IF('System Design'!$F$8=1,'Hourly Demand and Generation'!J6411*'System Design'!$F$22,IF('System Design'!$F$8=2,'Hourly Demand and Generation'!K6411*'System Design'!$F$22,IF('System Design'!$F$8=3,'Hourly Demand and Generation'!L6411*'System Design'!$F$22)))</f>
        <v>800</v>
      </c>
      <c r="Q6411" s="32">
        <f t="shared" si="1433"/>
        <v>0</v>
      </c>
      <c r="R6411" s="32">
        <f t="shared" si="1436"/>
        <v>5400</v>
      </c>
      <c r="S6411" s="32">
        <f t="shared" si="1437"/>
        <v>0</v>
      </c>
      <c r="T6411" s="32">
        <f t="shared" si="1438"/>
        <v>21600</v>
      </c>
      <c r="U6411" s="32">
        <f t="shared" si="1439"/>
        <v>0</v>
      </c>
      <c r="V6411" s="32">
        <f t="shared" si="1434"/>
        <v>512</v>
      </c>
      <c r="W6411" s="32">
        <f t="shared" si="1440"/>
        <v>512</v>
      </c>
      <c r="X6411" s="32">
        <f t="shared" si="1441"/>
        <v>512</v>
      </c>
    </row>
    <row r="6412" spans="1:24" x14ac:dyDescent="0.25">
      <c r="A6412" s="2"/>
      <c r="B6412" s="2" t="s">
        <v>10</v>
      </c>
      <c r="C6412" s="2">
        <f t="shared" si="1431"/>
        <v>267</v>
      </c>
      <c r="D6412" s="2">
        <f t="shared" si="1432"/>
        <v>24</v>
      </c>
      <c r="E6412" s="2">
        <f t="shared" si="1435"/>
        <v>6408</v>
      </c>
      <c r="F6412" s="11">
        <v>252</v>
      </c>
      <c r="G6412" s="9">
        <v>0</v>
      </c>
      <c r="H6412" s="9">
        <v>0</v>
      </c>
      <c r="I6412" s="9">
        <v>0</v>
      </c>
      <c r="J6412" s="9">
        <v>0.14803415550954199</v>
      </c>
      <c r="K6412" s="9">
        <v>0.32</v>
      </c>
      <c r="L6412" s="9">
        <v>0.32</v>
      </c>
      <c r="N6412" s="32">
        <f>IF('System Design'!$F$8=1,'Hourly Demand and Generation'!G6412*'System Design'!$F$21,IF('System Design'!$F$8=2,'Hourly Demand and Generation'!H6412*'System Design'!$F$21,IF('System Design'!$F$8=3,'Hourly Demand and Generation'!I6412*'System Design'!$F$21)))</f>
        <v>0</v>
      </c>
      <c r="O6412" s="32">
        <f>IF('System Design'!$F$8=1,'Hourly Demand and Generation'!J6412*'System Design'!$F$22,IF('System Design'!$F$8=2,'Hourly Demand and Generation'!K6412*'System Design'!$F$22,IF('System Design'!$F$8=3,'Hourly Demand and Generation'!L6412*'System Design'!$F$22)))</f>
        <v>800</v>
      </c>
      <c r="Q6412" s="32">
        <f t="shared" si="1433"/>
        <v>0</v>
      </c>
      <c r="R6412" s="32">
        <f t="shared" si="1436"/>
        <v>5400</v>
      </c>
      <c r="S6412" s="32">
        <f t="shared" si="1437"/>
        <v>0</v>
      </c>
      <c r="T6412" s="32">
        <f t="shared" si="1438"/>
        <v>21600</v>
      </c>
      <c r="U6412" s="32">
        <f t="shared" si="1439"/>
        <v>0</v>
      </c>
      <c r="V6412" s="32">
        <f t="shared" si="1434"/>
        <v>548</v>
      </c>
      <c r="W6412" s="32">
        <f t="shared" si="1440"/>
        <v>548</v>
      </c>
      <c r="X6412" s="32">
        <f t="shared" si="1441"/>
        <v>548</v>
      </c>
    </row>
    <row r="6413" spans="1:24" x14ac:dyDescent="0.25">
      <c r="A6413" s="2"/>
      <c r="B6413" s="2" t="s">
        <v>10</v>
      </c>
      <c r="C6413" s="2">
        <f>C6412+1</f>
        <v>268</v>
      </c>
      <c r="D6413" s="2">
        <v>1</v>
      </c>
      <c r="E6413" s="2">
        <f t="shared" si="1435"/>
        <v>6409</v>
      </c>
      <c r="F6413" s="11">
        <v>216</v>
      </c>
      <c r="G6413" s="9">
        <v>0</v>
      </c>
      <c r="H6413" s="9">
        <v>0</v>
      </c>
      <c r="I6413" s="9">
        <v>0</v>
      </c>
      <c r="J6413" s="9">
        <v>0.27182824784170201</v>
      </c>
      <c r="K6413" s="9">
        <v>0.27182824784170201</v>
      </c>
      <c r="L6413" s="9">
        <v>0.4</v>
      </c>
      <c r="N6413" s="32">
        <f>IF('System Design'!$F$8=1,'Hourly Demand and Generation'!G6413*'System Design'!$F$21,IF('System Design'!$F$8=2,'Hourly Demand and Generation'!H6413*'System Design'!$F$21,IF('System Design'!$F$8=3,'Hourly Demand and Generation'!I6413*'System Design'!$F$21)))</f>
        <v>0</v>
      </c>
      <c r="O6413" s="32">
        <f>IF('System Design'!$F$8=1,'Hourly Demand and Generation'!J6413*'System Design'!$F$22,IF('System Design'!$F$8=2,'Hourly Demand and Generation'!K6413*'System Design'!$F$22,IF('System Design'!$F$8=3,'Hourly Demand and Generation'!L6413*'System Design'!$F$22)))</f>
        <v>1000</v>
      </c>
      <c r="Q6413" s="32">
        <f t="shared" si="1433"/>
        <v>0</v>
      </c>
      <c r="R6413" s="32">
        <f t="shared" si="1436"/>
        <v>5400</v>
      </c>
      <c r="S6413" s="32">
        <f t="shared" si="1437"/>
        <v>0</v>
      </c>
      <c r="T6413" s="32">
        <f t="shared" si="1438"/>
        <v>21600</v>
      </c>
      <c r="U6413" s="32">
        <f t="shared" si="1439"/>
        <v>0</v>
      </c>
      <c r="V6413" s="32">
        <f t="shared" si="1434"/>
        <v>784</v>
      </c>
      <c r="W6413" s="32">
        <f t="shared" si="1440"/>
        <v>784</v>
      </c>
      <c r="X6413" s="32">
        <f t="shared" si="1441"/>
        <v>784</v>
      </c>
    </row>
    <row r="6414" spans="1:24" x14ac:dyDescent="0.25">
      <c r="A6414" s="2"/>
      <c r="B6414" s="2" t="s">
        <v>10</v>
      </c>
      <c r="C6414" s="2">
        <f>C6413</f>
        <v>268</v>
      </c>
      <c r="D6414" s="2">
        <f>D6413+1</f>
        <v>2</v>
      </c>
      <c r="E6414" s="2">
        <f t="shared" si="1435"/>
        <v>6410</v>
      </c>
      <c r="F6414" s="11">
        <v>198</v>
      </c>
      <c r="G6414" s="9">
        <v>0</v>
      </c>
      <c r="H6414" s="9">
        <v>0</v>
      </c>
      <c r="I6414" s="9">
        <v>0</v>
      </c>
      <c r="J6414" s="9">
        <v>0.24464542305753201</v>
      </c>
      <c r="K6414" s="9">
        <v>0.24464542305753201</v>
      </c>
      <c r="L6414" s="9">
        <v>0.36</v>
      </c>
      <c r="N6414" s="32">
        <f>IF('System Design'!$F$8=1,'Hourly Demand and Generation'!G6414*'System Design'!$F$21,IF('System Design'!$F$8=2,'Hourly Demand and Generation'!H6414*'System Design'!$F$21,IF('System Design'!$F$8=3,'Hourly Demand and Generation'!I6414*'System Design'!$F$21)))</f>
        <v>0</v>
      </c>
      <c r="O6414" s="32">
        <f>IF('System Design'!$F$8=1,'Hourly Demand and Generation'!J6414*'System Design'!$F$22,IF('System Design'!$F$8=2,'Hourly Demand and Generation'!K6414*'System Design'!$F$22,IF('System Design'!$F$8=3,'Hourly Demand and Generation'!L6414*'System Design'!$F$22)))</f>
        <v>900</v>
      </c>
      <c r="Q6414" s="32">
        <f t="shared" si="1433"/>
        <v>0</v>
      </c>
      <c r="R6414" s="32">
        <f t="shared" si="1436"/>
        <v>5400</v>
      </c>
      <c r="S6414" s="32">
        <f t="shared" si="1437"/>
        <v>0</v>
      </c>
      <c r="T6414" s="32">
        <f t="shared" si="1438"/>
        <v>21600</v>
      </c>
      <c r="U6414" s="32">
        <f t="shared" si="1439"/>
        <v>0</v>
      </c>
      <c r="V6414" s="32">
        <f t="shared" si="1434"/>
        <v>702</v>
      </c>
      <c r="W6414" s="32">
        <f t="shared" si="1440"/>
        <v>702</v>
      </c>
      <c r="X6414" s="32">
        <f t="shared" si="1441"/>
        <v>702</v>
      </c>
    </row>
    <row r="6415" spans="1:24" x14ac:dyDescent="0.25">
      <c r="A6415" s="2"/>
      <c r="B6415" s="2" t="s">
        <v>10</v>
      </c>
      <c r="C6415" s="2">
        <f t="shared" ref="C6415:C6436" si="1442">C6414</f>
        <v>268</v>
      </c>
      <c r="D6415" s="2">
        <f t="shared" ref="D6415:D6436" si="1443">D6414+1</f>
        <v>3</v>
      </c>
      <c r="E6415" s="2">
        <f t="shared" si="1435"/>
        <v>6411</v>
      </c>
      <c r="F6415" s="11">
        <v>180</v>
      </c>
      <c r="G6415" s="9">
        <v>0</v>
      </c>
      <c r="H6415" s="9">
        <v>0</v>
      </c>
      <c r="I6415" s="9">
        <v>0</v>
      </c>
      <c r="J6415" s="9">
        <v>0.24464542305753201</v>
      </c>
      <c r="K6415" s="9">
        <v>0.24464542305753201</v>
      </c>
      <c r="L6415" s="9">
        <v>0.36</v>
      </c>
      <c r="N6415" s="32">
        <f>IF('System Design'!$F$8=1,'Hourly Demand and Generation'!G6415*'System Design'!$F$21,IF('System Design'!$F$8=2,'Hourly Demand and Generation'!H6415*'System Design'!$F$21,IF('System Design'!$F$8=3,'Hourly Demand and Generation'!I6415*'System Design'!$F$21)))</f>
        <v>0</v>
      </c>
      <c r="O6415" s="32">
        <f>IF('System Design'!$F$8=1,'Hourly Demand and Generation'!J6415*'System Design'!$F$22,IF('System Design'!$F$8=2,'Hourly Demand and Generation'!K6415*'System Design'!$F$22,IF('System Design'!$F$8=3,'Hourly Demand and Generation'!L6415*'System Design'!$F$22)))</f>
        <v>900</v>
      </c>
      <c r="Q6415" s="32">
        <f t="shared" si="1433"/>
        <v>0</v>
      </c>
      <c r="R6415" s="32">
        <f t="shared" si="1436"/>
        <v>5400</v>
      </c>
      <c r="S6415" s="32">
        <f t="shared" si="1437"/>
        <v>0</v>
      </c>
      <c r="T6415" s="32">
        <f t="shared" si="1438"/>
        <v>21600</v>
      </c>
      <c r="U6415" s="32">
        <f t="shared" si="1439"/>
        <v>0</v>
      </c>
      <c r="V6415" s="32">
        <f t="shared" si="1434"/>
        <v>720</v>
      </c>
      <c r="W6415" s="32">
        <f t="shared" si="1440"/>
        <v>720</v>
      </c>
      <c r="X6415" s="32">
        <f t="shared" si="1441"/>
        <v>720</v>
      </c>
    </row>
    <row r="6416" spans="1:24" x14ac:dyDescent="0.25">
      <c r="A6416" s="2"/>
      <c r="B6416" s="2" t="s">
        <v>10</v>
      </c>
      <c r="C6416" s="2">
        <f t="shared" si="1442"/>
        <v>268</v>
      </c>
      <c r="D6416" s="2">
        <f t="shared" si="1443"/>
        <v>4</v>
      </c>
      <c r="E6416" s="2">
        <f t="shared" si="1435"/>
        <v>6412</v>
      </c>
      <c r="F6416" s="11">
        <v>216</v>
      </c>
      <c r="G6416" s="9">
        <v>0</v>
      </c>
      <c r="H6416" s="9">
        <v>0</v>
      </c>
      <c r="I6416" s="9">
        <v>0</v>
      </c>
      <c r="J6416" s="9">
        <v>0.27182824784170201</v>
      </c>
      <c r="K6416" s="9">
        <v>0.27182824784170201</v>
      </c>
      <c r="L6416" s="9">
        <v>0.4</v>
      </c>
      <c r="N6416" s="32">
        <f>IF('System Design'!$F$8=1,'Hourly Demand and Generation'!G6416*'System Design'!$F$21,IF('System Design'!$F$8=2,'Hourly Demand and Generation'!H6416*'System Design'!$F$21,IF('System Design'!$F$8=3,'Hourly Demand and Generation'!I6416*'System Design'!$F$21)))</f>
        <v>0</v>
      </c>
      <c r="O6416" s="32">
        <f>IF('System Design'!$F$8=1,'Hourly Demand and Generation'!J6416*'System Design'!$F$22,IF('System Design'!$F$8=2,'Hourly Demand and Generation'!K6416*'System Design'!$F$22,IF('System Design'!$F$8=3,'Hourly Demand and Generation'!L6416*'System Design'!$F$22)))</f>
        <v>1000</v>
      </c>
      <c r="Q6416" s="32">
        <f t="shared" si="1433"/>
        <v>0</v>
      </c>
      <c r="R6416" s="32">
        <f t="shared" si="1436"/>
        <v>5400</v>
      </c>
      <c r="S6416" s="32">
        <f t="shared" si="1437"/>
        <v>0</v>
      </c>
      <c r="T6416" s="32">
        <f t="shared" si="1438"/>
        <v>21600</v>
      </c>
      <c r="U6416" s="32">
        <f t="shared" si="1439"/>
        <v>0</v>
      </c>
      <c r="V6416" s="32">
        <f t="shared" si="1434"/>
        <v>784</v>
      </c>
      <c r="W6416" s="32">
        <f t="shared" si="1440"/>
        <v>784</v>
      </c>
      <c r="X6416" s="32">
        <f t="shared" si="1441"/>
        <v>784</v>
      </c>
    </row>
    <row r="6417" spans="1:24" x14ac:dyDescent="0.25">
      <c r="A6417" s="2"/>
      <c r="B6417" s="2" t="s">
        <v>10</v>
      </c>
      <c r="C6417" s="2">
        <f t="shared" si="1442"/>
        <v>268</v>
      </c>
      <c r="D6417" s="2">
        <f t="shared" si="1443"/>
        <v>5</v>
      </c>
      <c r="E6417" s="2">
        <f t="shared" si="1435"/>
        <v>6413</v>
      </c>
      <c r="F6417" s="11">
        <v>234</v>
      </c>
      <c r="G6417" s="9">
        <v>0</v>
      </c>
      <c r="H6417" s="9">
        <v>3.2000000000000001E-2</v>
      </c>
      <c r="I6417" s="9">
        <v>6.4000000000000001E-2</v>
      </c>
      <c r="J6417" s="9">
        <v>0.21746259827336201</v>
      </c>
      <c r="K6417" s="9">
        <v>0.21746259827336201</v>
      </c>
      <c r="L6417" s="9">
        <v>0.32</v>
      </c>
      <c r="N6417" s="32">
        <f>IF('System Design'!$F$8=1,'Hourly Demand and Generation'!G6417*'System Design'!$F$21,IF('System Design'!$F$8=2,'Hourly Demand and Generation'!H6417*'System Design'!$F$21,IF('System Design'!$F$8=3,'Hourly Demand and Generation'!I6417*'System Design'!$F$21)))</f>
        <v>32</v>
      </c>
      <c r="O6417" s="32">
        <f>IF('System Design'!$F$8=1,'Hourly Demand and Generation'!J6417*'System Design'!$F$22,IF('System Design'!$F$8=2,'Hourly Demand and Generation'!K6417*'System Design'!$F$22,IF('System Design'!$F$8=3,'Hourly Demand and Generation'!L6417*'System Design'!$F$22)))</f>
        <v>800</v>
      </c>
      <c r="Q6417" s="32">
        <f t="shared" si="1433"/>
        <v>0</v>
      </c>
      <c r="R6417" s="32">
        <f t="shared" si="1436"/>
        <v>5400</v>
      </c>
      <c r="S6417" s="32">
        <f t="shared" si="1437"/>
        <v>0</v>
      </c>
      <c r="T6417" s="32">
        <f t="shared" si="1438"/>
        <v>21600</v>
      </c>
      <c r="U6417" s="32">
        <f t="shared" si="1439"/>
        <v>0</v>
      </c>
      <c r="V6417" s="32">
        <f t="shared" si="1434"/>
        <v>598</v>
      </c>
      <c r="W6417" s="32">
        <f t="shared" si="1440"/>
        <v>598</v>
      </c>
      <c r="X6417" s="32">
        <f t="shared" si="1441"/>
        <v>598</v>
      </c>
    </row>
    <row r="6418" spans="1:24" x14ac:dyDescent="0.25">
      <c r="A6418" s="2"/>
      <c r="B6418" s="2" t="s">
        <v>10</v>
      </c>
      <c r="C6418" s="2">
        <f t="shared" si="1442"/>
        <v>268</v>
      </c>
      <c r="D6418" s="2">
        <f t="shared" si="1443"/>
        <v>6</v>
      </c>
      <c r="E6418" s="2">
        <f t="shared" si="1435"/>
        <v>6414</v>
      </c>
      <c r="F6418" s="11">
        <v>252</v>
      </c>
      <c r="G6418" s="9">
        <v>6.4000000000000001E-2</v>
      </c>
      <c r="H6418" s="9">
        <v>0.1</v>
      </c>
      <c r="I6418" s="9">
        <v>0.13600000000000001</v>
      </c>
      <c r="J6418" s="9">
        <v>0.21746259827336201</v>
      </c>
      <c r="K6418" s="9">
        <v>0.21746259827336201</v>
      </c>
      <c r="L6418" s="9">
        <v>0.32</v>
      </c>
      <c r="N6418" s="32">
        <f>IF('System Design'!$F$8=1,'Hourly Demand and Generation'!G6418*'System Design'!$F$21,IF('System Design'!$F$8=2,'Hourly Demand and Generation'!H6418*'System Design'!$F$21,IF('System Design'!$F$8=3,'Hourly Demand and Generation'!I6418*'System Design'!$F$21)))</f>
        <v>68</v>
      </c>
      <c r="O6418" s="32">
        <f>IF('System Design'!$F$8=1,'Hourly Demand and Generation'!J6418*'System Design'!$F$22,IF('System Design'!$F$8=2,'Hourly Demand and Generation'!K6418*'System Design'!$F$22,IF('System Design'!$F$8=3,'Hourly Demand and Generation'!L6418*'System Design'!$F$22)))</f>
        <v>800</v>
      </c>
      <c r="Q6418" s="32">
        <f t="shared" si="1433"/>
        <v>0</v>
      </c>
      <c r="R6418" s="32">
        <f t="shared" si="1436"/>
        <v>5400</v>
      </c>
      <c r="S6418" s="32">
        <f t="shared" si="1437"/>
        <v>0</v>
      </c>
      <c r="T6418" s="32">
        <f t="shared" si="1438"/>
        <v>21600</v>
      </c>
      <c r="U6418" s="32">
        <f t="shared" si="1439"/>
        <v>0</v>
      </c>
      <c r="V6418" s="32">
        <f t="shared" si="1434"/>
        <v>616</v>
      </c>
      <c r="W6418" s="32">
        <f t="shared" si="1440"/>
        <v>616</v>
      </c>
      <c r="X6418" s="32">
        <f t="shared" si="1441"/>
        <v>616</v>
      </c>
    </row>
    <row r="6419" spans="1:24" x14ac:dyDescent="0.25">
      <c r="A6419" s="2"/>
      <c r="B6419" s="2" t="s">
        <v>10</v>
      </c>
      <c r="C6419" s="2">
        <f t="shared" si="1442"/>
        <v>268</v>
      </c>
      <c r="D6419" s="2">
        <f t="shared" si="1443"/>
        <v>7</v>
      </c>
      <c r="E6419" s="2">
        <f t="shared" si="1435"/>
        <v>6415</v>
      </c>
      <c r="F6419" s="11">
        <v>270</v>
      </c>
      <c r="G6419" s="9">
        <v>0.13600000000000001</v>
      </c>
      <c r="H6419" s="9">
        <v>0.16800000000000001</v>
      </c>
      <c r="I6419" s="9">
        <v>0.2</v>
      </c>
      <c r="J6419" s="9">
        <v>0.24464542305753201</v>
      </c>
      <c r="K6419" s="9">
        <v>0.24464542305753201</v>
      </c>
      <c r="L6419" s="9">
        <v>0.36</v>
      </c>
      <c r="N6419" s="32">
        <f>IF('System Design'!$F$8=1,'Hourly Demand and Generation'!G6419*'System Design'!$F$21,IF('System Design'!$F$8=2,'Hourly Demand and Generation'!H6419*'System Design'!$F$21,IF('System Design'!$F$8=3,'Hourly Demand and Generation'!I6419*'System Design'!$F$21)))</f>
        <v>100</v>
      </c>
      <c r="O6419" s="32">
        <f>IF('System Design'!$F$8=1,'Hourly Demand and Generation'!J6419*'System Design'!$F$22,IF('System Design'!$F$8=2,'Hourly Demand and Generation'!K6419*'System Design'!$F$22,IF('System Design'!$F$8=3,'Hourly Demand and Generation'!L6419*'System Design'!$F$22)))</f>
        <v>900</v>
      </c>
      <c r="Q6419" s="32">
        <f t="shared" si="1433"/>
        <v>0</v>
      </c>
      <c r="R6419" s="32">
        <f t="shared" si="1436"/>
        <v>5400</v>
      </c>
      <c r="S6419" s="32">
        <f t="shared" si="1437"/>
        <v>0</v>
      </c>
      <c r="T6419" s="32">
        <f t="shared" si="1438"/>
        <v>21600</v>
      </c>
      <c r="U6419" s="32">
        <f t="shared" si="1439"/>
        <v>0</v>
      </c>
      <c r="V6419" s="32">
        <f t="shared" si="1434"/>
        <v>730</v>
      </c>
      <c r="W6419" s="32">
        <f t="shared" si="1440"/>
        <v>730</v>
      </c>
      <c r="X6419" s="32">
        <f t="shared" si="1441"/>
        <v>730</v>
      </c>
    </row>
    <row r="6420" spans="1:24" x14ac:dyDescent="0.25">
      <c r="A6420" s="2"/>
      <c r="B6420" s="2" t="s">
        <v>10</v>
      </c>
      <c r="C6420" s="2">
        <f t="shared" si="1442"/>
        <v>268</v>
      </c>
      <c r="D6420" s="2">
        <f t="shared" si="1443"/>
        <v>8</v>
      </c>
      <c r="E6420" s="2">
        <f t="shared" si="1435"/>
        <v>6416</v>
      </c>
      <c r="F6420" s="11">
        <v>288</v>
      </c>
      <c r="G6420" s="9">
        <v>0.26400000000000001</v>
      </c>
      <c r="H6420" s="9">
        <v>0.3</v>
      </c>
      <c r="I6420" s="9">
        <v>0.33600000000000002</v>
      </c>
      <c r="J6420" s="9">
        <v>0.24464542305753201</v>
      </c>
      <c r="K6420" s="9">
        <v>0.24464542305753201</v>
      </c>
      <c r="L6420" s="9">
        <v>0.36</v>
      </c>
      <c r="N6420" s="32">
        <f>IF('System Design'!$F$8=1,'Hourly Demand and Generation'!G6420*'System Design'!$F$21,IF('System Design'!$F$8=2,'Hourly Demand and Generation'!H6420*'System Design'!$F$21,IF('System Design'!$F$8=3,'Hourly Demand and Generation'!I6420*'System Design'!$F$21)))</f>
        <v>168</v>
      </c>
      <c r="O6420" s="32">
        <f>IF('System Design'!$F$8=1,'Hourly Demand and Generation'!J6420*'System Design'!$F$22,IF('System Design'!$F$8=2,'Hourly Demand and Generation'!K6420*'System Design'!$F$22,IF('System Design'!$F$8=3,'Hourly Demand and Generation'!L6420*'System Design'!$F$22)))</f>
        <v>900</v>
      </c>
      <c r="Q6420" s="32">
        <f t="shared" si="1433"/>
        <v>0</v>
      </c>
      <c r="R6420" s="32">
        <f t="shared" si="1436"/>
        <v>5400</v>
      </c>
      <c r="S6420" s="32">
        <f t="shared" si="1437"/>
        <v>0</v>
      </c>
      <c r="T6420" s="32">
        <f t="shared" si="1438"/>
        <v>21600</v>
      </c>
      <c r="U6420" s="32">
        <f t="shared" si="1439"/>
        <v>0</v>
      </c>
      <c r="V6420" s="32">
        <f t="shared" si="1434"/>
        <v>780</v>
      </c>
      <c r="W6420" s="32">
        <f t="shared" si="1440"/>
        <v>780</v>
      </c>
      <c r="X6420" s="32">
        <f t="shared" si="1441"/>
        <v>780</v>
      </c>
    </row>
    <row r="6421" spans="1:24" x14ac:dyDescent="0.25">
      <c r="A6421" s="2"/>
      <c r="B6421" s="2" t="s">
        <v>10</v>
      </c>
      <c r="C6421" s="2">
        <f t="shared" si="1442"/>
        <v>268</v>
      </c>
      <c r="D6421" s="2">
        <f t="shared" si="1443"/>
        <v>9</v>
      </c>
      <c r="E6421" s="2">
        <f t="shared" si="1435"/>
        <v>6417</v>
      </c>
      <c r="F6421" s="11">
        <v>288</v>
      </c>
      <c r="G6421" s="9">
        <v>0.4</v>
      </c>
      <c r="H6421" s="9">
        <v>0.432</v>
      </c>
      <c r="I6421" s="9">
        <v>0.46400000000000002</v>
      </c>
      <c r="J6421" s="9">
        <v>0.21746259827336201</v>
      </c>
      <c r="K6421" s="9">
        <v>0.21746259827336201</v>
      </c>
      <c r="L6421" s="9">
        <v>0.32</v>
      </c>
      <c r="N6421" s="32">
        <f>IF('System Design'!$F$8=1,'Hourly Demand and Generation'!G6421*'System Design'!$F$21,IF('System Design'!$F$8=2,'Hourly Demand and Generation'!H6421*'System Design'!$F$21,IF('System Design'!$F$8=3,'Hourly Demand and Generation'!I6421*'System Design'!$F$21)))</f>
        <v>232</v>
      </c>
      <c r="O6421" s="32">
        <f>IF('System Design'!$F$8=1,'Hourly Demand and Generation'!J6421*'System Design'!$F$22,IF('System Design'!$F$8=2,'Hourly Demand and Generation'!K6421*'System Design'!$F$22,IF('System Design'!$F$8=3,'Hourly Demand and Generation'!L6421*'System Design'!$F$22)))</f>
        <v>800</v>
      </c>
      <c r="Q6421" s="32">
        <f t="shared" si="1433"/>
        <v>0</v>
      </c>
      <c r="R6421" s="32">
        <f t="shared" si="1436"/>
        <v>5400</v>
      </c>
      <c r="S6421" s="32">
        <f t="shared" si="1437"/>
        <v>0</v>
      </c>
      <c r="T6421" s="32">
        <f t="shared" si="1438"/>
        <v>21600</v>
      </c>
      <c r="U6421" s="32">
        <f t="shared" si="1439"/>
        <v>0</v>
      </c>
      <c r="V6421" s="32">
        <f t="shared" si="1434"/>
        <v>744</v>
      </c>
      <c r="W6421" s="32">
        <f t="shared" si="1440"/>
        <v>744</v>
      </c>
      <c r="X6421" s="32">
        <f t="shared" si="1441"/>
        <v>744</v>
      </c>
    </row>
    <row r="6422" spans="1:24" x14ac:dyDescent="0.25">
      <c r="A6422" s="2"/>
      <c r="B6422" s="2" t="s">
        <v>10</v>
      </c>
      <c r="C6422" s="2">
        <f t="shared" si="1442"/>
        <v>268</v>
      </c>
      <c r="D6422" s="2">
        <f t="shared" si="1443"/>
        <v>10</v>
      </c>
      <c r="E6422" s="2">
        <f t="shared" si="1435"/>
        <v>6418</v>
      </c>
      <c r="F6422" s="11">
        <v>280.8</v>
      </c>
      <c r="G6422" s="9">
        <v>0.53600000000000003</v>
      </c>
      <c r="H6422" s="9">
        <v>0.56799999999999995</v>
      </c>
      <c r="I6422" s="9">
        <v>0.6</v>
      </c>
      <c r="J6422" s="9">
        <v>0.24464542305753201</v>
      </c>
      <c r="K6422" s="9">
        <v>0.24464542305753201</v>
      </c>
      <c r="L6422" s="9">
        <v>0.36</v>
      </c>
      <c r="N6422" s="32">
        <f>IF('System Design'!$F$8=1,'Hourly Demand and Generation'!G6422*'System Design'!$F$21,IF('System Design'!$F$8=2,'Hourly Demand and Generation'!H6422*'System Design'!$F$21,IF('System Design'!$F$8=3,'Hourly Demand and Generation'!I6422*'System Design'!$F$21)))</f>
        <v>300</v>
      </c>
      <c r="O6422" s="32">
        <f>IF('System Design'!$F$8=1,'Hourly Demand and Generation'!J6422*'System Design'!$F$22,IF('System Design'!$F$8=2,'Hourly Demand and Generation'!K6422*'System Design'!$F$22,IF('System Design'!$F$8=3,'Hourly Demand and Generation'!L6422*'System Design'!$F$22)))</f>
        <v>900</v>
      </c>
      <c r="Q6422" s="32">
        <f t="shared" si="1433"/>
        <v>0</v>
      </c>
      <c r="R6422" s="32">
        <f t="shared" si="1436"/>
        <v>5400</v>
      </c>
      <c r="S6422" s="32">
        <f t="shared" si="1437"/>
        <v>0</v>
      </c>
      <c r="T6422" s="32">
        <f t="shared" si="1438"/>
        <v>21600</v>
      </c>
      <c r="U6422" s="32">
        <f t="shared" si="1439"/>
        <v>0</v>
      </c>
      <c r="V6422" s="32">
        <f t="shared" si="1434"/>
        <v>919.2</v>
      </c>
      <c r="W6422" s="32">
        <f t="shared" si="1440"/>
        <v>919.2</v>
      </c>
      <c r="X6422" s="32">
        <f t="shared" si="1441"/>
        <v>919.2</v>
      </c>
    </row>
    <row r="6423" spans="1:24" x14ac:dyDescent="0.25">
      <c r="A6423" s="2"/>
      <c r="B6423" s="2" t="s">
        <v>10</v>
      </c>
      <c r="C6423" s="2">
        <f t="shared" si="1442"/>
        <v>268</v>
      </c>
      <c r="D6423" s="2">
        <f t="shared" si="1443"/>
        <v>11</v>
      </c>
      <c r="E6423" s="2">
        <f t="shared" si="1435"/>
        <v>6419</v>
      </c>
      <c r="F6423" s="11">
        <v>277.2</v>
      </c>
      <c r="G6423" s="9">
        <v>0.66400000000000003</v>
      </c>
      <c r="H6423" s="9">
        <v>0.7</v>
      </c>
      <c r="I6423" s="9">
        <v>0.73599999999999999</v>
      </c>
      <c r="J6423" s="9">
        <v>0.21746259827336201</v>
      </c>
      <c r="K6423" s="9">
        <v>0.21746259827336201</v>
      </c>
      <c r="L6423" s="9">
        <v>0.32</v>
      </c>
      <c r="N6423" s="32">
        <f>IF('System Design'!$F$8=1,'Hourly Demand and Generation'!G6423*'System Design'!$F$21,IF('System Design'!$F$8=2,'Hourly Demand and Generation'!H6423*'System Design'!$F$21,IF('System Design'!$F$8=3,'Hourly Demand and Generation'!I6423*'System Design'!$F$21)))</f>
        <v>368</v>
      </c>
      <c r="O6423" s="32">
        <f>IF('System Design'!$F$8=1,'Hourly Demand and Generation'!J6423*'System Design'!$F$22,IF('System Design'!$F$8=2,'Hourly Demand and Generation'!K6423*'System Design'!$F$22,IF('System Design'!$F$8=3,'Hourly Demand and Generation'!L6423*'System Design'!$F$22)))</f>
        <v>800</v>
      </c>
      <c r="Q6423" s="32">
        <f t="shared" si="1433"/>
        <v>0</v>
      </c>
      <c r="R6423" s="32">
        <f t="shared" si="1436"/>
        <v>5400</v>
      </c>
      <c r="S6423" s="32">
        <f t="shared" si="1437"/>
        <v>0</v>
      </c>
      <c r="T6423" s="32">
        <f t="shared" si="1438"/>
        <v>21600</v>
      </c>
      <c r="U6423" s="32">
        <f t="shared" si="1439"/>
        <v>0</v>
      </c>
      <c r="V6423" s="32">
        <f t="shared" si="1434"/>
        <v>890.8</v>
      </c>
      <c r="W6423" s="32">
        <f t="shared" si="1440"/>
        <v>890.8</v>
      </c>
      <c r="X6423" s="32">
        <f t="shared" si="1441"/>
        <v>890.8</v>
      </c>
    </row>
    <row r="6424" spans="1:24" x14ac:dyDescent="0.25">
      <c r="A6424" s="2"/>
      <c r="B6424" s="2" t="s">
        <v>10</v>
      </c>
      <c r="C6424" s="2">
        <f t="shared" si="1442"/>
        <v>268</v>
      </c>
      <c r="D6424" s="2">
        <f t="shared" si="1443"/>
        <v>12</v>
      </c>
      <c r="E6424" s="2">
        <f t="shared" si="1435"/>
        <v>6420</v>
      </c>
      <c r="F6424" s="11">
        <v>277.2</v>
      </c>
      <c r="G6424" s="9">
        <v>0.8</v>
      </c>
      <c r="H6424" s="9">
        <v>0.8</v>
      </c>
      <c r="I6424" s="9">
        <v>0.8</v>
      </c>
      <c r="J6424" s="9">
        <v>0.20387118588127701</v>
      </c>
      <c r="K6424" s="9">
        <v>0.20387118588127701</v>
      </c>
      <c r="L6424" s="9">
        <v>0.3</v>
      </c>
      <c r="N6424" s="32">
        <f>IF('System Design'!$F$8=1,'Hourly Demand and Generation'!G6424*'System Design'!$F$21,IF('System Design'!$F$8=2,'Hourly Demand and Generation'!H6424*'System Design'!$F$21,IF('System Design'!$F$8=3,'Hourly Demand and Generation'!I6424*'System Design'!$F$21)))</f>
        <v>400</v>
      </c>
      <c r="O6424" s="32">
        <f>IF('System Design'!$F$8=1,'Hourly Demand and Generation'!J6424*'System Design'!$F$22,IF('System Design'!$F$8=2,'Hourly Demand and Generation'!K6424*'System Design'!$F$22,IF('System Design'!$F$8=3,'Hourly Demand and Generation'!L6424*'System Design'!$F$22)))</f>
        <v>750</v>
      </c>
      <c r="Q6424" s="32">
        <f t="shared" si="1433"/>
        <v>0</v>
      </c>
      <c r="R6424" s="32">
        <f t="shared" si="1436"/>
        <v>5400</v>
      </c>
      <c r="S6424" s="32">
        <f t="shared" si="1437"/>
        <v>0</v>
      </c>
      <c r="T6424" s="32">
        <f t="shared" si="1438"/>
        <v>21600</v>
      </c>
      <c r="U6424" s="32">
        <f t="shared" si="1439"/>
        <v>0</v>
      </c>
      <c r="V6424" s="32">
        <f t="shared" si="1434"/>
        <v>872.8</v>
      </c>
      <c r="W6424" s="32">
        <f t="shared" si="1440"/>
        <v>872.8</v>
      </c>
      <c r="X6424" s="32">
        <f t="shared" si="1441"/>
        <v>872.8</v>
      </c>
    </row>
    <row r="6425" spans="1:24" x14ac:dyDescent="0.25">
      <c r="A6425" s="2"/>
      <c r="B6425" s="2" t="s">
        <v>10</v>
      </c>
      <c r="C6425" s="2">
        <f t="shared" si="1442"/>
        <v>268</v>
      </c>
      <c r="D6425" s="2">
        <f t="shared" si="1443"/>
        <v>13</v>
      </c>
      <c r="E6425" s="2">
        <f t="shared" si="1435"/>
        <v>6421</v>
      </c>
      <c r="F6425" s="11">
        <v>288</v>
      </c>
      <c r="G6425" s="9">
        <v>0.66400000000000003</v>
      </c>
      <c r="H6425" s="9">
        <v>0.7</v>
      </c>
      <c r="I6425" s="9">
        <v>0.73599999999999999</v>
      </c>
      <c r="J6425" s="9">
        <v>0.21746259827336201</v>
      </c>
      <c r="K6425" s="9">
        <v>0.21746259827336201</v>
      </c>
      <c r="L6425" s="9">
        <v>0.32</v>
      </c>
      <c r="N6425" s="32">
        <f>IF('System Design'!$F$8=1,'Hourly Demand and Generation'!G6425*'System Design'!$F$21,IF('System Design'!$F$8=2,'Hourly Demand and Generation'!H6425*'System Design'!$F$21,IF('System Design'!$F$8=3,'Hourly Demand and Generation'!I6425*'System Design'!$F$21)))</f>
        <v>368</v>
      </c>
      <c r="O6425" s="32">
        <f>IF('System Design'!$F$8=1,'Hourly Demand and Generation'!J6425*'System Design'!$F$22,IF('System Design'!$F$8=2,'Hourly Demand and Generation'!K6425*'System Design'!$F$22,IF('System Design'!$F$8=3,'Hourly Demand and Generation'!L6425*'System Design'!$F$22)))</f>
        <v>800</v>
      </c>
      <c r="Q6425" s="32">
        <f t="shared" si="1433"/>
        <v>0</v>
      </c>
      <c r="R6425" s="32">
        <f t="shared" si="1436"/>
        <v>5400</v>
      </c>
      <c r="S6425" s="32">
        <f t="shared" si="1437"/>
        <v>0</v>
      </c>
      <c r="T6425" s="32">
        <f t="shared" si="1438"/>
        <v>21600</v>
      </c>
      <c r="U6425" s="32">
        <f t="shared" si="1439"/>
        <v>0</v>
      </c>
      <c r="V6425" s="32">
        <f t="shared" si="1434"/>
        <v>880</v>
      </c>
      <c r="W6425" s="32">
        <f t="shared" si="1440"/>
        <v>880</v>
      </c>
      <c r="X6425" s="32">
        <f t="shared" si="1441"/>
        <v>880</v>
      </c>
    </row>
    <row r="6426" spans="1:24" x14ac:dyDescent="0.25">
      <c r="A6426" s="2"/>
      <c r="B6426" s="2" t="s">
        <v>10</v>
      </c>
      <c r="C6426" s="2">
        <f t="shared" si="1442"/>
        <v>268</v>
      </c>
      <c r="D6426" s="2">
        <f t="shared" si="1443"/>
        <v>14</v>
      </c>
      <c r="E6426" s="2">
        <f t="shared" si="1435"/>
        <v>6422</v>
      </c>
      <c r="F6426" s="11">
        <v>288</v>
      </c>
      <c r="G6426" s="9">
        <v>0.53600000000000003</v>
      </c>
      <c r="H6426" s="9">
        <v>0.56799999999999995</v>
      </c>
      <c r="I6426" s="9">
        <v>0.6</v>
      </c>
      <c r="J6426" s="9">
        <v>0.23105401066544701</v>
      </c>
      <c r="K6426" s="9">
        <v>0.23105401066544701</v>
      </c>
      <c r="L6426" s="9">
        <v>0.34</v>
      </c>
      <c r="N6426" s="32">
        <f>IF('System Design'!$F$8=1,'Hourly Demand and Generation'!G6426*'System Design'!$F$21,IF('System Design'!$F$8=2,'Hourly Demand and Generation'!H6426*'System Design'!$F$21,IF('System Design'!$F$8=3,'Hourly Demand and Generation'!I6426*'System Design'!$F$21)))</f>
        <v>300</v>
      </c>
      <c r="O6426" s="32">
        <f>IF('System Design'!$F$8=1,'Hourly Demand and Generation'!J6426*'System Design'!$F$22,IF('System Design'!$F$8=2,'Hourly Demand and Generation'!K6426*'System Design'!$F$22,IF('System Design'!$F$8=3,'Hourly Demand and Generation'!L6426*'System Design'!$F$22)))</f>
        <v>850.00000000000011</v>
      </c>
      <c r="Q6426" s="32">
        <f t="shared" si="1433"/>
        <v>0</v>
      </c>
      <c r="R6426" s="32">
        <f t="shared" si="1436"/>
        <v>5400</v>
      </c>
      <c r="S6426" s="32">
        <f t="shared" si="1437"/>
        <v>0</v>
      </c>
      <c r="T6426" s="32">
        <f t="shared" si="1438"/>
        <v>21600</v>
      </c>
      <c r="U6426" s="32">
        <f t="shared" si="1439"/>
        <v>0</v>
      </c>
      <c r="V6426" s="32">
        <f t="shared" si="1434"/>
        <v>862</v>
      </c>
      <c r="W6426" s="32">
        <f t="shared" si="1440"/>
        <v>862</v>
      </c>
      <c r="X6426" s="32">
        <f t="shared" si="1441"/>
        <v>862</v>
      </c>
    </row>
    <row r="6427" spans="1:24" x14ac:dyDescent="0.25">
      <c r="A6427" s="2"/>
      <c r="B6427" s="2" t="s">
        <v>10</v>
      </c>
      <c r="C6427" s="2">
        <f t="shared" si="1442"/>
        <v>268</v>
      </c>
      <c r="D6427" s="2">
        <f t="shared" si="1443"/>
        <v>15</v>
      </c>
      <c r="E6427" s="2">
        <f t="shared" si="1435"/>
        <v>6423</v>
      </c>
      <c r="F6427" s="11">
        <v>306</v>
      </c>
      <c r="G6427" s="9">
        <v>0.4</v>
      </c>
      <c r="H6427" s="9">
        <v>0.432</v>
      </c>
      <c r="I6427" s="9">
        <v>0.46400000000000002</v>
      </c>
      <c r="J6427" s="9">
        <v>0.24464542305753201</v>
      </c>
      <c r="K6427" s="9">
        <v>0.24464542305753201</v>
      </c>
      <c r="L6427" s="9">
        <v>0.36</v>
      </c>
      <c r="N6427" s="32">
        <f>IF('System Design'!$F$8=1,'Hourly Demand and Generation'!G6427*'System Design'!$F$21,IF('System Design'!$F$8=2,'Hourly Demand and Generation'!H6427*'System Design'!$F$21,IF('System Design'!$F$8=3,'Hourly Demand and Generation'!I6427*'System Design'!$F$21)))</f>
        <v>232</v>
      </c>
      <c r="O6427" s="32">
        <f>IF('System Design'!$F$8=1,'Hourly Demand and Generation'!J6427*'System Design'!$F$22,IF('System Design'!$F$8=2,'Hourly Demand and Generation'!K6427*'System Design'!$F$22,IF('System Design'!$F$8=3,'Hourly Demand and Generation'!L6427*'System Design'!$F$22)))</f>
        <v>900</v>
      </c>
      <c r="Q6427" s="32">
        <f t="shared" si="1433"/>
        <v>0</v>
      </c>
      <c r="R6427" s="32">
        <f t="shared" si="1436"/>
        <v>5400</v>
      </c>
      <c r="S6427" s="32">
        <f t="shared" si="1437"/>
        <v>0</v>
      </c>
      <c r="T6427" s="32">
        <f t="shared" si="1438"/>
        <v>21600</v>
      </c>
      <c r="U6427" s="32">
        <f t="shared" si="1439"/>
        <v>0</v>
      </c>
      <c r="V6427" s="32">
        <f t="shared" si="1434"/>
        <v>826</v>
      </c>
      <c r="W6427" s="32">
        <f t="shared" si="1440"/>
        <v>826</v>
      </c>
      <c r="X6427" s="32">
        <f t="shared" si="1441"/>
        <v>826</v>
      </c>
    </row>
    <row r="6428" spans="1:24" x14ac:dyDescent="0.25">
      <c r="A6428" s="2"/>
      <c r="B6428" s="2" t="s">
        <v>10</v>
      </c>
      <c r="C6428" s="2">
        <f t="shared" si="1442"/>
        <v>268</v>
      </c>
      <c r="D6428" s="2">
        <f t="shared" si="1443"/>
        <v>16</v>
      </c>
      <c r="E6428" s="2">
        <f t="shared" si="1435"/>
        <v>6424</v>
      </c>
      <c r="F6428" s="11">
        <v>324</v>
      </c>
      <c r="G6428" s="9">
        <v>0.26400000000000001</v>
      </c>
      <c r="H6428" s="9">
        <v>0.3</v>
      </c>
      <c r="I6428" s="9">
        <v>0.33600000000000002</v>
      </c>
      <c r="J6428" s="9">
        <v>0.24464542305753201</v>
      </c>
      <c r="K6428" s="9">
        <v>0.24464542305753201</v>
      </c>
      <c r="L6428" s="9">
        <v>0.36</v>
      </c>
      <c r="N6428" s="32">
        <f>IF('System Design'!$F$8=1,'Hourly Demand and Generation'!G6428*'System Design'!$F$21,IF('System Design'!$F$8=2,'Hourly Demand and Generation'!H6428*'System Design'!$F$21,IF('System Design'!$F$8=3,'Hourly Demand and Generation'!I6428*'System Design'!$F$21)))</f>
        <v>168</v>
      </c>
      <c r="O6428" s="32">
        <f>IF('System Design'!$F$8=1,'Hourly Demand and Generation'!J6428*'System Design'!$F$22,IF('System Design'!$F$8=2,'Hourly Demand and Generation'!K6428*'System Design'!$F$22,IF('System Design'!$F$8=3,'Hourly Demand and Generation'!L6428*'System Design'!$F$22)))</f>
        <v>900</v>
      </c>
      <c r="Q6428" s="32">
        <f t="shared" si="1433"/>
        <v>0</v>
      </c>
      <c r="R6428" s="32">
        <f t="shared" si="1436"/>
        <v>5400</v>
      </c>
      <c r="S6428" s="32">
        <f t="shared" si="1437"/>
        <v>0</v>
      </c>
      <c r="T6428" s="32">
        <f t="shared" si="1438"/>
        <v>21600</v>
      </c>
      <c r="U6428" s="32">
        <f t="shared" si="1439"/>
        <v>0</v>
      </c>
      <c r="V6428" s="32">
        <f t="shared" si="1434"/>
        <v>744</v>
      </c>
      <c r="W6428" s="32">
        <f t="shared" si="1440"/>
        <v>744</v>
      </c>
      <c r="X6428" s="32">
        <f t="shared" si="1441"/>
        <v>744</v>
      </c>
    </row>
    <row r="6429" spans="1:24" x14ac:dyDescent="0.25">
      <c r="A6429" s="2"/>
      <c r="B6429" s="2" t="s">
        <v>10</v>
      </c>
      <c r="C6429" s="2">
        <f t="shared" si="1442"/>
        <v>268</v>
      </c>
      <c r="D6429" s="2">
        <f t="shared" si="1443"/>
        <v>17</v>
      </c>
      <c r="E6429" s="2">
        <f t="shared" si="1435"/>
        <v>6425</v>
      </c>
      <c r="F6429" s="11">
        <v>342</v>
      </c>
      <c r="G6429" s="9">
        <v>0.13600000000000001</v>
      </c>
      <c r="H6429" s="9">
        <v>0.16800000000000001</v>
      </c>
      <c r="I6429" s="9">
        <v>0.2</v>
      </c>
      <c r="J6429" s="9">
        <v>0.27182824784170201</v>
      </c>
      <c r="K6429" s="9">
        <v>0.27182824784170201</v>
      </c>
      <c r="L6429" s="9">
        <v>0.4</v>
      </c>
      <c r="N6429" s="32">
        <f>IF('System Design'!$F$8=1,'Hourly Demand and Generation'!G6429*'System Design'!$F$21,IF('System Design'!$F$8=2,'Hourly Demand and Generation'!H6429*'System Design'!$F$21,IF('System Design'!$F$8=3,'Hourly Demand and Generation'!I6429*'System Design'!$F$21)))</f>
        <v>100</v>
      </c>
      <c r="O6429" s="32">
        <f>IF('System Design'!$F$8=1,'Hourly Demand and Generation'!J6429*'System Design'!$F$22,IF('System Design'!$F$8=2,'Hourly Demand and Generation'!K6429*'System Design'!$F$22,IF('System Design'!$F$8=3,'Hourly Demand and Generation'!L6429*'System Design'!$F$22)))</f>
        <v>1000</v>
      </c>
      <c r="Q6429" s="32">
        <f t="shared" si="1433"/>
        <v>0</v>
      </c>
      <c r="R6429" s="32">
        <f t="shared" si="1436"/>
        <v>5400</v>
      </c>
      <c r="S6429" s="32">
        <f t="shared" si="1437"/>
        <v>0</v>
      </c>
      <c r="T6429" s="32">
        <f t="shared" si="1438"/>
        <v>21600</v>
      </c>
      <c r="U6429" s="32">
        <f t="shared" si="1439"/>
        <v>0</v>
      </c>
      <c r="V6429" s="32">
        <f t="shared" si="1434"/>
        <v>758</v>
      </c>
      <c r="W6429" s="32">
        <f t="shared" si="1440"/>
        <v>758</v>
      </c>
      <c r="X6429" s="32">
        <f t="shared" si="1441"/>
        <v>758</v>
      </c>
    </row>
    <row r="6430" spans="1:24" x14ac:dyDescent="0.25">
      <c r="A6430" s="2"/>
      <c r="B6430" s="2" t="s">
        <v>10</v>
      </c>
      <c r="C6430" s="2">
        <f t="shared" si="1442"/>
        <v>268</v>
      </c>
      <c r="D6430" s="2">
        <f t="shared" si="1443"/>
        <v>18</v>
      </c>
      <c r="E6430" s="2">
        <f t="shared" si="1435"/>
        <v>6426</v>
      </c>
      <c r="F6430" s="11">
        <v>360</v>
      </c>
      <c r="G6430" s="9">
        <v>6.4000000000000001E-2</v>
      </c>
      <c r="H6430" s="9">
        <v>0.1</v>
      </c>
      <c r="I6430" s="9">
        <v>0.13600000000000001</v>
      </c>
      <c r="J6430" s="9">
        <v>0.25823683544961701</v>
      </c>
      <c r="K6430" s="9">
        <v>0.25823683544961701</v>
      </c>
      <c r="L6430" s="9">
        <v>0.38</v>
      </c>
      <c r="N6430" s="32">
        <f>IF('System Design'!$F$8=1,'Hourly Demand and Generation'!G6430*'System Design'!$F$21,IF('System Design'!$F$8=2,'Hourly Demand and Generation'!H6430*'System Design'!$F$21,IF('System Design'!$F$8=3,'Hourly Demand and Generation'!I6430*'System Design'!$F$21)))</f>
        <v>68</v>
      </c>
      <c r="O6430" s="32">
        <f>IF('System Design'!$F$8=1,'Hourly Demand and Generation'!J6430*'System Design'!$F$22,IF('System Design'!$F$8=2,'Hourly Demand and Generation'!K6430*'System Design'!$F$22,IF('System Design'!$F$8=3,'Hourly Demand and Generation'!L6430*'System Design'!$F$22)))</f>
        <v>950</v>
      </c>
      <c r="Q6430" s="32">
        <f t="shared" si="1433"/>
        <v>0</v>
      </c>
      <c r="R6430" s="32">
        <f t="shared" si="1436"/>
        <v>5400</v>
      </c>
      <c r="S6430" s="32">
        <f t="shared" si="1437"/>
        <v>0</v>
      </c>
      <c r="T6430" s="32">
        <f t="shared" si="1438"/>
        <v>21600</v>
      </c>
      <c r="U6430" s="32">
        <f t="shared" si="1439"/>
        <v>0</v>
      </c>
      <c r="V6430" s="32">
        <f t="shared" si="1434"/>
        <v>658</v>
      </c>
      <c r="W6430" s="32">
        <f t="shared" si="1440"/>
        <v>658</v>
      </c>
      <c r="X6430" s="32">
        <f t="shared" si="1441"/>
        <v>658</v>
      </c>
    </row>
    <row r="6431" spans="1:24" x14ac:dyDescent="0.25">
      <c r="A6431" s="2"/>
      <c r="B6431" s="2" t="s">
        <v>10</v>
      </c>
      <c r="C6431" s="2">
        <f t="shared" si="1442"/>
        <v>268</v>
      </c>
      <c r="D6431" s="2">
        <f t="shared" si="1443"/>
        <v>19</v>
      </c>
      <c r="E6431" s="2">
        <f t="shared" si="1435"/>
        <v>6427</v>
      </c>
      <c r="F6431" s="11">
        <v>349.2</v>
      </c>
      <c r="G6431" s="10">
        <v>0</v>
      </c>
      <c r="H6431" s="10">
        <v>3.2000000000000001E-2</v>
      </c>
      <c r="I6431" s="10">
        <v>6.4000000000000001E-2</v>
      </c>
      <c r="J6431" s="9">
        <v>0.24464542305753201</v>
      </c>
      <c r="K6431" s="9">
        <v>0.24464542305753201</v>
      </c>
      <c r="L6431" s="9">
        <v>0.36</v>
      </c>
      <c r="N6431" s="32">
        <f>IF('System Design'!$F$8=1,'Hourly Demand and Generation'!G6431*'System Design'!$F$21,IF('System Design'!$F$8=2,'Hourly Demand and Generation'!H6431*'System Design'!$F$21,IF('System Design'!$F$8=3,'Hourly Demand and Generation'!I6431*'System Design'!$F$21)))</f>
        <v>32</v>
      </c>
      <c r="O6431" s="32">
        <f>IF('System Design'!$F$8=1,'Hourly Demand and Generation'!J6431*'System Design'!$F$22,IF('System Design'!$F$8=2,'Hourly Demand and Generation'!K6431*'System Design'!$F$22,IF('System Design'!$F$8=3,'Hourly Demand and Generation'!L6431*'System Design'!$F$22)))</f>
        <v>900</v>
      </c>
      <c r="Q6431" s="32">
        <f t="shared" si="1433"/>
        <v>0</v>
      </c>
      <c r="R6431" s="32">
        <f t="shared" si="1436"/>
        <v>5400</v>
      </c>
      <c r="S6431" s="32">
        <f t="shared" si="1437"/>
        <v>0</v>
      </c>
      <c r="T6431" s="32">
        <f t="shared" si="1438"/>
        <v>21600</v>
      </c>
      <c r="U6431" s="32">
        <f t="shared" si="1439"/>
        <v>0</v>
      </c>
      <c r="V6431" s="32">
        <f t="shared" si="1434"/>
        <v>582.79999999999995</v>
      </c>
      <c r="W6431" s="32">
        <f t="shared" si="1440"/>
        <v>582.79999999999995</v>
      </c>
      <c r="X6431" s="32">
        <f t="shared" si="1441"/>
        <v>582.79999999999995</v>
      </c>
    </row>
    <row r="6432" spans="1:24" x14ac:dyDescent="0.25">
      <c r="A6432" s="2"/>
      <c r="B6432" s="2" t="s">
        <v>10</v>
      </c>
      <c r="C6432" s="2">
        <f t="shared" si="1442"/>
        <v>268</v>
      </c>
      <c r="D6432" s="2">
        <f t="shared" si="1443"/>
        <v>20</v>
      </c>
      <c r="E6432" s="2">
        <f t="shared" si="1435"/>
        <v>6428</v>
      </c>
      <c r="F6432" s="11">
        <v>342</v>
      </c>
      <c r="G6432" s="9">
        <v>0</v>
      </c>
      <c r="H6432" s="9">
        <v>0</v>
      </c>
      <c r="I6432" s="9">
        <v>0</v>
      </c>
      <c r="J6432" s="9">
        <v>0.24464542305753201</v>
      </c>
      <c r="K6432" s="9">
        <v>0.24464542305753201</v>
      </c>
      <c r="L6432" s="9">
        <v>0.36</v>
      </c>
      <c r="N6432" s="32">
        <f>IF('System Design'!$F$8=1,'Hourly Demand and Generation'!G6432*'System Design'!$F$21,IF('System Design'!$F$8=2,'Hourly Demand and Generation'!H6432*'System Design'!$F$21,IF('System Design'!$F$8=3,'Hourly Demand and Generation'!I6432*'System Design'!$F$21)))</f>
        <v>0</v>
      </c>
      <c r="O6432" s="32">
        <f>IF('System Design'!$F$8=1,'Hourly Demand and Generation'!J6432*'System Design'!$F$22,IF('System Design'!$F$8=2,'Hourly Demand and Generation'!K6432*'System Design'!$F$22,IF('System Design'!$F$8=3,'Hourly Demand and Generation'!L6432*'System Design'!$F$22)))</f>
        <v>900</v>
      </c>
      <c r="Q6432" s="32">
        <f t="shared" si="1433"/>
        <v>0</v>
      </c>
      <c r="R6432" s="32">
        <f t="shared" si="1436"/>
        <v>5400</v>
      </c>
      <c r="S6432" s="32">
        <f t="shared" si="1437"/>
        <v>0</v>
      </c>
      <c r="T6432" s="32">
        <f t="shared" si="1438"/>
        <v>21600</v>
      </c>
      <c r="U6432" s="32">
        <f t="shared" si="1439"/>
        <v>0</v>
      </c>
      <c r="V6432" s="32">
        <f t="shared" si="1434"/>
        <v>558</v>
      </c>
      <c r="W6432" s="32">
        <f t="shared" si="1440"/>
        <v>558</v>
      </c>
      <c r="X6432" s="32">
        <f t="shared" si="1441"/>
        <v>558</v>
      </c>
    </row>
    <row r="6433" spans="1:24" x14ac:dyDescent="0.25">
      <c r="A6433" s="2"/>
      <c r="B6433" s="2" t="s">
        <v>10</v>
      </c>
      <c r="C6433" s="2">
        <f t="shared" si="1442"/>
        <v>268</v>
      </c>
      <c r="D6433" s="2">
        <f t="shared" si="1443"/>
        <v>21</v>
      </c>
      <c r="E6433" s="2">
        <f t="shared" si="1435"/>
        <v>6429</v>
      </c>
      <c r="F6433" s="11">
        <v>324</v>
      </c>
      <c r="G6433" s="9">
        <v>0</v>
      </c>
      <c r="H6433" s="9">
        <v>0</v>
      </c>
      <c r="I6433" s="9">
        <v>0</v>
      </c>
      <c r="J6433" s="9">
        <v>0.24464542305753201</v>
      </c>
      <c r="K6433" s="9">
        <v>0.24464542305753201</v>
      </c>
      <c r="L6433" s="9">
        <v>0.36</v>
      </c>
      <c r="N6433" s="32">
        <f>IF('System Design'!$F$8=1,'Hourly Demand and Generation'!G6433*'System Design'!$F$21,IF('System Design'!$F$8=2,'Hourly Demand and Generation'!H6433*'System Design'!$F$21,IF('System Design'!$F$8=3,'Hourly Demand and Generation'!I6433*'System Design'!$F$21)))</f>
        <v>0</v>
      </c>
      <c r="O6433" s="32">
        <f>IF('System Design'!$F$8=1,'Hourly Demand and Generation'!J6433*'System Design'!$F$22,IF('System Design'!$F$8=2,'Hourly Demand and Generation'!K6433*'System Design'!$F$22,IF('System Design'!$F$8=3,'Hourly Demand and Generation'!L6433*'System Design'!$F$22)))</f>
        <v>900</v>
      </c>
      <c r="Q6433" s="32">
        <f t="shared" si="1433"/>
        <v>0</v>
      </c>
      <c r="R6433" s="32">
        <f t="shared" si="1436"/>
        <v>5400</v>
      </c>
      <c r="S6433" s="32">
        <f t="shared" si="1437"/>
        <v>0</v>
      </c>
      <c r="T6433" s="32">
        <f t="shared" si="1438"/>
        <v>21600</v>
      </c>
      <c r="U6433" s="32">
        <f t="shared" si="1439"/>
        <v>0</v>
      </c>
      <c r="V6433" s="32">
        <f t="shared" si="1434"/>
        <v>576</v>
      </c>
      <c r="W6433" s="32">
        <f t="shared" si="1440"/>
        <v>576</v>
      </c>
      <c r="X6433" s="32">
        <f t="shared" si="1441"/>
        <v>576</v>
      </c>
    </row>
    <row r="6434" spans="1:24" x14ac:dyDescent="0.25">
      <c r="A6434" s="2"/>
      <c r="B6434" s="2" t="s">
        <v>10</v>
      </c>
      <c r="C6434" s="2">
        <f t="shared" si="1442"/>
        <v>268</v>
      </c>
      <c r="D6434" s="2">
        <f t="shared" si="1443"/>
        <v>22</v>
      </c>
      <c r="E6434" s="2">
        <f t="shared" si="1435"/>
        <v>6430</v>
      </c>
      <c r="F6434" s="11">
        <v>306</v>
      </c>
      <c r="G6434" s="9">
        <v>0</v>
      </c>
      <c r="H6434" s="9">
        <v>0</v>
      </c>
      <c r="I6434" s="9">
        <v>0</v>
      </c>
      <c r="J6434" s="9">
        <v>0.25823683544961701</v>
      </c>
      <c r="K6434" s="9">
        <v>0.25823683544961701</v>
      </c>
      <c r="L6434" s="9">
        <v>0.38</v>
      </c>
      <c r="N6434" s="32">
        <f>IF('System Design'!$F$8=1,'Hourly Demand and Generation'!G6434*'System Design'!$F$21,IF('System Design'!$F$8=2,'Hourly Demand and Generation'!H6434*'System Design'!$F$21,IF('System Design'!$F$8=3,'Hourly Demand and Generation'!I6434*'System Design'!$F$21)))</f>
        <v>0</v>
      </c>
      <c r="O6434" s="32">
        <f>IF('System Design'!$F$8=1,'Hourly Demand and Generation'!J6434*'System Design'!$F$22,IF('System Design'!$F$8=2,'Hourly Demand and Generation'!K6434*'System Design'!$F$22,IF('System Design'!$F$8=3,'Hourly Demand and Generation'!L6434*'System Design'!$F$22)))</f>
        <v>950</v>
      </c>
      <c r="Q6434" s="32">
        <f t="shared" si="1433"/>
        <v>0</v>
      </c>
      <c r="R6434" s="32">
        <f t="shared" si="1436"/>
        <v>5400</v>
      </c>
      <c r="S6434" s="32">
        <f t="shared" si="1437"/>
        <v>0</v>
      </c>
      <c r="T6434" s="32">
        <f t="shared" si="1438"/>
        <v>21600</v>
      </c>
      <c r="U6434" s="32">
        <f t="shared" si="1439"/>
        <v>0</v>
      </c>
      <c r="V6434" s="32">
        <f t="shared" si="1434"/>
        <v>644</v>
      </c>
      <c r="W6434" s="32">
        <f t="shared" si="1440"/>
        <v>644</v>
      </c>
      <c r="X6434" s="32">
        <f t="shared" si="1441"/>
        <v>644</v>
      </c>
    </row>
    <row r="6435" spans="1:24" x14ac:dyDescent="0.25">
      <c r="A6435" s="2"/>
      <c r="B6435" s="2" t="s">
        <v>10</v>
      </c>
      <c r="C6435" s="2">
        <f t="shared" si="1442"/>
        <v>268</v>
      </c>
      <c r="D6435" s="2">
        <f t="shared" si="1443"/>
        <v>23</v>
      </c>
      <c r="E6435" s="2">
        <f t="shared" si="1435"/>
        <v>6431</v>
      </c>
      <c r="F6435" s="11">
        <v>288</v>
      </c>
      <c r="G6435" s="9">
        <v>0</v>
      </c>
      <c r="H6435" s="9">
        <v>0</v>
      </c>
      <c r="I6435" s="9">
        <v>0</v>
      </c>
      <c r="J6435" s="9">
        <v>0.21746259827336201</v>
      </c>
      <c r="K6435" s="9">
        <v>0.21746259827336201</v>
      </c>
      <c r="L6435" s="9">
        <v>0.32</v>
      </c>
      <c r="N6435" s="32">
        <f>IF('System Design'!$F$8=1,'Hourly Demand and Generation'!G6435*'System Design'!$F$21,IF('System Design'!$F$8=2,'Hourly Demand and Generation'!H6435*'System Design'!$F$21,IF('System Design'!$F$8=3,'Hourly Demand and Generation'!I6435*'System Design'!$F$21)))</f>
        <v>0</v>
      </c>
      <c r="O6435" s="32">
        <f>IF('System Design'!$F$8=1,'Hourly Demand and Generation'!J6435*'System Design'!$F$22,IF('System Design'!$F$8=2,'Hourly Demand and Generation'!K6435*'System Design'!$F$22,IF('System Design'!$F$8=3,'Hourly Demand and Generation'!L6435*'System Design'!$F$22)))</f>
        <v>800</v>
      </c>
      <c r="Q6435" s="32">
        <f t="shared" si="1433"/>
        <v>0</v>
      </c>
      <c r="R6435" s="32">
        <f t="shared" si="1436"/>
        <v>5400</v>
      </c>
      <c r="S6435" s="32">
        <f t="shared" si="1437"/>
        <v>0</v>
      </c>
      <c r="T6435" s="32">
        <f t="shared" si="1438"/>
        <v>21600</v>
      </c>
      <c r="U6435" s="32">
        <f t="shared" si="1439"/>
        <v>0</v>
      </c>
      <c r="V6435" s="32">
        <f t="shared" si="1434"/>
        <v>512</v>
      </c>
      <c r="W6435" s="32">
        <f t="shared" si="1440"/>
        <v>512</v>
      </c>
      <c r="X6435" s="32">
        <f t="shared" si="1441"/>
        <v>512</v>
      </c>
    </row>
    <row r="6436" spans="1:24" x14ac:dyDescent="0.25">
      <c r="A6436" s="2"/>
      <c r="B6436" s="2" t="s">
        <v>10</v>
      </c>
      <c r="C6436" s="2">
        <f t="shared" si="1442"/>
        <v>268</v>
      </c>
      <c r="D6436" s="2">
        <f t="shared" si="1443"/>
        <v>24</v>
      </c>
      <c r="E6436" s="2">
        <f t="shared" si="1435"/>
        <v>6432</v>
      </c>
      <c r="F6436" s="11">
        <v>252</v>
      </c>
      <c r="G6436" s="9">
        <v>0</v>
      </c>
      <c r="H6436" s="9">
        <v>0</v>
      </c>
      <c r="I6436" s="9">
        <v>0</v>
      </c>
      <c r="J6436" s="9">
        <v>0.21746259827336201</v>
      </c>
      <c r="K6436" s="9">
        <v>0.21746259827336201</v>
      </c>
      <c r="L6436" s="9">
        <v>0.32</v>
      </c>
      <c r="N6436" s="32">
        <f>IF('System Design'!$F$8=1,'Hourly Demand and Generation'!G6436*'System Design'!$F$21,IF('System Design'!$F$8=2,'Hourly Demand and Generation'!H6436*'System Design'!$F$21,IF('System Design'!$F$8=3,'Hourly Demand and Generation'!I6436*'System Design'!$F$21)))</f>
        <v>0</v>
      </c>
      <c r="O6436" s="32">
        <f>IF('System Design'!$F$8=1,'Hourly Demand and Generation'!J6436*'System Design'!$F$22,IF('System Design'!$F$8=2,'Hourly Demand and Generation'!K6436*'System Design'!$F$22,IF('System Design'!$F$8=3,'Hourly Demand and Generation'!L6436*'System Design'!$F$22)))</f>
        <v>800</v>
      </c>
      <c r="Q6436" s="32">
        <f t="shared" si="1433"/>
        <v>0</v>
      </c>
      <c r="R6436" s="32">
        <f t="shared" si="1436"/>
        <v>5400</v>
      </c>
      <c r="S6436" s="32">
        <f t="shared" si="1437"/>
        <v>0</v>
      </c>
      <c r="T6436" s="32">
        <f t="shared" si="1438"/>
        <v>21600</v>
      </c>
      <c r="U6436" s="32">
        <f t="shared" si="1439"/>
        <v>0</v>
      </c>
      <c r="V6436" s="32">
        <f t="shared" si="1434"/>
        <v>548</v>
      </c>
      <c r="W6436" s="32">
        <f t="shared" si="1440"/>
        <v>548</v>
      </c>
      <c r="X6436" s="32">
        <f t="shared" si="1441"/>
        <v>548</v>
      </c>
    </row>
    <row r="6437" spans="1:24" x14ac:dyDescent="0.25">
      <c r="A6437" s="2"/>
      <c r="B6437" s="2" t="s">
        <v>10</v>
      </c>
      <c r="C6437" s="2">
        <f>C6436+1</f>
        <v>269</v>
      </c>
      <c r="D6437" s="2">
        <v>1</v>
      </c>
      <c r="E6437" s="2">
        <f t="shared" si="1435"/>
        <v>6433</v>
      </c>
      <c r="F6437" s="11">
        <v>216</v>
      </c>
      <c r="G6437" s="9">
        <v>0</v>
      </c>
      <c r="H6437" s="9">
        <v>0</v>
      </c>
      <c r="I6437" s="9">
        <v>0</v>
      </c>
      <c r="J6437" s="9">
        <v>0.26071073845221698</v>
      </c>
      <c r="K6437" s="9">
        <v>0.26071073845221698</v>
      </c>
      <c r="L6437" s="9">
        <v>0.4</v>
      </c>
      <c r="N6437" s="32">
        <f>IF('System Design'!$F$8=1,'Hourly Demand and Generation'!G6437*'System Design'!$F$21,IF('System Design'!$F$8=2,'Hourly Demand and Generation'!H6437*'System Design'!$F$21,IF('System Design'!$F$8=3,'Hourly Demand and Generation'!I6437*'System Design'!$F$21)))</f>
        <v>0</v>
      </c>
      <c r="O6437" s="32">
        <f>IF('System Design'!$F$8=1,'Hourly Demand and Generation'!J6437*'System Design'!$F$22,IF('System Design'!$F$8=2,'Hourly Demand and Generation'!K6437*'System Design'!$F$22,IF('System Design'!$F$8=3,'Hourly Demand and Generation'!L6437*'System Design'!$F$22)))</f>
        <v>1000</v>
      </c>
      <c r="Q6437" s="32">
        <f t="shared" si="1433"/>
        <v>0</v>
      </c>
      <c r="R6437" s="32">
        <f t="shared" si="1436"/>
        <v>5400</v>
      </c>
      <c r="S6437" s="32">
        <f t="shared" si="1437"/>
        <v>0</v>
      </c>
      <c r="T6437" s="32">
        <f t="shared" si="1438"/>
        <v>21600</v>
      </c>
      <c r="U6437" s="32">
        <f t="shared" si="1439"/>
        <v>0</v>
      </c>
      <c r="V6437" s="32">
        <f t="shared" si="1434"/>
        <v>784</v>
      </c>
      <c r="W6437" s="32">
        <f t="shared" si="1440"/>
        <v>784</v>
      </c>
      <c r="X6437" s="32">
        <f t="shared" si="1441"/>
        <v>784</v>
      </c>
    </row>
    <row r="6438" spans="1:24" x14ac:dyDescent="0.25">
      <c r="A6438" s="2"/>
      <c r="B6438" s="2" t="s">
        <v>10</v>
      </c>
      <c r="C6438" s="2">
        <f>C6437</f>
        <v>269</v>
      </c>
      <c r="D6438" s="2">
        <f>D6437+1</f>
        <v>2</v>
      </c>
      <c r="E6438" s="2">
        <f t="shared" si="1435"/>
        <v>6434</v>
      </c>
      <c r="F6438" s="11">
        <v>198</v>
      </c>
      <c r="G6438" s="9">
        <v>0</v>
      </c>
      <c r="H6438" s="9">
        <v>0</v>
      </c>
      <c r="I6438" s="9">
        <v>0</v>
      </c>
      <c r="J6438" s="9">
        <v>0.23463966460699501</v>
      </c>
      <c r="K6438" s="9">
        <v>0.23463966460699501</v>
      </c>
      <c r="L6438" s="9">
        <v>0.36</v>
      </c>
      <c r="N6438" s="32">
        <f>IF('System Design'!$F$8=1,'Hourly Demand and Generation'!G6438*'System Design'!$F$21,IF('System Design'!$F$8=2,'Hourly Demand and Generation'!H6438*'System Design'!$F$21,IF('System Design'!$F$8=3,'Hourly Demand and Generation'!I6438*'System Design'!$F$21)))</f>
        <v>0</v>
      </c>
      <c r="O6438" s="32">
        <f>IF('System Design'!$F$8=1,'Hourly Demand and Generation'!J6438*'System Design'!$F$22,IF('System Design'!$F$8=2,'Hourly Demand and Generation'!K6438*'System Design'!$F$22,IF('System Design'!$F$8=3,'Hourly Demand and Generation'!L6438*'System Design'!$F$22)))</f>
        <v>900</v>
      </c>
      <c r="Q6438" s="32">
        <f t="shared" si="1433"/>
        <v>0</v>
      </c>
      <c r="R6438" s="32">
        <f t="shared" si="1436"/>
        <v>5400</v>
      </c>
      <c r="S6438" s="32">
        <f t="shared" si="1437"/>
        <v>0</v>
      </c>
      <c r="T6438" s="32">
        <f t="shared" si="1438"/>
        <v>21600</v>
      </c>
      <c r="U6438" s="32">
        <f t="shared" si="1439"/>
        <v>0</v>
      </c>
      <c r="V6438" s="32">
        <f t="shared" si="1434"/>
        <v>702</v>
      </c>
      <c r="W6438" s="32">
        <f t="shared" si="1440"/>
        <v>702</v>
      </c>
      <c r="X6438" s="32">
        <f t="shared" si="1441"/>
        <v>702</v>
      </c>
    </row>
    <row r="6439" spans="1:24" x14ac:dyDescent="0.25">
      <c r="A6439" s="2"/>
      <c r="B6439" s="2" t="s">
        <v>10</v>
      </c>
      <c r="C6439" s="2">
        <f t="shared" ref="C6439:C6460" si="1444">C6438</f>
        <v>269</v>
      </c>
      <c r="D6439" s="2">
        <f t="shared" ref="D6439:D6460" si="1445">D6438+1</f>
        <v>3</v>
      </c>
      <c r="E6439" s="2">
        <f t="shared" si="1435"/>
        <v>6435</v>
      </c>
      <c r="F6439" s="11">
        <v>180</v>
      </c>
      <c r="G6439" s="9">
        <v>0</v>
      </c>
      <c r="H6439" s="9">
        <v>0</v>
      </c>
      <c r="I6439" s="9">
        <v>0</v>
      </c>
      <c r="J6439" s="9">
        <v>0.23463966460699501</v>
      </c>
      <c r="K6439" s="9">
        <v>0.23463966460699501</v>
      </c>
      <c r="L6439" s="9">
        <v>0.36</v>
      </c>
      <c r="N6439" s="32">
        <f>IF('System Design'!$F$8=1,'Hourly Demand and Generation'!G6439*'System Design'!$F$21,IF('System Design'!$F$8=2,'Hourly Demand and Generation'!H6439*'System Design'!$F$21,IF('System Design'!$F$8=3,'Hourly Demand and Generation'!I6439*'System Design'!$F$21)))</f>
        <v>0</v>
      </c>
      <c r="O6439" s="32">
        <f>IF('System Design'!$F$8=1,'Hourly Demand and Generation'!J6439*'System Design'!$F$22,IF('System Design'!$F$8=2,'Hourly Demand and Generation'!K6439*'System Design'!$F$22,IF('System Design'!$F$8=3,'Hourly Demand and Generation'!L6439*'System Design'!$F$22)))</f>
        <v>900</v>
      </c>
      <c r="Q6439" s="32">
        <f t="shared" si="1433"/>
        <v>0</v>
      </c>
      <c r="R6439" s="32">
        <f t="shared" si="1436"/>
        <v>5400</v>
      </c>
      <c r="S6439" s="32">
        <f t="shared" si="1437"/>
        <v>0</v>
      </c>
      <c r="T6439" s="32">
        <f t="shared" si="1438"/>
        <v>21600</v>
      </c>
      <c r="U6439" s="32">
        <f t="shared" si="1439"/>
        <v>0</v>
      </c>
      <c r="V6439" s="32">
        <f t="shared" si="1434"/>
        <v>720</v>
      </c>
      <c r="W6439" s="32">
        <f t="shared" si="1440"/>
        <v>720</v>
      </c>
      <c r="X6439" s="32">
        <f t="shared" si="1441"/>
        <v>720</v>
      </c>
    </row>
    <row r="6440" spans="1:24" x14ac:dyDescent="0.25">
      <c r="A6440" s="2"/>
      <c r="B6440" s="2" t="s">
        <v>10</v>
      </c>
      <c r="C6440" s="2">
        <f t="shared" si="1444"/>
        <v>269</v>
      </c>
      <c r="D6440" s="2">
        <f t="shared" si="1445"/>
        <v>4</v>
      </c>
      <c r="E6440" s="2">
        <f t="shared" si="1435"/>
        <v>6436</v>
      </c>
      <c r="F6440" s="11">
        <v>216</v>
      </c>
      <c r="G6440" s="9">
        <v>0</v>
      </c>
      <c r="H6440" s="9">
        <v>0</v>
      </c>
      <c r="I6440" s="9">
        <v>0</v>
      </c>
      <c r="J6440" s="9">
        <v>0.26071073845221698</v>
      </c>
      <c r="K6440" s="9">
        <v>0.26071073845221698</v>
      </c>
      <c r="L6440" s="9">
        <v>0.4</v>
      </c>
      <c r="N6440" s="32">
        <f>IF('System Design'!$F$8=1,'Hourly Demand and Generation'!G6440*'System Design'!$F$21,IF('System Design'!$F$8=2,'Hourly Demand and Generation'!H6440*'System Design'!$F$21,IF('System Design'!$F$8=3,'Hourly Demand and Generation'!I6440*'System Design'!$F$21)))</f>
        <v>0</v>
      </c>
      <c r="O6440" s="32">
        <f>IF('System Design'!$F$8=1,'Hourly Demand and Generation'!J6440*'System Design'!$F$22,IF('System Design'!$F$8=2,'Hourly Demand and Generation'!K6440*'System Design'!$F$22,IF('System Design'!$F$8=3,'Hourly Demand and Generation'!L6440*'System Design'!$F$22)))</f>
        <v>1000</v>
      </c>
      <c r="Q6440" s="32">
        <f t="shared" si="1433"/>
        <v>0</v>
      </c>
      <c r="R6440" s="32">
        <f t="shared" si="1436"/>
        <v>5400</v>
      </c>
      <c r="S6440" s="32">
        <f t="shared" si="1437"/>
        <v>0</v>
      </c>
      <c r="T6440" s="32">
        <f t="shared" si="1438"/>
        <v>21600</v>
      </c>
      <c r="U6440" s="32">
        <f t="shared" si="1439"/>
        <v>0</v>
      </c>
      <c r="V6440" s="32">
        <f t="shared" si="1434"/>
        <v>784</v>
      </c>
      <c r="W6440" s="32">
        <f t="shared" si="1440"/>
        <v>784</v>
      </c>
      <c r="X6440" s="32">
        <f t="shared" si="1441"/>
        <v>784</v>
      </c>
    </row>
    <row r="6441" spans="1:24" x14ac:dyDescent="0.25">
      <c r="A6441" s="2"/>
      <c r="B6441" s="2" t="s">
        <v>10</v>
      </c>
      <c r="C6441" s="2">
        <f t="shared" si="1444"/>
        <v>269</v>
      </c>
      <c r="D6441" s="2">
        <f t="shared" si="1445"/>
        <v>5</v>
      </c>
      <c r="E6441" s="2">
        <f t="shared" si="1435"/>
        <v>6437</v>
      </c>
      <c r="F6441" s="11">
        <v>234</v>
      </c>
      <c r="G6441" s="9">
        <v>0</v>
      </c>
      <c r="H6441" s="9">
        <v>3.2000000000000001E-2</v>
      </c>
      <c r="I6441" s="9">
        <v>6.4000000000000001E-2</v>
      </c>
      <c r="J6441" s="9">
        <v>0.208568590761774</v>
      </c>
      <c r="K6441" s="9">
        <v>0.208568590761774</v>
      </c>
      <c r="L6441" s="9">
        <v>0.32</v>
      </c>
      <c r="N6441" s="32">
        <f>IF('System Design'!$F$8=1,'Hourly Demand and Generation'!G6441*'System Design'!$F$21,IF('System Design'!$F$8=2,'Hourly Demand and Generation'!H6441*'System Design'!$F$21,IF('System Design'!$F$8=3,'Hourly Demand and Generation'!I6441*'System Design'!$F$21)))</f>
        <v>32</v>
      </c>
      <c r="O6441" s="32">
        <f>IF('System Design'!$F$8=1,'Hourly Demand and Generation'!J6441*'System Design'!$F$22,IF('System Design'!$F$8=2,'Hourly Demand and Generation'!K6441*'System Design'!$F$22,IF('System Design'!$F$8=3,'Hourly Demand and Generation'!L6441*'System Design'!$F$22)))</f>
        <v>800</v>
      </c>
      <c r="Q6441" s="32">
        <f t="shared" si="1433"/>
        <v>0</v>
      </c>
      <c r="R6441" s="32">
        <f t="shared" si="1436"/>
        <v>5400</v>
      </c>
      <c r="S6441" s="32">
        <f t="shared" si="1437"/>
        <v>0</v>
      </c>
      <c r="T6441" s="32">
        <f t="shared" si="1438"/>
        <v>21600</v>
      </c>
      <c r="U6441" s="32">
        <f t="shared" si="1439"/>
        <v>0</v>
      </c>
      <c r="V6441" s="32">
        <f t="shared" si="1434"/>
        <v>598</v>
      </c>
      <c r="W6441" s="32">
        <f t="shared" si="1440"/>
        <v>598</v>
      </c>
      <c r="X6441" s="32">
        <f t="shared" si="1441"/>
        <v>598</v>
      </c>
    </row>
    <row r="6442" spans="1:24" x14ac:dyDescent="0.25">
      <c r="A6442" s="2"/>
      <c r="B6442" s="2" t="s">
        <v>10</v>
      </c>
      <c r="C6442" s="2">
        <f t="shared" si="1444"/>
        <v>269</v>
      </c>
      <c r="D6442" s="2">
        <f t="shared" si="1445"/>
        <v>6</v>
      </c>
      <c r="E6442" s="2">
        <f t="shared" si="1435"/>
        <v>6438</v>
      </c>
      <c r="F6442" s="11">
        <v>252</v>
      </c>
      <c r="G6442" s="9">
        <v>6.4000000000000001E-2</v>
      </c>
      <c r="H6442" s="9">
        <v>0.1</v>
      </c>
      <c r="I6442" s="9">
        <v>0.13600000000000001</v>
      </c>
      <c r="J6442" s="9">
        <v>0.208568590761774</v>
      </c>
      <c r="K6442" s="9">
        <v>0.208568590761774</v>
      </c>
      <c r="L6442" s="9">
        <v>0.32</v>
      </c>
      <c r="N6442" s="32">
        <f>IF('System Design'!$F$8=1,'Hourly Demand and Generation'!G6442*'System Design'!$F$21,IF('System Design'!$F$8=2,'Hourly Demand and Generation'!H6442*'System Design'!$F$21,IF('System Design'!$F$8=3,'Hourly Demand and Generation'!I6442*'System Design'!$F$21)))</f>
        <v>68</v>
      </c>
      <c r="O6442" s="32">
        <f>IF('System Design'!$F$8=1,'Hourly Demand and Generation'!J6442*'System Design'!$F$22,IF('System Design'!$F$8=2,'Hourly Demand and Generation'!K6442*'System Design'!$F$22,IF('System Design'!$F$8=3,'Hourly Demand and Generation'!L6442*'System Design'!$F$22)))</f>
        <v>800</v>
      </c>
      <c r="Q6442" s="32">
        <f t="shared" si="1433"/>
        <v>0</v>
      </c>
      <c r="R6442" s="32">
        <f t="shared" si="1436"/>
        <v>5400</v>
      </c>
      <c r="S6442" s="32">
        <f t="shared" si="1437"/>
        <v>0</v>
      </c>
      <c r="T6442" s="32">
        <f t="shared" si="1438"/>
        <v>21600</v>
      </c>
      <c r="U6442" s="32">
        <f t="shared" si="1439"/>
        <v>0</v>
      </c>
      <c r="V6442" s="32">
        <f t="shared" si="1434"/>
        <v>616</v>
      </c>
      <c r="W6442" s="32">
        <f t="shared" si="1440"/>
        <v>616</v>
      </c>
      <c r="X6442" s="32">
        <f t="shared" si="1441"/>
        <v>616</v>
      </c>
    </row>
    <row r="6443" spans="1:24" x14ac:dyDescent="0.25">
      <c r="A6443" s="2"/>
      <c r="B6443" s="2" t="s">
        <v>10</v>
      </c>
      <c r="C6443" s="2">
        <f t="shared" si="1444"/>
        <v>269</v>
      </c>
      <c r="D6443" s="2">
        <f t="shared" si="1445"/>
        <v>7</v>
      </c>
      <c r="E6443" s="2">
        <f t="shared" si="1435"/>
        <v>6439</v>
      </c>
      <c r="F6443" s="11">
        <v>270</v>
      </c>
      <c r="G6443" s="9">
        <v>0.13600000000000001</v>
      </c>
      <c r="H6443" s="9">
        <v>0.16800000000000001</v>
      </c>
      <c r="I6443" s="9">
        <v>0.2</v>
      </c>
      <c r="J6443" s="9">
        <v>0.23463966460699501</v>
      </c>
      <c r="K6443" s="9">
        <v>0.23463966460699501</v>
      </c>
      <c r="L6443" s="9">
        <v>0.36</v>
      </c>
      <c r="N6443" s="32">
        <f>IF('System Design'!$F$8=1,'Hourly Demand and Generation'!G6443*'System Design'!$F$21,IF('System Design'!$F$8=2,'Hourly Demand and Generation'!H6443*'System Design'!$F$21,IF('System Design'!$F$8=3,'Hourly Demand and Generation'!I6443*'System Design'!$F$21)))</f>
        <v>100</v>
      </c>
      <c r="O6443" s="32">
        <f>IF('System Design'!$F$8=1,'Hourly Demand and Generation'!J6443*'System Design'!$F$22,IF('System Design'!$F$8=2,'Hourly Demand and Generation'!K6443*'System Design'!$F$22,IF('System Design'!$F$8=3,'Hourly Demand and Generation'!L6443*'System Design'!$F$22)))</f>
        <v>900</v>
      </c>
      <c r="Q6443" s="32">
        <f t="shared" si="1433"/>
        <v>0</v>
      </c>
      <c r="R6443" s="32">
        <f t="shared" si="1436"/>
        <v>5400</v>
      </c>
      <c r="S6443" s="32">
        <f t="shared" si="1437"/>
        <v>0</v>
      </c>
      <c r="T6443" s="32">
        <f t="shared" si="1438"/>
        <v>21600</v>
      </c>
      <c r="U6443" s="32">
        <f t="shared" si="1439"/>
        <v>0</v>
      </c>
      <c r="V6443" s="32">
        <f t="shared" si="1434"/>
        <v>730</v>
      </c>
      <c r="W6443" s="32">
        <f t="shared" si="1440"/>
        <v>730</v>
      </c>
      <c r="X6443" s="32">
        <f t="shared" si="1441"/>
        <v>730</v>
      </c>
    </row>
    <row r="6444" spans="1:24" x14ac:dyDescent="0.25">
      <c r="A6444" s="2"/>
      <c r="B6444" s="2" t="s">
        <v>10</v>
      </c>
      <c r="C6444" s="2">
        <f t="shared" si="1444"/>
        <v>269</v>
      </c>
      <c r="D6444" s="2">
        <f t="shared" si="1445"/>
        <v>8</v>
      </c>
      <c r="E6444" s="2">
        <f t="shared" si="1435"/>
        <v>6440</v>
      </c>
      <c r="F6444" s="11">
        <v>288</v>
      </c>
      <c r="G6444" s="9">
        <v>0.26400000000000001</v>
      </c>
      <c r="H6444" s="9">
        <v>0.3</v>
      </c>
      <c r="I6444" s="9">
        <v>0.33600000000000002</v>
      </c>
      <c r="J6444" s="9">
        <v>0.23463966460699501</v>
      </c>
      <c r="K6444" s="9">
        <v>0.23463966460699501</v>
      </c>
      <c r="L6444" s="9">
        <v>0.36</v>
      </c>
      <c r="N6444" s="32">
        <f>IF('System Design'!$F$8=1,'Hourly Demand and Generation'!G6444*'System Design'!$F$21,IF('System Design'!$F$8=2,'Hourly Demand and Generation'!H6444*'System Design'!$F$21,IF('System Design'!$F$8=3,'Hourly Demand and Generation'!I6444*'System Design'!$F$21)))</f>
        <v>168</v>
      </c>
      <c r="O6444" s="32">
        <f>IF('System Design'!$F$8=1,'Hourly Demand and Generation'!J6444*'System Design'!$F$22,IF('System Design'!$F$8=2,'Hourly Demand and Generation'!K6444*'System Design'!$F$22,IF('System Design'!$F$8=3,'Hourly Demand and Generation'!L6444*'System Design'!$F$22)))</f>
        <v>900</v>
      </c>
      <c r="Q6444" s="32">
        <f t="shared" si="1433"/>
        <v>0</v>
      </c>
      <c r="R6444" s="32">
        <f t="shared" si="1436"/>
        <v>5400</v>
      </c>
      <c r="S6444" s="32">
        <f t="shared" si="1437"/>
        <v>0</v>
      </c>
      <c r="T6444" s="32">
        <f t="shared" si="1438"/>
        <v>21600</v>
      </c>
      <c r="U6444" s="32">
        <f t="shared" si="1439"/>
        <v>0</v>
      </c>
      <c r="V6444" s="32">
        <f t="shared" si="1434"/>
        <v>780</v>
      </c>
      <c r="W6444" s="32">
        <f t="shared" si="1440"/>
        <v>780</v>
      </c>
      <c r="X6444" s="32">
        <f t="shared" si="1441"/>
        <v>780</v>
      </c>
    </row>
    <row r="6445" spans="1:24" x14ac:dyDescent="0.25">
      <c r="A6445" s="2"/>
      <c r="B6445" s="2" t="s">
        <v>10</v>
      </c>
      <c r="C6445" s="2">
        <f t="shared" si="1444"/>
        <v>269</v>
      </c>
      <c r="D6445" s="2">
        <f t="shared" si="1445"/>
        <v>9</v>
      </c>
      <c r="E6445" s="2">
        <f t="shared" si="1435"/>
        <v>6441</v>
      </c>
      <c r="F6445" s="11">
        <v>288</v>
      </c>
      <c r="G6445" s="9">
        <v>0.4</v>
      </c>
      <c r="H6445" s="9">
        <v>0.432</v>
      </c>
      <c r="I6445" s="9">
        <v>0.46400000000000002</v>
      </c>
      <c r="J6445" s="9">
        <v>0.208568590761774</v>
      </c>
      <c r="K6445" s="9">
        <v>0.208568590761774</v>
      </c>
      <c r="L6445" s="9">
        <v>0.32</v>
      </c>
      <c r="N6445" s="32">
        <f>IF('System Design'!$F$8=1,'Hourly Demand and Generation'!G6445*'System Design'!$F$21,IF('System Design'!$F$8=2,'Hourly Demand and Generation'!H6445*'System Design'!$F$21,IF('System Design'!$F$8=3,'Hourly Demand and Generation'!I6445*'System Design'!$F$21)))</f>
        <v>232</v>
      </c>
      <c r="O6445" s="32">
        <f>IF('System Design'!$F$8=1,'Hourly Demand and Generation'!J6445*'System Design'!$F$22,IF('System Design'!$F$8=2,'Hourly Demand and Generation'!K6445*'System Design'!$F$22,IF('System Design'!$F$8=3,'Hourly Demand and Generation'!L6445*'System Design'!$F$22)))</f>
        <v>800</v>
      </c>
      <c r="Q6445" s="32">
        <f t="shared" si="1433"/>
        <v>0</v>
      </c>
      <c r="R6445" s="32">
        <f t="shared" si="1436"/>
        <v>5400</v>
      </c>
      <c r="S6445" s="32">
        <f t="shared" si="1437"/>
        <v>0</v>
      </c>
      <c r="T6445" s="32">
        <f t="shared" si="1438"/>
        <v>21600</v>
      </c>
      <c r="U6445" s="32">
        <f t="shared" si="1439"/>
        <v>0</v>
      </c>
      <c r="V6445" s="32">
        <f t="shared" si="1434"/>
        <v>744</v>
      </c>
      <c r="W6445" s="32">
        <f t="shared" si="1440"/>
        <v>744</v>
      </c>
      <c r="X6445" s="32">
        <f t="shared" si="1441"/>
        <v>744</v>
      </c>
    </row>
    <row r="6446" spans="1:24" x14ac:dyDescent="0.25">
      <c r="A6446" s="2"/>
      <c r="B6446" s="2" t="s">
        <v>10</v>
      </c>
      <c r="C6446" s="2">
        <f t="shared" si="1444"/>
        <v>269</v>
      </c>
      <c r="D6446" s="2">
        <f t="shared" si="1445"/>
        <v>10</v>
      </c>
      <c r="E6446" s="2">
        <f t="shared" si="1435"/>
        <v>6442</v>
      </c>
      <c r="F6446" s="11">
        <v>280.8</v>
      </c>
      <c r="G6446" s="9">
        <v>0.53600000000000003</v>
      </c>
      <c r="H6446" s="9">
        <v>0.56799999999999995</v>
      </c>
      <c r="I6446" s="9">
        <v>0.6</v>
      </c>
      <c r="J6446" s="9">
        <v>0.23463966460699501</v>
      </c>
      <c r="K6446" s="9">
        <v>0.23463966460699501</v>
      </c>
      <c r="L6446" s="9">
        <v>0.36</v>
      </c>
      <c r="N6446" s="32">
        <f>IF('System Design'!$F$8=1,'Hourly Demand and Generation'!G6446*'System Design'!$F$21,IF('System Design'!$F$8=2,'Hourly Demand and Generation'!H6446*'System Design'!$F$21,IF('System Design'!$F$8=3,'Hourly Demand and Generation'!I6446*'System Design'!$F$21)))</f>
        <v>300</v>
      </c>
      <c r="O6446" s="32">
        <f>IF('System Design'!$F$8=1,'Hourly Demand and Generation'!J6446*'System Design'!$F$22,IF('System Design'!$F$8=2,'Hourly Demand and Generation'!K6446*'System Design'!$F$22,IF('System Design'!$F$8=3,'Hourly Demand and Generation'!L6446*'System Design'!$F$22)))</f>
        <v>900</v>
      </c>
      <c r="Q6446" s="32">
        <f t="shared" si="1433"/>
        <v>0</v>
      </c>
      <c r="R6446" s="32">
        <f t="shared" si="1436"/>
        <v>5400</v>
      </c>
      <c r="S6446" s="32">
        <f t="shared" si="1437"/>
        <v>0</v>
      </c>
      <c r="T6446" s="32">
        <f t="shared" si="1438"/>
        <v>21600</v>
      </c>
      <c r="U6446" s="32">
        <f t="shared" si="1439"/>
        <v>0</v>
      </c>
      <c r="V6446" s="32">
        <f t="shared" si="1434"/>
        <v>919.2</v>
      </c>
      <c r="W6446" s="32">
        <f t="shared" si="1440"/>
        <v>919.2</v>
      </c>
      <c r="X6446" s="32">
        <f t="shared" si="1441"/>
        <v>919.2</v>
      </c>
    </row>
    <row r="6447" spans="1:24" x14ac:dyDescent="0.25">
      <c r="A6447" s="2"/>
      <c r="B6447" s="2" t="s">
        <v>10</v>
      </c>
      <c r="C6447" s="2">
        <f t="shared" si="1444"/>
        <v>269</v>
      </c>
      <c r="D6447" s="2">
        <f t="shared" si="1445"/>
        <v>11</v>
      </c>
      <c r="E6447" s="2">
        <f t="shared" si="1435"/>
        <v>6443</v>
      </c>
      <c r="F6447" s="11">
        <v>277.2</v>
      </c>
      <c r="G6447" s="9">
        <v>0.66400000000000003</v>
      </c>
      <c r="H6447" s="9">
        <v>0.7</v>
      </c>
      <c r="I6447" s="9">
        <v>0.73599999999999999</v>
      </c>
      <c r="J6447" s="9">
        <v>0.208568590761774</v>
      </c>
      <c r="K6447" s="9">
        <v>0.208568590761774</v>
      </c>
      <c r="L6447" s="9">
        <v>0.32</v>
      </c>
      <c r="N6447" s="32">
        <f>IF('System Design'!$F$8=1,'Hourly Demand and Generation'!G6447*'System Design'!$F$21,IF('System Design'!$F$8=2,'Hourly Demand and Generation'!H6447*'System Design'!$F$21,IF('System Design'!$F$8=3,'Hourly Demand and Generation'!I6447*'System Design'!$F$21)))</f>
        <v>368</v>
      </c>
      <c r="O6447" s="32">
        <f>IF('System Design'!$F$8=1,'Hourly Demand and Generation'!J6447*'System Design'!$F$22,IF('System Design'!$F$8=2,'Hourly Demand and Generation'!K6447*'System Design'!$F$22,IF('System Design'!$F$8=3,'Hourly Demand and Generation'!L6447*'System Design'!$F$22)))</f>
        <v>800</v>
      </c>
      <c r="Q6447" s="32">
        <f t="shared" si="1433"/>
        <v>0</v>
      </c>
      <c r="R6447" s="32">
        <f t="shared" si="1436"/>
        <v>5400</v>
      </c>
      <c r="S6447" s="32">
        <f t="shared" si="1437"/>
        <v>0</v>
      </c>
      <c r="T6447" s="32">
        <f t="shared" si="1438"/>
        <v>21600</v>
      </c>
      <c r="U6447" s="32">
        <f t="shared" si="1439"/>
        <v>0</v>
      </c>
      <c r="V6447" s="32">
        <f t="shared" si="1434"/>
        <v>890.8</v>
      </c>
      <c r="W6447" s="32">
        <f t="shared" si="1440"/>
        <v>890.8</v>
      </c>
      <c r="X6447" s="32">
        <f t="shared" si="1441"/>
        <v>890.8</v>
      </c>
    </row>
    <row r="6448" spans="1:24" x14ac:dyDescent="0.25">
      <c r="A6448" s="2"/>
      <c r="B6448" s="2" t="s">
        <v>10</v>
      </c>
      <c r="C6448" s="2">
        <f t="shared" si="1444"/>
        <v>269</v>
      </c>
      <c r="D6448" s="2">
        <f t="shared" si="1445"/>
        <v>12</v>
      </c>
      <c r="E6448" s="2">
        <f t="shared" si="1435"/>
        <v>6444</v>
      </c>
      <c r="F6448" s="11">
        <v>277.2</v>
      </c>
      <c r="G6448" s="9">
        <v>0.8</v>
      </c>
      <c r="H6448" s="9">
        <v>0.8</v>
      </c>
      <c r="I6448" s="9">
        <v>0.8</v>
      </c>
      <c r="J6448" s="9">
        <v>0.195533053839163</v>
      </c>
      <c r="K6448" s="9">
        <v>0.195533053839163</v>
      </c>
      <c r="L6448" s="9">
        <v>0.3</v>
      </c>
      <c r="N6448" s="32">
        <f>IF('System Design'!$F$8=1,'Hourly Demand and Generation'!G6448*'System Design'!$F$21,IF('System Design'!$F$8=2,'Hourly Demand and Generation'!H6448*'System Design'!$F$21,IF('System Design'!$F$8=3,'Hourly Demand and Generation'!I6448*'System Design'!$F$21)))</f>
        <v>400</v>
      </c>
      <c r="O6448" s="32">
        <f>IF('System Design'!$F$8=1,'Hourly Demand and Generation'!J6448*'System Design'!$F$22,IF('System Design'!$F$8=2,'Hourly Demand and Generation'!K6448*'System Design'!$F$22,IF('System Design'!$F$8=3,'Hourly Demand and Generation'!L6448*'System Design'!$F$22)))</f>
        <v>750</v>
      </c>
      <c r="Q6448" s="32">
        <f t="shared" si="1433"/>
        <v>0</v>
      </c>
      <c r="R6448" s="32">
        <f t="shared" si="1436"/>
        <v>5400</v>
      </c>
      <c r="S6448" s="32">
        <f t="shared" si="1437"/>
        <v>0</v>
      </c>
      <c r="T6448" s="32">
        <f t="shared" si="1438"/>
        <v>21600</v>
      </c>
      <c r="U6448" s="32">
        <f t="shared" si="1439"/>
        <v>0</v>
      </c>
      <c r="V6448" s="32">
        <f t="shared" si="1434"/>
        <v>872.8</v>
      </c>
      <c r="W6448" s="32">
        <f t="shared" si="1440"/>
        <v>872.8</v>
      </c>
      <c r="X6448" s="32">
        <f t="shared" si="1441"/>
        <v>872.8</v>
      </c>
    </row>
    <row r="6449" spans="1:24" x14ac:dyDescent="0.25">
      <c r="A6449" s="2"/>
      <c r="B6449" s="2" t="s">
        <v>10</v>
      </c>
      <c r="C6449" s="2">
        <f t="shared" si="1444"/>
        <v>269</v>
      </c>
      <c r="D6449" s="2">
        <f t="shared" si="1445"/>
        <v>13</v>
      </c>
      <c r="E6449" s="2">
        <f t="shared" si="1435"/>
        <v>6445</v>
      </c>
      <c r="F6449" s="11">
        <v>288</v>
      </c>
      <c r="G6449" s="9">
        <v>0.66400000000000003</v>
      </c>
      <c r="H6449" s="9">
        <v>0.7</v>
      </c>
      <c r="I6449" s="9">
        <v>0.73599999999999999</v>
      </c>
      <c r="J6449" s="9">
        <v>0.208568590761774</v>
      </c>
      <c r="K6449" s="9">
        <v>0.208568590761774</v>
      </c>
      <c r="L6449" s="9">
        <v>0.32</v>
      </c>
      <c r="N6449" s="32">
        <f>IF('System Design'!$F$8=1,'Hourly Demand and Generation'!G6449*'System Design'!$F$21,IF('System Design'!$F$8=2,'Hourly Demand and Generation'!H6449*'System Design'!$F$21,IF('System Design'!$F$8=3,'Hourly Demand and Generation'!I6449*'System Design'!$F$21)))</f>
        <v>368</v>
      </c>
      <c r="O6449" s="32">
        <f>IF('System Design'!$F$8=1,'Hourly Demand and Generation'!J6449*'System Design'!$F$22,IF('System Design'!$F$8=2,'Hourly Demand and Generation'!K6449*'System Design'!$F$22,IF('System Design'!$F$8=3,'Hourly Demand and Generation'!L6449*'System Design'!$F$22)))</f>
        <v>800</v>
      </c>
      <c r="Q6449" s="32">
        <f t="shared" si="1433"/>
        <v>0</v>
      </c>
      <c r="R6449" s="32">
        <f t="shared" si="1436"/>
        <v>5400</v>
      </c>
      <c r="S6449" s="32">
        <f t="shared" si="1437"/>
        <v>0</v>
      </c>
      <c r="T6449" s="32">
        <f t="shared" si="1438"/>
        <v>21600</v>
      </c>
      <c r="U6449" s="32">
        <f t="shared" si="1439"/>
        <v>0</v>
      </c>
      <c r="V6449" s="32">
        <f t="shared" si="1434"/>
        <v>880</v>
      </c>
      <c r="W6449" s="32">
        <f t="shared" si="1440"/>
        <v>880</v>
      </c>
      <c r="X6449" s="32">
        <f t="shared" si="1441"/>
        <v>880</v>
      </c>
    </row>
    <row r="6450" spans="1:24" x14ac:dyDescent="0.25">
      <c r="A6450" s="2"/>
      <c r="B6450" s="2" t="s">
        <v>10</v>
      </c>
      <c r="C6450" s="2">
        <f t="shared" si="1444"/>
        <v>269</v>
      </c>
      <c r="D6450" s="2">
        <f t="shared" si="1445"/>
        <v>14</v>
      </c>
      <c r="E6450" s="2">
        <f t="shared" si="1435"/>
        <v>6446</v>
      </c>
      <c r="F6450" s="11">
        <v>288</v>
      </c>
      <c r="G6450" s="9">
        <v>0.53600000000000003</v>
      </c>
      <c r="H6450" s="9">
        <v>0.56799999999999995</v>
      </c>
      <c r="I6450" s="9">
        <v>0.6</v>
      </c>
      <c r="J6450" s="9">
        <v>0.221604127684385</v>
      </c>
      <c r="K6450" s="9">
        <v>0.221604127684385</v>
      </c>
      <c r="L6450" s="9">
        <v>0.34</v>
      </c>
      <c r="N6450" s="32">
        <f>IF('System Design'!$F$8=1,'Hourly Demand and Generation'!G6450*'System Design'!$F$21,IF('System Design'!$F$8=2,'Hourly Demand and Generation'!H6450*'System Design'!$F$21,IF('System Design'!$F$8=3,'Hourly Demand and Generation'!I6450*'System Design'!$F$21)))</f>
        <v>300</v>
      </c>
      <c r="O6450" s="32">
        <f>IF('System Design'!$F$8=1,'Hourly Demand and Generation'!J6450*'System Design'!$F$22,IF('System Design'!$F$8=2,'Hourly Demand and Generation'!K6450*'System Design'!$F$22,IF('System Design'!$F$8=3,'Hourly Demand and Generation'!L6450*'System Design'!$F$22)))</f>
        <v>850.00000000000011</v>
      </c>
      <c r="Q6450" s="32">
        <f t="shared" si="1433"/>
        <v>0</v>
      </c>
      <c r="R6450" s="32">
        <f t="shared" si="1436"/>
        <v>5400</v>
      </c>
      <c r="S6450" s="32">
        <f t="shared" si="1437"/>
        <v>0</v>
      </c>
      <c r="T6450" s="32">
        <f t="shared" si="1438"/>
        <v>21600</v>
      </c>
      <c r="U6450" s="32">
        <f t="shared" si="1439"/>
        <v>0</v>
      </c>
      <c r="V6450" s="32">
        <f t="shared" si="1434"/>
        <v>862</v>
      </c>
      <c r="W6450" s="32">
        <f t="shared" si="1440"/>
        <v>862</v>
      </c>
      <c r="X6450" s="32">
        <f t="shared" si="1441"/>
        <v>862</v>
      </c>
    </row>
    <row r="6451" spans="1:24" x14ac:dyDescent="0.25">
      <c r="A6451" s="2"/>
      <c r="B6451" s="2" t="s">
        <v>10</v>
      </c>
      <c r="C6451" s="2">
        <f t="shared" si="1444"/>
        <v>269</v>
      </c>
      <c r="D6451" s="2">
        <f t="shared" si="1445"/>
        <v>15</v>
      </c>
      <c r="E6451" s="2">
        <f t="shared" si="1435"/>
        <v>6447</v>
      </c>
      <c r="F6451" s="11">
        <v>306</v>
      </c>
      <c r="G6451" s="9">
        <v>0.4</v>
      </c>
      <c r="H6451" s="9">
        <v>0.432</v>
      </c>
      <c r="I6451" s="9">
        <v>0.46400000000000002</v>
      </c>
      <c r="J6451" s="9">
        <v>0.23463966460699501</v>
      </c>
      <c r="K6451" s="9">
        <v>0.23463966460699501</v>
      </c>
      <c r="L6451" s="9">
        <v>0.36</v>
      </c>
      <c r="N6451" s="32">
        <f>IF('System Design'!$F$8=1,'Hourly Demand and Generation'!G6451*'System Design'!$F$21,IF('System Design'!$F$8=2,'Hourly Demand and Generation'!H6451*'System Design'!$F$21,IF('System Design'!$F$8=3,'Hourly Demand and Generation'!I6451*'System Design'!$F$21)))</f>
        <v>232</v>
      </c>
      <c r="O6451" s="32">
        <f>IF('System Design'!$F$8=1,'Hourly Demand and Generation'!J6451*'System Design'!$F$22,IF('System Design'!$F$8=2,'Hourly Demand and Generation'!K6451*'System Design'!$F$22,IF('System Design'!$F$8=3,'Hourly Demand and Generation'!L6451*'System Design'!$F$22)))</f>
        <v>900</v>
      </c>
      <c r="Q6451" s="32">
        <f t="shared" si="1433"/>
        <v>0</v>
      </c>
      <c r="R6451" s="32">
        <f t="shared" si="1436"/>
        <v>5400</v>
      </c>
      <c r="S6451" s="32">
        <f t="shared" si="1437"/>
        <v>0</v>
      </c>
      <c r="T6451" s="32">
        <f t="shared" si="1438"/>
        <v>21600</v>
      </c>
      <c r="U6451" s="32">
        <f t="shared" si="1439"/>
        <v>0</v>
      </c>
      <c r="V6451" s="32">
        <f t="shared" si="1434"/>
        <v>826</v>
      </c>
      <c r="W6451" s="32">
        <f t="shared" si="1440"/>
        <v>826</v>
      </c>
      <c r="X6451" s="32">
        <f t="shared" si="1441"/>
        <v>826</v>
      </c>
    </row>
    <row r="6452" spans="1:24" x14ac:dyDescent="0.25">
      <c r="A6452" s="2"/>
      <c r="B6452" s="2" t="s">
        <v>10</v>
      </c>
      <c r="C6452" s="2">
        <f t="shared" si="1444"/>
        <v>269</v>
      </c>
      <c r="D6452" s="2">
        <f t="shared" si="1445"/>
        <v>16</v>
      </c>
      <c r="E6452" s="2">
        <f t="shared" si="1435"/>
        <v>6448</v>
      </c>
      <c r="F6452" s="11">
        <v>324</v>
      </c>
      <c r="G6452" s="9">
        <v>0.26400000000000001</v>
      </c>
      <c r="H6452" s="9">
        <v>0.3</v>
      </c>
      <c r="I6452" s="9">
        <v>0.33600000000000002</v>
      </c>
      <c r="J6452" s="9">
        <v>0.23463966460699501</v>
      </c>
      <c r="K6452" s="9">
        <v>0.23463966460699501</v>
      </c>
      <c r="L6452" s="9">
        <v>0.36</v>
      </c>
      <c r="N6452" s="32">
        <f>IF('System Design'!$F$8=1,'Hourly Demand and Generation'!G6452*'System Design'!$F$21,IF('System Design'!$F$8=2,'Hourly Demand and Generation'!H6452*'System Design'!$F$21,IF('System Design'!$F$8=3,'Hourly Demand and Generation'!I6452*'System Design'!$F$21)))</f>
        <v>168</v>
      </c>
      <c r="O6452" s="32">
        <f>IF('System Design'!$F$8=1,'Hourly Demand and Generation'!J6452*'System Design'!$F$22,IF('System Design'!$F$8=2,'Hourly Demand and Generation'!K6452*'System Design'!$F$22,IF('System Design'!$F$8=3,'Hourly Demand and Generation'!L6452*'System Design'!$F$22)))</f>
        <v>900</v>
      </c>
      <c r="Q6452" s="32">
        <f t="shared" si="1433"/>
        <v>0</v>
      </c>
      <c r="R6452" s="32">
        <f t="shared" si="1436"/>
        <v>5400</v>
      </c>
      <c r="S6452" s="32">
        <f t="shared" si="1437"/>
        <v>0</v>
      </c>
      <c r="T6452" s="32">
        <f t="shared" si="1438"/>
        <v>21600</v>
      </c>
      <c r="U6452" s="32">
        <f t="shared" si="1439"/>
        <v>0</v>
      </c>
      <c r="V6452" s="32">
        <f t="shared" si="1434"/>
        <v>744</v>
      </c>
      <c r="W6452" s="32">
        <f t="shared" si="1440"/>
        <v>744</v>
      </c>
      <c r="X6452" s="32">
        <f t="shared" si="1441"/>
        <v>744</v>
      </c>
    </row>
    <row r="6453" spans="1:24" x14ac:dyDescent="0.25">
      <c r="A6453" s="2"/>
      <c r="B6453" s="2" t="s">
        <v>10</v>
      </c>
      <c r="C6453" s="2">
        <f t="shared" si="1444"/>
        <v>269</v>
      </c>
      <c r="D6453" s="2">
        <f t="shared" si="1445"/>
        <v>17</v>
      </c>
      <c r="E6453" s="2">
        <f t="shared" si="1435"/>
        <v>6449</v>
      </c>
      <c r="F6453" s="11">
        <v>342</v>
      </c>
      <c r="G6453" s="9">
        <v>0.13600000000000001</v>
      </c>
      <c r="H6453" s="9">
        <v>0.16800000000000001</v>
      </c>
      <c r="I6453" s="9">
        <v>0.2</v>
      </c>
      <c r="J6453" s="9">
        <v>0.26071073845221698</v>
      </c>
      <c r="K6453" s="9">
        <v>0.26071073845221698</v>
      </c>
      <c r="L6453" s="9">
        <v>0.4</v>
      </c>
      <c r="N6453" s="32">
        <f>IF('System Design'!$F$8=1,'Hourly Demand and Generation'!G6453*'System Design'!$F$21,IF('System Design'!$F$8=2,'Hourly Demand and Generation'!H6453*'System Design'!$F$21,IF('System Design'!$F$8=3,'Hourly Demand and Generation'!I6453*'System Design'!$F$21)))</f>
        <v>100</v>
      </c>
      <c r="O6453" s="32">
        <f>IF('System Design'!$F$8=1,'Hourly Demand and Generation'!J6453*'System Design'!$F$22,IF('System Design'!$F$8=2,'Hourly Demand and Generation'!K6453*'System Design'!$F$22,IF('System Design'!$F$8=3,'Hourly Demand and Generation'!L6453*'System Design'!$F$22)))</f>
        <v>1000</v>
      </c>
      <c r="Q6453" s="32">
        <f t="shared" si="1433"/>
        <v>0</v>
      </c>
      <c r="R6453" s="32">
        <f t="shared" si="1436"/>
        <v>5400</v>
      </c>
      <c r="S6453" s="32">
        <f t="shared" si="1437"/>
        <v>0</v>
      </c>
      <c r="T6453" s="32">
        <f t="shared" si="1438"/>
        <v>21600</v>
      </c>
      <c r="U6453" s="32">
        <f t="shared" si="1439"/>
        <v>0</v>
      </c>
      <c r="V6453" s="32">
        <f t="shared" si="1434"/>
        <v>758</v>
      </c>
      <c r="W6453" s="32">
        <f t="shared" si="1440"/>
        <v>758</v>
      </c>
      <c r="X6453" s="32">
        <f t="shared" si="1441"/>
        <v>758</v>
      </c>
    </row>
    <row r="6454" spans="1:24" x14ac:dyDescent="0.25">
      <c r="A6454" s="2"/>
      <c r="B6454" s="2" t="s">
        <v>10</v>
      </c>
      <c r="C6454" s="2">
        <f t="shared" si="1444"/>
        <v>269</v>
      </c>
      <c r="D6454" s="2">
        <f t="shared" si="1445"/>
        <v>18</v>
      </c>
      <c r="E6454" s="2">
        <f t="shared" si="1435"/>
        <v>6450</v>
      </c>
      <c r="F6454" s="11">
        <v>360</v>
      </c>
      <c r="G6454" s="9">
        <v>6.4000000000000001E-2</v>
      </c>
      <c r="H6454" s="9">
        <v>0.1</v>
      </c>
      <c r="I6454" s="9">
        <v>0.13600000000000001</v>
      </c>
      <c r="J6454" s="9">
        <v>0.24767520152960601</v>
      </c>
      <c r="K6454" s="9">
        <v>0.24767520152960601</v>
      </c>
      <c r="L6454" s="9">
        <v>0.38</v>
      </c>
      <c r="N6454" s="32">
        <f>IF('System Design'!$F$8=1,'Hourly Demand and Generation'!G6454*'System Design'!$F$21,IF('System Design'!$F$8=2,'Hourly Demand and Generation'!H6454*'System Design'!$F$21,IF('System Design'!$F$8=3,'Hourly Demand and Generation'!I6454*'System Design'!$F$21)))</f>
        <v>68</v>
      </c>
      <c r="O6454" s="32">
        <f>IF('System Design'!$F$8=1,'Hourly Demand and Generation'!J6454*'System Design'!$F$22,IF('System Design'!$F$8=2,'Hourly Demand and Generation'!K6454*'System Design'!$F$22,IF('System Design'!$F$8=3,'Hourly Demand and Generation'!L6454*'System Design'!$F$22)))</f>
        <v>950</v>
      </c>
      <c r="Q6454" s="32">
        <f t="shared" si="1433"/>
        <v>0</v>
      </c>
      <c r="R6454" s="32">
        <f t="shared" si="1436"/>
        <v>5400</v>
      </c>
      <c r="S6454" s="32">
        <f t="shared" si="1437"/>
        <v>0</v>
      </c>
      <c r="T6454" s="32">
        <f t="shared" si="1438"/>
        <v>21600</v>
      </c>
      <c r="U6454" s="32">
        <f t="shared" si="1439"/>
        <v>0</v>
      </c>
      <c r="V6454" s="32">
        <f t="shared" si="1434"/>
        <v>658</v>
      </c>
      <c r="W6454" s="32">
        <f t="shared" si="1440"/>
        <v>658</v>
      </c>
      <c r="X6454" s="32">
        <f t="shared" si="1441"/>
        <v>658</v>
      </c>
    </row>
    <row r="6455" spans="1:24" x14ac:dyDescent="0.25">
      <c r="A6455" s="2"/>
      <c r="B6455" s="2" t="s">
        <v>10</v>
      </c>
      <c r="C6455" s="2">
        <f t="shared" si="1444"/>
        <v>269</v>
      </c>
      <c r="D6455" s="2">
        <f t="shared" si="1445"/>
        <v>19</v>
      </c>
      <c r="E6455" s="2">
        <f t="shared" si="1435"/>
        <v>6451</v>
      </c>
      <c r="F6455" s="11">
        <v>349.2</v>
      </c>
      <c r="G6455" s="10">
        <v>0</v>
      </c>
      <c r="H6455" s="10">
        <v>3.2000000000000001E-2</v>
      </c>
      <c r="I6455" s="10">
        <v>6.4000000000000001E-2</v>
      </c>
      <c r="J6455" s="9">
        <v>0.23463966460699501</v>
      </c>
      <c r="K6455" s="9">
        <v>0.23463966460699501</v>
      </c>
      <c r="L6455" s="9">
        <v>0.36</v>
      </c>
      <c r="N6455" s="32">
        <f>IF('System Design'!$F$8=1,'Hourly Demand and Generation'!G6455*'System Design'!$F$21,IF('System Design'!$F$8=2,'Hourly Demand and Generation'!H6455*'System Design'!$F$21,IF('System Design'!$F$8=3,'Hourly Demand and Generation'!I6455*'System Design'!$F$21)))</f>
        <v>32</v>
      </c>
      <c r="O6455" s="32">
        <f>IF('System Design'!$F$8=1,'Hourly Demand and Generation'!J6455*'System Design'!$F$22,IF('System Design'!$F$8=2,'Hourly Demand and Generation'!K6455*'System Design'!$F$22,IF('System Design'!$F$8=3,'Hourly Demand and Generation'!L6455*'System Design'!$F$22)))</f>
        <v>900</v>
      </c>
      <c r="Q6455" s="32">
        <f t="shared" si="1433"/>
        <v>0</v>
      </c>
      <c r="R6455" s="32">
        <f t="shared" si="1436"/>
        <v>5400</v>
      </c>
      <c r="S6455" s="32">
        <f t="shared" si="1437"/>
        <v>0</v>
      </c>
      <c r="T6455" s="32">
        <f t="shared" si="1438"/>
        <v>21600</v>
      </c>
      <c r="U6455" s="32">
        <f t="shared" si="1439"/>
        <v>0</v>
      </c>
      <c r="V6455" s="32">
        <f t="shared" si="1434"/>
        <v>582.79999999999995</v>
      </c>
      <c r="W6455" s="32">
        <f t="shared" si="1440"/>
        <v>582.79999999999995</v>
      </c>
      <c r="X6455" s="32">
        <f t="shared" si="1441"/>
        <v>582.79999999999995</v>
      </c>
    </row>
    <row r="6456" spans="1:24" x14ac:dyDescent="0.25">
      <c r="A6456" s="2"/>
      <c r="B6456" s="2" t="s">
        <v>10</v>
      </c>
      <c r="C6456" s="2">
        <f t="shared" si="1444"/>
        <v>269</v>
      </c>
      <c r="D6456" s="2">
        <f t="shared" si="1445"/>
        <v>20</v>
      </c>
      <c r="E6456" s="2">
        <f t="shared" si="1435"/>
        <v>6452</v>
      </c>
      <c r="F6456" s="11">
        <v>342</v>
      </c>
      <c r="G6456" s="9">
        <v>0</v>
      </c>
      <c r="H6456" s="9">
        <v>0</v>
      </c>
      <c r="I6456" s="9">
        <v>0</v>
      </c>
      <c r="J6456" s="9">
        <v>0.23463966460699501</v>
      </c>
      <c r="K6456" s="9">
        <v>0.23463966460699501</v>
      </c>
      <c r="L6456" s="9">
        <v>0.36</v>
      </c>
      <c r="N6456" s="32">
        <f>IF('System Design'!$F$8=1,'Hourly Demand and Generation'!G6456*'System Design'!$F$21,IF('System Design'!$F$8=2,'Hourly Demand and Generation'!H6456*'System Design'!$F$21,IF('System Design'!$F$8=3,'Hourly Demand and Generation'!I6456*'System Design'!$F$21)))</f>
        <v>0</v>
      </c>
      <c r="O6456" s="32">
        <f>IF('System Design'!$F$8=1,'Hourly Demand and Generation'!J6456*'System Design'!$F$22,IF('System Design'!$F$8=2,'Hourly Demand and Generation'!K6456*'System Design'!$F$22,IF('System Design'!$F$8=3,'Hourly Demand and Generation'!L6456*'System Design'!$F$22)))</f>
        <v>900</v>
      </c>
      <c r="Q6456" s="32">
        <f t="shared" si="1433"/>
        <v>0</v>
      </c>
      <c r="R6456" s="32">
        <f t="shared" si="1436"/>
        <v>5400</v>
      </c>
      <c r="S6456" s="32">
        <f t="shared" si="1437"/>
        <v>0</v>
      </c>
      <c r="T6456" s="32">
        <f t="shared" si="1438"/>
        <v>21600</v>
      </c>
      <c r="U6456" s="32">
        <f t="shared" si="1439"/>
        <v>0</v>
      </c>
      <c r="V6456" s="32">
        <f t="shared" si="1434"/>
        <v>558</v>
      </c>
      <c r="W6456" s="32">
        <f t="shared" si="1440"/>
        <v>558</v>
      </c>
      <c r="X6456" s="32">
        <f t="shared" si="1441"/>
        <v>558</v>
      </c>
    </row>
    <row r="6457" spans="1:24" x14ac:dyDescent="0.25">
      <c r="A6457" s="2"/>
      <c r="B6457" s="2" t="s">
        <v>10</v>
      </c>
      <c r="C6457" s="2">
        <f t="shared" si="1444"/>
        <v>269</v>
      </c>
      <c r="D6457" s="2">
        <f t="shared" si="1445"/>
        <v>21</v>
      </c>
      <c r="E6457" s="2">
        <f t="shared" si="1435"/>
        <v>6453</v>
      </c>
      <c r="F6457" s="11">
        <v>324</v>
      </c>
      <c r="G6457" s="9">
        <v>0</v>
      </c>
      <c r="H6457" s="9">
        <v>0</v>
      </c>
      <c r="I6457" s="9">
        <v>0</v>
      </c>
      <c r="J6457" s="9">
        <v>0.23463966460699501</v>
      </c>
      <c r="K6457" s="9">
        <v>0.23463966460699501</v>
      </c>
      <c r="L6457" s="9">
        <v>0.36</v>
      </c>
      <c r="N6457" s="32">
        <f>IF('System Design'!$F$8=1,'Hourly Demand and Generation'!G6457*'System Design'!$F$21,IF('System Design'!$F$8=2,'Hourly Demand and Generation'!H6457*'System Design'!$F$21,IF('System Design'!$F$8=3,'Hourly Demand and Generation'!I6457*'System Design'!$F$21)))</f>
        <v>0</v>
      </c>
      <c r="O6457" s="32">
        <f>IF('System Design'!$F$8=1,'Hourly Demand and Generation'!J6457*'System Design'!$F$22,IF('System Design'!$F$8=2,'Hourly Demand and Generation'!K6457*'System Design'!$F$22,IF('System Design'!$F$8=3,'Hourly Demand and Generation'!L6457*'System Design'!$F$22)))</f>
        <v>900</v>
      </c>
      <c r="Q6457" s="32">
        <f t="shared" si="1433"/>
        <v>0</v>
      </c>
      <c r="R6457" s="32">
        <f t="shared" si="1436"/>
        <v>5400</v>
      </c>
      <c r="S6457" s="32">
        <f t="shared" si="1437"/>
        <v>0</v>
      </c>
      <c r="T6457" s="32">
        <f t="shared" si="1438"/>
        <v>21600</v>
      </c>
      <c r="U6457" s="32">
        <f t="shared" si="1439"/>
        <v>0</v>
      </c>
      <c r="V6457" s="32">
        <f t="shared" si="1434"/>
        <v>576</v>
      </c>
      <c r="W6457" s="32">
        <f t="shared" si="1440"/>
        <v>576</v>
      </c>
      <c r="X6457" s="32">
        <f t="shared" si="1441"/>
        <v>576</v>
      </c>
    </row>
    <row r="6458" spans="1:24" x14ac:dyDescent="0.25">
      <c r="A6458" s="2"/>
      <c r="B6458" s="2" t="s">
        <v>10</v>
      </c>
      <c r="C6458" s="2">
        <f t="shared" si="1444"/>
        <v>269</v>
      </c>
      <c r="D6458" s="2">
        <f t="shared" si="1445"/>
        <v>22</v>
      </c>
      <c r="E6458" s="2">
        <f t="shared" si="1435"/>
        <v>6454</v>
      </c>
      <c r="F6458" s="11">
        <v>306</v>
      </c>
      <c r="G6458" s="9">
        <v>0</v>
      </c>
      <c r="H6458" s="9">
        <v>0</v>
      </c>
      <c r="I6458" s="9">
        <v>0</v>
      </c>
      <c r="J6458" s="9">
        <v>0.24767520152960601</v>
      </c>
      <c r="K6458" s="9">
        <v>0.24767520152960601</v>
      </c>
      <c r="L6458" s="9">
        <v>0.38</v>
      </c>
      <c r="N6458" s="32">
        <f>IF('System Design'!$F$8=1,'Hourly Demand and Generation'!G6458*'System Design'!$F$21,IF('System Design'!$F$8=2,'Hourly Demand and Generation'!H6458*'System Design'!$F$21,IF('System Design'!$F$8=3,'Hourly Demand and Generation'!I6458*'System Design'!$F$21)))</f>
        <v>0</v>
      </c>
      <c r="O6458" s="32">
        <f>IF('System Design'!$F$8=1,'Hourly Demand and Generation'!J6458*'System Design'!$F$22,IF('System Design'!$F$8=2,'Hourly Demand and Generation'!K6458*'System Design'!$F$22,IF('System Design'!$F$8=3,'Hourly Demand and Generation'!L6458*'System Design'!$F$22)))</f>
        <v>950</v>
      </c>
      <c r="Q6458" s="32">
        <f t="shared" si="1433"/>
        <v>0</v>
      </c>
      <c r="R6458" s="32">
        <f t="shared" si="1436"/>
        <v>5400</v>
      </c>
      <c r="S6458" s="32">
        <f t="shared" si="1437"/>
        <v>0</v>
      </c>
      <c r="T6458" s="32">
        <f t="shared" si="1438"/>
        <v>21600</v>
      </c>
      <c r="U6458" s="32">
        <f t="shared" si="1439"/>
        <v>0</v>
      </c>
      <c r="V6458" s="32">
        <f t="shared" si="1434"/>
        <v>644</v>
      </c>
      <c r="W6458" s="32">
        <f t="shared" si="1440"/>
        <v>644</v>
      </c>
      <c r="X6458" s="32">
        <f t="shared" si="1441"/>
        <v>644</v>
      </c>
    </row>
    <row r="6459" spans="1:24" x14ac:dyDescent="0.25">
      <c r="A6459" s="2"/>
      <c r="B6459" s="2" t="s">
        <v>10</v>
      </c>
      <c r="C6459" s="2">
        <f t="shared" si="1444"/>
        <v>269</v>
      </c>
      <c r="D6459" s="2">
        <f t="shared" si="1445"/>
        <v>23</v>
      </c>
      <c r="E6459" s="2">
        <f t="shared" si="1435"/>
        <v>6455</v>
      </c>
      <c r="F6459" s="11">
        <v>288</v>
      </c>
      <c r="G6459" s="9">
        <v>0</v>
      </c>
      <c r="H6459" s="9">
        <v>0</v>
      </c>
      <c r="I6459" s="9">
        <v>0</v>
      </c>
      <c r="J6459" s="9">
        <v>0.208568590761774</v>
      </c>
      <c r="K6459" s="9">
        <v>0.208568590761774</v>
      </c>
      <c r="L6459" s="9">
        <v>0.32</v>
      </c>
      <c r="N6459" s="32">
        <f>IF('System Design'!$F$8=1,'Hourly Demand and Generation'!G6459*'System Design'!$F$21,IF('System Design'!$F$8=2,'Hourly Demand and Generation'!H6459*'System Design'!$F$21,IF('System Design'!$F$8=3,'Hourly Demand and Generation'!I6459*'System Design'!$F$21)))</f>
        <v>0</v>
      </c>
      <c r="O6459" s="32">
        <f>IF('System Design'!$F$8=1,'Hourly Demand and Generation'!J6459*'System Design'!$F$22,IF('System Design'!$F$8=2,'Hourly Demand and Generation'!K6459*'System Design'!$F$22,IF('System Design'!$F$8=3,'Hourly Demand and Generation'!L6459*'System Design'!$F$22)))</f>
        <v>800</v>
      </c>
      <c r="Q6459" s="32">
        <f t="shared" si="1433"/>
        <v>0</v>
      </c>
      <c r="R6459" s="32">
        <f t="shared" si="1436"/>
        <v>5400</v>
      </c>
      <c r="S6459" s="32">
        <f t="shared" si="1437"/>
        <v>0</v>
      </c>
      <c r="T6459" s="32">
        <f t="shared" si="1438"/>
        <v>21600</v>
      </c>
      <c r="U6459" s="32">
        <f t="shared" si="1439"/>
        <v>0</v>
      </c>
      <c r="V6459" s="32">
        <f t="shared" si="1434"/>
        <v>512</v>
      </c>
      <c r="W6459" s="32">
        <f t="shared" si="1440"/>
        <v>512</v>
      </c>
      <c r="X6459" s="32">
        <f t="shared" si="1441"/>
        <v>512</v>
      </c>
    </row>
    <row r="6460" spans="1:24" x14ac:dyDescent="0.25">
      <c r="A6460" s="2"/>
      <c r="B6460" s="2" t="s">
        <v>10</v>
      </c>
      <c r="C6460" s="2">
        <f t="shared" si="1444"/>
        <v>269</v>
      </c>
      <c r="D6460" s="2">
        <f t="shared" si="1445"/>
        <v>24</v>
      </c>
      <c r="E6460" s="2">
        <f t="shared" si="1435"/>
        <v>6456</v>
      </c>
      <c r="F6460" s="11">
        <v>252</v>
      </c>
      <c r="G6460" s="9">
        <v>0</v>
      </c>
      <c r="H6460" s="9">
        <v>0</v>
      </c>
      <c r="I6460" s="9">
        <v>0</v>
      </c>
      <c r="J6460" s="9">
        <v>0.208568590761774</v>
      </c>
      <c r="K6460" s="9">
        <v>0.208568590761774</v>
      </c>
      <c r="L6460" s="9">
        <v>0.32</v>
      </c>
      <c r="N6460" s="32">
        <f>IF('System Design'!$F$8=1,'Hourly Demand and Generation'!G6460*'System Design'!$F$21,IF('System Design'!$F$8=2,'Hourly Demand and Generation'!H6460*'System Design'!$F$21,IF('System Design'!$F$8=3,'Hourly Demand and Generation'!I6460*'System Design'!$F$21)))</f>
        <v>0</v>
      </c>
      <c r="O6460" s="32">
        <f>IF('System Design'!$F$8=1,'Hourly Demand and Generation'!J6460*'System Design'!$F$22,IF('System Design'!$F$8=2,'Hourly Demand and Generation'!K6460*'System Design'!$F$22,IF('System Design'!$F$8=3,'Hourly Demand and Generation'!L6460*'System Design'!$F$22)))</f>
        <v>800</v>
      </c>
      <c r="Q6460" s="32">
        <f t="shared" si="1433"/>
        <v>0</v>
      </c>
      <c r="R6460" s="32">
        <f t="shared" si="1436"/>
        <v>5400</v>
      </c>
      <c r="S6460" s="32">
        <f t="shared" si="1437"/>
        <v>0</v>
      </c>
      <c r="T6460" s="32">
        <f t="shared" si="1438"/>
        <v>21600</v>
      </c>
      <c r="U6460" s="32">
        <f t="shared" si="1439"/>
        <v>0</v>
      </c>
      <c r="V6460" s="32">
        <f t="shared" si="1434"/>
        <v>548</v>
      </c>
      <c r="W6460" s="32">
        <f t="shared" si="1440"/>
        <v>548</v>
      </c>
      <c r="X6460" s="32">
        <f t="shared" si="1441"/>
        <v>548</v>
      </c>
    </row>
    <row r="6461" spans="1:24" x14ac:dyDescent="0.25">
      <c r="A6461" s="2"/>
      <c r="B6461" s="2" t="s">
        <v>10</v>
      </c>
      <c r="C6461" s="2">
        <f>C6460+1</f>
        <v>270</v>
      </c>
      <c r="D6461" s="2">
        <v>1</v>
      </c>
      <c r="E6461" s="2">
        <f t="shared" si="1435"/>
        <v>6457</v>
      </c>
      <c r="F6461" s="11">
        <v>218.41319249372401</v>
      </c>
      <c r="G6461" s="9">
        <v>0</v>
      </c>
      <c r="H6461" s="9">
        <v>0</v>
      </c>
      <c r="I6461" s="9">
        <v>0</v>
      </c>
      <c r="J6461" s="9">
        <v>0.15938329396472201</v>
      </c>
      <c r="K6461" s="9">
        <v>0.4</v>
      </c>
      <c r="L6461" s="9">
        <v>0.4</v>
      </c>
      <c r="N6461" s="32">
        <f>IF('System Design'!$F$8=1,'Hourly Demand and Generation'!G6461*'System Design'!$F$21,IF('System Design'!$F$8=2,'Hourly Demand and Generation'!H6461*'System Design'!$F$21,IF('System Design'!$F$8=3,'Hourly Demand and Generation'!I6461*'System Design'!$F$21)))</f>
        <v>0</v>
      </c>
      <c r="O6461" s="32">
        <f>IF('System Design'!$F$8=1,'Hourly Demand and Generation'!J6461*'System Design'!$F$22,IF('System Design'!$F$8=2,'Hourly Demand and Generation'!K6461*'System Design'!$F$22,IF('System Design'!$F$8=3,'Hourly Demand and Generation'!L6461*'System Design'!$F$22)))</f>
        <v>1000</v>
      </c>
      <c r="Q6461" s="32">
        <f t="shared" si="1433"/>
        <v>0</v>
      </c>
      <c r="R6461" s="32">
        <f t="shared" si="1436"/>
        <v>5400</v>
      </c>
      <c r="S6461" s="32">
        <f t="shared" si="1437"/>
        <v>0</v>
      </c>
      <c r="T6461" s="32">
        <f t="shared" si="1438"/>
        <v>21600</v>
      </c>
      <c r="U6461" s="32">
        <f t="shared" si="1439"/>
        <v>0</v>
      </c>
      <c r="V6461" s="32">
        <f t="shared" si="1434"/>
        <v>781.58680750627605</v>
      </c>
      <c r="W6461" s="32">
        <f t="shared" si="1440"/>
        <v>781.58680750627605</v>
      </c>
      <c r="X6461" s="32">
        <f t="shared" si="1441"/>
        <v>781.58680750627605</v>
      </c>
    </row>
    <row r="6462" spans="1:24" x14ac:dyDescent="0.25">
      <c r="A6462" s="2"/>
      <c r="B6462" s="2" t="s">
        <v>10</v>
      </c>
      <c r="C6462" s="2">
        <f>C6461</f>
        <v>270</v>
      </c>
      <c r="D6462" s="2">
        <f>D6461+1</f>
        <v>2</v>
      </c>
      <c r="E6462" s="2">
        <f t="shared" si="1435"/>
        <v>6458</v>
      </c>
      <c r="F6462" s="11">
        <v>200.21209311924699</v>
      </c>
      <c r="G6462" s="9">
        <v>0</v>
      </c>
      <c r="H6462" s="9">
        <v>0</v>
      </c>
      <c r="I6462" s="9">
        <v>0</v>
      </c>
      <c r="J6462" s="9">
        <v>0.14344496456825001</v>
      </c>
      <c r="K6462" s="9">
        <v>0.36</v>
      </c>
      <c r="L6462" s="9">
        <v>0.36</v>
      </c>
      <c r="N6462" s="32">
        <f>IF('System Design'!$F$8=1,'Hourly Demand and Generation'!G6462*'System Design'!$F$21,IF('System Design'!$F$8=2,'Hourly Demand and Generation'!H6462*'System Design'!$F$21,IF('System Design'!$F$8=3,'Hourly Demand and Generation'!I6462*'System Design'!$F$21)))</f>
        <v>0</v>
      </c>
      <c r="O6462" s="32">
        <f>IF('System Design'!$F$8=1,'Hourly Demand and Generation'!J6462*'System Design'!$F$22,IF('System Design'!$F$8=2,'Hourly Demand and Generation'!K6462*'System Design'!$F$22,IF('System Design'!$F$8=3,'Hourly Demand and Generation'!L6462*'System Design'!$F$22)))</f>
        <v>900</v>
      </c>
      <c r="Q6462" s="32">
        <f t="shared" si="1433"/>
        <v>0</v>
      </c>
      <c r="R6462" s="32">
        <f t="shared" si="1436"/>
        <v>5400</v>
      </c>
      <c r="S6462" s="32">
        <f t="shared" si="1437"/>
        <v>0</v>
      </c>
      <c r="T6462" s="32">
        <f t="shared" si="1438"/>
        <v>21600</v>
      </c>
      <c r="U6462" s="32">
        <f t="shared" si="1439"/>
        <v>0</v>
      </c>
      <c r="V6462" s="32">
        <f t="shared" si="1434"/>
        <v>699.78790688075298</v>
      </c>
      <c r="W6462" s="32">
        <f t="shared" si="1440"/>
        <v>699.78790688075298</v>
      </c>
      <c r="X6462" s="32">
        <f t="shared" si="1441"/>
        <v>699.78790688075298</v>
      </c>
    </row>
    <row r="6463" spans="1:24" x14ac:dyDescent="0.25">
      <c r="A6463" s="2"/>
      <c r="B6463" s="2" t="s">
        <v>10</v>
      </c>
      <c r="C6463" s="2">
        <f t="shared" ref="C6463:C6484" si="1446">C6462</f>
        <v>270</v>
      </c>
      <c r="D6463" s="2">
        <f t="shared" ref="D6463:D6484" si="1447">D6462+1</f>
        <v>3</v>
      </c>
      <c r="E6463" s="2">
        <f t="shared" si="1435"/>
        <v>6459</v>
      </c>
      <c r="F6463" s="11">
        <v>182.01099374476999</v>
      </c>
      <c r="G6463" s="9">
        <v>0</v>
      </c>
      <c r="H6463" s="9">
        <v>0</v>
      </c>
      <c r="I6463" s="9">
        <v>0</v>
      </c>
      <c r="J6463" s="9">
        <v>0.14344496456825001</v>
      </c>
      <c r="K6463" s="9">
        <v>0.36</v>
      </c>
      <c r="L6463" s="9">
        <v>0.36</v>
      </c>
      <c r="N6463" s="32">
        <f>IF('System Design'!$F$8=1,'Hourly Demand and Generation'!G6463*'System Design'!$F$21,IF('System Design'!$F$8=2,'Hourly Demand and Generation'!H6463*'System Design'!$F$21,IF('System Design'!$F$8=3,'Hourly Demand and Generation'!I6463*'System Design'!$F$21)))</f>
        <v>0</v>
      </c>
      <c r="O6463" s="32">
        <f>IF('System Design'!$F$8=1,'Hourly Demand and Generation'!J6463*'System Design'!$F$22,IF('System Design'!$F$8=2,'Hourly Demand and Generation'!K6463*'System Design'!$F$22,IF('System Design'!$F$8=3,'Hourly Demand and Generation'!L6463*'System Design'!$F$22)))</f>
        <v>900</v>
      </c>
      <c r="Q6463" s="32">
        <f t="shared" si="1433"/>
        <v>0</v>
      </c>
      <c r="R6463" s="32">
        <f t="shared" si="1436"/>
        <v>5400</v>
      </c>
      <c r="S6463" s="32">
        <f t="shared" si="1437"/>
        <v>0</v>
      </c>
      <c r="T6463" s="32">
        <f t="shared" si="1438"/>
        <v>21600</v>
      </c>
      <c r="U6463" s="32">
        <f t="shared" si="1439"/>
        <v>0</v>
      </c>
      <c r="V6463" s="32">
        <f t="shared" si="1434"/>
        <v>717.98900625523004</v>
      </c>
      <c r="W6463" s="32">
        <f t="shared" si="1440"/>
        <v>717.98900625523004</v>
      </c>
      <c r="X6463" s="32">
        <f t="shared" si="1441"/>
        <v>717.98900625523004</v>
      </c>
    </row>
    <row r="6464" spans="1:24" x14ac:dyDescent="0.25">
      <c r="A6464" s="2"/>
      <c r="B6464" s="2" t="s">
        <v>10</v>
      </c>
      <c r="C6464" s="2">
        <f t="shared" si="1446"/>
        <v>270</v>
      </c>
      <c r="D6464" s="2">
        <f t="shared" si="1447"/>
        <v>4</v>
      </c>
      <c r="E6464" s="2">
        <f t="shared" si="1435"/>
        <v>6460</v>
      </c>
      <c r="F6464" s="11">
        <v>218.41319249372401</v>
      </c>
      <c r="G6464" s="9">
        <v>0</v>
      </c>
      <c r="H6464" s="9">
        <v>0</v>
      </c>
      <c r="I6464" s="9">
        <v>0</v>
      </c>
      <c r="J6464" s="9">
        <v>0.15938329396472201</v>
      </c>
      <c r="K6464" s="9">
        <v>0.4</v>
      </c>
      <c r="L6464" s="9">
        <v>0.4</v>
      </c>
      <c r="N6464" s="32">
        <f>IF('System Design'!$F$8=1,'Hourly Demand and Generation'!G6464*'System Design'!$F$21,IF('System Design'!$F$8=2,'Hourly Demand and Generation'!H6464*'System Design'!$F$21,IF('System Design'!$F$8=3,'Hourly Demand and Generation'!I6464*'System Design'!$F$21)))</f>
        <v>0</v>
      </c>
      <c r="O6464" s="32">
        <f>IF('System Design'!$F$8=1,'Hourly Demand and Generation'!J6464*'System Design'!$F$22,IF('System Design'!$F$8=2,'Hourly Demand and Generation'!K6464*'System Design'!$F$22,IF('System Design'!$F$8=3,'Hourly Demand and Generation'!L6464*'System Design'!$F$22)))</f>
        <v>1000</v>
      </c>
      <c r="Q6464" s="32">
        <f t="shared" si="1433"/>
        <v>0</v>
      </c>
      <c r="R6464" s="32">
        <f t="shared" si="1436"/>
        <v>5400</v>
      </c>
      <c r="S6464" s="32">
        <f t="shared" si="1437"/>
        <v>0</v>
      </c>
      <c r="T6464" s="32">
        <f t="shared" si="1438"/>
        <v>21600</v>
      </c>
      <c r="U6464" s="32">
        <f t="shared" si="1439"/>
        <v>0</v>
      </c>
      <c r="V6464" s="32">
        <f t="shared" si="1434"/>
        <v>781.58680750627605</v>
      </c>
      <c r="W6464" s="32">
        <f t="shared" si="1440"/>
        <v>781.58680750627605</v>
      </c>
      <c r="X6464" s="32">
        <f t="shared" si="1441"/>
        <v>781.58680750627605</v>
      </c>
    </row>
    <row r="6465" spans="1:24" x14ac:dyDescent="0.25">
      <c r="A6465" s="2"/>
      <c r="B6465" s="2" t="s">
        <v>10</v>
      </c>
      <c r="C6465" s="2">
        <f t="shared" si="1446"/>
        <v>270</v>
      </c>
      <c r="D6465" s="2">
        <f t="shared" si="1447"/>
        <v>5</v>
      </c>
      <c r="E6465" s="2">
        <f t="shared" si="1435"/>
        <v>6461</v>
      </c>
      <c r="F6465" s="11">
        <v>236.61429186820001</v>
      </c>
      <c r="G6465" s="9">
        <v>0</v>
      </c>
      <c r="H6465" s="9">
        <v>3.2000000000000001E-2</v>
      </c>
      <c r="I6465" s="9">
        <v>6.4000000000000001E-2</v>
      </c>
      <c r="J6465" s="9">
        <v>0.12750663517177799</v>
      </c>
      <c r="K6465" s="9">
        <v>0.32</v>
      </c>
      <c r="L6465" s="9">
        <v>0.32</v>
      </c>
      <c r="N6465" s="32">
        <f>IF('System Design'!$F$8=1,'Hourly Demand and Generation'!G6465*'System Design'!$F$21,IF('System Design'!$F$8=2,'Hourly Demand and Generation'!H6465*'System Design'!$F$21,IF('System Design'!$F$8=3,'Hourly Demand and Generation'!I6465*'System Design'!$F$21)))</f>
        <v>32</v>
      </c>
      <c r="O6465" s="32">
        <f>IF('System Design'!$F$8=1,'Hourly Demand and Generation'!J6465*'System Design'!$F$22,IF('System Design'!$F$8=2,'Hourly Demand and Generation'!K6465*'System Design'!$F$22,IF('System Design'!$F$8=3,'Hourly Demand and Generation'!L6465*'System Design'!$F$22)))</f>
        <v>800</v>
      </c>
      <c r="Q6465" s="32">
        <f t="shared" si="1433"/>
        <v>0</v>
      </c>
      <c r="R6465" s="32">
        <f t="shared" si="1436"/>
        <v>5400</v>
      </c>
      <c r="S6465" s="32">
        <f t="shared" si="1437"/>
        <v>0</v>
      </c>
      <c r="T6465" s="32">
        <f t="shared" si="1438"/>
        <v>21600</v>
      </c>
      <c r="U6465" s="32">
        <f t="shared" si="1439"/>
        <v>0</v>
      </c>
      <c r="V6465" s="32">
        <f t="shared" si="1434"/>
        <v>595.38570813180002</v>
      </c>
      <c r="W6465" s="32">
        <f t="shared" si="1440"/>
        <v>595.38570813180002</v>
      </c>
      <c r="X6465" s="32">
        <f t="shared" si="1441"/>
        <v>595.38570813180002</v>
      </c>
    </row>
    <row r="6466" spans="1:24" x14ac:dyDescent="0.25">
      <c r="A6466" s="2"/>
      <c r="B6466" s="2" t="s">
        <v>10</v>
      </c>
      <c r="C6466" s="2">
        <f t="shared" si="1446"/>
        <v>270</v>
      </c>
      <c r="D6466" s="2">
        <f t="shared" si="1447"/>
        <v>6</v>
      </c>
      <c r="E6466" s="2">
        <f t="shared" si="1435"/>
        <v>6462</v>
      </c>
      <c r="F6466" s="11">
        <v>254.81539124267701</v>
      </c>
      <c r="G6466" s="9">
        <v>6.4000000000000001E-2</v>
      </c>
      <c r="H6466" s="9">
        <v>0.1</v>
      </c>
      <c r="I6466" s="9">
        <v>0.13600000000000001</v>
      </c>
      <c r="J6466" s="9">
        <v>0.12750663517177799</v>
      </c>
      <c r="K6466" s="9">
        <v>0.32</v>
      </c>
      <c r="L6466" s="9">
        <v>0.32</v>
      </c>
      <c r="N6466" s="32">
        <f>IF('System Design'!$F$8=1,'Hourly Demand and Generation'!G6466*'System Design'!$F$21,IF('System Design'!$F$8=2,'Hourly Demand and Generation'!H6466*'System Design'!$F$21,IF('System Design'!$F$8=3,'Hourly Demand and Generation'!I6466*'System Design'!$F$21)))</f>
        <v>68</v>
      </c>
      <c r="O6466" s="32">
        <f>IF('System Design'!$F$8=1,'Hourly Demand and Generation'!J6466*'System Design'!$F$22,IF('System Design'!$F$8=2,'Hourly Demand and Generation'!K6466*'System Design'!$F$22,IF('System Design'!$F$8=3,'Hourly Demand and Generation'!L6466*'System Design'!$F$22)))</f>
        <v>800</v>
      </c>
      <c r="Q6466" s="32">
        <f t="shared" si="1433"/>
        <v>0</v>
      </c>
      <c r="R6466" s="32">
        <f t="shared" si="1436"/>
        <v>5400</v>
      </c>
      <c r="S6466" s="32">
        <f t="shared" si="1437"/>
        <v>0</v>
      </c>
      <c r="T6466" s="32">
        <f t="shared" si="1438"/>
        <v>21600</v>
      </c>
      <c r="U6466" s="32">
        <f t="shared" si="1439"/>
        <v>0</v>
      </c>
      <c r="V6466" s="32">
        <f t="shared" si="1434"/>
        <v>613.18460875732296</v>
      </c>
      <c r="W6466" s="32">
        <f t="shared" si="1440"/>
        <v>613.18460875732296</v>
      </c>
      <c r="X6466" s="32">
        <f t="shared" si="1441"/>
        <v>613.18460875732296</v>
      </c>
    </row>
    <row r="6467" spans="1:24" x14ac:dyDescent="0.25">
      <c r="A6467" s="2"/>
      <c r="B6467" s="2" t="s">
        <v>10</v>
      </c>
      <c r="C6467" s="2">
        <f t="shared" si="1446"/>
        <v>270</v>
      </c>
      <c r="D6467" s="2">
        <f t="shared" si="1447"/>
        <v>7</v>
      </c>
      <c r="E6467" s="2">
        <f t="shared" si="1435"/>
        <v>6463</v>
      </c>
      <c r="F6467" s="11">
        <v>273.01649061715398</v>
      </c>
      <c r="G6467" s="9">
        <v>0.13600000000000001</v>
      </c>
      <c r="H6467" s="9">
        <v>0.16800000000000001</v>
      </c>
      <c r="I6467" s="9">
        <v>0.2</v>
      </c>
      <c r="J6467" s="9">
        <v>0.14344496456825001</v>
      </c>
      <c r="K6467" s="9">
        <v>0.36</v>
      </c>
      <c r="L6467" s="9">
        <v>0.36</v>
      </c>
      <c r="N6467" s="32">
        <f>IF('System Design'!$F$8=1,'Hourly Demand and Generation'!G6467*'System Design'!$F$21,IF('System Design'!$F$8=2,'Hourly Demand and Generation'!H6467*'System Design'!$F$21,IF('System Design'!$F$8=3,'Hourly Demand and Generation'!I6467*'System Design'!$F$21)))</f>
        <v>100</v>
      </c>
      <c r="O6467" s="32">
        <f>IF('System Design'!$F$8=1,'Hourly Demand and Generation'!J6467*'System Design'!$F$22,IF('System Design'!$F$8=2,'Hourly Demand and Generation'!K6467*'System Design'!$F$22,IF('System Design'!$F$8=3,'Hourly Demand and Generation'!L6467*'System Design'!$F$22)))</f>
        <v>900</v>
      </c>
      <c r="Q6467" s="32">
        <f t="shared" si="1433"/>
        <v>0</v>
      </c>
      <c r="R6467" s="32">
        <f t="shared" si="1436"/>
        <v>5400</v>
      </c>
      <c r="S6467" s="32">
        <f t="shared" si="1437"/>
        <v>0</v>
      </c>
      <c r="T6467" s="32">
        <f t="shared" si="1438"/>
        <v>21600</v>
      </c>
      <c r="U6467" s="32">
        <f t="shared" si="1439"/>
        <v>0</v>
      </c>
      <c r="V6467" s="32">
        <f t="shared" si="1434"/>
        <v>726.98350938284602</v>
      </c>
      <c r="W6467" s="32">
        <f t="shared" si="1440"/>
        <v>726.98350938284602</v>
      </c>
      <c r="X6467" s="32">
        <f t="shared" si="1441"/>
        <v>726.98350938284602</v>
      </c>
    </row>
    <row r="6468" spans="1:24" x14ac:dyDescent="0.25">
      <c r="A6468" s="2"/>
      <c r="B6468" s="2" t="s">
        <v>10</v>
      </c>
      <c r="C6468" s="2">
        <f t="shared" si="1446"/>
        <v>270</v>
      </c>
      <c r="D6468" s="2">
        <f t="shared" si="1447"/>
        <v>8</v>
      </c>
      <c r="E6468" s="2">
        <f t="shared" si="1435"/>
        <v>6464</v>
      </c>
      <c r="F6468" s="11">
        <v>291.21758999163097</v>
      </c>
      <c r="G6468" s="9">
        <v>0.26400000000000001</v>
      </c>
      <c r="H6468" s="9">
        <v>0.3</v>
      </c>
      <c r="I6468" s="9">
        <v>0.33600000000000002</v>
      </c>
      <c r="J6468" s="9">
        <v>0.14344496456825001</v>
      </c>
      <c r="K6468" s="9">
        <v>0.36</v>
      </c>
      <c r="L6468" s="9">
        <v>0.36</v>
      </c>
      <c r="N6468" s="32">
        <f>IF('System Design'!$F$8=1,'Hourly Demand and Generation'!G6468*'System Design'!$F$21,IF('System Design'!$F$8=2,'Hourly Demand and Generation'!H6468*'System Design'!$F$21,IF('System Design'!$F$8=3,'Hourly Demand and Generation'!I6468*'System Design'!$F$21)))</f>
        <v>168</v>
      </c>
      <c r="O6468" s="32">
        <f>IF('System Design'!$F$8=1,'Hourly Demand and Generation'!J6468*'System Design'!$F$22,IF('System Design'!$F$8=2,'Hourly Demand and Generation'!K6468*'System Design'!$F$22,IF('System Design'!$F$8=3,'Hourly Demand and Generation'!L6468*'System Design'!$F$22)))</f>
        <v>900</v>
      </c>
      <c r="Q6468" s="32">
        <f t="shared" si="1433"/>
        <v>0</v>
      </c>
      <c r="R6468" s="32">
        <f t="shared" si="1436"/>
        <v>5400</v>
      </c>
      <c r="S6468" s="32">
        <f t="shared" si="1437"/>
        <v>0</v>
      </c>
      <c r="T6468" s="32">
        <f t="shared" si="1438"/>
        <v>21600</v>
      </c>
      <c r="U6468" s="32">
        <f t="shared" si="1439"/>
        <v>0</v>
      </c>
      <c r="V6468" s="32">
        <f t="shared" si="1434"/>
        <v>776.78241000836897</v>
      </c>
      <c r="W6468" s="32">
        <f t="shared" si="1440"/>
        <v>776.78241000836897</v>
      </c>
      <c r="X6468" s="32">
        <f t="shared" si="1441"/>
        <v>776.78241000836897</v>
      </c>
    </row>
    <row r="6469" spans="1:24" x14ac:dyDescent="0.25">
      <c r="A6469" s="2"/>
      <c r="B6469" s="2" t="s">
        <v>10</v>
      </c>
      <c r="C6469" s="2">
        <f t="shared" si="1446"/>
        <v>270</v>
      </c>
      <c r="D6469" s="2">
        <f t="shared" si="1447"/>
        <v>9</v>
      </c>
      <c r="E6469" s="2">
        <f t="shared" si="1435"/>
        <v>6465</v>
      </c>
      <c r="F6469" s="11">
        <v>291.21758999163097</v>
      </c>
      <c r="G6469" s="9">
        <v>0.4</v>
      </c>
      <c r="H6469" s="9">
        <v>0.432</v>
      </c>
      <c r="I6469" s="9">
        <v>0.46400000000000002</v>
      </c>
      <c r="J6469" s="9">
        <v>0.12750663517177799</v>
      </c>
      <c r="K6469" s="9">
        <v>0.32</v>
      </c>
      <c r="L6469" s="9">
        <v>0.32</v>
      </c>
      <c r="N6469" s="32">
        <f>IF('System Design'!$F$8=1,'Hourly Demand and Generation'!G6469*'System Design'!$F$21,IF('System Design'!$F$8=2,'Hourly Demand and Generation'!H6469*'System Design'!$F$21,IF('System Design'!$F$8=3,'Hourly Demand and Generation'!I6469*'System Design'!$F$21)))</f>
        <v>232</v>
      </c>
      <c r="O6469" s="32">
        <f>IF('System Design'!$F$8=1,'Hourly Demand and Generation'!J6469*'System Design'!$F$22,IF('System Design'!$F$8=2,'Hourly Demand and Generation'!K6469*'System Design'!$F$22,IF('System Design'!$F$8=3,'Hourly Demand and Generation'!L6469*'System Design'!$F$22)))</f>
        <v>800</v>
      </c>
      <c r="Q6469" s="32">
        <f t="shared" si="1433"/>
        <v>0</v>
      </c>
      <c r="R6469" s="32">
        <f t="shared" si="1436"/>
        <v>5400</v>
      </c>
      <c r="S6469" s="32">
        <f t="shared" si="1437"/>
        <v>0</v>
      </c>
      <c r="T6469" s="32">
        <f t="shared" si="1438"/>
        <v>21600</v>
      </c>
      <c r="U6469" s="32">
        <f t="shared" si="1439"/>
        <v>0</v>
      </c>
      <c r="V6469" s="32">
        <f t="shared" si="1434"/>
        <v>740.78241000836897</v>
      </c>
      <c r="W6469" s="32">
        <f t="shared" si="1440"/>
        <v>740.78241000836897</v>
      </c>
      <c r="X6469" s="32">
        <f t="shared" si="1441"/>
        <v>740.78241000836897</v>
      </c>
    </row>
    <row r="6470" spans="1:24" x14ac:dyDescent="0.25">
      <c r="A6470" s="2"/>
      <c r="B6470" s="2" t="s">
        <v>10</v>
      </c>
      <c r="C6470" s="2">
        <f t="shared" si="1446"/>
        <v>270</v>
      </c>
      <c r="D6470" s="2">
        <f t="shared" si="1447"/>
        <v>10</v>
      </c>
      <c r="E6470" s="2">
        <f t="shared" si="1435"/>
        <v>6466</v>
      </c>
      <c r="F6470" s="11">
        <v>283.93715024184098</v>
      </c>
      <c r="G6470" s="9">
        <v>0.53600000000000003</v>
      </c>
      <c r="H6470" s="9">
        <v>0.56799999999999995</v>
      </c>
      <c r="I6470" s="9">
        <v>0.6</v>
      </c>
      <c r="J6470" s="9">
        <v>0.14344496456825001</v>
      </c>
      <c r="K6470" s="9">
        <v>0.36</v>
      </c>
      <c r="L6470" s="9">
        <v>0.36</v>
      </c>
      <c r="N6470" s="32">
        <f>IF('System Design'!$F$8=1,'Hourly Demand and Generation'!G6470*'System Design'!$F$21,IF('System Design'!$F$8=2,'Hourly Demand and Generation'!H6470*'System Design'!$F$21,IF('System Design'!$F$8=3,'Hourly Demand and Generation'!I6470*'System Design'!$F$21)))</f>
        <v>300</v>
      </c>
      <c r="O6470" s="32">
        <f>IF('System Design'!$F$8=1,'Hourly Demand and Generation'!J6470*'System Design'!$F$22,IF('System Design'!$F$8=2,'Hourly Demand and Generation'!K6470*'System Design'!$F$22,IF('System Design'!$F$8=3,'Hourly Demand and Generation'!L6470*'System Design'!$F$22)))</f>
        <v>900</v>
      </c>
      <c r="Q6470" s="32">
        <f t="shared" ref="Q6470:Q6533" si="1448">IF(F6470-N6470-O6470&gt;0,F6470-N6470-O6470,0)</f>
        <v>0</v>
      </c>
      <c r="R6470" s="32">
        <f t="shared" si="1436"/>
        <v>5400</v>
      </c>
      <c r="S6470" s="32">
        <f t="shared" si="1437"/>
        <v>0</v>
      </c>
      <c r="T6470" s="32">
        <f t="shared" si="1438"/>
        <v>21600</v>
      </c>
      <c r="U6470" s="32">
        <f t="shared" si="1439"/>
        <v>0</v>
      </c>
      <c r="V6470" s="32">
        <f t="shared" ref="V6470:V6533" si="1449">IF(F6470-N6470-O6470&lt;0,N6470+O6470-F6470,0)</f>
        <v>916.06284975815902</v>
      </c>
      <c r="W6470" s="32">
        <f t="shared" si="1440"/>
        <v>916.06284975815902</v>
      </c>
      <c r="X6470" s="32">
        <f t="shared" si="1441"/>
        <v>916.06284975815902</v>
      </c>
    </row>
    <row r="6471" spans="1:24" x14ac:dyDescent="0.25">
      <c r="A6471" s="2"/>
      <c r="B6471" s="2" t="s">
        <v>10</v>
      </c>
      <c r="C6471" s="2">
        <f t="shared" si="1446"/>
        <v>270</v>
      </c>
      <c r="D6471" s="2">
        <f t="shared" si="1447"/>
        <v>11</v>
      </c>
      <c r="E6471" s="2">
        <f t="shared" ref="E6471:E6534" si="1450">E6470+1</f>
        <v>6467</v>
      </c>
      <c r="F6471" s="11">
        <v>280.29693036694499</v>
      </c>
      <c r="G6471" s="9">
        <v>0.66400000000000003</v>
      </c>
      <c r="H6471" s="9">
        <v>0.7</v>
      </c>
      <c r="I6471" s="9">
        <v>0.73599999999999999</v>
      </c>
      <c r="J6471" s="9">
        <v>0.12750663517177799</v>
      </c>
      <c r="K6471" s="9">
        <v>0.32</v>
      </c>
      <c r="L6471" s="9">
        <v>0.32</v>
      </c>
      <c r="N6471" s="32">
        <f>IF('System Design'!$F$8=1,'Hourly Demand and Generation'!G6471*'System Design'!$F$21,IF('System Design'!$F$8=2,'Hourly Demand and Generation'!H6471*'System Design'!$F$21,IF('System Design'!$F$8=3,'Hourly Demand and Generation'!I6471*'System Design'!$F$21)))</f>
        <v>368</v>
      </c>
      <c r="O6471" s="32">
        <f>IF('System Design'!$F$8=1,'Hourly Demand and Generation'!J6471*'System Design'!$F$22,IF('System Design'!$F$8=2,'Hourly Demand and Generation'!K6471*'System Design'!$F$22,IF('System Design'!$F$8=3,'Hourly Demand and Generation'!L6471*'System Design'!$F$22)))</f>
        <v>800</v>
      </c>
      <c r="Q6471" s="32">
        <f t="shared" si="1448"/>
        <v>0</v>
      </c>
      <c r="R6471" s="32">
        <f t="shared" ref="R6471:R6534" si="1451">IF($Q6471&lt;R6470+$V6471,IF(R6470+$V6471-$Q6471&gt;5400,5400,R6470+$V6471-$Q6471),0)</f>
        <v>5400</v>
      </c>
      <c r="S6471" s="32">
        <f t="shared" ref="S6471:S6534" si="1452">IF(R6471&gt;0,0,$Q6471+$V6471-R6470)</f>
        <v>0</v>
      </c>
      <c r="T6471" s="32">
        <f t="shared" ref="T6471:T6534" si="1453">IF($Q6471&lt;T6470+$V6471,IF(T6470+$V6471-$Q6471&gt;21600,21600,T6470+$V6471-$Q6471),0)</f>
        <v>21600</v>
      </c>
      <c r="U6471" s="32">
        <f t="shared" ref="U6471:U6534" si="1454">IF(T6471&gt;0,0,$Q6471+$V6471-T6470)</f>
        <v>0</v>
      </c>
      <c r="V6471" s="32">
        <f t="shared" si="1449"/>
        <v>887.70306963305507</v>
      </c>
      <c r="W6471" s="32">
        <f t="shared" ref="W6471:W6534" si="1455">IF(R6471=5400,$V6471-(R6471-R6470),0)</f>
        <v>887.70306963305507</v>
      </c>
      <c r="X6471" s="32">
        <f t="shared" ref="X6471:X6534" si="1456">IF(T6471=21600,$V6471-(T6471-T6470),0)</f>
        <v>887.70306963305507</v>
      </c>
    </row>
    <row r="6472" spans="1:24" x14ac:dyDescent="0.25">
      <c r="A6472" s="2"/>
      <c r="B6472" s="2" t="s">
        <v>10</v>
      </c>
      <c r="C6472" s="2">
        <f t="shared" si="1446"/>
        <v>270</v>
      </c>
      <c r="D6472" s="2">
        <f t="shared" si="1447"/>
        <v>12</v>
      </c>
      <c r="E6472" s="2">
        <f t="shared" si="1450"/>
        <v>6468</v>
      </c>
      <c r="F6472" s="11">
        <v>280.29693036694499</v>
      </c>
      <c r="G6472" s="9">
        <v>0.8</v>
      </c>
      <c r="H6472" s="9">
        <v>0.8</v>
      </c>
      <c r="I6472" s="9">
        <v>0.8</v>
      </c>
      <c r="J6472" s="9">
        <v>0.119537470473542</v>
      </c>
      <c r="K6472" s="9">
        <v>0.3</v>
      </c>
      <c r="L6472" s="9">
        <v>0.3</v>
      </c>
      <c r="N6472" s="32">
        <f>IF('System Design'!$F$8=1,'Hourly Demand and Generation'!G6472*'System Design'!$F$21,IF('System Design'!$F$8=2,'Hourly Demand and Generation'!H6472*'System Design'!$F$21,IF('System Design'!$F$8=3,'Hourly Demand and Generation'!I6472*'System Design'!$F$21)))</f>
        <v>400</v>
      </c>
      <c r="O6472" s="32">
        <f>IF('System Design'!$F$8=1,'Hourly Demand and Generation'!J6472*'System Design'!$F$22,IF('System Design'!$F$8=2,'Hourly Demand and Generation'!K6472*'System Design'!$F$22,IF('System Design'!$F$8=3,'Hourly Demand and Generation'!L6472*'System Design'!$F$22)))</f>
        <v>750</v>
      </c>
      <c r="Q6472" s="32">
        <f t="shared" si="1448"/>
        <v>0</v>
      </c>
      <c r="R6472" s="32">
        <f t="shared" si="1451"/>
        <v>5400</v>
      </c>
      <c r="S6472" s="32">
        <f t="shared" si="1452"/>
        <v>0</v>
      </c>
      <c r="T6472" s="32">
        <f t="shared" si="1453"/>
        <v>21600</v>
      </c>
      <c r="U6472" s="32">
        <f t="shared" si="1454"/>
        <v>0</v>
      </c>
      <c r="V6472" s="32">
        <f t="shared" si="1449"/>
        <v>869.70306963305507</v>
      </c>
      <c r="W6472" s="32">
        <f t="shared" si="1455"/>
        <v>869.70306963305507</v>
      </c>
      <c r="X6472" s="32">
        <f t="shared" si="1456"/>
        <v>869.70306963305507</v>
      </c>
    </row>
    <row r="6473" spans="1:24" x14ac:dyDescent="0.25">
      <c r="A6473" s="2"/>
      <c r="B6473" s="2" t="s">
        <v>10</v>
      </c>
      <c r="C6473" s="2">
        <f t="shared" si="1446"/>
        <v>270</v>
      </c>
      <c r="D6473" s="2">
        <f t="shared" si="1447"/>
        <v>13</v>
      </c>
      <c r="E6473" s="2">
        <f t="shared" si="1450"/>
        <v>6469</v>
      </c>
      <c r="F6473" s="11">
        <v>291.21758999163097</v>
      </c>
      <c r="G6473" s="9">
        <v>0.66400000000000003</v>
      </c>
      <c r="H6473" s="9">
        <v>0.7</v>
      </c>
      <c r="I6473" s="9">
        <v>0.73599999999999999</v>
      </c>
      <c r="J6473" s="9">
        <v>0.12750663517177799</v>
      </c>
      <c r="K6473" s="9">
        <v>0.32</v>
      </c>
      <c r="L6473" s="9">
        <v>0.32</v>
      </c>
      <c r="N6473" s="32">
        <f>IF('System Design'!$F$8=1,'Hourly Demand and Generation'!G6473*'System Design'!$F$21,IF('System Design'!$F$8=2,'Hourly Demand and Generation'!H6473*'System Design'!$F$21,IF('System Design'!$F$8=3,'Hourly Demand and Generation'!I6473*'System Design'!$F$21)))</f>
        <v>368</v>
      </c>
      <c r="O6473" s="32">
        <f>IF('System Design'!$F$8=1,'Hourly Demand and Generation'!J6473*'System Design'!$F$22,IF('System Design'!$F$8=2,'Hourly Demand and Generation'!K6473*'System Design'!$F$22,IF('System Design'!$F$8=3,'Hourly Demand and Generation'!L6473*'System Design'!$F$22)))</f>
        <v>800</v>
      </c>
      <c r="Q6473" s="32">
        <f t="shared" si="1448"/>
        <v>0</v>
      </c>
      <c r="R6473" s="32">
        <f t="shared" si="1451"/>
        <v>5400</v>
      </c>
      <c r="S6473" s="32">
        <f t="shared" si="1452"/>
        <v>0</v>
      </c>
      <c r="T6473" s="32">
        <f t="shared" si="1453"/>
        <v>21600</v>
      </c>
      <c r="U6473" s="32">
        <f t="shared" si="1454"/>
        <v>0</v>
      </c>
      <c r="V6473" s="32">
        <f t="shared" si="1449"/>
        <v>876.78241000836897</v>
      </c>
      <c r="W6473" s="32">
        <f t="shared" si="1455"/>
        <v>876.78241000836897</v>
      </c>
      <c r="X6473" s="32">
        <f t="shared" si="1456"/>
        <v>876.78241000836897</v>
      </c>
    </row>
    <row r="6474" spans="1:24" x14ac:dyDescent="0.25">
      <c r="A6474" s="2"/>
      <c r="B6474" s="2" t="s">
        <v>10</v>
      </c>
      <c r="C6474" s="2">
        <f t="shared" si="1446"/>
        <v>270</v>
      </c>
      <c r="D6474" s="2">
        <f t="shared" si="1447"/>
        <v>14</v>
      </c>
      <c r="E6474" s="2">
        <f t="shared" si="1450"/>
        <v>6470</v>
      </c>
      <c r="F6474" s="11">
        <v>291.21758999163097</v>
      </c>
      <c r="G6474" s="9">
        <v>0.53600000000000003</v>
      </c>
      <c r="H6474" s="9">
        <v>0.56799999999999995</v>
      </c>
      <c r="I6474" s="9">
        <v>0.6</v>
      </c>
      <c r="J6474" s="9">
        <v>0.13547579987001401</v>
      </c>
      <c r="K6474" s="9">
        <v>0.34</v>
      </c>
      <c r="L6474" s="9">
        <v>0.34</v>
      </c>
      <c r="N6474" s="32">
        <f>IF('System Design'!$F$8=1,'Hourly Demand and Generation'!G6474*'System Design'!$F$21,IF('System Design'!$F$8=2,'Hourly Demand and Generation'!H6474*'System Design'!$F$21,IF('System Design'!$F$8=3,'Hourly Demand and Generation'!I6474*'System Design'!$F$21)))</f>
        <v>300</v>
      </c>
      <c r="O6474" s="32">
        <f>IF('System Design'!$F$8=1,'Hourly Demand and Generation'!J6474*'System Design'!$F$22,IF('System Design'!$F$8=2,'Hourly Demand and Generation'!K6474*'System Design'!$F$22,IF('System Design'!$F$8=3,'Hourly Demand and Generation'!L6474*'System Design'!$F$22)))</f>
        <v>850.00000000000011</v>
      </c>
      <c r="Q6474" s="32">
        <f t="shared" si="1448"/>
        <v>0</v>
      </c>
      <c r="R6474" s="32">
        <f t="shared" si="1451"/>
        <v>5400</v>
      </c>
      <c r="S6474" s="32">
        <f t="shared" si="1452"/>
        <v>0</v>
      </c>
      <c r="T6474" s="32">
        <f t="shared" si="1453"/>
        <v>21600</v>
      </c>
      <c r="U6474" s="32">
        <f t="shared" si="1454"/>
        <v>0</v>
      </c>
      <c r="V6474" s="32">
        <f t="shared" si="1449"/>
        <v>858.78241000836897</v>
      </c>
      <c r="W6474" s="32">
        <f t="shared" si="1455"/>
        <v>858.78241000836897</v>
      </c>
      <c r="X6474" s="32">
        <f t="shared" si="1456"/>
        <v>858.78241000836897</v>
      </c>
    </row>
    <row r="6475" spans="1:24" x14ac:dyDescent="0.25">
      <c r="A6475" s="2"/>
      <c r="B6475" s="2" t="s">
        <v>10</v>
      </c>
      <c r="C6475" s="2">
        <f t="shared" si="1446"/>
        <v>270</v>
      </c>
      <c r="D6475" s="2">
        <f t="shared" si="1447"/>
        <v>15</v>
      </c>
      <c r="E6475" s="2">
        <f t="shared" si="1450"/>
        <v>6471</v>
      </c>
      <c r="F6475" s="11">
        <v>309.41868936610803</v>
      </c>
      <c r="G6475" s="9">
        <v>0.4</v>
      </c>
      <c r="H6475" s="9">
        <v>0.432</v>
      </c>
      <c r="I6475" s="9">
        <v>0.46400000000000002</v>
      </c>
      <c r="J6475" s="9">
        <v>0.14344496456825001</v>
      </c>
      <c r="K6475" s="9">
        <v>0.36</v>
      </c>
      <c r="L6475" s="9">
        <v>0.36</v>
      </c>
      <c r="N6475" s="32">
        <f>IF('System Design'!$F$8=1,'Hourly Demand and Generation'!G6475*'System Design'!$F$21,IF('System Design'!$F$8=2,'Hourly Demand and Generation'!H6475*'System Design'!$F$21,IF('System Design'!$F$8=3,'Hourly Demand and Generation'!I6475*'System Design'!$F$21)))</f>
        <v>232</v>
      </c>
      <c r="O6475" s="32">
        <f>IF('System Design'!$F$8=1,'Hourly Demand and Generation'!J6475*'System Design'!$F$22,IF('System Design'!$F$8=2,'Hourly Demand and Generation'!K6475*'System Design'!$F$22,IF('System Design'!$F$8=3,'Hourly Demand and Generation'!L6475*'System Design'!$F$22)))</f>
        <v>900</v>
      </c>
      <c r="Q6475" s="32">
        <f t="shared" si="1448"/>
        <v>0</v>
      </c>
      <c r="R6475" s="32">
        <f t="shared" si="1451"/>
        <v>5400</v>
      </c>
      <c r="S6475" s="32">
        <f t="shared" si="1452"/>
        <v>0</v>
      </c>
      <c r="T6475" s="32">
        <f t="shared" si="1453"/>
        <v>21600</v>
      </c>
      <c r="U6475" s="32">
        <f t="shared" si="1454"/>
        <v>0</v>
      </c>
      <c r="V6475" s="32">
        <f t="shared" si="1449"/>
        <v>822.58131063389192</v>
      </c>
      <c r="W6475" s="32">
        <f t="shared" si="1455"/>
        <v>822.58131063389192</v>
      </c>
      <c r="X6475" s="32">
        <f t="shared" si="1456"/>
        <v>822.58131063389192</v>
      </c>
    </row>
    <row r="6476" spans="1:24" x14ac:dyDescent="0.25">
      <c r="A6476" s="2"/>
      <c r="B6476" s="2" t="s">
        <v>10</v>
      </c>
      <c r="C6476" s="2">
        <f t="shared" si="1446"/>
        <v>270</v>
      </c>
      <c r="D6476" s="2">
        <f t="shared" si="1447"/>
        <v>16</v>
      </c>
      <c r="E6476" s="2">
        <f t="shared" si="1450"/>
        <v>6472</v>
      </c>
      <c r="F6476" s="11">
        <v>327.61978874058502</v>
      </c>
      <c r="G6476" s="9">
        <v>0.26400000000000001</v>
      </c>
      <c r="H6476" s="9">
        <v>0.3</v>
      </c>
      <c r="I6476" s="9">
        <v>0.33600000000000002</v>
      </c>
      <c r="J6476" s="9">
        <v>0.14344496456825001</v>
      </c>
      <c r="K6476" s="9">
        <v>0.36</v>
      </c>
      <c r="L6476" s="9">
        <v>0.36</v>
      </c>
      <c r="N6476" s="32">
        <f>IF('System Design'!$F$8=1,'Hourly Demand and Generation'!G6476*'System Design'!$F$21,IF('System Design'!$F$8=2,'Hourly Demand and Generation'!H6476*'System Design'!$F$21,IF('System Design'!$F$8=3,'Hourly Demand and Generation'!I6476*'System Design'!$F$21)))</f>
        <v>168</v>
      </c>
      <c r="O6476" s="32">
        <f>IF('System Design'!$F$8=1,'Hourly Demand and Generation'!J6476*'System Design'!$F$22,IF('System Design'!$F$8=2,'Hourly Demand and Generation'!K6476*'System Design'!$F$22,IF('System Design'!$F$8=3,'Hourly Demand and Generation'!L6476*'System Design'!$F$22)))</f>
        <v>900</v>
      </c>
      <c r="Q6476" s="32">
        <f t="shared" si="1448"/>
        <v>0</v>
      </c>
      <c r="R6476" s="32">
        <f t="shared" si="1451"/>
        <v>5400</v>
      </c>
      <c r="S6476" s="32">
        <f t="shared" si="1452"/>
        <v>0</v>
      </c>
      <c r="T6476" s="32">
        <f t="shared" si="1453"/>
        <v>21600</v>
      </c>
      <c r="U6476" s="32">
        <f t="shared" si="1454"/>
        <v>0</v>
      </c>
      <c r="V6476" s="32">
        <f t="shared" si="1449"/>
        <v>740.38021125941498</v>
      </c>
      <c r="W6476" s="32">
        <f t="shared" si="1455"/>
        <v>740.38021125941498</v>
      </c>
      <c r="X6476" s="32">
        <f t="shared" si="1456"/>
        <v>740.38021125941498</v>
      </c>
    </row>
    <row r="6477" spans="1:24" x14ac:dyDescent="0.25">
      <c r="A6477" s="2"/>
      <c r="B6477" s="2" t="s">
        <v>10</v>
      </c>
      <c r="C6477" s="2">
        <f t="shared" si="1446"/>
        <v>270</v>
      </c>
      <c r="D6477" s="2">
        <f t="shared" si="1447"/>
        <v>17</v>
      </c>
      <c r="E6477" s="2">
        <f t="shared" si="1450"/>
        <v>6473</v>
      </c>
      <c r="F6477" s="11">
        <v>345.82088811506202</v>
      </c>
      <c r="G6477" s="9">
        <v>0.13600000000000001</v>
      </c>
      <c r="H6477" s="9">
        <v>0.16800000000000001</v>
      </c>
      <c r="I6477" s="9">
        <v>0.2</v>
      </c>
      <c r="J6477" s="9">
        <v>0.15938329396472201</v>
      </c>
      <c r="K6477" s="9">
        <v>0.4</v>
      </c>
      <c r="L6477" s="9">
        <v>0.4</v>
      </c>
      <c r="N6477" s="32">
        <f>IF('System Design'!$F$8=1,'Hourly Demand and Generation'!G6477*'System Design'!$F$21,IF('System Design'!$F$8=2,'Hourly Demand and Generation'!H6477*'System Design'!$F$21,IF('System Design'!$F$8=3,'Hourly Demand and Generation'!I6477*'System Design'!$F$21)))</f>
        <v>100</v>
      </c>
      <c r="O6477" s="32">
        <f>IF('System Design'!$F$8=1,'Hourly Demand and Generation'!J6477*'System Design'!$F$22,IF('System Design'!$F$8=2,'Hourly Demand and Generation'!K6477*'System Design'!$F$22,IF('System Design'!$F$8=3,'Hourly Demand and Generation'!L6477*'System Design'!$F$22)))</f>
        <v>1000</v>
      </c>
      <c r="Q6477" s="32">
        <f t="shared" si="1448"/>
        <v>0</v>
      </c>
      <c r="R6477" s="32">
        <f t="shared" si="1451"/>
        <v>5400</v>
      </c>
      <c r="S6477" s="32">
        <f t="shared" si="1452"/>
        <v>0</v>
      </c>
      <c r="T6477" s="32">
        <f t="shared" si="1453"/>
        <v>21600</v>
      </c>
      <c r="U6477" s="32">
        <f t="shared" si="1454"/>
        <v>0</v>
      </c>
      <c r="V6477" s="32">
        <f t="shared" si="1449"/>
        <v>754.17911188493804</v>
      </c>
      <c r="W6477" s="32">
        <f t="shared" si="1455"/>
        <v>754.17911188493804</v>
      </c>
      <c r="X6477" s="32">
        <f t="shared" si="1456"/>
        <v>754.17911188493804</v>
      </c>
    </row>
    <row r="6478" spans="1:24" x14ac:dyDescent="0.25">
      <c r="A6478" s="2"/>
      <c r="B6478" s="2" t="s">
        <v>10</v>
      </c>
      <c r="C6478" s="2">
        <f t="shared" si="1446"/>
        <v>270</v>
      </c>
      <c r="D6478" s="2">
        <f t="shared" si="1447"/>
        <v>18</v>
      </c>
      <c r="E6478" s="2">
        <f t="shared" si="1450"/>
        <v>6474</v>
      </c>
      <c r="F6478" s="11">
        <v>364.02198748953901</v>
      </c>
      <c r="G6478" s="9">
        <v>6.4000000000000001E-2</v>
      </c>
      <c r="H6478" s="9">
        <v>0.1</v>
      </c>
      <c r="I6478" s="9">
        <v>0.13600000000000001</v>
      </c>
      <c r="J6478" s="9">
        <v>0.15141412926648601</v>
      </c>
      <c r="K6478" s="9">
        <v>0.38</v>
      </c>
      <c r="L6478" s="9">
        <v>0.38</v>
      </c>
      <c r="N6478" s="32">
        <f>IF('System Design'!$F$8=1,'Hourly Demand and Generation'!G6478*'System Design'!$F$21,IF('System Design'!$F$8=2,'Hourly Demand and Generation'!H6478*'System Design'!$F$21,IF('System Design'!$F$8=3,'Hourly Demand and Generation'!I6478*'System Design'!$F$21)))</f>
        <v>68</v>
      </c>
      <c r="O6478" s="32">
        <f>IF('System Design'!$F$8=1,'Hourly Demand and Generation'!J6478*'System Design'!$F$22,IF('System Design'!$F$8=2,'Hourly Demand and Generation'!K6478*'System Design'!$F$22,IF('System Design'!$F$8=3,'Hourly Demand and Generation'!L6478*'System Design'!$F$22)))</f>
        <v>950</v>
      </c>
      <c r="Q6478" s="32">
        <f t="shared" si="1448"/>
        <v>0</v>
      </c>
      <c r="R6478" s="32">
        <f t="shared" si="1451"/>
        <v>5400</v>
      </c>
      <c r="S6478" s="32">
        <f t="shared" si="1452"/>
        <v>0</v>
      </c>
      <c r="T6478" s="32">
        <f t="shared" si="1453"/>
        <v>21600</v>
      </c>
      <c r="U6478" s="32">
        <f t="shared" si="1454"/>
        <v>0</v>
      </c>
      <c r="V6478" s="32">
        <f t="shared" si="1449"/>
        <v>653.97801251046099</v>
      </c>
      <c r="W6478" s="32">
        <f t="shared" si="1455"/>
        <v>653.97801251046099</v>
      </c>
      <c r="X6478" s="32">
        <f t="shared" si="1456"/>
        <v>653.97801251046099</v>
      </c>
    </row>
    <row r="6479" spans="1:24" x14ac:dyDescent="0.25">
      <c r="A6479" s="2"/>
      <c r="B6479" s="2" t="s">
        <v>10</v>
      </c>
      <c r="C6479" s="2">
        <f t="shared" si="1446"/>
        <v>270</v>
      </c>
      <c r="D6479" s="2">
        <f t="shared" si="1447"/>
        <v>19</v>
      </c>
      <c r="E6479" s="2">
        <f t="shared" si="1450"/>
        <v>6475</v>
      </c>
      <c r="F6479" s="11">
        <v>353.10132786485298</v>
      </c>
      <c r="G6479" s="10">
        <v>0</v>
      </c>
      <c r="H6479" s="10">
        <v>3.2000000000000001E-2</v>
      </c>
      <c r="I6479" s="10">
        <v>6.4000000000000001E-2</v>
      </c>
      <c r="J6479" s="9">
        <v>0.14344496456825001</v>
      </c>
      <c r="K6479" s="9">
        <v>0.36</v>
      </c>
      <c r="L6479" s="9">
        <v>0.36</v>
      </c>
      <c r="N6479" s="32">
        <f>IF('System Design'!$F$8=1,'Hourly Demand and Generation'!G6479*'System Design'!$F$21,IF('System Design'!$F$8=2,'Hourly Demand and Generation'!H6479*'System Design'!$F$21,IF('System Design'!$F$8=3,'Hourly Demand and Generation'!I6479*'System Design'!$F$21)))</f>
        <v>32</v>
      </c>
      <c r="O6479" s="32">
        <f>IF('System Design'!$F$8=1,'Hourly Demand and Generation'!J6479*'System Design'!$F$22,IF('System Design'!$F$8=2,'Hourly Demand and Generation'!K6479*'System Design'!$F$22,IF('System Design'!$F$8=3,'Hourly Demand and Generation'!L6479*'System Design'!$F$22)))</f>
        <v>900</v>
      </c>
      <c r="Q6479" s="32">
        <f t="shared" si="1448"/>
        <v>0</v>
      </c>
      <c r="R6479" s="32">
        <f t="shared" si="1451"/>
        <v>5400</v>
      </c>
      <c r="S6479" s="32">
        <f t="shared" si="1452"/>
        <v>0</v>
      </c>
      <c r="T6479" s="32">
        <f t="shared" si="1453"/>
        <v>21600</v>
      </c>
      <c r="U6479" s="32">
        <f t="shared" si="1454"/>
        <v>0</v>
      </c>
      <c r="V6479" s="32">
        <f t="shared" si="1449"/>
        <v>578.89867213514708</v>
      </c>
      <c r="W6479" s="32">
        <f t="shared" si="1455"/>
        <v>578.89867213514708</v>
      </c>
      <c r="X6479" s="32">
        <f t="shared" si="1456"/>
        <v>578.89867213514708</v>
      </c>
    </row>
    <row r="6480" spans="1:24" x14ac:dyDescent="0.25">
      <c r="A6480" s="2"/>
      <c r="B6480" s="2" t="s">
        <v>10</v>
      </c>
      <c r="C6480" s="2">
        <f t="shared" si="1446"/>
        <v>270</v>
      </c>
      <c r="D6480" s="2">
        <f t="shared" si="1447"/>
        <v>20</v>
      </c>
      <c r="E6480" s="2">
        <f t="shared" si="1450"/>
        <v>6476</v>
      </c>
      <c r="F6480" s="11">
        <v>345.82088811506202</v>
      </c>
      <c r="G6480" s="9">
        <v>0</v>
      </c>
      <c r="H6480" s="9">
        <v>0</v>
      </c>
      <c r="I6480" s="9">
        <v>0</v>
      </c>
      <c r="J6480" s="9">
        <v>0.14344496456825001</v>
      </c>
      <c r="K6480" s="9">
        <v>0.36</v>
      </c>
      <c r="L6480" s="9">
        <v>0.36</v>
      </c>
      <c r="N6480" s="32">
        <f>IF('System Design'!$F$8=1,'Hourly Demand and Generation'!G6480*'System Design'!$F$21,IF('System Design'!$F$8=2,'Hourly Demand and Generation'!H6480*'System Design'!$F$21,IF('System Design'!$F$8=3,'Hourly Demand and Generation'!I6480*'System Design'!$F$21)))</f>
        <v>0</v>
      </c>
      <c r="O6480" s="32">
        <f>IF('System Design'!$F$8=1,'Hourly Demand and Generation'!J6480*'System Design'!$F$22,IF('System Design'!$F$8=2,'Hourly Demand and Generation'!K6480*'System Design'!$F$22,IF('System Design'!$F$8=3,'Hourly Demand and Generation'!L6480*'System Design'!$F$22)))</f>
        <v>900</v>
      </c>
      <c r="Q6480" s="32">
        <f t="shared" si="1448"/>
        <v>0</v>
      </c>
      <c r="R6480" s="32">
        <f t="shared" si="1451"/>
        <v>5400</v>
      </c>
      <c r="S6480" s="32">
        <f t="shared" si="1452"/>
        <v>0</v>
      </c>
      <c r="T6480" s="32">
        <f t="shared" si="1453"/>
        <v>21600</v>
      </c>
      <c r="U6480" s="32">
        <f t="shared" si="1454"/>
        <v>0</v>
      </c>
      <c r="V6480" s="32">
        <f t="shared" si="1449"/>
        <v>554.17911188493804</v>
      </c>
      <c r="W6480" s="32">
        <f t="shared" si="1455"/>
        <v>554.17911188493804</v>
      </c>
      <c r="X6480" s="32">
        <f t="shared" si="1456"/>
        <v>554.17911188493804</v>
      </c>
    </row>
    <row r="6481" spans="1:24" x14ac:dyDescent="0.25">
      <c r="A6481" s="2"/>
      <c r="B6481" s="2" t="s">
        <v>10</v>
      </c>
      <c r="C6481" s="2">
        <f t="shared" si="1446"/>
        <v>270</v>
      </c>
      <c r="D6481" s="2">
        <f t="shared" si="1447"/>
        <v>21</v>
      </c>
      <c r="E6481" s="2">
        <f t="shared" si="1450"/>
        <v>6477</v>
      </c>
      <c r="F6481" s="11">
        <v>327.61978874058502</v>
      </c>
      <c r="G6481" s="9">
        <v>0</v>
      </c>
      <c r="H6481" s="9">
        <v>0</v>
      </c>
      <c r="I6481" s="9">
        <v>0</v>
      </c>
      <c r="J6481" s="9">
        <v>0.14344496456825001</v>
      </c>
      <c r="K6481" s="9">
        <v>0.36</v>
      </c>
      <c r="L6481" s="9">
        <v>0.36</v>
      </c>
      <c r="N6481" s="32">
        <f>IF('System Design'!$F$8=1,'Hourly Demand and Generation'!G6481*'System Design'!$F$21,IF('System Design'!$F$8=2,'Hourly Demand and Generation'!H6481*'System Design'!$F$21,IF('System Design'!$F$8=3,'Hourly Demand and Generation'!I6481*'System Design'!$F$21)))</f>
        <v>0</v>
      </c>
      <c r="O6481" s="32">
        <f>IF('System Design'!$F$8=1,'Hourly Demand and Generation'!J6481*'System Design'!$F$22,IF('System Design'!$F$8=2,'Hourly Demand and Generation'!K6481*'System Design'!$F$22,IF('System Design'!$F$8=3,'Hourly Demand and Generation'!L6481*'System Design'!$F$22)))</f>
        <v>900</v>
      </c>
      <c r="Q6481" s="32">
        <f t="shared" si="1448"/>
        <v>0</v>
      </c>
      <c r="R6481" s="32">
        <f t="shared" si="1451"/>
        <v>5400</v>
      </c>
      <c r="S6481" s="32">
        <f t="shared" si="1452"/>
        <v>0</v>
      </c>
      <c r="T6481" s="32">
        <f t="shared" si="1453"/>
        <v>21600</v>
      </c>
      <c r="U6481" s="32">
        <f t="shared" si="1454"/>
        <v>0</v>
      </c>
      <c r="V6481" s="32">
        <f t="shared" si="1449"/>
        <v>572.38021125941498</v>
      </c>
      <c r="W6481" s="32">
        <f t="shared" si="1455"/>
        <v>572.38021125941498</v>
      </c>
      <c r="X6481" s="32">
        <f t="shared" si="1456"/>
        <v>572.38021125941498</v>
      </c>
    </row>
    <row r="6482" spans="1:24" x14ac:dyDescent="0.25">
      <c r="A6482" s="2"/>
      <c r="B6482" s="2" t="s">
        <v>10</v>
      </c>
      <c r="C6482" s="2">
        <f t="shared" si="1446"/>
        <v>270</v>
      </c>
      <c r="D6482" s="2">
        <f t="shared" si="1447"/>
        <v>22</v>
      </c>
      <c r="E6482" s="2">
        <f t="shared" si="1450"/>
        <v>6478</v>
      </c>
      <c r="F6482" s="11">
        <v>309.41868936610803</v>
      </c>
      <c r="G6482" s="9">
        <v>0</v>
      </c>
      <c r="H6482" s="9">
        <v>0</v>
      </c>
      <c r="I6482" s="9">
        <v>0</v>
      </c>
      <c r="J6482" s="9">
        <v>0.15141412926648601</v>
      </c>
      <c r="K6482" s="9">
        <v>0.38</v>
      </c>
      <c r="L6482" s="9">
        <v>0.38</v>
      </c>
      <c r="N6482" s="32">
        <f>IF('System Design'!$F$8=1,'Hourly Demand and Generation'!G6482*'System Design'!$F$21,IF('System Design'!$F$8=2,'Hourly Demand and Generation'!H6482*'System Design'!$F$21,IF('System Design'!$F$8=3,'Hourly Demand and Generation'!I6482*'System Design'!$F$21)))</f>
        <v>0</v>
      </c>
      <c r="O6482" s="32">
        <f>IF('System Design'!$F$8=1,'Hourly Demand and Generation'!J6482*'System Design'!$F$22,IF('System Design'!$F$8=2,'Hourly Demand and Generation'!K6482*'System Design'!$F$22,IF('System Design'!$F$8=3,'Hourly Demand and Generation'!L6482*'System Design'!$F$22)))</f>
        <v>950</v>
      </c>
      <c r="Q6482" s="32">
        <f t="shared" si="1448"/>
        <v>0</v>
      </c>
      <c r="R6482" s="32">
        <f t="shared" si="1451"/>
        <v>5400</v>
      </c>
      <c r="S6482" s="32">
        <f t="shared" si="1452"/>
        <v>0</v>
      </c>
      <c r="T6482" s="32">
        <f t="shared" si="1453"/>
        <v>21600</v>
      </c>
      <c r="U6482" s="32">
        <f t="shared" si="1454"/>
        <v>0</v>
      </c>
      <c r="V6482" s="32">
        <f t="shared" si="1449"/>
        <v>640.58131063389192</v>
      </c>
      <c r="W6482" s="32">
        <f t="shared" si="1455"/>
        <v>640.58131063389192</v>
      </c>
      <c r="X6482" s="32">
        <f t="shared" si="1456"/>
        <v>640.58131063389192</v>
      </c>
    </row>
    <row r="6483" spans="1:24" x14ac:dyDescent="0.25">
      <c r="A6483" s="2"/>
      <c r="B6483" s="2" t="s">
        <v>10</v>
      </c>
      <c r="C6483" s="2">
        <f t="shared" si="1446"/>
        <v>270</v>
      </c>
      <c r="D6483" s="2">
        <f t="shared" si="1447"/>
        <v>23</v>
      </c>
      <c r="E6483" s="2">
        <f t="shared" si="1450"/>
        <v>6479</v>
      </c>
      <c r="F6483" s="11">
        <v>291.21758999163097</v>
      </c>
      <c r="G6483" s="9">
        <v>0</v>
      </c>
      <c r="H6483" s="9">
        <v>0</v>
      </c>
      <c r="I6483" s="9">
        <v>0</v>
      </c>
      <c r="J6483" s="9">
        <v>0.12750663517177799</v>
      </c>
      <c r="K6483" s="9">
        <v>0.32</v>
      </c>
      <c r="L6483" s="9">
        <v>0.32</v>
      </c>
      <c r="N6483" s="32">
        <f>IF('System Design'!$F$8=1,'Hourly Demand and Generation'!G6483*'System Design'!$F$21,IF('System Design'!$F$8=2,'Hourly Demand and Generation'!H6483*'System Design'!$F$21,IF('System Design'!$F$8=3,'Hourly Demand and Generation'!I6483*'System Design'!$F$21)))</f>
        <v>0</v>
      </c>
      <c r="O6483" s="32">
        <f>IF('System Design'!$F$8=1,'Hourly Demand and Generation'!J6483*'System Design'!$F$22,IF('System Design'!$F$8=2,'Hourly Demand and Generation'!K6483*'System Design'!$F$22,IF('System Design'!$F$8=3,'Hourly Demand and Generation'!L6483*'System Design'!$F$22)))</f>
        <v>800</v>
      </c>
      <c r="Q6483" s="32">
        <f t="shared" si="1448"/>
        <v>0</v>
      </c>
      <c r="R6483" s="32">
        <f t="shared" si="1451"/>
        <v>5400</v>
      </c>
      <c r="S6483" s="32">
        <f t="shared" si="1452"/>
        <v>0</v>
      </c>
      <c r="T6483" s="32">
        <f t="shared" si="1453"/>
        <v>21600</v>
      </c>
      <c r="U6483" s="32">
        <f t="shared" si="1454"/>
        <v>0</v>
      </c>
      <c r="V6483" s="32">
        <f t="shared" si="1449"/>
        <v>508.78241000836903</v>
      </c>
      <c r="W6483" s="32">
        <f t="shared" si="1455"/>
        <v>508.78241000836903</v>
      </c>
      <c r="X6483" s="32">
        <f t="shared" si="1456"/>
        <v>508.78241000836903</v>
      </c>
    </row>
    <row r="6484" spans="1:24" x14ac:dyDescent="0.25">
      <c r="A6484" s="2"/>
      <c r="B6484" s="2" t="s">
        <v>10</v>
      </c>
      <c r="C6484" s="2">
        <f t="shared" si="1446"/>
        <v>270</v>
      </c>
      <c r="D6484" s="2">
        <f t="shared" si="1447"/>
        <v>24</v>
      </c>
      <c r="E6484" s="2">
        <f t="shared" si="1450"/>
        <v>6480</v>
      </c>
      <c r="F6484" s="11">
        <v>254.81539124267701</v>
      </c>
      <c r="G6484" s="9">
        <v>0</v>
      </c>
      <c r="H6484" s="9">
        <v>0</v>
      </c>
      <c r="I6484" s="9">
        <v>0</v>
      </c>
      <c r="J6484" s="9">
        <v>0.12750663517177799</v>
      </c>
      <c r="K6484" s="9">
        <v>0.32</v>
      </c>
      <c r="L6484" s="9">
        <v>0.32</v>
      </c>
      <c r="N6484" s="32">
        <f>IF('System Design'!$F$8=1,'Hourly Demand and Generation'!G6484*'System Design'!$F$21,IF('System Design'!$F$8=2,'Hourly Demand and Generation'!H6484*'System Design'!$F$21,IF('System Design'!$F$8=3,'Hourly Demand and Generation'!I6484*'System Design'!$F$21)))</f>
        <v>0</v>
      </c>
      <c r="O6484" s="32">
        <f>IF('System Design'!$F$8=1,'Hourly Demand and Generation'!J6484*'System Design'!$F$22,IF('System Design'!$F$8=2,'Hourly Demand and Generation'!K6484*'System Design'!$F$22,IF('System Design'!$F$8=3,'Hourly Demand and Generation'!L6484*'System Design'!$F$22)))</f>
        <v>800</v>
      </c>
      <c r="Q6484" s="32">
        <f t="shared" si="1448"/>
        <v>0</v>
      </c>
      <c r="R6484" s="32">
        <f t="shared" si="1451"/>
        <v>5400</v>
      </c>
      <c r="S6484" s="32">
        <f t="shared" si="1452"/>
        <v>0</v>
      </c>
      <c r="T6484" s="32">
        <f t="shared" si="1453"/>
        <v>21600</v>
      </c>
      <c r="U6484" s="32">
        <f t="shared" si="1454"/>
        <v>0</v>
      </c>
      <c r="V6484" s="32">
        <f t="shared" si="1449"/>
        <v>545.18460875732296</v>
      </c>
      <c r="W6484" s="32">
        <f t="shared" si="1455"/>
        <v>545.18460875732296</v>
      </c>
      <c r="X6484" s="32">
        <f t="shared" si="1456"/>
        <v>545.18460875732296</v>
      </c>
    </row>
    <row r="6485" spans="1:24" x14ac:dyDescent="0.25">
      <c r="A6485" s="2"/>
      <c r="B6485" s="2" t="s">
        <v>10</v>
      </c>
      <c r="C6485" s="2">
        <f>C6484+1</f>
        <v>271</v>
      </c>
      <c r="D6485" s="2">
        <v>1</v>
      </c>
      <c r="E6485" s="2">
        <f t="shared" si="1450"/>
        <v>6481</v>
      </c>
      <c r="F6485" s="11">
        <v>216</v>
      </c>
      <c r="G6485" s="9">
        <v>0</v>
      </c>
      <c r="H6485" s="9">
        <v>0</v>
      </c>
      <c r="I6485" s="9">
        <v>0</v>
      </c>
      <c r="J6485" s="9">
        <v>0.4</v>
      </c>
      <c r="K6485" s="9">
        <v>0.4</v>
      </c>
      <c r="L6485" s="9">
        <v>0.4</v>
      </c>
      <c r="N6485" s="32">
        <f>IF('System Design'!$F$8=1,'Hourly Demand and Generation'!G6485*'System Design'!$F$21,IF('System Design'!$F$8=2,'Hourly Demand and Generation'!H6485*'System Design'!$F$21,IF('System Design'!$F$8=3,'Hourly Demand and Generation'!I6485*'System Design'!$F$21)))</f>
        <v>0</v>
      </c>
      <c r="O6485" s="32">
        <f>IF('System Design'!$F$8=1,'Hourly Demand and Generation'!J6485*'System Design'!$F$22,IF('System Design'!$F$8=2,'Hourly Demand and Generation'!K6485*'System Design'!$F$22,IF('System Design'!$F$8=3,'Hourly Demand and Generation'!L6485*'System Design'!$F$22)))</f>
        <v>1000</v>
      </c>
      <c r="Q6485" s="32">
        <f t="shared" si="1448"/>
        <v>0</v>
      </c>
      <c r="R6485" s="32">
        <f t="shared" si="1451"/>
        <v>5400</v>
      </c>
      <c r="S6485" s="32">
        <f t="shared" si="1452"/>
        <v>0</v>
      </c>
      <c r="T6485" s="32">
        <f t="shared" si="1453"/>
        <v>21600</v>
      </c>
      <c r="U6485" s="32">
        <f t="shared" si="1454"/>
        <v>0</v>
      </c>
      <c r="V6485" s="32">
        <f t="shared" si="1449"/>
        <v>784</v>
      </c>
      <c r="W6485" s="32">
        <f t="shared" si="1455"/>
        <v>784</v>
      </c>
      <c r="X6485" s="32">
        <f t="shared" si="1456"/>
        <v>784</v>
      </c>
    </row>
    <row r="6486" spans="1:24" x14ac:dyDescent="0.25">
      <c r="A6486" s="2"/>
      <c r="B6486" s="2" t="s">
        <v>10</v>
      </c>
      <c r="C6486" s="2">
        <f>C6485</f>
        <v>271</v>
      </c>
      <c r="D6486" s="2">
        <f>D6485+1</f>
        <v>2</v>
      </c>
      <c r="E6486" s="2">
        <f t="shared" si="1450"/>
        <v>6482</v>
      </c>
      <c r="F6486" s="11">
        <v>198</v>
      </c>
      <c r="G6486" s="9">
        <v>0</v>
      </c>
      <c r="H6486" s="9">
        <v>0</v>
      </c>
      <c r="I6486" s="9">
        <v>0</v>
      </c>
      <c r="J6486" s="9">
        <v>0.36</v>
      </c>
      <c r="K6486" s="9">
        <v>0.36</v>
      </c>
      <c r="L6486" s="9">
        <v>0.36</v>
      </c>
      <c r="N6486" s="32">
        <f>IF('System Design'!$F$8=1,'Hourly Demand and Generation'!G6486*'System Design'!$F$21,IF('System Design'!$F$8=2,'Hourly Demand and Generation'!H6486*'System Design'!$F$21,IF('System Design'!$F$8=3,'Hourly Demand and Generation'!I6486*'System Design'!$F$21)))</f>
        <v>0</v>
      </c>
      <c r="O6486" s="32">
        <f>IF('System Design'!$F$8=1,'Hourly Demand and Generation'!J6486*'System Design'!$F$22,IF('System Design'!$F$8=2,'Hourly Demand and Generation'!K6486*'System Design'!$F$22,IF('System Design'!$F$8=3,'Hourly Demand and Generation'!L6486*'System Design'!$F$22)))</f>
        <v>900</v>
      </c>
      <c r="Q6486" s="32">
        <f t="shared" si="1448"/>
        <v>0</v>
      </c>
      <c r="R6486" s="32">
        <f t="shared" si="1451"/>
        <v>5400</v>
      </c>
      <c r="S6486" s="32">
        <f t="shared" si="1452"/>
        <v>0</v>
      </c>
      <c r="T6486" s="32">
        <f t="shared" si="1453"/>
        <v>21600</v>
      </c>
      <c r="U6486" s="32">
        <f t="shared" si="1454"/>
        <v>0</v>
      </c>
      <c r="V6486" s="32">
        <f t="shared" si="1449"/>
        <v>702</v>
      </c>
      <c r="W6486" s="32">
        <f t="shared" si="1455"/>
        <v>702</v>
      </c>
      <c r="X6486" s="32">
        <f t="shared" si="1456"/>
        <v>702</v>
      </c>
    </row>
    <row r="6487" spans="1:24" x14ac:dyDescent="0.25">
      <c r="A6487" s="2"/>
      <c r="B6487" s="2" t="s">
        <v>10</v>
      </c>
      <c r="C6487" s="2">
        <f t="shared" ref="C6487:C6508" si="1457">C6486</f>
        <v>271</v>
      </c>
      <c r="D6487" s="2">
        <f t="shared" ref="D6487:D6508" si="1458">D6486+1</f>
        <v>3</v>
      </c>
      <c r="E6487" s="2">
        <f t="shared" si="1450"/>
        <v>6483</v>
      </c>
      <c r="F6487" s="11">
        <v>180</v>
      </c>
      <c r="G6487" s="9">
        <v>0</v>
      </c>
      <c r="H6487" s="9">
        <v>0</v>
      </c>
      <c r="I6487" s="9">
        <v>0</v>
      </c>
      <c r="J6487" s="9">
        <v>0.36</v>
      </c>
      <c r="K6487" s="9">
        <v>0.36</v>
      </c>
      <c r="L6487" s="9">
        <v>0.36</v>
      </c>
      <c r="N6487" s="32">
        <f>IF('System Design'!$F$8=1,'Hourly Demand and Generation'!G6487*'System Design'!$F$21,IF('System Design'!$F$8=2,'Hourly Demand and Generation'!H6487*'System Design'!$F$21,IF('System Design'!$F$8=3,'Hourly Demand and Generation'!I6487*'System Design'!$F$21)))</f>
        <v>0</v>
      </c>
      <c r="O6487" s="32">
        <f>IF('System Design'!$F$8=1,'Hourly Demand and Generation'!J6487*'System Design'!$F$22,IF('System Design'!$F$8=2,'Hourly Demand and Generation'!K6487*'System Design'!$F$22,IF('System Design'!$F$8=3,'Hourly Demand and Generation'!L6487*'System Design'!$F$22)))</f>
        <v>900</v>
      </c>
      <c r="Q6487" s="32">
        <f t="shared" si="1448"/>
        <v>0</v>
      </c>
      <c r="R6487" s="32">
        <f t="shared" si="1451"/>
        <v>5400</v>
      </c>
      <c r="S6487" s="32">
        <f t="shared" si="1452"/>
        <v>0</v>
      </c>
      <c r="T6487" s="32">
        <f t="shared" si="1453"/>
        <v>21600</v>
      </c>
      <c r="U6487" s="32">
        <f t="shared" si="1454"/>
        <v>0</v>
      </c>
      <c r="V6487" s="32">
        <f t="shared" si="1449"/>
        <v>720</v>
      </c>
      <c r="W6487" s="32">
        <f t="shared" si="1455"/>
        <v>720</v>
      </c>
      <c r="X6487" s="32">
        <f t="shared" si="1456"/>
        <v>720</v>
      </c>
    </row>
    <row r="6488" spans="1:24" x14ac:dyDescent="0.25">
      <c r="A6488" s="2"/>
      <c r="B6488" s="2" t="s">
        <v>10</v>
      </c>
      <c r="C6488" s="2">
        <f t="shared" si="1457"/>
        <v>271</v>
      </c>
      <c r="D6488" s="2">
        <f t="shared" si="1458"/>
        <v>4</v>
      </c>
      <c r="E6488" s="2">
        <f t="shared" si="1450"/>
        <v>6484</v>
      </c>
      <c r="F6488" s="11">
        <v>216</v>
      </c>
      <c r="G6488" s="9">
        <v>0</v>
      </c>
      <c r="H6488" s="9">
        <v>0</v>
      </c>
      <c r="I6488" s="9">
        <v>0</v>
      </c>
      <c r="J6488" s="9">
        <v>0.4</v>
      </c>
      <c r="K6488" s="9">
        <v>0.4</v>
      </c>
      <c r="L6488" s="9">
        <v>0.4</v>
      </c>
      <c r="N6488" s="32">
        <f>IF('System Design'!$F$8=1,'Hourly Demand and Generation'!G6488*'System Design'!$F$21,IF('System Design'!$F$8=2,'Hourly Demand and Generation'!H6488*'System Design'!$F$21,IF('System Design'!$F$8=3,'Hourly Demand and Generation'!I6488*'System Design'!$F$21)))</f>
        <v>0</v>
      </c>
      <c r="O6488" s="32">
        <f>IF('System Design'!$F$8=1,'Hourly Demand and Generation'!J6488*'System Design'!$F$22,IF('System Design'!$F$8=2,'Hourly Demand and Generation'!K6488*'System Design'!$F$22,IF('System Design'!$F$8=3,'Hourly Demand and Generation'!L6488*'System Design'!$F$22)))</f>
        <v>1000</v>
      </c>
      <c r="Q6488" s="32">
        <f t="shared" si="1448"/>
        <v>0</v>
      </c>
      <c r="R6488" s="32">
        <f t="shared" si="1451"/>
        <v>5400</v>
      </c>
      <c r="S6488" s="32">
        <f t="shared" si="1452"/>
        <v>0</v>
      </c>
      <c r="T6488" s="32">
        <f t="shared" si="1453"/>
        <v>21600</v>
      </c>
      <c r="U6488" s="32">
        <f t="shared" si="1454"/>
        <v>0</v>
      </c>
      <c r="V6488" s="32">
        <f t="shared" si="1449"/>
        <v>784</v>
      </c>
      <c r="W6488" s="32">
        <f t="shared" si="1455"/>
        <v>784</v>
      </c>
      <c r="X6488" s="32">
        <f t="shared" si="1456"/>
        <v>784</v>
      </c>
    </row>
    <row r="6489" spans="1:24" x14ac:dyDescent="0.25">
      <c r="A6489" s="2"/>
      <c r="B6489" s="2" t="s">
        <v>10</v>
      </c>
      <c r="C6489" s="2">
        <f t="shared" si="1457"/>
        <v>271</v>
      </c>
      <c r="D6489" s="2">
        <f t="shared" si="1458"/>
        <v>5</v>
      </c>
      <c r="E6489" s="2">
        <f t="shared" si="1450"/>
        <v>6485</v>
      </c>
      <c r="F6489" s="11">
        <v>234</v>
      </c>
      <c r="G6489" s="9">
        <v>0</v>
      </c>
      <c r="H6489" s="9">
        <v>3.2000000000000001E-2</v>
      </c>
      <c r="I6489" s="9">
        <v>6.4000000000000001E-2</v>
      </c>
      <c r="J6489" s="9">
        <v>0.32</v>
      </c>
      <c r="K6489" s="9">
        <v>0.32</v>
      </c>
      <c r="L6489" s="9">
        <v>0.32</v>
      </c>
      <c r="N6489" s="32">
        <f>IF('System Design'!$F$8=1,'Hourly Demand and Generation'!G6489*'System Design'!$F$21,IF('System Design'!$F$8=2,'Hourly Demand and Generation'!H6489*'System Design'!$F$21,IF('System Design'!$F$8=3,'Hourly Demand and Generation'!I6489*'System Design'!$F$21)))</f>
        <v>32</v>
      </c>
      <c r="O6489" s="32">
        <f>IF('System Design'!$F$8=1,'Hourly Demand and Generation'!J6489*'System Design'!$F$22,IF('System Design'!$F$8=2,'Hourly Demand and Generation'!K6489*'System Design'!$F$22,IF('System Design'!$F$8=3,'Hourly Demand and Generation'!L6489*'System Design'!$F$22)))</f>
        <v>800</v>
      </c>
      <c r="Q6489" s="32">
        <f t="shared" si="1448"/>
        <v>0</v>
      </c>
      <c r="R6489" s="32">
        <f t="shared" si="1451"/>
        <v>5400</v>
      </c>
      <c r="S6489" s="32">
        <f t="shared" si="1452"/>
        <v>0</v>
      </c>
      <c r="T6489" s="32">
        <f t="shared" si="1453"/>
        <v>21600</v>
      </c>
      <c r="U6489" s="32">
        <f t="shared" si="1454"/>
        <v>0</v>
      </c>
      <c r="V6489" s="32">
        <f t="shared" si="1449"/>
        <v>598</v>
      </c>
      <c r="W6489" s="32">
        <f t="shared" si="1455"/>
        <v>598</v>
      </c>
      <c r="X6489" s="32">
        <f t="shared" si="1456"/>
        <v>598</v>
      </c>
    </row>
    <row r="6490" spans="1:24" x14ac:dyDescent="0.25">
      <c r="A6490" s="2"/>
      <c r="B6490" s="2" t="s">
        <v>10</v>
      </c>
      <c r="C6490" s="2">
        <f t="shared" si="1457"/>
        <v>271</v>
      </c>
      <c r="D6490" s="2">
        <f t="shared" si="1458"/>
        <v>6</v>
      </c>
      <c r="E6490" s="2">
        <f t="shared" si="1450"/>
        <v>6486</v>
      </c>
      <c r="F6490" s="11">
        <v>252</v>
      </c>
      <c r="G6490" s="9">
        <v>6.4000000000000001E-2</v>
      </c>
      <c r="H6490" s="9">
        <v>0.1</v>
      </c>
      <c r="I6490" s="9">
        <v>0.13600000000000001</v>
      </c>
      <c r="J6490" s="9">
        <v>0.32</v>
      </c>
      <c r="K6490" s="9">
        <v>0.32</v>
      </c>
      <c r="L6490" s="9">
        <v>0.32</v>
      </c>
      <c r="N6490" s="32">
        <f>IF('System Design'!$F$8=1,'Hourly Demand and Generation'!G6490*'System Design'!$F$21,IF('System Design'!$F$8=2,'Hourly Demand and Generation'!H6490*'System Design'!$F$21,IF('System Design'!$F$8=3,'Hourly Demand and Generation'!I6490*'System Design'!$F$21)))</f>
        <v>68</v>
      </c>
      <c r="O6490" s="32">
        <f>IF('System Design'!$F$8=1,'Hourly Demand and Generation'!J6490*'System Design'!$F$22,IF('System Design'!$F$8=2,'Hourly Demand and Generation'!K6490*'System Design'!$F$22,IF('System Design'!$F$8=3,'Hourly Demand and Generation'!L6490*'System Design'!$F$22)))</f>
        <v>800</v>
      </c>
      <c r="Q6490" s="32">
        <f t="shared" si="1448"/>
        <v>0</v>
      </c>
      <c r="R6490" s="32">
        <f t="shared" si="1451"/>
        <v>5400</v>
      </c>
      <c r="S6490" s="32">
        <f t="shared" si="1452"/>
        <v>0</v>
      </c>
      <c r="T6490" s="32">
        <f t="shared" si="1453"/>
        <v>21600</v>
      </c>
      <c r="U6490" s="32">
        <f t="shared" si="1454"/>
        <v>0</v>
      </c>
      <c r="V6490" s="32">
        <f t="shared" si="1449"/>
        <v>616</v>
      </c>
      <c r="W6490" s="32">
        <f t="shared" si="1455"/>
        <v>616</v>
      </c>
      <c r="X6490" s="32">
        <f t="shared" si="1456"/>
        <v>616</v>
      </c>
    </row>
    <row r="6491" spans="1:24" x14ac:dyDescent="0.25">
      <c r="A6491" s="2"/>
      <c r="B6491" s="2" t="s">
        <v>10</v>
      </c>
      <c r="C6491" s="2">
        <f t="shared" si="1457"/>
        <v>271</v>
      </c>
      <c r="D6491" s="2">
        <f t="shared" si="1458"/>
        <v>7</v>
      </c>
      <c r="E6491" s="2">
        <f t="shared" si="1450"/>
        <v>6487</v>
      </c>
      <c r="F6491" s="11">
        <v>270</v>
      </c>
      <c r="G6491" s="9">
        <v>0.13600000000000001</v>
      </c>
      <c r="H6491" s="9">
        <v>0.16800000000000001</v>
      </c>
      <c r="I6491" s="9">
        <v>0.2</v>
      </c>
      <c r="J6491" s="9">
        <v>0.36</v>
      </c>
      <c r="K6491" s="9">
        <v>0.36</v>
      </c>
      <c r="L6491" s="9">
        <v>0.36</v>
      </c>
      <c r="N6491" s="32">
        <f>IF('System Design'!$F$8=1,'Hourly Demand and Generation'!G6491*'System Design'!$F$21,IF('System Design'!$F$8=2,'Hourly Demand and Generation'!H6491*'System Design'!$F$21,IF('System Design'!$F$8=3,'Hourly Demand and Generation'!I6491*'System Design'!$F$21)))</f>
        <v>100</v>
      </c>
      <c r="O6491" s="32">
        <f>IF('System Design'!$F$8=1,'Hourly Demand and Generation'!J6491*'System Design'!$F$22,IF('System Design'!$F$8=2,'Hourly Demand and Generation'!K6491*'System Design'!$F$22,IF('System Design'!$F$8=3,'Hourly Demand and Generation'!L6491*'System Design'!$F$22)))</f>
        <v>900</v>
      </c>
      <c r="Q6491" s="32">
        <f t="shared" si="1448"/>
        <v>0</v>
      </c>
      <c r="R6491" s="32">
        <f t="shared" si="1451"/>
        <v>5400</v>
      </c>
      <c r="S6491" s="32">
        <f t="shared" si="1452"/>
        <v>0</v>
      </c>
      <c r="T6491" s="32">
        <f t="shared" si="1453"/>
        <v>21600</v>
      </c>
      <c r="U6491" s="32">
        <f t="shared" si="1454"/>
        <v>0</v>
      </c>
      <c r="V6491" s="32">
        <f t="shared" si="1449"/>
        <v>730</v>
      </c>
      <c r="W6491" s="32">
        <f t="shared" si="1455"/>
        <v>730</v>
      </c>
      <c r="X6491" s="32">
        <f t="shared" si="1456"/>
        <v>730</v>
      </c>
    </row>
    <row r="6492" spans="1:24" x14ac:dyDescent="0.25">
      <c r="A6492" s="2"/>
      <c r="B6492" s="2" t="s">
        <v>10</v>
      </c>
      <c r="C6492" s="2">
        <f t="shared" si="1457"/>
        <v>271</v>
      </c>
      <c r="D6492" s="2">
        <f t="shared" si="1458"/>
        <v>8</v>
      </c>
      <c r="E6492" s="2">
        <f t="shared" si="1450"/>
        <v>6488</v>
      </c>
      <c r="F6492" s="11">
        <v>288</v>
      </c>
      <c r="G6492" s="9">
        <v>0.26400000000000001</v>
      </c>
      <c r="H6492" s="9">
        <v>0.3</v>
      </c>
      <c r="I6492" s="9">
        <v>0.33600000000000002</v>
      </c>
      <c r="J6492" s="9">
        <v>0.36</v>
      </c>
      <c r="K6492" s="9">
        <v>0.36</v>
      </c>
      <c r="L6492" s="9">
        <v>0.36</v>
      </c>
      <c r="N6492" s="32">
        <f>IF('System Design'!$F$8=1,'Hourly Demand and Generation'!G6492*'System Design'!$F$21,IF('System Design'!$F$8=2,'Hourly Demand and Generation'!H6492*'System Design'!$F$21,IF('System Design'!$F$8=3,'Hourly Demand and Generation'!I6492*'System Design'!$F$21)))</f>
        <v>168</v>
      </c>
      <c r="O6492" s="32">
        <f>IF('System Design'!$F$8=1,'Hourly Demand and Generation'!J6492*'System Design'!$F$22,IF('System Design'!$F$8=2,'Hourly Demand and Generation'!K6492*'System Design'!$F$22,IF('System Design'!$F$8=3,'Hourly Demand and Generation'!L6492*'System Design'!$F$22)))</f>
        <v>900</v>
      </c>
      <c r="Q6492" s="32">
        <f t="shared" si="1448"/>
        <v>0</v>
      </c>
      <c r="R6492" s="32">
        <f t="shared" si="1451"/>
        <v>5400</v>
      </c>
      <c r="S6492" s="32">
        <f t="shared" si="1452"/>
        <v>0</v>
      </c>
      <c r="T6492" s="32">
        <f t="shared" si="1453"/>
        <v>21600</v>
      </c>
      <c r="U6492" s="32">
        <f t="shared" si="1454"/>
        <v>0</v>
      </c>
      <c r="V6492" s="32">
        <f t="shared" si="1449"/>
        <v>780</v>
      </c>
      <c r="W6492" s="32">
        <f t="shared" si="1455"/>
        <v>780</v>
      </c>
      <c r="X6492" s="32">
        <f t="shared" si="1456"/>
        <v>780</v>
      </c>
    </row>
    <row r="6493" spans="1:24" x14ac:dyDescent="0.25">
      <c r="A6493" s="2"/>
      <c r="B6493" s="2" t="s">
        <v>10</v>
      </c>
      <c r="C6493" s="2">
        <f t="shared" si="1457"/>
        <v>271</v>
      </c>
      <c r="D6493" s="2">
        <f t="shared" si="1458"/>
        <v>9</v>
      </c>
      <c r="E6493" s="2">
        <f t="shared" si="1450"/>
        <v>6489</v>
      </c>
      <c r="F6493" s="11">
        <v>288</v>
      </c>
      <c r="G6493" s="9">
        <v>0.4</v>
      </c>
      <c r="H6493" s="9">
        <v>0.432</v>
      </c>
      <c r="I6493" s="9">
        <v>0.46400000000000002</v>
      </c>
      <c r="J6493" s="9">
        <v>0.32</v>
      </c>
      <c r="K6493" s="9">
        <v>0.32</v>
      </c>
      <c r="L6493" s="9">
        <v>0.32</v>
      </c>
      <c r="N6493" s="32">
        <f>IF('System Design'!$F$8=1,'Hourly Demand and Generation'!G6493*'System Design'!$F$21,IF('System Design'!$F$8=2,'Hourly Demand and Generation'!H6493*'System Design'!$F$21,IF('System Design'!$F$8=3,'Hourly Demand and Generation'!I6493*'System Design'!$F$21)))</f>
        <v>232</v>
      </c>
      <c r="O6493" s="32">
        <f>IF('System Design'!$F$8=1,'Hourly Demand and Generation'!J6493*'System Design'!$F$22,IF('System Design'!$F$8=2,'Hourly Demand and Generation'!K6493*'System Design'!$F$22,IF('System Design'!$F$8=3,'Hourly Demand and Generation'!L6493*'System Design'!$F$22)))</f>
        <v>800</v>
      </c>
      <c r="Q6493" s="32">
        <f t="shared" si="1448"/>
        <v>0</v>
      </c>
      <c r="R6493" s="32">
        <f t="shared" si="1451"/>
        <v>5400</v>
      </c>
      <c r="S6493" s="32">
        <f t="shared" si="1452"/>
        <v>0</v>
      </c>
      <c r="T6493" s="32">
        <f t="shared" si="1453"/>
        <v>21600</v>
      </c>
      <c r="U6493" s="32">
        <f t="shared" si="1454"/>
        <v>0</v>
      </c>
      <c r="V6493" s="32">
        <f t="shared" si="1449"/>
        <v>744</v>
      </c>
      <c r="W6493" s="32">
        <f t="shared" si="1455"/>
        <v>744</v>
      </c>
      <c r="X6493" s="32">
        <f t="shared" si="1456"/>
        <v>744</v>
      </c>
    </row>
    <row r="6494" spans="1:24" x14ac:dyDescent="0.25">
      <c r="A6494" s="2"/>
      <c r="B6494" s="2" t="s">
        <v>10</v>
      </c>
      <c r="C6494" s="2">
        <f t="shared" si="1457"/>
        <v>271</v>
      </c>
      <c r="D6494" s="2">
        <f t="shared" si="1458"/>
        <v>10</v>
      </c>
      <c r="E6494" s="2">
        <f t="shared" si="1450"/>
        <v>6490</v>
      </c>
      <c r="F6494" s="11">
        <v>280.8</v>
      </c>
      <c r="G6494" s="9">
        <v>0.53600000000000003</v>
      </c>
      <c r="H6494" s="9">
        <v>0.56799999999999995</v>
      </c>
      <c r="I6494" s="9">
        <v>0.6</v>
      </c>
      <c r="J6494" s="9">
        <v>0.36</v>
      </c>
      <c r="K6494" s="9">
        <v>0.36</v>
      </c>
      <c r="L6494" s="9">
        <v>0.36</v>
      </c>
      <c r="N6494" s="32">
        <f>IF('System Design'!$F$8=1,'Hourly Demand and Generation'!G6494*'System Design'!$F$21,IF('System Design'!$F$8=2,'Hourly Demand and Generation'!H6494*'System Design'!$F$21,IF('System Design'!$F$8=3,'Hourly Demand and Generation'!I6494*'System Design'!$F$21)))</f>
        <v>300</v>
      </c>
      <c r="O6494" s="32">
        <f>IF('System Design'!$F$8=1,'Hourly Demand and Generation'!J6494*'System Design'!$F$22,IF('System Design'!$F$8=2,'Hourly Demand and Generation'!K6494*'System Design'!$F$22,IF('System Design'!$F$8=3,'Hourly Demand and Generation'!L6494*'System Design'!$F$22)))</f>
        <v>900</v>
      </c>
      <c r="Q6494" s="32">
        <f t="shared" si="1448"/>
        <v>0</v>
      </c>
      <c r="R6494" s="32">
        <f t="shared" si="1451"/>
        <v>5400</v>
      </c>
      <c r="S6494" s="32">
        <f t="shared" si="1452"/>
        <v>0</v>
      </c>
      <c r="T6494" s="32">
        <f t="shared" si="1453"/>
        <v>21600</v>
      </c>
      <c r="U6494" s="32">
        <f t="shared" si="1454"/>
        <v>0</v>
      </c>
      <c r="V6494" s="32">
        <f t="shared" si="1449"/>
        <v>919.2</v>
      </c>
      <c r="W6494" s="32">
        <f t="shared" si="1455"/>
        <v>919.2</v>
      </c>
      <c r="X6494" s="32">
        <f t="shared" si="1456"/>
        <v>919.2</v>
      </c>
    </row>
    <row r="6495" spans="1:24" x14ac:dyDescent="0.25">
      <c r="A6495" s="2"/>
      <c r="B6495" s="2" t="s">
        <v>10</v>
      </c>
      <c r="C6495" s="2">
        <f t="shared" si="1457"/>
        <v>271</v>
      </c>
      <c r="D6495" s="2">
        <f t="shared" si="1458"/>
        <v>11</v>
      </c>
      <c r="E6495" s="2">
        <f t="shared" si="1450"/>
        <v>6491</v>
      </c>
      <c r="F6495" s="11">
        <v>277.2</v>
      </c>
      <c r="G6495" s="9">
        <v>0.66400000000000003</v>
      </c>
      <c r="H6495" s="9">
        <v>0.7</v>
      </c>
      <c r="I6495" s="9">
        <v>0.73599999999999999</v>
      </c>
      <c r="J6495" s="9">
        <v>0.32</v>
      </c>
      <c r="K6495" s="9">
        <v>0.32</v>
      </c>
      <c r="L6495" s="9">
        <v>0.32</v>
      </c>
      <c r="N6495" s="32">
        <f>IF('System Design'!$F$8=1,'Hourly Demand and Generation'!G6495*'System Design'!$F$21,IF('System Design'!$F$8=2,'Hourly Demand and Generation'!H6495*'System Design'!$F$21,IF('System Design'!$F$8=3,'Hourly Demand and Generation'!I6495*'System Design'!$F$21)))</f>
        <v>368</v>
      </c>
      <c r="O6495" s="32">
        <f>IF('System Design'!$F$8=1,'Hourly Demand and Generation'!J6495*'System Design'!$F$22,IF('System Design'!$F$8=2,'Hourly Demand and Generation'!K6495*'System Design'!$F$22,IF('System Design'!$F$8=3,'Hourly Demand and Generation'!L6495*'System Design'!$F$22)))</f>
        <v>800</v>
      </c>
      <c r="Q6495" s="32">
        <f t="shared" si="1448"/>
        <v>0</v>
      </c>
      <c r="R6495" s="32">
        <f t="shared" si="1451"/>
        <v>5400</v>
      </c>
      <c r="S6495" s="32">
        <f t="shared" si="1452"/>
        <v>0</v>
      </c>
      <c r="T6495" s="32">
        <f t="shared" si="1453"/>
        <v>21600</v>
      </c>
      <c r="U6495" s="32">
        <f t="shared" si="1454"/>
        <v>0</v>
      </c>
      <c r="V6495" s="32">
        <f t="shared" si="1449"/>
        <v>890.8</v>
      </c>
      <c r="W6495" s="32">
        <f t="shared" si="1455"/>
        <v>890.8</v>
      </c>
      <c r="X6495" s="32">
        <f t="shared" si="1456"/>
        <v>890.8</v>
      </c>
    </row>
    <row r="6496" spans="1:24" x14ac:dyDescent="0.25">
      <c r="A6496" s="2"/>
      <c r="B6496" s="2" t="s">
        <v>10</v>
      </c>
      <c r="C6496" s="2">
        <f t="shared" si="1457"/>
        <v>271</v>
      </c>
      <c r="D6496" s="2">
        <f t="shared" si="1458"/>
        <v>12</v>
      </c>
      <c r="E6496" s="2">
        <f t="shared" si="1450"/>
        <v>6492</v>
      </c>
      <c r="F6496" s="11">
        <v>277.2</v>
      </c>
      <c r="G6496" s="9">
        <v>0.8</v>
      </c>
      <c r="H6496" s="9">
        <v>0.8</v>
      </c>
      <c r="I6496" s="9">
        <v>0.8</v>
      </c>
      <c r="J6496" s="9">
        <v>0.3</v>
      </c>
      <c r="K6496" s="9">
        <v>0.3</v>
      </c>
      <c r="L6496" s="9">
        <v>0.3</v>
      </c>
      <c r="N6496" s="32">
        <f>IF('System Design'!$F$8=1,'Hourly Demand and Generation'!G6496*'System Design'!$F$21,IF('System Design'!$F$8=2,'Hourly Demand and Generation'!H6496*'System Design'!$F$21,IF('System Design'!$F$8=3,'Hourly Demand and Generation'!I6496*'System Design'!$F$21)))</f>
        <v>400</v>
      </c>
      <c r="O6496" s="32">
        <f>IF('System Design'!$F$8=1,'Hourly Demand and Generation'!J6496*'System Design'!$F$22,IF('System Design'!$F$8=2,'Hourly Demand and Generation'!K6496*'System Design'!$F$22,IF('System Design'!$F$8=3,'Hourly Demand and Generation'!L6496*'System Design'!$F$22)))</f>
        <v>750</v>
      </c>
      <c r="Q6496" s="32">
        <f t="shared" si="1448"/>
        <v>0</v>
      </c>
      <c r="R6496" s="32">
        <f t="shared" si="1451"/>
        <v>5400</v>
      </c>
      <c r="S6496" s="32">
        <f t="shared" si="1452"/>
        <v>0</v>
      </c>
      <c r="T6496" s="32">
        <f t="shared" si="1453"/>
        <v>21600</v>
      </c>
      <c r="U6496" s="32">
        <f t="shared" si="1454"/>
        <v>0</v>
      </c>
      <c r="V6496" s="32">
        <f t="shared" si="1449"/>
        <v>872.8</v>
      </c>
      <c r="W6496" s="32">
        <f t="shared" si="1455"/>
        <v>872.8</v>
      </c>
      <c r="X6496" s="32">
        <f t="shared" si="1456"/>
        <v>872.8</v>
      </c>
    </row>
    <row r="6497" spans="1:24" x14ac:dyDescent="0.25">
      <c r="A6497" s="2"/>
      <c r="B6497" s="2" t="s">
        <v>10</v>
      </c>
      <c r="C6497" s="2">
        <f t="shared" si="1457"/>
        <v>271</v>
      </c>
      <c r="D6497" s="2">
        <f t="shared" si="1458"/>
        <v>13</v>
      </c>
      <c r="E6497" s="2">
        <f t="shared" si="1450"/>
        <v>6493</v>
      </c>
      <c r="F6497" s="11">
        <v>288</v>
      </c>
      <c r="G6497" s="9">
        <v>0.66400000000000003</v>
      </c>
      <c r="H6497" s="9">
        <v>0.7</v>
      </c>
      <c r="I6497" s="9">
        <v>0.73599999999999999</v>
      </c>
      <c r="J6497" s="9">
        <v>0.32</v>
      </c>
      <c r="K6497" s="9">
        <v>0.32</v>
      </c>
      <c r="L6497" s="9">
        <v>0.32</v>
      </c>
      <c r="N6497" s="32">
        <f>IF('System Design'!$F$8=1,'Hourly Demand and Generation'!G6497*'System Design'!$F$21,IF('System Design'!$F$8=2,'Hourly Demand and Generation'!H6497*'System Design'!$F$21,IF('System Design'!$F$8=3,'Hourly Demand and Generation'!I6497*'System Design'!$F$21)))</f>
        <v>368</v>
      </c>
      <c r="O6497" s="32">
        <f>IF('System Design'!$F$8=1,'Hourly Demand and Generation'!J6497*'System Design'!$F$22,IF('System Design'!$F$8=2,'Hourly Demand and Generation'!K6497*'System Design'!$F$22,IF('System Design'!$F$8=3,'Hourly Demand and Generation'!L6497*'System Design'!$F$22)))</f>
        <v>800</v>
      </c>
      <c r="Q6497" s="32">
        <f t="shared" si="1448"/>
        <v>0</v>
      </c>
      <c r="R6497" s="32">
        <f t="shared" si="1451"/>
        <v>5400</v>
      </c>
      <c r="S6497" s="32">
        <f t="shared" si="1452"/>
        <v>0</v>
      </c>
      <c r="T6497" s="32">
        <f t="shared" si="1453"/>
        <v>21600</v>
      </c>
      <c r="U6497" s="32">
        <f t="shared" si="1454"/>
        <v>0</v>
      </c>
      <c r="V6497" s="32">
        <f t="shared" si="1449"/>
        <v>880</v>
      </c>
      <c r="W6497" s="32">
        <f t="shared" si="1455"/>
        <v>880</v>
      </c>
      <c r="X6497" s="32">
        <f t="shared" si="1456"/>
        <v>880</v>
      </c>
    </row>
    <row r="6498" spans="1:24" x14ac:dyDescent="0.25">
      <c r="A6498" s="2"/>
      <c r="B6498" s="2" t="s">
        <v>10</v>
      </c>
      <c r="C6498" s="2">
        <f t="shared" si="1457"/>
        <v>271</v>
      </c>
      <c r="D6498" s="2">
        <f t="shared" si="1458"/>
        <v>14</v>
      </c>
      <c r="E6498" s="2">
        <f t="shared" si="1450"/>
        <v>6494</v>
      </c>
      <c r="F6498" s="11">
        <v>288</v>
      </c>
      <c r="G6498" s="9">
        <v>0.53600000000000003</v>
      </c>
      <c r="H6498" s="9">
        <v>0.56799999999999995</v>
      </c>
      <c r="I6498" s="9">
        <v>0.6</v>
      </c>
      <c r="J6498" s="9">
        <v>0.34</v>
      </c>
      <c r="K6498" s="9">
        <v>0.34</v>
      </c>
      <c r="L6498" s="9">
        <v>0.34</v>
      </c>
      <c r="N6498" s="32">
        <f>IF('System Design'!$F$8=1,'Hourly Demand and Generation'!G6498*'System Design'!$F$21,IF('System Design'!$F$8=2,'Hourly Demand and Generation'!H6498*'System Design'!$F$21,IF('System Design'!$F$8=3,'Hourly Demand and Generation'!I6498*'System Design'!$F$21)))</f>
        <v>300</v>
      </c>
      <c r="O6498" s="32">
        <f>IF('System Design'!$F$8=1,'Hourly Demand and Generation'!J6498*'System Design'!$F$22,IF('System Design'!$F$8=2,'Hourly Demand and Generation'!K6498*'System Design'!$F$22,IF('System Design'!$F$8=3,'Hourly Demand and Generation'!L6498*'System Design'!$F$22)))</f>
        <v>850.00000000000011</v>
      </c>
      <c r="Q6498" s="32">
        <f t="shared" si="1448"/>
        <v>0</v>
      </c>
      <c r="R6498" s="32">
        <f t="shared" si="1451"/>
        <v>5400</v>
      </c>
      <c r="S6498" s="32">
        <f t="shared" si="1452"/>
        <v>0</v>
      </c>
      <c r="T6498" s="32">
        <f t="shared" si="1453"/>
        <v>21600</v>
      </c>
      <c r="U6498" s="32">
        <f t="shared" si="1454"/>
        <v>0</v>
      </c>
      <c r="V6498" s="32">
        <f t="shared" si="1449"/>
        <v>862</v>
      </c>
      <c r="W6498" s="32">
        <f t="shared" si="1455"/>
        <v>862</v>
      </c>
      <c r="X6498" s="32">
        <f t="shared" si="1456"/>
        <v>862</v>
      </c>
    </row>
    <row r="6499" spans="1:24" x14ac:dyDescent="0.25">
      <c r="A6499" s="2"/>
      <c r="B6499" s="2" t="s">
        <v>10</v>
      </c>
      <c r="C6499" s="2">
        <f t="shared" si="1457"/>
        <v>271</v>
      </c>
      <c r="D6499" s="2">
        <f t="shared" si="1458"/>
        <v>15</v>
      </c>
      <c r="E6499" s="2">
        <f t="shared" si="1450"/>
        <v>6495</v>
      </c>
      <c r="F6499" s="11">
        <v>306</v>
      </c>
      <c r="G6499" s="9">
        <v>0.4</v>
      </c>
      <c r="H6499" s="9">
        <v>0.432</v>
      </c>
      <c r="I6499" s="9">
        <v>0.46400000000000002</v>
      </c>
      <c r="J6499" s="9">
        <v>0.36</v>
      </c>
      <c r="K6499" s="9">
        <v>0.36</v>
      </c>
      <c r="L6499" s="9">
        <v>0.36</v>
      </c>
      <c r="N6499" s="32">
        <f>IF('System Design'!$F$8=1,'Hourly Demand and Generation'!G6499*'System Design'!$F$21,IF('System Design'!$F$8=2,'Hourly Demand and Generation'!H6499*'System Design'!$F$21,IF('System Design'!$F$8=3,'Hourly Demand and Generation'!I6499*'System Design'!$F$21)))</f>
        <v>232</v>
      </c>
      <c r="O6499" s="32">
        <f>IF('System Design'!$F$8=1,'Hourly Demand and Generation'!J6499*'System Design'!$F$22,IF('System Design'!$F$8=2,'Hourly Demand and Generation'!K6499*'System Design'!$F$22,IF('System Design'!$F$8=3,'Hourly Demand and Generation'!L6499*'System Design'!$F$22)))</f>
        <v>900</v>
      </c>
      <c r="Q6499" s="32">
        <f t="shared" si="1448"/>
        <v>0</v>
      </c>
      <c r="R6499" s="32">
        <f t="shared" si="1451"/>
        <v>5400</v>
      </c>
      <c r="S6499" s="32">
        <f t="shared" si="1452"/>
        <v>0</v>
      </c>
      <c r="T6499" s="32">
        <f t="shared" si="1453"/>
        <v>21600</v>
      </c>
      <c r="U6499" s="32">
        <f t="shared" si="1454"/>
        <v>0</v>
      </c>
      <c r="V6499" s="32">
        <f t="shared" si="1449"/>
        <v>826</v>
      </c>
      <c r="W6499" s="32">
        <f t="shared" si="1455"/>
        <v>826</v>
      </c>
      <c r="X6499" s="32">
        <f t="shared" si="1456"/>
        <v>826</v>
      </c>
    </row>
    <row r="6500" spans="1:24" x14ac:dyDescent="0.25">
      <c r="A6500" s="2"/>
      <c r="B6500" s="2" t="s">
        <v>10</v>
      </c>
      <c r="C6500" s="2">
        <f t="shared" si="1457"/>
        <v>271</v>
      </c>
      <c r="D6500" s="2">
        <f t="shared" si="1458"/>
        <v>16</v>
      </c>
      <c r="E6500" s="2">
        <f t="shared" si="1450"/>
        <v>6496</v>
      </c>
      <c r="F6500" s="11">
        <v>324</v>
      </c>
      <c r="G6500" s="9">
        <v>0.26400000000000001</v>
      </c>
      <c r="H6500" s="9">
        <v>0.3</v>
      </c>
      <c r="I6500" s="9">
        <v>0.33600000000000002</v>
      </c>
      <c r="J6500" s="9">
        <v>0.36</v>
      </c>
      <c r="K6500" s="9">
        <v>0.36</v>
      </c>
      <c r="L6500" s="9">
        <v>0.36</v>
      </c>
      <c r="N6500" s="32">
        <f>IF('System Design'!$F$8=1,'Hourly Demand and Generation'!G6500*'System Design'!$F$21,IF('System Design'!$F$8=2,'Hourly Demand and Generation'!H6500*'System Design'!$F$21,IF('System Design'!$F$8=3,'Hourly Demand and Generation'!I6500*'System Design'!$F$21)))</f>
        <v>168</v>
      </c>
      <c r="O6500" s="32">
        <f>IF('System Design'!$F$8=1,'Hourly Demand and Generation'!J6500*'System Design'!$F$22,IF('System Design'!$F$8=2,'Hourly Demand and Generation'!K6500*'System Design'!$F$22,IF('System Design'!$F$8=3,'Hourly Demand and Generation'!L6500*'System Design'!$F$22)))</f>
        <v>900</v>
      </c>
      <c r="Q6500" s="32">
        <f t="shared" si="1448"/>
        <v>0</v>
      </c>
      <c r="R6500" s="32">
        <f t="shared" si="1451"/>
        <v>5400</v>
      </c>
      <c r="S6500" s="32">
        <f t="shared" si="1452"/>
        <v>0</v>
      </c>
      <c r="T6500" s="32">
        <f t="shared" si="1453"/>
        <v>21600</v>
      </c>
      <c r="U6500" s="32">
        <f t="shared" si="1454"/>
        <v>0</v>
      </c>
      <c r="V6500" s="32">
        <f t="shared" si="1449"/>
        <v>744</v>
      </c>
      <c r="W6500" s="32">
        <f t="shared" si="1455"/>
        <v>744</v>
      </c>
      <c r="X6500" s="32">
        <f t="shared" si="1456"/>
        <v>744</v>
      </c>
    </row>
    <row r="6501" spans="1:24" x14ac:dyDescent="0.25">
      <c r="A6501" s="2"/>
      <c r="B6501" s="2" t="s">
        <v>10</v>
      </c>
      <c r="C6501" s="2">
        <f t="shared" si="1457"/>
        <v>271</v>
      </c>
      <c r="D6501" s="2">
        <f t="shared" si="1458"/>
        <v>17</v>
      </c>
      <c r="E6501" s="2">
        <f t="shared" si="1450"/>
        <v>6497</v>
      </c>
      <c r="F6501" s="11">
        <v>342</v>
      </c>
      <c r="G6501" s="9">
        <v>0.13600000000000001</v>
      </c>
      <c r="H6501" s="9">
        <v>0.16800000000000001</v>
      </c>
      <c r="I6501" s="9">
        <v>0.2</v>
      </c>
      <c r="J6501" s="9">
        <v>0.4</v>
      </c>
      <c r="K6501" s="9">
        <v>0.4</v>
      </c>
      <c r="L6501" s="9">
        <v>0.4</v>
      </c>
      <c r="N6501" s="32">
        <f>IF('System Design'!$F$8=1,'Hourly Demand and Generation'!G6501*'System Design'!$F$21,IF('System Design'!$F$8=2,'Hourly Demand and Generation'!H6501*'System Design'!$F$21,IF('System Design'!$F$8=3,'Hourly Demand and Generation'!I6501*'System Design'!$F$21)))</f>
        <v>100</v>
      </c>
      <c r="O6501" s="32">
        <f>IF('System Design'!$F$8=1,'Hourly Demand and Generation'!J6501*'System Design'!$F$22,IF('System Design'!$F$8=2,'Hourly Demand and Generation'!K6501*'System Design'!$F$22,IF('System Design'!$F$8=3,'Hourly Demand and Generation'!L6501*'System Design'!$F$22)))</f>
        <v>1000</v>
      </c>
      <c r="Q6501" s="32">
        <f t="shared" si="1448"/>
        <v>0</v>
      </c>
      <c r="R6501" s="32">
        <f t="shared" si="1451"/>
        <v>5400</v>
      </c>
      <c r="S6501" s="32">
        <f t="shared" si="1452"/>
        <v>0</v>
      </c>
      <c r="T6501" s="32">
        <f t="shared" si="1453"/>
        <v>21600</v>
      </c>
      <c r="U6501" s="32">
        <f t="shared" si="1454"/>
        <v>0</v>
      </c>
      <c r="V6501" s="32">
        <f t="shared" si="1449"/>
        <v>758</v>
      </c>
      <c r="W6501" s="32">
        <f t="shared" si="1455"/>
        <v>758</v>
      </c>
      <c r="X6501" s="32">
        <f t="shared" si="1456"/>
        <v>758</v>
      </c>
    </row>
    <row r="6502" spans="1:24" x14ac:dyDescent="0.25">
      <c r="A6502" s="2"/>
      <c r="B6502" s="2" t="s">
        <v>10</v>
      </c>
      <c r="C6502" s="2">
        <f t="shared" si="1457"/>
        <v>271</v>
      </c>
      <c r="D6502" s="2">
        <f t="shared" si="1458"/>
        <v>18</v>
      </c>
      <c r="E6502" s="2">
        <f t="shared" si="1450"/>
        <v>6498</v>
      </c>
      <c r="F6502" s="11">
        <v>360</v>
      </c>
      <c r="G6502" s="9">
        <v>6.4000000000000001E-2</v>
      </c>
      <c r="H6502" s="9">
        <v>0.1</v>
      </c>
      <c r="I6502" s="9">
        <v>0.13600000000000001</v>
      </c>
      <c r="J6502" s="9">
        <v>0.38</v>
      </c>
      <c r="K6502" s="9">
        <v>0.38</v>
      </c>
      <c r="L6502" s="9">
        <v>0.38</v>
      </c>
      <c r="N6502" s="32">
        <f>IF('System Design'!$F$8=1,'Hourly Demand and Generation'!G6502*'System Design'!$F$21,IF('System Design'!$F$8=2,'Hourly Demand and Generation'!H6502*'System Design'!$F$21,IF('System Design'!$F$8=3,'Hourly Demand and Generation'!I6502*'System Design'!$F$21)))</f>
        <v>68</v>
      </c>
      <c r="O6502" s="32">
        <f>IF('System Design'!$F$8=1,'Hourly Demand and Generation'!J6502*'System Design'!$F$22,IF('System Design'!$F$8=2,'Hourly Demand and Generation'!K6502*'System Design'!$F$22,IF('System Design'!$F$8=3,'Hourly Demand and Generation'!L6502*'System Design'!$F$22)))</f>
        <v>950</v>
      </c>
      <c r="Q6502" s="32">
        <f t="shared" si="1448"/>
        <v>0</v>
      </c>
      <c r="R6502" s="32">
        <f t="shared" si="1451"/>
        <v>5400</v>
      </c>
      <c r="S6502" s="32">
        <f t="shared" si="1452"/>
        <v>0</v>
      </c>
      <c r="T6502" s="32">
        <f t="shared" si="1453"/>
        <v>21600</v>
      </c>
      <c r="U6502" s="32">
        <f t="shared" si="1454"/>
        <v>0</v>
      </c>
      <c r="V6502" s="32">
        <f t="shared" si="1449"/>
        <v>658</v>
      </c>
      <c r="W6502" s="32">
        <f t="shared" si="1455"/>
        <v>658</v>
      </c>
      <c r="X6502" s="32">
        <f t="shared" si="1456"/>
        <v>658</v>
      </c>
    </row>
    <row r="6503" spans="1:24" x14ac:dyDescent="0.25">
      <c r="A6503" s="2"/>
      <c r="B6503" s="2" t="s">
        <v>10</v>
      </c>
      <c r="C6503" s="2">
        <f t="shared" si="1457"/>
        <v>271</v>
      </c>
      <c r="D6503" s="2">
        <f t="shared" si="1458"/>
        <v>19</v>
      </c>
      <c r="E6503" s="2">
        <f t="shared" si="1450"/>
        <v>6499</v>
      </c>
      <c r="F6503" s="11">
        <v>349.2</v>
      </c>
      <c r="G6503" s="10">
        <v>0</v>
      </c>
      <c r="H6503" s="10">
        <v>3.2000000000000001E-2</v>
      </c>
      <c r="I6503" s="10">
        <v>6.4000000000000001E-2</v>
      </c>
      <c r="J6503" s="9">
        <v>0.36</v>
      </c>
      <c r="K6503" s="9">
        <v>0.36</v>
      </c>
      <c r="L6503" s="9">
        <v>0.36</v>
      </c>
      <c r="N6503" s="32">
        <f>IF('System Design'!$F$8=1,'Hourly Demand and Generation'!G6503*'System Design'!$F$21,IF('System Design'!$F$8=2,'Hourly Demand and Generation'!H6503*'System Design'!$F$21,IF('System Design'!$F$8=3,'Hourly Demand and Generation'!I6503*'System Design'!$F$21)))</f>
        <v>32</v>
      </c>
      <c r="O6503" s="32">
        <f>IF('System Design'!$F$8=1,'Hourly Demand and Generation'!J6503*'System Design'!$F$22,IF('System Design'!$F$8=2,'Hourly Demand and Generation'!K6503*'System Design'!$F$22,IF('System Design'!$F$8=3,'Hourly Demand and Generation'!L6503*'System Design'!$F$22)))</f>
        <v>900</v>
      </c>
      <c r="Q6503" s="32">
        <f t="shared" si="1448"/>
        <v>0</v>
      </c>
      <c r="R6503" s="32">
        <f t="shared" si="1451"/>
        <v>5400</v>
      </c>
      <c r="S6503" s="32">
        <f t="shared" si="1452"/>
        <v>0</v>
      </c>
      <c r="T6503" s="32">
        <f t="shared" si="1453"/>
        <v>21600</v>
      </c>
      <c r="U6503" s="32">
        <f t="shared" si="1454"/>
        <v>0</v>
      </c>
      <c r="V6503" s="32">
        <f t="shared" si="1449"/>
        <v>582.79999999999995</v>
      </c>
      <c r="W6503" s="32">
        <f t="shared" si="1455"/>
        <v>582.79999999999995</v>
      </c>
      <c r="X6503" s="32">
        <f t="shared" si="1456"/>
        <v>582.79999999999995</v>
      </c>
    </row>
    <row r="6504" spans="1:24" x14ac:dyDescent="0.25">
      <c r="A6504" s="2"/>
      <c r="B6504" s="2" t="s">
        <v>10</v>
      </c>
      <c r="C6504" s="2">
        <f t="shared" si="1457"/>
        <v>271</v>
      </c>
      <c r="D6504" s="2">
        <f t="shared" si="1458"/>
        <v>20</v>
      </c>
      <c r="E6504" s="2">
        <f t="shared" si="1450"/>
        <v>6500</v>
      </c>
      <c r="F6504" s="11">
        <v>342</v>
      </c>
      <c r="G6504" s="9">
        <v>0</v>
      </c>
      <c r="H6504" s="9">
        <v>0</v>
      </c>
      <c r="I6504" s="9">
        <v>0</v>
      </c>
      <c r="J6504" s="9">
        <v>0.36</v>
      </c>
      <c r="K6504" s="9">
        <v>0.36</v>
      </c>
      <c r="L6504" s="9">
        <v>0.36</v>
      </c>
      <c r="N6504" s="32">
        <f>IF('System Design'!$F$8=1,'Hourly Demand and Generation'!G6504*'System Design'!$F$21,IF('System Design'!$F$8=2,'Hourly Demand and Generation'!H6504*'System Design'!$F$21,IF('System Design'!$F$8=3,'Hourly Demand and Generation'!I6504*'System Design'!$F$21)))</f>
        <v>0</v>
      </c>
      <c r="O6504" s="32">
        <f>IF('System Design'!$F$8=1,'Hourly Demand and Generation'!J6504*'System Design'!$F$22,IF('System Design'!$F$8=2,'Hourly Demand and Generation'!K6504*'System Design'!$F$22,IF('System Design'!$F$8=3,'Hourly Demand and Generation'!L6504*'System Design'!$F$22)))</f>
        <v>900</v>
      </c>
      <c r="Q6504" s="32">
        <f t="shared" si="1448"/>
        <v>0</v>
      </c>
      <c r="R6504" s="32">
        <f t="shared" si="1451"/>
        <v>5400</v>
      </c>
      <c r="S6504" s="32">
        <f t="shared" si="1452"/>
        <v>0</v>
      </c>
      <c r="T6504" s="32">
        <f t="shared" si="1453"/>
        <v>21600</v>
      </c>
      <c r="U6504" s="32">
        <f t="shared" si="1454"/>
        <v>0</v>
      </c>
      <c r="V6504" s="32">
        <f t="shared" si="1449"/>
        <v>558</v>
      </c>
      <c r="W6504" s="32">
        <f t="shared" si="1455"/>
        <v>558</v>
      </c>
      <c r="X6504" s="32">
        <f t="shared" si="1456"/>
        <v>558</v>
      </c>
    </row>
    <row r="6505" spans="1:24" x14ac:dyDescent="0.25">
      <c r="A6505" s="2"/>
      <c r="B6505" s="2" t="s">
        <v>10</v>
      </c>
      <c r="C6505" s="2">
        <f t="shared" si="1457"/>
        <v>271</v>
      </c>
      <c r="D6505" s="2">
        <f t="shared" si="1458"/>
        <v>21</v>
      </c>
      <c r="E6505" s="2">
        <f t="shared" si="1450"/>
        <v>6501</v>
      </c>
      <c r="F6505" s="11">
        <v>324</v>
      </c>
      <c r="G6505" s="9">
        <v>0</v>
      </c>
      <c r="H6505" s="9">
        <v>0</v>
      </c>
      <c r="I6505" s="9">
        <v>0</v>
      </c>
      <c r="J6505" s="9">
        <v>0.36</v>
      </c>
      <c r="K6505" s="9">
        <v>0.36</v>
      </c>
      <c r="L6505" s="9">
        <v>0.36</v>
      </c>
      <c r="N6505" s="32">
        <f>IF('System Design'!$F$8=1,'Hourly Demand and Generation'!G6505*'System Design'!$F$21,IF('System Design'!$F$8=2,'Hourly Demand and Generation'!H6505*'System Design'!$F$21,IF('System Design'!$F$8=3,'Hourly Demand and Generation'!I6505*'System Design'!$F$21)))</f>
        <v>0</v>
      </c>
      <c r="O6505" s="32">
        <f>IF('System Design'!$F$8=1,'Hourly Demand and Generation'!J6505*'System Design'!$F$22,IF('System Design'!$F$8=2,'Hourly Demand and Generation'!K6505*'System Design'!$F$22,IF('System Design'!$F$8=3,'Hourly Demand and Generation'!L6505*'System Design'!$F$22)))</f>
        <v>900</v>
      </c>
      <c r="Q6505" s="32">
        <f t="shared" si="1448"/>
        <v>0</v>
      </c>
      <c r="R6505" s="32">
        <f t="shared" si="1451"/>
        <v>5400</v>
      </c>
      <c r="S6505" s="32">
        <f t="shared" si="1452"/>
        <v>0</v>
      </c>
      <c r="T6505" s="32">
        <f t="shared" si="1453"/>
        <v>21600</v>
      </c>
      <c r="U6505" s="32">
        <f t="shared" si="1454"/>
        <v>0</v>
      </c>
      <c r="V6505" s="32">
        <f t="shared" si="1449"/>
        <v>576</v>
      </c>
      <c r="W6505" s="32">
        <f t="shared" si="1455"/>
        <v>576</v>
      </c>
      <c r="X6505" s="32">
        <f t="shared" si="1456"/>
        <v>576</v>
      </c>
    </row>
    <row r="6506" spans="1:24" x14ac:dyDescent="0.25">
      <c r="A6506" s="2"/>
      <c r="B6506" s="2" t="s">
        <v>10</v>
      </c>
      <c r="C6506" s="2">
        <f t="shared" si="1457"/>
        <v>271</v>
      </c>
      <c r="D6506" s="2">
        <f t="shared" si="1458"/>
        <v>22</v>
      </c>
      <c r="E6506" s="2">
        <f t="shared" si="1450"/>
        <v>6502</v>
      </c>
      <c r="F6506" s="11">
        <v>306</v>
      </c>
      <c r="G6506" s="9">
        <v>0</v>
      </c>
      <c r="H6506" s="9">
        <v>0</v>
      </c>
      <c r="I6506" s="9">
        <v>0</v>
      </c>
      <c r="J6506" s="9">
        <v>0.38</v>
      </c>
      <c r="K6506" s="9">
        <v>0.38</v>
      </c>
      <c r="L6506" s="9">
        <v>0.38</v>
      </c>
      <c r="N6506" s="32">
        <f>IF('System Design'!$F$8=1,'Hourly Demand and Generation'!G6506*'System Design'!$F$21,IF('System Design'!$F$8=2,'Hourly Demand and Generation'!H6506*'System Design'!$F$21,IF('System Design'!$F$8=3,'Hourly Demand and Generation'!I6506*'System Design'!$F$21)))</f>
        <v>0</v>
      </c>
      <c r="O6506" s="32">
        <f>IF('System Design'!$F$8=1,'Hourly Demand and Generation'!J6506*'System Design'!$F$22,IF('System Design'!$F$8=2,'Hourly Demand and Generation'!K6506*'System Design'!$F$22,IF('System Design'!$F$8=3,'Hourly Demand and Generation'!L6506*'System Design'!$F$22)))</f>
        <v>950</v>
      </c>
      <c r="Q6506" s="32">
        <f t="shared" si="1448"/>
        <v>0</v>
      </c>
      <c r="R6506" s="32">
        <f t="shared" si="1451"/>
        <v>5400</v>
      </c>
      <c r="S6506" s="32">
        <f t="shared" si="1452"/>
        <v>0</v>
      </c>
      <c r="T6506" s="32">
        <f t="shared" si="1453"/>
        <v>21600</v>
      </c>
      <c r="U6506" s="32">
        <f t="shared" si="1454"/>
        <v>0</v>
      </c>
      <c r="V6506" s="32">
        <f t="shared" si="1449"/>
        <v>644</v>
      </c>
      <c r="W6506" s="32">
        <f t="shared" si="1455"/>
        <v>644</v>
      </c>
      <c r="X6506" s="32">
        <f t="shared" si="1456"/>
        <v>644</v>
      </c>
    </row>
    <row r="6507" spans="1:24" x14ac:dyDescent="0.25">
      <c r="A6507" s="2"/>
      <c r="B6507" s="2" t="s">
        <v>10</v>
      </c>
      <c r="C6507" s="2">
        <f t="shared" si="1457"/>
        <v>271</v>
      </c>
      <c r="D6507" s="2">
        <f t="shared" si="1458"/>
        <v>23</v>
      </c>
      <c r="E6507" s="2">
        <f t="shared" si="1450"/>
        <v>6503</v>
      </c>
      <c r="F6507" s="11">
        <v>288</v>
      </c>
      <c r="G6507" s="9">
        <v>0</v>
      </c>
      <c r="H6507" s="9">
        <v>0</v>
      </c>
      <c r="I6507" s="9">
        <v>0</v>
      </c>
      <c r="J6507" s="9">
        <v>0.32</v>
      </c>
      <c r="K6507" s="9">
        <v>0.32</v>
      </c>
      <c r="L6507" s="9">
        <v>0.32</v>
      </c>
      <c r="N6507" s="32">
        <f>IF('System Design'!$F$8=1,'Hourly Demand and Generation'!G6507*'System Design'!$F$21,IF('System Design'!$F$8=2,'Hourly Demand and Generation'!H6507*'System Design'!$F$21,IF('System Design'!$F$8=3,'Hourly Demand and Generation'!I6507*'System Design'!$F$21)))</f>
        <v>0</v>
      </c>
      <c r="O6507" s="32">
        <f>IF('System Design'!$F$8=1,'Hourly Demand and Generation'!J6507*'System Design'!$F$22,IF('System Design'!$F$8=2,'Hourly Demand and Generation'!K6507*'System Design'!$F$22,IF('System Design'!$F$8=3,'Hourly Demand and Generation'!L6507*'System Design'!$F$22)))</f>
        <v>800</v>
      </c>
      <c r="Q6507" s="32">
        <f t="shared" si="1448"/>
        <v>0</v>
      </c>
      <c r="R6507" s="32">
        <f t="shared" si="1451"/>
        <v>5400</v>
      </c>
      <c r="S6507" s="32">
        <f t="shared" si="1452"/>
        <v>0</v>
      </c>
      <c r="T6507" s="32">
        <f t="shared" si="1453"/>
        <v>21600</v>
      </c>
      <c r="U6507" s="32">
        <f t="shared" si="1454"/>
        <v>0</v>
      </c>
      <c r="V6507" s="32">
        <f t="shared" si="1449"/>
        <v>512</v>
      </c>
      <c r="W6507" s="32">
        <f t="shared" si="1455"/>
        <v>512</v>
      </c>
      <c r="X6507" s="32">
        <f t="shared" si="1456"/>
        <v>512</v>
      </c>
    </row>
    <row r="6508" spans="1:24" x14ac:dyDescent="0.25">
      <c r="A6508" s="2"/>
      <c r="B6508" s="2" t="s">
        <v>10</v>
      </c>
      <c r="C6508" s="2">
        <f t="shared" si="1457"/>
        <v>271</v>
      </c>
      <c r="D6508" s="2">
        <f t="shared" si="1458"/>
        <v>24</v>
      </c>
      <c r="E6508" s="2">
        <f t="shared" si="1450"/>
        <v>6504</v>
      </c>
      <c r="F6508" s="11">
        <v>252</v>
      </c>
      <c r="G6508" s="9">
        <v>0</v>
      </c>
      <c r="H6508" s="9">
        <v>0</v>
      </c>
      <c r="I6508" s="9">
        <v>0</v>
      </c>
      <c r="J6508" s="9">
        <v>0.32</v>
      </c>
      <c r="K6508" s="9">
        <v>0.32</v>
      </c>
      <c r="L6508" s="9">
        <v>0.32</v>
      </c>
      <c r="N6508" s="32">
        <f>IF('System Design'!$F$8=1,'Hourly Demand and Generation'!G6508*'System Design'!$F$21,IF('System Design'!$F$8=2,'Hourly Demand and Generation'!H6508*'System Design'!$F$21,IF('System Design'!$F$8=3,'Hourly Demand and Generation'!I6508*'System Design'!$F$21)))</f>
        <v>0</v>
      </c>
      <c r="O6508" s="32">
        <f>IF('System Design'!$F$8=1,'Hourly Demand and Generation'!J6508*'System Design'!$F$22,IF('System Design'!$F$8=2,'Hourly Demand and Generation'!K6508*'System Design'!$F$22,IF('System Design'!$F$8=3,'Hourly Demand and Generation'!L6508*'System Design'!$F$22)))</f>
        <v>800</v>
      </c>
      <c r="Q6508" s="32">
        <f t="shared" si="1448"/>
        <v>0</v>
      </c>
      <c r="R6508" s="32">
        <f t="shared" si="1451"/>
        <v>5400</v>
      </c>
      <c r="S6508" s="32">
        <f t="shared" si="1452"/>
        <v>0</v>
      </c>
      <c r="T6508" s="32">
        <f t="shared" si="1453"/>
        <v>21600</v>
      </c>
      <c r="U6508" s="32">
        <f t="shared" si="1454"/>
        <v>0</v>
      </c>
      <c r="V6508" s="32">
        <f t="shared" si="1449"/>
        <v>548</v>
      </c>
      <c r="W6508" s="32">
        <f t="shared" si="1455"/>
        <v>548</v>
      </c>
      <c r="X6508" s="32">
        <f t="shared" si="1456"/>
        <v>548</v>
      </c>
    </row>
    <row r="6509" spans="1:24" x14ac:dyDescent="0.25">
      <c r="A6509" s="2"/>
      <c r="B6509" s="2" t="s">
        <v>10</v>
      </c>
      <c r="C6509" s="2">
        <f>C6508+1</f>
        <v>272</v>
      </c>
      <c r="D6509" s="2">
        <v>1</v>
      </c>
      <c r="E6509" s="2">
        <f t="shared" si="1450"/>
        <v>6505</v>
      </c>
      <c r="F6509" s="11">
        <v>216</v>
      </c>
      <c r="G6509" s="9">
        <v>0</v>
      </c>
      <c r="H6509" s="9">
        <v>0</v>
      </c>
      <c r="I6509" s="9">
        <v>0</v>
      </c>
      <c r="J6509" s="9">
        <v>0.38763678338178997</v>
      </c>
      <c r="K6509" s="9">
        <v>0.38763678338178997</v>
      </c>
      <c r="L6509" s="9">
        <v>0.38763678338178997</v>
      </c>
      <c r="N6509" s="32">
        <f>IF('System Design'!$F$8=1,'Hourly Demand and Generation'!G6509*'System Design'!$F$21,IF('System Design'!$F$8=2,'Hourly Demand and Generation'!H6509*'System Design'!$F$21,IF('System Design'!$F$8=3,'Hourly Demand and Generation'!I6509*'System Design'!$F$21)))</f>
        <v>0</v>
      </c>
      <c r="O6509" s="32">
        <f>IF('System Design'!$F$8=1,'Hourly Demand and Generation'!J6509*'System Design'!$F$22,IF('System Design'!$F$8=2,'Hourly Demand and Generation'!K6509*'System Design'!$F$22,IF('System Design'!$F$8=3,'Hourly Demand and Generation'!L6509*'System Design'!$F$22)))</f>
        <v>969.09195845447493</v>
      </c>
      <c r="Q6509" s="32">
        <f t="shared" si="1448"/>
        <v>0</v>
      </c>
      <c r="R6509" s="32">
        <f t="shared" si="1451"/>
        <v>5400</v>
      </c>
      <c r="S6509" s="32">
        <f t="shared" si="1452"/>
        <v>0</v>
      </c>
      <c r="T6509" s="32">
        <f t="shared" si="1453"/>
        <v>21600</v>
      </c>
      <c r="U6509" s="32">
        <f t="shared" si="1454"/>
        <v>0</v>
      </c>
      <c r="V6509" s="32">
        <f t="shared" si="1449"/>
        <v>753.09195845447493</v>
      </c>
      <c r="W6509" s="32">
        <f t="shared" si="1455"/>
        <v>753.09195845447493</v>
      </c>
      <c r="X6509" s="32">
        <f t="shared" si="1456"/>
        <v>753.09195845447493</v>
      </c>
    </row>
    <row r="6510" spans="1:24" x14ac:dyDescent="0.25">
      <c r="A6510" s="2"/>
      <c r="B6510" s="2" t="s">
        <v>10</v>
      </c>
      <c r="C6510" s="2">
        <f>C6509</f>
        <v>272</v>
      </c>
      <c r="D6510" s="2">
        <f>D6509+1</f>
        <v>2</v>
      </c>
      <c r="E6510" s="2">
        <f t="shared" si="1450"/>
        <v>6506</v>
      </c>
      <c r="F6510" s="11">
        <v>198</v>
      </c>
      <c r="G6510" s="9">
        <v>0</v>
      </c>
      <c r="H6510" s="9">
        <v>0</v>
      </c>
      <c r="I6510" s="9">
        <v>0</v>
      </c>
      <c r="J6510" s="9">
        <v>0.34887310504361102</v>
      </c>
      <c r="K6510" s="9">
        <v>0.34887310504361102</v>
      </c>
      <c r="L6510" s="9">
        <v>0.34887310504361102</v>
      </c>
      <c r="N6510" s="32">
        <f>IF('System Design'!$F$8=1,'Hourly Demand and Generation'!G6510*'System Design'!$F$21,IF('System Design'!$F$8=2,'Hourly Demand and Generation'!H6510*'System Design'!$F$21,IF('System Design'!$F$8=3,'Hourly Demand and Generation'!I6510*'System Design'!$F$21)))</f>
        <v>0</v>
      </c>
      <c r="O6510" s="32">
        <f>IF('System Design'!$F$8=1,'Hourly Demand and Generation'!J6510*'System Design'!$F$22,IF('System Design'!$F$8=2,'Hourly Demand and Generation'!K6510*'System Design'!$F$22,IF('System Design'!$F$8=3,'Hourly Demand and Generation'!L6510*'System Design'!$F$22)))</f>
        <v>872.18276260902758</v>
      </c>
      <c r="Q6510" s="32">
        <f t="shared" si="1448"/>
        <v>0</v>
      </c>
      <c r="R6510" s="32">
        <f t="shared" si="1451"/>
        <v>5400</v>
      </c>
      <c r="S6510" s="32">
        <f t="shared" si="1452"/>
        <v>0</v>
      </c>
      <c r="T6510" s="32">
        <f t="shared" si="1453"/>
        <v>21600</v>
      </c>
      <c r="U6510" s="32">
        <f t="shared" si="1454"/>
        <v>0</v>
      </c>
      <c r="V6510" s="32">
        <f t="shared" si="1449"/>
        <v>674.18276260902758</v>
      </c>
      <c r="W6510" s="32">
        <f t="shared" si="1455"/>
        <v>674.18276260902758</v>
      </c>
      <c r="X6510" s="32">
        <f t="shared" si="1456"/>
        <v>674.18276260902758</v>
      </c>
    </row>
    <row r="6511" spans="1:24" x14ac:dyDescent="0.25">
      <c r="A6511" s="2"/>
      <c r="B6511" s="2" t="s">
        <v>10</v>
      </c>
      <c r="C6511" s="2">
        <f t="shared" ref="C6511:C6532" si="1459">C6510</f>
        <v>272</v>
      </c>
      <c r="D6511" s="2">
        <f t="shared" ref="D6511:D6532" si="1460">D6510+1</f>
        <v>3</v>
      </c>
      <c r="E6511" s="2">
        <f t="shared" si="1450"/>
        <v>6507</v>
      </c>
      <c r="F6511" s="11">
        <v>180</v>
      </c>
      <c r="G6511" s="9">
        <v>0</v>
      </c>
      <c r="H6511" s="9">
        <v>0</v>
      </c>
      <c r="I6511" s="9">
        <v>0</v>
      </c>
      <c r="J6511" s="9">
        <v>0.34887310504361102</v>
      </c>
      <c r="K6511" s="9">
        <v>0.34887310504361102</v>
      </c>
      <c r="L6511" s="9">
        <v>0.34887310504361102</v>
      </c>
      <c r="N6511" s="32">
        <f>IF('System Design'!$F$8=1,'Hourly Demand and Generation'!G6511*'System Design'!$F$21,IF('System Design'!$F$8=2,'Hourly Demand and Generation'!H6511*'System Design'!$F$21,IF('System Design'!$F$8=3,'Hourly Demand and Generation'!I6511*'System Design'!$F$21)))</f>
        <v>0</v>
      </c>
      <c r="O6511" s="32">
        <f>IF('System Design'!$F$8=1,'Hourly Demand and Generation'!J6511*'System Design'!$F$22,IF('System Design'!$F$8=2,'Hourly Demand and Generation'!K6511*'System Design'!$F$22,IF('System Design'!$F$8=3,'Hourly Demand and Generation'!L6511*'System Design'!$F$22)))</f>
        <v>872.18276260902758</v>
      </c>
      <c r="Q6511" s="32">
        <f t="shared" si="1448"/>
        <v>0</v>
      </c>
      <c r="R6511" s="32">
        <f t="shared" si="1451"/>
        <v>5400</v>
      </c>
      <c r="S6511" s="32">
        <f t="shared" si="1452"/>
        <v>0</v>
      </c>
      <c r="T6511" s="32">
        <f t="shared" si="1453"/>
        <v>21600</v>
      </c>
      <c r="U6511" s="32">
        <f t="shared" si="1454"/>
        <v>0</v>
      </c>
      <c r="V6511" s="32">
        <f t="shared" si="1449"/>
        <v>692.18276260902758</v>
      </c>
      <c r="W6511" s="32">
        <f t="shared" si="1455"/>
        <v>692.18276260902758</v>
      </c>
      <c r="X6511" s="32">
        <f t="shared" si="1456"/>
        <v>692.18276260902758</v>
      </c>
    </row>
    <row r="6512" spans="1:24" x14ac:dyDescent="0.25">
      <c r="A6512" s="2"/>
      <c r="B6512" s="2" t="s">
        <v>10</v>
      </c>
      <c r="C6512" s="2">
        <f t="shared" si="1459"/>
        <v>272</v>
      </c>
      <c r="D6512" s="2">
        <f t="shared" si="1460"/>
        <v>4</v>
      </c>
      <c r="E6512" s="2">
        <f t="shared" si="1450"/>
        <v>6508</v>
      </c>
      <c r="F6512" s="11">
        <v>216</v>
      </c>
      <c r="G6512" s="9">
        <v>0</v>
      </c>
      <c r="H6512" s="9">
        <v>0</v>
      </c>
      <c r="I6512" s="9">
        <v>0</v>
      </c>
      <c r="J6512" s="9">
        <v>0.38763678338178997</v>
      </c>
      <c r="K6512" s="9">
        <v>0.38763678338178997</v>
      </c>
      <c r="L6512" s="9">
        <v>0.38763678338178997</v>
      </c>
      <c r="N6512" s="32">
        <f>IF('System Design'!$F$8=1,'Hourly Demand and Generation'!G6512*'System Design'!$F$21,IF('System Design'!$F$8=2,'Hourly Demand and Generation'!H6512*'System Design'!$F$21,IF('System Design'!$F$8=3,'Hourly Demand and Generation'!I6512*'System Design'!$F$21)))</f>
        <v>0</v>
      </c>
      <c r="O6512" s="32">
        <f>IF('System Design'!$F$8=1,'Hourly Demand and Generation'!J6512*'System Design'!$F$22,IF('System Design'!$F$8=2,'Hourly Demand and Generation'!K6512*'System Design'!$F$22,IF('System Design'!$F$8=3,'Hourly Demand and Generation'!L6512*'System Design'!$F$22)))</f>
        <v>969.09195845447493</v>
      </c>
      <c r="Q6512" s="32">
        <f t="shared" si="1448"/>
        <v>0</v>
      </c>
      <c r="R6512" s="32">
        <f t="shared" si="1451"/>
        <v>5400</v>
      </c>
      <c r="S6512" s="32">
        <f t="shared" si="1452"/>
        <v>0</v>
      </c>
      <c r="T6512" s="32">
        <f t="shared" si="1453"/>
        <v>21600</v>
      </c>
      <c r="U6512" s="32">
        <f t="shared" si="1454"/>
        <v>0</v>
      </c>
      <c r="V6512" s="32">
        <f t="shared" si="1449"/>
        <v>753.09195845447493</v>
      </c>
      <c r="W6512" s="32">
        <f t="shared" si="1455"/>
        <v>753.09195845447493</v>
      </c>
      <c r="X6512" s="32">
        <f t="shared" si="1456"/>
        <v>753.09195845447493</v>
      </c>
    </row>
    <row r="6513" spans="1:24" x14ac:dyDescent="0.25">
      <c r="A6513" s="2"/>
      <c r="B6513" s="2" t="s">
        <v>10</v>
      </c>
      <c r="C6513" s="2">
        <f t="shared" si="1459"/>
        <v>272</v>
      </c>
      <c r="D6513" s="2">
        <f t="shared" si="1460"/>
        <v>5</v>
      </c>
      <c r="E6513" s="2">
        <f t="shared" si="1450"/>
        <v>6509</v>
      </c>
      <c r="F6513" s="11">
        <v>234</v>
      </c>
      <c r="G6513" s="9">
        <v>0</v>
      </c>
      <c r="H6513" s="9">
        <v>3.2000000000000001E-2</v>
      </c>
      <c r="I6513" s="9">
        <v>6.4000000000000001E-2</v>
      </c>
      <c r="J6513" s="9">
        <v>0.31010942670543201</v>
      </c>
      <c r="K6513" s="9">
        <v>0.31010942670543201</v>
      </c>
      <c r="L6513" s="9">
        <v>0.31010942670543201</v>
      </c>
      <c r="N6513" s="32">
        <f>IF('System Design'!$F$8=1,'Hourly Demand and Generation'!G6513*'System Design'!$F$21,IF('System Design'!$F$8=2,'Hourly Demand and Generation'!H6513*'System Design'!$F$21,IF('System Design'!$F$8=3,'Hourly Demand and Generation'!I6513*'System Design'!$F$21)))</f>
        <v>32</v>
      </c>
      <c r="O6513" s="32">
        <f>IF('System Design'!$F$8=1,'Hourly Demand and Generation'!J6513*'System Design'!$F$22,IF('System Design'!$F$8=2,'Hourly Demand and Generation'!K6513*'System Design'!$F$22,IF('System Design'!$F$8=3,'Hourly Demand and Generation'!L6513*'System Design'!$F$22)))</f>
        <v>775.27356676357999</v>
      </c>
      <c r="Q6513" s="32">
        <f t="shared" si="1448"/>
        <v>0</v>
      </c>
      <c r="R6513" s="32">
        <f t="shared" si="1451"/>
        <v>5400</v>
      </c>
      <c r="S6513" s="32">
        <f t="shared" si="1452"/>
        <v>0</v>
      </c>
      <c r="T6513" s="32">
        <f t="shared" si="1453"/>
        <v>21600</v>
      </c>
      <c r="U6513" s="32">
        <f t="shared" si="1454"/>
        <v>0</v>
      </c>
      <c r="V6513" s="32">
        <f t="shared" si="1449"/>
        <v>573.27356676357999</v>
      </c>
      <c r="W6513" s="32">
        <f t="shared" si="1455"/>
        <v>573.27356676357999</v>
      </c>
      <c r="X6513" s="32">
        <f t="shared" si="1456"/>
        <v>573.27356676357999</v>
      </c>
    </row>
    <row r="6514" spans="1:24" x14ac:dyDescent="0.25">
      <c r="A6514" s="2"/>
      <c r="B6514" s="2" t="s">
        <v>10</v>
      </c>
      <c r="C6514" s="2">
        <f t="shared" si="1459"/>
        <v>272</v>
      </c>
      <c r="D6514" s="2">
        <f t="shared" si="1460"/>
        <v>6</v>
      </c>
      <c r="E6514" s="2">
        <f t="shared" si="1450"/>
        <v>6510</v>
      </c>
      <c r="F6514" s="11">
        <v>252</v>
      </c>
      <c r="G6514" s="9">
        <v>6.4000000000000001E-2</v>
      </c>
      <c r="H6514" s="9">
        <v>0.1</v>
      </c>
      <c r="I6514" s="9">
        <v>0.13600000000000001</v>
      </c>
      <c r="J6514" s="9">
        <v>0.31010942670543201</v>
      </c>
      <c r="K6514" s="9">
        <v>0.31010942670543201</v>
      </c>
      <c r="L6514" s="9">
        <v>0.31010942670543201</v>
      </c>
      <c r="N6514" s="32">
        <f>IF('System Design'!$F$8=1,'Hourly Demand and Generation'!G6514*'System Design'!$F$21,IF('System Design'!$F$8=2,'Hourly Demand and Generation'!H6514*'System Design'!$F$21,IF('System Design'!$F$8=3,'Hourly Demand and Generation'!I6514*'System Design'!$F$21)))</f>
        <v>68</v>
      </c>
      <c r="O6514" s="32">
        <f>IF('System Design'!$F$8=1,'Hourly Demand and Generation'!J6514*'System Design'!$F$22,IF('System Design'!$F$8=2,'Hourly Demand and Generation'!K6514*'System Design'!$F$22,IF('System Design'!$F$8=3,'Hourly Demand and Generation'!L6514*'System Design'!$F$22)))</f>
        <v>775.27356676357999</v>
      </c>
      <c r="Q6514" s="32">
        <f t="shared" si="1448"/>
        <v>0</v>
      </c>
      <c r="R6514" s="32">
        <f t="shared" si="1451"/>
        <v>5400</v>
      </c>
      <c r="S6514" s="32">
        <f t="shared" si="1452"/>
        <v>0</v>
      </c>
      <c r="T6514" s="32">
        <f t="shared" si="1453"/>
        <v>21600</v>
      </c>
      <c r="U6514" s="32">
        <f t="shared" si="1454"/>
        <v>0</v>
      </c>
      <c r="V6514" s="32">
        <f t="shared" si="1449"/>
        <v>591.27356676357999</v>
      </c>
      <c r="W6514" s="32">
        <f t="shared" si="1455"/>
        <v>591.27356676357999</v>
      </c>
      <c r="X6514" s="32">
        <f t="shared" si="1456"/>
        <v>591.27356676357999</v>
      </c>
    </row>
    <row r="6515" spans="1:24" x14ac:dyDescent="0.25">
      <c r="A6515" s="2"/>
      <c r="B6515" s="2" t="s">
        <v>10</v>
      </c>
      <c r="C6515" s="2">
        <f t="shared" si="1459"/>
        <v>272</v>
      </c>
      <c r="D6515" s="2">
        <f t="shared" si="1460"/>
        <v>7</v>
      </c>
      <c r="E6515" s="2">
        <f t="shared" si="1450"/>
        <v>6511</v>
      </c>
      <c r="F6515" s="11">
        <v>270</v>
      </c>
      <c r="G6515" s="9">
        <v>0.13600000000000001</v>
      </c>
      <c r="H6515" s="9">
        <v>0.16800000000000001</v>
      </c>
      <c r="I6515" s="9">
        <v>0.2</v>
      </c>
      <c r="J6515" s="9">
        <v>0.34887310504361102</v>
      </c>
      <c r="K6515" s="9">
        <v>0.34887310504361102</v>
      </c>
      <c r="L6515" s="9">
        <v>0.34887310504361102</v>
      </c>
      <c r="N6515" s="32">
        <f>IF('System Design'!$F$8=1,'Hourly Demand and Generation'!G6515*'System Design'!$F$21,IF('System Design'!$F$8=2,'Hourly Demand and Generation'!H6515*'System Design'!$F$21,IF('System Design'!$F$8=3,'Hourly Demand and Generation'!I6515*'System Design'!$F$21)))</f>
        <v>100</v>
      </c>
      <c r="O6515" s="32">
        <f>IF('System Design'!$F$8=1,'Hourly Demand and Generation'!J6515*'System Design'!$F$22,IF('System Design'!$F$8=2,'Hourly Demand and Generation'!K6515*'System Design'!$F$22,IF('System Design'!$F$8=3,'Hourly Demand and Generation'!L6515*'System Design'!$F$22)))</f>
        <v>872.18276260902758</v>
      </c>
      <c r="Q6515" s="32">
        <f t="shared" si="1448"/>
        <v>0</v>
      </c>
      <c r="R6515" s="32">
        <f t="shared" si="1451"/>
        <v>5400</v>
      </c>
      <c r="S6515" s="32">
        <f t="shared" si="1452"/>
        <v>0</v>
      </c>
      <c r="T6515" s="32">
        <f t="shared" si="1453"/>
        <v>21600</v>
      </c>
      <c r="U6515" s="32">
        <f t="shared" si="1454"/>
        <v>0</v>
      </c>
      <c r="V6515" s="32">
        <f t="shared" si="1449"/>
        <v>702.18276260902758</v>
      </c>
      <c r="W6515" s="32">
        <f t="shared" si="1455"/>
        <v>702.18276260902758</v>
      </c>
      <c r="X6515" s="32">
        <f t="shared" si="1456"/>
        <v>702.18276260902758</v>
      </c>
    </row>
    <row r="6516" spans="1:24" x14ac:dyDescent="0.25">
      <c r="A6516" s="2"/>
      <c r="B6516" s="2" t="s">
        <v>10</v>
      </c>
      <c r="C6516" s="2">
        <f t="shared" si="1459"/>
        <v>272</v>
      </c>
      <c r="D6516" s="2">
        <f t="shared" si="1460"/>
        <v>8</v>
      </c>
      <c r="E6516" s="2">
        <f t="shared" si="1450"/>
        <v>6512</v>
      </c>
      <c r="F6516" s="11">
        <v>288</v>
      </c>
      <c r="G6516" s="9">
        <v>0.26400000000000001</v>
      </c>
      <c r="H6516" s="9">
        <v>0.3</v>
      </c>
      <c r="I6516" s="9">
        <v>0.33600000000000002</v>
      </c>
      <c r="J6516" s="9">
        <v>0.34887310504361102</v>
      </c>
      <c r="K6516" s="9">
        <v>0.34887310504361102</v>
      </c>
      <c r="L6516" s="9">
        <v>0.34887310504361102</v>
      </c>
      <c r="N6516" s="32">
        <f>IF('System Design'!$F$8=1,'Hourly Demand and Generation'!G6516*'System Design'!$F$21,IF('System Design'!$F$8=2,'Hourly Demand and Generation'!H6516*'System Design'!$F$21,IF('System Design'!$F$8=3,'Hourly Demand and Generation'!I6516*'System Design'!$F$21)))</f>
        <v>168</v>
      </c>
      <c r="O6516" s="32">
        <f>IF('System Design'!$F$8=1,'Hourly Demand and Generation'!J6516*'System Design'!$F$22,IF('System Design'!$F$8=2,'Hourly Demand and Generation'!K6516*'System Design'!$F$22,IF('System Design'!$F$8=3,'Hourly Demand and Generation'!L6516*'System Design'!$F$22)))</f>
        <v>872.18276260902758</v>
      </c>
      <c r="Q6516" s="32">
        <f t="shared" si="1448"/>
        <v>0</v>
      </c>
      <c r="R6516" s="32">
        <f t="shared" si="1451"/>
        <v>5400</v>
      </c>
      <c r="S6516" s="32">
        <f t="shared" si="1452"/>
        <v>0</v>
      </c>
      <c r="T6516" s="32">
        <f t="shared" si="1453"/>
        <v>21600</v>
      </c>
      <c r="U6516" s="32">
        <f t="shared" si="1454"/>
        <v>0</v>
      </c>
      <c r="V6516" s="32">
        <f t="shared" si="1449"/>
        <v>752.18276260902758</v>
      </c>
      <c r="W6516" s="32">
        <f t="shared" si="1455"/>
        <v>752.18276260902758</v>
      </c>
      <c r="X6516" s="32">
        <f t="shared" si="1456"/>
        <v>752.18276260902758</v>
      </c>
    </row>
    <row r="6517" spans="1:24" x14ac:dyDescent="0.25">
      <c r="A6517" s="2"/>
      <c r="B6517" s="2" t="s">
        <v>10</v>
      </c>
      <c r="C6517" s="2">
        <f t="shared" si="1459"/>
        <v>272</v>
      </c>
      <c r="D6517" s="2">
        <f t="shared" si="1460"/>
        <v>9</v>
      </c>
      <c r="E6517" s="2">
        <f t="shared" si="1450"/>
        <v>6513</v>
      </c>
      <c r="F6517" s="11">
        <v>288</v>
      </c>
      <c r="G6517" s="9">
        <v>0.4</v>
      </c>
      <c r="H6517" s="9">
        <v>0.432</v>
      </c>
      <c r="I6517" s="9">
        <v>0.46400000000000002</v>
      </c>
      <c r="J6517" s="9">
        <v>0.31010942670543201</v>
      </c>
      <c r="K6517" s="9">
        <v>0.31010942670543201</v>
      </c>
      <c r="L6517" s="9">
        <v>0.31010942670543201</v>
      </c>
      <c r="N6517" s="32">
        <f>IF('System Design'!$F$8=1,'Hourly Demand and Generation'!G6517*'System Design'!$F$21,IF('System Design'!$F$8=2,'Hourly Demand and Generation'!H6517*'System Design'!$F$21,IF('System Design'!$F$8=3,'Hourly Demand and Generation'!I6517*'System Design'!$F$21)))</f>
        <v>232</v>
      </c>
      <c r="O6517" s="32">
        <f>IF('System Design'!$F$8=1,'Hourly Demand and Generation'!J6517*'System Design'!$F$22,IF('System Design'!$F$8=2,'Hourly Demand and Generation'!K6517*'System Design'!$F$22,IF('System Design'!$F$8=3,'Hourly Demand and Generation'!L6517*'System Design'!$F$22)))</f>
        <v>775.27356676357999</v>
      </c>
      <c r="Q6517" s="32">
        <f t="shared" si="1448"/>
        <v>0</v>
      </c>
      <c r="R6517" s="32">
        <f t="shared" si="1451"/>
        <v>5400</v>
      </c>
      <c r="S6517" s="32">
        <f t="shared" si="1452"/>
        <v>0</v>
      </c>
      <c r="T6517" s="32">
        <f t="shared" si="1453"/>
        <v>21600</v>
      </c>
      <c r="U6517" s="32">
        <f t="shared" si="1454"/>
        <v>0</v>
      </c>
      <c r="V6517" s="32">
        <f t="shared" si="1449"/>
        <v>719.27356676357999</v>
      </c>
      <c r="W6517" s="32">
        <f t="shared" si="1455"/>
        <v>719.27356676357999</v>
      </c>
      <c r="X6517" s="32">
        <f t="shared" si="1456"/>
        <v>719.27356676357999</v>
      </c>
    </row>
    <row r="6518" spans="1:24" x14ac:dyDescent="0.25">
      <c r="A6518" s="2"/>
      <c r="B6518" s="2" t="s">
        <v>10</v>
      </c>
      <c r="C6518" s="2">
        <f t="shared" si="1459"/>
        <v>272</v>
      </c>
      <c r="D6518" s="2">
        <f t="shared" si="1460"/>
        <v>10</v>
      </c>
      <c r="E6518" s="2">
        <f t="shared" si="1450"/>
        <v>6514</v>
      </c>
      <c r="F6518" s="11">
        <v>280.8</v>
      </c>
      <c r="G6518" s="9">
        <v>0.53600000000000003</v>
      </c>
      <c r="H6518" s="9">
        <v>0.56799999999999995</v>
      </c>
      <c r="I6518" s="9">
        <v>0.6</v>
      </c>
      <c r="J6518" s="9">
        <v>0.34887310504361102</v>
      </c>
      <c r="K6518" s="9">
        <v>0.34887310504361102</v>
      </c>
      <c r="L6518" s="9">
        <v>0.34887310504361102</v>
      </c>
      <c r="N6518" s="32">
        <f>IF('System Design'!$F$8=1,'Hourly Demand and Generation'!G6518*'System Design'!$F$21,IF('System Design'!$F$8=2,'Hourly Demand and Generation'!H6518*'System Design'!$F$21,IF('System Design'!$F$8=3,'Hourly Demand and Generation'!I6518*'System Design'!$F$21)))</f>
        <v>300</v>
      </c>
      <c r="O6518" s="32">
        <f>IF('System Design'!$F$8=1,'Hourly Demand and Generation'!J6518*'System Design'!$F$22,IF('System Design'!$F$8=2,'Hourly Demand and Generation'!K6518*'System Design'!$F$22,IF('System Design'!$F$8=3,'Hourly Demand and Generation'!L6518*'System Design'!$F$22)))</f>
        <v>872.18276260902758</v>
      </c>
      <c r="Q6518" s="32">
        <f t="shared" si="1448"/>
        <v>0</v>
      </c>
      <c r="R6518" s="32">
        <f t="shared" si="1451"/>
        <v>5400</v>
      </c>
      <c r="S6518" s="32">
        <f t="shared" si="1452"/>
        <v>0</v>
      </c>
      <c r="T6518" s="32">
        <f t="shared" si="1453"/>
        <v>21600</v>
      </c>
      <c r="U6518" s="32">
        <f t="shared" si="1454"/>
        <v>0</v>
      </c>
      <c r="V6518" s="32">
        <f t="shared" si="1449"/>
        <v>891.38276260902762</v>
      </c>
      <c r="W6518" s="32">
        <f t="shared" si="1455"/>
        <v>891.38276260902762</v>
      </c>
      <c r="X6518" s="32">
        <f t="shared" si="1456"/>
        <v>891.38276260902762</v>
      </c>
    </row>
    <row r="6519" spans="1:24" x14ac:dyDescent="0.25">
      <c r="A6519" s="2"/>
      <c r="B6519" s="2" t="s">
        <v>10</v>
      </c>
      <c r="C6519" s="2">
        <f t="shared" si="1459"/>
        <v>272</v>
      </c>
      <c r="D6519" s="2">
        <f t="shared" si="1460"/>
        <v>11</v>
      </c>
      <c r="E6519" s="2">
        <f t="shared" si="1450"/>
        <v>6515</v>
      </c>
      <c r="F6519" s="11">
        <v>277.2</v>
      </c>
      <c r="G6519" s="9">
        <v>0.66400000000000003</v>
      </c>
      <c r="H6519" s="9">
        <v>0.7</v>
      </c>
      <c r="I6519" s="9">
        <v>0.73599999999999999</v>
      </c>
      <c r="J6519" s="9">
        <v>0.31010942670543201</v>
      </c>
      <c r="K6519" s="9">
        <v>0.31010942670543201</v>
      </c>
      <c r="L6519" s="9">
        <v>0.31010942670543201</v>
      </c>
      <c r="N6519" s="32">
        <f>IF('System Design'!$F$8=1,'Hourly Demand and Generation'!G6519*'System Design'!$F$21,IF('System Design'!$F$8=2,'Hourly Demand and Generation'!H6519*'System Design'!$F$21,IF('System Design'!$F$8=3,'Hourly Demand and Generation'!I6519*'System Design'!$F$21)))</f>
        <v>368</v>
      </c>
      <c r="O6519" s="32">
        <f>IF('System Design'!$F$8=1,'Hourly Demand and Generation'!J6519*'System Design'!$F$22,IF('System Design'!$F$8=2,'Hourly Demand and Generation'!K6519*'System Design'!$F$22,IF('System Design'!$F$8=3,'Hourly Demand and Generation'!L6519*'System Design'!$F$22)))</f>
        <v>775.27356676357999</v>
      </c>
      <c r="Q6519" s="32">
        <f t="shared" si="1448"/>
        <v>0</v>
      </c>
      <c r="R6519" s="32">
        <f t="shared" si="1451"/>
        <v>5400</v>
      </c>
      <c r="S6519" s="32">
        <f t="shared" si="1452"/>
        <v>0</v>
      </c>
      <c r="T6519" s="32">
        <f t="shared" si="1453"/>
        <v>21600</v>
      </c>
      <c r="U6519" s="32">
        <f t="shared" si="1454"/>
        <v>0</v>
      </c>
      <c r="V6519" s="32">
        <f t="shared" si="1449"/>
        <v>866.07356676357995</v>
      </c>
      <c r="W6519" s="32">
        <f t="shared" si="1455"/>
        <v>866.07356676357995</v>
      </c>
      <c r="X6519" s="32">
        <f t="shared" si="1456"/>
        <v>866.07356676357995</v>
      </c>
    </row>
    <row r="6520" spans="1:24" x14ac:dyDescent="0.25">
      <c r="A6520" s="2"/>
      <c r="B6520" s="2" t="s">
        <v>10</v>
      </c>
      <c r="C6520" s="2">
        <f t="shared" si="1459"/>
        <v>272</v>
      </c>
      <c r="D6520" s="2">
        <f t="shared" si="1460"/>
        <v>12</v>
      </c>
      <c r="E6520" s="2">
        <f t="shared" si="1450"/>
        <v>6516</v>
      </c>
      <c r="F6520" s="11">
        <v>277.2</v>
      </c>
      <c r="G6520" s="9">
        <v>0.8</v>
      </c>
      <c r="H6520" s="9">
        <v>0.8</v>
      </c>
      <c r="I6520" s="9">
        <v>0.8</v>
      </c>
      <c r="J6520" s="9">
        <v>0.29072758753634298</v>
      </c>
      <c r="K6520" s="9">
        <v>0.29072758753634298</v>
      </c>
      <c r="L6520" s="9">
        <v>0.29072758753634298</v>
      </c>
      <c r="N6520" s="32">
        <f>IF('System Design'!$F$8=1,'Hourly Demand and Generation'!G6520*'System Design'!$F$21,IF('System Design'!$F$8=2,'Hourly Demand and Generation'!H6520*'System Design'!$F$21,IF('System Design'!$F$8=3,'Hourly Demand and Generation'!I6520*'System Design'!$F$21)))</f>
        <v>400</v>
      </c>
      <c r="O6520" s="32">
        <f>IF('System Design'!$F$8=1,'Hourly Demand and Generation'!J6520*'System Design'!$F$22,IF('System Design'!$F$8=2,'Hourly Demand and Generation'!K6520*'System Design'!$F$22,IF('System Design'!$F$8=3,'Hourly Demand and Generation'!L6520*'System Design'!$F$22)))</f>
        <v>726.81896884085745</v>
      </c>
      <c r="Q6520" s="32">
        <f t="shared" si="1448"/>
        <v>0</v>
      </c>
      <c r="R6520" s="32">
        <f t="shared" si="1451"/>
        <v>5400</v>
      </c>
      <c r="S6520" s="32">
        <f t="shared" si="1452"/>
        <v>0</v>
      </c>
      <c r="T6520" s="32">
        <f t="shared" si="1453"/>
        <v>21600</v>
      </c>
      <c r="U6520" s="32">
        <f t="shared" si="1454"/>
        <v>0</v>
      </c>
      <c r="V6520" s="32">
        <f t="shared" si="1449"/>
        <v>849.61896884085741</v>
      </c>
      <c r="W6520" s="32">
        <f t="shared" si="1455"/>
        <v>849.61896884085741</v>
      </c>
      <c r="X6520" s="32">
        <f t="shared" si="1456"/>
        <v>849.61896884085741</v>
      </c>
    </row>
    <row r="6521" spans="1:24" x14ac:dyDescent="0.25">
      <c r="A6521" s="2"/>
      <c r="B6521" s="2" t="s">
        <v>10</v>
      </c>
      <c r="C6521" s="2">
        <f t="shared" si="1459"/>
        <v>272</v>
      </c>
      <c r="D6521" s="2">
        <f t="shared" si="1460"/>
        <v>13</v>
      </c>
      <c r="E6521" s="2">
        <f t="shared" si="1450"/>
        <v>6517</v>
      </c>
      <c r="F6521" s="11">
        <v>288</v>
      </c>
      <c r="G6521" s="9">
        <v>0.66400000000000003</v>
      </c>
      <c r="H6521" s="9">
        <v>0.7</v>
      </c>
      <c r="I6521" s="9">
        <v>0.73599999999999999</v>
      </c>
      <c r="J6521" s="9">
        <v>0.31010942670543201</v>
      </c>
      <c r="K6521" s="9">
        <v>0.31010942670543201</v>
      </c>
      <c r="L6521" s="9">
        <v>0.31010942670543201</v>
      </c>
      <c r="N6521" s="32">
        <f>IF('System Design'!$F$8=1,'Hourly Demand and Generation'!G6521*'System Design'!$F$21,IF('System Design'!$F$8=2,'Hourly Demand and Generation'!H6521*'System Design'!$F$21,IF('System Design'!$F$8=3,'Hourly Demand and Generation'!I6521*'System Design'!$F$21)))</f>
        <v>368</v>
      </c>
      <c r="O6521" s="32">
        <f>IF('System Design'!$F$8=1,'Hourly Demand and Generation'!J6521*'System Design'!$F$22,IF('System Design'!$F$8=2,'Hourly Demand and Generation'!K6521*'System Design'!$F$22,IF('System Design'!$F$8=3,'Hourly Demand and Generation'!L6521*'System Design'!$F$22)))</f>
        <v>775.27356676357999</v>
      </c>
      <c r="Q6521" s="32">
        <f t="shared" si="1448"/>
        <v>0</v>
      </c>
      <c r="R6521" s="32">
        <f t="shared" si="1451"/>
        <v>5400</v>
      </c>
      <c r="S6521" s="32">
        <f t="shared" si="1452"/>
        <v>0</v>
      </c>
      <c r="T6521" s="32">
        <f t="shared" si="1453"/>
        <v>21600</v>
      </c>
      <c r="U6521" s="32">
        <f t="shared" si="1454"/>
        <v>0</v>
      </c>
      <c r="V6521" s="32">
        <f t="shared" si="1449"/>
        <v>855.27356676357999</v>
      </c>
      <c r="W6521" s="32">
        <f t="shared" si="1455"/>
        <v>855.27356676357999</v>
      </c>
      <c r="X6521" s="32">
        <f t="shared" si="1456"/>
        <v>855.27356676357999</v>
      </c>
    </row>
    <row r="6522" spans="1:24" x14ac:dyDescent="0.25">
      <c r="A6522" s="2"/>
      <c r="B6522" s="2" t="s">
        <v>10</v>
      </c>
      <c r="C6522" s="2">
        <f t="shared" si="1459"/>
        <v>272</v>
      </c>
      <c r="D6522" s="2">
        <f t="shared" si="1460"/>
        <v>14</v>
      </c>
      <c r="E6522" s="2">
        <f t="shared" si="1450"/>
        <v>6518</v>
      </c>
      <c r="F6522" s="11">
        <v>288</v>
      </c>
      <c r="G6522" s="9">
        <v>0.53600000000000003</v>
      </c>
      <c r="H6522" s="9">
        <v>0.56799999999999995</v>
      </c>
      <c r="I6522" s="9">
        <v>0.6</v>
      </c>
      <c r="J6522" s="9">
        <v>0.32949126587452199</v>
      </c>
      <c r="K6522" s="9">
        <v>0.32949126587452199</v>
      </c>
      <c r="L6522" s="9">
        <v>0.32949126587452199</v>
      </c>
      <c r="N6522" s="32">
        <f>IF('System Design'!$F$8=1,'Hourly Demand and Generation'!G6522*'System Design'!$F$21,IF('System Design'!$F$8=2,'Hourly Demand and Generation'!H6522*'System Design'!$F$21,IF('System Design'!$F$8=3,'Hourly Demand and Generation'!I6522*'System Design'!$F$21)))</f>
        <v>300</v>
      </c>
      <c r="O6522" s="32">
        <f>IF('System Design'!$F$8=1,'Hourly Demand and Generation'!J6522*'System Design'!$F$22,IF('System Design'!$F$8=2,'Hourly Demand and Generation'!K6522*'System Design'!$F$22,IF('System Design'!$F$8=3,'Hourly Demand and Generation'!L6522*'System Design'!$F$22)))</f>
        <v>823.72816468630492</v>
      </c>
      <c r="Q6522" s="32">
        <f t="shared" si="1448"/>
        <v>0</v>
      </c>
      <c r="R6522" s="32">
        <f t="shared" si="1451"/>
        <v>5400</v>
      </c>
      <c r="S6522" s="32">
        <f t="shared" si="1452"/>
        <v>0</v>
      </c>
      <c r="T6522" s="32">
        <f t="shared" si="1453"/>
        <v>21600</v>
      </c>
      <c r="U6522" s="32">
        <f t="shared" si="1454"/>
        <v>0</v>
      </c>
      <c r="V6522" s="32">
        <f t="shared" si="1449"/>
        <v>835.72816468630481</v>
      </c>
      <c r="W6522" s="32">
        <f t="shared" si="1455"/>
        <v>835.72816468630481</v>
      </c>
      <c r="X6522" s="32">
        <f t="shared" si="1456"/>
        <v>835.72816468630481</v>
      </c>
    </row>
    <row r="6523" spans="1:24" x14ac:dyDescent="0.25">
      <c r="A6523" s="2"/>
      <c r="B6523" s="2" t="s">
        <v>10</v>
      </c>
      <c r="C6523" s="2">
        <f t="shared" si="1459"/>
        <v>272</v>
      </c>
      <c r="D6523" s="2">
        <f t="shared" si="1460"/>
        <v>15</v>
      </c>
      <c r="E6523" s="2">
        <f t="shared" si="1450"/>
        <v>6519</v>
      </c>
      <c r="F6523" s="11">
        <v>306</v>
      </c>
      <c r="G6523" s="9">
        <v>0.4</v>
      </c>
      <c r="H6523" s="9">
        <v>0.432</v>
      </c>
      <c r="I6523" s="9">
        <v>0.46400000000000002</v>
      </c>
      <c r="J6523" s="9">
        <v>0.34887310504361102</v>
      </c>
      <c r="K6523" s="9">
        <v>0.34887310504361102</v>
      </c>
      <c r="L6523" s="9">
        <v>0.34887310504361102</v>
      </c>
      <c r="N6523" s="32">
        <f>IF('System Design'!$F$8=1,'Hourly Demand and Generation'!G6523*'System Design'!$F$21,IF('System Design'!$F$8=2,'Hourly Demand and Generation'!H6523*'System Design'!$F$21,IF('System Design'!$F$8=3,'Hourly Demand and Generation'!I6523*'System Design'!$F$21)))</f>
        <v>232</v>
      </c>
      <c r="O6523" s="32">
        <f>IF('System Design'!$F$8=1,'Hourly Demand and Generation'!J6523*'System Design'!$F$22,IF('System Design'!$F$8=2,'Hourly Demand and Generation'!K6523*'System Design'!$F$22,IF('System Design'!$F$8=3,'Hourly Demand and Generation'!L6523*'System Design'!$F$22)))</f>
        <v>872.18276260902758</v>
      </c>
      <c r="Q6523" s="32">
        <f t="shared" si="1448"/>
        <v>0</v>
      </c>
      <c r="R6523" s="32">
        <f t="shared" si="1451"/>
        <v>5400</v>
      </c>
      <c r="S6523" s="32">
        <f t="shared" si="1452"/>
        <v>0</v>
      </c>
      <c r="T6523" s="32">
        <f t="shared" si="1453"/>
        <v>21600</v>
      </c>
      <c r="U6523" s="32">
        <f t="shared" si="1454"/>
        <v>0</v>
      </c>
      <c r="V6523" s="32">
        <f t="shared" si="1449"/>
        <v>798.18276260902758</v>
      </c>
      <c r="W6523" s="32">
        <f t="shared" si="1455"/>
        <v>798.18276260902758</v>
      </c>
      <c r="X6523" s="32">
        <f t="shared" si="1456"/>
        <v>798.18276260902758</v>
      </c>
    </row>
    <row r="6524" spans="1:24" x14ac:dyDescent="0.25">
      <c r="A6524" s="2"/>
      <c r="B6524" s="2" t="s">
        <v>10</v>
      </c>
      <c r="C6524" s="2">
        <f t="shared" si="1459"/>
        <v>272</v>
      </c>
      <c r="D6524" s="2">
        <f t="shared" si="1460"/>
        <v>16</v>
      </c>
      <c r="E6524" s="2">
        <f t="shared" si="1450"/>
        <v>6520</v>
      </c>
      <c r="F6524" s="11">
        <v>324</v>
      </c>
      <c r="G6524" s="9">
        <v>0.26400000000000001</v>
      </c>
      <c r="H6524" s="9">
        <v>0.3</v>
      </c>
      <c r="I6524" s="9">
        <v>0.33600000000000002</v>
      </c>
      <c r="J6524" s="9">
        <v>0.34887310504361102</v>
      </c>
      <c r="K6524" s="9">
        <v>0.34887310504361102</v>
      </c>
      <c r="L6524" s="9">
        <v>0.34887310504361102</v>
      </c>
      <c r="N6524" s="32">
        <f>IF('System Design'!$F$8=1,'Hourly Demand and Generation'!G6524*'System Design'!$F$21,IF('System Design'!$F$8=2,'Hourly Demand and Generation'!H6524*'System Design'!$F$21,IF('System Design'!$F$8=3,'Hourly Demand and Generation'!I6524*'System Design'!$F$21)))</f>
        <v>168</v>
      </c>
      <c r="O6524" s="32">
        <f>IF('System Design'!$F$8=1,'Hourly Demand and Generation'!J6524*'System Design'!$F$22,IF('System Design'!$F$8=2,'Hourly Demand and Generation'!K6524*'System Design'!$F$22,IF('System Design'!$F$8=3,'Hourly Demand and Generation'!L6524*'System Design'!$F$22)))</f>
        <v>872.18276260902758</v>
      </c>
      <c r="Q6524" s="32">
        <f t="shared" si="1448"/>
        <v>0</v>
      </c>
      <c r="R6524" s="32">
        <f t="shared" si="1451"/>
        <v>5400</v>
      </c>
      <c r="S6524" s="32">
        <f t="shared" si="1452"/>
        <v>0</v>
      </c>
      <c r="T6524" s="32">
        <f t="shared" si="1453"/>
        <v>21600</v>
      </c>
      <c r="U6524" s="32">
        <f t="shared" si="1454"/>
        <v>0</v>
      </c>
      <c r="V6524" s="32">
        <f t="shared" si="1449"/>
        <v>716.18276260902758</v>
      </c>
      <c r="W6524" s="32">
        <f t="shared" si="1455"/>
        <v>716.18276260902758</v>
      </c>
      <c r="X6524" s="32">
        <f t="shared" si="1456"/>
        <v>716.18276260902758</v>
      </c>
    </row>
    <row r="6525" spans="1:24" x14ac:dyDescent="0.25">
      <c r="A6525" s="2"/>
      <c r="B6525" s="2" t="s">
        <v>10</v>
      </c>
      <c r="C6525" s="2">
        <f t="shared" si="1459"/>
        <v>272</v>
      </c>
      <c r="D6525" s="2">
        <f t="shared" si="1460"/>
        <v>17</v>
      </c>
      <c r="E6525" s="2">
        <f t="shared" si="1450"/>
        <v>6521</v>
      </c>
      <c r="F6525" s="11">
        <v>342</v>
      </c>
      <c r="G6525" s="9">
        <v>0.13600000000000001</v>
      </c>
      <c r="H6525" s="9">
        <v>0.16800000000000001</v>
      </c>
      <c r="I6525" s="9">
        <v>0.2</v>
      </c>
      <c r="J6525" s="9">
        <v>0.38763678338178997</v>
      </c>
      <c r="K6525" s="9">
        <v>0.38763678338178997</v>
      </c>
      <c r="L6525" s="9">
        <v>0.38763678338178997</v>
      </c>
      <c r="N6525" s="32">
        <f>IF('System Design'!$F$8=1,'Hourly Demand and Generation'!G6525*'System Design'!$F$21,IF('System Design'!$F$8=2,'Hourly Demand and Generation'!H6525*'System Design'!$F$21,IF('System Design'!$F$8=3,'Hourly Demand and Generation'!I6525*'System Design'!$F$21)))</f>
        <v>100</v>
      </c>
      <c r="O6525" s="32">
        <f>IF('System Design'!$F$8=1,'Hourly Demand and Generation'!J6525*'System Design'!$F$22,IF('System Design'!$F$8=2,'Hourly Demand and Generation'!K6525*'System Design'!$F$22,IF('System Design'!$F$8=3,'Hourly Demand and Generation'!L6525*'System Design'!$F$22)))</f>
        <v>969.09195845447493</v>
      </c>
      <c r="Q6525" s="32">
        <f t="shared" si="1448"/>
        <v>0</v>
      </c>
      <c r="R6525" s="32">
        <f t="shared" si="1451"/>
        <v>5400</v>
      </c>
      <c r="S6525" s="32">
        <f t="shared" si="1452"/>
        <v>0</v>
      </c>
      <c r="T6525" s="32">
        <f t="shared" si="1453"/>
        <v>21600</v>
      </c>
      <c r="U6525" s="32">
        <f t="shared" si="1454"/>
        <v>0</v>
      </c>
      <c r="V6525" s="32">
        <f t="shared" si="1449"/>
        <v>727.09195845447493</v>
      </c>
      <c r="W6525" s="32">
        <f t="shared" si="1455"/>
        <v>727.09195845447493</v>
      </c>
      <c r="X6525" s="32">
        <f t="shared" si="1456"/>
        <v>727.09195845447493</v>
      </c>
    </row>
    <row r="6526" spans="1:24" x14ac:dyDescent="0.25">
      <c r="A6526" s="2"/>
      <c r="B6526" s="2" t="s">
        <v>10</v>
      </c>
      <c r="C6526" s="2">
        <f t="shared" si="1459"/>
        <v>272</v>
      </c>
      <c r="D6526" s="2">
        <f t="shared" si="1460"/>
        <v>18</v>
      </c>
      <c r="E6526" s="2">
        <f t="shared" si="1450"/>
        <v>6522</v>
      </c>
      <c r="F6526" s="11">
        <v>360</v>
      </c>
      <c r="G6526" s="9">
        <v>6.4000000000000001E-2</v>
      </c>
      <c r="H6526" s="9">
        <v>0.1</v>
      </c>
      <c r="I6526" s="9">
        <v>0.13600000000000001</v>
      </c>
      <c r="J6526" s="9">
        <v>0.368254944212701</v>
      </c>
      <c r="K6526" s="9">
        <v>0.368254944212701</v>
      </c>
      <c r="L6526" s="9">
        <v>0.368254944212701</v>
      </c>
      <c r="N6526" s="32">
        <f>IF('System Design'!$F$8=1,'Hourly Demand and Generation'!G6526*'System Design'!$F$21,IF('System Design'!$F$8=2,'Hourly Demand and Generation'!H6526*'System Design'!$F$21,IF('System Design'!$F$8=3,'Hourly Demand and Generation'!I6526*'System Design'!$F$21)))</f>
        <v>68</v>
      </c>
      <c r="O6526" s="32">
        <f>IF('System Design'!$F$8=1,'Hourly Demand and Generation'!J6526*'System Design'!$F$22,IF('System Design'!$F$8=2,'Hourly Demand and Generation'!K6526*'System Design'!$F$22,IF('System Design'!$F$8=3,'Hourly Demand and Generation'!L6526*'System Design'!$F$22)))</f>
        <v>920.63736053175251</v>
      </c>
      <c r="Q6526" s="32">
        <f t="shared" si="1448"/>
        <v>0</v>
      </c>
      <c r="R6526" s="32">
        <f t="shared" si="1451"/>
        <v>5400</v>
      </c>
      <c r="S6526" s="32">
        <f t="shared" si="1452"/>
        <v>0</v>
      </c>
      <c r="T6526" s="32">
        <f t="shared" si="1453"/>
        <v>21600</v>
      </c>
      <c r="U6526" s="32">
        <f t="shared" si="1454"/>
        <v>0</v>
      </c>
      <c r="V6526" s="32">
        <f t="shared" si="1449"/>
        <v>628.63736053175251</v>
      </c>
      <c r="W6526" s="32">
        <f t="shared" si="1455"/>
        <v>628.63736053175251</v>
      </c>
      <c r="X6526" s="32">
        <f t="shared" si="1456"/>
        <v>628.63736053175251</v>
      </c>
    </row>
    <row r="6527" spans="1:24" x14ac:dyDescent="0.25">
      <c r="A6527" s="2"/>
      <c r="B6527" s="2" t="s">
        <v>10</v>
      </c>
      <c r="C6527" s="2">
        <f t="shared" si="1459"/>
        <v>272</v>
      </c>
      <c r="D6527" s="2">
        <f t="shared" si="1460"/>
        <v>19</v>
      </c>
      <c r="E6527" s="2">
        <f t="shared" si="1450"/>
        <v>6523</v>
      </c>
      <c r="F6527" s="11">
        <v>349.2</v>
      </c>
      <c r="G6527" s="10">
        <v>0</v>
      </c>
      <c r="H6527" s="10">
        <v>3.2000000000000001E-2</v>
      </c>
      <c r="I6527" s="10">
        <v>6.4000000000000001E-2</v>
      </c>
      <c r="J6527" s="9">
        <v>0.34887310504361102</v>
      </c>
      <c r="K6527" s="9">
        <v>0.34887310504361102</v>
      </c>
      <c r="L6527" s="9">
        <v>0.34887310504361102</v>
      </c>
      <c r="N6527" s="32">
        <f>IF('System Design'!$F$8=1,'Hourly Demand and Generation'!G6527*'System Design'!$F$21,IF('System Design'!$F$8=2,'Hourly Demand and Generation'!H6527*'System Design'!$F$21,IF('System Design'!$F$8=3,'Hourly Demand and Generation'!I6527*'System Design'!$F$21)))</f>
        <v>32</v>
      </c>
      <c r="O6527" s="32">
        <f>IF('System Design'!$F$8=1,'Hourly Demand and Generation'!J6527*'System Design'!$F$22,IF('System Design'!$F$8=2,'Hourly Demand and Generation'!K6527*'System Design'!$F$22,IF('System Design'!$F$8=3,'Hourly Demand and Generation'!L6527*'System Design'!$F$22)))</f>
        <v>872.18276260902758</v>
      </c>
      <c r="Q6527" s="32">
        <f t="shared" si="1448"/>
        <v>0</v>
      </c>
      <c r="R6527" s="32">
        <f t="shared" si="1451"/>
        <v>5400</v>
      </c>
      <c r="S6527" s="32">
        <f t="shared" si="1452"/>
        <v>0</v>
      </c>
      <c r="T6527" s="32">
        <f t="shared" si="1453"/>
        <v>21600</v>
      </c>
      <c r="U6527" s="32">
        <f t="shared" si="1454"/>
        <v>0</v>
      </c>
      <c r="V6527" s="32">
        <f t="shared" si="1449"/>
        <v>554.98276260902753</v>
      </c>
      <c r="W6527" s="32">
        <f t="shared" si="1455"/>
        <v>554.98276260902753</v>
      </c>
      <c r="X6527" s="32">
        <f t="shared" si="1456"/>
        <v>554.98276260902753</v>
      </c>
    </row>
    <row r="6528" spans="1:24" x14ac:dyDescent="0.25">
      <c r="A6528" s="2"/>
      <c r="B6528" s="2" t="s">
        <v>10</v>
      </c>
      <c r="C6528" s="2">
        <f t="shared" si="1459"/>
        <v>272</v>
      </c>
      <c r="D6528" s="2">
        <f t="shared" si="1460"/>
        <v>20</v>
      </c>
      <c r="E6528" s="2">
        <f t="shared" si="1450"/>
        <v>6524</v>
      </c>
      <c r="F6528" s="11">
        <v>342</v>
      </c>
      <c r="G6528" s="9">
        <v>0</v>
      </c>
      <c r="H6528" s="9">
        <v>0</v>
      </c>
      <c r="I6528" s="9">
        <v>0</v>
      </c>
      <c r="J6528" s="9">
        <v>0.34887310504361102</v>
      </c>
      <c r="K6528" s="9">
        <v>0.34887310504361102</v>
      </c>
      <c r="L6528" s="9">
        <v>0.34887310504361102</v>
      </c>
      <c r="N6528" s="32">
        <f>IF('System Design'!$F$8=1,'Hourly Demand and Generation'!G6528*'System Design'!$F$21,IF('System Design'!$F$8=2,'Hourly Demand and Generation'!H6528*'System Design'!$F$21,IF('System Design'!$F$8=3,'Hourly Demand and Generation'!I6528*'System Design'!$F$21)))</f>
        <v>0</v>
      </c>
      <c r="O6528" s="32">
        <f>IF('System Design'!$F$8=1,'Hourly Demand and Generation'!J6528*'System Design'!$F$22,IF('System Design'!$F$8=2,'Hourly Demand and Generation'!K6528*'System Design'!$F$22,IF('System Design'!$F$8=3,'Hourly Demand and Generation'!L6528*'System Design'!$F$22)))</f>
        <v>872.18276260902758</v>
      </c>
      <c r="Q6528" s="32">
        <f t="shared" si="1448"/>
        <v>0</v>
      </c>
      <c r="R6528" s="32">
        <f t="shared" si="1451"/>
        <v>5400</v>
      </c>
      <c r="S6528" s="32">
        <f t="shared" si="1452"/>
        <v>0</v>
      </c>
      <c r="T6528" s="32">
        <f t="shared" si="1453"/>
        <v>21600</v>
      </c>
      <c r="U6528" s="32">
        <f t="shared" si="1454"/>
        <v>0</v>
      </c>
      <c r="V6528" s="32">
        <f t="shared" si="1449"/>
        <v>530.18276260902758</v>
      </c>
      <c r="W6528" s="32">
        <f t="shared" si="1455"/>
        <v>530.18276260902758</v>
      </c>
      <c r="X6528" s="32">
        <f t="shared" si="1456"/>
        <v>530.18276260902758</v>
      </c>
    </row>
    <row r="6529" spans="1:24" x14ac:dyDescent="0.25">
      <c r="A6529" s="2"/>
      <c r="B6529" s="2" t="s">
        <v>10</v>
      </c>
      <c r="C6529" s="2">
        <f t="shared" si="1459"/>
        <v>272</v>
      </c>
      <c r="D6529" s="2">
        <f t="shared" si="1460"/>
        <v>21</v>
      </c>
      <c r="E6529" s="2">
        <f t="shared" si="1450"/>
        <v>6525</v>
      </c>
      <c r="F6529" s="11">
        <v>324</v>
      </c>
      <c r="G6529" s="9">
        <v>0</v>
      </c>
      <c r="H6529" s="9">
        <v>0</v>
      </c>
      <c r="I6529" s="9">
        <v>0</v>
      </c>
      <c r="J6529" s="9">
        <v>0.34887310504361102</v>
      </c>
      <c r="K6529" s="9">
        <v>0.34887310504361102</v>
      </c>
      <c r="L6529" s="9">
        <v>0.34887310504361102</v>
      </c>
      <c r="N6529" s="32">
        <f>IF('System Design'!$F$8=1,'Hourly Demand and Generation'!G6529*'System Design'!$F$21,IF('System Design'!$F$8=2,'Hourly Demand and Generation'!H6529*'System Design'!$F$21,IF('System Design'!$F$8=3,'Hourly Demand and Generation'!I6529*'System Design'!$F$21)))</f>
        <v>0</v>
      </c>
      <c r="O6529" s="32">
        <f>IF('System Design'!$F$8=1,'Hourly Demand and Generation'!J6529*'System Design'!$F$22,IF('System Design'!$F$8=2,'Hourly Demand and Generation'!K6529*'System Design'!$F$22,IF('System Design'!$F$8=3,'Hourly Demand and Generation'!L6529*'System Design'!$F$22)))</f>
        <v>872.18276260902758</v>
      </c>
      <c r="Q6529" s="32">
        <f t="shared" si="1448"/>
        <v>0</v>
      </c>
      <c r="R6529" s="32">
        <f t="shared" si="1451"/>
        <v>5400</v>
      </c>
      <c r="S6529" s="32">
        <f t="shared" si="1452"/>
        <v>0</v>
      </c>
      <c r="T6529" s="32">
        <f t="shared" si="1453"/>
        <v>21600</v>
      </c>
      <c r="U6529" s="32">
        <f t="shared" si="1454"/>
        <v>0</v>
      </c>
      <c r="V6529" s="32">
        <f t="shared" si="1449"/>
        <v>548.18276260902758</v>
      </c>
      <c r="W6529" s="32">
        <f t="shared" si="1455"/>
        <v>548.18276260902758</v>
      </c>
      <c r="X6529" s="32">
        <f t="shared" si="1456"/>
        <v>548.18276260902758</v>
      </c>
    </row>
    <row r="6530" spans="1:24" x14ac:dyDescent="0.25">
      <c r="A6530" s="2"/>
      <c r="B6530" s="2" t="s">
        <v>10</v>
      </c>
      <c r="C6530" s="2">
        <f t="shared" si="1459"/>
        <v>272</v>
      </c>
      <c r="D6530" s="2">
        <f t="shared" si="1460"/>
        <v>22</v>
      </c>
      <c r="E6530" s="2">
        <f t="shared" si="1450"/>
        <v>6526</v>
      </c>
      <c r="F6530" s="11">
        <v>306</v>
      </c>
      <c r="G6530" s="9">
        <v>0</v>
      </c>
      <c r="H6530" s="9">
        <v>0</v>
      </c>
      <c r="I6530" s="9">
        <v>0</v>
      </c>
      <c r="J6530" s="9">
        <v>0.368254944212701</v>
      </c>
      <c r="K6530" s="9">
        <v>0.368254944212701</v>
      </c>
      <c r="L6530" s="9">
        <v>0.368254944212701</v>
      </c>
      <c r="N6530" s="32">
        <f>IF('System Design'!$F$8=1,'Hourly Demand and Generation'!G6530*'System Design'!$F$21,IF('System Design'!$F$8=2,'Hourly Demand and Generation'!H6530*'System Design'!$F$21,IF('System Design'!$F$8=3,'Hourly Demand and Generation'!I6530*'System Design'!$F$21)))</f>
        <v>0</v>
      </c>
      <c r="O6530" s="32">
        <f>IF('System Design'!$F$8=1,'Hourly Demand and Generation'!J6530*'System Design'!$F$22,IF('System Design'!$F$8=2,'Hourly Demand and Generation'!K6530*'System Design'!$F$22,IF('System Design'!$F$8=3,'Hourly Demand and Generation'!L6530*'System Design'!$F$22)))</f>
        <v>920.63736053175251</v>
      </c>
      <c r="Q6530" s="32">
        <f t="shared" si="1448"/>
        <v>0</v>
      </c>
      <c r="R6530" s="32">
        <f t="shared" si="1451"/>
        <v>5400</v>
      </c>
      <c r="S6530" s="32">
        <f t="shared" si="1452"/>
        <v>0</v>
      </c>
      <c r="T6530" s="32">
        <f t="shared" si="1453"/>
        <v>21600</v>
      </c>
      <c r="U6530" s="32">
        <f t="shared" si="1454"/>
        <v>0</v>
      </c>
      <c r="V6530" s="32">
        <f t="shared" si="1449"/>
        <v>614.63736053175251</v>
      </c>
      <c r="W6530" s="32">
        <f t="shared" si="1455"/>
        <v>614.63736053175251</v>
      </c>
      <c r="X6530" s="32">
        <f t="shared" si="1456"/>
        <v>614.63736053175251</v>
      </c>
    </row>
    <row r="6531" spans="1:24" x14ac:dyDescent="0.25">
      <c r="A6531" s="2"/>
      <c r="B6531" s="2" t="s">
        <v>10</v>
      </c>
      <c r="C6531" s="2">
        <f t="shared" si="1459"/>
        <v>272</v>
      </c>
      <c r="D6531" s="2">
        <f t="shared" si="1460"/>
        <v>23</v>
      </c>
      <c r="E6531" s="2">
        <f t="shared" si="1450"/>
        <v>6527</v>
      </c>
      <c r="F6531" s="11">
        <v>288</v>
      </c>
      <c r="G6531" s="9">
        <v>0</v>
      </c>
      <c r="H6531" s="9">
        <v>0</v>
      </c>
      <c r="I6531" s="9">
        <v>0</v>
      </c>
      <c r="J6531" s="9">
        <v>0.31010942670543201</v>
      </c>
      <c r="K6531" s="9">
        <v>0.31010942670543201</v>
      </c>
      <c r="L6531" s="9">
        <v>0.31010942670543201</v>
      </c>
      <c r="N6531" s="32">
        <f>IF('System Design'!$F$8=1,'Hourly Demand and Generation'!G6531*'System Design'!$F$21,IF('System Design'!$F$8=2,'Hourly Demand and Generation'!H6531*'System Design'!$F$21,IF('System Design'!$F$8=3,'Hourly Demand and Generation'!I6531*'System Design'!$F$21)))</f>
        <v>0</v>
      </c>
      <c r="O6531" s="32">
        <f>IF('System Design'!$F$8=1,'Hourly Demand and Generation'!J6531*'System Design'!$F$22,IF('System Design'!$F$8=2,'Hourly Demand and Generation'!K6531*'System Design'!$F$22,IF('System Design'!$F$8=3,'Hourly Demand and Generation'!L6531*'System Design'!$F$22)))</f>
        <v>775.27356676357999</v>
      </c>
      <c r="Q6531" s="32">
        <f t="shared" si="1448"/>
        <v>0</v>
      </c>
      <c r="R6531" s="32">
        <f t="shared" si="1451"/>
        <v>5400</v>
      </c>
      <c r="S6531" s="32">
        <f t="shared" si="1452"/>
        <v>0</v>
      </c>
      <c r="T6531" s="32">
        <f t="shared" si="1453"/>
        <v>21600</v>
      </c>
      <c r="U6531" s="32">
        <f t="shared" si="1454"/>
        <v>0</v>
      </c>
      <c r="V6531" s="32">
        <f t="shared" si="1449"/>
        <v>487.27356676357999</v>
      </c>
      <c r="W6531" s="32">
        <f t="shared" si="1455"/>
        <v>487.27356676357999</v>
      </c>
      <c r="X6531" s="32">
        <f t="shared" si="1456"/>
        <v>487.27356676357999</v>
      </c>
    </row>
    <row r="6532" spans="1:24" x14ac:dyDescent="0.25">
      <c r="A6532" s="2"/>
      <c r="B6532" s="2" t="s">
        <v>10</v>
      </c>
      <c r="C6532" s="2">
        <f t="shared" si="1459"/>
        <v>272</v>
      </c>
      <c r="D6532" s="2">
        <f t="shared" si="1460"/>
        <v>24</v>
      </c>
      <c r="E6532" s="2">
        <f t="shared" si="1450"/>
        <v>6528</v>
      </c>
      <c r="F6532" s="11">
        <v>252</v>
      </c>
      <c r="G6532" s="9">
        <v>0</v>
      </c>
      <c r="H6532" s="9">
        <v>0</v>
      </c>
      <c r="I6532" s="9">
        <v>0</v>
      </c>
      <c r="J6532" s="9">
        <v>0.31010942670543201</v>
      </c>
      <c r="K6532" s="9">
        <v>0.31010942670543201</v>
      </c>
      <c r="L6532" s="9">
        <v>0.31010942670543201</v>
      </c>
      <c r="N6532" s="32">
        <f>IF('System Design'!$F$8=1,'Hourly Demand and Generation'!G6532*'System Design'!$F$21,IF('System Design'!$F$8=2,'Hourly Demand and Generation'!H6532*'System Design'!$F$21,IF('System Design'!$F$8=3,'Hourly Demand and Generation'!I6532*'System Design'!$F$21)))</f>
        <v>0</v>
      </c>
      <c r="O6532" s="32">
        <f>IF('System Design'!$F$8=1,'Hourly Demand and Generation'!J6532*'System Design'!$F$22,IF('System Design'!$F$8=2,'Hourly Demand and Generation'!K6532*'System Design'!$F$22,IF('System Design'!$F$8=3,'Hourly Demand and Generation'!L6532*'System Design'!$F$22)))</f>
        <v>775.27356676357999</v>
      </c>
      <c r="Q6532" s="32">
        <f t="shared" si="1448"/>
        <v>0</v>
      </c>
      <c r="R6532" s="32">
        <f t="shared" si="1451"/>
        <v>5400</v>
      </c>
      <c r="S6532" s="32">
        <f t="shared" si="1452"/>
        <v>0</v>
      </c>
      <c r="T6532" s="32">
        <f t="shared" si="1453"/>
        <v>21600</v>
      </c>
      <c r="U6532" s="32">
        <f t="shared" si="1454"/>
        <v>0</v>
      </c>
      <c r="V6532" s="32">
        <f t="shared" si="1449"/>
        <v>523.27356676357999</v>
      </c>
      <c r="W6532" s="32">
        <f t="shared" si="1455"/>
        <v>523.27356676357999</v>
      </c>
      <c r="X6532" s="32">
        <f t="shared" si="1456"/>
        <v>523.27356676357999</v>
      </c>
    </row>
    <row r="6533" spans="1:24" x14ac:dyDescent="0.25">
      <c r="A6533" s="2"/>
      <c r="B6533" s="2" t="s">
        <v>10</v>
      </c>
      <c r="C6533" s="2">
        <f>C6532+1</f>
        <v>273</v>
      </c>
      <c r="D6533" s="2">
        <v>1</v>
      </c>
      <c r="E6533" s="2">
        <f t="shared" si="1450"/>
        <v>6529</v>
      </c>
      <c r="F6533" s="11">
        <v>216</v>
      </c>
      <c r="G6533" s="9">
        <v>0</v>
      </c>
      <c r="H6533" s="9">
        <v>0</v>
      </c>
      <c r="I6533" s="9">
        <v>0</v>
      </c>
      <c r="J6533" s="9">
        <v>0.29160715547319799</v>
      </c>
      <c r="K6533" s="9">
        <v>0.29160715547319799</v>
      </c>
      <c r="L6533" s="9">
        <v>0.29160715547319799</v>
      </c>
      <c r="N6533" s="32">
        <f>IF('System Design'!$F$8=1,'Hourly Demand and Generation'!G6533*'System Design'!$F$21,IF('System Design'!$F$8=2,'Hourly Demand and Generation'!H6533*'System Design'!$F$21,IF('System Design'!$F$8=3,'Hourly Demand and Generation'!I6533*'System Design'!$F$21)))</f>
        <v>0</v>
      </c>
      <c r="O6533" s="32">
        <f>IF('System Design'!$F$8=1,'Hourly Demand and Generation'!J6533*'System Design'!$F$22,IF('System Design'!$F$8=2,'Hourly Demand and Generation'!K6533*'System Design'!$F$22,IF('System Design'!$F$8=3,'Hourly Demand and Generation'!L6533*'System Design'!$F$22)))</f>
        <v>729.01788868299502</v>
      </c>
      <c r="Q6533" s="32">
        <f t="shared" si="1448"/>
        <v>0</v>
      </c>
      <c r="R6533" s="32">
        <f t="shared" si="1451"/>
        <v>5400</v>
      </c>
      <c r="S6533" s="32">
        <f t="shared" si="1452"/>
        <v>0</v>
      </c>
      <c r="T6533" s="32">
        <f t="shared" si="1453"/>
        <v>21600</v>
      </c>
      <c r="U6533" s="32">
        <f t="shared" si="1454"/>
        <v>0</v>
      </c>
      <c r="V6533" s="32">
        <f t="shared" si="1449"/>
        <v>513.01788868299502</v>
      </c>
      <c r="W6533" s="32">
        <f t="shared" si="1455"/>
        <v>513.01788868299502</v>
      </c>
      <c r="X6533" s="32">
        <f t="shared" si="1456"/>
        <v>513.01788868299502</v>
      </c>
    </row>
    <row r="6534" spans="1:24" x14ac:dyDescent="0.25">
      <c r="A6534" s="2"/>
      <c r="B6534" s="2" t="s">
        <v>10</v>
      </c>
      <c r="C6534" s="2">
        <f>C6533</f>
        <v>273</v>
      </c>
      <c r="D6534" s="2">
        <f>D6533+1</f>
        <v>2</v>
      </c>
      <c r="E6534" s="2">
        <f t="shared" si="1450"/>
        <v>6530</v>
      </c>
      <c r="F6534" s="11">
        <v>198</v>
      </c>
      <c r="G6534" s="9">
        <v>0</v>
      </c>
      <c r="H6534" s="9">
        <v>0</v>
      </c>
      <c r="I6534" s="9">
        <v>0</v>
      </c>
      <c r="J6534" s="9">
        <v>0.26244643992587802</v>
      </c>
      <c r="K6534" s="9">
        <v>0.26244643992587802</v>
      </c>
      <c r="L6534" s="9">
        <v>0.26244643992587802</v>
      </c>
      <c r="N6534" s="32">
        <f>IF('System Design'!$F$8=1,'Hourly Demand and Generation'!G6534*'System Design'!$F$21,IF('System Design'!$F$8=2,'Hourly Demand and Generation'!H6534*'System Design'!$F$21,IF('System Design'!$F$8=3,'Hourly Demand and Generation'!I6534*'System Design'!$F$21)))</f>
        <v>0</v>
      </c>
      <c r="O6534" s="32">
        <f>IF('System Design'!$F$8=1,'Hourly Demand and Generation'!J6534*'System Design'!$F$22,IF('System Design'!$F$8=2,'Hourly Demand and Generation'!K6534*'System Design'!$F$22,IF('System Design'!$F$8=3,'Hourly Demand and Generation'!L6534*'System Design'!$F$22)))</f>
        <v>656.11609981469508</v>
      </c>
      <c r="Q6534" s="32">
        <f t="shared" ref="Q6534:Q6597" si="1461">IF(F6534-N6534-O6534&gt;0,F6534-N6534-O6534,0)</f>
        <v>0</v>
      </c>
      <c r="R6534" s="32">
        <f t="shared" si="1451"/>
        <v>5400</v>
      </c>
      <c r="S6534" s="32">
        <f t="shared" si="1452"/>
        <v>0</v>
      </c>
      <c r="T6534" s="32">
        <f t="shared" si="1453"/>
        <v>21600</v>
      </c>
      <c r="U6534" s="32">
        <f t="shared" si="1454"/>
        <v>0</v>
      </c>
      <c r="V6534" s="32">
        <f t="shared" ref="V6534:V6597" si="1462">IF(F6534-N6534-O6534&lt;0,N6534+O6534-F6534,0)</f>
        <v>458.11609981469508</v>
      </c>
      <c r="W6534" s="32">
        <f t="shared" si="1455"/>
        <v>458.11609981469508</v>
      </c>
      <c r="X6534" s="32">
        <f t="shared" si="1456"/>
        <v>458.11609981469508</v>
      </c>
    </row>
    <row r="6535" spans="1:24" x14ac:dyDescent="0.25">
      <c r="A6535" s="2"/>
      <c r="B6535" s="2" t="s">
        <v>10</v>
      </c>
      <c r="C6535" s="2">
        <f t="shared" ref="C6535:C6556" si="1463">C6534</f>
        <v>273</v>
      </c>
      <c r="D6535" s="2">
        <f t="shared" ref="D6535:D6556" si="1464">D6534+1</f>
        <v>3</v>
      </c>
      <c r="E6535" s="2">
        <f t="shared" ref="E6535:E6598" si="1465">E6534+1</f>
        <v>6531</v>
      </c>
      <c r="F6535" s="11">
        <v>180</v>
      </c>
      <c r="G6535" s="9">
        <v>0</v>
      </c>
      <c r="H6535" s="9">
        <v>0</v>
      </c>
      <c r="I6535" s="9">
        <v>0</v>
      </c>
      <c r="J6535" s="9">
        <v>0.26244643992587802</v>
      </c>
      <c r="K6535" s="9">
        <v>0.26244643992587802</v>
      </c>
      <c r="L6535" s="9">
        <v>0.26244643992587802</v>
      </c>
      <c r="N6535" s="32">
        <f>IF('System Design'!$F$8=1,'Hourly Demand and Generation'!G6535*'System Design'!$F$21,IF('System Design'!$F$8=2,'Hourly Demand and Generation'!H6535*'System Design'!$F$21,IF('System Design'!$F$8=3,'Hourly Demand and Generation'!I6535*'System Design'!$F$21)))</f>
        <v>0</v>
      </c>
      <c r="O6535" s="32">
        <f>IF('System Design'!$F$8=1,'Hourly Demand and Generation'!J6535*'System Design'!$F$22,IF('System Design'!$F$8=2,'Hourly Demand and Generation'!K6535*'System Design'!$F$22,IF('System Design'!$F$8=3,'Hourly Demand and Generation'!L6535*'System Design'!$F$22)))</f>
        <v>656.11609981469508</v>
      </c>
      <c r="Q6535" s="32">
        <f t="shared" si="1461"/>
        <v>0</v>
      </c>
      <c r="R6535" s="32">
        <f t="shared" ref="R6535:R6598" si="1466">IF($Q6535&lt;R6534+$V6535,IF(R6534+$V6535-$Q6535&gt;5400,5400,R6534+$V6535-$Q6535),0)</f>
        <v>5400</v>
      </c>
      <c r="S6535" s="32">
        <f t="shared" ref="S6535:S6598" si="1467">IF(R6535&gt;0,0,$Q6535+$V6535-R6534)</f>
        <v>0</v>
      </c>
      <c r="T6535" s="32">
        <f t="shared" ref="T6535:T6598" si="1468">IF($Q6535&lt;T6534+$V6535,IF(T6534+$V6535-$Q6535&gt;21600,21600,T6534+$V6535-$Q6535),0)</f>
        <v>21600</v>
      </c>
      <c r="U6535" s="32">
        <f t="shared" ref="U6535:U6598" si="1469">IF(T6535&gt;0,0,$Q6535+$V6535-T6534)</f>
        <v>0</v>
      </c>
      <c r="V6535" s="32">
        <f t="shared" si="1462"/>
        <v>476.11609981469508</v>
      </c>
      <c r="W6535" s="32">
        <f t="shared" ref="W6535:W6598" si="1470">IF(R6535=5400,$V6535-(R6535-R6534),0)</f>
        <v>476.11609981469508</v>
      </c>
      <c r="X6535" s="32">
        <f t="shared" ref="X6535:X6598" si="1471">IF(T6535=21600,$V6535-(T6535-T6534),0)</f>
        <v>476.11609981469508</v>
      </c>
    </row>
    <row r="6536" spans="1:24" x14ac:dyDescent="0.25">
      <c r="A6536" s="2"/>
      <c r="B6536" s="2" t="s">
        <v>10</v>
      </c>
      <c r="C6536" s="2">
        <f t="shared" si="1463"/>
        <v>273</v>
      </c>
      <c r="D6536" s="2">
        <f t="shared" si="1464"/>
        <v>4</v>
      </c>
      <c r="E6536" s="2">
        <f t="shared" si="1465"/>
        <v>6532</v>
      </c>
      <c r="F6536" s="11">
        <v>216</v>
      </c>
      <c r="G6536" s="9">
        <v>0</v>
      </c>
      <c r="H6536" s="9">
        <v>0</v>
      </c>
      <c r="I6536" s="9">
        <v>0</v>
      </c>
      <c r="J6536" s="9">
        <v>0.29160715547319799</v>
      </c>
      <c r="K6536" s="9">
        <v>0.29160715547319799</v>
      </c>
      <c r="L6536" s="9">
        <v>0.29160715547319799</v>
      </c>
      <c r="N6536" s="32">
        <f>IF('System Design'!$F$8=1,'Hourly Demand and Generation'!G6536*'System Design'!$F$21,IF('System Design'!$F$8=2,'Hourly Demand and Generation'!H6536*'System Design'!$F$21,IF('System Design'!$F$8=3,'Hourly Demand and Generation'!I6536*'System Design'!$F$21)))</f>
        <v>0</v>
      </c>
      <c r="O6536" s="32">
        <f>IF('System Design'!$F$8=1,'Hourly Demand and Generation'!J6536*'System Design'!$F$22,IF('System Design'!$F$8=2,'Hourly Demand and Generation'!K6536*'System Design'!$F$22,IF('System Design'!$F$8=3,'Hourly Demand and Generation'!L6536*'System Design'!$F$22)))</f>
        <v>729.01788868299502</v>
      </c>
      <c r="Q6536" s="32">
        <f t="shared" si="1461"/>
        <v>0</v>
      </c>
      <c r="R6536" s="32">
        <f t="shared" si="1466"/>
        <v>5400</v>
      </c>
      <c r="S6536" s="32">
        <f t="shared" si="1467"/>
        <v>0</v>
      </c>
      <c r="T6536" s="32">
        <f t="shared" si="1468"/>
        <v>21600</v>
      </c>
      <c r="U6536" s="32">
        <f t="shared" si="1469"/>
        <v>0</v>
      </c>
      <c r="V6536" s="32">
        <f t="shared" si="1462"/>
        <v>513.01788868299502</v>
      </c>
      <c r="W6536" s="32">
        <f t="shared" si="1470"/>
        <v>513.01788868299502</v>
      </c>
      <c r="X6536" s="32">
        <f t="shared" si="1471"/>
        <v>513.01788868299502</v>
      </c>
    </row>
    <row r="6537" spans="1:24" x14ac:dyDescent="0.25">
      <c r="A6537" s="2"/>
      <c r="B6537" s="2" t="s">
        <v>10</v>
      </c>
      <c r="C6537" s="2">
        <f t="shared" si="1463"/>
        <v>273</v>
      </c>
      <c r="D6537" s="2">
        <f t="shared" si="1464"/>
        <v>5</v>
      </c>
      <c r="E6537" s="2">
        <f t="shared" si="1465"/>
        <v>6533</v>
      </c>
      <c r="F6537" s="11">
        <v>234</v>
      </c>
      <c r="G6537" s="9">
        <v>0</v>
      </c>
      <c r="H6537" s="9">
        <v>3.2000000000000001E-2</v>
      </c>
      <c r="I6537" s="9">
        <v>6.4000000000000001E-2</v>
      </c>
      <c r="J6537" s="9">
        <v>0.23328572437855799</v>
      </c>
      <c r="K6537" s="9">
        <v>0.23328572437855799</v>
      </c>
      <c r="L6537" s="9">
        <v>0.23328572437855799</v>
      </c>
      <c r="N6537" s="32">
        <f>IF('System Design'!$F$8=1,'Hourly Demand and Generation'!G6537*'System Design'!$F$21,IF('System Design'!$F$8=2,'Hourly Demand and Generation'!H6537*'System Design'!$F$21,IF('System Design'!$F$8=3,'Hourly Demand and Generation'!I6537*'System Design'!$F$21)))</f>
        <v>32</v>
      </c>
      <c r="O6537" s="32">
        <f>IF('System Design'!$F$8=1,'Hourly Demand and Generation'!J6537*'System Design'!$F$22,IF('System Design'!$F$8=2,'Hourly Demand and Generation'!K6537*'System Design'!$F$22,IF('System Design'!$F$8=3,'Hourly Demand and Generation'!L6537*'System Design'!$F$22)))</f>
        <v>583.21431094639502</v>
      </c>
      <c r="Q6537" s="32">
        <f t="shared" si="1461"/>
        <v>0</v>
      </c>
      <c r="R6537" s="32">
        <f t="shared" si="1466"/>
        <v>5400</v>
      </c>
      <c r="S6537" s="32">
        <f t="shared" si="1467"/>
        <v>0</v>
      </c>
      <c r="T6537" s="32">
        <f t="shared" si="1468"/>
        <v>21600</v>
      </c>
      <c r="U6537" s="32">
        <f t="shared" si="1469"/>
        <v>0</v>
      </c>
      <c r="V6537" s="32">
        <f t="shared" si="1462"/>
        <v>381.21431094639502</v>
      </c>
      <c r="W6537" s="32">
        <f t="shared" si="1470"/>
        <v>381.21431094639502</v>
      </c>
      <c r="X6537" s="32">
        <f t="shared" si="1471"/>
        <v>381.21431094639502</v>
      </c>
    </row>
    <row r="6538" spans="1:24" x14ac:dyDescent="0.25">
      <c r="A6538" s="2"/>
      <c r="B6538" s="2" t="s">
        <v>10</v>
      </c>
      <c r="C6538" s="2">
        <f t="shared" si="1463"/>
        <v>273</v>
      </c>
      <c r="D6538" s="2">
        <f t="shared" si="1464"/>
        <v>6</v>
      </c>
      <c r="E6538" s="2">
        <f t="shared" si="1465"/>
        <v>6534</v>
      </c>
      <c r="F6538" s="11">
        <v>252</v>
      </c>
      <c r="G6538" s="9">
        <v>4.9966145976983102E-2</v>
      </c>
      <c r="H6538" s="9">
        <v>0.1</v>
      </c>
      <c r="I6538" s="9">
        <v>0.13600000000000001</v>
      </c>
      <c r="J6538" s="9">
        <v>0.23328572437855799</v>
      </c>
      <c r="K6538" s="9">
        <v>0.23328572437855799</v>
      </c>
      <c r="L6538" s="9">
        <v>0.23328572437855799</v>
      </c>
      <c r="N6538" s="32">
        <f>IF('System Design'!$F$8=1,'Hourly Demand and Generation'!G6538*'System Design'!$F$21,IF('System Design'!$F$8=2,'Hourly Demand and Generation'!H6538*'System Design'!$F$21,IF('System Design'!$F$8=3,'Hourly Demand and Generation'!I6538*'System Design'!$F$21)))</f>
        <v>68</v>
      </c>
      <c r="O6538" s="32">
        <f>IF('System Design'!$F$8=1,'Hourly Demand and Generation'!J6538*'System Design'!$F$22,IF('System Design'!$F$8=2,'Hourly Demand and Generation'!K6538*'System Design'!$F$22,IF('System Design'!$F$8=3,'Hourly Demand and Generation'!L6538*'System Design'!$F$22)))</f>
        <v>583.21431094639502</v>
      </c>
      <c r="Q6538" s="32">
        <f t="shared" si="1461"/>
        <v>0</v>
      </c>
      <c r="R6538" s="32">
        <f t="shared" si="1466"/>
        <v>5400</v>
      </c>
      <c r="S6538" s="32">
        <f t="shared" si="1467"/>
        <v>0</v>
      </c>
      <c r="T6538" s="32">
        <f t="shared" si="1468"/>
        <v>21600</v>
      </c>
      <c r="U6538" s="32">
        <f t="shared" si="1469"/>
        <v>0</v>
      </c>
      <c r="V6538" s="32">
        <f t="shared" si="1462"/>
        <v>399.21431094639502</v>
      </c>
      <c r="W6538" s="32">
        <f t="shared" si="1470"/>
        <v>399.21431094639502</v>
      </c>
      <c r="X6538" s="32">
        <f t="shared" si="1471"/>
        <v>399.21431094639502</v>
      </c>
    </row>
    <row r="6539" spans="1:24" x14ac:dyDescent="0.25">
      <c r="A6539" s="2"/>
      <c r="B6539" s="2" t="s">
        <v>10</v>
      </c>
      <c r="C6539" s="2">
        <f t="shared" si="1463"/>
        <v>273</v>
      </c>
      <c r="D6539" s="2">
        <f t="shared" si="1464"/>
        <v>7</v>
      </c>
      <c r="E6539" s="2">
        <f t="shared" si="1465"/>
        <v>6535</v>
      </c>
      <c r="F6539" s="11">
        <v>270</v>
      </c>
      <c r="G6539" s="9">
        <v>0.106178060201089</v>
      </c>
      <c r="H6539" s="9">
        <v>0.16800000000000001</v>
      </c>
      <c r="I6539" s="9">
        <v>0.2</v>
      </c>
      <c r="J6539" s="9">
        <v>0.26244643992587802</v>
      </c>
      <c r="K6539" s="9">
        <v>0.26244643992587802</v>
      </c>
      <c r="L6539" s="9">
        <v>0.26244643992587802</v>
      </c>
      <c r="N6539" s="32">
        <f>IF('System Design'!$F$8=1,'Hourly Demand and Generation'!G6539*'System Design'!$F$21,IF('System Design'!$F$8=2,'Hourly Demand and Generation'!H6539*'System Design'!$F$21,IF('System Design'!$F$8=3,'Hourly Demand and Generation'!I6539*'System Design'!$F$21)))</f>
        <v>100</v>
      </c>
      <c r="O6539" s="32">
        <f>IF('System Design'!$F$8=1,'Hourly Demand and Generation'!J6539*'System Design'!$F$22,IF('System Design'!$F$8=2,'Hourly Demand and Generation'!K6539*'System Design'!$F$22,IF('System Design'!$F$8=3,'Hourly Demand and Generation'!L6539*'System Design'!$F$22)))</f>
        <v>656.11609981469508</v>
      </c>
      <c r="Q6539" s="32">
        <f t="shared" si="1461"/>
        <v>0</v>
      </c>
      <c r="R6539" s="32">
        <f t="shared" si="1466"/>
        <v>5400</v>
      </c>
      <c r="S6539" s="32">
        <f t="shared" si="1467"/>
        <v>0</v>
      </c>
      <c r="T6539" s="32">
        <f t="shared" si="1468"/>
        <v>21600</v>
      </c>
      <c r="U6539" s="32">
        <f t="shared" si="1469"/>
        <v>0</v>
      </c>
      <c r="V6539" s="32">
        <f t="shared" si="1462"/>
        <v>486.11609981469508</v>
      </c>
      <c r="W6539" s="32">
        <f t="shared" si="1470"/>
        <v>486.11609981469508</v>
      </c>
      <c r="X6539" s="32">
        <f t="shared" si="1471"/>
        <v>486.11609981469508</v>
      </c>
    </row>
    <row r="6540" spans="1:24" x14ac:dyDescent="0.25">
      <c r="A6540" s="2"/>
      <c r="B6540" s="2" t="s">
        <v>10</v>
      </c>
      <c r="C6540" s="2">
        <f t="shared" si="1463"/>
        <v>273</v>
      </c>
      <c r="D6540" s="2">
        <f t="shared" si="1464"/>
        <v>8</v>
      </c>
      <c r="E6540" s="2">
        <f t="shared" si="1465"/>
        <v>6536</v>
      </c>
      <c r="F6540" s="11">
        <v>288</v>
      </c>
      <c r="G6540" s="9">
        <v>0.20611035215505499</v>
      </c>
      <c r="H6540" s="9">
        <v>0.3</v>
      </c>
      <c r="I6540" s="9">
        <v>0.33600000000000002</v>
      </c>
      <c r="J6540" s="9">
        <v>0.26244643992587802</v>
      </c>
      <c r="K6540" s="9">
        <v>0.26244643992587802</v>
      </c>
      <c r="L6540" s="9">
        <v>0.26244643992587802</v>
      </c>
      <c r="N6540" s="32">
        <f>IF('System Design'!$F$8=1,'Hourly Demand and Generation'!G6540*'System Design'!$F$21,IF('System Design'!$F$8=2,'Hourly Demand and Generation'!H6540*'System Design'!$F$21,IF('System Design'!$F$8=3,'Hourly Demand and Generation'!I6540*'System Design'!$F$21)))</f>
        <v>168</v>
      </c>
      <c r="O6540" s="32">
        <f>IF('System Design'!$F$8=1,'Hourly Demand and Generation'!J6540*'System Design'!$F$22,IF('System Design'!$F$8=2,'Hourly Demand and Generation'!K6540*'System Design'!$F$22,IF('System Design'!$F$8=3,'Hourly Demand and Generation'!L6540*'System Design'!$F$22)))</f>
        <v>656.11609981469508</v>
      </c>
      <c r="Q6540" s="32">
        <f t="shared" si="1461"/>
        <v>0</v>
      </c>
      <c r="R6540" s="32">
        <f t="shared" si="1466"/>
        <v>5400</v>
      </c>
      <c r="S6540" s="32">
        <f t="shared" si="1467"/>
        <v>0</v>
      </c>
      <c r="T6540" s="32">
        <f t="shared" si="1468"/>
        <v>21600</v>
      </c>
      <c r="U6540" s="32">
        <f t="shared" si="1469"/>
        <v>0</v>
      </c>
      <c r="V6540" s="32">
        <f t="shared" si="1462"/>
        <v>536.11609981469508</v>
      </c>
      <c r="W6540" s="32">
        <f t="shared" si="1470"/>
        <v>536.11609981469508</v>
      </c>
      <c r="X6540" s="32">
        <f t="shared" si="1471"/>
        <v>536.11609981469508</v>
      </c>
    </row>
    <row r="6541" spans="1:24" x14ac:dyDescent="0.25">
      <c r="A6541" s="2"/>
      <c r="B6541" s="2" t="s">
        <v>10</v>
      </c>
      <c r="C6541" s="2">
        <f t="shared" si="1463"/>
        <v>273</v>
      </c>
      <c r="D6541" s="2">
        <f t="shared" si="1464"/>
        <v>9</v>
      </c>
      <c r="E6541" s="2">
        <f t="shared" si="1465"/>
        <v>6537</v>
      </c>
      <c r="F6541" s="11">
        <v>288</v>
      </c>
      <c r="G6541" s="9">
        <v>0.31228841235614502</v>
      </c>
      <c r="H6541" s="9">
        <v>0.432</v>
      </c>
      <c r="I6541" s="9">
        <v>0.46400000000000002</v>
      </c>
      <c r="J6541" s="9">
        <v>0.23328572437855799</v>
      </c>
      <c r="K6541" s="9">
        <v>0.23328572437855799</v>
      </c>
      <c r="L6541" s="9">
        <v>0.23328572437855799</v>
      </c>
      <c r="N6541" s="32">
        <f>IF('System Design'!$F$8=1,'Hourly Demand and Generation'!G6541*'System Design'!$F$21,IF('System Design'!$F$8=2,'Hourly Demand and Generation'!H6541*'System Design'!$F$21,IF('System Design'!$F$8=3,'Hourly Demand and Generation'!I6541*'System Design'!$F$21)))</f>
        <v>232</v>
      </c>
      <c r="O6541" s="32">
        <f>IF('System Design'!$F$8=1,'Hourly Demand and Generation'!J6541*'System Design'!$F$22,IF('System Design'!$F$8=2,'Hourly Demand and Generation'!K6541*'System Design'!$F$22,IF('System Design'!$F$8=3,'Hourly Demand and Generation'!L6541*'System Design'!$F$22)))</f>
        <v>583.21431094639502</v>
      </c>
      <c r="Q6541" s="32">
        <f t="shared" si="1461"/>
        <v>0</v>
      </c>
      <c r="R6541" s="32">
        <f t="shared" si="1466"/>
        <v>5400</v>
      </c>
      <c r="S6541" s="32">
        <f t="shared" si="1467"/>
        <v>0</v>
      </c>
      <c r="T6541" s="32">
        <f t="shared" si="1468"/>
        <v>21600</v>
      </c>
      <c r="U6541" s="32">
        <f t="shared" si="1469"/>
        <v>0</v>
      </c>
      <c r="V6541" s="32">
        <f t="shared" si="1462"/>
        <v>527.21431094639502</v>
      </c>
      <c r="W6541" s="32">
        <f t="shared" si="1470"/>
        <v>527.21431094639502</v>
      </c>
      <c r="X6541" s="32">
        <f t="shared" si="1471"/>
        <v>527.21431094639502</v>
      </c>
    </row>
    <row r="6542" spans="1:24" x14ac:dyDescent="0.25">
      <c r="A6542" s="2"/>
      <c r="B6542" s="2" t="s">
        <v>10</v>
      </c>
      <c r="C6542" s="2">
        <f t="shared" si="1463"/>
        <v>273</v>
      </c>
      <c r="D6542" s="2">
        <f t="shared" si="1464"/>
        <v>10</v>
      </c>
      <c r="E6542" s="2">
        <f t="shared" si="1465"/>
        <v>6538</v>
      </c>
      <c r="F6542" s="11">
        <v>280.8</v>
      </c>
      <c r="G6542" s="9">
        <v>0.41846647255723401</v>
      </c>
      <c r="H6542" s="9">
        <v>0.56799999999999995</v>
      </c>
      <c r="I6542" s="9">
        <v>0.6</v>
      </c>
      <c r="J6542" s="9">
        <v>0.26244643992587802</v>
      </c>
      <c r="K6542" s="9">
        <v>0.26244643992587802</v>
      </c>
      <c r="L6542" s="9">
        <v>0.26244643992587802</v>
      </c>
      <c r="N6542" s="32">
        <f>IF('System Design'!$F$8=1,'Hourly Demand and Generation'!G6542*'System Design'!$F$21,IF('System Design'!$F$8=2,'Hourly Demand and Generation'!H6542*'System Design'!$F$21,IF('System Design'!$F$8=3,'Hourly Demand and Generation'!I6542*'System Design'!$F$21)))</f>
        <v>300</v>
      </c>
      <c r="O6542" s="32">
        <f>IF('System Design'!$F$8=1,'Hourly Demand and Generation'!J6542*'System Design'!$F$22,IF('System Design'!$F$8=2,'Hourly Demand and Generation'!K6542*'System Design'!$F$22,IF('System Design'!$F$8=3,'Hourly Demand and Generation'!L6542*'System Design'!$F$22)))</f>
        <v>656.11609981469508</v>
      </c>
      <c r="Q6542" s="32">
        <f t="shared" si="1461"/>
        <v>0</v>
      </c>
      <c r="R6542" s="32">
        <f t="shared" si="1466"/>
        <v>5400</v>
      </c>
      <c r="S6542" s="32">
        <f t="shared" si="1467"/>
        <v>0</v>
      </c>
      <c r="T6542" s="32">
        <f t="shared" si="1468"/>
        <v>21600</v>
      </c>
      <c r="U6542" s="32">
        <f t="shared" si="1469"/>
        <v>0</v>
      </c>
      <c r="V6542" s="32">
        <f t="shared" si="1462"/>
        <v>675.31609981469501</v>
      </c>
      <c r="W6542" s="32">
        <f t="shared" si="1470"/>
        <v>675.31609981469501</v>
      </c>
      <c r="X6542" s="32">
        <f t="shared" si="1471"/>
        <v>675.31609981469501</v>
      </c>
    </row>
    <row r="6543" spans="1:24" x14ac:dyDescent="0.25">
      <c r="A6543" s="2"/>
      <c r="B6543" s="2" t="s">
        <v>10</v>
      </c>
      <c r="C6543" s="2">
        <f t="shared" si="1463"/>
        <v>273</v>
      </c>
      <c r="D6543" s="2">
        <f t="shared" si="1464"/>
        <v>11</v>
      </c>
      <c r="E6543" s="2">
        <f t="shared" si="1465"/>
        <v>6539</v>
      </c>
      <c r="F6543" s="11">
        <v>277.2</v>
      </c>
      <c r="G6543" s="9">
        <v>0.51839876451120004</v>
      </c>
      <c r="H6543" s="9">
        <v>0.7</v>
      </c>
      <c r="I6543" s="9">
        <v>0.73599999999999999</v>
      </c>
      <c r="J6543" s="9">
        <v>0.23328572437855799</v>
      </c>
      <c r="K6543" s="9">
        <v>0.23328572437855799</v>
      </c>
      <c r="L6543" s="9">
        <v>0.23328572437855799</v>
      </c>
      <c r="N6543" s="32">
        <f>IF('System Design'!$F$8=1,'Hourly Demand and Generation'!G6543*'System Design'!$F$21,IF('System Design'!$F$8=2,'Hourly Demand and Generation'!H6543*'System Design'!$F$21,IF('System Design'!$F$8=3,'Hourly Demand and Generation'!I6543*'System Design'!$F$21)))</f>
        <v>368</v>
      </c>
      <c r="O6543" s="32">
        <f>IF('System Design'!$F$8=1,'Hourly Demand and Generation'!J6543*'System Design'!$F$22,IF('System Design'!$F$8=2,'Hourly Demand and Generation'!K6543*'System Design'!$F$22,IF('System Design'!$F$8=3,'Hourly Demand and Generation'!L6543*'System Design'!$F$22)))</f>
        <v>583.21431094639502</v>
      </c>
      <c r="Q6543" s="32">
        <f t="shared" si="1461"/>
        <v>0</v>
      </c>
      <c r="R6543" s="32">
        <f t="shared" si="1466"/>
        <v>5400</v>
      </c>
      <c r="S6543" s="32">
        <f t="shared" si="1467"/>
        <v>0</v>
      </c>
      <c r="T6543" s="32">
        <f t="shared" si="1468"/>
        <v>21600</v>
      </c>
      <c r="U6543" s="32">
        <f t="shared" si="1469"/>
        <v>0</v>
      </c>
      <c r="V6543" s="32">
        <f t="shared" si="1462"/>
        <v>674.01431094639497</v>
      </c>
      <c r="W6543" s="32">
        <f t="shared" si="1470"/>
        <v>674.01431094639497</v>
      </c>
      <c r="X6543" s="32">
        <f t="shared" si="1471"/>
        <v>674.01431094639497</v>
      </c>
    </row>
    <row r="6544" spans="1:24" x14ac:dyDescent="0.25">
      <c r="A6544" s="2"/>
      <c r="B6544" s="2" t="s">
        <v>10</v>
      </c>
      <c r="C6544" s="2">
        <f t="shared" si="1463"/>
        <v>273</v>
      </c>
      <c r="D6544" s="2">
        <f t="shared" si="1464"/>
        <v>12</v>
      </c>
      <c r="E6544" s="2">
        <f t="shared" si="1465"/>
        <v>6540</v>
      </c>
      <c r="F6544" s="11">
        <v>277.2</v>
      </c>
      <c r="G6544" s="9">
        <v>0.62457682471228904</v>
      </c>
      <c r="H6544" s="9">
        <v>0.8</v>
      </c>
      <c r="I6544" s="9">
        <v>0.8</v>
      </c>
      <c r="J6544" s="9">
        <v>0.218705366604898</v>
      </c>
      <c r="K6544" s="9">
        <v>0.218705366604898</v>
      </c>
      <c r="L6544" s="9">
        <v>0.218705366604898</v>
      </c>
      <c r="N6544" s="32">
        <f>IF('System Design'!$F$8=1,'Hourly Demand and Generation'!G6544*'System Design'!$F$21,IF('System Design'!$F$8=2,'Hourly Demand and Generation'!H6544*'System Design'!$F$21,IF('System Design'!$F$8=3,'Hourly Demand and Generation'!I6544*'System Design'!$F$21)))</f>
        <v>400</v>
      </c>
      <c r="O6544" s="32">
        <f>IF('System Design'!$F$8=1,'Hourly Demand and Generation'!J6544*'System Design'!$F$22,IF('System Design'!$F$8=2,'Hourly Demand and Generation'!K6544*'System Design'!$F$22,IF('System Design'!$F$8=3,'Hourly Demand and Generation'!L6544*'System Design'!$F$22)))</f>
        <v>546.76341651224504</v>
      </c>
      <c r="Q6544" s="32">
        <f t="shared" si="1461"/>
        <v>0</v>
      </c>
      <c r="R6544" s="32">
        <f t="shared" si="1466"/>
        <v>5400</v>
      </c>
      <c r="S6544" s="32">
        <f t="shared" si="1467"/>
        <v>0</v>
      </c>
      <c r="T6544" s="32">
        <f t="shared" si="1468"/>
        <v>21600</v>
      </c>
      <c r="U6544" s="32">
        <f t="shared" si="1469"/>
        <v>0</v>
      </c>
      <c r="V6544" s="32">
        <f t="shared" si="1462"/>
        <v>669.56341651224511</v>
      </c>
      <c r="W6544" s="32">
        <f t="shared" si="1470"/>
        <v>669.56341651224511</v>
      </c>
      <c r="X6544" s="32">
        <f t="shared" si="1471"/>
        <v>669.56341651224511</v>
      </c>
    </row>
    <row r="6545" spans="1:24" x14ac:dyDescent="0.25">
      <c r="A6545" s="2"/>
      <c r="B6545" s="2" t="s">
        <v>10</v>
      </c>
      <c r="C6545" s="2">
        <f t="shared" si="1463"/>
        <v>273</v>
      </c>
      <c r="D6545" s="2">
        <f t="shared" si="1464"/>
        <v>13</v>
      </c>
      <c r="E6545" s="2">
        <f t="shared" si="1465"/>
        <v>6541</v>
      </c>
      <c r="F6545" s="11">
        <v>288</v>
      </c>
      <c r="G6545" s="9">
        <v>0.51839876451120004</v>
      </c>
      <c r="H6545" s="9">
        <v>0.7</v>
      </c>
      <c r="I6545" s="9">
        <v>0.73599999999999999</v>
      </c>
      <c r="J6545" s="9">
        <v>0.23328572437855799</v>
      </c>
      <c r="K6545" s="9">
        <v>0.23328572437855799</v>
      </c>
      <c r="L6545" s="9">
        <v>0.23328572437855799</v>
      </c>
      <c r="N6545" s="32">
        <f>IF('System Design'!$F$8=1,'Hourly Demand and Generation'!G6545*'System Design'!$F$21,IF('System Design'!$F$8=2,'Hourly Demand and Generation'!H6545*'System Design'!$F$21,IF('System Design'!$F$8=3,'Hourly Demand and Generation'!I6545*'System Design'!$F$21)))</f>
        <v>368</v>
      </c>
      <c r="O6545" s="32">
        <f>IF('System Design'!$F$8=1,'Hourly Demand and Generation'!J6545*'System Design'!$F$22,IF('System Design'!$F$8=2,'Hourly Demand and Generation'!K6545*'System Design'!$F$22,IF('System Design'!$F$8=3,'Hourly Demand and Generation'!L6545*'System Design'!$F$22)))</f>
        <v>583.21431094639502</v>
      </c>
      <c r="Q6545" s="32">
        <f t="shared" si="1461"/>
        <v>0</v>
      </c>
      <c r="R6545" s="32">
        <f t="shared" si="1466"/>
        <v>5400</v>
      </c>
      <c r="S6545" s="32">
        <f t="shared" si="1467"/>
        <v>0</v>
      </c>
      <c r="T6545" s="32">
        <f t="shared" si="1468"/>
        <v>21600</v>
      </c>
      <c r="U6545" s="32">
        <f t="shared" si="1469"/>
        <v>0</v>
      </c>
      <c r="V6545" s="32">
        <f t="shared" si="1462"/>
        <v>663.21431094639502</v>
      </c>
      <c r="W6545" s="32">
        <f t="shared" si="1470"/>
        <v>663.21431094639502</v>
      </c>
      <c r="X6545" s="32">
        <f t="shared" si="1471"/>
        <v>663.21431094639502</v>
      </c>
    </row>
    <row r="6546" spans="1:24" x14ac:dyDescent="0.25">
      <c r="A6546" s="2"/>
      <c r="B6546" s="2" t="s">
        <v>10</v>
      </c>
      <c r="C6546" s="2">
        <f t="shared" si="1463"/>
        <v>273</v>
      </c>
      <c r="D6546" s="2">
        <f t="shared" si="1464"/>
        <v>14</v>
      </c>
      <c r="E6546" s="2">
        <f t="shared" si="1465"/>
        <v>6542</v>
      </c>
      <c r="F6546" s="11">
        <v>288</v>
      </c>
      <c r="G6546" s="9">
        <v>0.41846647255723401</v>
      </c>
      <c r="H6546" s="9">
        <v>0.56799999999999995</v>
      </c>
      <c r="I6546" s="9">
        <v>0.6</v>
      </c>
      <c r="J6546" s="9">
        <v>0.247866082152218</v>
      </c>
      <c r="K6546" s="9">
        <v>0.247866082152218</v>
      </c>
      <c r="L6546" s="9">
        <v>0.247866082152218</v>
      </c>
      <c r="N6546" s="32">
        <f>IF('System Design'!$F$8=1,'Hourly Demand and Generation'!G6546*'System Design'!$F$21,IF('System Design'!$F$8=2,'Hourly Demand and Generation'!H6546*'System Design'!$F$21,IF('System Design'!$F$8=3,'Hourly Demand and Generation'!I6546*'System Design'!$F$21)))</f>
        <v>300</v>
      </c>
      <c r="O6546" s="32">
        <f>IF('System Design'!$F$8=1,'Hourly Demand and Generation'!J6546*'System Design'!$F$22,IF('System Design'!$F$8=2,'Hourly Demand and Generation'!K6546*'System Design'!$F$22,IF('System Design'!$F$8=3,'Hourly Demand and Generation'!L6546*'System Design'!$F$22)))</f>
        <v>619.66520538054499</v>
      </c>
      <c r="Q6546" s="32">
        <f t="shared" si="1461"/>
        <v>0</v>
      </c>
      <c r="R6546" s="32">
        <f t="shared" si="1466"/>
        <v>5400</v>
      </c>
      <c r="S6546" s="32">
        <f t="shared" si="1467"/>
        <v>0</v>
      </c>
      <c r="T6546" s="32">
        <f t="shared" si="1468"/>
        <v>21600</v>
      </c>
      <c r="U6546" s="32">
        <f t="shared" si="1469"/>
        <v>0</v>
      </c>
      <c r="V6546" s="32">
        <f t="shared" si="1462"/>
        <v>631.66520538054499</v>
      </c>
      <c r="W6546" s="32">
        <f t="shared" si="1470"/>
        <v>631.66520538054499</v>
      </c>
      <c r="X6546" s="32">
        <f t="shared" si="1471"/>
        <v>631.66520538054499</v>
      </c>
    </row>
    <row r="6547" spans="1:24" x14ac:dyDescent="0.25">
      <c r="A6547" s="2"/>
      <c r="B6547" s="2" t="s">
        <v>10</v>
      </c>
      <c r="C6547" s="2">
        <f t="shared" si="1463"/>
        <v>273</v>
      </c>
      <c r="D6547" s="2">
        <f t="shared" si="1464"/>
        <v>15</v>
      </c>
      <c r="E6547" s="2">
        <f t="shared" si="1465"/>
        <v>6543</v>
      </c>
      <c r="F6547" s="11">
        <v>306</v>
      </c>
      <c r="G6547" s="9">
        <v>0.31228841235614502</v>
      </c>
      <c r="H6547" s="9">
        <v>0.432</v>
      </c>
      <c r="I6547" s="9">
        <v>0.46400000000000002</v>
      </c>
      <c r="J6547" s="9">
        <v>0.26244643992587802</v>
      </c>
      <c r="K6547" s="9">
        <v>0.26244643992587802</v>
      </c>
      <c r="L6547" s="9">
        <v>0.26244643992587802</v>
      </c>
      <c r="N6547" s="32">
        <f>IF('System Design'!$F$8=1,'Hourly Demand and Generation'!G6547*'System Design'!$F$21,IF('System Design'!$F$8=2,'Hourly Demand and Generation'!H6547*'System Design'!$F$21,IF('System Design'!$F$8=3,'Hourly Demand and Generation'!I6547*'System Design'!$F$21)))</f>
        <v>232</v>
      </c>
      <c r="O6547" s="32">
        <f>IF('System Design'!$F$8=1,'Hourly Demand and Generation'!J6547*'System Design'!$F$22,IF('System Design'!$F$8=2,'Hourly Demand and Generation'!K6547*'System Design'!$F$22,IF('System Design'!$F$8=3,'Hourly Demand and Generation'!L6547*'System Design'!$F$22)))</f>
        <v>656.11609981469508</v>
      </c>
      <c r="Q6547" s="32">
        <f t="shared" si="1461"/>
        <v>0</v>
      </c>
      <c r="R6547" s="32">
        <f t="shared" si="1466"/>
        <v>5400</v>
      </c>
      <c r="S6547" s="32">
        <f t="shared" si="1467"/>
        <v>0</v>
      </c>
      <c r="T6547" s="32">
        <f t="shared" si="1468"/>
        <v>21600</v>
      </c>
      <c r="U6547" s="32">
        <f t="shared" si="1469"/>
        <v>0</v>
      </c>
      <c r="V6547" s="32">
        <f t="shared" si="1462"/>
        <v>582.11609981469508</v>
      </c>
      <c r="W6547" s="32">
        <f t="shared" si="1470"/>
        <v>582.11609981469508</v>
      </c>
      <c r="X6547" s="32">
        <f t="shared" si="1471"/>
        <v>582.11609981469508</v>
      </c>
    </row>
    <row r="6548" spans="1:24" x14ac:dyDescent="0.25">
      <c r="A6548" s="2"/>
      <c r="B6548" s="2" t="s">
        <v>10</v>
      </c>
      <c r="C6548" s="2">
        <f t="shared" si="1463"/>
        <v>273</v>
      </c>
      <c r="D6548" s="2">
        <f t="shared" si="1464"/>
        <v>16</v>
      </c>
      <c r="E6548" s="2">
        <f t="shared" si="1465"/>
        <v>6544</v>
      </c>
      <c r="F6548" s="11">
        <v>324</v>
      </c>
      <c r="G6548" s="9">
        <v>0.20611035215505499</v>
      </c>
      <c r="H6548" s="9">
        <v>0.3</v>
      </c>
      <c r="I6548" s="9">
        <v>0.33600000000000002</v>
      </c>
      <c r="J6548" s="9">
        <v>0.26244643992587802</v>
      </c>
      <c r="K6548" s="9">
        <v>0.26244643992587802</v>
      </c>
      <c r="L6548" s="9">
        <v>0.26244643992587802</v>
      </c>
      <c r="N6548" s="32">
        <f>IF('System Design'!$F$8=1,'Hourly Demand and Generation'!G6548*'System Design'!$F$21,IF('System Design'!$F$8=2,'Hourly Demand and Generation'!H6548*'System Design'!$F$21,IF('System Design'!$F$8=3,'Hourly Demand and Generation'!I6548*'System Design'!$F$21)))</f>
        <v>168</v>
      </c>
      <c r="O6548" s="32">
        <f>IF('System Design'!$F$8=1,'Hourly Demand and Generation'!J6548*'System Design'!$F$22,IF('System Design'!$F$8=2,'Hourly Demand and Generation'!K6548*'System Design'!$F$22,IF('System Design'!$F$8=3,'Hourly Demand and Generation'!L6548*'System Design'!$F$22)))</f>
        <v>656.11609981469508</v>
      </c>
      <c r="Q6548" s="32">
        <f t="shared" si="1461"/>
        <v>0</v>
      </c>
      <c r="R6548" s="32">
        <f t="shared" si="1466"/>
        <v>5400</v>
      </c>
      <c r="S6548" s="32">
        <f t="shared" si="1467"/>
        <v>0</v>
      </c>
      <c r="T6548" s="32">
        <f t="shared" si="1468"/>
        <v>21600</v>
      </c>
      <c r="U6548" s="32">
        <f t="shared" si="1469"/>
        <v>0</v>
      </c>
      <c r="V6548" s="32">
        <f t="shared" si="1462"/>
        <v>500.11609981469508</v>
      </c>
      <c r="W6548" s="32">
        <f t="shared" si="1470"/>
        <v>500.11609981469508</v>
      </c>
      <c r="X6548" s="32">
        <f t="shared" si="1471"/>
        <v>500.11609981469508</v>
      </c>
    </row>
    <row r="6549" spans="1:24" x14ac:dyDescent="0.25">
      <c r="A6549" s="2"/>
      <c r="B6549" s="2" t="s">
        <v>10</v>
      </c>
      <c r="C6549" s="2">
        <f t="shared" si="1463"/>
        <v>273</v>
      </c>
      <c r="D6549" s="2">
        <f t="shared" si="1464"/>
        <v>17</v>
      </c>
      <c r="E6549" s="2">
        <f t="shared" si="1465"/>
        <v>6545</v>
      </c>
      <c r="F6549" s="11">
        <v>342</v>
      </c>
      <c r="G6549" s="9">
        <v>0.106178060201089</v>
      </c>
      <c r="H6549" s="9">
        <v>0.16800000000000001</v>
      </c>
      <c r="I6549" s="9">
        <v>0.2</v>
      </c>
      <c r="J6549" s="9">
        <v>0.29160715547319799</v>
      </c>
      <c r="K6549" s="9">
        <v>0.29160715547319799</v>
      </c>
      <c r="L6549" s="9">
        <v>0.29160715547319799</v>
      </c>
      <c r="N6549" s="32">
        <f>IF('System Design'!$F$8=1,'Hourly Demand and Generation'!G6549*'System Design'!$F$21,IF('System Design'!$F$8=2,'Hourly Demand and Generation'!H6549*'System Design'!$F$21,IF('System Design'!$F$8=3,'Hourly Demand and Generation'!I6549*'System Design'!$F$21)))</f>
        <v>100</v>
      </c>
      <c r="O6549" s="32">
        <f>IF('System Design'!$F$8=1,'Hourly Demand and Generation'!J6549*'System Design'!$F$22,IF('System Design'!$F$8=2,'Hourly Demand and Generation'!K6549*'System Design'!$F$22,IF('System Design'!$F$8=3,'Hourly Demand and Generation'!L6549*'System Design'!$F$22)))</f>
        <v>729.01788868299502</v>
      </c>
      <c r="Q6549" s="32">
        <f t="shared" si="1461"/>
        <v>0</v>
      </c>
      <c r="R6549" s="32">
        <f t="shared" si="1466"/>
        <v>5400</v>
      </c>
      <c r="S6549" s="32">
        <f t="shared" si="1467"/>
        <v>0</v>
      </c>
      <c r="T6549" s="32">
        <f t="shared" si="1468"/>
        <v>21600</v>
      </c>
      <c r="U6549" s="32">
        <f t="shared" si="1469"/>
        <v>0</v>
      </c>
      <c r="V6549" s="32">
        <f t="shared" si="1462"/>
        <v>487.01788868299502</v>
      </c>
      <c r="W6549" s="32">
        <f t="shared" si="1470"/>
        <v>487.01788868299502</v>
      </c>
      <c r="X6549" s="32">
        <f t="shared" si="1471"/>
        <v>487.01788868299502</v>
      </c>
    </row>
    <row r="6550" spans="1:24" x14ac:dyDescent="0.25">
      <c r="A6550" s="2"/>
      <c r="B6550" s="2" t="s">
        <v>10</v>
      </c>
      <c r="C6550" s="2">
        <f t="shared" si="1463"/>
        <v>273</v>
      </c>
      <c r="D6550" s="2">
        <f t="shared" si="1464"/>
        <v>18</v>
      </c>
      <c r="E6550" s="2">
        <f t="shared" si="1465"/>
        <v>6546</v>
      </c>
      <c r="F6550" s="11">
        <v>360</v>
      </c>
      <c r="G6550" s="9">
        <v>4.9966145976983102E-2</v>
      </c>
      <c r="H6550" s="9">
        <v>0.1</v>
      </c>
      <c r="I6550" s="9">
        <v>0.13600000000000001</v>
      </c>
      <c r="J6550" s="9">
        <v>0.27702679769953797</v>
      </c>
      <c r="K6550" s="9">
        <v>0.27702679769953797</v>
      </c>
      <c r="L6550" s="9">
        <v>0.27702679769953797</v>
      </c>
      <c r="N6550" s="32">
        <f>IF('System Design'!$F$8=1,'Hourly Demand and Generation'!G6550*'System Design'!$F$21,IF('System Design'!$F$8=2,'Hourly Demand and Generation'!H6550*'System Design'!$F$21,IF('System Design'!$F$8=3,'Hourly Demand and Generation'!I6550*'System Design'!$F$21)))</f>
        <v>68</v>
      </c>
      <c r="O6550" s="32">
        <f>IF('System Design'!$F$8=1,'Hourly Demand and Generation'!J6550*'System Design'!$F$22,IF('System Design'!$F$8=2,'Hourly Demand and Generation'!K6550*'System Design'!$F$22,IF('System Design'!$F$8=3,'Hourly Demand and Generation'!L6550*'System Design'!$F$22)))</f>
        <v>692.56699424884494</v>
      </c>
      <c r="Q6550" s="32">
        <f t="shared" si="1461"/>
        <v>0</v>
      </c>
      <c r="R6550" s="32">
        <f t="shared" si="1466"/>
        <v>5400</v>
      </c>
      <c r="S6550" s="32">
        <f t="shared" si="1467"/>
        <v>0</v>
      </c>
      <c r="T6550" s="32">
        <f t="shared" si="1468"/>
        <v>21600</v>
      </c>
      <c r="U6550" s="32">
        <f t="shared" si="1469"/>
        <v>0</v>
      </c>
      <c r="V6550" s="32">
        <f t="shared" si="1462"/>
        <v>400.56699424884494</v>
      </c>
      <c r="W6550" s="32">
        <f t="shared" si="1470"/>
        <v>400.56699424884494</v>
      </c>
      <c r="X6550" s="32">
        <f t="shared" si="1471"/>
        <v>400.56699424884494</v>
      </c>
    </row>
    <row r="6551" spans="1:24" x14ac:dyDescent="0.25">
      <c r="A6551" s="2"/>
      <c r="B6551" s="2" t="s">
        <v>10</v>
      </c>
      <c r="C6551" s="2">
        <f t="shared" si="1463"/>
        <v>273</v>
      </c>
      <c r="D6551" s="2">
        <f t="shared" si="1464"/>
        <v>19</v>
      </c>
      <c r="E6551" s="2">
        <f t="shared" si="1465"/>
        <v>6547</v>
      </c>
      <c r="F6551" s="11">
        <v>349.2</v>
      </c>
      <c r="G6551" s="10">
        <v>0</v>
      </c>
      <c r="H6551" s="10">
        <v>3.2000000000000001E-2</v>
      </c>
      <c r="I6551" s="10">
        <v>6.4000000000000001E-2</v>
      </c>
      <c r="J6551" s="9">
        <v>0.26244643992587802</v>
      </c>
      <c r="K6551" s="9">
        <v>0.26244643992587802</v>
      </c>
      <c r="L6551" s="9">
        <v>0.26244643992587802</v>
      </c>
      <c r="N6551" s="32">
        <f>IF('System Design'!$F$8=1,'Hourly Demand and Generation'!G6551*'System Design'!$F$21,IF('System Design'!$F$8=2,'Hourly Demand and Generation'!H6551*'System Design'!$F$21,IF('System Design'!$F$8=3,'Hourly Demand and Generation'!I6551*'System Design'!$F$21)))</f>
        <v>32</v>
      </c>
      <c r="O6551" s="32">
        <f>IF('System Design'!$F$8=1,'Hourly Demand and Generation'!J6551*'System Design'!$F$22,IF('System Design'!$F$8=2,'Hourly Demand and Generation'!K6551*'System Design'!$F$22,IF('System Design'!$F$8=3,'Hourly Demand and Generation'!L6551*'System Design'!$F$22)))</f>
        <v>656.11609981469508</v>
      </c>
      <c r="Q6551" s="32">
        <f t="shared" si="1461"/>
        <v>0</v>
      </c>
      <c r="R6551" s="32">
        <f t="shared" si="1466"/>
        <v>5400</v>
      </c>
      <c r="S6551" s="32">
        <f t="shared" si="1467"/>
        <v>0</v>
      </c>
      <c r="T6551" s="32">
        <f t="shared" si="1468"/>
        <v>21600</v>
      </c>
      <c r="U6551" s="32">
        <f t="shared" si="1469"/>
        <v>0</v>
      </c>
      <c r="V6551" s="32">
        <f t="shared" si="1462"/>
        <v>338.91609981469509</v>
      </c>
      <c r="W6551" s="32">
        <f t="shared" si="1470"/>
        <v>338.91609981469509</v>
      </c>
      <c r="X6551" s="32">
        <f t="shared" si="1471"/>
        <v>338.91609981469509</v>
      </c>
    </row>
    <row r="6552" spans="1:24" x14ac:dyDescent="0.25">
      <c r="A6552" s="2"/>
      <c r="B6552" s="2" t="s">
        <v>10</v>
      </c>
      <c r="C6552" s="2">
        <f t="shared" si="1463"/>
        <v>273</v>
      </c>
      <c r="D6552" s="2">
        <f t="shared" si="1464"/>
        <v>20</v>
      </c>
      <c r="E6552" s="2">
        <f t="shared" si="1465"/>
        <v>6548</v>
      </c>
      <c r="F6552" s="11">
        <v>342</v>
      </c>
      <c r="G6552" s="9">
        <v>0</v>
      </c>
      <c r="H6552" s="9">
        <v>0</v>
      </c>
      <c r="I6552" s="9">
        <v>0</v>
      </c>
      <c r="J6552" s="9">
        <v>0.26244643992587802</v>
      </c>
      <c r="K6552" s="9">
        <v>0.26244643992587802</v>
      </c>
      <c r="L6552" s="9">
        <v>0.26244643992587802</v>
      </c>
      <c r="N6552" s="32">
        <f>IF('System Design'!$F$8=1,'Hourly Demand and Generation'!G6552*'System Design'!$F$21,IF('System Design'!$F$8=2,'Hourly Demand and Generation'!H6552*'System Design'!$F$21,IF('System Design'!$F$8=3,'Hourly Demand and Generation'!I6552*'System Design'!$F$21)))</f>
        <v>0</v>
      </c>
      <c r="O6552" s="32">
        <f>IF('System Design'!$F$8=1,'Hourly Demand and Generation'!J6552*'System Design'!$F$22,IF('System Design'!$F$8=2,'Hourly Demand and Generation'!K6552*'System Design'!$F$22,IF('System Design'!$F$8=3,'Hourly Demand and Generation'!L6552*'System Design'!$F$22)))</f>
        <v>656.11609981469508</v>
      </c>
      <c r="Q6552" s="32">
        <f t="shared" si="1461"/>
        <v>0</v>
      </c>
      <c r="R6552" s="32">
        <f t="shared" si="1466"/>
        <v>5400</v>
      </c>
      <c r="S6552" s="32">
        <f t="shared" si="1467"/>
        <v>0</v>
      </c>
      <c r="T6552" s="32">
        <f t="shared" si="1468"/>
        <v>21600</v>
      </c>
      <c r="U6552" s="32">
        <f t="shared" si="1469"/>
        <v>0</v>
      </c>
      <c r="V6552" s="32">
        <f t="shared" si="1462"/>
        <v>314.11609981469508</v>
      </c>
      <c r="W6552" s="32">
        <f t="shared" si="1470"/>
        <v>314.11609981469508</v>
      </c>
      <c r="X6552" s="32">
        <f t="shared" si="1471"/>
        <v>314.11609981469508</v>
      </c>
    </row>
    <row r="6553" spans="1:24" x14ac:dyDescent="0.25">
      <c r="A6553" s="2"/>
      <c r="B6553" s="2" t="s">
        <v>10</v>
      </c>
      <c r="C6553" s="2">
        <f t="shared" si="1463"/>
        <v>273</v>
      </c>
      <c r="D6553" s="2">
        <f t="shared" si="1464"/>
        <v>21</v>
      </c>
      <c r="E6553" s="2">
        <f t="shared" si="1465"/>
        <v>6549</v>
      </c>
      <c r="F6553" s="11">
        <v>324</v>
      </c>
      <c r="G6553" s="9">
        <v>0</v>
      </c>
      <c r="H6553" s="9">
        <v>0</v>
      </c>
      <c r="I6553" s="9">
        <v>0</v>
      </c>
      <c r="J6553" s="9">
        <v>0.26244643992587802</v>
      </c>
      <c r="K6553" s="9">
        <v>0.26244643992587802</v>
      </c>
      <c r="L6553" s="9">
        <v>0.26244643992587802</v>
      </c>
      <c r="N6553" s="32">
        <f>IF('System Design'!$F$8=1,'Hourly Demand and Generation'!G6553*'System Design'!$F$21,IF('System Design'!$F$8=2,'Hourly Demand and Generation'!H6553*'System Design'!$F$21,IF('System Design'!$F$8=3,'Hourly Demand and Generation'!I6553*'System Design'!$F$21)))</f>
        <v>0</v>
      </c>
      <c r="O6553" s="32">
        <f>IF('System Design'!$F$8=1,'Hourly Demand and Generation'!J6553*'System Design'!$F$22,IF('System Design'!$F$8=2,'Hourly Demand and Generation'!K6553*'System Design'!$F$22,IF('System Design'!$F$8=3,'Hourly Demand and Generation'!L6553*'System Design'!$F$22)))</f>
        <v>656.11609981469508</v>
      </c>
      <c r="Q6553" s="32">
        <f t="shared" si="1461"/>
        <v>0</v>
      </c>
      <c r="R6553" s="32">
        <f t="shared" si="1466"/>
        <v>5400</v>
      </c>
      <c r="S6553" s="32">
        <f t="shared" si="1467"/>
        <v>0</v>
      </c>
      <c r="T6553" s="32">
        <f t="shared" si="1468"/>
        <v>21600</v>
      </c>
      <c r="U6553" s="32">
        <f t="shared" si="1469"/>
        <v>0</v>
      </c>
      <c r="V6553" s="32">
        <f t="shared" si="1462"/>
        <v>332.11609981469508</v>
      </c>
      <c r="W6553" s="32">
        <f t="shared" si="1470"/>
        <v>332.11609981469508</v>
      </c>
      <c r="X6553" s="32">
        <f t="shared" si="1471"/>
        <v>332.11609981469508</v>
      </c>
    </row>
    <row r="6554" spans="1:24" x14ac:dyDescent="0.25">
      <c r="A6554" s="2"/>
      <c r="B6554" s="2" t="s">
        <v>10</v>
      </c>
      <c r="C6554" s="2">
        <f t="shared" si="1463"/>
        <v>273</v>
      </c>
      <c r="D6554" s="2">
        <f t="shared" si="1464"/>
        <v>22</v>
      </c>
      <c r="E6554" s="2">
        <f t="shared" si="1465"/>
        <v>6550</v>
      </c>
      <c r="F6554" s="11">
        <v>306</v>
      </c>
      <c r="G6554" s="9">
        <v>0</v>
      </c>
      <c r="H6554" s="9">
        <v>0</v>
      </c>
      <c r="I6554" s="9">
        <v>0</v>
      </c>
      <c r="J6554" s="9">
        <v>0.27702679769953797</v>
      </c>
      <c r="K6554" s="9">
        <v>0.27702679769953797</v>
      </c>
      <c r="L6554" s="9">
        <v>0.27702679769953797</v>
      </c>
      <c r="N6554" s="32">
        <f>IF('System Design'!$F$8=1,'Hourly Demand and Generation'!G6554*'System Design'!$F$21,IF('System Design'!$F$8=2,'Hourly Demand and Generation'!H6554*'System Design'!$F$21,IF('System Design'!$F$8=3,'Hourly Demand and Generation'!I6554*'System Design'!$F$21)))</f>
        <v>0</v>
      </c>
      <c r="O6554" s="32">
        <f>IF('System Design'!$F$8=1,'Hourly Demand and Generation'!J6554*'System Design'!$F$22,IF('System Design'!$F$8=2,'Hourly Demand and Generation'!K6554*'System Design'!$F$22,IF('System Design'!$F$8=3,'Hourly Demand and Generation'!L6554*'System Design'!$F$22)))</f>
        <v>692.56699424884494</v>
      </c>
      <c r="Q6554" s="32">
        <f t="shared" si="1461"/>
        <v>0</v>
      </c>
      <c r="R6554" s="32">
        <f t="shared" si="1466"/>
        <v>5400</v>
      </c>
      <c r="S6554" s="32">
        <f t="shared" si="1467"/>
        <v>0</v>
      </c>
      <c r="T6554" s="32">
        <f t="shared" si="1468"/>
        <v>21600</v>
      </c>
      <c r="U6554" s="32">
        <f t="shared" si="1469"/>
        <v>0</v>
      </c>
      <c r="V6554" s="32">
        <f t="shared" si="1462"/>
        <v>386.56699424884494</v>
      </c>
      <c r="W6554" s="32">
        <f t="shared" si="1470"/>
        <v>386.56699424884494</v>
      </c>
      <c r="X6554" s="32">
        <f t="shared" si="1471"/>
        <v>386.56699424884494</v>
      </c>
    </row>
    <row r="6555" spans="1:24" x14ac:dyDescent="0.25">
      <c r="A6555" s="2"/>
      <c r="B6555" s="2" t="s">
        <v>10</v>
      </c>
      <c r="C6555" s="2">
        <f t="shared" si="1463"/>
        <v>273</v>
      </c>
      <c r="D6555" s="2">
        <f t="shared" si="1464"/>
        <v>23</v>
      </c>
      <c r="E6555" s="2">
        <f t="shared" si="1465"/>
        <v>6551</v>
      </c>
      <c r="F6555" s="11">
        <v>288</v>
      </c>
      <c r="G6555" s="9">
        <v>0</v>
      </c>
      <c r="H6555" s="9">
        <v>0</v>
      </c>
      <c r="I6555" s="9">
        <v>0</v>
      </c>
      <c r="J6555" s="9">
        <v>0.23328572437855799</v>
      </c>
      <c r="K6555" s="9">
        <v>0.23328572437855799</v>
      </c>
      <c r="L6555" s="9">
        <v>0.23328572437855799</v>
      </c>
      <c r="N6555" s="32">
        <f>IF('System Design'!$F$8=1,'Hourly Demand and Generation'!G6555*'System Design'!$F$21,IF('System Design'!$F$8=2,'Hourly Demand and Generation'!H6555*'System Design'!$F$21,IF('System Design'!$F$8=3,'Hourly Demand and Generation'!I6555*'System Design'!$F$21)))</f>
        <v>0</v>
      </c>
      <c r="O6555" s="32">
        <f>IF('System Design'!$F$8=1,'Hourly Demand and Generation'!J6555*'System Design'!$F$22,IF('System Design'!$F$8=2,'Hourly Demand and Generation'!K6555*'System Design'!$F$22,IF('System Design'!$F$8=3,'Hourly Demand and Generation'!L6555*'System Design'!$F$22)))</f>
        <v>583.21431094639502</v>
      </c>
      <c r="Q6555" s="32">
        <f t="shared" si="1461"/>
        <v>0</v>
      </c>
      <c r="R6555" s="32">
        <f t="shared" si="1466"/>
        <v>5400</v>
      </c>
      <c r="S6555" s="32">
        <f t="shared" si="1467"/>
        <v>0</v>
      </c>
      <c r="T6555" s="32">
        <f t="shared" si="1468"/>
        <v>21600</v>
      </c>
      <c r="U6555" s="32">
        <f t="shared" si="1469"/>
        <v>0</v>
      </c>
      <c r="V6555" s="32">
        <f t="shared" si="1462"/>
        <v>295.21431094639502</v>
      </c>
      <c r="W6555" s="32">
        <f t="shared" si="1470"/>
        <v>295.21431094639502</v>
      </c>
      <c r="X6555" s="32">
        <f t="shared" si="1471"/>
        <v>295.21431094639502</v>
      </c>
    </row>
    <row r="6556" spans="1:24" x14ac:dyDescent="0.25">
      <c r="A6556" s="2"/>
      <c r="B6556" s="2" t="s">
        <v>10</v>
      </c>
      <c r="C6556" s="2">
        <f t="shared" si="1463"/>
        <v>273</v>
      </c>
      <c r="D6556" s="2">
        <f t="shared" si="1464"/>
        <v>24</v>
      </c>
      <c r="E6556" s="2">
        <f t="shared" si="1465"/>
        <v>6552</v>
      </c>
      <c r="F6556" s="11">
        <v>252</v>
      </c>
      <c r="G6556" s="9">
        <v>0</v>
      </c>
      <c r="H6556" s="9">
        <v>0</v>
      </c>
      <c r="I6556" s="9">
        <v>0</v>
      </c>
      <c r="J6556" s="9">
        <v>0.23328572437855799</v>
      </c>
      <c r="K6556" s="9">
        <v>0.23328572437855799</v>
      </c>
      <c r="L6556" s="9">
        <v>0.23328572437855799</v>
      </c>
      <c r="N6556" s="32">
        <f>IF('System Design'!$F$8=1,'Hourly Demand and Generation'!G6556*'System Design'!$F$21,IF('System Design'!$F$8=2,'Hourly Demand and Generation'!H6556*'System Design'!$F$21,IF('System Design'!$F$8=3,'Hourly Demand and Generation'!I6556*'System Design'!$F$21)))</f>
        <v>0</v>
      </c>
      <c r="O6556" s="32">
        <f>IF('System Design'!$F$8=1,'Hourly Demand and Generation'!J6556*'System Design'!$F$22,IF('System Design'!$F$8=2,'Hourly Demand and Generation'!K6556*'System Design'!$F$22,IF('System Design'!$F$8=3,'Hourly Demand and Generation'!L6556*'System Design'!$F$22)))</f>
        <v>583.21431094639502</v>
      </c>
      <c r="Q6556" s="32">
        <f t="shared" si="1461"/>
        <v>0</v>
      </c>
      <c r="R6556" s="32">
        <f t="shared" si="1466"/>
        <v>5400</v>
      </c>
      <c r="S6556" s="32">
        <f t="shared" si="1467"/>
        <v>0</v>
      </c>
      <c r="T6556" s="32">
        <f t="shared" si="1468"/>
        <v>21600</v>
      </c>
      <c r="U6556" s="32">
        <f t="shared" si="1469"/>
        <v>0</v>
      </c>
      <c r="V6556" s="32">
        <f t="shared" si="1462"/>
        <v>331.21431094639502</v>
      </c>
      <c r="W6556" s="32">
        <f t="shared" si="1470"/>
        <v>331.21431094639502</v>
      </c>
      <c r="X6556" s="32">
        <f t="shared" si="1471"/>
        <v>331.21431094639502</v>
      </c>
    </row>
    <row r="6557" spans="1:24" x14ac:dyDescent="0.25">
      <c r="A6557" s="2"/>
      <c r="B6557" s="2" t="s">
        <v>11</v>
      </c>
      <c r="C6557" s="2">
        <f>C6556+1</f>
        <v>274</v>
      </c>
      <c r="D6557" s="2">
        <v>1</v>
      </c>
      <c r="E6557" s="2">
        <f t="shared" si="1465"/>
        <v>6553</v>
      </c>
      <c r="F6557" s="11">
        <v>270</v>
      </c>
      <c r="G6557" s="9">
        <v>0</v>
      </c>
      <c r="H6557" s="9">
        <v>0</v>
      </c>
      <c r="I6557" s="9">
        <v>0</v>
      </c>
      <c r="J6557" s="9">
        <v>0.34046136173826902</v>
      </c>
      <c r="K6557" s="9">
        <v>0.34046136173826902</v>
      </c>
      <c r="L6557" s="9">
        <v>0.34046136173826902</v>
      </c>
      <c r="N6557" s="32">
        <f>IF('System Design'!$F$8=1,'Hourly Demand and Generation'!G6557*'System Design'!$F$21,IF('System Design'!$F$8=2,'Hourly Demand and Generation'!H6557*'System Design'!$F$21,IF('System Design'!$F$8=3,'Hourly Demand and Generation'!I6557*'System Design'!$F$21)))</f>
        <v>0</v>
      </c>
      <c r="O6557" s="32">
        <f>IF('System Design'!$F$8=1,'Hourly Demand and Generation'!J6557*'System Design'!$F$22,IF('System Design'!$F$8=2,'Hourly Demand and Generation'!K6557*'System Design'!$F$22,IF('System Design'!$F$8=3,'Hourly Demand and Generation'!L6557*'System Design'!$F$22)))</f>
        <v>851.15340434567258</v>
      </c>
      <c r="Q6557" s="32">
        <f t="shared" si="1461"/>
        <v>0</v>
      </c>
      <c r="R6557" s="32">
        <f t="shared" si="1466"/>
        <v>5400</v>
      </c>
      <c r="S6557" s="32">
        <f t="shared" si="1467"/>
        <v>0</v>
      </c>
      <c r="T6557" s="32">
        <f t="shared" si="1468"/>
        <v>21600</v>
      </c>
      <c r="U6557" s="32">
        <f t="shared" si="1469"/>
        <v>0</v>
      </c>
      <c r="V6557" s="32">
        <f t="shared" si="1462"/>
        <v>581.15340434567258</v>
      </c>
      <c r="W6557" s="32">
        <f t="shared" si="1470"/>
        <v>581.15340434567258</v>
      </c>
      <c r="X6557" s="32">
        <f t="shared" si="1471"/>
        <v>581.15340434567258</v>
      </c>
    </row>
    <row r="6558" spans="1:24" x14ac:dyDescent="0.25">
      <c r="A6558" s="2"/>
      <c r="B6558" s="2" t="s">
        <v>11</v>
      </c>
      <c r="C6558" s="2">
        <f>C6557</f>
        <v>274</v>
      </c>
      <c r="D6558" s="2">
        <f>D6557+1</f>
        <v>2</v>
      </c>
      <c r="E6558" s="2">
        <f t="shared" si="1465"/>
        <v>6554</v>
      </c>
      <c r="F6558" s="11">
        <v>247.5</v>
      </c>
      <c r="G6558" s="9">
        <v>0</v>
      </c>
      <c r="H6558" s="9">
        <v>0</v>
      </c>
      <c r="I6558" s="9">
        <v>0</v>
      </c>
      <c r="J6558" s="9">
        <v>0.30641522556444201</v>
      </c>
      <c r="K6558" s="9">
        <v>0.30641522556444201</v>
      </c>
      <c r="L6558" s="9">
        <v>0.30641522556444201</v>
      </c>
      <c r="N6558" s="32">
        <f>IF('System Design'!$F$8=1,'Hourly Demand and Generation'!G6558*'System Design'!$F$21,IF('System Design'!$F$8=2,'Hourly Demand and Generation'!H6558*'System Design'!$F$21,IF('System Design'!$F$8=3,'Hourly Demand and Generation'!I6558*'System Design'!$F$21)))</f>
        <v>0</v>
      </c>
      <c r="O6558" s="32">
        <f>IF('System Design'!$F$8=1,'Hourly Demand and Generation'!J6558*'System Design'!$F$22,IF('System Design'!$F$8=2,'Hourly Demand and Generation'!K6558*'System Design'!$F$22,IF('System Design'!$F$8=3,'Hourly Demand and Generation'!L6558*'System Design'!$F$22)))</f>
        <v>766.03806391110504</v>
      </c>
      <c r="Q6558" s="32">
        <f t="shared" si="1461"/>
        <v>0</v>
      </c>
      <c r="R6558" s="32">
        <f t="shared" si="1466"/>
        <v>5400</v>
      </c>
      <c r="S6558" s="32">
        <f t="shared" si="1467"/>
        <v>0</v>
      </c>
      <c r="T6558" s="32">
        <f t="shared" si="1468"/>
        <v>21600</v>
      </c>
      <c r="U6558" s="32">
        <f t="shared" si="1469"/>
        <v>0</v>
      </c>
      <c r="V6558" s="32">
        <f t="shared" si="1462"/>
        <v>518.53806391110504</v>
      </c>
      <c r="W6558" s="32">
        <f t="shared" si="1470"/>
        <v>518.53806391110504</v>
      </c>
      <c r="X6558" s="32">
        <f t="shared" si="1471"/>
        <v>518.53806391110504</v>
      </c>
    </row>
    <row r="6559" spans="1:24" x14ac:dyDescent="0.25">
      <c r="A6559" s="2"/>
      <c r="B6559" s="2" t="s">
        <v>11</v>
      </c>
      <c r="C6559" s="2">
        <f t="shared" ref="C6559:C6580" si="1472">C6558</f>
        <v>274</v>
      </c>
      <c r="D6559" s="2">
        <f t="shared" ref="D6559:D6580" si="1473">D6558+1</f>
        <v>3</v>
      </c>
      <c r="E6559" s="2">
        <f t="shared" si="1465"/>
        <v>6555</v>
      </c>
      <c r="F6559" s="11">
        <v>225</v>
      </c>
      <c r="G6559" s="9">
        <v>0</v>
      </c>
      <c r="H6559" s="9">
        <v>0</v>
      </c>
      <c r="I6559" s="9">
        <v>0</v>
      </c>
      <c r="J6559" s="9">
        <v>0.30641522556444201</v>
      </c>
      <c r="K6559" s="9">
        <v>0.30641522556444201</v>
      </c>
      <c r="L6559" s="9">
        <v>0.30641522556444201</v>
      </c>
      <c r="N6559" s="32">
        <f>IF('System Design'!$F$8=1,'Hourly Demand and Generation'!G6559*'System Design'!$F$21,IF('System Design'!$F$8=2,'Hourly Demand and Generation'!H6559*'System Design'!$F$21,IF('System Design'!$F$8=3,'Hourly Demand and Generation'!I6559*'System Design'!$F$21)))</f>
        <v>0</v>
      </c>
      <c r="O6559" s="32">
        <f>IF('System Design'!$F$8=1,'Hourly Demand and Generation'!J6559*'System Design'!$F$22,IF('System Design'!$F$8=2,'Hourly Demand and Generation'!K6559*'System Design'!$F$22,IF('System Design'!$F$8=3,'Hourly Demand and Generation'!L6559*'System Design'!$F$22)))</f>
        <v>766.03806391110504</v>
      </c>
      <c r="Q6559" s="32">
        <f t="shared" si="1461"/>
        <v>0</v>
      </c>
      <c r="R6559" s="32">
        <f t="shared" si="1466"/>
        <v>5400</v>
      </c>
      <c r="S6559" s="32">
        <f t="shared" si="1467"/>
        <v>0</v>
      </c>
      <c r="T6559" s="32">
        <f t="shared" si="1468"/>
        <v>21600</v>
      </c>
      <c r="U6559" s="32">
        <f t="shared" si="1469"/>
        <v>0</v>
      </c>
      <c r="V6559" s="32">
        <f t="shared" si="1462"/>
        <v>541.03806391110504</v>
      </c>
      <c r="W6559" s="32">
        <f t="shared" si="1470"/>
        <v>541.03806391110504</v>
      </c>
      <c r="X6559" s="32">
        <f t="shared" si="1471"/>
        <v>541.03806391110504</v>
      </c>
    </row>
    <row r="6560" spans="1:24" x14ac:dyDescent="0.25">
      <c r="A6560" s="2"/>
      <c r="B6560" s="2" t="s">
        <v>11</v>
      </c>
      <c r="C6560" s="2">
        <f t="shared" si="1472"/>
        <v>274</v>
      </c>
      <c r="D6560" s="2">
        <f t="shared" si="1473"/>
        <v>4</v>
      </c>
      <c r="E6560" s="2">
        <f t="shared" si="1465"/>
        <v>6556</v>
      </c>
      <c r="F6560" s="11">
        <v>270</v>
      </c>
      <c r="G6560" s="9">
        <v>0</v>
      </c>
      <c r="H6560" s="9">
        <v>0</v>
      </c>
      <c r="I6560" s="9">
        <v>0</v>
      </c>
      <c r="J6560" s="9">
        <v>0.34046136173826902</v>
      </c>
      <c r="K6560" s="9">
        <v>0.34046136173826902</v>
      </c>
      <c r="L6560" s="9">
        <v>0.34046136173826902</v>
      </c>
      <c r="N6560" s="32">
        <f>IF('System Design'!$F$8=1,'Hourly Demand and Generation'!G6560*'System Design'!$F$21,IF('System Design'!$F$8=2,'Hourly Demand and Generation'!H6560*'System Design'!$F$21,IF('System Design'!$F$8=3,'Hourly Demand and Generation'!I6560*'System Design'!$F$21)))</f>
        <v>0</v>
      </c>
      <c r="O6560" s="32">
        <f>IF('System Design'!$F$8=1,'Hourly Demand and Generation'!J6560*'System Design'!$F$22,IF('System Design'!$F$8=2,'Hourly Demand and Generation'!K6560*'System Design'!$F$22,IF('System Design'!$F$8=3,'Hourly Demand and Generation'!L6560*'System Design'!$F$22)))</f>
        <v>851.15340434567258</v>
      </c>
      <c r="Q6560" s="32">
        <f t="shared" si="1461"/>
        <v>0</v>
      </c>
      <c r="R6560" s="32">
        <f t="shared" si="1466"/>
        <v>5400</v>
      </c>
      <c r="S6560" s="32">
        <f t="shared" si="1467"/>
        <v>0</v>
      </c>
      <c r="T6560" s="32">
        <f t="shared" si="1468"/>
        <v>21600</v>
      </c>
      <c r="U6560" s="32">
        <f t="shared" si="1469"/>
        <v>0</v>
      </c>
      <c r="V6560" s="32">
        <f t="shared" si="1462"/>
        <v>581.15340434567258</v>
      </c>
      <c r="W6560" s="32">
        <f t="shared" si="1470"/>
        <v>581.15340434567258</v>
      </c>
      <c r="X6560" s="32">
        <f t="shared" si="1471"/>
        <v>581.15340434567258</v>
      </c>
    </row>
    <row r="6561" spans="1:24" x14ac:dyDescent="0.25">
      <c r="A6561" s="2"/>
      <c r="B6561" s="2" t="s">
        <v>11</v>
      </c>
      <c r="C6561" s="2">
        <f t="shared" si="1472"/>
        <v>274</v>
      </c>
      <c r="D6561" s="2">
        <f t="shared" si="1473"/>
        <v>5</v>
      </c>
      <c r="E6561" s="2">
        <f t="shared" si="1465"/>
        <v>6557</v>
      </c>
      <c r="F6561" s="11">
        <v>292.5</v>
      </c>
      <c r="G6561" s="9">
        <v>0</v>
      </c>
      <c r="H6561" s="9">
        <v>2.5600000000000001E-2</v>
      </c>
      <c r="I6561" s="9">
        <v>5.1200000000000002E-2</v>
      </c>
      <c r="J6561" s="9">
        <v>0.27236908939061599</v>
      </c>
      <c r="K6561" s="9">
        <v>0.27236908939061599</v>
      </c>
      <c r="L6561" s="9">
        <v>0.27236908939061599</v>
      </c>
      <c r="N6561" s="32">
        <f>IF('System Design'!$F$8=1,'Hourly Demand and Generation'!G6561*'System Design'!$F$21,IF('System Design'!$F$8=2,'Hourly Demand and Generation'!H6561*'System Design'!$F$21,IF('System Design'!$F$8=3,'Hourly Demand and Generation'!I6561*'System Design'!$F$21)))</f>
        <v>25.6</v>
      </c>
      <c r="O6561" s="32">
        <f>IF('System Design'!$F$8=1,'Hourly Demand and Generation'!J6561*'System Design'!$F$22,IF('System Design'!$F$8=2,'Hourly Demand and Generation'!K6561*'System Design'!$F$22,IF('System Design'!$F$8=3,'Hourly Demand and Generation'!L6561*'System Design'!$F$22)))</f>
        <v>680.92272347654</v>
      </c>
      <c r="Q6561" s="32">
        <f t="shared" si="1461"/>
        <v>0</v>
      </c>
      <c r="R6561" s="32">
        <f t="shared" si="1466"/>
        <v>5400</v>
      </c>
      <c r="S6561" s="32">
        <f t="shared" si="1467"/>
        <v>0</v>
      </c>
      <c r="T6561" s="32">
        <f t="shared" si="1468"/>
        <v>21600</v>
      </c>
      <c r="U6561" s="32">
        <f t="shared" si="1469"/>
        <v>0</v>
      </c>
      <c r="V6561" s="32">
        <f t="shared" si="1462"/>
        <v>414.02272347654002</v>
      </c>
      <c r="W6561" s="32">
        <f t="shared" si="1470"/>
        <v>414.02272347654002</v>
      </c>
      <c r="X6561" s="32">
        <f t="shared" si="1471"/>
        <v>414.02272347654002</v>
      </c>
    </row>
    <row r="6562" spans="1:24" x14ac:dyDescent="0.25">
      <c r="A6562" s="2"/>
      <c r="B6562" s="2" t="s">
        <v>11</v>
      </c>
      <c r="C6562" s="2">
        <f t="shared" si="1472"/>
        <v>274</v>
      </c>
      <c r="D6562" s="2">
        <f t="shared" si="1473"/>
        <v>6</v>
      </c>
      <c r="E6562" s="2">
        <f t="shared" si="1465"/>
        <v>6558</v>
      </c>
      <c r="F6562" s="11">
        <v>315</v>
      </c>
      <c r="G6562" s="9">
        <v>3.92013115396437E-2</v>
      </c>
      <c r="H6562" s="9">
        <v>0.08</v>
      </c>
      <c r="I6562" s="9">
        <v>0.10879999999999999</v>
      </c>
      <c r="J6562" s="9">
        <v>0.27236908939061599</v>
      </c>
      <c r="K6562" s="9">
        <v>0.27236908939061599</v>
      </c>
      <c r="L6562" s="9">
        <v>0.27236908939061599</v>
      </c>
      <c r="N6562" s="32">
        <f>IF('System Design'!$F$8=1,'Hourly Demand and Generation'!G6562*'System Design'!$F$21,IF('System Design'!$F$8=2,'Hourly Demand and Generation'!H6562*'System Design'!$F$21,IF('System Design'!$F$8=3,'Hourly Demand and Generation'!I6562*'System Design'!$F$21)))</f>
        <v>54.4</v>
      </c>
      <c r="O6562" s="32">
        <f>IF('System Design'!$F$8=1,'Hourly Demand and Generation'!J6562*'System Design'!$F$22,IF('System Design'!$F$8=2,'Hourly Demand and Generation'!K6562*'System Design'!$F$22,IF('System Design'!$F$8=3,'Hourly Demand and Generation'!L6562*'System Design'!$F$22)))</f>
        <v>680.92272347654</v>
      </c>
      <c r="Q6562" s="32">
        <f t="shared" si="1461"/>
        <v>0</v>
      </c>
      <c r="R6562" s="32">
        <f t="shared" si="1466"/>
        <v>5400</v>
      </c>
      <c r="S6562" s="32">
        <f t="shared" si="1467"/>
        <v>0</v>
      </c>
      <c r="T6562" s="32">
        <f t="shared" si="1468"/>
        <v>21600</v>
      </c>
      <c r="U6562" s="32">
        <f t="shared" si="1469"/>
        <v>0</v>
      </c>
      <c r="V6562" s="32">
        <f t="shared" si="1462"/>
        <v>420.32272347653998</v>
      </c>
      <c r="W6562" s="32">
        <f t="shared" si="1470"/>
        <v>420.32272347653998</v>
      </c>
      <c r="X6562" s="32">
        <f t="shared" si="1471"/>
        <v>420.32272347653998</v>
      </c>
    </row>
    <row r="6563" spans="1:24" x14ac:dyDescent="0.25">
      <c r="A6563" s="2"/>
      <c r="B6563" s="2" t="s">
        <v>11</v>
      </c>
      <c r="C6563" s="2">
        <f t="shared" si="1472"/>
        <v>274</v>
      </c>
      <c r="D6563" s="2">
        <f t="shared" si="1473"/>
        <v>7</v>
      </c>
      <c r="E6563" s="2">
        <f t="shared" si="1465"/>
        <v>6559</v>
      </c>
      <c r="F6563" s="11">
        <v>337.5</v>
      </c>
      <c r="G6563" s="9">
        <v>8.3302787021742902E-2</v>
      </c>
      <c r="H6563" s="9">
        <v>0.13439999999999999</v>
      </c>
      <c r="I6563" s="9">
        <v>0.16</v>
      </c>
      <c r="J6563" s="9">
        <v>0.30641522556444201</v>
      </c>
      <c r="K6563" s="9">
        <v>0.30641522556444201</v>
      </c>
      <c r="L6563" s="9">
        <v>0.30641522556444201</v>
      </c>
      <c r="N6563" s="32">
        <f>IF('System Design'!$F$8=1,'Hourly Demand and Generation'!G6563*'System Design'!$F$21,IF('System Design'!$F$8=2,'Hourly Demand and Generation'!H6563*'System Design'!$F$21,IF('System Design'!$F$8=3,'Hourly Demand and Generation'!I6563*'System Design'!$F$21)))</f>
        <v>80</v>
      </c>
      <c r="O6563" s="32">
        <f>IF('System Design'!$F$8=1,'Hourly Demand and Generation'!J6563*'System Design'!$F$22,IF('System Design'!$F$8=2,'Hourly Demand and Generation'!K6563*'System Design'!$F$22,IF('System Design'!$F$8=3,'Hourly Demand and Generation'!L6563*'System Design'!$F$22)))</f>
        <v>766.03806391110504</v>
      </c>
      <c r="Q6563" s="32">
        <f t="shared" si="1461"/>
        <v>0</v>
      </c>
      <c r="R6563" s="32">
        <f t="shared" si="1466"/>
        <v>5400</v>
      </c>
      <c r="S6563" s="32">
        <f t="shared" si="1467"/>
        <v>0</v>
      </c>
      <c r="T6563" s="32">
        <f t="shared" si="1468"/>
        <v>21600</v>
      </c>
      <c r="U6563" s="32">
        <f t="shared" si="1469"/>
        <v>0</v>
      </c>
      <c r="V6563" s="32">
        <f t="shared" si="1462"/>
        <v>508.53806391110504</v>
      </c>
      <c r="W6563" s="32">
        <f t="shared" si="1470"/>
        <v>508.53806391110504</v>
      </c>
      <c r="X6563" s="32">
        <f t="shared" si="1471"/>
        <v>508.53806391110504</v>
      </c>
    </row>
    <row r="6564" spans="1:24" x14ac:dyDescent="0.25">
      <c r="A6564" s="2"/>
      <c r="B6564" s="2" t="s">
        <v>11</v>
      </c>
      <c r="C6564" s="2">
        <f t="shared" si="1472"/>
        <v>274</v>
      </c>
      <c r="D6564" s="2">
        <f t="shared" si="1473"/>
        <v>8</v>
      </c>
      <c r="E6564" s="2">
        <f t="shared" si="1465"/>
        <v>6560</v>
      </c>
      <c r="F6564" s="11">
        <v>360</v>
      </c>
      <c r="G6564" s="9">
        <v>0.16170541010103001</v>
      </c>
      <c r="H6564" s="9">
        <v>0.24</v>
      </c>
      <c r="I6564" s="9">
        <v>0.26879999999999998</v>
      </c>
      <c r="J6564" s="9">
        <v>0.30641522556444201</v>
      </c>
      <c r="K6564" s="9">
        <v>0.30641522556444201</v>
      </c>
      <c r="L6564" s="9">
        <v>0.30641522556444201</v>
      </c>
      <c r="N6564" s="32">
        <f>IF('System Design'!$F$8=1,'Hourly Demand and Generation'!G6564*'System Design'!$F$21,IF('System Design'!$F$8=2,'Hourly Demand and Generation'!H6564*'System Design'!$F$21,IF('System Design'!$F$8=3,'Hourly Demand and Generation'!I6564*'System Design'!$F$21)))</f>
        <v>134.4</v>
      </c>
      <c r="O6564" s="32">
        <f>IF('System Design'!$F$8=1,'Hourly Demand and Generation'!J6564*'System Design'!$F$22,IF('System Design'!$F$8=2,'Hourly Demand and Generation'!K6564*'System Design'!$F$22,IF('System Design'!$F$8=3,'Hourly Demand and Generation'!L6564*'System Design'!$F$22)))</f>
        <v>766.03806391110504</v>
      </c>
      <c r="Q6564" s="32">
        <f t="shared" si="1461"/>
        <v>0</v>
      </c>
      <c r="R6564" s="32">
        <f t="shared" si="1466"/>
        <v>5400</v>
      </c>
      <c r="S6564" s="32">
        <f t="shared" si="1467"/>
        <v>0</v>
      </c>
      <c r="T6564" s="32">
        <f t="shared" si="1468"/>
        <v>21600</v>
      </c>
      <c r="U6564" s="32">
        <f t="shared" si="1469"/>
        <v>0</v>
      </c>
      <c r="V6564" s="32">
        <f t="shared" si="1462"/>
        <v>540.43806391110502</v>
      </c>
      <c r="W6564" s="32">
        <f t="shared" si="1470"/>
        <v>540.43806391110502</v>
      </c>
      <c r="X6564" s="32">
        <f t="shared" si="1471"/>
        <v>540.43806391110502</v>
      </c>
    </row>
    <row r="6565" spans="1:24" x14ac:dyDescent="0.25">
      <c r="A6565" s="2"/>
      <c r="B6565" s="2" t="s">
        <v>11</v>
      </c>
      <c r="C6565" s="2">
        <f t="shared" si="1472"/>
        <v>274</v>
      </c>
      <c r="D6565" s="2">
        <f t="shared" si="1473"/>
        <v>9</v>
      </c>
      <c r="E6565" s="2">
        <f t="shared" si="1465"/>
        <v>6561</v>
      </c>
      <c r="F6565" s="11">
        <v>360</v>
      </c>
      <c r="G6565" s="9">
        <v>0.245008197122773</v>
      </c>
      <c r="H6565" s="9">
        <v>0.34560000000000002</v>
      </c>
      <c r="I6565" s="9">
        <v>0.37119999999999997</v>
      </c>
      <c r="J6565" s="9">
        <v>0.27236908939061599</v>
      </c>
      <c r="K6565" s="9">
        <v>0.27236908939061599</v>
      </c>
      <c r="L6565" s="9">
        <v>0.27236908939061599</v>
      </c>
      <c r="N6565" s="32">
        <f>IF('System Design'!$F$8=1,'Hourly Demand and Generation'!G6565*'System Design'!$F$21,IF('System Design'!$F$8=2,'Hourly Demand and Generation'!H6565*'System Design'!$F$21,IF('System Design'!$F$8=3,'Hourly Demand and Generation'!I6565*'System Design'!$F$21)))</f>
        <v>185.6</v>
      </c>
      <c r="O6565" s="32">
        <f>IF('System Design'!$F$8=1,'Hourly Demand and Generation'!J6565*'System Design'!$F$22,IF('System Design'!$F$8=2,'Hourly Demand and Generation'!K6565*'System Design'!$F$22,IF('System Design'!$F$8=3,'Hourly Demand and Generation'!L6565*'System Design'!$F$22)))</f>
        <v>680.92272347654</v>
      </c>
      <c r="Q6565" s="32">
        <f t="shared" si="1461"/>
        <v>0</v>
      </c>
      <c r="R6565" s="32">
        <f t="shared" si="1466"/>
        <v>5400</v>
      </c>
      <c r="S6565" s="32">
        <f t="shared" si="1467"/>
        <v>0</v>
      </c>
      <c r="T6565" s="32">
        <f t="shared" si="1468"/>
        <v>21600</v>
      </c>
      <c r="U6565" s="32">
        <f t="shared" si="1469"/>
        <v>0</v>
      </c>
      <c r="V6565" s="32">
        <f t="shared" si="1462"/>
        <v>506.52272347654002</v>
      </c>
      <c r="W6565" s="32">
        <f t="shared" si="1470"/>
        <v>506.52272347654002</v>
      </c>
      <c r="X6565" s="32">
        <f t="shared" si="1471"/>
        <v>506.52272347654002</v>
      </c>
    </row>
    <row r="6566" spans="1:24" x14ac:dyDescent="0.25">
      <c r="A6566" s="2"/>
      <c r="B6566" s="2" t="s">
        <v>11</v>
      </c>
      <c r="C6566" s="2">
        <f t="shared" si="1472"/>
        <v>274</v>
      </c>
      <c r="D6566" s="2">
        <f t="shared" si="1473"/>
        <v>10</v>
      </c>
      <c r="E6566" s="2">
        <f t="shared" si="1465"/>
        <v>6562</v>
      </c>
      <c r="F6566" s="11">
        <v>351</v>
      </c>
      <c r="G6566" s="9">
        <v>0.32831098414451598</v>
      </c>
      <c r="H6566" s="9">
        <v>0.45440000000000003</v>
      </c>
      <c r="I6566" s="9">
        <v>0.48</v>
      </c>
      <c r="J6566" s="9">
        <v>0.30641522556444201</v>
      </c>
      <c r="K6566" s="9">
        <v>0.30641522556444201</v>
      </c>
      <c r="L6566" s="9">
        <v>0.30641522556444201</v>
      </c>
      <c r="N6566" s="32">
        <f>IF('System Design'!$F$8=1,'Hourly Demand and Generation'!G6566*'System Design'!$F$21,IF('System Design'!$F$8=2,'Hourly Demand and Generation'!H6566*'System Design'!$F$21,IF('System Design'!$F$8=3,'Hourly Demand and Generation'!I6566*'System Design'!$F$21)))</f>
        <v>240</v>
      </c>
      <c r="O6566" s="32">
        <f>IF('System Design'!$F$8=1,'Hourly Demand and Generation'!J6566*'System Design'!$F$22,IF('System Design'!$F$8=2,'Hourly Demand and Generation'!K6566*'System Design'!$F$22,IF('System Design'!$F$8=3,'Hourly Demand and Generation'!L6566*'System Design'!$F$22)))</f>
        <v>766.03806391110504</v>
      </c>
      <c r="Q6566" s="32">
        <f t="shared" si="1461"/>
        <v>0</v>
      </c>
      <c r="R6566" s="32">
        <f t="shared" si="1466"/>
        <v>5400</v>
      </c>
      <c r="S6566" s="32">
        <f t="shared" si="1467"/>
        <v>0</v>
      </c>
      <c r="T6566" s="32">
        <f t="shared" si="1468"/>
        <v>21600</v>
      </c>
      <c r="U6566" s="32">
        <f t="shared" si="1469"/>
        <v>0</v>
      </c>
      <c r="V6566" s="32">
        <f t="shared" si="1462"/>
        <v>655.03806391110504</v>
      </c>
      <c r="W6566" s="32">
        <f t="shared" si="1470"/>
        <v>655.03806391110504</v>
      </c>
      <c r="X6566" s="32">
        <f t="shared" si="1471"/>
        <v>655.03806391110504</v>
      </c>
    </row>
    <row r="6567" spans="1:24" x14ac:dyDescent="0.25">
      <c r="A6567" s="2"/>
      <c r="B6567" s="2" t="s">
        <v>11</v>
      </c>
      <c r="C6567" s="2">
        <f t="shared" si="1472"/>
        <v>274</v>
      </c>
      <c r="D6567" s="2">
        <f t="shared" si="1473"/>
        <v>11</v>
      </c>
      <c r="E6567" s="2">
        <f t="shared" si="1465"/>
        <v>6563</v>
      </c>
      <c r="F6567" s="11">
        <v>346.5</v>
      </c>
      <c r="G6567" s="9">
        <v>0.40671360722380401</v>
      </c>
      <c r="H6567" s="9">
        <v>0.56000000000000005</v>
      </c>
      <c r="I6567" s="9">
        <v>0.58879999999999999</v>
      </c>
      <c r="J6567" s="9">
        <v>0.27236908939061599</v>
      </c>
      <c r="K6567" s="9">
        <v>0.27236908939061599</v>
      </c>
      <c r="L6567" s="9">
        <v>0.27236908939061599</v>
      </c>
      <c r="N6567" s="32">
        <f>IF('System Design'!$F$8=1,'Hourly Demand and Generation'!G6567*'System Design'!$F$21,IF('System Design'!$F$8=2,'Hourly Demand and Generation'!H6567*'System Design'!$F$21,IF('System Design'!$F$8=3,'Hourly Demand and Generation'!I6567*'System Design'!$F$21)))</f>
        <v>294.39999999999998</v>
      </c>
      <c r="O6567" s="32">
        <f>IF('System Design'!$F$8=1,'Hourly Demand and Generation'!J6567*'System Design'!$F$22,IF('System Design'!$F$8=2,'Hourly Demand and Generation'!K6567*'System Design'!$F$22,IF('System Design'!$F$8=3,'Hourly Demand and Generation'!L6567*'System Design'!$F$22)))</f>
        <v>680.92272347654</v>
      </c>
      <c r="Q6567" s="32">
        <f t="shared" si="1461"/>
        <v>0</v>
      </c>
      <c r="R6567" s="32">
        <f t="shared" si="1466"/>
        <v>5400</v>
      </c>
      <c r="S6567" s="32">
        <f t="shared" si="1467"/>
        <v>0</v>
      </c>
      <c r="T6567" s="32">
        <f t="shared" si="1468"/>
        <v>21600</v>
      </c>
      <c r="U6567" s="32">
        <f t="shared" si="1469"/>
        <v>0</v>
      </c>
      <c r="V6567" s="32">
        <f t="shared" si="1462"/>
        <v>628.82272347653998</v>
      </c>
      <c r="W6567" s="32">
        <f t="shared" si="1470"/>
        <v>628.82272347653998</v>
      </c>
      <c r="X6567" s="32">
        <f t="shared" si="1471"/>
        <v>628.82272347653998</v>
      </c>
    </row>
    <row r="6568" spans="1:24" x14ac:dyDescent="0.25">
      <c r="A6568" s="2"/>
      <c r="B6568" s="2" t="s">
        <v>11</v>
      </c>
      <c r="C6568" s="2">
        <f t="shared" si="1472"/>
        <v>274</v>
      </c>
      <c r="D6568" s="2">
        <f t="shared" si="1473"/>
        <v>12</v>
      </c>
      <c r="E6568" s="2">
        <f t="shared" si="1465"/>
        <v>6564</v>
      </c>
      <c r="F6568" s="11">
        <v>346.5</v>
      </c>
      <c r="G6568" s="9">
        <v>0.49001639424554699</v>
      </c>
      <c r="H6568" s="9">
        <v>0.64</v>
      </c>
      <c r="I6568" s="9">
        <v>0.64</v>
      </c>
      <c r="J6568" s="9">
        <v>0.25534602130370199</v>
      </c>
      <c r="K6568" s="9">
        <v>0.25534602130370199</v>
      </c>
      <c r="L6568" s="9">
        <v>0.25534602130370199</v>
      </c>
      <c r="N6568" s="32">
        <f>IF('System Design'!$F$8=1,'Hourly Demand and Generation'!G6568*'System Design'!$F$21,IF('System Design'!$F$8=2,'Hourly Demand and Generation'!H6568*'System Design'!$F$21,IF('System Design'!$F$8=3,'Hourly Demand and Generation'!I6568*'System Design'!$F$21)))</f>
        <v>320</v>
      </c>
      <c r="O6568" s="32">
        <f>IF('System Design'!$F$8=1,'Hourly Demand and Generation'!J6568*'System Design'!$F$22,IF('System Design'!$F$8=2,'Hourly Demand and Generation'!K6568*'System Design'!$F$22,IF('System Design'!$F$8=3,'Hourly Demand and Generation'!L6568*'System Design'!$F$22)))</f>
        <v>638.36505325925498</v>
      </c>
      <c r="Q6568" s="32">
        <f t="shared" si="1461"/>
        <v>0</v>
      </c>
      <c r="R6568" s="32">
        <f t="shared" si="1466"/>
        <v>5400</v>
      </c>
      <c r="S6568" s="32">
        <f t="shared" si="1467"/>
        <v>0</v>
      </c>
      <c r="T6568" s="32">
        <f t="shared" si="1468"/>
        <v>21600</v>
      </c>
      <c r="U6568" s="32">
        <f t="shared" si="1469"/>
        <v>0</v>
      </c>
      <c r="V6568" s="32">
        <f t="shared" si="1462"/>
        <v>611.86505325925498</v>
      </c>
      <c r="W6568" s="32">
        <f t="shared" si="1470"/>
        <v>611.86505325925498</v>
      </c>
      <c r="X6568" s="32">
        <f t="shared" si="1471"/>
        <v>611.86505325925498</v>
      </c>
    </row>
    <row r="6569" spans="1:24" x14ac:dyDescent="0.25">
      <c r="A6569" s="2"/>
      <c r="B6569" s="2" t="s">
        <v>11</v>
      </c>
      <c r="C6569" s="2">
        <f t="shared" si="1472"/>
        <v>274</v>
      </c>
      <c r="D6569" s="2">
        <f t="shared" si="1473"/>
        <v>13</v>
      </c>
      <c r="E6569" s="2">
        <f t="shared" si="1465"/>
        <v>6565</v>
      </c>
      <c r="F6569" s="11">
        <v>360</v>
      </c>
      <c r="G6569" s="9">
        <v>0.40671360722380401</v>
      </c>
      <c r="H6569" s="9">
        <v>0.56000000000000005</v>
      </c>
      <c r="I6569" s="9">
        <v>0.58879999999999999</v>
      </c>
      <c r="J6569" s="9">
        <v>0.27236908939061599</v>
      </c>
      <c r="K6569" s="9">
        <v>0.27236908939061599</v>
      </c>
      <c r="L6569" s="9">
        <v>0.27236908939061599</v>
      </c>
      <c r="N6569" s="32">
        <f>IF('System Design'!$F$8=1,'Hourly Demand and Generation'!G6569*'System Design'!$F$21,IF('System Design'!$F$8=2,'Hourly Demand and Generation'!H6569*'System Design'!$F$21,IF('System Design'!$F$8=3,'Hourly Demand and Generation'!I6569*'System Design'!$F$21)))</f>
        <v>294.39999999999998</v>
      </c>
      <c r="O6569" s="32">
        <f>IF('System Design'!$F$8=1,'Hourly Demand and Generation'!J6569*'System Design'!$F$22,IF('System Design'!$F$8=2,'Hourly Demand and Generation'!K6569*'System Design'!$F$22,IF('System Design'!$F$8=3,'Hourly Demand and Generation'!L6569*'System Design'!$F$22)))</f>
        <v>680.92272347654</v>
      </c>
      <c r="Q6569" s="32">
        <f t="shared" si="1461"/>
        <v>0</v>
      </c>
      <c r="R6569" s="32">
        <f t="shared" si="1466"/>
        <v>5400</v>
      </c>
      <c r="S6569" s="32">
        <f t="shared" si="1467"/>
        <v>0</v>
      </c>
      <c r="T6569" s="32">
        <f t="shared" si="1468"/>
        <v>21600</v>
      </c>
      <c r="U6569" s="32">
        <f t="shared" si="1469"/>
        <v>0</v>
      </c>
      <c r="V6569" s="32">
        <f t="shared" si="1462"/>
        <v>615.32272347653998</v>
      </c>
      <c r="W6569" s="32">
        <f t="shared" si="1470"/>
        <v>615.32272347653998</v>
      </c>
      <c r="X6569" s="32">
        <f t="shared" si="1471"/>
        <v>615.32272347653998</v>
      </c>
    </row>
    <row r="6570" spans="1:24" x14ac:dyDescent="0.25">
      <c r="A6570" s="2"/>
      <c r="B6570" s="2" t="s">
        <v>11</v>
      </c>
      <c r="C6570" s="2">
        <f t="shared" si="1472"/>
        <v>274</v>
      </c>
      <c r="D6570" s="2">
        <f t="shared" si="1473"/>
        <v>14</v>
      </c>
      <c r="E6570" s="2">
        <f t="shared" si="1465"/>
        <v>6566</v>
      </c>
      <c r="F6570" s="11">
        <v>360</v>
      </c>
      <c r="G6570" s="9">
        <v>0.32831098414451598</v>
      </c>
      <c r="H6570" s="9">
        <v>0.45440000000000003</v>
      </c>
      <c r="I6570" s="9">
        <v>0.48</v>
      </c>
      <c r="J6570" s="9">
        <v>0.289392157477529</v>
      </c>
      <c r="K6570" s="9">
        <v>0.289392157477529</v>
      </c>
      <c r="L6570" s="9">
        <v>0.289392157477529</v>
      </c>
      <c r="N6570" s="32">
        <f>IF('System Design'!$F$8=1,'Hourly Demand and Generation'!G6570*'System Design'!$F$21,IF('System Design'!$F$8=2,'Hourly Demand and Generation'!H6570*'System Design'!$F$21,IF('System Design'!$F$8=3,'Hourly Demand and Generation'!I6570*'System Design'!$F$21)))</f>
        <v>240</v>
      </c>
      <c r="O6570" s="32">
        <f>IF('System Design'!$F$8=1,'Hourly Demand and Generation'!J6570*'System Design'!$F$22,IF('System Design'!$F$8=2,'Hourly Demand and Generation'!K6570*'System Design'!$F$22,IF('System Design'!$F$8=3,'Hourly Demand and Generation'!L6570*'System Design'!$F$22)))</f>
        <v>723.48039369382252</v>
      </c>
      <c r="Q6570" s="32">
        <f t="shared" si="1461"/>
        <v>0</v>
      </c>
      <c r="R6570" s="32">
        <f t="shared" si="1466"/>
        <v>5400</v>
      </c>
      <c r="S6570" s="32">
        <f t="shared" si="1467"/>
        <v>0</v>
      </c>
      <c r="T6570" s="32">
        <f t="shared" si="1468"/>
        <v>21600</v>
      </c>
      <c r="U6570" s="32">
        <f t="shared" si="1469"/>
        <v>0</v>
      </c>
      <c r="V6570" s="32">
        <f t="shared" si="1462"/>
        <v>603.48039369382252</v>
      </c>
      <c r="W6570" s="32">
        <f t="shared" si="1470"/>
        <v>603.48039369382252</v>
      </c>
      <c r="X6570" s="32">
        <f t="shared" si="1471"/>
        <v>603.48039369382252</v>
      </c>
    </row>
    <row r="6571" spans="1:24" x14ac:dyDescent="0.25">
      <c r="A6571" s="2"/>
      <c r="B6571" s="2" t="s">
        <v>11</v>
      </c>
      <c r="C6571" s="2">
        <f t="shared" si="1472"/>
        <v>274</v>
      </c>
      <c r="D6571" s="2">
        <f t="shared" si="1473"/>
        <v>15</v>
      </c>
      <c r="E6571" s="2">
        <f t="shared" si="1465"/>
        <v>6567</v>
      </c>
      <c r="F6571" s="11">
        <v>382.5</v>
      </c>
      <c r="G6571" s="9">
        <v>0.245008197122773</v>
      </c>
      <c r="H6571" s="9">
        <v>0.34560000000000002</v>
      </c>
      <c r="I6571" s="9">
        <v>0.37119999999999997</v>
      </c>
      <c r="J6571" s="9">
        <v>0.30641522556444201</v>
      </c>
      <c r="K6571" s="9">
        <v>0.30641522556444201</v>
      </c>
      <c r="L6571" s="9">
        <v>0.30641522556444201</v>
      </c>
      <c r="N6571" s="32">
        <f>IF('System Design'!$F$8=1,'Hourly Demand and Generation'!G6571*'System Design'!$F$21,IF('System Design'!$F$8=2,'Hourly Demand and Generation'!H6571*'System Design'!$F$21,IF('System Design'!$F$8=3,'Hourly Demand and Generation'!I6571*'System Design'!$F$21)))</f>
        <v>185.6</v>
      </c>
      <c r="O6571" s="32">
        <f>IF('System Design'!$F$8=1,'Hourly Demand and Generation'!J6571*'System Design'!$F$22,IF('System Design'!$F$8=2,'Hourly Demand and Generation'!K6571*'System Design'!$F$22,IF('System Design'!$F$8=3,'Hourly Demand and Generation'!L6571*'System Design'!$F$22)))</f>
        <v>766.03806391110504</v>
      </c>
      <c r="Q6571" s="32">
        <f t="shared" si="1461"/>
        <v>0</v>
      </c>
      <c r="R6571" s="32">
        <f t="shared" si="1466"/>
        <v>5400</v>
      </c>
      <c r="S6571" s="32">
        <f t="shared" si="1467"/>
        <v>0</v>
      </c>
      <c r="T6571" s="32">
        <f t="shared" si="1468"/>
        <v>21600</v>
      </c>
      <c r="U6571" s="32">
        <f t="shared" si="1469"/>
        <v>0</v>
      </c>
      <c r="V6571" s="32">
        <f t="shared" si="1462"/>
        <v>569.13806391110506</v>
      </c>
      <c r="W6571" s="32">
        <f t="shared" si="1470"/>
        <v>569.13806391110506</v>
      </c>
      <c r="X6571" s="32">
        <f t="shared" si="1471"/>
        <v>569.13806391110506</v>
      </c>
    </row>
    <row r="6572" spans="1:24" x14ac:dyDescent="0.25">
      <c r="A6572" s="2"/>
      <c r="B6572" s="2" t="s">
        <v>11</v>
      </c>
      <c r="C6572" s="2">
        <f t="shared" si="1472"/>
        <v>274</v>
      </c>
      <c r="D6572" s="2">
        <f t="shared" si="1473"/>
        <v>16</v>
      </c>
      <c r="E6572" s="2">
        <f t="shared" si="1465"/>
        <v>6568</v>
      </c>
      <c r="F6572" s="11">
        <v>405</v>
      </c>
      <c r="G6572" s="9">
        <v>0.16170541010103001</v>
      </c>
      <c r="H6572" s="9">
        <v>0.24</v>
      </c>
      <c r="I6572" s="9">
        <v>0.26879999999999998</v>
      </c>
      <c r="J6572" s="9">
        <v>0.30641522556444201</v>
      </c>
      <c r="K6572" s="9">
        <v>0.30641522556444201</v>
      </c>
      <c r="L6572" s="9">
        <v>0.30641522556444201</v>
      </c>
      <c r="N6572" s="32">
        <f>IF('System Design'!$F$8=1,'Hourly Demand and Generation'!G6572*'System Design'!$F$21,IF('System Design'!$F$8=2,'Hourly Demand and Generation'!H6572*'System Design'!$F$21,IF('System Design'!$F$8=3,'Hourly Demand and Generation'!I6572*'System Design'!$F$21)))</f>
        <v>134.4</v>
      </c>
      <c r="O6572" s="32">
        <f>IF('System Design'!$F$8=1,'Hourly Demand and Generation'!J6572*'System Design'!$F$22,IF('System Design'!$F$8=2,'Hourly Demand and Generation'!K6572*'System Design'!$F$22,IF('System Design'!$F$8=3,'Hourly Demand and Generation'!L6572*'System Design'!$F$22)))</f>
        <v>766.03806391110504</v>
      </c>
      <c r="Q6572" s="32">
        <f t="shared" si="1461"/>
        <v>0</v>
      </c>
      <c r="R6572" s="32">
        <f t="shared" si="1466"/>
        <v>5400</v>
      </c>
      <c r="S6572" s="32">
        <f t="shared" si="1467"/>
        <v>0</v>
      </c>
      <c r="T6572" s="32">
        <f t="shared" si="1468"/>
        <v>21600</v>
      </c>
      <c r="U6572" s="32">
        <f t="shared" si="1469"/>
        <v>0</v>
      </c>
      <c r="V6572" s="32">
        <f t="shared" si="1462"/>
        <v>495.43806391110502</v>
      </c>
      <c r="W6572" s="32">
        <f t="shared" si="1470"/>
        <v>495.43806391110502</v>
      </c>
      <c r="X6572" s="32">
        <f t="shared" si="1471"/>
        <v>495.43806391110502</v>
      </c>
    </row>
    <row r="6573" spans="1:24" x14ac:dyDescent="0.25">
      <c r="A6573" s="2"/>
      <c r="B6573" s="2" t="s">
        <v>11</v>
      </c>
      <c r="C6573" s="2">
        <f t="shared" si="1472"/>
        <v>274</v>
      </c>
      <c r="D6573" s="2">
        <f t="shared" si="1473"/>
        <v>17</v>
      </c>
      <c r="E6573" s="2">
        <f t="shared" si="1465"/>
        <v>6569</v>
      </c>
      <c r="F6573" s="11">
        <v>427.5</v>
      </c>
      <c r="G6573" s="9">
        <v>8.3302787021742902E-2</v>
      </c>
      <c r="H6573" s="9">
        <v>0.13439999999999999</v>
      </c>
      <c r="I6573" s="9">
        <v>0.16</v>
      </c>
      <c r="J6573" s="9">
        <v>0.34046136173826902</v>
      </c>
      <c r="K6573" s="9">
        <v>0.34046136173826902</v>
      </c>
      <c r="L6573" s="9">
        <v>0.34046136173826902</v>
      </c>
      <c r="N6573" s="32">
        <f>IF('System Design'!$F$8=1,'Hourly Demand and Generation'!G6573*'System Design'!$F$21,IF('System Design'!$F$8=2,'Hourly Demand and Generation'!H6573*'System Design'!$F$21,IF('System Design'!$F$8=3,'Hourly Demand and Generation'!I6573*'System Design'!$F$21)))</f>
        <v>80</v>
      </c>
      <c r="O6573" s="32">
        <f>IF('System Design'!$F$8=1,'Hourly Demand and Generation'!J6573*'System Design'!$F$22,IF('System Design'!$F$8=2,'Hourly Demand and Generation'!K6573*'System Design'!$F$22,IF('System Design'!$F$8=3,'Hourly Demand and Generation'!L6573*'System Design'!$F$22)))</f>
        <v>851.15340434567258</v>
      </c>
      <c r="Q6573" s="32">
        <f t="shared" si="1461"/>
        <v>0</v>
      </c>
      <c r="R6573" s="32">
        <f t="shared" si="1466"/>
        <v>5400</v>
      </c>
      <c r="S6573" s="32">
        <f t="shared" si="1467"/>
        <v>0</v>
      </c>
      <c r="T6573" s="32">
        <f t="shared" si="1468"/>
        <v>21600</v>
      </c>
      <c r="U6573" s="32">
        <f t="shared" si="1469"/>
        <v>0</v>
      </c>
      <c r="V6573" s="32">
        <f t="shared" si="1462"/>
        <v>503.65340434567258</v>
      </c>
      <c r="W6573" s="32">
        <f t="shared" si="1470"/>
        <v>503.65340434567258</v>
      </c>
      <c r="X6573" s="32">
        <f t="shared" si="1471"/>
        <v>503.65340434567258</v>
      </c>
    </row>
    <row r="6574" spans="1:24" x14ac:dyDescent="0.25">
      <c r="A6574" s="2"/>
      <c r="B6574" s="2" t="s">
        <v>11</v>
      </c>
      <c r="C6574" s="2">
        <f t="shared" si="1472"/>
        <v>274</v>
      </c>
      <c r="D6574" s="2">
        <f t="shared" si="1473"/>
        <v>18</v>
      </c>
      <c r="E6574" s="2">
        <f t="shared" si="1465"/>
        <v>6570</v>
      </c>
      <c r="F6574" s="11">
        <v>450</v>
      </c>
      <c r="G6574" s="9">
        <v>3.92013115396437E-2</v>
      </c>
      <c r="H6574" s="9">
        <v>0.08</v>
      </c>
      <c r="I6574" s="9">
        <v>0.10879999999999999</v>
      </c>
      <c r="J6574" s="9">
        <v>0.32343829365135601</v>
      </c>
      <c r="K6574" s="9">
        <v>0.32343829365135601</v>
      </c>
      <c r="L6574" s="9">
        <v>0.32343829365135601</v>
      </c>
      <c r="N6574" s="32">
        <f>IF('System Design'!$F$8=1,'Hourly Demand and Generation'!G6574*'System Design'!$F$21,IF('System Design'!$F$8=2,'Hourly Demand and Generation'!H6574*'System Design'!$F$21,IF('System Design'!$F$8=3,'Hourly Demand and Generation'!I6574*'System Design'!$F$21)))</f>
        <v>54.4</v>
      </c>
      <c r="O6574" s="32">
        <f>IF('System Design'!$F$8=1,'Hourly Demand and Generation'!J6574*'System Design'!$F$22,IF('System Design'!$F$8=2,'Hourly Demand and Generation'!K6574*'System Design'!$F$22,IF('System Design'!$F$8=3,'Hourly Demand and Generation'!L6574*'System Design'!$F$22)))</f>
        <v>808.59573412839006</v>
      </c>
      <c r="Q6574" s="32">
        <f t="shared" si="1461"/>
        <v>0</v>
      </c>
      <c r="R6574" s="32">
        <f t="shared" si="1466"/>
        <v>5400</v>
      </c>
      <c r="S6574" s="32">
        <f t="shared" si="1467"/>
        <v>0</v>
      </c>
      <c r="T6574" s="32">
        <f t="shared" si="1468"/>
        <v>21600</v>
      </c>
      <c r="U6574" s="32">
        <f t="shared" si="1469"/>
        <v>0</v>
      </c>
      <c r="V6574" s="32">
        <f t="shared" si="1462"/>
        <v>412.99573412839004</v>
      </c>
      <c r="W6574" s="32">
        <f t="shared" si="1470"/>
        <v>412.99573412839004</v>
      </c>
      <c r="X6574" s="32">
        <f t="shared" si="1471"/>
        <v>412.99573412839004</v>
      </c>
    </row>
    <row r="6575" spans="1:24" x14ac:dyDescent="0.25">
      <c r="A6575" s="2"/>
      <c r="B6575" s="2" t="s">
        <v>11</v>
      </c>
      <c r="C6575" s="2">
        <f t="shared" si="1472"/>
        <v>274</v>
      </c>
      <c r="D6575" s="2">
        <f t="shared" si="1473"/>
        <v>19</v>
      </c>
      <c r="E6575" s="2">
        <f t="shared" si="1465"/>
        <v>6571</v>
      </c>
      <c r="F6575" s="11">
        <v>436.5</v>
      </c>
      <c r="G6575" s="10">
        <v>0</v>
      </c>
      <c r="H6575" s="10">
        <v>2.5600000000000001E-2</v>
      </c>
      <c r="I6575" s="10">
        <v>5.1200000000000002E-2</v>
      </c>
      <c r="J6575" s="9">
        <v>0.30641522556444201</v>
      </c>
      <c r="K6575" s="9">
        <v>0.30641522556444201</v>
      </c>
      <c r="L6575" s="9">
        <v>0.30641522556444201</v>
      </c>
      <c r="N6575" s="32">
        <f>IF('System Design'!$F$8=1,'Hourly Demand and Generation'!G6575*'System Design'!$F$21,IF('System Design'!$F$8=2,'Hourly Demand and Generation'!H6575*'System Design'!$F$21,IF('System Design'!$F$8=3,'Hourly Demand and Generation'!I6575*'System Design'!$F$21)))</f>
        <v>25.6</v>
      </c>
      <c r="O6575" s="32">
        <f>IF('System Design'!$F$8=1,'Hourly Demand and Generation'!J6575*'System Design'!$F$22,IF('System Design'!$F$8=2,'Hourly Demand and Generation'!K6575*'System Design'!$F$22,IF('System Design'!$F$8=3,'Hourly Demand and Generation'!L6575*'System Design'!$F$22)))</f>
        <v>766.03806391110504</v>
      </c>
      <c r="Q6575" s="32">
        <f t="shared" si="1461"/>
        <v>0</v>
      </c>
      <c r="R6575" s="32">
        <f t="shared" si="1466"/>
        <v>5400</v>
      </c>
      <c r="S6575" s="32">
        <f t="shared" si="1467"/>
        <v>0</v>
      </c>
      <c r="T6575" s="32">
        <f t="shared" si="1468"/>
        <v>21600</v>
      </c>
      <c r="U6575" s="32">
        <f t="shared" si="1469"/>
        <v>0</v>
      </c>
      <c r="V6575" s="32">
        <f t="shared" si="1462"/>
        <v>355.13806391110506</v>
      </c>
      <c r="W6575" s="32">
        <f t="shared" si="1470"/>
        <v>355.13806391110506</v>
      </c>
      <c r="X6575" s="32">
        <f t="shared" si="1471"/>
        <v>355.13806391110506</v>
      </c>
    </row>
    <row r="6576" spans="1:24" x14ac:dyDescent="0.25">
      <c r="A6576" s="2"/>
      <c r="B6576" s="2" t="s">
        <v>11</v>
      </c>
      <c r="C6576" s="2">
        <f t="shared" si="1472"/>
        <v>274</v>
      </c>
      <c r="D6576" s="2">
        <f t="shared" si="1473"/>
        <v>20</v>
      </c>
      <c r="E6576" s="2">
        <f t="shared" si="1465"/>
        <v>6572</v>
      </c>
      <c r="F6576" s="11">
        <v>427.5</v>
      </c>
      <c r="G6576" s="9">
        <v>0</v>
      </c>
      <c r="H6576" s="9">
        <v>0</v>
      </c>
      <c r="I6576" s="9">
        <v>0</v>
      </c>
      <c r="J6576" s="9">
        <v>0.30641522556444201</v>
      </c>
      <c r="K6576" s="9">
        <v>0.30641522556444201</v>
      </c>
      <c r="L6576" s="9">
        <v>0.30641522556444201</v>
      </c>
      <c r="N6576" s="32">
        <f>IF('System Design'!$F$8=1,'Hourly Demand and Generation'!G6576*'System Design'!$F$21,IF('System Design'!$F$8=2,'Hourly Demand and Generation'!H6576*'System Design'!$F$21,IF('System Design'!$F$8=3,'Hourly Demand and Generation'!I6576*'System Design'!$F$21)))</f>
        <v>0</v>
      </c>
      <c r="O6576" s="32">
        <f>IF('System Design'!$F$8=1,'Hourly Demand and Generation'!J6576*'System Design'!$F$22,IF('System Design'!$F$8=2,'Hourly Demand and Generation'!K6576*'System Design'!$F$22,IF('System Design'!$F$8=3,'Hourly Demand and Generation'!L6576*'System Design'!$F$22)))</f>
        <v>766.03806391110504</v>
      </c>
      <c r="Q6576" s="32">
        <f t="shared" si="1461"/>
        <v>0</v>
      </c>
      <c r="R6576" s="32">
        <f t="shared" si="1466"/>
        <v>5400</v>
      </c>
      <c r="S6576" s="32">
        <f t="shared" si="1467"/>
        <v>0</v>
      </c>
      <c r="T6576" s="32">
        <f t="shared" si="1468"/>
        <v>21600</v>
      </c>
      <c r="U6576" s="32">
        <f t="shared" si="1469"/>
        <v>0</v>
      </c>
      <c r="V6576" s="32">
        <f t="shared" si="1462"/>
        <v>338.53806391110504</v>
      </c>
      <c r="W6576" s="32">
        <f t="shared" si="1470"/>
        <v>338.53806391110504</v>
      </c>
      <c r="X6576" s="32">
        <f t="shared" si="1471"/>
        <v>338.53806391110504</v>
      </c>
    </row>
    <row r="6577" spans="1:24" x14ac:dyDescent="0.25">
      <c r="A6577" s="2"/>
      <c r="B6577" s="2" t="s">
        <v>11</v>
      </c>
      <c r="C6577" s="2">
        <f t="shared" si="1472"/>
        <v>274</v>
      </c>
      <c r="D6577" s="2">
        <f t="shared" si="1473"/>
        <v>21</v>
      </c>
      <c r="E6577" s="2">
        <f t="shared" si="1465"/>
        <v>6573</v>
      </c>
      <c r="F6577" s="11">
        <v>405</v>
      </c>
      <c r="G6577" s="9">
        <v>0</v>
      </c>
      <c r="H6577" s="9">
        <v>0</v>
      </c>
      <c r="I6577" s="9">
        <v>0</v>
      </c>
      <c r="J6577" s="9">
        <v>0.30641522556444201</v>
      </c>
      <c r="K6577" s="9">
        <v>0.30641522556444201</v>
      </c>
      <c r="L6577" s="9">
        <v>0.30641522556444201</v>
      </c>
      <c r="N6577" s="32">
        <f>IF('System Design'!$F$8=1,'Hourly Demand and Generation'!G6577*'System Design'!$F$21,IF('System Design'!$F$8=2,'Hourly Demand and Generation'!H6577*'System Design'!$F$21,IF('System Design'!$F$8=3,'Hourly Demand and Generation'!I6577*'System Design'!$F$21)))</f>
        <v>0</v>
      </c>
      <c r="O6577" s="32">
        <f>IF('System Design'!$F$8=1,'Hourly Demand and Generation'!J6577*'System Design'!$F$22,IF('System Design'!$F$8=2,'Hourly Demand and Generation'!K6577*'System Design'!$F$22,IF('System Design'!$F$8=3,'Hourly Demand and Generation'!L6577*'System Design'!$F$22)))</f>
        <v>766.03806391110504</v>
      </c>
      <c r="Q6577" s="32">
        <f t="shared" si="1461"/>
        <v>0</v>
      </c>
      <c r="R6577" s="32">
        <f t="shared" si="1466"/>
        <v>5400</v>
      </c>
      <c r="S6577" s="32">
        <f t="shared" si="1467"/>
        <v>0</v>
      </c>
      <c r="T6577" s="32">
        <f t="shared" si="1468"/>
        <v>21600</v>
      </c>
      <c r="U6577" s="32">
        <f t="shared" si="1469"/>
        <v>0</v>
      </c>
      <c r="V6577" s="32">
        <f t="shared" si="1462"/>
        <v>361.03806391110504</v>
      </c>
      <c r="W6577" s="32">
        <f t="shared" si="1470"/>
        <v>361.03806391110504</v>
      </c>
      <c r="X6577" s="32">
        <f t="shared" si="1471"/>
        <v>361.03806391110504</v>
      </c>
    </row>
    <row r="6578" spans="1:24" x14ac:dyDescent="0.25">
      <c r="A6578" s="2"/>
      <c r="B6578" s="2" t="s">
        <v>11</v>
      </c>
      <c r="C6578" s="2">
        <f t="shared" si="1472"/>
        <v>274</v>
      </c>
      <c r="D6578" s="2">
        <f t="shared" si="1473"/>
        <v>22</v>
      </c>
      <c r="E6578" s="2">
        <f t="shared" si="1465"/>
        <v>6574</v>
      </c>
      <c r="F6578" s="11">
        <v>382.5</v>
      </c>
      <c r="G6578" s="9">
        <v>0</v>
      </c>
      <c r="H6578" s="9">
        <v>0</v>
      </c>
      <c r="I6578" s="9">
        <v>0</v>
      </c>
      <c r="J6578" s="9">
        <v>0.32343829365135601</v>
      </c>
      <c r="K6578" s="9">
        <v>0.32343829365135601</v>
      </c>
      <c r="L6578" s="9">
        <v>0.32343829365135601</v>
      </c>
      <c r="N6578" s="32">
        <f>IF('System Design'!$F$8=1,'Hourly Demand and Generation'!G6578*'System Design'!$F$21,IF('System Design'!$F$8=2,'Hourly Demand and Generation'!H6578*'System Design'!$F$21,IF('System Design'!$F$8=3,'Hourly Demand and Generation'!I6578*'System Design'!$F$21)))</f>
        <v>0</v>
      </c>
      <c r="O6578" s="32">
        <f>IF('System Design'!$F$8=1,'Hourly Demand and Generation'!J6578*'System Design'!$F$22,IF('System Design'!$F$8=2,'Hourly Demand and Generation'!K6578*'System Design'!$F$22,IF('System Design'!$F$8=3,'Hourly Demand and Generation'!L6578*'System Design'!$F$22)))</f>
        <v>808.59573412839006</v>
      </c>
      <c r="Q6578" s="32">
        <f t="shared" si="1461"/>
        <v>0</v>
      </c>
      <c r="R6578" s="32">
        <f t="shared" si="1466"/>
        <v>5400</v>
      </c>
      <c r="S6578" s="32">
        <f t="shared" si="1467"/>
        <v>0</v>
      </c>
      <c r="T6578" s="32">
        <f t="shared" si="1468"/>
        <v>21600</v>
      </c>
      <c r="U6578" s="32">
        <f t="shared" si="1469"/>
        <v>0</v>
      </c>
      <c r="V6578" s="32">
        <f t="shared" si="1462"/>
        <v>426.09573412839006</v>
      </c>
      <c r="W6578" s="32">
        <f t="shared" si="1470"/>
        <v>426.09573412839006</v>
      </c>
      <c r="X6578" s="32">
        <f t="shared" si="1471"/>
        <v>426.09573412839006</v>
      </c>
    </row>
    <row r="6579" spans="1:24" x14ac:dyDescent="0.25">
      <c r="A6579" s="2"/>
      <c r="B6579" s="2" t="s">
        <v>11</v>
      </c>
      <c r="C6579" s="2">
        <f t="shared" si="1472"/>
        <v>274</v>
      </c>
      <c r="D6579" s="2">
        <f t="shared" si="1473"/>
        <v>23</v>
      </c>
      <c r="E6579" s="2">
        <f t="shared" si="1465"/>
        <v>6575</v>
      </c>
      <c r="F6579" s="11">
        <v>360</v>
      </c>
      <c r="G6579" s="9">
        <v>0</v>
      </c>
      <c r="H6579" s="9">
        <v>0</v>
      </c>
      <c r="I6579" s="9">
        <v>0</v>
      </c>
      <c r="J6579" s="9">
        <v>0.27236908939061599</v>
      </c>
      <c r="K6579" s="9">
        <v>0.27236908939061599</v>
      </c>
      <c r="L6579" s="9">
        <v>0.27236908939061599</v>
      </c>
      <c r="N6579" s="32">
        <f>IF('System Design'!$F$8=1,'Hourly Demand and Generation'!G6579*'System Design'!$F$21,IF('System Design'!$F$8=2,'Hourly Demand and Generation'!H6579*'System Design'!$F$21,IF('System Design'!$F$8=3,'Hourly Demand and Generation'!I6579*'System Design'!$F$21)))</f>
        <v>0</v>
      </c>
      <c r="O6579" s="32">
        <f>IF('System Design'!$F$8=1,'Hourly Demand and Generation'!J6579*'System Design'!$F$22,IF('System Design'!$F$8=2,'Hourly Demand and Generation'!K6579*'System Design'!$F$22,IF('System Design'!$F$8=3,'Hourly Demand and Generation'!L6579*'System Design'!$F$22)))</f>
        <v>680.92272347654</v>
      </c>
      <c r="Q6579" s="32">
        <f t="shared" si="1461"/>
        <v>0</v>
      </c>
      <c r="R6579" s="32">
        <f t="shared" si="1466"/>
        <v>5400</v>
      </c>
      <c r="S6579" s="32">
        <f t="shared" si="1467"/>
        <v>0</v>
      </c>
      <c r="T6579" s="32">
        <f t="shared" si="1468"/>
        <v>21600</v>
      </c>
      <c r="U6579" s="32">
        <f t="shared" si="1469"/>
        <v>0</v>
      </c>
      <c r="V6579" s="32">
        <f t="shared" si="1462"/>
        <v>320.92272347654</v>
      </c>
      <c r="W6579" s="32">
        <f t="shared" si="1470"/>
        <v>320.92272347654</v>
      </c>
      <c r="X6579" s="32">
        <f t="shared" si="1471"/>
        <v>320.92272347654</v>
      </c>
    </row>
    <row r="6580" spans="1:24" x14ac:dyDescent="0.25">
      <c r="A6580" s="2"/>
      <c r="B6580" s="2" t="s">
        <v>11</v>
      </c>
      <c r="C6580" s="2">
        <f t="shared" si="1472"/>
        <v>274</v>
      </c>
      <c r="D6580" s="2">
        <f t="shared" si="1473"/>
        <v>24</v>
      </c>
      <c r="E6580" s="2">
        <f t="shared" si="1465"/>
        <v>6576</v>
      </c>
      <c r="F6580" s="11">
        <v>315</v>
      </c>
      <c r="G6580" s="9">
        <v>0</v>
      </c>
      <c r="H6580" s="9">
        <v>0</v>
      </c>
      <c r="I6580" s="9">
        <v>0</v>
      </c>
      <c r="J6580" s="9">
        <v>0.27236908939061599</v>
      </c>
      <c r="K6580" s="9">
        <v>0.27236908939061599</v>
      </c>
      <c r="L6580" s="9">
        <v>0.27236908939061599</v>
      </c>
      <c r="N6580" s="32">
        <f>IF('System Design'!$F$8=1,'Hourly Demand and Generation'!G6580*'System Design'!$F$21,IF('System Design'!$F$8=2,'Hourly Demand and Generation'!H6580*'System Design'!$F$21,IF('System Design'!$F$8=3,'Hourly Demand and Generation'!I6580*'System Design'!$F$21)))</f>
        <v>0</v>
      </c>
      <c r="O6580" s="32">
        <f>IF('System Design'!$F$8=1,'Hourly Demand and Generation'!J6580*'System Design'!$F$22,IF('System Design'!$F$8=2,'Hourly Demand and Generation'!K6580*'System Design'!$F$22,IF('System Design'!$F$8=3,'Hourly Demand and Generation'!L6580*'System Design'!$F$22)))</f>
        <v>680.92272347654</v>
      </c>
      <c r="Q6580" s="32">
        <f t="shared" si="1461"/>
        <v>0</v>
      </c>
      <c r="R6580" s="32">
        <f t="shared" si="1466"/>
        <v>5400</v>
      </c>
      <c r="S6580" s="32">
        <f t="shared" si="1467"/>
        <v>0</v>
      </c>
      <c r="T6580" s="32">
        <f t="shared" si="1468"/>
        <v>21600</v>
      </c>
      <c r="U6580" s="32">
        <f t="shared" si="1469"/>
        <v>0</v>
      </c>
      <c r="V6580" s="32">
        <f t="shared" si="1462"/>
        <v>365.92272347654</v>
      </c>
      <c r="W6580" s="32">
        <f t="shared" si="1470"/>
        <v>365.92272347654</v>
      </c>
      <c r="X6580" s="32">
        <f t="shared" si="1471"/>
        <v>365.92272347654</v>
      </c>
    </row>
    <row r="6581" spans="1:24" x14ac:dyDescent="0.25">
      <c r="A6581" s="2"/>
      <c r="B6581" s="2" t="s">
        <v>11</v>
      </c>
      <c r="C6581" s="2">
        <f>C6580+1</f>
        <v>275</v>
      </c>
      <c r="D6581" s="2">
        <v>1</v>
      </c>
      <c r="E6581" s="2">
        <f t="shared" si="1465"/>
        <v>6577</v>
      </c>
      <c r="F6581" s="11">
        <v>270</v>
      </c>
      <c r="G6581" s="9">
        <v>0</v>
      </c>
      <c r="H6581" s="9">
        <v>0</v>
      </c>
      <c r="I6581" s="9">
        <v>0</v>
      </c>
      <c r="J6581" s="9">
        <v>0.34657058247832501</v>
      </c>
      <c r="K6581" s="9">
        <v>0.34657058247832501</v>
      </c>
      <c r="L6581" s="9">
        <v>0.34657058247832501</v>
      </c>
      <c r="N6581" s="32">
        <f>IF('System Design'!$F$8=1,'Hourly Demand and Generation'!G6581*'System Design'!$F$21,IF('System Design'!$F$8=2,'Hourly Demand and Generation'!H6581*'System Design'!$F$21,IF('System Design'!$F$8=3,'Hourly Demand and Generation'!I6581*'System Design'!$F$21)))</f>
        <v>0</v>
      </c>
      <c r="O6581" s="32">
        <f>IF('System Design'!$F$8=1,'Hourly Demand and Generation'!J6581*'System Design'!$F$22,IF('System Design'!$F$8=2,'Hourly Demand and Generation'!K6581*'System Design'!$F$22,IF('System Design'!$F$8=3,'Hourly Demand and Generation'!L6581*'System Design'!$F$22)))</f>
        <v>866.42645619581253</v>
      </c>
      <c r="Q6581" s="32">
        <f t="shared" si="1461"/>
        <v>0</v>
      </c>
      <c r="R6581" s="32">
        <f t="shared" si="1466"/>
        <v>5400</v>
      </c>
      <c r="S6581" s="32">
        <f t="shared" si="1467"/>
        <v>0</v>
      </c>
      <c r="T6581" s="32">
        <f t="shared" si="1468"/>
        <v>21600</v>
      </c>
      <c r="U6581" s="32">
        <f t="shared" si="1469"/>
        <v>0</v>
      </c>
      <c r="V6581" s="32">
        <f t="shared" si="1462"/>
        <v>596.42645619581253</v>
      </c>
      <c r="W6581" s="32">
        <f t="shared" si="1470"/>
        <v>596.42645619581253</v>
      </c>
      <c r="X6581" s="32">
        <f t="shared" si="1471"/>
        <v>596.42645619581253</v>
      </c>
    </row>
    <row r="6582" spans="1:24" x14ac:dyDescent="0.25">
      <c r="A6582" s="2"/>
      <c r="B6582" s="2" t="s">
        <v>11</v>
      </c>
      <c r="C6582" s="2">
        <f>C6581</f>
        <v>275</v>
      </c>
      <c r="D6582" s="2">
        <f>D6581+1</f>
        <v>2</v>
      </c>
      <c r="E6582" s="2">
        <f t="shared" si="1465"/>
        <v>6578</v>
      </c>
      <c r="F6582" s="11">
        <v>247.5</v>
      </c>
      <c r="G6582" s="9">
        <v>0</v>
      </c>
      <c r="H6582" s="9">
        <v>0</v>
      </c>
      <c r="I6582" s="9">
        <v>0</v>
      </c>
      <c r="J6582" s="9">
        <v>0.31191352423049301</v>
      </c>
      <c r="K6582" s="9">
        <v>0.31191352423049301</v>
      </c>
      <c r="L6582" s="9">
        <v>0.31191352423049301</v>
      </c>
      <c r="N6582" s="32">
        <f>IF('System Design'!$F$8=1,'Hourly Demand and Generation'!G6582*'System Design'!$F$21,IF('System Design'!$F$8=2,'Hourly Demand and Generation'!H6582*'System Design'!$F$21,IF('System Design'!$F$8=3,'Hourly Demand and Generation'!I6582*'System Design'!$F$21)))</f>
        <v>0</v>
      </c>
      <c r="O6582" s="32">
        <f>IF('System Design'!$F$8=1,'Hourly Demand and Generation'!J6582*'System Design'!$F$22,IF('System Design'!$F$8=2,'Hourly Demand and Generation'!K6582*'System Design'!$F$22,IF('System Design'!$F$8=3,'Hourly Demand and Generation'!L6582*'System Design'!$F$22)))</f>
        <v>779.78381057623255</v>
      </c>
      <c r="Q6582" s="32">
        <f t="shared" si="1461"/>
        <v>0</v>
      </c>
      <c r="R6582" s="32">
        <f t="shared" si="1466"/>
        <v>5400</v>
      </c>
      <c r="S6582" s="32">
        <f t="shared" si="1467"/>
        <v>0</v>
      </c>
      <c r="T6582" s="32">
        <f t="shared" si="1468"/>
        <v>21600</v>
      </c>
      <c r="U6582" s="32">
        <f t="shared" si="1469"/>
        <v>0</v>
      </c>
      <c r="V6582" s="32">
        <f t="shared" si="1462"/>
        <v>532.28381057623255</v>
      </c>
      <c r="W6582" s="32">
        <f t="shared" si="1470"/>
        <v>532.28381057623255</v>
      </c>
      <c r="X6582" s="32">
        <f t="shared" si="1471"/>
        <v>532.28381057623255</v>
      </c>
    </row>
    <row r="6583" spans="1:24" x14ac:dyDescent="0.25">
      <c r="A6583" s="2"/>
      <c r="B6583" s="2" t="s">
        <v>11</v>
      </c>
      <c r="C6583" s="2">
        <f t="shared" ref="C6583:C6604" si="1474">C6582</f>
        <v>275</v>
      </c>
      <c r="D6583" s="2">
        <f t="shared" ref="D6583:D6604" si="1475">D6582+1</f>
        <v>3</v>
      </c>
      <c r="E6583" s="2">
        <f t="shared" si="1465"/>
        <v>6579</v>
      </c>
      <c r="F6583" s="11">
        <v>225</v>
      </c>
      <c r="G6583" s="9">
        <v>0</v>
      </c>
      <c r="H6583" s="9">
        <v>0</v>
      </c>
      <c r="I6583" s="9">
        <v>0</v>
      </c>
      <c r="J6583" s="9">
        <v>0.31191352423049301</v>
      </c>
      <c r="K6583" s="9">
        <v>0.31191352423049301</v>
      </c>
      <c r="L6583" s="9">
        <v>0.31191352423049301</v>
      </c>
      <c r="N6583" s="32">
        <f>IF('System Design'!$F$8=1,'Hourly Demand and Generation'!G6583*'System Design'!$F$21,IF('System Design'!$F$8=2,'Hourly Demand and Generation'!H6583*'System Design'!$F$21,IF('System Design'!$F$8=3,'Hourly Demand and Generation'!I6583*'System Design'!$F$21)))</f>
        <v>0</v>
      </c>
      <c r="O6583" s="32">
        <f>IF('System Design'!$F$8=1,'Hourly Demand and Generation'!J6583*'System Design'!$F$22,IF('System Design'!$F$8=2,'Hourly Demand and Generation'!K6583*'System Design'!$F$22,IF('System Design'!$F$8=3,'Hourly Demand and Generation'!L6583*'System Design'!$F$22)))</f>
        <v>779.78381057623255</v>
      </c>
      <c r="Q6583" s="32">
        <f t="shared" si="1461"/>
        <v>0</v>
      </c>
      <c r="R6583" s="32">
        <f t="shared" si="1466"/>
        <v>5400</v>
      </c>
      <c r="S6583" s="32">
        <f t="shared" si="1467"/>
        <v>0</v>
      </c>
      <c r="T6583" s="32">
        <f t="shared" si="1468"/>
        <v>21600</v>
      </c>
      <c r="U6583" s="32">
        <f t="shared" si="1469"/>
        <v>0</v>
      </c>
      <c r="V6583" s="32">
        <f t="shared" si="1462"/>
        <v>554.78381057623255</v>
      </c>
      <c r="W6583" s="32">
        <f t="shared" si="1470"/>
        <v>554.78381057623255</v>
      </c>
      <c r="X6583" s="32">
        <f t="shared" si="1471"/>
        <v>554.78381057623255</v>
      </c>
    </row>
    <row r="6584" spans="1:24" x14ac:dyDescent="0.25">
      <c r="A6584" s="2"/>
      <c r="B6584" s="2" t="s">
        <v>11</v>
      </c>
      <c r="C6584" s="2">
        <f t="shared" si="1474"/>
        <v>275</v>
      </c>
      <c r="D6584" s="2">
        <f t="shared" si="1475"/>
        <v>4</v>
      </c>
      <c r="E6584" s="2">
        <f t="shared" si="1465"/>
        <v>6580</v>
      </c>
      <c r="F6584" s="11">
        <v>270</v>
      </c>
      <c r="G6584" s="9">
        <v>0</v>
      </c>
      <c r="H6584" s="9">
        <v>0</v>
      </c>
      <c r="I6584" s="9">
        <v>0</v>
      </c>
      <c r="J6584" s="9">
        <v>0.34657058247832501</v>
      </c>
      <c r="K6584" s="9">
        <v>0.34657058247832501</v>
      </c>
      <c r="L6584" s="9">
        <v>0.34657058247832501</v>
      </c>
      <c r="N6584" s="32">
        <f>IF('System Design'!$F$8=1,'Hourly Demand and Generation'!G6584*'System Design'!$F$21,IF('System Design'!$F$8=2,'Hourly Demand and Generation'!H6584*'System Design'!$F$21,IF('System Design'!$F$8=3,'Hourly Demand and Generation'!I6584*'System Design'!$F$21)))</f>
        <v>0</v>
      </c>
      <c r="O6584" s="32">
        <f>IF('System Design'!$F$8=1,'Hourly Demand and Generation'!J6584*'System Design'!$F$22,IF('System Design'!$F$8=2,'Hourly Demand and Generation'!K6584*'System Design'!$F$22,IF('System Design'!$F$8=3,'Hourly Demand and Generation'!L6584*'System Design'!$F$22)))</f>
        <v>866.42645619581253</v>
      </c>
      <c r="Q6584" s="32">
        <f t="shared" si="1461"/>
        <v>0</v>
      </c>
      <c r="R6584" s="32">
        <f t="shared" si="1466"/>
        <v>5400</v>
      </c>
      <c r="S6584" s="32">
        <f t="shared" si="1467"/>
        <v>0</v>
      </c>
      <c r="T6584" s="32">
        <f t="shared" si="1468"/>
        <v>21600</v>
      </c>
      <c r="U6584" s="32">
        <f t="shared" si="1469"/>
        <v>0</v>
      </c>
      <c r="V6584" s="32">
        <f t="shared" si="1462"/>
        <v>596.42645619581253</v>
      </c>
      <c r="W6584" s="32">
        <f t="shared" si="1470"/>
        <v>596.42645619581253</v>
      </c>
      <c r="X6584" s="32">
        <f t="shared" si="1471"/>
        <v>596.42645619581253</v>
      </c>
    </row>
    <row r="6585" spans="1:24" x14ac:dyDescent="0.25">
      <c r="A6585" s="2"/>
      <c r="B6585" s="2" t="s">
        <v>11</v>
      </c>
      <c r="C6585" s="2">
        <f t="shared" si="1474"/>
        <v>275</v>
      </c>
      <c r="D6585" s="2">
        <f t="shared" si="1475"/>
        <v>5</v>
      </c>
      <c r="E6585" s="2">
        <f t="shared" si="1465"/>
        <v>6581</v>
      </c>
      <c r="F6585" s="11">
        <v>292.5</v>
      </c>
      <c r="G6585" s="9">
        <v>0</v>
      </c>
      <c r="H6585" s="9">
        <v>2.1587720116356301E-2</v>
      </c>
      <c r="I6585" s="9">
        <v>5.1200000000000002E-2</v>
      </c>
      <c r="J6585" s="9">
        <v>0.27725646598266002</v>
      </c>
      <c r="K6585" s="9">
        <v>0.27725646598266002</v>
      </c>
      <c r="L6585" s="9">
        <v>0.27725646598266002</v>
      </c>
      <c r="N6585" s="32">
        <f>IF('System Design'!$F$8=1,'Hourly Demand and Generation'!G6585*'System Design'!$F$21,IF('System Design'!$F$8=2,'Hourly Demand and Generation'!H6585*'System Design'!$F$21,IF('System Design'!$F$8=3,'Hourly Demand and Generation'!I6585*'System Design'!$F$21)))</f>
        <v>25.6</v>
      </c>
      <c r="O6585" s="32">
        <f>IF('System Design'!$F$8=1,'Hourly Demand and Generation'!J6585*'System Design'!$F$22,IF('System Design'!$F$8=2,'Hourly Demand and Generation'!K6585*'System Design'!$F$22,IF('System Design'!$F$8=3,'Hourly Demand and Generation'!L6585*'System Design'!$F$22)))</f>
        <v>693.14116495665007</v>
      </c>
      <c r="Q6585" s="32">
        <f t="shared" si="1461"/>
        <v>0</v>
      </c>
      <c r="R6585" s="32">
        <f t="shared" si="1466"/>
        <v>5400</v>
      </c>
      <c r="S6585" s="32">
        <f t="shared" si="1467"/>
        <v>0</v>
      </c>
      <c r="T6585" s="32">
        <f t="shared" si="1468"/>
        <v>21600</v>
      </c>
      <c r="U6585" s="32">
        <f t="shared" si="1469"/>
        <v>0</v>
      </c>
      <c r="V6585" s="32">
        <f t="shared" si="1462"/>
        <v>426.2411649566501</v>
      </c>
      <c r="W6585" s="32">
        <f t="shared" si="1470"/>
        <v>426.2411649566501</v>
      </c>
      <c r="X6585" s="32">
        <f t="shared" si="1471"/>
        <v>426.2411649566501</v>
      </c>
    </row>
    <row r="6586" spans="1:24" x14ac:dyDescent="0.25">
      <c r="A6586" s="2"/>
      <c r="B6586" s="2" t="s">
        <v>11</v>
      </c>
      <c r="C6586" s="2">
        <f t="shared" si="1474"/>
        <v>275</v>
      </c>
      <c r="D6586" s="2">
        <f t="shared" si="1475"/>
        <v>6</v>
      </c>
      <c r="E6586" s="2">
        <f t="shared" si="1465"/>
        <v>6582</v>
      </c>
      <c r="F6586" s="11">
        <v>315</v>
      </c>
      <c r="G6586" s="9">
        <v>4.3175440232712699E-2</v>
      </c>
      <c r="H6586" s="9">
        <v>6.7461625363613498E-2</v>
      </c>
      <c r="I6586" s="9">
        <v>0.10879999999999999</v>
      </c>
      <c r="J6586" s="9">
        <v>0.27725646598266002</v>
      </c>
      <c r="K6586" s="9">
        <v>0.27725646598266002</v>
      </c>
      <c r="L6586" s="9">
        <v>0.27725646598266002</v>
      </c>
      <c r="N6586" s="32">
        <f>IF('System Design'!$F$8=1,'Hourly Demand and Generation'!G6586*'System Design'!$F$21,IF('System Design'!$F$8=2,'Hourly Demand and Generation'!H6586*'System Design'!$F$21,IF('System Design'!$F$8=3,'Hourly Demand and Generation'!I6586*'System Design'!$F$21)))</f>
        <v>54.4</v>
      </c>
      <c r="O6586" s="32">
        <f>IF('System Design'!$F$8=1,'Hourly Demand and Generation'!J6586*'System Design'!$F$22,IF('System Design'!$F$8=2,'Hourly Demand and Generation'!K6586*'System Design'!$F$22,IF('System Design'!$F$8=3,'Hourly Demand and Generation'!L6586*'System Design'!$F$22)))</f>
        <v>693.14116495665007</v>
      </c>
      <c r="Q6586" s="32">
        <f t="shared" si="1461"/>
        <v>0</v>
      </c>
      <c r="R6586" s="32">
        <f t="shared" si="1466"/>
        <v>5400</v>
      </c>
      <c r="S6586" s="32">
        <f t="shared" si="1467"/>
        <v>0</v>
      </c>
      <c r="T6586" s="32">
        <f t="shared" si="1468"/>
        <v>21600</v>
      </c>
      <c r="U6586" s="32">
        <f t="shared" si="1469"/>
        <v>0</v>
      </c>
      <c r="V6586" s="32">
        <f t="shared" si="1462"/>
        <v>432.54116495665005</v>
      </c>
      <c r="W6586" s="32">
        <f t="shared" si="1470"/>
        <v>432.54116495665005</v>
      </c>
      <c r="X6586" s="32">
        <f t="shared" si="1471"/>
        <v>432.54116495665005</v>
      </c>
    </row>
    <row r="6587" spans="1:24" x14ac:dyDescent="0.25">
      <c r="A6587" s="2"/>
      <c r="B6587" s="2" t="s">
        <v>11</v>
      </c>
      <c r="C6587" s="2">
        <f t="shared" si="1474"/>
        <v>275</v>
      </c>
      <c r="D6587" s="2">
        <f t="shared" si="1475"/>
        <v>7</v>
      </c>
      <c r="E6587" s="2">
        <f t="shared" si="1465"/>
        <v>6583</v>
      </c>
      <c r="F6587" s="11">
        <v>337.5</v>
      </c>
      <c r="G6587" s="9">
        <v>9.1747810494514401E-2</v>
      </c>
      <c r="H6587" s="9">
        <v>0.113335530610871</v>
      </c>
      <c r="I6587" s="9">
        <v>0.16</v>
      </c>
      <c r="J6587" s="9">
        <v>0.31191352423049301</v>
      </c>
      <c r="K6587" s="9">
        <v>0.31191352423049301</v>
      </c>
      <c r="L6587" s="9">
        <v>0.31191352423049301</v>
      </c>
      <c r="N6587" s="32">
        <f>IF('System Design'!$F$8=1,'Hourly Demand and Generation'!G6587*'System Design'!$F$21,IF('System Design'!$F$8=2,'Hourly Demand and Generation'!H6587*'System Design'!$F$21,IF('System Design'!$F$8=3,'Hourly Demand and Generation'!I6587*'System Design'!$F$21)))</f>
        <v>80</v>
      </c>
      <c r="O6587" s="32">
        <f>IF('System Design'!$F$8=1,'Hourly Demand and Generation'!J6587*'System Design'!$F$22,IF('System Design'!$F$8=2,'Hourly Demand and Generation'!K6587*'System Design'!$F$22,IF('System Design'!$F$8=3,'Hourly Demand and Generation'!L6587*'System Design'!$F$22)))</f>
        <v>779.78381057623255</v>
      </c>
      <c r="Q6587" s="32">
        <f t="shared" si="1461"/>
        <v>0</v>
      </c>
      <c r="R6587" s="32">
        <f t="shared" si="1466"/>
        <v>5400</v>
      </c>
      <c r="S6587" s="32">
        <f t="shared" si="1467"/>
        <v>0</v>
      </c>
      <c r="T6587" s="32">
        <f t="shared" si="1468"/>
        <v>21600</v>
      </c>
      <c r="U6587" s="32">
        <f t="shared" si="1469"/>
        <v>0</v>
      </c>
      <c r="V6587" s="32">
        <f t="shared" si="1462"/>
        <v>522.28381057623255</v>
      </c>
      <c r="W6587" s="32">
        <f t="shared" si="1470"/>
        <v>522.28381057623255</v>
      </c>
      <c r="X6587" s="32">
        <f t="shared" si="1471"/>
        <v>522.28381057623255</v>
      </c>
    </row>
    <row r="6588" spans="1:24" x14ac:dyDescent="0.25">
      <c r="A6588" s="2"/>
      <c r="B6588" s="2" t="s">
        <v>11</v>
      </c>
      <c r="C6588" s="2">
        <f t="shared" si="1474"/>
        <v>275</v>
      </c>
      <c r="D6588" s="2">
        <f t="shared" si="1475"/>
        <v>8</v>
      </c>
      <c r="E6588" s="2">
        <f t="shared" si="1465"/>
        <v>6584</v>
      </c>
      <c r="F6588" s="11">
        <v>360</v>
      </c>
      <c r="G6588" s="9">
        <v>0.17809869095993999</v>
      </c>
      <c r="H6588" s="9">
        <v>0.20238487609084099</v>
      </c>
      <c r="I6588" s="9">
        <v>0.26879999999999998</v>
      </c>
      <c r="J6588" s="9">
        <v>0.31191352423049301</v>
      </c>
      <c r="K6588" s="9">
        <v>0.31191352423049301</v>
      </c>
      <c r="L6588" s="9">
        <v>0.31191352423049301</v>
      </c>
      <c r="N6588" s="32">
        <f>IF('System Design'!$F$8=1,'Hourly Demand and Generation'!G6588*'System Design'!$F$21,IF('System Design'!$F$8=2,'Hourly Demand and Generation'!H6588*'System Design'!$F$21,IF('System Design'!$F$8=3,'Hourly Demand and Generation'!I6588*'System Design'!$F$21)))</f>
        <v>134.4</v>
      </c>
      <c r="O6588" s="32">
        <f>IF('System Design'!$F$8=1,'Hourly Demand and Generation'!J6588*'System Design'!$F$22,IF('System Design'!$F$8=2,'Hourly Demand and Generation'!K6588*'System Design'!$F$22,IF('System Design'!$F$8=3,'Hourly Demand and Generation'!L6588*'System Design'!$F$22)))</f>
        <v>779.78381057623255</v>
      </c>
      <c r="Q6588" s="32">
        <f t="shared" si="1461"/>
        <v>0</v>
      </c>
      <c r="R6588" s="32">
        <f t="shared" si="1466"/>
        <v>5400</v>
      </c>
      <c r="S6588" s="32">
        <f t="shared" si="1467"/>
        <v>0</v>
      </c>
      <c r="T6588" s="32">
        <f t="shared" si="1468"/>
        <v>21600</v>
      </c>
      <c r="U6588" s="32">
        <f t="shared" si="1469"/>
        <v>0</v>
      </c>
      <c r="V6588" s="32">
        <f t="shared" si="1462"/>
        <v>554.18381057623253</v>
      </c>
      <c r="W6588" s="32">
        <f t="shared" si="1470"/>
        <v>554.18381057623253</v>
      </c>
      <c r="X6588" s="32">
        <f t="shared" si="1471"/>
        <v>554.18381057623253</v>
      </c>
    </row>
    <row r="6589" spans="1:24" x14ac:dyDescent="0.25">
      <c r="A6589" s="2"/>
      <c r="B6589" s="2" t="s">
        <v>11</v>
      </c>
      <c r="C6589" s="2">
        <f t="shared" si="1474"/>
        <v>275</v>
      </c>
      <c r="D6589" s="2">
        <f t="shared" si="1475"/>
        <v>9</v>
      </c>
      <c r="E6589" s="2">
        <f t="shared" si="1465"/>
        <v>6585</v>
      </c>
      <c r="F6589" s="11">
        <v>360</v>
      </c>
      <c r="G6589" s="9">
        <v>0.26984650145445399</v>
      </c>
      <c r="H6589" s="9">
        <v>0.291434221570811</v>
      </c>
      <c r="I6589" s="9">
        <v>0.37119999999999997</v>
      </c>
      <c r="J6589" s="9">
        <v>0.27725646598266002</v>
      </c>
      <c r="K6589" s="9">
        <v>0.27725646598266002</v>
      </c>
      <c r="L6589" s="9">
        <v>0.27725646598266002</v>
      </c>
      <c r="N6589" s="32">
        <f>IF('System Design'!$F$8=1,'Hourly Demand and Generation'!G6589*'System Design'!$F$21,IF('System Design'!$F$8=2,'Hourly Demand and Generation'!H6589*'System Design'!$F$21,IF('System Design'!$F$8=3,'Hourly Demand and Generation'!I6589*'System Design'!$F$21)))</f>
        <v>185.6</v>
      </c>
      <c r="O6589" s="32">
        <f>IF('System Design'!$F$8=1,'Hourly Demand and Generation'!J6589*'System Design'!$F$22,IF('System Design'!$F$8=2,'Hourly Demand and Generation'!K6589*'System Design'!$F$22,IF('System Design'!$F$8=3,'Hourly Demand and Generation'!L6589*'System Design'!$F$22)))</f>
        <v>693.14116495665007</v>
      </c>
      <c r="Q6589" s="32">
        <f t="shared" si="1461"/>
        <v>0</v>
      </c>
      <c r="R6589" s="32">
        <f t="shared" si="1466"/>
        <v>5400</v>
      </c>
      <c r="S6589" s="32">
        <f t="shared" si="1467"/>
        <v>0</v>
      </c>
      <c r="T6589" s="32">
        <f t="shared" si="1468"/>
        <v>21600</v>
      </c>
      <c r="U6589" s="32">
        <f t="shared" si="1469"/>
        <v>0</v>
      </c>
      <c r="V6589" s="32">
        <f t="shared" si="1462"/>
        <v>518.7411649566501</v>
      </c>
      <c r="W6589" s="32">
        <f t="shared" si="1470"/>
        <v>518.7411649566501</v>
      </c>
      <c r="X6589" s="32">
        <f t="shared" si="1471"/>
        <v>518.7411649566501</v>
      </c>
    </row>
    <row r="6590" spans="1:24" x14ac:dyDescent="0.25">
      <c r="A6590" s="2"/>
      <c r="B6590" s="2" t="s">
        <v>11</v>
      </c>
      <c r="C6590" s="2">
        <f t="shared" si="1474"/>
        <v>275</v>
      </c>
      <c r="D6590" s="2">
        <f t="shared" si="1475"/>
        <v>10</v>
      </c>
      <c r="E6590" s="2">
        <f t="shared" si="1465"/>
        <v>6586</v>
      </c>
      <c r="F6590" s="11">
        <v>351</v>
      </c>
      <c r="G6590" s="9">
        <v>0.36159431194896902</v>
      </c>
      <c r="H6590" s="9">
        <v>0.38318203206532497</v>
      </c>
      <c r="I6590" s="9">
        <v>0.48</v>
      </c>
      <c r="J6590" s="9">
        <v>0.31191352423049301</v>
      </c>
      <c r="K6590" s="9">
        <v>0.31191352423049301</v>
      </c>
      <c r="L6590" s="9">
        <v>0.31191352423049301</v>
      </c>
      <c r="N6590" s="32">
        <f>IF('System Design'!$F$8=1,'Hourly Demand and Generation'!G6590*'System Design'!$F$21,IF('System Design'!$F$8=2,'Hourly Demand and Generation'!H6590*'System Design'!$F$21,IF('System Design'!$F$8=3,'Hourly Demand and Generation'!I6590*'System Design'!$F$21)))</f>
        <v>240</v>
      </c>
      <c r="O6590" s="32">
        <f>IF('System Design'!$F$8=1,'Hourly Demand and Generation'!J6590*'System Design'!$F$22,IF('System Design'!$F$8=2,'Hourly Demand and Generation'!K6590*'System Design'!$F$22,IF('System Design'!$F$8=3,'Hourly Demand and Generation'!L6590*'System Design'!$F$22)))</f>
        <v>779.78381057623255</v>
      </c>
      <c r="Q6590" s="32">
        <f t="shared" si="1461"/>
        <v>0</v>
      </c>
      <c r="R6590" s="32">
        <f t="shared" si="1466"/>
        <v>5400</v>
      </c>
      <c r="S6590" s="32">
        <f t="shared" si="1467"/>
        <v>0</v>
      </c>
      <c r="T6590" s="32">
        <f t="shared" si="1468"/>
        <v>21600</v>
      </c>
      <c r="U6590" s="32">
        <f t="shared" si="1469"/>
        <v>0</v>
      </c>
      <c r="V6590" s="32">
        <f t="shared" si="1462"/>
        <v>668.78381057623255</v>
      </c>
      <c r="W6590" s="32">
        <f t="shared" si="1470"/>
        <v>668.78381057623255</v>
      </c>
      <c r="X6590" s="32">
        <f t="shared" si="1471"/>
        <v>668.78381057623255</v>
      </c>
    </row>
    <row r="6591" spans="1:24" x14ac:dyDescent="0.25">
      <c r="A6591" s="2"/>
      <c r="B6591" s="2" t="s">
        <v>11</v>
      </c>
      <c r="C6591" s="2">
        <f t="shared" si="1474"/>
        <v>275</v>
      </c>
      <c r="D6591" s="2">
        <f t="shared" si="1475"/>
        <v>11</v>
      </c>
      <c r="E6591" s="2">
        <f t="shared" si="1465"/>
        <v>6587</v>
      </c>
      <c r="F6591" s="11">
        <v>346.5</v>
      </c>
      <c r="G6591" s="9">
        <v>0.44794519241439401</v>
      </c>
      <c r="H6591" s="9">
        <v>0.47223137754529498</v>
      </c>
      <c r="I6591" s="9">
        <v>0.58879999999999999</v>
      </c>
      <c r="J6591" s="9">
        <v>0.27725646598266002</v>
      </c>
      <c r="K6591" s="9">
        <v>0.27725646598266002</v>
      </c>
      <c r="L6591" s="9">
        <v>0.27725646598266002</v>
      </c>
      <c r="N6591" s="32">
        <f>IF('System Design'!$F$8=1,'Hourly Demand and Generation'!G6591*'System Design'!$F$21,IF('System Design'!$F$8=2,'Hourly Demand and Generation'!H6591*'System Design'!$F$21,IF('System Design'!$F$8=3,'Hourly Demand and Generation'!I6591*'System Design'!$F$21)))</f>
        <v>294.39999999999998</v>
      </c>
      <c r="O6591" s="32">
        <f>IF('System Design'!$F$8=1,'Hourly Demand and Generation'!J6591*'System Design'!$F$22,IF('System Design'!$F$8=2,'Hourly Demand and Generation'!K6591*'System Design'!$F$22,IF('System Design'!$F$8=3,'Hourly Demand and Generation'!L6591*'System Design'!$F$22)))</f>
        <v>693.14116495665007</v>
      </c>
      <c r="Q6591" s="32">
        <f t="shared" si="1461"/>
        <v>0</v>
      </c>
      <c r="R6591" s="32">
        <f t="shared" si="1466"/>
        <v>5400</v>
      </c>
      <c r="S6591" s="32">
        <f t="shared" si="1467"/>
        <v>0</v>
      </c>
      <c r="T6591" s="32">
        <f t="shared" si="1468"/>
        <v>21600</v>
      </c>
      <c r="U6591" s="32">
        <f t="shared" si="1469"/>
        <v>0</v>
      </c>
      <c r="V6591" s="32">
        <f t="shared" si="1462"/>
        <v>641.04116495665005</v>
      </c>
      <c r="W6591" s="32">
        <f t="shared" si="1470"/>
        <v>641.04116495665005</v>
      </c>
      <c r="X6591" s="32">
        <f t="shared" si="1471"/>
        <v>641.04116495665005</v>
      </c>
    </row>
    <row r="6592" spans="1:24" x14ac:dyDescent="0.25">
      <c r="A6592" s="2"/>
      <c r="B6592" s="2" t="s">
        <v>11</v>
      </c>
      <c r="C6592" s="2">
        <f t="shared" si="1474"/>
        <v>275</v>
      </c>
      <c r="D6592" s="2">
        <f t="shared" si="1475"/>
        <v>12</v>
      </c>
      <c r="E6592" s="2">
        <f t="shared" si="1465"/>
        <v>6588</v>
      </c>
      <c r="F6592" s="11">
        <v>346.5</v>
      </c>
      <c r="G6592" s="9">
        <v>0.53969300290890798</v>
      </c>
      <c r="H6592" s="9">
        <v>0.53969300290890798</v>
      </c>
      <c r="I6592" s="9">
        <v>0.64</v>
      </c>
      <c r="J6592" s="9">
        <v>0.25992793685874399</v>
      </c>
      <c r="K6592" s="9">
        <v>0.25992793685874399</v>
      </c>
      <c r="L6592" s="9">
        <v>0.25992793685874399</v>
      </c>
      <c r="N6592" s="32">
        <f>IF('System Design'!$F$8=1,'Hourly Demand and Generation'!G6592*'System Design'!$F$21,IF('System Design'!$F$8=2,'Hourly Demand and Generation'!H6592*'System Design'!$F$21,IF('System Design'!$F$8=3,'Hourly Demand and Generation'!I6592*'System Design'!$F$21)))</f>
        <v>320</v>
      </c>
      <c r="O6592" s="32">
        <f>IF('System Design'!$F$8=1,'Hourly Demand and Generation'!J6592*'System Design'!$F$22,IF('System Design'!$F$8=2,'Hourly Demand and Generation'!K6592*'System Design'!$F$22,IF('System Design'!$F$8=3,'Hourly Demand and Generation'!L6592*'System Design'!$F$22)))</f>
        <v>649.81984214685997</v>
      </c>
      <c r="Q6592" s="32">
        <f t="shared" si="1461"/>
        <v>0</v>
      </c>
      <c r="R6592" s="32">
        <f t="shared" si="1466"/>
        <v>5400</v>
      </c>
      <c r="S6592" s="32">
        <f t="shared" si="1467"/>
        <v>0</v>
      </c>
      <c r="T6592" s="32">
        <f t="shared" si="1468"/>
        <v>21600</v>
      </c>
      <c r="U6592" s="32">
        <f t="shared" si="1469"/>
        <v>0</v>
      </c>
      <c r="V6592" s="32">
        <f t="shared" si="1462"/>
        <v>623.31984214685997</v>
      </c>
      <c r="W6592" s="32">
        <f t="shared" si="1470"/>
        <v>623.31984214685997</v>
      </c>
      <c r="X6592" s="32">
        <f t="shared" si="1471"/>
        <v>623.31984214685997</v>
      </c>
    </row>
    <row r="6593" spans="1:24" x14ac:dyDescent="0.25">
      <c r="A6593" s="2"/>
      <c r="B6593" s="2" t="s">
        <v>11</v>
      </c>
      <c r="C6593" s="2">
        <f t="shared" si="1474"/>
        <v>275</v>
      </c>
      <c r="D6593" s="2">
        <f t="shared" si="1475"/>
        <v>13</v>
      </c>
      <c r="E6593" s="2">
        <f t="shared" si="1465"/>
        <v>6589</v>
      </c>
      <c r="F6593" s="11">
        <v>360</v>
      </c>
      <c r="G6593" s="9">
        <v>0.44794519241439401</v>
      </c>
      <c r="H6593" s="9">
        <v>0.47223137754529498</v>
      </c>
      <c r="I6593" s="9">
        <v>0.58879999999999999</v>
      </c>
      <c r="J6593" s="9">
        <v>0.27725646598266002</v>
      </c>
      <c r="K6593" s="9">
        <v>0.27725646598266002</v>
      </c>
      <c r="L6593" s="9">
        <v>0.27725646598266002</v>
      </c>
      <c r="N6593" s="32">
        <f>IF('System Design'!$F$8=1,'Hourly Demand and Generation'!G6593*'System Design'!$F$21,IF('System Design'!$F$8=2,'Hourly Demand and Generation'!H6593*'System Design'!$F$21,IF('System Design'!$F$8=3,'Hourly Demand and Generation'!I6593*'System Design'!$F$21)))</f>
        <v>294.39999999999998</v>
      </c>
      <c r="O6593" s="32">
        <f>IF('System Design'!$F$8=1,'Hourly Demand and Generation'!J6593*'System Design'!$F$22,IF('System Design'!$F$8=2,'Hourly Demand and Generation'!K6593*'System Design'!$F$22,IF('System Design'!$F$8=3,'Hourly Demand and Generation'!L6593*'System Design'!$F$22)))</f>
        <v>693.14116495665007</v>
      </c>
      <c r="Q6593" s="32">
        <f t="shared" si="1461"/>
        <v>0</v>
      </c>
      <c r="R6593" s="32">
        <f t="shared" si="1466"/>
        <v>5400</v>
      </c>
      <c r="S6593" s="32">
        <f t="shared" si="1467"/>
        <v>0</v>
      </c>
      <c r="T6593" s="32">
        <f t="shared" si="1468"/>
        <v>21600</v>
      </c>
      <c r="U6593" s="32">
        <f t="shared" si="1469"/>
        <v>0</v>
      </c>
      <c r="V6593" s="32">
        <f t="shared" si="1462"/>
        <v>627.54116495665005</v>
      </c>
      <c r="W6593" s="32">
        <f t="shared" si="1470"/>
        <v>627.54116495665005</v>
      </c>
      <c r="X6593" s="32">
        <f t="shared" si="1471"/>
        <v>627.54116495665005</v>
      </c>
    </row>
    <row r="6594" spans="1:24" x14ac:dyDescent="0.25">
      <c r="A6594" s="2"/>
      <c r="B6594" s="2" t="s">
        <v>11</v>
      </c>
      <c r="C6594" s="2">
        <f t="shared" si="1474"/>
        <v>275</v>
      </c>
      <c r="D6594" s="2">
        <f t="shared" si="1475"/>
        <v>14</v>
      </c>
      <c r="E6594" s="2">
        <f t="shared" si="1465"/>
        <v>6590</v>
      </c>
      <c r="F6594" s="11">
        <v>360</v>
      </c>
      <c r="G6594" s="9">
        <v>0.36159431194896902</v>
      </c>
      <c r="H6594" s="9">
        <v>0.38318203206532497</v>
      </c>
      <c r="I6594" s="9">
        <v>0.48</v>
      </c>
      <c r="J6594" s="9">
        <v>0.29458499510657599</v>
      </c>
      <c r="K6594" s="9">
        <v>0.29458499510657599</v>
      </c>
      <c r="L6594" s="9">
        <v>0.29458499510657599</v>
      </c>
      <c r="N6594" s="32">
        <f>IF('System Design'!$F$8=1,'Hourly Demand and Generation'!G6594*'System Design'!$F$21,IF('System Design'!$F$8=2,'Hourly Demand and Generation'!H6594*'System Design'!$F$21,IF('System Design'!$F$8=3,'Hourly Demand and Generation'!I6594*'System Design'!$F$21)))</f>
        <v>240</v>
      </c>
      <c r="O6594" s="32">
        <f>IF('System Design'!$F$8=1,'Hourly Demand and Generation'!J6594*'System Design'!$F$22,IF('System Design'!$F$8=2,'Hourly Demand and Generation'!K6594*'System Design'!$F$22,IF('System Design'!$F$8=3,'Hourly Demand and Generation'!L6594*'System Design'!$F$22)))</f>
        <v>736.46248776643995</v>
      </c>
      <c r="Q6594" s="32">
        <f t="shared" si="1461"/>
        <v>0</v>
      </c>
      <c r="R6594" s="32">
        <f t="shared" si="1466"/>
        <v>5400</v>
      </c>
      <c r="S6594" s="32">
        <f t="shared" si="1467"/>
        <v>0</v>
      </c>
      <c r="T6594" s="32">
        <f t="shared" si="1468"/>
        <v>21600</v>
      </c>
      <c r="U6594" s="32">
        <f t="shared" si="1469"/>
        <v>0</v>
      </c>
      <c r="V6594" s="32">
        <f t="shared" si="1462"/>
        <v>616.46248776643995</v>
      </c>
      <c r="W6594" s="32">
        <f t="shared" si="1470"/>
        <v>616.46248776643995</v>
      </c>
      <c r="X6594" s="32">
        <f t="shared" si="1471"/>
        <v>616.46248776643995</v>
      </c>
    </row>
    <row r="6595" spans="1:24" x14ac:dyDescent="0.25">
      <c r="A6595" s="2"/>
      <c r="B6595" s="2" t="s">
        <v>11</v>
      </c>
      <c r="C6595" s="2">
        <f t="shared" si="1474"/>
        <v>275</v>
      </c>
      <c r="D6595" s="2">
        <f t="shared" si="1475"/>
        <v>15</v>
      </c>
      <c r="E6595" s="2">
        <f t="shared" si="1465"/>
        <v>6591</v>
      </c>
      <c r="F6595" s="11">
        <v>382.5</v>
      </c>
      <c r="G6595" s="9">
        <v>0.26984650145445399</v>
      </c>
      <c r="H6595" s="9">
        <v>0.291434221570811</v>
      </c>
      <c r="I6595" s="9">
        <v>0.37119999999999997</v>
      </c>
      <c r="J6595" s="9">
        <v>0.31191352423049301</v>
      </c>
      <c r="K6595" s="9">
        <v>0.31191352423049301</v>
      </c>
      <c r="L6595" s="9">
        <v>0.31191352423049301</v>
      </c>
      <c r="N6595" s="32">
        <f>IF('System Design'!$F$8=1,'Hourly Demand and Generation'!G6595*'System Design'!$F$21,IF('System Design'!$F$8=2,'Hourly Demand and Generation'!H6595*'System Design'!$F$21,IF('System Design'!$F$8=3,'Hourly Demand and Generation'!I6595*'System Design'!$F$21)))</f>
        <v>185.6</v>
      </c>
      <c r="O6595" s="32">
        <f>IF('System Design'!$F$8=1,'Hourly Demand and Generation'!J6595*'System Design'!$F$22,IF('System Design'!$F$8=2,'Hourly Demand and Generation'!K6595*'System Design'!$F$22,IF('System Design'!$F$8=3,'Hourly Demand and Generation'!L6595*'System Design'!$F$22)))</f>
        <v>779.78381057623255</v>
      </c>
      <c r="Q6595" s="32">
        <f t="shared" si="1461"/>
        <v>0</v>
      </c>
      <c r="R6595" s="32">
        <f t="shared" si="1466"/>
        <v>5400</v>
      </c>
      <c r="S6595" s="32">
        <f t="shared" si="1467"/>
        <v>0</v>
      </c>
      <c r="T6595" s="32">
        <f t="shared" si="1468"/>
        <v>21600</v>
      </c>
      <c r="U6595" s="32">
        <f t="shared" si="1469"/>
        <v>0</v>
      </c>
      <c r="V6595" s="32">
        <f t="shared" si="1462"/>
        <v>582.88381057623258</v>
      </c>
      <c r="W6595" s="32">
        <f t="shared" si="1470"/>
        <v>582.88381057623258</v>
      </c>
      <c r="X6595" s="32">
        <f t="shared" si="1471"/>
        <v>582.88381057623258</v>
      </c>
    </row>
    <row r="6596" spans="1:24" x14ac:dyDescent="0.25">
      <c r="A6596" s="2"/>
      <c r="B6596" s="2" t="s">
        <v>11</v>
      </c>
      <c r="C6596" s="2">
        <f t="shared" si="1474"/>
        <v>275</v>
      </c>
      <c r="D6596" s="2">
        <f t="shared" si="1475"/>
        <v>16</v>
      </c>
      <c r="E6596" s="2">
        <f t="shared" si="1465"/>
        <v>6592</v>
      </c>
      <c r="F6596" s="11">
        <v>405</v>
      </c>
      <c r="G6596" s="9">
        <v>0.17809869095993999</v>
      </c>
      <c r="H6596" s="9">
        <v>0.20238487609084099</v>
      </c>
      <c r="I6596" s="9">
        <v>0.26879999999999998</v>
      </c>
      <c r="J6596" s="9">
        <v>0.31191352423049301</v>
      </c>
      <c r="K6596" s="9">
        <v>0.31191352423049301</v>
      </c>
      <c r="L6596" s="9">
        <v>0.31191352423049301</v>
      </c>
      <c r="N6596" s="32">
        <f>IF('System Design'!$F$8=1,'Hourly Demand and Generation'!G6596*'System Design'!$F$21,IF('System Design'!$F$8=2,'Hourly Demand and Generation'!H6596*'System Design'!$F$21,IF('System Design'!$F$8=3,'Hourly Demand and Generation'!I6596*'System Design'!$F$21)))</f>
        <v>134.4</v>
      </c>
      <c r="O6596" s="32">
        <f>IF('System Design'!$F$8=1,'Hourly Demand and Generation'!J6596*'System Design'!$F$22,IF('System Design'!$F$8=2,'Hourly Demand and Generation'!K6596*'System Design'!$F$22,IF('System Design'!$F$8=3,'Hourly Demand and Generation'!L6596*'System Design'!$F$22)))</f>
        <v>779.78381057623255</v>
      </c>
      <c r="Q6596" s="32">
        <f t="shared" si="1461"/>
        <v>0</v>
      </c>
      <c r="R6596" s="32">
        <f t="shared" si="1466"/>
        <v>5400</v>
      </c>
      <c r="S6596" s="32">
        <f t="shared" si="1467"/>
        <v>0</v>
      </c>
      <c r="T6596" s="32">
        <f t="shared" si="1468"/>
        <v>21600</v>
      </c>
      <c r="U6596" s="32">
        <f t="shared" si="1469"/>
        <v>0</v>
      </c>
      <c r="V6596" s="32">
        <f t="shared" si="1462"/>
        <v>509.18381057623253</v>
      </c>
      <c r="W6596" s="32">
        <f t="shared" si="1470"/>
        <v>509.18381057623253</v>
      </c>
      <c r="X6596" s="32">
        <f t="shared" si="1471"/>
        <v>509.18381057623253</v>
      </c>
    </row>
    <row r="6597" spans="1:24" x14ac:dyDescent="0.25">
      <c r="A6597" s="2"/>
      <c r="B6597" s="2" t="s">
        <v>11</v>
      </c>
      <c r="C6597" s="2">
        <f t="shared" si="1474"/>
        <v>275</v>
      </c>
      <c r="D6597" s="2">
        <f t="shared" si="1475"/>
        <v>17</v>
      </c>
      <c r="E6597" s="2">
        <f t="shared" si="1465"/>
        <v>6593</v>
      </c>
      <c r="F6597" s="11">
        <v>427.5</v>
      </c>
      <c r="G6597" s="9">
        <v>9.1747810494514401E-2</v>
      </c>
      <c r="H6597" s="9">
        <v>0.113335530610871</v>
      </c>
      <c r="I6597" s="9">
        <v>0.16</v>
      </c>
      <c r="J6597" s="9">
        <v>0.34657058247832501</v>
      </c>
      <c r="K6597" s="9">
        <v>0.34657058247832501</v>
      </c>
      <c r="L6597" s="9">
        <v>0.34657058247832501</v>
      </c>
      <c r="N6597" s="32">
        <f>IF('System Design'!$F$8=1,'Hourly Demand and Generation'!G6597*'System Design'!$F$21,IF('System Design'!$F$8=2,'Hourly Demand and Generation'!H6597*'System Design'!$F$21,IF('System Design'!$F$8=3,'Hourly Demand and Generation'!I6597*'System Design'!$F$21)))</f>
        <v>80</v>
      </c>
      <c r="O6597" s="32">
        <f>IF('System Design'!$F$8=1,'Hourly Demand and Generation'!J6597*'System Design'!$F$22,IF('System Design'!$F$8=2,'Hourly Demand and Generation'!K6597*'System Design'!$F$22,IF('System Design'!$F$8=3,'Hourly Demand and Generation'!L6597*'System Design'!$F$22)))</f>
        <v>866.42645619581253</v>
      </c>
      <c r="Q6597" s="32">
        <f t="shared" si="1461"/>
        <v>0</v>
      </c>
      <c r="R6597" s="32">
        <f t="shared" si="1466"/>
        <v>5400</v>
      </c>
      <c r="S6597" s="32">
        <f t="shared" si="1467"/>
        <v>0</v>
      </c>
      <c r="T6597" s="32">
        <f t="shared" si="1468"/>
        <v>21600</v>
      </c>
      <c r="U6597" s="32">
        <f t="shared" si="1469"/>
        <v>0</v>
      </c>
      <c r="V6597" s="32">
        <f t="shared" si="1462"/>
        <v>518.92645619581253</v>
      </c>
      <c r="W6597" s="32">
        <f t="shared" si="1470"/>
        <v>518.92645619581253</v>
      </c>
      <c r="X6597" s="32">
        <f t="shared" si="1471"/>
        <v>518.92645619581253</v>
      </c>
    </row>
    <row r="6598" spans="1:24" x14ac:dyDescent="0.25">
      <c r="A6598" s="2"/>
      <c r="B6598" s="2" t="s">
        <v>11</v>
      </c>
      <c r="C6598" s="2">
        <f t="shared" si="1474"/>
        <v>275</v>
      </c>
      <c r="D6598" s="2">
        <f t="shared" si="1475"/>
        <v>18</v>
      </c>
      <c r="E6598" s="2">
        <f t="shared" si="1465"/>
        <v>6594</v>
      </c>
      <c r="F6598" s="11">
        <v>450</v>
      </c>
      <c r="G6598" s="9">
        <v>4.3175440232712699E-2</v>
      </c>
      <c r="H6598" s="9">
        <v>6.7461625363613498E-2</v>
      </c>
      <c r="I6598" s="9">
        <v>0.10879999999999999</v>
      </c>
      <c r="J6598" s="9">
        <v>0.32924205335440898</v>
      </c>
      <c r="K6598" s="9">
        <v>0.32924205335440898</v>
      </c>
      <c r="L6598" s="9">
        <v>0.32924205335440898</v>
      </c>
      <c r="N6598" s="32">
        <f>IF('System Design'!$F$8=1,'Hourly Demand and Generation'!G6598*'System Design'!$F$21,IF('System Design'!$F$8=2,'Hourly Demand and Generation'!H6598*'System Design'!$F$21,IF('System Design'!$F$8=3,'Hourly Demand and Generation'!I6598*'System Design'!$F$21)))</f>
        <v>54.4</v>
      </c>
      <c r="O6598" s="32">
        <f>IF('System Design'!$F$8=1,'Hourly Demand and Generation'!J6598*'System Design'!$F$22,IF('System Design'!$F$8=2,'Hourly Demand and Generation'!K6598*'System Design'!$F$22,IF('System Design'!$F$8=3,'Hourly Demand and Generation'!L6598*'System Design'!$F$22)))</f>
        <v>823.10513338602243</v>
      </c>
      <c r="Q6598" s="32">
        <f t="shared" ref="Q6598:Q6661" si="1476">IF(F6598-N6598-O6598&gt;0,F6598-N6598-O6598,0)</f>
        <v>0</v>
      </c>
      <c r="R6598" s="32">
        <f t="shared" si="1466"/>
        <v>5400</v>
      </c>
      <c r="S6598" s="32">
        <f t="shared" si="1467"/>
        <v>0</v>
      </c>
      <c r="T6598" s="32">
        <f t="shared" si="1468"/>
        <v>21600</v>
      </c>
      <c r="U6598" s="32">
        <f t="shared" si="1469"/>
        <v>0</v>
      </c>
      <c r="V6598" s="32">
        <f t="shared" ref="V6598:V6661" si="1477">IF(F6598-N6598-O6598&lt;0,N6598+O6598-F6598,0)</f>
        <v>427.50513338602241</v>
      </c>
      <c r="W6598" s="32">
        <f t="shared" si="1470"/>
        <v>427.50513338602241</v>
      </c>
      <c r="X6598" s="32">
        <f t="shared" si="1471"/>
        <v>427.50513338602241</v>
      </c>
    </row>
    <row r="6599" spans="1:24" x14ac:dyDescent="0.25">
      <c r="A6599" s="2"/>
      <c r="B6599" s="2" t="s">
        <v>11</v>
      </c>
      <c r="C6599" s="2">
        <f t="shared" si="1474"/>
        <v>275</v>
      </c>
      <c r="D6599" s="2">
        <f t="shared" si="1475"/>
        <v>19</v>
      </c>
      <c r="E6599" s="2">
        <f t="shared" ref="E6599:E6662" si="1478">E6598+1</f>
        <v>6595</v>
      </c>
      <c r="F6599" s="11">
        <v>436.5</v>
      </c>
      <c r="G6599" s="10">
        <v>0</v>
      </c>
      <c r="H6599" s="10">
        <v>2.1587720116356301E-2</v>
      </c>
      <c r="I6599" s="10">
        <v>5.1200000000000002E-2</v>
      </c>
      <c r="J6599" s="9">
        <v>0.31191352423049301</v>
      </c>
      <c r="K6599" s="9">
        <v>0.31191352423049301</v>
      </c>
      <c r="L6599" s="9">
        <v>0.31191352423049301</v>
      </c>
      <c r="N6599" s="32">
        <f>IF('System Design'!$F$8=1,'Hourly Demand and Generation'!G6599*'System Design'!$F$21,IF('System Design'!$F$8=2,'Hourly Demand and Generation'!H6599*'System Design'!$F$21,IF('System Design'!$F$8=3,'Hourly Demand and Generation'!I6599*'System Design'!$F$21)))</f>
        <v>25.6</v>
      </c>
      <c r="O6599" s="32">
        <f>IF('System Design'!$F$8=1,'Hourly Demand and Generation'!J6599*'System Design'!$F$22,IF('System Design'!$F$8=2,'Hourly Demand and Generation'!K6599*'System Design'!$F$22,IF('System Design'!$F$8=3,'Hourly Demand and Generation'!L6599*'System Design'!$F$22)))</f>
        <v>779.78381057623255</v>
      </c>
      <c r="Q6599" s="32">
        <f t="shared" si="1476"/>
        <v>0</v>
      </c>
      <c r="R6599" s="32">
        <f t="shared" ref="R6599:R6662" si="1479">IF($Q6599&lt;R6598+$V6599,IF(R6598+$V6599-$Q6599&gt;5400,5400,R6598+$V6599-$Q6599),0)</f>
        <v>5400</v>
      </c>
      <c r="S6599" s="32">
        <f t="shared" ref="S6599:S6662" si="1480">IF(R6599&gt;0,0,$Q6599+$V6599-R6598)</f>
        <v>0</v>
      </c>
      <c r="T6599" s="32">
        <f t="shared" ref="T6599:T6662" si="1481">IF($Q6599&lt;T6598+$V6599,IF(T6598+$V6599-$Q6599&gt;21600,21600,T6598+$V6599-$Q6599),0)</f>
        <v>21600</v>
      </c>
      <c r="U6599" s="32">
        <f t="shared" ref="U6599:U6662" si="1482">IF(T6599&gt;0,0,$Q6599+$V6599-T6598)</f>
        <v>0</v>
      </c>
      <c r="V6599" s="32">
        <f t="shared" si="1477"/>
        <v>368.88381057623258</v>
      </c>
      <c r="W6599" s="32">
        <f t="shared" ref="W6599:W6662" si="1483">IF(R6599=5400,$V6599-(R6599-R6598),0)</f>
        <v>368.88381057623258</v>
      </c>
      <c r="X6599" s="32">
        <f t="shared" ref="X6599:X6662" si="1484">IF(T6599=21600,$V6599-(T6599-T6598),0)</f>
        <v>368.88381057623258</v>
      </c>
    </row>
    <row r="6600" spans="1:24" x14ac:dyDescent="0.25">
      <c r="A6600" s="2"/>
      <c r="B6600" s="2" t="s">
        <v>11</v>
      </c>
      <c r="C6600" s="2">
        <f t="shared" si="1474"/>
        <v>275</v>
      </c>
      <c r="D6600" s="2">
        <f t="shared" si="1475"/>
        <v>20</v>
      </c>
      <c r="E6600" s="2">
        <f t="shared" si="1478"/>
        <v>6596</v>
      </c>
      <c r="F6600" s="11">
        <v>427.5</v>
      </c>
      <c r="G6600" s="9">
        <v>0</v>
      </c>
      <c r="H6600" s="9">
        <v>0</v>
      </c>
      <c r="I6600" s="9">
        <v>0</v>
      </c>
      <c r="J6600" s="9">
        <v>0.31191352423049301</v>
      </c>
      <c r="K6600" s="9">
        <v>0.31191352423049301</v>
      </c>
      <c r="L6600" s="9">
        <v>0.31191352423049301</v>
      </c>
      <c r="N6600" s="32">
        <f>IF('System Design'!$F$8=1,'Hourly Demand and Generation'!G6600*'System Design'!$F$21,IF('System Design'!$F$8=2,'Hourly Demand and Generation'!H6600*'System Design'!$F$21,IF('System Design'!$F$8=3,'Hourly Demand and Generation'!I6600*'System Design'!$F$21)))</f>
        <v>0</v>
      </c>
      <c r="O6600" s="32">
        <f>IF('System Design'!$F$8=1,'Hourly Demand and Generation'!J6600*'System Design'!$F$22,IF('System Design'!$F$8=2,'Hourly Demand and Generation'!K6600*'System Design'!$F$22,IF('System Design'!$F$8=3,'Hourly Demand and Generation'!L6600*'System Design'!$F$22)))</f>
        <v>779.78381057623255</v>
      </c>
      <c r="Q6600" s="32">
        <f t="shared" si="1476"/>
        <v>0</v>
      </c>
      <c r="R6600" s="32">
        <f t="shared" si="1479"/>
        <v>5400</v>
      </c>
      <c r="S6600" s="32">
        <f t="shared" si="1480"/>
        <v>0</v>
      </c>
      <c r="T6600" s="32">
        <f t="shared" si="1481"/>
        <v>21600</v>
      </c>
      <c r="U6600" s="32">
        <f t="shared" si="1482"/>
        <v>0</v>
      </c>
      <c r="V6600" s="32">
        <f t="shared" si="1477"/>
        <v>352.28381057623255</v>
      </c>
      <c r="W6600" s="32">
        <f t="shared" si="1483"/>
        <v>352.28381057623255</v>
      </c>
      <c r="X6600" s="32">
        <f t="shared" si="1484"/>
        <v>352.28381057623255</v>
      </c>
    </row>
    <row r="6601" spans="1:24" x14ac:dyDescent="0.25">
      <c r="A6601" s="2"/>
      <c r="B6601" s="2" t="s">
        <v>11</v>
      </c>
      <c r="C6601" s="2">
        <f t="shared" si="1474"/>
        <v>275</v>
      </c>
      <c r="D6601" s="2">
        <f t="shared" si="1475"/>
        <v>21</v>
      </c>
      <c r="E6601" s="2">
        <f t="shared" si="1478"/>
        <v>6597</v>
      </c>
      <c r="F6601" s="11">
        <v>405</v>
      </c>
      <c r="G6601" s="9">
        <v>0</v>
      </c>
      <c r="H6601" s="9">
        <v>0</v>
      </c>
      <c r="I6601" s="9">
        <v>0</v>
      </c>
      <c r="J6601" s="9">
        <v>0.31191352423049301</v>
      </c>
      <c r="K6601" s="9">
        <v>0.31191352423049301</v>
      </c>
      <c r="L6601" s="9">
        <v>0.31191352423049301</v>
      </c>
      <c r="N6601" s="32">
        <f>IF('System Design'!$F$8=1,'Hourly Demand and Generation'!G6601*'System Design'!$F$21,IF('System Design'!$F$8=2,'Hourly Demand and Generation'!H6601*'System Design'!$F$21,IF('System Design'!$F$8=3,'Hourly Demand and Generation'!I6601*'System Design'!$F$21)))</f>
        <v>0</v>
      </c>
      <c r="O6601" s="32">
        <f>IF('System Design'!$F$8=1,'Hourly Demand and Generation'!J6601*'System Design'!$F$22,IF('System Design'!$F$8=2,'Hourly Demand and Generation'!K6601*'System Design'!$F$22,IF('System Design'!$F$8=3,'Hourly Demand and Generation'!L6601*'System Design'!$F$22)))</f>
        <v>779.78381057623255</v>
      </c>
      <c r="Q6601" s="32">
        <f t="shared" si="1476"/>
        <v>0</v>
      </c>
      <c r="R6601" s="32">
        <f t="shared" si="1479"/>
        <v>5400</v>
      </c>
      <c r="S6601" s="32">
        <f t="shared" si="1480"/>
        <v>0</v>
      </c>
      <c r="T6601" s="32">
        <f t="shared" si="1481"/>
        <v>21600</v>
      </c>
      <c r="U6601" s="32">
        <f t="shared" si="1482"/>
        <v>0</v>
      </c>
      <c r="V6601" s="32">
        <f t="shared" si="1477"/>
        <v>374.78381057623255</v>
      </c>
      <c r="W6601" s="32">
        <f t="shared" si="1483"/>
        <v>374.78381057623255</v>
      </c>
      <c r="X6601" s="32">
        <f t="shared" si="1484"/>
        <v>374.78381057623255</v>
      </c>
    </row>
    <row r="6602" spans="1:24" x14ac:dyDescent="0.25">
      <c r="A6602" s="2"/>
      <c r="B6602" s="2" t="s">
        <v>11</v>
      </c>
      <c r="C6602" s="2">
        <f t="shared" si="1474"/>
        <v>275</v>
      </c>
      <c r="D6602" s="2">
        <f t="shared" si="1475"/>
        <v>22</v>
      </c>
      <c r="E6602" s="2">
        <f t="shared" si="1478"/>
        <v>6598</v>
      </c>
      <c r="F6602" s="11">
        <v>382.5</v>
      </c>
      <c r="G6602" s="9">
        <v>0</v>
      </c>
      <c r="H6602" s="9">
        <v>0</v>
      </c>
      <c r="I6602" s="9">
        <v>0</v>
      </c>
      <c r="J6602" s="9">
        <v>0.32924205335440898</v>
      </c>
      <c r="K6602" s="9">
        <v>0.32924205335440898</v>
      </c>
      <c r="L6602" s="9">
        <v>0.32924205335440898</v>
      </c>
      <c r="N6602" s="32">
        <f>IF('System Design'!$F$8=1,'Hourly Demand and Generation'!G6602*'System Design'!$F$21,IF('System Design'!$F$8=2,'Hourly Demand and Generation'!H6602*'System Design'!$F$21,IF('System Design'!$F$8=3,'Hourly Demand and Generation'!I6602*'System Design'!$F$21)))</f>
        <v>0</v>
      </c>
      <c r="O6602" s="32">
        <f>IF('System Design'!$F$8=1,'Hourly Demand and Generation'!J6602*'System Design'!$F$22,IF('System Design'!$F$8=2,'Hourly Demand and Generation'!K6602*'System Design'!$F$22,IF('System Design'!$F$8=3,'Hourly Demand and Generation'!L6602*'System Design'!$F$22)))</f>
        <v>823.10513338602243</v>
      </c>
      <c r="Q6602" s="32">
        <f t="shared" si="1476"/>
        <v>0</v>
      </c>
      <c r="R6602" s="32">
        <f t="shared" si="1479"/>
        <v>5400</v>
      </c>
      <c r="S6602" s="32">
        <f t="shared" si="1480"/>
        <v>0</v>
      </c>
      <c r="T6602" s="32">
        <f t="shared" si="1481"/>
        <v>21600</v>
      </c>
      <c r="U6602" s="32">
        <f t="shared" si="1482"/>
        <v>0</v>
      </c>
      <c r="V6602" s="32">
        <f t="shared" si="1477"/>
        <v>440.60513338602243</v>
      </c>
      <c r="W6602" s="32">
        <f t="shared" si="1483"/>
        <v>440.60513338602243</v>
      </c>
      <c r="X6602" s="32">
        <f t="shared" si="1484"/>
        <v>440.60513338602243</v>
      </c>
    </row>
    <row r="6603" spans="1:24" x14ac:dyDescent="0.25">
      <c r="A6603" s="2"/>
      <c r="B6603" s="2" t="s">
        <v>11</v>
      </c>
      <c r="C6603" s="2">
        <f t="shared" si="1474"/>
        <v>275</v>
      </c>
      <c r="D6603" s="2">
        <f t="shared" si="1475"/>
        <v>23</v>
      </c>
      <c r="E6603" s="2">
        <f t="shared" si="1478"/>
        <v>6599</v>
      </c>
      <c r="F6603" s="11">
        <v>360</v>
      </c>
      <c r="G6603" s="9">
        <v>0</v>
      </c>
      <c r="H6603" s="9">
        <v>0</v>
      </c>
      <c r="I6603" s="9">
        <v>0</v>
      </c>
      <c r="J6603" s="9">
        <v>0.27725646598266002</v>
      </c>
      <c r="K6603" s="9">
        <v>0.27725646598266002</v>
      </c>
      <c r="L6603" s="9">
        <v>0.27725646598266002</v>
      </c>
      <c r="N6603" s="32">
        <f>IF('System Design'!$F$8=1,'Hourly Demand and Generation'!G6603*'System Design'!$F$21,IF('System Design'!$F$8=2,'Hourly Demand and Generation'!H6603*'System Design'!$F$21,IF('System Design'!$F$8=3,'Hourly Demand and Generation'!I6603*'System Design'!$F$21)))</f>
        <v>0</v>
      </c>
      <c r="O6603" s="32">
        <f>IF('System Design'!$F$8=1,'Hourly Demand and Generation'!J6603*'System Design'!$F$22,IF('System Design'!$F$8=2,'Hourly Demand and Generation'!K6603*'System Design'!$F$22,IF('System Design'!$F$8=3,'Hourly Demand and Generation'!L6603*'System Design'!$F$22)))</f>
        <v>693.14116495665007</v>
      </c>
      <c r="Q6603" s="32">
        <f t="shared" si="1476"/>
        <v>0</v>
      </c>
      <c r="R6603" s="32">
        <f t="shared" si="1479"/>
        <v>5400</v>
      </c>
      <c r="S6603" s="32">
        <f t="shared" si="1480"/>
        <v>0</v>
      </c>
      <c r="T6603" s="32">
        <f t="shared" si="1481"/>
        <v>21600</v>
      </c>
      <c r="U6603" s="32">
        <f t="shared" si="1482"/>
        <v>0</v>
      </c>
      <c r="V6603" s="32">
        <f t="shared" si="1477"/>
        <v>333.14116495665007</v>
      </c>
      <c r="W6603" s="32">
        <f t="shared" si="1483"/>
        <v>333.14116495665007</v>
      </c>
      <c r="X6603" s="32">
        <f t="shared" si="1484"/>
        <v>333.14116495665007</v>
      </c>
    </row>
    <row r="6604" spans="1:24" x14ac:dyDescent="0.25">
      <c r="A6604" s="2"/>
      <c r="B6604" s="2" t="s">
        <v>11</v>
      </c>
      <c r="C6604" s="2">
        <f t="shared" si="1474"/>
        <v>275</v>
      </c>
      <c r="D6604" s="2">
        <f t="shared" si="1475"/>
        <v>24</v>
      </c>
      <c r="E6604" s="2">
        <f t="shared" si="1478"/>
        <v>6600</v>
      </c>
      <c r="F6604" s="11">
        <v>315</v>
      </c>
      <c r="G6604" s="9">
        <v>0</v>
      </c>
      <c r="H6604" s="9">
        <v>0</v>
      </c>
      <c r="I6604" s="9">
        <v>0</v>
      </c>
      <c r="J6604" s="9">
        <v>0.27725646598266002</v>
      </c>
      <c r="K6604" s="9">
        <v>0.27725646598266002</v>
      </c>
      <c r="L6604" s="9">
        <v>0.27725646598266002</v>
      </c>
      <c r="N6604" s="32">
        <f>IF('System Design'!$F$8=1,'Hourly Demand and Generation'!G6604*'System Design'!$F$21,IF('System Design'!$F$8=2,'Hourly Demand and Generation'!H6604*'System Design'!$F$21,IF('System Design'!$F$8=3,'Hourly Demand and Generation'!I6604*'System Design'!$F$21)))</f>
        <v>0</v>
      </c>
      <c r="O6604" s="32">
        <f>IF('System Design'!$F$8=1,'Hourly Demand and Generation'!J6604*'System Design'!$F$22,IF('System Design'!$F$8=2,'Hourly Demand and Generation'!K6604*'System Design'!$F$22,IF('System Design'!$F$8=3,'Hourly Demand and Generation'!L6604*'System Design'!$F$22)))</f>
        <v>693.14116495665007</v>
      </c>
      <c r="Q6604" s="32">
        <f t="shared" si="1476"/>
        <v>0</v>
      </c>
      <c r="R6604" s="32">
        <f t="shared" si="1479"/>
        <v>5400</v>
      </c>
      <c r="S6604" s="32">
        <f t="shared" si="1480"/>
        <v>0</v>
      </c>
      <c r="T6604" s="32">
        <f t="shared" si="1481"/>
        <v>21600</v>
      </c>
      <c r="U6604" s="32">
        <f t="shared" si="1482"/>
        <v>0</v>
      </c>
      <c r="V6604" s="32">
        <f t="shared" si="1477"/>
        <v>378.14116495665007</v>
      </c>
      <c r="W6604" s="32">
        <f t="shared" si="1483"/>
        <v>378.14116495665007</v>
      </c>
      <c r="X6604" s="32">
        <f t="shared" si="1484"/>
        <v>378.14116495665007</v>
      </c>
    </row>
    <row r="6605" spans="1:24" x14ac:dyDescent="0.25">
      <c r="A6605" s="2"/>
      <c r="B6605" s="2" t="s">
        <v>11</v>
      </c>
      <c r="C6605" s="2">
        <f>C6604+1</f>
        <v>276</v>
      </c>
      <c r="D6605" s="2">
        <v>1</v>
      </c>
      <c r="E6605" s="2">
        <f t="shared" si="1478"/>
        <v>6601</v>
      </c>
      <c r="F6605" s="11">
        <v>270</v>
      </c>
      <c r="G6605" s="9">
        <v>0</v>
      </c>
      <c r="H6605" s="9">
        <v>0</v>
      </c>
      <c r="I6605" s="9">
        <v>0</v>
      </c>
      <c r="J6605" s="9">
        <v>0.45</v>
      </c>
      <c r="K6605" s="9">
        <v>0.45</v>
      </c>
      <c r="L6605" s="9">
        <v>0.45</v>
      </c>
      <c r="N6605" s="32">
        <f>IF('System Design'!$F$8=1,'Hourly Demand and Generation'!G6605*'System Design'!$F$21,IF('System Design'!$F$8=2,'Hourly Demand and Generation'!H6605*'System Design'!$F$21,IF('System Design'!$F$8=3,'Hourly Demand and Generation'!I6605*'System Design'!$F$21)))</f>
        <v>0</v>
      </c>
      <c r="O6605" s="32">
        <f>IF('System Design'!$F$8=1,'Hourly Demand and Generation'!J6605*'System Design'!$F$22,IF('System Design'!$F$8=2,'Hourly Demand and Generation'!K6605*'System Design'!$F$22,IF('System Design'!$F$8=3,'Hourly Demand and Generation'!L6605*'System Design'!$F$22)))</f>
        <v>1125</v>
      </c>
      <c r="Q6605" s="32">
        <f t="shared" si="1476"/>
        <v>0</v>
      </c>
      <c r="R6605" s="32">
        <f t="shared" si="1479"/>
        <v>5400</v>
      </c>
      <c r="S6605" s="32">
        <f t="shared" si="1480"/>
        <v>0</v>
      </c>
      <c r="T6605" s="32">
        <f t="shared" si="1481"/>
        <v>21600</v>
      </c>
      <c r="U6605" s="32">
        <f t="shared" si="1482"/>
        <v>0</v>
      </c>
      <c r="V6605" s="32">
        <f t="shared" si="1477"/>
        <v>855</v>
      </c>
      <c r="W6605" s="32">
        <f t="shared" si="1483"/>
        <v>855</v>
      </c>
      <c r="X6605" s="32">
        <f t="shared" si="1484"/>
        <v>855</v>
      </c>
    </row>
    <row r="6606" spans="1:24" x14ac:dyDescent="0.25">
      <c r="A6606" s="2"/>
      <c r="B6606" s="2" t="s">
        <v>11</v>
      </c>
      <c r="C6606" s="2">
        <f>C6605</f>
        <v>276</v>
      </c>
      <c r="D6606" s="2">
        <f>D6605+1</f>
        <v>2</v>
      </c>
      <c r="E6606" s="2">
        <f t="shared" si="1478"/>
        <v>6602</v>
      </c>
      <c r="F6606" s="11">
        <v>247.5</v>
      </c>
      <c r="G6606" s="9">
        <v>0</v>
      </c>
      <c r="H6606" s="9">
        <v>0</v>
      </c>
      <c r="I6606" s="9">
        <v>0</v>
      </c>
      <c r="J6606" s="9">
        <v>0.40500000000000003</v>
      </c>
      <c r="K6606" s="9">
        <v>0.40500000000000003</v>
      </c>
      <c r="L6606" s="9">
        <v>0.40500000000000003</v>
      </c>
      <c r="N6606" s="32">
        <f>IF('System Design'!$F$8=1,'Hourly Demand and Generation'!G6606*'System Design'!$F$21,IF('System Design'!$F$8=2,'Hourly Demand and Generation'!H6606*'System Design'!$F$21,IF('System Design'!$F$8=3,'Hourly Demand and Generation'!I6606*'System Design'!$F$21)))</f>
        <v>0</v>
      </c>
      <c r="O6606" s="32">
        <f>IF('System Design'!$F$8=1,'Hourly Demand and Generation'!J6606*'System Design'!$F$22,IF('System Design'!$F$8=2,'Hourly Demand and Generation'!K6606*'System Design'!$F$22,IF('System Design'!$F$8=3,'Hourly Demand and Generation'!L6606*'System Design'!$F$22)))</f>
        <v>1012.5000000000001</v>
      </c>
      <c r="Q6606" s="32">
        <f t="shared" si="1476"/>
        <v>0</v>
      </c>
      <c r="R6606" s="32">
        <f t="shared" si="1479"/>
        <v>5400</v>
      </c>
      <c r="S6606" s="32">
        <f t="shared" si="1480"/>
        <v>0</v>
      </c>
      <c r="T6606" s="32">
        <f t="shared" si="1481"/>
        <v>21600</v>
      </c>
      <c r="U6606" s="32">
        <f t="shared" si="1482"/>
        <v>0</v>
      </c>
      <c r="V6606" s="32">
        <f t="shared" si="1477"/>
        <v>765.00000000000011</v>
      </c>
      <c r="W6606" s="32">
        <f t="shared" si="1483"/>
        <v>765.00000000000011</v>
      </c>
      <c r="X6606" s="32">
        <f t="shared" si="1484"/>
        <v>765.00000000000011</v>
      </c>
    </row>
    <row r="6607" spans="1:24" x14ac:dyDescent="0.25">
      <c r="A6607" s="2"/>
      <c r="B6607" s="2" t="s">
        <v>11</v>
      </c>
      <c r="C6607" s="2">
        <f t="shared" ref="C6607:C6628" si="1485">C6606</f>
        <v>276</v>
      </c>
      <c r="D6607" s="2">
        <f t="shared" ref="D6607:D6628" si="1486">D6606+1</f>
        <v>3</v>
      </c>
      <c r="E6607" s="2">
        <f t="shared" si="1478"/>
        <v>6603</v>
      </c>
      <c r="F6607" s="11">
        <v>225</v>
      </c>
      <c r="G6607" s="9">
        <v>0</v>
      </c>
      <c r="H6607" s="9">
        <v>0</v>
      </c>
      <c r="I6607" s="9">
        <v>0</v>
      </c>
      <c r="J6607" s="9">
        <v>0.40500000000000003</v>
      </c>
      <c r="K6607" s="9">
        <v>0.40500000000000003</v>
      </c>
      <c r="L6607" s="9">
        <v>0.40500000000000003</v>
      </c>
      <c r="N6607" s="32">
        <f>IF('System Design'!$F$8=1,'Hourly Demand and Generation'!G6607*'System Design'!$F$21,IF('System Design'!$F$8=2,'Hourly Demand and Generation'!H6607*'System Design'!$F$21,IF('System Design'!$F$8=3,'Hourly Demand and Generation'!I6607*'System Design'!$F$21)))</f>
        <v>0</v>
      </c>
      <c r="O6607" s="32">
        <f>IF('System Design'!$F$8=1,'Hourly Demand and Generation'!J6607*'System Design'!$F$22,IF('System Design'!$F$8=2,'Hourly Demand and Generation'!K6607*'System Design'!$F$22,IF('System Design'!$F$8=3,'Hourly Demand and Generation'!L6607*'System Design'!$F$22)))</f>
        <v>1012.5000000000001</v>
      </c>
      <c r="Q6607" s="32">
        <f t="shared" si="1476"/>
        <v>0</v>
      </c>
      <c r="R6607" s="32">
        <f t="shared" si="1479"/>
        <v>5400</v>
      </c>
      <c r="S6607" s="32">
        <f t="shared" si="1480"/>
        <v>0</v>
      </c>
      <c r="T6607" s="32">
        <f t="shared" si="1481"/>
        <v>21600</v>
      </c>
      <c r="U6607" s="32">
        <f t="shared" si="1482"/>
        <v>0</v>
      </c>
      <c r="V6607" s="32">
        <f t="shared" si="1477"/>
        <v>787.50000000000011</v>
      </c>
      <c r="W6607" s="32">
        <f t="shared" si="1483"/>
        <v>787.50000000000011</v>
      </c>
      <c r="X6607" s="32">
        <f t="shared" si="1484"/>
        <v>787.50000000000011</v>
      </c>
    </row>
    <row r="6608" spans="1:24" x14ac:dyDescent="0.25">
      <c r="A6608" s="2"/>
      <c r="B6608" s="2" t="s">
        <v>11</v>
      </c>
      <c r="C6608" s="2">
        <f t="shared" si="1485"/>
        <v>276</v>
      </c>
      <c r="D6608" s="2">
        <f t="shared" si="1486"/>
        <v>4</v>
      </c>
      <c r="E6608" s="2">
        <f t="shared" si="1478"/>
        <v>6604</v>
      </c>
      <c r="F6608" s="11">
        <v>270</v>
      </c>
      <c r="G6608" s="9">
        <v>0</v>
      </c>
      <c r="H6608" s="9">
        <v>0</v>
      </c>
      <c r="I6608" s="9">
        <v>0</v>
      </c>
      <c r="J6608" s="9">
        <v>0.45</v>
      </c>
      <c r="K6608" s="9">
        <v>0.45</v>
      </c>
      <c r="L6608" s="9">
        <v>0.45</v>
      </c>
      <c r="N6608" s="32">
        <f>IF('System Design'!$F$8=1,'Hourly Demand and Generation'!G6608*'System Design'!$F$21,IF('System Design'!$F$8=2,'Hourly Demand and Generation'!H6608*'System Design'!$F$21,IF('System Design'!$F$8=3,'Hourly Demand and Generation'!I6608*'System Design'!$F$21)))</f>
        <v>0</v>
      </c>
      <c r="O6608" s="32">
        <f>IF('System Design'!$F$8=1,'Hourly Demand and Generation'!J6608*'System Design'!$F$22,IF('System Design'!$F$8=2,'Hourly Demand and Generation'!K6608*'System Design'!$F$22,IF('System Design'!$F$8=3,'Hourly Demand and Generation'!L6608*'System Design'!$F$22)))</f>
        <v>1125</v>
      </c>
      <c r="Q6608" s="32">
        <f t="shared" si="1476"/>
        <v>0</v>
      </c>
      <c r="R6608" s="32">
        <f t="shared" si="1479"/>
        <v>5400</v>
      </c>
      <c r="S6608" s="32">
        <f t="shared" si="1480"/>
        <v>0</v>
      </c>
      <c r="T6608" s="32">
        <f t="shared" si="1481"/>
        <v>21600</v>
      </c>
      <c r="U6608" s="32">
        <f t="shared" si="1482"/>
        <v>0</v>
      </c>
      <c r="V6608" s="32">
        <f t="shared" si="1477"/>
        <v>855</v>
      </c>
      <c r="W6608" s="32">
        <f t="shared" si="1483"/>
        <v>855</v>
      </c>
      <c r="X6608" s="32">
        <f t="shared" si="1484"/>
        <v>855</v>
      </c>
    </row>
    <row r="6609" spans="1:24" x14ac:dyDescent="0.25">
      <c r="A6609" s="2"/>
      <c r="B6609" s="2" t="s">
        <v>11</v>
      </c>
      <c r="C6609" s="2">
        <f t="shared" si="1485"/>
        <v>276</v>
      </c>
      <c r="D6609" s="2">
        <f t="shared" si="1486"/>
        <v>5</v>
      </c>
      <c r="E6609" s="2">
        <f t="shared" si="1478"/>
        <v>6605</v>
      </c>
      <c r="F6609" s="11">
        <v>292.5</v>
      </c>
      <c r="G6609" s="9">
        <v>0</v>
      </c>
      <c r="H6609" s="9">
        <v>2.5053719775528199E-2</v>
      </c>
      <c r="I6609" s="9">
        <v>5.0107439551056301E-2</v>
      </c>
      <c r="J6609" s="9">
        <v>0.36</v>
      </c>
      <c r="K6609" s="9">
        <v>0.36</v>
      </c>
      <c r="L6609" s="9">
        <v>0.36</v>
      </c>
      <c r="N6609" s="32">
        <f>IF('System Design'!$F$8=1,'Hourly Demand and Generation'!G6609*'System Design'!$F$21,IF('System Design'!$F$8=2,'Hourly Demand and Generation'!H6609*'System Design'!$F$21,IF('System Design'!$F$8=3,'Hourly Demand and Generation'!I6609*'System Design'!$F$21)))</f>
        <v>25.053719775528151</v>
      </c>
      <c r="O6609" s="32">
        <f>IF('System Design'!$F$8=1,'Hourly Demand and Generation'!J6609*'System Design'!$F$22,IF('System Design'!$F$8=2,'Hourly Demand and Generation'!K6609*'System Design'!$F$22,IF('System Design'!$F$8=3,'Hourly Demand and Generation'!L6609*'System Design'!$F$22)))</f>
        <v>900</v>
      </c>
      <c r="Q6609" s="32">
        <f t="shared" si="1476"/>
        <v>0</v>
      </c>
      <c r="R6609" s="32">
        <f t="shared" si="1479"/>
        <v>5400</v>
      </c>
      <c r="S6609" s="32">
        <f t="shared" si="1480"/>
        <v>0</v>
      </c>
      <c r="T6609" s="32">
        <f t="shared" si="1481"/>
        <v>21600</v>
      </c>
      <c r="U6609" s="32">
        <f t="shared" si="1482"/>
        <v>0</v>
      </c>
      <c r="V6609" s="32">
        <f t="shared" si="1477"/>
        <v>632.55371977552818</v>
      </c>
      <c r="W6609" s="32">
        <f t="shared" si="1483"/>
        <v>632.55371977552818</v>
      </c>
      <c r="X6609" s="32">
        <f t="shared" si="1484"/>
        <v>632.55371977552818</v>
      </c>
    </row>
    <row r="6610" spans="1:24" x14ac:dyDescent="0.25">
      <c r="A6610" s="2"/>
      <c r="B6610" s="2" t="s">
        <v>11</v>
      </c>
      <c r="C6610" s="2">
        <f t="shared" si="1485"/>
        <v>276</v>
      </c>
      <c r="D6610" s="2">
        <f t="shared" si="1486"/>
        <v>6</v>
      </c>
      <c r="E6610" s="2">
        <f t="shared" si="1478"/>
        <v>6606</v>
      </c>
      <c r="F6610" s="11">
        <v>315</v>
      </c>
      <c r="G6610" s="9">
        <v>5.0107439551056301E-2</v>
      </c>
      <c r="H6610" s="9">
        <v>7.8292874298525494E-2</v>
      </c>
      <c r="I6610" s="9">
        <v>0.10647830904599501</v>
      </c>
      <c r="J6610" s="9">
        <v>0.36</v>
      </c>
      <c r="K6610" s="9">
        <v>0.36</v>
      </c>
      <c r="L6610" s="9">
        <v>0.36</v>
      </c>
      <c r="N6610" s="32">
        <f>IF('System Design'!$F$8=1,'Hourly Demand and Generation'!G6610*'System Design'!$F$21,IF('System Design'!$F$8=2,'Hourly Demand and Generation'!H6610*'System Design'!$F$21,IF('System Design'!$F$8=3,'Hourly Demand and Generation'!I6610*'System Design'!$F$21)))</f>
        <v>53.239154522997502</v>
      </c>
      <c r="O6610" s="32">
        <f>IF('System Design'!$F$8=1,'Hourly Demand and Generation'!J6610*'System Design'!$F$22,IF('System Design'!$F$8=2,'Hourly Demand and Generation'!K6610*'System Design'!$F$22,IF('System Design'!$F$8=3,'Hourly Demand and Generation'!L6610*'System Design'!$F$22)))</f>
        <v>900</v>
      </c>
      <c r="Q6610" s="32">
        <f t="shared" si="1476"/>
        <v>0</v>
      </c>
      <c r="R6610" s="32">
        <f t="shared" si="1479"/>
        <v>5400</v>
      </c>
      <c r="S6610" s="32">
        <f t="shared" si="1480"/>
        <v>0</v>
      </c>
      <c r="T6610" s="32">
        <f t="shared" si="1481"/>
        <v>21600</v>
      </c>
      <c r="U6610" s="32">
        <f t="shared" si="1482"/>
        <v>0</v>
      </c>
      <c r="V6610" s="32">
        <f t="shared" si="1477"/>
        <v>638.23915452299752</v>
      </c>
      <c r="W6610" s="32">
        <f t="shared" si="1483"/>
        <v>638.23915452299752</v>
      </c>
      <c r="X6610" s="32">
        <f t="shared" si="1484"/>
        <v>638.23915452299752</v>
      </c>
    </row>
    <row r="6611" spans="1:24" x14ac:dyDescent="0.25">
      <c r="A6611" s="2"/>
      <c r="B6611" s="2" t="s">
        <v>11</v>
      </c>
      <c r="C6611" s="2">
        <f t="shared" si="1485"/>
        <v>276</v>
      </c>
      <c r="D6611" s="2">
        <f t="shared" si="1486"/>
        <v>7</v>
      </c>
      <c r="E6611" s="2">
        <f t="shared" si="1478"/>
        <v>6607</v>
      </c>
      <c r="F6611" s="11">
        <v>337.5</v>
      </c>
      <c r="G6611" s="9">
        <v>0.10647830904599501</v>
      </c>
      <c r="H6611" s="9">
        <v>0.13153202882152301</v>
      </c>
      <c r="I6611" s="9">
        <v>0.15658574859705099</v>
      </c>
      <c r="J6611" s="9">
        <v>0.40500000000000003</v>
      </c>
      <c r="K6611" s="9">
        <v>0.40500000000000003</v>
      </c>
      <c r="L6611" s="9">
        <v>0.40500000000000003</v>
      </c>
      <c r="N6611" s="32">
        <f>IF('System Design'!$F$8=1,'Hourly Demand and Generation'!G6611*'System Design'!$F$21,IF('System Design'!$F$8=2,'Hourly Demand and Generation'!H6611*'System Design'!$F$21,IF('System Design'!$F$8=3,'Hourly Demand and Generation'!I6611*'System Design'!$F$21)))</f>
        <v>78.29287429852549</v>
      </c>
      <c r="O6611" s="32">
        <f>IF('System Design'!$F$8=1,'Hourly Demand and Generation'!J6611*'System Design'!$F$22,IF('System Design'!$F$8=2,'Hourly Demand and Generation'!K6611*'System Design'!$F$22,IF('System Design'!$F$8=3,'Hourly Demand and Generation'!L6611*'System Design'!$F$22)))</f>
        <v>1012.5000000000001</v>
      </c>
      <c r="Q6611" s="32">
        <f t="shared" si="1476"/>
        <v>0</v>
      </c>
      <c r="R6611" s="32">
        <f t="shared" si="1479"/>
        <v>5400</v>
      </c>
      <c r="S6611" s="32">
        <f t="shared" si="1480"/>
        <v>0</v>
      </c>
      <c r="T6611" s="32">
        <f t="shared" si="1481"/>
        <v>21600</v>
      </c>
      <c r="U6611" s="32">
        <f t="shared" si="1482"/>
        <v>0</v>
      </c>
      <c r="V6611" s="32">
        <f t="shared" si="1477"/>
        <v>753.2928742985257</v>
      </c>
      <c r="W6611" s="32">
        <f t="shared" si="1483"/>
        <v>753.2928742985257</v>
      </c>
      <c r="X6611" s="32">
        <f t="shared" si="1484"/>
        <v>753.2928742985257</v>
      </c>
    </row>
    <row r="6612" spans="1:24" x14ac:dyDescent="0.25">
      <c r="A6612" s="2"/>
      <c r="B6612" s="2" t="s">
        <v>11</v>
      </c>
      <c r="C6612" s="2">
        <f t="shared" si="1485"/>
        <v>276</v>
      </c>
      <c r="D6612" s="2">
        <f t="shared" si="1486"/>
        <v>8</v>
      </c>
      <c r="E6612" s="2">
        <f t="shared" si="1478"/>
        <v>6608</v>
      </c>
      <c r="F6612" s="11">
        <v>360</v>
      </c>
      <c r="G6612" s="9">
        <v>0.206693188148107</v>
      </c>
      <c r="H6612" s="9">
        <v>0.23487862289557701</v>
      </c>
      <c r="I6612" s="9">
        <v>0.26306405764304602</v>
      </c>
      <c r="J6612" s="9">
        <v>0.40500000000000003</v>
      </c>
      <c r="K6612" s="9">
        <v>0.40500000000000003</v>
      </c>
      <c r="L6612" s="9">
        <v>0.40500000000000003</v>
      </c>
      <c r="N6612" s="32">
        <f>IF('System Design'!$F$8=1,'Hourly Demand and Generation'!G6612*'System Design'!$F$21,IF('System Design'!$F$8=2,'Hourly Demand and Generation'!H6612*'System Design'!$F$21,IF('System Design'!$F$8=3,'Hourly Demand and Generation'!I6612*'System Design'!$F$21)))</f>
        <v>131.532028821523</v>
      </c>
      <c r="O6612" s="32">
        <f>IF('System Design'!$F$8=1,'Hourly Demand and Generation'!J6612*'System Design'!$F$22,IF('System Design'!$F$8=2,'Hourly Demand and Generation'!K6612*'System Design'!$F$22,IF('System Design'!$F$8=3,'Hourly Demand and Generation'!L6612*'System Design'!$F$22)))</f>
        <v>1012.5000000000001</v>
      </c>
      <c r="Q6612" s="32">
        <f t="shared" si="1476"/>
        <v>0</v>
      </c>
      <c r="R6612" s="32">
        <f t="shared" si="1479"/>
        <v>5400</v>
      </c>
      <c r="S6612" s="32">
        <f t="shared" si="1480"/>
        <v>0</v>
      </c>
      <c r="T6612" s="32">
        <f t="shared" si="1481"/>
        <v>21600</v>
      </c>
      <c r="U6612" s="32">
        <f t="shared" si="1482"/>
        <v>0</v>
      </c>
      <c r="V6612" s="32">
        <f t="shared" si="1477"/>
        <v>784.032028821523</v>
      </c>
      <c r="W6612" s="32">
        <f t="shared" si="1483"/>
        <v>784.032028821523</v>
      </c>
      <c r="X6612" s="32">
        <f t="shared" si="1484"/>
        <v>784.032028821523</v>
      </c>
    </row>
    <row r="6613" spans="1:24" x14ac:dyDescent="0.25">
      <c r="A6613" s="2"/>
      <c r="B6613" s="2" t="s">
        <v>11</v>
      </c>
      <c r="C6613" s="2">
        <f t="shared" si="1485"/>
        <v>276</v>
      </c>
      <c r="D6613" s="2">
        <f t="shared" si="1486"/>
        <v>9</v>
      </c>
      <c r="E6613" s="2">
        <f t="shared" si="1478"/>
        <v>6609</v>
      </c>
      <c r="F6613" s="11">
        <v>360</v>
      </c>
      <c r="G6613" s="9">
        <v>0.31317149719410198</v>
      </c>
      <c r="H6613" s="9">
        <v>0.33822521696962998</v>
      </c>
      <c r="I6613" s="9">
        <v>0.36327893674515799</v>
      </c>
      <c r="J6613" s="9">
        <v>0.36</v>
      </c>
      <c r="K6613" s="9">
        <v>0.36</v>
      </c>
      <c r="L6613" s="9">
        <v>0.36</v>
      </c>
      <c r="N6613" s="32">
        <f>IF('System Design'!$F$8=1,'Hourly Demand and Generation'!G6613*'System Design'!$F$21,IF('System Design'!$F$8=2,'Hourly Demand and Generation'!H6613*'System Design'!$F$21,IF('System Design'!$F$8=3,'Hourly Demand and Generation'!I6613*'System Design'!$F$21)))</f>
        <v>181.63946837257899</v>
      </c>
      <c r="O6613" s="32">
        <f>IF('System Design'!$F$8=1,'Hourly Demand and Generation'!J6613*'System Design'!$F$22,IF('System Design'!$F$8=2,'Hourly Demand and Generation'!K6613*'System Design'!$F$22,IF('System Design'!$F$8=3,'Hourly Demand and Generation'!L6613*'System Design'!$F$22)))</f>
        <v>900</v>
      </c>
      <c r="Q6613" s="32">
        <f t="shared" si="1476"/>
        <v>0</v>
      </c>
      <c r="R6613" s="32">
        <f t="shared" si="1479"/>
        <v>5400</v>
      </c>
      <c r="S6613" s="32">
        <f t="shared" si="1480"/>
        <v>0</v>
      </c>
      <c r="T6613" s="32">
        <f t="shared" si="1481"/>
        <v>21600</v>
      </c>
      <c r="U6613" s="32">
        <f t="shared" si="1482"/>
        <v>0</v>
      </c>
      <c r="V6613" s="32">
        <f t="shared" si="1477"/>
        <v>721.6394683725789</v>
      </c>
      <c r="W6613" s="32">
        <f t="shared" si="1483"/>
        <v>721.6394683725789</v>
      </c>
      <c r="X6613" s="32">
        <f t="shared" si="1484"/>
        <v>721.6394683725789</v>
      </c>
    </row>
    <row r="6614" spans="1:24" x14ac:dyDescent="0.25">
      <c r="A6614" s="2"/>
      <c r="B6614" s="2" t="s">
        <v>11</v>
      </c>
      <c r="C6614" s="2">
        <f t="shared" si="1485"/>
        <v>276</v>
      </c>
      <c r="D6614" s="2">
        <f t="shared" si="1486"/>
        <v>10</v>
      </c>
      <c r="E6614" s="2">
        <f t="shared" si="1478"/>
        <v>6610</v>
      </c>
      <c r="F6614" s="11">
        <v>351</v>
      </c>
      <c r="G6614" s="9">
        <v>0.41964980624009701</v>
      </c>
      <c r="H6614" s="9">
        <v>0.44470352601562502</v>
      </c>
      <c r="I6614" s="9">
        <v>0.46975724579115302</v>
      </c>
      <c r="J6614" s="9">
        <v>0.40500000000000003</v>
      </c>
      <c r="K6614" s="9">
        <v>0.40500000000000003</v>
      </c>
      <c r="L6614" s="9">
        <v>0.40500000000000003</v>
      </c>
      <c r="N6614" s="32">
        <f>IF('System Design'!$F$8=1,'Hourly Demand and Generation'!G6614*'System Design'!$F$21,IF('System Design'!$F$8=2,'Hourly Demand and Generation'!H6614*'System Design'!$F$21,IF('System Design'!$F$8=3,'Hourly Demand and Generation'!I6614*'System Design'!$F$21)))</f>
        <v>234.87862289557651</v>
      </c>
      <c r="O6614" s="32">
        <f>IF('System Design'!$F$8=1,'Hourly Demand and Generation'!J6614*'System Design'!$F$22,IF('System Design'!$F$8=2,'Hourly Demand and Generation'!K6614*'System Design'!$F$22,IF('System Design'!$F$8=3,'Hourly Demand and Generation'!L6614*'System Design'!$F$22)))</f>
        <v>1012.5000000000001</v>
      </c>
      <c r="Q6614" s="32">
        <f t="shared" si="1476"/>
        <v>0</v>
      </c>
      <c r="R6614" s="32">
        <f t="shared" si="1479"/>
        <v>5400</v>
      </c>
      <c r="S6614" s="32">
        <f t="shared" si="1480"/>
        <v>0</v>
      </c>
      <c r="T6614" s="32">
        <f t="shared" si="1481"/>
        <v>21600</v>
      </c>
      <c r="U6614" s="32">
        <f t="shared" si="1482"/>
        <v>0</v>
      </c>
      <c r="V6614" s="32">
        <f t="shared" si="1477"/>
        <v>896.37862289557665</v>
      </c>
      <c r="W6614" s="32">
        <f t="shared" si="1483"/>
        <v>896.37862289557665</v>
      </c>
      <c r="X6614" s="32">
        <f t="shared" si="1484"/>
        <v>896.37862289557665</v>
      </c>
    </row>
    <row r="6615" spans="1:24" x14ac:dyDescent="0.25">
      <c r="A6615" s="2"/>
      <c r="B6615" s="2" t="s">
        <v>11</v>
      </c>
      <c r="C6615" s="2">
        <f t="shared" si="1485"/>
        <v>276</v>
      </c>
      <c r="D6615" s="2">
        <f t="shared" si="1486"/>
        <v>11</v>
      </c>
      <c r="E6615" s="2">
        <f t="shared" si="1478"/>
        <v>6611</v>
      </c>
      <c r="F6615" s="11">
        <v>346.5</v>
      </c>
      <c r="G6615" s="9">
        <v>0.51986468534220998</v>
      </c>
      <c r="H6615" s="9">
        <v>0.54805012008967902</v>
      </c>
      <c r="I6615" s="9">
        <v>0.57623555483714795</v>
      </c>
      <c r="J6615" s="9">
        <v>0.36</v>
      </c>
      <c r="K6615" s="9">
        <v>0.36</v>
      </c>
      <c r="L6615" s="9">
        <v>0.36</v>
      </c>
      <c r="N6615" s="32">
        <f>IF('System Design'!$F$8=1,'Hourly Demand and Generation'!G6615*'System Design'!$F$21,IF('System Design'!$F$8=2,'Hourly Demand and Generation'!H6615*'System Design'!$F$21,IF('System Design'!$F$8=3,'Hourly Demand and Generation'!I6615*'System Design'!$F$21)))</f>
        <v>288.11777741857395</v>
      </c>
      <c r="O6615" s="32">
        <f>IF('System Design'!$F$8=1,'Hourly Demand and Generation'!J6615*'System Design'!$F$22,IF('System Design'!$F$8=2,'Hourly Demand and Generation'!K6615*'System Design'!$F$22,IF('System Design'!$F$8=3,'Hourly Demand and Generation'!L6615*'System Design'!$F$22)))</f>
        <v>900</v>
      </c>
      <c r="Q6615" s="32">
        <f t="shared" si="1476"/>
        <v>0</v>
      </c>
      <c r="R6615" s="32">
        <f t="shared" si="1479"/>
        <v>5400</v>
      </c>
      <c r="S6615" s="32">
        <f t="shared" si="1480"/>
        <v>0</v>
      </c>
      <c r="T6615" s="32">
        <f t="shared" si="1481"/>
        <v>21600</v>
      </c>
      <c r="U6615" s="32">
        <f t="shared" si="1482"/>
        <v>0</v>
      </c>
      <c r="V6615" s="32">
        <f t="shared" si="1477"/>
        <v>841.61777741857395</v>
      </c>
      <c r="W6615" s="32">
        <f t="shared" si="1483"/>
        <v>841.61777741857395</v>
      </c>
      <c r="X6615" s="32">
        <f t="shared" si="1484"/>
        <v>841.61777741857395</v>
      </c>
    </row>
    <row r="6616" spans="1:24" x14ac:dyDescent="0.25">
      <c r="A6616" s="2"/>
      <c r="B6616" s="2" t="s">
        <v>11</v>
      </c>
      <c r="C6616" s="2">
        <f t="shared" si="1485"/>
        <v>276</v>
      </c>
      <c r="D6616" s="2">
        <f t="shared" si="1486"/>
        <v>12</v>
      </c>
      <c r="E6616" s="2">
        <f t="shared" si="1478"/>
        <v>6612</v>
      </c>
      <c r="F6616" s="11">
        <v>346.5</v>
      </c>
      <c r="G6616" s="9">
        <v>0.62634299438820396</v>
      </c>
      <c r="H6616" s="9">
        <v>0.62634299438820396</v>
      </c>
      <c r="I6616" s="9">
        <v>0.62634299438820396</v>
      </c>
      <c r="J6616" s="9">
        <v>0.33750000000000002</v>
      </c>
      <c r="K6616" s="9">
        <v>0.33750000000000002</v>
      </c>
      <c r="L6616" s="9">
        <v>0.33750000000000002</v>
      </c>
      <c r="N6616" s="32">
        <f>IF('System Design'!$F$8=1,'Hourly Demand and Generation'!G6616*'System Design'!$F$21,IF('System Design'!$F$8=2,'Hourly Demand and Generation'!H6616*'System Design'!$F$21,IF('System Design'!$F$8=3,'Hourly Demand and Generation'!I6616*'System Design'!$F$21)))</f>
        <v>313.17149719410196</v>
      </c>
      <c r="O6616" s="32">
        <f>IF('System Design'!$F$8=1,'Hourly Demand and Generation'!J6616*'System Design'!$F$22,IF('System Design'!$F$8=2,'Hourly Demand and Generation'!K6616*'System Design'!$F$22,IF('System Design'!$F$8=3,'Hourly Demand and Generation'!L6616*'System Design'!$F$22)))</f>
        <v>843.75</v>
      </c>
      <c r="Q6616" s="32">
        <f t="shared" si="1476"/>
        <v>0</v>
      </c>
      <c r="R6616" s="32">
        <f t="shared" si="1479"/>
        <v>5400</v>
      </c>
      <c r="S6616" s="32">
        <f t="shared" si="1480"/>
        <v>0</v>
      </c>
      <c r="T6616" s="32">
        <f t="shared" si="1481"/>
        <v>21600</v>
      </c>
      <c r="U6616" s="32">
        <f t="shared" si="1482"/>
        <v>0</v>
      </c>
      <c r="V6616" s="32">
        <f t="shared" si="1477"/>
        <v>810.4214971941019</v>
      </c>
      <c r="W6616" s="32">
        <f t="shared" si="1483"/>
        <v>810.4214971941019</v>
      </c>
      <c r="X6616" s="32">
        <f t="shared" si="1484"/>
        <v>810.4214971941019</v>
      </c>
    </row>
    <row r="6617" spans="1:24" x14ac:dyDescent="0.25">
      <c r="A6617" s="2"/>
      <c r="B6617" s="2" t="s">
        <v>11</v>
      </c>
      <c r="C6617" s="2">
        <f t="shared" si="1485"/>
        <v>276</v>
      </c>
      <c r="D6617" s="2">
        <f t="shared" si="1486"/>
        <v>13</v>
      </c>
      <c r="E6617" s="2">
        <f t="shared" si="1478"/>
        <v>6613</v>
      </c>
      <c r="F6617" s="11">
        <v>360</v>
      </c>
      <c r="G6617" s="9">
        <v>0.51986468534220998</v>
      </c>
      <c r="H6617" s="9">
        <v>0.54805012008967902</v>
      </c>
      <c r="I6617" s="9">
        <v>0.57623555483714795</v>
      </c>
      <c r="J6617" s="9">
        <v>0.36</v>
      </c>
      <c r="K6617" s="9">
        <v>0.36</v>
      </c>
      <c r="L6617" s="9">
        <v>0.36</v>
      </c>
      <c r="N6617" s="32">
        <f>IF('System Design'!$F$8=1,'Hourly Demand and Generation'!G6617*'System Design'!$F$21,IF('System Design'!$F$8=2,'Hourly Demand and Generation'!H6617*'System Design'!$F$21,IF('System Design'!$F$8=3,'Hourly Demand and Generation'!I6617*'System Design'!$F$21)))</f>
        <v>288.11777741857395</v>
      </c>
      <c r="O6617" s="32">
        <f>IF('System Design'!$F$8=1,'Hourly Demand and Generation'!J6617*'System Design'!$F$22,IF('System Design'!$F$8=2,'Hourly Demand and Generation'!K6617*'System Design'!$F$22,IF('System Design'!$F$8=3,'Hourly Demand and Generation'!L6617*'System Design'!$F$22)))</f>
        <v>900</v>
      </c>
      <c r="Q6617" s="32">
        <f t="shared" si="1476"/>
        <v>0</v>
      </c>
      <c r="R6617" s="32">
        <f t="shared" si="1479"/>
        <v>5400</v>
      </c>
      <c r="S6617" s="32">
        <f t="shared" si="1480"/>
        <v>0</v>
      </c>
      <c r="T6617" s="32">
        <f t="shared" si="1481"/>
        <v>21600</v>
      </c>
      <c r="U6617" s="32">
        <f t="shared" si="1482"/>
        <v>0</v>
      </c>
      <c r="V6617" s="32">
        <f t="shared" si="1477"/>
        <v>828.11777741857395</v>
      </c>
      <c r="W6617" s="32">
        <f t="shared" si="1483"/>
        <v>828.11777741857395</v>
      </c>
      <c r="X6617" s="32">
        <f t="shared" si="1484"/>
        <v>828.11777741857395</v>
      </c>
    </row>
    <row r="6618" spans="1:24" x14ac:dyDescent="0.25">
      <c r="A6618" s="2"/>
      <c r="B6618" s="2" t="s">
        <v>11</v>
      </c>
      <c r="C6618" s="2">
        <f t="shared" si="1485"/>
        <v>276</v>
      </c>
      <c r="D6618" s="2">
        <f t="shared" si="1486"/>
        <v>14</v>
      </c>
      <c r="E6618" s="2">
        <f t="shared" si="1478"/>
        <v>6614</v>
      </c>
      <c r="F6618" s="11">
        <v>360</v>
      </c>
      <c r="G6618" s="9">
        <v>0.41964980624009701</v>
      </c>
      <c r="H6618" s="9">
        <v>0.44470352601562502</v>
      </c>
      <c r="I6618" s="9">
        <v>0.46975724579115302</v>
      </c>
      <c r="J6618" s="9">
        <v>0.38250000000000001</v>
      </c>
      <c r="K6618" s="9">
        <v>0.38250000000000001</v>
      </c>
      <c r="L6618" s="9">
        <v>0.38250000000000001</v>
      </c>
      <c r="N6618" s="32">
        <f>IF('System Design'!$F$8=1,'Hourly Demand and Generation'!G6618*'System Design'!$F$21,IF('System Design'!$F$8=2,'Hourly Demand and Generation'!H6618*'System Design'!$F$21,IF('System Design'!$F$8=3,'Hourly Demand and Generation'!I6618*'System Design'!$F$21)))</f>
        <v>234.87862289557651</v>
      </c>
      <c r="O6618" s="32">
        <f>IF('System Design'!$F$8=1,'Hourly Demand and Generation'!J6618*'System Design'!$F$22,IF('System Design'!$F$8=2,'Hourly Demand and Generation'!K6618*'System Design'!$F$22,IF('System Design'!$F$8=3,'Hourly Demand and Generation'!L6618*'System Design'!$F$22)))</f>
        <v>956.25</v>
      </c>
      <c r="Q6618" s="32">
        <f t="shared" si="1476"/>
        <v>0</v>
      </c>
      <c r="R6618" s="32">
        <f t="shared" si="1479"/>
        <v>5400</v>
      </c>
      <c r="S6618" s="32">
        <f t="shared" si="1480"/>
        <v>0</v>
      </c>
      <c r="T6618" s="32">
        <f t="shared" si="1481"/>
        <v>21600</v>
      </c>
      <c r="U6618" s="32">
        <f t="shared" si="1482"/>
        <v>0</v>
      </c>
      <c r="V6618" s="32">
        <f t="shared" si="1477"/>
        <v>831.12862289557643</v>
      </c>
      <c r="W6618" s="32">
        <f t="shared" si="1483"/>
        <v>831.12862289557643</v>
      </c>
      <c r="X6618" s="32">
        <f t="shared" si="1484"/>
        <v>831.12862289557643</v>
      </c>
    </row>
    <row r="6619" spans="1:24" x14ac:dyDescent="0.25">
      <c r="A6619" s="2"/>
      <c r="B6619" s="2" t="s">
        <v>11</v>
      </c>
      <c r="C6619" s="2">
        <f t="shared" si="1485"/>
        <v>276</v>
      </c>
      <c r="D6619" s="2">
        <f t="shared" si="1486"/>
        <v>15</v>
      </c>
      <c r="E6619" s="2">
        <f t="shared" si="1478"/>
        <v>6615</v>
      </c>
      <c r="F6619" s="11">
        <v>382.5</v>
      </c>
      <c r="G6619" s="9">
        <v>0.31317149719410198</v>
      </c>
      <c r="H6619" s="9">
        <v>0.33822521696962998</v>
      </c>
      <c r="I6619" s="9">
        <v>0.36327893674515799</v>
      </c>
      <c r="J6619" s="9">
        <v>0.40500000000000003</v>
      </c>
      <c r="K6619" s="9">
        <v>0.40500000000000003</v>
      </c>
      <c r="L6619" s="9">
        <v>0.40500000000000003</v>
      </c>
      <c r="N6619" s="32">
        <f>IF('System Design'!$F$8=1,'Hourly Demand and Generation'!G6619*'System Design'!$F$21,IF('System Design'!$F$8=2,'Hourly Demand and Generation'!H6619*'System Design'!$F$21,IF('System Design'!$F$8=3,'Hourly Demand and Generation'!I6619*'System Design'!$F$21)))</f>
        <v>181.63946837257899</v>
      </c>
      <c r="O6619" s="32">
        <f>IF('System Design'!$F$8=1,'Hourly Demand and Generation'!J6619*'System Design'!$F$22,IF('System Design'!$F$8=2,'Hourly Demand and Generation'!K6619*'System Design'!$F$22,IF('System Design'!$F$8=3,'Hourly Demand and Generation'!L6619*'System Design'!$F$22)))</f>
        <v>1012.5000000000001</v>
      </c>
      <c r="Q6619" s="32">
        <f t="shared" si="1476"/>
        <v>0</v>
      </c>
      <c r="R6619" s="32">
        <f t="shared" si="1479"/>
        <v>5400</v>
      </c>
      <c r="S6619" s="32">
        <f t="shared" si="1480"/>
        <v>0</v>
      </c>
      <c r="T6619" s="32">
        <f t="shared" si="1481"/>
        <v>21600</v>
      </c>
      <c r="U6619" s="32">
        <f t="shared" si="1482"/>
        <v>0</v>
      </c>
      <c r="V6619" s="32">
        <f t="shared" si="1477"/>
        <v>811.63946837257913</v>
      </c>
      <c r="W6619" s="32">
        <f t="shared" si="1483"/>
        <v>811.63946837257913</v>
      </c>
      <c r="X6619" s="32">
        <f t="shared" si="1484"/>
        <v>811.63946837257913</v>
      </c>
    </row>
    <row r="6620" spans="1:24" x14ac:dyDescent="0.25">
      <c r="A6620" s="2"/>
      <c r="B6620" s="2" t="s">
        <v>11</v>
      </c>
      <c r="C6620" s="2">
        <f t="shared" si="1485"/>
        <v>276</v>
      </c>
      <c r="D6620" s="2">
        <f t="shared" si="1486"/>
        <v>16</v>
      </c>
      <c r="E6620" s="2">
        <f t="shared" si="1478"/>
        <v>6616</v>
      </c>
      <c r="F6620" s="11">
        <v>405</v>
      </c>
      <c r="G6620" s="9">
        <v>0.206693188148107</v>
      </c>
      <c r="H6620" s="9">
        <v>0.23487862289557701</v>
      </c>
      <c r="I6620" s="9">
        <v>0.26306405764304602</v>
      </c>
      <c r="J6620" s="9">
        <v>0.40500000000000003</v>
      </c>
      <c r="K6620" s="9">
        <v>0.40500000000000003</v>
      </c>
      <c r="L6620" s="9">
        <v>0.40500000000000003</v>
      </c>
      <c r="N6620" s="32">
        <f>IF('System Design'!$F$8=1,'Hourly Demand and Generation'!G6620*'System Design'!$F$21,IF('System Design'!$F$8=2,'Hourly Demand and Generation'!H6620*'System Design'!$F$21,IF('System Design'!$F$8=3,'Hourly Demand and Generation'!I6620*'System Design'!$F$21)))</f>
        <v>131.532028821523</v>
      </c>
      <c r="O6620" s="32">
        <f>IF('System Design'!$F$8=1,'Hourly Demand and Generation'!J6620*'System Design'!$F$22,IF('System Design'!$F$8=2,'Hourly Demand and Generation'!K6620*'System Design'!$F$22,IF('System Design'!$F$8=3,'Hourly Demand and Generation'!L6620*'System Design'!$F$22)))</f>
        <v>1012.5000000000001</v>
      </c>
      <c r="Q6620" s="32">
        <f t="shared" si="1476"/>
        <v>0</v>
      </c>
      <c r="R6620" s="32">
        <f t="shared" si="1479"/>
        <v>5400</v>
      </c>
      <c r="S6620" s="32">
        <f t="shared" si="1480"/>
        <v>0</v>
      </c>
      <c r="T6620" s="32">
        <f t="shared" si="1481"/>
        <v>21600</v>
      </c>
      <c r="U6620" s="32">
        <f t="shared" si="1482"/>
        <v>0</v>
      </c>
      <c r="V6620" s="32">
        <f t="shared" si="1477"/>
        <v>739.032028821523</v>
      </c>
      <c r="W6620" s="32">
        <f t="shared" si="1483"/>
        <v>739.032028821523</v>
      </c>
      <c r="X6620" s="32">
        <f t="shared" si="1484"/>
        <v>739.032028821523</v>
      </c>
    </row>
    <row r="6621" spans="1:24" x14ac:dyDescent="0.25">
      <c r="A6621" s="2"/>
      <c r="B6621" s="2" t="s">
        <v>11</v>
      </c>
      <c r="C6621" s="2">
        <f t="shared" si="1485"/>
        <v>276</v>
      </c>
      <c r="D6621" s="2">
        <f t="shared" si="1486"/>
        <v>17</v>
      </c>
      <c r="E6621" s="2">
        <f t="shared" si="1478"/>
        <v>6617</v>
      </c>
      <c r="F6621" s="11">
        <v>427.5</v>
      </c>
      <c r="G6621" s="9">
        <v>0.10647830904599501</v>
      </c>
      <c r="H6621" s="9">
        <v>0.13153202882152301</v>
      </c>
      <c r="I6621" s="9">
        <v>0.15658574859705099</v>
      </c>
      <c r="J6621" s="9">
        <v>0.45</v>
      </c>
      <c r="K6621" s="9">
        <v>0.45</v>
      </c>
      <c r="L6621" s="9">
        <v>0.45</v>
      </c>
      <c r="N6621" s="32">
        <f>IF('System Design'!$F$8=1,'Hourly Demand and Generation'!G6621*'System Design'!$F$21,IF('System Design'!$F$8=2,'Hourly Demand and Generation'!H6621*'System Design'!$F$21,IF('System Design'!$F$8=3,'Hourly Demand and Generation'!I6621*'System Design'!$F$21)))</f>
        <v>78.29287429852549</v>
      </c>
      <c r="O6621" s="32">
        <f>IF('System Design'!$F$8=1,'Hourly Demand and Generation'!J6621*'System Design'!$F$22,IF('System Design'!$F$8=2,'Hourly Demand and Generation'!K6621*'System Design'!$F$22,IF('System Design'!$F$8=3,'Hourly Demand and Generation'!L6621*'System Design'!$F$22)))</f>
        <v>1125</v>
      </c>
      <c r="Q6621" s="32">
        <f t="shared" si="1476"/>
        <v>0</v>
      </c>
      <c r="R6621" s="32">
        <f t="shared" si="1479"/>
        <v>5400</v>
      </c>
      <c r="S6621" s="32">
        <f t="shared" si="1480"/>
        <v>0</v>
      </c>
      <c r="T6621" s="32">
        <f t="shared" si="1481"/>
        <v>21600</v>
      </c>
      <c r="U6621" s="32">
        <f t="shared" si="1482"/>
        <v>0</v>
      </c>
      <c r="V6621" s="32">
        <f t="shared" si="1477"/>
        <v>775.79287429852548</v>
      </c>
      <c r="W6621" s="32">
        <f t="shared" si="1483"/>
        <v>775.79287429852548</v>
      </c>
      <c r="X6621" s="32">
        <f t="shared" si="1484"/>
        <v>775.79287429852548</v>
      </c>
    </row>
    <row r="6622" spans="1:24" x14ac:dyDescent="0.25">
      <c r="A6622" s="2"/>
      <c r="B6622" s="2" t="s">
        <v>11</v>
      </c>
      <c r="C6622" s="2">
        <f t="shared" si="1485"/>
        <v>276</v>
      </c>
      <c r="D6622" s="2">
        <f t="shared" si="1486"/>
        <v>18</v>
      </c>
      <c r="E6622" s="2">
        <f t="shared" si="1478"/>
        <v>6618</v>
      </c>
      <c r="F6622" s="11">
        <v>450</v>
      </c>
      <c r="G6622" s="9">
        <v>5.0107439551056301E-2</v>
      </c>
      <c r="H6622" s="9">
        <v>7.8292874298525494E-2</v>
      </c>
      <c r="I6622" s="9">
        <v>0.10647830904599501</v>
      </c>
      <c r="J6622" s="9">
        <v>0.42749999999999999</v>
      </c>
      <c r="K6622" s="9">
        <v>0.42749999999999999</v>
      </c>
      <c r="L6622" s="9">
        <v>0.42749999999999999</v>
      </c>
      <c r="N6622" s="32">
        <f>IF('System Design'!$F$8=1,'Hourly Demand and Generation'!G6622*'System Design'!$F$21,IF('System Design'!$F$8=2,'Hourly Demand and Generation'!H6622*'System Design'!$F$21,IF('System Design'!$F$8=3,'Hourly Demand and Generation'!I6622*'System Design'!$F$21)))</f>
        <v>53.239154522997502</v>
      </c>
      <c r="O6622" s="32">
        <f>IF('System Design'!$F$8=1,'Hourly Demand and Generation'!J6622*'System Design'!$F$22,IF('System Design'!$F$8=2,'Hourly Demand and Generation'!K6622*'System Design'!$F$22,IF('System Design'!$F$8=3,'Hourly Demand and Generation'!L6622*'System Design'!$F$22)))</f>
        <v>1068.75</v>
      </c>
      <c r="Q6622" s="32">
        <f t="shared" si="1476"/>
        <v>0</v>
      </c>
      <c r="R6622" s="32">
        <f t="shared" si="1479"/>
        <v>5400</v>
      </c>
      <c r="S6622" s="32">
        <f t="shared" si="1480"/>
        <v>0</v>
      </c>
      <c r="T6622" s="32">
        <f t="shared" si="1481"/>
        <v>21600</v>
      </c>
      <c r="U6622" s="32">
        <f t="shared" si="1482"/>
        <v>0</v>
      </c>
      <c r="V6622" s="32">
        <f t="shared" si="1477"/>
        <v>671.98915452299752</v>
      </c>
      <c r="W6622" s="32">
        <f t="shared" si="1483"/>
        <v>671.98915452299752</v>
      </c>
      <c r="X6622" s="32">
        <f t="shared" si="1484"/>
        <v>671.98915452299752</v>
      </c>
    </row>
    <row r="6623" spans="1:24" x14ac:dyDescent="0.25">
      <c r="A6623" s="2"/>
      <c r="B6623" s="2" t="s">
        <v>11</v>
      </c>
      <c r="C6623" s="2">
        <f t="shared" si="1485"/>
        <v>276</v>
      </c>
      <c r="D6623" s="2">
        <f t="shared" si="1486"/>
        <v>19</v>
      </c>
      <c r="E6623" s="2">
        <f t="shared" si="1478"/>
        <v>6619</v>
      </c>
      <c r="F6623" s="11">
        <v>436.5</v>
      </c>
      <c r="G6623" s="10">
        <v>0</v>
      </c>
      <c r="H6623" s="10">
        <v>2.5053719775528199E-2</v>
      </c>
      <c r="I6623" s="10">
        <v>5.0107439551056301E-2</v>
      </c>
      <c r="J6623" s="9">
        <v>0.40500000000000003</v>
      </c>
      <c r="K6623" s="9">
        <v>0.40500000000000003</v>
      </c>
      <c r="L6623" s="9">
        <v>0.40500000000000003</v>
      </c>
      <c r="N6623" s="32">
        <f>IF('System Design'!$F$8=1,'Hourly Demand and Generation'!G6623*'System Design'!$F$21,IF('System Design'!$F$8=2,'Hourly Demand and Generation'!H6623*'System Design'!$F$21,IF('System Design'!$F$8=3,'Hourly Demand and Generation'!I6623*'System Design'!$F$21)))</f>
        <v>25.053719775528151</v>
      </c>
      <c r="O6623" s="32">
        <f>IF('System Design'!$F$8=1,'Hourly Demand and Generation'!J6623*'System Design'!$F$22,IF('System Design'!$F$8=2,'Hourly Demand and Generation'!K6623*'System Design'!$F$22,IF('System Design'!$F$8=3,'Hourly Demand and Generation'!L6623*'System Design'!$F$22)))</f>
        <v>1012.5000000000001</v>
      </c>
      <c r="Q6623" s="32">
        <f t="shared" si="1476"/>
        <v>0</v>
      </c>
      <c r="R6623" s="32">
        <f t="shared" si="1479"/>
        <v>5400</v>
      </c>
      <c r="S6623" s="32">
        <f t="shared" si="1480"/>
        <v>0</v>
      </c>
      <c r="T6623" s="32">
        <f t="shared" si="1481"/>
        <v>21600</v>
      </c>
      <c r="U6623" s="32">
        <f t="shared" si="1482"/>
        <v>0</v>
      </c>
      <c r="V6623" s="32">
        <f t="shared" si="1477"/>
        <v>601.05371977552818</v>
      </c>
      <c r="W6623" s="32">
        <f t="shared" si="1483"/>
        <v>601.05371977552818</v>
      </c>
      <c r="X6623" s="32">
        <f t="shared" si="1484"/>
        <v>601.05371977552818</v>
      </c>
    </row>
    <row r="6624" spans="1:24" x14ac:dyDescent="0.25">
      <c r="A6624" s="2"/>
      <c r="B6624" s="2" t="s">
        <v>11</v>
      </c>
      <c r="C6624" s="2">
        <f t="shared" si="1485"/>
        <v>276</v>
      </c>
      <c r="D6624" s="2">
        <f t="shared" si="1486"/>
        <v>20</v>
      </c>
      <c r="E6624" s="2">
        <f t="shared" si="1478"/>
        <v>6620</v>
      </c>
      <c r="F6624" s="11">
        <v>427.5</v>
      </c>
      <c r="G6624" s="9">
        <v>0</v>
      </c>
      <c r="H6624" s="9">
        <v>0</v>
      </c>
      <c r="I6624" s="9">
        <v>0</v>
      </c>
      <c r="J6624" s="9">
        <v>0.40500000000000003</v>
      </c>
      <c r="K6624" s="9">
        <v>0.40500000000000003</v>
      </c>
      <c r="L6624" s="9">
        <v>0.40500000000000003</v>
      </c>
      <c r="N6624" s="32">
        <f>IF('System Design'!$F$8=1,'Hourly Demand and Generation'!G6624*'System Design'!$F$21,IF('System Design'!$F$8=2,'Hourly Demand and Generation'!H6624*'System Design'!$F$21,IF('System Design'!$F$8=3,'Hourly Demand and Generation'!I6624*'System Design'!$F$21)))</f>
        <v>0</v>
      </c>
      <c r="O6624" s="32">
        <f>IF('System Design'!$F$8=1,'Hourly Demand and Generation'!J6624*'System Design'!$F$22,IF('System Design'!$F$8=2,'Hourly Demand and Generation'!K6624*'System Design'!$F$22,IF('System Design'!$F$8=3,'Hourly Demand and Generation'!L6624*'System Design'!$F$22)))</f>
        <v>1012.5000000000001</v>
      </c>
      <c r="Q6624" s="32">
        <f t="shared" si="1476"/>
        <v>0</v>
      </c>
      <c r="R6624" s="32">
        <f t="shared" si="1479"/>
        <v>5400</v>
      </c>
      <c r="S6624" s="32">
        <f t="shared" si="1480"/>
        <v>0</v>
      </c>
      <c r="T6624" s="32">
        <f t="shared" si="1481"/>
        <v>21600</v>
      </c>
      <c r="U6624" s="32">
        <f t="shared" si="1482"/>
        <v>0</v>
      </c>
      <c r="V6624" s="32">
        <f t="shared" si="1477"/>
        <v>585.00000000000011</v>
      </c>
      <c r="W6624" s="32">
        <f t="shared" si="1483"/>
        <v>585.00000000000011</v>
      </c>
      <c r="X6624" s="32">
        <f t="shared" si="1484"/>
        <v>585.00000000000011</v>
      </c>
    </row>
    <row r="6625" spans="1:24" x14ac:dyDescent="0.25">
      <c r="A6625" s="2"/>
      <c r="B6625" s="2" t="s">
        <v>11</v>
      </c>
      <c r="C6625" s="2">
        <f t="shared" si="1485"/>
        <v>276</v>
      </c>
      <c r="D6625" s="2">
        <f t="shared" si="1486"/>
        <v>21</v>
      </c>
      <c r="E6625" s="2">
        <f t="shared" si="1478"/>
        <v>6621</v>
      </c>
      <c r="F6625" s="11">
        <v>405</v>
      </c>
      <c r="G6625" s="9">
        <v>0</v>
      </c>
      <c r="H6625" s="9">
        <v>0</v>
      </c>
      <c r="I6625" s="9">
        <v>0</v>
      </c>
      <c r="J6625" s="9">
        <v>0.40500000000000003</v>
      </c>
      <c r="K6625" s="9">
        <v>0.40500000000000003</v>
      </c>
      <c r="L6625" s="9">
        <v>0.40500000000000003</v>
      </c>
      <c r="N6625" s="32">
        <f>IF('System Design'!$F$8=1,'Hourly Demand and Generation'!G6625*'System Design'!$F$21,IF('System Design'!$F$8=2,'Hourly Demand and Generation'!H6625*'System Design'!$F$21,IF('System Design'!$F$8=3,'Hourly Demand and Generation'!I6625*'System Design'!$F$21)))</f>
        <v>0</v>
      </c>
      <c r="O6625" s="32">
        <f>IF('System Design'!$F$8=1,'Hourly Demand and Generation'!J6625*'System Design'!$F$22,IF('System Design'!$F$8=2,'Hourly Demand and Generation'!K6625*'System Design'!$F$22,IF('System Design'!$F$8=3,'Hourly Demand and Generation'!L6625*'System Design'!$F$22)))</f>
        <v>1012.5000000000001</v>
      </c>
      <c r="Q6625" s="32">
        <f t="shared" si="1476"/>
        <v>0</v>
      </c>
      <c r="R6625" s="32">
        <f t="shared" si="1479"/>
        <v>5400</v>
      </c>
      <c r="S6625" s="32">
        <f t="shared" si="1480"/>
        <v>0</v>
      </c>
      <c r="T6625" s="32">
        <f t="shared" si="1481"/>
        <v>21600</v>
      </c>
      <c r="U6625" s="32">
        <f t="shared" si="1482"/>
        <v>0</v>
      </c>
      <c r="V6625" s="32">
        <f t="shared" si="1477"/>
        <v>607.50000000000011</v>
      </c>
      <c r="W6625" s="32">
        <f t="shared" si="1483"/>
        <v>607.50000000000011</v>
      </c>
      <c r="X6625" s="32">
        <f t="shared" si="1484"/>
        <v>607.50000000000011</v>
      </c>
    </row>
    <row r="6626" spans="1:24" x14ac:dyDescent="0.25">
      <c r="A6626" s="2"/>
      <c r="B6626" s="2" t="s">
        <v>11</v>
      </c>
      <c r="C6626" s="2">
        <f t="shared" si="1485"/>
        <v>276</v>
      </c>
      <c r="D6626" s="2">
        <f t="shared" si="1486"/>
        <v>22</v>
      </c>
      <c r="E6626" s="2">
        <f t="shared" si="1478"/>
        <v>6622</v>
      </c>
      <c r="F6626" s="11">
        <v>382.5</v>
      </c>
      <c r="G6626" s="9">
        <v>0</v>
      </c>
      <c r="H6626" s="9">
        <v>0</v>
      </c>
      <c r="I6626" s="9">
        <v>0</v>
      </c>
      <c r="J6626" s="9">
        <v>0.42749999999999999</v>
      </c>
      <c r="K6626" s="9">
        <v>0.42749999999999999</v>
      </c>
      <c r="L6626" s="9">
        <v>0.42749999999999999</v>
      </c>
      <c r="N6626" s="32">
        <f>IF('System Design'!$F$8=1,'Hourly Demand and Generation'!G6626*'System Design'!$F$21,IF('System Design'!$F$8=2,'Hourly Demand and Generation'!H6626*'System Design'!$F$21,IF('System Design'!$F$8=3,'Hourly Demand and Generation'!I6626*'System Design'!$F$21)))</f>
        <v>0</v>
      </c>
      <c r="O6626" s="32">
        <f>IF('System Design'!$F$8=1,'Hourly Demand and Generation'!J6626*'System Design'!$F$22,IF('System Design'!$F$8=2,'Hourly Demand and Generation'!K6626*'System Design'!$F$22,IF('System Design'!$F$8=3,'Hourly Demand and Generation'!L6626*'System Design'!$F$22)))</f>
        <v>1068.75</v>
      </c>
      <c r="Q6626" s="32">
        <f t="shared" si="1476"/>
        <v>0</v>
      </c>
      <c r="R6626" s="32">
        <f t="shared" si="1479"/>
        <v>5400</v>
      </c>
      <c r="S6626" s="32">
        <f t="shared" si="1480"/>
        <v>0</v>
      </c>
      <c r="T6626" s="32">
        <f t="shared" si="1481"/>
        <v>21600</v>
      </c>
      <c r="U6626" s="32">
        <f t="shared" si="1482"/>
        <v>0</v>
      </c>
      <c r="V6626" s="32">
        <f t="shared" si="1477"/>
        <v>686.25</v>
      </c>
      <c r="W6626" s="32">
        <f t="shared" si="1483"/>
        <v>686.25</v>
      </c>
      <c r="X6626" s="32">
        <f t="shared" si="1484"/>
        <v>686.25</v>
      </c>
    </row>
    <row r="6627" spans="1:24" x14ac:dyDescent="0.25">
      <c r="A6627" s="2"/>
      <c r="B6627" s="2" t="s">
        <v>11</v>
      </c>
      <c r="C6627" s="2">
        <f t="shared" si="1485"/>
        <v>276</v>
      </c>
      <c r="D6627" s="2">
        <f t="shared" si="1486"/>
        <v>23</v>
      </c>
      <c r="E6627" s="2">
        <f t="shared" si="1478"/>
        <v>6623</v>
      </c>
      <c r="F6627" s="11">
        <v>360</v>
      </c>
      <c r="G6627" s="9">
        <v>0</v>
      </c>
      <c r="H6627" s="9">
        <v>0</v>
      </c>
      <c r="I6627" s="9">
        <v>0</v>
      </c>
      <c r="J6627" s="9">
        <v>0.36</v>
      </c>
      <c r="K6627" s="9">
        <v>0.36</v>
      </c>
      <c r="L6627" s="9">
        <v>0.36</v>
      </c>
      <c r="N6627" s="32">
        <f>IF('System Design'!$F$8=1,'Hourly Demand and Generation'!G6627*'System Design'!$F$21,IF('System Design'!$F$8=2,'Hourly Demand and Generation'!H6627*'System Design'!$F$21,IF('System Design'!$F$8=3,'Hourly Demand and Generation'!I6627*'System Design'!$F$21)))</f>
        <v>0</v>
      </c>
      <c r="O6627" s="32">
        <f>IF('System Design'!$F$8=1,'Hourly Demand and Generation'!J6627*'System Design'!$F$22,IF('System Design'!$F$8=2,'Hourly Demand and Generation'!K6627*'System Design'!$F$22,IF('System Design'!$F$8=3,'Hourly Demand and Generation'!L6627*'System Design'!$F$22)))</f>
        <v>900</v>
      </c>
      <c r="Q6627" s="32">
        <f t="shared" si="1476"/>
        <v>0</v>
      </c>
      <c r="R6627" s="32">
        <f t="shared" si="1479"/>
        <v>5400</v>
      </c>
      <c r="S6627" s="32">
        <f t="shared" si="1480"/>
        <v>0</v>
      </c>
      <c r="T6627" s="32">
        <f t="shared" si="1481"/>
        <v>21600</v>
      </c>
      <c r="U6627" s="32">
        <f t="shared" si="1482"/>
        <v>0</v>
      </c>
      <c r="V6627" s="32">
        <f t="shared" si="1477"/>
        <v>540</v>
      </c>
      <c r="W6627" s="32">
        <f t="shared" si="1483"/>
        <v>540</v>
      </c>
      <c r="X6627" s="32">
        <f t="shared" si="1484"/>
        <v>540</v>
      </c>
    </row>
    <row r="6628" spans="1:24" x14ac:dyDescent="0.25">
      <c r="A6628" s="2"/>
      <c r="B6628" s="2" t="s">
        <v>11</v>
      </c>
      <c r="C6628" s="2">
        <f t="shared" si="1485"/>
        <v>276</v>
      </c>
      <c r="D6628" s="2">
        <f t="shared" si="1486"/>
        <v>24</v>
      </c>
      <c r="E6628" s="2">
        <f t="shared" si="1478"/>
        <v>6624</v>
      </c>
      <c r="F6628" s="11">
        <v>315</v>
      </c>
      <c r="G6628" s="9">
        <v>0</v>
      </c>
      <c r="H6628" s="9">
        <v>0</v>
      </c>
      <c r="I6628" s="9">
        <v>0</v>
      </c>
      <c r="J6628" s="9">
        <v>0.36</v>
      </c>
      <c r="K6628" s="9">
        <v>0.36</v>
      </c>
      <c r="L6628" s="9">
        <v>0.36</v>
      </c>
      <c r="N6628" s="32">
        <f>IF('System Design'!$F$8=1,'Hourly Demand and Generation'!G6628*'System Design'!$F$21,IF('System Design'!$F$8=2,'Hourly Demand and Generation'!H6628*'System Design'!$F$21,IF('System Design'!$F$8=3,'Hourly Demand and Generation'!I6628*'System Design'!$F$21)))</f>
        <v>0</v>
      </c>
      <c r="O6628" s="32">
        <f>IF('System Design'!$F$8=1,'Hourly Demand and Generation'!J6628*'System Design'!$F$22,IF('System Design'!$F$8=2,'Hourly Demand and Generation'!K6628*'System Design'!$F$22,IF('System Design'!$F$8=3,'Hourly Demand and Generation'!L6628*'System Design'!$F$22)))</f>
        <v>900</v>
      </c>
      <c r="Q6628" s="32">
        <f t="shared" si="1476"/>
        <v>0</v>
      </c>
      <c r="R6628" s="32">
        <f t="shared" si="1479"/>
        <v>5400</v>
      </c>
      <c r="S6628" s="32">
        <f t="shared" si="1480"/>
        <v>0</v>
      </c>
      <c r="T6628" s="32">
        <f t="shared" si="1481"/>
        <v>21600</v>
      </c>
      <c r="U6628" s="32">
        <f t="shared" si="1482"/>
        <v>0</v>
      </c>
      <c r="V6628" s="32">
        <f t="shared" si="1477"/>
        <v>585</v>
      </c>
      <c r="W6628" s="32">
        <f t="shared" si="1483"/>
        <v>585</v>
      </c>
      <c r="X6628" s="32">
        <f t="shared" si="1484"/>
        <v>585</v>
      </c>
    </row>
    <row r="6629" spans="1:24" x14ac:dyDescent="0.25">
      <c r="A6629" s="2"/>
      <c r="B6629" s="2" t="s">
        <v>11</v>
      </c>
      <c r="C6629" s="2">
        <f>C6628+1</f>
        <v>277</v>
      </c>
      <c r="D6629" s="2">
        <v>1</v>
      </c>
      <c r="E6629" s="2">
        <f t="shared" si="1478"/>
        <v>6625</v>
      </c>
      <c r="F6629" s="11">
        <v>270</v>
      </c>
      <c r="G6629" s="9">
        <v>0</v>
      </c>
      <c r="H6629" s="9">
        <v>0</v>
      </c>
      <c r="I6629" s="9">
        <v>0</v>
      </c>
      <c r="J6629" s="9">
        <v>0.22142729287778901</v>
      </c>
      <c r="K6629" s="9">
        <v>0.45</v>
      </c>
      <c r="L6629" s="9">
        <v>0.45</v>
      </c>
      <c r="N6629" s="32">
        <f>IF('System Design'!$F$8=1,'Hourly Demand and Generation'!G6629*'System Design'!$F$21,IF('System Design'!$F$8=2,'Hourly Demand and Generation'!H6629*'System Design'!$F$21,IF('System Design'!$F$8=3,'Hourly Demand and Generation'!I6629*'System Design'!$F$21)))</f>
        <v>0</v>
      </c>
      <c r="O6629" s="32">
        <f>IF('System Design'!$F$8=1,'Hourly Demand and Generation'!J6629*'System Design'!$F$22,IF('System Design'!$F$8=2,'Hourly Demand and Generation'!K6629*'System Design'!$F$22,IF('System Design'!$F$8=3,'Hourly Demand and Generation'!L6629*'System Design'!$F$22)))</f>
        <v>1125</v>
      </c>
      <c r="Q6629" s="32">
        <f t="shared" si="1476"/>
        <v>0</v>
      </c>
      <c r="R6629" s="32">
        <f t="shared" si="1479"/>
        <v>5400</v>
      </c>
      <c r="S6629" s="32">
        <f t="shared" si="1480"/>
        <v>0</v>
      </c>
      <c r="T6629" s="32">
        <f t="shared" si="1481"/>
        <v>21600</v>
      </c>
      <c r="U6629" s="32">
        <f t="shared" si="1482"/>
        <v>0</v>
      </c>
      <c r="V6629" s="32">
        <f t="shared" si="1477"/>
        <v>855</v>
      </c>
      <c r="W6629" s="32">
        <f t="shared" si="1483"/>
        <v>855</v>
      </c>
      <c r="X6629" s="32">
        <f t="shared" si="1484"/>
        <v>855</v>
      </c>
    </row>
    <row r="6630" spans="1:24" x14ac:dyDescent="0.25">
      <c r="A6630" s="2"/>
      <c r="B6630" s="2" t="s">
        <v>11</v>
      </c>
      <c r="C6630" s="2">
        <f>C6629</f>
        <v>277</v>
      </c>
      <c r="D6630" s="2">
        <f>D6629+1</f>
        <v>2</v>
      </c>
      <c r="E6630" s="2">
        <f t="shared" si="1478"/>
        <v>6626</v>
      </c>
      <c r="F6630" s="11">
        <v>247.5</v>
      </c>
      <c r="G6630" s="9">
        <v>0</v>
      </c>
      <c r="H6630" s="9">
        <v>0</v>
      </c>
      <c r="I6630" s="9">
        <v>0</v>
      </c>
      <c r="J6630" s="9">
        <v>0.19928456359001001</v>
      </c>
      <c r="K6630" s="9">
        <v>0.40500000000000003</v>
      </c>
      <c r="L6630" s="9">
        <v>0.40500000000000003</v>
      </c>
      <c r="N6630" s="32">
        <f>IF('System Design'!$F$8=1,'Hourly Demand and Generation'!G6630*'System Design'!$F$21,IF('System Design'!$F$8=2,'Hourly Demand and Generation'!H6630*'System Design'!$F$21,IF('System Design'!$F$8=3,'Hourly Demand and Generation'!I6630*'System Design'!$F$21)))</f>
        <v>0</v>
      </c>
      <c r="O6630" s="32">
        <f>IF('System Design'!$F$8=1,'Hourly Demand and Generation'!J6630*'System Design'!$F$22,IF('System Design'!$F$8=2,'Hourly Demand and Generation'!K6630*'System Design'!$F$22,IF('System Design'!$F$8=3,'Hourly Demand and Generation'!L6630*'System Design'!$F$22)))</f>
        <v>1012.5000000000001</v>
      </c>
      <c r="Q6630" s="32">
        <f t="shared" si="1476"/>
        <v>0</v>
      </c>
      <c r="R6630" s="32">
        <f t="shared" si="1479"/>
        <v>5400</v>
      </c>
      <c r="S6630" s="32">
        <f t="shared" si="1480"/>
        <v>0</v>
      </c>
      <c r="T6630" s="32">
        <f t="shared" si="1481"/>
        <v>21600</v>
      </c>
      <c r="U6630" s="32">
        <f t="shared" si="1482"/>
        <v>0</v>
      </c>
      <c r="V6630" s="32">
        <f t="shared" si="1477"/>
        <v>765.00000000000011</v>
      </c>
      <c r="W6630" s="32">
        <f t="shared" si="1483"/>
        <v>765.00000000000011</v>
      </c>
      <c r="X6630" s="32">
        <f t="shared" si="1484"/>
        <v>765.00000000000011</v>
      </c>
    </row>
    <row r="6631" spans="1:24" x14ac:dyDescent="0.25">
      <c r="A6631" s="2"/>
      <c r="B6631" s="2" t="s">
        <v>11</v>
      </c>
      <c r="C6631" s="2">
        <f t="shared" ref="C6631:C6652" si="1487">C6630</f>
        <v>277</v>
      </c>
      <c r="D6631" s="2">
        <f t="shared" ref="D6631:D6652" si="1488">D6630+1</f>
        <v>3</v>
      </c>
      <c r="E6631" s="2">
        <f t="shared" si="1478"/>
        <v>6627</v>
      </c>
      <c r="F6631" s="11">
        <v>225</v>
      </c>
      <c r="G6631" s="9">
        <v>0</v>
      </c>
      <c r="H6631" s="9">
        <v>0</v>
      </c>
      <c r="I6631" s="9">
        <v>0</v>
      </c>
      <c r="J6631" s="9">
        <v>0.19928456359001001</v>
      </c>
      <c r="K6631" s="9">
        <v>0.40500000000000003</v>
      </c>
      <c r="L6631" s="9">
        <v>0.40500000000000003</v>
      </c>
      <c r="N6631" s="32">
        <f>IF('System Design'!$F$8=1,'Hourly Demand and Generation'!G6631*'System Design'!$F$21,IF('System Design'!$F$8=2,'Hourly Demand and Generation'!H6631*'System Design'!$F$21,IF('System Design'!$F$8=3,'Hourly Demand and Generation'!I6631*'System Design'!$F$21)))</f>
        <v>0</v>
      </c>
      <c r="O6631" s="32">
        <f>IF('System Design'!$F$8=1,'Hourly Demand and Generation'!J6631*'System Design'!$F$22,IF('System Design'!$F$8=2,'Hourly Demand and Generation'!K6631*'System Design'!$F$22,IF('System Design'!$F$8=3,'Hourly Demand and Generation'!L6631*'System Design'!$F$22)))</f>
        <v>1012.5000000000001</v>
      </c>
      <c r="Q6631" s="32">
        <f t="shared" si="1476"/>
        <v>0</v>
      </c>
      <c r="R6631" s="32">
        <f t="shared" si="1479"/>
        <v>5400</v>
      </c>
      <c r="S6631" s="32">
        <f t="shared" si="1480"/>
        <v>0</v>
      </c>
      <c r="T6631" s="32">
        <f t="shared" si="1481"/>
        <v>21600</v>
      </c>
      <c r="U6631" s="32">
        <f t="shared" si="1482"/>
        <v>0</v>
      </c>
      <c r="V6631" s="32">
        <f t="shared" si="1477"/>
        <v>787.50000000000011</v>
      </c>
      <c r="W6631" s="32">
        <f t="shared" si="1483"/>
        <v>787.50000000000011</v>
      </c>
      <c r="X6631" s="32">
        <f t="shared" si="1484"/>
        <v>787.50000000000011</v>
      </c>
    </row>
    <row r="6632" spans="1:24" x14ac:dyDescent="0.25">
      <c r="A6632" s="2"/>
      <c r="B6632" s="2" t="s">
        <v>11</v>
      </c>
      <c r="C6632" s="2">
        <f t="shared" si="1487"/>
        <v>277</v>
      </c>
      <c r="D6632" s="2">
        <f t="shared" si="1488"/>
        <v>4</v>
      </c>
      <c r="E6632" s="2">
        <f t="shared" si="1478"/>
        <v>6628</v>
      </c>
      <c r="F6632" s="11">
        <v>270</v>
      </c>
      <c r="G6632" s="9">
        <v>0</v>
      </c>
      <c r="H6632" s="9">
        <v>0</v>
      </c>
      <c r="I6632" s="9">
        <v>0</v>
      </c>
      <c r="J6632" s="9">
        <v>0.22142729287778901</v>
      </c>
      <c r="K6632" s="9">
        <v>0.45</v>
      </c>
      <c r="L6632" s="9">
        <v>0.45</v>
      </c>
      <c r="N6632" s="32">
        <f>IF('System Design'!$F$8=1,'Hourly Demand and Generation'!G6632*'System Design'!$F$21,IF('System Design'!$F$8=2,'Hourly Demand and Generation'!H6632*'System Design'!$F$21,IF('System Design'!$F$8=3,'Hourly Demand and Generation'!I6632*'System Design'!$F$21)))</f>
        <v>0</v>
      </c>
      <c r="O6632" s="32">
        <f>IF('System Design'!$F$8=1,'Hourly Demand and Generation'!J6632*'System Design'!$F$22,IF('System Design'!$F$8=2,'Hourly Demand and Generation'!K6632*'System Design'!$F$22,IF('System Design'!$F$8=3,'Hourly Demand and Generation'!L6632*'System Design'!$F$22)))</f>
        <v>1125</v>
      </c>
      <c r="Q6632" s="32">
        <f t="shared" si="1476"/>
        <v>0</v>
      </c>
      <c r="R6632" s="32">
        <f t="shared" si="1479"/>
        <v>5400</v>
      </c>
      <c r="S6632" s="32">
        <f t="shared" si="1480"/>
        <v>0</v>
      </c>
      <c r="T6632" s="32">
        <f t="shared" si="1481"/>
        <v>21600</v>
      </c>
      <c r="U6632" s="32">
        <f t="shared" si="1482"/>
        <v>0</v>
      </c>
      <c r="V6632" s="32">
        <f t="shared" si="1477"/>
        <v>855</v>
      </c>
      <c r="W6632" s="32">
        <f t="shared" si="1483"/>
        <v>855</v>
      </c>
      <c r="X6632" s="32">
        <f t="shared" si="1484"/>
        <v>855</v>
      </c>
    </row>
    <row r="6633" spans="1:24" x14ac:dyDescent="0.25">
      <c r="A6633" s="2"/>
      <c r="B6633" s="2" t="s">
        <v>11</v>
      </c>
      <c r="C6633" s="2">
        <f t="shared" si="1487"/>
        <v>277</v>
      </c>
      <c r="D6633" s="2">
        <f t="shared" si="1488"/>
        <v>5</v>
      </c>
      <c r="E6633" s="2">
        <f t="shared" si="1478"/>
        <v>6629</v>
      </c>
      <c r="F6633" s="11">
        <v>292.5</v>
      </c>
      <c r="G6633" s="9">
        <v>0</v>
      </c>
      <c r="H6633" s="9">
        <v>2.5600000000000001E-2</v>
      </c>
      <c r="I6633" s="9">
        <v>5.1200000000000002E-2</v>
      </c>
      <c r="J6633" s="9">
        <v>0.17714183430223099</v>
      </c>
      <c r="K6633" s="9">
        <v>0.36</v>
      </c>
      <c r="L6633" s="9">
        <v>0.36</v>
      </c>
      <c r="N6633" s="32">
        <f>IF('System Design'!$F$8=1,'Hourly Demand and Generation'!G6633*'System Design'!$F$21,IF('System Design'!$F$8=2,'Hourly Demand and Generation'!H6633*'System Design'!$F$21,IF('System Design'!$F$8=3,'Hourly Demand and Generation'!I6633*'System Design'!$F$21)))</f>
        <v>25.6</v>
      </c>
      <c r="O6633" s="32">
        <f>IF('System Design'!$F$8=1,'Hourly Demand and Generation'!J6633*'System Design'!$F$22,IF('System Design'!$F$8=2,'Hourly Demand and Generation'!K6633*'System Design'!$F$22,IF('System Design'!$F$8=3,'Hourly Demand and Generation'!L6633*'System Design'!$F$22)))</f>
        <v>900</v>
      </c>
      <c r="Q6633" s="32">
        <f t="shared" si="1476"/>
        <v>0</v>
      </c>
      <c r="R6633" s="32">
        <f t="shared" si="1479"/>
        <v>5400</v>
      </c>
      <c r="S6633" s="32">
        <f t="shared" si="1480"/>
        <v>0</v>
      </c>
      <c r="T6633" s="32">
        <f t="shared" si="1481"/>
        <v>21600</v>
      </c>
      <c r="U6633" s="32">
        <f t="shared" si="1482"/>
        <v>0</v>
      </c>
      <c r="V6633" s="32">
        <f t="shared" si="1477"/>
        <v>633.1</v>
      </c>
      <c r="W6633" s="32">
        <f t="shared" si="1483"/>
        <v>633.1</v>
      </c>
      <c r="X6633" s="32">
        <f t="shared" si="1484"/>
        <v>633.1</v>
      </c>
    </row>
    <row r="6634" spans="1:24" x14ac:dyDescent="0.25">
      <c r="A6634" s="2"/>
      <c r="B6634" s="2" t="s">
        <v>11</v>
      </c>
      <c r="C6634" s="2">
        <f t="shared" si="1487"/>
        <v>277</v>
      </c>
      <c r="D6634" s="2">
        <f t="shared" si="1488"/>
        <v>6</v>
      </c>
      <c r="E6634" s="2">
        <f t="shared" si="1478"/>
        <v>6630</v>
      </c>
      <c r="F6634" s="11">
        <v>315</v>
      </c>
      <c r="G6634" s="9">
        <v>5.1200000000000002E-2</v>
      </c>
      <c r="H6634" s="9">
        <v>0.08</v>
      </c>
      <c r="I6634" s="9">
        <v>0.10879999999999999</v>
      </c>
      <c r="J6634" s="9">
        <v>0.17714183430223099</v>
      </c>
      <c r="K6634" s="9">
        <v>0.36</v>
      </c>
      <c r="L6634" s="9">
        <v>0.36</v>
      </c>
      <c r="N6634" s="32">
        <f>IF('System Design'!$F$8=1,'Hourly Demand and Generation'!G6634*'System Design'!$F$21,IF('System Design'!$F$8=2,'Hourly Demand and Generation'!H6634*'System Design'!$F$21,IF('System Design'!$F$8=3,'Hourly Demand and Generation'!I6634*'System Design'!$F$21)))</f>
        <v>54.4</v>
      </c>
      <c r="O6634" s="32">
        <f>IF('System Design'!$F$8=1,'Hourly Demand and Generation'!J6634*'System Design'!$F$22,IF('System Design'!$F$8=2,'Hourly Demand and Generation'!K6634*'System Design'!$F$22,IF('System Design'!$F$8=3,'Hourly Demand and Generation'!L6634*'System Design'!$F$22)))</f>
        <v>900</v>
      </c>
      <c r="Q6634" s="32">
        <f t="shared" si="1476"/>
        <v>0</v>
      </c>
      <c r="R6634" s="32">
        <f t="shared" si="1479"/>
        <v>5400</v>
      </c>
      <c r="S6634" s="32">
        <f t="shared" si="1480"/>
        <v>0</v>
      </c>
      <c r="T6634" s="32">
        <f t="shared" si="1481"/>
        <v>21600</v>
      </c>
      <c r="U6634" s="32">
        <f t="shared" si="1482"/>
        <v>0</v>
      </c>
      <c r="V6634" s="32">
        <f t="shared" si="1477"/>
        <v>639.4</v>
      </c>
      <c r="W6634" s="32">
        <f t="shared" si="1483"/>
        <v>639.4</v>
      </c>
      <c r="X6634" s="32">
        <f t="shared" si="1484"/>
        <v>639.4</v>
      </c>
    </row>
    <row r="6635" spans="1:24" x14ac:dyDescent="0.25">
      <c r="A6635" s="2"/>
      <c r="B6635" s="2" t="s">
        <v>11</v>
      </c>
      <c r="C6635" s="2">
        <f t="shared" si="1487"/>
        <v>277</v>
      </c>
      <c r="D6635" s="2">
        <f t="shared" si="1488"/>
        <v>7</v>
      </c>
      <c r="E6635" s="2">
        <f t="shared" si="1478"/>
        <v>6631</v>
      </c>
      <c r="F6635" s="11">
        <v>337.5</v>
      </c>
      <c r="G6635" s="9">
        <v>0.10879999999999999</v>
      </c>
      <c r="H6635" s="9">
        <v>0.13439999999999999</v>
      </c>
      <c r="I6635" s="9">
        <v>0.16</v>
      </c>
      <c r="J6635" s="9">
        <v>0.19928456359001001</v>
      </c>
      <c r="K6635" s="9">
        <v>0.40500000000000003</v>
      </c>
      <c r="L6635" s="9">
        <v>0.40500000000000003</v>
      </c>
      <c r="N6635" s="32">
        <f>IF('System Design'!$F$8=1,'Hourly Demand and Generation'!G6635*'System Design'!$F$21,IF('System Design'!$F$8=2,'Hourly Demand and Generation'!H6635*'System Design'!$F$21,IF('System Design'!$F$8=3,'Hourly Demand and Generation'!I6635*'System Design'!$F$21)))</f>
        <v>80</v>
      </c>
      <c r="O6635" s="32">
        <f>IF('System Design'!$F$8=1,'Hourly Demand and Generation'!J6635*'System Design'!$F$22,IF('System Design'!$F$8=2,'Hourly Demand and Generation'!K6635*'System Design'!$F$22,IF('System Design'!$F$8=3,'Hourly Demand and Generation'!L6635*'System Design'!$F$22)))</f>
        <v>1012.5000000000001</v>
      </c>
      <c r="Q6635" s="32">
        <f t="shared" si="1476"/>
        <v>0</v>
      </c>
      <c r="R6635" s="32">
        <f t="shared" si="1479"/>
        <v>5400</v>
      </c>
      <c r="S6635" s="32">
        <f t="shared" si="1480"/>
        <v>0</v>
      </c>
      <c r="T6635" s="32">
        <f t="shared" si="1481"/>
        <v>21600</v>
      </c>
      <c r="U6635" s="32">
        <f t="shared" si="1482"/>
        <v>0</v>
      </c>
      <c r="V6635" s="32">
        <f t="shared" si="1477"/>
        <v>755</v>
      </c>
      <c r="W6635" s="32">
        <f t="shared" si="1483"/>
        <v>755</v>
      </c>
      <c r="X6635" s="32">
        <f t="shared" si="1484"/>
        <v>755</v>
      </c>
    </row>
    <row r="6636" spans="1:24" x14ac:dyDescent="0.25">
      <c r="A6636" s="2"/>
      <c r="B6636" s="2" t="s">
        <v>11</v>
      </c>
      <c r="C6636" s="2">
        <f t="shared" si="1487"/>
        <v>277</v>
      </c>
      <c r="D6636" s="2">
        <f t="shared" si="1488"/>
        <v>8</v>
      </c>
      <c r="E6636" s="2">
        <f t="shared" si="1478"/>
        <v>6632</v>
      </c>
      <c r="F6636" s="11">
        <v>360</v>
      </c>
      <c r="G6636" s="9">
        <v>0.2112</v>
      </c>
      <c r="H6636" s="9">
        <v>0.24</v>
      </c>
      <c r="I6636" s="9">
        <v>0.26879999999999998</v>
      </c>
      <c r="J6636" s="9">
        <v>0.19928456359001001</v>
      </c>
      <c r="K6636" s="9">
        <v>0.40500000000000003</v>
      </c>
      <c r="L6636" s="9">
        <v>0.40500000000000003</v>
      </c>
      <c r="N6636" s="32">
        <f>IF('System Design'!$F$8=1,'Hourly Demand and Generation'!G6636*'System Design'!$F$21,IF('System Design'!$F$8=2,'Hourly Demand and Generation'!H6636*'System Design'!$F$21,IF('System Design'!$F$8=3,'Hourly Demand and Generation'!I6636*'System Design'!$F$21)))</f>
        <v>134.4</v>
      </c>
      <c r="O6636" s="32">
        <f>IF('System Design'!$F$8=1,'Hourly Demand and Generation'!J6636*'System Design'!$F$22,IF('System Design'!$F$8=2,'Hourly Demand and Generation'!K6636*'System Design'!$F$22,IF('System Design'!$F$8=3,'Hourly Demand and Generation'!L6636*'System Design'!$F$22)))</f>
        <v>1012.5000000000001</v>
      </c>
      <c r="Q6636" s="32">
        <f t="shared" si="1476"/>
        <v>0</v>
      </c>
      <c r="R6636" s="32">
        <f t="shared" si="1479"/>
        <v>5400</v>
      </c>
      <c r="S6636" s="32">
        <f t="shared" si="1480"/>
        <v>0</v>
      </c>
      <c r="T6636" s="32">
        <f t="shared" si="1481"/>
        <v>21600</v>
      </c>
      <c r="U6636" s="32">
        <f t="shared" si="1482"/>
        <v>0</v>
      </c>
      <c r="V6636" s="32">
        <f t="shared" si="1477"/>
        <v>786.90000000000009</v>
      </c>
      <c r="W6636" s="32">
        <f t="shared" si="1483"/>
        <v>786.90000000000009</v>
      </c>
      <c r="X6636" s="32">
        <f t="shared" si="1484"/>
        <v>786.90000000000009</v>
      </c>
    </row>
    <row r="6637" spans="1:24" x14ac:dyDescent="0.25">
      <c r="A6637" s="2"/>
      <c r="B6637" s="2" t="s">
        <v>11</v>
      </c>
      <c r="C6637" s="2">
        <f t="shared" si="1487"/>
        <v>277</v>
      </c>
      <c r="D6637" s="2">
        <f t="shared" si="1488"/>
        <v>9</v>
      </c>
      <c r="E6637" s="2">
        <f t="shared" si="1478"/>
        <v>6633</v>
      </c>
      <c r="F6637" s="11">
        <v>360</v>
      </c>
      <c r="G6637" s="9">
        <v>0.32</v>
      </c>
      <c r="H6637" s="9">
        <v>0.34560000000000002</v>
      </c>
      <c r="I6637" s="9">
        <v>0.37119999999999997</v>
      </c>
      <c r="J6637" s="9">
        <v>0.17714183430223099</v>
      </c>
      <c r="K6637" s="9">
        <v>0.36</v>
      </c>
      <c r="L6637" s="9">
        <v>0.36</v>
      </c>
      <c r="N6637" s="32">
        <f>IF('System Design'!$F$8=1,'Hourly Demand and Generation'!G6637*'System Design'!$F$21,IF('System Design'!$F$8=2,'Hourly Demand and Generation'!H6637*'System Design'!$F$21,IF('System Design'!$F$8=3,'Hourly Demand and Generation'!I6637*'System Design'!$F$21)))</f>
        <v>185.6</v>
      </c>
      <c r="O6637" s="32">
        <f>IF('System Design'!$F$8=1,'Hourly Demand and Generation'!J6637*'System Design'!$F$22,IF('System Design'!$F$8=2,'Hourly Demand and Generation'!K6637*'System Design'!$F$22,IF('System Design'!$F$8=3,'Hourly Demand and Generation'!L6637*'System Design'!$F$22)))</f>
        <v>900</v>
      </c>
      <c r="Q6637" s="32">
        <f t="shared" si="1476"/>
        <v>0</v>
      </c>
      <c r="R6637" s="32">
        <f t="shared" si="1479"/>
        <v>5400</v>
      </c>
      <c r="S6637" s="32">
        <f t="shared" si="1480"/>
        <v>0</v>
      </c>
      <c r="T6637" s="32">
        <f t="shared" si="1481"/>
        <v>21600</v>
      </c>
      <c r="U6637" s="32">
        <f t="shared" si="1482"/>
        <v>0</v>
      </c>
      <c r="V6637" s="32">
        <f t="shared" si="1477"/>
        <v>725.59999999999991</v>
      </c>
      <c r="W6637" s="32">
        <f t="shared" si="1483"/>
        <v>725.59999999999991</v>
      </c>
      <c r="X6637" s="32">
        <f t="shared" si="1484"/>
        <v>725.59999999999991</v>
      </c>
    </row>
    <row r="6638" spans="1:24" x14ac:dyDescent="0.25">
      <c r="A6638" s="2"/>
      <c r="B6638" s="2" t="s">
        <v>11</v>
      </c>
      <c r="C6638" s="2">
        <f t="shared" si="1487"/>
        <v>277</v>
      </c>
      <c r="D6638" s="2">
        <f t="shared" si="1488"/>
        <v>10</v>
      </c>
      <c r="E6638" s="2">
        <f t="shared" si="1478"/>
        <v>6634</v>
      </c>
      <c r="F6638" s="11">
        <v>351</v>
      </c>
      <c r="G6638" s="9">
        <v>0.42880000000000001</v>
      </c>
      <c r="H6638" s="9">
        <v>0.45440000000000003</v>
      </c>
      <c r="I6638" s="9">
        <v>0.48</v>
      </c>
      <c r="J6638" s="9">
        <v>0.19928456359001001</v>
      </c>
      <c r="K6638" s="9">
        <v>0.40500000000000003</v>
      </c>
      <c r="L6638" s="9">
        <v>0.40500000000000003</v>
      </c>
      <c r="N6638" s="32">
        <f>IF('System Design'!$F$8=1,'Hourly Demand and Generation'!G6638*'System Design'!$F$21,IF('System Design'!$F$8=2,'Hourly Demand and Generation'!H6638*'System Design'!$F$21,IF('System Design'!$F$8=3,'Hourly Demand and Generation'!I6638*'System Design'!$F$21)))</f>
        <v>240</v>
      </c>
      <c r="O6638" s="32">
        <f>IF('System Design'!$F$8=1,'Hourly Demand and Generation'!J6638*'System Design'!$F$22,IF('System Design'!$F$8=2,'Hourly Demand and Generation'!K6638*'System Design'!$F$22,IF('System Design'!$F$8=3,'Hourly Demand and Generation'!L6638*'System Design'!$F$22)))</f>
        <v>1012.5000000000001</v>
      </c>
      <c r="Q6638" s="32">
        <f t="shared" si="1476"/>
        <v>0</v>
      </c>
      <c r="R6638" s="32">
        <f t="shared" si="1479"/>
        <v>5400</v>
      </c>
      <c r="S6638" s="32">
        <f t="shared" si="1480"/>
        <v>0</v>
      </c>
      <c r="T6638" s="32">
        <f t="shared" si="1481"/>
        <v>21600</v>
      </c>
      <c r="U6638" s="32">
        <f t="shared" si="1482"/>
        <v>0</v>
      </c>
      <c r="V6638" s="32">
        <f t="shared" si="1477"/>
        <v>901.5</v>
      </c>
      <c r="W6638" s="32">
        <f t="shared" si="1483"/>
        <v>901.5</v>
      </c>
      <c r="X6638" s="32">
        <f t="shared" si="1484"/>
        <v>901.5</v>
      </c>
    </row>
    <row r="6639" spans="1:24" x14ac:dyDescent="0.25">
      <c r="A6639" s="2"/>
      <c r="B6639" s="2" t="s">
        <v>11</v>
      </c>
      <c r="C6639" s="2">
        <f t="shared" si="1487"/>
        <v>277</v>
      </c>
      <c r="D6639" s="2">
        <f t="shared" si="1488"/>
        <v>11</v>
      </c>
      <c r="E6639" s="2">
        <f t="shared" si="1478"/>
        <v>6635</v>
      </c>
      <c r="F6639" s="11">
        <v>346.5</v>
      </c>
      <c r="G6639" s="9">
        <v>0.53120000000000001</v>
      </c>
      <c r="H6639" s="9">
        <v>0.56000000000000005</v>
      </c>
      <c r="I6639" s="9">
        <v>0.58879999999999999</v>
      </c>
      <c r="J6639" s="9">
        <v>0.17714183430223099</v>
      </c>
      <c r="K6639" s="9">
        <v>0.36</v>
      </c>
      <c r="L6639" s="9">
        <v>0.36</v>
      </c>
      <c r="N6639" s="32">
        <f>IF('System Design'!$F$8=1,'Hourly Demand and Generation'!G6639*'System Design'!$F$21,IF('System Design'!$F$8=2,'Hourly Demand and Generation'!H6639*'System Design'!$F$21,IF('System Design'!$F$8=3,'Hourly Demand and Generation'!I6639*'System Design'!$F$21)))</f>
        <v>294.39999999999998</v>
      </c>
      <c r="O6639" s="32">
        <f>IF('System Design'!$F$8=1,'Hourly Demand and Generation'!J6639*'System Design'!$F$22,IF('System Design'!$F$8=2,'Hourly Demand and Generation'!K6639*'System Design'!$F$22,IF('System Design'!$F$8=3,'Hourly Demand and Generation'!L6639*'System Design'!$F$22)))</f>
        <v>900</v>
      </c>
      <c r="Q6639" s="32">
        <f t="shared" si="1476"/>
        <v>0</v>
      </c>
      <c r="R6639" s="32">
        <f t="shared" si="1479"/>
        <v>5400</v>
      </c>
      <c r="S6639" s="32">
        <f t="shared" si="1480"/>
        <v>0</v>
      </c>
      <c r="T6639" s="32">
        <f t="shared" si="1481"/>
        <v>21600</v>
      </c>
      <c r="U6639" s="32">
        <f t="shared" si="1482"/>
        <v>0</v>
      </c>
      <c r="V6639" s="32">
        <f t="shared" si="1477"/>
        <v>847.90000000000009</v>
      </c>
      <c r="W6639" s="32">
        <f t="shared" si="1483"/>
        <v>847.90000000000009</v>
      </c>
      <c r="X6639" s="32">
        <f t="shared" si="1484"/>
        <v>847.90000000000009</v>
      </c>
    </row>
    <row r="6640" spans="1:24" x14ac:dyDescent="0.25">
      <c r="A6640" s="2"/>
      <c r="B6640" s="2" t="s">
        <v>11</v>
      </c>
      <c r="C6640" s="2">
        <f t="shared" si="1487"/>
        <v>277</v>
      </c>
      <c r="D6640" s="2">
        <f t="shared" si="1488"/>
        <v>12</v>
      </c>
      <c r="E6640" s="2">
        <f t="shared" si="1478"/>
        <v>6636</v>
      </c>
      <c r="F6640" s="11">
        <v>346.5</v>
      </c>
      <c r="G6640" s="9">
        <v>0.64</v>
      </c>
      <c r="H6640" s="9">
        <v>0.64</v>
      </c>
      <c r="I6640" s="9">
        <v>0.64</v>
      </c>
      <c r="J6640" s="9">
        <v>0.16607046965834199</v>
      </c>
      <c r="K6640" s="9">
        <v>0.33750000000000002</v>
      </c>
      <c r="L6640" s="9">
        <v>0.33750000000000002</v>
      </c>
      <c r="N6640" s="32">
        <f>IF('System Design'!$F$8=1,'Hourly Demand and Generation'!G6640*'System Design'!$F$21,IF('System Design'!$F$8=2,'Hourly Demand and Generation'!H6640*'System Design'!$F$21,IF('System Design'!$F$8=3,'Hourly Demand and Generation'!I6640*'System Design'!$F$21)))</f>
        <v>320</v>
      </c>
      <c r="O6640" s="32">
        <f>IF('System Design'!$F$8=1,'Hourly Demand and Generation'!J6640*'System Design'!$F$22,IF('System Design'!$F$8=2,'Hourly Demand and Generation'!K6640*'System Design'!$F$22,IF('System Design'!$F$8=3,'Hourly Demand and Generation'!L6640*'System Design'!$F$22)))</f>
        <v>843.75</v>
      </c>
      <c r="Q6640" s="32">
        <f t="shared" si="1476"/>
        <v>0</v>
      </c>
      <c r="R6640" s="32">
        <f t="shared" si="1479"/>
        <v>5400</v>
      </c>
      <c r="S6640" s="32">
        <f t="shared" si="1480"/>
        <v>0</v>
      </c>
      <c r="T6640" s="32">
        <f t="shared" si="1481"/>
        <v>21600</v>
      </c>
      <c r="U6640" s="32">
        <f t="shared" si="1482"/>
        <v>0</v>
      </c>
      <c r="V6640" s="32">
        <f t="shared" si="1477"/>
        <v>817.25</v>
      </c>
      <c r="W6640" s="32">
        <f t="shared" si="1483"/>
        <v>817.25</v>
      </c>
      <c r="X6640" s="32">
        <f t="shared" si="1484"/>
        <v>817.25</v>
      </c>
    </row>
    <row r="6641" spans="1:24" x14ac:dyDescent="0.25">
      <c r="A6641" s="2"/>
      <c r="B6641" s="2" t="s">
        <v>11</v>
      </c>
      <c r="C6641" s="2">
        <f t="shared" si="1487"/>
        <v>277</v>
      </c>
      <c r="D6641" s="2">
        <f t="shared" si="1488"/>
        <v>13</v>
      </c>
      <c r="E6641" s="2">
        <f t="shared" si="1478"/>
        <v>6637</v>
      </c>
      <c r="F6641" s="11">
        <v>360</v>
      </c>
      <c r="G6641" s="9">
        <v>0.53120000000000001</v>
      </c>
      <c r="H6641" s="9">
        <v>0.56000000000000005</v>
      </c>
      <c r="I6641" s="9">
        <v>0.58879999999999999</v>
      </c>
      <c r="J6641" s="9">
        <v>0.17714183430223099</v>
      </c>
      <c r="K6641" s="9">
        <v>0.36</v>
      </c>
      <c r="L6641" s="9">
        <v>0.36</v>
      </c>
      <c r="N6641" s="32">
        <f>IF('System Design'!$F$8=1,'Hourly Demand and Generation'!G6641*'System Design'!$F$21,IF('System Design'!$F$8=2,'Hourly Demand and Generation'!H6641*'System Design'!$F$21,IF('System Design'!$F$8=3,'Hourly Demand and Generation'!I6641*'System Design'!$F$21)))</f>
        <v>294.39999999999998</v>
      </c>
      <c r="O6641" s="32">
        <f>IF('System Design'!$F$8=1,'Hourly Demand and Generation'!J6641*'System Design'!$F$22,IF('System Design'!$F$8=2,'Hourly Demand and Generation'!K6641*'System Design'!$F$22,IF('System Design'!$F$8=3,'Hourly Demand and Generation'!L6641*'System Design'!$F$22)))</f>
        <v>900</v>
      </c>
      <c r="Q6641" s="32">
        <f t="shared" si="1476"/>
        <v>0</v>
      </c>
      <c r="R6641" s="32">
        <f t="shared" si="1479"/>
        <v>5400</v>
      </c>
      <c r="S6641" s="32">
        <f t="shared" si="1480"/>
        <v>0</v>
      </c>
      <c r="T6641" s="32">
        <f t="shared" si="1481"/>
        <v>21600</v>
      </c>
      <c r="U6641" s="32">
        <f t="shared" si="1482"/>
        <v>0</v>
      </c>
      <c r="V6641" s="32">
        <f t="shared" si="1477"/>
        <v>834.40000000000009</v>
      </c>
      <c r="W6641" s="32">
        <f t="shared" si="1483"/>
        <v>834.40000000000009</v>
      </c>
      <c r="X6641" s="32">
        <f t="shared" si="1484"/>
        <v>834.40000000000009</v>
      </c>
    </row>
    <row r="6642" spans="1:24" x14ac:dyDescent="0.25">
      <c r="A6642" s="2"/>
      <c r="B6642" s="2" t="s">
        <v>11</v>
      </c>
      <c r="C6642" s="2">
        <f t="shared" si="1487"/>
        <v>277</v>
      </c>
      <c r="D6642" s="2">
        <f t="shared" si="1488"/>
        <v>14</v>
      </c>
      <c r="E6642" s="2">
        <f t="shared" si="1478"/>
        <v>6638</v>
      </c>
      <c r="F6642" s="11">
        <v>360</v>
      </c>
      <c r="G6642" s="9">
        <v>0.42880000000000001</v>
      </c>
      <c r="H6642" s="9">
        <v>0.45440000000000003</v>
      </c>
      <c r="I6642" s="9">
        <v>0.48</v>
      </c>
      <c r="J6642" s="9">
        <v>0.18821319894612101</v>
      </c>
      <c r="K6642" s="9">
        <v>0.38250000000000001</v>
      </c>
      <c r="L6642" s="9">
        <v>0.38250000000000001</v>
      </c>
      <c r="N6642" s="32">
        <f>IF('System Design'!$F$8=1,'Hourly Demand and Generation'!G6642*'System Design'!$F$21,IF('System Design'!$F$8=2,'Hourly Demand and Generation'!H6642*'System Design'!$F$21,IF('System Design'!$F$8=3,'Hourly Demand and Generation'!I6642*'System Design'!$F$21)))</f>
        <v>240</v>
      </c>
      <c r="O6642" s="32">
        <f>IF('System Design'!$F$8=1,'Hourly Demand and Generation'!J6642*'System Design'!$F$22,IF('System Design'!$F$8=2,'Hourly Demand and Generation'!K6642*'System Design'!$F$22,IF('System Design'!$F$8=3,'Hourly Demand and Generation'!L6642*'System Design'!$F$22)))</f>
        <v>956.25</v>
      </c>
      <c r="Q6642" s="32">
        <f t="shared" si="1476"/>
        <v>0</v>
      </c>
      <c r="R6642" s="32">
        <f t="shared" si="1479"/>
        <v>5400</v>
      </c>
      <c r="S6642" s="32">
        <f t="shared" si="1480"/>
        <v>0</v>
      </c>
      <c r="T6642" s="32">
        <f t="shared" si="1481"/>
        <v>21600</v>
      </c>
      <c r="U6642" s="32">
        <f t="shared" si="1482"/>
        <v>0</v>
      </c>
      <c r="V6642" s="32">
        <f t="shared" si="1477"/>
        <v>836.25</v>
      </c>
      <c r="W6642" s="32">
        <f t="shared" si="1483"/>
        <v>836.25</v>
      </c>
      <c r="X6642" s="32">
        <f t="shared" si="1484"/>
        <v>836.25</v>
      </c>
    </row>
    <row r="6643" spans="1:24" x14ac:dyDescent="0.25">
      <c r="A6643" s="2"/>
      <c r="B6643" s="2" t="s">
        <v>11</v>
      </c>
      <c r="C6643" s="2">
        <f t="shared" si="1487"/>
        <v>277</v>
      </c>
      <c r="D6643" s="2">
        <f t="shared" si="1488"/>
        <v>15</v>
      </c>
      <c r="E6643" s="2">
        <f t="shared" si="1478"/>
        <v>6639</v>
      </c>
      <c r="F6643" s="11">
        <v>382.5</v>
      </c>
      <c r="G6643" s="9">
        <v>0.32</v>
      </c>
      <c r="H6643" s="9">
        <v>0.34560000000000002</v>
      </c>
      <c r="I6643" s="9">
        <v>0.37119999999999997</v>
      </c>
      <c r="J6643" s="9">
        <v>0.19928456359001001</v>
      </c>
      <c r="K6643" s="9">
        <v>0.40500000000000003</v>
      </c>
      <c r="L6643" s="9">
        <v>0.40500000000000003</v>
      </c>
      <c r="N6643" s="32">
        <f>IF('System Design'!$F$8=1,'Hourly Demand and Generation'!G6643*'System Design'!$F$21,IF('System Design'!$F$8=2,'Hourly Demand and Generation'!H6643*'System Design'!$F$21,IF('System Design'!$F$8=3,'Hourly Demand and Generation'!I6643*'System Design'!$F$21)))</f>
        <v>185.6</v>
      </c>
      <c r="O6643" s="32">
        <f>IF('System Design'!$F$8=1,'Hourly Demand and Generation'!J6643*'System Design'!$F$22,IF('System Design'!$F$8=2,'Hourly Demand and Generation'!K6643*'System Design'!$F$22,IF('System Design'!$F$8=3,'Hourly Demand and Generation'!L6643*'System Design'!$F$22)))</f>
        <v>1012.5000000000001</v>
      </c>
      <c r="Q6643" s="32">
        <f t="shared" si="1476"/>
        <v>0</v>
      </c>
      <c r="R6643" s="32">
        <f t="shared" si="1479"/>
        <v>5400</v>
      </c>
      <c r="S6643" s="32">
        <f t="shared" si="1480"/>
        <v>0</v>
      </c>
      <c r="T6643" s="32">
        <f t="shared" si="1481"/>
        <v>21600</v>
      </c>
      <c r="U6643" s="32">
        <f t="shared" si="1482"/>
        <v>0</v>
      </c>
      <c r="V6643" s="32">
        <f t="shared" si="1477"/>
        <v>815.60000000000014</v>
      </c>
      <c r="W6643" s="32">
        <f t="shared" si="1483"/>
        <v>815.60000000000014</v>
      </c>
      <c r="X6643" s="32">
        <f t="shared" si="1484"/>
        <v>815.60000000000014</v>
      </c>
    </row>
    <row r="6644" spans="1:24" x14ac:dyDescent="0.25">
      <c r="A6644" s="2"/>
      <c r="B6644" s="2" t="s">
        <v>11</v>
      </c>
      <c r="C6644" s="2">
        <f t="shared" si="1487"/>
        <v>277</v>
      </c>
      <c r="D6644" s="2">
        <f t="shared" si="1488"/>
        <v>16</v>
      </c>
      <c r="E6644" s="2">
        <f t="shared" si="1478"/>
        <v>6640</v>
      </c>
      <c r="F6644" s="11">
        <v>405</v>
      </c>
      <c r="G6644" s="9">
        <v>0.2112</v>
      </c>
      <c r="H6644" s="9">
        <v>0.24</v>
      </c>
      <c r="I6644" s="9">
        <v>0.26879999999999998</v>
      </c>
      <c r="J6644" s="9">
        <v>0.19928456359001001</v>
      </c>
      <c r="K6644" s="9">
        <v>0.40500000000000003</v>
      </c>
      <c r="L6644" s="9">
        <v>0.40500000000000003</v>
      </c>
      <c r="N6644" s="32">
        <f>IF('System Design'!$F$8=1,'Hourly Demand and Generation'!G6644*'System Design'!$F$21,IF('System Design'!$F$8=2,'Hourly Demand and Generation'!H6644*'System Design'!$F$21,IF('System Design'!$F$8=3,'Hourly Demand and Generation'!I6644*'System Design'!$F$21)))</f>
        <v>134.4</v>
      </c>
      <c r="O6644" s="32">
        <f>IF('System Design'!$F$8=1,'Hourly Demand and Generation'!J6644*'System Design'!$F$22,IF('System Design'!$F$8=2,'Hourly Demand and Generation'!K6644*'System Design'!$F$22,IF('System Design'!$F$8=3,'Hourly Demand and Generation'!L6644*'System Design'!$F$22)))</f>
        <v>1012.5000000000001</v>
      </c>
      <c r="Q6644" s="32">
        <f t="shared" si="1476"/>
        <v>0</v>
      </c>
      <c r="R6644" s="32">
        <f t="shared" si="1479"/>
        <v>5400</v>
      </c>
      <c r="S6644" s="32">
        <f t="shared" si="1480"/>
        <v>0</v>
      </c>
      <c r="T6644" s="32">
        <f t="shared" si="1481"/>
        <v>21600</v>
      </c>
      <c r="U6644" s="32">
        <f t="shared" si="1482"/>
        <v>0</v>
      </c>
      <c r="V6644" s="32">
        <f t="shared" si="1477"/>
        <v>741.90000000000009</v>
      </c>
      <c r="W6644" s="32">
        <f t="shared" si="1483"/>
        <v>741.90000000000009</v>
      </c>
      <c r="X6644" s="32">
        <f t="shared" si="1484"/>
        <v>741.90000000000009</v>
      </c>
    </row>
    <row r="6645" spans="1:24" x14ac:dyDescent="0.25">
      <c r="A6645" s="2"/>
      <c r="B6645" s="2" t="s">
        <v>11</v>
      </c>
      <c r="C6645" s="2">
        <f t="shared" si="1487"/>
        <v>277</v>
      </c>
      <c r="D6645" s="2">
        <f t="shared" si="1488"/>
        <v>17</v>
      </c>
      <c r="E6645" s="2">
        <f t="shared" si="1478"/>
        <v>6641</v>
      </c>
      <c r="F6645" s="11">
        <v>427.5</v>
      </c>
      <c r="G6645" s="9">
        <v>0.10879999999999999</v>
      </c>
      <c r="H6645" s="9">
        <v>0.13439999999999999</v>
      </c>
      <c r="I6645" s="9">
        <v>0.16</v>
      </c>
      <c r="J6645" s="9">
        <v>0.22142729287778901</v>
      </c>
      <c r="K6645" s="9">
        <v>0.45</v>
      </c>
      <c r="L6645" s="9">
        <v>0.45</v>
      </c>
      <c r="N6645" s="32">
        <f>IF('System Design'!$F$8=1,'Hourly Demand and Generation'!G6645*'System Design'!$F$21,IF('System Design'!$F$8=2,'Hourly Demand and Generation'!H6645*'System Design'!$F$21,IF('System Design'!$F$8=3,'Hourly Demand and Generation'!I6645*'System Design'!$F$21)))</f>
        <v>80</v>
      </c>
      <c r="O6645" s="32">
        <f>IF('System Design'!$F$8=1,'Hourly Demand and Generation'!J6645*'System Design'!$F$22,IF('System Design'!$F$8=2,'Hourly Demand and Generation'!K6645*'System Design'!$F$22,IF('System Design'!$F$8=3,'Hourly Demand and Generation'!L6645*'System Design'!$F$22)))</f>
        <v>1125</v>
      </c>
      <c r="Q6645" s="32">
        <f t="shared" si="1476"/>
        <v>0</v>
      </c>
      <c r="R6645" s="32">
        <f t="shared" si="1479"/>
        <v>5400</v>
      </c>
      <c r="S6645" s="32">
        <f t="shared" si="1480"/>
        <v>0</v>
      </c>
      <c r="T6645" s="32">
        <f t="shared" si="1481"/>
        <v>21600</v>
      </c>
      <c r="U6645" s="32">
        <f t="shared" si="1482"/>
        <v>0</v>
      </c>
      <c r="V6645" s="32">
        <f t="shared" si="1477"/>
        <v>777.5</v>
      </c>
      <c r="W6645" s="32">
        <f t="shared" si="1483"/>
        <v>777.5</v>
      </c>
      <c r="X6645" s="32">
        <f t="shared" si="1484"/>
        <v>777.5</v>
      </c>
    </row>
    <row r="6646" spans="1:24" x14ac:dyDescent="0.25">
      <c r="A6646" s="2"/>
      <c r="B6646" s="2" t="s">
        <v>11</v>
      </c>
      <c r="C6646" s="2">
        <f t="shared" si="1487"/>
        <v>277</v>
      </c>
      <c r="D6646" s="2">
        <f t="shared" si="1488"/>
        <v>18</v>
      </c>
      <c r="E6646" s="2">
        <f t="shared" si="1478"/>
        <v>6642</v>
      </c>
      <c r="F6646" s="11">
        <v>450</v>
      </c>
      <c r="G6646" s="9">
        <v>5.1200000000000002E-2</v>
      </c>
      <c r="H6646" s="9">
        <v>0.08</v>
      </c>
      <c r="I6646" s="9">
        <v>0.10879999999999999</v>
      </c>
      <c r="J6646" s="9">
        <v>0.21035592823390001</v>
      </c>
      <c r="K6646" s="9">
        <v>0.42749999999999999</v>
      </c>
      <c r="L6646" s="9">
        <v>0.42749999999999999</v>
      </c>
      <c r="N6646" s="32">
        <f>IF('System Design'!$F$8=1,'Hourly Demand and Generation'!G6646*'System Design'!$F$21,IF('System Design'!$F$8=2,'Hourly Demand and Generation'!H6646*'System Design'!$F$21,IF('System Design'!$F$8=3,'Hourly Demand and Generation'!I6646*'System Design'!$F$21)))</f>
        <v>54.4</v>
      </c>
      <c r="O6646" s="32">
        <f>IF('System Design'!$F$8=1,'Hourly Demand and Generation'!J6646*'System Design'!$F$22,IF('System Design'!$F$8=2,'Hourly Demand and Generation'!K6646*'System Design'!$F$22,IF('System Design'!$F$8=3,'Hourly Demand and Generation'!L6646*'System Design'!$F$22)))</f>
        <v>1068.75</v>
      </c>
      <c r="Q6646" s="32">
        <f t="shared" si="1476"/>
        <v>0</v>
      </c>
      <c r="R6646" s="32">
        <f t="shared" si="1479"/>
        <v>5400</v>
      </c>
      <c r="S6646" s="32">
        <f t="shared" si="1480"/>
        <v>0</v>
      </c>
      <c r="T6646" s="32">
        <f t="shared" si="1481"/>
        <v>21600</v>
      </c>
      <c r="U6646" s="32">
        <f t="shared" si="1482"/>
        <v>0</v>
      </c>
      <c r="V6646" s="32">
        <f t="shared" si="1477"/>
        <v>673.15000000000009</v>
      </c>
      <c r="W6646" s="32">
        <f t="shared" si="1483"/>
        <v>673.15000000000009</v>
      </c>
      <c r="X6646" s="32">
        <f t="shared" si="1484"/>
        <v>673.15000000000009</v>
      </c>
    </row>
    <row r="6647" spans="1:24" x14ac:dyDescent="0.25">
      <c r="A6647" s="2"/>
      <c r="B6647" s="2" t="s">
        <v>11</v>
      </c>
      <c r="C6647" s="2">
        <f t="shared" si="1487"/>
        <v>277</v>
      </c>
      <c r="D6647" s="2">
        <f t="shared" si="1488"/>
        <v>19</v>
      </c>
      <c r="E6647" s="2">
        <f t="shared" si="1478"/>
        <v>6643</v>
      </c>
      <c r="F6647" s="11">
        <v>436.5</v>
      </c>
      <c r="G6647" s="10">
        <v>0</v>
      </c>
      <c r="H6647" s="10">
        <v>2.5600000000000001E-2</v>
      </c>
      <c r="I6647" s="10">
        <v>5.1200000000000002E-2</v>
      </c>
      <c r="J6647" s="9">
        <v>0.19928456359001001</v>
      </c>
      <c r="K6647" s="9">
        <v>0.40500000000000003</v>
      </c>
      <c r="L6647" s="9">
        <v>0.40500000000000003</v>
      </c>
      <c r="N6647" s="32">
        <f>IF('System Design'!$F$8=1,'Hourly Demand and Generation'!G6647*'System Design'!$F$21,IF('System Design'!$F$8=2,'Hourly Demand and Generation'!H6647*'System Design'!$F$21,IF('System Design'!$F$8=3,'Hourly Demand and Generation'!I6647*'System Design'!$F$21)))</f>
        <v>25.6</v>
      </c>
      <c r="O6647" s="32">
        <f>IF('System Design'!$F$8=1,'Hourly Demand and Generation'!J6647*'System Design'!$F$22,IF('System Design'!$F$8=2,'Hourly Demand and Generation'!K6647*'System Design'!$F$22,IF('System Design'!$F$8=3,'Hourly Demand and Generation'!L6647*'System Design'!$F$22)))</f>
        <v>1012.5000000000001</v>
      </c>
      <c r="Q6647" s="32">
        <f t="shared" si="1476"/>
        <v>0</v>
      </c>
      <c r="R6647" s="32">
        <f t="shared" si="1479"/>
        <v>5400</v>
      </c>
      <c r="S6647" s="32">
        <f t="shared" si="1480"/>
        <v>0</v>
      </c>
      <c r="T6647" s="32">
        <f t="shared" si="1481"/>
        <v>21600</v>
      </c>
      <c r="U6647" s="32">
        <f t="shared" si="1482"/>
        <v>0</v>
      </c>
      <c r="V6647" s="32">
        <f t="shared" si="1477"/>
        <v>601.60000000000014</v>
      </c>
      <c r="W6647" s="32">
        <f t="shared" si="1483"/>
        <v>601.60000000000014</v>
      </c>
      <c r="X6647" s="32">
        <f t="shared" si="1484"/>
        <v>601.60000000000014</v>
      </c>
    </row>
    <row r="6648" spans="1:24" x14ac:dyDescent="0.25">
      <c r="A6648" s="2"/>
      <c r="B6648" s="2" t="s">
        <v>11</v>
      </c>
      <c r="C6648" s="2">
        <f t="shared" si="1487"/>
        <v>277</v>
      </c>
      <c r="D6648" s="2">
        <f t="shared" si="1488"/>
        <v>20</v>
      </c>
      <c r="E6648" s="2">
        <f t="shared" si="1478"/>
        <v>6644</v>
      </c>
      <c r="F6648" s="11">
        <v>427.5</v>
      </c>
      <c r="G6648" s="9">
        <v>0</v>
      </c>
      <c r="H6648" s="9">
        <v>0</v>
      </c>
      <c r="I6648" s="9">
        <v>0</v>
      </c>
      <c r="J6648" s="9">
        <v>0.19928456359001001</v>
      </c>
      <c r="K6648" s="9">
        <v>0.40500000000000003</v>
      </c>
      <c r="L6648" s="9">
        <v>0.40500000000000003</v>
      </c>
      <c r="N6648" s="32">
        <f>IF('System Design'!$F$8=1,'Hourly Demand and Generation'!G6648*'System Design'!$F$21,IF('System Design'!$F$8=2,'Hourly Demand and Generation'!H6648*'System Design'!$F$21,IF('System Design'!$F$8=3,'Hourly Demand and Generation'!I6648*'System Design'!$F$21)))</f>
        <v>0</v>
      </c>
      <c r="O6648" s="32">
        <f>IF('System Design'!$F$8=1,'Hourly Demand and Generation'!J6648*'System Design'!$F$22,IF('System Design'!$F$8=2,'Hourly Demand and Generation'!K6648*'System Design'!$F$22,IF('System Design'!$F$8=3,'Hourly Demand and Generation'!L6648*'System Design'!$F$22)))</f>
        <v>1012.5000000000001</v>
      </c>
      <c r="Q6648" s="32">
        <f t="shared" si="1476"/>
        <v>0</v>
      </c>
      <c r="R6648" s="32">
        <f t="shared" si="1479"/>
        <v>5400</v>
      </c>
      <c r="S6648" s="32">
        <f t="shared" si="1480"/>
        <v>0</v>
      </c>
      <c r="T6648" s="32">
        <f t="shared" si="1481"/>
        <v>21600</v>
      </c>
      <c r="U6648" s="32">
        <f t="shared" si="1482"/>
        <v>0</v>
      </c>
      <c r="V6648" s="32">
        <f t="shared" si="1477"/>
        <v>585.00000000000011</v>
      </c>
      <c r="W6648" s="32">
        <f t="shared" si="1483"/>
        <v>585.00000000000011</v>
      </c>
      <c r="X6648" s="32">
        <f t="shared" si="1484"/>
        <v>585.00000000000011</v>
      </c>
    </row>
    <row r="6649" spans="1:24" x14ac:dyDescent="0.25">
      <c r="A6649" s="2"/>
      <c r="B6649" s="2" t="s">
        <v>11</v>
      </c>
      <c r="C6649" s="2">
        <f t="shared" si="1487"/>
        <v>277</v>
      </c>
      <c r="D6649" s="2">
        <f t="shared" si="1488"/>
        <v>21</v>
      </c>
      <c r="E6649" s="2">
        <f t="shared" si="1478"/>
        <v>6645</v>
      </c>
      <c r="F6649" s="11">
        <v>405</v>
      </c>
      <c r="G6649" s="9">
        <v>0</v>
      </c>
      <c r="H6649" s="9">
        <v>0</v>
      </c>
      <c r="I6649" s="9">
        <v>0</v>
      </c>
      <c r="J6649" s="9">
        <v>0.19928456359001001</v>
      </c>
      <c r="K6649" s="9">
        <v>0.40500000000000003</v>
      </c>
      <c r="L6649" s="9">
        <v>0.40500000000000003</v>
      </c>
      <c r="N6649" s="32">
        <f>IF('System Design'!$F$8=1,'Hourly Demand and Generation'!G6649*'System Design'!$F$21,IF('System Design'!$F$8=2,'Hourly Demand and Generation'!H6649*'System Design'!$F$21,IF('System Design'!$F$8=3,'Hourly Demand and Generation'!I6649*'System Design'!$F$21)))</f>
        <v>0</v>
      </c>
      <c r="O6649" s="32">
        <f>IF('System Design'!$F$8=1,'Hourly Demand and Generation'!J6649*'System Design'!$F$22,IF('System Design'!$F$8=2,'Hourly Demand and Generation'!K6649*'System Design'!$F$22,IF('System Design'!$F$8=3,'Hourly Demand and Generation'!L6649*'System Design'!$F$22)))</f>
        <v>1012.5000000000001</v>
      </c>
      <c r="Q6649" s="32">
        <f t="shared" si="1476"/>
        <v>0</v>
      </c>
      <c r="R6649" s="32">
        <f t="shared" si="1479"/>
        <v>5400</v>
      </c>
      <c r="S6649" s="32">
        <f t="shared" si="1480"/>
        <v>0</v>
      </c>
      <c r="T6649" s="32">
        <f t="shared" si="1481"/>
        <v>21600</v>
      </c>
      <c r="U6649" s="32">
        <f t="shared" si="1482"/>
        <v>0</v>
      </c>
      <c r="V6649" s="32">
        <f t="shared" si="1477"/>
        <v>607.50000000000011</v>
      </c>
      <c r="W6649" s="32">
        <f t="shared" si="1483"/>
        <v>607.50000000000011</v>
      </c>
      <c r="X6649" s="32">
        <f t="shared" si="1484"/>
        <v>607.50000000000011</v>
      </c>
    </row>
    <row r="6650" spans="1:24" x14ac:dyDescent="0.25">
      <c r="A6650" s="2"/>
      <c r="B6650" s="2" t="s">
        <v>11</v>
      </c>
      <c r="C6650" s="2">
        <f t="shared" si="1487"/>
        <v>277</v>
      </c>
      <c r="D6650" s="2">
        <f t="shared" si="1488"/>
        <v>22</v>
      </c>
      <c r="E6650" s="2">
        <f t="shared" si="1478"/>
        <v>6646</v>
      </c>
      <c r="F6650" s="11">
        <v>382.5</v>
      </c>
      <c r="G6650" s="9">
        <v>0</v>
      </c>
      <c r="H6650" s="9">
        <v>0</v>
      </c>
      <c r="I6650" s="9">
        <v>0</v>
      </c>
      <c r="J6650" s="9">
        <v>0.21035592823390001</v>
      </c>
      <c r="K6650" s="9">
        <v>0.42749999999999999</v>
      </c>
      <c r="L6650" s="9">
        <v>0.42749999999999999</v>
      </c>
      <c r="N6650" s="32">
        <f>IF('System Design'!$F$8=1,'Hourly Demand and Generation'!G6650*'System Design'!$F$21,IF('System Design'!$F$8=2,'Hourly Demand and Generation'!H6650*'System Design'!$F$21,IF('System Design'!$F$8=3,'Hourly Demand and Generation'!I6650*'System Design'!$F$21)))</f>
        <v>0</v>
      </c>
      <c r="O6650" s="32">
        <f>IF('System Design'!$F$8=1,'Hourly Demand and Generation'!J6650*'System Design'!$F$22,IF('System Design'!$F$8=2,'Hourly Demand and Generation'!K6650*'System Design'!$F$22,IF('System Design'!$F$8=3,'Hourly Demand and Generation'!L6650*'System Design'!$F$22)))</f>
        <v>1068.75</v>
      </c>
      <c r="Q6650" s="32">
        <f t="shared" si="1476"/>
        <v>0</v>
      </c>
      <c r="R6650" s="32">
        <f t="shared" si="1479"/>
        <v>5400</v>
      </c>
      <c r="S6650" s="32">
        <f t="shared" si="1480"/>
        <v>0</v>
      </c>
      <c r="T6650" s="32">
        <f t="shared" si="1481"/>
        <v>21600</v>
      </c>
      <c r="U6650" s="32">
        <f t="shared" si="1482"/>
        <v>0</v>
      </c>
      <c r="V6650" s="32">
        <f t="shared" si="1477"/>
        <v>686.25</v>
      </c>
      <c r="W6650" s="32">
        <f t="shared" si="1483"/>
        <v>686.25</v>
      </c>
      <c r="X6650" s="32">
        <f t="shared" si="1484"/>
        <v>686.25</v>
      </c>
    </row>
    <row r="6651" spans="1:24" x14ac:dyDescent="0.25">
      <c r="A6651" s="2"/>
      <c r="B6651" s="2" t="s">
        <v>11</v>
      </c>
      <c r="C6651" s="2">
        <f t="shared" si="1487"/>
        <v>277</v>
      </c>
      <c r="D6651" s="2">
        <f t="shared" si="1488"/>
        <v>23</v>
      </c>
      <c r="E6651" s="2">
        <f t="shared" si="1478"/>
        <v>6647</v>
      </c>
      <c r="F6651" s="11">
        <v>360</v>
      </c>
      <c r="G6651" s="9">
        <v>0</v>
      </c>
      <c r="H6651" s="9">
        <v>0</v>
      </c>
      <c r="I6651" s="9">
        <v>0</v>
      </c>
      <c r="J6651" s="9">
        <v>0.17714183430223099</v>
      </c>
      <c r="K6651" s="9">
        <v>0.36</v>
      </c>
      <c r="L6651" s="9">
        <v>0.36</v>
      </c>
      <c r="N6651" s="32">
        <f>IF('System Design'!$F$8=1,'Hourly Demand and Generation'!G6651*'System Design'!$F$21,IF('System Design'!$F$8=2,'Hourly Demand and Generation'!H6651*'System Design'!$F$21,IF('System Design'!$F$8=3,'Hourly Demand and Generation'!I6651*'System Design'!$F$21)))</f>
        <v>0</v>
      </c>
      <c r="O6651" s="32">
        <f>IF('System Design'!$F$8=1,'Hourly Demand and Generation'!J6651*'System Design'!$F$22,IF('System Design'!$F$8=2,'Hourly Demand and Generation'!K6651*'System Design'!$F$22,IF('System Design'!$F$8=3,'Hourly Demand and Generation'!L6651*'System Design'!$F$22)))</f>
        <v>900</v>
      </c>
      <c r="Q6651" s="32">
        <f t="shared" si="1476"/>
        <v>0</v>
      </c>
      <c r="R6651" s="32">
        <f t="shared" si="1479"/>
        <v>5400</v>
      </c>
      <c r="S6651" s="32">
        <f t="shared" si="1480"/>
        <v>0</v>
      </c>
      <c r="T6651" s="32">
        <f t="shared" si="1481"/>
        <v>21600</v>
      </c>
      <c r="U6651" s="32">
        <f t="shared" si="1482"/>
        <v>0</v>
      </c>
      <c r="V6651" s="32">
        <f t="shared" si="1477"/>
        <v>540</v>
      </c>
      <c r="W6651" s="32">
        <f t="shared" si="1483"/>
        <v>540</v>
      </c>
      <c r="X6651" s="32">
        <f t="shared" si="1484"/>
        <v>540</v>
      </c>
    </row>
    <row r="6652" spans="1:24" x14ac:dyDescent="0.25">
      <c r="A6652" s="2"/>
      <c r="B6652" s="2" t="s">
        <v>11</v>
      </c>
      <c r="C6652" s="2">
        <f t="shared" si="1487"/>
        <v>277</v>
      </c>
      <c r="D6652" s="2">
        <f t="shared" si="1488"/>
        <v>24</v>
      </c>
      <c r="E6652" s="2">
        <f t="shared" si="1478"/>
        <v>6648</v>
      </c>
      <c r="F6652" s="11">
        <v>315</v>
      </c>
      <c r="G6652" s="9">
        <v>0</v>
      </c>
      <c r="H6652" s="9">
        <v>0</v>
      </c>
      <c r="I6652" s="9">
        <v>0</v>
      </c>
      <c r="J6652" s="9">
        <v>0.17714183430223099</v>
      </c>
      <c r="K6652" s="9">
        <v>0.36</v>
      </c>
      <c r="L6652" s="9">
        <v>0.36</v>
      </c>
      <c r="N6652" s="32">
        <f>IF('System Design'!$F$8=1,'Hourly Demand and Generation'!G6652*'System Design'!$F$21,IF('System Design'!$F$8=2,'Hourly Demand and Generation'!H6652*'System Design'!$F$21,IF('System Design'!$F$8=3,'Hourly Demand and Generation'!I6652*'System Design'!$F$21)))</f>
        <v>0</v>
      </c>
      <c r="O6652" s="32">
        <f>IF('System Design'!$F$8=1,'Hourly Demand and Generation'!J6652*'System Design'!$F$22,IF('System Design'!$F$8=2,'Hourly Demand and Generation'!K6652*'System Design'!$F$22,IF('System Design'!$F$8=3,'Hourly Demand and Generation'!L6652*'System Design'!$F$22)))</f>
        <v>900</v>
      </c>
      <c r="Q6652" s="32">
        <f t="shared" si="1476"/>
        <v>0</v>
      </c>
      <c r="R6652" s="32">
        <f t="shared" si="1479"/>
        <v>5400</v>
      </c>
      <c r="S6652" s="32">
        <f t="shared" si="1480"/>
        <v>0</v>
      </c>
      <c r="T6652" s="32">
        <f t="shared" si="1481"/>
        <v>21600</v>
      </c>
      <c r="U6652" s="32">
        <f t="shared" si="1482"/>
        <v>0</v>
      </c>
      <c r="V6652" s="32">
        <f t="shared" si="1477"/>
        <v>585</v>
      </c>
      <c r="W6652" s="32">
        <f t="shared" si="1483"/>
        <v>585</v>
      </c>
      <c r="X6652" s="32">
        <f t="shared" si="1484"/>
        <v>585</v>
      </c>
    </row>
    <row r="6653" spans="1:24" x14ac:dyDescent="0.25">
      <c r="A6653" s="2"/>
      <c r="B6653" s="2" t="s">
        <v>11</v>
      </c>
      <c r="C6653" s="2">
        <f>C6652+1</f>
        <v>278</v>
      </c>
      <c r="D6653" s="2">
        <v>1</v>
      </c>
      <c r="E6653" s="2">
        <f t="shared" si="1478"/>
        <v>6649</v>
      </c>
      <c r="F6653" s="11">
        <v>270</v>
      </c>
      <c r="G6653" s="9">
        <v>0</v>
      </c>
      <c r="H6653" s="9">
        <v>0</v>
      </c>
      <c r="I6653" s="9">
        <v>0</v>
      </c>
      <c r="J6653" s="9">
        <v>0.45</v>
      </c>
      <c r="K6653" s="9">
        <v>0.45</v>
      </c>
      <c r="L6653" s="9">
        <v>0.45</v>
      </c>
      <c r="N6653" s="32">
        <f>IF('System Design'!$F$8=1,'Hourly Demand and Generation'!G6653*'System Design'!$F$21,IF('System Design'!$F$8=2,'Hourly Demand and Generation'!H6653*'System Design'!$F$21,IF('System Design'!$F$8=3,'Hourly Demand and Generation'!I6653*'System Design'!$F$21)))</f>
        <v>0</v>
      </c>
      <c r="O6653" s="32">
        <f>IF('System Design'!$F$8=1,'Hourly Demand and Generation'!J6653*'System Design'!$F$22,IF('System Design'!$F$8=2,'Hourly Demand and Generation'!K6653*'System Design'!$F$22,IF('System Design'!$F$8=3,'Hourly Demand and Generation'!L6653*'System Design'!$F$22)))</f>
        <v>1125</v>
      </c>
      <c r="Q6653" s="32">
        <f t="shared" si="1476"/>
        <v>0</v>
      </c>
      <c r="R6653" s="32">
        <f t="shared" si="1479"/>
        <v>5400</v>
      </c>
      <c r="S6653" s="32">
        <f t="shared" si="1480"/>
        <v>0</v>
      </c>
      <c r="T6653" s="32">
        <f t="shared" si="1481"/>
        <v>21600</v>
      </c>
      <c r="U6653" s="32">
        <f t="shared" si="1482"/>
        <v>0</v>
      </c>
      <c r="V6653" s="32">
        <f t="shared" si="1477"/>
        <v>855</v>
      </c>
      <c r="W6653" s="32">
        <f t="shared" si="1483"/>
        <v>855</v>
      </c>
      <c r="X6653" s="32">
        <f t="shared" si="1484"/>
        <v>855</v>
      </c>
    </row>
    <row r="6654" spans="1:24" x14ac:dyDescent="0.25">
      <c r="A6654" s="2"/>
      <c r="B6654" s="2" t="s">
        <v>11</v>
      </c>
      <c r="C6654" s="2">
        <f>C6653</f>
        <v>278</v>
      </c>
      <c r="D6654" s="2">
        <f>D6653+1</f>
        <v>2</v>
      </c>
      <c r="E6654" s="2">
        <f t="shared" si="1478"/>
        <v>6650</v>
      </c>
      <c r="F6654" s="11">
        <v>247.5</v>
      </c>
      <c r="G6654" s="9">
        <v>0</v>
      </c>
      <c r="H6654" s="9">
        <v>0</v>
      </c>
      <c r="I6654" s="9">
        <v>0</v>
      </c>
      <c r="J6654" s="9">
        <v>0.40500000000000003</v>
      </c>
      <c r="K6654" s="9">
        <v>0.40500000000000003</v>
      </c>
      <c r="L6654" s="9">
        <v>0.40500000000000003</v>
      </c>
      <c r="N6654" s="32">
        <f>IF('System Design'!$F$8=1,'Hourly Demand and Generation'!G6654*'System Design'!$F$21,IF('System Design'!$F$8=2,'Hourly Demand and Generation'!H6654*'System Design'!$F$21,IF('System Design'!$F$8=3,'Hourly Demand and Generation'!I6654*'System Design'!$F$21)))</f>
        <v>0</v>
      </c>
      <c r="O6654" s="32">
        <f>IF('System Design'!$F$8=1,'Hourly Demand and Generation'!J6654*'System Design'!$F$22,IF('System Design'!$F$8=2,'Hourly Demand and Generation'!K6654*'System Design'!$F$22,IF('System Design'!$F$8=3,'Hourly Demand and Generation'!L6654*'System Design'!$F$22)))</f>
        <v>1012.5000000000001</v>
      </c>
      <c r="Q6654" s="32">
        <f t="shared" si="1476"/>
        <v>0</v>
      </c>
      <c r="R6654" s="32">
        <f t="shared" si="1479"/>
        <v>5400</v>
      </c>
      <c r="S6654" s="32">
        <f t="shared" si="1480"/>
        <v>0</v>
      </c>
      <c r="T6654" s="32">
        <f t="shared" si="1481"/>
        <v>21600</v>
      </c>
      <c r="U6654" s="32">
        <f t="shared" si="1482"/>
        <v>0</v>
      </c>
      <c r="V6654" s="32">
        <f t="shared" si="1477"/>
        <v>765.00000000000011</v>
      </c>
      <c r="W6654" s="32">
        <f t="shared" si="1483"/>
        <v>765.00000000000011</v>
      </c>
      <c r="X6654" s="32">
        <f t="shared" si="1484"/>
        <v>765.00000000000011</v>
      </c>
    </row>
    <row r="6655" spans="1:24" x14ac:dyDescent="0.25">
      <c r="A6655" s="2"/>
      <c r="B6655" s="2" t="s">
        <v>11</v>
      </c>
      <c r="C6655" s="2">
        <f t="shared" ref="C6655:C6676" si="1489">C6654</f>
        <v>278</v>
      </c>
      <c r="D6655" s="2">
        <f t="shared" ref="D6655:D6676" si="1490">D6654+1</f>
        <v>3</v>
      </c>
      <c r="E6655" s="2">
        <f t="shared" si="1478"/>
        <v>6651</v>
      </c>
      <c r="F6655" s="11">
        <v>225</v>
      </c>
      <c r="G6655" s="9">
        <v>0</v>
      </c>
      <c r="H6655" s="9">
        <v>0</v>
      </c>
      <c r="I6655" s="9">
        <v>0</v>
      </c>
      <c r="J6655" s="9">
        <v>0.40500000000000003</v>
      </c>
      <c r="K6655" s="9">
        <v>0.40500000000000003</v>
      </c>
      <c r="L6655" s="9">
        <v>0.40500000000000003</v>
      </c>
      <c r="N6655" s="32">
        <f>IF('System Design'!$F$8=1,'Hourly Demand and Generation'!G6655*'System Design'!$F$21,IF('System Design'!$F$8=2,'Hourly Demand and Generation'!H6655*'System Design'!$F$21,IF('System Design'!$F$8=3,'Hourly Demand and Generation'!I6655*'System Design'!$F$21)))</f>
        <v>0</v>
      </c>
      <c r="O6655" s="32">
        <f>IF('System Design'!$F$8=1,'Hourly Demand and Generation'!J6655*'System Design'!$F$22,IF('System Design'!$F$8=2,'Hourly Demand and Generation'!K6655*'System Design'!$F$22,IF('System Design'!$F$8=3,'Hourly Demand and Generation'!L6655*'System Design'!$F$22)))</f>
        <v>1012.5000000000001</v>
      </c>
      <c r="Q6655" s="32">
        <f t="shared" si="1476"/>
        <v>0</v>
      </c>
      <c r="R6655" s="32">
        <f t="shared" si="1479"/>
        <v>5400</v>
      </c>
      <c r="S6655" s="32">
        <f t="shared" si="1480"/>
        <v>0</v>
      </c>
      <c r="T6655" s="32">
        <f t="shared" si="1481"/>
        <v>21600</v>
      </c>
      <c r="U6655" s="32">
        <f t="shared" si="1482"/>
        <v>0</v>
      </c>
      <c r="V6655" s="32">
        <f t="shared" si="1477"/>
        <v>787.50000000000011</v>
      </c>
      <c r="W6655" s="32">
        <f t="shared" si="1483"/>
        <v>787.50000000000011</v>
      </c>
      <c r="X6655" s="32">
        <f t="shared" si="1484"/>
        <v>787.50000000000011</v>
      </c>
    </row>
    <row r="6656" spans="1:24" x14ac:dyDescent="0.25">
      <c r="A6656" s="2"/>
      <c r="B6656" s="2" t="s">
        <v>11</v>
      </c>
      <c r="C6656" s="2">
        <f t="shared" si="1489"/>
        <v>278</v>
      </c>
      <c r="D6656" s="2">
        <f t="shared" si="1490"/>
        <v>4</v>
      </c>
      <c r="E6656" s="2">
        <f t="shared" si="1478"/>
        <v>6652</v>
      </c>
      <c r="F6656" s="11">
        <v>270</v>
      </c>
      <c r="G6656" s="9">
        <v>0</v>
      </c>
      <c r="H6656" s="9">
        <v>0</v>
      </c>
      <c r="I6656" s="9">
        <v>0</v>
      </c>
      <c r="J6656" s="9">
        <v>0.45</v>
      </c>
      <c r="K6656" s="9">
        <v>0.45</v>
      </c>
      <c r="L6656" s="9">
        <v>0.45</v>
      </c>
      <c r="N6656" s="32">
        <f>IF('System Design'!$F$8=1,'Hourly Demand and Generation'!G6656*'System Design'!$F$21,IF('System Design'!$F$8=2,'Hourly Demand and Generation'!H6656*'System Design'!$F$21,IF('System Design'!$F$8=3,'Hourly Demand and Generation'!I6656*'System Design'!$F$21)))</f>
        <v>0</v>
      </c>
      <c r="O6656" s="32">
        <f>IF('System Design'!$F$8=1,'Hourly Demand and Generation'!J6656*'System Design'!$F$22,IF('System Design'!$F$8=2,'Hourly Demand and Generation'!K6656*'System Design'!$F$22,IF('System Design'!$F$8=3,'Hourly Demand and Generation'!L6656*'System Design'!$F$22)))</f>
        <v>1125</v>
      </c>
      <c r="Q6656" s="32">
        <f t="shared" si="1476"/>
        <v>0</v>
      </c>
      <c r="R6656" s="32">
        <f t="shared" si="1479"/>
        <v>5400</v>
      </c>
      <c r="S6656" s="32">
        <f t="shared" si="1480"/>
        <v>0</v>
      </c>
      <c r="T6656" s="32">
        <f t="shared" si="1481"/>
        <v>21600</v>
      </c>
      <c r="U6656" s="32">
        <f t="shared" si="1482"/>
        <v>0</v>
      </c>
      <c r="V6656" s="32">
        <f t="shared" si="1477"/>
        <v>855</v>
      </c>
      <c r="W6656" s="32">
        <f t="shared" si="1483"/>
        <v>855</v>
      </c>
      <c r="X6656" s="32">
        <f t="shared" si="1484"/>
        <v>855</v>
      </c>
    </row>
    <row r="6657" spans="1:24" x14ac:dyDescent="0.25">
      <c r="A6657" s="2"/>
      <c r="B6657" s="2" t="s">
        <v>11</v>
      </c>
      <c r="C6657" s="2">
        <f t="shared" si="1489"/>
        <v>278</v>
      </c>
      <c r="D6657" s="2">
        <f t="shared" si="1490"/>
        <v>5</v>
      </c>
      <c r="E6657" s="2">
        <f t="shared" si="1478"/>
        <v>6653</v>
      </c>
      <c r="F6657" s="11">
        <v>292.5</v>
      </c>
      <c r="G6657" s="9">
        <v>0</v>
      </c>
      <c r="H6657" s="9">
        <v>2.5600000000000001E-2</v>
      </c>
      <c r="I6657" s="9">
        <v>5.1200000000000002E-2</v>
      </c>
      <c r="J6657" s="9">
        <v>0.36</v>
      </c>
      <c r="K6657" s="9">
        <v>0.36</v>
      </c>
      <c r="L6657" s="9">
        <v>0.36</v>
      </c>
      <c r="N6657" s="32">
        <f>IF('System Design'!$F$8=1,'Hourly Demand and Generation'!G6657*'System Design'!$F$21,IF('System Design'!$F$8=2,'Hourly Demand and Generation'!H6657*'System Design'!$F$21,IF('System Design'!$F$8=3,'Hourly Demand and Generation'!I6657*'System Design'!$F$21)))</f>
        <v>25.6</v>
      </c>
      <c r="O6657" s="32">
        <f>IF('System Design'!$F$8=1,'Hourly Demand and Generation'!J6657*'System Design'!$F$22,IF('System Design'!$F$8=2,'Hourly Demand and Generation'!K6657*'System Design'!$F$22,IF('System Design'!$F$8=3,'Hourly Demand and Generation'!L6657*'System Design'!$F$22)))</f>
        <v>900</v>
      </c>
      <c r="Q6657" s="32">
        <f t="shared" si="1476"/>
        <v>0</v>
      </c>
      <c r="R6657" s="32">
        <f t="shared" si="1479"/>
        <v>5400</v>
      </c>
      <c r="S6657" s="32">
        <f t="shared" si="1480"/>
        <v>0</v>
      </c>
      <c r="T6657" s="32">
        <f t="shared" si="1481"/>
        <v>21600</v>
      </c>
      <c r="U6657" s="32">
        <f t="shared" si="1482"/>
        <v>0</v>
      </c>
      <c r="V6657" s="32">
        <f t="shared" si="1477"/>
        <v>633.1</v>
      </c>
      <c r="W6657" s="32">
        <f t="shared" si="1483"/>
        <v>633.1</v>
      </c>
      <c r="X6657" s="32">
        <f t="shared" si="1484"/>
        <v>633.1</v>
      </c>
    </row>
    <row r="6658" spans="1:24" x14ac:dyDescent="0.25">
      <c r="A6658" s="2"/>
      <c r="B6658" s="2" t="s">
        <v>11</v>
      </c>
      <c r="C6658" s="2">
        <f t="shared" si="1489"/>
        <v>278</v>
      </c>
      <c r="D6658" s="2">
        <f t="shared" si="1490"/>
        <v>6</v>
      </c>
      <c r="E6658" s="2">
        <f t="shared" si="1478"/>
        <v>6654</v>
      </c>
      <c r="F6658" s="11">
        <v>315</v>
      </c>
      <c r="G6658" s="9">
        <v>5.1200000000000002E-2</v>
      </c>
      <c r="H6658" s="9">
        <v>0.08</v>
      </c>
      <c r="I6658" s="9">
        <v>0.10879999999999999</v>
      </c>
      <c r="J6658" s="9">
        <v>0.36</v>
      </c>
      <c r="K6658" s="9">
        <v>0.36</v>
      </c>
      <c r="L6658" s="9">
        <v>0.36</v>
      </c>
      <c r="N6658" s="32">
        <f>IF('System Design'!$F$8=1,'Hourly Demand and Generation'!G6658*'System Design'!$F$21,IF('System Design'!$F$8=2,'Hourly Demand and Generation'!H6658*'System Design'!$F$21,IF('System Design'!$F$8=3,'Hourly Demand and Generation'!I6658*'System Design'!$F$21)))</f>
        <v>54.4</v>
      </c>
      <c r="O6658" s="32">
        <f>IF('System Design'!$F$8=1,'Hourly Demand and Generation'!J6658*'System Design'!$F$22,IF('System Design'!$F$8=2,'Hourly Demand and Generation'!K6658*'System Design'!$F$22,IF('System Design'!$F$8=3,'Hourly Demand and Generation'!L6658*'System Design'!$F$22)))</f>
        <v>900</v>
      </c>
      <c r="Q6658" s="32">
        <f t="shared" si="1476"/>
        <v>0</v>
      </c>
      <c r="R6658" s="32">
        <f t="shared" si="1479"/>
        <v>5400</v>
      </c>
      <c r="S6658" s="32">
        <f t="shared" si="1480"/>
        <v>0</v>
      </c>
      <c r="T6658" s="32">
        <f t="shared" si="1481"/>
        <v>21600</v>
      </c>
      <c r="U6658" s="32">
        <f t="shared" si="1482"/>
        <v>0</v>
      </c>
      <c r="V6658" s="32">
        <f t="shared" si="1477"/>
        <v>639.4</v>
      </c>
      <c r="W6658" s="32">
        <f t="shared" si="1483"/>
        <v>639.4</v>
      </c>
      <c r="X6658" s="32">
        <f t="shared" si="1484"/>
        <v>639.4</v>
      </c>
    </row>
    <row r="6659" spans="1:24" x14ac:dyDescent="0.25">
      <c r="A6659" s="2"/>
      <c r="B6659" s="2" t="s">
        <v>11</v>
      </c>
      <c r="C6659" s="2">
        <f t="shared" si="1489"/>
        <v>278</v>
      </c>
      <c r="D6659" s="2">
        <f t="shared" si="1490"/>
        <v>7</v>
      </c>
      <c r="E6659" s="2">
        <f t="shared" si="1478"/>
        <v>6655</v>
      </c>
      <c r="F6659" s="11">
        <v>337.5</v>
      </c>
      <c r="G6659" s="9">
        <v>0.10879999999999999</v>
      </c>
      <c r="H6659" s="9">
        <v>0.13439999999999999</v>
      </c>
      <c r="I6659" s="9">
        <v>0.16</v>
      </c>
      <c r="J6659" s="9">
        <v>0.40500000000000003</v>
      </c>
      <c r="K6659" s="9">
        <v>0.40500000000000003</v>
      </c>
      <c r="L6659" s="9">
        <v>0.40500000000000003</v>
      </c>
      <c r="N6659" s="32">
        <f>IF('System Design'!$F$8=1,'Hourly Demand and Generation'!G6659*'System Design'!$F$21,IF('System Design'!$F$8=2,'Hourly Demand and Generation'!H6659*'System Design'!$F$21,IF('System Design'!$F$8=3,'Hourly Demand and Generation'!I6659*'System Design'!$F$21)))</f>
        <v>80</v>
      </c>
      <c r="O6659" s="32">
        <f>IF('System Design'!$F$8=1,'Hourly Demand and Generation'!J6659*'System Design'!$F$22,IF('System Design'!$F$8=2,'Hourly Demand and Generation'!K6659*'System Design'!$F$22,IF('System Design'!$F$8=3,'Hourly Demand and Generation'!L6659*'System Design'!$F$22)))</f>
        <v>1012.5000000000001</v>
      </c>
      <c r="Q6659" s="32">
        <f t="shared" si="1476"/>
        <v>0</v>
      </c>
      <c r="R6659" s="32">
        <f t="shared" si="1479"/>
        <v>5400</v>
      </c>
      <c r="S6659" s="32">
        <f t="shared" si="1480"/>
        <v>0</v>
      </c>
      <c r="T6659" s="32">
        <f t="shared" si="1481"/>
        <v>21600</v>
      </c>
      <c r="U6659" s="32">
        <f t="shared" si="1482"/>
        <v>0</v>
      </c>
      <c r="V6659" s="32">
        <f t="shared" si="1477"/>
        <v>755</v>
      </c>
      <c r="W6659" s="32">
        <f t="shared" si="1483"/>
        <v>755</v>
      </c>
      <c r="X6659" s="32">
        <f t="shared" si="1484"/>
        <v>755</v>
      </c>
    </row>
    <row r="6660" spans="1:24" x14ac:dyDescent="0.25">
      <c r="A6660" s="2"/>
      <c r="B6660" s="2" t="s">
        <v>11</v>
      </c>
      <c r="C6660" s="2">
        <f t="shared" si="1489"/>
        <v>278</v>
      </c>
      <c r="D6660" s="2">
        <f t="shared" si="1490"/>
        <v>8</v>
      </c>
      <c r="E6660" s="2">
        <f t="shared" si="1478"/>
        <v>6656</v>
      </c>
      <c r="F6660" s="11">
        <v>360</v>
      </c>
      <c r="G6660" s="9">
        <v>0.2112</v>
      </c>
      <c r="H6660" s="9">
        <v>0.24</v>
      </c>
      <c r="I6660" s="9">
        <v>0.26879999999999998</v>
      </c>
      <c r="J6660" s="9">
        <v>0.40500000000000003</v>
      </c>
      <c r="K6660" s="9">
        <v>0.40500000000000003</v>
      </c>
      <c r="L6660" s="9">
        <v>0.40500000000000003</v>
      </c>
      <c r="N6660" s="32">
        <f>IF('System Design'!$F$8=1,'Hourly Demand and Generation'!G6660*'System Design'!$F$21,IF('System Design'!$F$8=2,'Hourly Demand and Generation'!H6660*'System Design'!$F$21,IF('System Design'!$F$8=3,'Hourly Demand and Generation'!I6660*'System Design'!$F$21)))</f>
        <v>134.4</v>
      </c>
      <c r="O6660" s="32">
        <f>IF('System Design'!$F$8=1,'Hourly Demand and Generation'!J6660*'System Design'!$F$22,IF('System Design'!$F$8=2,'Hourly Demand and Generation'!K6660*'System Design'!$F$22,IF('System Design'!$F$8=3,'Hourly Demand and Generation'!L6660*'System Design'!$F$22)))</f>
        <v>1012.5000000000001</v>
      </c>
      <c r="Q6660" s="32">
        <f t="shared" si="1476"/>
        <v>0</v>
      </c>
      <c r="R6660" s="32">
        <f t="shared" si="1479"/>
        <v>5400</v>
      </c>
      <c r="S6660" s="32">
        <f t="shared" si="1480"/>
        <v>0</v>
      </c>
      <c r="T6660" s="32">
        <f t="shared" si="1481"/>
        <v>21600</v>
      </c>
      <c r="U6660" s="32">
        <f t="shared" si="1482"/>
        <v>0</v>
      </c>
      <c r="V6660" s="32">
        <f t="shared" si="1477"/>
        <v>786.90000000000009</v>
      </c>
      <c r="W6660" s="32">
        <f t="shared" si="1483"/>
        <v>786.90000000000009</v>
      </c>
      <c r="X6660" s="32">
        <f t="shared" si="1484"/>
        <v>786.90000000000009</v>
      </c>
    </row>
    <row r="6661" spans="1:24" x14ac:dyDescent="0.25">
      <c r="A6661" s="2"/>
      <c r="B6661" s="2" t="s">
        <v>11</v>
      </c>
      <c r="C6661" s="2">
        <f t="shared" si="1489"/>
        <v>278</v>
      </c>
      <c r="D6661" s="2">
        <f t="shared" si="1490"/>
        <v>9</v>
      </c>
      <c r="E6661" s="2">
        <f t="shared" si="1478"/>
        <v>6657</v>
      </c>
      <c r="F6661" s="11">
        <v>360</v>
      </c>
      <c r="G6661" s="9">
        <v>0.32</v>
      </c>
      <c r="H6661" s="9">
        <v>0.34560000000000002</v>
      </c>
      <c r="I6661" s="9">
        <v>0.37119999999999997</v>
      </c>
      <c r="J6661" s="9">
        <v>0.36</v>
      </c>
      <c r="K6661" s="9">
        <v>0.36</v>
      </c>
      <c r="L6661" s="9">
        <v>0.36</v>
      </c>
      <c r="N6661" s="32">
        <f>IF('System Design'!$F$8=1,'Hourly Demand and Generation'!G6661*'System Design'!$F$21,IF('System Design'!$F$8=2,'Hourly Demand and Generation'!H6661*'System Design'!$F$21,IF('System Design'!$F$8=3,'Hourly Demand and Generation'!I6661*'System Design'!$F$21)))</f>
        <v>185.6</v>
      </c>
      <c r="O6661" s="32">
        <f>IF('System Design'!$F$8=1,'Hourly Demand and Generation'!J6661*'System Design'!$F$22,IF('System Design'!$F$8=2,'Hourly Demand and Generation'!K6661*'System Design'!$F$22,IF('System Design'!$F$8=3,'Hourly Demand and Generation'!L6661*'System Design'!$F$22)))</f>
        <v>900</v>
      </c>
      <c r="Q6661" s="32">
        <f t="shared" si="1476"/>
        <v>0</v>
      </c>
      <c r="R6661" s="32">
        <f t="shared" si="1479"/>
        <v>5400</v>
      </c>
      <c r="S6661" s="32">
        <f t="shared" si="1480"/>
        <v>0</v>
      </c>
      <c r="T6661" s="32">
        <f t="shared" si="1481"/>
        <v>21600</v>
      </c>
      <c r="U6661" s="32">
        <f t="shared" si="1482"/>
        <v>0</v>
      </c>
      <c r="V6661" s="32">
        <f t="shared" si="1477"/>
        <v>725.59999999999991</v>
      </c>
      <c r="W6661" s="32">
        <f t="shared" si="1483"/>
        <v>725.59999999999991</v>
      </c>
      <c r="X6661" s="32">
        <f t="shared" si="1484"/>
        <v>725.59999999999991</v>
      </c>
    </row>
    <row r="6662" spans="1:24" x14ac:dyDescent="0.25">
      <c r="A6662" s="2"/>
      <c r="B6662" s="2" t="s">
        <v>11</v>
      </c>
      <c r="C6662" s="2">
        <f t="shared" si="1489"/>
        <v>278</v>
      </c>
      <c r="D6662" s="2">
        <f t="shared" si="1490"/>
        <v>10</v>
      </c>
      <c r="E6662" s="2">
        <f t="shared" si="1478"/>
        <v>6658</v>
      </c>
      <c r="F6662" s="11">
        <v>351</v>
      </c>
      <c r="G6662" s="9">
        <v>0.42880000000000001</v>
      </c>
      <c r="H6662" s="9">
        <v>0.45440000000000003</v>
      </c>
      <c r="I6662" s="9">
        <v>0.48</v>
      </c>
      <c r="J6662" s="9">
        <v>0.40500000000000003</v>
      </c>
      <c r="K6662" s="9">
        <v>0.40500000000000003</v>
      </c>
      <c r="L6662" s="9">
        <v>0.40500000000000003</v>
      </c>
      <c r="N6662" s="32">
        <f>IF('System Design'!$F$8=1,'Hourly Demand and Generation'!G6662*'System Design'!$F$21,IF('System Design'!$F$8=2,'Hourly Demand and Generation'!H6662*'System Design'!$F$21,IF('System Design'!$F$8=3,'Hourly Demand and Generation'!I6662*'System Design'!$F$21)))</f>
        <v>240</v>
      </c>
      <c r="O6662" s="32">
        <f>IF('System Design'!$F$8=1,'Hourly Demand and Generation'!J6662*'System Design'!$F$22,IF('System Design'!$F$8=2,'Hourly Demand and Generation'!K6662*'System Design'!$F$22,IF('System Design'!$F$8=3,'Hourly Demand and Generation'!L6662*'System Design'!$F$22)))</f>
        <v>1012.5000000000001</v>
      </c>
      <c r="Q6662" s="32">
        <f t="shared" ref="Q6662:Q6725" si="1491">IF(F6662-N6662-O6662&gt;0,F6662-N6662-O6662,0)</f>
        <v>0</v>
      </c>
      <c r="R6662" s="32">
        <f t="shared" si="1479"/>
        <v>5400</v>
      </c>
      <c r="S6662" s="32">
        <f t="shared" si="1480"/>
        <v>0</v>
      </c>
      <c r="T6662" s="32">
        <f t="shared" si="1481"/>
        <v>21600</v>
      </c>
      <c r="U6662" s="32">
        <f t="shared" si="1482"/>
        <v>0</v>
      </c>
      <c r="V6662" s="32">
        <f t="shared" ref="V6662:V6725" si="1492">IF(F6662-N6662-O6662&lt;0,N6662+O6662-F6662,0)</f>
        <v>901.5</v>
      </c>
      <c r="W6662" s="32">
        <f t="shared" si="1483"/>
        <v>901.5</v>
      </c>
      <c r="X6662" s="32">
        <f t="shared" si="1484"/>
        <v>901.5</v>
      </c>
    </row>
    <row r="6663" spans="1:24" x14ac:dyDescent="0.25">
      <c r="A6663" s="2"/>
      <c r="B6663" s="2" t="s">
        <v>11</v>
      </c>
      <c r="C6663" s="2">
        <f t="shared" si="1489"/>
        <v>278</v>
      </c>
      <c r="D6663" s="2">
        <f t="shared" si="1490"/>
        <v>11</v>
      </c>
      <c r="E6663" s="2">
        <f t="shared" ref="E6663:E6726" si="1493">E6662+1</f>
        <v>6659</v>
      </c>
      <c r="F6663" s="11">
        <v>346.5</v>
      </c>
      <c r="G6663" s="9">
        <v>0.53120000000000001</v>
      </c>
      <c r="H6663" s="9">
        <v>0.56000000000000005</v>
      </c>
      <c r="I6663" s="9">
        <v>0.58879999999999999</v>
      </c>
      <c r="J6663" s="9">
        <v>0.36</v>
      </c>
      <c r="K6663" s="9">
        <v>0.36</v>
      </c>
      <c r="L6663" s="9">
        <v>0.36</v>
      </c>
      <c r="N6663" s="32">
        <f>IF('System Design'!$F$8=1,'Hourly Demand and Generation'!G6663*'System Design'!$F$21,IF('System Design'!$F$8=2,'Hourly Demand and Generation'!H6663*'System Design'!$F$21,IF('System Design'!$F$8=3,'Hourly Demand and Generation'!I6663*'System Design'!$F$21)))</f>
        <v>294.39999999999998</v>
      </c>
      <c r="O6663" s="32">
        <f>IF('System Design'!$F$8=1,'Hourly Demand and Generation'!J6663*'System Design'!$F$22,IF('System Design'!$F$8=2,'Hourly Demand and Generation'!K6663*'System Design'!$F$22,IF('System Design'!$F$8=3,'Hourly Demand and Generation'!L6663*'System Design'!$F$22)))</f>
        <v>900</v>
      </c>
      <c r="Q6663" s="32">
        <f t="shared" si="1491"/>
        <v>0</v>
      </c>
      <c r="R6663" s="32">
        <f t="shared" ref="R6663:R6726" si="1494">IF($Q6663&lt;R6662+$V6663,IF(R6662+$V6663-$Q6663&gt;5400,5400,R6662+$V6663-$Q6663),0)</f>
        <v>5400</v>
      </c>
      <c r="S6663" s="32">
        <f t="shared" ref="S6663:S6726" si="1495">IF(R6663&gt;0,0,$Q6663+$V6663-R6662)</f>
        <v>0</v>
      </c>
      <c r="T6663" s="32">
        <f t="shared" ref="T6663:T6726" si="1496">IF($Q6663&lt;T6662+$V6663,IF(T6662+$V6663-$Q6663&gt;21600,21600,T6662+$V6663-$Q6663),0)</f>
        <v>21600</v>
      </c>
      <c r="U6663" s="32">
        <f t="shared" ref="U6663:U6726" si="1497">IF(T6663&gt;0,0,$Q6663+$V6663-T6662)</f>
        <v>0</v>
      </c>
      <c r="V6663" s="32">
        <f t="shared" si="1492"/>
        <v>847.90000000000009</v>
      </c>
      <c r="W6663" s="32">
        <f t="shared" ref="W6663:W6726" si="1498">IF(R6663=5400,$V6663-(R6663-R6662),0)</f>
        <v>847.90000000000009</v>
      </c>
      <c r="X6663" s="32">
        <f t="shared" ref="X6663:X6726" si="1499">IF(T6663=21600,$V6663-(T6663-T6662),0)</f>
        <v>847.90000000000009</v>
      </c>
    </row>
    <row r="6664" spans="1:24" x14ac:dyDescent="0.25">
      <c r="A6664" s="2"/>
      <c r="B6664" s="2" t="s">
        <v>11</v>
      </c>
      <c r="C6664" s="2">
        <f t="shared" si="1489"/>
        <v>278</v>
      </c>
      <c r="D6664" s="2">
        <f t="shared" si="1490"/>
        <v>12</v>
      </c>
      <c r="E6664" s="2">
        <f t="shared" si="1493"/>
        <v>6660</v>
      </c>
      <c r="F6664" s="11">
        <v>346.5</v>
      </c>
      <c r="G6664" s="9">
        <v>0.64</v>
      </c>
      <c r="H6664" s="9">
        <v>0.64</v>
      </c>
      <c r="I6664" s="9">
        <v>0.64</v>
      </c>
      <c r="J6664" s="9">
        <v>0.33750000000000002</v>
      </c>
      <c r="K6664" s="9">
        <v>0.33750000000000002</v>
      </c>
      <c r="L6664" s="9">
        <v>0.33750000000000002</v>
      </c>
      <c r="N6664" s="32">
        <f>IF('System Design'!$F$8=1,'Hourly Demand and Generation'!G6664*'System Design'!$F$21,IF('System Design'!$F$8=2,'Hourly Demand and Generation'!H6664*'System Design'!$F$21,IF('System Design'!$F$8=3,'Hourly Demand and Generation'!I6664*'System Design'!$F$21)))</f>
        <v>320</v>
      </c>
      <c r="O6664" s="32">
        <f>IF('System Design'!$F$8=1,'Hourly Demand and Generation'!J6664*'System Design'!$F$22,IF('System Design'!$F$8=2,'Hourly Demand and Generation'!K6664*'System Design'!$F$22,IF('System Design'!$F$8=3,'Hourly Demand and Generation'!L6664*'System Design'!$F$22)))</f>
        <v>843.75</v>
      </c>
      <c r="Q6664" s="32">
        <f t="shared" si="1491"/>
        <v>0</v>
      </c>
      <c r="R6664" s="32">
        <f t="shared" si="1494"/>
        <v>5400</v>
      </c>
      <c r="S6664" s="32">
        <f t="shared" si="1495"/>
        <v>0</v>
      </c>
      <c r="T6664" s="32">
        <f t="shared" si="1496"/>
        <v>21600</v>
      </c>
      <c r="U6664" s="32">
        <f t="shared" si="1497"/>
        <v>0</v>
      </c>
      <c r="V6664" s="32">
        <f t="shared" si="1492"/>
        <v>817.25</v>
      </c>
      <c r="W6664" s="32">
        <f t="shared" si="1498"/>
        <v>817.25</v>
      </c>
      <c r="X6664" s="32">
        <f t="shared" si="1499"/>
        <v>817.25</v>
      </c>
    </row>
    <row r="6665" spans="1:24" x14ac:dyDescent="0.25">
      <c r="A6665" s="2"/>
      <c r="B6665" s="2" t="s">
        <v>11</v>
      </c>
      <c r="C6665" s="2">
        <f t="shared" si="1489"/>
        <v>278</v>
      </c>
      <c r="D6665" s="2">
        <f t="shared" si="1490"/>
        <v>13</v>
      </c>
      <c r="E6665" s="2">
        <f t="shared" si="1493"/>
        <v>6661</v>
      </c>
      <c r="F6665" s="11">
        <v>360</v>
      </c>
      <c r="G6665" s="9">
        <v>0.53120000000000001</v>
      </c>
      <c r="H6665" s="9">
        <v>0.56000000000000005</v>
      </c>
      <c r="I6665" s="9">
        <v>0.58879999999999999</v>
      </c>
      <c r="J6665" s="9">
        <v>0.36</v>
      </c>
      <c r="K6665" s="9">
        <v>0.36</v>
      </c>
      <c r="L6665" s="9">
        <v>0.36</v>
      </c>
      <c r="N6665" s="32">
        <f>IF('System Design'!$F$8=1,'Hourly Demand and Generation'!G6665*'System Design'!$F$21,IF('System Design'!$F$8=2,'Hourly Demand and Generation'!H6665*'System Design'!$F$21,IF('System Design'!$F$8=3,'Hourly Demand and Generation'!I6665*'System Design'!$F$21)))</f>
        <v>294.39999999999998</v>
      </c>
      <c r="O6665" s="32">
        <f>IF('System Design'!$F$8=1,'Hourly Demand and Generation'!J6665*'System Design'!$F$22,IF('System Design'!$F$8=2,'Hourly Demand and Generation'!K6665*'System Design'!$F$22,IF('System Design'!$F$8=3,'Hourly Demand and Generation'!L6665*'System Design'!$F$22)))</f>
        <v>900</v>
      </c>
      <c r="Q6665" s="32">
        <f t="shared" si="1491"/>
        <v>0</v>
      </c>
      <c r="R6665" s="32">
        <f t="shared" si="1494"/>
        <v>5400</v>
      </c>
      <c r="S6665" s="32">
        <f t="shared" si="1495"/>
        <v>0</v>
      </c>
      <c r="T6665" s="32">
        <f t="shared" si="1496"/>
        <v>21600</v>
      </c>
      <c r="U6665" s="32">
        <f t="shared" si="1497"/>
        <v>0</v>
      </c>
      <c r="V6665" s="32">
        <f t="shared" si="1492"/>
        <v>834.40000000000009</v>
      </c>
      <c r="W6665" s="32">
        <f t="shared" si="1498"/>
        <v>834.40000000000009</v>
      </c>
      <c r="X6665" s="32">
        <f t="shared" si="1499"/>
        <v>834.40000000000009</v>
      </c>
    </row>
    <row r="6666" spans="1:24" x14ac:dyDescent="0.25">
      <c r="A6666" s="2"/>
      <c r="B6666" s="2" t="s">
        <v>11</v>
      </c>
      <c r="C6666" s="2">
        <f t="shared" si="1489"/>
        <v>278</v>
      </c>
      <c r="D6666" s="2">
        <f t="shared" si="1490"/>
        <v>14</v>
      </c>
      <c r="E6666" s="2">
        <f t="shared" si="1493"/>
        <v>6662</v>
      </c>
      <c r="F6666" s="11">
        <v>360</v>
      </c>
      <c r="G6666" s="9">
        <v>0.42880000000000001</v>
      </c>
      <c r="H6666" s="9">
        <v>0.45440000000000003</v>
      </c>
      <c r="I6666" s="9">
        <v>0.48</v>
      </c>
      <c r="J6666" s="9">
        <v>0.38250000000000001</v>
      </c>
      <c r="K6666" s="9">
        <v>0.38250000000000001</v>
      </c>
      <c r="L6666" s="9">
        <v>0.38250000000000001</v>
      </c>
      <c r="N6666" s="32">
        <f>IF('System Design'!$F$8=1,'Hourly Demand and Generation'!G6666*'System Design'!$F$21,IF('System Design'!$F$8=2,'Hourly Demand and Generation'!H6666*'System Design'!$F$21,IF('System Design'!$F$8=3,'Hourly Demand and Generation'!I6666*'System Design'!$F$21)))</f>
        <v>240</v>
      </c>
      <c r="O6666" s="32">
        <f>IF('System Design'!$F$8=1,'Hourly Demand and Generation'!J6666*'System Design'!$F$22,IF('System Design'!$F$8=2,'Hourly Demand and Generation'!K6666*'System Design'!$F$22,IF('System Design'!$F$8=3,'Hourly Demand and Generation'!L6666*'System Design'!$F$22)))</f>
        <v>956.25</v>
      </c>
      <c r="Q6666" s="32">
        <f t="shared" si="1491"/>
        <v>0</v>
      </c>
      <c r="R6666" s="32">
        <f t="shared" si="1494"/>
        <v>5400</v>
      </c>
      <c r="S6666" s="32">
        <f t="shared" si="1495"/>
        <v>0</v>
      </c>
      <c r="T6666" s="32">
        <f t="shared" si="1496"/>
        <v>21600</v>
      </c>
      <c r="U6666" s="32">
        <f t="shared" si="1497"/>
        <v>0</v>
      </c>
      <c r="V6666" s="32">
        <f t="shared" si="1492"/>
        <v>836.25</v>
      </c>
      <c r="W6666" s="32">
        <f t="shared" si="1498"/>
        <v>836.25</v>
      </c>
      <c r="X6666" s="32">
        <f t="shared" si="1499"/>
        <v>836.25</v>
      </c>
    </row>
    <row r="6667" spans="1:24" x14ac:dyDescent="0.25">
      <c r="A6667" s="2"/>
      <c r="B6667" s="2" t="s">
        <v>11</v>
      </c>
      <c r="C6667" s="2">
        <f t="shared" si="1489"/>
        <v>278</v>
      </c>
      <c r="D6667" s="2">
        <f t="shared" si="1490"/>
        <v>15</v>
      </c>
      <c r="E6667" s="2">
        <f t="shared" si="1493"/>
        <v>6663</v>
      </c>
      <c r="F6667" s="11">
        <v>382.5</v>
      </c>
      <c r="G6667" s="9">
        <v>0.32</v>
      </c>
      <c r="H6667" s="9">
        <v>0.34560000000000002</v>
      </c>
      <c r="I6667" s="9">
        <v>0.37119999999999997</v>
      </c>
      <c r="J6667" s="9">
        <v>0.40500000000000003</v>
      </c>
      <c r="K6667" s="9">
        <v>0.40500000000000003</v>
      </c>
      <c r="L6667" s="9">
        <v>0.40500000000000003</v>
      </c>
      <c r="N6667" s="32">
        <f>IF('System Design'!$F$8=1,'Hourly Demand and Generation'!G6667*'System Design'!$F$21,IF('System Design'!$F$8=2,'Hourly Demand and Generation'!H6667*'System Design'!$F$21,IF('System Design'!$F$8=3,'Hourly Demand and Generation'!I6667*'System Design'!$F$21)))</f>
        <v>185.6</v>
      </c>
      <c r="O6667" s="32">
        <f>IF('System Design'!$F$8=1,'Hourly Demand and Generation'!J6667*'System Design'!$F$22,IF('System Design'!$F$8=2,'Hourly Demand and Generation'!K6667*'System Design'!$F$22,IF('System Design'!$F$8=3,'Hourly Demand and Generation'!L6667*'System Design'!$F$22)))</f>
        <v>1012.5000000000001</v>
      </c>
      <c r="Q6667" s="32">
        <f t="shared" si="1491"/>
        <v>0</v>
      </c>
      <c r="R6667" s="32">
        <f t="shared" si="1494"/>
        <v>5400</v>
      </c>
      <c r="S6667" s="32">
        <f t="shared" si="1495"/>
        <v>0</v>
      </c>
      <c r="T6667" s="32">
        <f t="shared" si="1496"/>
        <v>21600</v>
      </c>
      <c r="U6667" s="32">
        <f t="shared" si="1497"/>
        <v>0</v>
      </c>
      <c r="V6667" s="32">
        <f t="shared" si="1492"/>
        <v>815.60000000000014</v>
      </c>
      <c r="W6667" s="32">
        <f t="shared" si="1498"/>
        <v>815.60000000000014</v>
      </c>
      <c r="X6667" s="32">
        <f t="shared" si="1499"/>
        <v>815.60000000000014</v>
      </c>
    </row>
    <row r="6668" spans="1:24" x14ac:dyDescent="0.25">
      <c r="A6668" s="2"/>
      <c r="B6668" s="2" t="s">
        <v>11</v>
      </c>
      <c r="C6668" s="2">
        <f t="shared" si="1489"/>
        <v>278</v>
      </c>
      <c r="D6668" s="2">
        <f t="shared" si="1490"/>
        <v>16</v>
      </c>
      <c r="E6668" s="2">
        <f t="shared" si="1493"/>
        <v>6664</v>
      </c>
      <c r="F6668" s="11">
        <v>405</v>
      </c>
      <c r="G6668" s="9">
        <v>0.2112</v>
      </c>
      <c r="H6668" s="9">
        <v>0.24</v>
      </c>
      <c r="I6668" s="9">
        <v>0.26879999999999998</v>
      </c>
      <c r="J6668" s="9">
        <v>0.40500000000000003</v>
      </c>
      <c r="K6668" s="9">
        <v>0.40500000000000003</v>
      </c>
      <c r="L6668" s="9">
        <v>0.40500000000000003</v>
      </c>
      <c r="N6668" s="32">
        <f>IF('System Design'!$F$8=1,'Hourly Demand and Generation'!G6668*'System Design'!$F$21,IF('System Design'!$F$8=2,'Hourly Demand and Generation'!H6668*'System Design'!$F$21,IF('System Design'!$F$8=3,'Hourly Demand and Generation'!I6668*'System Design'!$F$21)))</f>
        <v>134.4</v>
      </c>
      <c r="O6668" s="32">
        <f>IF('System Design'!$F$8=1,'Hourly Demand and Generation'!J6668*'System Design'!$F$22,IF('System Design'!$F$8=2,'Hourly Demand and Generation'!K6668*'System Design'!$F$22,IF('System Design'!$F$8=3,'Hourly Demand and Generation'!L6668*'System Design'!$F$22)))</f>
        <v>1012.5000000000001</v>
      </c>
      <c r="Q6668" s="32">
        <f t="shared" si="1491"/>
        <v>0</v>
      </c>
      <c r="R6668" s="32">
        <f t="shared" si="1494"/>
        <v>5400</v>
      </c>
      <c r="S6668" s="32">
        <f t="shared" si="1495"/>
        <v>0</v>
      </c>
      <c r="T6668" s="32">
        <f t="shared" si="1496"/>
        <v>21600</v>
      </c>
      <c r="U6668" s="32">
        <f t="shared" si="1497"/>
        <v>0</v>
      </c>
      <c r="V6668" s="32">
        <f t="shared" si="1492"/>
        <v>741.90000000000009</v>
      </c>
      <c r="W6668" s="32">
        <f t="shared" si="1498"/>
        <v>741.90000000000009</v>
      </c>
      <c r="X6668" s="32">
        <f t="shared" si="1499"/>
        <v>741.90000000000009</v>
      </c>
    </row>
    <row r="6669" spans="1:24" x14ac:dyDescent="0.25">
      <c r="A6669" s="2"/>
      <c r="B6669" s="2" t="s">
        <v>11</v>
      </c>
      <c r="C6669" s="2">
        <f t="shared" si="1489"/>
        <v>278</v>
      </c>
      <c r="D6669" s="2">
        <f t="shared" si="1490"/>
        <v>17</v>
      </c>
      <c r="E6669" s="2">
        <f t="shared" si="1493"/>
        <v>6665</v>
      </c>
      <c r="F6669" s="11">
        <v>427.5</v>
      </c>
      <c r="G6669" s="9">
        <v>0.10879999999999999</v>
      </c>
      <c r="H6669" s="9">
        <v>0.13439999999999999</v>
      </c>
      <c r="I6669" s="9">
        <v>0.16</v>
      </c>
      <c r="J6669" s="9">
        <v>0.45</v>
      </c>
      <c r="K6669" s="9">
        <v>0.45</v>
      </c>
      <c r="L6669" s="9">
        <v>0.45</v>
      </c>
      <c r="N6669" s="32">
        <f>IF('System Design'!$F$8=1,'Hourly Demand and Generation'!G6669*'System Design'!$F$21,IF('System Design'!$F$8=2,'Hourly Demand and Generation'!H6669*'System Design'!$F$21,IF('System Design'!$F$8=3,'Hourly Demand and Generation'!I6669*'System Design'!$F$21)))</f>
        <v>80</v>
      </c>
      <c r="O6669" s="32">
        <f>IF('System Design'!$F$8=1,'Hourly Demand and Generation'!J6669*'System Design'!$F$22,IF('System Design'!$F$8=2,'Hourly Demand and Generation'!K6669*'System Design'!$F$22,IF('System Design'!$F$8=3,'Hourly Demand and Generation'!L6669*'System Design'!$F$22)))</f>
        <v>1125</v>
      </c>
      <c r="Q6669" s="32">
        <f t="shared" si="1491"/>
        <v>0</v>
      </c>
      <c r="R6669" s="32">
        <f t="shared" si="1494"/>
        <v>5400</v>
      </c>
      <c r="S6669" s="32">
        <f t="shared" si="1495"/>
        <v>0</v>
      </c>
      <c r="T6669" s="32">
        <f t="shared" si="1496"/>
        <v>21600</v>
      </c>
      <c r="U6669" s="32">
        <f t="shared" si="1497"/>
        <v>0</v>
      </c>
      <c r="V6669" s="32">
        <f t="shared" si="1492"/>
        <v>777.5</v>
      </c>
      <c r="W6669" s="32">
        <f t="shared" si="1498"/>
        <v>777.5</v>
      </c>
      <c r="X6669" s="32">
        <f t="shared" si="1499"/>
        <v>777.5</v>
      </c>
    </row>
    <row r="6670" spans="1:24" x14ac:dyDescent="0.25">
      <c r="A6670" s="2"/>
      <c r="B6670" s="2" t="s">
        <v>11</v>
      </c>
      <c r="C6670" s="2">
        <f t="shared" si="1489"/>
        <v>278</v>
      </c>
      <c r="D6670" s="2">
        <f t="shared" si="1490"/>
        <v>18</v>
      </c>
      <c r="E6670" s="2">
        <f t="shared" si="1493"/>
        <v>6666</v>
      </c>
      <c r="F6670" s="11">
        <v>450</v>
      </c>
      <c r="G6670" s="9">
        <v>5.1200000000000002E-2</v>
      </c>
      <c r="H6670" s="9">
        <v>0.08</v>
      </c>
      <c r="I6670" s="9">
        <v>0.10879999999999999</v>
      </c>
      <c r="J6670" s="9">
        <v>0.42749999999999999</v>
      </c>
      <c r="K6670" s="9">
        <v>0.42749999999999999</v>
      </c>
      <c r="L6670" s="9">
        <v>0.42749999999999999</v>
      </c>
      <c r="N6670" s="32">
        <f>IF('System Design'!$F$8=1,'Hourly Demand and Generation'!G6670*'System Design'!$F$21,IF('System Design'!$F$8=2,'Hourly Demand and Generation'!H6670*'System Design'!$F$21,IF('System Design'!$F$8=3,'Hourly Demand and Generation'!I6670*'System Design'!$F$21)))</f>
        <v>54.4</v>
      </c>
      <c r="O6670" s="32">
        <f>IF('System Design'!$F$8=1,'Hourly Demand and Generation'!J6670*'System Design'!$F$22,IF('System Design'!$F$8=2,'Hourly Demand and Generation'!K6670*'System Design'!$F$22,IF('System Design'!$F$8=3,'Hourly Demand and Generation'!L6670*'System Design'!$F$22)))</f>
        <v>1068.75</v>
      </c>
      <c r="Q6670" s="32">
        <f t="shared" si="1491"/>
        <v>0</v>
      </c>
      <c r="R6670" s="32">
        <f t="shared" si="1494"/>
        <v>5400</v>
      </c>
      <c r="S6670" s="32">
        <f t="shared" si="1495"/>
        <v>0</v>
      </c>
      <c r="T6670" s="32">
        <f t="shared" si="1496"/>
        <v>21600</v>
      </c>
      <c r="U6670" s="32">
        <f t="shared" si="1497"/>
        <v>0</v>
      </c>
      <c r="V6670" s="32">
        <f t="shared" si="1492"/>
        <v>673.15000000000009</v>
      </c>
      <c r="W6670" s="32">
        <f t="shared" si="1498"/>
        <v>673.15000000000009</v>
      </c>
      <c r="X6670" s="32">
        <f t="shared" si="1499"/>
        <v>673.15000000000009</v>
      </c>
    </row>
    <row r="6671" spans="1:24" x14ac:dyDescent="0.25">
      <c r="A6671" s="2"/>
      <c r="B6671" s="2" t="s">
        <v>11</v>
      </c>
      <c r="C6671" s="2">
        <f t="shared" si="1489"/>
        <v>278</v>
      </c>
      <c r="D6671" s="2">
        <f t="shared" si="1490"/>
        <v>19</v>
      </c>
      <c r="E6671" s="2">
        <f t="shared" si="1493"/>
        <v>6667</v>
      </c>
      <c r="F6671" s="11">
        <v>436.5</v>
      </c>
      <c r="G6671" s="10">
        <v>0</v>
      </c>
      <c r="H6671" s="10">
        <v>2.5600000000000001E-2</v>
      </c>
      <c r="I6671" s="10">
        <v>5.1200000000000002E-2</v>
      </c>
      <c r="J6671" s="9">
        <v>0.40500000000000003</v>
      </c>
      <c r="K6671" s="9">
        <v>0.40500000000000003</v>
      </c>
      <c r="L6671" s="9">
        <v>0.40500000000000003</v>
      </c>
      <c r="N6671" s="32">
        <f>IF('System Design'!$F$8=1,'Hourly Demand and Generation'!G6671*'System Design'!$F$21,IF('System Design'!$F$8=2,'Hourly Demand and Generation'!H6671*'System Design'!$F$21,IF('System Design'!$F$8=3,'Hourly Demand and Generation'!I6671*'System Design'!$F$21)))</f>
        <v>25.6</v>
      </c>
      <c r="O6671" s="32">
        <f>IF('System Design'!$F$8=1,'Hourly Demand and Generation'!J6671*'System Design'!$F$22,IF('System Design'!$F$8=2,'Hourly Demand and Generation'!K6671*'System Design'!$F$22,IF('System Design'!$F$8=3,'Hourly Demand and Generation'!L6671*'System Design'!$F$22)))</f>
        <v>1012.5000000000001</v>
      </c>
      <c r="Q6671" s="32">
        <f t="shared" si="1491"/>
        <v>0</v>
      </c>
      <c r="R6671" s="32">
        <f t="shared" si="1494"/>
        <v>5400</v>
      </c>
      <c r="S6671" s="32">
        <f t="shared" si="1495"/>
        <v>0</v>
      </c>
      <c r="T6671" s="32">
        <f t="shared" si="1496"/>
        <v>21600</v>
      </c>
      <c r="U6671" s="32">
        <f t="shared" si="1497"/>
        <v>0</v>
      </c>
      <c r="V6671" s="32">
        <f t="shared" si="1492"/>
        <v>601.60000000000014</v>
      </c>
      <c r="W6671" s="32">
        <f t="shared" si="1498"/>
        <v>601.60000000000014</v>
      </c>
      <c r="X6671" s="32">
        <f t="shared" si="1499"/>
        <v>601.60000000000014</v>
      </c>
    </row>
    <row r="6672" spans="1:24" x14ac:dyDescent="0.25">
      <c r="A6672" s="2"/>
      <c r="B6672" s="2" t="s">
        <v>11</v>
      </c>
      <c r="C6672" s="2">
        <f t="shared" si="1489"/>
        <v>278</v>
      </c>
      <c r="D6672" s="2">
        <f t="shared" si="1490"/>
        <v>20</v>
      </c>
      <c r="E6672" s="2">
        <f t="shared" si="1493"/>
        <v>6668</v>
      </c>
      <c r="F6672" s="11">
        <v>427.5</v>
      </c>
      <c r="G6672" s="9">
        <v>0</v>
      </c>
      <c r="H6672" s="9">
        <v>0</v>
      </c>
      <c r="I6672" s="9">
        <v>0</v>
      </c>
      <c r="J6672" s="9">
        <v>0.40500000000000003</v>
      </c>
      <c r="K6672" s="9">
        <v>0.40500000000000003</v>
      </c>
      <c r="L6672" s="9">
        <v>0.40500000000000003</v>
      </c>
      <c r="N6672" s="32">
        <f>IF('System Design'!$F$8=1,'Hourly Demand and Generation'!G6672*'System Design'!$F$21,IF('System Design'!$F$8=2,'Hourly Demand and Generation'!H6672*'System Design'!$F$21,IF('System Design'!$F$8=3,'Hourly Demand and Generation'!I6672*'System Design'!$F$21)))</f>
        <v>0</v>
      </c>
      <c r="O6672" s="32">
        <f>IF('System Design'!$F$8=1,'Hourly Demand and Generation'!J6672*'System Design'!$F$22,IF('System Design'!$F$8=2,'Hourly Demand and Generation'!K6672*'System Design'!$F$22,IF('System Design'!$F$8=3,'Hourly Demand and Generation'!L6672*'System Design'!$F$22)))</f>
        <v>1012.5000000000001</v>
      </c>
      <c r="Q6672" s="32">
        <f t="shared" si="1491"/>
        <v>0</v>
      </c>
      <c r="R6672" s="32">
        <f t="shared" si="1494"/>
        <v>5400</v>
      </c>
      <c r="S6672" s="32">
        <f t="shared" si="1495"/>
        <v>0</v>
      </c>
      <c r="T6672" s="32">
        <f t="shared" si="1496"/>
        <v>21600</v>
      </c>
      <c r="U6672" s="32">
        <f t="shared" si="1497"/>
        <v>0</v>
      </c>
      <c r="V6672" s="32">
        <f t="shared" si="1492"/>
        <v>585.00000000000011</v>
      </c>
      <c r="W6672" s="32">
        <f t="shared" si="1498"/>
        <v>585.00000000000011</v>
      </c>
      <c r="X6672" s="32">
        <f t="shared" si="1499"/>
        <v>585.00000000000011</v>
      </c>
    </row>
    <row r="6673" spans="1:24" x14ac:dyDescent="0.25">
      <c r="A6673" s="2"/>
      <c r="B6673" s="2" t="s">
        <v>11</v>
      </c>
      <c r="C6673" s="2">
        <f t="shared" si="1489"/>
        <v>278</v>
      </c>
      <c r="D6673" s="2">
        <f t="shared" si="1490"/>
        <v>21</v>
      </c>
      <c r="E6673" s="2">
        <f t="shared" si="1493"/>
        <v>6669</v>
      </c>
      <c r="F6673" s="11">
        <v>405</v>
      </c>
      <c r="G6673" s="9">
        <v>0</v>
      </c>
      <c r="H6673" s="9">
        <v>0</v>
      </c>
      <c r="I6673" s="9">
        <v>0</v>
      </c>
      <c r="J6673" s="9">
        <v>0.40500000000000003</v>
      </c>
      <c r="K6673" s="9">
        <v>0.40500000000000003</v>
      </c>
      <c r="L6673" s="9">
        <v>0.40500000000000003</v>
      </c>
      <c r="N6673" s="32">
        <f>IF('System Design'!$F$8=1,'Hourly Demand and Generation'!G6673*'System Design'!$F$21,IF('System Design'!$F$8=2,'Hourly Demand and Generation'!H6673*'System Design'!$F$21,IF('System Design'!$F$8=3,'Hourly Demand and Generation'!I6673*'System Design'!$F$21)))</f>
        <v>0</v>
      </c>
      <c r="O6673" s="32">
        <f>IF('System Design'!$F$8=1,'Hourly Demand and Generation'!J6673*'System Design'!$F$22,IF('System Design'!$F$8=2,'Hourly Demand and Generation'!K6673*'System Design'!$F$22,IF('System Design'!$F$8=3,'Hourly Demand and Generation'!L6673*'System Design'!$F$22)))</f>
        <v>1012.5000000000001</v>
      </c>
      <c r="Q6673" s="32">
        <f t="shared" si="1491"/>
        <v>0</v>
      </c>
      <c r="R6673" s="32">
        <f t="shared" si="1494"/>
        <v>5400</v>
      </c>
      <c r="S6673" s="32">
        <f t="shared" si="1495"/>
        <v>0</v>
      </c>
      <c r="T6673" s="32">
        <f t="shared" si="1496"/>
        <v>21600</v>
      </c>
      <c r="U6673" s="32">
        <f t="shared" si="1497"/>
        <v>0</v>
      </c>
      <c r="V6673" s="32">
        <f t="shared" si="1492"/>
        <v>607.50000000000011</v>
      </c>
      <c r="W6673" s="32">
        <f t="shared" si="1498"/>
        <v>607.50000000000011</v>
      </c>
      <c r="X6673" s="32">
        <f t="shared" si="1499"/>
        <v>607.50000000000011</v>
      </c>
    </row>
    <row r="6674" spans="1:24" x14ac:dyDescent="0.25">
      <c r="A6674" s="2"/>
      <c r="B6674" s="2" t="s">
        <v>11</v>
      </c>
      <c r="C6674" s="2">
        <f t="shared" si="1489"/>
        <v>278</v>
      </c>
      <c r="D6674" s="2">
        <f t="shared" si="1490"/>
        <v>22</v>
      </c>
      <c r="E6674" s="2">
        <f t="shared" si="1493"/>
        <v>6670</v>
      </c>
      <c r="F6674" s="11">
        <v>382.5</v>
      </c>
      <c r="G6674" s="9">
        <v>0</v>
      </c>
      <c r="H6674" s="9">
        <v>0</v>
      </c>
      <c r="I6674" s="9">
        <v>0</v>
      </c>
      <c r="J6674" s="9">
        <v>0.42749999999999999</v>
      </c>
      <c r="K6674" s="9">
        <v>0.42749999999999999</v>
      </c>
      <c r="L6674" s="9">
        <v>0.42749999999999999</v>
      </c>
      <c r="N6674" s="32">
        <f>IF('System Design'!$F$8=1,'Hourly Demand and Generation'!G6674*'System Design'!$F$21,IF('System Design'!$F$8=2,'Hourly Demand and Generation'!H6674*'System Design'!$F$21,IF('System Design'!$F$8=3,'Hourly Demand and Generation'!I6674*'System Design'!$F$21)))</f>
        <v>0</v>
      </c>
      <c r="O6674" s="32">
        <f>IF('System Design'!$F$8=1,'Hourly Demand and Generation'!J6674*'System Design'!$F$22,IF('System Design'!$F$8=2,'Hourly Demand and Generation'!K6674*'System Design'!$F$22,IF('System Design'!$F$8=3,'Hourly Demand and Generation'!L6674*'System Design'!$F$22)))</f>
        <v>1068.75</v>
      </c>
      <c r="Q6674" s="32">
        <f t="shared" si="1491"/>
        <v>0</v>
      </c>
      <c r="R6674" s="32">
        <f t="shared" si="1494"/>
        <v>5400</v>
      </c>
      <c r="S6674" s="32">
        <f t="shared" si="1495"/>
        <v>0</v>
      </c>
      <c r="T6674" s="32">
        <f t="shared" si="1496"/>
        <v>21600</v>
      </c>
      <c r="U6674" s="32">
        <f t="shared" si="1497"/>
        <v>0</v>
      </c>
      <c r="V6674" s="32">
        <f t="shared" si="1492"/>
        <v>686.25</v>
      </c>
      <c r="W6674" s="32">
        <f t="shared" si="1498"/>
        <v>686.25</v>
      </c>
      <c r="X6674" s="32">
        <f t="shared" si="1499"/>
        <v>686.25</v>
      </c>
    </row>
    <row r="6675" spans="1:24" x14ac:dyDescent="0.25">
      <c r="A6675" s="2"/>
      <c r="B6675" s="2" t="s">
        <v>11</v>
      </c>
      <c r="C6675" s="2">
        <f t="shared" si="1489"/>
        <v>278</v>
      </c>
      <c r="D6675" s="2">
        <f t="shared" si="1490"/>
        <v>23</v>
      </c>
      <c r="E6675" s="2">
        <f t="shared" si="1493"/>
        <v>6671</v>
      </c>
      <c r="F6675" s="11">
        <v>360</v>
      </c>
      <c r="G6675" s="9">
        <v>0</v>
      </c>
      <c r="H6675" s="9">
        <v>0</v>
      </c>
      <c r="I6675" s="9">
        <v>0</v>
      </c>
      <c r="J6675" s="9">
        <v>0.36</v>
      </c>
      <c r="K6675" s="9">
        <v>0.36</v>
      </c>
      <c r="L6675" s="9">
        <v>0.36</v>
      </c>
      <c r="N6675" s="32">
        <f>IF('System Design'!$F$8=1,'Hourly Demand and Generation'!G6675*'System Design'!$F$21,IF('System Design'!$F$8=2,'Hourly Demand and Generation'!H6675*'System Design'!$F$21,IF('System Design'!$F$8=3,'Hourly Demand and Generation'!I6675*'System Design'!$F$21)))</f>
        <v>0</v>
      </c>
      <c r="O6675" s="32">
        <f>IF('System Design'!$F$8=1,'Hourly Demand and Generation'!J6675*'System Design'!$F$22,IF('System Design'!$F$8=2,'Hourly Demand and Generation'!K6675*'System Design'!$F$22,IF('System Design'!$F$8=3,'Hourly Demand and Generation'!L6675*'System Design'!$F$22)))</f>
        <v>900</v>
      </c>
      <c r="Q6675" s="32">
        <f t="shared" si="1491"/>
        <v>0</v>
      </c>
      <c r="R6675" s="32">
        <f t="shared" si="1494"/>
        <v>5400</v>
      </c>
      <c r="S6675" s="32">
        <f t="shared" si="1495"/>
        <v>0</v>
      </c>
      <c r="T6675" s="32">
        <f t="shared" si="1496"/>
        <v>21600</v>
      </c>
      <c r="U6675" s="32">
        <f t="shared" si="1497"/>
        <v>0</v>
      </c>
      <c r="V6675" s="32">
        <f t="shared" si="1492"/>
        <v>540</v>
      </c>
      <c r="W6675" s="32">
        <f t="shared" si="1498"/>
        <v>540</v>
      </c>
      <c r="X6675" s="32">
        <f t="shared" si="1499"/>
        <v>540</v>
      </c>
    </row>
    <row r="6676" spans="1:24" x14ac:dyDescent="0.25">
      <c r="A6676" s="2"/>
      <c r="B6676" s="2" t="s">
        <v>11</v>
      </c>
      <c r="C6676" s="2">
        <f t="shared" si="1489"/>
        <v>278</v>
      </c>
      <c r="D6676" s="2">
        <f t="shared" si="1490"/>
        <v>24</v>
      </c>
      <c r="E6676" s="2">
        <f t="shared" si="1493"/>
        <v>6672</v>
      </c>
      <c r="F6676" s="11">
        <v>315</v>
      </c>
      <c r="G6676" s="9">
        <v>0</v>
      </c>
      <c r="H6676" s="9">
        <v>0</v>
      </c>
      <c r="I6676" s="9">
        <v>0</v>
      </c>
      <c r="J6676" s="9">
        <v>0.36</v>
      </c>
      <c r="K6676" s="9">
        <v>0.36</v>
      </c>
      <c r="L6676" s="9">
        <v>0.36</v>
      </c>
      <c r="N6676" s="32">
        <f>IF('System Design'!$F$8=1,'Hourly Demand and Generation'!G6676*'System Design'!$F$21,IF('System Design'!$F$8=2,'Hourly Demand and Generation'!H6676*'System Design'!$F$21,IF('System Design'!$F$8=3,'Hourly Demand and Generation'!I6676*'System Design'!$F$21)))</f>
        <v>0</v>
      </c>
      <c r="O6676" s="32">
        <f>IF('System Design'!$F$8=1,'Hourly Demand and Generation'!J6676*'System Design'!$F$22,IF('System Design'!$F$8=2,'Hourly Demand and Generation'!K6676*'System Design'!$F$22,IF('System Design'!$F$8=3,'Hourly Demand and Generation'!L6676*'System Design'!$F$22)))</f>
        <v>900</v>
      </c>
      <c r="Q6676" s="32">
        <f t="shared" si="1491"/>
        <v>0</v>
      </c>
      <c r="R6676" s="32">
        <f t="shared" si="1494"/>
        <v>5400</v>
      </c>
      <c r="S6676" s="32">
        <f t="shared" si="1495"/>
        <v>0</v>
      </c>
      <c r="T6676" s="32">
        <f t="shared" si="1496"/>
        <v>21600</v>
      </c>
      <c r="U6676" s="32">
        <f t="shared" si="1497"/>
        <v>0</v>
      </c>
      <c r="V6676" s="32">
        <f t="shared" si="1492"/>
        <v>585</v>
      </c>
      <c r="W6676" s="32">
        <f t="shared" si="1498"/>
        <v>585</v>
      </c>
      <c r="X6676" s="32">
        <f t="shared" si="1499"/>
        <v>585</v>
      </c>
    </row>
    <row r="6677" spans="1:24" x14ac:dyDescent="0.25">
      <c r="A6677" s="2"/>
      <c r="B6677" s="2" t="s">
        <v>11</v>
      </c>
      <c r="C6677" s="2">
        <f>C6676+1</f>
        <v>279</v>
      </c>
      <c r="D6677" s="2">
        <v>1</v>
      </c>
      <c r="E6677" s="2">
        <f t="shared" si="1493"/>
        <v>6673</v>
      </c>
      <c r="F6677" s="11">
        <v>270</v>
      </c>
      <c r="G6677" s="9">
        <v>0</v>
      </c>
      <c r="H6677" s="9">
        <v>0</v>
      </c>
      <c r="I6677" s="9">
        <v>0</v>
      </c>
      <c r="J6677" s="9">
        <v>0.32689169055991302</v>
      </c>
      <c r="K6677" s="9">
        <v>0.32689169055991302</v>
      </c>
      <c r="L6677" s="9">
        <v>0.32689169055991302</v>
      </c>
      <c r="N6677" s="32">
        <f>IF('System Design'!$F$8=1,'Hourly Demand and Generation'!G6677*'System Design'!$F$21,IF('System Design'!$F$8=2,'Hourly Demand and Generation'!H6677*'System Design'!$F$21,IF('System Design'!$F$8=3,'Hourly Demand and Generation'!I6677*'System Design'!$F$21)))</f>
        <v>0</v>
      </c>
      <c r="O6677" s="32">
        <f>IF('System Design'!$F$8=1,'Hourly Demand and Generation'!J6677*'System Design'!$F$22,IF('System Design'!$F$8=2,'Hourly Demand and Generation'!K6677*'System Design'!$F$22,IF('System Design'!$F$8=3,'Hourly Demand and Generation'!L6677*'System Design'!$F$22)))</f>
        <v>817.22922639978253</v>
      </c>
      <c r="Q6677" s="32">
        <f t="shared" si="1491"/>
        <v>0</v>
      </c>
      <c r="R6677" s="32">
        <f t="shared" si="1494"/>
        <v>5400</v>
      </c>
      <c r="S6677" s="32">
        <f t="shared" si="1495"/>
        <v>0</v>
      </c>
      <c r="T6677" s="32">
        <f t="shared" si="1496"/>
        <v>21600</v>
      </c>
      <c r="U6677" s="32">
        <f t="shared" si="1497"/>
        <v>0</v>
      </c>
      <c r="V6677" s="32">
        <f t="shared" si="1492"/>
        <v>547.22922639978253</v>
      </c>
      <c r="W6677" s="32">
        <f t="shared" si="1498"/>
        <v>547.22922639978253</v>
      </c>
      <c r="X6677" s="32">
        <f t="shared" si="1499"/>
        <v>547.22922639978253</v>
      </c>
    </row>
    <row r="6678" spans="1:24" x14ac:dyDescent="0.25">
      <c r="A6678" s="2"/>
      <c r="B6678" s="2" t="s">
        <v>11</v>
      </c>
      <c r="C6678" s="2">
        <f>C6677</f>
        <v>279</v>
      </c>
      <c r="D6678" s="2">
        <f>D6677+1</f>
        <v>2</v>
      </c>
      <c r="E6678" s="2">
        <f t="shared" si="1493"/>
        <v>6674</v>
      </c>
      <c r="F6678" s="11">
        <v>247.5</v>
      </c>
      <c r="G6678" s="9">
        <v>0</v>
      </c>
      <c r="H6678" s="9">
        <v>0</v>
      </c>
      <c r="I6678" s="9">
        <v>0</v>
      </c>
      <c r="J6678" s="9">
        <v>0.29420252150392201</v>
      </c>
      <c r="K6678" s="9">
        <v>0.29420252150392201</v>
      </c>
      <c r="L6678" s="9">
        <v>0.29420252150392201</v>
      </c>
      <c r="N6678" s="32">
        <f>IF('System Design'!$F$8=1,'Hourly Demand and Generation'!G6678*'System Design'!$F$21,IF('System Design'!$F$8=2,'Hourly Demand and Generation'!H6678*'System Design'!$F$21,IF('System Design'!$F$8=3,'Hourly Demand and Generation'!I6678*'System Design'!$F$21)))</f>
        <v>0</v>
      </c>
      <c r="O6678" s="32">
        <f>IF('System Design'!$F$8=1,'Hourly Demand and Generation'!J6678*'System Design'!$F$22,IF('System Design'!$F$8=2,'Hourly Demand and Generation'!K6678*'System Design'!$F$22,IF('System Design'!$F$8=3,'Hourly Demand and Generation'!L6678*'System Design'!$F$22)))</f>
        <v>735.50630375980506</v>
      </c>
      <c r="Q6678" s="32">
        <f t="shared" si="1491"/>
        <v>0</v>
      </c>
      <c r="R6678" s="32">
        <f t="shared" si="1494"/>
        <v>5400</v>
      </c>
      <c r="S6678" s="32">
        <f t="shared" si="1495"/>
        <v>0</v>
      </c>
      <c r="T6678" s="32">
        <f t="shared" si="1496"/>
        <v>21600</v>
      </c>
      <c r="U6678" s="32">
        <f t="shared" si="1497"/>
        <v>0</v>
      </c>
      <c r="V6678" s="32">
        <f t="shared" si="1492"/>
        <v>488.00630375980506</v>
      </c>
      <c r="W6678" s="32">
        <f t="shared" si="1498"/>
        <v>488.00630375980506</v>
      </c>
      <c r="X6678" s="32">
        <f t="shared" si="1499"/>
        <v>488.00630375980506</v>
      </c>
    </row>
    <row r="6679" spans="1:24" x14ac:dyDescent="0.25">
      <c r="A6679" s="2"/>
      <c r="B6679" s="2" t="s">
        <v>11</v>
      </c>
      <c r="C6679" s="2">
        <f t="shared" ref="C6679:C6700" si="1500">C6678</f>
        <v>279</v>
      </c>
      <c r="D6679" s="2">
        <f t="shared" ref="D6679:D6700" si="1501">D6678+1</f>
        <v>3</v>
      </c>
      <c r="E6679" s="2">
        <f t="shared" si="1493"/>
        <v>6675</v>
      </c>
      <c r="F6679" s="11">
        <v>225</v>
      </c>
      <c r="G6679" s="9">
        <v>0</v>
      </c>
      <c r="H6679" s="9">
        <v>0</v>
      </c>
      <c r="I6679" s="9">
        <v>0</v>
      </c>
      <c r="J6679" s="9">
        <v>0.29420252150392201</v>
      </c>
      <c r="K6679" s="9">
        <v>0.29420252150392201</v>
      </c>
      <c r="L6679" s="9">
        <v>0.29420252150392201</v>
      </c>
      <c r="N6679" s="32">
        <f>IF('System Design'!$F$8=1,'Hourly Demand and Generation'!G6679*'System Design'!$F$21,IF('System Design'!$F$8=2,'Hourly Demand and Generation'!H6679*'System Design'!$F$21,IF('System Design'!$F$8=3,'Hourly Demand and Generation'!I6679*'System Design'!$F$21)))</f>
        <v>0</v>
      </c>
      <c r="O6679" s="32">
        <f>IF('System Design'!$F$8=1,'Hourly Demand and Generation'!J6679*'System Design'!$F$22,IF('System Design'!$F$8=2,'Hourly Demand and Generation'!K6679*'System Design'!$F$22,IF('System Design'!$F$8=3,'Hourly Demand and Generation'!L6679*'System Design'!$F$22)))</f>
        <v>735.50630375980506</v>
      </c>
      <c r="Q6679" s="32">
        <f t="shared" si="1491"/>
        <v>0</v>
      </c>
      <c r="R6679" s="32">
        <f t="shared" si="1494"/>
        <v>5400</v>
      </c>
      <c r="S6679" s="32">
        <f t="shared" si="1495"/>
        <v>0</v>
      </c>
      <c r="T6679" s="32">
        <f t="shared" si="1496"/>
        <v>21600</v>
      </c>
      <c r="U6679" s="32">
        <f t="shared" si="1497"/>
        <v>0</v>
      </c>
      <c r="V6679" s="32">
        <f t="shared" si="1492"/>
        <v>510.50630375980506</v>
      </c>
      <c r="W6679" s="32">
        <f t="shared" si="1498"/>
        <v>510.50630375980506</v>
      </c>
      <c r="X6679" s="32">
        <f t="shared" si="1499"/>
        <v>510.50630375980506</v>
      </c>
    </row>
    <row r="6680" spans="1:24" x14ac:dyDescent="0.25">
      <c r="A6680" s="2"/>
      <c r="B6680" s="2" t="s">
        <v>11</v>
      </c>
      <c r="C6680" s="2">
        <f t="shared" si="1500"/>
        <v>279</v>
      </c>
      <c r="D6680" s="2">
        <f t="shared" si="1501"/>
        <v>4</v>
      </c>
      <c r="E6680" s="2">
        <f t="shared" si="1493"/>
        <v>6676</v>
      </c>
      <c r="F6680" s="11">
        <v>270</v>
      </c>
      <c r="G6680" s="9">
        <v>0</v>
      </c>
      <c r="H6680" s="9">
        <v>0</v>
      </c>
      <c r="I6680" s="9">
        <v>0</v>
      </c>
      <c r="J6680" s="9">
        <v>0.32689169055991302</v>
      </c>
      <c r="K6680" s="9">
        <v>0.32689169055991302</v>
      </c>
      <c r="L6680" s="9">
        <v>0.32689169055991302</v>
      </c>
      <c r="N6680" s="32">
        <f>IF('System Design'!$F$8=1,'Hourly Demand and Generation'!G6680*'System Design'!$F$21,IF('System Design'!$F$8=2,'Hourly Demand and Generation'!H6680*'System Design'!$F$21,IF('System Design'!$F$8=3,'Hourly Demand and Generation'!I6680*'System Design'!$F$21)))</f>
        <v>0</v>
      </c>
      <c r="O6680" s="32">
        <f>IF('System Design'!$F$8=1,'Hourly Demand and Generation'!J6680*'System Design'!$F$22,IF('System Design'!$F$8=2,'Hourly Demand and Generation'!K6680*'System Design'!$F$22,IF('System Design'!$F$8=3,'Hourly Demand and Generation'!L6680*'System Design'!$F$22)))</f>
        <v>817.22922639978253</v>
      </c>
      <c r="Q6680" s="32">
        <f t="shared" si="1491"/>
        <v>0</v>
      </c>
      <c r="R6680" s="32">
        <f t="shared" si="1494"/>
        <v>5400</v>
      </c>
      <c r="S6680" s="32">
        <f t="shared" si="1495"/>
        <v>0</v>
      </c>
      <c r="T6680" s="32">
        <f t="shared" si="1496"/>
        <v>21600</v>
      </c>
      <c r="U6680" s="32">
        <f t="shared" si="1497"/>
        <v>0</v>
      </c>
      <c r="V6680" s="32">
        <f t="shared" si="1492"/>
        <v>547.22922639978253</v>
      </c>
      <c r="W6680" s="32">
        <f t="shared" si="1498"/>
        <v>547.22922639978253</v>
      </c>
      <c r="X6680" s="32">
        <f t="shared" si="1499"/>
        <v>547.22922639978253</v>
      </c>
    </row>
    <row r="6681" spans="1:24" x14ac:dyDescent="0.25">
      <c r="A6681" s="2"/>
      <c r="B6681" s="2" t="s">
        <v>11</v>
      </c>
      <c r="C6681" s="2">
        <f t="shared" si="1500"/>
        <v>279</v>
      </c>
      <c r="D6681" s="2">
        <f t="shared" si="1501"/>
        <v>5</v>
      </c>
      <c r="E6681" s="2">
        <f t="shared" si="1493"/>
        <v>6677</v>
      </c>
      <c r="F6681" s="11">
        <v>292.5</v>
      </c>
      <c r="G6681" s="9">
        <v>0</v>
      </c>
      <c r="H6681" s="9">
        <v>2.49441618696628E-2</v>
      </c>
      <c r="I6681" s="9">
        <v>4.9888323739325599E-2</v>
      </c>
      <c r="J6681" s="9">
        <v>0.261513352447931</v>
      </c>
      <c r="K6681" s="9">
        <v>0.261513352447931</v>
      </c>
      <c r="L6681" s="9">
        <v>0.261513352447931</v>
      </c>
      <c r="N6681" s="32">
        <f>IF('System Design'!$F$8=1,'Hourly Demand and Generation'!G6681*'System Design'!$F$21,IF('System Design'!$F$8=2,'Hourly Demand and Generation'!H6681*'System Design'!$F$21,IF('System Design'!$F$8=3,'Hourly Demand and Generation'!I6681*'System Design'!$F$21)))</f>
        <v>24.9441618696628</v>
      </c>
      <c r="O6681" s="32">
        <f>IF('System Design'!$F$8=1,'Hourly Demand and Generation'!J6681*'System Design'!$F$22,IF('System Design'!$F$8=2,'Hourly Demand and Generation'!K6681*'System Design'!$F$22,IF('System Design'!$F$8=3,'Hourly Demand and Generation'!L6681*'System Design'!$F$22)))</f>
        <v>653.78338111982748</v>
      </c>
      <c r="Q6681" s="32">
        <f t="shared" si="1491"/>
        <v>0</v>
      </c>
      <c r="R6681" s="32">
        <f t="shared" si="1494"/>
        <v>5400</v>
      </c>
      <c r="S6681" s="32">
        <f t="shared" si="1495"/>
        <v>0</v>
      </c>
      <c r="T6681" s="32">
        <f t="shared" si="1496"/>
        <v>21600</v>
      </c>
      <c r="U6681" s="32">
        <f t="shared" si="1497"/>
        <v>0</v>
      </c>
      <c r="V6681" s="32">
        <f t="shared" si="1492"/>
        <v>386.2275429894903</v>
      </c>
      <c r="W6681" s="32">
        <f t="shared" si="1498"/>
        <v>386.2275429894903</v>
      </c>
      <c r="X6681" s="32">
        <f t="shared" si="1499"/>
        <v>386.2275429894903</v>
      </c>
    </row>
    <row r="6682" spans="1:24" x14ac:dyDescent="0.25">
      <c r="A6682" s="2"/>
      <c r="B6682" s="2" t="s">
        <v>11</v>
      </c>
      <c r="C6682" s="2">
        <f t="shared" si="1500"/>
        <v>279</v>
      </c>
      <c r="D6682" s="2">
        <f t="shared" si="1501"/>
        <v>6</v>
      </c>
      <c r="E6682" s="2">
        <f t="shared" si="1493"/>
        <v>6678</v>
      </c>
      <c r="F6682" s="11">
        <v>315</v>
      </c>
      <c r="G6682" s="9">
        <v>4.9888323739325599E-2</v>
      </c>
      <c r="H6682" s="9">
        <v>7.7950505842696305E-2</v>
      </c>
      <c r="I6682" s="9">
        <v>0.106012687946067</v>
      </c>
      <c r="J6682" s="9">
        <v>0.261513352447931</v>
      </c>
      <c r="K6682" s="9">
        <v>0.261513352447931</v>
      </c>
      <c r="L6682" s="9">
        <v>0.261513352447931</v>
      </c>
      <c r="N6682" s="32">
        <f>IF('System Design'!$F$8=1,'Hourly Demand and Generation'!G6682*'System Design'!$F$21,IF('System Design'!$F$8=2,'Hourly Demand and Generation'!H6682*'System Design'!$F$21,IF('System Design'!$F$8=3,'Hourly Demand and Generation'!I6682*'System Design'!$F$21)))</f>
        <v>53.006343973033495</v>
      </c>
      <c r="O6682" s="32">
        <f>IF('System Design'!$F$8=1,'Hourly Demand and Generation'!J6682*'System Design'!$F$22,IF('System Design'!$F$8=2,'Hourly Demand and Generation'!K6682*'System Design'!$F$22,IF('System Design'!$F$8=3,'Hourly Demand and Generation'!L6682*'System Design'!$F$22)))</f>
        <v>653.78338111982748</v>
      </c>
      <c r="Q6682" s="32">
        <f t="shared" si="1491"/>
        <v>0</v>
      </c>
      <c r="R6682" s="32">
        <f t="shared" si="1494"/>
        <v>5400</v>
      </c>
      <c r="S6682" s="32">
        <f t="shared" si="1495"/>
        <v>0</v>
      </c>
      <c r="T6682" s="32">
        <f t="shared" si="1496"/>
        <v>21600</v>
      </c>
      <c r="U6682" s="32">
        <f t="shared" si="1497"/>
        <v>0</v>
      </c>
      <c r="V6682" s="32">
        <f t="shared" si="1492"/>
        <v>391.78972509286098</v>
      </c>
      <c r="W6682" s="32">
        <f t="shared" si="1498"/>
        <v>391.78972509286098</v>
      </c>
      <c r="X6682" s="32">
        <f t="shared" si="1499"/>
        <v>391.78972509286098</v>
      </c>
    </row>
    <row r="6683" spans="1:24" x14ac:dyDescent="0.25">
      <c r="A6683" s="2"/>
      <c r="B6683" s="2" t="s">
        <v>11</v>
      </c>
      <c r="C6683" s="2">
        <f t="shared" si="1500"/>
        <v>279</v>
      </c>
      <c r="D6683" s="2">
        <f t="shared" si="1501"/>
        <v>7</v>
      </c>
      <c r="E6683" s="2">
        <f t="shared" si="1493"/>
        <v>6679</v>
      </c>
      <c r="F6683" s="11">
        <v>337.5</v>
      </c>
      <c r="G6683" s="9">
        <v>0.106012687946067</v>
      </c>
      <c r="H6683" s="9">
        <v>0.13095684981573</v>
      </c>
      <c r="I6683" s="9">
        <v>0.155901011685393</v>
      </c>
      <c r="J6683" s="9">
        <v>0.29420252150392201</v>
      </c>
      <c r="K6683" s="9">
        <v>0.29420252150392201</v>
      </c>
      <c r="L6683" s="9">
        <v>0.29420252150392201</v>
      </c>
      <c r="N6683" s="32">
        <f>IF('System Design'!$F$8=1,'Hourly Demand and Generation'!G6683*'System Design'!$F$21,IF('System Design'!$F$8=2,'Hourly Demand and Generation'!H6683*'System Design'!$F$21,IF('System Design'!$F$8=3,'Hourly Demand and Generation'!I6683*'System Design'!$F$21)))</f>
        <v>77.950505842696501</v>
      </c>
      <c r="O6683" s="32">
        <f>IF('System Design'!$F$8=1,'Hourly Demand and Generation'!J6683*'System Design'!$F$22,IF('System Design'!$F$8=2,'Hourly Demand and Generation'!K6683*'System Design'!$F$22,IF('System Design'!$F$8=3,'Hourly Demand and Generation'!L6683*'System Design'!$F$22)))</f>
        <v>735.50630375980506</v>
      </c>
      <c r="Q6683" s="32">
        <f t="shared" si="1491"/>
        <v>0</v>
      </c>
      <c r="R6683" s="32">
        <f t="shared" si="1494"/>
        <v>5400</v>
      </c>
      <c r="S6683" s="32">
        <f t="shared" si="1495"/>
        <v>0</v>
      </c>
      <c r="T6683" s="32">
        <f t="shared" si="1496"/>
        <v>21600</v>
      </c>
      <c r="U6683" s="32">
        <f t="shared" si="1497"/>
        <v>0</v>
      </c>
      <c r="V6683" s="32">
        <f t="shared" si="1492"/>
        <v>475.95680960250161</v>
      </c>
      <c r="W6683" s="32">
        <f t="shared" si="1498"/>
        <v>475.95680960250161</v>
      </c>
      <c r="X6683" s="32">
        <f t="shared" si="1499"/>
        <v>475.95680960250161</v>
      </c>
    </row>
    <row r="6684" spans="1:24" x14ac:dyDescent="0.25">
      <c r="A6684" s="2"/>
      <c r="B6684" s="2" t="s">
        <v>11</v>
      </c>
      <c r="C6684" s="2">
        <f t="shared" si="1500"/>
        <v>279</v>
      </c>
      <c r="D6684" s="2">
        <f t="shared" si="1501"/>
        <v>8</v>
      </c>
      <c r="E6684" s="2">
        <f t="shared" si="1493"/>
        <v>6680</v>
      </c>
      <c r="F6684" s="11">
        <v>360</v>
      </c>
      <c r="G6684" s="9">
        <v>0.205789335424718</v>
      </c>
      <c r="H6684" s="9">
        <v>0.233851517528089</v>
      </c>
      <c r="I6684" s="9">
        <v>0.261913699631459</v>
      </c>
      <c r="J6684" s="9">
        <v>0.29420252150392201</v>
      </c>
      <c r="K6684" s="9">
        <v>0.29420252150392201</v>
      </c>
      <c r="L6684" s="9">
        <v>0.29420252150392201</v>
      </c>
      <c r="N6684" s="32">
        <f>IF('System Design'!$F$8=1,'Hourly Demand and Generation'!G6684*'System Design'!$F$21,IF('System Design'!$F$8=2,'Hourly Demand and Generation'!H6684*'System Design'!$F$21,IF('System Design'!$F$8=3,'Hourly Demand and Generation'!I6684*'System Design'!$F$21)))</f>
        <v>130.9568498157295</v>
      </c>
      <c r="O6684" s="32">
        <f>IF('System Design'!$F$8=1,'Hourly Demand and Generation'!J6684*'System Design'!$F$22,IF('System Design'!$F$8=2,'Hourly Demand and Generation'!K6684*'System Design'!$F$22,IF('System Design'!$F$8=3,'Hourly Demand and Generation'!L6684*'System Design'!$F$22)))</f>
        <v>735.50630375980506</v>
      </c>
      <c r="Q6684" s="32">
        <f t="shared" si="1491"/>
        <v>0</v>
      </c>
      <c r="R6684" s="32">
        <f t="shared" si="1494"/>
        <v>5400</v>
      </c>
      <c r="S6684" s="32">
        <f t="shared" si="1495"/>
        <v>0</v>
      </c>
      <c r="T6684" s="32">
        <f t="shared" si="1496"/>
        <v>21600</v>
      </c>
      <c r="U6684" s="32">
        <f t="shared" si="1497"/>
        <v>0</v>
      </c>
      <c r="V6684" s="32">
        <f t="shared" si="1492"/>
        <v>506.46315357553453</v>
      </c>
      <c r="W6684" s="32">
        <f t="shared" si="1498"/>
        <v>506.46315357553453</v>
      </c>
      <c r="X6684" s="32">
        <f t="shared" si="1499"/>
        <v>506.46315357553453</v>
      </c>
    </row>
    <row r="6685" spans="1:24" x14ac:dyDescent="0.25">
      <c r="A6685" s="2"/>
      <c r="B6685" s="2" t="s">
        <v>11</v>
      </c>
      <c r="C6685" s="2">
        <f t="shared" si="1500"/>
        <v>279</v>
      </c>
      <c r="D6685" s="2">
        <f t="shared" si="1501"/>
        <v>9</v>
      </c>
      <c r="E6685" s="2">
        <f t="shared" si="1493"/>
        <v>6681</v>
      </c>
      <c r="F6685" s="11">
        <v>360</v>
      </c>
      <c r="G6685" s="9">
        <v>0.311802023370785</v>
      </c>
      <c r="H6685" s="9">
        <v>0.33674618524044803</v>
      </c>
      <c r="I6685" s="9">
        <v>0.361690347110111</v>
      </c>
      <c r="J6685" s="9">
        <v>0.261513352447931</v>
      </c>
      <c r="K6685" s="9">
        <v>0.261513352447931</v>
      </c>
      <c r="L6685" s="9">
        <v>0.261513352447931</v>
      </c>
      <c r="N6685" s="32">
        <f>IF('System Design'!$F$8=1,'Hourly Demand and Generation'!G6685*'System Design'!$F$21,IF('System Design'!$F$8=2,'Hourly Demand and Generation'!H6685*'System Design'!$F$21,IF('System Design'!$F$8=3,'Hourly Demand and Generation'!I6685*'System Design'!$F$21)))</f>
        <v>180.84517355505551</v>
      </c>
      <c r="O6685" s="32">
        <f>IF('System Design'!$F$8=1,'Hourly Demand and Generation'!J6685*'System Design'!$F$22,IF('System Design'!$F$8=2,'Hourly Demand and Generation'!K6685*'System Design'!$F$22,IF('System Design'!$F$8=3,'Hourly Demand and Generation'!L6685*'System Design'!$F$22)))</f>
        <v>653.78338111982748</v>
      </c>
      <c r="Q6685" s="32">
        <f t="shared" si="1491"/>
        <v>0</v>
      </c>
      <c r="R6685" s="32">
        <f t="shared" si="1494"/>
        <v>5400</v>
      </c>
      <c r="S6685" s="32">
        <f t="shared" si="1495"/>
        <v>0</v>
      </c>
      <c r="T6685" s="32">
        <f t="shared" si="1496"/>
        <v>21600</v>
      </c>
      <c r="U6685" s="32">
        <f t="shared" si="1497"/>
        <v>0</v>
      </c>
      <c r="V6685" s="32">
        <f t="shared" si="1492"/>
        <v>474.62855467488293</v>
      </c>
      <c r="W6685" s="32">
        <f t="shared" si="1498"/>
        <v>474.62855467488293</v>
      </c>
      <c r="X6685" s="32">
        <f t="shared" si="1499"/>
        <v>474.62855467488293</v>
      </c>
    </row>
    <row r="6686" spans="1:24" x14ac:dyDescent="0.25">
      <c r="A6686" s="2"/>
      <c r="B6686" s="2" t="s">
        <v>11</v>
      </c>
      <c r="C6686" s="2">
        <f t="shared" si="1500"/>
        <v>279</v>
      </c>
      <c r="D6686" s="2">
        <f t="shared" si="1501"/>
        <v>10</v>
      </c>
      <c r="E6686" s="2">
        <f t="shared" si="1493"/>
        <v>6682</v>
      </c>
      <c r="F6686" s="11">
        <v>351</v>
      </c>
      <c r="G6686" s="9">
        <v>0.41781471131685199</v>
      </c>
      <c r="H6686" s="9">
        <v>0.44275887318651502</v>
      </c>
      <c r="I6686" s="9">
        <v>0.467703035056178</v>
      </c>
      <c r="J6686" s="9">
        <v>0.29420252150392201</v>
      </c>
      <c r="K6686" s="9">
        <v>0.29420252150392201</v>
      </c>
      <c r="L6686" s="9">
        <v>0.29420252150392201</v>
      </c>
      <c r="N6686" s="32">
        <f>IF('System Design'!$F$8=1,'Hourly Demand and Generation'!G6686*'System Design'!$F$21,IF('System Design'!$F$8=2,'Hourly Demand and Generation'!H6686*'System Design'!$F$21,IF('System Design'!$F$8=3,'Hourly Demand and Generation'!I6686*'System Design'!$F$21)))</f>
        <v>233.851517528089</v>
      </c>
      <c r="O6686" s="32">
        <f>IF('System Design'!$F$8=1,'Hourly Demand and Generation'!J6686*'System Design'!$F$22,IF('System Design'!$F$8=2,'Hourly Demand and Generation'!K6686*'System Design'!$F$22,IF('System Design'!$F$8=3,'Hourly Demand and Generation'!L6686*'System Design'!$F$22)))</f>
        <v>735.50630375980506</v>
      </c>
      <c r="Q6686" s="32">
        <f t="shared" si="1491"/>
        <v>0</v>
      </c>
      <c r="R6686" s="32">
        <f t="shared" si="1494"/>
        <v>5400</v>
      </c>
      <c r="S6686" s="32">
        <f t="shared" si="1495"/>
        <v>0</v>
      </c>
      <c r="T6686" s="32">
        <f t="shared" si="1496"/>
        <v>21600</v>
      </c>
      <c r="U6686" s="32">
        <f t="shared" si="1497"/>
        <v>0</v>
      </c>
      <c r="V6686" s="32">
        <f t="shared" si="1492"/>
        <v>618.35782128789401</v>
      </c>
      <c r="W6686" s="32">
        <f t="shared" si="1498"/>
        <v>618.35782128789401</v>
      </c>
      <c r="X6686" s="32">
        <f t="shared" si="1499"/>
        <v>618.35782128789401</v>
      </c>
    </row>
    <row r="6687" spans="1:24" x14ac:dyDescent="0.25">
      <c r="A6687" s="2"/>
      <c r="B6687" s="2" t="s">
        <v>11</v>
      </c>
      <c r="C6687" s="2">
        <f t="shared" si="1500"/>
        <v>279</v>
      </c>
      <c r="D6687" s="2">
        <f t="shared" si="1501"/>
        <v>11</v>
      </c>
      <c r="E6687" s="2">
        <f t="shared" si="1493"/>
        <v>6683</v>
      </c>
      <c r="F6687" s="11">
        <v>346.5</v>
      </c>
      <c r="G6687" s="9">
        <v>0.517591358795503</v>
      </c>
      <c r="H6687" s="9">
        <v>0.54565354089887397</v>
      </c>
      <c r="I6687" s="9">
        <v>0.57371572300224505</v>
      </c>
      <c r="J6687" s="9">
        <v>0.261513352447931</v>
      </c>
      <c r="K6687" s="9">
        <v>0.261513352447931</v>
      </c>
      <c r="L6687" s="9">
        <v>0.261513352447931</v>
      </c>
      <c r="N6687" s="32">
        <f>IF('System Design'!$F$8=1,'Hourly Demand and Generation'!G6687*'System Design'!$F$21,IF('System Design'!$F$8=2,'Hourly Demand and Generation'!H6687*'System Design'!$F$21,IF('System Design'!$F$8=3,'Hourly Demand and Generation'!I6687*'System Design'!$F$21)))</f>
        <v>286.8578615011225</v>
      </c>
      <c r="O6687" s="32">
        <f>IF('System Design'!$F$8=1,'Hourly Demand and Generation'!J6687*'System Design'!$F$22,IF('System Design'!$F$8=2,'Hourly Demand and Generation'!K6687*'System Design'!$F$22,IF('System Design'!$F$8=3,'Hourly Demand and Generation'!L6687*'System Design'!$F$22)))</f>
        <v>653.78338111982748</v>
      </c>
      <c r="Q6687" s="32">
        <f t="shared" si="1491"/>
        <v>0</v>
      </c>
      <c r="R6687" s="32">
        <f t="shared" si="1494"/>
        <v>5400</v>
      </c>
      <c r="S6687" s="32">
        <f t="shared" si="1495"/>
        <v>0</v>
      </c>
      <c r="T6687" s="32">
        <f t="shared" si="1496"/>
        <v>21600</v>
      </c>
      <c r="U6687" s="32">
        <f t="shared" si="1497"/>
        <v>0</v>
      </c>
      <c r="V6687" s="32">
        <f t="shared" si="1492"/>
        <v>594.14124262094992</v>
      </c>
      <c r="W6687" s="32">
        <f t="shared" si="1498"/>
        <v>594.14124262094992</v>
      </c>
      <c r="X6687" s="32">
        <f t="shared" si="1499"/>
        <v>594.14124262094992</v>
      </c>
    </row>
    <row r="6688" spans="1:24" x14ac:dyDescent="0.25">
      <c r="A6688" s="2"/>
      <c r="B6688" s="2" t="s">
        <v>11</v>
      </c>
      <c r="C6688" s="2">
        <f t="shared" si="1500"/>
        <v>279</v>
      </c>
      <c r="D6688" s="2">
        <f t="shared" si="1501"/>
        <v>12</v>
      </c>
      <c r="E6688" s="2">
        <f t="shared" si="1493"/>
        <v>6684</v>
      </c>
      <c r="F6688" s="11">
        <v>346.5</v>
      </c>
      <c r="G6688" s="9">
        <v>0.62360404674157</v>
      </c>
      <c r="H6688" s="9">
        <v>0.62360404674157</v>
      </c>
      <c r="I6688" s="9">
        <v>0.62360404674157</v>
      </c>
      <c r="J6688" s="9">
        <v>0.245168767919935</v>
      </c>
      <c r="K6688" s="9">
        <v>0.245168767919935</v>
      </c>
      <c r="L6688" s="9">
        <v>0.245168767919935</v>
      </c>
      <c r="N6688" s="32">
        <f>IF('System Design'!$F$8=1,'Hourly Demand and Generation'!G6688*'System Design'!$F$21,IF('System Design'!$F$8=2,'Hourly Demand and Generation'!H6688*'System Design'!$F$21,IF('System Design'!$F$8=3,'Hourly Demand and Generation'!I6688*'System Design'!$F$21)))</f>
        <v>311.80202337078498</v>
      </c>
      <c r="O6688" s="32">
        <f>IF('System Design'!$F$8=1,'Hourly Demand and Generation'!J6688*'System Design'!$F$22,IF('System Design'!$F$8=2,'Hourly Demand and Generation'!K6688*'System Design'!$F$22,IF('System Design'!$F$8=3,'Hourly Demand and Generation'!L6688*'System Design'!$F$22)))</f>
        <v>612.9219197998375</v>
      </c>
      <c r="Q6688" s="32">
        <f t="shared" si="1491"/>
        <v>0</v>
      </c>
      <c r="R6688" s="32">
        <f t="shared" si="1494"/>
        <v>5400</v>
      </c>
      <c r="S6688" s="32">
        <f t="shared" si="1495"/>
        <v>0</v>
      </c>
      <c r="T6688" s="32">
        <f t="shared" si="1496"/>
        <v>21600</v>
      </c>
      <c r="U6688" s="32">
        <f t="shared" si="1497"/>
        <v>0</v>
      </c>
      <c r="V6688" s="32">
        <f t="shared" si="1492"/>
        <v>578.22394317062253</v>
      </c>
      <c r="W6688" s="32">
        <f t="shared" si="1498"/>
        <v>578.22394317062253</v>
      </c>
      <c r="X6688" s="32">
        <f t="shared" si="1499"/>
        <v>578.22394317062253</v>
      </c>
    </row>
    <row r="6689" spans="1:24" x14ac:dyDescent="0.25">
      <c r="A6689" s="2"/>
      <c r="B6689" s="2" t="s">
        <v>11</v>
      </c>
      <c r="C6689" s="2">
        <f t="shared" si="1500"/>
        <v>279</v>
      </c>
      <c r="D6689" s="2">
        <f t="shared" si="1501"/>
        <v>13</v>
      </c>
      <c r="E6689" s="2">
        <f t="shared" si="1493"/>
        <v>6685</v>
      </c>
      <c r="F6689" s="11">
        <v>360</v>
      </c>
      <c r="G6689" s="9">
        <v>0.517591358795503</v>
      </c>
      <c r="H6689" s="9">
        <v>0.54565354089887397</v>
      </c>
      <c r="I6689" s="9">
        <v>0.57371572300224505</v>
      </c>
      <c r="J6689" s="9">
        <v>0.261513352447931</v>
      </c>
      <c r="K6689" s="9">
        <v>0.261513352447931</v>
      </c>
      <c r="L6689" s="9">
        <v>0.261513352447931</v>
      </c>
      <c r="N6689" s="32">
        <f>IF('System Design'!$F$8=1,'Hourly Demand and Generation'!G6689*'System Design'!$F$21,IF('System Design'!$F$8=2,'Hourly Demand and Generation'!H6689*'System Design'!$F$21,IF('System Design'!$F$8=3,'Hourly Demand and Generation'!I6689*'System Design'!$F$21)))</f>
        <v>286.8578615011225</v>
      </c>
      <c r="O6689" s="32">
        <f>IF('System Design'!$F$8=1,'Hourly Demand and Generation'!J6689*'System Design'!$F$22,IF('System Design'!$F$8=2,'Hourly Demand and Generation'!K6689*'System Design'!$F$22,IF('System Design'!$F$8=3,'Hourly Demand and Generation'!L6689*'System Design'!$F$22)))</f>
        <v>653.78338111982748</v>
      </c>
      <c r="Q6689" s="32">
        <f t="shared" si="1491"/>
        <v>0</v>
      </c>
      <c r="R6689" s="32">
        <f t="shared" si="1494"/>
        <v>5400</v>
      </c>
      <c r="S6689" s="32">
        <f t="shared" si="1495"/>
        <v>0</v>
      </c>
      <c r="T6689" s="32">
        <f t="shared" si="1496"/>
        <v>21600</v>
      </c>
      <c r="U6689" s="32">
        <f t="shared" si="1497"/>
        <v>0</v>
      </c>
      <c r="V6689" s="32">
        <f t="shared" si="1492"/>
        <v>580.64124262094992</v>
      </c>
      <c r="W6689" s="32">
        <f t="shared" si="1498"/>
        <v>580.64124262094992</v>
      </c>
      <c r="X6689" s="32">
        <f t="shared" si="1499"/>
        <v>580.64124262094992</v>
      </c>
    </row>
    <row r="6690" spans="1:24" x14ac:dyDescent="0.25">
      <c r="A6690" s="2"/>
      <c r="B6690" s="2" t="s">
        <v>11</v>
      </c>
      <c r="C6690" s="2">
        <f t="shared" si="1500"/>
        <v>279</v>
      </c>
      <c r="D6690" s="2">
        <f t="shared" si="1501"/>
        <v>14</v>
      </c>
      <c r="E6690" s="2">
        <f t="shared" si="1493"/>
        <v>6686</v>
      </c>
      <c r="F6690" s="11">
        <v>360</v>
      </c>
      <c r="G6690" s="9">
        <v>0.41781471131685199</v>
      </c>
      <c r="H6690" s="9">
        <v>0.44275887318651502</v>
      </c>
      <c r="I6690" s="9">
        <v>0.467703035056178</v>
      </c>
      <c r="J6690" s="9">
        <v>0.27785793697592598</v>
      </c>
      <c r="K6690" s="9">
        <v>0.27785793697592598</v>
      </c>
      <c r="L6690" s="9">
        <v>0.27785793697592598</v>
      </c>
      <c r="N6690" s="32">
        <f>IF('System Design'!$F$8=1,'Hourly Demand and Generation'!G6690*'System Design'!$F$21,IF('System Design'!$F$8=2,'Hourly Demand and Generation'!H6690*'System Design'!$F$21,IF('System Design'!$F$8=3,'Hourly Demand and Generation'!I6690*'System Design'!$F$21)))</f>
        <v>233.851517528089</v>
      </c>
      <c r="O6690" s="32">
        <f>IF('System Design'!$F$8=1,'Hourly Demand and Generation'!J6690*'System Design'!$F$22,IF('System Design'!$F$8=2,'Hourly Demand and Generation'!K6690*'System Design'!$F$22,IF('System Design'!$F$8=3,'Hourly Demand and Generation'!L6690*'System Design'!$F$22)))</f>
        <v>694.64484243981497</v>
      </c>
      <c r="Q6690" s="32">
        <f t="shared" si="1491"/>
        <v>0</v>
      </c>
      <c r="R6690" s="32">
        <f t="shared" si="1494"/>
        <v>5400</v>
      </c>
      <c r="S6690" s="32">
        <f t="shared" si="1495"/>
        <v>0</v>
      </c>
      <c r="T6690" s="32">
        <f t="shared" si="1496"/>
        <v>21600</v>
      </c>
      <c r="U6690" s="32">
        <f t="shared" si="1497"/>
        <v>0</v>
      </c>
      <c r="V6690" s="32">
        <f t="shared" si="1492"/>
        <v>568.49635996790403</v>
      </c>
      <c r="W6690" s="32">
        <f t="shared" si="1498"/>
        <v>568.49635996790403</v>
      </c>
      <c r="X6690" s="32">
        <f t="shared" si="1499"/>
        <v>568.49635996790403</v>
      </c>
    </row>
    <row r="6691" spans="1:24" x14ac:dyDescent="0.25">
      <c r="A6691" s="2"/>
      <c r="B6691" s="2" t="s">
        <v>11</v>
      </c>
      <c r="C6691" s="2">
        <f t="shared" si="1500"/>
        <v>279</v>
      </c>
      <c r="D6691" s="2">
        <f t="shared" si="1501"/>
        <v>15</v>
      </c>
      <c r="E6691" s="2">
        <f t="shared" si="1493"/>
        <v>6687</v>
      </c>
      <c r="F6691" s="11">
        <v>382.5</v>
      </c>
      <c r="G6691" s="9">
        <v>0.311802023370785</v>
      </c>
      <c r="H6691" s="9">
        <v>0.33674618524044803</v>
      </c>
      <c r="I6691" s="9">
        <v>0.361690347110111</v>
      </c>
      <c r="J6691" s="9">
        <v>0.29420252150392201</v>
      </c>
      <c r="K6691" s="9">
        <v>0.29420252150392201</v>
      </c>
      <c r="L6691" s="9">
        <v>0.29420252150392201</v>
      </c>
      <c r="N6691" s="32">
        <f>IF('System Design'!$F$8=1,'Hourly Demand and Generation'!G6691*'System Design'!$F$21,IF('System Design'!$F$8=2,'Hourly Demand and Generation'!H6691*'System Design'!$F$21,IF('System Design'!$F$8=3,'Hourly Demand and Generation'!I6691*'System Design'!$F$21)))</f>
        <v>180.84517355505551</v>
      </c>
      <c r="O6691" s="32">
        <f>IF('System Design'!$F$8=1,'Hourly Demand and Generation'!J6691*'System Design'!$F$22,IF('System Design'!$F$8=2,'Hourly Demand and Generation'!K6691*'System Design'!$F$22,IF('System Design'!$F$8=3,'Hourly Demand and Generation'!L6691*'System Design'!$F$22)))</f>
        <v>735.50630375980506</v>
      </c>
      <c r="Q6691" s="32">
        <f t="shared" si="1491"/>
        <v>0</v>
      </c>
      <c r="R6691" s="32">
        <f t="shared" si="1494"/>
        <v>5400</v>
      </c>
      <c r="S6691" s="32">
        <f t="shared" si="1495"/>
        <v>0</v>
      </c>
      <c r="T6691" s="32">
        <f t="shared" si="1496"/>
        <v>21600</v>
      </c>
      <c r="U6691" s="32">
        <f t="shared" si="1497"/>
        <v>0</v>
      </c>
      <c r="V6691" s="32">
        <f t="shared" si="1492"/>
        <v>533.85147731486063</v>
      </c>
      <c r="W6691" s="32">
        <f t="shared" si="1498"/>
        <v>533.85147731486063</v>
      </c>
      <c r="X6691" s="32">
        <f t="shared" si="1499"/>
        <v>533.85147731486063</v>
      </c>
    </row>
    <row r="6692" spans="1:24" x14ac:dyDescent="0.25">
      <c r="A6692" s="2"/>
      <c r="B6692" s="2" t="s">
        <v>11</v>
      </c>
      <c r="C6692" s="2">
        <f t="shared" si="1500"/>
        <v>279</v>
      </c>
      <c r="D6692" s="2">
        <f t="shared" si="1501"/>
        <v>16</v>
      </c>
      <c r="E6692" s="2">
        <f t="shared" si="1493"/>
        <v>6688</v>
      </c>
      <c r="F6692" s="11">
        <v>405</v>
      </c>
      <c r="G6692" s="9">
        <v>0.205789335424718</v>
      </c>
      <c r="H6692" s="9">
        <v>0.233851517528089</v>
      </c>
      <c r="I6692" s="9">
        <v>0.261913699631459</v>
      </c>
      <c r="J6692" s="9">
        <v>0.29420252150392201</v>
      </c>
      <c r="K6692" s="9">
        <v>0.29420252150392201</v>
      </c>
      <c r="L6692" s="9">
        <v>0.29420252150392201</v>
      </c>
      <c r="N6692" s="32">
        <f>IF('System Design'!$F$8=1,'Hourly Demand and Generation'!G6692*'System Design'!$F$21,IF('System Design'!$F$8=2,'Hourly Demand and Generation'!H6692*'System Design'!$F$21,IF('System Design'!$F$8=3,'Hourly Demand and Generation'!I6692*'System Design'!$F$21)))</f>
        <v>130.9568498157295</v>
      </c>
      <c r="O6692" s="32">
        <f>IF('System Design'!$F$8=1,'Hourly Demand and Generation'!J6692*'System Design'!$F$22,IF('System Design'!$F$8=2,'Hourly Demand and Generation'!K6692*'System Design'!$F$22,IF('System Design'!$F$8=3,'Hourly Demand and Generation'!L6692*'System Design'!$F$22)))</f>
        <v>735.50630375980506</v>
      </c>
      <c r="Q6692" s="32">
        <f t="shared" si="1491"/>
        <v>0</v>
      </c>
      <c r="R6692" s="32">
        <f t="shared" si="1494"/>
        <v>5400</v>
      </c>
      <c r="S6692" s="32">
        <f t="shared" si="1495"/>
        <v>0</v>
      </c>
      <c r="T6692" s="32">
        <f t="shared" si="1496"/>
        <v>21600</v>
      </c>
      <c r="U6692" s="32">
        <f t="shared" si="1497"/>
        <v>0</v>
      </c>
      <c r="V6692" s="32">
        <f t="shared" si="1492"/>
        <v>461.46315357553453</v>
      </c>
      <c r="W6692" s="32">
        <f t="shared" si="1498"/>
        <v>461.46315357553453</v>
      </c>
      <c r="X6692" s="32">
        <f t="shared" si="1499"/>
        <v>461.46315357553453</v>
      </c>
    </row>
    <row r="6693" spans="1:24" x14ac:dyDescent="0.25">
      <c r="A6693" s="2"/>
      <c r="B6693" s="2" t="s">
        <v>11</v>
      </c>
      <c r="C6693" s="2">
        <f t="shared" si="1500"/>
        <v>279</v>
      </c>
      <c r="D6693" s="2">
        <f t="shared" si="1501"/>
        <v>17</v>
      </c>
      <c r="E6693" s="2">
        <f t="shared" si="1493"/>
        <v>6689</v>
      </c>
      <c r="F6693" s="11">
        <v>427.5</v>
      </c>
      <c r="G6693" s="9">
        <v>0.106012687946067</v>
      </c>
      <c r="H6693" s="9">
        <v>0.13095684981573</v>
      </c>
      <c r="I6693" s="9">
        <v>0.155901011685393</v>
      </c>
      <c r="J6693" s="9">
        <v>0.32689169055991302</v>
      </c>
      <c r="K6693" s="9">
        <v>0.32689169055991302</v>
      </c>
      <c r="L6693" s="9">
        <v>0.32689169055991302</v>
      </c>
      <c r="N6693" s="32">
        <f>IF('System Design'!$F$8=1,'Hourly Demand and Generation'!G6693*'System Design'!$F$21,IF('System Design'!$F$8=2,'Hourly Demand and Generation'!H6693*'System Design'!$F$21,IF('System Design'!$F$8=3,'Hourly Demand and Generation'!I6693*'System Design'!$F$21)))</f>
        <v>77.950505842696501</v>
      </c>
      <c r="O6693" s="32">
        <f>IF('System Design'!$F$8=1,'Hourly Demand and Generation'!J6693*'System Design'!$F$22,IF('System Design'!$F$8=2,'Hourly Demand and Generation'!K6693*'System Design'!$F$22,IF('System Design'!$F$8=3,'Hourly Demand and Generation'!L6693*'System Design'!$F$22)))</f>
        <v>817.22922639978253</v>
      </c>
      <c r="Q6693" s="32">
        <f t="shared" si="1491"/>
        <v>0</v>
      </c>
      <c r="R6693" s="32">
        <f t="shared" si="1494"/>
        <v>5400</v>
      </c>
      <c r="S6693" s="32">
        <f t="shared" si="1495"/>
        <v>0</v>
      </c>
      <c r="T6693" s="32">
        <f t="shared" si="1496"/>
        <v>21600</v>
      </c>
      <c r="U6693" s="32">
        <f t="shared" si="1497"/>
        <v>0</v>
      </c>
      <c r="V6693" s="32">
        <f t="shared" si="1492"/>
        <v>467.67973224247908</v>
      </c>
      <c r="W6693" s="32">
        <f t="shared" si="1498"/>
        <v>467.67973224247908</v>
      </c>
      <c r="X6693" s="32">
        <f t="shared" si="1499"/>
        <v>467.67973224247908</v>
      </c>
    </row>
    <row r="6694" spans="1:24" x14ac:dyDescent="0.25">
      <c r="A6694" s="2"/>
      <c r="B6694" s="2" t="s">
        <v>11</v>
      </c>
      <c r="C6694" s="2">
        <f t="shared" si="1500"/>
        <v>279</v>
      </c>
      <c r="D6694" s="2">
        <f t="shared" si="1501"/>
        <v>18</v>
      </c>
      <c r="E6694" s="2">
        <f t="shared" si="1493"/>
        <v>6690</v>
      </c>
      <c r="F6694" s="11">
        <v>450</v>
      </c>
      <c r="G6694" s="9">
        <v>4.9888323739325599E-2</v>
      </c>
      <c r="H6694" s="9">
        <v>7.7950505842696305E-2</v>
      </c>
      <c r="I6694" s="9">
        <v>0.106012687946067</v>
      </c>
      <c r="J6694" s="9">
        <v>0.31054710603191799</v>
      </c>
      <c r="K6694" s="9">
        <v>0.31054710603191799</v>
      </c>
      <c r="L6694" s="9">
        <v>0.31054710603191799</v>
      </c>
      <c r="N6694" s="32">
        <f>IF('System Design'!$F$8=1,'Hourly Demand and Generation'!G6694*'System Design'!$F$21,IF('System Design'!$F$8=2,'Hourly Demand and Generation'!H6694*'System Design'!$F$21,IF('System Design'!$F$8=3,'Hourly Demand and Generation'!I6694*'System Design'!$F$21)))</f>
        <v>53.006343973033495</v>
      </c>
      <c r="O6694" s="32">
        <f>IF('System Design'!$F$8=1,'Hourly Demand and Generation'!J6694*'System Design'!$F$22,IF('System Design'!$F$8=2,'Hourly Demand and Generation'!K6694*'System Design'!$F$22,IF('System Design'!$F$8=3,'Hourly Demand and Generation'!L6694*'System Design'!$F$22)))</f>
        <v>776.36776507979494</v>
      </c>
      <c r="Q6694" s="32">
        <f t="shared" si="1491"/>
        <v>0</v>
      </c>
      <c r="R6694" s="32">
        <f t="shared" si="1494"/>
        <v>5400</v>
      </c>
      <c r="S6694" s="32">
        <f t="shared" si="1495"/>
        <v>0</v>
      </c>
      <c r="T6694" s="32">
        <f t="shared" si="1496"/>
        <v>21600</v>
      </c>
      <c r="U6694" s="32">
        <f t="shared" si="1497"/>
        <v>0</v>
      </c>
      <c r="V6694" s="32">
        <f t="shared" si="1492"/>
        <v>379.37410905282843</v>
      </c>
      <c r="W6694" s="32">
        <f t="shared" si="1498"/>
        <v>379.37410905282843</v>
      </c>
      <c r="X6694" s="32">
        <f t="shared" si="1499"/>
        <v>379.37410905282843</v>
      </c>
    </row>
    <row r="6695" spans="1:24" x14ac:dyDescent="0.25">
      <c r="A6695" s="2"/>
      <c r="B6695" s="2" t="s">
        <v>11</v>
      </c>
      <c r="C6695" s="2">
        <f t="shared" si="1500"/>
        <v>279</v>
      </c>
      <c r="D6695" s="2">
        <f t="shared" si="1501"/>
        <v>19</v>
      </c>
      <c r="E6695" s="2">
        <f t="shared" si="1493"/>
        <v>6691</v>
      </c>
      <c r="F6695" s="11">
        <v>436.5</v>
      </c>
      <c r="G6695" s="10">
        <v>0</v>
      </c>
      <c r="H6695" s="10">
        <v>2.49441618696628E-2</v>
      </c>
      <c r="I6695" s="10">
        <v>4.9888323739325599E-2</v>
      </c>
      <c r="J6695" s="9">
        <v>0.29420252150392201</v>
      </c>
      <c r="K6695" s="9">
        <v>0.29420252150392201</v>
      </c>
      <c r="L6695" s="9">
        <v>0.29420252150392201</v>
      </c>
      <c r="N6695" s="32">
        <f>IF('System Design'!$F$8=1,'Hourly Demand and Generation'!G6695*'System Design'!$F$21,IF('System Design'!$F$8=2,'Hourly Demand and Generation'!H6695*'System Design'!$F$21,IF('System Design'!$F$8=3,'Hourly Demand and Generation'!I6695*'System Design'!$F$21)))</f>
        <v>24.9441618696628</v>
      </c>
      <c r="O6695" s="32">
        <f>IF('System Design'!$F$8=1,'Hourly Demand and Generation'!J6695*'System Design'!$F$22,IF('System Design'!$F$8=2,'Hourly Demand and Generation'!K6695*'System Design'!$F$22,IF('System Design'!$F$8=3,'Hourly Demand and Generation'!L6695*'System Design'!$F$22)))</f>
        <v>735.50630375980506</v>
      </c>
      <c r="Q6695" s="32">
        <f t="shared" si="1491"/>
        <v>0</v>
      </c>
      <c r="R6695" s="32">
        <f t="shared" si="1494"/>
        <v>5400</v>
      </c>
      <c r="S6695" s="32">
        <f t="shared" si="1495"/>
        <v>0</v>
      </c>
      <c r="T6695" s="32">
        <f t="shared" si="1496"/>
        <v>21600</v>
      </c>
      <c r="U6695" s="32">
        <f t="shared" si="1497"/>
        <v>0</v>
      </c>
      <c r="V6695" s="32">
        <f t="shared" si="1492"/>
        <v>323.95046562946789</v>
      </c>
      <c r="W6695" s="32">
        <f t="shared" si="1498"/>
        <v>323.95046562946789</v>
      </c>
      <c r="X6695" s="32">
        <f t="shared" si="1499"/>
        <v>323.95046562946789</v>
      </c>
    </row>
    <row r="6696" spans="1:24" x14ac:dyDescent="0.25">
      <c r="A6696" s="2"/>
      <c r="B6696" s="2" t="s">
        <v>11</v>
      </c>
      <c r="C6696" s="2">
        <f t="shared" si="1500"/>
        <v>279</v>
      </c>
      <c r="D6696" s="2">
        <f t="shared" si="1501"/>
        <v>20</v>
      </c>
      <c r="E6696" s="2">
        <f t="shared" si="1493"/>
        <v>6692</v>
      </c>
      <c r="F6696" s="11">
        <v>427.5</v>
      </c>
      <c r="G6696" s="9">
        <v>0</v>
      </c>
      <c r="H6696" s="9">
        <v>0</v>
      </c>
      <c r="I6696" s="9">
        <v>0</v>
      </c>
      <c r="J6696" s="9">
        <v>0.29420252150392201</v>
      </c>
      <c r="K6696" s="9">
        <v>0.29420252150392201</v>
      </c>
      <c r="L6696" s="9">
        <v>0.29420252150392201</v>
      </c>
      <c r="N6696" s="32">
        <f>IF('System Design'!$F$8=1,'Hourly Demand and Generation'!G6696*'System Design'!$F$21,IF('System Design'!$F$8=2,'Hourly Demand and Generation'!H6696*'System Design'!$F$21,IF('System Design'!$F$8=3,'Hourly Demand and Generation'!I6696*'System Design'!$F$21)))</f>
        <v>0</v>
      </c>
      <c r="O6696" s="32">
        <f>IF('System Design'!$F$8=1,'Hourly Demand and Generation'!J6696*'System Design'!$F$22,IF('System Design'!$F$8=2,'Hourly Demand and Generation'!K6696*'System Design'!$F$22,IF('System Design'!$F$8=3,'Hourly Demand and Generation'!L6696*'System Design'!$F$22)))</f>
        <v>735.50630375980506</v>
      </c>
      <c r="Q6696" s="32">
        <f t="shared" si="1491"/>
        <v>0</v>
      </c>
      <c r="R6696" s="32">
        <f t="shared" si="1494"/>
        <v>5400</v>
      </c>
      <c r="S6696" s="32">
        <f t="shared" si="1495"/>
        <v>0</v>
      </c>
      <c r="T6696" s="32">
        <f t="shared" si="1496"/>
        <v>21600</v>
      </c>
      <c r="U6696" s="32">
        <f t="shared" si="1497"/>
        <v>0</v>
      </c>
      <c r="V6696" s="32">
        <f t="shared" si="1492"/>
        <v>308.00630375980506</v>
      </c>
      <c r="W6696" s="32">
        <f t="shared" si="1498"/>
        <v>308.00630375980506</v>
      </c>
      <c r="X6696" s="32">
        <f t="shared" si="1499"/>
        <v>308.00630375980506</v>
      </c>
    </row>
    <row r="6697" spans="1:24" x14ac:dyDescent="0.25">
      <c r="A6697" s="2"/>
      <c r="B6697" s="2" t="s">
        <v>11</v>
      </c>
      <c r="C6697" s="2">
        <f t="shared" si="1500"/>
        <v>279</v>
      </c>
      <c r="D6697" s="2">
        <f t="shared" si="1501"/>
        <v>21</v>
      </c>
      <c r="E6697" s="2">
        <f t="shared" si="1493"/>
        <v>6693</v>
      </c>
      <c r="F6697" s="11">
        <v>405</v>
      </c>
      <c r="G6697" s="9">
        <v>0</v>
      </c>
      <c r="H6697" s="9">
        <v>0</v>
      </c>
      <c r="I6697" s="9">
        <v>0</v>
      </c>
      <c r="J6697" s="9">
        <v>0.29420252150392201</v>
      </c>
      <c r="K6697" s="9">
        <v>0.29420252150392201</v>
      </c>
      <c r="L6697" s="9">
        <v>0.29420252150392201</v>
      </c>
      <c r="N6697" s="32">
        <f>IF('System Design'!$F$8=1,'Hourly Demand and Generation'!G6697*'System Design'!$F$21,IF('System Design'!$F$8=2,'Hourly Demand and Generation'!H6697*'System Design'!$F$21,IF('System Design'!$F$8=3,'Hourly Demand and Generation'!I6697*'System Design'!$F$21)))</f>
        <v>0</v>
      </c>
      <c r="O6697" s="32">
        <f>IF('System Design'!$F$8=1,'Hourly Demand and Generation'!J6697*'System Design'!$F$22,IF('System Design'!$F$8=2,'Hourly Demand and Generation'!K6697*'System Design'!$F$22,IF('System Design'!$F$8=3,'Hourly Demand and Generation'!L6697*'System Design'!$F$22)))</f>
        <v>735.50630375980506</v>
      </c>
      <c r="Q6697" s="32">
        <f t="shared" si="1491"/>
        <v>0</v>
      </c>
      <c r="R6697" s="32">
        <f t="shared" si="1494"/>
        <v>5400</v>
      </c>
      <c r="S6697" s="32">
        <f t="shared" si="1495"/>
        <v>0</v>
      </c>
      <c r="T6697" s="32">
        <f t="shared" si="1496"/>
        <v>21600</v>
      </c>
      <c r="U6697" s="32">
        <f t="shared" si="1497"/>
        <v>0</v>
      </c>
      <c r="V6697" s="32">
        <f t="shared" si="1492"/>
        <v>330.50630375980506</v>
      </c>
      <c r="W6697" s="32">
        <f t="shared" si="1498"/>
        <v>330.50630375980506</v>
      </c>
      <c r="X6697" s="32">
        <f t="shared" si="1499"/>
        <v>330.50630375980506</v>
      </c>
    </row>
    <row r="6698" spans="1:24" x14ac:dyDescent="0.25">
      <c r="A6698" s="2"/>
      <c r="B6698" s="2" t="s">
        <v>11</v>
      </c>
      <c r="C6698" s="2">
        <f t="shared" si="1500"/>
        <v>279</v>
      </c>
      <c r="D6698" s="2">
        <f t="shared" si="1501"/>
        <v>22</v>
      </c>
      <c r="E6698" s="2">
        <f t="shared" si="1493"/>
        <v>6694</v>
      </c>
      <c r="F6698" s="11">
        <v>382.5</v>
      </c>
      <c r="G6698" s="9">
        <v>0</v>
      </c>
      <c r="H6698" s="9">
        <v>0</v>
      </c>
      <c r="I6698" s="9">
        <v>0</v>
      </c>
      <c r="J6698" s="9">
        <v>0.31054710603191799</v>
      </c>
      <c r="K6698" s="9">
        <v>0.31054710603191799</v>
      </c>
      <c r="L6698" s="9">
        <v>0.31054710603191799</v>
      </c>
      <c r="N6698" s="32">
        <f>IF('System Design'!$F$8=1,'Hourly Demand and Generation'!G6698*'System Design'!$F$21,IF('System Design'!$F$8=2,'Hourly Demand and Generation'!H6698*'System Design'!$F$21,IF('System Design'!$F$8=3,'Hourly Demand and Generation'!I6698*'System Design'!$F$21)))</f>
        <v>0</v>
      </c>
      <c r="O6698" s="32">
        <f>IF('System Design'!$F$8=1,'Hourly Demand and Generation'!J6698*'System Design'!$F$22,IF('System Design'!$F$8=2,'Hourly Demand and Generation'!K6698*'System Design'!$F$22,IF('System Design'!$F$8=3,'Hourly Demand and Generation'!L6698*'System Design'!$F$22)))</f>
        <v>776.36776507979494</v>
      </c>
      <c r="Q6698" s="32">
        <f t="shared" si="1491"/>
        <v>0</v>
      </c>
      <c r="R6698" s="32">
        <f t="shared" si="1494"/>
        <v>5400</v>
      </c>
      <c r="S6698" s="32">
        <f t="shared" si="1495"/>
        <v>0</v>
      </c>
      <c r="T6698" s="32">
        <f t="shared" si="1496"/>
        <v>21600</v>
      </c>
      <c r="U6698" s="32">
        <f t="shared" si="1497"/>
        <v>0</v>
      </c>
      <c r="V6698" s="32">
        <f t="shared" si="1492"/>
        <v>393.86776507979494</v>
      </c>
      <c r="W6698" s="32">
        <f t="shared" si="1498"/>
        <v>393.86776507979494</v>
      </c>
      <c r="X6698" s="32">
        <f t="shared" si="1499"/>
        <v>393.86776507979494</v>
      </c>
    </row>
    <row r="6699" spans="1:24" x14ac:dyDescent="0.25">
      <c r="A6699" s="2"/>
      <c r="B6699" s="2" t="s">
        <v>11</v>
      </c>
      <c r="C6699" s="2">
        <f t="shared" si="1500"/>
        <v>279</v>
      </c>
      <c r="D6699" s="2">
        <f t="shared" si="1501"/>
        <v>23</v>
      </c>
      <c r="E6699" s="2">
        <f t="shared" si="1493"/>
        <v>6695</v>
      </c>
      <c r="F6699" s="11">
        <v>360</v>
      </c>
      <c r="G6699" s="9">
        <v>0</v>
      </c>
      <c r="H6699" s="9">
        <v>0</v>
      </c>
      <c r="I6699" s="9">
        <v>0</v>
      </c>
      <c r="J6699" s="9">
        <v>0.261513352447931</v>
      </c>
      <c r="K6699" s="9">
        <v>0.261513352447931</v>
      </c>
      <c r="L6699" s="9">
        <v>0.261513352447931</v>
      </c>
      <c r="N6699" s="32">
        <f>IF('System Design'!$F$8=1,'Hourly Demand and Generation'!G6699*'System Design'!$F$21,IF('System Design'!$F$8=2,'Hourly Demand and Generation'!H6699*'System Design'!$F$21,IF('System Design'!$F$8=3,'Hourly Demand and Generation'!I6699*'System Design'!$F$21)))</f>
        <v>0</v>
      </c>
      <c r="O6699" s="32">
        <f>IF('System Design'!$F$8=1,'Hourly Demand and Generation'!J6699*'System Design'!$F$22,IF('System Design'!$F$8=2,'Hourly Demand and Generation'!K6699*'System Design'!$F$22,IF('System Design'!$F$8=3,'Hourly Demand and Generation'!L6699*'System Design'!$F$22)))</f>
        <v>653.78338111982748</v>
      </c>
      <c r="Q6699" s="32">
        <f t="shared" si="1491"/>
        <v>0</v>
      </c>
      <c r="R6699" s="32">
        <f t="shared" si="1494"/>
        <v>5400</v>
      </c>
      <c r="S6699" s="32">
        <f t="shared" si="1495"/>
        <v>0</v>
      </c>
      <c r="T6699" s="32">
        <f t="shared" si="1496"/>
        <v>21600</v>
      </c>
      <c r="U6699" s="32">
        <f t="shared" si="1497"/>
        <v>0</v>
      </c>
      <c r="V6699" s="32">
        <f t="shared" si="1492"/>
        <v>293.78338111982748</v>
      </c>
      <c r="W6699" s="32">
        <f t="shared" si="1498"/>
        <v>293.78338111982748</v>
      </c>
      <c r="X6699" s="32">
        <f t="shared" si="1499"/>
        <v>293.78338111982748</v>
      </c>
    </row>
    <row r="6700" spans="1:24" x14ac:dyDescent="0.25">
      <c r="A6700" s="2"/>
      <c r="B6700" s="2" t="s">
        <v>11</v>
      </c>
      <c r="C6700" s="2">
        <f t="shared" si="1500"/>
        <v>279</v>
      </c>
      <c r="D6700" s="2">
        <f t="shared" si="1501"/>
        <v>24</v>
      </c>
      <c r="E6700" s="2">
        <f t="shared" si="1493"/>
        <v>6696</v>
      </c>
      <c r="F6700" s="11">
        <v>315</v>
      </c>
      <c r="G6700" s="9">
        <v>0</v>
      </c>
      <c r="H6700" s="9">
        <v>0</v>
      </c>
      <c r="I6700" s="9">
        <v>0</v>
      </c>
      <c r="J6700" s="9">
        <v>0.261513352447931</v>
      </c>
      <c r="K6700" s="9">
        <v>0.261513352447931</v>
      </c>
      <c r="L6700" s="9">
        <v>0.261513352447931</v>
      </c>
      <c r="N6700" s="32">
        <f>IF('System Design'!$F$8=1,'Hourly Demand and Generation'!G6700*'System Design'!$F$21,IF('System Design'!$F$8=2,'Hourly Demand and Generation'!H6700*'System Design'!$F$21,IF('System Design'!$F$8=3,'Hourly Demand and Generation'!I6700*'System Design'!$F$21)))</f>
        <v>0</v>
      </c>
      <c r="O6700" s="32">
        <f>IF('System Design'!$F$8=1,'Hourly Demand and Generation'!J6700*'System Design'!$F$22,IF('System Design'!$F$8=2,'Hourly Demand and Generation'!K6700*'System Design'!$F$22,IF('System Design'!$F$8=3,'Hourly Demand and Generation'!L6700*'System Design'!$F$22)))</f>
        <v>653.78338111982748</v>
      </c>
      <c r="Q6700" s="32">
        <f t="shared" si="1491"/>
        <v>0</v>
      </c>
      <c r="R6700" s="32">
        <f t="shared" si="1494"/>
        <v>5400</v>
      </c>
      <c r="S6700" s="32">
        <f t="shared" si="1495"/>
        <v>0</v>
      </c>
      <c r="T6700" s="32">
        <f t="shared" si="1496"/>
        <v>21600</v>
      </c>
      <c r="U6700" s="32">
        <f t="shared" si="1497"/>
        <v>0</v>
      </c>
      <c r="V6700" s="32">
        <f t="shared" si="1492"/>
        <v>338.78338111982748</v>
      </c>
      <c r="W6700" s="32">
        <f t="shared" si="1498"/>
        <v>338.78338111982748</v>
      </c>
      <c r="X6700" s="32">
        <f t="shared" si="1499"/>
        <v>338.78338111982748</v>
      </c>
    </row>
    <row r="6701" spans="1:24" x14ac:dyDescent="0.25">
      <c r="A6701" s="2"/>
      <c r="B6701" s="2" t="s">
        <v>11</v>
      </c>
      <c r="C6701" s="2">
        <f>C6700+1</f>
        <v>280</v>
      </c>
      <c r="D6701" s="2">
        <v>1</v>
      </c>
      <c r="E6701" s="2">
        <f t="shared" si="1493"/>
        <v>6697</v>
      </c>
      <c r="F6701" s="11">
        <v>270</v>
      </c>
      <c r="G6701" s="9">
        <v>0</v>
      </c>
      <c r="H6701" s="9">
        <v>0</v>
      </c>
      <c r="I6701" s="9">
        <v>0</v>
      </c>
      <c r="J6701" s="9">
        <v>0.45</v>
      </c>
      <c r="K6701" s="9">
        <v>0.45</v>
      </c>
      <c r="L6701" s="9">
        <v>0.45</v>
      </c>
      <c r="N6701" s="32">
        <f>IF('System Design'!$F$8=1,'Hourly Demand and Generation'!G6701*'System Design'!$F$21,IF('System Design'!$F$8=2,'Hourly Demand and Generation'!H6701*'System Design'!$F$21,IF('System Design'!$F$8=3,'Hourly Demand and Generation'!I6701*'System Design'!$F$21)))</f>
        <v>0</v>
      </c>
      <c r="O6701" s="32">
        <f>IF('System Design'!$F$8=1,'Hourly Demand and Generation'!J6701*'System Design'!$F$22,IF('System Design'!$F$8=2,'Hourly Demand and Generation'!K6701*'System Design'!$F$22,IF('System Design'!$F$8=3,'Hourly Demand and Generation'!L6701*'System Design'!$F$22)))</f>
        <v>1125</v>
      </c>
      <c r="Q6701" s="32">
        <f t="shared" si="1491"/>
        <v>0</v>
      </c>
      <c r="R6701" s="32">
        <f t="shared" si="1494"/>
        <v>5400</v>
      </c>
      <c r="S6701" s="32">
        <f t="shared" si="1495"/>
        <v>0</v>
      </c>
      <c r="T6701" s="32">
        <f t="shared" si="1496"/>
        <v>21600</v>
      </c>
      <c r="U6701" s="32">
        <f t="shared" si="1497"/>
        <v>0</v>
      </c>
      <c r="V6701" s="32">
        <f t="shared" si="1492"/>
        <v>855</v>
      </c>
      <c r="W6701" s="32">
        <f t="shared" si="1498"/>
        <v>855</v>
      </c>
      <c r="X6701" s="32">
        <f t="shared" si="1499"/>
        <v>855</v>
      </c>
    </row>
    <row r="6702" spans="1:24" x14ac:dyDescent="0.25">
      <c r="A6702" s="2"/>
      <c r="B6702" s="2" t="s">
        <v>11</v>
      </c>
      <c r="C6702" s="2">
        <f>C6701</f>
        <v>280</v>
      </c>
      <c r="D6702" s="2">
        <f>D6701+1</f>
        <v>2</v>
      </c>
      <c r="E6702" s="2">
        <f t="shared" si="1493"/>
        <v>6698</v>
      </c>
      <c r="F6702" s="11">
        <v>247.5</v>
      </c>
      <c r="G6702" s="9">
        <v>0</v>
      </c>
      <c r="H6702" s="9">
        <v>0</v>
      </c>
      <c r="I6702" s="9">
        <v>0</v>
      </c>
      <c r="J6702" s="9">
        <v>0.40500000000000003</v>
      </c>
      <c r="K6702" s="9">
        <v>0.40500000000000003</v>
      </c>
      <c r="L6702" s="9">
        <v>0.40500000000000003</v>
      </c>
      <c r="N6702" s="32">
        <f>IF('System Design'!$F$8=1,'Hourly Demand and Generation'!G6702*'System Design'!$F$21,IF('System Design'!$F$8=2,'Hourly Demand and Generation'!H6702*'System Design'!$F$21,IF('System Design'!$F$8=3,'Hourly Demand and Generation'!I6702*'System Design'!$F$21)))</f>
        <v>0</v>
      </c>
      <c r="O6702" s="32">
        <f>IF('System Design'!$F$8=1,'Hourly Demand and Generation'!J6702*'System Design'!$F$22,IF('System Design'!$F$8=2,'Hourly Demand and Generation'!K6702*'System Design'!$F$22,IF('System Design'!$F$8=3,'Hourly Demand and Generation'!L6702*'System Design'!$F$22)))</f>
        <v>1012.5000000000001</v>
      </c>
      <c r="Q6702" s="32">
        <f t="shared" si="1491"/>
        <v>0</v>
      </c>
      <c r="R6702" s="32">
        <f t="shared" si="1494"/>
        <v>5400</v>
      </c>
      <c r="S6702" s="32">
        <f t="shared" si="1495"/>
        <v>0</v>
      </c>
      <c r="T6702" s="32">
        <f t="shared" si="1496"/>
        <v>21600</v>
      </c>
      <c r="U6702" s="32">
        <f t="shared" si="1497"/>
        <v>0</v>
      </c>
      <c r="V6702" s="32">
        <f t="shared" si="1492"/>
        <v>765.00000000000011</v>
      </c>
      <c r="W6702" s="32">
        <f t="shared" si="1498"/>
        <v>765.00000000000011</v>
      </c>
      <c r="X6702" s="32">
        <f t="shared" si="1499"/>
        <v>765.00000000000011</v>
      </c>
    </row>
    <row r="6703" spans="1:24" x14ac:dyDescent="0.25">
      <c r="A6703" s="2"/>
      <c r="B6703" s="2" t="s">
        <v>11</v>
      </c>
      <c r="C6703" s="2">
        <f t="shared" ref="C6703:C6724" si="1502">C6702</f>
        <v>280</v>
      </c>
      <c r="D6703" s="2">
        <f t="shared" ref="D6703:D6724" si="1503">D6702+1</f>
        <v>3</v>
      </c>
      <c r="E6703" s="2">
        <f t="shared" si="1493"/>
        <v>6699</v>
      </c>
      <c r="F6703" s="11">
        <v>225</v>
      </c>
      <c r="G6703" s="9">
        <v>0</v>
      </c>
      <c r="H6703" s="9">
        <v>0</v>
      </c>
      <c r="I6703" s="9">
        <v>0</v>
      </c>
      <c r="J6703" s="9">
        <v>0.40500000000000003</v>
      </c>
      <c r="K6703" s="9">
        <v>0.40500000000000003</v>
      </c>
      <c r="L6703" s="9">
        <v>0.40500000000000003</v>
      </c>
      <c r="N6703" s="32">
        <f>IF('System Design'!$F$8=1,'Hourly Demand and Generation'!G6703*'System Design'!$F$21,IF('System Design'!$F$8=2,'Hourly Demand and Generation'!H6703*'System Design'!$F$21,IF('System Design'!$F$8=3,'Hourly Demand and Generation'!I6703*'System Design'!$F$21)))</f>
        <v>0</v>
      </c>
      <c r="O6703" s="32">
        <f>IF('System Design'!$F$8=1,'Hourly Demand and Generation'!J6703*'System Design'!$F$22,IF('System Design'!$F$8=2,'Hourly Demand and Generation'!K6703*'System Design'!$F$22,IF('System Design'!$F$8=3,'Hourly Demand and Generation'!L6703*'System Design'!$F$22)))</f>
        <v>1012.5000000000001</v>
      </c>
      <c r="Q6703" s="32">
        <f t="shared" si="1491"/>
        <v>0</v>
      </c>
      <c r="R6703" s="32">
        <f t="shared" si="1494"/>
        <v>5400</v>
      </c>
      <c r="S6703" s="32">
        <f t="shared" si="1495"/>
        <v>0</v>
      </c>
      <c r="T6703" s="32">
        <f t="shared" si="1496"/>
        <v>21600</v>
      </c>
      <c r="U6703" s="32">
        <f t="shared" si="1497"/>
        <v>0</v>
      </c>
      <c r="V6703" s="32">
        <f t="shared" si="1492"/>
        <v>787.50000000000011</v>
      </c>
      <c r="W6703" s="32">
        <f t="shared" si="1498"/>
        <v>787.50000000000011</v>
      </c>
      <c r="X6703" s="32">
        <f t="shared" si="1499"/>
        <v>787.50000000000011</v>
      </c>
    </row>
    <row r="6704" spans="1:24" x14ac:dyDescent="0.25">
      <c r="A6704" s="2"/>
      <c r="B6704" s="2" t="s">
        <v>11</v>
      </c>
      <c r="C6704" s="2">
        <f t="shared" si="1502"/>
        <v>280</v>
      </c>
      <c r="D6704" s="2">
        <f t="shared" si="1503"/>
        <v>4</v>
      </c>
      <c r="E6704" s="2">
        <f t="shared" si="1493"/>
        <v>6700</v>
      </c>
      <c r="F6704" s="11">
        <v>270</v>
      </c>
      <c r="G6704" s="9">
        <v>0</v>
      </c>
      <c r="H6704" s="9">
        <v>0</v>
      </c>
      <c r="I6704" s="9">
        <v>0</v>
      </c>
      <c r="J6704" s="9">
        <v>0.45</v>
      </c>
      <c r="K6704" s="9">
        <v>0.45</v>
      </c>
      <c r="L6704" s="9">
        <v>0.45</v>
      </c>
      <c r="N6704" s="32">
        <f>IF('System Design'!$F$8=1,'Hourly Demand and Generation'!G6704*'System Design'!$F$21,IF('System Design'!$F$8=2,'Hourly Demand and Generation'!H6704*'System Design'!$F$21,IF('System Design'!$F$8=3,'Hourly Demand and Generation'!I6704*'System Design'!$F$21)))</f>
        <v>0</v>
      </c>
      <c r="O6704" s="32">
        <f>IF('System Design'!$F$8=1,'Hourly Demand and Generation'!J6704*'System Design'!$F$22,IF('System Design'!$F$8=2,'Hourly Demand and Generation'!K6704*'System Design'!$F$22,IF('System Design'!$F$8=3,'Hourly Demand and Generation'!L6704*'System Design'!$F$22)))</f>
        <v>1125</v>
      </c>
      <c r="Q6704" s="32">
        <f t="shared" si="1491"/>
        <v>0</v>
      </c>
      <c r="R6704" s="32">
        <f t="shared" si="1494"/>
        <v>5400</v>
      </c>
      <c r="S6704" s="32">
        <f t="shared" si="1495"/>
        <v>0</v>
      </c>
      <c r="T6704" s="32">
        <f t="shared" si="1496"/>
        <v>21600</v>
      </c>
      <c r="U6704" s="32">
        <f t="shared" si="1497"/>
        <v>0</v>
      </c>
      <c r="V6704" s="32">
        <f t="shared" si="1492"/>
        <v>855</v>
      </c>
      <c r="W6704" s="32">
        <f t="shared" si="1498"/>
        <v>855</v>
      </c>
      <c r="X6704" s="32">
        <f t="shared" si="1499"/>
        <v>855</v>
      </c>
    </row>
    <row r="6705" spans="1:24" x14ac:dyDescent="0.25">
      <c r="A6705" s="2"/>
      <c r="B6705" s="2" t="s">
        <v>11</v>
      </c>
      <c r="C6705" s="2">
        <f t="shared" si="1502"/>
        <v>280</v>
      </c>
      <c r="D6705" s="2">
        <f t="shared" si="1503"/>
        <v>5</v>
      </c>
      <c r="E6705" s="2">
        <f t="shared" si="1493"/>
        <v>6701</v>
      </c>
      <c r="F6705" s="11">
        <v>292.5</v>
      </c>
      <c r="G6705" s="9">
        <v>0</v>
      </c>
      <c r="H6705" s="9">
        <v>2.5600000000000001E-2</v>
      </c>
      <c r="I6705" s="9">
        <v>5.1200000000000002E-2</v>
      </c>
      <c r="J6705" s="9">
        <v>0.36</v>
      </c>
      <c r="K6705" s="9">
        <v>0.36</v>
      </c>
      <c r="L6705" s="9">
        <v>0.36</v>
      </c>
      <c r="N6705" s="32">
        <f>IF('System Design'!$F$8=1,'Hourly Demand and Generation'!G6705*'System Design'!$F$21,IF('System Design'!$F$8=2,'Hourly Demand and Generation'!H6705*'System Design'!$F$21,IF('System Design'!$F$8=3,'Hourly Demand and Generation'!I6705*'System Design'!$F$21)))</f>
        <v>25.6</v>
      </c>
      <c r="O6705" s="32">
        <f>IF('System Design'!$F$8=1,'Hourly Demand and Generation'!J6705*'System Design'!$F$22,IF('System Design'!$F$8=2,'Hourly Demand and Generation'!K6705*'System Design'!$F$22,IF('System Design'!$F$8=3,'Hourly Demand and Generation'!L6705*'System Design'!$F$22)))</f>
        <v>900</v>
      </c>
      <c r="Q6705" s="32">
        <f t="shared" si="1491"/>
        <v>0</v>
      </c>
      <c r="R6705" s="32">
        <f t="shared" si="1494"/>
        <v>5400</v>
      </c>
      <c r="S6705" s="32">
        <f t="shared" si="1495"/>
        <v>0</v>
      </c>
      <c r="T6705" s="32">
        <f t="shared" si="1496"/>
        <v>21600</v>
      </c>
      <c r="U6705" s="32">
        <f t="shared" si="1497"/>
        <v>0</v>
      </c>
      <c r="V6705" s="32">
        <f t="shared" si="1492"/>
        <v>633.1</v>
      </c>
      <c r="W6705" s="32">
        <f t="shared" si="1498"/>
        <v>633.1</v>
      </c>
      <c r="X6705" s="32">
        <f t="shared" si="1499"/>
        <v>633.1</v>
      </c>
    </row>
    <row r="6706" spans="1:24" x14ac:dyDescent="0.25">
      <c r="A6706" s="2"/>
      <c r="B6706" s="2" t="s">
        <v>11</v>
      </c>
      <c r="C6706" s="2">
        <f t="shared" si="1502"/>
        <v>280</v>
      </c>
      <c r="D6706" s="2">
        <f t="shared" si="1503"/>
        <v>6</v>
      </c>
      <c r="E6706" s="2">
        <f t="shared" si="1493"/>
        <v>6702</v>
      </c>
      <c r="F6706" s="11">
        <v>315</v>
      </c>
      <c r="G6706" s="9">
        <v>5.1200000000000002E-2</v>
      </c>
      <c r="H6706" s="9">
        <v>0.08</v>
      </c>
      <c r="I6706" s="9">
        <v>0.10879999999999999</v>
      </c>
      <c r="J6706" s="9">
        <v>0.36</v>
      </c>
      <c r="K6706" s="9">
        <v>0.36</v>
      </c>
      <c r="L6706" s="9">
        <v>0.36</v>
      </c>
      <c r="N6706" s="32">
        <f>IF('System Design'!$F$8=1,'Hourly Demand and Generation'!G6706*'System Design'!$F$21,IF('System Design'!$F$8=2,'Hourly Demand and Generation'!H6706*'System Design'!$F$21,IF('System Design'!$F$8=3,'Hourly Demand and Generation'!I6706*'System Design'!$F$21)))</f>
        <v>54.4</v>
      </c>
      <c r="O6706" s="32">
        <f>IF('System Design'!$F$8=1,'Hourly Demand and Generation'!J6706*'System Design'!$F$22,IF('System Design'!$F$8=2,'Hourly Demand and Generation'!K6706*'System Design'!$F$22,IF('System Design'!$F$8=3,'Hourly Demand and Generation'!L6706*'System Design'!$F$22)))</f>
        <v>900</v>
      </c>
      <c r="Q6706" s="32">
        <f t="shared" si="1491"/>
        <v>0</v>
      </c>
      <c r="R6706" s="32">
        <f t="shared" si="1494"/>
        <v>5400</v>
      </c>
      <c r="S6706" s="32">
        <f t="shared" si="1495"/>
        <v>0</v>
      </c>
      <c r="T6706" s="32">
        <f t="shared" si="1496"/>
        <v>21600</v>
      </c>
      <c r="U6706" s="32">
        <f t="shared" si="1497"/>
        <v>0</v>
      </c>
      <c r="V6706" s="32">
        <f t="shared" si="1492"/>
        <v>639.4</v>
      </c>
      <c r="W6706" s="32">
        <f t="shared" si="1498"/>
        <v>639.4</v>
      </c>
      <c r="X6706" s="32">
        <f t="shared" si="1499"/>
        <v>639.4</v>
      </c>
    </row>
    <row r="6707" spans="1:24" x14ac:dyDescent="0.25">
      <c r="A6707" s="2"/>
      <c r="B6707" s="2" t="s">
        <v>11</v>
      </c>
      <c r="C6707" s="2">
        <f t="shared" si="1502"/>
        <v>280</v>
      </c>
      <c r="D6707" s="2">
        <f t="shared" si="1503"/>
        <v>7</v>
      </c>
      <c r="E6707" s="2">
        <f t="shared" si="1493"/>
        <v>6703</v>
      </c>
      <c r="F6707" s="11">
        <v>337.5</v>
      </c>
      <c r="G6707" s="9">
        <v>0.10879999999999999</v>
      </c>
      <c r="H6707" s="9">
        <v>0.13439999999999999</v>
      </c>
      <c r="I6707" s="9">
        <v>0.16</v>
      </c>
      <c r="J6707" s="9">
        <v>0.40500000000000003</v>
      </c>
      <c r="K6707" s="9">
        <v>0.40500000000000003</v>
      </c>
      <c r="L6707" s="9">
        <v>0.40500000000000003</v>
      </c>
      <c r="N6707" s="32">
        <f>IF('System Design'!$F$8=1,'Hourly Demand and Generation'!G6707*'System Design'!$F$21,IF('System Design'!$F$8=2,'Hourly Demand and Generation'!H6707*'System Design'!$F$21,IF('System Design'!$F$8=3,'Hourly Demand and Generation'!I6707*'System Design'!$F$21)))</f>
        <v>80</v>
      </c>
      <c r="O6707" s="32">
        <f>IF('System Design'!$F$8=1,'Hourly Demand and Generation'!J6707*'System Design'!$F$22,IF('System Design'!$F$8=2,'Hourly Demand and Generation'!K6707*'System Design'!$F$22,IF('System Design'!$F$8=3,'Hourly Demand and Generation'!L6707*'System Design'!$F$22)))</f>
        <v>1012.5000000000001</v>
      </c>
      <c r="Q6707" s="32">
        <f t="shared" si="1491"/>
        <v>0</v>
      </c>
      <c r="R6707" s="32">
        <f t="shared" si="1494"/>
        <v>5400</v>
      </c>
      <c r="S6707" s="32">
        <f t="shared" si="1495"/>
        <v>0</v>
      </c>
      <c r="T6707" s="32">
        <f t="shared" si="1496"/>
        <v>21600</v>
      </c>
      <c r="U6707" s="32">
        <f t="shared" si="1497"/>
        <v>0</v>
      </c>
      <c r="V6707" s="32">
        <f t="shared" si="1492"/>
        <v>755</v>
      </c>
      <c r="W6707" s="32">
        <f t="shared" si="1498"/>
        <v>755</v>
      </c>
      <c r="X6707" s="32">
        <f t="shared" si="1499"/>
        <v>755</v>
      </c>
    </row>
    <row r="6708" spans="1:24" x14ac:dyDescent="0.25">
      <c r="A6708" s="2"/>
      <c r="B6708" s="2" t="s">
        <v>11</v>
      </c>
      <c r="C6708" s="2">
        <f t="shared" si="1502"/>
        <v>280</v>
      </c>
      <c r="D6708" s="2">
        <f t="shared" si="1503"/>
        <v>8</v>
      </c>
      <c r="E6708" s="2">
        <f t="shared" si="1493"/>
        <v>6704</v>
      </c>
      <c r="F6708" s="11">
        <v>360</v>
      </c>
      <c r="G6708" s="9">
        <v>0.2112</v>
      </c>
      <c r="H6708" s="9">
        <v>0.24</v>
      </c>
      <c r="I6708" s="9">
        <v>0.26879999999999998</v>
      </c>
      <c r="J6708" s="9">
        <v>0.40500000000000003</v>
      </c>
      <c r="K6708" s="9">
        <v>0.40500000000000003</v>
      </c>
      <c r="L6708" s="9">
        <v>0.40500000000000003</v>
      </c>
      <c r="N6708" s="32">
        <f>IF('System Design'!$F$8=1,'Hourly Demand and Generation'!G6708*'System Design'!$F$21,IF('System Design'!$F$8=2,'Hourly Demand and Generation'!H6708*'System Design'!$F$21,IF('System Design'!$F$8=3,'Hourly Demand and Generation'!I6708*'System Design'!$F$21)))</f>
        <v>134.4</v>
      </c>
      <c r="O6708" s="32">
        <f>IF('System Design'!$F$8=1,'Hourly Demand and Generation'!J6708*'System Design'!$F$22,IF('System Design'!$F$8=2,'Hourly Demand and Generation'!K6708*'System Design'!$F$22,IF('System Design'!$F$8=3,'Hourly Demand and Generation'!L6708*'System Design'!$F$22)))</f>
        <v>1012.5000000000001</v>
      </c>
      <c r="Q6708" s="32">
        <f t="shared" si="1491"/>
        <v>0</v>
      </c>
      <c r="R6708" s="32">
        <f t="shared" si="1494"/>
        <v>5400</v>
      </c>
      <c r="S6708" s="32">
        <f t="shared" si="1495"/>
        <v>0</v>
      </c>
      <c r="T6708" s="32">
        <f t="shared" si="1496"/>
        <v>21600</v>
      </c>
      <c r="U6708" s="32">
        <f t="shared" si="1497"/>
        <v>0</v>
      </c>
      <c r="V6708" s="32">
        <f t="shared" si="1492"/>
        <v>786.90000000000009</v>
      </c>
      <c r="W6708" s="32">
        <f t="shared" si="1498"/>
        <v>786.90000000000009</v>
      </c>
      <c r="X6708" s="32">
        <f t="shared" si="1499"/>
        <v>786.90000000000009</v>
      </c>
    </row>
    <row r="6709" spans="1:24" x14ac:dyDescent="0.25">
      <c r="A6709" s="2"/>
      <c r="B6709" s="2" t="s">
        <v>11</v>
      </c>
      <c r="C6709" s="2">
        <f t="shared" si="1502"/>
        <v>280</v>
      </c>
      <c r="D6709" s="2">
        <f t="shared" si="1503"/>
        <v>9</v>
      </c>
      <c r="E6709" s="2">
        <f t="shared" si="1493"/>
        <v>6705</v>
      </c>
      <c r="F6709" s="11">
        <v>360</v>
      </c>
      <c r="G6709" s="9">
        <v>0.32</v>
      </c>
      <c r="H6709" s="9">
        <v>0.34560000000000002</v>
      </c>
      <c r="I6709" s="9">
        <v>0.37119999999999997</v>
      </c>
      <c r="J6709" s="9">
        <v>0.36</v>
      </c>
      <c r="K6709" s="9">
        <v>0.36</v>
      </c>
      <c r="L6709" s="9">
        <v>0.36</v>
      </c>
      <c r="N6709" s="32">
        <f>IF('System Design'!$F$8=1,'Hourly Demand and Generation'!G6709*'System Design'!$F$21,IF('System Design'!$F$8=2,'Hourly Demand and Generation'!H6709*'System Design'!$F$21,IF('System Design'!$F$8=3,'Hourly Demand and Generation'!I6709*'System Design'!$F$21)))</f>
        <v>185.6</v>
      </c>
      <c r="O6709" s="32">
        <f>IF('System Design'!$F$8=1,'Hourly Demand and Generation'!J6709*'System Design'!$F$22,IF('System Design'!$F$8=2,'Hourly Demand and Generation'!K6709*'System Design'!$F$22,IF('System Design'!$F$8=3,'Hourly Demand and Generation'!L6709*'System Design'!$F$22)))</f>
        <v>900</v>
      </c>
      <c r="Q6709" s="32">
        <f t="shared" si="1491"/>
        <v>0</v>
      </c>
      <c r="R6709" s="32">
        <f t="shared" si="1494"/>
        <v>5400</v>
      </c>
      <c r="S6709" s="32">
        <f t="shared" si="1495"/>
        <v>0</v>
      </c>
      <c r="T6709" s="32">
        <f t="shared" si="1496"/>
        <v>21600</v>
      </c>
      <c r="U6709" s="32">
        <f t="shared" si="1497"/>
        <v>0</v>
      </c>
      <c r="V6709" s="32">
        <f t="shared" si="1492"/>
        <v>725.59999999999991</v>
      </c>
      <c r="W6709" s="32">
        <f t="shared" si="1498"/>
        <v>725.59999999999991</v>
      </c>
      <c r="X6709" s="32">
        <f t="shared" si="1499"/>
        <v>725.59999999999991</v>
      </c>
    </row>
    <row r="6710" spans="1:24" x14ac:dyDescent="0.25">
      <c r="A6710" s="2"/>
      <c r="B6710" s="2" t="s">
        <v>11</v>
      </c>
      <c r="C6710" s="2">
        <f t="shared" si="1502"/>
        <v>280</v>
      </c>
      <c r="D6710" s="2">
        <f t="shared" si="1503"/>
        <v>10</v>
      </c>
      <c r="E6710" s="2">
        <f t="shared" si="1493"/>
        <v>6706</v>
      </c>
      <c r="F6710" s="11">
        <v>351</v>
      </c>
      <c r="G6710" s="9">
        <v>0.42880000000000001</v>
      </c>
      <c r="H6710" s="9">
        <v>0.45440000000000003</v>
      </c>
      <c r="I6710" s="9">
        <v>0.48</v>
      </c>
      <c r="J6710" s="9">
        <v>0.40500000000000003</v>
      </c>
      <c r="K6710" s="9">
        <v>0.40500000000000003</v>
      </c>
      <c r="L6710" s="9">
        <v>0.40500000000000003</v>
      </c>
      <c r="N6710" s="32">
        <f>IF('System Design'!$F$8=1,'Hourly Demand and Generation'!G6710*'System Design'!$F$21,IF('System Design'!$F$8=2,'Hourly Demand and Generation'!H6710*'System Design'!$F$21,IF('System Design'!$F$8=3,'Hourly Demand and Generation'!I6710*'System Design'!$F$21)))</f>
        <v>240</v>
      </c>
      <c r="O6710" s="32">
        <f>IF('System Design'!$F$8=1,'Hourly Demand and Generation'!J6710*'System Design'!$F$22,IF('System Design'!$F$8=2,'Hourly Demand and Generation'!K6710*'System Design'!$F$22,IF('System Design'!$F$8=3,'Hourly Demand and Generation'!L6710*'System Design'!$F$22)))</f>
        <v>1012.5000000000001</v>
      </c>
      <c r="Q6710" s="32">
        <f t="shared" si="1491"/>
        <v>0</v>
      </c>
      <c r="R6710" s="32">
        <f t="shared" si="1494"/>
        <v>5400</v>
      </c>
      <c r="S6710" s="32">
        <f t="shared" si="1495"/>
        <v>0</v>
      </c>
      <c r="T6710" s="32">
        <f t="shared" si="1496"/>
        <v>21600</v>
      </c>
      <c r="U6710" s="32">
        <f t="shared" si="1497"/>
        <v>0</v>
      </c>
      <c r="V6710" s="32">
        <f t="shared" si="1492"/>
        <v>901.5</v>
      </c>
      <c r="W6710" s="32">
        <f t="shared" si="1498"/>
        <v>901.5</v>
      </c>
      <c r="X6710" s="32">
        <f t="shared" si="1499"/>
        <v>901.5</v>
      </c>
    </row>
    <row r="6711" spans="1:24" x14ac:dyDescent="0.25">
      <c r="A6711" s="2"/>
      <c r="B6711" s="2" t="s">
        <v>11</v>
      </c>
      <c r="C6711" s="2">
        <f t="shared" si="1502"/>
        <v>280</v>
      </c>
      <c r="D6711" s="2">
        <f t="shared" si="1503"/>
        <v>11</v>
      </c>
      <c r="E6711" s="2">
        <f t="shared" si="1493"/>
        <v>6707</v>
      </c>
      <c r="F6711" s="11">
        <v>346.5</v>
      </c>
      <c r="G6711" s="9">
        <v>0.53120000000000001</v>
      </c>
      <c r="H6711" s="9">
        <v>0.56000000000000005</v>
      </c>
      <c r="I6711" s="9">
        <v>0.58879999999999999</v>
      </c>
      <c r="J6711" s="9">
        <v>0.36</v>
      </c>
      <c r="K6711" s="9">
        <v>0.36</v>
      </c>
      <c r="L6711" s="9">
        <v>0.36</v>
      </c>
      <c r="N6711" s="32">
        <f>IF('System Design'!$F$8=1,'Hourly Demand and Generation'!G6711*'System Design'!$F$21,IF('System Design'!$F$8=2,'Hourly Demand and Generation'!H6711*'System Design'!$F$21,IF('System Design'!$F$8=3,'Hourly Demand and Generation'!I6711*'System Design'!$F$21)))</f>
        <v>294.39999999999998</v>
      </c>
      <c r="O6711" s="32">
        <f>IF('System Design'!$F$8=1,'Hourly Demand and Generation'!J6711*'System Design'!$F$22,IF('System Design'!$F$8=2,'Hourly Demand and Generation'!K6711*'System Design'!$F$22,IF('System Design'!$F$8=3,'Hourly Demand and Generation'!L6711*'System Design'!$F$22)))</f>
        <v>900</v>
      </c>
      <c r="Q6711" s="32">
        <f t="shared" si="1491"/>
        <v>0</v>
      </c>
      <c r="R6711" s="32">
        <f t="shared" si="1494"/>
        <v>5400</v>
      </c>
      <c r="S6711" s="32">
        <f t="shared" si="1495"/>
        <v>0</v>
      </c>
      <c r="T6711" s="32">
        <f t="shared" si="1496"/>
        <v>21600</v>
      </c>
      <c r="U6711" s="32">
        <f t="shared" si="1497"/>
        <v>0</v>
      </c>
      <c r="V6711" s="32">
        <f t="shared" si="1492"/>
        <v>847.90000000000009</v>
      </c>
      <c r="W6711" s="32">
        <f t="shared" si="1498"/>
        <v>847.90000000000009</v>
      </c>
      <c r="X6711" s="32">
        <f t="shared" si="1499"/>
        <v>847.90000000000009</v>
      </c>
    </row>
    <row r="6712" spans="1:24" x14ac:dyDescent="0.25">
      <c r="A6712" s="2"/>
      <c r="B6712" s="2" t="s">
        <v>11</v>
      </c>
      <c r="C6712" s="2">
        <f t="shared" si="1502"/>
        <v>280</v>
      </c>
      <c r="D6712" s="2">
        <f t="shared" si="1503"/>
        <v>12</v>
      </c>
      <c r="E6712" s="2">
        <f t="shared" si="1493"/>
        <v>6708</v>
      </c>
      <c r="F6712" s="11">
        <v>346.5</v>
      </c>
      <c r="G6712" s="9">
        <v>0.64</v>
      </c>
      <c r="H6712" s="9">
        <v>0.64</v>
      </c>
      <c r="I6712" s="9">
        <v>0.64</v>
      </c>
      <c r="J6712" s="9">
        <v>0.33750000000000002</v>
      </c>
      <c r="K6712" s="9">
        <v>0.33750000000000002</v>
      </c>
      <c r="L6712" s="9">
        <v>0.33750000000000002</v>
      </c>
      <c r="N6712" s="32">
        <f>IF('System Design'!$F$8=1,'Hourly Demand and Generation'!G6712*'System Design'!$F$21,IF('System Design'!$F$8=2,'Hourly Demand and Generation'!H6712*'System Design'!$F$21,IF('System Design'!$F$8=3,'Hourly Demand and Generation'!I6712*'System Design'!$F$21)))</f>
        <v>320</v>
      </c>
      <c r="O6712" s="32">
        <f>IF('System Design'!$F$8=1,'Hourly Demand and Generation'!J6712*'System Design'!$F$22,IF('System Design'!$F$8=2,'Hourly Demand and Generation'!K6712*'System Design'!$F$22,IF('System Design'!$F$8=3,'Hourly Demand and Generation'!L6712*'System Design'!$F$22)))</f>
        <v>843.75</v>
      </c>
      <c r="Q6712" s="32">
        <f t="shared" si="1491"/>
        <v>0</v>
      </c>
      <c r="R6712" s="32">
        <f t="shared" si="1494"/>
        <v>5400</v>
      </c>
      <c r="S6712" s="32">
        <f t="shared" si="1495"/>
        <v>0</v>
      </c>
      <c r="T6712" s="32">
        <f t="shared" si="1496"/>
        <v>21600</v>
      </c>
      <c r="U6712" s="32">
        <f t="shared" si="1497"/>
        <v>0</v>
      </c>
      <c r="V6712" s="32">
        <f t="shared" si="1492"/>
        <v>817.25</v>
      </c>
      <c r="W6712" s="32">
        <f t="shared" si="1498"/>
        <v>817.25</v>
      </c>
      <c r="X6712" s="32">
        <f t="shared" si="1499"/>
        <v>817.25</v>
      </c>
    </row>
    <row r="6713" spans="1:24" x14ac:dyDescent="0.25">
      <c r="A6713" s="2"/>
      <c r="B6713" s="2" t="s">
        <v>11</v>
      </c>
      <c r="C6713" s="2">
        <f t="shared" si="1502"/>
        <v>280</v>
      </c>
      <c r="D6713" s="2">
        <f t="shared" si="1503"/>
        <v>13</v>
      </c>
      <c r="E6713" s="2">
        <f t="shared" si="1493"/>
        <v>6709</v>
      </c>
      <c r="F6713" s="11">
        <v>360</v>
      </c>
      <c r="G6713" s="9">
        <v>0.53120000000000001</v>
      </c>
      <c r="H6713" s="9">
        <v>0.56000000000000005</v>
      </c>
      <c r="I6713" s="9">
        <v>0.58879999999999999</v>
      </c>
      <c r="J6713" s="9">
        <v>0.36</v>
      </c>
      <c r="K6713" s="9">
        <v>0.36</v>
      </c>
      <c r="L6713" s="9">
        <v>0.36</v>
      </c>
      <c r="N6713" s="32">
        <f>IF('System Design'!$F$8=1,'Hourly Demand and Generation'!G6713*'System Design'!$F$21,IF('System Design'!$F$8=2,'Hourly Demand and Generation'!H6713*'System Design'!$F$21,IF('System Design'!$F$8=3,'Hourly Demand and Generation'!I6713*'System Design'!$F$21)))</f>
        <v>294.39999999999998</v>
      </c>
      <c r="O6713" s="32">
        <f>IF('System Design'!$F$8=1,'Hourly Demand and Generation'!J6713*'System Design'!$F$22,IF('System Design'!$F$8=2,'Hourly Demand and Generation'!K6713*'System Design'!$F$22,IF('System Design'!$F$8=3,'Hourly Demand and Generation'!L6713*'System Design'!$F$22)))</f>
        <v>900</v>
      </c>
      <c r="Q6713" s="32">
        <f t="shared" si="1491"/>
        <v>0</v>
      </c>
      <c r="R6713" s="32">
        <f t="shared" si="1494"/>
        <v>5400</v>
      </c>
      <c r="S6713" s="32">
        <f t="shared" si="1495"/>
        <v>0</v>
      </c>
      <c r="T6713" s="32">
        <f t="shared" si="1496"/>
        <v>21600</v>
      </c>
      <c r="U6713" s="32">
        <f t="shared" si="1497"/>
        <v>0</v>
      </c>
      <c r="V6713" s="32">
        <f t="shared" si="1492"/>
        <v>834.40000000000009</v>
      </c>
      <c r="W6713" s="32">
        <f t="shared" si="1498"/>
        <v>834.40000000000009</v>
      </c>
      <c r="X6713" s="32">
        <f t="shared" si="1499"/>
        <v>834.40000000000009</v>
      </c>
    </row>
    <row r="6714" spans="1:24" x14ac:dyDescent="0.25">
      <c r="A6714" s="2"/>
      <c r="B6714" s="2" t="s">
        <v>11</v>
      </c>
      <c r="C6714" s="2">
        <f t="shared" si="1502"/>
        <v>280</v>
      </c>
      <c r="D6714" s="2">
        <f t="shared" si="1503"/>
        <v>14</v>
      </c>
      <c r="E6714" s="2">
        <f t="shared" si="1493"/>
        <v>6710</v>
      </c>
      <c r="F6714" s="11">
        <v>360</v>
      </c>
      <c r="G6714" s="9">
        <v>0.42880000000000001</v>
      </c>
      <c r="H6714" s="9">
        <v>0.45440000000000003</v>
      </c>
      <c r="I6714" s="9">
        <v>0.48</v>
      </c>
      <c r="J6714" s="9">
        <v>0.38250000000000001</v>
      </c>
      <c r="K6714" s="9">
        <v>0.38250000000000001</v>
      </c>
      <c r="L6714" s="9">
        <v>0.38250000000000001</v>
      </c>
      <c r="N6714" s="32">
        <f>IF('System Design'!$F$8=1,'Hourly Demand and Generation'!G6714*'System Design'!$F$21,IF('System Design'!$F$8=2,'Hourly Demand and Generation'!H6714*'System Design'!$F$21,IF('System Design'!$F$8=3,'Hourly Demand and Generation'!I6714*'System Design'!$F$21)))</f>
        <v>240</v>
      </c>
      <c r="O6714" s="32">
        <f>IF('System Design'!$F$8=1,'Hourly Demand and Generation'!J6714*'System Design'!$F$22,IF('System Design'!$F$8=2,'Hourly Demand and Generation'!K6714*'System Design'!$F$22,IF('System Design'!$F$8=3,'Hourly Demand and Generation'!L6714*'System Design'!$F$22)))</f>
        <v>956.25</v>
      </c>
      <c r="Q6714" s="32">
        <f t="shared" si="1491"/>
        <v>0</v>
      </c>
      <c r="R6714" s="32">
        <f t="shared" si="1494"/>
        <v>5400</v>
      </c>
      <c r="S6714" s="32">
        <f t="shared" si="1495"/>
        <v>0</v>
      </c>
      <c r="T6714" s="32">
        <f t="shared" si="1496"/>
        <v>21600</v>
      </c>
      <c r="U6714" s="32">
        <f t="shared" si="1497"/>
        <v>0</v>
      </c>
      <c r="V6714" s="32">
        <f t="shared" si="1492"/>
        <v>836.25</v>
      </c>
      <c r="W6714" s="32">
        <f t="shared" si="1498"/>
        <v>836.25</v>
      </c>
      <c r="X6714" s="32">
        <f t="shared" si="1499"/>
        <v>836.25</v>
      </c>
    </row>
    <row r="6715" spans="1:24" x14ac:dyDescent="0.25">
      <c r="A6715" s="2"/>
      <c r="B6715" s="2" t="s">
        <v>11</v>
      </c>
      <c r="C6715" s="2">
        <f t="shared" si="1502"/>
        <v>280</v>
      </c>
      <c r="D6715" s="2">
        <f t="shared" si="1503"/>
        <v>15</v>
      </c>
      <c r="E6715" s="2">
        <f t="shared" si="1493"/>
        <v>6711</v>
      </c>
      <c r="F6715" s="11">
        <v>382.5</v>
      </c>
      <c r="G6715" s="9">
        <v>0.32</v>
      </c>
      <c r="H6715" s="9">
        <v>0.34560000000000002</v>
      </c>
      <c r="I6715" s="9">
        <v>0.37119999999999997</v>
      </c>
      <c r="J6715" s="9">
        <v>0.40500000000000003</v>
      </c>
      <c r="K6715" s="9">
        <v>0.40500000000000003</v>
      </c>
      <c r="L6715" s="9">
        <v>0.40500000000000003</v>
      </c>
      <c r="N6715" s="32">
        <f>IF('System Design'!$F$8=1,'Hourly Demand and Generation'!G6715*'System Design'!$F$21,IF('System Design'!$F$8=2,'Hourly Demand and Generation'!H6715*'System Design'!$F$21,IF('System Design'!$F$8=3,'Hourly Demand and Generation'!I6715*'System Design'!$F$21)))</f>
        <v>185.6</v>
      </c>
      <c r="O6715" s="32">
        <f>IF('System Design'!$F$8=1,'Hourly Demand and Generation'!J6715*'System Design'!$F$22,IF('System Design'!$F$8=2,'Hourly Demand and Generation'!K6715*'System Design'!$F$22,IF('System Design'!$F$8=3,'Hourly Demand and Generation'!L6715*'System Design'!$F$22)))</f>
        <v>1012.5000000000001</v>
      </c>
      <c r="Q6715" s="32">
        <f t="shared" si="1491"/>
        <v>0</v>
      </c>
      <c r="R6715" s="32">
        <f t="shared" si="1494"/>
        <v>5400</v>
      </c>
      <c r="S6715" s="32">
        <f t="shared" si="1495"/>
        <v>0</v>
      </c>
      <c r="T6715" s="32">
        <f t="shared" si="1496"/>
        <v>21600</v>
      </c>
      <c r="U6715" s="32">
        <f t="shared" si="1497"/>
        <v>0</v>
      </c>
      <c r="V6715" s="32">
        <f t="shared" si="1492"/>
        <v>815.60000000000014</v>
      </c>
      <c r="W6715" s="32">
        <f t="shared" si="1498"/>
        <v>815.60000000000014</v>
      </c>
      <c r="X6715" s="32">
        <f t="shared" si="1499"/>
        <v>815.60000000000014</v>
      </c>
    </row>
    <row r="6716" spans="1:24" x14ac:dyDescent="0.25">
      <c r="A6716" s="2"/>
      <c r="B6716" s="2" t="s">
        <v>11</v>
      </c>
      <c r="C6716" s="2">
        <f t="shared" si="1502"/>
        <v>280</v>
      </c>
      <c r="D6716" s="2">
        <f t="shared" si="1503"/>
        <v>16</v>
      </c>
      <c r="E6716" s="2">
        <f t="shared" si="1493"/>
        <v>6712</v>
      </c>
      <c r="F6716" s="11">
        <v>405</v>
      </c>
      <c r="G6716" s="9">
        <v>0.2112</v>
      </c>
      <c r="H6716" s="9">
        <v>0.24</v>
      </c>
      <c r="I6716" s="9">
        <v>0.26879999999999998</v>
      </c>
      <c r="J6716" s="9">
        <v>0.40500000000000003</v>
      </c>
      <c r="K6716" s="9">
        <v>0.40500000000000003</v>
      </c>
      <c r="L6716" s="9">
        <v>0.40500000000000003</v>
      </c>
      <c r="N6716" s="32">
        <f>IF('System Design'!$F$8=1,'Hourly Demand and Generation'!G6716*'System Design'!$F$21,IF('System Design'!$F$8=2,'Hourly Demand and Generation'!H6716*'System Design'!$F$21,IF('System Design'!$F$8=3,'Hourly Demand and Generation'!I6716*'System Design'!$F$21)))</f>
        <v>134.4</v>
      </c>
      <c r="O6716" s="32">
        <f>IF('System Design'!$F$8=1,'Hourly Demand and Generation'!J6716*'System Design'!$F$22,IF('System Design'!$F$8=2,'Hourly Demand and Generation'!K6716*'System Design'!$F$22,IF('System Design'!$F$8=3,'Hourly Demand and Generation'!L6716*'System Design'!$F$22)))</f>
        <v>1012.5000000000001</v>
      </c>
      <c r="Q6716" s="32">
        <f t="shared" si="1491"/>
        <v>0</v>
      </c>
      <c r="R6716" s="32">
        <f t="shared" si="1494"/>
        <v>5400</v>
      </c>
      <c r="S6716" s="32">
        <f t="shared" si="1495"/>
        <v>0</v>
      </c>
      <c r="T6716" s="32">
        <f t="shared" si="1496"/>
        <v>21600</v>
      </c>
      <c r="U6716" s="32">
        <f t="shared" si="1497"/>
        <v>0</v>
      </c>
      <c r="V6716" s="32">
        <f t="shared" si="1492"/>
        <v>741.90000000000009</v>
      </c>
      <c r="W6716" s="32">
        <f t="shared" si="1498"/>
        <v>741.90000000000009</v>
      </c>
      <c r="X6716" s="32">
        <f t="shared" si="1499"/>
        <v>741.90000000000009</v>
      </c>
    </row>
    <row r="6717" spans="1:24" x14ac:dyDescent="0.25">
      <c r="A6717" s="2"/>
      <c r="B6717" s="2" t="s">
        <v>11</v>
      </c>
      <c r="C6717" s="2">
        <f t="shared" si="1502"/>
        <v>280</v>
      </c>
      <c r="D6717" s="2">
        <f t="shared" si="1503"/>
        <v>17</v>
      </c>
      <c r="E6717" s="2">
        <f t="shared" si="1493"/>
        <v>6713</v>
      </c>
      <c r="F6717" s="11">
        <v>427.5</v>
      </c>
      <c r="G6717" s="9">
        <v>0.10879999999999999</v>
      </c>
      <c r="H6717" s="9">
        <v>0.13439999999999999</v>
      </c>
      <c r="I6717" s="9">
        <v>0.16</v>
      </c>
      <c r="J6717" s="9">
        <v>0.45</v>
      </c>
      <c r="K6717" s="9">
        <v>0.45</v>
      </c>
      <c r="L6717" s="9">
        <v>0.45</v>
      </c>
      <c r="N6717" s="32">
        <f>IF('System Design'!$F$8=1,'Hourly Demand and Generation'!G6717*'System Design'!$F$21,IF('System Design'!$F$8=2,'Hourly Demand and Generation'!H6717*'System Design'!$F$21,IF('System Design'!$F$8=3,'Hourly Demand and Generation'!I6717*'System Design'!$F$21)))</f>
        <v>80</v>
      </c>
      <c r="O6717" s="32">
        <f>IF('System Design'!$F$8=1,'Hourly Demand and Generation'!J6717*'System Design'!$F$22,IF('System Design'!$F$8=2,'Hourly Demand and Generation'!K6717*'System Design'!$F$22,IF('System Design'!$F$8=3,'Hourly Demand and Generation'!L6717*'System Design'!$F$22)))</f>
        <v>1125</v>
      </c>
      <c r="Q6717" s="32">
        <f t="shared" si="1491"/>
        <v>0</v>
      </c>
      <c r="R6717" s="32">
        <f t="shared" si="1494"/>
        <v>5400</v>
      </c>
      <c r="S6717" s="32">
        <f t="shared" si="1495"/>
        <v>0</v>
      </c>
      <c r="T6717" s="32">
        <f t="shared" si="1496"/>
        <v>21600</v>
      </c>
      <c r="U6717" s="32">
        <f t="shared" si="1497"/>
        <v>0</v>
      </c>
      <c r="V6717" s="32">
        <f t="shared" si="1492"/>
        <v>777.5</v>
      </c>
      <c r="W6717" s="32">
        <f t="shared" si="1498"/>
        <v>777.5</v>
      </c>
      <c r="X6717" s="32">
        <f t="shared" si="1499"/>
        <v>777.5</v>
      </c>
    </row>
    <row r="6718" spans="1:24" x14ac:dyDescent="0.25">
      <c r="A6718" s="2"/>
      <c r="B6718" s="2" t="s">
        <v>11</v>
      </c>
      <c r="C6718" s="2">
        <f t="shared" si="1502"/>
        <v>280</v>
      </c>
      <c r="D6718" s="2">
        <f t="shared" si="1503"/>
        <v>18</v>
      </c>
      <c r="E6718" s="2">
        <f t="shared" si="1493"/>
        <v>6714</v>
      </c>
      <c r="F6718" s="11">
        <v>450</v>
      </c>
      <c r="G6718" s="9">
        <v>5.1200000000000002E-2</v>
      </c>
      <c r="H6718" s="9">
        <v>0.08</v>
      </c>
      <c r="I6718" s="9">
        <v>0.10879999999999999</v>
      </c>
      <c r="J6718" s="9">
        <v>0.42749999999999999</v>
      </c>
      <c r="K6718" s="9">
        <v>0.42749999999999999</v>
      </c>
      <c r="L6718" s="9">
        <v>0.42749999999999999</v>
      </c>
      <c r="N6718" s="32">
        <f>IF('System Design'!$F$8=1,'Hourly Demand and Generation'!G6718*'System Design'!$F$21,IF('System Design'!$F$8=2,'Hourly Demand and Generation'!H6718*'System Design'!$F$21,IF('System Design'!$F$8=3,'Hourly Demand and Generation'!I6718*'System Design'!$F$21)))</f>
        <v>54.4</v>
      </c>
      <c r="O6718" s="32">
        <f>IF('System Design'!$F$8=1,'Hourly Demand and Generation'!J6718*'System Design'!$F$22,IF('System Design'!$F$8=2,'Hourly Demand and Generation'!K6718*'System Design'!$F$22,IF('System Design'!$F$8=3,'Hourly Demand and Generation'!L6718*'System Design'!$F$22)))</f>
        <v>1068.75</v>
      </c>
      <c r="Q6718" s="32">
        <f t="shared" si="1491"/>
        <v>0</v>
      </c>
      <c r="R6718" s="32">
        <f t="shared" si="1494"/>
        <v>5400</v>
      </c>
      <c r="S6718" s="32">
        <f t="shared" si="1495"/>
        <v>0</v>
      </c>
      <c r="T6718" s="32">
        <f t="shared" si="1496"/>
        <v>21600</v>
      </c>
      <c r="U6718" s="32">
        <f t="shared" si="1497"/>
        <v>0</v>
      </c>
      <c r="V6718" s="32">
        <f t="shared" si="1492"/>
        <v>673.15000000000009</v>
      </c>
      <c r="W6718" s="32">
        <f t="shared" si="1498"/>
        <v>673.15000000000009</v>
      </c>
      <c r="X6718" s="32">
        <f t="shared" si="1499"/>
        <v>673.15000000000009</v>
      </c>
    </row>
    <row r="6719" spans="1:24" x14ac:dyDescent="0.25">
      <c r="A6719" s="2"/>
      <c r="B6719" s="2" t="s">
        <v>11</v>
      </c>
      <c r="C6719" s="2">
        <f t="shared" si="1502"/>
        <v>280</v>
      </c>
      <c r="D6719" s="2">
        <f t="shared" si="1503"/>
        <v>19</v>
      </c>
      <c r="E6719" s="2">
        <f t="shared" si="1493"/>
        <v>6715</v>
      </c>
      <c r="F6719" s="11">
        <v>436.5</v>
      </c>
      <c r="G6719" s="10">
        <v>0</v>
      </c>
      <c r="H6719" s="10">
        <v>2.5600000000000001E-2</v>
      </c>
      <c r="I6719" s="10">
        <v>5.1200000000000002E-2</v>
      </c>
      <c r="J6719" s="9">
        <v>0.40500000000000003</v>
      </c>
      <c r="K6719" s="9">
        <v>0.40500000000000003</v>
      </c>
      <c r="L6719" s="9">
        <v>0.40500000000000003</v>
      </c>
      <c r="N6719" s="32">
        <f>IF('System Design'!$F$8=1,'Hourly Demand and Generation'!G6719*'System Design'!$F$21,IF('System Design'!$F$8=2,'Hourly Demand and Generation'!H6719*'System Design'!$F$21,IF('System Design'!$F$8=3,'Hourly Demand and Generation'!I6719*'System Design'!$F$21)))</f>
        <v>25.6</v>
      </c>
      <c r="O6719" s="32">
        <f>IF('System Design'!$F$8=1,'Hourly Demand and Generation'!J6719*'System Design'!$F$22,IF('System Design'!$F$8=2,'Hourly Demand and Generation'!K6719*'System Design'!$F$22,IF('System Design'!$F$8=3,'Hourly Demand and Generation'!L6719*'System Design'!$F$22)))</f>
        <v>1012.5000000000001</v>
      </c>
      <c r="Q6719" s="32">
        <f t="shared" si="1491"/>
        <v>0</v>
      </c>
      <c r="R6719" s="32">
        <f t="shared" si="1494"/>
        <v>5400</v>
      </c>
      <c r="S6719" s="32">
        <f t="shared" si="1495"/>
        <v>0</v>
      </c>
      <c r="T6719" s="32">
        <f t="shared" si="1496"/>
        <v>21600</v>
      </c>
      <c r="U6719" s="32">
        <f t="shared" si="1497"/>
        <v>0</v>
      </c>
      <c r="V6719" s="32">
        <f t="shared" si="1492"/>
        <v>601.60000000000014</v>
      </c>
      <c r="W6719" s="32">
        <f t="shared" si="1498"/>
        <v>601.60000000000014</v>
      </c>
      <c r="X6719" s="32">
        <f t="shared" si="1499"/>
        <v>601.60000000000014</v>
      </c>
    </row>
    <row r="6720" spans="1:24" x14ac:dyDescent="0.25">
      <c r="A6720" s="2"/>
      <c r="B6720" s="2" t="s">
        <v>11</v>
      </c>
      <c r="C6720" s="2">
        <f t="shared" si="1502"/>
        <v>280</v>
      </c>
      <c r="D6720" s="2">
        <f t="shared" si="1503"/>
        <v>20</v>
      </c>
      <c r="E6720" s="2">
        <f t="shared" si="1493"/>
        <v>6716</v>
      </c>
      <c r="F6720" s="11">
        <v>427.5</v>
      </c>
      <c r="G6720" s="9">
        <v>0</v>
      </c>
      <c r="H6720" s="9">
        <v>0</v>
      </c>
      <c r="I6720" s="9">
        <v>0</v>
      </c>
      <c r="J6720" s="9">
        <v>0.40500000000000003</v>
      </c>
      <c r="K6720" s="9">
        <v>0.40500000000000003</v>
      </c>
      <c r="L6720" s="9">
        <v>0.40500000000000003</v>
      </c>
      <c r="N6720" s="32">
        <f>IF('System Design'!$F$8=1,'Hourly Demand and Generation'!G6720*'System Design'!$F$21,IF('System Design'!$F$8=2,'Hourly Demand and Generation'!H6720*'System Design'!$F$21,IF('System Design'!$F$8=3,'Hourly Demand and Generation'!I6720*'System Design'!$F$21)))</f>
        <v>0</v>
      </c>
      <c r="O6720" s="32">
        <f>IF('System Design'!$F$8=1,'Hourly Demand and Generation'!J6720*'System Design'!$F$22,IF('System Design'!$F$8=2,'Hourly Demand and Generation'!K6720*'System Design'!$F$22,IF('System Design'!$F$8=3,'Hourly Demand and Generation'!L6720*'System Design'!$F$22)))</f>
        <v>1012.5000000000001</v>
      </c>
      <c r="Q6720" s="32">
        <f t="shared" si="1491"/>
        <v>0</v>
      </c>
      <c r="R6720" s="32">
        <f t="shared" si="1494"/>
        <v>5400</v>
      </c>
      <c r="S6720" s="32">
        <f t="shared" si="1495"/>
        <v>0</v>
      </c>
      <c r="T6720" s="32">
        <f t="shared" si="1496"/>
        <v>21600</v>
      </c>
      <c r="U6720" s="32">
        <f t="shared" si="1497"/>
        <v>0</v>
      </c>
      <c r="V6720" s="32">
        <f t="shared" si="1492"/>
        <v>585.00000000000011</v>
      </c>
      <c r="W6720" s="32">
        <f t="shared" si="1498"/>
        <v>585.00000000000011</v>
      </c>
      <c r="X6720" s="32">
        <f t="shared" si="1499"/>
        <v>585.00000000000011</v>
      </c>
    </row>
    <row r="6721" spans="1:24" x14ac:dyDescent="0.25">
      <c r="A6721" s="2"/>
      <c r="B6721" s="2" t="s">
        <v>11</v>
      </c>
      <c r="C6721" s="2">
        <f t="shared" si="1502"/>
        <v>280</v>
      </c>
      <c r="D6721" s="2">
        <f t="shared" si="1503"/>
        <v>21</v>
      </c>
      <c r="E6721" s="2">
        <f t="shared" si="1493"/>
        <v>6717</v>
      </c>
      <c r="F6721" s="11">
        <v>405</v>
      </c>
      <c r="G6721" s="9">
        <v>0</v>
      </c>
      <c r="H6721" s="9">
        <v>0</v>
      </c>
      <c r="I6721" s="9">
        <v>0</v>
      </c>
      <c r="J6721" s="9">
        <v>0.40500000000000003</v>
      </c>
      <c r="K6721" s="9">
        <v>0.40500000000000003</v>
      </c>
      <c r="L6721" s="9">
        <v>0.40500000000000003</v>
      </c>
      <c r="N6721" s="32">
        <f>IF('System Design'!$F$8=1,'Hourly Demand and Generation'!G6721*'System Design'!$F$21,IF('System Design'!$F$8=2,'Hourly Demand and Generation'!H6721*'System Design'!$F$21,IF('System Design'!$F$8=3,'Hourly Demand and Generation'!I6721*'System Design'!$F$21)))</f>
        <v>0</v>
      </c>
      <c r="O6721" s="32">
        <f>IF('System Design'!$F$8=1,'Hourly Demand and Generation'!J6721*'System Design'!$F$22,IF('System Design'!$F$8=2,'Hourly Demand and Generation'!K6721*'System Design'!$F$22,IF('System Design'!$F$8=3,'Hourly Demand and Generation'!L6721*'System Design'!$F$22)))</f>
        <v>1012.5000000000001</v>
      </c>
      <c r="Q6721" s="32">
        <f t="shared" si="1491"/>
        <v>0</v>
      </c>
      <c r="R6721" s="32">
        <f t="shared" si="1494"/>
        <v>5400</v>
      </c>
      <c r="S6721" s="32">
        <f t="shared" si="1495"/>
        <v>0</v>
      </c>
      <c r="T6721" s="32">
        <f t="shared" si="1496"/>
        <v>21600</v>
      </c>
      <c r="U6721" s="32">
        <f t="shared" si="1497"/>
        <v>0</v>
      </c>
      <c r="V6721" s="32">
        <f t="shared" si="1492"/>
        <v>607.50000000000011</v>
      </c>
      <c r="W6721" s="32">
        <f t="shared" si="1498"/>
        <v>607.50000000000011</v>
      </c>
      <c r="X6721" s="32">
        <f t="shared" si="1499"/>
        <v>607.50000000000011</v>
      </c>
    </row>
    <row r="6722" spans="1:24" x14ac:dyDescent="0.25">
      <c r="A6722" s="2"/>
      <c r="B6722" s="2" t="s">
        <v>11</v>
      </c>
      <c r="C6722" s="2">
        <f t="shared" si="1502"/>
        <v>280</v>
      </c>
      <c r="D6722" s="2">
        <f t="shared" si="1503"/>
        <v>22</v>
      </c>
      <c r="E6722" s="2">
        <f t="shared" si="1493"/>
        <v>6718</v>
      </c>
      <c r="F6722" s="11">
        <v>382.5</v>
      </c>
      <c r="G6722" s="9">
        <v>0</v>
      </c>
      <c r="H6722" s="9">
        <v>0</v>
      </c>
      <c r="I6722" s="9">
        <v>0</v>
      </c>
      <c r="J6722" s="9">
        <v>0.42749999999999999</v>
      </c>
      <c r="K6722" s="9">
        <v>0.42749999999999999</v>
      </c>
      <c r="L6722" s="9">
        <v>0.42749999999999999</v>
      </c>
      <c r="N6722" s="32">
        <f>IF('System Design'!$F$8=1,'Hourly Demand and Generation'!G6722*'System Design'!$F$21,IF('System Design'!$F$8=2,'Hourly Demand and Generation'!H6722*'System Design'!$F$21,IF('System Design'!$F$8=3,'Hourly Demand and Generation'!I6722*'System Design'!$F$21)))</f>
        <v>0</v>
      </c>
      <c r="O6722" s="32">
        <f>IF('System Design'!$F$8=1,'Hourly Demand and Generation'!J6722*'System Design'!$F$22,IF('System Design'!$F$8=2,'Hourly Demand and Generation'!K6722*'System Design'!$F$22,IF('System Design'!$F$8=3,'Hourly Demand and Generation'!L6722*'System Design'!$F$22)))</f>
        <v>1068.75</v>
      </c>
      <c r="Q6722" s="32">
        <f t="shared" si="1491"/>
        <v>0</v>
      </c>
      <c r="R6722" s="32">
        <f t="shared" si="1494"/>
        <v>5400</v>
      </c>
      <c r="S6722" s="32">
        <f t="shared" si="1495"/>
        <v>0</v>
      </c>
      <c r="T6722" s="32">
        <f t="shared" si="1496"/>
        <v>21600</v>
      </c>
      <c r="U6722" s="32">
        <f t="shared" si="1497"/>
        <v>0</v>
      </c>
      <c r="V6722" s="32">
        <f t="shared" si="1492"/>
        <v>686.25</v>
      </c>
      <c r="W6722" s="32">
        <f t="shared" si="1498"/>
        <v>686.25</v>
      </c>
      <c r="X6722" s="32">
        <f t="shared" si="1499"/>
        <v>686.25</v>
      </c>
    </row>
    <row r="6723" spans="1:24" x14ac:dyDescent="0.25">
      <c r="A6723" s="2"/>
      <c r="B6723" s="2" t="s">
        <v>11</v>
      </c>
      <c r="C6723" s="2">
        <f t="shared" si="1502"/>
        <v>280</v>
      </c>
      <c r="D6723" s="2">
        <f t="shared" si="1503"/>
        <v>23</v>
      </c>
      <c r="E6723" s="2">
        <f t="shared" si="1493"/>
        <v>6719</v>
      </c>
      <c r="F6723" s="11">
        <v>360</v>
      </c>
      <c r="G6723" s="9">
        <v>0</v>
      </c>
      <c r="H6723" s="9">
        <v>0</v>
      </c>
      <c r="I6723" s="9">
        <v>0</v>
      </c>
      <c r="J6723" s="9">
        <v>0.36</v>
      </c>
      <c r="K6723" s="9">
        <v>0.36</v>
      </c>
      <c r="L6723" s="9">
        <v>0.36</v>
      </c>
      <c r="N6723" s="32">
        <f>IF('System Design'!$F$8=1,'Hourly Demand and Generation'!G6723*'System Design'!$F$21,IF('System Design'!$F$8=2,'Hourly Demand and Generation'!H6723*'System Design'!$F$21,IF('System Design'!$F$8=3,'Hourly Demand and Generation'!I6723*'System Design'!$F$21)))</f>
        <v>0</v>
      </c>
      <c r="O6723" s="32">
        <f>IF('System Design'!$F$8=1,'Hourly Demand and Generation'!J6723*'System Design'!$F$22,IF('System Design'!$F$8=2,'Hourly Demand and Generation'!K6723*'System Design'!$F$22,IF('System Design'!$F$8=3,'Hourly Demand and Generation'!L6723*'System Design'!$F$22)))</f>
        <v>900</v>
      </c>
      <c r="Q6723" s="32">
        <f t="shared" si="1491"/>
        <v>0</v>
      </c>
      <c r="R6723" s="32">
        <f t="shared" si="1494"/>
        <v>5400</v>
      </c>
      <c r="S6723" s="32">
        <f t="shared" si="1495"/>
        <v>0</v>
      </c>
      <c r="T6723" s="32">
        <f t="shared" si="1496"/>
        <v>21600</v>
      </c>
      <c r="U6723" s="32">
        <f t="shared" si="1497"/>
        <v>0</v>
      </c>
      <c r="V6723" s="32">
        <f t="shared" si="1492"/>
        <v>540</v>
      </c>
      <c r="W6723" s="32">
        <f t="shared" si="1498"/>
        <v>540</v>
      </c>
      <c r="X6723" s="32">
        <f t="shared" si="1499"/>
        <v>540</v>
      </c>
    </row>
    <row r="6724" spans="1:24" x14ac:dyDescent="0.25">
      <c r="A6724" s="2"/>
      <c r="B6724" s="2" t="s">
        <v>11</v>
      </c>
      <c r="C6724" s="2">
        <f t="shared" si="1502"/>
        <v>280</v>
      </c>
      <c r="D6724" s="2">
        <f t="shared" si="1503"/>
        <v>24</v>
      </c>
      <c r="E6724" s="2">
        <f t="shared" si="1493"/>
        <v>6720</v>
      </c>
      <c r="F6724" s="11">
        <v>315</v>
      </c>
      <c r="G6724" s="9">
        <v>0</v>
      </c>
      <c r="H6724" s="9">
        <v>0</v>
      </c>
      <c r="I6724" s="9">
        <v>0</v>
      </c>
      <c r="J6724" s="9">
        <v>0.36</v>
      </c>
      <c r="K6724" s="9">
        <v>0.36</v>
      </c>
      <c r="L6724" s="9">
        <v>0.36</v>
      </c>
      <c r="N6724" s="32">
        <f>IF('System Design'!$F$8=1,'Hourly Demand and Generation'!G6724*'System Design'!$F$21,IF('System Design'!$F$8=2,'Hourly Demand and Generation'!H6724*'System Design'!$F$21,IF('System Design'!$F$8=3,'Hourly Demand and Generation'!I6724*'System Design'!$F$21)))</f>
        <v>0</v>
      </c>
      <c r="O6724" s="32">
        <f>IF('System Design'!$F$8=1,'Hourly Demand and Generation'!J6724*'System Design'!$F$22,IF('System Design'!$F$8=2,'Hourly Demand and Generation'!K6724*'System Design'!$F$22,IF('System Design'!$F$8=3,'Hourly Demand and Generation'!L6724*'System Design'!$F$22)))</f>
        <v>900</v>
      </c>
      <c r="Q6724" s="32">
        <f t="shared" si="1491"/>
        <v>0</v>
      </c>
      <c r="R6724" s="32">
        <f t="shared" si="1494"/>
        <v>5400</v>
      </c>
      <c r="S6724" s="32">
        <f t="shared" si="1495"/>
        <v>0</v>
      </c>
      <c r="T6724" s="32">
        <f t="shared" si="1496"/>
        <v>21600</v>
      </c>
      <c r="U6724" s="32">
        <f t="shared" si="1497"/>
        <v>0</v>
      </c>
      <c r="V6724" s="32">
        <f t="shared" si="1492"/>
        <v>585</v>
      </c>
      <c r="W6724" s="32">
        <f t="shared" si="1498"/>
        <v>585</v>
      </c>
      <c r="X6724" s="32">
        <f t="shared" si="1499"/>
        <v>585</v>
      </c>
    </row>
    <row r="6725" spans="1:24" x14ac:dyDescent="0.25">
      <c r="A6725" s="2"/>
      <c r="B6725" s="2" t="s">
        <v>11</v>
      </c>
      <c r="C6725" s="2">
        <f>C6724+1</f>
        <v>281</v>
      </c>
      <c r="D6725" s="2">
        <v>1</v>
      </c>
      <c r="E6725" s="2">
        <f t="shared" si="1493"/>
        <v>6721</v>
      </c>
      <c r="F6725" s="11">
        <v>270</v>
      </c>
      <c r="G6725" s="9">
        <v>0</v>
      </c>
      <c r="H6725" s="9">
        <v>0</v>
      </c>
      <c r="I6725" s="9">
        <v>0</v>
      </c>
      <c r="J6725" s="9">
        <v>0.17144708508113299</v>
      </c>
      <c r="K6725" s="9">
        <v>0.45</v>
      </c>
      <c r="L6725" s="9">
        <v>0.45</v>
      </c>
      <c r="N6725" s="32">
        <f>IF('System Design'!$F$8=1,'Hourly Demand and Generation'!G6725*'System Design'!$F$21,IF('System Design'!$F$8=2,'Hourly Demand and Generation'!H6725*'System Design'!$F$21,IF('System Design'!$F$8=3,'Hourly Demand and Generation'!I6725*'System Design'!$F$21)))</f>
        <v>0</v>
      </c>
      <c r="O6725" s="32">
        <f>IF('System Design'!$F$8=1,'Hourly Demand and Generation'!J6725*'System Design'!$F$22,IF('System Design'!$F$8=2,'Hourly Demand and Generation'!K6725*'System Design'!$F$22,IF('System Design'!$F$8=3,'Hourly Demand and Generation'!L6725*'System Design'!$F$22)))</f>
        <v>1125</v>
      </c>
      <c r="Q6725" s="32">
        <f t="shared" si="1491"/>
        <v>0</v>
      </c>
      <c r="R6725" s="32">
        <f t="shared" si="1494"/>
        <v>5400</v>
      </c>
      <c r="S6725" s="32">
        <f t="shared" si="1495"/>
        <v>0</v>
      </c>
      <c r="T6725" s="32">
        <f t="shared" si="1496"/>
        <v>21600</v>
      </c>
      <c r="U6725" s="32">
        <f t="shared" si="1497"/>
        <v>0</v>
      </c>
      <c r="V6725" s="32">
        <f t="shared" si="1492"/>
        <v>855</v>
      </c>
      <c r="W6725" s="32">
        <f t="shared" si="1498"/>
        <v>855</v>
      </c>
      <c r="X6725" s="32">
        <f t="shared" si="1499"/>
        <v>855</v>
      </c>
    </row>
    <row r="6726" spans="1:24" x14ac:dyDescent="0.25">
      <c r="A6726" s="2"/>
      <c r="B6726" s="2" t="s">
        <v>11</v>
      </c>
      <c r="C6726" s="2">
        <f>C6725</f>
        <v>281</v>
      </c>
      <c r="D6726" s="2">
        <f>D6725+1</f>
        <v>2</v>
      </c>
      <c r="E6726" s="2">
        <f t="shared" si="1493"/>
        <v>6722</v>
      </c>
      <c r="F6726" s="11">
        <v>247.5</v>
      </c>
      <c r="G6726" s="9">
        <v>0</v>
      </c>
      <c r="H6726" s="9">
        <v>0</v>
      </c>
      <c r="I6726" s="9">
        <v>0</v>
      </c>
      <c r="J6726" s="9">
        <v>0.15430237657302001</v>
      </c>
      <c r="K6726" s="9">
        <v>0.40500000000000003</v>
      </c>
      <c r="L6726" s="9">
        <v>0.40500000000000003</v>
      </c>
      <c r="N6726" s="32">
        <f>IF('System Design'!$F$8=1,'Hourly Demand and Generation'!G6726*'System Design'!$F$21,IF('System Design'!$F$8=2,'Hourly Demand and Generation'!H6726*'System Design'!$F$21,IF('System Design'!$F$8=3,'Hourly Demand and Generation'!I6726*'System Design'!$F$21)))</f>
        <v>0</v>
      </c>
      <c r="O6726" s="32">
        <f>IF('System Design'!$F$8=1,'Hourly Demand and Generation'!J6726*'System Design'!$F$22,IF('System Design'!$F$8=2,'Hourly Demand and Generation'!K6726*'System Design'!$F$22,IF('System Design'!$F$8=3,'Hourly Demand and Generation'!L6726*'System Design'!$F$22)))</f>
        <v>1012.5000000000001</v>
      </c>
      <c r="Q6726" s="32">
        <f t="shared" ref="Q6726:Q6789" si="1504">IF(F6726-N6726-O6726&gt;0,F6726-N6726-O6726,0)</f>
        <v>0</v>
      </c>
      <c r="R6726" s="32">
        <f t="shared" si="1494"/>
        <v>5400</v>
      </c>
      <c r="S6726" s="32">
        <f t="shared" si="1495"/>
        <v>0</v>
      </c>
      <c r="T6726" s="32">
        <f t="shared" si="1496"/>
        <v>21600</v>
      </c>
      <c r="U6726" s="32">
        <f t="shared" si="1497"/>
        <v>0</v>
      </c>
      <c r="V6726" s="32">
        <f t="shared" ref="V6726:V6789" si="1505">IF(F6726-N6726-O6726&lt;0,N6726+O6726-F6726,0)</f>
        <v>765.00000000000011</v>
      </c>
      <c r="W6726" s="32">
        <f t="shared" si="1498"/>
        <v>765.00000000000011</v>
      </c>
      <c r="X6726" s="32">
        <f t="shared" si="1499"/>
        <v>765.00000000000011</v>
      </c>
    </row>
    <row r="6727" spans="1:24" x14ac:dyDescent="0.25">
      <c r="A6727" s="2"/>
      <c r="B6727" s="2" t="s">
        <v>11</v>
      </c>
      <c r="C6727" s="2">
        <f t="shared" ref="C6727:C6748" si="1506">C6726</f>
        <v>281</v>
      </c>
      <c r="D6727" s="2">
        <f t="shared" ref="D6727:D6748" si="1507">D6726+1</f>
        <v>3</v>
      </c>
      <c r="E6727" s="2">
        <f t="shared" ref="E6727:E6790" si="1508">E6726+1</f>
        <v>6723</v>
      </c>
      <c r="F6727" s="11">
        <v>225</v>
      </c>
      <c r="G6727" s="9">
        <v>0</v>
      </c>
      <c r="H6727" s="9">
        <v>0</v>
      </c>
      <c r="I6727" s="9">
        <v>0</v>
      </c>
      <c r="J6727" s="9">
        <v>0.15430237657302001</v>
      </c>
      <c r="K6727" s="9">
        <v>0.40500000000000003</v>
      </c>
      <c r="L6727" s="9">
        <v>0.40500000000000003</v>
      </c>
      <c r="N6727" s="32">
        <f>IF('System Design'!$F$8=1,'Hourly Demand and Generation'!G6727*'System Design'!$F$21,IF('System Design'!$F$8=2,'Hourly Demand and Generation'!H6727*'System Design'!$F$21,IF('System Design'!$F$8=3,'Hourly Demand and Generation'!I6727*'System Design'!$F$21)))</f>
        <v>0</v>
      </c>
      <c r="O6727" s="32">
        <f>IF('System Design'!$F$8=1,'Hourly Demand and Generation'!J6727*'System Design'!$F$22,IF('System Design'!$F$8=2,'Hourly Demand and Generation'!K6727*'System Design'!$F$22,IF('System Design'!$F$8=3,'Hourly Demand and Generation'!L6727*'System Design'!$F$22)))</f>
        <v>1012.5000000000001</v>
      </c>
      <c r="Q6727" s="32">
        <f t="shared" si="1504"/>
        <v>0</v>
      </c>
      <c r="R6727" s="32">
        <f t="shared" ref="R6727:R6790" si="1509">IF($Q6727&lt;R6726+$V6727,IF(R6726+$V6727-$Q6727&gt;5400,5400,R6726+$V6727-$Q6727),0)</f>
        <v>5400</v>
      </c>
      <c r="S6727" s="32">
        <f t="shared" ref="S6727:S6790" si="1510">IF(R6727&gt;0,0,$Q6727+$V6727-R6726)</f>
        <v>0</v>
      </c>
      <c r="T6727" s="32">
        <f t="shared" ref="T6727:T6790" si="1511">IF($Q6727&lt;T6726+$V6727,IF(T6726+$V6727-$Q6727&gt;21600,21600,T6726+$V6727-$Q6727),0)</f>
        <v>21600</v>
      </c>
      <c r="U6727" s="32">
        <f t="shared" ref="U6727:U6790" si="1512">IF(T6727&gt;0,0,$Q6727+$V6727-T6726)</f>
        <v>0</v>
      </c>
      <c r="V6727" s="32">
        <f t="shared" si="1505"/>
        <v>787.50000000000011</v>
      </c>
      <c r="W6727" s="32">
        <f t="shared" ref="W6727:W6790" si="1513">IF(R6727=5400,$V6727-(R6727-R6726),0)</f>
        <v>787.50000000000011</v>
      </c>
      <c r="X6727" s="32">
        <f t="shared" ref="X6727:X6790" si="1514">IF(T6727=21600,$V6727-(T6727-T6726),0)</f>
        <v>787.50000000000011</v>
      </c>
    </row>
    <row r="6728" spans="1:24" x14ac:dyDescent="0.25">
      <c r="A6728" s="2"/>
      <c r="B6728" s="2" t="s">
        <v>11</v>
      </c>
      <c r="C6728" s="2">
        <f t="shared" si="1506"/>
        <v>281</v>
      </c>
      <c r="D6728" s="2">
        <f t="shared" si="1507"/>
        <v>4</v>
      </c>
      <c r="E6728" s="2">
        <f t="shared" si="1508"/>
        <v>6724</v>
      </c>
      <c r="F6728" s="11">
        <v>270</v>
      </c>
      <c r="G6728" s="9">
        <v>0</v>
      </c>
      <c r="H6728" s="9">
        <v>0</v>
      </c>
      <c r="I6728" s="9">
        <v>0</v>
      </c>
      <c r="J6728" s="9">
        <v>0.17144708508113299</v>
      </c>
      <c r="K6728" s="9">
        <v>0.45</v>
      </c>
      <c r="L6728" s="9">
        <v>0.45</v>
      </c>
      <c r="N6728" s="32">
        <f>IF('System Design'!$F$8=1,'Hourly Demand and Generation'!G6728*'System Design'!$F$21,IF('System Design'!$F$8=2,'Hourly Demand and Generation'!H6728*'System Design'!$F$21,IF('System Design'!$F$8=3,'Hourly Demand and Generation'!I6728*'System Design'!$F$21)))</f>
        <v>0</v>
      </c>
      <c r="O6728" s="32">
        <f>IF('System Design'!$F$8=1,'Hourly Demand and Generation'!J6728*'System Design'!$F$22,IF('System Design'!$F$8=2,'Hourly Demand and Generation'!K6728*'System Design'!$F$22,IF('System Design'!$F$8=3,'Hourly Demand and Generation'!L6728*'System Design'!$F$22)))</f>
        <v>1125</v>
      </c>
      <c r="Q6728" s="32">
        <f t="shared" si="1504"/>
        <v>0</v>
      </c>
      <c r="R6728" s="32">
        <f t="shared" si="1509"/>
        <v>5400</v>
      </c>
      <c r="S6728" s="32">
        <f t="shared" si="1510"/>
        <v>0</v>
      </c>
      <c r="T6728" s="32">
        <f t="shared" si="1511"/>
        <v>21600</v>
      </c>
      <c r="U6728" s="32">
        <f t="shared" si="1512"/>
        <v>0</v>
      </c>
      <c r="V6728" s="32">
        <f t="shared" si="1505"/>
        <v>855</v>
      </c>
      <c r="W6728" s="32">
        <f t="shared" si="1513"/>
        <v>855</v>
      </c>
      <c r="X6728" s="32">
        <f t="shared" si="1514"/>
        <v>855</v>
      </c>
    </row>
    <row r="6729" spans="1:24" x14ac:dyDescent="0.25">
      <c r="A6729" s="2"/>
      <c r="B6729" s="2" t="s">
        <v>11</v>
      </c>
      <c r="C6729" s="2">
        <f t="shared" si="1506"/>
        <v>281</v>
      </c>
      <c r="D6729" s="2">
        <f t="shared" si="1507"/>
        <v>5</v>
      </c>
      <c r="E6729" s="2">
        <f t="shared" si="1508"/>
        <v>6725</v>
      </c>
      <c r="F6729" s="11">
        <v>292.5</v>
      </c>
      <c r="G6729" s="9">
        <v>0</v>
      </c>
      <c r="H6729" s="9">
        <v>2.5600000000000001E-2</v>
      </c>
      <c r="I6729" s="9">
        <v>5.1200000000000002E-2</v>
      </c>
      <c r="J6729" s="9">
        <v>0.13715766806490701</v>
      </c>
      <c r="K6729" s="9">
        <v>0.36</v>
      </c>
      <c r="L6729" s="9">
        <v>0.36</v>
      </c>
      <c r="N6729" s="32">
        <f>IF('System Design'!$F$8=1,'Hourly Demand and Generation'!G6729*'System Design'!$F$21,IF('System Design'!$F$8=2,'Hourly Demand and Generation'!H6729*'System Design'!$F$21,IF('System Design'!$F$8=3,'Hourly Demand and Generation'!I6729*'System Design'!$F$21)))</f>
        <v>25.6</v>
      </c>
      <c r="O6729" s="32">
        <f>IF('System Design'!$F$8=1,'Hourly Demand and Generation'!J6729*'System Design'!$F$22,IF('System Design'!$F$8=2,'Hourly Demand and Generation'!K6729*'System Design'!$F$22,IF('System Design'!$F$8=3,'Hourly Demand and Generation'!L6729*'System Design'!$F$22)))</f>
        <v>900</v>
      </c>
      <c r="Q6729" s="32">
        <f t="shared" si="1504"/>
        <v>0</v>
      </c>
      <c r="R6729" s="32">
        <f t="shared" si="1509"/>
        <v>5400</v>
      </c>
      <c r="S6729" s="32">
        <f t="shared" si="1510"/>
        <v>0</v>
      </c>
      <c r="T6729" s="32">
        <f t="shared" si="1511"/>
        <v>21600</v>
      </c>
      <c r="U6729" s="32">
        <f t="shared" si="1512"/>
        <v>0</v>
      </c>
      <c r="V6729" s="32">
        <f t="shared" si="1505"/>
        <v>633.1</v>
      </c>
      <c r="W6729" s="32">
        <f t="shared" si="1513"/>
        <v>633.1</v>
      </c>
      <c r="X6729" s="32">
        <f t="shared" si="1514"/>
        <v>633.1</v>
      </c>
    </row>
    <row r="6730" spans="1:24" x14ac:dyDescent="0.25">
      <c r="A6730" s="2"/>
      <c r="B6730" s="2" t="s">
        <v>11</v>
      </c>
      <c r="C6730" s="2">
        <f t="shared" si="1506"/>
        <v>281</v>
      </c>
      <c r="D6730" s="2">
        <f t="shared" si="1507"/>
        <v>6</v>
      </c>
      <c r="E6730" s="2">
        <f t="shared" si="1508"/>
        <v>6726</v>
      </c>
      <c r="F6730" s="11">
        <v>315</v>
      </c>
      <c r="G6730" s="9">
        <v>3.6086993874262403E-2</v>
      </c>
      <c r="H6730" s="9">
        <v>0.08</v>
      </c>
      <c r="I6730" s="9">
        <v>0.10879999999999999</v>
      </c>
      <c r="J6730" s="9">
        <v>0.13715766806490701</v>
      </c>
      <c r="K6730" s="9">
        <v>0.36</v>
      </c>
      <c r="L6730" s="9">
        <v>0.36</v>
      </c>
      <c r="N6730" s="32">
        <f>IF('System Design'!$F$8=1,'Hourly Demand and Generation'!G6730*'System Design'!$F$21,IF('System Design'!$F$8=2,'Hourly Demand and Generation'!H6730*'System Design'!$F$21,IF('System Design'!$F$8=3,'Hourly Demand and Generation'!I6730*'System Design'!$F$21)))</f>
        <v>54.4</v>
      </c>
      <c r="O6730" s="32">
        <f>IF('System Design'!$F$8=1,'Hourly Demand and Generation'!J6730*'System Design'!$F$22,IF('System Design'!$F$8=2,'Hourly Demand and Generation'!K6730*'System Design'!$F$22,IF('System Design'!$F$8=3,'Hourly Demand and Generation'!L6730*'System Design'!$F$22)))</f>
        <v>900</v>
      </c>
      <c r="Q6730" s="32">
        <f t="shared" si="1504"/>
        <v>0</v>
      </c>
      <c r="R6730" s="32">
        <f t="shared" si="1509"/>
        <v>5400</v>
      </c>
      <c r="S6730" s="32">
        <f t="shared" si="1510"/>
        <v>0</v>
      </c>
      <c r="T6730" s="32">
        <f t="shared" si="1511"/>
        <v>21600</v>
      </c>
      <c r="U6730" s="32">
        <f t="shared" si="1512"/>
        <v>0</v>
      </c>
      <c r="V6730" s="32">
        <f t="shared" si="1505"/>
        <v>639.4</v>
      </c>
      <c r="W6730" s="32">
        <f t="shared" si="1513"/>
        <v>639.4</v>
      </c>
      <c r="X6730" s="32">
        <f t="shared" si="1514"/>
        <v>639.4</v>
      </c>
    </row>
    <row r="6731" spans="1:24" x14ac:dyDescent="0.25">
      <c r="A6731" s="2"/>
      <c r="B6731" s="2" t="s">
        <v>11</v>
      </c>
      <c r="C6731" s="2">
        <f t="shared" si="1506"/>
        <v>281</v>
      </c>
      <c r="D6731" s="2">
        <f t="shared" si="1507"/>
        <v>7</v>
      </c>
      <c r="E6731" s="2">
        <f t="shared" si="1508"/>
        <v>6727</v>
      </c>
      <c r="F6731" s="11">
        <v>337.5</v>
      </c>
      <c r="G6731" s="9">
        <v>7.6684861982807703E-2</v>
      </c>
      <c r="H6731" s="9">
        <v>0.13439999999999999</v>
      </c>
      <c r="I6731" s="9">
        <v>0.16</v>
      </c>
      <c r="J6731" s="9">
        <v>0.15430237657302001</v>
      </c>
      <c r="K6731" s="9">
        <v>0.40500000000000003</v>
      </c>
      <c r="L6731" s="9">
        <v>0.40500000000000003</v>
      </c>
      <c r="N6731" s="32">
        <f>IF('System Design'!$F$8=1,'Hourly Demand and Generation'!G6731*'System Design'!$F$21,IF('System Design'!$F$8=2,'Hourly Demand and Generation'!H6731*'System Design'!$F$21,IF('System Design'!$F$8=3,'Hourly Demand and Generation'!I6731*'System Design'!$F$21)))</f>
        <v>80</v>
      </c>
      <c r="O6731" s="32">
        <f>IF('System Design'!$F$8=1,'Hourly Demand and Generation'!J6731*'System Design'!$F$22,IF('System Design'!$F$8=2,'Hourly Demand and Generation'!K6731*'System Design'!$F$22,IF('System Design'!$F$8=3,'Hourly Demand and Generation'!L6731*'System Design'!$F$22)))</f>
        <v>1012.5000000000001</v>
      </c>
      <c r="Q6731" s="32">
        <f t="shared" si="1504"/>
        <v>0</v>
      </c>
      <c r="R6731" s="32">
        <f t="shared" si="1509"/>
        <v>5400</v>
      </c>
      <c r="S6731" s="32">
        <f t="shared" si="1510"/>
        <v>0</v>
      </c>
      <c r="T6731" s="32">
        <f t="shared" si="1511"/>
        <v>21600</v>
      </c>
      <c r="U6731" s="32">
        <f t="shared" si="1512"/>
        <v>0</v>
      </c>
      <c r="V6731" s="32">
        <f t="shared" si="1505"/>
        <v>755</v>
      </c>
      <c r="W6731" s="32">
        <f t="shared" si="1513"/>
        <v>755</v>
      </c>
      <c r="X6731" s="32">
        <f t="shared" si="1514"/>
        <v>755</v>
      </c>
    </row>
    <row r="6732" spans="1:24" x14ac:dyDescent="0.25">
      <c r="A6732" s="2"/>
      <c r="B6732" s="2" t="s">
        <v>11</v>
      </c>
      <c r="C6732" s="2">
        <f t="shared" si="1506"/>
        <v>281</v>
      </c>
      <c r="D6732" s="2">
        <f t="shared" si="1507"/>
        <v>8</v>
      </c>
      <c r="E6732" s="2">
        <f t="shared" si="1508"/>
        <v>6728</v>
      </c>
      <c r="F6732" s="11">
        <v>360</v>
      </c>
      <c r="G6732" s="9">
        <v>0.14885884973133301</v>
      </c>
      <c r="H6732" s="9">
        <v>0.24</v>
      </c>
      <c r="I6732" s="9">
        <v>0.26879999999999998</v>
      </c>
      <c r="J6732" s="9">
        <v>0.15430237657302001</v>
      </c>
      <c r="K6732" s="9">
        <v>0.40500000000000003</v>
      </c>
      <c r="L6732" s="9">
        <v>0.40500000000000003</v>
      </c>
      <c r="N6732" s="32">
        <f>IF('System Design'!$F$8=1,'Hourly Demand and Generation'!G6732*'System Design'!$F$21,IF('System Design'!$F$8=2,'Hourly Demand and Generation'!H6732*'System Design'!$F$21,IF('System Design'!$F$8=3,'Hourly Demand and Generation'!I6732*'System Design'!$F$21)))</f>
        <v>134.4</v>
      </c>
      <c r="O6732" s="32">
        <f>IF('System Design'!$F$8=1,'Hourly Demand and Generation'!J6732*'System Design'!$F$22,IF('System Design'!$F$8=2,'Hourly Demand and Generation'!K6732*'System Design'!$F$22,IF('System Design'!$F$8=3,'Hourly Demand and Generation'!L6732*'System Design'!$F$22)))</f>
        <v>1012.5000000000001</v>
      </c>
      <c r="Q6732" s="32">
        <f t="shared" si="1504"/>
        <v>0</v>
      </c>
      <c r="R6732" s="32">
        <f t="shared" si="1509"/>
        <v>5400</v>
      </c>
      <c r="S6732" s="32">
        <f t="shared" si="1510"/>
        <v>0</v>
      </c>
      <c r="T6732" s="32">
        <f t="shared" si="1511"/>
        <v>21600</v>
      </c>
      <c r="U6732" s="32">
        <f t="shared" si="1512"/>
        <v>0</v>
      </c>
      <c r="V6732" s="32">
        <f t="shared" si="1505"/>
        <v>786.90000000000009</v>
      </c>
      <c r="W6732" s="32">
        <f t="shared" si="1513"/>
        <v>786.90000000000009</v>
      </c>
      <c r="X6732" s="32">
        <f t="shared" si="1514"/>
        <v>786.90000000000009</v>
      </c>
    </row>
    <row r="6733" spans="1:24" x14ac:dyDescent="0.25">
      <c r="A6733" s="2"/>
      <c r="B6733" s="2" t="s">
        <v>11</v>
      </c>
      <c r="C6733" s="2">
        <f t="shared" si="1506"/>
        <v>281</v>
      </c>
      <c r="D6733" s="2">
        <f t="shared" si="1507"/>
        <v>9</v>
      </c>
      <c r="E6733" s="2">
        <f t="shared" si="1508"/>
        <v>6729</v>
      </c>
      <c r="F6733" s="11">
        <v>360</v>
      </c>
      <c r="G6733" s="9">
        <v>0.22554371171414</v>
      </c>
      <c r="H6733" s="9">
        <v>0.34560000000000002</v>
      </c>
      <c r="I6733" s="9">
        <v>0.37119999999999997</v>
      </c>
      <c r="J6733" s="9">
        <v>0.13715766806490701</v>
      </c>
      <c r="K6733" s="9">
        <v>0.36</v>
      </c>
      <c r="L6733" s="9">
        <v>0.36</v>
      </c>
      <c r="N6733" s="32">
        <f>IF('System Design'!$F$8=1,'Hourly Demand and Generation'!G6733*'System Design'!$F$21,IF('System Design'!$F$8=2,'Hourly Demand and Generation'!H6733*'System Design'!$F$21,IF('System Design'!$F$8=3,'Hourly Demand and Generation'!I6733*'System Design'!$F$21)))</f>
        <v>185.6</v>
      </c>
      <c r="O6733" s="32">
        <f>IF('System Design'!$F$8=1,'Hourly Demand and Generation'!J6733*'System Design'!$F$22,IF('System Design'!$F$8=2,'Hourly Demand and Generation'!K6733*'System Design'!$F$22,IF('System Design'!$F$8=3,'Hourly Demand and Generation'!L6733*'System Design'!$F$22)))</f>
        <v>900</v>
      </c>
      <c r="Q6733" s="32">
        <f t="shared" si="1504"/>
        <v>0</v>
      </c>
      <c r="R6733" s="32">
        <f t="shared" si="1509"/>
        <v>5400</v>
      </c>
      <c r="S6733" s="32">
        <f t="shared" si="1510"/>
        <v>0</v>
      </c>
      <c r="T6733" s="32">
        <f t="shared" si="1511"/>
        <v>21600</v>
      </c>
      <c r="U6733" s="32">
        <f t="shared" si="1512"/>
        <v>0</v>
      </c>
      <c r="V6733" s="32">
        <f t="shared" si="1505"/>
        <v>725.59999999999991</v>
      </c>
      <c r="W6733" s="32">
        <f t="shared" si="1513"/>
        <v>725.59999999999991</v>
      </c>
      <c r="X6733" s="32">
        <f t="shared" si="1514"/>
        <v>725.59999999999991</v>
      </c>
    </row>
    <row r="6734" spans="1:24" x14ac:dyDescent="0.25">
      <c r="A6734" s="2"/>
      <c r="B6734" s="2" t="s">
        <v>11</v>
      </c>
      <c r="C6734" s="2">
        <f t="shared" si="1506"/>
        <v>281</v>
      </c>
      <c r="D6734" s="2">
        <f t="shared" si="1507"/>
        <v>10</v>
      </c>
      <c r="E6734" s="2">
        <f t="shared" si="1508"/>
        <v>6730</v>
      </c>
      <c r="F6734" s="11">
        <v>351</v>
      </c>
      <c r="G6734" s="9">
        <v>0.302228573696948</v>
      </c>
      <c r="H6734" s="9">
        <v>0.45440000000000003</v>
      </c>
      <c r="I6734" s="9">
        <v>0.48</v>
      </c>
      <c r="J6734" s="9">
        <v>0.15430237657302001</v>
      </c>
      <c r="K6734" s="9">
        <v>0.40500000000000003</v>
      </c>
      <c r="L6734" s="9">
        <v>0.40500000000000003</v>
      </c>
      <c r="N6734" s="32">
        <f>IF('System Design'!$F$8=1,'Hourly Demand and Generation'!G6734*'System Design'!$F$21,IF('System Design'!$F$8=2,'Hourly Demand and Generation'!H6734*'System Design'!$F$21,IF('System Design'!$F$8=3,'Hourly Demand and Generation'!I6734*'System Design'!$F$21)))</f>
        <v>240</v>
      </c>
      <c r="O6734" s="32">
        <f>IF('System Design'!$F$8=1,'Hourly Demand and Generation'!J6734*'System Design'!$F$22,IF('System Design'!$F$8=2,'Hourly Demand and Generation'!K6734*'System Design'!$F$22,IF('System Design'!$F$8=3,'Hourly Demand and Generation'!L6734*'System Design'!$F$22)))</f>
        <v>1012.5000000000001</v>
      </c>
      <c r="Q6734" s="32">
        <f t="shared" si="1504"/>
        <v>0</v>
      </c>
      <c r="R6734" s="32">
        <f t="shared" si="1509"/>
        <v>5400</v>
      </c>
      <c r="S6734" s="32">
        <f t="shared" si="1510"/>
        <v>0</v>
      </c>
      <c r="T6734" s="32">
        <f t="shared" si="1511"/>
        <v>21600</v>
      </c>
      <c r="U6734" s="32">
        <f t="shared" si="1512"/>
        <v>0</v>
      </c>
      <c r="V6734" s="32">
        <f t="shared" si="1505"/>
        <v>901.5</v>
      </c>
      <c r="W6734" s="32">
        <f t="shared" si="1513"/>
        <v>901.5</v>
      </c>
      <c r="X6734" s="32">
        <f t="shared" si="1514"/>
        <v>901.5</v>
      </c>
    </row>
    <row r="6735" spans="1:24" x14ac:dyDescent="0.25">
      <c r="A6735" s="2"/>
      <c r="B6735" s="2" t="s">
        <v>11</v>
      </c>
      <c r="C6735" s="2">
        <f t="shared" si="1506"/>
        <v>281</v>
      </c>
      <c r="D6735" s="2">
        <f t="shared" si="1507"/>
        <v>11</v>
      </c>
      <c r="E6735" s="2">
        <f t="shared" si="1508"/>
        <v>6731</v>
      </c>
      <c r="F6735" s="11">
        <v>346.5</v>
      </c>
      <c r="G6735" s="9">
        <v>0.37440256144547301</v>
      </c>
      <c r="H6735" s="9">
        <v>0.56000000000000005</v>
      </c>
      <c r="I6735" s="9">
        <v>0.58879999999999999</v>
      </c>
      <c r="J6735" s="9">
        <v>0.13715766806490701</v>
      </c>
      <c r="K6735" s="9">
        <v>0.36</v>
      </c>
      <c r="L6735" s="9">
        <v>0.36</v>
      </c>
      <c r="N6735" s="32">
        <f>IF('System Design'!$F$8=1,'Hourly Demand and Generation'!G6735*'System Design'!$F$21,IF('System Design'!$F$8=2,'Hourly Demand and Generation'!H6735*'System Design'!$F$21,IF('System Design'!$F$8=3,'Hourly Demand and Generation'!I6735*'System Design'!$F$21)))</f>
        <v>294.39999999999998</v>
      </c>
      <c r="O6735" s="32">
        <f>IF('System Design'!$F$8=1,'Hourly Demand and Generation'!J6735*'System Design'!$F$22,IF('System Design'!$F$8=2,'Hourly Demand and Generation'!K6735*'System Design'!$F$22,IF('System Design'!$F$8=3,'Hourly Demand and Generation'!L6735*'System Design'!$F$22)))</f>
        <v>900</v>
      </c>
      <c r="Q6735" s="32">
        <f t="shared" si="1504"/>
        <v>0</v>
      </c>
      <c r="R6735" s="32">
        <f t="shared" si="1509"/>
        <v>5400</v>
      </c>
      <c r="S6735" s="32">
        <f t="shared" si="1510"/>
        <v>0</v>
      </c>
      <c r="T6735" s="32">
        <f t="shared" si="1511"/>
        <v>21600</v>
      </c>
      <c r="U6735" s="32">
        <f t="shared" si="1512"/>
        <v>0</v>
      </c>
      <c r="V6735" s="32">
        <f t="shared" si="1505"/>
        <v>847.90000000000009</v>
      </c>
      <c r="W6735" s="32">
        <f t="shared" si="1513"/>
        <v>847.90000000000009</v>
      </c>
      <c r="X6735" s="32">
        <f t="shared" si="1514"/>
        <v>847.90000000000009</v>
      </c>
    </row>
    <row r="6736" spans="1:24" x14ac:dyDescent="0.25">
      <c r="A6736" s="2"/>
      <c r="B6736" s="2" t="s">
        <v>11</v>
      </c>
      <c r="C6736" s="2">
        <f t="shared" si="1506"/>
        <v>281</v>
      </c>
      <c r="D6736" s="2">
        <f t="shared" si="1507"/>
        <v>12</v>
      </c>
      <c r="E6736" s="2">
        <f t="shared" si="1508"/>
        <v>6732</v>
      </c>
      <c r="F6736" s="11">
        <v>346.5</v>
      </c>
      <c r="G6736" s="9">
        <v>0.45108742342828001</v>
      </c>
      <c r="H6736" s="9">
        <v>0.64</v>
      </c>
      <c r="I6736" s="9">
        <v>0.64</v>
      </c>
      <c r="J6736" s="9">
        <v>0.12858531381085</v>
      </c>
      <c r="K6736" s="9">
        <v>0.33750000000000002</v>
      </c>
      <c r="L6736" s="9">
        <v>0.33750000000000002</v>
      </c>
      <c r="N6736" s="32">
        <f>IF('System Design'!$F$8=1,'Hourly Demand and Generation'!G6736*'System Design'!$F$21,IF('System Design'!$F$8=2,'Hourly Demand and Generation'!H6736*'System Design'!$F$21,IF('System Design'!$F$8=3,'Hourly Demand and Generation'!I6736*'System Design'!$F$21)))</f>
        <v>320</v>
      </c>
      <c r="O6736" s="32">
        <f>IF('System Design'!$F$8=1,'Hourly Demand and Generation'!J6736*'System Design'!$F$22,IF('System Design'!$F$8=2,'Hourly Demand and Generation'!K6736*'System Design'!$F$22,IF('System Design'!$F$8=3,'Hourly Demand and Generation'!L6736*'System Design'!$F$22)))</f>
        <v>843.75</v>
      </c>
      <c r="Q6736" s="32">
        <f t="shared" si="1504"/>
        <v>0</v>
      </c>
      <c r="R6736" s="32">
        <f t="shared" si="1509"/>
        <v>5400</v>
      </c>
      <c r="S6736" s="32">
        <f t="shared" si="1510"/>
        <v>0</v>
      </c>
      <c r="T6736" s="32">
        <f t="shared" si="1511"/>
        <v>21600</v>
      </c>
      <c r="U6736" s="32">
        <f t="shared" si="1512"/>
        <v>0</v>
      </c>
      <c r="V6736" s="32">
        <f t="shared" si="1505"/>
        <v>817.25</v>
      </c>
      <c r="W6736" s="32">
        <f t="shared" si="1513"/>
        <v>817.25</v>
      </c>
      <c r="X6736" s="32">
        <f t="shared" si="1514"/>
        <v>817.25</v>
      </c>
    </row>
    <row r="6737" spans="1:24" x14ac:dyDescent="0.25">
      <c r="A6737" s="2"/>
      <c r="B6737" s="2" t="s">
        <v>11</v>
      </c>
      <c r="C6737" s="2">
        <f t="shared" si="1506"/>
        <v>281</v>
      </c>
      <c r="D6737" s="2">
        <f t="shared" si="1507"/>
        <v>13</v>
      </c>
      <c r="E6737" s="2">
        <f t="shared" si="1508"/>
        <v>6733</v>
      </c>
      <c r="F6737" s="11">
        <v>360</v>
      </c>
      <c r="G6737" s="9">
        <v>0.37440256144547301</v>
      </c>
      <c r="H6737" s="9">
        <v>0.56000000000000005</v>
      </c>
      <c r="I6737" s="9">
        <v>0.58879999999999999</v>
      </c>
      <c r="J6737" s="9">
        <v>0.13715766806490701</v>
      </c>
      <c r="K6737" s="9">
        <v>0.36</v>
      </c>
      <c r="L6737" s="9">
        <v>0.36</v>
      </c>
      <c r="N6737" s="32">
        <f>IF('System Design'!$F$8=1,'Hourly Demand and Generation'!G6737*'System Design'!$F$21,IF('System Design'!$F$8=2,'Hourly Demand and Generation'!H6737*'System Design'!$F$21,IF('System Design'!$F$8=3,'Hourly Demand and Generation'!I6737*'System Design'!$F$21)))</f>
        <v>294.39999999999998</v>
      </c>
      <c r="O6737" s="32">
        <f>IF('System Design'!$F$8=1,'Hourly Demand and Generation'!J6737*'System Design'!$F$22,IF('System Design'!$F$8=2,'Hourly Demand and Generation'!K6737*'System Design'!$F$22,IF('System Design'!$F$8=3,'Hourly Demand and Generation'!L6737*'System Design'!$F$22)))</f>
        <v>900</v>
      </c>
      <c r="Q6737" s="32">
        <f t="shared" si="1504"/>
        <v>0</v>
      </c>
      <c r="R6737" s="32">
        <f t="shared" si="1509"/>
        <v>5400</v>
      </c>
      <c r="S6737" s="32">
        <f t="shared" si="1510"/>
        <v>0</v>
      </c>
      <c r="T6737" s="32">
        <f t="shared" si="1511"/>
        <v>21600</v>
      </c>
      <c r="U6737" s="32">
        <f t="shared" si="1512"/>
        <v>0</v>
      </c>
      <c r="V6737" s="32">
        <f t="shared" si="1505"/>
        <v>834.40000000000009</v>
      </c>
      <c r="W6737" s="32">
        <f t="shared" si="1513"/>
        <v>834.40000000000009</v>
      </c>
      <c r="X6737" s="32">
        <f t="shared" si="1514"/>
        <v>834.40000000000009</v>
      </c>
    </row>
    <row r="6738" spans="1:24" x14ac:dyDescent="0.25">
      <c r="A6738" s="2"/>
      <c r="B6738" s="2" t="s">
        <v>11</v>
      </c>
      <c r="C6738" s="2">
        <f t="shared" si="1506"/>
        <v>281</v>
      </c>
      <c r="D6738" s="2">
        <f t="shared" si="1507"/>
        <v>14</v>
      </c>
      <c r="E6738" s="2">
        <f t="shared" si="1508"/>
        <v>6734</v>
      </c>
      <c r="F6738" s="11">
        <v>360</v>
      </c>
      <c r="G6738" s="9">
        <v>0.302228573696948</v>
      </c>
      <c r="H6738" s="9">
        <v>0.45440000000000003</v>
      </c>
      <c r="I6738" s="9">
        <v>0.48</v>
      </c>
      <c r="J6738" s="9">
        <v>0.14573002231896301</v>
      </c>
      <c r="K6738" s="9">
        <v>0.38250000000000001</v>
      </c>
      <c r="L6738" s="9">
        <v>0.38250000000000001</v>
      </c>
      <c r="N6738" s="32">
        <f>IF('System Design'!$F$8=1,'Hourly Demand and Generation'!G6738*'System Design'!$F$21,IF('System Design'!$F$8=2,'Hourly Demand and Generation'!H6738*'System Design'!$F$21,IF('System Design'!$F$8=3,'Hourly Demand and Generation'!I6738*'System Design'!$F$21)))</f>
        <v>240</v>
      </c>
      <c r="O6738" s="32">
        <f>IF('System Design'!$F$8=1,'Hourly Demand and Generation'!J6738*'System Design'!$F$22,IF('System Design'!$F$8=2,'Hourly Demand and Generation'!K6738*'System Design'!$F$22,IF('System Design'!$F$8=3,'Hourly Demand and Generation'!L6738*'System Design'!$F$22)))</f>
        <v>956.25</v>
      </c>
      <c r="Q6738" s="32">
        <f t="shared" si="1504"/>
        <v>0</v>
      </c>
      <c r="R6738" s="32">
        <f t="shared" si="1509"/>
        <v>5400</v>
      </c>
      <c r="S6738" s="32">
        <f t="shared" si="1510"/>
        <v>0</v>
      </c>
      <c r="T6738" s="32">
        <f t="shared" si="1511"/>
        <v>21600</v>
      </c>
      <c r="U6738" s="32">
        <f t="shared" si="1512"/>
        <v>0</v>
      </c>
      <c r="V6738" s="32">
        <f t="shared" si="1505"/>
        <v>836.25</v>
      </c>
      <c r="W6738" s="32">
        <f t="shared" si="1513"/>
        <v>836.25</v>
      </c>
      <c r="X6738" s="32">
        <f t="shared" si="1514"/>
        <v>836.25</v>
      </c>
    </row>
    <row r="6739" spans="1:24" x14ac:dyDescent="0.25">
      <c r="A6739" s="2"/>
      <c r="B6739" s="2" t="s">
        <v>11</v>
      </c>
      <c r="C6739" s="2">
        <f t="shared" si="1506"/>
        <v>281</v>
      </c>
      <c r="D6739" s="2">
        <f t="shared" si="1507"/>
        <v>15</v>
      </c>
      <c r="E6739" s="2">
        <f t="shared" si="1508"/>
        <v>6735</v>
      </c>
      <c r="F6739" s="11">
        <v>382.5</v>
      </c>
      <c r="G6739" s="9">
        <v>0.22554371171414</v>
      </c>
      <c r="H6739" s="9">
        <v>0.34560000000000002</v>
      </c>
      <c r="I6739" s="9">
        <v>0.37119999999999997</v>
      </c>
      <c r="J6739" s="9">
        <v>0.15430237657302001</v>
      </c>
      <c r="K6739" s="9">
        <v>0.40500000000000003</v>
      </c>
      <c r="L6739" s="9">
        <v>0.40500000000000003</v>
      </c>
      <c r="N6739" s="32">
        <f>IF('System Design'!$F$8=1,'Hourly Demand and Generation'!G6739*'System Design'!$F$21,IF('System Design'!$F$8=2,'Hourly Demand and Generation'!H6739*'System Design'!$F$21,IF('System Design'!$F$8=3,'Hourly Demand and Generation'!I6739*'System Design'!$F$21)))</f>
        <v>185.6</v>
      </c>
      <c r="O6739" s="32">
        <f>IF('System Design'!$F$8=1,'Hourly Demand and Generation'!J6739*'System Design'!$F$22,IF('System Design'!$F$8=2,'Hourly Demand and Generation'!K6739*'System Design'!$F$22,IF('System Design'!$F$8=3,'Hourly Demand and Generation'!L6739*'System Design'!$F$22)))</f>
        <v>1012.5000000000001</v>
      </c>
      <c r="Q6739" s="32">
        <f t="shared" si="1504"/>
        <v>0</v>
      </c>
      <c r="R6739" s="32">
        <f t="shared" si="1509"/>
        <v>5400</v>
      </c>
      <c r="S6739" s="32">
        <f t="shared" si="1510"/>
        <v>0</v>
      </c>
      <c r="T6739" s="32">
        <f t="shared" si="1511"/>
        <v>21600</v>
      </c>
      <c r="U6739" s="32">
        <f t="shared" si="1512"/>
        <v>0</v>
      </c>
      <c r="V6739" s="32">
        <f t="shared" si="1505"/>
        <v>815.60000000000014</v>
      </c>
      <c r="W6739" s="32">
        <f t="shared" si="1513"/>
        <v>815.60000000000014</v>
      </c>
      <c r="X6739" s="32">
        <f t="shared" si="1514"/>
        <v>815.60000000000014</v>
      </c>
    </row>
    <row r="6740" spans="1:24" x14ac:dyDescent="0.25">
      <c r="A6740" s="2"/>
      <c r="B6740" s="2" t="s">
        <v>11</v>
      </c>
      <c r="C6740" s="2">
        <f t="shared" si="1506"/>
        <v>281</v>
      </c>
      <c r="D6740" s="2">
        <f t="shared" si="1507"/>
        <v>16</v>
      </c>
      <c r="E6740" s="2">
        <f t="shared" si="1508"/>
        <v>6736</v>
      </c>
      <c r="F6740" s="11">
        <v>405</v>
      </c>
      <c r="G6740" s="9">
        <v>0.14885884973133301</v>
      </c>
      <c r="H6740" s="9">
        <v>0.24</v>
      </c>
      <c r="I6740" s="9">
        <v>0.26879999999999998</v>
      </c>
      <c r="J6740" s="9">
        <v>0.15430237657302001</v>
      </c>
      <c r="K6740" s="9">
        <v>0.40500000000000003</v>
      </c>
      <c r="L6740" s="9">
        <v>0.40500000000000003</v>
      </c>
      <c r="N6740" s="32">
        <f>IF('System Design'!$F$8=1,'Hourly Demand and Generation'!G6740*'System Design'!$F$21,IF('System Design'!$F$8=2,'Hourly Demand and Generation'!H6740*'System Design'!$F$21,IF('System Design'!$F$8=3,'Hourly Demand and Generation'!I6740*'System Design'!$F$21)))</f>
        <v>134.4</v>
      </c>
      <c r="O6740" s="32">
        <f>IF('System Design'!$F$8=1,'Hourly Demand and Generation'!J6740*'System Design'!$F$22,IF('System Design'!$F$8=2,'Hourly Demand and Generation'!K6740*'System Design'!$F$22,IF('System Design'!$F$8=3,'Hourly Demand and Generation'!L6740*'System Design'!$F$22)))</f>
        <v>1012.5000000000001</v>
      </c>
      <c r="Q6740" s="32">
        <f t="shared" si="1504"/>
        <v>0</v>
      </c>
      <c r="R6740" s="32">
        <f t="shared" si="1509"/>
        <v>5400</v>
      </c>
      <c r="S6740" s="32">
        <f t="shared" si="1510"/>
        <v>0</v>
      </c>
      <c r="T6740" s="32">
        <f t="shared" si="1511"/>
        <v>21600</v>
      </c>
      <c r="U6740" s="32">
        <f t="shared" si="1512"/>
        <v>0</v>
      </c>
      <c r="V6740" s="32">
        <f t="shared" si="1505"/>
        <v>741.90000000000009</v>
      </c>
      <c r="W6740" s="32">
        <f t="shared" si="1513"/>
        <v>741.90000000000009</v>
      </c>
      <c r="X6740" s="32">
        <f t="shared" si="1514"/>
        <v>741.90000000000009</v>
      </c>
    </row>
    <row r="6741" spans="1:24" x14ac:dyDescent="0.25">
      <c r="A6741" s="2"/>
      <c r="B6741" s="2" t="s">
        <v>11</v>
      </c>
      <c r="C6741" s="2">
        <f t="shared" si="1506"/>
        <v>281</v>
      </c>
      <c r="D6741" s="2">
        <f t="shared" si="1507"/>
        <v>17</v>
      </c>
      <c r="E6741" s="2">
        <f t="shared" si="1508"/>
        <v>6737</v>
      </c>
      <c r="F6741" s="11">
        <v>427.5</v>
      </c>
      <c r="G6741" s="9">
        <v>7.6684861982807703E-2</v>
      </c>
      <c r="H6741" s="9">
        <v>0.13439999999999999</v>
      </c>
      <c r="I6741" s="9">
        <v>0.16</v>
      </c>
      <c r="J6741" s="9">
        <v>0.17144708508113299</v>
      </c>
      <c r="K6741" s="9">
        <v>0.45</v>
      </c>
      <c r="L6741" s="9">
        <v>0.45</v>
      </c>
      <c r="N6741" s="32">
        <f>IF('System Design'!$F$8=1,'Hourly Demand and Generation'!G6741*'System Design'!$F$21,IF('System Design'!$F$8=2,'Hourly Demand and Generation'!H6741*'System Design'!$F$21,IF('System Design'!$F$8=3,'Hourly Demand and Generation'!I6741*'System Design'!$F$21)))</f>
        <v>80</v>
      </c>
      <c r="O6741" s="32">
        <f>IF('System Design'!$F$8=1,'Hourly Demand and Generation'!J6741*'System Design'!$F$22,IF('System Design'!$F$8=2,'Hourly Demand and Generation'!K6741*'System Design'!$F$22,IF('System Design'!$F$8=3,'Hourly Demand and Generation'!L6741*'System Design'!$F$22)))</f>
        <v>1125</v>
      </c>
      <c r="Q6741" s="32">
        <f t="shared" si="1504"/>
        <v>0</v>
      </c>
      <c r="R6741" s="32">
        <f t="shared" si="1509"/>
        <v>5400</v>
      </c>
      <c r="S6741" s="32">
        <f t="shared" si="1510"/>
        <v>0</v>
      </c>
      <c r="T6741" s="32">
        <f t="shared" si="1511"/>
        <v>21600</v>
      </c>
      <c r="U6741" s="32">
        <f t="shared" si="1512"/>
        <v>0</v>
      </c>
      <c r="V6741" s="32">
        <f t="shared" si="1505"/>
        <v>777.5</v>
      </c>
      <c r="W6741" s="32">
        <f t="shared" si="1513"/>
        <v>777.5</v>
      </c>
      <c r="X6741" s="32">
        <f t="shared" si="1514"/>
        <v>777.5</v>
      </c>
    </row>
    <row r="6742" spans="1:24" x14ac:dyDescent="0.25">
      <c r="A6742" s="2"/>
      <c r="B6742" s="2" t="s">
        <v>11</v>
      </c>
      <c r="C6742" s="2">
        <f t="shared" si="1506"/>
        <v>281</v>
      </c>
      <c r="D6742" s="2">
        <f t="shared" si="1507"/>
        <v>18</v>
      </c>
      <c r="E6742" s="2">
        <f t="shared" si="1508"/>
        <v>6738</v>
      </c>
      <c r="F6742" s="11">
        <v>450</v>
      </c>
      <c r="G6742" s="9">
        <v>3.6086993874262403E-2</v>
      </c>
      <c r="H6742" s="9">
        <v>0.08</v>
      </c>
      <c r="I6742" s="9">
        <v>0.10879999999999999</v>
      </c>
      <c r="J6742" s="9">
        <v>0.16287473082707701</v>
      </c>
      <c r="K6742" s="9">
        <v>0.42749999999999999</v>
      </c>
      <c r="L6742" s="9">
        <v>0.42749999999999999</v>
      </c>
      <c r="N6742" s="32">
        <f>IF('System Design'!$F$8=1,'Hourly Demand and Generation'!G6742*'System Design'!$F$21,IF('System Design'!$F$8=2,'Hourly Demand and Generation'!H6742*'System Design'!$F$21,IF('System Design'!$F$8=3,'Hourly Demand and Generation'!I6742*'System Design'!$F$21)))</f>
        <v>54.4</v>
      </c>
      <c r="O6742" s="32">
        <f>IF('System Design'!$F$8=1,'Hourly Demand and Generation'!J6742*'System Design'!$F$22,IF('System Design'!$F$8=2,'Hourly Demand and Generation'!K6742*'System Design'!$F$22,IF('System Design'!$F$8=3,'Hourly Demand and Generation'!L6742*'System Design'!$F$22)))</f>
        <v>1068.75</v>
      </c>
      <c r="Q6742" s="32">
        <f t="shared" si="1504"/>
        <v>0</v>
      </c>
      <c r="R6742" s="32">
        <f t="shared" si="1509"/>
        <v>5400</v>
      </c>
      <c r="S6742" s="32">
        <f t="shared" si="1510"/>
        <v>0</v>
      </c>
      <c r="T6742" s="32">
        <f t="shared" si="1511"/>
        <v>21600</v>
      </c>
      <c r="U6742" s="32">
        <f t="shared" si="1512"/>
        <v>0</v>
      </c>
      <c r="V6742" s="32">
        <f t="shared" si="1505"/>
        <v>673.15000000000009</v>
      </c>
      <c r="W6742" s="32">
        <f t="shared" si="1513"/>
        <v>673.15000000000009</v>
      </c>
      <c r="X6742" s="32">
        <f t="shared" si="1514"/>
        <v>673.15000000000009</v>
      </c>
    </row>
    <row r="6743" spans="1:24" x14ac:dyDescent="0.25">
      <c r="A6743" s="2"/>
      <c r="B6743" s="2" t="s">
        <v>11</v>
      </c>
      <c r="C6743" s="2">
        <f t="shared" si="1506"/>
        <v>281</v>
      </c>
      <c r="D6743" s="2">
        <f t="shared" si="1507"/>
        <v>19</v>
      </c>
      <c r="E6743" s="2">
        <f t="shared" si="1508"/>
        <v>6739</v>
      </c>
      <c r="F6743" s="11">
        <v>436.5</v>
      </c>
      <c r="G6743" s="10">
        <v>0</v>
      </c>
      <c r="H6743" s="10">
        <v>2.5600000000000001E-2</v>
      </c>
      <c r="I6743" s="10">
        <v>5.1200000000000002E-2</v>
      </c>
      <c r="J6743" s="9">
        <v>0.15430237657302001</v>
      </c>
      <c r="K6743" s="9">
        <v>0.40500000000000003</v>
      </c>
      <c r="L6743" s="9">
        <v>0.40500000000000003</v>
      </c>
      <c r="N6743" s="32">
        <f>IF('System Design'!$F$8=1,'Hourly Demand and Generation'!G6743*'System Design'!$F$21,IF('System Design'!$F$8=2,'Hourly Demand and Generation'!H6743*'System Design'!$F$21,IF('System Design'!$F$8=3,'Hourly Demand and Generation'!I6743*'System Design'!$F$21)))</f>
        <v>25.6</v>
      </c>
      <c r="O6743" s="32">
        <f>IF('System Design'!$F$8=1,'Hourly Demand and Generation'!J6743*'System Design'!$F$22,IF('System Design'!$F$8=2,'Hourly Demand and Generation'!K6743*'System Design'!$F$22,IF('System Design'!$F$8=3,'Hourly Demand and Generation'!L6743*'System Design'!$F$22)))</f>
        <v>1012.5000000000001</v>
      </c>
      <c r="Q6743" s="32">
        <f t="shared" si="1504"/>
        <v>0</v>
      </c>
      <c r="R6743" s="32">
        <f t="shared" si="1509"/>
        <v>5400</v>
      </c>
      <c r="S6743" s="32">
        <f t="shared" si="1510"/>
        <v>0</v>
      </c>
      <c r="T6743" s="32">
        <f t="shared" si="1511"/>
        <v>21600</v>
      </c>
      <c r="U6743" s="32">
        <f t="shared" si="1512"/>
        <v>0</v>
      </c>
      <c r="V6743" s="32">
        <f t="shared" si="1505"/>
        <v>601.60000000000014</v>
      </c>
      <c r="W6743" s="32">
        <f t="shared" si="1513"/>
        <v>601.60000000000014</v>
      </c>
      <c r="X6743" s="32">
        <f t="shared" si="1514"/>
        <v>601.60000000000014</v>
      </c>
    </row>
    <row r="6744" spans="1:24" x14ac:dyDescent="0.25">
      <c r="A6744" s="2"/>
      <c r="B6744" s="2" t="s">
        <v>11</v>
      </c>
      <c r="C6744" s="2">
        <f t="shared" si="1506"/>
        <v>281</v>
      </c>
      <c r="D6744" s="2">
        <f t="shared" si="1507"/>
        <v>20</v>
      </c>
      <c r="E6744" s="2">
        <f t="shared" si="1508"/>
        <v>6740</v>
      </c>
      <c r="F6744" s="11">
        <v>427.5</v>
      </c>
      <c r="G6744" s="9">
        <v>0</v>
      </c>
      <c r="H6744" s="9">
        <v>0</v>
      </c>
      <c r="I6744" s="9">
        <v>0</v>
      </c>
      <c r="J6744" s="9">
        <v>0.15430237657302001</v>
      </c>
      <c r="K6744" s="9">
        <v>0.40500000000000003</v>
      </c>
      <c r="L6744" s="9">
        <v>0.40500000000000003</v>
      </c>
      <c r="N6744" s="32">
        <f>IF('System Design'!$F$8=1,'Hourly Demand and Generation'!G6744*'System Design'!$F$21,IF('System Design'!$F$8=2,'Hourly Demand and Generation'!H6744*'System Design'!$F$21,IF('System Design'!$F$8=3,'Hourly Demand and Generation'!I6744*'System Design'!$F$21)))</f>
        <v>0</v>
      </c>
      <c r="O6744" s="32">
        <f>IF('System Design'!$F$8=1,'Hourly Demand and Generation'!J6744*'System Design'!$F$22,IF('System Design'!$F$8=2,'Hourly Demand and Generation'!K6744*'System Design'!$F$22,IF('System Design'!$F$8=3,'Hourly Demand and Generation'!L6744*'System Design'!$F$22)))</f>
        <v>1012.5000000000001</v>
      </c>
      <c r="Q6744" s="32">
        <f t="shared" si="1504"/>
        <v>0</v>
      </c>
      <c r="R6744" s="32">
        <f t="shared" si="1509"/>
        <v>5400</v>
      </c>
      <c r="S6744" s="32">
        <f t="shared" si="1510"/>
        <v>0</v>
      </c>
      <c r="T6744" s="32">
        <f t="shared" si="1511"/>
        <v>21600</v>
      </c>
      <c r="U6744" s="32">
        <f t="shared" si="1512"/>
        <v>0</v>
      </c>
      <c r="V6744" s="32">
        <f t="shared" si="1505"/>
        <v>585.00000000000011</v>
      </c>
      <c r="W6744" s="32">
        <f t="shared" si="1513"/>
        <v>585.00000000000011</v>
      </c>
      <c r="X6744" s="32">
        <f t="shared" si="1514"/>
        <v>585.00000000000011</v>
      </c>
    </row>
    <row r="6745" spans="1:24" x14ac:dyDescent="0.25">
      <c r="A6745" s="2"/>
      <c r="B6745" s="2" t="s">
        <v>11</v>
      </c>
      <c r="C6745" s="2">
        <f t="shared" si="1506"/>
        <v>281</v>
      </c>
      <c r="D6745" s="2">
        <f t="shared" si="1507"/>
        <v>21</v>
      </c>
      <c r="E6745" s="2">
        <f t="shared" si="1508"/>
        <v>6741</v>
      </c>
      <c r="F6745" s="11">
        <v>405</v>
      </c>
      <c r="G6745" s="9">
        <v>0</v>
      </c>
      <c r="H6745" s="9">
        <v>0</v>
      </c>
      <c r="I6745" s="9">
        <v>0</v>
      </c>
      <c r="J6745" s="9">
        <v>0.15430237657302001</v>
      </c>
      <c r="K6745" s="9">
        <v>0.40500000000000003</v>
      </c>
      <c r="L6745" s="9">
        <v>0.40500000000000003</v>
      </c>
      <c r="N6745" s="32">
        <f>IF('System Design'!$F$8=1,'Hourly Demand and Generation'!G6745*'System Design'!$F$21,IF('System Design'!$F$8=2,'Hourly Demand and Generation'!H6745*'System Design'!$F$21,IF('System Design'!$F$8=3,'Hourly Demand and Generation'!I6745*'System Design'!$F$21)))</f>
        <v>0</v>
      </c>
      <c r="O6745" s="32">
        <f>IF('System Design'!$F$8=1,'Hourly Demand and Generation'!J6745*'System Design'!$F$22,IF('System Design'!$F$8=2,'Hourly Demand and Generation'!K6745*'System Design'!$F$22,IF('System Design'!$F$8=3,'Hourly Demand and Generation'!L6745*'System Design'!$F$22)))</f>
        <v>1012.5000000000001</v>
      </c>
      <c r="Q6745" s="32">
        <f t="shared" si="1504"/>
        <v>0</v>
      </c>
      <c r="R6745" s="32">
        <f t="shared" si="1509"/>
        <v>5400</v>
      </c>
      <c r="S6745" s="32">
        <f t="shared" si="1510"/>
        <v>0</v>
      </c>
      <c r="T6745" s="32">
        <f t="shared" si="1511"/>
        <v>21600</v>
      </c>
      <c r="U6745" s="32">
        <f t="shared" si="1512"/>
        <v>0</v>
      </c>
      <c r="V6745" s="32">
        <f t="shared" si="1505"/>
        <v>607.50000000000011</v>
      </c>
      <c r="W6745" s="32">
        <f t="shared" si="1513"/>
        <v>607.50000000000011</v>
      </c>
      <c r="X6745" s="32">
        <f t="shared" si="1514"/>
        <v>607.50000000000011</v>
      </c>
    </row>
    <row r="6746" spans="1:24" x14ac:dyDescent="0.25">
      <c r="A6746" s="2"/>
      <c r="B6746" s="2" t="s">
        <v>11</v>
      </c>
      <c r="C6746" s="2">
        <f t="shared" si="1506"/>
        <v>281</v>
      </c>
      <c r="D6746" s="2">
        <f t="shared" si="1507"/>
        <v>22</v>
      </c>
      <c r="E6746" s="2">
        <f t="shared" si="1508"/>
        <v>6742</v>
      </c>
      <c r="F6746" s="11">
        <v>382.5</v>
      </c>
      <c r="G6746" s="9">
        <v>0</v>
      </c>
      <c r="H6746" s="9">
        <v>0</v>
      </c>
      <c r="I6746" s="9">
        <v>0</v>
      </c>
      <c r="J6746" s="9">
        <v>0.16287473082707701</v>
      </c>
      <c r="K6746" s="9">
        <v>0.42749999999999999</v>
      </c>
      <c r="L6746" s="9">
        <v>0.42749999999999999</v>
      </c>
      <c r="N6746" s="32">
        <f>IF('System Design'!$F$8=1,'Hourly Demand and Generation'!G6746*'System Design'!$F$21,IF('System Design'!$F$8=2,'Hourly Demand and Generation'!H6746*'System Design'!$F$21,IF('System Design'!$F$8=3,'Hourly Demand and Generation'!I6746*'System Design'!$F$21)))</f>
        <v>0</v>
      </c>
      <c r="O6746" s="32">
        <f>IF('System Design'!$F$8=1,'Hourly Demand and Generation'!J6746*'System Design'!$F$22,IF('System Design'!$F$8=2,'Hourly Demand and Generation'!K6746*'System Design'!$F$22,IF('System Design'!$F$8=3,'Hourly Demand and Generation'!L6746*'System Design'!$F$22)))</f>
        <v>1068.75</v>
      </c>
      <c r="Q6746" s="32">
        <f t="shared" si="1504"/>
        <v>0</v>
      </c>
      <c r="R6746" s="32">
        <f t="shared" si="1509"/>
        <v>5400</v>
      </c>
      <c r="S6746" s="32">
        <f t="shared" si="1510"/>
        <v>0</v>
      </c>
      <c r="T6746" s="32">
        <f t="shared" si="1511"/>
        <v>21600</v>
      </c>
      <c r="U6746" s="32">
        <f t="shared" si="1512"/>
        <v>0</v>
      </c>
      <c r="V6746" s="32">
        <f t="shared" si="1505"/>
        <v>686.25</v>
      </c>
      <c r="W6746" s="32">
        <f t="shared" si="1513"/>
        <v>686.25</v>
      </c>
      <c r="X6746" s="32">
        <f t="shared" si="1514"/>
        <v>686.25</v>
      </c>
    </row>
    <row r="6747" spans="1:24" x14ac:dyDescent="0.25">
      <c r="A6747" s="2"/>
      <c r="B6747" s="2" t="s">
        <v>11</v>
      </c>
      <c r="C6747" s="2">
        <f t="shared" si="1506"/>
        <v>281</v>
      </c>
      <c r="D6747" s="2">
        <f t="shared" si="1507"/>
        <v>23</v>
      </c>
      <c r="E6747" s="2">
        <f t="shared" si="1508"/>
        <v>6743</v>
      </c>
      <c r="F6747" s="11">
        <v>360</v>
      </c>
      <c r="G6747" s="9">
        <v>0</v>
      </c>
      <c r="H6747" s="9">
        <v>0</v>
      </c>
      <c r="I6747" s="9">
        <v>0</v>
      </c>
      <c r="J6747" s="9">
        <v>0.13715766806490701</v>
      </c>
      <c r="K6747" s="9">
        <v>0.36</v>
      </c>
      <c r="L6747" s="9">
        <v>0.36</v>
      </c>
      <c r="N6747" s="32">
        <f>IF('System Design'!$F$8=1,'Hourly Demand and Generation'!G6747*'System Design'!$F$21,IF('System Design'!$F$8=2,'Hourly Demand and Generation'!H6747*'System Design'!$F$21,IF('System Design'!$F$8=3,'Hourly Demand and Generation'!I6747*'System Design'!$F$21)))</f>
        <v>0</v>
      </c>
      <c r="O6747" s="32">
        <f>IF('System Design'!$F$8=1,'Hourly Demand and Generation'!J6747*'System Design'!$F$22,IF('System Design'!$F$8=2,'Hourly Demand and Generation'!K6747*'System Design'!$F$22,IF('System Design'!$F$8=3,'Hourly Demand and Generation'!L6747*'System Design'!$F$22)))</f>
        <v>900</v>
      </c>
      <c r="Q6747" s="32">
        <f t="shared" si="1504"/>
        <v>0</v>
      </c>
      <c r="R6747" s="32">
        <f t="shared" si="1509"/>
        <v>5400</v>
      </c>
      <c r="S6747" s="32">
        <f t="shared" si="1510"/>
        <v>0</v>
      </c>
      <c r="T6747" s="32">
        <f t="shared" si="1511"/>
        <v>21600</v>
      </c>
      <c r="U6747" s="32">
        <f t="shared" si="1512"/>
        <v>0</v>
      </c>
      <c r="V6747" s="32">
        <f t="shared" si="1505"/>
        <v>540</v>
      </c>
      <c r="W6747" s="32">
        <f t="shared" si="1513"/>
        <v>540</v>
      </c>
      <c r="X6747" s="32">
        <f t="shared" si="1514"/>
        <v>540</v>
      </c>
    </row>
    <row r="6748" spans="1:24" x14ac:dyDescent="0.25">
      <c r="A6748" s="2"/>
      <c r="B6748" s="2" t="s">
        <v>11</v>
      </c>
      <c r="C6748" s="2">
        <f t="shared" si="1506"/>
        <v>281</v>
      </c>
      <c r="D6748" s="2">
        <f t="shared" si="1507"/>
        <v>24</v>
      </c>
      <c r="E6748" s="2">
        <f t="shared" si="1508"/>
        <v>6744</v>
      </c>
      <c r="F6748" s="11">
        <v>315</v>
      </c>
      <c r="G6748" s="9">
        <v>0</v>
      </c>
      <c r="H6748" s="9">
        <v>0</v>
      </c>
      <c r="I6748" s="9">
        <v>0</v>
      </c>
      <c r="J6748" s="9">
        <v>0.13715766806490701</v>
      </c>
      <c r="K6748" s="9">
        <v>0.36</v>
      </c>
      <c r="L6748" s="9">
        <v>0.36</v>
      </c>
      <c r="N6748" s="32">
        <f>IF('System Design'!$F$8=1,'Hourly Demand and Generation'!G6748*'System Design'!$F$21,IF('System Design'!$F$8=2,'Hourly Demand and Generation'!H6748*'System Design'!$F$21,IF('System Design'!$F$8=3,'Hourly Demand and Generation'!I6748*'System Design'!$F$21)))</f>
        <v>0</v>
      </c>
      <c r="O6748" s="32">
        <f>IF('System Design'!$F$8=1,'Hourly Demand and Generation'!J6748*'System Design'!$F$22,IF('System Design'!$F$8=2,'Hourly Demand and Generation'!K6748*'System Design'!$F$22,IF('System Design'!$F$8=3,'Hourly Demand and Generation'!L6748*'System Design'!$F$22)))</f>
        <v>900</v>
      </c>
      <c r="Q6748" s="32">
        <f t="shared" si="1504"/>
        <v>0</v>
      </c>
      <c r="R6748" s="32">
        <f t="shared" si="1509"/>
        <v>5400</v>
      </c>
      <c r="S6748" s="32">
        <f t="shared" si="1510"/>
        <v>0</v>
      </c>
      <c r="T6748" s="32">
        <f t="shared" si="1511"/>
        <v>21600</v>
      </c>
      <c r="U6748" s="32">
        <f t="shared" si="1512"/>
        <v>0</v>
      </c>
      <c r="V6748" s="32">
        <f t="shared" si="1505"/>
        <v>585</v>
      </c>
      <c r="W6748" s="32">
        <f t="shared" si="1513"/>
        <v>585</v>
      </c>
      <c r="X6748" s="32">
        <f t="shared" si="1514"/>
        <v>585</v>
      </c>
    </row>
    <row r="6749" spans="1:24" x14ac:dyDescent="0.25">
      <c r="A6749" s="2"/>
      <c r="B6749" s="2" t="s">
        <v>11</v>
      </c>
      <c r="C6749" s="2">
        <f>C6748+1</f>
        <v>282</v>
      </c>
      <c r="D6749" s="2">
        <v>1</v>
      </c>
      <c r="E6749" s="2">
        <f t="shared" si="1508"/>
        <v>6745</v>
      </c>
      <c r="F6749" s="11">
        <v>270</v>
      </c>
      <c r="G6749" s="9">
        <v>0</v>
      </c>
      <c r="H6749" s="9">
        <v>0</v>
      </c>
      <c r="I6749" s="9">
        <v>0</v>
      </c>
      <c r="J6749" s="9">
        <v>0.18487815436468499</v>
      </c>
      <c r="K6749" s="9">
        <v>0.45</v>
      </c>
      <c r="L6749" s="9">
        <v>0.45</v>
      </c>
      <c r="N6749" s="32">
        <f>IF('System Design'!$F$8=1,'Hourly Demand and Generation'!G6749*'System Design'!$F$21,IF('System Design'!$F$8=2,'Hourly Demand and Generation'!H6749*'System Design'!$F$21,IF('System Design'!$F$8=3,'Hourly Demand and Generation'!I6749*'System Design'!$F$21)))</f>
        <v>0</v>
      </c>
      <c r="O6749" s="32">
        <f>IF('System Design'!$F$8=1,'Hourly Demand and Generation'!J6749*'System Design'!$F$22,IF('System Design'!$F$8=2,'Hourly Demand and Generation'!K6749*'System Design'!$F$22,IF('System Design'!$F$8=3,'Hourly Demand and Generation'!L6749*'System Design'!$F$22)))</f>
        <v>1125</v>
      </c>
      <c r="Q6749" s="32">
        <f t="shared" si="1504"/>
        <v>0</v>
      </c>
      <c r="R6749" s="32">
        <f t="shared" si="1509"/>
        <v>5400</v>
      </c>
      <c r="S6749" s="32">
        <f t="shared" si="1510"/>
        <v>0</v>
      </c>
      <c r="T6749" s="32">
        <f t="shared" si="1511"/>
        <v>21600</v>
      </c>
      <c r="U6749" s="32">
        <f t="shared" si="1512"/>
        <v>0</v>
      </c>
      <c r="V6749" s="32">
        <f t="shared" si="1505"/>
        <v>855</v>
      </c>
      <c r="W6749" s="32">
        <f t="shared" si="1513"/>
        <v>855</v>
      </c>
      <c r="X6749" s="32">
        <f t="shared" si="1514"/>
        <v>855</v>
      </c>
    </row>
    <row r="6750" spans="1:24" x14ac:dyDescent="0.25">
      <c r="A6750" s="2"/>
      <c r="B6750" s="2" t="s">
        <v>11</v>
      </c>
      <c r="C6750" s="2">
        <f>C6749</f>
        <v>282</v>
      </c>
      <c r="D6750" s="2">
        <f>D6749+1</f>
        <v>2</v>
      </c>
      <c r="E6750" s="2">
        <f t="shared" si="1508"/>
        <v>6746</v>
      </c>
      <c r="F6750" s="11">
        <v>247.5</v>
      </c>
      <c r="G6750" s="9">
        <v>0</v>
      </c>
      <c r="H6750" s="9">
        <v>0</v>
      </c>
      <c r="I6750" s="9">
        <v>0</v>
      </c>
      <c r="J6750" s="9">
        <v>0.166390338928216</v>
      </c>
      <c r="K6750" s="9">
        <v>0.40500000000000003</v>
      </c>
      <c r="L6750" s="9">
        <v>0.40500000000000003</v>
      </c>
      <c r="N6750" s="32">
        <f>IF('System Design'!$F$8=1,'Hourly Demand and Generation'!G6750*'System Design'!$F$21,IF('System Design'!$F$8=2,'Hourly Demand and Generation'!H6750*'System Design'!$F$21,IF('System Design'!$F$8=3,'Hourly Demand and Generation'!I6750*'System Design'!$F$21)))</f>
        <v>0</v>
      </c>
      <c r="O6750" s="32">
        <f>IF('System Design'!$F$8=1,'Hourly Demand and Generation'!J6750*'System Design'!$F$22,IF('System Design'!$F$8=2,'Hourly Demand and Generation'!K6750*'System Design'!$F$22,IF('System Design'!$F$8=3,'Hourly Demand and Generation'!L6750*'System Design'!$F$22)))</f>
        <v>1012.5000000000001</v>
      </c>
      <c r="Q6750" s="32">
        <f t="shared" si="1504"/>
        <v>0</v>
      </c>
      <c r="R6750" s="32">
        <f t="shared" si="1509"/>
        <v>5400</v>
      </c>
      <c r="S6750" s="32">
        <f t="shared" si="1510"/>
        <v>0</v>
      </c>
      <c r="T6750" s="32">
        <f t="shared" si="1511"/>
        <v>21600</v>
      </c>
      <c r="U6750" s="32">
        <f t="shared" si="1512"/>
        <v>0</v>
      </c>
      <c r="V6750" s="32">
        <f t="shared" si="1505"/>
        <v>765.00000000000011</v>
      </c>
      <c r="W6750" s="32">
        <f t="shared" si="1513"/>
        <v>765.00000000000011</v>
      </c>
      <c r="X6750" s="32">
        <f t="shared" si="1514"/>
        <v>765.00000000000011</v>
      </c>
    </row>
    <row r="6751" spans="1:24" x14ac:dyDescent="0.25">
      <c r="A6751" s="2"/>
      <c r="B6751" s="2" t="s">
        <v>11</v>
      </c>
      <c r="C6751" s="2">
        <f t="shared" ref="C6751:C6772" si="1515">C6750</f>
        <v>282</v>
      </c>
      <c r="D6751" s="2">
        <f t="shared" ref="D6751:D6772" si="1516">D6750+1</f>
        <v>3</v>
      </c>
      <c r="E6751" s="2">
        <f t="shared" si="1508"/>
        <v>6747</v>
      </c>
      <c r="F6751" s="11">
        <v>225</v>
      </c>
      <c r="G6751" s="9">
        <v>0</v>
      </c>
      <c r="H6751" s="9">
        <v>0</v>
      </c>
      <c r="I6751" s="9">
        <v>0</v>
      </c>
      <c r="J6751" s="9">
        <v>0.166390338928216</v>
      </c>
      <c r="K6751" s="9">
        <v>0.40500000000000003</v>
      </c>
      <c r="L6751" s="9">
        <v>0.40500000000000003</v>
      </c>
      <c r="N6751" s="32">
        <f>IF('System Design'!$F$8=1,'Hourly Demand and Generation'!G6751*'System Design'!$F$21,IF('System Design'!$F$8=2,'Hourly Demand and Generation'!H6751*'System Design'!$F$21,IF('System Design'!$F$8=3,'Hourly Demand and Generation'!I6751*'System Design'!$F$21)))</f>
        <v>0</v>
      </c>
      <c r="O6751" s="32">
        <f>IF('System Design'!$F$8=1,'Hourly Demand and Generation'!J6751*'System Design'!$F$22,IF('System Design'!$F$8=2,'Hourly Demand and Generation'!K6751*'System Design'!$F$22,IF('System Design'!$F$8=3,'Hourly Demand and Generation'!L6751*'System Design'!$F$22)))</f>
        <v>1012.5000000000001</v>
      </c>
      <c r="Q6751" s="32">
        <f t="shared" si="1504"/>
        <v>0</v>
      </c>
      <c r="R6751" s="32">
        <f t="shared" si="1509"/>
        <v>5400</v>
      </c>
      <c r="S6751" s="32">
        <f t="shared" si="1510"/>
        <v>0</v>
      </c>
      <c r="T6751" s="32">
        <f t="shared" si="1511"/>
        <v>21600</v>
      </c>
      <c r="U6751" s="32">
        <f t="shared" si="1512"/>
        <v>0</v>
      </c>
      <c r="V6751" s="32">
        <f t="shared" si="1505"/>
        <v>787.50000000000011</v>
      </c>
      <c r="W6751" s="32">
        <f t="shared" si="1513"/>
        <v>787.50000000000011</v>
      </c>
      <c r="X6751" s="32">
        <f t="shared" si="1514"/>
        <v>787.50000000000011</v>
      </c>
    </row>
    <row r="6752" spans="1:24" x14ac:dyDescent="0.25">
      <c r="A6752" s="2"/>
      <c r="B6752" s="2" t="s">
        <v>11</v>
      </c>
      <c r="C6752" s="2">
        <f t="shared" si="1515"/>
        <v>282</v>
      </c>
      <c r="D6752" s="2">
        <f t="shared" si="1516"/>
        <v>4</v>
      </c>
      <c r="E6752" s="2">
        <f t="shared" si="1508"/>
        <v>6748</v>
      </c>
      <c r="F6752" s="11">
        <v>270</v>
      </c>
      <c r="G6752" s="9">
        <v>0</v>
      </c>
      <c r="H6752" s="9">
        <v>0</v>
      </c>
      <c r="I6752" s="9">
        <v>0</v>
      </c>
      <c r="J6752" s="9">
        <v>0.18487815436468499</v>
      </c>
      <c r="K6752" s="9">
        <v>0.45</v>
      </c>
      <c r="L6752" s="9">
        <v>0.45</v>
      </c>
      <c r="N6752" s="32">
        <f>IF('System Design'!$F$8=1,'Hourly Demand and Generation'!G6752*'System Design'!$F$21,IF('System Design'!$F$8=2,'Hourly Demand and Generation'!H6752*'System Design'!$F$21,IF('System Design'!$F$8=3,'Hourly Demand and Generation'!I6752*'System Design'!$F$21)))</f>
        <v>0</v>
      </c>
      <c r="O6752" s="32">
        <f>IF('System Design'!$F$8=1,'Hourly Demand and Generation'!J6752*'System Design'!$F$22,IF('System Design'!$F$8=2,'Hourly Demand and Generation'!K6752*'System Design'!$F$22,IF('System Design'!$F$8=3,'Hourly Demand and Generation'!L6752*'System Design'!$F$22)))</f>
        <v>1125</v>
      </c>
      <c r="Q6752" s="32">
        <f t="shared" si="1504"/>
        <v>0</v>
      </c>
      <c r="R6752" s="32">
        <f t="shared" si="1509"/>
        <v>5400</v>
      </c>
      <c r="S6752" s="32">
        <f t="shared" si="1510"/>
        <v>0</v>
      </c>
      <c r="T6752" s="32">
        <f t="shared" si="1511"/>
        <v>21600</v>
      </c>
      <c r="U6752" s="32">
        <f t="shared" si="1512"/>
        <v>0</v>
      </c>
      <c r="V6752" s="32">
        <f t="shared" si="1505"/>
        <v>855</v>
      </c>
      <c r="W6752" s="32">
        <f t="shared" si="1513"/>
        <v>855</v>
      </c>
      <c r="X6752" s="32">
        <f t="shared" si="1514"/>
        <v>855</v>
      </c>
    </row>
    <row r="6753" spans="1:24" x14ac:dyDescent="0.25">
      <c r="A6753" s="2"/>
      <c r="B6753" s="2" t="s">
        <v>11</v>
      </c>
      <c r="C6753" s="2">
        <f t="shared" si="1515"/>
        <v>282</v>
      </c>
      <c r="D6753" s="2">
        <f t="shared" si="1516"/>
        <v>5</v>
      </c>
      <c r="E6753" s="2">
        <f t="shared" si="1508"/>
        <v>6749</v>
      </c>
      <c r="F6753" s="11">
        <v>292.5</v>
      </c>
      <c r="G6753" s="9">
        <v>0</v>
      </c>
      <c r="H6753" s="9">
        <v>2.5600000000000001E-2</v>
      </c>
      <c r="I6753" s="9">
        <v>5.1200000000000002E-2</v>
      </c>
      <c r="J6753" s="9">
        <v>0.14790252349174801</v>
      </c>
      <c r="K6753" s="9">
        <v>0.36</v>
      </c>
      <c r="L6753" s="9">
        <v>0.36</v>
      </c>
      <c r="N6753" s="32">
        <f>IF('System Design'!$F$8=1,'Hourly Demand and Generation'!G6753*'System Design'!$F$21,IF('System Design'!$F$8=2,'Hourly Demand and Generation'!H6753*'System Design'!$F$21,IF('System Design'!$F$8=3,'Hourly Demand and Generation'!I6753*'System Design'!$F$21)))</f>
        <v>25.6</v>
      </c>
      <c r="O6753" s="32">
        <f>IF('System Design'!$F$8=1,'Hourly Demand and Generation'!J6753*'System Design'!$F$22,IF('System Design'!$F$8=2,'Hourly Demand and Generation'!K6753*'System Design'!$F$22,IF('System Design'!$F$8=3,'Hourly Demand and Generation'!L6753*'System Design'!$F$22)))</f>
        <v>900</v>
      </c>
      <c r="Q6753" s="32">
        <f t="shared" si="1504"/>
        <v>0</v>
      </c>
      <c r="R6753" s="32">
        <f t="shared" si="1509"/>
        <v>5400</v>
      </c>
      <c r="S6753" s="32">
        <f t="shared" si="1510"/>
        <v>0</v>
      </c>
      <c r="T6753" s="32">
        <f t="shared" si="1511"/>
        <v>21600</v>
      </c>
      <c r="U6753" s="32">
        <f t="shared" si="1512"/>
        <v>0</v>
      </c>
      <c r="V6753" s="32">
        <f t="shared" si="1505"/>
        <v>633.1</v>
      </c>
      <c r="W6753" s="32">
        <f t="shared" si="1513"/>
        <v>633.1</v>
      </c>
      <c r="X6753" s="32">
        <f t="shared" si="1514"/>
        <v>633.1</v>
      </c>
    </row>
    <row r="6754" spans="1:24" x14ac:dyDescent="0.25">
      <c r="A6754" s="2"/>
      <c r="B6754" s="2" t="s">
        <v>11</v>
      </c>
      <c r="C6754" s="2">
        <f t="shared" si="1515"/>
        <v>282</v>
      </c>
      <c r="D6754" s="2">
        <f t="shared" si="1516"/>
        <v>6</v>
      </c>
      <c r="E6754" s="2">
        <f t="shared" si="1508"/>
        <v>6750</v>
      </c>
      <c r="F6754" s="11">
        <v>315</v>
      </c>
      <c r="G6754" s="9">
        <v>5.1200000000000002E-2</v>
      </c>
      <c r="H6754" s="9">
        <v>0.08</v>
      </c>
      <c r="I6754" s="9">
        <v>0.10879999999999999</v>
      </c>
      <c r="J6754" s="9">
        <v>0.14790252349174801</v>
      </c>
      <c r="K6754" s="9">
        <v>0.36</v>
      </c>
      <c r="L6754" s="9">
        <v>0.36</v>
      </c>
      <c r="N6754" s="32">
        <f>IF('System Design'!$F$8=1,'Hourly Demand and Generation'!G6754*'System Design'!$F$21,IF('System Design'!$F$8=2,'Hourly Demand and Generation'!H6754*'System Design'!$F$21,IF('System Design'!$F$8=3,'Hourly Demand and Generation'!I6754*'System Design'!$F$21)))</f>
        <v>54.4</v>
      </c>
      <c r="O6754" s="32">
        <f>IF('System Design'!$F$8=1,'Hourly Demand and Generation'!J6754*'System Design'!$F$22,IF('System Design'!$F$8=2,'Hourly Demand and Generation'!K6754*'System Design'!$F$22,IF('System Design'!$F$8=3,'Hourly Demand and Generation'!L6754*'System Design'!$F$22)))</f>
        <v>900</v>
      </c>
      <c r="Q6754" s="32">
        <f t="shared" si="1504"/>
        <v>0</v>
      </c>
      <c r="R6754" s="32">
        <f t="shared" si="1509"/>
        <v>5400</v>
      </c>
      <c r="S6754" s="32">
        <f t="shared" si="1510"/>
        <v>0</v>
      </c>
      <c r="T6754" s="32">
        <f t="shared" si="1511"/>
        <v>21600</v>
      </c>
      <c r="U6754" s="32">
        <f t="shared" si="1512"/>
        <v>0</v>
      </c>
      <c r="V6754" s="32">
        <f t="shared" si="1505"/>
        <v>639.4</v>
      </c>
      <c r="W6754" s="32">
        <f t="shared" si="1513"/>
        <v>639.4</v>
      </c>
      <c r="X6754" s="32">
        <f t="shared" si="1514"/>
        <v>639.4</v>
      </c>
    </row>
    <row r="6755" spans="1:24" x14ac:dyDescent="0.25">
      <c r="A6755" s="2"/>
      <c r="B6755" s="2" t="s">
        <v>11</v>
      </c>
      <c r="C6755" s="2">
        <f t="shared" si="1515"/>
        <v>282</v>
      </c>
      <c r="D6755" s="2">
        <f t="shared" si="1516"/>
        <v>7</v>
      </c>
      <c r="E6755" s="2">
        <f t="shared" si="1508"/>
        <v>6751</v>
      </c>
      <c r="F6755" s="11">
        <v>337.5</v>
      </c>
      <c r="G6755" s="9">
        <v>0.10879999999999999</v>
      </c>
      <c r="H6755" s="9">
        <v>0.13439999999999999</v>
      </c>
      <c r="I6755" s="9">
        <v>0.16</v>
      </c>
      <c r="J6755" s="9">
        <v>0.166390338928216</v>
      </c>
      <c r="K6755" s="9">
        <v>0.40500000000000003</v>
      </c>
      <c r="L6755" s="9">
        <v>0.40500000000000003</v>
      </c>
      <c r="N6755" s="32">
        <f>IF('System Design'!$F$8=1,'Hourly Demand and Generation'!G6755*'System Design'!$F$21,IF('System Design'!$F$8=2,'Hourly Demand and Generation'!H6755*'System Design'!$F$21,IF('System Design'!$F$8=3,'Hourly Demand and Generation'!I6755*'System Design'!$F$21)))</f>
        <v>80</v>
      </c>
      <c r="O6755" s="32">
        <f>IF('System Design'!$F$8=1,'Hourly Demand and Generation'!J6755*'System Design'!$F$22,IF('System Design'!$F$8=2,'Hourly Demand and Generation'!K6755*'System Design'!$F$22,IF('System Design'!$F$8=3,'Hourly Demand and Generation'!L6755*'System Design'!$F$22)))</f>
        <v>1012.5000000000001</v>
      </c>
      <c r="Q6755" s="32">
        <f t="shared" si="1504"/>
        <v>0</v>
      </c>
      <c r="R6755" s="32">
        <f t="shared" si="1509"/>
        <v>5400</v>
      </c>
      <c r="S6755" s="32">
        <f t="shared" si="1510"/>
        <v>0</v>
      </c>
      <c r="T6755" s="32">
        <f t="shared" si="1511"/>
        <v>21600</v>
      </c>
      <c r="U6755" s="32">
        <f t="shared" si="1512"/>
        <v>0</v>
      </c>
      <c r="V6755" s="32">
        <f t="shared" si="1505"/>
        <v>755</v>
      </c>
      <c r="W6755" s="32">
        <f t="shared" si="1513"/>
        <v>755</v>
      </c>
      <c r="X6755" s="32">
        <f t="shared" si="1514"/>
        <v>755</v>
      </c>
    </row>
    <row r="6756" spans="1:24" x14ac:dyDescent="0.25">
      <c r="A6756" s="2"/>
      <c r="B6756" s="2" t="s">
        <v>11</v>
      </c>
      <c r="C6756" s="2">
        <f t="shared" si="1515"/>
        <v>282</v>
      </c>
      <c r="D6756" s="2">
        <f t="shared" si="1516"/>
        <v>8</v>
      </c>
      <c r="E6756" s="2">
        <f t="shared" si="1508"/>
        <v>6752</v>
      </c>
      <c r="F6756" s="11">
        <v>360</v>
      </c>
      <c r="G6756" s="9">
        <v>0.2112</v>
      </c>
      <c r="H6756" s="9">
        <v>0.24</v>
      </c>
      <c r="I6756" s="9">
        <v>0.26879999999999998</v>
      </c>
      <c r="J6756" s="9">
        <v>0.166390338928216</v>
      </c>
      <c r="K6756" s="9">
        <v>0.40500000000000003</v>
      </c>
      <c r="L6756" s="9">
        <v>0.40500000000000003</v>
      </c>
      <c r="N6756" s="32">
        <f>IF('System Design'!$F$8=1,'Hourly Demand and Generation'!G6756*'System Design'!$F$21,IF('System Design'!$F$8=2,'Hourly Demand and Generation'!H6756*'System Design'!$F$21,IF('System Design'!$F$8=3,'Hourly Demand and Generation'!I6756*'System Design'!$F$21)))</f>
        <v>134.4</v>
      </c>
      <c r="O6756" s="32">
        <f>IF('System Design'!$F$8=1,'Hourly Demand and Generation'!J6756*'System Design'!$F$22,IF('System Design'!$F$8=2,'Hourly Demand and Generation'!K6756*'System Design'!$F$22,IF('System Design'!$F$8=3,'Hourly Demand and Generation'!L6756*'System Design'!$F$22)))</f>
        <v>1012.5000000000001</v>
      </c>
      <c r="Q6756" s="32">
        <f t="shared" si="1504"/>
        <v>0</v>
      </c>
      <c r="R6756" s="32">
        <f t="shared" si="1509"/>
        <v>5400</v>
      </c>
      <c r="S6756" s="32">
        <f t="shared" si="1510"/>
        <v>0</v>
      </c>
      <c r="T6756" s="32">
        <f t="shared" si="1511"/>
        <v>21600</v>
      </c>
      <c r="U6756" s="32">
        <f t="shared" si="1512"/>
        <v>0</v>
      </c>
      <c r="V6756" s="32">
        <f t="shared" si="1505"/>
        <v>786.90000000000009</v>
      </c>
      <c r="W6756" s="32">
        <f t="shared" si="1513"/>
        <v>786.90000000000009</v>
      </c>
      <c r="X6756" s="32">
        <f t="shared" si="1514"/>
        <v>786.90000000000009</v>
      </c>
    </row>
    <row r="6757" spans="1:24" x14ac:dyDescent="0.25">
      <c r="A6757" s="2"/>
      <c r="B6757" s="2" t="s">
        <v>11</v>
      </c>
      <c r="C6757" s="2">
        <f t="shared" si="1515"/>
        <v>282</v>
      </c>
      <c r="D6757" s="2">
        <f t="shared" si="1516"/>
        <v>9</v>
      </c>
      <c r="E6757" s="2">
        <f t="shared" si="1508"/>
        <v>6753</v>
      </c>
      <c r="F6757" s="11">
        <v>360</v>
      </c>
      <c r="G6757" s="9">
        <v>0.32</v>
      </c>
      <c r="H6757" s="9">
        <v>0.34560000000000002</v>
      </c>
      <c r="I6757" s="9">
        <v>0.37119999999999997</v>
      </c>
      <c r="J6757" s="9">
        <v>0.14790252349174801</v>
      </c>
      <c r="K6757" s="9">
        <v>0.36</v>
      </c>
      <c r="L6757" s="9">
        <v>0.36</v>
      </c>
      <c r="N6757" s="32">
        <f>IF('System Design'!$F$8=1,'Hourly Demand and Generation'!G6757*'System Design'!$F$21,IF('System Design'!$F$8=2,'Hourly Demand and Generation'!H6757*'System Design'!$F$21,IF('System Design'!$F$8=3,'Hourly Demand and Generation'!I6757*'System Design'!$F$21)))</f>
        <v>185.6</v>
      </c>
      <c r="O6757" s="32">
        <f>IF('System Design'!$F$8=1,'Hourly Demand and Generation'!J6757*'System Design'!$F$22,IF('System Design'!$F$8=2,'Hourly Demand and Generation'!K6757*'System Design'!$F$22,IF('System Design'!$F$8=3,'Hourly Demand and Generation'!L6757*'System Design'!$F$22)))</f>
        <v>900</v>
      </c>
      <c r="Q6757" s="32">
        <f t="shared" si="1504"/>
        <v>0</v>
      </c>
      <c r="R6757" s="32">
        <f t="shared" si="1509"/>
        <v>5400</v>
      </c>
      <c r="S6757" s="32">
        <f t="shared" si="1510"/>
        <v>0</v>
      </c>
      <c r="T6757" s="32">
        <f t="shared" si="1511"/>
        <v>21600</v>
      </c>
      <c r="U6757" s="32">
        <f t="shared" si="1512"/>
        <v>0</v>
      </c>
      <c r="V6757" s="32">
        <f t="shared" si="1505"/>
        <v>725.59999999999991</v>
      </c>
      <c r="W6757" s="32">
        <f t="shared" si="1513"/>
        <v>725.59999999999991</v>
      </c>
      <c r="X6757" s="32">
        <f t="shared" si="1514"/>
        <v>725.59999999999991</v>
      </c>
    </row>
    <row r="6758" spans="1:24" x14ac:dyDescent="0.25">
      <c r="A6758" s="2"/>
      <c r="B6758" s="2" t="s">
        <v>11</v>
      </c>
      <c r="C6758" s="2">
        <f t="shared" si="1515"/>
        <v>282</v>
      </c>
      <c r="D6758" s="2">
        <f t="shared" si="1516"/>
        <v>10</v>
      </c>
      <c r="E6758" s="2">
        <f t="shared" si="1508"/>
        <v>6754</v>
      </c>
      <c r="F6758" s="11">
        <v>351</v>
      </c>
      <c r="G6758" s="9">
        <v>0.42880000000000001</v>
      </c>
      <c r="H6758" s="9">
        <v>0.45440000000000003</v>
      </c>
      <c r="I6758" s="9">
        <v>0.48</v>
      </c>
      <c r="J6758" s="9">
        <v>0.166390338928216</v>
      </c>
      <c r="K6758" s="9">
        <v>0.40500000000000003</v>
      </c>
      <c r="L6758" s="9">
        <v>0.40500000000000003</v>
      </c>
      <c r="N6758" s="32">
        <f>IF('System Design'!$F$8=1,'Hourly Demand and Generation'!G6758*'System Design'!$F$21,IF('System Design'!$F$8=2,'Hourly Demand and Generation'!H6758*'System Design'!$F$21,IF('System Design'!$F$8=3,'Hourly Demand and Generation'!I6758*'System Design'!$F$21)))</f>
        <v>240</v>
      </c>
      <c r="O6758" s="32">
        <f>IF('System Design'!$F$8=1,'Hourly Demand and Generation'!J6758*'System Design'!$F$22,IF('System Design'!$F$8=2,'Hourly Demand and Generation'!K6758*'System Design'!$F$22,IF('System Design'!$F$8=3,'Hourly Demand and Generation'!L6758*'System Design'!$F$22)))</f>
        <v>1012.5000000000001</v>
      </c>
      <c r="Q6758" s="32">
        <f t="shared" si="1504"/>
        <v>0</v>
      </c>
      <c r="R6758" s="32">
        <f t="shared" si="1509"/>
        <v>5400</v>
      </c>
      <c r="S6758" s="32">
        <f t="shared" si="1510"/>
        <v>0</v>
      </c>
      <c r="T6758" s="32">
        <f t="shared" si="1511"/>
        <v>21600</v>
      </c>
      <c r="U6758" s="32">
        <f t="shared" si="1512"/>
        <v>0</v>
      </c>
      <c r="V6758" s="32">
        <f t="shared" si="1505"/>
        <v>901.5</v>
      </c>
      <c r="W6758" s="32">
        <f t="shared" si="1513"/>
        <v>901.5</v>
      </c>
      <c r="X6758" s="32">
        <f t="shared" si="1514"/>
        <v>901.5</v>
      </c>
    </row>
    <row r="6759" spans="1:24" x14ac:dyDescent="0.25">
      <c r="A6759" s="2"/>
      <c r="B6759" s="2" t="s">
        <v>11</v>
      </c>
      <c r="C6759" s="2">
        <f t="shared" si="1515"/>
        <v>282</v>
      </c>
      <c r="D6759" s="2">
        <f t="shared" si="1516"/>
        <v>11</v>
      </c>
      <c r="E6759" s="2">
        <f t="shared" si="1508"/>
        <v>6755</v>
      </c>
      <c r="F6759" s="11">
        <v>346.5</v>
      </c>
      <c r="G6759" s="9">
        <v>0.53120000000000001</v>
      </c>
      <c r="H6759" s="9">
        <v>0.56000000000000005</v>
      </c>
      <c r="I6759" s="9">
        <v>0.58879999999999999</v>
      </c>
      <c r="J6759" s="9">
        <v>0.14790252349174801</v>
      </c>
      <c r="K6759" s="9">
        <v>0.36</v>
      </c>
      <c r="L6759" s="9">
        <v>0.36</v>
      </c>
      <c r="N6759" s="32">
        <f>IF('System Design'!$F$8=1,'Hourly Demand and Generation'!G6759*'System Design'!$F$21,IF('System Design'!$F$8=2,'Hourly Demand and Generation'!H6759*'System Design'!$F$21,IF('System Design'!$F$8=3,'Hourly Demand and Generation'!I6759*'System Design'!$F$21)))</f>
        <v>294.39999999999998</v>
      </c>
      <c r="O6759" s="32">
        <f>IF('System Design'!$F$8=1,'Hourly Demand and Generation'!J6759*'System Design'!$F$22,IF('System Design'!$F$8=2,'Hourly Demand and Generation'!K6759*'System Design'!$F$22,IF('System Design'!$F$8=3,'Hourly Demand and Generation'!L6759*'System Design'!$F$22)))</f>
        <v>900</v>
      </c>
      <c r="Q6759" s="32">
        <f t="shared" si="1504"/>
        <v>0</v>
      </c>
      <c r="R6759" s="32">
        <f t="shared" si="1509"/>
        <v>5400</v>
      </c>
      <c r="S6759" s="32">
        <f t="shared" si="1510"/>
        <v>0</v>
      </c>
      <c r="T6759" s="32">
        <f t="shared" si="1511"/>
        <v>21600</v>
      </c>
      <c r="U6759" s="32">
        <f t="shared" si="1512"/>
        <v>0</v>
      </c>
      <c r="V6759" s="32">
        <f t="shared" si="1505"/>
        <v>847.90000000000009</v>
      </c>
      <c r="W6759" s="32">
        <f t="shared" si="1513"/>
        <v>847.90000000000009</v>
      </c>
      <c r="X6759" s="32">
        <f t="shared" si="1514"/>
        <v>847.90000000000009</v>
      </c>
    </row>
    <row r="6760" spans="1:24" x14ac:dyDescent="0.25">
      <c r="A6760" s="2"/>
      <c r="B6760" s="2" t="s">
        <v>11</v>
      </c>
      <c r="C6760" s="2">
        <f t="shared" si="1515"/>
        <v>282</v>
      </c>
      <c r="D6760" s="2">
        <f t="shared" si="1516"/>
        <v>12</v>
      </c>
      <c r="E6760" s="2">
        <f t="shared" si="1508"/>
        <v>6756</v>
      </c>
      <c r="F6760" s="11">
        <v>346.5</v>
      </c>
      <c r="G6760" s="9">
        <v>0.64</v>
      </c>
      <c r="H6760" s="9">
        <v>0.64</v>
      </c>
      <c r="I6760" s="9">
        <v>0.64</v>
      </c>
      <c r="J6760" s="9">
        <v>0.13865861577351399</v>
      </c>
      <c r="K6760" s="9">
        <v>0.33750000000000002</v>
      </c>
      <c r="L6760" s="9">
        <v>0.33750000000000002</v>
      </c>
      <c r="N6760" s="32">
        <f>IF('System Design'!$F$8=1,'Hourly Demand and Generation'!G6760*'System Design'!$F$21,IF('System Design'!$F$8=2,'Hourly Demand and Generation'!H6760*'System Design'!$F$21,IF('System Design'!$F$8=3,'Hourly Demand and Generation'!I6760*'System Design'!$F$21)))</f>
        <v>320</v>
      </c>
      <c r="O6760" s="32">
        <f>IF('System Design'!$F$8=1,'Hourly Demand and Generation'!J6760*'System Design'!$F$22,IF('System Design'!$F$8=2,'Hourly Demand and Generation'!K6760*'System Design'!$F$22,IF('System Design'!$F$8=3,'Hourly Demand and Generation'!L6760*'System Design'!$F$22)))</f>
        <v>843.75</v>
      </c>
      <c r="Q6760" s="32">
        <f t="shared" si="1504"/>
        <v>0</v>
      </c>
      <c r="R6760" s="32">
        <f t="shared" si="1509"/>
        <v>5400</v>
      </c>
      <c r="S6760" s="32">
        <f t="shared" si="1510"/>
        <v>0</v>
      </c>
      <c r="T6760" s="32">
        <f t="shared" si="1511"/>
        <v>21600</v>
      </c>
      <c r="U6760" s="32">
        <f t="shared" si="1512"/>
        <v>0</v>
      </c>
      <c r="V6760" s="32">
        <f t="shared" si="1505"/>
        <v>817.25</v>
      </c>
      <c r="W6760" s="32">
        <f t="shared" si="1513"/>
        <v>817.25</v>
      </c>
      <c r="X6760" s="32">
        <f t="shared" si="1514"/>
        <v>817.25</v>
      </c>
    </row>
    <row r="6761" spans="1:24" x14ac:dyDescent="0.25">
      <c r="A6761" s="2"/>
      <c r="B6761" s="2" t="s">
        <v>11</v>
      </c>
      <c r="C6761" s="2">
        <f t="shared" si="1515"/>
        <v>282</v>
      </c>
      <c r="D6761" s="2">
        <f t="shared" si="1516"/>
        <v>13</v>
      </c>
      <c r="E6761" s="2">
        <f t="shared" si="1508"/>
        <v>6757</v>
      </c>
      <c r="F6761" s="11">
        <v>360</v>
      </c>
      <c r="G6761" s="9">
        <v>0.53120000000000001</v>
      </c>
      <c r="H6761" s="9">
        <v>0.56000000000000005</v>
      </c>
      <c r="I6761" s="9">
        <v>0.58879999999999999</v>
      </c>
      <c r="J6761" s="9">
        <v>0.14790252349174801</v>
      </c>
      <c r="K6761" s="9">
        <v>0.36</v>
      </c>
      <c r="L6761" s="9">
        <v>0.36</v>
      </c>
      <c r="N6761" s="32">
        <f>IF('System Design'!$F$8=1,'Hourly Demand and Generation'!G6761*'System Design'!$F$21,IF('System Design'!$F$8=2,'Hourly Demand and Generation'!H6761*'System Design'!$F$21,IF('System Design'!$F$8=3,'Hourly Demand and Generation'!I6761*'System Design'!$F$21)))</f>
        <v>294.39999999999998</v>
      </c>
      <c r="O6761" s="32">
        <f>IF('System Design'!$F$8=1,'Hourly Demand and Generation'!J6761*'System Design'!$F$22,IF('System Design'!$F$8=2,'Hourly Demand and Generation'!K6761*'System Design'!$F$22,IF('System Design'!$F$8=3,'Hourly Demand and Generation'!L6761*'System Design'!$F$22)))</f>
        <v>900</v>
      </c>
      <c r="Q6761" s="32">
        <f t="shared" si="1504"/>
        <v>0</v>
      </c>
      <c r="R6761" s="32">
        <f t="shared" si="1509"/>
        <v>5400</v>
      </c>
      <c r="S6761" s="32">
        <f t="shared" si="1510"/>
        <v>0</v>
      </c>
      <c r="T6761" s="32">
        <f t="shared" si="1511"/>
        <v>21600</v>
      </c>
      <c r="U6761" s="32">
        <f t="shared" si="1512"/>
        <v>0</v>
      </c>
      <c r="V6761" s="32">
        <f t="shared" si="1505"/>
        <v>834.40000000000009</v>
      </c>
      <c r="W6761" s="32">
        <f t="shared" si="1513"/>
        <v>834.40000000000009</v>
      </c>
      <c r="X6761" s="32">
        <f t="shared" si="1514"/>
        <v>834.40000000000009</v>
      </c>
    </row>
    <row r="6762" spans="1:24" x14ac:dyDescent="0.25">
      <c r="A6762" s="2"/>
      <c r="B6762" s="2" t="s">
        <v>11</v>
      </c>
      <c r="C6762" s="2">
        <f t="shared" si="1515"/>
        <v>282</v>
      </c>
      <c r="D6762" s="2">
        <f t="shared" si="1516"/>
        <v>14</v>
      </c>
      <c r="E6762" s="2">
        <f t="shared" si="1508"/>
        <v>6758</v>
      </c>
      <c r="F6762" s="11">
        <v>360</v>
      </c>
      <c r="G6762" s="9">
        <v>0.42880000000000001</v>
      </c>
      <c r="H6762" s="9">
        <v>0.45440000000000003</v>
      </c>
      <c r="I6762" s="9">
        <v>0.48</v>
      </c>
      <c r="J6762" s="9">
        <v>0.15714643120998201</v>
      </c>
      <c r="K6762" s="9">
        <v>0.38250000000000001</v>
      </c>
      <c r="L6762" s="9">
        <v>0.38250000000000001</v>
      </c>
      <c r="N6762" s="32">
        <f>IF('System Design'!$F$8=1,'Hourly Demand and Generation'!G6762*'System Design'!$F$21,IF('System Design'!$F$8=2,'Hourly Demand and Generation'!H6762*'System Design'!$F$21,IF('System Design'!$F$8=3,'Hourly Demand and Generation'!I6762*'System Design'!$F$21)))</f>
        <v>240</v>
      </c>
      <c r="O6762" s="32">
        <f>IF('System Design'!$F$8=1,'Hourly Demand and Generation'!J6762*'System Design'!$F$22,IF('System Design'!$F$8=2,'Hourly Demand and Generation'!K6762*'System Design'!$F$22,IF('System Design'!$F$8=3,'Hourly Demand and Generation'!L6762*'System Design'!$F$22)))</f>
        <v>956.25</v>
      </c>
      <c r="Q6762" s="32">
        <f t="shared" si="1504"/>
        <v>0</v>
      </c>
      <c r="R6762" s="32">
        <f t="shared" si="1509"/>
        <v>5400</v>
      </c>
      <c r="S6762" s="32">
        <f t="shared" si="1510"/>
        <v>0</v>
      </c>
      <c r="T6762" s="32">
        <f t="shared" si="1511"/>
        <v>21600</v>
      </c>
      <c r="U6762" s="32">
        <f t="shared" si="1512"/>
        <v>0</v>
      </c>
      <c r="V6762" s="32">
        <f t="shared" si="1505"/>
        <v>836.25</v>
      </c>
      <c r="W6762" s="32">
        <f t="shared" si="1513"/>
        <v>836.25</v>
      </c>
      <c r="X6762" s="32">
        <f t="shared" si="1514"/>
        <v>836.25</v>
      </c>
    </row>
    <row r="6763" spans="1:24" x14ac:dyDescent="0.25">
      <c r="A6763" s="2"/>
      <c r="B6763" s="2" t="s">
        <v>11</v>
      </c>
      <c r="C6763" s="2">
        <f t="shared" si="1515"/>
        <v>282</v>
      </c>
      <c r="D6763" s="2">
        <f t="shared" si="1516"/>
        <v>15</v>
      </c>
      <c r="E6763" s="2">
        <f t="shared" si="1508"/>
        <v>6759</v>
      </c>
      <c r="F6763" s="11">
        <v>382.5</v>
      </c>
      <c r="G6763" s="9">
        <v>0.32</v>
      </c>
      <c r="H6763" s="9">
        <v>0.34560000000000002</v>
      </c>
      <c r="I6763" s="9">
        <v>0.37119999999999997</v>
      </c>
      <c r="J6763" s="9">
        <v>0.166390338928216</v>
      </c>
      <c r="K6763" s="9">
        <v>0.40500000000000003</v>
      </c>
      <c r="L6763" s="9">
        <v>0.40500000000000003</v>
      </c>
      <c r="N6763" s="32">
        <f>IF('System Design'!$F$8=1,'Hourly Demand and Generation'!G6763*'System Design'!$F$21,IF('System Design'!$F$8=2,'Hourly Demand and Generation'!H6763*'System Design'!$F$21,IF('System Design'!$F$8=3,'Hourly Demand and Generation'!I6763*'System Design'!$F$21)))</f>
        <v>185.6</v>
      </c>
      <c r="O6763" s="32">
        <f>IF('System Design'!$F$8=1,'Hourly Demand and Generation'!J6763*'System Design'!$F$22,IF('System Design'!$F$8=2,'Hourly Demand and Generation'!K6763*'System Design'!$F$22,IF('System Design'!$F$8=3,'Hourly Demand and Generation'!L6763*'System Design'!$F$22)))</f>
        <v>1012.5000000000001</v>
      </c>
      <c r="Q6763" s="32">
        <f t="shared" si="1504"/>
        <v>0</v>
      </c>
      <c r="R6763" s="32">
        <f t="shared" si="1509"/>
        <v>5400</v>
      </c>
      <c r="S6763" s="32">
        <f t="shared" si="1510"/>
        <v>0</v>
      </c>
      <c r="T6763" s="32">
        <f t="shared" si="1511"/>
        <v>21600</v>
      </c>
      <c r="U6763" s="32">
        <f t="shared" si="1512"/>
        <v>0</v>
      </c>
      <c r="V6763" s="32">
        <f t="shared" si="1505"/>
        <v>815.60000000000014</v>
      </c>
      <c r="W6763" s="32">
        <f t="shared" si="1513"/>
        <v>815.60000000000014</v>
      </c>
      <c r="X6763" s="32">
        <f t="shared" si="1514"/>
        <v>815.60000000000014</v>
      </c>
    </row>
    <row r="6764" spans="1:24" x14ac:dyDescent="0.25">
      <c r="A6764" s="2"/>
      <c r="B6764" s="2" t="s">
        <v>11</v>
      </c>
      <c r="C6764" s="2">
        <f t="shared" si="1515"/>
        <v>282</v>
      </c>
      <c r="D6764" s="2">
        <f t="shared" si="1516"/>
        <v>16</v>
      </c>
      <c r="E6764" s="2">
        <f t="shared" si="1508"/>
        <v>6760</v>
      </c>
      <c r="F6764" s="11">
        <v>405</v>
      </c>
      <c r="G6764" s="9">
        <v>0.2112</v>
      </c>
      <c r="H6764" s="9">
        <v>0.24</v>
      </c>
      <c r="I6764" s="9">
        <v>0.26879999999999998</v>
      </c>
      <c r="J6764" s="9">
        <v>0.166390338928216</v>
      </c>
      <c r="K6764" s="9">
        <v>0.40500000000000003</v>
      </c>
      <c r="L6764" s="9">
        <v>0.40500000000000003</v>
      </c>
      <c r="N6764" s="32">
        <f>IF('System Design'!$F$8=1,'Hourly Demand and Generation'!G6764*'System Design'!$F$21,IF('System Design'!$F$8=2,'Hourly Demand and Generation'!H6764*'System Design'!$F$21,IF('System Design'!$F$8=3,'Hourly Demand and Generation'!I6764*'System Design'!$F$21)))</f>
        <v>134.4</v>
      </c>
      <c r="O6764" s="32">
        <f>IF('System Design'!$F$8=1,'Hourly Demand and Generation'!J6764*'System Design'!$F$22,IF('System Design'!$F$8=2,'Hourly Demand and Generation'!K6764*'System Design'!$F$22,IF('System Design'!$F$8=3,'Hourly Demand and Generation'!L6764*'System Design'!$F$22)))</f>
        <v>1012.5000000000001</v>
      </c>
      <c r="Q6764" s="32">
        <f t="shared" si="1504"/>
        <v>0</v>
      </c>
      <c r="R6764" s="32">
        <f t="shared" si="1509"/>
        <v>5400</v>
      </c>
      <c r="S6764" s="32">
        <f t="shared" si="1510"/>
        <v>0</v>
      </c>
      <c r="T6764" s="32">
        <f t="shared" si="1511"/>
        <v>21600</v>
      </c>
      <c r="U6764" s="32">
        <f t="shared" si="1512"/>
        <v>0</v>
      </c>
      <c r="V6764" s="32">
        <f t="shared" si="1505"/>
        <v>741.90000000000009</v>
      </c>
      <c r="W6764" s="32">
        <f t="shared" si="1513"/>
        <v>741.90000000000009</v>
      </c>
      <c r="X6764" s="32">
        <f t="shared" si="1514"/>
        <v>741.90000000000009</v>
      </c>
    </row>
    <row r="6765" spans="1:24" x14ac:dyDescent="0.25">
      <c r="A6765" s="2"/>
      <c r="B6765" s="2" t="s">
        <v>11</v>
      </c>
      <c r="C6765" s="2">
        <f t="shared" si="1515"/>
        <v>282</v>
      </c>
      <c r="D6765" s="2">
        <f t="shared" si="1516"/>
        <v>17</v>
      </c>
      <c r="E6765" s="2">
        <f t="shared" si="1508"/>
        <v>6761</v>
      </c>
      <c r="F6765" s="11">
        <v>427.5</v>
      </c>
      <c r="G6765" s="9">
        <v>0.10879999999999999</v>
      </c>
      <c r="H6765" s="9">
        <v>0.13439999999999999</v>
      </c>
      <c r="I6765" s="9">
        <v>0.16</v>
      </c>
      <c r="J6765" s="9">
        <v>0.18487815436468499</v>
      </c>
      <c r="K6765" s="9">
        <v>0.45</v>
      </c>
      <c r="L6765" s="9">
        <v>0.45</v>
      </c>
      <c r="N6765" s="32">
        <f>IF('System Design'!$F$8=1,'Hourly Demand and Generation'!G6765*'System Design'!$F$21,IF('System Design'!$F$8=2,'Hourly Demand and Generation'!H6765*'System Design'!$F$21,IF('System Design'!$F$8=3,'Hourly Demand and Generation'!I6765*'System Design'!$F$21)))</f>
        <v>80</v>
      </c>
      <c r="O6765" s="32">
        <f>IF('System Design'!$F$8=1,'Hourly Demand and Generation'!J6765*'System Design'!$F$22,IF('System Design'!$F$8=2,'Hourly Demand and Generation'!K6765*'System Design'!$F$22,IF('System Design'!$F$8=3,'Hourly Demand and Generation'!L6765*'System Design'!$F$22)))</f>
        <v>1125</v>
      </c>
      <c r="Q6765" s="32">
        <f t="shared" si="1504"/>
        <v>0</v>
      </c>
      <c r="R6765" s="32">
        <f t="shared" si="1509"/>
        <v>5400</v>
      </c>
      <c r="S6765" s="32">
        <f t="shared" si="1510"/>
        <v>0</v>
      </c>
      <c r="T6765" s="32">
        <f t="shared" si="1511"/>
        <v>21600</v>
      </c>
      <c r="U6765" s="32">
        <f t="shared" si="1512"/>
        <v>0</v>
      </c>
      <c r="V6765" s="32">
        <f t="shared" si="1505"/>
        <v>777.5</v>
      </c>
      <c r="W6765" s="32">
        <f t="shared" si="1513"/>
        <v>777.5</v>
      </c>
      <c r="X6765" s="32">
        <f t="shared" si="1514"/>
        <v>777.5</v>
      </c>
    </row>
    <row r="6766" spans="1:24" x14ac:dyDescent="0.25">
      <c r="A6766" s="2"/>
      <c r="B6766" s="2" t="s">
        <v>11</v>
      </c>
      <c r="C6766" s="2">
        <f t="shared" si="1515"/>
        <v>282</v>
      </c>
      <c r="D6766" s="2">
        <f t="shared" si="1516"/>
        <v>18</v>
      </c>
      <c r="E6766" s="2">
        <f t="shared" si="1508"/>
        <v>6762</v>
      </c>
      <c r="F6766" s="11">
        <v>450</v>
      </c>
      <c r="G6766" s="9">
        <v>5.1200000000000002E-2</v>
      </c>
      <c r="H6766" s="9">
        <v>0.08</v>
      </c>
      <c r="I6766" s="9">
        <v>0.10879999999999999</v>
      </c>
      <c r="J6766" s="9">
        <v>0.17563424664645</v>
      </c>
      <c r="K6766" s="9">
        <v>0.42749999999999999</v>
      </c>
      <c r="L6766" s="9">
        <v>0.42749999999999999</v>
      </c>
      <c r="N6766" s="32">
        <f>IF('System Design'!$F$8=1,'Hourly Demand and Generation'!G6766*'System Design'!$F$21,IF('System Design'!$F$8=2,'Hourly Demand and Generation'!H6766*'System Design'!$F$21,IF('System Design'!$F$8=3,'Hourly Demand and Generation'!I6766*'System Design'!$F$21)))</f>
        <v>54.4</v>
      </c>
      <c r="O6766" s="32">
        <f>IF('System Design'!$F$8=1,'Hourly Demand and Generation'!J6766*'System Design'!$F$22,IF('System Design'!$F$8=2,'Hourly Demand and Generation'!K6766*'System Design'!$F$22,IF('System Design'!$F$8=3,'Hourly Demand and Generation'!L6766*'System Design'!$F$22)))</f>
        <v>1068.75</v>
      </c>
      <c r="Q6766" s="32">
        <f t="shared" si="1504"/>
        <v>0</v>
      </c>
      <c r="R6766" s="32">
        <f t="shared" si="1509"/>
        <v>5400</v>
      </c>
      <c r="S6766" s="32">
        <f t="shared" si="1510"/>
        <v>0</v>
      </c>
      <c r="T6766" s="32">
        <f t="shared" si="1511"/>
        <v>21600</v>
      </c>
      <c r="U6766" s="32">
        <f t="shared" si="1512"/>
        <v>0</v>
      </c>
      <c r="V6766" s="32">
        <f t="shared" si="1505"/>
        <v>673.15000000000009</v>
      </c>
      <c r="W6766" s="32">
        <f t="shared" si="1513"/>
        <v>673.15000000000009</v>
      </c>
      <c r="X6766" s="32">
        <f t="shared" si="1514"/>
        <v>673.15000000000009</v>
      </c>
    </row>
    <row r="6767" spans="1:24" x14ac:dyDescent="0.25">
      <c r="A6767" s="2"/>
      <c r="B6767" s="2" t="s">
        <v>11</v>
      </c>
      <c r="C6767" s="2">
        <f t="shared" si="1515"/>
        <v>282</v>
      </c>
      <c r="D6767" s="2">
        <f t="shared" si="1516"/>
        <v>19</v>
      </c>
      <c r="E6767" s="2">
        <f t="shared" si="1508"/>
        <v>6763</v>
      </c>
      <c r="F6767" s="11">
        <v>436.5</v>
      </c>
      <c r="G6767" s="10">
        <v>0</v>
      </c>
      <c r="H6767" s="10">
        <v>2.5600000000000001E-2</v>
      </c>
      <c r="I6767" s="10">
        <v>5.1200000000000002E-2</v>
      </c>
      <c r="J6767" s="9">
        <v>0.166390338928216</v>
      </c>
      <c r="K6767" s="9">
        <v>0.40500000000000003</v>
      </c>
      <c r="L6767" s="9">
        <v>0.40500000000000003</v>
      </c>
      <c r="N6767" s="32">
        <f>IF('System Design'!$F$8=1,'Hourly Demand and Generation'!G6767*'System Design'!$F$21,IF('System Design'!$F$8=2,'Hourly Demand and Generation'!H6767*'System Design'!$F$21,IF('System Design'!$F$8=3,'Hourly Demand and Generation'!I6767*'System Design'!$F$21)))</f>
        <v>25.6</v>
      </c>
      <c r="O6767" s="32">
        <f>IF('System Design'!$F$8=1,'Hourly Demand and Generation'!J6767*'System Design'!$F$22,IF('System Design'!$F$8=2,'Hourly Demand and Generation'!K6767*'System Design'!$F$22,IF('System Design'!$F$8=3,'Hourly Demand and Generation'!L6767*'System Design'!$F$22)))</f>
        <v>1012.5000000000001</v>
      </c>
      <c r="Q6767" s="32">
        <f t="shared" si="1504"/>
        <v>0</v>
      </c>
      <c r="R6767" s="32">
        <f t="shared" si="1509"/>
        <v>5400</v>
      </c>
      <c r="S6767" s="32">
        <f t="shared" si="1510"/>
        <v>0</v>
      </c>
      <c r="T6767" s="32">
        <f t="shared" si="1511"/>
        <v>21600</v>
      </c>
      <c r="U6767" s="32">
        <f t="shared" si="1512"/>
        <v>0</v>
      </c>
      <c r="V6767" s="32">
        <f t="shared" si="1505"/>
        <v>601.60000000000014</v>
      </c>
      <c r="W6767" s="32">
        <f t="shared" si="1513"/>
        <v>601.60000000000014</v>
      </c>
      <c r="X6767" s="32">
        <f t="shared" si="1514"/>
        <v>601.60000000000014</v>
      </c>
    </row>
    <row r="6768" spans="1:24" x14ac:dyDescent="0.25">
      <c r="A6768" s="2"/>
      <c r="B6768" s="2" t="s">
        <v>11</v>
      </c>
      <c r="C6768" s="2">
        <f t="shared" si="1515"/>
        <v>282</v>
      </c>
      <c r="D6768" s="2">
        <f t="shared" si="1516"/>
        <v>20</v>
      </c>
      <c r="E6768" s="2">
        <f t="shared" si="1508"/>
        <v>6764</v>
      </c>
      <c r="F6768" s="11">
        <v>427.5</v>
      </c>
      <c r="G6768" s="9">
        <v>0</v>
      </c>
      <c r="H6768" s="9">
        <v>0</v>
      </c>
      <c r="I6768" s="9">
        <v>0</v>
      </c>
      <c r="J6768" s="9">
        <v>0.166390338928216</v>
      </c>
      <c r="K6768" s="9">
        <v>0.40500000000000003</v>
      </c>
      <c r="L6768" s="9">
        <v>0.40500000000000003</v>
      </c>
      <c r="N6768" s="32">
        <f>IF('System Design'!$F$8=1,'Hourly Demand and Generation'!G6768*'System Design'!$F$21,IF('System Design'!$F$8=2,'Hourly Demand and Generation'!H6768*'System Design'!$F$21,IF('System Design'!$F$8=3,'Hourly Demand and Generation'!I6768*'System Design'!$F$21)))</f>
        <v>0</v>
      </c>
      <c r="O6768" s="32">
        <f>IF('System Design'!$F$8=1,'Hourly Demand and Generation'!J6768*'System Design'!$F$22,IF('System Design'!$F$8=2,'Hourly Demand and Generation'!K6768*'System Design'!$F$22,IF('System Design'!$F$8=3,'Hourly Demand and Generation'!L6768*'System Design'!$F$22)))</f>
        <v>1012.5000000000001</v>
      </c>
      <c r="Q6768" s="32">
        <f t="shared" si="1504"/>
        <v>0</v>
      </c>
      <c r="R6768" s="32">
        <f t="shared" si="1509"/>
        <v>5400</v>
      </c>
      <c r="S6768" s="32">
        <f t="shared" si="1510"/>
        <v>0</v>
      </c>
      <c r="T6768" s="32">
        <f t="shared" si="1511"/>
        <v>21600</v>
      </c>
      <c r="U6768" s="32">
        <f t="shared" si="1512"/>
        <v>0</v>
      </c>
      <c r="V6768" s="32">
        <f t="shared" si="1505"/>
        <v>585.00000000000011</v>
      </c>
      <c r="W6768" s="32">
        <f t="shared" si="1513"/>
        <v>585.00000000000011</v>
      </c>
      <c r="X6768" s="32">
        <f t="shared" si="1514"/>
        <v>585.00000000000011</v>
      </c>
    </row>
    <row r="6769" spans="1:24" x14ac:dyDescent="0.25">
      <c r="A6769" s="2"/>
      <c r="B6769" s="2" t="s">
        <v>11</v>
      </c>
      <c r="C6769" s="2">
        <f t="shared" si="1515"/>
        <v>282</v>
      </c>
      <c r="D6769" s="2">
        <f t="shared" si="1516"/>
        <v>21</v>
      </c>
      <c r="E6769" s="2">
        <f t="shared" si="1508"/>
        <v>6765</v>
      </c>
      <c r="F6769" s="11">
        <v>405</v>
      </c>
      <c r="G6769" s="9">
        <v>0</v>
      </c>
      <c r="H6769" s="9">
        <v>0</v>
      </c>
      <c r="I6769" s="9">
        <v>0</v>
      </c>
      <c r="J6769" s="9">
        <v>0.166390338928216</v>
      </c>
      <c r="K6769" s="9">
        <v>0.40500000000000003</v>
      </c>
      <c r="L6769" s="9">
        <v>0.40500000000000003</v>
      </c>
      <c r="N6769" s="32">
        <f>IF('System Design'!$F$8=1,'Hourly Demand and Generation'!G6769*'System Design'!$F$21,IF('System Design'!$F$8=2,'Hourly Demand and Generation'!H6769*'System Design'!$F$21,IF('System Design'!$F$8=3,'Hourly Demand and Generation'!I6769*'System Design'!$F$21)))</f>
        <v>0</v>
      </c>
      <c r="O6769" s="32">
        <f>IF('System Design'!$F$8=1,'Hourly Demand and Generation'!J6769*'System Design'!$F$22,IF('System Design'!$F$8=2,'Hourly Demand and Generation'!K6769*'System Design'!$F$22,IF('System Design'!$F$8=3,'Hourly Demand and Generation'!L6769*'System Design'!$F$22)))</f>
        <v>1012.5000000000001</v>
      </c>
      <c r="Q6769" s="32">
        <f t="shared" si="1504"/>
        <v>0</v>
      </c>
      <c r="R6769" s="32">
        <f t="shared" si="1509"/>
        <v>5400</v>
      </c>
      <c r="S6769" s="32">
        <f t="shared" si="1510"/>
        <v>0</v>
      </c>
      <c r="T6769" s="32">
        <f t="shared" si="1511"/>
        <v>21600</v>
      </c>
      <c r="U6769" s="32">
        <f t="shared" si="1512"/>
        <v>0</v>
      </c>
      <c r="V6769" s="32">
        <f t="shared" si="1505"/>
        <v>607.50000000000011</v>
      </c>
      <c r="W6769" s="32">
        <f t="shared" si="1513"/>
        <v>607.50000000000011</v>
      </c>
      <c r="X6769" s="32">
        <f t="shared" si="1514"/>
        <v>607.50000000000011</v>
      </c>
    </row>
    <row r="6770" spans="1:24" x14ac:dyDescent="0.25">
      <c r="A6770" s="2"/>
      <c r="B6770" s="2" t="s">
        <v>11</v>
      </c>
      <c r="C6770" s="2">
        <f t="shared" si="1515"/>
        <v>282</v>
      </c>
      <c r="D6770" s="2">
        <f t="shared" si="1516"/>
        <v>22</v>
      </c>
      <c r="E6770" s="2">
        <f t="shared" si="1508"/>
        <v>6766</v>
      </c>
      <c r="F6770" s="11">
        <v>382.5</v>
      </c>
      <c r="G6770" s="9">
        <v>0</v>
      </c>
      <c r="H6770" s="9">
        <v>0</v>
      </c>
      <c r="I6770" s="9">
        <v>0</v>
      </c>
      <c r="J6770" s="9">
        <v>0.17563424664645</v>
      </c>
      <c r="K6770" s="9">
        <v>0.42749999999999999</v>
      </c>
      <c r="L6770" s="9">
        <v>0.42749999999999999</v>
      </c>
      <c r="N6770" s="32">
        <f>IF('System Design'!$F$8=1,'Hourly Demand and Generation'!G6770*'System Design'!$F$21,IF('System Design'!$F$8=2,'Hourly Demand and Generation'!H6770*'System Design'!$F$21,IF('System Design'!$F$8=3,'Hourly Demand and Generation'!I6770*'System Design'!$F$21)))</f>
        <v>0</v>
      </c>
      <c r="O6770" s="32">
        <f>IF('System Design'!$F$8=1,'Hourly Demand and Generation'!J6770*'System Design'!$F$22,IF('System Design'!$F$8=2,'Hourly Demand and Generation'!K6770*'System Design'!$F$22,IF('System Design'!$F$8=3,'Hourly Demand and Generation'!L6770*'System Design'!$F$22)))</f>
        <v>1068.75</v>
      </c>
      <c r="Q6770" s="32">
        <f t="shared" si="1504"/>
        <v>0</v>
      </c>
      <c r="R6770" s="32">
        <f t="shared" si="1509"/>
        <v>5400</v>
      </c>
      <c r="S6770" s="32">
        <f t="shared" si="1510"/>
        <v>0</v>
      </c>
      <c r="T6770" s="32">
        <f t="shared" si="1511"/>
        <v>21600</v>
      </c>
      <c r="U6770" s="32">
        <f t="shared" si="1512"/>
        <v>0</v>
      </c>
      <c r="V6770" s="32">
        <f t="shared" si="1505"/>
        <v>686.25</v>
      </c>
      <c r="W6770" s="32">
        <f t="shared" si="1513"/>
        <v>686.25</v>
      </c>
      <c r="X6770" s="32">
        <f t="shared" si="1514"/>
        <v>686.25</v>
      </c>
    </row>
    <row r="6771" spans="1:24" x14ac:dyDescent="0.25">
      <c r="A6771" s="2"/>
      <c r="B6771" s="2" t="s">
        <v>11</v>
      </c>
      <c r="C6771" s="2">
        <f t="shared" si="1515"/>
        <v>282</v>
      </c>
      <c r="D6771" s="2">
        <f t="shared" si="1516"/>
        <v>23</v>
      </c>
      <c r="E6771" s="2">
        <f t="shared" si="1508"/>
        <v>6767</v>
      </c>
      <c r="F6771" s="11">
        <v>360</v>
      </c>
      <c r="G6771" s="9">
        <v>0</v>
      </c>
      <c r="H6771" s="9">
        <v>0</v>
      </c>
      <c r="I6771" s="9">
        <v>0</v>
      </c>
      <c r="J6771" s="9">
        <v>0.14790252349174801</v>
      </c>
      <c r="K6771" s="9">
        <v>0.36</v>
      </c>
      <c r="L6771" s="9">
        <v>0.36</v>
      </c>
      <c r="N6771" s="32">
        <f>IF('System Design'!$F$8=1,'Hourly Demand and Generation'!G6771*'System Design'!$F$21,IF('System Design'!$F$8=2,'Hourly Demand and Generation'!H6771*'System Design'!$F$21,IF('System Design'!$F$8=3,'Hourly Demand and Generation'!I6771*'System Design'!$F$21)))</f>
        <v>0</v>
      </c>
      <c r="O6771" s="32">
        <f>IF('System Design'!$F$8=1,'Hourly Demand and Generation'!J6771*'System Design'!$F$22,IF('System Design'!$F$8=2,'Hourly Demand and Generation'!K6771*'System Design'!$F$22,IF('System Design'!$F$8=3,'Hourly Demand and Generation'!L6771*'System Design'!$F$22)))</f>
        <v>900</v>
      </c>
      <c r="Q6771" s="32">
        <f t="shared" si="1504"/>
        <v>0</v>
      </c>
      <c r="R6771" s="32">
        <f t="shared" si="1509"/>
        <v>5400</v>
      </c>
      <c r="S6771" s="32">
        <f t="shared" si="1510"/>
        <v>0</v>
      </c>
      <c r="T6771" s="32">
        <f t="shared" si="1511"/>
        <v>21600</v>
      </c>
      <c r="U6771" s="32">
        <f t="shared" si="1512"/>
        <v>0</v>
      </c>
      <c r="V6771" s="32">
        <f t="shared" si="1505"/>
        <v>540</v>
      </c>
      <c r="W6771" s="32">
        <f t="shared" si="1513"/>
        <v>540</v>
      </c>
      <c r="X6771" s="32">
        <f t="shared" si="1514"/>
        <v>540</v>
      </c>
    </row>
    <row r="6772" spans="1:24" x14ac:dyDescent="0.25">
      <c r="A6772" s="2"/>
      <c r="B6772" s="2" t="s">
        <v>11</v>
      </c>
      <c r="C6772" s="2">
        <f t="shared" si="1515"/>
        <v>282</v>
      </c>
      <c r="D6772" s="2">
        <f t="shared" si="1516"/>
        <v>24</v>
      </c>
      <c r="E6772" s="2">
        <f t="shared" si="1508"/>
        <v>6768</v>
      </c>
      <c r="F6772" s="11">
        <v>315</v>
      </c>
      <c r="G6772" s="9">
        <v>0</v>
      </c>
      <c r="H6772" s="9">
        <v>0</v>
      </c>
      <c r="I6772" s="9">
        <v>0</v>
      </c>
      <c r="J6772" s="9">
        <v>0.14790252349174801</v>
      </c>
      <c r="K6772" s="9">
        <v>0.36</v>
      </c>
      <c r="L6772" s="9">
        <v>0.36</v>
      </c>
      <c r="N6772" s="32">
        <f>IF('System Design'!$F$8=1,'Hourly Demand and Generation'!G6772*'System Design'!$F$21,IF('System Design'!$F$8=2,'Hourly Demand and Generation'!H6772*'System Design'!$F$21,IF('System Design'!$F$8=3,'Hourly Demand and Generation'!I6772*'System Design'!$F$21)))</f>
        <v>0</v>
      </c>
      <c r="O6772" s="32">
        <f>IF('System Design'!$F$8=1,'Hourly Demand and Generation'!J6772*'System Design'!$F$22,IF('System Design'!$F$8=2,'Hourly Demand and Generation'!K6772*'System Design'!$F$22,IF('System Design'!$F$8=3,'Hourly Demand and Generation'!L6772*'System Design'!$F$22)))</f>
        <v>900</v>
      </c>
      <c r="Q6772" s="32">
        <f t="shared" si="1504"/>
        <v>0</v>
      </c>
      <c r="R6772" s="32">
        <f t="shared" si="1509"/>
        <v>5400</v>
      </c>
      <c r="S6772" s="32">
        <f t="shared" si="1510"/>
        <v>0</v>
      </c>
      <c r="T6772" s="32">
        <f t="shared" si="1511"/>
        <v>21600</v>
      </c>
      <c r="U6772" s="32">
        <f t="shared" si="1512"/>
        <v>0</v>
      </c>
      <c r="V6772" s="32">
        <f t="shared" si="1505"/>
        <v>585</v>
      </c>
      <c r="W6772" s="32">
        <f t="shared" si="1513"/>
        <v>585</v>
      </c>
      <c r="X6772" s="32">
        <f t="shared" si="1514"/>
        <v>585</v>
      </c>
    </row>
    <row r="6773" spans="1:24" x14ac:dyDescent="0.25">
      <c r="A6773" s="2"/>
      <c r="B6773" s="2" t="s">
        <v>11</v>
      </c>
      <c r="C6773" s="2">
        <f>C6772+1</f>
        <v>283</v>
      </c>
      <c r="D6773" s="2">
        <v>1</v>
      </c>
      <c r="E6773" s="2">
        <f t="shared" si="1508"/>
        <v>6769</v>
      </c>
      <c r="F6773" s="11">
        <v>270</v>
      </c>
      <c r="G6773" s="9">
        <v>0</v>
      </c>
      <c r="H6773" s="9">
        <v>0</v>
      </c>
      <c r="I6773" s="9">
        <v>0</v>
      </c>
      <c r="J6773" s="9">
        <v>0.35951405423877603</v>
      </c>
      <c r="K6773" s="9">
        <v>0.35951405423877603</v>
      </c>
      <c r="L6773" s="9">
        <v>0.35951405423877603</v>
      </c>
      <c r="N6773" s="32">
        <f>IF('System Design'!$F$8=1,'Hourly Demand and Generation'!G6773*'System Design'!$F$21,IF('System Design'!$F$8=2,'Hourly Demand and Generation'!H6773*'System Design'!$F$21,IF('System Design'!$F$8=3,'Hourly Demand and Generation'!I6773*'System Design'!$F$21)))</f>
        <v>0</v>
      </c>
      <c r="O6773" s="32">
        <f>IF('System Design'!$F$8=1,'Hourly Demand and Generation'!J6773*'System Design'!$F$22,IF('System Design'!$F$8=2,'Hourly Demand and Generation'!K6773*'System Design'!$F$22,IF('System Design'!$F$8=3,'Hourly Demand and Generation'!L6773*'System Design'!$F$22)))</f>
        <v>898.78513559694011</v>
      </c>
      <c r="Q6773" s="32">
        <f t="shared" si="1504"/>
        <v>0</v>
      </c>
      <c r="R6773" s="32">
        <f t="shared" si="1509"/>
        <v>5400</v>
      </c>
      <c r="S6773" s="32">
        <f t="shared" si="1510"/>
        <v>0</v>
      </c>
      <c r="T6773" s="32">
        <f t="shared" si="1511"/>
        <v>21600</v>
      </c>
      <c r="U6773" s="32">
        <f t="shared" si="1512"/>
        <v>0</v>
      </c>
      <c r="V6773" s="32">
        <f t="shared" si="1505"/>
        <v>628.78513559694011</v>
      </c>
      <c r="W6773" s="32">
        <f t="shared" si="1513"/>
        <v>628.78513559694011</v>
      </c>
      <c r="X6773" s="32">
        <f t="shared" si="1514"/>
        <v>628.78513559694011</v>
      </c>
    </row>
    <row r="6774" spans="1:24" x14ac:dyDescent="0.25">
      <c r="A6774" s="2"/>
      <c r="B6774" s="2" t="s">
        <v>11</v>
      </c>
      <c r="C6774" s="2">
        <f>C6773</f>
        <v>283</v>
      </c>
      <c r="D6774" s="2">
        <f>D6773+1</f>
        <v>2</v>
      </c>
      <c r="E6774" s="2">
        <f t="shared" si="1508"/>
        <v>6770</v>
      </c>
      <c r="F6774" s="11">
        <v>247.5</v>
      </c>
      <c r="G6774" s="9">
        <v>0</v>
      </c>
      <c r="H6774" s="9">
        <v>0</v>
      </c>
      <c r="I6774" s="9">
        <v>0</v>
      </c>
      <c r="J6774" s="9">
        <v>0.32356264881489899</v>
      </c>
      <c r="K6774" s="9">
        <v>0.32356264881489899</v>
      </c>
      <c r="L6774" s="9">
        <v>0.32356264881489899</v>
      </c>
      <c r="N6774" s="32">
        <f>IF('System Design'!$F$8=1,'Hourly Demand and Generation'!G6774*'System Design'!$F$21,IF('System Design'!$F$8=2,'Hourly Demand and Generation'!H6774*'System Design'!$F$21,IF('System Design'!$F$8=3,'Hourly Demand and Generation'!I6774*'System Design'!$F$21)))</f>
        <v>0</v>
      </c>
      <c r="O6774" s="32">
        <f>IF('System Design'!$F$8=1,'Hourly Demand and Generation'!J6774*'System Design'!$F$22,IF('System Design'!$F$8=2,'Hourly Demand and Generation'!K6774*'System Design'!$F$22,IF('System Design'!$F$8=3,'Hourly Demand and Generation'!L6774*'System Design'!$F$22)))</f>
        <v>808.90662203724753</v>
      </c>
      <c r="Q6774" s="32">
        <f t="shared" si="1504"/>
        <v>0</v>
      </c>
      <c r="R6774" s="32">
        <f t="shared" si="1509"/>
        <v>5400</v>
      </c>
      <c r="S6774" s="32">
        <f t="shared" si="1510"/>
        <v>0</v>
      </c>
      <c r="T6774" s="32">
        <f t="shared" si="1511"/>
        <v>21600</v>
      </c>
      <c r="U6774" s="32">
        <f t="shared" si="1512"/>
        <v>0</v>
      </c>
      <c r="V6774" s="32">
        <f t="shared" si="1505"/>
        <v>561.40662203724753</v>
      </c>
      <c r="W6774" s="32">
        <f t="shared" si="1513"/>
        <v>561.40662203724753</v>
      </c>
      <c r="X6774" s="32">
        <f t="shared" si="1514"/>
        <v>561.40662203724753</v>
      </c>
    </row>
    <row r="6775" spans="1:24" x14ac:dyDescent="0.25">
      <c r="A6775" s="2"/>
      <c r="B6775" s="2" t="s">
        <v>11</v>
      </c>
      <c r="C6775" s="2">
        <f t="shared" ref="C6775:C6796" si="1517">C6774</f>
        <v>283</v>
      </c>
      <c r="D6775" s="2">
        <f t="shared" ref="D6775:D6796" si="1518">D6774+1</f>
        <v>3</v>
      </c>
      <c r="E6775" s="2">
        <f t="shared" si="1508"/>
        <v>6771</v>
      </c>
      <c r="F6775" s="11">
        <v>225</v>
      </c>
      <c r="G6775" s="9">
        <v>0</v>
      </c>
      <c r="H6775" s="9">
        <v>0</v>
      </c>
      <c r="I6775" s="9">
        <v>0</v>
      </c>
      <c r="J6775" s="9">
        <v>0.32356264881489899</v>
      </c>
      <c r="K6775" s="9">
        <v>0.32356264881489899</v>
      </c>
      <c r="L6775" s="9">
        <v>0.32356264881489899</v>
      </c>
      <c r="N6775" s="32">
        <f>IF('System Design'!$F$8=1,'Hourly Demand and Generation'!G6775*'System Design'!$F$21,IF('System Design'!$F$8=2,'Hourly Demand and Generation'!H6775*'System Design'!$F$21,IF('System Design'!$F$8=3,'Hourly Demand and Generation'!I6775*'System Design'!$F$21)))</f>
        <v>0</v>
      </c>
      <c r="O6775" s="32">
        <f>IF('System Design'!$F$8=1,'Hourly Demand and Generation'!J6775*'System Design'!$F$22,IF('System Design'!$F$8=2,'Hourly Demand and Generation'!K6775*'System Design'!$F$22,IF('System Design'!$F$8=3,'Hourly Demand and Generation'!L6775*'System Design'!$F$22)))</f>
        <v>808.90662203724753</v>
      </c>
      <c r="Q6775" s="32">
        <f t="shared" si="1504"/>
        <v>0</v>
      </c>
      <c r="R6775" s="32">
        <f t="shared" si="1509"/>
        <v>5400</v>
      </c>
      <c r="S6775" s="32">
        <f t="shared" si="1510"/>
        <v>0</v>
      </c>
      <c r="T6775" s="32">
        <f t="shared" si="1511"/>
        <v>21600</v>
      </c>
      <c r="U6775" s="32">
        <f t="shared" si="1512"/>
        <v>0</v>
      </c>
      <c r="V6775" s="32">
        <f t="shared" si="1505"/>
        <v>583.90662203724753</v>
      </c>
      <c r="W6775" s="32">
        <f t="shared" si="1513"/>
        <v>583.90662203724753</v>
      </c>
      <c r="X6775" s="32">
        <f t="shared" si="1514"/>
        <v>583.90662203724753</v>
      </c>
    </row>
    <row r="6776" spans="1:24" x14ac:dyDescent="0.25">
      <c r="A6776" s="2"/>
      <c r="B6776" s="2" t="s">
        <v>11</v>
      </c>
      <c r="C6776" s="2">
        <f t="shared" si="1517"/>
        <v>283</v>
      </c>
      <c r="D6776" s="2">
        <f t="shared" si="1518"/>
        <v>4</v>
      </c>
      <c r="E6776" s="2">
        <f t="shared" si="1508"/>
        <v>6772</v>
      </c>
      <c r="F6776" s="11">
        <v>270</v>
      </c>
      <c r="G6776" s="9">
        <v>0</v>
      </c>
      <c r="H6776" s="9">
        <v>0</v>
      </c>
      <c r="I6776" s="9">
        <v>0</v>
      </c>
      <c r="J6776" s="9">
        <v>0.35951405423877603</v>
      </c>
      <c r="K6776" s="9">
        <v>0.35951405423877603</v>
      </c>
      <c r="L6776" s="9">
        <v>0.35951405423877603</v>
      </c>
      <c r="N6776" s="32">
        <f>IF('System Design'!$F$8=1,'Hourly Demand and Generation'!G6776*'System Design'!$F$21,IF('System Design'!$F$8=2,'Hourly Demand and Generation'!H6776*'System Design'!$F$21,IF('System Design'!$F$8=3,'Hourly Demand and Generation'!I6776*'System Design'!$F$21)))</f>
        <v>0</v>
      </c>
      <c r="O6776" s="32">
        <f>IF('System Design'!$F$8=1,'Hourly Demand and Generation'!J6776*'System Design'!$F$22,IF('System Design'!$F$8=2,'Hourly Demand and Generation'!K6776*'System Design'!$F$22,IF('System Design'!$F$8=3,'Hourly Demand and Generation'!L6776*'System Design'!$F$22)))</f>
        <v>898.78513559694011</v>
      </c>
      <c r="Q6776" s="32">
        <f t="shared" si="1504"/>
        <v>0</v>
      </c>
      <c r="R6776" s="32">
        <f t="shared" si="1509"/>
        <v>5400</v>
      </c>
      <c r="S6776" s="32">
        <f t="shared" si="1510"/>
        <v>0</v>
      </c>
      <c r="T6776" s="32">
        <f t="shared" si="1511"/>
        <v>21600</v>
      </c>
      <c r="U6776" s="32">
        <f t="shared" si="1512"/>
        <v>0</v>
      </c>
      <c r="V6776" s="32">
        <f t="shared" si="1505"/>
        <v>628.78513559694011</v>
      </c>
      <c r="W6776" s="32">
        <f t="shared" si="1513"/>
        <v>628.78513559694011</v>
      </c>
      <c r="X6776" s="32">
        <f t="shared" si="1514"/>
        <v>628.78513559694011</v>
      </c>
    </row>
    <row r="6777" spans="1:24" x14ac:dyDescent="0.25">
      <c r="A6777" s="2"/>
      <c r="B6777" s="2" t="s">
        <v>11</v>
      </c>
      <c r="C6777" s="2">
        <f t="shared" si="1517"/>
        <v>283</v>
      </c>
      <c r="D6777" s="2">
        <f t="shared" si="1518"/>
        <v>5</v>
      </c>
      <c r="E6777" s="2">
        <f t="shared" si="1508"/>
        <v>6773</v>
      </c>
      <c r="F6777" s="11">
        <v>292.5</v>
      </c>
      <c r="G6777" s="9">
        <v>0</v>
      </c>
      <c r="H6777" s="9">
        <v>2.5600000000000001E-2</v>
      </c>
      <c r="I6777" s="9">
        <v>5.1200000000000002E-2</v>
      </c>
      <c r="J6777" s="9">
        <v>0.28761124339102101</v>
      </c>
      <c r="K6777" s="9">
        <v>0.28761124339102101</v>
      </c>
      <c r="L6777" s="9">
        <v>0.28761124339102101</v>
      </c>
      <c r="N6777" s="32">
        <f>IF('System Design'!$F$8=1,'Hourly Demand and Generation'!G6777*'System Design'!$F$21,IF('System Design'!$F$8=2,'Hourly Demand and Generation'!H6777*'System Design'!$F$21,IF('System Design'!$F$8=3,'Hourly Demand and Generation'!I6777*'System Design'!$F$21)))</f>
        <v>25.6</v>
      </c>
      <c r="O6777" s="32">
        <f>IF('System Design'!$F$8=1,'Hourly Demand and Generation'!J6777*'System Design'!$F$22,IF('System Design'!$F$8=2,'Hourly Demand and Generation'!K6777*'System Design'!$F$22,IF('System Design'!$F$8=3,'Hourly Demand and Generation'!L6777*'System Design'!$F$22)))</f>
        <v>719.02810847755256</v>
      </c>
      <c r="Q6777" s="32">
        <f t="shared" si="1504"/>
        <v>0</v>
      </c>
      <c r="R6777" s="32">
        <f t="shared" si="1509"/>
        <v>5400</v>
      </c>
      <c r="S6777" s="32">
        <f t="shared" si="1510"/>
        <v>0</v>
      </c>
      <c r="T6777" s="32">
        <f t="shared" si="1511"/>
        <v>21600</v>
      </c>
      <c r="U6777" s="32">
        <f t="shared" si="1512"/>
        <v>0</v>
      </c>
      <c r="V6777" s="32">
        <f t="shared" si="1505"/>
        <v>452.12810847755259</v>
      </c>
      <c r="W6777" s="32">
        <f t="shared" si="1513"/>
        <v>452.12810847755259</v>
      </c>
      <c r="X6777" s="32">
        <f t="shared" si="1514"/>
        <v>452.12810847755259</v>
      </c>
    </row>
    <row r="6778" spans="1:24" x14ac:dyDescent="0.25">
      <c r="A6778" s="2"/>
      <c r="B6778" s="2" t="s">
        <v>11</v>
      </c>
      <c r="C6778" s="2">
        <f t="shared" si="1517"/>
        <v>283</v>
      </c>
      <c r="D6778" s="2">
        <f t="shared" si="1518"/>
        <v>6</v>
      </c>
      <c r="E6778" s="2">
        <f t="shared" si="1508"/>
        <v>6774</v>
      </c>
      <c r="F6778" s="11">
        <v>315</v>
      </c>
      <c r="G6778" s="9">
        <v>5.1200000000000002E-2</v>
      </c>
      <c r="H6778" s="9">
        <v>0.08</v>
      </c>
      <c r="I6778" s="9">
        <v>0.10879999999999999</v>
      </c>
      <c r="J6778" s="9">
        <v>0.28761124339102101</v>
      </c>
      <c r="K6778" s="9">
        <v>0.28761124339102101</v>
      </c>
      <c r="L6778" s="9">
        <v>0.28761124339102101</v>
      </c>
      <c r="N6778" s="32">
        <f>IF('System Design'!$F$8=1,'Hourly Demand and Generation'!G6778*'System Design'!$F$21,IF('System Design'!$F$8=2,'Hourly Demand and Generation'!H6778*'System Design'!$F$21,IF('System Design'!$F$8=3,'Hourly Demand and Generation'!I6778*'System Design'!$F$21)))</f>
        <v>54.4</v>
      </c>
      <c r="O6778" s="32">
        <f>IF('System Design'!$F$8=1,'Hourly Demand and Generation'!J6778*'System Design'!$F$22,IF('System Design'!$F$8=2,'Hourly Demand and Generation'!K6778*'System Design'!$F$22,IF('System Design'!$F$8=3,'Hourly Demand and Generation'!L6778*'System Design'!$F$22)))</f>
        <v>719.02810847755256</v>
      </c>
      <c r="Q6778" s="32">
        <f t="shared" si="1504"/>
        <v>0</v>
      </c>
      <c r="R6778" s="32">
        <f t="shared" si="1509"/>
        <v>5400</v>
      </c>
      <c r="S6778" s="32">
        <f t="shared" si="1510"/>
        <v>0</v>
      </c>
      <c r="T6778" s="32">
        <f t="shared" si="1511"/>
        <v>21600</v>
      </c>
      <c r="U6778" s="32">
        <f t="shared" si="1512"/>
        <v>0</v>
      </c>
      <c r="V6778" s="32">
        <f t="shared" si="1505"/>
        <v>458.42810847755254</v>
      </c>
      <c r="W6778" s="32">
        <f t="shared" si="1513"/>
        <v>458.42810847755254</v>
      </c>
      <c r="X6778" s="32">
        <f t="shared" si="1514"/>
        <v>458.42810847755254</v>
      </c>
    </row>
    <row r="6779" spans="1:24" x14ac:dyDescent="0.25">
      <c r="A6779" s="2"/>
      <c r="B6779" s="2" t="s">
        <v>11</v>
      </c>
      <c r="C6779" s="2">
        <f t="shared" si="1517"/>
        <v>283</v>
      </c>
      <c r="D6779" s="2">
        <f t="shared" si="1518"/>
        <v>7</v>
      </c>
      <c r="E6779" s="2">
        <f t="shared" si="1508"/>
        <v>6775</v>
      </c>
      <c r="F6779" s="11">
        <v>337.5</v>
      </c>
      <c r="G6779" s="9">
        <v>0.10879999999999999</v>
      </c>
      <c r="H6779" s="9">
        <v>0.13439999999999999</v>
      </c>
      <c r="I6779" s="9">
        <v>0.16</v>
      </c>
      <c r="J6779" s="9">
        <v>0.32356264881489899</v>
      </c>
      <c r="K6779" s="9">
        <v>0.32356264881489899</v>
      </c>
      <c r="L6779" s="9">
        <v>0.32356264881489899</v>
      </c>
      <c r="N6779" s="32">
        <f>IF('System Design'!$F$8=1,'Hourly Demand and Generation'!G6779*'System Design'!$F$21,IF('System Design'!$F$8=2,'Hourly Demand and Generation'!H6779*'System Design'!$F$21,IF('System Design'!$F$8=3,'Hourly Demand and Generation'!I6779*'System Design'!$F$21)))</f>
        <v>80</v>
      </c>
      <c r="O6779" s="32">
        <f>IF('System Design'!$F$8=1,'Hourly Demand and Generation'!J6779*'System Design'!$F$22,IF('System Design'!$F$8=2,'Hourly Demand and Generation'!K6779*'System Design'!$F$22,IF('System Design'!$F$8=3,'Hourly Demand and Generation'!L6779*'System Design'!$F$22)))</f>
        <v>808.90662203724753</v>
      </c>
      <c r="Q6779" s="32">
        <f t="shared" si="1504"/>
        <v>0</v>
      </c>
      <c r="R6779" s="32">
        <f t="shared" si="1509"/>
        <v>5400</v>
      </c>
      <c r="S6779" s="32">
        <f t="shared" si="1510"/>
        <v>0</v>
      </c>
      <c r="T6779" s="32">
        <f t="shared" si="1511"/>
        <v>21600</v>
      </c>
      <c r="U6779" s="32">
        <f t="shared" si="1512"/>
        <v>0</v>
      </c>
      <c r="V6779" s="32">
        <f t="shared" si="1505"/>
        <v>551.40662203724753</v>
      </c>
      <c r="W6779" s="32">
        <f t="shared" si="1513"/>
        <v>551.40662203724753</v>
      </c>
      <c r="X6779" s="32">
        <f t="shared" si="1514"/>
        <v>551.40662203724753</v>
      </c>
    </row>
    <row r="6780" spans="1:24" x14ac:dyDescent="0.25">
      <c r="A6780" s="2"/>
      <c r="B6780" s="2" t="s">
        <v>11</v>
      </c>
      <c r="C6780" s="2">
        <f t="shared" si="1517"/>
        <v>283</v>
      </c>
      <c r="D6780" s="2">
        <f t="shared" si="1518"/>
        <v>8</v>
      </c>
      <c r="E6780" s="2">
        <f t="shared" si="1508"/>
        <v>6776</v>
      </c>
      <c r="F6780" s="11">
        <v>360</v>
      </c>
      <c r="G6780" s="9">
        <v>0.2112</v>
      </c>
      <c r="H6780" s="9">
        <v>0.24</v>
      </c>
      <c r="I6780" s="9">
        <v>0.26879999999999998</v>
      </c>
      <c r="J6780" s="9">
        <v>0.32356264881489899</v>
      </c>
      <c r="K6780" s="9">
        <v>0.32356264881489899</v>
      </c>
      <c r="L6780" s="9">
        <v>0.32356264881489899</v>
      </c>
      <c r="N6780" s="32">
        <f>IF('System Design'!$F$8=1,'Hourly Demand and Generation'!G6780*'System Design'!$F$21,IF('System Design'!$F$8=2,'Hourly Demand and Generation'!H6780*'System Design'!$F$21,IF('System Design'!$F$8=3,'Hourly Demand and Generation'!I6780*'System Design'!$F$21)))</f>
        <v>134.4</v>
      </c>
      <c r="O6780" s="32">
        <f>IF('System Design'!$F$8=1,'Hourly Demand and Generation'!J6780*'System Design'!$F$22,IF('System Design'!$F$8=2,'Hourly Demand and Generation'!K6780*'System Design'!$F$22,IF('System Design'!$F$8=3,'Hourly Demand and Generation'!L6780*'System Design'!$F$22)))</f>
        <v>808.90662203724753</v>
      </c>
      <c r="Q6780" s="32">
        <f t="shared" si="1504"/>
        <v>0</v>
      </c>
      <c r="R6780" s="32">
        <f t="shared" si="1509"/>
        <v>5400</v>
      </c>
      <c r="S6780" s="32">
        <f t="shared" si="1510"/>
        <v>0</v>
      </c>
      <c r="T6780" s="32">
        <f t="shared" si="1511"/>
        <v>21600</v>
      </c>
      <c r="U6780" s="32">
        <f t="shared" si="1512"/>
        <v>0</v>
      </c>
      <c r="V6780" s="32">
        <f t="shared" si="1505"/>
        <v>583.30662203724751</v>
      </c>
      <c r="W6780" s="32">
        <f t="shared" si="1513"/>
        <v>583.30662203724751</v>
      </c>
      <c r="X6780" s="32">
        <f t="shared" si="1514"/>
        <v>583.30662203724751</v>
      </c>
    </row>
    <row r="6781" spans="1:24" x14ac:dyDescent="0.25">
      <c r="A6781" s="2"/>
      <c r="B6781" s="2" t="s">
        <v>11</v>
      </c>
      <c r="C6781" s="2">
        <f t="shared" si="1517"/>
        <v>283</v>
      </c>
      <c r="D6781" s="2">
        <f t="shared" si="1518"/>
        <v>9</v>
      </c>
      <c r="E6781" s="2">
        <f t="shared" si="1508"/>
        <v>6777</v>
      </c>
      <c r="F6781" s="11">
        <v>360</v>
      </c>
      <c r="G6781" s="9">
        <v>0.32</v>
      </c>
      <c r="H6781" s="9">
        <v>0.34560000000000002</v>
      </c>
      <c r="I6781" s="9">
        <v>0.37119999999999997</v>
      </c>
      <c r="J6781" s="9">
        <v>0.28761124339102101</v>
      </c>
      <c r="K6781" s="9">
        <v>0.28761124339102101</v>
      </c>
      <c r="L6781" s="9">
        <v>0.28761124339102101</v>
      </c>
      <c r="N6781" s="32">
        <f>IF('System Design'!$F$8=1,'Hourly Demand and Generation'!G6781*'System Design'!$F$21,IF('System Design'!$F$8=2,'Hourly Demand and Generation'!H6781*'System Design'!$F$21,IF('System Design'!$F$8=3,'Hourly Demand and Generation'!I6781*'System Design'!$F$21)))</f>
        <v>185.6</v>
      </c>
      <c r="O6781" s="32">
        <f>IF('System Design'!$F$8=1,'Hourly Demand and Generation'!J6781*'System Design'!$F$22,IF('System Design'!$F$8=2,'Hourly Demand and Generation'!K6781*'System Design'!$F$22,IF('System Design'!$F$8=3,'Hourly Demand and Generation'!L6781*'System Design'!$F$22)))</f>
        <v>719.02810847755256</v>
      </c>
      <c r="Q6781" s="32">
        <f t="shared" si="1504"/>
        <v>0</v>
      </c>
      <c r="R6781" s="32">
        <f t="shared" si="1509"/>
        <v>5400</v>
      </c>
      <c r="S6781" s="32">
        <f t="shared" si="1510"/>
        <v>0</v>
      </c>
      <c r="T6781" s="32">
        <f t="shared" si="1511"/>
        <v>21600</v>
      </c>
      <c r="U6781" s="32">
        <f t="shared" si="1512"/>
        <v>0</v>
      </c>
      <c r="V6781" s="32">
        <f t="shared" si="1505"/>
        <v>544.62810847755259</v>
      </c>
      <c r="W6781" s="32">
        <f t="shared" si="1513"/>
        <v>544.62810847755259</v>
      </c>
      <c r="X6781" s="32">
        <f t="shared" si="1514"/>
        <v>544.62810847755259</v>
      </c>
    </row>
    <row r="6782" spans="1:24" x14ac:dyDescent="0.25">
      <c r="A6782" s="2"/>
      <c r="B6782" s="2" t="s">
        <v>11</v>
      </c>
      <c r="C6782" s="2">
        <f t="shared" si="1517"/>
        <v>283</v>
      </c>
      <c r="D6782" s="2">
        <f t="shared" si="1518"/>
        <v>10</v>
      </c>
      <c r="E6782" s="2">
        <f t="shared" si="1508"/>
        <v>6778</v>
      </c>
      <c r="F6782" s="11">
        <v>351</v>
      </c>
      <c r="G6782" s="9">
        <v>0.42880000000000001</v>
      </c>
      <c r="H6782" s="9">
        <v>0.45440000000000003</v>
      </c>
      <c r="I6782" s="9">
        <v>0.48</v>
      </c>
      <c r="J6782" s="9">
        <v>0.32356264881489899</v>
      </c>
      <c r="K6782" s="9">
        <v>0.32356264881489899</v>
      </c>
      <c r="L6782" s="9">
        <v>0.32356264881489899</v>
      </c>
      <c r="N6782" s="32">
        <f>IF('System Design'!$F$8=1,'Hourly Demand and Generation'!G6782*'System Design'!$F$21,IF('System Design'!$F$8=2,'Hourly Demand and Generation'!H6782*'System Design'!$F$21,IF('System Design'!$F$8=3,'Hourly Demand and Generation'!I6782*'System Design'!$F$21)))</f>
        <v>240</v>
      </c>
      <c r="O6782" s="32">
        <f>IF('System Design'!$F$8=1,'Hourly Demand and Generation'!J6782*'System Design'!$F$22,IF('System Design'!$F$8=2,'Hourly Demand and Generation'!K6782*'System Design'!$F$22,IF('System Design'!$F$8=3,'Hourly Demand and Generation'!L6782*'System Design'!$F$22)))</f>
        <v>808.90662203724753</v>
      </c>
      <c r="Q6782" s="32">
        <f t="shared" si="1504"/>
        <v>0</v>
      </c>
      <c r="R6782" s="32">
        <f t="shared" si="1509"/>
        <v>5400</v>
      </c>
      <c r="S6782" s="32">
        <f t="shared" si="1510"/>
        <v>0</v>
      </c>
      <c r="T6782" s="32">
        <f t="shared" si="1511"/>
        <v>21600</v>
      </c>
      <c r="U6782" s="32">
        <f t="shared" si="1512"/>
        <v>0</v>
      </c>
      <c r="V6782" s="32">
        <f t="shared" si="1505"/>
        <v>697.90662203724742</v>
      </c>
      <c r="W6782" s="32">
        <f t="shared" si="1513"/>
        <v>697.90662203724742</v>
      </c>
      <c r="X6782" s="32">
        <f t="shared" si="1514"/>
        <v>697.90662203724742</v>
      </c>
    </row>
    <row r="6783" spans="1:24" x14ac:dyDescent="0.25">
      <c r="A6783" s="2"/>
      <c r="B6783" s="2" t="s">
        <v>11</v>
      </c>
      <c r="C6783" s="2">
        <f t="shared" si="1517"/>
        <v>283</v>
      </c>
      <c r="D6783" s="2">
        <f t="shared" si="1518"/>
        <v>11</v>
      </c>
      <c r="E6783" s="2">
        <f t="shared" si="1508"/>
        <v>6779</v>
      </c>
      <c r="F6783" s="11">
        <v>346.5</v>
      </c>
      <c r="G6783" s="9">
        <v>0.53120000000000001</v>
      </c>
      <c r="H6783" s="9">
        <v>0.56000000000000005</v>
      </c>
      <c r="I6783" s="9">
        <v>0.58879999999999999</v>
      </c>
      <c r="J6783" s="9">
        <v>0.28761124339102101</v>
      </c>
      <c r="K6783" s="9">
        <v>0.28761124339102101</v>
      </c>
      <c r="L6783" s="9">
        <v>0.28761124339102101</v>
      </c>
      <c r="N6783" s="32">
        <f>IF('System Design'!$F$8=1,'Hourly Demand and Generation'!G6783*'System Design'!$F$21,IF('System Design'!$F$8=2,'Hourly Demand and Generation'!H6783*'System Design'!$F$21,IF('System Design'!$F$8=3,'Hourly Demand and Generation'!I6783*'System Design'!$F$21)))</f>
        <v>294.39999999999998</v>
      </c>
      <c r="O6783" s="32">
        <f>IF('System Design'!$F$8=1,'Hourly Demand and Generation'!J6783*'System Design'!$F$22,IF('System Design'!$F$8=2,'Hourly Demand and Generation'!K6783*'System Design'!$F$22,IF('System Design'!$F$8=3,'Hourly Demand and Generation'!L6783*'System Design'!$F$22)))</f>
        <v>719.02810847755256</v>
      </c>
      <c r="Q6783" s="32">
        <f t="shared" si="1504"/>
        <v>0</v>
      </c>
      <c r="R6783" s="32">
        <f t="shared" si="1509"/>
        <v>5400</v>
      </c>
      <c r="S6783" s="32">
        <f t="shared" si="1510"/>
        <v>0</v>
      </c>
      <c r="T6783" s="32">
        <f t="shared" si="1511"/>
        <v>21600</v>
      </c>
      <c r="U6783" s="32">
        <f t="shared" si="1512"/>
        <v>0</v>
      </c>
      <c r="V6783" s="32">
        <f t="shared" si="1505"/>
        <v>666.92810847755254</v>
      </c>
      <c r="W6783" s="32">
        <f t="shared" si="1513"/>
        <v>666.92810847755254</v>
      </c>
      <c r="X6783" s="32">
        <f t="shared" si="1514"/>
        <v>666.92810847755254</v>
      </c>
    </row>
    <row r="6784" spans="1:24" x14ac:dyDescent="0.25">
      <c r="A6784" s="2"/>
      <c r="B6784" s="2" t="s">
        <v>11</v>
      </c>
      <c r="C6784" s="2">
        <f t="shared" si="1517"/>
        <v>283</v>
      </c>
      <c r="D6784" s="2">
        <f t="shared" si="1518"/>
        <v>12</v>
      </c>
      <c r="E6784" s="2">
        <f t="shared" si="1508"/>
        <v>6780</v>
      </c>
      <c r="F6784" s="11">
        <v>346.5</v>
      </c>
      <c r="G6784" s="9">
        <v>0.64</v>
      </c>
      <c r="H6784" s="9">
        <v>0.64</v>
      </c>
      <c r="I6784" s="9">
        <v>0.64</v>
      </c>
      <c r="J6784" s="9">
        <v>0.26963554067908202</v>
      </c>
      <c r="K6784" s="9">
        <v>0.26963554067908202</v>
      </c>
      <c r="L6784" s="9">
        <v>0.26963554067908202</v>
      </c>
      <c r="N6784" s="32">
        <f>IF('System Design'!$F$8=1,'Hourly Demand and Generation'!G6784*'System Design'!$F$21,IF('System Design'!$F$8=2,'Hourly Demand and Generation'!H6784*'System Design'!$F$21,IF('System Design'!$F$8=3,'Hourly Demand and Generation'!I6784*'System Design'!$F$21)))</f>
        <v>320</v>
      </c>
      <c r="O6784" s="32">
        <f>IF('System Design'!$F$8=1,'Hourly Demand and Generation'!J6784*'System Design'!$F$22,IF('System Design'!$F$8=2,'Hourly Demand and Generation'!K6784*'System Design'!$F$22,IF('System Design'!$F$8=3,'Hourly Demand and Generation'!L6784*'System Design'!$F$22)))</f>
        <v>674.08885169770508</v>
      </c>
      <c r="Q6784" s="32">
        <f t="shared" si="1504"/>
        <v>0</v>
      </c>
      <c r="R6784" s="32">
        <f t="shared" si="1509"/>
        <v>5400</v>
      </c>
      <c r="S6784" s="32">
        <f t="shared" si="1510"/>
        <v>0</v>
      </c>
      <c r="T6784" s="32">
        <f t="shared" si="1511"/>
        <v>21600</v>
      </c>
      <c r="U6784" s="32">
        <f t="shared" si="1512"/>
        <v>0</v>
      </c>
      <c r="V6784" s="32">
        <f t="shared" si="1505"/>
        <v>647.58885169770508</v>
      </c>
      <c r="W6784" s="32">
        <f t="shared" si="1513"/>
        <v>647.58885169770508</v>
      </c>
      <c r="X6784" s="32">
        <f t="shared" si="1514"/>
        <v>647.58885169770508</v>
      </c>
    </row>
    <row r="6785" spans="1:24" x14ac:dyDescent="0.25">
      <c r="A6785" s="2"/>
      <c r="B6785" s="2" t="s">
        <v>11</v>
      </c>
      <c r="C6785" s="2">
        <f t="shared" si="1517"/>
        <v>283</v>
      </c>
      <c r="D6785" s="2">
        <f t="shared" si="1518"/>
        <v>13</v>
      </c>
      <c r="E6785" s="2">
        <f t="shared" si="1508"/>
        <v>6781</v>
      </c>
      <c r="F6785" s="11">
        <v>360</v>
      </c>
      <c r="G6785" s="9">
        <v>0.53120000000000001</v>
      </c>
      <c r="H6785" s="9">
        <v>0.56000000000000005</v>
      </c>
      <c r="I6785" s="9">
        <v>0.58879999999999999</v>
      </c>
      <c r="J6785" s="9">
        <v>0.28761124339102101</v>
      </c>
      <c r="K6785" s="9">
        <v>0.28761124339102101</v>
      </c>
      <c r="L6785" s="9">
        <v>0.28761124339102101</v>
      </c>
      <c r="N6785" s="32">
        <f>IF('System Design'!$F$8=1,'Hourly Demand and Generation'!G6785*'System Design'!$F$21,IF('System Design'!$F$8=2,'Hourly Demand and Generation'!H6785*'System Design'!$F$21,IF('System Design'!$F$8=3,'Hourly Demand and Generation'!I6785*'System Design'!$F$21)))</f>
        <v>294.39999999999998</v>
      </c>
      <c r="O6785" s="32">
        <f>IF('System Design'!$F$8=1,'Hourly Demand and Generation'!J6785*'System Design'!$F$22,IF('System Design'!$F$8=2,'Hourly Demand and Generation'!K6785*'System Design'!$F$22,IF('System Design'!$F$8=3,'Hourly Demand and Generation'!L6785*'System Design'!$F$22)))</f>
        <v>719.02810847755256</v>
      </c>
      <c r="Q6785" s="32">
        <f t="shared" si="1504"/>
        <v>0</v>
      </c>
      <c r="R6785" s="32">
        <f t="shared" si="1509"/>
        <v>5400</v>
      </c>
      <c r="S6785" s="32">
        <f t="shared" si="1510"/>
        <v>0</v>
      </c>
      <c r="T6785" s="32">
        <f t="shared" si="1511"/>
        <v>21600</v>
      </c>
      <c r="U6785" s="32">
        <f t="shared" si="1512"/>
        <v>0</v>
      </c>
      <c r="V6785" s="32">
        <f t="shared" si="1505"/>
        <v>653.42810847755254</v>
      </c>
      <c r="W6785" s="32">
        <f t="shared" si="1513"/>
        <v>653.42810847755254</v>
      </c>
      <c r="X6785" s="32">
        <f t="shared" si="1514"/>
        <v>653.42810847755254</v>
      </c>
    </row>
    <row r="6786" spans="1:24" x14ac:dyDescent="0.25">
      <c r="A6786" s="2"/>
      <c r="B6786" s="2" t="s">
        <v>11</v>
      </c>
      <c r="C6786" s="2">
        <f t="shared" si="1517"/>
        <v>283</v>
      </c>
      <c r="D6786" s="2">
        <f t="shared" si="1518"/>
        <v>14</v>
      </c>
      <c r="E6786" s="2">
        <f t="shared" si="1508"/>
        <v>6782</v>
      </c>
      <c r="F6786" s="11">
        <v>360</v>
      </c>
      <c r="G6786" s="9">
        <v>0.42880000000000001</v>
      </c>
      <c r="H6786" s="9">
        <v>0.45440000000000003</v>
      </c>
      <c r="I6786" s="9">
        <v>0.48</v>
      </c>
      <c r="J6786" s="9">
        <v>0.30558694610296</v>
      </c>
      <c r="K6786" s="9">
        <v>0.30558694610296</v>
      </c>
      <c r="L6786" s="9">
        <v>0.30558694610296</v>
      </c>
      <c r="N6786" s="32">
        <f>IF('System Design'!$F$8=1,'Hourly Demand and Generation'!G6786*'System Design'!$F$21,IF('System Design'!$F$8=2,'Hourly Demand and Generation'!H6786*'System Design'!$F$21,IF('System Design'!$F$8=3,'Hourly Demand and Generation'!I6786*'System Design'!$F$21)))</f>
        <v>240</v>
      </c>
      <c r="O6786" s="32">
        <f>IF('System Design'!$F$8=1,'Hourly Demand and Generation'!J6786*'System Design'!$F$22,IF('System Design'!$F$8=2,'Hourly Demand and Generation'!K6786*'System Design'!$F$22,IF('System Design'!$F$8=3,'Hourly Demand and Generation'!L6786*'System Design'!$F$22)))</f>
        <v>763.96736525740005</v>
      </c>
      <c r="Q6786" s="32">
        <f t="shared" si="1504"/>
        <v>0</v>
      </c>
      <c r="R6786" s="32">
        <f t="shared" si="1509"/>
        <v>5400</v>
      </c>
      <c r="S6786" s="32">
        <f t="shared" si="1510"/>
        <v>0</v>
      </c>
      <c r="T6786" s="32">
        <f t="shared" si="1511"/>
        <v>21600</v>
      </c>
      <c r="U6786" s="32">
        <f t="shared" si="1512"/>
        <v>0</v>
      </c>
      <c r="V6786" s="32">
        <f t="shared" si="1505"/>
        <v>643.96736525740005</v>
      </c>
      <c r="W6786" s="32">
        <f t="shared" si="1513"/>
        <v>643.96736525740005</v>
      </c>
      <c r="X6786" s="32">
        <f t="shared" si="1514"/>
        <v>643.96736525740005</v>
      </c>
    </row>
    <row r="6787" spans="1:24" x14ac:dyDescent="0.25">
      <c r="A6787" s="2"/>
      <c r="B6787" s="2" t="s">
        <v>11</v>
      </c>
      <c r="C6787" s="2">
        <f t="shared" si="1517"/>
        <v>283</v>
      </c>
      <c r="D6787" s="2">
        <f t="shared" si="1518"/>
        <v>15</v>
      </c>
      <c r="E6787" s="2">
        <f t="shared" si="1508"/>
        <v>6783</v>
      </c>
      <c r="F6787" s="11">
        <v>382.5</v>
      </c>
      <c r="G6787" s="9">
        <v>0.32</v>
      </c>
      <c r="H6787" s="9">
        <v>0.34560000000000002</v>
      </c>
      <c r="I6787" s="9">
        <v>0.37119999999999997</v>
      </c>
      <c r="J6787" s="9">
        <v>0.32356264881489899</v>
      </c>
      <c r="K6787" s="9">
        <v>0.32356264881489899</v>
      </c>
      <c r="L6787" s="9">
        <v>0.32356264881489899</v>
      </c>
      <c r="N6787" s="32">
        <f>IF('System Design'!$F$8=1,'Hourly Demand and Generation'!G6787*'System Design'!$F$21,IF('System Design'!$F$8=2,'Hourly Demand and Generation'!H6787*'System Design'!$F$21,IF('System Design'!$F$8=3,'Hourly Demand and Generation'!I6787*'System Design'!$F$21)))</f>
        <v>185.6</v>
      </c>
      <c r="O6787" s="32">
        <f>IF('System Design'!$F$8=1,'Hourly Demand and Generation'!J6787*'System Design'!$F$22,IF('System Design'!$F$8=2,'Hourly Demand and Generation'!K6787*'System Design'!$F$22,IF('System Design'!$F$8=3,'Hourly Demand and Generation'!L6787*'System Design'!$F$22)))</f>
        <v>808.90662203724753</v>
      </c>
      <c r="Q6787" s="32">
        <f t="shared" si="1504"/>
        <v>0</v>
      </c>
      <c r="R6787" s="32">
        <f t="shared" si="1509"/>
        <v>5400</v>
      </c>
      <c r="S6787" s="32">
        <f t="shared" si="1510"/>
        <v>0</v>
      </c>
      <c r="T6787" s="32">
        <f t="shared" si="1511"/>
        <v>21600</v>
      </c>
      <c r="U6787" s="32">
        <f t="shared" si="1512"/>
        <v>0</v>
      </c>
      <c r="V6787" s="32">
        <f t="shared" si="1505"/>
        <v>612.00662203724755</v>
      </c>
      <c r="W6787" s="32">
        <f t="shared" si="1513"/>
        <v>612.00662203724755</v>
      </c>
      <c r="X6787" s="32">
        <f t="shared" si="1514"/>
        <v>612.00662203724755</v>
      </c>
    </row>
    <row r="6788" spans="1:24" x14ac:dyDescent="0.25">
      <c r="A6788" s="2"/>
      <c r="B6788" s="2" t="s">
        <v>11</v>
      </c>
      <c r="C6788" s="2">
        <f t="shared" si="1517"/>
        <v>283</v>
      </c>
      <c r="D6788" s="2">
        <f t="shared" si="1518"/>
        <v>16</v>
      </c>
      <c r="E6788" s="2">
        <f t="shared" si="1508"/>
        <v>6784</v>
      </c>
      <c r="F6788" s="11">
        <v>405</v>
      </c>
      <c r="G6788" s="9">
        <v>0.2112</v>
      </c>
      <c r="H6788" s="9">
        <v>0.24</v>
      </c>
      <c r="I6788" s="9">
        <v>0.26879999999999998</v>
      </c>
      <c r="J6788" s="9">
        <v>0.32356264881489899</v>
      </c>
      <c r="K6788" s="9">
        <v>0.32356264881489899</v>
      </c>
      <c r="L6788" s="9">
        <v>0.32356264881489899</v>
      </c>
      <c r="N6788" s="32">
        <f>IF('System Design'!$F$8=1,'Hourly Demand and Generation'!G6788*'System Design'!$F$21,IF('System Design'!$F$8=2,'Hourly Demand and Generation'!H6788*'System Design'!$F$21,IF('System Design'!$F$8=3,'Hourly Demand and Generation'!I6788*'System Design'!$F$21)))</f>
        <v>134.4</v>
      </c>
      <c r="O6788" s="32">
        <f>IF('System Design'!$F$8=1,'Hourly Demand and Generation'!J6788*'System Design'!$F$22,IF('System Design'!$F$8=2,'Hourly Demand and Generation'!K6788*'System Design'!$F$22,IF('System Design'!$F$8=3,'Hourly Demand and Generation'!L6788*'System Design'!$F$22)))</f>
        <v>808.90662203724753</v>
      </c>
      <c r="Q6788" s="32">
        <f t="shared" si="1504"/>
        <v>0</v>
      </c>
      <c r="R6788" s="32">
        <f t="shared" si="1509"/>
        <v>5400</v>
      </c>
      <c r="S6788" s="32">
        <f t="shared" si="1510"/>
        <v>0</v>
      </c>
      <c r="T6788" s="32">
        <f t="shared" si="1511"/>
        <v>21600</v>
      </c>
      <c r="U6788" s="32">
        <f t="shared" si="1512"/>
        <v>0</v>
      </c>
      <c r="V6788" s="32">
        <f t="shared" si="1505"/>
        <v>538.30662203724751</v>
      </c>
      <c r="W6788" s="32">
        <f t="shared" si="1513"/>
        <v>538.30662203724751</v>
      </c>
      <c r="X6788" s="32">
        <f t="shared" si="1514"/>
        <v>538.30662203724751</v>
      </c>
    </row>
    <row r="6789" spans="1:24" x14ac:dyDescent="0.25">
      <c r="A6789" s="2"/>
      <c r="B6789" s="2" t="s">
        <v>11</v>
      </c>
      <c r="C6789" s="2">
        <f t="shared" si="1517"/>
        <v>283</v>
      </c>
      <c r="D6789" s="2">
        <f t="shared" si="1518"/>
        <v>17</v>
      </c>
      <c r="E6789" s="2">
        <f t="shared" si="1508"/>
        <v>6785</v>
      </c>
      <c r="F6789" s="11">
        <v>427.5</v>
      </c>
      <c r="G6789" s="9">
        <v>0.10879999999999999</v>
      </c>
      <c r="H6789" s="9">
        <v>0.13439999999999999</v>
      </c>
      <c r="I6789" s="9">
        <v>0.16</v>
      </c>
      <c r="J6789" s="9">
        <v>0.35951405423877603</v>
      </c>
      <c r="K6789" s="9">
        <v>0.35951405423877603</v>
      </c>
      <c r="L6789" s="9">
        <v>0.35951405423877603</v>
      </c>
      <c r="N6789" s="32">
        <f>IF('System Design'!$F$8=1,'Hourly Demand and Generation'!G6789*'System Design'!$F$21,IF('System Design'!$F$8=2,'Hourly Demand and Generation'!H6789*'System Design'!$F$21,IF('System Design'!$F$8=3,'Hourly Demand and Generation'!I6789*'System Design'!$F$21)))</f>
        <v>80</v>
      </c>
      <c r="O6789" s="32">
        <f>IF('System Design'!$F$8=1,'Hourly Demand and Generation'!J6789*'System Design'!$F$22,IF('System Design'!$F$8=2,'Hourly Demand and Generation'!K6789*'System Design'!$F$22,IF('System Design'!$F$8=3,'Hourly Demand and Generation'!L6789*'System Design'!$F$22)))</f>
        <v>898.78513559694011</v>
      </c>
      <c r="Q6789" s="32">
        <f t="shared" si="1504"/>
        <v>0</v>
      </c>
      <c r="R6789" s="32">
        <f t="shared" si="1509"/>
        <v>5400</v>
      </c>
      <c r="S6789" s="32">
        <f t="shared" si="1510"/>
        <v>0</v>
      </c>
      <c r="T6789" s="32">
        <f t="shared" si="1511"/>
        <v>21600</v>
      </c>
      <c r="U6789" s="32">
        <f t="shared" si="1512"/>
        <v>0</v>
      </c>
      <c r="V6789" s="32">
        <f t="shared" si="1505"/>
        <v>551.28513559694011</v>
      </c>
      <c r="W6789" s="32">
        <f t="shared" si="1513"/>
        <v>551.28513559694011</v>
      </c>
      <c r="X6789" s="32">
        <f t="shared" si="1514"/>
        <v>551.28513559694011</v>
      </c>
    </row>
    <row r="6790" spans="1:24" x14ac:dyDescent="0.25">
      <c r="A6790" s="2"/>
      <c r="B6790" s="2" t="s">
        <v>11</v>
      </c>
      <c r="C6790" s="2">
        <f t="shared" si="1517"/>
        <v>283</v>
      </c>
      <c r="D6790" s="2">
        <f t="shared" si="1518"/>
        <v>18</v>
      </c>
      <c r="E6790" s="2">
        <f t="shared" si="1508"/>
        <v>6786</v>
      </c>
      <c r="F6790" s="11">
        <v>450</v>
      </c>
      <c r="G6790" s="9">
        <v>5.1200000000000002E-2</v>
      </c>
      <c r="H6790" s="9">
        <v>0.08</v>
      </c>
      <c r="I6790" s="9">
        <v>0.10879999999999999</v>
      </c>
      <c r="J6790" s="9">
        <v>0.34153835152683698</v>
      </c>
      <c r="K6790" s="9">
        <v>0.34153835152683698</v>
      </c>
      <c r="L6790" s="9">
        <v>0.34153835152683698</v>
      </c>
      <c r="N6790" s="32">
        <f>IF('System Design'!$F$8=1,'Hourly Demand and Generation'!G6790*'System Design'!$F$21,IF('System Design'!$F$8=2,'Hourly Demand and Generation'!H6790*'System Design'!$F$21,IF('System Design'!$F$8=3,'Hourly Demand and Generation'!I6790*'System Design'!$F$21)))</f>
        <v>54.4</v>
      </c>
      <c r="O6790" s="32">
        <f>IF('System Design'!$F$8=1,'Hourly Demand and Generation'!J6790*'System Design'!$F$22,IF('System Design'!$F$8=2,'Hourly Demand and Generation'!K6790*'System Design'!$F$22,IF('System Design'!$F$8=3,'Hourly Demand and Generation'!L6790*'System Design'!$F$22)))</f>
        <v>853.8458788170924</v>
      </c>
      <c r="Q6790" s="32">
        <f t="shared" ref="Q6790:Q6853" si="1519">IF(F6790-N6790-O6790&gt;0,F6790-N6790-O6790,0)</f>
        <v>0</v>
      </c>
      <c r="R6790" s="32">
        <f t="shared" si="1509"/>
        <v>5400</v>
      </c>
      <c r="S6790" s="32">
        <f t="shared" si="1510"/>
        <v>0</v>
      </c>
      <c r="T6790" s="32">
        <f t="shared" si="1511"/>
        <v>21600</v>
      </c>
      <c r="U6790" s="32">
        <f t="shared" si="1512"/>
        <v>0</v>
      </c>
      <c r="V6790" s="32">
        <f t="shared" ref="V6790:V6853" si="1520">IF(F6790-N6790-O6790&lt;0,N6790+O6790-F6790,0)</f>
        <v>458.24587881709238</v>
      </c>
      <c r="W6790" s="32">
        <f t="shared" si="1513"/>
        <v>458.24587881709238</v>
      </c>
      <c r="X6790" s="32">
        <f t="shared" si="1514"/>
        <v>458.24587881709238</v>
      </c>
    </row>
    <row r="6791" spans="1:24" x14ac:dyDescent="0.25">
      <c r="A6791" s="2"/>
      <c r="B6791" s="2" t="s">
        <v>11</v>
      </c>
      <c r="C6791" s="2">
        <f t="shared" si="1517"/>
        <v>283</v>
      </c>
      <c r="D6791" s="2">
        <f t="shared" si="1518"/>
        <v>19</v>
      </c>
      <c r="E6791" s="2">
        <f t="shared" ref="E6791:E6854" si="1521">E6790+1</f>
        <v>6787</v>
      </c>
      <c r="F6791" s="11">
        <v>436.5</v>
      </c>
      <c r="G6791" s="10">
        <v>0</v>
      </c>
      <c r="H6791" s="10">
        <v>2.5600000000000001E-2</v>
      </c>
      <c r="I6791" s="10">
        <v>5.1200000000000002E-2</v>
      </c>
      <c r="J6791" s="9">
        <v>0.32356264881489899</v>
      </c>
      <c r="K6791" s="9">
        <v>0.32356264881489899</v>
      </c>
      <c r="L6791" s="9">
        <v>0.32356264881489899</v>
      </c>
      <c r="N6791" s="32">
        <f>IF('System Design'!$F$8=1,'Hourly Demand and Generation'!G6791*'System Design'!$F$21,IF('System Design'!$F$8=2,'Hourly Demand and Generation'!H6791*'System Design'!$F$21,IF('System Design'!$F$8=3,'Hourly Demand and Generation'!I6791*'System Design'!$F$21)))</f>
        <v>25.6</v>
      </c>
      <c r="O6791" s="32">
        <f>IF('System Design'!$F$8=1,'Hourly Demand and Generation'!J6791*'System Design'!$F$22,IF('System Design'!$F$8=2,'Hourly Demand and Generation'!K6791*'System Design'!$F$22,IF('System Design'!$F$8=3,'Hourly Demand and Generation'!L6791*'System Design'!$F$22)))</f>
        <v>808.90662203724753</v>
      </c>
      <c r="Q6791" s="32">
        <f t="shared" si="1519"/>
        <v>0</v>
      </c>
      <c r="R6791" s="32">
        <f t="shared" ref="R6791:R6854" si="1522">IF($Q6791&lt;R6790+$V6791,IF(R6790+$V6791-$Q6791&gt;5400,5400,R6790+$V6791-$Q6791),0)</f>
        <v>5400</v>
      </c>
      <c r="S6791" s="32">
        <f t="shared" ref="S6791:S6854" si="1523">IF(R6791&gt;0,0,$Q6791+$V6791-R6790)</f>
        <v>0</v>
      </c>
      <c r="T6791" s="32">
        <f t="shared" ref="T6791:T6854" si="1524">IF($Q6791&lt;T6790+$V6791,IF(T6790+$V6791-$Q6791&gt;21600,21600,T6790+$V6791-$Q6791),0)</f>
        <v>21600</v>
      </c>
      <c r="U6791" s="32">
        <f t="shared" ref="U6791:U6854" si="1525">IF(T6791&gt;0,0,$Q6791+$V6791-T6790)</f>
        <v>0</v>
      </c>
      <c r="V6791" s="32">
        <f t="shared" si="1520"/>
        <v>398.00662203724755</v>
      </c>
      <c r="W6791" s="32">
        <f t="shared" ref="W6791:W6854" si="1526">IF(R6791=5400,$V6791-(R6791-R6790),0)</f>
        <v>398.00662203724755</v>
      </c>
      <c r="X6791" s="32">
        <f t="shared" ref="X6791:X6854" si="1527">IF(T6791=21600,$V6791-(T6791-T6790),0)</f>
        <v>398.00662203724755</v>
      </c>
    </row>
    <row r="6792" spans="1:24" x14ac:dyDescent="0.25">
      <c r="A6792" s="2"/>
      <c r="B6792" s="2" t="s">
        <v>11</v>
      </c>
      <c r="C6792" s="2">
        <f t="shared" si="1517"/>
        <v>283</v>
      </c>
      <c r="D6792" s="2">
        <f t="shared" si="1518"/>
        <v>20</v>
      </c>
      <c r="E6792" s="2">
        <f t="shared" si="1521"/>
        <v>6788</v>
      </c>
      <c r="F6792" s="11">
        <v>427.5</v>
      </c>
      <c r="G6792" s="9">
        <v>0</v>
      </c>
      <c r="H6792" s="9">
        <v>0</v>
      </c>
      <c r="I6792" s="9">
        <v>0</v>
      </c>
      <c r="J6792" s="9">
        <v>0.32356264881489899</v>
      </c>
      <c r="K6792" s="9">
        <v>0.32356264881489899</v>
      </c>
      <c r="L6792" s="9">
        <v>0.32356264881489899</v>
      </c>
      <c r="N6792" s="32">
        <f>IF('System Design'!$F$8=1,'Hourly Demand and Generation'!G6792*'System Design'!$F$21,IF('System Design'!$F$8=2,'Hourly Demand and Generation'!H6792*'System Design'!$F$21,IF('System Design'!$F$8=3,'Hourly Demand and Generation'!I6792*'System Design'!$F$21)))</f>
        <v>0</v>
      </c>
      <c r="O6792" s="32">
        <f>IF('System Design'!$F$8=1,'Hourly Demand and Generation'!J6792*'System Design'!$F$22,IF('System Design'!$F$8=2,'Hourly Demand and Generation'!K6792*'System Design'!$F$22,IF('System Design'!$F$8=3,'Hourly Demand and Generation'!L6792*'System Design'!$F$22)))</f>
        <v>808.90662203724753</v>
      </c>
      <c r="Q6792" s="32">
        <f t="shared" si="1519"/>
        <v>0</v>
      </c>
      <c r="R6792" s="32">
        <f t="shared" si="1522"/>
        <v>5400</v>
      </c>
      <c r="S6792" s="32">
        <f t="shared" si="1523"/>
        <v>0</v>
      </c>
      <c r="T6792" s="32">
        <f t="shared" si="1524"/>
        <v>21600</v>
      </c>
      <c r="U6792" s="32">
        <f t="shared" si="1525"/>
        <v>0</v>
      </c>
      <c r="V6792" s="32">
        <f t="shared" si="1520"/>
        <v>381.40662203724753</v>
      </c>
      <c r="W6792" s="32">
        <f t="shared" si="1526"/>
        <v>381.40662203724753</v>
      </c>
      <c r="X6792" s="32">
        <f t="shared" si="1527"/>
        <v>381.40662203724753</v>
      </c>
    </row>
    <row r="6793" spans="1:24" x14ac:dyDescent="0.25">
      <c r="A6793" s="2"/>
      <c r="B6793" s="2" t="s">
        <v>11</v>
      </c>
      <c r="C6793" s="2">
        <f t="shared" si="1517"/>
        <v>283</v>
      </c>
      <c r="D6793" s="2">
        <f t="shared" si="1518"/>
        <v>21</v>
      </c>
      <c r="E6793" s="2">
        <f t="shared" si="1521"/>
        <v>6789</v>
      </c>
      <c r="F6793" s="11">
        <v>405</v>
      </c>
      <c r="G6793" s="9">
        <v>0</v>
      </c>
      <c r="H6793" s="9">
        <v>0</v>
      </c>
      <c r="I6793" s="9">
        <v>0</v>
      </c>
      <c r="J6793" s="9">
        <v>0.32356264881489899</v>
      </c>
      <c r="K6793" s="9">
        <v>0.32356264881489899</v>
      </c>
      <c r="L6793" s="9">
        <v>0.32356264881489899</v>
      </c>
      <c r="N6793" s="32">
        <f>IF('System Design'!$F$8=1,'Hourly Demand and Generation'!G6793*'System Design'!$F$21,IF('System Design'!$F$8=2,'Hourly Demand and Generation'!H6793*'System Design'!$F$21,IF('System Design'!$F$8=3,'Hourly Demand and Generation'!I6793*'System Design'!$F$21)))</f>
        <v>0</v>
      </c>
      <c r="O6793" s="32">
        <f>IF('System Design'!$F$8=1,'Hourly Demand and Generation'!J6793*'System Design'!$F$22,IF('System Design'!$F$8=2,'Hourly Demand and Generation'!K6793*'System Design'!$F$22,IF('System Design'!$F$8=3,'Hourly Demand and Generation'!L6793*'System Design'!$F$22)))</f>
        <v>808.90662203724753</v>
      </c>
      <c r="Q6793" s="32">
        <f t="shared" si="1519"/>
        <v>0</v>
      </c>
      <c r="R6793" s="32">
        <f t="shared" si="1522"/>
        <v>5400</v>
      </c>
      <c r="S6793" s="32">
        <f t="shared" si="1523"/>
        <v>0</v>
      </c>
      <c r="T6793" s="32">
        <f t="shared" si="1524"/>
        <v>21600</v>
      </c>
      <c r="U6793" s="32">
        <f t="shared" si="1525"/>
        <v>0</v>
      </c>
      <c r="V6793" s="32">
        <f t="shared" si="1520"/>
        <v>403.90662203724753</v>
      </c>
      <c r="W6793" s="32">
        <f t="shared" si="1526"/>
        <v>403.90662203724753</v>
      </c>
      <c r="X6793" s="32">
        <f t="shared" si="1527"/>
        <v>403.90662203724753</v>
      </c>
    </row>
    <row r="6794" spans="1:24" x14ac:dyDescent="0.25">
      <c r="A6794" s="2"/>
      <c r="B6794" s="2" t="s">
        <v>11</v>
      </c>
      <c r="C6794" s="2">
        <f t="shared" si="1517"/>
        <v>283</v>
      </c>
      <c r="D6794" s="2">
        <f t="shared" si="1518"/>
        <v>22</v>
      </c>
      <c r="E6794" s="2">
        <f t="shared" si="1521"/>
        <v>6790</v>
      </c>
      <c r="F6794" s="11">
        <v>382.5</v>
      </c>
      <c r="G6794" s="9">
        <v>0</v>
      </c>
      <c r="H6794" s="9">
        <v>0</v>
      </c>
      <c r="I6794" s="9">
        <v>0</v>
      </c>
      <c r="J6794" s="9">
        <v>0.34153835152683698</v>
      </c>
      <c r="K6794" s="9">
        <v>0.34153835152683698</v>
      </c>
      <c r="L6794" s="9">
        <v>0.34153835152683698</v>
      </c>
      <c r="N6794" s="32">
        <f>IF('System Design'!$F$8=1,'Hourly Demand and Generation'!G6794*'System Design'!$F$21,IF('System Design'!$F$8=2,'Hourly Demand and Generation'!H6794*'System Design'!$F$21,IF('System Design'!$F$8=3,'Hourly Demand and Generation'!I6794*'System Design'!$F$21)))</f>
        <v>0</v>
      </c>
      <c r="O6794" s="32">
        <f>IF('System Design'!$F$8=1,'Hourly Demand and Generation'!J6794*'System Design'!$F$22,IF('System Design'!$F$8=2,'Hourly Demand and Generation'!K6794*'System Design'!$F$22,IF('System Design'!$F$8=3,'Hourly Demand and Generation'!L6794*'System Design'!$F$22)))</f>
        <v>853.8458788170924</v>
      </c>
      <c r="Q6794" s="32">
        <f t="shared" si="1519"/>
        <v>0</v>
      </c>
      <c r="R6794" s="32">
        <f t="shared" si="1522"/>
        <v>5400</v>
      </c>
      <c r="S6794" s="32">
        <f t="shared" si="1523"/>
        <v>0</v>
      </c>
      <c r="T6794" s="32">
        <f t="shared" si="1524"/>
        <v>21600</v>
      </c>
      <c r="U6794" s="32">
        <f t="shared" si="1525"/>
        <v>0</v>
      </c>
      <c r="V6794" s="32">
        <f t="shared" si="1520"/>
        <v>471.3458788170924</v>
      </c>
      <c r="W6794" s="32">
        <f t="shared" si="1526"/>
        <v>471.3458788170924</v>
      </c>
      <c r="X6794" s="32">
        <f t="shared" si="1527"/>
        <v>471.3458788170924</v>
      </c>
    </row>
    <row r="6795" spans="1:24" x14ac:dyDescent="0.25">
      <c r="A6795" s="2"/>
      <c r="B6795" s="2" t="s">
        <v>11</v>
      </c>
      <c r="C6795" s="2">
        <f t="shared" si="1517"/>
        <v>283</v>
      </c>
      <c r="D6795" s="2">
        <f t="shared" si="1518"/>
        <v>23</v>
      </c>
      <c r="E6795" s="2">
        <f t="shared" si="1521"/>
        <v>6791</v>
      </c>
      <c r="F6795" s="11">
        <v>360</v>
      </c>
      <c r="G6795" s="9">
        <v>0</v>
      </c>
      <c r="H6795" s="9">
        <v>0</v>
      </c>
      <c r="I6795" s="9">
        <v>0</v>
      </c>
      <c r="J6795" s="9">
        <v>0.28761124339102101</v>
      </c>
      <c r="K6795" s="9">
        <v>0.28761124339102101</v>
      </c>
      <c r="L6795" s="9">
        <v>0.28761124339102101</v>
      </c>
      <c r="N6795" s="32">
        <f>IF('System Design'!$F$8=1,'Hourly Demand and Generation'!G6795*'System Design'!$F$21,IF('System Design'!$F$8=2,'Hourly Demand and Generation'!H6795*'System Design'!$F$21,IF('System Design'!$F$8=3,'Hourly Demand and Generation'!I6795*'System Design'!$F$21)))</f>
        <v>0</v>
      </c>
      <c r="O6795" s="32">
        <f>IF('System Design'!$F$8=1,'Hourly Demand and Generation'!J6795*'System Design'!$F$22,IF('System Design'!$F$8=2,'Hourly Demand and Generation'!K6795*'System Design'!$F$22,IF('System Design'!$F$8=3,'Hourly Demand and Generation'!L6795*'System Design'!$F$22)))</f>
        <v>719.02810847755256</v>
      </c>
      <c r="Q6795" s="32">
        <f t="shared" si="1519"/>
        <v>0</v>
      </c>
      <c r="R6795" s="32">
        <f t="shared" si="1522"/>
        <v>5400</v>
      </c>
      <c r="S6795" s="32">
        <f t="shared" si="1523"/>
        <v>0</v>
      </c>
      <c r="T6795" s="32">
        <f t="shared" si="1524"/>
        <v>21600</v>
      </c>
      <c r="U6795" s="32">
        <f t="shared" si="1525"/>
        <v>0</v>
      </c>
      <c r="V6795" s="32">
        <f t="shared" si="1520"/>
        <v>359.02810847755256</v>
      </c>
      <c r="W6795" s="32">
        <f t="shared" si="1526"/>
        <v>359.02810847755256</v>
      </c>
      <c r="X6795" s="32">
        <f t="shared" si="1527"/>
        <v>359.02810847755256</v>
      </c>
    </row>
    <row r="6796" spans="1:24" x14ac:dyDescent="0.25">
      <c r="A6796" s="2"/>
      <c r="B6796" s="2" t="s">
        <v>11</v>
      </c>
      <c r="C6796" s="2">
        <f t="shared" si="1517"/>
        <v>283</v>
      </c>
      <c r="D6796" s="2">
        <f t="shared" si="1518"/>
        <v>24</v>
      </c>
      <c r="E6796" s="2">
        <f t="shared" si="1521"/>
        <v>6792</v>
      </c>
      <c r="F6796" s="11">
        <v>315</v>
      </c>
      <c r="G6796" s="9">
        <v>0</v>
      </c>
      <c r="H6796" s="9">
        <v>0</v>
      </c>
      <c r="I6796" s="9">
        <v>0</v>
      </c>
      <c r="J6796" s="9">
        <v>0.28761124339102101</v>
      </c>
      <c r="K6796" s="9">
        <v>0.28761124339102101</v>
      </c>
      <c r="L6796" s="9">
        <v>0.28761124339102101</v>
      </c>
      <c r="N6796" s="32">
        <f>IF('System Design'!$F$8=1,'Hourly Demand and Generation'!G6796*'System Design'!$F$21,IF('System Design'!$F$8=2,'Hourly Demand and Generation'!H6796*'System Design'!$F$21,IF('System Design'!$F$8=3,'Hourly Demand and Generation'!I6796*'System Design'!$F$21)))</f>
        <v>0</v>
      </c>
      <c r="O6796" s="32">
        <f>IF('System Design'!$F$8=1,'Hourly Demand and Generation'!J6796*'System Design'!$F$22,IF('System Design'!$F$8=2,'Hourly Demand and Generation'!K6796*'System Design'!$F$22,IF('System Design'!$F$8=3,'Hourly Demand and Generation'!L6796*'System Design'!$F$22)))</f>
        <v>719.02810847755256</v>
      </c>
      <c r="Q6796" s="32">
        <f t="shared" si="1519"/>
        <v>0</v>
      </c>
      <c r="R6796" s="32">
        <f t="shared" si="1522"/>
        <v>5400</v>
      </c>
      <c r="S6796" s="32">
        <f t="shared" si="1523"/>
        <v>0</v>
      </c>
      <c r="T6796" s="32">
        <f t="shared" si="1524"/>
        <v>21600</v>
      </c>
      <c r="U6796" s="32">
        <f t="shared" si="1525"/>
        <v>0</v>
      </c>
      <c r="V6796" s="32">
        <f t="shared" si="1520"/>
        <v>404.02810847755256</v>
      </c>
      <c r="W6796" s="32">
        <f t="shared" si="1526"/>
        <v>404.02810847755256</v>
      </c>
      <c r="X6796" s="32">
        <f t="shared" si="1527"/>
        <v>404.02810847755256</v>
      </c>
    </row>
    <row r="6797" spans="1:24" x14ac:dyDescent="0.25">
      <c r="A6797" s="2"/>
      <c r="B6797" s="2" t="s">
        <v>11</v>
      </c>
      <c r="C6797" s="2">
        <f>C6796+1</f>
        <v>284</v>
      </c>
      <c r="D6797" s="2">
        <v>1</v>
      </c>
      <c r="E6797" s="2">
        <f t="shared" si="1521"/>
        <v>6793</v>
      </c>
      <c r="F6797" s="11">
        <v>270</v>
      </c>
      <c r="G6797" s="9">
        <v>0</v>
      </c>
      <c r="H6797" s="9">
        <v>0</v>
      </c>
      <c r="I6797" s="9">
        <v>0</v>
      </c>
      <c r="J6797" s="9">
        <v>0.45</v>
      </c>
      <c r="K6797" s="9">
        <v>0.45</v>
      </c>
      <c r="L6797" s="9">
        <v>0.45</v>
      </c>
      <c r="N6797" s="32">
        <f>IF('System Design'!$F$8=1,'Hourly Demand and Generation'!G6797*'System Design'!$F$21,IF('System Design'!$F$8=2,'Hourly Demand and Generation'!H6797*'System Design'!$F$21,IF('System Design'!$F$8=3,'Hourly Demand and Generation'!I6797*'System Design'!$F$21)))</f>
        <v>0</v>
      </c>
      <c r="O6797" s="32">
        <f>IF('System Design'!$F$8=1,'Hourly Demand and Generation'!J6797*'System Design'!$F$22,IF('System Design'!$F$8=2,'Hourly Demand and Generation'!K6797*'System Design'!$F$22,IF('System Design'!$F$8=3,'Hourly Demand and Generation'!L6797*'System Design'!$F$22)))</f>
        <v>1125</v>
      </c>
      <c r="Q6797" s="32">
        <f t="shared" si="1519"/>
        <v>0</v>
      </c>
      <c r="R6797" s="32">
        <f t="shared" si="1522"/>
        <v>5400</v>
      </c>
      <c r="S6797" s="32">
        <f t="shared" si="1523"/>
        <v>0</v>
      </c>
      <c r="T6797" s="32">
        <f t="shared" si="1524"/>
        <v>21600</v>
      </c>
      <c r="U6797" s="32">
        <f t="shared" si="1525"/>
        <v>0</v>
      </c>
      <c r="V6797" s="32">
        <f t="shared" si="1520"/>
        <v>855</v>
      </c>
      <c r="W6797" s="32">
        <f t="shared" si="1526"/>
        <v>855</v>
      </c>
      <c r="X6797" s="32">
        <f t="shared" si="1527"/>
        <v>855</v>
      </c>
    </row>
    <row r="6798" spans="1:24" x14ac:dyDescent="0.25">
      <c r="A6798" s="2"/>
      <c r="B6798" s="2" t="s">
        <v>11</v>
      </c>
      <c r="C6798" s="2">
        <f>C6797</f>
        <v>284</v>
      </c>
      <c r="D6798" s="2">
        <f>D6797+1</f>
        <v>2</v>
      </c>
      <c r="E6798" s="2">
        <f t="shared" si="1521"/>
        <v>6794</v>
      </c>
      <c r="F6798" s="11">
        <v>247.5</v>
      </c>
      <c r="G6798" s="9">
        <v>0</v>
      </c>
      <c r="H6798" s="9">
        <v>0</v>
      </c>
      <c r="I6798" s="9">
        <v>0</v>
      </c>
      <c r="J6798" s="9">
        <v>0.40500000000000003</v>
      </c>
      <c r="K6798" s="9">
        <v>0.40500000000000003</v>
      </c>
      <c r="L6798" s="9">
        <v>0.40500000000000003</v>
      </c>
      <c r="N6798" s="32">
        <f>IF('System Design'!$F$8=1,'Hourly Demand and Generation'!G6798*'System Design'!$F$21,IF('System Design'!$F$8=2,'Hourly Demand and Generation'!H6798*'System Design'!$F$21,IF('System Design'!$F$8=3,'Hourly Demand and Generation'!I6798*'System Design'!$F$21)))</f>
        <v>0</v>
      </c>
      <c r="O6798" s="32">
        <f>IF('System Design'!$F$8=1,'Hourly Demand and Generation'!J6798*'System Design'!$F$22,IF('System Design'!$F$8=2,'Hourly Demand and Generation'!K6798*'System Design'!$F$22,IF('System Design'!$F$8=3,'Hourly Demand and Generation'!L6798*'System Design'!$F$22)))</f>
        <v>1012.5000000000001</v>
      </c>
      <c r="Q6798" s="32">
        <f t="shared" si="1519"/>
        <v>0</v>
      </c>
      <c r="R6798" s="32">
        <f t="shared" si="1522"/>
        <v>5400</v>
      </c>
      <c r="S6798" s="32">
        <f t="shared" si="1523"/>
        <v>0</v>
      </c>
      <c r="T6798" s="32">
        <f t="shared" si="1524"/>
        <v>21600</v>
      </c>
      <c r="U6798" s="32">
        <f t="shared" si="1525"/>
        <v>0</v>
      </c>
      <c r="V6798" s="32">
        <f t="shared" si="1520"/>
        <v>765.00000000000011</v>
      </c>
      <c r="W6798" s="32">
        <f t="shared" si="1526"/>
        <v>765.00000000000011</v>
      </c>
      <c r="X6798" s="32">
        <f t="shared" si="1527"/>
        <v>765.00000000000011</v>
      </c>
    </row>
    <row r="6799" spans="1:24" x14ac:dyDescent="0.25">
      <c r="A6799" s="2"/>
      <c r="B6799" s="2" t="s">
        <v>11</v>
      </c>
      <c r="C6799" s="2">
        <f t="shared" ref="C6799:C6820" si="1528">C6798</f>
        <v>284</v>
      </c>
      <c r="D6799" s="2">
        <f t="shared" ref="D6799:D6820" si="1529">D6798+1</f>
        <v>3</v>
      </c>
      <c r="E6799" s="2">
        <f t="shared" si="1521"/>
        <v>6795</v>
      </c>
      <c r="F6799" s="11">
        <v>225</v>
      </c>
      <c r="G6799" s="9">
        <v>0</v>
      </c>
      <c r="H6799" s="9">
        <v>0</v>
      </c>
      <c r="I6799" s="9">
        <v>0</v>
      </c>
      <c r="J6799" s="9">
        <v>0.40500000000000003</v>
      </c>
      <c r="K6799" s="9">
        <v>0.40500000000000003</v>
      </c>
      <c r="L6799" s="9">
        <v>0.40500000000000003</v>
      </c>
      <c r="N6799" s="32">
        <f>IF('System Design'!$F$8=1,'Hourly Demand and Generation'!G6799*'System Design'!$F$21,IF('System Design'!$F$8=2,'Hourly Demand and Generation'!H6799*'System Design'!$F$21,IF('System Design'!$F$8=3,'Hourly Demand and Generation'!I6799*'System Design'!$F$21)))</f>
        <v>0</v>
      </c>
      <c r="O6799" s="32">
        <f>IF('System Design'!$F$8=1,'Hourly Demand and Generation'!J6799*'System Design'!$F$22,IF('System Design'!$F$8=2,'Hourly Demand and Generation'!K6799*'System Design'!$F$22,IF('System Design'!$F$8=3,'Hourly Demand and Generation'!L6799*'System Design'!$F$22)))</f>
        <v>1012.5000000000001</v>
      </c>
      <c r="Q6799" s="32">
        <f t="shared" si="1519"/>
        <v>0</v>
      </c>
      <c r="R6799" s="32">
        <f t="shared" si="1522"/>
        <v>5400</v>
      </c>
      <c r="S6799" s="32">
        <f t="shared" si="1523"/>
        <v>0</v>
      </c>
      <c r="T6799" s="32">
        <f t="shared" si="1524"/>
        <v>21600</v>
      </c>
      <c r="U6799" s="32">
        <f t="shared" si="1525"/>
        <v>0</v>
      </c>
      <c r="V6799" s="32">
        <f t="shared" si="1520"/>
        <v>787.50000000000011</v>
      </c>
      <c r="W6799" s="32">
        <f t="shared" si="1526"/>
        <v>787.50000000000011</v>
      </c>
      <c r="X6799" s="32">
        <f t="shared" si="1527"/>
        <v>787.50000000000011</v>
      </c>
    </row>
    <row r="6800" spans="1:24" x14ac:dyDescent="0.25">
      <c r="A6800" s="2"/>
      <c r="B6800" s="2" t="s">
        <v>11</v>
      </c>
      <c r="C6800" s="2">
        <f t="shared" si="1528"/>
        <v>284</v>
      </c>
      <c r="D6800" s="2">
        <f t="shared" si="1529"/>
        <v>4</v>
      </c>
      <c r="E6800" s="2">
        <f t="shared" si="1521"/>
        <v>6796</v>
      </c>
      <c r="F6800" s="11">
        <v>270</v>
      </c>
      <c r="G6800" s="9">
        <v>0</v>
      </c>
      <c r="H6800" s="9">
        <v>0</v>
      </c>
      <c r="I6800" s="9">
        <v>0</v>
      </c>
      <c r="J6800" s="9">
        <v>0.45</v>
      </c>
      <c r="K6800" s="9">
        <v>0.45</v>
      </c>
      <c r="L6800" s="9">
        <v>0.45</v>
      </c>
      <c r="N6800" s="32">
        <f>IF('System Design'!$F$8=1,'Hourly Demand and Generation'!G6800*'System Design'!$F$21,IF('System Design'!$F$8=2,'Hourly Demand and Generation'!H6800*'System Design'!$F$21,IF('System Design'!$F$8=3,'Hourly Demand and Generation'!I6800*'System Design'!$F$21)))</f>
        <v>0</v>
      </c>
      <c r="O6800" s="32">
        <f>IF('System Design'!$F$8=1,'Hourly Demand and Generation'!J6800*'System Design'!$F$22,IF('System Design'!$F$8=2,'Hourly Demand and Generation'!K6800*'System Design'!$F$22,IF('System Design'!$F$8=3,'Hourly Demand and Generation'!L6800*'System Design'!$F$22)))</f>
        <v>1125</v>
      </c>
      <c r="Q6800" s="32">
        <f t="shared" si="1519"/>
        <v>0</v>
      </c>
      <c r="R6800" s="32">
        <f t="shared" si="1522"/>
        <v>5400</v>
      </c>
      <c r="S6800" s="32">
        <f t="shared" si="1523"/>
        <v>0</v>
      </c>
      <c r="T6800" s="32">
        <f t="shared" si="1524"/>
        <v>21600</v>
      </c>
      <c r="U6800" s="32">
        <f t="shared" si="1525"/>
        <v>0</v>
      </c>
      <c r="V6800" s="32">
        <f t="shared" si="1520"/>
        <v>855</v>
      </c>
      <c r="W6800" s="32">
        <f t="shared" si="1526"/>
        <v>855</v>
      </c>
      <c r="X6800" s="32">
        <f t="shared" si="1527"/>
        <v>855</v>
      </c>
    </row>
    <row r="6801" spans="1:24" x14ac:dyDescent="0.25">
      <c r="A6801" s="2"/>
      <c r="B6801" s="2" t="s">
        <v>11</v>
      </c>
      <c r="C6801" s="2">
        <f t="shared" si="1528"/>
        <v>284</v>
      </c>
      <c r="D6801" s="2">
        <f t="shared" si="1529"/>
        <v>5</v>
      </c>
      <c r="E6801" s="2">
        <f t="shared" si="1521"/>
        <v>6797</v>
      </c>
      <c r="F6801" s="11">
        <v>292.5</v>
      </c>
      <c r="G6801" s="9">
        <v>0</v>
      </c>
      <c r="H6801" s="9">
        <v>2.38143529763339E-2</v>
      </c>
      <c r="I6801" s="9">
        <v>4.7628705952667903E-2</v>
      </c>
      <c r="J6801" s="9">
        <v>0.36</v>
      </c>
      <c r="K6801" s="9">
        <v>0.36</v>
      </c>
      <c r="L6801" s="9">
        <v>0.36</v>
      </c>
      <c r="N6801" s="32">
        <f>IF('System Design'!$F$8=1,'Hourly Demand and Generation'!G6801*'System Design'!$F$21,IF('System Design'!$F$8=2,'Hourly Demand and Generation'!H6801*'System Design'!$F$21,IF('System Design'!$F$8=3,'Hourly Demand and Generation'!I6801*'System Design'!$F$21)))</f>
        <v>23.81435297633395</v>
      </c>
      <c r="O6801" s="32">
        <f>IF('System Design'!$F$8=1,'Hourly Demand and Generation'!J6801*'System Design'!$F$22,IF('System Design'!$F$8=2,'Hourly Demand and Generation'!K6801*'System Design'!$F$22,IF('System Design'!$F$8=3,'Hourly Demand and Generation'!L6801*'System Design'!$F$22)))</f>
        <v>900</v>
      </c>
      <c r="Q6801" s="32">
        <f t="shared" si="1519"/>
        <v>0</v>
      </c>
      <c r="R6801" s="32">
        <f t="shared" si="1522"/>
        <v>5400</v>
      </c>
      <c r="S6801" s="32">
        <f t="shared" si="1523"/>
        <v>0</v>
      </c>
      <c r="T6801" s="32">
        <f t="shared" si="1524"/>
        <v>21600</v>
      </c>
      <c r="U6801" s="32">
        <f t="shared" si="1525"/>
        <v>0</v>
      </c>
      <c r="V6801" s="32">
        <f t="shared" si="1520"/>
        <v>631.31435297633391</v>
      </c>
      <c r="W6801" s="32">
        <f t="shared" si="1526"/>
        <v>631.31435297633391</v>
      </c>
      <c r="X6801" s="32">
        <f t="shared" si="1527"/>
        <v>631.31435297633391</v>
      </c>
    </row>
    <row r="6802" spans="1:24" x14ac:dyDescent="0.25">
      <c r="A6802" s="2"/>
      <c r="B6802" s="2" t="s">
        <v>11</v>
      </c>
      <c r="C6802" s="2">
        <f t="shared" si="1528"/>
        <v>284</v>
      </c>
      <c r="D6802" s="2">
        <f t="shared" si="1529"/>
        <v>6</v>
      </c>
      <c r="E6802" s="2">
        <f t="shared" si="1521"/>
        <v>6798</v>
      </c>
      <c r="F6802" s="11">
        <v>315</v>
      </c>
      <c r="G6802" s="9">
        <v>4.7628705952667903E-2</v>
      </c>
      <c r="H6802" s="9">
        <v>7.4419853051043497E-2</v>
      </c>
      <c r="I6802" s="9">
        <v>0.101211000149419</v>
      </c>
      <c r="J6802" s="9">
        <v>0.36</v>
      </c>
      <c r="K6802" s="9">
        <v>0.36</v>
      </c>
      <c r="L6802" s="9">
        <v>0.36</v>
      </c>
      <c r="N6802" s="32">
        <f>IF('System Design'!$F$8=1,'Hourly Demand and Generation'!G6802*'System Design'!$F$21,IF('System Design'!$F$8=2,'Hourly Demand and Generation'!H6802*'System Design'!$F$21,IF('System Design'!$F$8=3,'Hourly Demand and Generation'!I6802*'System Design'!$F$21)))</f>
        <v>50.605500074709504</v>
      </c>
      <c r="O6802" s="32">
        <f>IF('System Design'!$F$8=1,'Hourly Demand and Generation'!J6802*'System Design'!$F$22,IF('System Design'!$F$8=2,'Hourly Demand and Generation'!K6802*'System Design'!$F$22,IF('System Design'!$F$8=3,'Hourly Demand and Generation'!L6802*'System Design'!$F$22)))</f>
        <v>900</v>
      </c>
      <c r="Q6802" s="32">
        <f t="shared" si="1519"/>
        <v>0</v>
      </c>
      <c r="R6802" s="32">
        <f t="shared" si="1522"/>
        <v>5400</v>
      </c>
      <c r="S6802" s="32">
        <f t="shared" si="1523"/>
        <v>0</v>
      </c>
      <c r="T6802" s="32">
        <f t="shared" si="1524"/>
        <v>21600</v>
      </c>
      <c r="U6802" s="32">
        <f t="shared" si="1525"/>
        <v>0</v>
      </c>
      <c r="V6802" s="32">
        <f t="shared" si="1520"/>
        <v>635.60550007470954</v>
      </c>
      <c r="W6802" s="32">
        <f t="shared" si="1526"/>
        <v>635.60550007470954</v>
      </c>
      <c r="X6802" s="32">
        <f t="shared" si="1527"/>
        <v>635.60550007470954</v>
      </c>
    </row>
    <row r="6803" spans="1:24" x14ac:dyDescent="0.25">
      <c r="A6803" s="2"/>
      <c r="B6803" s="2" t="s">
        <v>11</v>
      </c>
      <c r="C6803" s="2">
        <f t="shared" si="1528"/>
        <v>284</v>
      </c>
      <c r="D6803" s="2">
        <f t="shared" si="1529"/>
        <v>7</v>
      </c>
      <c r="E6803" s="2">
        <f t="shared" si="1521"/>
        <v>6799</v>
      </c>
      <c r="F6803" s="11">
        <v>337.5</v>
      </c>
      <c r="G6803" s="9">
        <v>0.101211000149419</v>
      </c>
      <c r="H6803" s="9">
        <v>0.125025353125753</v>
      </c>
      <c r="I6803" s="9">
        <v>0.14883970610208699</v>
      </c>
      <c r="J6803" s="9">
        <v>0.40500000000000003</v>
      </c>
      <c r="K6803" s="9">
        <v>0.40500000000000003</v>
      </c>
      <c r="L6803" s="9">
        <v>0.40500000000000003</v>
      </c>
      <c r="N6803" s="32">
        <f>IF('System Design'!$F$8=1,'Hourly Demand and Generation'!G6803*'System Design'!$F$21,IF('System Design'!$F$8=2,'Hourly Demand and Generation'!H6803*'System Design'!$F$21,IF('System Design'!$F$8=3,'Hourly Demand and Generation'!I6803*'System Design'!$F$21)))</f>
        <v>74.419853051043503</v>
      </c>
      <c r="O6803" s="32">
        <f>IF('System Design'!$F$8=1,'Hourly Demand and Generation'!J6803*'System Design'!$F$22,IF('System Design'!$F$8=2,'Hourly Demand and Generation'!K6803*'System Design'!$F$22,IF('System Design'!$F$8=3,'Hourly Demand and Generation'!L6803*'System Design'!$F$22)))</f>
        <v>1012.5000000000001</v>
      </c>
      <c r="Q6803" s="32">
        <f t="shared" si="1519"/>
        <v>0</v>
      </c>
      <c r="R6803" s="32">
        <f t="shared" si="1522"/>
        <v>5400</v>
      </c>
      <c r="S6803" s="32">
        <f t="shared" si="1523"/>
        <v>0</v>
      </c>
      <c r="T6803" s="32">
        <f t="shared" si="1524"/>
        <v>21600</v>
      </c>
      <c r="U6803" s="32">
        <f t="shared" si="1525"/>
        <v>0</v>
      </c>
      <c r="V6803" s="32">
        <f t="shared" si="1520"/>
        <v>749.41985305104367</v>
      </c>
      <c r="W6803" s="32">
        <f t="shared" si="1526"/>
        <v>749.41985305104367</v>
      </c>
      <c r="X6803" s="32">
        <f t="shared" si="1527"/>
        <v>749.41985305104367</v>
      </c>
    </row>
    <row r="6804" spans="1:24" x14ac:dyDescent="0.25">
      <c r="A6804" s="2"/>
      <c r="B6804" s="2" t="s">
        <v>11</v>
      </c>
      <c r="C6804" s="2">
        <f t="shared" si="1528"/>
        <v>284</v>
      </c>
      <c r="D6804" s="2">
        <f t="shared" si="1529"/>
        <v>8</v>
      </c>
      <c r="E6804" s="2">
        <f t="shared" si="1521"/>
        <v>6800</v>
      </c>
      <c r="F6804" s="11">
        <v>360</v>
      </c>
      <c r="G6804" s="9">
        <v>0.19646841205475499</v>
      </c>
      <c r="H6804" s="9">
        <v>0.223259559153131</v>
      </c>
      <c r="I6804" s="9">
        <v>0.25005070625150599</v>
      </c>
      <c r="J6804" s="9">
        <v>0.40500000000000003</v>
      </c>
      <c r="K6804" s="9">
        <v>0.40500000000000003</v>
      </c>
      <c r="L6804" s="9">
        <v>0.40500000000000003</v>
      </c>
      <c r="N6804" s="32">
        <f>IF('System Design'!$F$8=1,'Hourly Demand and Generation'!G6804*'System Design'!$F$21,IF('System Design'!$F$8=2,'Hourly Demand and Generation'!H6804*'System Design'!$F$21,IF('System Design'!$F$8=3,'Hourly Demand and Generation'!I6804*'System Design'!$F$21)))</f>
        <v>125.025353125753</v>
      </c>
      <c r="O6804" s="32">
        <f>IF('System Design'!$F$8=1,'Hourly Demand and Generation'!J6804*'System Design'!$F$22,IF('System Design'!$F$8=2,'Hourly Demand and Generation'!K6804*'System Design'!$F$22,IF('System Design'!$F$8=3,'Hourly Demand and Generation'!L6804*'System Design'!$F$22)))</f>
        <v>1012.5000000000001</v>
      </c>
      <c r="Q6804" s="32">
        <f t="shared" si="1519"/>
        <v>0</v>
      </c>
      <c r="R6804" s="32">
        <f t="shared" si="1522"/>
        <v>5400</v>
      </c>
      <c r="S6804" s="32">
        <f t="shared" si="1523"/>
        <v>0</v>
      </c>
      <c r="T6804" s="32">
        <f t="shared" si="1524"/>
        <v>21600</v>
      </c>
      <c r="U6804" s="32">
        <f t="shared" si="1525"/>
        <v>0</v>
      </c>
      <c r="V6804" s="32">
        <f t="shared" si="1520"/>
        <v>777.5253531257531</v>
      </c>
      <c r="W6804" s="32">
        <f t="shared" si="1526"/>
        <v>777.5253531257531</v>
      </c>
      <c r="X6804" s="32">
        <f t="shared" si="1527"/>
        <v>777.5253531257531</v>
      </c>
    </row>
    <row r="6805" spans="1:24" x14ac:dyDescent="0.25">
      <c r="A6805" s="2"/>
      <c r="B6805" s="2" t="s">
        <v>11</v>
      </c>
      <c r="C6805" s="2">
        <f t="shared" si="1528"/>
        <v>284</v>
      </c>
      <c r="D6805" s="2">
        <f t="shared" si="1529"/>
        <v>9</v>
      </c>
      <c r="E6805" s="2">
        <f t="shared" si="1521"/>
        <v>6801</v>
      </c>
      <c r="F6805" s="11">
        <v>360</v>
      </c>
      <c r="G6805" s="9">
        <v>0.29767941220417399</v>
      </c>
      <c r="H6805" s="9">
        <v>0.32149376518050798</v>
      </c>
      <c r="I6805" s="9">
        <v>0.34530811815684198</v>
      </c>
      <c r="J6805" s="9">
        <v>0.36</v>
      </c>
      <c r="K6805" s="9">
        <v>0.36</v>
      </c>
      <c r="L6805" s="9">
        <v>0.36</v>
      </c>
      <c r="N6805" s="32">
        <f>IF('System Design'!$F$8=1,'Hourly Demand and Generation'!G6805*'System Design'!$F$21,IF('System Design'!$F$8=2,'Hourly Demand and Generation'!H6805*'System Design'!$F$21,IF('System Design'!$F$8=3,'Hourly Demand and Generation'!I6805*'System Design'!$F$21)))</f>
        <v>172.654059078421</v>
      </c>
      <c r="O6805" s="32">
        <f>IF('System Design'!$F$8=1,'Hourly Demand and Generation'!J6805*'System Design'!$F$22,IF('System Design'!$F$8=2,'Hourly Demand and Generation'!K6805*'System Design'!$F$22,IF('System Design'!$F$8=3,'Hourly Demand and Generation'!L6805*'System Design'!$F$22)))</f>
        <v>900</v>
      </c>
      <c r="Q6805" s="32">
        <f t="shared" si="1519"/>
        <v>0</v>
      </c>
      <c r="R6805" s="32">
        <f t="shared" si="1522"/>
        <v>5400</v>
      </c>
      <c r="S6805" s="32">
        <f t="shared" si="1523"/>
        <v>0</v>
      </c>
      <c r="T6805" s="32">
        <f t="shared" si="1524"/>
        <v>21600</v>
      </c>
      <c r="U6805" s="32">
        <f t="shared" si="1525"/>
        <v>0</v>
      </c>
      <c r="V6805" s="32">
        <f t="shared" si="1520"/>
        <v>712.65405907842091</v>
      </c>
      <c r="W6805" s="32">
        <f t="shared" si="1526"/>
        <v>712.65405907842091</v>
      </c>
      <c r="X6805" s="32">
        <f t="shared" si="1527"/>
        <v>712.65405907842091</v>
      </c>
    </row>
    <row r="6806" spans="1:24" x14ac:dyDescent="0.25">
      <c r="A6806" s="2"/>
      <c r="B6806" s="2" t="s">
        <v>11</v>
      </c>
      <c r="C6806" s="2">
        <f t="shared" si="1528"/>
        <v>284</v>
      </c>
      <c r="D6806" s="2">
        <f t="shared" si="1529"/>
        <v>10</v>
      </c>
      <c r="E6806" s="2">
        <f t="shared" si="1521"/>
        <v>6802</v>
      </c>
      <c r="F6806" s="11">
        <v>351</v>
      </c>
      <c r="G6806" s="9">
        <v>0.39889041235359302</v>
      </c>
      <c r="H6806" s="9">
        <v>0.42270476532992701</v>
      </c>
      <c r="I6806" s="9">
        <v>0.44651911830626101</v>
      </c>
      <c r="J6806" s="9">
        <v>0.40500000000000003</v>
      </c>
      <c r="K6806" s="9">
        <v>0.40500000000000003</v>
      </c>
      <c r="L6806" s="9">
        <v>0.40500000000000003</v>
      </c>
      <c r="N6806" s="32">
        <f>IF('System Design'!$F$8=1,'Hourly Demand and Generation'!G6806*'System Design'!$F$21,IF('System Design'!$F$8=2,'Hourly Demand and Generation'!H6806*'System Design'!$F$21,IF('System Design'!$F$8=3,'Hourly Demand and Generation'!I6806*'System Design'!$F$21)))</f>
        <v>223.25955915313051</v>
      </c>
      <c r="O6806" s="32">
        <f>IF('System Design'!$F$8=1,'Hourly Demand and Generation'!J6806*'System Design'!$F$22,IF('System Design'!$F$8=2,'Hourly Demand and Generation'!K6806*'System Design'!$F$22,IF('System Design'!$F$8=3,'Hourly Demand and Generation'!L6806*'System Design'!$F$22)))</f>
        <v>1012.5000000000001</v>
      </c>
      <c r="Q6806" s="32">
        <f t="shared" si="1519"/>
        <v>0</v>
      </c>
      <c r="R6806" s="32">
        <f t="shared" si="1522"/>
        <v>5400</v>
      </c>
      <c r="S6806" s="32">
        <f t="shared" si="1523"/>
        <v>0</v>
      </c>
      <c r="T6806" s="32">
        <f t="shared" si="1524"/>
        <v>21600</v>
      </c>
      <c r="U6806" s="32">
        <f t="shared" si="1525"/>
        <v>0</v>
      </c>
      <c r="V6806" s="32">
        <f t="shared" si="1520"/>
        <v>884.75955915313057</v>
      </c>
      <c r="W6806" s="32">
        <f t="shared" si="1526"/>
        <v>884.75955915313057</v>
      </c>
      <c r="X6806" s="32">
        <f t="shared" si="1527"/>
        <v>884.75955915313057</v>
      </c>
    </row>
    <row r="6807" spans="1:24" x14ac:dyDescent="0.25">
      <c r="A6807" s="2"/>
      <c r="B6807" s="2" t="s">
        <v>11</v>
      </c>
      <c r="C6807" s="2">
        <f t="shared" si="1528"/>
        <v>284</v>
      </c>
      <c r="D6807" s="2">
        <f t="shared" si="1529"/>
        <v>11</v>
      </c>
      <c r="E6807" s="2">
        <f t="shared" si="1521"/>
        <v>6803</v>
      </c>
      <c r="F6807" s="11">
        <v>346.5</v>
      </c>
      <c r="G6807" s="9">
        <v>0.494147824258929</v>
      </c>
      <c r="H6807" s="9">
        <v>0.52093897135730505</v>
      </c>
      <c r="I6807" s="9">
        <v>0.54773011845567998</v>
      </c>
      <c r="J6807" s="9">
        <v>0.36</v>
      </c>
      <c r="K6807" s="9">
        <v>0.36</v>
      </c>
      <c r="L6807" s="9">
        <v>0.36</v>
      </c>
      <c r="N6807" s="32">
        <f>IF('System Design'!$F$8=1,'Hourly Demand and Generation'!G6807*'System Design'!$F$21,IF('System Design'!$F$8=2,'Hourly Demand and Generation'!H6807*'System Design'!$F$21,IF('System Design'!$F$8=3,'Hourly Demand and Generation'!I6807*'System Design'!$F$21)))</f>
        <v>273.86505922783999</v>
      </c>
      <c r="O6807" s="32">
        <f>IF('System Design'!$F$8=1,'Hourly Demand and Generation'!J6807*'System Design'!$F$22,IF('System Design'!$F$8=2,'Hourly Demand and Generation'!K6807*'System Design'!$F$22,IF('System Design'!$F$8=3,'Hourly Demand and Generation'!L6807*'System Design'!$F$22)))</f>
        <v>900</v>
      </c>
      <c r="Q6807" s="32">
        <f t="shared" si="1519"/>
        <v>0</v>
      </c>
      <c r="R6807" s="32">
        <f t="shared" si="1522"/>
        <v>5400</v>
      </c>
      <c r="S6807" s="32">
        <f t="shared" si="1523"/>
        <v>0</v>
      </c>
      <c r="T6807" s="32">
        <f t="shared" si="1524"/>
        <v>21600</v>
      </c>
      <c r="U6807" s="32">
        <f t="shared" si="1525"/>
        <v>0</v>
      </c>
      <c r="V6807" s="32">
        <f t="shared" si="1520"/>
        <v>827.36505922783999</v>
      </c>
      <c r="W6807" s="32">
        <f t="shared" si="1526"/>
        <v>827.36505922783999</v>
      </c>
      <c r="X6807" s="32">
        <f t="shared" si="1527"/>
        <v>827.36505922783999</v>
      </c>
    </row>
    <row r="6808" spans="1:24" x14ac:dyDescent="0.25">
      <c r="A6808" s="2"/>
      <c r="B6808" s="2" t="s">
        <v>11</v>
      </c>
      <c r="C6808" s="2">
        <f t="shared" si="1528"/>
        <v>284</v>
      </c>
      <c r="D6808" s="2">
        <f t="shared" si="1529"/>
        <v>12</v>
      </c>
      <c r="E6808" s="2">
        <f t="shared" si="1521"/>
        <v>6804</v>
      </c>
      <c r="F6808" s="11">
        <v>346.5</v>
      </c>
      <c r="G6808" s="9">
        <v>0.59535882440834798</v>
      </c>
      <c r="H6808" s="9">
        <v>0.59535882440834798</v>
      </c>
      <c r="I6808" s="9">
        <v>0.59535882440834798</v>
      </c>
      <c r="J6808" s="9">
        <v>0.33750000000000002</v>
      </c>
      <c r="K6808" s="9">
        <v>0.33750000000000002</v>
      </c>
      <c r="L6808" s="9">
        <v>0.33750000000000002</v>
      </c>
      <c r="N6808" s="32">
        <f>IF('System Design'!$F$8=1,'Hourly Demand and Generation'!G6808*'System Design'!$F$21,IF('System Design'!$F$8=2,'Hourly Demand and Generation'!H6808*'System Design'!$F$21,IF('System Design'!$F$8=3,'Hourly Demand and Generation'!I6808*'System Design'!$F$21)))</f>
        <v>297.67941220417401</v>
      </c>
      <c r="O6808" s="32">
        <f>IF('System Design'!$F$8=1,'Hourly Demand and Generation'!J6808*'System Design'!$F$22,IF('System Design'!$F$8=2,'Hourly Demand and Generation'!K6808*'System Design'!$F$22,IF('System Design'!$F$8=3,'Hourly Demand and Generation'!L6808*'System Design'!$F$22)))</f>
        <v>843.75</v>
      </c>
      <c r="Q6808" s="32">
        <f t="shared" si="1519"/>
        <v>0</v>
      </c>
      <c r="R6808" s="32">
        <f t="shared" si="1522"/>
        <v>5400</v>
      </c>
      <c r="S6808" s="32">
        <f t="shared" si="1523"/>
        <v>0</v>
      </c>
      <c r="T6808" s="32">
        <f t="shared" si="1524"/>
        <v>21600</v>
      </c>
      <c r="U6808" s="32">
        <f t="shared" si="1525"/>
        <v>0</v>
      </c>
      <c r="V6808" s="32">
        <f t="shared" si="1520"/>
        <v>794.92941220417401</v>
      </c>
      <c r="W6808" s="32">
        <f t="shared" si="1526"/>
        <v>794.92941220417401</v>
      </c>
      <c r="X6808" s="32">
        <f t="shared" si="1527"/>
        <v>794.92941220417401</v>
      </c>
    </row>
    <row r="6809" spans="1:24" x14ac:dyDescent="0.25">
      <c r="A6809" s="2"/>
      <c r="B6809" s="2" t="s">
        <v>11</v>
      </c>
      <c r="C6809" s="2">
        <f t="shared" si="1528"/>
        <v>284</v>
      </c>
      <c r="D6809" s="2">
        <f t="shared" si="1529"/>
        <v>13</v>
      </c>
      <c r="E6809" s="2">
        <f t="shared" si="1521"/>
        <v>6805</v>
      </c>
      <c r="F6809" s="11">
        <v>360</v>
      </c>
      <c r="G6809" s="9">
        <v>0.494147824258929</v>
      </c>
      <c r="H6809" s="9">
        <v>0.52093897135730505</v>
      </c>
      <c r="I6809" s="9">
        <v>0.54773011845567998</v>
      </c>
      <c r="J6809" s="9">
        <v>0.36</v>
      </c>
      <c r="K6809" s="9">
        <v>0.36</v>
      </c>
      <c r="L6809" s="9">
        <v>0.36</v>
      </c>
      <c r="N6809" s="32">
        <f>IF('System Design'!$F$8=1,'Hourly Demand and Generation'!G6809*'System Design'!$F$21,IF('System Design'!$F$8=2,'Hourly Demand and Generation'!H6809*'System Design'!$F$21,IF('System Design'!$F$8=3,'Hourly Demand and Generation'!I6809*'System Design'!$F$21)))</f>
        <v>273.86505922783999</v>
      </c>
      <c r="O6809" s="32">
        <f>IF('System Design'!$F$8=1,'Hourly Demand and Generation'!J6809*'System Design'!$F$22,IF('System Design'!$F$8=2,'Hourly Demand and Generation'!K6809*'System Design'!$F$22,IF('System Design'!$F$8=3,'Hourly Demand and Generation'!L6809*'System Design'!$F$22)))</f>
        <v>900</v>
      </c>
      <c r="Q6809" s="32">
        <f t="shared" si="1519"/>
        <v>0</v>
      </c>
      <c r="R6809" s="32">
        <f t="shared" si="1522"/>
        <v>5400</v>
      </c>
      <c r="S6809" s="32">
        <f t="shared" si="1523"/>
        <v>0</v>
      </c>
      <c r="T6809" s="32">
        <f t="shared" si="1524"/>
        <v>21600</v>
      </c>
      <c r="U6809" s="32">
        <f t="shared" si="1525"/>
        <v>0</v>
      </c>
      <c r="V6809" s="32">
        <f t="shared" si="1520"/>
        <v>813.86505922783999</v>
      </c>
      <c r="W6809" s="32">
        <f t="shared" si="1526"/>
        <v>813.86505922783999</v>
      </c>
      <c r="X6809" s="32">
        <f t="shared" si="1527"/>
        <v>813.86505922783999</v>
      </c>
    </row>
    <row r="6810" spans="1:24" x14ac:dyDescent="0.25">
      <c r="A6810" s="2"/>
      <c r="B6810" s="2" t="s">
        <v>11</v>
      </c>
      <c r="C6810" s="2">
        <f t="shared" si="1528"/>
        <v>284</v>
      </c>
      <c r="D6810" s="2">
        <f t="shared" si="1529"/>
        <v>14</v>
      </c>
      <c r="E6810" s="2">
        <f t="shared" si="1521"/>
        <v>6806</v>
      </c>
      <c r="F6810" s="11">
        <v>360</v>
      </c>
      <c r="G6810" s="9">
        <v>0.39889041235359302</v>
      </c>
      <c r="H6810" s="9">
        <v>0.42270476532992701</v>
      </c>
      <c r="I6810" s="9">
        <v>0.44651911830626101</v>
      </c>
      <c r="J6810" s="9">
        <v>0.38250000000000001</v>
      </c>
      <c r="K6810" s="9">
        <v>0.38250000000000001</v>
      </c>
      <c r="L6810" s="9">
        <v>0.38250000000000001</v>
      </c>
      <c r="N6810" s="32">
        <f>IF('System Design'!$F$8=1,'Hourly Demand and Generation'!G6810*'System Design'!$F$21,IF('System Design'!$F$8=2,'Hourly Demand and Generation'!H6810*'System Design'!$F$21,IF('System Design'!$F$8=3,'Hourly Demand and Generation'!I6810*'System Design'!$F$21)))</f>
        <v>223.25955915313051</v>
      </c>
      <c r="O6810" s="32">
        <f>IF('System Design'!$F$8=1,'Hourly Demand and Generation'!J6810*'System Design'!$F$22,IF('System Design'!$F$8=2,'Hourly Demand and Generation'!K6810*'System Design'!$F$22,IF('System Design'!$F$8=3,'Hourly Demand and Generation'!L6810*'System Design'!$F$22)))</f>
        <v>956.25</v>
      </c>
      <c r="Q6810" s="32">
        <f t="shared" si="1519"/>
        <v>0</v>
      </c>
      <c r="R6810" s="32">
        <f t="shared" si="1522"/>
        <v>5400</v>
      </c>
      <c r="S6810" s="32">
        <f t="shared" si="1523"/>
        <v>0</v>
      </c>
      <c r="T6810" s="32">
        <f t="shared" si="1524"/>
        <v>21600</v>
      </c>
      <c r="U6810" s="32">
        <f t="shared" si="1525"/>
        <v>0</v>
      </c>
      <c r="V6810" s="32">
        <f t="shared" si="1520"/>
        <v>819.50955915313057</v>
      </c>
      <c r="W6810" s="32">
        <f t="shared" si="1526"/>
        <v>819.50955915313057</v>
      </c>
      <c r="X6810" s="32">
        <f t="shared" si="1527"/>
        <v>819.50955915313057</v>
      </c>
    </row>
    <row r="6811" spans="1:24" x14ac:dyDescent="0.25">
      <c r="A6811" s="2"/>
      <c r="B6811" s="2" t="s">
        <v>11</v>
      </c>
      <c r="C6811" s="2">
        <f t="shared" si="1528"/>
        <v>284</v>
      </c>
      <c r="D6811" s="2">
        <f t="shared" si="1529"/>
        <v>15</v>
      </c>
      <c r="E6811" s="2">
        <f t="shared" si="1521"/>
        <v>6807</v>
      </c>
      <c r="F6811" s="11">
        <v>382.5</v>
      </c>
      <c r="G6811" s="9">
        <v>0.29767941220417399</v>
      </c>
      <c r="H6811" s="9">
        <v>0.32149376518050798</v>
      </c>
      <c r="I6811" s="9">
        <v>0.34530811815684198</v>
      </c>
      <c r="J6811" s="9">
        <v>0.40500000000000003</v>
      </c>
      <c r="K6811" s="9">
        <v>0.40500000000000003</v>
      </c>
      <c r="L6811" s="9">
        <v>0.40500000000000003</v>
      </c>
      <c r="N6811" s="32">
        <f>IF('System Design'!$F$8=1,'Hourly Demand and Generation'!G6811*'System Design'!$F$21,IF('System Design'!$F$8=2,'Hourly Demand and Generation'!H6811*'System Design'!$F$21,IF('System Design'!$F$8=3,'Hourly Demand and Generation'!I6811*'System Design'!$F$21)))</f>
        <v>172.654059078421</v>
      </c>
      <c r="O6811" s="32">
        <f>IF('System Design'!$F$8=1,'Hourly Demand and Generation'!J6811*'System Design'!$F$22,IF('System Design'!$F$8=2,'Hourly Demand and Generation'!K6811*'System Design'!$F$22,IF('System Design'!$F$8=3,'Hourly Demand and Generation'!L6811*'System Design'!$F$22)))</f>
        <v>1012.5000000000001</v>
      </c>
      <c r="Q6811" s="32">
        <f t="shared" si="1519"/>
        <v>0</v>
      </c>
      <c r="R6811" s="32">
        <f t="shared" si="1522"/>
        <v>5400</v>
      </c>
      <c r="S6811" s="32">
        <f t="shared" si="1523"/>
        <v>0</v>
      </c>
      <c r="T6811" s="32">
        <f t="shared" si="1524"/>
        <v>21600</v>
      </c>
      <c r="U6811" s="32">
        <f t="shared" si="1525"/>
        <v>0</v>
      </c>
      <c r="V6811" s="32">
        <f t="shared" si="1520"/>
        <v>802.65405907842114</v>
      </c>
      <c r="W6811" s="32">
        <f t="shared" si="1526"/>
        <v>802.65405907842114</v>
      </c>
      <c r="X6811" s="32">
        <f t="shared" si="1527"/>
        <v>802.65405907842114</v>
      </c>
    </row>
    <row r="6812" spans="1:24" x14ac:dyDescent="0.25">
      <c r="A6812" s="2"/>
      <c r="B6812" s="2" t="s">
        <v>11</v>
      </c>
      <c r="C6812" s="2">
        <f t="shared" si="1528"/>
        <v>284</v>
      </c>
      <c r="D6812" s="2">
        <f t="shared" si="1529"/>
        <v>16</v>
      </c>
      <c r="E6812" s="2">
        <f t="shared" si="1521"/>
        <v>6808</v>
      </c>
      <c r="F6812" s="11">
        <v>405</v>
      </c>
      <c r="G6812" s="9">
        <v>0.19646841205475499</v>
      </c>
      <c r="H6812" s="9">
        <v>0.223259559153131</v>
      </c>
      <c r="I6812" s="9">
        <v>0.25005070625150599</v>
      </c>
      <c r="J6812" s="9">
        <v>0.40500000000000003</v>
      </c>
      <c r="K6812" s="9">
        <v>0.40500000000000003</v>
      </c>
      <c r="L6812" s="9">
        <v>0.40500000000000003</v>
      </c>
      <c r="N6812" s="32">
        <f>IF('System Design'!$F$8=1,'Hourly Demand and Generation'!G6812*'System Design'!$F$21,IF('System Design'!$F$8=2,'Hourly Demand and Generation'!H6812*'System Design'!$F$21,IF('System Design'!$F$8=3,'Hourly Demand and Generation'!I6812*'System Design'!$F$21)))</f>
        <v>125.025353125753</v>
      </c>
      <c r="O6812" s="32">
        <f>IF('System Design'!$F$8=1,'Hourly Demand and Generation'!J6812*'System Design'!$F$22,IF('System Design'!$F$8=2,'Hourly Demand and Generation'!K6812*'System Design'!$F$22,IF('System Design'!$F$8=3,'Hourly Demand and Generation'!L6812*'System Design'!$F$22)))</f>
        <v>1012.5000000000001</v>
      </c>
      <c r="Q6812" s="32">
        <f t="shared" si="1519"/>
        <v>0</v>
      </c>
      <c r="R6812" s="32">
        <f t="shared" si="1522"/>
        <v>5400</v>
      </c>
      <c r="S6812" s="32">
        <f t="shared" si="1523"/>
        <v>0</v>
      </c>
      <c r="T6812" s="32">
        <f t="shared" si="1524"/>
        <v>21600</v>
      </c>
      <c r="U6812" s="32">
        <f t="shared" si="1525"/>
        <v>0</v>
      </c>
      <c r="V6812" s="32">
        <f t="shared" si="1520"/>
        <v>732.5253531257531</v>
      </c>
      <c r="W6812" s="32">
        <f t="shared" si="1526"/>
        <v>732.5253531257531</v>
      </c>
      <c r="X6812" s="32">
        <f t="shared" si="1527"/>
        <v>732.5253531257531</v>
      </c>
    </row>
    <row r="6813" spans="1:24" x14ac:dyDescent="0.25">
      <c r="A6813" s="2"/>
      <c r="B6813" s="2" t="s">
        <v>11</v>
      </c>
      <c r="C6813" s="2">
        <f t="shared" si="1528"/>
        <v>284</v>
      </c>
      <c r="D6813" s="2">
        <f t="shared" si="1529"/>
        <v>17</v>
      </c>
      <c r="E6813" s="2">
        <f t="shared" si="1521"/>
        <v>6809</v>
      </c>
      <c r="F6813" s="11">
        <v>427.5</v>
      </c>
      <c r="G6813" s="9">
        <v>0.101211000149419</v>
      </c>
      <c r="H6813" s="9">
        <v>0.125025353125753</v>
      </c>
      <c r="I6813" s="9">
        <v>0.14883970610208699</v>
      </c>
      <c r="J6813" s="9">
        <v>0.45</v>
      </c>
      <c r="K6813" s="9">
        <v>0.45</v>
      </c>
      <c r="L6813" s="9">
        <v>0.45</v>
      </c>
      <c r="N6813" s="32">
        <f>IF('System Design'!$F$8=1,'Hourly Demand and Generation'!G6813*'System Design'!$F$21,IF('System Design'!$F$8=2,'Hourly Demand and Generation'!H6813*'System Design'!$F$21,IF('System Design'!$F$8=3,'Hourly Demand and Generation'!I6813*'System Design'!$F$21)))</f>
        <v>74.419853051043503</v>
      </c>
      <c r="O6813" s="32">
        <f>IF('System Design'!$F$8=1,'Hourly Demand and Generation'!J6813*'System Design'!$F$22,IF('System Design'!$F$8=2,'Hourly Demand and Generation'!K6813*'System Design'!$F$22,IF('System Design'!$F$8=3,'Hourly Demand and Generation'!L6813*'System Design'!$F$22)))</f>
        <v>1125</v>
      </c>
      <c r="Q6813" s="32">
        <f t="shared" si="1519"/>
        <v>0</v>
      </c>
      <c r="R6813" s="32">
        <f t="shared" si="1522"/>
        <v>5400</v>
      </c>
      <c r="S6813" s="32">
        <f t="shared" si="1523"/>
        <v>0</v>
      </c>
      <c r="T6813" s="32">
        <f t="shared" si="1524"/>
        <v>21600</v>
      </c>
      <c r="U6813" s="32">
        <f t="shared" si="1525"/>
        <v>0</v>
      </c>
      <c r="V6813" s="32">
        <f t="shared" si="1520"/>
        <v>771.91985305104345</v>
      </c>
      <c r="W6813" s="32">
        <f t="shared" si="1526"/>
        <v>771.91985305104345</v>
      </c>
      <c r="X6813" s="32">
        <f t="shared" si="1527"/>
        <v>771.91985305104345</v>
      </c>
    </row>
    <row r="6814" spans="1:24" x14ac:dyDescent="0.25">
      <c r="A6814" s="2"/>
      <c r="B6814" s="2" t="s">
        <v>11</v>
      </c>
      <c r="C6814" s="2">
        <f t="shared" si="1528"/>
        <v>284</v>
      </c>
      <c r="D6814" s="2">
        <f t="shared" si="1529"/>
        <v>18</v>
      </c>
      <c r="E6814" s="2">
        <f t="shared" si="1521"/>
        <v>6810</v>
      </c>
      <c r="F6814" s="11">
        <v>450</v>
      </c>
      <c r="G6814" s="9">
        <v>4.7628705952667903E-2</v>
      </c>
      <c r="H6814" s="9">
        <v>7.4419853051043497E-2</v>
      </c>
      <c r="I6814" s="9">
        <v>0.101211000149419</v>
      </c>
      <c r="J6814" s="9">
        <v>0.42749999999999999</v>
      </c>
      <c r="K6814" s="9">
        <v>0.42749999999999999</v>
      </c>
      <c r="L6814" s="9">
        <v>0.42749999999999999</v>
      </c>
      <c r="N6814" s="32">
        <f>IF('System Design'!$F$8=1,'Hourly Demand and Generation'!G6814*'System Design'!$F$21,IF('System Design'!$F$8=2,'Hourly Demand and Generation'!H6814*'System Design'!$F$21,IF('System Design'!$F$8=3,'Hourly Demand and Generation'!I6814*'System Design'!$F$21)))</f>
        <v>50.605500074709504</v>
      </c>
      <c r="O6814" s="32">
        <f>IF('System Design'!$F$8=1,'Hourly Demand and Generation'!J6814*'System Design'!$F$22,IF('System Design'!$F$8=2,'Hourly Demand and Generation'!K6814*'System Design'!$F$22,IF('System Design'!$F$8=3,'Hourly Demand and Generation'!L6814*'System Design'!$F$22)))</f>
        <v>1068.75</v>
      </c>
      <c r="Q6814" s="32">
        <f t="shared" si="1519"/>
        <v>0</v>
      </c>
      <c r="R6814" s="32">
        <f t="shared" si="1522"/>
        <v>5400</v>
      </c>
      <c r="S6814" s="32">
        <f t="shared" si="1523"/>
        <v>0</v>
      </c>
      <c r="T6814" s="32">
        <f t="shared" si="1524"/>
        <v>21600</v>
      </c>
      <c r="U6814" s="32">
        <f t="shared" si="1525"/>
        <v>0</v>
      </c>
      <c r="V6814" s="32">
        <f t="shared" si="1520"/>
        <v>669.35550007470943</v>
      </c>
      <c r="W6814" s="32">
        <f t="shared" si="1526"/>
        <v>669.35550007470943</v>
      </c>
      <c r="X6814" s="32">
        <f t="shared" si="1527"/>
        <v>669.35550007470943</v>
      </c>
    </row>
    <row r="6815" spans="1:24" x14ac:dyDescent="0.25">
      <c r="A6815" s="2"/>
      <c r="B6815" s="2" t="s">
        <v>11</v>
      </c>
      <c r="C6815" s="2">
        <f t="shared" si="1528"/>
        <v>284</v>
      </c>
      <c r="D6815" s="2">
        <f t="shared" si="1529"/>
        <v>19</v>
      </c>
      <c r="E6815" s="2">
        <f t="shared" si="1521"/>
        <v>6811</v>
      </c>
      <c r="F6815" s="11">
        <v>436.5</v>
      </c>
      <c r="G6815" s="10">
        <v>0</v>
      </c>
      <c r="H6815" s="10">
        <v>2.38143529763339E-2</v>
      </c>
      <c r="I6815" s="10">
        <v>4.7628705952667903E-2</v>
      </c>
      <c r="J6815" s="9">
        <v>0.40500000000000003</v>
      </c>
      <c r="K6815" s="9">
        <v>0.40500000000000003</v>
      </c>
      <c r="L6815" s="9">
        <v>0.40500000000000003</v>
      </c>
      <c r="N6815" s="32">
        <f>IF('System Design'!$F$8=1,'Hourly Demand and Generation'!G6815*'System Design'!$F$21,IF('System Design'!$F$8=2,'Hourly Demand and Generation'!H6815*'System Design'!$F$21,IF('System Design'!$F$8=3,'Hourly Demand and Generation'!I6815*'System Design'!$F$21)))</f>
        <v>23.81435297633395</v>
      </c>
      <c r="O6815" s="32">
        <f>IF('System Design'!$F$8=1,'Hourly Demand and Generation'!J6815*'System Design'!$F$22,IF('System Design'!$F$8=2,'Hourly Demand and Generation'!K6815*'System Design'!$F$22,IF('System Design'!$F$8=3,'Hourly Demand and Generation'!L6815*'System Design'!$F$22)))</f>
        <v>1012.5000000000001</v>
      </c>
      <c r="Q6815" s="32">
        <f t="shared" si="1519"/>
        <v>0</v>
      </c>
      <c r="R6815" s="32">
        <f t="shared" si="1522"/>
        <v>5400</v>
      </c>
      <c r="S6815" s="32">
        <f t="shared" si="1523"/>
        <v>0</v>
      </c>
      <c r="T6815" s="32">
        <f t="shared" si="1524"/>
        <v>21600</v>
      </c>
      <c r="U6815" s="32">
        <f t="shared" si="1525"/>
        <v>0</v>
      </c>
      <c r="V6815" s="32">
        <f t="shared" si="1520"/>
        <v>599.81435297633402</v>
      </c>
      <c r="W6815" s="32">
        <f t="shared" si="1526"/>
        <v>599.81435297633402</v>
      </c>
      <c r="X6815" s="32">
        <f t="shared" si="1527"/>
        <v>599.81435297633402</v>
      </c>
    </row>
    <row r="6816" spans="1:24" x14ac:dyDescent="0.25">
      <c r="A6816" s="2"/>
      <c r="B6816" s="2" t="s">
        <v>11</v>
      </c>
      <c r="C6816" s="2">
        <f t="shared" si="1528"/>
        <v>284</v>
      </c>
      <c r="D6816" s="2">
        <f t="shared" si="1529"/>
        <v>20</v>
      </c>
      <c r="E6816" s="2">
        <f t="shared" si="1521"/>
        <v>6812</v>
      </c>
      <c r="F6816" s="11">
        <v>427.5</v>
      </c>
      <c r="G6816" s="9">
        <v>0</v>
      </c>
      <c r="H6816" s="9">
        <v>0</v>
      </c>
      <c r="I6816" s="9">
        <v>0</v>
      </c>
      <c r="J6816" s="9">
        <v>0.40500000000000003</v>
      </c>
      <c r="K6816" s="9">
        <v>0.40500000000000003</v>
      </c>
      <c r="L6816" s="9">
        <v>0.40500000000000003</v>
      </c>
      <c r="N6816" s="32">
        <f>IF('System Design'!$F$8=1,'Hourly Demand and Generation'!G6816*'System Design'!$F$21,IF('System Design'!$F$8=2,'Hourly Demand and Generation'!H6816*'System Design'!$F$21,IF('System Design'!$F$8=3,'Hourly Demand and Generation'!I6816*'System Design'!$F$21)))</f>
        <v>0</v>
      </c>
      <c r="O6816" s="32">
        <f>IF('System Design'!$F$8=1,'Hourly Demand and Generation'!J6816*'System Design'!$F$22,IF('System Design'!$F$8=2,'Hourly Demand and Generation'!K6816*'System Design'!$F$22,IF('System Design'!$F$8=3,'Hourly Demand and Generation'!L6816*'System Design'!$F$22)))</f>
        <v>1012.5000000000001</v>
      </c>
      <c r="Q6816" s="32">
        <f t="shared" si="1519"/>
        <v>0</v>
      </c>
      <c r="R6816" s="32">
        <f t="shared" si="1522"/>
        <v>5400</v>
      </c>
      <c r="S6816" s="32">
        <f t="shared" si="1523"/>
        <v>0</v>
      </c>
      <c r="T6816" s="32">
        <f t="shared" si="1524"/>
        <v>21600</v>
      </c>
      <c r="U6816" s="32">
        <f t="shared" si="1525"/>
        <v>0</v>
      </c>
      <c r="V6816" s="32">
        <f t="shared" si="1520"/>
        <v>585.00000000000011</v>
      </c>
      <c r="W6816" s="32">
        <f t="shared" si="1526"/>
        <v>585.00000000000011</v>
      </c>
      <c r="X6816" s="32">
        <f t="shared" si="1527"/>
        <v>585.00000000000011</v>
      </c>
    </row>
    <row r="6817" spans="1:24" x14ac:dyDescent="0.25">
      <c r="A6817" s="2"/>
      <c r="B6817" s="2" t="s">
        <v>11</v>
      </c>
      <c r="C6817" s="2">
        <f t="shared" si="1528"/>
        <v>284</v>
      </c>
      <c r="D6817" s="2">
        <f t="shared" si="1529"/>
        <v>21</v>
      </c>
      <c r="E6817" s="2">
        <f t="shared" si="1521"/>
        <v>6813</v>
      </c>
      <c r="F6817" s="11">
        <v>405</v>
      </c>
      <c r="G6817" s="9">
        <v>0</v>
      </c>
      <c r="H6817" s="9">
        <v>0</v>
      </c>
      <c r="I6817" s="9">
        <v>0</v>
      </c>
      <c r="J6817" s="9">
        <v>0.40500000000000003</v>
      </c>
      <c r="K6817" s="9">
        <v>0.40500000000000003</v>
      </c>
      <c r="L6817" s="9">
        <v>0.40500000000000003</v>
      </c>
      <c r="N6817" s="32">
        <f>IF('System Design'!$F$8=1,'Hourly Demand and Generation'!G6817*'System Design'!$F$21,IF('System Design'!$F$8=2,'Hourly Demand and Generation'!H6817*'System Design'!$F$21,IF('System Design'!$F$8=3,'Hourly Demand and Generation'!I6817*'System Design'!$F$21)))</f>
        <v>0</v>
      </c>
      <c r="O6817" s="32">
        <f>IF('System Design'!$F$8=1,'Hourly Demand and Generation'!J6817*'System Design'!$F$22,IF('System Design'!$F$8=2,'Hourly Demand and Generation'!K6817*'System Design'!$F$22,IF('System Design'!$F$8=3,'Hourly Demand and Generation'!L6817*'System Design'!$F$22)))</f>
        <v>1012.5000000000001</v>
      </c>
      <c r="Q6817" s="32">
        <f t="shared" si="1519"/>
        <v>0</v>
      </c>
      <c r="R6817" s="32">
        <f t="shared" si="1522"/>
        <v>5400</v>
      </c>
      <c r="S6817" s="32">
        <f t="shared" si="1523"/>
        <v>0</v>
      </c>
      <c r="T6817" s="32">
        <f t="shared" si="1524"/>
        <v>21600</v>
      </c>
      <c r="U6817" s="32">
        <f t="shared" si="1525"/>
        <v>0</v>
      </c>
      <c r="V6817" s="32">
        <f t="shared" si="1520"/>
        <v>607.50000000000011</v>
      </c>
      <c r="W6817" s="32">
        <f t="shared" si="1526"/>
        <v>607.50000000000011</v>
      </c>
      <c r="X6817" s="32">
        <f t="shared" si="1527"/>
        <v>607.50000000000011</v>
      </c>
    </row>
    <row r="6818" spans="1:24" x14ac:dyDescent="0.25">
      <c r="A6818" s="2"/>
      <c r="B6818" s="2" t="s">
        <v>11</v>
      </c>
      <c r="C6818" s="2">
        <f t="shared" si="1528"/>
        <v>284</v>
      </c>
      <c r="D6818" s="2">
        <f t="shared" si="1529"/>
        <v>22</v>
      </c>
      <c r="E6818" s="2">
        <f t="shared" si="1521"/>
        <v>6814</v>
      </c>
      <c r="F6818" s="11">
        <v>382.5</v>
      </c>
      <c r="G6818" s="9">
        <v>0</v>
      </c>
      <c r="H6818" s="9">
        <v>0</v>
      </c>
      <c r="I6818" s="9">
        <v>0</v>
      </c>
      <c r="J6818" s="9">
        <v>0.42749999999999999</v>
      </c>
      <c r="K6818" s="9">
        <v>0.42749999999999999</v>
      </c>
      <c r="L6818" s="9">
        <v>0.42749999999999999</v>
      </c>
      <c r="N6818" s="32">
        <f>IF('System Design'!$F$8=1,'Hourly Demand and Generation'!G6818*'System Design'!$F$21,IF('System Design'!$F$8=2,'Hourly Demand and Generation'!H6818*'System Design'!$F$21,IF('System Design'!$F$8=3,'Hourly Demand and Generation'!I6818*'System Design'!$F$21)))</f>
        <v>0</v>
      </c>
      <c r="O6818" s="32">
        <f>IF('System Design'!$F$8=1,'Hourly Demand and Generation'!J6818*'System Design'!$F$22,IF('System Design'!$F$8=2,'Hourly Demand and Generation'!K6818*'System Design'!$F$22,IF('System Design'!$F$8=3,'Hourly Demand and Generation'!L6818*'System Design'!$F$22)))</f>
        <v>1068.75</v>
      </c>
      <c r="Q6818" s="32">
        <f t="shared" si="1519"/>
        <v>0</v>
      </c>
      <c r="R6818" s="32">
        <f t="shared" si="1522"/>
        <v>5400</v>
      </c>
      <c r="S6818" s="32">
        <f t="shared" si="1523"/>
        <v>0</v>
      </c>
      <c r="T6818" s="32">
        <f t="shared" si="1524"/>
        <v>21600</v>
      </c>
      <c r="U6818" s="32">
        <f t="shared" si="1525"/>
        <v>0</v>
      </c>
      <c r="V6818" s="32">
        <f t="shared" si="1520"/>
        <v>686.25</v>
      </c>
      <c r="W6818" s="32">
        <f t="shared" si="1526"/>
        <v>686.25</v>
      </c>
      <c r="X6818" s="32">
        <f t="shared" si="1527"/>
        <v>686.25</v>
      </c>
    </row>
    <row r="6819" spans="1:24" x14ac:dyDescent="0.25">
      <c r="A6819" s="2"/>
      <c r="B6819" s="2" t="s">
        <v>11</v>
      </c>
      <c r="C6819" s="2">
        <f t="shared" si="1528"/>
        <v>284</v>
      </c>
      <c r="D6819" s="2">
        <f t="shared" si="1529"/>
        <v>23</v>
      </c>
      <c r="E6819" s="2">
        <f t="shared" si="1521"/>
        <v>6815</v>
      </c>
      <c r="F6819" s="11">
        <v>360</v>
      </c>
      <c r="G6819" s="9">
        <v>0</v>
      </c>
      <c r="H6819" s="9">
        <v>0</v>
      </c>
      <c r="I6819" s="9">
        <v>0</v>
      </c>
      <c r="J6819" s="9">
        <v>0.36</v>
      </c>
      <c r="K6819" s="9">
        <v>0.36</v>
      </c>
      <c r="L6819" s="9">
        <v>0.36</v>
      </c>
      <c r="N6819" s="32">
        <f>IF('System Design'!$F$8=1,'Hourly Demand and Generation'!G6819*'System Design'!$F$21,IF('System Design'!$F$8=2,'Hourly Demand and Generation'!H6819*'System Design'!$F$21,IF('System Design'!$F$8=3,'Hourly Demand and Generation'!I6819*'System Design'!$F$21)))</f>
        <v>0</v>
      </c>
      <c r="O6819" s="32">
        <f>IF('System Design'!$F$8=1,'Hourly Demand and Generation'!J6819*'System Design'!$F$22,IF('System Design'!$F$8=2,'Hourly Demand and Generation'!K6819*'System Design'!$F$22,IF('System Design'!$F$8=3,'Hourly Demand and Generation'!L6819*'System Design'!$F$22)))</f>
        <v>900</v>
      </c>
      <c r="Q6819" s="32">
        <f t="shared" si="1519"/>
        <v>0</v>
      </c>
      <c r="R6819" s="32">
        <f t="shared" si="1522"/>
        <v>5400</v>
      </c>
      <c r="S6819" s="32">
        <f t="shared" si="1523"/>
        <v>0</v>
      </c>
      <c r="T6819" s="32">
        <f t="shared" si="1524"/>
        <v>21600</v>
      </c>
      <c r="U6819" s="32">
        <f t="shared" si="1525"/>
        <v>0</v>
      </c>
      <c r="V6819" s="32">
        <f t="shared" si="1520"/>
        <v>540</v>
      </c>
      <c r="W6819" s="32">
        <f t="shared" si="1526"/>
        <v>540</v>
      </c>
      <c r="X6819" s="32">
        <f t="shared" si="1527"/>
        <v>540</v>
      </c>
    </row>
    <row r="6820" spans="1:24" x14ac:dyDescent="0.25">
      <c r="A6820" s="2"/>
      <c r="B6820" s="2" t="s">
        <v>11</v>
      </c>
      <c r="C6820" s="2">
        <f t="shared" si="1528"/>
        <v>284</v>
      </c>
      <c r="D6820" s="2">
        <f t="shared" si="1529"/>
        <v>24</v>
      </c>
      <c r="E6820" s="2">
        <f t="shared" si="1521"/>
        <v>6816</v>
      </c>
      <c r="F6820" s="11">
        <v>315</v>
      </c>
      <c r="G6820" s="9">
        <v>0</v>
      </c>
      <c r="H6820" s="9">
        <v>0</v>
      </c>
      <c r="I6820" s="9">
        <v>0</v>
      </c>
      <c r="J6820" s="9">
        <v>0.36</v>
      </c>
      <c r="K6820" s="9">
        <v>0.36</v>
      </c>
      <c r="L6820" s="9">
        <v>0.36</v>
      </c>
      <c r="N6820" s="32">
        <f>IF('System Design'!$F$8=1,'Hourly Demand and Generation'!G6820*'System Design'!$F$21,IF('System Design'!$F$8=2,'Hourly Demand and Generation'!H6820*'System Design'!$F$21,IF('System Design'!$F$8=3,'Hourly Demand and Generation'!I6820*'System Design'!$F$21)))</f>
        <v>0</v>
      </c>
      <c r="O6820" s="32">
        <f>IF('System Design'!$F$8=1,'Hourly Demand and Generation'!J6820*'System Design'!$F$22,IF('System Design'!$F$8=2,'Hourly Demand and Generation'!K6820*'System Design'!$F$22,IF('System Design'!$F$8=3,'Hourly Demand and Generation'!L6820*'System Design'!$F$22)))</f>
        <v>900</v>
      </c>
      <c r="Q6820" s="32">
        <f t="shared" si="1519"/>
        <v>0</v>
      </c>
      <c r="R6820" s="32">
        <f t="shared" si="1522"/>
        <v>5400</v>
      </c>
      <c r="S6820" s="32">
        <f t="shared" si="1523"/>
        <v>0</v>
      </c>
      <c r="T6820" s="32">
        <f t="shared" si="1524"/>
        <v>21600</v>
      </c>
      <c r="U6820" s="32">
        <f t="shared" si="1525"/>
        <v>0</v>
      </c>
      <c r="V6820" s="32">
        <f t="shared" si="1520"/>
        <v>585</v>
      </c>
      <c r="W6820" s="32">
        <f t="shared" si="1526"/>
        <v>585</v>
      </c>
      <c r="X6820" s="32">
        <f t="shared" si="1527"/>
        <v>585</v>
      </c>
    </row>
    <row r="6821" spans="1:24" x14ac:dyDescent="0.25">
      <c r="A6821" s="2"/>
      <c r="B6821" s="2" t="s">
        <v>11</v>
      </c>
      <c r="C6821" s="2">
        <f>C6820+1</f>
        <v>285</v>
      </c>
      <c r="D6821" s="2">
        <v>1</v>
      </c>
      <c r="E6821" s="2">
        <f t="shared" si="1521"/>
        <v>6817</v>
      </c>
      <c r="F6821" s="11">
        <v>270</v>
      </c>
      <c r="G6821" s="9">
        <v>0</v>
      </c>
      <c r="H6821" s="9">
        <v>0</v>
      </c>
      <c r="I6821" s="9">
        <v>0</v>
      </c>
      <c r="J6821" s="9">
        <v>0.30533960747362099</v>
      </c>
      <c r="K6821" s="9">
        <v>0.30533960747362099</v>
      </c>
      <c r="L6821" s="9">
        <v>0.45</v>
      </c>
      <c r="N6821" s="32">
        <f>IF('System Design'!$F$8=1,'Hourly Demand and Generation'!G6821*'System Design'!$F$21,IF('System Design'!$F$8=2,'Hourly Demand and Generation'!H6821*'System Design'!$F$21,IF('System Design'!$F$8=3,'Hourly Demand and Generation'!I6821*'System Design'!$F$21)))</f>
        <v>0</v>
      </c>
      <c r="O6821" s="32">
        <f>IF('System Design'!$F$8=1,'Hourly Demand and Generation'!J6821*'System Design'!$F$22,IF('System Design'!$F$8=2,'Hourly Demand and Generation'!K6821*'System Design'!$F$22,IF('System Design'!$F$8=3,'Hourly Demand and Generation'!L6821*'System Design'!$F$22)))</f>
        <v>1125</v>
      </c>
      <c r="Q6821" s="32">
        <f t="shared" si="1519"/>
        <v>0</v>
      </c>
      <c r="R6821" s="32">
        <f t="shared" si="1522"/>
        <v>5400</v>
      </c>
      <c r="S6821" s="32">
        <f t="shared" si="1523"/>
        <v>0</v>
      </c>
      <c r="T6821" s="32">
        <f t="shared" si="1524"/>
        <v>21600</v>
      </c>
      <c r="U6821" s="32">
        <f t="shared" si="1525"/>
        <v>0</v>
      </c>
      <c r="V6821" s="32">
        <f t="shared" si="1520"/>
        <v>855</v>
      </c>
      <c r="W6821" s="32">
        <f t="shared" si="1526"/>
        <v>855</v>
      </c>
      <c r="X6821" s="32">
        <f t="shared" si="1527"/>
        <v>855</v>
      </c>
    </row>
    <row r="6822" spans="1:24" x14ac:dyDescent="0.25">
      <c r="A6822" s="2"/>
      <c r="B6822" s="2" t="s">
        <v>11</v>
      </c>
      <c r="C6822" s="2">
        <f>C6821</f>
        <v>285</v>
      </c>
      <c r="D6822" s="2">
        <f>D6821+1</f>
        <v>2</v>
      </c>
      <c r="E6822" s="2">
        <f t="shared" si="1521"/>
        <v>6818</v>
      </c>
      <c r="F6822" s="11">
        <v>247.5</v>
      </c>
      <c r="G6822" s="9">
        <v>0</v>
      </c>
      <c r="H6822" s="9">
        <v>0</v>
      </c>
      <c r="I6822" s="9">
        <v>0</v>
      </c>
      <c r="J6822" s="9">
        <v>0.27480564672625901</v>
      </c>
      <c r="K6822" s="9">
        <v>0.27480564672625901</v>
      </c>
      <c r="L6822" s="9">
        <v>0.40500000000000003</v>
      </c>
      <c r="N6822" s="32">
        <f>IF('System Design'!$F$8=1,'Hourly Demand and Generation'!G6822*'System Design'!$F$21,IF('System Design'!$F$8=2,'Hourly Demand and Generation'!H6822*'System Design'!$F$21,IF('System Design'!$F$8=3,'Hourly Demand and Generation'!I6822*'System Design'!$F$21)))</f>
        <v>0</v>
      </c>
      <c r="O6822" s="32">
        <f>IF('System Design'!$F$8=1,'Hourly Demand and Generation'!J6822*'System Design'!$F$22,IF('System Design'!$F$8=2,'Hourly Demand and Generation'!K6822*'System Design'!$F$22,IF('System Design'!$F$8=3,'Hourly Demand and Generation'!L6822*'System Design'!$F$22)))</f>
        <v>1012.5000000000001</v>
      </c>
      <c r="Q6822" s="32">
        <f t="shared" si="1519"/>
        <v>0</v>
      </c>
      <c r="R6822" s="32">
        <f t="shared" si="1522"/>
        <v>5400</v>
      </c>
      <c r="S6822" s="32">
        <f t="shared" si="1523"/>
        <v>0</v>
      </c>
      <c r="T6822" s="32">
        <f t="shared" si="1524"/>
        <v>21600</v>
      </c>
      <c r="U6822" s="32">
        <f t="shared" si="1525"/>
        <v>0</v>
      </c>
      <c r="V6822" s="32">
        <f t="shared" si="1520"/>
        <v>765.00000000000011</v>
      </c>
      <c r="W6822" s="32">
        <f t="shared" si="1526"/>
        <v>765.00000000000011</v>
      </c>
      <c r="X6822" s="32">
        <f t="shared" si="1527"/>
        <v>765.00000000000011</v>
      </c>
    </row>
    <row r="6823" spans="1:24" x14ac:dyDescent="0.25">
      <c r="A6823" s="2"/>
      <c r="B6823" s="2" t="s">
        <v>11</v>
      </c>
      <c r="C6823" s="2">
        <f t="shared" ref="C6823:C6844" si="1530">C6822</f>
        <v>285</v>
      </c>
      <c r="D6823" s="2">
        <f t="shared" ref="D6823:D6844" si="1531">D6822+1</f>
        <v>3</v>
      </c>
      <c r="E6823" s="2">
        <f t="shared" si="1521"/>
        <v>6819</v>
      </c>
      <c r="F6823" s="11">
        <v>225</v>
      </c>
      <c r="G6823" s="9">
        <v>0</v>
      </c>
      <c r="H6823" s="9">
        <v>0</v>
      </c>
      <c r="I6823" s="9">
        <v>0</v>
      </c>
      <c r="J6823" s="9">
        <v>0.27480564672625901</v>
      </c>
      <c r="K6823" s="9">
        <v>0.27480564672625901</v>
      </c>
      <c r="L6823" s="9">
        <v>0.40500000000000003</v>
      </c>
      <c r="N6823" s="32">
        <f>IF('System Design'!$F$8=1,'Hourly Demand and Generation'!G6823*'System Design'!$F$21,IF('System Design'!$F$8=2,'Hourly Demand and Generation'!H6823*'System Design'!$F$21,IF('System Design'!$F$8=3,'Hourly Demand and Generation'!I6823*'System Design'!$F$21)))</f>
        <v>0</v>
      </c>
      <c r="O6823" s="32">
        <f>IF('System Design'!$F$8=1,'Hourly Demand and Generation'!J6823*'System Design'!$F$22,IF('System Design'!$F$8=2,'Hourly Demand and Generation'!K6823*'System Design'!$F$22,IF('System Design'!$F$8=3,'Hourly Demand and Generation'!L6823*'System Design'!$F$22)))</f>
        <v>1012.5000000000001</v>
      </c>
      <c r="Q6823" s="32">
        <f t="shared" si="1519"/>
        <v>0</v>
      </c>
      <c r="R6823" s="32">
        <f t="shared" si="1522"/>
        <v>5400</v>
      </c>
      <c r="S6823" s="32">
        <f t="shared" si="1523"/>
        <v>0</v>
      </c>
      <c r="T6823" s="32">
        <f t="shared" si="1524"/>
        <v>21600</v>
      </c>
      <c r="U6823" s="32">
        <f t="shared" si="1525"/>
        <v>0</v>
      </c>
      <c r="V6823" s="32">
        <f t="shared" si="1520"/>
        <v>787.50000000000011</v>
      </c>
      <c r="W6823" s="32">
        <f t="shared" si="1526"/>
        <v>787.50000000000011</v>
      </c>
      <c r="X6823" s="32">
        <f t="shared" si="1527"/>
        <v>787.50000000000011</v>
      </c>
    </row>
    <row r="6824" spans="1:24" x14ac:dyDescent="0.25">
      <c r="A6824" s="2"/>
      <c r="B6824" s="2" t="s">
        <v>11</v>
      </c>
      <c r="C6824" s="2">
        <f t="shared" si="1530"/>
        <v>285</v>
      </c>
      <c r="D6824" s="2">
        <f t="shared" si="1531"/>
        <v>4</v>
      </c>
      <c r="E6824" s="2">
        <f t="shared" si="1521"/>
        <v>6820</v>
      </c>
      <c r="F6824" s="11">
        <v>270</v>
      </c>
      <c r="G6824" s="9">
        <v>0</v>
      </c>
      <c r="H6824" s="9">
        <v>0</v>
      </c>
      <c r="I6824" s="9">
        <v>0</v>
      </c>
      <c r="J6824" s="9">
        <v>0.30533960747362099</v>
      </c>
      <c r="K6824" s="9">
        <v>0.30533960747362099</v>
      </c>
      <c r="L6824" s="9">
        <v>0.45</v>
      </c>
      <c r="N6824" s="32">
        <f>IF('System Design'!$F$8=1,'Hourly Demand and Generation'!G6824*'System Design'!$F$21,IF('System Design'!$F$8=2,'Hourly Demand and Generation'!H6824*'System Design'!$F$21,IF('System Design'!$F$8=3,'Hourly Demand and Generation'!I6824*'System Design'!$F$21)))</f>
        <v>0</v>
      </c>
      <c r="O6824" s="32">
        <f>IF('System Design'!$F$8=1,'Hourly Demand and Generation'!J6824*'System Design'!$F$22,IF('System Design'!$F$8=2,'Hourly Demand and Generation'!K6824*'System Design'!$F$22,IF('System Design'!$F$8=3,'Hourly Demand and Generation'!L6824*'System Design'!$F$22)))</f>
        <v>1125</v>
      </c>
      <c r="Q6824" s="32">
        <f t="shared" si="1519"/>
        <v>0</v>
      </c>
      <c r="R6824" s="32">
        <f t="shared" si="1522"/>
        <v>5400</v>
      </c>
      <c r="S6824" s="32">
        <f t="shared" si="1523"/>
        <v>0</v>
      </c>
      <c r="T6824" s="32">
        <f t="shared" si="1524"/>
        <v>21600</v>
      </c>
      <c r="U6824" s="32">
        <f t="shared" si="1525"/>
        <v>0</v>
      </c>
      <c r="V6824" s="32">
        <f t="shared" si="1520"/>
        <v>855</v>
      </c>
      <c r="W6824" s="32">
        <f t="shared" si="1526"/>
        <v>855</v>
      </c>
      <c r="X6824" s="32">
        <f t="shared" si="1527"/>
        <v>855</v>
      </c>
    </row>
    <row r="6825" spans="1:24" x14ac:dyDescent="0.25">
      <c r="A6825" s="2"/>
      <c r="B6825" s="2" t="s">
        <v>11</v>
      </c>
      <c r="C6825" s="2">
        <f t="shared" si="1530"/>
        <v>285</v>
      </c>
      <c r="D6825" s="2">
        <f t="shared" si="1531"/>
        <v>5</v>
      </c>
      <c r="E6825" s="2">
        <f t="shared" si="1521"/>
        <v>6821</v>
      </c>
      <c r="F6825" s="11">
        <v>292.5</v>
      </c>
      <c r="G6825" s="9">
        <v>0</v>
      </c>
      <c r="H6825" s="9">
        <v>2.5600000000000001E-2</v>
      </c>
      <c r="I6825" s="9">
        <v>5.1200000000000002E-2</v>
      </c>
      <c r="J6825" s="9">
        <v>0.24427168597889701</v>
      </c>
      <c r="K6825" s="9">
        <v>0.24427168597889701</v>
      </c>
      <c r="L6825" s="9">
        <v>0.36</v>
      </c>
      <c r="N6825" s="32">
        <f>IF('System Design'!$F$8=1,'Hourly Demand and Generation'!G6825*'System Design'!$F$21,IF('System Design'!$F$8=2,'Hourly Demand and Generation'!H6825*'System Design'!$F$21,IF('System Design'!$F$8=3,'Hourly Demand and Generation'!I6825*'System Design'!$F$21)))</f>
        <v>25.6</v>
      </c>
      <c r="O6825" s="32">
        <f>IF('System Design'!$F$8=1,'Hourly Demand and Generation'!J6825*'System Design'!$F$22,IF('System Design'!$F$8=2,'Hourly Demand and Generation'!K6825*'System Design'!$F$22,IF('System Design'!$F$8=3,'Hourly Demand and Generation'!L6825*'System Design'!$F$22)))</f>
        <v>900</v>
      </c>
      <c r="Q6825" s="32">
        <f t="shared" si="1519"/>
        <v>0</v>
      </c>
      <c r="R6825" s="32">
        <f t="shared" si="1522"/>
        <v>5400</v>
      </c>
      <c r="S6825" s="32">
        <f t="shared" si="1523"/>
        <v>0</v>
      </c>
      <c r="T6825" s="32">
        <f t="shared" si="1524"/>
        <v>21600</v>
      </c>
      <c r="U6825" s="32">
        <f t="shared" si="1525"/>
        <v>0</v>
      </c>
      <c r="V6825" s="32">
        <f t="shared" si="1520"/>
        <v>633.1</v>
      </c>
      <c r="W6825" s="32">
        <f t="shared" si="1526"/>
        <v>633.1</v>
      </c>
      <c r="X6825" s="32">
        <f t="shared" si="1527"/>
        <v>633.1</v>
      </c>
    </row>
    <row r="6826" spans="1:24" x14ac:dyDescent="0.25">
      <c r="A6826" s="2"/>
      <c r="B6826" s="2" t="s">
        <v>11</v>
      </c>
      <c r="C6826" s="2">
        <f t="shared" si="1530"/>
        <v>285</v>
      </c>
      <c r="D6826" s="2">
        <f t="shared" si="1531"/>
        <v>6</v>
      </c>
      <c r="E6826" s="2">
        <f t="shared" si="1521"/>
        <v>6822</v>
      </c>
      <c r="F6826" s="11">
        <v>315</v>
      </c>
      <c r="G6826" s="9">
        <v>5.1200000000000002E-2</v>
      </c>
      <c r="H6826" s="9">
        <v>0.08</v>
      </c>
      <c r="I6826" s="9">
        <v>0.10879999999999999</v>
      </c>
      <c r="J6826" s="9">
        <v>0.24427168597889701</v>
      </c>
      <c r="K6826" s="9">
        <v>0.24427168597889701</v>
      </c>
      <c r="L6826" s="9">
        <v>0.36</v>
      </c>
      <c r="N6826" s="32">
        <f>IF('System Design'!$F$8=1,'Hourly Demand and Generation'!G6826*'System Design'!$F$21,IF('System Design'!$F$8=2,'Hourly Demand and Generation'!H6826*'System Design'!$F$21,IF('System Design'!$F$8=3,'Hourly Demand and Generation'!I6826*'System Design'!$F$21)))</f>
        <v>54.4</v>
      </c>
      <c r="O6826" s="32">
        <f>IF('System Design'!$F$8=1,'Hourly Demand and Generation'!J6826*'System Design'!$F$22,IF('System Design'!$F$8=2,'Hourly Demand and Generation'!K6826*'System Design'!$F$22,IF('System Design'!$F$8=3,'Hourly Demand and Generation'!L6826*'System Design'!$F$22)))</f>
        <v>900</v>
      </c>
      <c r="Q6826" s="32">
        <f t="shared" si="1519"/>
        <v>0</v>
      </c>
      <c r="R6826" s="32">
        <f t="shared" si="1522"/>
        <v>5400</v>
      </c>
      <c r="S6826" s="32">
        <f t="shared" si="1523"/>
        <v>0</v>
      </c>
      <c r="T6826" s="32">
        <f t="shared" si="1524"/>
        <v>21600</v>
      </c>
      <c r="U6826" s="32">
        <f t="shared" si="1525"/>
        <v>0</v>
      </c>
      <c r="V6826" s="32">
        <f t="shared" si="1520"/>
        <v>639.4</v>
      </c>
      <c r="W6826" s="32">
        <f t="shared" si="1526"/>
        <v>639.4</v>
      </c>
      <c r="X6826" s="32">
        <f t="shared" si="1527"/>
        <v>639.4</v>
      </c>
    </row>
    <row r="6827" spans="1:24" x14ac:dyDescent="0.25">
      <c r="A6827" s="2"/>
      <c r="B6827" s="2" t="s">
        <v>11</v>
      </c>
      <c r="C6827" s="2">
        <f t="shared" si="1530"/>
        <v>285</v>
      </c>
      <c r="D6827" s="2">
        <f t="shared" si="1531"/>
        <v>7</v>
      </c>
      <c r="E6827" s="2">
        <f t="shared" si="1521"/>
        <v>6823</v>
      </c>
      <c r="F6827" s="11">
        <v>337.5</v>
      </c>
      <c r="G6827" s="9">
        <v>0.10879999999999999</v>
      </c>
      <c r="H6827" s="9">
        <v>0.13439999999999999</v>
      </c>
      <c r="I6827" s="9">
        <v>0.16</v>
      </c>
      <c r="J6827" s="9">
        <v>0.27480564672625901</v>
      </c>
      <c r="K6827" s="9">
        <v>0.27480564672625901</v>
      </c>
      <c r="L6827" s="9">
        <v>0.40500000000000003</v>
      </c>
      <c r="N6827" s="32">
        <f>IF('System Design'!$F$8=1,'Hourly Demand and Generation'!G6827*'System Design'!$F$21,IF('System Design'!$F$8=2,'Hourly Demand and Generation'!H6827*'System Design'!$F$21,IF('System Design'!$F$8=3,'Hourly Demand and Generation'!I6827*'System Design'!$F$21)))</f>
        <v>80</v>
      </c>
      <c r="O6827" s="32">
        <f>IF('System Design'!$F$8=1,'Hourly Demand and Generation'!J6827*'System Design'!$F$22,IF('System Design'!$F$8=2,'Hourly Demand and Generation'!K6827*'System Design'!$F$22,IF('System Design'!$F$8=3,'Hourly Demand and Generation'!L6827*'System Design'!$F$22)))</f>
        <v>1012.5000000000001</v>
      </c>
      <c r="Q6827" s="32">
        <f t="shared" si="1519"/>
        <v>0</v>
      </c>
      <c r="R6827" s="32">
        <f t="shared" si="1522"/>
        <v>5400</v>
      </c>
      <c r="S6827" s="32">
        <f t="shared" si="1523"/>
        <v>0</v>
      </c>
      <c r="T6827" s="32">
        <f t="shared" si="1524"/>
        <v>21600</v>
      </c>
      <c r="U6827" s="32">
        <f t="shared" si="1525"/>
        <v>0</v>
      </c>
      <c r="V6827" s="32">
        <f t="shared" si="1520"/>
        <v>755</v>
      </c>
      <c r="W6827" s="32">
        <f t="shared" si="1526"/>
        <v>755</v>
      </c>
      <c r="X6827" s="32">
        <f t="shared" si="1527"/>
        <v>755</v>
      </c>
    </row>
    <row r="6828" spans="1:24" x14ac:dyDescent="0.25">
      <c r="A6828" s="2"/>
      <c r="B6828" s="2" t="s">
        <v>11</v>
      </c>
      <c r="C6828" s="2">
        <f t="shared" si="1530"/>
        <v>285</v>
      </c>
      <c r="D6828" s="2">
        <f t="shared" si="1531"/>
        <v>8</v>
      </c>
      <c r="E6828" s="2">
        <f t="shared" si="1521"/>
        <v>6824</v>
      </c>
      <c r="F6828" s="11">
        <v>360</v>
      </c>
      <c r="G6828" s="9">
        <v>0.2112</v>
      </c>
      <c r="H6828" s="9">
        <v>0.24</v>
      </c>
      <c r="I6828" s="9">
        <v>0.26879999999999998</v>
      </c>
      <c r="J6828" s="9">
        <v>0.27480564672625901</v>
      </c>
      <c r="K6828" s="9">
        <v>0.27480564672625901</v>
      </c>
      <c r="L6828" s="9">
        <v>0.40500000000000003</v>
      </c>
      <c r="N6828" s="32">
        <f>IF('System Design'!$F$8=1,'Hourly Demand and Generation'!G6828*'System Design'!$F$21,IF('System Design'!$F$8=2,'Hourly Demand and Generation'!H6828*'System Design'!$F$21,IF('System Design'!$F$8=3,'Hourly Demand and Generation'!I6828*'System Design'!$F$21)))</f>
        <v>134.4</v>
      </c>
      <c r="O6828" s="32">
        <f>IF('System Design'!$F$8=1,'Hourly Demand and Generation'!J6828*'System Design'!$F$22,IF('System Design'!$F$8=2,'Hourly Demand and Generation'!K6828*'System Design'!$F$22,IF('System Design'!$F$8=3,'Hourly Demand and Generation'!L6828*'System Design'!$F$22)))</f>
        <v>1012.5000000000001</v>
      </c>
      <c r="Q6828" s="32">
        <f t="shared" si="1519"/>
        <v>0</v>
      </c>
      <c r="R6828" s="32">
        <f t="shared" si="1522"/>
        <v>5400</v>
      </c>
      <c r="S6828" s="32">
        <f t="shared" si="1523"/>
        <v>0</v>
      </c>
      <c r="T6828" s="32">
        <f t="shared" si="1524"/>
        <v>21600</v>
      </c>
      <c r="U6828" s="32">
        <f t="shared" si="1525"/>
        <v>0</v>
      </c>
      <c r="V6828" s="32">
        <f t="shared" si="1520"/>
        <v>786.90000000000009</v>
      </c>
      <c r="W6828" s="32">
        <f t="shared" si="1526"/>
        <v>786.90000000000009</v>
      </c>
      <c r="X6828" s="32">
        <f t="shared" si="1527"/>
        <v>786.90000000000009</v>
      </c>
    </row>
    <row r="6829" spans="1:24" x14ac:dyDescent="0.25">
      <c r="A6829" s="2"/>
      <c r="B6829" s="2" t="s">
        <v>11</v>
      </c>
      <c r="C6829" s="2">
        <f t="shared" si="1530"/>
        <v>285</v>
      </c>
      <c r="D6829" s="2">
        <f t="shared" si="1531"/>
        <v>9</v>
      </c>
      <c r="E6829" s="2">
        <f t="shared" si="1521"/>
        <v>6825</v>
      </c>
      <c r="F6829" s="11">
        <v>360</v>
      </c>
      <c r="G6829" s="9">
        <v>0.32</v>
      </c>
      <c r="H6829" s="9">
        <v>0.34560000000000002</v>
      </c>
      <c r="I6829" s="9">
        <v>0.37119999999999997</v>
      </c>
      <c r="J6829" s="9">
        <v>0.24427168597889701</v>
      </c>
      <c r="K6829" s="9">
        <v>0.24427168597889701</v>
      </c>
      <c r="L6829" s="9">
        <v>0.36</v>
      </c>
      <c r="N6829" s="32">
        <f>IF('System Design'!$F$8=1,'Hourly Demand and Generation'!G6829*'System Design'!$F$21,IF('System Design'!$F$8=2,'Hourly Demand and Generation'!H6829*'System Design'!$F$21,IF('System Design'!$F$8=3,'Hourly Demand and Generation'!I6829*'System Design'!$F$21)))</f>
        <v>185.6</v>
      </c>
      <c r="O6829" s="32">
        <f>IF('System Design'!$F$8=1,'Hourly Demand and Generation'!J6829*'System Design'!$F$22,IF('System Design'!$F$8=2,'Hourly Demand and Generation'!K6829*'System Design'!$F$22,IF('System Design'!$F$8=3,'Hourly Demand and Generation'!L6829*'System Design'!$F$22)))</f>
        <v>900</v>
      </c>
      <c r="Q6829" s="32">
        <f t="shared" si="1519"/>
        <v>0</v>
      </c>
      <c r="R6829" s="32">
        <f t="shared" si="1522"/>
        <v>5400</v>
      </c>
      <c r="S6829" s="32">
        <f t="shared" si="1523"/>
        <v>0</v>
      </c>
      <c r="T6829" s="32">
        <f t="shared" si="1524"/>
        <v>21600</v>
      </c>
      <c r="U6829" s="32">
        <f t="shared" si="1525"/>
        <v>0</v>
      </c>
      <c r="V6829" s="32">
        <f t="shared" si="1520"/>
        <v>725.59999999999991</v>
      </c>
      <c r="W6829" s="32">
        <f t="shared" si="1526"/>
        <v>725.59999999999991</v>
      </c>
      <c r="X6829" s="32">
        <f t="shared" si="1527"/>
        <v>725.59999999999991</v>
      </c>
    </row>
    <row r="6830" spans="1:24" x14ac:dyDescent="0.25">
      <c r="A6830" s="2"/>
      <c r="B6830" s="2" t="s">
        <v>11</v>
      </c>
      <c r="C6830" s="2">
        <f t="shared" si="1530"/>
        <v>285</v>
      </c>
      <c r="D6830" s="2">
        <f t="shared" si="1531"/>
        <v>10</v>
      </c>
      <c r="E6830" s="2">
        <f t="shared" si="1521"/>
        <v>6826</v>
      </c>
      <c r="F6830" s="11">
        <v>351</v>
      </c>
      <c r="G6830" s="9">
        <v>0.42880000000000001</v>
      </c>
      <c r="H6830" s="9">
        <v>0.45440000000000003</v>
      </c>
      <c r="I6830" s="9">
        <v>0.48</v>
      </c>
      <c r="J6830" s="9">
        <v>0.27480564672625901</v>
      </c>
      <c r="K6830" s="9">
        <v>0.27480564672625901</v>
      </c>
      <c r="L6830" s="9">
        <v>0.40500000000000003</v>
      </c>
      <c r="N6830" s="32">
        <f>IF('System Design'!$F$8=1,'Hourly Demand and Generation'!G6830*'System Design'!$F$21,IF('System Design'!$F$8=2,'Hourly Demand and Generation'!H6830*'System Design'!$F$21,IF('System Design'!$F$8=3,'Hourly Demand and Generation'!I6830*'System Design'!$F$21)))</f>
        <v>240</v>
      </c>
      <c r="O6830" s="32">
        <f>IF('System Design'!$F$8=1,'Hourly Demand and Generation'!J6830*'System Design'!$F$22,IF('System Design'!$F$8=2,'Hourly Demand and Generation'!K6830*'System Design'!$F$22,IF('System Design'!$F$8=3,'Hourly Demand and Generation'!L6830*'System Design'!$F$22)))</f>
        <v>1012.5000000000001</v>
      </c>
      <c r="Q6830" s="32">
        <f t="shared" si="1519"/>
        <v>0</v>
      </c>
      <c r="R6830" s="32">
        <f t="shared" si="1522"/>
        <v>5400</v>
      </c>
      <c r="S6830" s="32">
        <f t="shared" si="1523"/>
        <v>0</v>
      </c>
      <c r="T6830" s="32">
        <f t="shared" si="1524"/>
        <v>21600</v>
      </c>
      <c r="U6830" s="32">
        <f t="shared" si="1525"/>
        <v>0</v>
      </c>
      <c r="V6830" s="32">
        <f t="shared" si="1520"/>
        <v>901.5</v>
      </c>
      <c r="W6830" s="32">
        <f t="shared" si="1526"/>
        <v>901.5</v>
      </c>
      <c r="X6830" s="32">
        <f t="shared" si="1527"/>
        <v>901.5</v>
      </c>
    </row>
    <row r="6831" spans="1:24" x14ac:dyDescent="0.25">
      <c r="A6831" s="2"/>
      <c r="B6831" s="2" t="s">
        <v>11</v>
      </c>
      <c r="C6831" s="2">
        <f t="shared" si="1530"/>
        <v>285</v>
      </c>
      <c r="D6831" s="2">
        <f t="shared" si="1531"/>
        <v>11</v>
      </c>
      <c r="E6831" s="2">
        <f t="shared" si="1521"/>
        <v>6827</v>
      </c>
      <c r="F6831" s="11">
        <v>346.5</v>
      </c>
      <c r="G6831" s="9">
        <v>0.53120000000000001</v>
      </c>
      <c r="H6831" s="9">
        <v>0.56000000000000005</v>
      </c>
      <c r="I6831" s="9">
        <v>0.58879999999999999</v>
      </c>
      <c r="J6831" s="9">
        <v>0.24427168597889701</v>
      </c>
      <c r="K6831" s="9">
        <v>0.24427168597889701</v>
      </c>
      <c r="L6831" s="9">
        <v>0.36</v>
      </c>
      <c r="N6831" s="32">
        <f>IF('System Design'!$F$8=1,'Hourly Demand and Generation'!G6831*'System Design'!$F$21,IF('System Design'!$F$8=2,'Hourly Demand and Generation'!H6831*'System Design'!$F$21,IF('System Design'!$F$8=3,'Hourly Demand and Generation'!I6831*'System Design'!$F$21)))</f>
        <v>294.39999999999998</v>
      </c>
      <c r="O6831" s="32">
        <f>IF('System Design'!$F$8=1,'Hourly Demand and Generation'!J6831*'System Design'!$F$22,IF('System Design'!$F$8=2,'Hourly Demand and Generation'!K6831*'System Design'!$F$22,IF('System Design'!$F$8=3,'Hourly Demand and Generation'!L6831*'System Design'!$F$22)))</f>
        <v>900</v>
      </c>
      <c r="Q6831" s="32">
        <f t="shared" si="1519"/>
        <v>0</v>
      </c>
      <c r="R6831" s="32">
        <f t="shared" si="1522"/>
        <v>5400</v>
      </c>
      <c r="S6831" s="32">
        <f t="shared" si="1523"/>
        <v>0</v>
      </c>
      <c r="T6831" s="32">
        <f t="shared" si="1524"/>
        <v>21600</v>
      </c>
      <c r="U6831" s="32">
        <f t="shared" si="1525"/>
        <v>0</v>
      </c>
      <c r="V6831" s="32">
        <f t="shared" si="1520"/>
        <v>847.90000000000009</v>
      </c>
      <c r="W6831" s="32">
        <f t="shared" si="1526"/>
        <v>847.90000000000009</v>
      </c>
      <c r="X6831" s="32">
        <f t="shared" si="1527"/>
        <v>847.90000000000009</v>
      </c>
    </row>
    <row r="6832" spans="1:24" x14ac:dyDescent="0.25">
      <c r="A6832" s="2"/>
      <c r="B6832" s="2" t="s">
        <v>11</v>
      </c>
      <c r="C6832" s="2">
        <f t="shared" si="1530"/>
        <v>285</v>
      </c>
      <c r="D6832" s="2">
        <f t="shared" si="1531"/>
        <v>12</v>
      </c>
      <c r="E6832" s="2">
        <f t="shared" si="1521"/>
        <v>6828</v>
      </c>
      <c r="F6832" s="11">
        <v>346.5</v>
      </c>
      <c r="G6832" s="9">
        <v>0.64</v>
      </c>
      <c r="H6832" s="9">
        <v>0.64</v>
      </c>
      <c r="I6832" s="9">
        <v>0.64</v>
      </c>
      <c r="J6832" s="9">
        <v>0.22900470560521499</v>
      </c>
      <c r="K6832" s="9">
        <v>0.22900470560521499</v>
      </c>
      <c r="L6832" s="9">
        <v>0.33750000000000002</v>
      </c>
      <c r="N6832" s="32">
        <f>IF('System Design'!$F$8=1,'Hourly Demand and Generation'!G6832*'System Design'!$F$21,IF('System Design'!$F$8=2,'Hourly Demand and Generation'!H6832*'System Design'!$F$21,IF('System Design'!$F$8=3,'Hourly Demand and Generation'!I6832*'System Design'!$F$21)))</f>
        <v>320</v>
      </c>
      <c r="O6832" s="32">
        <f>IF('System Design'!$F$8=1,'Hourly Demand and Generation'!J6832*'System Design'!$F$22,IF('System Design'!$F$8=2,'Hourly Demand and Generation'!K6832*'System Design'!$F$22,IF('System Design'!$F$8=3,'Hourly Demand and Generation'!L6832*'System Design'!$F$22)))</f>
        <v>843.75</v>
      </c>
      <c r="Q6832" s="32">
        <f t="shared" si="1519"/>
        <v>0</v>
      </c>
      <c r="R6832" s="32">
        <f t="shared" si="1522"/>
        <v>5400</v>
      </c>
      <c r="S6832" s="32">
        <f t="shared" si="1523"/>
        <v>0</v>
      </c>
      <c r="T6832" s="32">
        <f t="shared" si="1524"/>
        <v>21600</v>
      </c>
      <c r="U6832" s="32">
        <f t="shared" si="1525"/>
        <v>0</v>
      </c>
      <c r="V6832" s="32">
        <f t="shared" si="1520"/>
        <v>817.25</v>
      </c>
      <c r="W6832" s="32">
        <f t="shared" si="1526"/>
        <v>817.25</v>
      </c>
      <c r="X6832" s="32">
        <f t="shared" si="1527"/>
        <v>817.25</v>
      </c>
    </row>
    <row r="6833" spans="1:24" x14ac:dyDescent="0.25">
      <c r="A6833" s="2"/>
      <c r="B6833" s="2" t="s">
        <v>11</v>
      </c>
      <c r="C6833" s="2">
        <f t="shared" si="1530"/>
        <v>285</v>
      </c>
      <c r="D6833" s="2">
        <f t="shared" si="1531"/>
        <v>13</v>
      </c>
      <c r="E6833" s="2">
        <f t="shared" si="1521"/>
        <v>6829</v>
      </c>
      <c r="F6833" s="11">
        <v>360</v>
      </c>
      <c r="G6833" s="9">
        <v>0.53120000000000001</v>
      </c>
      <c r="H6833" s="9">
        <v>0.56000000000000005</v>
      </c>
      <c r="I6833" s="9">
        <v>0.58879999999999999</v>
      </c>
      <c r="J6833" s="9">
        <v>0.24427168597889701</v>
      </c>
      <c r="K6833" s="9">
        <v>0.24427168597889701</v>
      </c>
      <c r="L6833" s="9">
        <v>0.36</v>
      </c>
      <c r="N6833" s="32">
        <f>IF('System Design'!$F$8=1,'Hourly Demand and Generation'!G6833*'System Design'!$F$21,IF('System Design'!$F$8=2,'Hourly Demand and Generation'!H6833*'System Design'!$F$21,IF('System Design'!$F$8=3,'Hourly Demand and Generation'!I6833*'System Design'!$F$21)))</f>
        <v>294.39999999999998</v>
      </c>
      <c r="O6833" s="32">
        <f>IF('System Design'!$F$8=1,'Hourly Demand and Generation'!J6833*'System Design'!$F$22,IF('System Design'!$F$8=2,'Hourly Demand and Generation'!K6833*'System Design'!$F$22,IF('System Design'!$F$8=3,'Hourly Demand and Generation'!L6833*'System Design'!$F$22)))</f>
        <v>900</v>
      </c>
      <c r="Q6833" s="32">
        <f t="shared" si="1519"/>
        <v>0</v>
      </c>
      <c r="R6833" s="32">
        <f t="shared" si="1522"/>
        <v>5400</v>
      </c>
      <c r="S6833" s="32">
        <f t="shared" si="1523"/>
        <v>0</v>
      </c>
      <c r="T6833" s="32">
        <f t="shared" si="1524"/>
        <v>21600</v>
      </c>
      <c r="U6833" s="32">
        <f t="shared" si="1525"/>
        <v>0</v>
      </c>
      <c r="V6833" s="32">
        <f t="shared" si="1520"/>
        <v>834.40000000000009</v>
      </c>
      <c r="W6833" s="32">
        <f t="shared" si="1526"/>
        <v>834.40000000000009</v>
      </c>
      <c r="X6833" s="32">
        <f t="shared" si="1527"/>
        <v>834.40000000000009</v>
      </c>
    </row>
    <row r="6834" spans="1:24" x14ac:dyDescent="0.25">
      <c r="A6834" s="2"/>
      <c r="B6834" s="2" t="s">
        <v>11</v>
      </c>
      <c r="C6834" s="2">
        <f t="shared" si="1530"/>
        <v>285</v>
      </c>
      <c r="D6834" s="2">
        <f t="shared" si="1531"/>
        <v>14</v>
      </c>
      <c r="E6834" s="2">
        <f t="shared" si="1521"/>
        <v>6830</v>
      </c>
      <c r="F6834" s="11">
        <v>360</v>
      </c>
      <c r="G6834" s="9">
        <v>0.42880000000000001</v>
      </c>
      <c r="H6834" s="9">
        <v>0.45440000000000003</v>
      </c>
      <c r="I6834" s="9">
        <v>0.48</v>
      </c>
      <c r="J6834" s="9">
        <v>0.259538666352578</v>
      </c>
      <c r="K6834" s="9">
        <v>0.259538666352578</v>
      </c>
      <c r="L6834" s="9">
        <v>0.38250000000000001</v>
      </c>
      <c r="N6834" s="32">
        <f>IF('System Design'!$F$8=1,'Hourly Demand and Generation'!G6834*'System Design'!$F$21,IF('System Design'!$F$8=2,'Hourly Demand and Generation'!H6834*'System Design'!$F$21,IF('System Design'!$F$8=3,'Hourly Demand and Generation'!I6834*'System Design'!$F$21)))</f>
        <v>240</v>
      </c>
      <c r="O6834" s="32">
        <f>IF('System Design'!$F$8=1,'Hourly Demand and Generation'!J6834*'System Design'!$F$22,IF('System Design'!$F$8=2,'Hourly Demand and Generation'!K6834*'System Design'!$F$22,IF('System Design'!$F$8=3,'Hourly Demand and Generation'!L6834*'System Design'!$F$22)))</f>
        <v>956.25</v>
      </c>
      <c r="Q6834" s="32">
        <f t="shared" si="1519"/>
        <v>0</v>
      </c>
      <c r="R6834" s="32">
        <f t="shared" si="1522"/>
        <v>5400</v>
      </c>
      <c r="S6834" s="32">
        <f t="shared" si="1523"/>
        <v>0</v>
      </c>
      <c r="T6834" s="32">
        <f t="shared" si="1524"/>
        <v>21600</v>
      </c>
      <c r="U6834" s="32">
        <f t="shared" si="1525"/>
        <v>0</v>
      </c>
      <c r="V6834" s="32">
        <f t="shared" si="1520"/>
        <v>836.25</v>
      </c>
      <c r="W6834" s="32">
        <f t="shared" si="1526"/>
        <v>836.25</v>
      </c>
      <c r="X6834" s="32">
        <f t="shared" si="1527"/>
        <v>836.25</v>
      </c>
    </row>
    <row r="6835" spans="1:24" x14ac:dyDescent="0.25">
      <c r="A6835" s="2"/>
      <c r="B6835" s="2" t="s">
        <v>11</v>
      </c>
      <c r="C6835" s="2">
        <f t="shared" si="1530"/>
        <v>285</v>
      </c>
      <c r="D6835" s="2">
        <f t="shared" si="1531"/>
        <v>15</v>
      </c>
      <c r="E6835" s="2">
        <f t="shared" si="1521"/>
        <v>6831</v>
      </c>
      <c r="F6835" s="11">
        <v>382.5</v>
      </c>
      <c r="G6835" s="9">
        <v>0.32</v>
      </c>
      <c r="H6835" s="9">
        <v>0.34560000000000002</v>
      </c>
      <c r="I6835" s="9">
        <v>0.37119999999999997</v>
      </c>
      <c r="J6835" s="9">
        <v>0.27480564672625901</v>
      </c>
      <c r="K6835" s="9">
        <v>0.27480564672625901</v>
      </c>
      <c r="L6835" s="9">
        <v>0.40500000000000003</v>
      </c>
      <c r="N6835" s="32">
        <f>IF('System Design'!$F$8=1,'Hourly Demand and Generation'!G6835*'System Design'!$F$21,IF('System Design'!$F$8=2,'Hourly Demand and Generation'!H6835*'System Design'!$F$21,IF('System Design'!$F$8=3,'Hourly Demand and Generation'!I6835*'System Design'!$F$21)))</f>
        <v>185.6</v>
      </c>
      <c r="O6835" s="32">
        <f>IF('System Design'!$F$8=1,'Hourly Demand and Generation'!J6835*'System Design'!$F$22,IF('System Design'!$F$8=2,'Hourly Demand and Generation'!K6835*'System Design'!$F$22,IF('System Design'!$F$8=3,'Hourly Demand and Generation'!L6835*'System Design'!$F$22)))</f>
        <v>1012.5000000000001</v>
      </c>
      <c r="Q6835" s="32">
        <f t="shared" si="1519"/>
        <v>0</v>
      </c>
      <c r="R6835" s="32">
        <f t="shared" si="1522"/>
        <v>5400</v>
      </c>
      <c r="S6835" s="32">
        <f t="shared" si="1523"/>
        <v>0</v>
      </c>
      <c r="T6835" s="32">
        <f t="shared" si="1524"/>
        <v>21600</v>
      </c>
      <c r="U6835" s="32">
        <f t="shared" si="1525"/>
        <v>0</v>
      </c>
      <c r="V6835" s="32">
        <f t="shared" si="1520"/>
        <v>815.60000000000014</v>
      </c>
      <c r="W6835" s="32">
        <f t="shared" si="1526"/>
        <v>815.60000000000014</v>
      </c>
      <c r="X6835" s="32">
        <f t="shared" si="1527"/>
        <v>815.60000000000014</v>
      </c>
    </row>
    <row r="6836" spans="1:24" x14ac:dyDescent="0.25">
      <c r="A6836" s="2"/>
      <c r="B6836" s="2" t="s">
        <v>11</v>
      </c>
      <c r="C6836" s="2">
        <f t="shared" si="1530"/>
        <v>285</v>
      </c>
      <c r="D6836" s="2">
        <f t="shared" si="1531"/>
        <v>16</v>
      </c>
      <c r="E6836" s="2">
        <f t="shared" si="1521"/>
        <v>6832</v>
      </c>
      <c r="F6836" s="11">
        <v>405</v>
      </c>
      <c r="G6836" s="9">
        <v>0.2112</v>
      </c>
      <c r="H6836" s="9">
        <v>0.24</v>
      </c>
      <c r="I6836" s="9">
        <v>0.26879999999999998</v>
      </c>
      <c r="J6836" s="9">
        <v>0.27480564672625901</v>
      </c>
      <c r="K6836" s="9">
        <v>0.27480564672625901</v>
      </c>
      <c r="L6836" s="9">
        <v>0.40500000000000003</v>
      </c>
      <c r="N6836" s="32">
        <f>IF('System Design'!$F$8=1,'Hourly Demand and Generation'!G6836*'System Design'!$F$21,IF('System Design'!$F$8=2,'Hourly Demand and Generation'!H6836*'System Design'!$F$21,IF('System Design'!$F$8=3,'Hourly Demand and Generation'!I6836*'System Design'!$F$21)))</f>
        <v>134.4</v>
      </c>
      <c r="O6836" s="32">
        <f>IF('System Design'!$F$8=1,'Hourly Demand and Generation'!J6836*'System Design'!$F$22,IF('System Design'!$F$8=2,'Hourly Demand and Generation'!K6836*'System Design'!$F$22,IF('System Design'!$F$8=3,'Hourly Demand and Generation'!L6836*'System Design'!$F$22)))</f>
        <v>1012.5000000000001</v>
      </c>
      <c r="Q6836" s="32">
        <f t="shared" si="1519"/>
        <v>0</v>
      </c>
      <c r="R6836" s="32">
        <f t="shared" si="1522"/>
        <v>5400</v>
      </c>
      <c r="S6836" s="32">
        <f t="shared" si="1523"/>
        <v>0</v>
      </c>
      <c r="T6836" s="32">
        <f t="shared" si="1524"/>
        <v>21600</v>
      </c>
      <c r="U6836" s="32">
        <f t="shared" si="1525"/>
        <v>0</v>
      </c>
      <c r="V6836" s="32">
        <f t="shared" si="1520"/>
        <v>741.90000000000009</v>
      </c>
      <c r="W6836" s="32">
        <f t="shared" si="1526"/>
        <v>741.90000000000009</v>
      </c>
      <c r="X6836" s="32">
        <f t="shared" si="1527"/>
        <v>741.90000000000009</v>
      </c>
    </row>
    <row r="6837" spans="1:24" x14ac:dyDescent="0.25">
      <c r="A6837" s="2"/>
      <c r="B6837" s="2" t="s">
        <v>11</v>
      </c>
      <c r="C6837" s="2">
        <f t="shared" si="1530"/>
        <v>285</v>
      </c>
      <c r="D6837" s="2">
        <f t="shared" si="1531"/>
        <v>17</v>
      </c>
      <c r="E6837" s="2">
        <f t="shared" si="1521"/>
        <v>6833</v>
      </c>
      <c r="F6837" s="11">
        <v>427.5</v>
      </c>
      <c r="G6837" s="9">
        <v>0.10879999999999999</v>
      </c>
      <c r="H6837" s="9">
        <v>0.13439999999999999</v>
      </c>
      <c r="I6837" s="9">
        <v>0.16</v>
      </c>
      <c r="J6837" s="9">
        <v>0.30533960747362099</v>
      </c>
      <c r="K6837" s="9">
        <v>0.30533960747362099</v>
      </c>
      <c r="L6837" s="9">
        <v>0.45</v>
      </c>
      <c r="N6837" s="32">
        <f>IF('System Design'!$F$8=1,'Hourly Demand and Generation'!G6837*'System Design'!$F$21,IF('System Design'!$F$8=2,'Hourly Demand and Generation'!H6837*'System Design'!$F$21,IF('System Design'!$F$8=3,'Hourly Demand and Generation'!I6837*'System Design'!$F$21)))</f>
        <v>80</v>
      </c>
      <c r="O6837" s="32">
        <f>IF('System Design'!$F$8=1,'Hourly Demand and Generation'!J6837*'System Design'!$F$22,IF('System Design'!$F$8=2,'Hourly Demand and Generation'!K6837*'System Design'!$F$22,IF('System Design'!$F$8=3,'Hourly Demand and Generation'!L6837*'System Design'!$F$22)))</f>
        <v>1125</v>
      </c>
      <c r="Q6837" s="32">
        <f t="shared" si="1519"/>
        <v>0</v>
      </c>
      <c r="R6837" s="32">
        <f t="shared" si="1522"/>
        <v>5400</v>
      </c>
      <c r="S6837" s="32">
        <f t="shared" si="1523"/>
        <v>0</v>
      </c>
      <c r="T6837" s="32">
        <f t="shared" si="1524"/>
        <v>21600</v>
      </c>
      <c r="U6837" s="32">
        <f t="shared" si="1525"/>
        <v>0</v>
      </c>
      <c r="V6837" s="32">
        <f t="shared" si="1520"/>
        <v>777.5</v>
      </c>
      <c r="W6837" s="32">
        <f t="shared" si="1526"/>
        <v>777.5</v>
      </c>
      <c r="X6837" s="32">
        <f t="shared" si="1527"/>
        <v>777.5</v>
      </c>
    </row>
    <row r="6838" spans="1:24" x14ac:dyDescent="0.25">
      <c r="A6838" s="2"/>
      <c r="B6838" s="2" t="s">
        <v>11</v>
      </c>
      <c r="C6838" s="2">
        <f t="shared" si="1530"/>
        <v>285</v>
      </c>
      <c r="D6838" s="2">
        <f t="shared" si="1531"/>
        <v>18</v>
      </c>
      <c r="E6838" s="2">
        <f t="shared" si="1521"/>
        <v>6834</v>
      </c>
      <c r="F6838" s="11">
        <v>450</v>
      </c>
      <c r="G6838" s="9">
        <v>5.1200000000000002E-2</v>
      </c>
      <c r="H6838" s="9">
        <v>0.08</v>
      </c>
      <c r="I6838" s="9">
        <v>0.10879999999999999</v>
      </c>
      <c r="J6838" s="9">
        <v>0.29007262709993997</v>
      </c>
      <c r="K6838" s="9">
        <v>0.29007262709993997</v>
      </c>
      <c r="L6838" s="9">
        <v>0.42749999999999999</v>
      </c>
      <c r="N6838" s="32">
        <f>IF('System Design'!$F$8=1,'Hourly Demand and Generation'!G6838*'System Design'!$F$21,IF('System Design'!$F$8=2,'Hourly Demand and Generation'!H6838*'System Design'!$F$21,IF('System Design'!$F$8=3,'Hourly Demand and Generation'!I6838*'System Design'!$F$21)))</f>
        <v>54.4</v>
      </c>
      <c r="O6838" s="32">
        <f>IF('System Design'!$F$8=1,'Hourly Demand and Generation'!J6838*'System Design'!$F$22,IF('System Design'!$F$8=2,'Hourly Demand and Generation'!K6838*'System Design'!$F$22,IF('System Design'!$F$8=3,'Hourly Demand and Generation'!L6838*'System Design'!$F$22)))</f>
        <v>1068.75</v>
      </c>
      <c r="Q6838" s="32">
        <f t="shared" si="1519"/>
        <v>0</v>
      </c>
      <c r="R6838" s="32">
        <f t="shared" si="1522"/>
        <v>5400</v>
      </c>
      <c r="S6838" s="32">
        <f t="shared" si="1523"/>
        <v>0</v>
      </c>
      <c r="T6838" s="32">
        <f t="shared" si="1524"/>
        <v>21600</v>
      </c>
      <c r="U6838" s="32">
        <f t="shared" si="1525"/>
        <v>0</v>
      </c>
      <c r="V6838" s="32">
        <f t="shared" si="1520"/>
        <v>673.15000000000009</v>
      </c>
      <c r="W6838" s="32">
        <f t="shared" si="1526"/>
        <v>673.15000000000009</v>
      </c>
      <c r="X6838" s="32">
        <f t="shared" si="1527"/>
        <v>673.15000000000009</v>
      </c>
    </row>
    <row r="6839" spans="1:24" x14ac:dyDescent="0.25">
      <c r="A6839" s="2"/>
      <c r="B6839" s="2" t="s">
        <v>11</v>
      </c>
      <c r="C6839" s="2">
        <f t="shared" si="1530"/>
        <v>285</v>
      </c>
      <c r="D6839" s="2">
        <f t="shared" si="1531"/>
        <v>19</v>
      </c>
      <c r="E6839" s="2">
        <f t="shared" si="1521"/>
        <v>6835</v>
      </c>
      <c r="F6839" s="11">
        <v>436.5</v>
      </c>
      <c r="G6839" s="10">
        <v>0</v>
      </c>
      <c r="H6839" s="10">
        <v>2.5600000000000001E-2</v>
      </c>
      <c r="I6839" s="10">
        <v>5.1200000000000002E-2</v>
      </c>
      <c r="J6839" s="9">
        <v>0.27480564672625901</v>
      </c>
      <c r="K6839" s="9">
        <v>0.27480564672625901</v>
      </c>
      <c r="L6839" s="9">
        <v>0.40500000000000003</v>
      </c>
      <c r="N6839" s="32">
        <f>IF('System Design'!$F$8=1,'Hourly Demand and Generation'!G6839*'System Design'!$F$21,IF('System Design'!$F$8=2,'Hourly Demand and Generation'!H6839*'System Design'!$F$21,IF('System Design'!$F$8=3,'Hourly Demand and Generation'!I6839*'System Design'!$F$21)))</f>
        <v>25.6</v>
      </c>
      <c r="O6839" s="32">
        <f>IF('System Design'!$F$8=1,'Hourly Demand and Generation'!J6839*'System Design'!$F$22,IF('System Design'!$F$8=2,'Hourly Demand and Generation'!K6839*'System Design'!$F$22,IF('System Design'!$F$8=3,'Hourly Demand and Generation'!L6839*'System Design'!$F$22)))</f>
        <v>1012.5000000000001</v>
      </c>
      <c r="Q6839" s="32">
        <f t="shared" si="1519"/>
        <v>0</v>
      </c>
      <c r="R6839" s="32">
        <f t="shared" si="1522"/>
        <v>5400</v>
      </c>
      <c r="S6839" s="32">
        <f t="shared" si="1523"/>
        <v>0</v>
      </c>
      <c r="T6839" s="32">
        <f t="shared" si="1524"/>
        <v>21600</v>
      </c>
      <c r="U6839" s="32">
        <f t="shared" si="1525"/>
        <v>0</v>
      </c>
      <c r="V6839" s="32">
        <f t="shared" si="1520"/>
        <v>601.60000000000014</v>
      </c>
      <c r="W6839" s="32">
        <f t="shared" si="1526"/>
        <v>601.60000000000014</v>
      </c>
      <c r="X6839" s="32">
        <f t="shared" si="1527"/>
        <v>601.60000000000014</v>
      </c>
    </row>
    <row r="6840" spans="1:24" x14ac:dyDescent="0.25">
      <c r="A6840" s="2"/>
      <c r="B6840" s="2" t="s">
        <v>11</v>
      </c>
      <c r="C6840" s="2">
        <f t="shared" si="1530"/>
        <v>285</v>
      </c>
      <c r="D6840" s="2">
        <f t="shared" si="1531"/>
        <v>20</v>
      </c>
      <c r="E6840" s="2">
        <f t="shared" si="1521"/>
        <v>6836</v>
      </c>
      <c r="F6840" s="11">
        <v>427.5</v>
      </c>
      <c r="G6840" s="9">
        <v>0</v>
      </c>
      <c r="H6840" s="9">
        <v>0</v>
      </c>
      <c r="I6840" s="9">
        <v>0</v>
      </c>
      <c r="J6840" s="9">
        <v>0.27480564672625901</v>
      </c>
      <c r="K6840" s="9">
        <v>0.27480564672625901</v>
      </c>
      <c r="L6840" s="9">
        <v>0.40500000000000003</v>
      </c>
      <c r="N6840" s="32">
        <f>IF('System Design'!$F$8=1,'Hourly Demand and Generation'!G6840*'System Design'!$F$21,IF('System Design'!$F$8=2,'Hourly Demand and Generation'!H6840*'System Design'!$F$21,IF('System Design'!$F$8=3,'Hourly Demand and Generation'!I6840*'System Design'!$F$21)))</f>
        <v>0</v>
      </c>
      <c r="O6840" s="32">
        <f>IF('System Design'!$F$8=1,'Hourly Demand and Generation'!J6840*'System Design'!$F$22,IF('System Design'!$F$8=2,'Hourly Demand and Generation'!K6840*'System Design'!$F$22,IF('System Design'!$F$8=3,'Hourly Demand and Generation'!L6840*'System Design'!$F$22)))</f>
        <v>1012.5000000000001</v>
      </c>
      <c r="Q6840" s="32">
        <f t="shared" si="1519"/>
        <v>0</v>
      </c>
      <c r="R6840" s="32">
        <f t="shared" si="1522"/>
        <v>5400</v>
      </c>
      <c r="S6840" s="32">
        <f t="shared" si="1523"/>
        <v>0</v>
      </c>
      <c r="T6840" s="32">
        <f t="shared" si="1524"/>
        <v>21600</v>
      </c>
      <c r="U6840" s="32">
        <f t="shared" si="1525"/>
        <v>0</v>
      </c>
      <c r="V6840" s="32">
        <f t="shared" si="1520"/>
        <v>585.00000000000011</v>
      </c>
      <c r="W6840" s="32">
        <f t="shared" si="1526"/>
        <v>585.00000000000011</v>
      </c>
      <c r="X6840" s="32">
        <f t="shared" si="1527"/>
        <v>585.00000000000011</v>
      </c>
    </row>
    <row r="6841" spans="1:24" x14ac:dyDescent="0.25">
      <c r="A6841" s="2"/>
      <c r="B6841" s="2" t="s">
        <v>11</v>
      </c>
      <c r="C6841" s="2">
        <f t="shared" si="1530"/>
        <v>285</v>
      </c>
      <c r="D6841" s="2">
        <f t="shared" si="1531"/>
        <v>21</v>
      </c>
      <c r="E6841" s="2">
        <f t="shared" si="1521"/>
        <v>6837</v>
      </c>
      <c r="F6841" s="11">
        <v>405</v>
      </c>
      <c r="G6841" s="9">
        <v>0</v>
      </c>
      <c r="H6841" s="9">
        <v>0</v>
      </c>
      <c r="I6841" s="9">
        <v>0</v>
      </c>
      <c r="J6841" s="9">
        <v>0.27480564672625901</v>
      </c>
      <c r="K6841" s="9">
        <v>0.27480564672625901</v>
      </c>
      <c r="L6841" s="9">
        <v>0.40500000000000003</v>
      </c>
      <c r="N6841" s="32">
        <f>IF('System Design'!$F$8=1,'Hourly Demand and Generation'!G6841*'System Design'!$F$21,IF('System Design'!$F$8=2,'Hourly Demand and Generation'!H6841*'System Design'!$F$21,IF('System Design'!$F$8=3,'Hourly Demand and Generation'!I6841*'System Design'!$F$21)))</f>
        <v>0</v>
      </c>
      <c r="O6841" s="32">
        <f>IF('System Design'!$F$8=1,'Hourly Demand and Generation'!J6841*'System Design'!$F$22,IF('System Design'!$F$8=2,'Hourly Demand and Generation'!K6841*'System Design'!$F$22,IF('System Design'!$F$8=3,'Hourly Demand and Generation'!L6841*'System Design'!$F$22)))</f>
        <v>1012.5000000000001</v>
      </c>
      <c r="Q6841" s="32">
        <f t="shared" si="1519"/>
        <v>0</v>
      </c>
      <c r="R6841" s="32">
        <f t="shared" si="1522"/>
        <v>5400</v>
      </c>
      <c r="S6841" s="32">
        <f t="shared" si="1523"/>
        <v>0</v>
      </c>
      <c r="T6841" s="32">
        <f t="shared" si="1524"/>
        <v>21600</v>
      </c>
      <c r="U6841" s="32">
        <f t="shared" si="1525"/>
        <v>0</v>
      </c>
      <c r="V6841" s="32">
        <f t="shared" si="1520"/>
        <v>607.50000000000011</v>
      </c>
      <c r="W6841" s="32">
        <f t="shared" si="1526"/>
        <v>607.50000000000011</v>
      </c>
      <c r="X6841" s="32">
        <f t="shared" si="1527"/>
        <v>607.50000000000011</v>
      </c>
    </row>
    <row r="6842" spans="1:24" x14ac:dyDescent="0.25">
      <c r="A6842" s="2"/>
      <c r="B6842" s="2" t="s">
        <v>11</v>
      </c>
      <c r="C6842" s="2">
        <f t="shared" si="1530"/>
        <v>285</v>
      </c>
      <c r="D6842" s="2">
        <f t="shared" si="1531"/>
        <v>22</v>
      </c>
      <c r="E6842" s="2">
        <f t="shared" si="1521"/>
        <v>6838</v>
      </c>
      <c r="F6842" s="11">
        <v>382.5</v>
      </c>
      <c r="G6842" s="9">
        <v>0</v>
      </c>
      <c r="H6842" s="9">
        <v>0</v>
      </c>
      <c r="I6842" s="9">
        <v>0</v>
      </c>
      <c r="J6842" s="9">
        <v>0.29007262709993997</v>
      </c>
      <c r="K6842" s="9">
        <v>0.29007262709993997</v>
      </c>
      <c r="L6842" s="9">
        <v>0.42749999999999999</v>
      </c>
      <c r="N6842" s="32">
        <f>IF('System Design'!$F$8=1,'Hourly Demand and Generation'!G6842*'System Design'!$F$21,IF('System Design'!$F$8=2,'Hourly Demand and Generation'!H6842*'System Design'!$F$21,IF('System Design'!$F$8=3,'Hourly Demand and Generation'!I6842*'System Design'!$F$21)))</f>
        <v>0</v>
      </c>
      <c r="O6842" s="32">
        <f>IF('System Design'!$F$8=1,'Hourly Demand and Generation'!J6842*'System Design'!$F$22,IF('System Design'!$F$8=2,'Hourly Demand and Generation'!K6842*'System Design'!$F$22,IF('System Design'!$F$8=3,'Hourly Demand and Generation'!L6842*'System Design'!$F$22)))</f>
        <v>1068.75</v>
      </c>
      <c r="Q6842" s="32">
        <f t="shared" si="1519"/>
        <v>0</v>
      </c>
      <c r="R6842" s="32">
        <f t="shared" si="1522"/>
        <v>5400</v>
      </c>
      <c r="S6842" s="32">
        <f t="shared" si="1523"/>
        <v>0</v>
      </c>
      <c r="T6842" s="32">
        <f t="shared" si="1524"/>
        <v>21600</v>
      </c>
      <c r="U6842" s="32">
        <f t="shared" si="1525"/>
        <v>0</v>
      </c>
      <c r="V6842" s="32">
        <f t="shared" si="1520"/>
        <v>686.25</v>
      </c>
      <c r="W6842" s="32">
        <f t="shared" si="1526"/>
        <v>686.25</v>
      </c>
      <c r="X6842" s="32">
        <f t="shared" si="1527"/>
        <v>686.25</v>
      </c>
    </row>
    <row r="6843" spans="1:24" x14ac:dyDescent="0.25">
      <c r="A6843" s="2"/>
      <c r="B6843" s="2" t="s">
        <v>11</v>
      </c>
      <c r="C6843" s="2">
        <f t="shared" si="1530"/>
        <v>285</v>
      </c>
      <c r="D6843" s="2">
        <f t="shared" si="1531"/>
        <v>23</v>
      </c>
      <c r="E6843" s="2">
        <f t="shared" si="1521"/>
        <v>6839</v>
      </c>
      <c r="F6843" s="11">
        <v>360</v>
      </c>
      <c r="G6843" s="9">
        <v>0</v>
      </c>
      <c r="H6843" s="9">
        <v>0</v>
      </c>
      <c r="I6843" s="9">
        <v>0</v>
      </c>
      <c r="J6843" s="9">
        <v>0.24427168597889701</v>
      </c>
      <c r="K6843" s="9">
        <v>0.24427168597889701</v>
      </c>
      <c r="L6843" s="9">
        <v>0.36</v>
      </c>
      <c r="N6843" s="32">
        <f>IF('System Design'!$F$8=1,'Hourly Demand and Generation'!G6843*'System Design'!$F$21,IF('System Design'!$F$8=2,'Hourly Demand and Generation'!H6843*'System Design'!$F$21,IF('System Design'!$F$8=3,'Hourly Demand and Generation'!I6843*'System Design'!$F$21)))</f>
        <v>0</v>
      </c>
      <c r="O6843" s="32">
        <f>IF('System Design'!$F$8=1,'Hourly Demand and Generation'!J6843*'System Design'!$F$22,IF('System Design'!$F$8=2,'Hourly Demand and Generation'!K6843*'System Design'!$F$22,IF('System Design'!$F$8=3,'Hourly Demand and Generation'!L6843*'System Design'!$F$22)))</f>
        <v>900</v>
      </c>
      <c r="Q6843" s="32">
        <f t="shared" si="1519"/>
        <v>0</v>
      </c>
      <c r="R6843" s="32">
        <f t="shared" si="1522"/>
        <v>5400</v>
      </c>
      <c r="S6843" s="32">
        <f t="shared" si="1523"/>
        <v>0</v>
      </c>
      <c r="T6843" s="32">
        <f t="shared" si="1524"/>
        <v>21600</v>
      </c>
      <c r="U6843" s="32">
        <f t="shared" si="1525"/>
        <v>0</v>
      </c>
      <c r="V6843" s="32">
        <f t="shared" si="1520"/>
        <v>540</v>
      </c>
      <c r="W6843" s="32">
        <f t="shared" si="1526"/>
        <v>540</v>
      </c>
      <c r="X6843" s="32">
        <f t="shared" si="1527"/>
        <v>540</v>
      </c>
    </row>
    <row r="6844" spans="1:24" x14ac:dyDescent="0.25">
      <c r="A6844" s="2"/>
      <c r="B6844" s="2" t="s">
        <v>11</v>
      </c>
      <c r="C6844" s="2">
        <f t="shared" si="1530"/>
        <v>285</v>
      </c>
      <c r="D6844" s="2">
        <f t="shared" si="1531"/>
        <v>24</v>
      </c>
      <c r="E6844" s="2">
        <f t="shared" si="1521"/>
        <v>6840</v>
      </c>
      <c r="F6844" s="11">
        <v>315</v>
      </c>
      <c r="G6844" s="9">
        <v>0</v>
      </c>
      <c r="H6844" s="9">
        <v>0</v>
      </c>
      <c r="I6844" s="9">
        <v>0</v>
      </c>
      <c r="J6844" s="9">
        <v>0.24427168597889701</v>
      </c>
      <c r="K6844" s="9">
        <v>0.24427168597889701</v>
      </c>
      <c r="L6844" s="9">
        <v>0.36</v>
      </c>
      <c r="N6844" s="32">
        <f>IF('System Design'!$F$8=1,'Hourly Demand and Generation'!G6844*'System Design'!$F$21,IF('System Design'!$F$8=2,'Hourly Demand and Generation'!H6844*'System Design'!$F$21,IF('System Design'!$F$8=3,'Hourly Demand and Generation'!I6844*'System Design'!$F$21)))</f>
        <v>0</v>
      </c>
      <c r="O6844" s="32">
        <f>IF('System Design'!$F$8=1,'Hourly Demand and Generation'!J6844*'System Design'!$F$22,IF('System Design'!$F$8=2,'Hourly Demand and Generation'!K6844*'System Design'!$F$22,IF('System Design'!$F$8=3,'Hourly Demand and Generation'!L6844*'System Design'!$F$22)))</f>
        <v>900</v>
      </c>
      <c r="Q6844" s="32">
        <f t="shared" si="1519"/>
        <v>0</v>
      </c>
      <c r="R6844" s="32">
        <f t="shared" si="1522"/>
        <v>5400</v>
      </c>
      <c r="S6844" s="32">
        <f t="shared" si="1523"/>
        <v>0</v>
      </c>
      <c r="T6844" s="32">
        <f t="shared" si="1524"/>
        <v>21600</v>
      </c>
      <c r="U6844" s="32">
        <f t="shared" si="1525"/>
        <v>0</v>
      </c>
      <c r="V6844" s="32">
        <f t="shared" si="1520"/>
        <v>585</v>
      </c>
      <c r="W6844" s="32">
        <f t="shared" si="1526"/>
        <v>585</v>
      </c>
      <c r="X6844" s="32">
        <f t="shared" si="1527"/>
        <v>585</v>
      </c>
    </row>
    <row r="6845" spans="1:24" x14ac:dyDescent="0.25">
      <c r="A6845" s="2"/>
      <c r="B6845" s="2" t="s">
        <v>11</v>
      </c>
      <c r="C6845" s="2">
        <f>C6844+1</f>
        <v>286</v>
      </c>
      <c r="D6845" s="2">
        <v>1</v>
      </c>
      <c r="E6845" s="2">
        <f t="shared" si="1521"/>
        <v>6841</v>
      </c>
      <c r="F6845" s="11">
        <v>270</v>
      </c>
      <c r="G6845" s="9">
        <v>0</v>
      </c>
      <c r="H6845" s="9">
        <v>0</v>
      </c>
      <c r="I6845" s="9">
        <v>0</v>
      </c>
      <c r="J6845" s="9">
        <v>0.37943141079189902</v>
      </c>
      <c r="K6845" s="9">
        <v>0.37943141079189902</v>
      </c>
      <c r="L6845" s="9">
        <v>0.37943141079189902</v>
      </c>
      <c r="N6845" s="32">
        <f>IF('System Design'!$F$8=1,'Hourly Demand and Generation'!G6845*'System Design'!$F$21,IF('System Design'!$F$8=2,'Hourly Demand and Generation'!H6845*'System Design'!$F$21,IF('System Design'!$F$8=3,'Hourly Demand and Generation'!I6845*'System Design'!$F$21)))</f>
        <v>0</v>
      </c>
      <c r="O6845" s="32">
        <f>IF('System Design'!$F$8=1,'Hourly Demand and Generation'!J6845*'System Design'!$F$22,IF('System Design'!$F$8=2,'Hourly Demand and Generation'!K6845*'System Design'!$F$22,IF('System Design'!$F$8=3,'Hourly Demand and Generation'!L6845*'System Design'!$F$22)))</f>
        <v>948.57852697974749</v>
      </c>
      <c r="Q6845" s="32">
        <f t="shared" si="1519"/>
        <v>0</v>
      </c>
      <c r="R6845" s="32">
        <f t="shared" si="1522"/>
        <v>5400</v>
      </c>
      <c r="S6845" s="32">
        <f t="shared" si="1523"/>
        <v>0</v>
      </c>
      <c r="T6845" s="32">
        <f t="shared" si="1524"/>
        <v>21600</v>
      </c>
      <c r="U6845" s="32">
        <f t="shared" si="1525"/>
        <v>0</v>
      </c>
      <c r="V6845" s="32">
        <f t="shared" si="1520"/>
        <v>678.57852697974749</v>
      </c>
      <c r="W6845" s="32">
        <f t="shared" si="1526"/>
        <v>678.57852697974749</v>
      </c>
      <c r="X6845" s="32">
        <f t="shared" si="1527"/>
        <v>678.57852697974749</v>
      </c>
    </row>
    <row r="6846" spans="1:24" x14ac:dyDescent="0.25">
      <c r="A6846" s="2"/>
      <c r="B6846" s="2" t="s">
        <v>11</v>
      </c>
      <c r="C6846" s="2">
        <f>C6845</f>
        <v>286</v>
      </c>
      <c r="D6846" s="2">
        <f>D6845+1</f>
        <v>2</v>
      </c>
      <c r="E6846" s="2">
        <f t="shared" si="1521"/>
        <v>6842</v>
      </c>
      <c r="F6846" s="11">
        <v>247.5</v>
      </c>
      <c r="G6846" s="9">
        <v>0</v>
      </c>
      <c r="H6846" s="9">
        <v>0</v>
      </c>
      <c r="I6846" s="9">
        <v>0</v>
      </c>
      <c r="J6846" s="9">
        <v>0.34148826971270901</v>
      </c>
      <c r="K6846" s="9">
        <v>0.34148826971270901</v>
      </c>
      <c r="L6846" s="9">
        <v>0.34148826971270901</v>
      </c>
      <c r="N6846" s="32">
        <f>IF('System Design'!$F$8=1,'Hourly Demand and Generation'!G6846*'System Design'!$F$21,IF('System Design'!$F$8=2,'Hourly Demand and Generation'!H6846*'System Design'!$F$21,IF('System Design'!$F$8=3,'Hourly Demand and Generation'!I6846*'System Design'!$F$21)))</f>
        <v>0</v>
      </c>
      <c r="O6846" s="32">
        <f>IF('System Design'!$F$8=1,'Hourly Demand and Generation'!J6846*'System Design'!$F$22,IF('System Design'!$F$8=2,'Hourly Demand and Generation'!K6846*'System Design'!$F$22,IF('System Design'!$F$8=3,'Hourly Demand and Generation'!L6846*'System Design'!$F$22)))</f>
        <v>853.72067428177252</v>
      </c>
      <c r="Q6846" s="32">
        <f t="shared" si="1519"/>
        <v>0</v>
      </c>
      <c r="R6846" s="32">
        <f t="shared" si="1522"/>
        <v>5400</v>
      </c>
      <c r="S6846" s="32">
        <f t="shared" si="1523"/>
        <v>0</v>
      </c>
      <c r="T6846" s="32">
        <f t="shared" si="1524"/>
        <v>21600</v>
      </c>
      <c r="U6846" s="32">
        <f t="shared" si="1525"/>
        <v>0</v>
      </c>
      <c r="V6846" s="32">
        <f t="shared" si="1520"/>
        <v>606.22067428177252</v>
      </c>
      <c r="W6846" s="32">
        <f t="shared" si="1526"/>
        <v>606.22067428177252</v>
      </c>
      <c r="X6846" s="32">
        <f t="shared" si="1527"/>
        <v>606.22067428177252</v>
      </c>
    </row>
    <row r="6847" spans="1:24" x14ac:dyDescent="0.25">
      <c r="A6847" s="2"/>
      <c r="B6847" s="2" t="s">
        <v>11</v>
      </c>
      <c r="C6847" s="2">
        <f t="shared" ref="C6847:C6868" si="1532">C6846</f>
        <v>286</v>
      </c>
      <c r="D6847" s="2">
        <f t="shared" ref="D6847:D6868" si="1533">D6846+1</f>
        <v>3</v>
      </c>
      <c r="E6847" s="2">
        <f t="shared" si="1521"/>
        <v>6843</v>
      </c>
      <c r="F6847" s="11">
        <v>225</v>
      </c>
      <c r="G6847" s="9">
        <v>0</v>
      </c>
      <c r="H6847" s="9">
        <v>0</v>
      </c>
      <c r="I6847" s="9">
        <v>0</v>
      </c>
      <c r="J6847" s="9">
        <v>0.34148826971270901</v>
      </c>
      <c r="K6847" s="9">
        <v>0.34148826971270901</v>
      </c>
      <c r="L6847" s="9">
        <v>0.34148826971270901</v>
      </c>
      <c r="N6847" s="32">
        <f>IF('System Design'!$F$8=1,'Hourly Demand and Generation'!G6847*'System Design'!$F$21,IF('System Design'!$F$8=2,'Hourly Demand and Generation'!H6847*'System Design'!$F$21,IF('System Design'!$F$8=3,'Hourly Demand and Generation'!I6847*'System Design'!$F$21)))</f>
        <v>0</v>
      </c>
      <c r="O6847" s="32">
        <f>IF('System Design'!$F$8=1,'Hourly Demand and Generation'!J6847*'System Design'!$F$22,IF('System Design'!$F$8=2,'Hourly Demand and Generation'!K6847*'System Design'!$F$22,IF('System Design'!$F$8=3,'Hourly Demand and Generation'!L6847*'System Design'!$F$22)))</f>
        <v>853.72067428177252</v>
      </c>
      <c r="Q6847" s="32">
        <f t="shared" si="1519"/>
        <v>0</v>
      </c>
      <c r="R6847" s="32">
        <f t="shared" si="1522"/>
        <v>5400</v>
      </c>
      <c r="S6847" s="32">
        <f t="shared" si="1523"/>
        <v>0</v>
      </c>
      <c r="T6847" s="32">
        <f t="shared" si="1524"/>
        <v>21600</v>
      </c>
      <c r="U6847" s="32">
        <f t="shared" si="1525"/>
        <v>0</v>
      </c>
      <c r="V6847" s="32">
        <f t="shared" si="1520"/>
        <v>628.72067428177252</v>
      </c>
      <c r="W6847" s="32">
        <f t="shared" si="1526"/>
        <v>628.72067428177252</v>
      </c>
      <c r="X6847" s="32">
        <f t="shared" si="1527"/>
        <v>628.72067428177252</v>
      </c>
    </row>
    <row r="6848" spans="1:24" x14ac:dyDescent="0.25">
      <c r="A6848" s="2"/>
      <c r="B6848" s="2" t="s">
        <v>11</v>
      </c>
      <c r="C6848" s="2">
        <f t="shared" si="1532"/>
        <v>286</v>
      </c>
      <c r="D6848" s="2">
        <f t="shared" si="1533"/>
        <v>4</v>
      </c>
      <c r="E6848" s="2">
        <f t="shared" si="1521"/>
        <v>6844</v>
      </c>
      <c r="F6848" s="11">
        <v>270</v>
      </c>
      <c r="G6848" s="9">
        <v>0</v>
      </c>
      <c r="H6848" s="9">
        <v>0</v>
      </c>
      <c r="I6848" s="9">
        <v>0</v>
      </c>
      <c r="J6848" s="9">
        <v>0.37943141079189902</v>
      </c>
      <c r="K6848" s="9">
        <v>0.37943141079189902</v>
      </c>
      <c r="L6848" s="9">
        <v>0.37943141079189902</v>
      </c>
      <c r="N6848" s="32">
        <f>IF('System Design'!$F$8=1,'Hourly Demand and Generation'!G6848*'System Design'!$F$21,IF('System Design'!$F$8=2,'Hourly Demand and Generation'!H6848*'System Design'!$F$21,IF('System Design'!$F$8=3,'Hourly Demand and Generation'!I6848*'System Design'!$F$21)))</f>
        <v>0</v>
      </c>
      <c r="O6848" s="32">
        <f>IF('System Design'!$F$8=1,'Hourly Demand and Generation'!J6848*'System Design'!$F$22,IF('System Design'!$F$8=2,'Hourly Demand and Generation'!K6848*'System Design'!$F$22,IF('System Design'!$F$8=3,'Hourly Demand and Generation'!L6848*'System Design'!$F$22)))</f>
        <v>948.57852697974749</v>
      </c>
      <c r="Q6848" s="32">
        <f t="shared" si="1519"/>
        <v>0</v>
      </c>
      <c r="R6848" s="32">
        <f t="shared" si="1522"/>
        <v>5400</v>
      </c>
      <c r="S6848" s="32">
        <f t="shared" si="1523"/>
        <v>0</v>
      </c>
      <c r="T6848" s="32">
        <f t="shared" si="1524"/>
        <v>21600</v>
      </c>
      <c r="U6848" s="32">
        <f t="shared" si="1525"/>
        <v>0</v>
      </c>
      <c r="V6848" s="32">
        <f t="shared" si="1520"/>
        <v>678.57852697974749</v>
      </c>
      <c r="W6848" s="32">
        <f t="shared" si="1526"/>
        <v>678.57852697974749</v>
      </c>
      <c r="X6848" s="32">
        <f t="shared" si="1527"/>
        <v>678.57852697974749</v>
      </c>
    </row>
    <row r="6849" spans="1:24" x14ac:dyDescent="0.25">
      <c r="A6849" s="2"/>
      <c r="B6849" s="2" t="s">
        <v>11</v>
      </c>
      <c r="C6849" s="2">
        <f t="shared" si="1532"/>
        <v>286</v>
      </c>
      <c r="D6849" s="2">
        <f t="shared" si="1533"/>
        <v>5</v>
      </c>
      <c r="E6849" s="2">
        <f t="shared" si="1521"/>
        <v>6845</v>
      </c>
      <c r="F6849" s="11">
        <v>292.5</v>
      </c>
      <c r="G6849" s="9">
        <v>0</v>
      </c>
      <c r="H6849" s="9">
        <v>2.5600000000000001E-2</v>
      </c>
      <c r="I6849" s="9">
        <v>5.1200000000000002E-2</v>
      </c>
      <c r="J6849" s="9">
        <v>0.30354512863351901</v>
      </c>
      <c r="K6849" s="9">
        <v>0.30354512863351901</v>
      </c>
      <c r="L6849" s="9">
        <v>0.30354512863351901</v>
      </c>
      <c r="N6849" s="32">
        <f>IF('System Design'!$F$8=1,'Hourly Demand and Generation'!G6849*'System Design'!$F$21,IF('System Design'!$F$8=2,'Hourly Demand and Generation'!H6849*'System Design'!$F$21,IF('System Design'!$F$8=3,'Hourly Demand and Generation'!I6849*'System Design'!$F$21)))</f>
        <v>25.6</v>
      </c>
      <c r="O6849" s="32">
        <f>IF('System Design'!$F$8=1,'Hourly Demand and Generation'!J6849*'System Design'!$F$22,IF('System Design'!$F$8=2,'Hourly Demand and Generation'!K6849*'System Design'!$F$22,IF('System Design'!$F$8=3,'Hourly Demand and Generation'!L6849*'System Design'!$F$22)))</f>
        <v>758.86282158379754</v>
      </c>
      <c r="Q6849" s="32">
        <f t="shared" si="1519"/>
        <v>0</v>
      </c>
      <c r="R6849" s="32">
        <f t="shared" si="1522"/>
        <v>5400</v>
      </c>
      <c r="S6849" s="32">
        <f t="shared" si="1523"/>
        <v>0</v>
      </c>
      <c r="T6849" s="32">
        <f t="shared" si="1524"/>
        <v>21600</v>
      </c>
      <c r="U6849" s="32">
        <f t="shared" si="1525"/>
        <v>0</v>
      </c>
      <c r="V6849" s="32">
        <f t="shared" si="1520"/>
        <v>491.96282158379756</v>
      </c>
      <c r="W6849" s="32">
        <f t="shared" si="1526"/>
        <v>491.96282158379756</v>
      </c>
      <c r="X6849" s="32">
        <f t="shared" si="1527"/>
        <v>491.96282158379756</v>
      </c>
    </row>
    <row r="6850" spans="1:24" x14ac:dyDescent="0.25">
      <c r="A6850" s="2"/>
      <c r="B6850" s="2" t="s">
        <v>11</v>
      </c>
      <c r="C6850" s="2">
        <f t="shared" si="1532"/>
        <v>286</v>
      </c>
      <c r="D6850" s="2">
        <f t="shared" si="1533"/>
        <v>6</v>
      </c>
      <c r="E6850" s="2">
        <f t="shared" si="1521"/>
        <v>6846</v>
      </c>
      <c r="F6850" s="11">
        <v>315</v>
      </c>
      <c r="G6850" s="9">
        <v>5.1200000000000002E-2</v>
      </c>
      <c r="H6850" s="9">
        <v>0.08</v>
      </c>
      <c r="I6850" s="9">
        <v>0.10879999999999999</v>
      </c>
      <c r="J6850" s="9">
        <v>0.30354512863351901</v>
      </c>
      <c r="K6850" s="9">
        <v>0.30354512863351901</v>
      </c>
      <c r="L6850" s="9">
        <v>0.30354512863351901</v>
      </c>
      <c r="N6850" s="32">
        <f>IF('System Design'!$F$8=1,'Hourly Demand and Generation'!G6850*'System Design'!$F$21,IF('System Design'!$F$8=2,'Hourly Demand and Generation'!H6850*'System Design'!$F$21,IF('System Design'!$F$8=3,'Hourly Demand and Generation'!I6850*'System Design'!$F$21)))</f>
        <v>54.4</v>
      </c>
      <c r="O6850" s="32">
        <f>IF('System Design'!$F$8=1,'Hourly Demand and Generation'!J6850*'System Design'!$F$22,IF('System Design'!$F$8=2,'Hourly Demand and Generation'!K6850*'System Design'!$F$22,IF('System Design'!$F$8=3,'Hourly Demand and Generation'!L6850*'System Design'!$F$22)))</f>
        <v>758.86282158379754</v>
      </c>
      <c r="Q6850" s="32">
        <f t="shared" si="1519"/>
        <v>0</v>
      </c>
      <c r="R6850" s="32">
        <f t="shared" si="1522"/>
        <v>5400</v>
      </c>
      <c r="S6850" s="32">
        <f t="shared" si="1523"/>
        <v>0</v>
      </c>
      <c r="T6850" s="32">
        <f t="shared" si="1524"/>
        <v>21600</v>
      </c>
      <c r="U6850" s="32">
        <f t="shared" si="1525"/>
        <v>0</v>
      </c>
      <c r="V6850" s="32">
        <f t="shared" si="1520"/>
        <v>498.26282158379752</v>
      </c>
      <c r="W6850" s="32">
        <f t="shared" si="1526"/>
        <v>498.26282158379752</v>
      </c>
      <c r="X6850" s="32">
        <f t="shared" si="1527"/>
        <v>498.26282158379752</v>
      </c>
    </row>
    <row r="6851" spans="1:24" x14ac:dyDescent="0.25">
      <c r="A6851" s="2"/>
      <c r="B6851" s="2" t="s">
        <v>11</v>
      </c>
      <c r="C6851" s="2">
        <f t="shared" si="1532"/>
        <v>286</v>
      </c>
      <c r="D6851" s="2">
        <f t="shared" si="1533"/>
        <v>7</v>
      </c>
      <c r="E6851" s="2">
        <f t="shared" si="1521"/>
        <v>6847</v>
      </c>
      <c r="F6851" s="11">
        <v>337.5</v>
      </c>
      <c r="G6851" s="9">
        <v>0.10879999999999999</v>
      </c>
      <c r="H6851" s="9">
        <v>0.13439999999999999</v>
      </c>
      <c r="I6851" s="9">
        <v>0.16</v>
      </c>
      <c r="J6851" s="9">
        <v>0.34148826971270901</v>
      </c>
      <c r="K6851" s="9">
        <v>0.34148826971270901</v>
      </c>
      <c r="L6851" s="9">
        <v>0.34148826971270901</v>
      </c>
      <c r="N6851" s="32">
        <f>IF('System Design'!$F$8=1,'Hourly Demand and Generation'!G6851*'System Design'!$F$21,IF('System Design'!$F$8=2,'Hourly Demand and Generation'!H6851*'System Design'!$F$21,IF('System Design'!$F$8=3,'Hourly Demand and Generation'!I6851*'System Design'!$F$21)))</f>
        <v>80</v>
      </c>
      <c r="O6851" s="32">
        <f>IF('System Design'!$F$8=1,'Hourly Demand and Generation'!J6851*'System Design'!$F$22,IF('System Design'!$F$8=2,'Hourly Demand and Generation'!K6851*'System Design'!$F$22,IF('System Design'!$F$8=3,'Hourly Demand and Generation'!L6851*'System Design'!$F$22)))</f>
        <v>853.72067428177252</v>
      </c>
      <c r="Q6851" s="32">
        <f t="shared" si="1519"/>
        <v>0</v>
      </c>
      <c r="R6851" s="32">
        <f t="shared" si="1522"/>
        <v>5400</v>
      </c>
      <c r="S6851" s="32">
        <f t="shared" si="1523"/>
        <v>0</v>
      </c>
      <c r="T6851" s="32">
        <f t="shared" si="1524"/>
        <v>21600</v>
      </c>
      <c r="U6851" s="32">
        <f t="shared" si="1525"/>
        <v>0</v>
      </c>
      <c r="V6851" s="32">
        <f t="shared" si="1520"/>
        <v>596.22067428177252</v>
      </c>
      <c r="W6851" s="32">
        <f t="shared" si="1526"/>
        <v>596.22067428177252</v>
      </c>
      <c r="X6851" s="32">
        <f t="shared" si="1527"/>
        <v>596.22067428177252</v>
      </c>
    </row>
    <row r="6852" spans="1:24" x14ac:dyDescent="0.25">
      <c r="A6852" s="2"/>
      <c r="B6852" s="2" t="s">
        <v>11</v>
      </c>
      <c r="C6852" s="2">
        <f t="shared" si="1532"/>
        <v>286</v>
      </c>
      <c r="D6852" s="2">
        <f t="shared" si="1533"/>
        <v>8</v>
      </c>
      <c r="E6852" s="2">
        <f t="shared" si="1521"/>
        <v>6848</v>
      </c>
      <c r="F6852" s="11">
        <v>360</v>
      </c>
      <c r="G6852" s="9">
        <v>0.2112</v>
      </c>
      <c r="H6852" s="9">
        <v>0.24</v>
      </c>
      <c r="I6852" s="9">
        <v>0.26879999999999998</v>
      </c>
      <c r="J6852" s="9">
        <v>0.34148826971270901</v>
      </c>
      <c r="K6852" s="9">
        <v>0.34148826971270901</v>
      </c>
      <c r="L6852" s="9">
        <v>0.34148826971270901</v>
      </c>
      <c r="N6852" s="32">
        <f>IF('System Design'!$F$8=1,'Hourly Demand and Generation'!G6852*'System Design'!$F$21,IF('System Design'!$F$8=2,'Hourly Demand and Generation'!H6852*'System Design'!$F$21,IF('System Design'!$F$8=3,'Hourly Demand and Generation'!I6852*'System Design'!$F$21)))</f>
        <v>134.4</v>
      </c>
      <c r="O6852" s="32">
        <f>IF('System Design'!$F$8=1,'Hourly Demand and Generation'!J6852*'System Design'!$F$22,IF('System Design'!$F$8=2,'Hourly Demand and Generation'!K6852*'System Design'!$F$22,IF('System Design'!$F$8=3,'Hourly Demand and Generation'!L6852*'System Design'!$F$22)))</f>
        <v>853.72067428177252</v>
      </c>
      <c r="Q6852" s="32">
        <f t="shared" si="1519"/>
        <v>0</v>
      </c>
      <c r="R6852" s="32">
        <f t="shared" si="1522"/>
        <v>5400</v>
      </c>
      <c r="S6852" s="32">
        <f t="shared" si="1523"/>
        <v>0</v>
      </c>
      <c r="T6852" s="32">
        <f t="shared" si="1524"/>
        <v>21600</v>
      </c>
      <c r="U6852" s="32">
        <f t="shared" si="1525"/>
        <v>0</v>
      </c>
      <c r="V6852" s="32">
        <f t="shared" si="1520"/>
        <v>628.12067428177249</v>
      </c>
      <c r="W6852" s="32">
        <f t="shared" si="1526"/>
        <v>628.12067428177249</v>
      </c>
      <c r="X6852" s="32">
        <f t="shared" si="1527"/>
        <v>628.12067428177249</v>
      </c>
    </row>
    <row r="6853" spans="1:24" x14ac:dyDescent="0.25">
      <c r="A6853" s="2"/>
      <c r="B6853" s="2" t="s">
        <v>11</v>
      </c>
      <c r="C6853" s="2">
        <f t="shared" si="1532"/>
        <v>286</v>
      </c>
      <c r="D6853" s="2">
        <f t="shared" si="1533"/>
        <v>9</v>
      </c>
      <c r="E6853" s="2">
        <f t="shared" si="1521"/>
        <v>6849</v>
      </c>
      <c r="F6853" s="11">
        <v>360</v>
      </c>
      <c r="G6853" s="9">
        <v>0.32</v>
      </c>
      <c r="H6853" s="9">
        <v>0.34560000000000002</v>
      </c>
      <c r="I6853" s="9">
        <v>0.37119999999999997</v>
      </c>
      <c r="J6853" s="9">
        <v>0.30354512863351901</v>
      </c>
      <c r="K6853" s="9">
        <v>0.30354512863351901</v>
      </c>
      <c r="L6853" s="9">
        <v>0.30354512863351901</v>
      </c>
      <c r="N6853" s="32">
        <f>IF('System Design'!$F$8=1,'Hourly Demand and Generation'!G6853*'System Design'!$F$21,IF('System Design'!$F$8=2,'Hourly Demand and Generation'!H6853*'System Design'!$F$21,IF('System Design'!$F$8=3,'Hourly Demand and Generation'!I6853*'System Design'!$F$21)))</f>
        <v>185.6</v>
      </c>
      <c r="O6853" s="32">
        <f>IF('System Design'!$F$8=1,'Hourly Demand and Generation'!J6853*'System Design'!$F$22,IF('System Design'!$F$8=2,'Hourly Demand and Generation'!K6853*'System Design'!$F$22,IF('System Design'!$F$8=3,'Hourly Demand and Generation'!L6853*'System Design'!$F$22)))</f>
        <v>758.86282158379754</v>
      </c>
      <c r="Q6853" s="32">
        <f t="shared" si="1519"/>
        <v>0</v>
      </c>
      <c r="R6853" s="32">
        <f t="shared" si="1522"/>
        <v>5400</v>
      </c>
      <c r="S6853" s="32">
        <f t="shared" si="1523"/>
        <v>0</v>
      </c>
      <c r="T6853" s="32">
        <f t="shared" si="1524"/>
        <v>21600</v>
      </c>
      <c r="U6853" s="32">
        <f t="shared" si="1525"/>
        <v>0</v>
      </c>
      <c r="V6853" s="32">
        <f t="shared" si="1520"/>
        <v>584.46282158379756</v>
      </c>
      <c r="W6853" s="32">
        <f t="shared" si="1526"/>
        <v>584.46282158379756</v>
      </c>
      <c r="X6853" s="32">
        <f t="shared" si="1527"/>
        <v>584.46282158379756</v>
      </c>
    </row>
    <row r="6854" spans="1:24" x14ac:dyDescent="0.25">
      <c r="A6854" s="2"/>
      <c r="B6854" s="2" t="s">
        <v>11</v>
      </c>
      <c r="C6854" s="2">
        <f t="shared" si="1532"/>
        <v>286</v>
      </c>
      <c r="D6854" s="2">
        <f t="shared" si="1533"/>
        <v>10</v>
      </c>
      <c r="E6854" s="2">
        <f t="shared" si="1521"/>
        <v>6850</v>
      </c>
      <c r="F6854" s="11">
        <v>351</v>
      </c>
      <c r="G6854" s="9">
        <v>0.42880000000000001</v>
      </c>
      <c r="H6854" s="9">
        <v>0.45440000000000003</v>
      </c>
      <c r="I6854" s="9">
        <v>0.48</v>
      </c>
      <c r="J6854" s="9">
        <v>0.34148826971270901</v>
      </c>
      <c r="K6854" s="9">
        <v>0.34148826971270901</v>
      </c>
      <c r="L6854" s="9">
        <v>0.34148826971270901</v>
      </c>
      <c r="N6854" s="32">
        <f>IF('System Design'!$F$8=1,'Hourly Demand and Generation'!G6854*'System Design'!$F$21,IF('System Design'!$F$8=2,'Hourly Demand and Generation'!H6854*'System Design'!$F$21,IF('System Design'!$F$8=3,'Hourly Demand and Generation'!I6854*'System Design'!$F$21)))</f>
        <v>240</v>
      </c>
      <c r="O6854" s="32">
        <f>IF('System Design'!$F$8=1,'Hourly Demand and Generation'!J6854*'System Design'!$F$22,IF('System Design'!$F$8=2,'Hourly Demand and Generation'!K6854*'System Design'!$F$22,IF('System Design'!$F$8=3,'Hourly Demand and Generation'!L6854*'System Design'!$F$22)))</f>
        <v>853.72067428177252</v>
      </c>
      <c r="Q6854" s="32">
        <f t="shared" ref="Q6854:Q6917" si="1534">IF(F6854-N6854-O6854&gt;0,F6854-N6854-O6854,0)</f>
        <v>0</v>
      </c>
      <c r="R6854" s="32">
        <f t="shared" si="1522"/>
        <v>5400</v>
      </c>
      <c r="S6854" s="32">
        <f t="shared" si="1523"/>
        <v>0</v>
      </c>
      <c r="T6854" s="32">
        <f t="shared" si="1524"/>
        <v>21600</v>
      </c>
      <c r="U6854" s="32">
        <f t="shared" si="1525"/>
        <v>0</v>
      </c>
      <c r="V6854" s="32">
        <f t="shared" ref="V6854:V6917" si="1535">IF(F6854-N6854-O6854&lt;0,N6854+O6854-F6854,0)</f>
        <v>742.72067428177252</v>
      </c>
      <c r="W6854" s="32">
        <f t="shared" si="1526"/>
        <v>742.72067428177252</v>
      </c>
      <c r="X6854" s="32">
        <f t="shared" si="1527"/>
        <v>742.72067428177252</v>
      </c>
    </row>
    <row r="6855" spans="1:24" x14ac:dyDescent="0.25">
      <c r="A6855" s="2"/>
      <c r="B6855" s="2" t="s">
        <v>11</v>
      </c>
      <c r="C6855" s="2">
        <f t="shared" si="1532"/>
        <v>286</v>
      </c>
      <c r="D6855" s="2">
        <f t="shared" si="1533"/>
        <v>11</v>
      </c>
      <c r="E6855" s="2">
        <f t="shared" ref="E6855:E6918" si="1536">E6854+1</f>
        <v>6851</v>
      </c>
      <c r="F6855" s="11">
        <v>346.5</v>
      </c>
      <c r="G6855" s="9">
        <v>0.53120000000000001</v>
      </c>
      <c r="H6855" s="9">
        <v>0.56000000000000005</v>
      </c>
      <c r="I6855" s="9">
        <v>0.58879999999999999</v>
      </c>
      <c r="J6855" s="9">
        <v>0.30354512863351901</v>
      </c>
      <c r="K6855" s="9">
        <v>0.30354512863351901</v>
      </c>
      <c r="L6855" s="9">
        <v>0.30354512863351901</v>
      </c>
      <c r="N6855" s="32">
        <f>IF('System Design'!$F$8=1,'Hourly Demand and Generation'!G6855*'System Design'!$F$21,IF('System Design'!$F$8=2,'Hourly Demand and Generation'!H6855*'System Design'!$F$21,IF('System Design'!$F$8=3,'Hourly Demand and Generation'!I6855*'System Design'!$F$21)))</f>
        <v>294.39999999999998</v>
      </c>
      <c r="O6855" s="32">
        <f>IF('System Design'!$F$8=1,'Hourly Demand and Generation'!J6855*'System Design'!$F$22,IF('System Design'!$F$8=2,'Hourly Demand and Generation'!K6855*'System Design'!$F$22,IF('System Design'!$F$8=3,'Hourly Demand and Generation'!L6855*'System Design'!$F$22)))</f>
        <v>758.86282158379754</v>
      </c>
      <c r="Q6855" s="32">
        <f t="shared" si="1534"/>
        <v>0</v>
      </c>
      <c r="R6855" s="32">
        <f t="shared" ref="R6855:R6918" si="1537">IF($Q6855&lt;R6854+$V6855,IF(R6854+$V6855-$Q6855&gt;5400,5400,R6854+$V6855-$Q6855),0)</f>
        <v>5400</v>
      </c>
      <c r="S6855" s="32">
        <f t="shared" ref="S6855:S6918" si="1538">IF(R6855&gt;0,0,$Q6855+$V6855-R6854)</f>
        <v>0</v>
      </c>
      <c r="T6855" s="32">
        <f t="shared" ref="T6855:T6918" si="1539">IF($Q6855&lt;T6854+$V6855,IF(T6854+$V6855-$Q6855&gt;21600,21600,T6854+$V6855-$Q6855),0)</f>
        <v>21600</v>
      </c>
      <c r="U6855" s="32">
        <f t="shared" ref="U6855:U6918" si="1540">IF(T6855&gt;0,0,$Q6855+$V6855-T6854)</f>
        <v>0</v>
      </c>
      <c r="V6855" s="32">
        <f t="shared" si="1535"/>
        <v>706.76282158379763</v>
      </c>
      <c r="W6855" s="32">
        <f t="shared" ref="W6855:W6918" si="1541">IF(R6855=5400,$V6855-(R6855-R6854),0)</f>
        <v>706.76282158379763</v>
      </c>
      <c r="X6855" s="32">
        <f t="shared" ref="X6855:X6918" si="1542">IF(T6855=21600,$V6855-(T6855-T6854),0)</f>
        <v>706.76282158379763</v>
      </c>
    </row>
    <row r="6856" spans="1:24" x14ac:dyDescent="0.25">
      <c r="A6856" s="2"/>
      <c r="B6856" s="2" t="s">
        <v>11</v>
      </c>
      <c r="C6856" s="2">
        <f t="shared" si="1532"/>
        <v>286</v>
      </c>
      <c r="D6856" s="2">
        <f t="shared" si="1533"/>
        <v>12</v>
      </c>
      <c r="E6856" s="2">
        <f t="shared" si="1536"/>
        <v>6852</v>
      </c>
      <c r="F6856" s="11">
        <v>346.5</v>
      </c>
      <c r="G6856" s="9">
        <v>0.64</v>
      </c>
      <c r="H6856" s="9">
        <v>0.64</v>
      </c>
      <c r="I6856" s="9">
        <v>0.64</v>
      </c>
      <c r="J6856" s="9">
        <v>0.28457355809392398</v>
      </c>
      <c r="K6856" s="9">
        <v>0.28457355809392398</v>
      </c>
      <c r="L6856" s="9">
        <v>0.28457355809392398</v>
      </c>
      <c r="N6856" s="32">
        <f>IF('System Design'!$F$8=1,'Hourly Demand and Generation'!G6856*'System Design'!$F$21,IF('System Design'!$F$8=2,'Hourly Demand and Generation'!H6856*'System Design'!$F$21,IF('System Design'!$F$8=3,'Hourly Demand and Generation'!I6856*'System Design'!$F$21)))</f>
        <v>320</v>
      </c>
      <c r="O6856" s="32">
        <f>IF('System Design'!$F$8=1,'Hourly Demand and Generation'!J6856*'System Design'!$F$22,IF('System Design'!$F$8=2,'Hourly Demand and Generation'!K6856*'System Design'!$F$22,IF('System Design'!$F$8=3,'Hourly Demand and Generation'!L6856*'System Design'!$F$22)))</f>
        <v>711.43389523480994</v>
      </c>
      <c r="Q6856" s="32">
        <f t="shared" si="1534"/>
        <v>0</v>
      </c>
      <c r="R6856" s="32">
        <f t="shared" si="1537"/>
        <v>5400</v>
      </c>
      <c r="S6856" s="32">
        <f t="shared" si="1538"/>
        <v>0</v>
      </c>
      <c r="T6856" s="32">
        <f t="shared" si="1539"/>
        <v>21600</v>
      </c>
      <c r="U6856" s="32">
        <f t="shared" si="1540"/>
        <v>0</v>
      </c>
      <c r="V6856" s="32">
        <f t="shared" si="1535"/>
        <v>684.93389523480982</v>
      </c>
      <c r="W6856" s="32">
        <f t="shared" si="1541"/>
        <v>684.93389523480982</v>
      </c>
      <c r="X6856" s="32">
        <f t="shared" si="1542"/>
        <v>684.93389523480982</v>
      </c>
    </row>
    <row r="6857" spans="1:24" x14ac:dyDescent="0.25">
      <c r="A6857" s="2"/>
      <c r="B6857" s="2" t="s">
        <v>11</v>
      </c>
      <c r="C6857" s="2">
        <f t="shared" si="1532"/>
        <v>286</v>
      </c>
      <c r="D6857" s="2">
        <f t="shared" si="1533"/>
        <v>13</v>
      </c>
      <c r="E6857" s="2">
        <f t="shared" si="1536"/>
        <v>6853</v>
      </c>
      <c r="F6857" s="11">
        <v>360</v>
      </c>
      <c r="G6857" s="9">
        <v>0.53120000000000001</v>
      </c>
      <c r="H6857" s="9">
        <v>0.56000000000000005</v>
      </c>
      <c r="I6857" s="9">
        <v>0.58879999999999999</v>
      </c>
      <c r="J6857" s="9">
        <v>0.30354512863351901</v>
      </c>
      <c r="K6857" s="9">
        <v>0.30354512863351901</v>
      </c>
      <c r="L6857" s="9">
        <v>0.30354512863351901</v>
      </c>
      <c r="N6857" s="32">
        <f>IF('System Design'!$F$8=1,'Hourly Demand and Generation'!G6857*'System Design'!$F$21,IF('System Design'!$F$8=2,'Hourly Demand and Generation'!H6857*'System Design'!$F$21,IF('System Design'!$F$8=3,'Hourly Demand and Generation'!I6857*'System Design'!$F$21)))</f>
        <v>294.39999999999998</v>
      </c>
      <c r="O6857" s="32">
        <f>IF('System Design'!$F$8=1,'Hourly Demand and Generation'!J6857*'System Design'!$F$22,IF('System Design'!$F$8=2,'Hourly Demand and Generation'!K6857*'System Design'!$F$22,IF('System Design'!$F$8=3,'Hourly Demand and Generation'!L6857*'System Design'!$F$22)))</f>
        <v>758.86282158379754</v>
      </c>
      <c r="Q6857" s="32">
        <f t="shared" si="1534"/>
        <v>0</v>
      </c>
      <c r="R6857" s="32">
        <f t="shared" si="1537"/>
        <v>5400</v>
      </c>
      <c r="S6857" s="32">
        <f t="shared" si="1538"/>
        <v>0</v>
      </c>
      <c r="T6857" s="32">
        <f t="shared" si="1539"/>
        <v>21600</v>
      </c>
      <c r="U6857" s="32">
        <f t="shared" si="1540"/>
        <v>0</v>
      </c>
      <c r="V6857" s="32">
        <f t="shared" si="1535"/>
        <v>693.26282158379763</v>
      </c>
      <c r="W6857" s="32">
        <f t="shared" si="1541"/>
        <v>693.26282158379763</v>
      </c>
      <c r="X6857" s="32">
        <f t="shared" si="1542"/>
        <v>693.26282158379763</v>
      </c>
    </row>
    <row r="6858" spans="1:24" x14ac:dyDescent="0.25">
      <c r="A6858" s="2"/>
      <c r="B6858" s="2" t="s">
        <v>11</v>
      </c>
      <c r="C6858" s="2">
        <f t="shared" si="1532"/>
        <v>286</v>
      </c>
      <c r="D6858" s="2">
        <f t="shared" si="1533"/>
        <v>14</v>
      </c>
      <c r="E6858" s="2">
        <f t="shared" si="1536"/>
        <v>6854</v>
      </c>
      <c r="F6858" s="11">
        <v>360</v>
      </c>
      <c r="G6858" s="9">
        <v>0.42880000000000001</v>
      </c>
      <c r="H6858" s="9">
        <v>0.45440000000000003</v>
      </c>
      <c r="I6858" s="9">
        <v>0.48</v>
      </c>
      <c r="J6858" s="9">
        <v>0.32251669917311399</v>
      </c>
      <c r="K6858" s="9">
        <v>0.32251669917311399</v>
      </c>
      <c r="L6858" s="9">
        <v>0.32251669917311399</v>
      </c>
      <c r="N6858" s="32">
        <f>IF('System Design'!$F$8=1,'Hourly Demand and Generation'!G6858*'System Design'!$F$21,IF('System Design'!$F$8=2,'Hourly Demand and Generation'!H6858*'System Design'!$F$21,IF('System Design'!$F$8=3,'Hourly Demand and Generation'!I6858*'System Design'!$F$21)))</f>
        <v>240</v>
      </c>
      <c r="O6858" s="32">
        <f>IF('System Design'!$F$8=1,'Hourly Demand and Generation'!J6858*'System Design'!$F$22,IF('System Design'!$F$8=2,'Hourly Demand and Generation'!K6858*'System Design'!$F$22,IF('System Design'!$F$8=3,'Hourly Demand and Generation'!L6858*'System Design'!$F$22)))</f>
        <v>806.29174793278492</v>
      </c>
      <c r="Q6858" s="32">
        <f t="shared" si="1534"/>
        <v>0</v>
      </c>
      <c r="R6858" s="32">
        <f t="shared" si="1537"/>
        <v>5400</v>
      </c>
      <c r="S6858" s="32">
        <f t="shared" si="1538"/>
        <v>0</v>
      </c>
      <c r="T6858" s="32">
        <f t="shared" si="1539"/>
        <v>21600</v>
      </c>
      <c r="U6858" s="32">
        <f t="shared" si="1540"/>
        <v>0</v>
      </c>
      <c r="V6858" s="32">
        <f t="shared" si="1535"/>
        <v>686.2917479327848</v>
      </c>
      <c r="W6858" s="32">
        <f t="shared" si="1541"/>
        <v>686.2917479327848</v>
      </c>
      <c r="X6858" s="32">
        <f t="shared" si="1542"/>
        <v>686.2917479327848</v>
      </c>
    </row>
    <row r="6859" spans="1:24" x14ac:dyDescent="0.25">
      <c r="A6859" s="2"/>
      <c r="B6859" s="2" t="s">
        <v>11</v>
      </c>
      <c r="C6859" s="2">
        <f t="shared" si="1532"/>
        <v>286</v>
      </c>
      <c r="D6859" s="2">
        <f t="shared" si="1533"/>
        <v>15</v>
      </c>
      <c r="E6859" s="2">
        <f t="shared" si="1536"/>
        <v>6855</v>
      </c>
      <c r="F6859" s="11">
        <v>382.5</v>
      </c>
      <c r="G6859" s="9">
        <v>0.32</v>
      </c>
      <c r="H6859" s="9">
        <v>0.34560000000000002</v>
      </c>
      <c r="I6859" s="9">
        <v>0.37119999999999997</v>
      </c>
      <c r="J6859" s="9">
        <v>0.34148826971270901</v>
      </c>
      <c r="K6859" s="9">
        <v>0.34148826971270901</v>
      </c>
      <c r="L6859" s="9">
        <v>0.34148826971270901</v>
      </c>
      <c r="N6859" s="32">
        <f>IF('System Design'!$F$8=1,'Hourly Demand and Generation'!G6859*'System Design'!$F$21,IF('System Design'!$F$8=2,'Hourly Demand and Generation'!H6859*'System Design'!$F$21,IF('System Design'!$F$8=3,'Hourly Demand and Generation'!I6859*'System Design'!$F$21)))</f>
        <v>185.6</v>
      </c>
      <c r="O6859" s="32">
        <f>IF('System Design'!$F$8=1,'Hourly Demand and Generation'!J6859*'System Design'!$F$22,IF('System Design'!$F$8=2,'Hourly Demand and Generation'!K6859*'System Design'!$F$22,IF('System Design'!$F$8=3,'Hourly Demand and Generation'!L6859*'System Design'!$F$22)))</f>
        <v>853.72067428177252</v>
      </c>
      <c r="Q6859" s="32">
        <f t="shared" si="1534"/>
        <v>0</v>
      </c>
      <c r="R6859" s="32">
        <f t="shared" si="1537"/>
        <v>5400</v>
      </c>
      <c r="S6859" s="32">
        <f t="shared" si="1538"/>
        <v>0</v>
      </c>
      <c r="T6859" s="32">
        <f t="shared" si="1539"/>
        <v>21600</v>
      </c>
      <c r="U6859" s="32">
        <f t="shared" si="1540"/>
        <v>0</v>
      </c>
      <c r="V6859" s="32">
        <f t="shared" si="1535"/>
        <v>656.82067428177243</v>
      </c>
      <c r="W6859" s="32">
        <f t="shared" si="1541"/>
        <v>656.82067428177243</v>
      </c>
      <c r="X6859" s="32">
        <f t="shared" si="1542"/>
        <v>656.82067428177243</v>
      </c>
    </row>
    <row r="6860" spans="1:24" x14ac:dyDescent="0.25">
      <c r="A6860" s="2"/>
      <c r="B6860" s="2" t="s">
        <v>11</v>
      </c>
      <c r="C6860" s="2">
        <f t="shared" si="1532"/>
        <v>286</v>
      </c>
      <c r="D6860" s="2">
        <f t="shared" si="1533"/>
        <v>16</v>
      </c>
      <c r="E6860" s="2">
        <f t="shared" si="1536"/>
        <v>6856</v>
      </c>
      <c r="F6860" s="11">
        <v>405</v>
      </c>
      <c r="G6860" s="9">
        <v>0.2112</v>
      </c>
      <c r="H6860" s="9">
        <v>0.24</v>
      </c>
      <c r="I6860" s="9">
        <v>0.26879999999999998</v>
      </c>
      <c r="J6860" s="9">
        <v>0.34148826971270901</v>
      </c>
      <c r="K6860" s="9">
        <v>0.34148826971270901</v>
      </c>
      <c r="L6860" s="9">
        <v>0.34148826971270901</v>
      </c>
      <c r="N6860" s="32">
        <f>IF('System Design'!$F$8=1,'Hourly Demand and Generation'!G6860*'System Design'!$F$21,IF('System Design'!$F$8=2,'Hourly Demand and Generation'!H6860*'System Design'!$F$21,IF('System Design'!$F$8=3,'Hourly Demand and Generation'!I6860*'System Design'!$F$21)))</f>
        <v>134.4</v>
      </c>
      <c r="O6860" s="32">
        <f>IF('System Design'!$F$8=1,'Hourly Demand and Generation'!J6860*'System Design'!$F$22,IF('System Design'!$F$8=2,'Hourly Demand and Generation'!K6860*'System Design'!$F$22,IF('System Design'!$F$8=3,'Hourly Demand and Generation'!L6860*'System Design'!$F$22)))</f>
        <v>853.72067428177252</v>
      </c>
      <c r="Q6860" s="32">
        <f t="shared" si="1534"/>
        <v>0</v>
      </c>
      <c r="R6860" s="32">
        <f t="shared" si="1537"/>
        <v>5400</v>
      </c>
      <c r="S6860" s="32">
        <f t="shared" si="1538"/>
        <v>0</v>
      </c>
      <c r="T6860" s="32">
        <f t="shared" si="1539"/>
        <v>21600</v>
      </c>
      <c r="U6860" s="32">
        <f t="shared" si="1540"/>
        <v>0</v>
      </c>
      <c r="V6860" s="32">
        <f t="shared" si="1535"/>
        <v>583.12067428177249</v>
      </c>
      <c r="W6860" s="32">
        <f t="shared" si="1541"/>
        <v>583.12067428177249</v>
      </c>
      <c r="X6860" s="32">
        <f t="shared" si="1542"/>
        <v>583.12067428177249</v>
      </c>
    </row>
    <row r="6861" spans="1:24" x14ac:dyDescent="0.25">
      <c r="A6861" s="2"/>
      <c r="B6861" s="2" t="s">
        <v>11</v>
      </c>
      <c r="C6861" s="2">
        <f t="shared" si="1532"/>
        <v>286</v>
      </c>
      <c r="D6861" s="2">
        <f t="shared" si="1533"/>
        <v>17</v>
      </c>
      <c r="E6861" s="2">
        <f t="shared" si="1536"/>
        <v>6857</v>
      </c>
      <c r="F6861" s="11">
        <v>427.5</v>
      </c>
      <c r="G6861" s="9">
        <v>0.10879999999999999</v>
      </c>
      <c r="H6861" s="9">
        <v>0.13439999999999999</v>
      </c>
      <c r="I6861" s="9">
        <v>0.16</v>
      </c>
      <c r="J6861" s="9">
        <v>0.37943141079189902</v>
      </c>
      <c r="K6861" s="9">
        <v>0.37943141079189902</v>
      </c>
      <c r="L6861" s="9">
        <v>0.37943141079189902</v>
      </c>
      <c r="N6861" s="32">
        <f>IF('System Design'!$F$8=1,'Hourly Demand and Generation'!G6861*'System Design'!$F$21,IF('System Design'!$F$8=2,'Hourly Demand and Generation'!H6861*'System Design'!$F$21,IF('System Design'!$F$8=3,'Hourly Demand and Generation'!I6861*'System Design'!$F$21)))</f>
        <v>80</v>
      </c>
      <c r="O6861" s="32">
        <f>IF('System Design'!$F$8=1,'Hourly Demand and Generation'!J6861*'System Design'!$F$22,IF('System Design'!$F$8=2,'Hourly Demand and Generation'!K6861*'System Design'!$F$22,IF('System Design'!$F$8=3,'Hourly Demand and Generation'!L6861*'System Design'!$F$22)))</f>
        <v>948.57852697974749</v>
      </c>
      <c r="Q6861" s="32">
        <f t="shared" si="1534"/>
        <v>0</v>
      </c>
      <c r="R6861" s="32">
        <f t="shared" si="1537"/>
        <v>5400</v>
      </c>
      <c r="S6861" s="32">
        <f t="shared" si="1538"/>
        <v>0</v>
      </c>
      <c r="T6861" s="32">
        <f t="shared" si="1539"/>
        <v>21600</v>
      </c>
      <c r="U6861" s="32">
        <f t="shared" si="1540"/>
        <v>0</v>
      </c>
      <c r="V6861" s="32">
        <f t="shared" si="1535"/>
        <v>601.07852697974749</v>
      </c>
      <c r="W6861" s="32">
        <f t="shared" si="1541"/>
        <v>601.07852697974749</v>
      </c>
      <c r="X6861" s="32">
        <f t="shared" si="1542"/>
        <v>601.07852697974749</v>
      </c>
    </row>
    <row r="6862" spans="1:24" x14ac:dyDescent="0.25">
      <c r="A6862" s="2"/>
      <c r="B6862" s="2" t="s">
        <v>11</v>
      </c>
      <c r="C6862" s="2">
        <f t="shared" si="1532"/>
        <v>286</v>
      </c>
      <c r="D6862" s="2">
        <f t="shared" si="1533"/>
        <v>18</v>
      </c>
      <c r="E6862" s="2">
        <f t="shared" si="1536"/>
        <v>6858</v>
      </c>
      <c r="F6862" s="11">
        <v>450</v>
      </c>
      <c r="G6862" s="9">
        <v>5.1200000000000002E-2</v>
      </c>
      <c r="H6862" s="9">
        <v>0.08</v>
      </c>
      <c r="I6862" s="9">
        <v>0.10879999999999999</v>
      </c>
      <c r="J6862" s="9">
        <v>0.36045984025230399</v>
      </c>
      <c r="K6862" s="9">
        <v>0.36045984025230399</v>
      </c>
      <c r="L6862" s="9">
        <v>0.36045984025230399</v>
      </c>
      <c r="N6862" s="32">
        <f>IF('System Design'!$F$8=1,'Hourly Demand and Generation'!G6862*'System Design'!$F$21,IF('System Design'!$F$8=2,'Hourly Demand and Generation'!H6862*'System Design'!$F$21,IF('System Design'!$F$8=3,'Hourly Demand and Generation'!I6862*'System Design'!$F$21)))</f>
        <v>54.4</v>
      </c>
      <c r="O6862" s="32">
        <f>IF('System Design'!$F$8=1,'Hourly Demand and Generation'!J6862*'System Design'!$F$22,IF('System Design'!$F$8=2,'Hourly Demand and Generation'!K6862*'System Design'!$F$22,IF('System Design'!$F$8=3,'Hourly Demand and Generation'!L6862*'System Design'!$F$22)))</f>
        <v>901.14960063076001</v>
      </c>
      <c r="Q6862" s="32">
        <f t="shared" si="1534"/>
        <v>0</v>
      </c>
      <c r="R6862" s="32">
        <f t="shared" si="1537"/>
        <v>5400</v>
      </c>
      <c r="S6862" s="32">
        <f t="shared" si="1538"/>
        <v>0</v>
      </c>
      <c r="T6862" s="32">
        <f t="shared" si="1539"/>
        <v>21600</v>
      </c>
      <c r="U6862" s="32">
        <f t="shared" si="1540"/>
        <v>0</v>
      </c>
      <c r="V6862" s="32">
        <f t="shared" si="1535"/>
        <v>505.54960063075998</v>
      </c>
      <c r="W6862" s="32">
        <f t="shared" si="1541"/>
        <v>505.54960063075998</v>
      </c>
      <c r="X6862" s="32">
        <f t="shared" si="1542"/>
        <v>505.54960063075998</v>
      </c>
    </row>
    <row r="6863" spans="1:24" x14ac:dyDescent="0.25">
      <c r="A6863" s="2"/>
      <c r="B6863" s="2" t="s">
        <v>11</v>
      </c>
      <c r="C6863" s="2">
        <f t="shared" si="1532"/>
        <v>286</v>
      </c>
      <c r="D6863" s="2">
        <f t="shared" si="1533"/>
        <v>19</v>
      </c>
      <c r="E6863" s="2">
        <f t="shared" si="1536"/>
        <v>6859</v>
      </c>
      <c r="F6863" s="11">
        <v>436.5</v>
      </c>
      <c r="G6863" s="10">
        <v>0</v>
      </c>
      <c r="H6863" s="10">
        <v>2.5600000000000001E-2</v>
      </c>
      <c r="I6863" s="10">
        <v>5.1200000000000002E-2</v>
      </c>
      <c r="J6863" s="9">
        <v>0.34148826971270901</v>
      </c>
      <c r="K6863" s="9">
        <v>0.34148826971270901</v>
      </c>
      <c r="L6863" s="9">
        <v>0.34148826971270901</v>
      </c>
      <c r="N6863" s="32">
        <f>IF('System Design'!$F$8=1,'Hourly Demand and Generation'!G6863*'System Design'!$F$21,IF('System Design'!$F$8=2,'Hourly Demand and Generation'!H6863*'System Design'!$F$21,IF('System Design'!$F$8=3,'Hourly Demand and Generation'!I6863*'System Design'!$F$21)))</f>
        <v>25.6</v>
      </c>
      <c r="O6863" s="32">
        <f>IF('System Design'!$F$8=1,'Hourly Demand and Generation'!J6863*'System Design'!$F$22,IF('System Design'!$F$8=2,'Hourly Demand and Generation'!K6863*'System Design'!$F$22,IF('System Design'!$F$8=3,'Hourly Demand and Generation'!L6863*'System Design'!$F$22)))</f>
        <v>853.72067428177252</v>
      </c>
      <c r="Q6863" s="32">
        <f t="shared" si="1534"/>
        <v>0</v>
      </c>
      <c r="R6863" s="32">
        <f t="shared" si="1537"/>
        <v>5400</v>
      </c>
      <c r="S6863" s="32">
        <f t="shared" si="1538"/>
        <v>0</v>
      </c>
      <c r="T6863" s="32">
        <f t="shared" si="1539"/>
        <v>21600</v>
      </c>
      <c r="U6863" s="32">
        <f t="shared" si="1540"/>
        <v>0</v>
      </c>
      <c r="V6863" s="32">
        <f t="shared" si="1535"/>
        <v>442.82067428177254</v>
      </c>
      <c r="W6863" s="32">
        <f t="shared" si="1541"/>
        <v>442.82067428177254</v>
      </c>
      <c r="X6863" s="32">
        <f t="shared" si="1542"/>
        <v>442.82067428177254</v>
      </c>
    </row>
    <row r="6864" spans="1:24" x14ac:dyDescent="0.25">
      <c r="A6864" s="2"/>
      <c r="B6864" s="2" t="s">
        <v>11</v>
      </c>
      <c r="C6864" s="2">
        <f t="shared" si="1532"/>
        <v>286</v>
      </c>
      <c r="D6864" s="2">
        <f t="shared" si="1533"/>
        <v>20</v>
      </c>
      <c r="E6864" s="2">
        <f t="shared" si="1536"/>
        <v>6860</v>
      </c>
      <c r="F6864" s="11">
        <v>427.5</v>
      </c>
      <c r="G6864" s="9">
        <v>0</v>
      </c>
      <c r="H6864" s="9">
        <v>0</v>
      </c>
      <c r="I6864" s="9">
        <v>0</v>
      </c>
      <c r="J6864" s="9">
        <v>0.34148826971270901</v>
      </c>
      <c r="K6864" s="9">
        <v>0.34148826971270901</v>
      </c>
      <c r="L6864" s="9">
        <v>0.34148826971270901</v>
      </c>
      <c r="N6864" s="32">
        <f>IF('System Design'!$F$8=1,'Hourly Demand and Generation'!G6864*'System Design'!$F$21,IF('System Design'!$F$8=2,'Hourly Demand and Generation'!H6864*'System Design'!$F$21,IF('System Design'!$F$8=3,'Hourly Demand and Generation'!I6864*'System Design'!$F$21)))</f>
        <v>0</v>
      </c>
      <c r="O6864" s="32">
        <f>IF('System Design'!$F$8=1,'Hourly Demand and Generation'!J6864*'System Design'!$F$22,IF('System Design'!$F$8=2,'Hourly Demand and Generation'!K6864*'System Design'!$F$22,IF('System Design'!$F$8=3,'Hourly Demand and Generation'!L6864*'System Design'!$F$22)))</f>
        <v>853.72067428177252</v>
      </c>
      <c r="Q6864" s="32">
        <f t="shared" si="1534"/>
        <v>0</v>
      </c>
      <c r="R6864" s="32">
        <f t="shared" si="1537"/>
        <v>5400</v>
      </c>
      <c r="S6864" s="32">
        <f t="shared" si="1538"/>
        <v>0</v>
      </c>
      <c r="T6864" s="32">
        <f t="shared" si="1539"/>
        <v>21600</v>
      </c>
      <c r="U6864" s="32">
        <f t="shared" si="1540"/>
        <v>0</v>
      </c>
      <c r="V6864" s="32">
        <f t="shared" si="1535"/>
        <v>426.22067428177252</v>
      </c>
      <c r="W6864" s="32">
        <f t="shared" si="1541"/>
        <v>426.22067428177252</v>
      </c>
      <c r="X6864" s="32">
        <f t="shared" si="1542"/>
        <v>426.22067428177252</v>
      </c>
    </row>
    <row r="6865" spans="1:24" x14ac:dyDescent="0.25">
      <c r="A6865" s="2"/>
      <c r="B6865" s="2" t="s">
        <v>11</v>
      </c>
      <c r="C6865" s="2">
        <f t="shared" si="1532"/>
        <v>286</v>
      </c>
      <c r="D6865" s="2">
        <f t="shared" si="1533"/>
        <v>21</v>
      </c>
      <c r="E6865" s="2">
        <f t="shared" si="1536"/>
        <v>6861</v>
      </c>
      <c r="F6865" s="11">
        <v>405</v>
      </c>
      <c r="G6865" s="9">
        <v>0</v>
      </c>
      <c r="H6865" s="9">
        <v>0</v>
      </c>
      <c r="I6865" s="9">
        <v>0</v>
      </c>
      <c r="J6865" s="9">
        <v>0.34148826971270901</v>
      </c>
      <c r="K6865" s="9">
        <v>0.34148826971270901</v>
      </c>
      <c r="L6865" s="9">
        <v>0.34148826971270901</v>
      </c>
      <c r="N6865" s="32">
        <f>IF('System Design'!$F$8=1,'Hourly Demand and Generation'!G6865*'System Design'!$F$21,IF('System Design'!$F$8=2,'Hourly Demand and Generation'!H6865*'System Design'!$F$21,IF('System Design'!$F$8=3,'Hourly Demand and Generation'!I6865*'System Design'!$F$21)))</f>
        <v>0</v>
      </c>
      <c r="O6865" s="32">
        <f>IF('System Design'!$F$8=1,'Hourly Demand and Generation'!J6865*'System Design'!$F$22,IF('System Design'!$F$8=2,'Hourly Demand and Generation'!K6865*'System Design'!$F$22,IF('System Design'!$F$8=3,'Hourly Demand and Generation'!L6865*'System Design'!$F$22)))</f>
        <v>853.72067428177252</v>
      </c>
      <c r="Q6865" s="32">
        <f t="shared" si="1534"/>
        <v>0</v>
      </c>
      <c r="R6865" s="32">
        <f t="shared" si="1537"/>
        <v>5400</v>
      </c>
      <c r="S6865" s="32">
        <f t="shared" si="1538"/>
        <v>0</v>
      </c>
      <c r="T6865" s="32">
        <f t="shared" si="1539"/>
        <v>21600</v>
      </c>
      <c r="U6865" s="32">
        <f t="shared" si="1540"/>
        <v>0</v>
      </c>
      <c r="V6865" s="32">
        <f t="shared" si="1535"/>
        <v>448.72067428177252</v>
      </c>
      <c r="W6865" s="32">
        <f t="shared" si="1541"/>
        <v>448.72067428177252</v>
      </c>
      <c r="X6865" s="32">
        <f t="shared" si="1542"/>
        <v>448.72067428177252</v>
      </c>
    </row>
    <row r="6866" spans="1:24" x14ac:dyDescent="0.25">
      <c r="A6866" s="2"/>
      <c r="B6866" s="2" t="s">
        <v>11</v>
      </c>
      <c r="C6866" s="2">
        <f t="shared" si="1532"/>
        <v>286</v>
      </c>
      <c r="D6866" s="2">
        <f t="shared" si="1533"/>
        <v>22</v>
      </c>
      <c r="E6866" s="2">
        <f t="shared" si="1536"/>
        <v>6862</v>
      </c>
      <c r="F6866" s="11">
        <v>382.5</v>
      </c>
      <c r="G6866" s="9">
        <v>0</v>
      </c>
      <c r="H6866" s="9">
        <v>0</v>
      </c>
      <c r="I6866" s="9">
        <v>0</v>
      </c>
      <c r="J6866" s="9">
        <v>0.36045984025230399</v>
      </c>
      <c r="K6866" s="9">
        <v>0.36045984025230399</v>
      </c>
      <c r="L6866" s="9">
        <v>0.36045984025230399</v>
      </c>
      <c r="N6866" s="32">
        <f>IF('System Design'!$F$8=1,'Hourly Demand and Generation'!G6866*'System Design'!$F$21,IF('System Design'!$F$8=2,'Hourly Demand and Generation'!H6866*'System Design'!$F$21,IF('System Design'!$F$8=3,'Hourly Demand and Generation'!I6866*'System Design'!$F$21)))</f>
        <v>0</v>
      </c>
      <c r="O6866" s="32">
        <f>IF('System Design'!$F$8=1,'Hourly Demand and Generation'!J6866*'System Design'!$F$22,IF('System Design'!$F$8=2,'Hourly Demand and Generation'!K6866*'System Design'!$F$22,IF('System Design'!$F$8=3,'Hourly Demand and Generation'!L6866*'System Design'!$F$22)))</f>
        <v>901.14960063076001</v>
      </c>
      <c r="Q6866" s="32">
        <f t="shared" si="1534"/>
        <v>0</v>
      </c>
      <c r="R6866" s="32">
        <f t="shared" si="1537"/>
        <v>5400</v>
      </c>
      <c r="S6866" s="32">
        <f t="shared" si="1538"/>
        <v>0</v>
      </c>
      <c r="T6866" s="32">
        <f t="shared" si="1539"/>
        <v>21600</v>
      </c>
      <c r="U6866" s="32">
        <f t="shared" si="1540"/>
        <v>0</v>
      </c>
      <c r="V6866" s="32">
        <f t="shared" si="1535"/>
        <v>518.64960063076001</v>
      </c>
      <c r="W6866" s="32">
        <f t="shared" si="1541"/>
        <v>518.64960063076001</v>
      </c>
      <c r="X6866" s="32">
        <f t="shared" si="1542"/>
        <v>518.64960063076001</v>
      </c>
    </row>
    <row r="6867" spans="1:24" x14ac:dyDescent="0.25">
      <c r="A6867" s="2"/>
      <c r="B6867" s="2" t="s">
        <v>11</v>
      </c>
      <c r="C6867" s="2">
        <f t="shared" si="1532"/>
        <v>286</v>
      </c>
      <c r="D6867" s="2">
        <f t="shared" si="1533"/>
        <v>23</v>
      </c>
      <c r="E6867" s="2">
        <f t="shared" si="1536"/>
        <v>6863</v>
      </c>
      <c r="F6867" s="11">
        <v>360</v>
      </c>
      <c r="G6867" s="9">
        <v>0</v>
      </c>
      <c r="H6867" s="9">
        <v>0</v>
      </c>
      <c r="I6867" s="9">
        <v>0</v>
      </c>
      <c r="J6867" s="9">
        <v>0.30354512863351901</v>
      </c>
      <c r="K6867" s="9">
        <v>0.30354512863351901</v>
      </c>
      <c r="L6867" s="9">
        <v>0.30354512863351901</v>
      </c>
      <c r="N6867" s="32">
        <f>IF('System Design'!$F$8=1,'Hourly Demand and Generation'!G6867*'System Design'!$F$21,IF('System Design'!$F$8=2,'Hourly Demand and Generation'!H6867*'System Design'!$F$21,IF('System Design'!$F$8=3,'Hourly Demand and Generation'!I6867*'System Design'!$F$21)))</f>
        <v>0</v>
      </c>
      <c r="O6867" s="32">
        <f>IF('System Design'!$F$8=1,'Hourly Demand and Generation'!J6867*'System Design'!$F$22,IF('System Design'!$F$8=2,'Hourly Demand and Generation'!K6867*'System Design'!$F$22,IF('System Design'!$F$8=3,'Hourly Demand and Generation'!L6867*'System Design'!$F$22)))</f>
        <v>758.86282158379754</v>
      </c>
      <c r="Q6867" s="32">
        <f t="shared" si="1534"/>
        <v>0</v>
      </c>
      <c r="R6867" s="32">
        <f t="shared" si="1537"/>
        <v>5400</v>
      </c>
      <c r="S6867" s="32">
        <f t="shared" si="1538"/>
        <v>0</v>
      </c>
      <c r="T6867" s="32">
        <f t="shared" si="1539"/>
        <v>21600</v>
      </c>
      <c r="U6867" s="32">
        <f t="shared" si="1540"/>
        <v>0</v>
      </c>
      <c r="V6867" s="32">
        <f t="shared" si="1535"/>
        <v>398.86282158379754</v>
      </c>
      <c r="W6867" s="32">
        <f t="shared" si="1541"/>
        <v>398.86282158379754</v>
      </c>
      <c r="X6867" s="32">
        <f t="shared" si="1542"/>
        <v>398.86282158379754</v>
      </c>
    </row>
    <row r="6868" spans="1:24" x14ac:dyDescent="0.25">
      <c r="A6868" s="2"/>
      <c r="B6868" s="2" t="s">
        <v>11</v>
      </c>
      <c r="C6868" s="2">
        <f t="shared" si="1532"/>
        <v>286</v>
      </c>
      <c r="D6868" s="2">
        <f t="shared" si="1533"/>
        <v>24</v>
      </c>
      <c r="E6868" s="2">
        <f t="shared" si="1536"/>
        <v>6864</v>
      </c>
      <c r="F6868" s="11">
        <v>315</v>
      </c>
      <c r="G6868" s="9">
        <v>0</v>
      </c>
      <c r="H6868" s="9">
        <v>0</v>
      </c>
      <c r="I6868" s="9">
        <v>0</v>
      </c>
      <c r="J6868" s="9">
        <v>0.30354512863351901</v>
      </c>
      <c r="K6868" s="9">
        <v>0.30354512863351901</v>
      </c>
      <c r="L6868" s="9">
        <v>0.30354512863351901</v>
      </c>
      <c r="N6868" s="32">
        <f>IF('System Design'!$F$8=1,'Hourly Demand and Generation'!G6868*'System Design'!$F$21,IF('System Design'!$F$8=2,'Hourly Demand and Generation'!H6868*'System Design'!$F$21,IF('System Design'!$F$8=3,'Hourly Demand and Generation'!I6868*'System Design'!$F$21)))</f>
        <v>0</v>
      </c>
      <c r="O6868" s="32">
        <f>IF('System Design'!$F$8=1,'Hourly Demand and Generation'!J6868*'System Design'!$F$22,IF('System Design'!$F$8=2,'Hourly Demand and Generation'!K6868*'System Design'!$F$22,IF('System Design'!$F$8=3,'Hourly Demand and Generation'!L6868*'System Design'!$F$22)))</f>
        <v>758.86282158379754</v>
      </c>
      <c r="Q6868" s="32">
        <f t="shared" si="1534"/>
        <v>0</v>
      </c>
      <c r="R6868" s="32">
        <f t="shared" si="1537"/>
        <v>5400</v>
      </c>
      <c r="S6868" s="32">
        <f t="shared" si="1538"/>
        <v>0</v>
      </c>
      <c r="T6868" s="32">
        <f t="shared" si="1539"/>
        <v>21600</v>
      </c>
      <c r="U6868" s="32">
        <f t="shared" si="1540"/>
        <v>0</v>
      </c>
      <c r="V6868" s="32">
        <f t="shared" si="1535"/>
        <v>443.86282158379754</v>
      </c>
      <c r="W6868" s="32">
        <f t="shared" si="1541"/>
        <v>443.86282158379754</v>
      </c>
      <c r="X6868" s="32">
        <f t="shared" si="1542"/>
        <v>443.86282158379754</v>
      </c>
    </row>
    <row r="6869" spans="1:24" x14ac:dyDescent="0.25">
      <c r="A6869" s="2"/>
      <c r="B6869" s="2" t="s">
        <v>11</v>
      </c>
      <c r="C6869" s="2">
        <f>C6868+1</f>
        <v>287</v>
      </c>
      <c r="D6869" s="2">
        <v>1</v>
      </c>
      <c r="E6869" s="2">
        <f t="shared" si="1536"/>
        <v>6865</v>
      </c>
      <c r="F6869" s="11">
        <v>270</v>
      </c>
      <c r="G6869" s="9">
        <v>0</v>
      </c>
      <c r="H6869" s="9">
        <v>0</v>
      </c>
      <c r="I6869" s="9">
        <v>0</v>
      </c>
      <c r="J6869" s="9">
        <v>0.45</v>
      </c>
      <c r="K6869" s="9">
        <v>0.45</v>
      </c>
      <c r="L6869" s="9">
        <v>0.45</v>
      </c>
      <c r="N6869" s="32">
        <f>IF('System Design'!$F$8=1,'Hourly Demand and Generation'!G6869*'System Design'!$F$21,IF('System Design'!$F$8=2,'Hourly Demand and Generation'!H6869*'System Design'!$F$21,IF('System Design'!$F$8=3,'Hourly Demand and Generation'!I6869*'System Design'!$F$21)))</f>
        <v>0</v>
      </c>
      <c r="O6869" s="32">
        <f>IF('System Design'!$F$8=1,'Hourly Demand and Generation'!J6869*'System Design'!$F$22,IF('System Design'!$F$8=2,'Hourly Demand and Generation'!K6869*'System Design'!$F$22,IF('System Design'!$F$8=3,'Hourly Demand and Generation'!L6869*'System Design'!$F$22)))</f>
        <v>1125</v>
      </c>
      <c r="Q6869" s="32">
        <f t="shared" si="1534"/>
        <v>0</v>
      </c>
      <c r="R6869" s="32">
        <f t="shared" si="1537"/>
        <v>5400</v>
      </c>
      <c r="S6869" s="32">
        <f t="shared" si="1538"/>
        <v>0</v>
      </c>
      <c r="T6869" s="32">
        <f t="shared" si="1539"/>
        <v>21600</v>
      </c>
      <c r="U6869" s="32">
        <f t="shared" si="1540"/>
        <v>0</v>
      </c>
      <c r="V6869" s="32">
        <f t="shared" si="1535"/>
        <v>855</v>
      </c>
      <c r="W6869" s="32">
        <f t="shared" si="1541"/>
        <v>855</v>
      </c>
      <c r="X6869" s="32">
        <f t="shared" si="1542"/>
        <v>855</v>
      </c>
    </row>
    <row r="6870" spans="1:24" x14ac:dyDescent="0.25">
      <c r="A6870" s="2"/>
      <c r="B6870" s="2" t="s">
        <v>11</v>
      </c>
      <c r="C6870" s="2">
        <f>C6869</f>
        <v>287</v>
      </c>
      <c r="D6870" s="2">
        <f>D6869+1</f>
        <v>2</v>
      </c>
      <c r="E6870" s="2">
        <f t="shared" si="1536"/>
        <v>6866</v>
      </c>
      <c r="F6870" s="11">
        <v>247.5</v>
      </c>
      <c r="G6870" s="9">
        <v>0</v>
      </c>
      <c r="H6870" s="9">
        <v>0</v>
      </c>
      <c r="I6870" s="9">
        <v>0</v>
      </c>
      <c r="J6870" s="9">
        <v>0.40500000000000003</v>
      </c>
      <c r="K6870" s="9">
        <v>0.40500000000000003</v>
      </c>
      <c r="L6870" s="9">
        <v>0.40500000000000003</v>
      </c>
      <c r="N6870" s="32">
        <f>IF('System Design'!$F$8=1,'Hourly Demand and Generation'!G6870*'System Design'!$F$21,IF('System Design'!$F$8=2,'Hourly Demand and Generation'!H6870*'System Design'!$F$21,IF('System Design'!$F$8=3,'Hourly Demand and Generation'!I6870*'System Design'!$F$21)))</f>
        <v>0</v>
      </c>
      <c r="O6870" s="32">
        <f>IF('System Design'!$F$8=1,'Hourly Demand and Generation'!J6870*'System Design'!$F$22,IF('System Design'!$F$8=2,'Hourly Demand and Generation'!K6870*'System Design'!$F$22,IF('System Design'!$F$8=3,'Hourly Demand and Generation'!L6870*'System Design'!$F$22)))</f>
        <v>1012.5000000000001</v>
      </c>
      <c r="Q6870" s="32">
        <f t="shared" si="1534"/>
        <v>0</v>
      </c>
      <c r="R6870" s="32">
        <f t="shared" si="1537"/>
        <v>5400</v>
      </c>
      <c r="S6870" s="32">
        <f t="shared" si="1538"/>
        <v>0</v>
      </c>
      <c r="T6870" s="32">
        <f t="shared" si="1539"/>
        <v>21600</v>
      </c>
      <c r="U6870" s="32">
        <f t="shared" si="1540"/>
        <v>0</v>
      </c>
      <c r="V6870" s="32">
        <f t="shared" si="1535"/>
        <v>765.00000000000011</v>
      </c>
      <c r="W6870" s="32">
        <f t="shared" si="1541"/>
        <v>765.00000000000011</v>
      </c>
      <c r="X6870" s="32">
        <f t="shared" si="1542"/>
        <v>765.00000000000011</v>
      </c>
    </row>
    <row r="6871" spans="1:24" x14ac:dyDescent="0.25">
      <c r="A6871" s="2"/>
      <c r="B6871" s="2" t="s">
        <v>11</v>
      </c>
      <c r="C6871" s="2">
        <f t="shared" ref="C6871:C6892" si="1543">C6870</f>
        <v>287</v>
      </c>
      <c r="D6871" s="2">
        <f t="shared" ref="D6871:D6892" si="1544">D6870+1</f>
        <v>3</v>
      </c>
      <c r="E6871" s="2">
        <f t="shared" si="1536"/>
        <v>6867</v>
      </c>
      <c r="F6871" s="11">
        <v>225</v>
      </c>
      <c r="G6871" s="9">
        <v>0</v>
      </c>
      <c r="H6871" s="9">
        <v>0</v>
      </c>
      <c r="I6871" s="9">
        <v>0</v>
      </c>
      <c r="J6871" s="9">
        <v>0.40500000000000003</v>
      </c>
      <c r="K6871" s="9">
        <v>0.40500000000000003</v>
      </c>
      <c r="L6871" s="9">
        <v>0.40500000000000003</v>
      </c>
      <c r="N6871" s="32">
        <f>IF('System Design'!$F$8=1,'Hourly Demand and Generation'!G6871*'System Design'!$F$21,IF('System Design'!$F$8=2,'Hourly Demand and Generation'!H6871*'System Design'!$F$21,IF('System Design'!$F$8=3,'Hourly Demand and Generation'!I6871*'System Design'!$F$21)))</f>
        <v>0</v>
      </c>
      <c r="O6871" s="32">
        <f>IF('System Design'!$F$8=1,'Hourly Demand and Generation'!J6871*'System Design'!$F$22,IF('System Design'!$F$8=2,'Hourly Demand and Generation'!K6871*'System Design'!$F$22,IF('System Design'!$F$8=3,'Hourly Demand and Generation'!L6871*'System Design'!$F$22)))</f>
        <v>1012.5000000000001</v>
      </c>
      <c r="Q6871" s="32">
        <f t="shared" si="1534"/>
        <v>0</v>
      </c>
      <c r="R6871" s="32">
        <f t="shared" si="1537"/>
        <v>5400</v>
      </c>
      <c r="S6871" s="32">
        <f t="shared" si="1538"/>
        <v>0</v>
      </c>
      <c r="T6871" s="32">
        <f t="shared" si="1539"/>
        <v>21600</v>
      </c>
      <c r="U6871" s="32">
        <f t="shared" si="1540"/>
        <v>0</v>
      </c>
      <c r="V6871" s="32">
        <f t="shared" si="1535"/>
        <v>787.50000000000011</v>
      </c>
      <c r="W6871" s="32">
        <f t="shared" si="1541"/>
        <v>787.50000000000011</v>
      </c>
      <c r="X6871" s="32">
        <f t="shared" si="1542"/>
        <v>787.50000000000011</v>
      </c>
    </row>
    <row r="6872" spans="1:24" x14ac:dyDescent="0.25">
      <c r="A6872" s="2"/>
      <c r="B6872" s="2" t="s">
        <v>11</v>
      </c>
      <c r="C6872" s="2">
        <f t="shared" si="1543"/>
        <v>287</v>
      </c>
      <c r="D6872" s="2">
        <f t="shared" si="1544"/>
        <v>4</v>
      </c>
      <c r="E6872" s="2">
        <f t="shared" si="1536"/>
        <v>6868</v>
      </c>
      <c r="F6872" s="11">
        <v>270</v>
      </c>
      <c r="G6872" s="9">
        <v>0</v>
      </c>
      <c r="H6872" s="9">
        <v>0</v>
      </c>
      <c r="I6872" s="9">
        <v>0</v>
      </c>
      <c r="J6872" s="9">
        <v>0.45</v>
      </c>
      <c r="K6872" s="9">
        <v>0.45</v>
      </c>
      <c r="L6872" s="9">
        <v>0.45</v>
      </c>
      <c r="N6872" s="32">
        <f>IF('System Design'!$F$8=1,'Hourly Demand and Generation'!G6872*'System Design'!$F$21,IF('System Design'!$F$8=2,'Hourly Demand and Generation'!H6872*'System Design'!$F$21,IF('System Design'!$F$8=3,'Hourly Demand and Generation'!I6872*'System Design'!$F$21)))</f>
        <v>0</v>
      </c>
      <c r="O6872" s="32">
        <f>IF('System Design'!$F$8=1,'Hourly Demand and Generation'!J6872*'System Design'!$F$22,IF('System Design'!$F$8=2,'Hourly Demand and Generation'!K6872*'System Design'!$F$22,IF('System Design'!$F$8=3,'Hourly Demand and Generation'!L6872*'System Design'!$F$22)))</f>
        <v>1125</v>
      </c>
      <c r="Q6872" s="32">
        <f t="shared" si="1534"/>
        <v>0</v>
      </c>
      <c r="R6872" s="32">
        <f t="shared" si="1537"/>
        <v>5400</v>
      </c>
      <c r="S6872" s="32">
        <f t="shared" si="1538"/>
        <v>0</v>
      </c>
      <c r="T6872" s="32">
        <f t="shared" si="1539"/>
        <v>21600</v>
      </c>
      <c r="U6872" s="32">
        <f t="shared" si="1540"/>
        <v>0</v>
      </c>
      <c r="V6872" s="32">
        <f t="shared" si="1535"/>
        <v>855</v>
      </c>
      <c r="W6872" s="32">
        <f t="shared" si="1541"/>
        <v>855</v>
      </c>
      <c r="X6872" s="32">
        <f t="shared" si="1542"/>
        <v>855</v>
      </c>
    </row>
    <row r="6873" spans="1:24" x14ac:dyDescent="0.25">
      <c r="A6873" s="2"/>
      <c r="B6873" s="2" t="s">
        <v>11</v>
      </c>
      <c r="C6873" s="2">
        <f t="shared" si="1543"/>
        <v>287</v>
      </c>
      <c r="D6873" s="2">
        <f t="shared" si="1544"/>
        <v>5</v>
      </c>
      <c r="E6873" s="2">
        <f t="shared" si="1536"/>
        <v>6869</v>
      </c>
      <c r="F6873" s="11">
        <v>292.5</v>
      </c>
      <c r="G6873" s="9">
        <v>0</v>
      </c>
      <c r="H6873" s="9">
        <v>2.5600000000000001E-2</v>
      </c>
      <c r="I6873" s="9">
        <v>5.1200000000000002E-2</v>
      </c>
      <c r="J6873" s="9">
        <v>0.36</v>
      </c>
      <c r="K6873" s="9">
        <v>0.36</v>
      </c>
      <c r="L6873" s="9">
        <v>0.36</v>
      </c>
      <c r="N6873" s="32">
        <f>IF('System Design'!$F$8=1,'Hourly Demand and Generation'!G6873*'System Design'!$F$21,IF('System Design'!$F$8=2,'Hourly Demand and Generation'!H6873*'System Design'!$F$21,IF('System Design'!$F$8=3,'Hourly Demand and Generation'!I6873*'System Design'!$F$21)))</f>
        <v>25.6</v>
      </c>
      <c r="O6873" s="32">
        <f>IF('System Design'!$F$8=1,'Hourly Demand and Generation'!J6873*'System Design'!$F$22,IF('System Design'!$F$8=2,'Hourly Demand and Generation'!K6873*'System Design'!$F$22,IF('System Design'!$F$8=3,'Hourly Demand and Generation'!L6873*'System Design'!$F$22)))</f>
        <v>900</v>
      </c>
      <c r="Q6873" s="32">
        <f t="shared" si="1534"/>
        <v>0</v>
      </c>
      <c r="R6873" s="32">
        <f t="shared" si="1537"/>
        <v>5400</v>
      </c>
      <c r="S6873" s="32">
        <f t="shared" si="1538"/>
        <v>0</v>
      </c>
      <c r="T6873" s="32">
        <f t="shared" si="1539"/>
        <v>21600</v>
      </c>
      <c r="U6873" s="32">
        <f t="shared" si="1540"/>
        <v>0</v>
      </c>
      <c r="V6873" s="32">
        <f t="shared" si="1535"/>
        <v>633.1</v>
      </c>
      <c r="W6873" s="32">
        <f t="shared" si="1541"/>
        <v>633.1</v>
      </c>
      <c r="X6873" s="32">
        <f t="shared" si="1542"/>
        <v>633.1</v>
      </c>
    </row>
    <row r="6874" spans="1:24" x14ac:dyDescent="0.25">
      <c r="A6874" s="2"/>
      <c r="B6874" s="2" t="s">
        <v>11</v>
      </c>
      <c r="C6874" s="2">
        <f t="shared" si="1543"/>
        <v>287</v>
      </c>
      <c r="D6874" s="2">
        <f t="shared" si="1544"/>
        <v>6</v>
      </c>
      <c r="E6874" s="2">
        <f t="shared" si="1536"/>
        <v>6870</v>
      </c>
      <c r="F6874" s="11">
        <v>315</v>
      </c>
      <c r="G6874" s="9">
        <v>5.1200000000000002E-2</v>
      </c>
      <c r="H6874" s="9">
        <v>0.08</v>
      </c>
      <c r="I6874" s="9">
        <v>0.10879999999999999</v>
      </c>
      <c r="J6874" s="9">
        <v>0.36</v>
      </c>
      <c r="K6874" s="9">
        <v>0.36</v>
      </c>
      <c r="L6874" s="9">
        <v>0.36</v>
      </c>
      <c r="N6874" s="32">
        <f>IF('System Design'!$F$8=1,'Hourly Demand and Generation'!G6874*'System Design'!$F$21,IF('System Design'!$F$8=2,'Hourly Demand and Generation'!H6874*'System Design'!$F$21,IF('System Design'!$F$8=3,'Hourly Demand and Generation'!I6874*'System Design'!$F$21)))</f>
        <v>54.4</v>
      </c>
      <c r="O6874" s="32">
        <f>IF('System Design'!$F$8=1,'Hourly Demand and Generation'!J6874*'System Design'!$F$22,IF('System Design'!$F$8=2,'Hourly Demand and Generation'!K6874*'System Design'!$F$22,IF('System Design'!$F$8=3,'Hourly Demand and Generation'!L6874*'System Design'!$F$22)))</f>
        <v>900</v>
      </c>
      <c r="Q6874" s="32">
        <f t="shared" si="1534"/>
        <v>0</v>
      </c>
      <c r="R6874" s="32">
        <f t="shared" si="1537"/>
        <v>5400</v>
      </c>
      <c r="S6874" s="32">
        <f t="shared" si="1538"/>
        <v>0</v>
      </c>
      <c r="T6874" s="32">
        <f t="shared" si="1539"/>
        <v>21600</v>
      </c>
      <c r="U6874" s="32">
        <f t="shared" si="1540"/>
        <v>0</v>
      </c>
      <c r="V6874" s="32">
        <f t="shared" si="1535"/>
        <v>639.4</v>
      </c>
      <c r="W6874" s="32">
        <f t="shared" si="1541"/>
        <v>639.4</v>
      </c>
      <c r="X6874" s="32">
        <f t="shared" si="1542"/>
        <v>639.4</v>
      </c>
    </row>
    <row r="6875" spans="1:24" x14ac:dyDescent="0.25">
      <c r="A6875" s="2"/>
      <c r="B6875" s="2" t="s">
        <v>11</v>
      </c>
      <c r="C6875" s="2">
        <f t="shared" si="1543"/>
        <v>287</v>
      </c>
      <c r="D6875" s="2">
        <f t="shared" si="1544"/>
        <v>7</v>
      </c>
      <c r="E6875" s="2">
        <f t="shared" si="1536"/>
        <v>6871</v>
      </c>
      <c r="F6875" s="11">
        <v>337.5</v>
      </c>
      <c r="G6875" s="9">
        <v>0.10879999999999999</v>
      </c>
      <c r="H6875" s="9">
        <v>0.13439999999999999</v>
      </c>
      <c r="I6875" s="9">
        <v>0.16</v>
      </c>
      <c r="J6875" s="9">
        <v>0.40500000000000003</v>
      </c>
      <c r="K6875" s="9">
        <v>0.40500000000000003</v>
      </c>
      <c r="L6875" s="9">
        <v>0.40500000000000003</v>
      </c>
      <c r="N6875" s="32">
        <f>IF('System Design'!$F$8=1,'Hourly Demand and Generation'!G6875*'System Design'!$F$21,IF('System Design'!$F$8=2,'Hourly Demand and Generation'!H6875*'System Design'!$F$21,IF('System Design'!$F$8=3,'Hourly Demand and Generation'!I6875*'System Design'!$F$21)))</f>
        <v>80</v>
      </c>
      <c r="O6875" s="32">
        <f>IF('System Design'!$F$8=1,'Hourly Demand and Generation'!J6875*'System Design'!$F$22,IF('System Design'!$F$8=2,'Hourly Demand and Generation'!K6875*'System Design'!$F$22,IF('System Design'!$F$8=3,'Hourly Demand and Generation'!L6875*'System Design'!$F$22)))</f>
        <v>1012.5000000000001</v>
      </c>
      <c r="Q6875" s="32">
        <f t="shared" si="1534"/>
        <v>0</v>
      </c>
      <c r="R6875" s="32">
        <f t="shared" si="1537"/>
        <v>5400</v>
      </c>
      <c r="S6875" s="32">
        <f t="shared" si="1538"/>
        <v>0</v>
      </c>
      <c r="T6875" s="32">
        <f t="shared" si="1539"/>
        <v>21600</v>
      </c>
      <c r="U6875" s="32">
        <f t="shared" si="1540"/>
        <v>0</v>
      </c>
      <c r="V6875" s="32">
        <f t="shared" si="1535"/>
        <v>755</v>
      </c>
      <c r="W6875" s="32">
        <f t="shared" si="1541"/>
        <v>755</v>
      </c>
      <c r="X6875" s="32">
        <f t="shared" si="1542"/>
        <v>755</v>
      </c>
    </row>
    <row r="6876" spans="1:24" x14ac:dyDescent="0.25">
      <c r="A6876" s="2"/>
      <c r="B6876" s="2" t="s">
        <v>11</v>
      </c>
      <c r="C6876" s="2">
        <f t="shared" si="1543"/>
        <v>287</v>
      </c>
      <c r="D6876" s="2">
        <f t="shared" si="1544"/>
        <v>8</v>
      </c>
      <c r="E6876" s="2">
        <f t="shared" si="1536"/>
        <v>6872</v>
      </c>
      <c r="F6876" s="11">
        <v>360</v>
      </c>
      <c r="G6876" s="9">
        <v>0.2112</v>
      </c>
      <c r="H6876" s="9">
        <v>0.24</v>
      </c>
      <c r="I6876" s="9">
        <v>0.26879999999999998</v>
      </c>
      <c r="J6876" s="9">
        <v>0.40500000000000003</v>
      </c>
      <c r="K6876" s="9">
        <v>0.40500000000000003</v>
      </c>
      <c r="L6876" s="9">
        <v>0.40500000000000003</v>
      </c>
      <c r="N6876" s="32">
        <f>IF('System Design'!$F$8=1,'Hourly Demand and Generation'!G6876*'System Design'!$F$21,IF('System Design'!$F$8=2,'Hourly Demand and Generation'!H6876*'System Design'!$F$21,IF('System Design'!$F$8=3,'Hourly Demand and Generation'!I6876*'System Design'!$F$21)))</f>
        <v>134.4</v>
      </c>
      <c r="O6876" s="32">
        <f>IF('System Design'!$F$8=1,'Hourly Demand and Generation'!J6876*'System Design'!$F$22,IF('System Design'!$F$8=2,'Hourly Demand and Generation'!K6876*'System Design'!$F$22,IF('System Design'!$F$8=3,'Hourly Demand and Generation'!L6876*'System Design'!$F$22)))</f>
        <v>1012.5000000000001</v>
      </c>
      <c r="Q6876" s="32">
        <f t="shared" si="1534"/>
        <v>0</v>
      </c>
      <c r="R6876" s="32">
        <f t="shared" si="1537"/>
        <v>5400</v>
      </c>
      <c r="S6876" s="32">
        <f t="shared" si="1538"/>
        <v>0</v>
      </c>
      <c r="T6876" s="32">
        <f t="shared" si="1539"/>
        <v>21600</v>
      </c>
      <c r="U6876" s="32">
        <f t="shared" si="1540"/>
        <v>0</v>
      </c>
      <c r="V6876" s="32">
        <f t="shared" si="1535"/>
        <v>786.90000000000009</v>
      </c>
      <c r="W6876" s="32">
        <f t="shared" si="1541"/>
        <v>786.90000000000009</v>
      </c>
      <c r="X6876" s="32">
        <f t="shared" si="1542"/>
        <v>786.90000000000009</v>
      </c>
    </row>
    <row r="6877" spans="1:24" x14ac:dyDescent="0.25">
      <c r="A6877" s="2"/>
      <c r="B6877" s="2" t="s">
        <v>11</v>
      </c>
      <c r="C6877" s="2">
        <f t="shared" si="1543"/>
        <v>287</v>
      </c>
      <c r="D6877" s="2">
        <f t="shared" si="1544"/>
        <v>9</v>
      </c>
      <c r="E6877" s="2">
        <f t="shared" si="1536"/>
        <v>6873</v>
      </c>
      <c r="F6877" s="11">
        <v>360</v>
      </c>
      <c r="G6877" s="9">
        <v>0.32</v>
      </c>
      <c r="H6877" s="9">
        <v>0.34560000000000002</v>
      </c>
      <c r="I6877" s="9">
        <v>0.37119999999999997</v>
      </c>
      <c r="J6877" s="9">
        <v>0.36</v>
      </c>
      <c r="K6877" s="9">
        <v>0.36</v>
      </c>
      <c r="L6877" s="9">
        <v>0.36</v>
      </c>
      <c r="N6877" s="32">
        <f>IF('System Design'!$F$8=1,'Hourly Demand and Generation'!G6877*'System Design'!$F$21,IF('System Design'!$F$8=2,'Hourly Demand and Generation'!H6877*'System Design'!$F$21,IF('System Design'!$F$8=3,'Hourly Demand and Generation'!I6877*'System Design'!$F$21)))</f>
        <v>185.6</v>
      </c>
      <c r="O6877" s="32">
        <f>IF('System Design'!$F$8=1,'Hourly Demand and Generation'!J6877*'System Design'!$F$22,IF('System Design'!$F$8=2,'Hourly Demand and Generation'!K6877*'System Design'!$F$22,IF('System Design'!$F$8=3,'Hourly Demand and Generation'!L6877*'System Design'!$F$22)))</f>
        <v>900</v>
      </c>
      <c r="Q6877" s="32">
        <f t="shared" si="1534"/>
        <v>0</v>
      </c>
      <c r="R6877" s="32">
        <f t="shared" si="1537"/>
        <v>5400</v>
      </c>
      <c r="S6877" s="32">
        <f t="shared" si="1538"/>
        <v>0</v>
      </c>
      <c r="T6877" s="32">
        <f t="shared" si="1539"/>
        <v>21600</v>
      </c>
      <c r="U6877" s="32">
        <f t="shared" si="1540"/>
        <v>0</v>
      </c>
      <c r="V6877" s="32">
        <f t="shared" si="1535"/>
        <v>725.59999999999991</v>
      </c>
      <c r="W6877" s="32">
        <f t="shared" si="1541"/>
        <v>725.59999999999991</v>
      </c>
      <c r="X6877" s="32">
        <f t="shared" si="1542"/>
        <v>725.59999999999991</v>
      </c>
    </row>
    <row r="6878" spans="1:24" x14ac:dyDescent="0.25">
      <c r="A6878" s="2"/>
      <c r="B6878" s="2" t="s">
        <v>11</v>
      </c>
      <c r="C6878" s="2">
        <f t="shared" si="1543"/>
        <v>287</v>
      </c>
      <c r="D6878" s="2">
        <f t="shared" si="1544"/>
        <v>10</v>
      </c>
      <c r="E6878" s="2">
        <f t="shared" si="1536"/>
        <v>6874</v>
      </c>
      <c r="F6878" s="11">
        <v>351</v>
      </c>
      <c r="G6878" s="9">
        <v>0.42880000000000001</v>
      </c>
      <c r="H6878" s="9">
        <v>0.45440000000000003</v>
      </c>
      <c r="I6878" s="9">
        <v>0.48</v>
      </c>
      <c r="J6878" s="9">
        <v>0.40500000000000003</v>
      </c>
      <c r="K6878" s="9">
        <v>0.40500000000000003</v>
      </c>
      <c r="L6878" s="9">
        <v>0.40500000000000003</v>
      </c>
      <c r="N6878" s="32">
        <f>IF('System Design'!$F$8=1,'Hourly Demand and Generation'!G6878*'System Design'!$F$21,IF('System Design'!$F$8=2,'Hourly Demand and Generation'!H6878*'System Design'!$F$21,IF('System Design'!$F$8=3,'Hourly Demand and Generation'!I6878*'System Design'!$F$21)))</f>
        <v>240</v>
      </c>
      <c r="O6878" s="32">
        <f>IF('System Design'!$F$8=1,'Hourly Demand and Generation'!J6878*'System Design'!$F$22,IF('System Design'!$F$8=2,'Hourly Demand and Generation'!K6878*'System Design'!$F$22,IF('System Design'!$F$8=3,'Hourly Demand and Generation'!L6878*'System Design'!$F$22)))</f>
        <v>1012.5000000000001</v>
      </c>
      <c r="Q6878" s="32">
        <f t="shared" si="1534"/>
        <v>0</v>
      </c>
      <c r="R6878" s="32">
        <f t="shared" si="1537"/>
        <v>5400</v>
      </c>
      <c r="S6878" s="32">
        <f t="shared" si="1538"/>
        <v>0</v>
      </c>
      <c r="T6878" s="32">
        <f t="shared" si="1539"/>
        <v>21600</v>
      </c>
      <c r="U6878" s="32">
        <f t="shared" si="1540"/>
        <v>0</v>
      </c>
      <c r="V6878" s="32">
        <f t="shared" si="1535"/>
        <v>901.5</v>
      </c>
      <c r="W6878" s="32">
        <f t="shared" si="1541"/>
        <v>901.5</v>
      </c>
      <c r="X6878" s="32">
        <f t="shared" si="1542"/>
        <v>901.5</v>
      </c>
    </row>
    <row r="6879" spans="1:24" x14ac:dyDescent="0.25">
      <c r="A6879" s="2"/>
      <c r="B6879" s="2" t="s">
        <v>11</v>
      </c>
      <c r="C6879" s="2">
        <f t="shared" si="1543"/>
        <v>287</v>
      </c>
      <c r="D6879" s="2">
        <f t="shared" si="1544"/>
        <v>11</v>
      </c>
      <c r="E6879" s="2">
        <f t="shared" si="1536"/>
        <v>6875</v>
      </c>
      <c r="F6879" s="11">
        <v>346.5</v>
      </c>
      <c r="G6879" s="9">
        <v>0.53120000000000001</v>
      </c>
      <c r="H6879" s="9">
        <v>0.56000000000000005</v>
      </c>
      <c r="I6879" s="9">
        <v>0.58879999999999999</v>
      </c>
      <c r="J6879" s="9">
        <v>0.36</v>
      </c>
      <c r="K6879" s="9">
        <v>0.36</v>
      </c>
      <c r="L6879" s="9">
        <v>0.36</v>
      </c>
      <c r="N6879" s="32">
        <f>IF('System Design'!$F$8=1,'Hourly Demand and Generation'!G6879*'System Design'!$F$21,IF('System Design'!$F$8=2,'Hourly Demand and Generation'!H6879*'System Design'!$F$21,IF('System Design'!$F$8=3,'Hourly Demand and Generation'!I6879*'System Design'!$F$21)))</f>
        <v>294.39999999999998</v>
      </c>
      <c r="O6879" s="32">
        <f>IF('System Design'!$F$8=1,'Hourly Demand and Generation'!J6879*'System Design'!$F$22,IF('System Design'!$F$8=2,'Hourly Demand and Generation'!K6879*'System Design'!$F$22,IF('System Design'!$F$8=3,'Hourly Demand and Generation'!L6879*'System Design'!$F$22)))</f>
        <v>900</v>
      </c>
      <c r="Q6879" s="32">
        <f t="shared" si="1534"/>
        <v>0</v>
      </c>
      <c r="R6879" s="32">
        <f t="shared" si="1537"/>
        <v>5400</v>
      </c>
      <c r="S6879" s="32">
        <f t="shared" si="1538"/>
        <v>0</v>
      </c>
      <c r="T6879" s="32">
        <f t="shared" si="1539"/>
        <v>21600</v>
      </c>
      <c r="U6879" s="32">
        <f t="shared" si="1540"/>
        <v>0</v>
      </c>
      <c r="V6879" s="32">
        <f t="shared" si="1535"/>
        <v>847.90000000000009</v>
      </c>
      <c r="W6879" s="32">
        <f t="shared" si="1541"/>
        <v>847.90000000000009</v>
      </c>
      <c r="X6879" s="32">
        <f t="shared" si="1542"/>
        <v>847.90000000000009</v>
      </c>
    </row>
    <row r="6880" spans="1:24" x14ac:dyDescent="0.25">
      <c r="A6880" s="2"/>
      <c r="B6880" s="2" t="s">
        <v>11</v>
      </c>
      <c r="C6880" s="2">
        <f t="shared" si="1543"/>
        <v>287</v>
      </c>
      <c r="D6880" s="2">
        <f t="shared" si="1544"/>
        <v>12</v>
      </c>
      <c r="E6880" s="2">
        <f t="shared" si="1536"/>
        <v>6876</v>
      </c>
      <c r="F6880" s="11">
        <v>346.5</v>
      </c>
      <c r="G6880" s="9">
        <v>0.64</v>
      </c>
      <c r="H6880" s="9">
        <v>0.64</v>
      </c>
      <c r="I6880" s="9">
        <v>0.64</v>
      </c>
      <c r="J6880" s="9">
        <v>0.33750000000000002</v>
      </c>
      <c r="K6880" s="9">
        <v>0.33750000000000002</v>
      </c>
      <c r="L6880" s="9">
        <v>0.33750000000000002</v>
      </c>
      <c r="N6880" s="32">
        <f>IF('System Design'!$F$8=1,'Hourly Demand and Generation'!G6880*'System Design'!$F$21,IF('System Design'!$F$8=2,'Hourly Demand and Generation'!H6880*'System Design'!$F$21,IF('System Design'!$F$8=3,'Hourly Demand and Generation'!I6880*'System Design'!$F$21)))</f>
        <v>320</v>
      </c>
      <c r="O6880" s="32">
        <f>IF('System Design'!$F$8=1,'Hourly Demand and Generation'!J6880*'System Design'!$F$22,IF('System Design'!$F$8=2,'Hourly Demand and Generation'!K6880*'System Design'!$F$22,IF('System Design'!$F$8=3,'Hourly Demand and Generation'!L6880*'System Design'!$F$22)))</f>
        <v>843.75</v>
      </c>
      <c r="Q6880" s="32">
        <f t="shared" si="1534"/>
        <v>0</v>
      </c>
      <c r="R6880" s="32">
        <f t="shared" si="1537"/>
        <v>5400</v>
      </c>
      <c r="S6880" s="32">
        <f t="shared" si="1538"/>
        <v>0</v>
      </c>
      <c r="T6880" s="32">
        <f t="shared" si="1539"/>
        <v>21600</v>
      </c>
      <c r="U6880" s="32">
        <f t="shared" si="1540"/>
        <v>0</v>
      </c>
      <c r="V6880" s="32">
        <f t="shared" si="1535"/>
        <v>817.25</v>
      </c>
      <c r="W6880" s="32">
        <f t="shared" si="1541"/>
        <v>817.25</v>
      </c>
      <c r="X6880" s="32">
        <f t="shared" si="1542"/>
        <v>817.25</v>
      </c>
    </row>
    <row r="6881" spans="1:24" x14ac:dyDescent="0.25">
      <c r="A6881" s="2"/>
      <c r="B6881" s="2" t="s">
        <v>11</v>
      </c>
      <c r="C6881" s="2">
        <f t="shared" si="1543"/>
        <v>287</v>
      </c>
      <c r="D6881" s="2">
        <f t="shared" si="1544"/>
        <v>13</v>
      </c>
      <c r="E6881" s="2">
        <f t="shared" si="1536"/>
        <v>6877</v>
      </c>
      <c r="F6881" s="11">
        <v>360</v>
      </c>
      <c r="G6881" s="9">
        <v>0.53120000000000001</v>
      </c>
      <c r="H6881" s="9">
        <v>0.56000000000000005</v>
      </c>
      <c r="I6881" s="9">
        <v>0.58879999999999999</v>
      </c>
      <c r="J6881" s="9">
        <v>0.36</v>
      </c>
      <c r="K6881" s="9">
        <v>0.36</v>
      </c>
      <c r="L6881" s="9">
        <v>0.36</v>
      </c>
      <c r="N6881" s="32">
        <f>IF('System Design'!$F$8=1,'Hourly Demand and Generation'!G6881*'System Design'!$F$21,IF('System Design'!$F$8=2,'Hourly Demand and Generation'!H6881*'System Design'!$F$21,IF('System Design'!$F$8=3,'Hourly Demand and Generation'!I6881*'System Design'!$F$21)))</f>
        <v>294.39999999999998</v>
      </c>
      <c r="O6881" s="32">
        <f>IF('System Design'!$F$8=1,'Hourly Demand and Generation'!J6881*'System Design'!$F$22,IF('System Design'!$F$8=2,'Hourly Demand and Generation'!K6881*'System Design'!$F$22,IF('System Design'!$F$8=3,'Hourly Demand and Generation'!L6881*'System Design'!$F$22)))</f>
        <v>900</v>
      </c>
      <c r="Q6881" s="32">
        <f t="shared" si="1534"/>
        <v>0</v>
      </c>
      <c r="R6881" s="32">
        <f t="shared" si="1537"/>
        <v>5400</v>
      </c>
      <c r="S6881" s="32">
        <f t="shared" si="1538"/>
        <v>0</v>
      </c>
      <c r="T6881" s="32">
        <f t="shared" si="1539"/>
        <v>21600</v>
      </c>
      <c r="U6881" s="32">
        <f t="shared" si="1540"/>
        <v>0</v>
      </c>
      <c r="V6881" s="32">
        <f t="shared" si="1535"/>
        <v>834.40000000000009</v>
      </c>
      <c r="W6881" s="32">
        <f t="shared" si="1541"/>
        <v>834.40000000000009</v>
      </c>
      <c r="X6881" s="32">
        <f t="shared" si="1542"/>
        <v>834.40000000000009</v>
      </c>
    </row>
    <row r="6882" spans="1:24" x14ac:dyDescent="0.25">
      <c r="A6882" s="2"/>
      <c r="B6882" s="2" t="s">
        <v>11</v>
      </c>
      <c r="C6882" s="2">
        <f t="shared" si="1543"/>
        <v>287</v>
      </c>
      <c r="D6882" s="2">
        <f t="shared" si="1544"/>
        <v>14</v>
      </c>
      <c r="E6882" s="2">
        <f t="shared" si="1536"/>
        <v>6878</v>
      </c>
      <c r="F6882" s="11">
        <v>360</v>
      </c>
      <c r="G6882" s="9">
        <v>0.42880000000000001</v>
      </c>
      <c r="H6882" s="9">
        <v>0.45440000000000003</v>
      </c>
      <c r="I6882" s="9">
        <v>0.48</v>
      </c>
      <c r="J6882" s="9">
        <v>0.38250000000000001</v>
      </c>
      <c r="K6882" s="9">
        <v>0.38250000000000001</v>
      </c>
      <c r="L6882" s="9">
        <v>0.38250000000000001</v>
      </c>
      <c r="N6882" s="32">
        <f>IF('System Design'!$F$8=1,'Hourly Demand and Generation'!G6882*'System Design'!$F$21,IF('System Design'!$F$8=2,'Hourly Demand and Generation'!H6882*'System Design'!$F$21,IF('System Design'!$F$8=3,'Hourly Demand and Generation'!I6882*'System Design'!$F$21)))</f>
        <v>240</v>
      </c>
      <c r="O6882" s="32">
        <f>IF('System Design'!$F$8=1,'Hourly Demand and Generation'!J6882*'System Design'!$F$22,IF('System Design'!$F$8=2,'Hourly Demand and Generation'!K6882*'System Design'!$F$22,IF('System Design'!$F$8=3,'Hourly Demand and Generation'!L6882*'System Design'!$F$22)))</f>
        <v>956.25</v>
      </c>
      <c r="Q6882" s="32">
        <f t="shared" si="1534"/>
        <v>0</v>
      </c>
      <c r="R6882" s="32">
        <f t="shared" si="1537"/>
        <v>5400</v>
      </c>
      <c r="S6882" s="32">
        <f t="shared" si="1538"/>
        <v>0</v>
      </c>
      <c r="T6882" s="32">
        <f t="shared" si="1539"/>
        <v>21600</v>
      </c>
      <c r="U6882" s="32">
        <f t="shared" si="1540"/>
        <v>0</v>
      </c>
      <c r="V6882" s="32">
        <f t="shared" si="1535"/>
        <v>836.25</v>
      </c>
      <c r="W6882" s="32">
        <f t="shared" si="1541"/>
        <v>836.25</v>
      </c>
      <c r="X6882" s="32">
        <f t="shared" si="1542"/>
        <v>836.25</v>
      </c>
    </row>
    <row r="6883" spans="1:24" x14ac:dyDescent="0.25">
      <c r="A6883" s="2"/>
      <c r="B6883" s="2" t="s">
        <v>11</v>
      </c>
      <c r="C6883" s="2">
        <f t="shared" si="1543"/>
        <v>287</v>
      </c>
      <c r="D6883" s="2">
        <f t="shared" si="1544"/>
        <v>15</v>
      </c>
      <c r="E6883" s="2">
        <f t="shared" si="1536"/>
        <v>6879</v>
      </c>
      <c r="F6883" s="11">
        <v>382.5</v>
      </c>
      <c r="G6883" s="9">
        <v>0.32</v>
      </c>
      <c r="H6883" s="9">
        <v>0.34560000000000002</v>
      </c>
      <c r="I6883" s="9">
        <v>0.37119999999999997</v>
      </c>
      <c r="J6883" s="9">
        <v>0.40500000000000003</v>
      </c>
      <c r="K6883" s="9">
        <v>0.40500000000000003</v>
      </c>
      <c r="L6883" s="9">
        <v>0.40500000000000003</v>
      </c>
      <c r="N6883" s="32">
        <f>IF('System Design'!$F$8=1,'Hourly Demand and Generation'!G6883*'System Design'!$F$21,IF('System Design'!$F$8=2,'Hourly Demand and Generation'!H6883*'System Design'!$F$21,IF('System Design'!$F$8=3,'Hourly Demand and Generation'!I6883*'System Design'!$F$21)))</f>
        <v>185.6</v>
      </c>
      <c r="O6883" s="32">
        <f>IF('System Design'!$F$8=1,'Hourly Demand and Generation'!J6883*'System Design'!$F$22,IF('System Design'!$F$8=2,'Hourly Demand and Generation'!K6883*'System Design'!$F$22,IF('System Design'!$F$8=3,'Hourly Demand and Generation'!L6883*'System Design'!$F$22)))</f>
        <v>1012.5000000000001</v>
      </c>
      <c r="Q6883" s="32">
        <f t="shared" si="1534"/>
        <v>0</v>
      </c>
      <c r="R6883" s="32">
        <f t="shared" si="1537"/>
        <v>5400</v>
      </c>
      <c r="S6883" s="32">
        <f t="shared" si="1538"/>
        <v>0</v>
      </c>
      <c r="T6883" s="32">
        <f t="shared" si="1539"/>
        <v>21600</v>
      </c>
      <c r="U6883" s="32">
        <f t="shared" si="1540"/>
        <v>0</v>
      </c>
      <c r="V6883" s="32">
        <f t="shared" si="1535"/>
        <v>815.60000000000014</v>
      </c>
      <c r="W6883" s="32">
        <f t="shared" si="1541"/>
        <v>815.60000000000014</v>
      </c>
      <c r="X6883" s="32">
        <f t="shared" si="1542"/>
        <v>815.60000000000014</v>
      </c>
    </row>
    <row r="6884" spans="1:24" x14ac:dyDescent="0.25">
      <c r="A6884" s="2"/>
      <c r="B6884" s="2" t="s">
        <v>11</v>
      </c>
      <c r="C6884" s="2">
        <f t="shared" si="1543"/>
        <v>287</v>
      </c>
      <c r="D6884" s="2">
        <f t="shared" si="1544"/>
        <v>16</v>
      </c>
      <c r="E6884" s="2">
        <f t="shared" si="1536"/>
        <v>6880</v>
      </c>
      <c r="F6884" s="11">
        <v>405</v>
      </c>
      <c r="G6884" s="9">
        <v>0.2112</v>
      </c>
      <c r="H6884" s="9">
        <v>0.24</v>
      </c>
      <c r="I6884" s="9">
        <v>0.26879999999999998</v>
      </c>
      <c r="J6884" s="9">
        <v>0.40500000000000003</v>
      </c>
      <c r="K6884" s="9">
        <v>0.40500000000000003</v>
      </c>
      <c r="L6884" s="9">
        <v>0.40500000000000003</v>
      </c>
      <c r="N6884" s="32">
        <f>IF('System Design'!$F$8=1,'Hourly Demand and Generation'!G6884*'System Design'!$F$21,IF('System Design'!$F$8=2,'Hourly Demand and Generation'!H6884*'System Design'!$F$21,IF('System Design'!$F$8=3,'Hourly Demand and Generation'!I6884*'System Design'!$F$21)))</f>
        <v>134.4</v>
      </c>
      <c r="O6884" s="32">
        <f>IF('System Design'!$F$8=1,'Hourly Demand and Generation'!J6884*'System Design'!$F$22,IF('System Design'!$F$8=2,'Hourly Demand and Generation'!K6884*'System Design'!$F$22,IF('System Design'!$F$8=3,'Hourly Demand and Generation'!L6884*'System Design'!$F$22)))</f>
        <v>1012.5000000000001</v>
      </c>
      <c r="Q6884" s="32">
        <f t="shared" si="1534"/>
        <v>0</v>
      </c>
      <c r="R6884" s="32">
        <f t="shared" si="1537"/>
        <v>5400</v>
      </c>
      <c r="S6884" s="32">
        <f t="shared" si="1538"/>
        <v>0</v>
      </c>
      <c r="T6884" s="32">
        <f t="shared" si="1539"/>
        <v>21600</v>
      </c>
      <c r="U6884" s="32">
        <f t="shared" si="1540"/>
        <v>0</v>
      </c>
      <c r="V6884" s="32">
        <f t="shared" si="1535"/>
        <v>741.90000000000009</v>
      </c>
      <c r="W6884" s="32">
        <f t="shared" si="1541"/>
        <v>741.90000000000009</v>
      </c>
      <c r="X6884" s="32">
        <f t="shared" si="1542"/>
        <v>741.90000000000009</v>
      </c>
    </row>
    <row r="6885" spans="1:24" x14ac:dyDescent="0.25">
      <c r="A6885" s="2"/>
      <c r="B6885" s="2" t="s">
        <v>11</v>
      </c>
      <c r="C6885" s="2">
        <f t="shared" si="1543"/>
        <v>287</v>
      </c>
      <c r="D6885" s="2">
        <f t="shared" si="1544"/>
        <v>17</v>
      </c>
      <c r="E6885" s="2">
        <f t="shared" si="1536"/>
        <v>6881</v>
      </c>
      <c r="F6885" s="11">
        <v>427.5</v>
      </c>
      <c r="G6885" s="9">
        <v>0.10879999999999999</v>
      </c>
      <c r="H6885" s="9">
        <v>0.13439999999999999</v>
      </c>
      <c r="I6885" s="9">
        <v>0.16</v>
      </c>
      <c r="J6885" s="9">
        <v>0.45</v>
      </c>
      <c r="K6885" s="9">
        <v>0.45</v>
      </c>
      <c r="L6885" s="9">
        <v>0.45</v>
      </c>
      <c r="N6885" s="32">
        <f>IF('System Design'!$F$8=1,'Hourly Demand and Generation'!G6885*'System Design'!$F$21,IF('System Design'!$F$8=2,'Hourly Demand and Generation'!H6885*'System Design'!$F$21,IF('System Design'!$F$8=3,'Hourly Demand and Generation'!I6885*'System Design'!$F$21)))</f>
        <v>80</v>
      </c>
      <c r="O6885" s="32">
        <f>IF('System Design'!$F$8=1,'Hourly Demand and Generation'!J6885*'System Design'!$F$22,IF('System Design'!$F$8=2,'Hourly Demand and Generation'!K6885*'System Design'!$F$22,IF('System Design'!$F$8=3,'Hourly Demand and Generation'!L6885*'System Design'!$F$22)))</f>
        <v>1125</v>
      </c>
      <c r="Q6885" s="32">
        <f t="shared" si="1534"/>
        <v>0</v>
      </c>
      <c r="R6885" s="32">
        <f t="shared" si="1537"/>
        <v>5400</v>
      </c>
      <c r="S6885" s="32">
        <f t="shared" si="1538"/>
        <v>0</v>
      </c>
      <c r="T6885" s="32">
        <f t="shared" si="1539"/>
        <v>21600</v>
      </c>
      <c r="U6885" s="32">
        <f t="shared" si="1540"/>
        <v>0</v>
      </c>
      <c r="V6885" s="32">
        <f t="shared" si="1535"/>
        <v>777.5</v>
      </c>
      <c r="W6885" s="32">
        <f t="shared" si="1541"/>
        <v>777.5</v>
      </c>
      <c r="X6885" s="32">
        <f t="shared" si="1542"/>
        <v>777.5</v>
      </c>
    </row>
    <row r="6886" spans="1:24" x14ac:dyDescent="0.25">
      <c r="A6886" s="2"/>
      <c r="B6886" s="2" t="s">
        <v>11</v>
      </c>
      <c r="C6886" s="2">
        <f t="shared" si="1543"/>
        <v>287</v>
      </c>
      <c r="D6886" s="2">
        <f t="shared" si="1544"/>
        <v>18</v>
      </c>
      <c r="E6886" s="2">
        <f t="shared" si="1536"/>
        <v>6882</v>
      </c>
      <c r="F6886" s="11">
        <v>450</v>
      </c>
      <c r="G6886" s="9">
        <v>5.1200000000000002E-2</v>
      </c>
      <c r="H6886" s="9">
        <v>0.08</v>
      </c>
      <c r="I6886" s="9">
        <v>0.10879999999999999</v>
      </c>
      <c r="J6886" s="9">
        <v>0.42749999999999999</v>
      </c>
      <c r="K6886" s="9">
        <v>0.42749999999999999</v>
      </c>
      <c r="L6886" s="9">
        <v>0.42749999999999999</v>
      </c>
      <c r="N6886" s="32">
        <f>IF('System Design'!$F$8=1,'Hourly Demand and Generation'!G6886*'System Design'!$F$21,IF('System Design'!$F$8=2,'Hourly Demand and Generation'!H6886*'System Design'!$F$21,IF('System Design'!$F$8=3,'Hourly Demand and Generation'!I6886*'System Design'!$F$21)))</f>
        <v>54.4</v>
      </c>
      <c r="O6886" s="32">
        <f>IF('System Design'!$F$8=1,'Hourly Demand and Generation'!J6886*'System Design'!$F$22,IF('System Design'!$F$8=2,'Hourly Demand and Generation'!K6886*'System Design'!$F$22,IF('System Design'!$F$8=3,'Hourly Demand and Generation'!L6886*'System Design'!$F$22)))</f>
        <v>1068.75</v>
      </c>
      <c r="Q6886" s="32">
        <f t="shared" si="1534"/>
        <v>0</v>
      </c>
      <c r="R6886" s="32">
        <f t="shared" si="1537"/>
        <v>5400</v>
      </c>
      <c r="S6886" s="32">
        <f t="shared" si="1538"/>
        <v>0</v>
      </c>
      <c r="T6886" s="32">
        <f t="shared" si="1539"/>
        <v>21600</v>
      </c>
      <c r="U6886" s="32">
        <f t="shared" si="1540"/>
        <v>0</v>
      </c>
      <c r="V6886" s="32">
        <f t="shared" si="1535"/>
        <v>673.15000000000009</v>
      </c>
      <c r="W6886" s="32">
        <f t="shared" si="1541"/>
        <v>673.15000000000009</v>
      </c>
      <c r="X6886" s="32">
        <f t="shared" si="1542"/>
        <v>673.15000000000009</v>
      </c>
    </row>
    <row r="6887" spans="1:24" x14ac:dyDescent="0.25">
      <c r="A6887" s="2"/>
      <c r="B6887" s="2" t="s">
        <v>11</v>
      </c>
      <c r="C6887" s="2">
        <f t="shared" si="1543"/>
        <v>287</v>
      </c>
      <c r="D6887" s="2">
        <f t="shared" si="1544"/>
        <v>19</v>
      </c>
      <c r="E6887" s="2">
        <f t="shared" si="1536"/>
        <v>6883</v>
      </c>
      <c r="F6887" s="11">
        <v>436.5</v>
      </c>
      <c r="G6887" s="10">
        <v>0</v>
      </c>
      <c r="H6887" s="10">
        <v>2.5600000000000001E-2</v>
      </c>
      <c r="I6887" s="10">
        <v>5.1200000000000002E-2</v>
      </c>
      <c r="J6887" s="9">
        <v>0.40500000000000003</v>
      </c>
      <c r="K6887" s="9">
        <v>0.40500000000000003</v>
      </c>
      <c r="L6887" s="9">
        <v>0.40500000000000003</v>
      </c>
      <c r="N6887" s="32">
        <f>IF('System Design'!$F$8=1,'Hourly Demand and Generation'!G6887*'System Design'!$F$21,IF('System Design'!$F$8=2,'Hourly Demand and Generation'!H6887*'System Design'!$F$21,IF('System Design'!$F$8=3,'Hourly Demand and Generation'!I6887*'System Design'!$F$21)))</f>
        <v>25.6</v>
      </c>
      <c r="O6887" s="32">
        <f>IF('System Design'!$F$8=1,'Hourly Demand and Generation'!J6887*'System Design'!$F$22,IF('System Design'!$F$8=2,'Hourly Demand and Generation'!K6887*'System Design'!$F$22,IF('System Design'!$F$8=3,'Hourly Demand and Generation'!L6887*'System Design'!$F$22)))</f>
        <v>1012.5000000000001</v>
      </c>
      <c r="Q6887" s="32">
        <f t="shared" si="1534"/>
        <v>0</v>
      </c>
      <c r="R6887" s="32">
        <f t="shared" si="1537"/>
        <v>5400</v>
      </c>
      <c r="S6887" s="32">
        <f t="shared" si="1538"/>
        <v>0</v>
      </c>
      <c r="T6887" s="32">
        <f t="shared" si="1539"/>
        <v>21600</v>
      </c>
      <c r="U6887" s="32">
        <f t="shared" si="1540"/>
        <v>0</v>
      </c>
      <c r="V6887" s="32">
        <f t="shared" si="1535"/>
        <v>601.60000000000014</v>
      </c>
      <c r="W6887" s="32">
        <f t="shared" si="1541"/>
        <v>601.60000000000014</v>
      </c>
      <c r="X6887" s="32">
        <f t="shared" si="1542"/>
        <v>601.60000000000014</v>
      </c>
    </row>
    <row r="6888" spans="1:24" x14ac:dyDescent="0.25">
      <c r="A6888" s="2"/>
      <c r="B6888" s="2" t="s">
        <v>11</v>
      </c>
      <c r="C6888" s="2">
        <f t="shared" si="1543"/>
        <v>287</v>
      </c>
      <c r="D6888" s="2">
        <f t="shared" si="1544"/>
        <v>20</v>
      </c>
      <c r="E6888" s="2">
        <f t="shared" si="1536"/>
        <v>6884</v>
      </c>
      <c r="F6888" s="11">
        <v>427.5</v>
      </c>
      <c r="G6888" s="9">
        <v>0</v>
      </c>
      <c r="H6888" s="9">
        <v>0</v>
      </c>
      <c r="I6888" s="9">
        <v>0</v>
      </c>
      <c r="J6888" s="9">
        <v>0.40500000000000003</v>
      </c>
      <c r="K6888" s="9">
        <v>0.40500000000000003</v>
      </c>
      <c r="L6888" s="9">
        <v>0.40500000000000003</v>
      </c>
      <c r="N6888" s="32">
        <f>IF('System Design'!$F$8=1,'Hourly Demand and Generation'!G6888*'System Design'!$F$21,IF('System Design'!$F$8=2,'Hourly Demand and Generation'!H6888*'System Design'!$F$21,IF('System Design'!$F$8=3,'Hourly Demand and Generation'!I6888*'System Design'!$F$21)))</f>
        <v>0</v>
      </c>
      <c r="O6888" s="32">
        <f>IF('System Design'!$F$8=1,'Hourly Demand and Generation'!J6888*'System Design'!$F$22,IF('System Design'!$F$8=2,'Hourly Demand and Generation'!K6888*'System Design'!$F$22,IF('System Design'!$F$8=3,'Hourly Demand and Generation'!L6888*'System Design'!$F$22)))</f>
        <v>1012.5000000000001</v>
      </c>
      <c r="Q6888" s="32">
        <f t="shared" si="1534"/>
        <v>0</v>
      </c>
      <c r="R6888" s="32">
        <f t="shared" si="1537"/>
        <v>5400</v>
      </c>
      <c r="S6888" s="32">
        <f t="shared" si="1538"/>
        <v>0</v>
      </c>
      <c r="T6888" s="32">
        <f t="shared" si="1539"/>
        <v>21600</v>
      </c>
      <c r="U6888" s="32">
        <f t="shared" si="1540"/>
        <v>0</v>
      </c>
      <c r="V6888" s="32">
        <f t="shared" si="1535"/>
        <v>585.00000000000011</v>
      </c>
      <c r="W6888" s="32">
        <f t="shared" si="1541"/>
        <v>585.00000000000011</v>
      </c>
      <c r="X6888" s="32">
        <f t="shared" si="1542"/>
        <v>585.00000000000011</v>
      </c>
    </row>
    <row r="6889" spans="1:24" x14ac:dyDescent="0.25">
      <c r="A6889" s="2"/>
      <c r="B6889" s="2" t="s">
        <v>11</v>
      </c>
      <c r="C6889" s="2">
        <f t="shared" si="1543"/>
        <v>287</v>
      </c>
      <c r="D6889" s="2">
        <f t="shared" si="1544"/>
        <v>21</v>
      </c>
      <c r="E6889" s="2">
        <f t="shared" si="1536"/>
        <v>6885</v>
      </c>
      <c r="F6889" s="11">
        <v>405</v>
      </c>
      <c r="G6889" s="9">
        <v>0</v>
      </c>
      <c r="H6889" s="9">
        <v>0</v>
      </c>
      <c r="I6889" s="9">
        <v>0</v>
      </c>
      <c r="J6889" s="9">
        <v>0.40500000000000003</v>
      </c>
      <c r="K6889" s="9">
        <v>0.40500000000000003</v>
      </c>
      <c r="L6889" s="9">
        <v>0.40500000000000003</v>
      </c>
      <c r="N6889" s="32">
        <f>IF('System Design'!$F$8=1,'Hourly Demand and Generation'!G6889*'System Design'!$F$21,IF('System Design'!$F$8=2,'Hourly Demand and Generation'!H6889*'System Design'!$F$21,IF('System Design'!$F$8=3,'Hourly Demand and Generation'!I6889*'System Design'!$F$21)))</f>
        <v>0</v>
      </c>
      <c r="O6889" s="32">
        <f>IF('System Design'!$F$8=1,'Hourly Demand and Generation'!J6889*'System Design'!$F$22,IF('System Design'!$F$8=2,'Hourly Demand and Generation'!K6889*'System Design'!$F$22,IF('System Design'!$F$8=3,'Hourly Demand and Generation'!L6889*'System Design'!$F$22)))</f>
        <v>1012.5000000000001</v>
      </c>
      <c r="Q6889" s="32">
        <f t="shared" si="1534"/>
        <v>0</v>
      </c>
      <c r="R6889" s="32">
        <f t="shared" si="1537"/>
        <v>5400</v>
      </c>
      <c r="S6889" s="32">
        <f t="shared" si="1538"/>
        <v>0</v>
      </c>
      <c r="T6889" s="32">
        <f t="shared" si="1539"/>
        <v>21600</v>
      </c>
      <c r="U6889" s="32">
        <f t="shared" si="1540"/>
        <v>0</v>
      </c>
      <c r="V6889" s="32">
        <f t="shared" si="1535"/>
        <v>607.50000000000011</v>
      </c>
      <c r="W6889" s="32">
        <f t="shared" si="1541"/>
        <v>607.50000000000011</v>
      </c>
      <c r="X6889" s="32">
        <f t="shared" si="1542"/>
        <v>607.50000000000011</v>
      </c>
    </row>
    <row r="6890" spans="1:24" x14ac:dyDescent="0.25">
      <c r="A6890" s="2"/>
      <c r="B6890" s="2" t="s">
        <v>11</v>
      </c>
      <c r="C6890" s="2">
        <f t="shared" si="1543"/>
        <v>287</v>
      </c>
      <c r="D6890" s="2">
        <f t="shared" si="1544"/>
        <v>22</v>
      </c>
      <c r="E6890" s="2">
        <f t="shared" si="1536"/>
        <v>6886</v>
      </c>
      <c r="F6890" s="11">
        <v>382.5</v>
      </c>
      <c r="G6890" s="9">
        <v>0</v>
      </c>
      <c r="H6890" s="9">
        <v>0</v>
      </c>
      <c r="I6890" s="9">
        <v>0</v>
      </c>
      <c r="J6890" s="9">
        <v>0.42749999999999999</v>
      </c>
      <c r="K6890" s="9">
        <v>0.42749999999999999</v>
      </c>
      <c r="L6890" s="9">
        <v>0.42749999999999999</v>
      </c>
      <c r="N6890" s="32">
        <f>IF('System Design'!$F$8=1,'Hourly Demand and Generation'!G6890*'System Design'!$F$21,IF('System Design'!$F$8=2,'Hourly Demand and Generation'!H6890*'System Design'!$F$21,IF('System Design'!$F$8=3,'Hourly Demand and Generation'!I6890*'System Design'!$F$21)))</f>
        <v>0</v>
      </c>
      <c r="O6890" s="32">
        <f>IF('System Design'!$F$8=1,'Hourly Demand and Generation'!J6890*'System Design'!$F$22,IF('System Design'!$F$8=2,'Hourly Demand and Generation'!K6890*'System Design'!$F$22,IF('System Design'!$F$8=3,'Hourly Demand and Generation'!L6890*'System Design'!$F$22)))</f>
        <v>1068.75</v>
      </c>
      <c r="Q6890" s="32">
        <f t="shared" si="1534"/>
        <v>0</v>
      </c>
      <c r="R6890" s="32">
        <f t="shared" si="1537"/>
        <v>5400</v>
      </c>
      <c r="S6890" s="32">
        <f t="shared" si="1538"/>
        <v>0</v>
      </c>
      <c r="T6890" s="32">
        <f t="shared" si="1539"/>
        <v>21600</v>
      </c>
      <c r="U6890" s="32">
        <f t="shared" si="1540"/>
        <v>0</v>
      </c>
      <c r="V6890" s="32">
        <f t="shared" si="1535"/>
        <v>686.25</v>
      </c>
      <c r="W6890" s="32">
        <f t="shared" si="1541"/>
        <v>686.25</v>
      </c>
      <c r="X6890" s="32">
        <f t="shared" si="1542"/>
        <v>686.25</v>
      </c>
    </row>
    <row r="6891" spans="1:24" x14ac:dyDescent="0.25">
      <c r="A6891" s="2"/>
      <c r="B6891" s="2" t="s">
        <v>11</v>
      </c>
      <c r="C6891" s="2">
        <f t="shared" si="1543"/>
        <v>287</v>
      </c>
      <c r="D6891" s="2">
        <f t="shared" si="1544"/>
        <v>23</v>
      </c>
      <c r="E6891" s="2">
        <f t="shared" si="1536"/>
        <v>6887</v>
      </c>
      <c r="F6891" s="11">
        <v>360</v>
      </c>
      <c r="G6891" s="9">
        <v>0</v>
      </c>
      <c r="H6891" s="9">
        <v>0</v>
      </c>
      <c r="I6891" s="9">
        <v>0</v>
      </c>
      <c r="J6891" s="9">
        <v>0.36</v>
      </c>
      <c r="K6891" s="9">
        <v>0.36</v>
      </c>
      <c r="L6891" s="9">
        <v>0.36</v>
      </c>
      <c r="N6891" s="32">
        <f>IF('System Design'!$F$8=1,'Hourly Demand and Generation'!G6891*'System Design'!$F$21,IF('System Design'!$F$8=2,'Hourly Demand and Generation'!H6891*'System Design'!$F$21,IF('System Design'!$F$8=3,'Hourly Demand and Generation'!I6891*'System Design'!$F$21)))</f>
        <v>0</v>
      </c>
      <c r="O6891" s="32">
        <f>IF('System Design'!$F$8=1,'Hourly Demand and Generation'!J6891*'System Design'!$F$22,IF('System Design'!$F$8=2,'Hourly Demand and Generation'!K6891*'System Design'!$F$22,IF('System Design'!$F$8=3,'Hourly Demand and Generation'!L6891*'System Design'!$F$22)))</f>
        <v>900</v>
      </c>
      <c r="Q6891" s="32">
        <f t="shared" si="1534"/>
        <v>0</v>
      </c>
      <c r="R6891" s="32">
        <f t="shared" si="1537"/>
        <v>5400</v>
      </c>
      <c r="S6891" s="32">
        <f t="shared" si="1538"/>
        <v>0</v>
      </c>
      <c r="T6891" s="32">
        <f t="shared" si="1539"/>
        <v>21600</v>
      </c>
      <c r="U6891" s="32">
        <f t="shared" si="1540"/>
        <v>0</v>
      </c>
      <c r="V6891" s="32">
        <f t="shared" si="1535"/>
        <v>540</v>
      </c>
      <c r="W6891" s="32">
        <f t="shared" si="1541"/>
        <v>540</v>
      </c>
      <c r="X6891" s="32">
        <f t="shared" si="1542"/>
        <v>540</v>
      </c>
    </row>
    <row r="6892" spans="1:24" x14ac:dyDescent="0.25">
      <c r="A6892" s="2"/>
      <c r="B6892" s="2" t="s">
        <v>11</v>
      </c>
      <c r="C6892" s="2">
        <f t="shared" si="1543"/>
        <v>287</v>
      </c>
      <c r="D6892" s="2">
        <f t="shared" si="1544"/>
        <v>24</v>
      </c>
      <c r="E6892" s="2">
        <f t="shared" si="1536"/>
        <v>6888</v>
      </c>
      <c r="F6892" s="11">
        <v>315</v>
      </c>
      <c r="G6892" s="9">
        <v>0</v>
      </c>
      <c r="H6892" s="9">
        <v>0</v>
      </c>
      <c r="I6892" s="9">
        <v>0</v>
      </c>
      <c r="J6892" s="9">
        <v>0.36</v>
      </c>
      <c r="K6892" s="9">
        <v>0.36</v>
      </c>
      <c r="L6892" s="9">
        <v>0.36</v>
      </c>
      <c r="N6892" s="32">
        <f>IF('System Design'!$F$8=1,'Hourly Demand and Generation'!G6892*'System Design'!$F$21,IF('System Design'!$F$8=2,'Hourly Demand and Generation'!H6892*'System Design'!$F$21,IF('System Design'!$F$8=3,'Hourly Demand and Generation'!I6892*'System Design'!$F$21)))</f>
        <v>0</v>
      </c>
      <c r="O6892" s="32">
        <f>IF('System Design'!$F$8=1,'Hourly Demand and Generation'!J6892*'System Design'!$F$22,IF('System Design'!$F$8=2,'Hourly Demand and Generation'!K6892*'System Design'!$F$22,IF('System Design'!$F$8=3,'Hourly Demand and Generation'!L6892*'System Design'!$F$22)))</f>
        <v>900</v>
      </c>
      <c r="Q6892" s="32">
        <f t="shared" si="1534"/>
        <v>0</v>
      </c>
      <c r="R6892" s="32">
        <f t="shared" si="1537"/>
        <v>5400</v>
      </c>
      <c r="S6892" s="32">
        <f t="shared" si="1538"/>
        <v>0</v>
      </c>
      <c r="T6892" s="32">
        <f t="shared" si="1539"/>
        <v>21600</v>
      </c>
      <c r="U6892" s="32">
        <f t="shared" si="1540"/>
        <v>0</v>
      </c>
      <c r="V6892" s="32">
        <f t="shared" si="1535"/>
        <v>585</v>
      </c>
      <c r="W6892" s="32">
        <f t="shared" si="1541"/>
        <v>585</v>
      </c>
      <c r="X6892" s="32">
        <f t="shared" si="1542"/>
        <v>585</v>
      </c>
    </row>
    <row r="6893" spans="1:24" x14ac:dyDescent="0.25">
      <c r="A6893" s="2"/>
      <c r="B6893" s="2" t="s">
        <v>11</v>
      </c>
      <c r="C6893" s="2">
        <f>C6892+1</f>
        <v>288</v>
      </c>
      <c r="D6893" s="2">
        <v>1</v>
      </c>
      <c r="E6893" s="2">
        <f t="shared" si="1536"/>
        <v>6889</v>
      </c>
      <c r="F6893" s="11">
        <v>284.04755833585301</v>
      </c>
      <c r="G6893" s="9">
        <v>0</v>
      </c>
      <c r="H6893" s="9">
        <v>0</v>
      </c>
      <c r="I6893" s="9">
        <v>0</v>
      </c>
      <c r="J6893" s="9">
        <v>0.35904823753162401</v>
      </c>
      <c r="K6893" s="9">
        <v>0.35904823753162401</v>
      </c>
      <c r="L6893" s="9">
        <v>0.35904823753162401</v>
      </c>
      <c r="N6893" s="32">
        <f>IF('System Design'!$F$8=1,'Hourly Demand and Generation'!G6893*'System Design'!$F$21,IF('System Design'!$F$8=2,'Hourly Demand and Generation'!H6893*'System Design'!$F$21,IF('System Design'!$F$8=3,'Hourly Demand and Generation'!I6893*'System Design'!$F$21)))</f>
        <v>0</v>
      </c>
      <c r="O6893" s="32">
        <f>IF('System Design'!$F$8=1,'Hourly Demand and Generation'!J6893*'System Design'!$F$22,IF('System Design'!$F$8=2,'Hourly Demand and Generation'!K6893*'System Design'!$F$22,IF('System Design'!$F$8=3,'Hourly Demand and Generation'!L6893*'System Design'!$F$22)))</f>
        <v>897.62059382906</v>
      </c>
      <c r="Q6893" s="32">
        <f t="shared" si="1534"/>
        <v>0</v>
      </c>
      <c r="R6893" s="32">
        <f t="shared" si="1537"/>
        <v>5400</v>
      </c>
      <c r="S6893" s="32">
        <f t="shared" si="1538"/>
        <v>0</v>
      </c>
      <c r="T6893" s="32">
        <f t="shared" si="1539"/>
        <v>21600</v>
      </c>
      <c r="U6893" s="32">
        <f t="shared" si="1540"/>
        <v>0</v>
      </c>
      <c r="V6893" s="32">
        <f t="shared" si="1535"/>
        <v>613.57303549320704</v>
      </c>
      <c r="W6893" s="32">
        <f t="shared" si="1541"/>
        <v>613.57303549320704</v>
      </c>
      <c r="X6893" s="32">
        <f t="shared" si="1542"/>
        <v>613.57303549320704</v>
      </c>
    </row>
    <row r="6894" spans="1:24" x14ac:dyDescent="0.25">
      <c r="A6894" s="2"/>
      <c r="B6894" s="2" t="s">
        <v>11</v>
      </c>
      <c r="C6894" s="2">
        <f>C6893</f>
        <v>288</v>
      </c>
      <c r="D6894" s="2">
        <f>D6893+1</f>
        <v>2</v>
      </c>
      <c r="E6894" s="2">
        <f t="shared" si="1536"/>
        <v>6890</v>
      </c>
      <c r="F6894" s="11">
        <v>260.37692847453201</v>
      </c>
      <c r="G6894" s="9">
        <v>0</v>
      </c>
      <c r="H6894" s="9">
        <v>0</v>
      </c>
      <c r="I6894" s="9">
        <v>0</v>
      </c>
      <c r="J6894" s="9">
        <v>0.32314341377846101</v>
      </c>
      <c r="K6894" s="9">
        <v>0.32314341377846101</v>
      </c>
      <c r="L6894" s="9">
        <v>0.32314341377846101</v>
      </c>
      <c r="N6894" s="32">
        <f>IF('System Design'!$F$8=1,'Hourly Demand and Generation'!G6894*'System Design'!$F$21,IF('System Design'!$F$8=2,'Hourly Demand and Generation'!H6894*'System Design'!$F$21,IF('System Design'!$F$8=3,'Hourly Demand and Generation'!I6894*'System Design'!$F$21)))</f>
        <v>0</v>
      </c>
      <c r="O6894" s="32">
        <f>IF('System Design'!$F$8=1,'Hourly Demand and Generation'!J6894*'System Design'!$F$22,IF('System Design'!$F$8=2,'Hourly Demand and Generation'!K6894*'System Design'!$F$22,IF('System Design'!$F$8=3,'Hourly Demand and Generation'!L6894*'System Design'!$F$22)))</f>
        <v>807.85853444615248</v>
      </c>
      <c r="Q6894" s="32">
        <f t="shared" si="1534"/>
        <v>0</v>
      </c>
      <c r="R6894" s="32">
        <f t="shared" si="1537"/>
        <v>5400</v>
      </c>
      <c r="S6894" s="32">
        <f t="shared" si="1538"/>
        <v>0</v>
      </c>
      <c r="T6894" s="32">
        <f t="shared" si="1539"/>
        <v>21600</v>
      </c>
      <c r="U6894" s="32">
        <f t="shared" si="1540"/>
        <v>0</v>
      </c>
      <c r="V6894" s="32">
        <f t="shared" si="1535"/>
        <v>547.48160597162041</v>
      </c>
      <c r="W6894" s="32">
        <f t="shared" si="1541"/>
        <v>547.48160597162041</v>
      </c>
      <c r="X6894" s="32">
        <f t="shared" si="1542"/>
        <v>547.48160597162041</v>
      </c>
    </row>
    <row r="6895" spans="1:24" x14ac:dyDescent="0.25">
      <c r="A6895" s="2"/>
      <c r="B6895" s="2" t="s">
        <v>11</v>
      </c>
      <c r="C6895" s="2">
        <f t="shared" ref="C6895:C6916" si="1545">C6894</f>
        <v>288</v>
      </c>
      <c r="D6895" s="2">
        <f t="shared" ref="D6895:D6916" si="1546">D6894+1</f>
        <v>3</v>
      </c>
      <c r="E6895" s="2">
        <f t="shared" si="1536"/>
        <v>6891</v>
      </c>
      <c r="F6895" s="11">
        <v>236.706298613211</v>
      </c>
      <c r="G6895" s="9">
        <v>0</v>
      </c>
      <c r="H6895" s="9">
        <v>0</v>
      </c>
      <c r="I6895" s="9">
        <v>0</v>
      </c>
      <c r="J6895" s="9">
        <v>0.32314341377846101</v>
      </c>
      <c r="K6895" s="9">
        <v>0.32314341377846101</v>
      </c>
      <c r="L6895" s="9">
        <v>0.32314341377846101</v>
      </c>
      <c r="N6895" s="32">
        <f>IF('System Design'!$F$8=1,'Hourly Demand and Generation'!G6895*'System Design'!$F$21,IF('System Design'!$F$8=2,'Hourly Demand and Generation'!H6895*'System Design'!$F$21,IF('System Design'!$F$8=3,'Hourly Demand and Generation'!I6895*'System Design'!$F$21)))</f>
        <v>0</v>
      </c>
      <c r="O6895" s="32">
        <f>IF('System Design'!$F$8=1,'Hourly Demand and Generation'!J6895*'System Design'!$F$22,IF('System Design'!$F$8=2,'Hourly Demand and Generation'!K6895*'System Design'!$F$22,IF('System Design'!$F$8=3,'Hourly Demand and Generation'!L6895*'System Design'!$F$22)))</f>
        <v>807.85853444615248</v>
      </c>
      <c r="Q6895" s="32">
        <f t="shared" si="1534"/>
        <v>0</v>
      </c>
      <c r="R6895" s="32">
        <f t="shared" si="1537"/>
        <v>5400</v>
      </c>
      <c r="S6895" s="32">
        <f t="shared" si="1538"/>
        <v>0</v>
      </c>
      <c r="T6895" s="32">
        <f t="shared" si="1539"/>
        <v>21600</v>
      </c>
      <c r="U6895" s="32">
        <f t="shared" si="1540"/>
        <v>0</v>
      </c>
      <c r="V6895" s="32">
        <f t="shared" si="1535"/>
        <v>571.15223583294141</v>
      </c>
      <c r="W6895" s="32">
        <f t="shared" si="1541"/>
        <v>571.15223583294141</v>
      </c>
      <c r="X6895" s="32">
        <f t="shared" si="1542"/>
        <v>571.15223583294141</v>
      </c>
    </row>
    <row r="6896" spans="1:24" x14ac:dyDescent="0.25">
      <c r="A6896" s="2"/>
      <c r="B6896" s="2" t="s">
        <v>11</v>
      </c>
      <c r="C6896" s="2">
        <f t="shared" si="1545"/>
        <v>288</v>
      </c>
      <c r="D6896" s="2">
        <f t="shared" si="1546"/>
        <v>4</v>
      </c>
      <c r="E6896" s="2">
        <f t="shared" si="1536"/>
        <v>6892</v>
      </c>
      <c r="F6896" s="11">
        <v>284.04755833585301</v>
      </c>
      <c r="G6896" s="9">
        <v>0</v>
      </c>
      <c r="H6896" s="9">
        <v>0</v>
      </c>
      <c r="I6896" s="9">
        <v>0</v>
      </c>
      <c r="J6896" s="9">
        <v>0.35904823753162401</v>
      </c>
      <c r="K6896" s="9">
        <v>0.35904823753162401</v>
      </c>
      <c r="L6896" s="9">
        <v>0.35904823753162401</v>
      </c>
      <c r="N6896" s="32">
        <f>IF('System Design'!$F$8=1,'Hourly Demand and Generation'!G6896*'System Design'!$F$21,IF('System Design'!$F$8=2,'Hourly Demand and Generation'!H6896*'System Design'!$F$21,IF('System Design'!$F$8=3,'Hourly Demand and Generation'!I6896*'System Design'!$F$21)))</f>
        <v>0</v>
      </c>
      <c r="O6896" s="32">
        <f>IF('System Design'!$F$8=1,'Hourly Demand and Generation'!J6896*'System Design'!$F$22,IF('System Design'!$F$8=2,'Hourly Demand and Generation'!K6896*'System Design'!$F$22,IF('System Design'!$F$8=3,'Hourly Demand and Generation'!L6896*'System Design'!$F$22)))</f>
        <v>897.62059382906</v>
      </c>
      <c r="Q6896" s="32">
        <f t="shared" si="1534"/>
        <v>0</v>
      </c>
      <c r="R6896" s="32">
        <f t="shared" si="1537"/>
        <v>5400</v>
      </c>
      <c r="S6896" s="32">
        <f t="shared" si="1538"/>
        <v>0</v>
      </c>
      <c r="T6896" s="32">
        <f t="shared" si="1539"/>
        <v>21600</v>
      </c>
      <c r="U6896" s="32">
        <f t="shared" si="1540"/>
        <v>0</v>
      </c>
      <c r="V6896" s="32">
        <f t="shared" si="1535"/>
        <v>613.57303549320704</v>
      </c>
      <c r="W6896" s="32">
        <f t="shared" si="1541"/>
        <v>613.57303549320704</v>
      </c>
      <c r="X6896" s="32">
        <f t="shared" si="1542"/>
        <v>613.57303549320704</v>
      </c>
    </row>
    <row r="6897" spans="1:24" x14ac:dyDescent="0.25">
      <c r="A6897" s="2"/>
      <c r="B6897" s="2" t="s">
        <v>11</v>
      </c>
      <c r="C6897" s="2">
        <f t="shared" si="1545"/>
        <v>288</v>
      </c>
      <c r="D6897" s="2">
        <f t="shared" si="1546"/>
        <v>5</v>
      </c>
      <c r="E6897" s="2">
        <f t="shared" si="1536"/>
        <v>6893</v>
      </c>
      <c r="F6897" s="11">
        <v>307.71818819717402</v>
      </c>
      <c r="G6897" s="9">
        <v>0</v>
      </c>
      <c r="H6897" s="9">
        <v>2.5600000000000001E-2</v>
      </c>
      <c r="I6897" s="9">
        <v>5.1200000000000002E-2</v>
      </c>
      <c r="J6897" s="9">
        <v>0.287238590025299</v>
      </c>
      <c r="K6897" s="9">
        <v>0.287238590025299</v>
      </c>
      <c r="L6897" s="9">
        <v>0.287238590025299</v>
      </c>
      <c r="N6897" s="32">
        <f>IF('System Design'!$F$8=1,'Hourly Demand and Generation'!G6897*'System Design'!$F$21,IF('System Design'!$F$8=2,'Hourly Demand and Generation'!H6897*'System Design'!$F$21,IF('System Design'!$F$8=3,'Hourly Demand and Generation'!I6897*'System Design'!$F$21)))</f>
        <v>25.6</v>
      </c>
      <c r="O6897" s="32">
        <f>IF('System Design'!$F$8=1,'Hourly Demand and Generation'!J6897*'System Design'!$F$22,IF('System Design'!$F$8=2,'Hourly Demand and Generation'!K6897*'System Design'!$F$22,IF('System Design'!$F$8=3,'Hourly Demand and Generation'!L6897*'System Design'!$F$22)))</f>
        <v>718.09647506324745</v>
      </c>
      <c r="Q6897" s="32">
        <f t="shared" si="1534"/>
        <v>0</v>
      </c>
      <c r="R6897" s="32">
        <f t="shared" si="1537"/>
        <v>5400</v>
      </c>
      <c r="S6897" s="32">
        <f t="shared" si="1538"/>
        <v>0</v>
      </c>
      <c r="T6897" s="32">
        <f t="shared" si="1539"/>
        <v>21600</v>
      </c>
      <c r="U6897" s="32">
        <f t="shared" si="1540"/>
        <v>0</v>
      </c>
      <c r="V6897" s="32">
        <f t="shared" si="1535"/>
        <v>435.97828686607346</v>
      </c>
      <c r="W6897" s="32">
        <f t="shared" si="1541"/>
        <v>435.97828686607346</v>
      </c>
      <c r="X6897" s="32">
        <f t="shared" si="1542"/>
        <v>435.97828686607346</v>
      </c>
    </row>
    <row r="6898" spans="1:24" x14ac:dyDescent="0.25">
      <c r="A6898" s="2"/>
      <c r="B6898" s="2" t="s">
        <v>11</v>
      </c>
      <c r="C6898" s="2">
        <f t="shared" si="1545"/>
        <v>288</v>
      </c>
      <c r="D6898" s="2">
        <f t="shared" si="1546"/>
        <v>6</v>
      </c>
      <c r="E6898" s="2">
        <f t="shared" si="1536"/>
        <v>6894</v>
      </c>
      <c r="F6898" s="11">
        <v>331.38881805849502</v>
      </c>
      <c r="G6898" s="9">
        <v>5.1200000000000002E-2</v>
      </c>
      <c r="H6898" s="9">
        <v>0.08</v>
      </c>
      <c r="I6898" s="9">
        <v>0.10879999999999999</v>
      </c>
      <c r="J6898" s="9">
        <v>0.287238590025299</v>
      </c>
      <c r="K6898" s="9">
        <v>0.287238590025299</v>
      </c>
      <c r="L6898" s="9">
        <v>0.287238590025299</v>
      </c>
      <c r="N6898" s="32">
        <f>IF('System Design'!$F$8=1,'Hourly Demand and Generation'!G6898*'System Design'!$F$21,IF('System Design'!$F$8=2,'Hourly Demand and Generation'!H6898*'System Design'!$F$21,IF('System Design'!$F$8=3,'Hourly Demand and Generation'!I6898*'System Design'!$F$21)))</f>
        <v>54.4</v>
      </c>
      <c r="O6898" s="32">
        <f>IF('System Design'!$F$8=1,'Hourly Demand and Generation'!J6898*'System Design'!$F$22,IF('System Design'!$F$8=2,'Hourly Demand and Generation'!K6898*'System Design'!$F$22,IF('System Design'!$F$8=3,'Hourly Demand and Generation'!L6898*'System Design'!$F$22)))</f>
        <v>718.09647506324745</v>
      </c>
      <c r="Q6898" s="32">
        <f t="shared" si="1534"/>
        <v>0</v>
      </c>
      <c r="R6898" s="32">
        <f t="shared" si="1537"/>
        <v>5400</v>
      </c>
      <c r="S6898" s="32">
        <f t="shared" si="1538"/>
        <v>0</v>
      </c>
      <c r="T6898" s="32">
        <f t="shared" si="1539"/>
        <v>21600</v>
      </c>
      <c r="U6898" s="32">
        <f t="shared" si="1540"/>
        <v>0</v>
      </c>
      <c r="V6898" s="32">
        <f t="shared" si="1535"/>
        <v>441.10765700475241</v>
      </c>
      <c r="W6898" s="32">
        <f t="shared" si="1541"/>
        <v>441.10765700475241</v>
      </c>
      <c r="X6898" s="32">
        <f t="shared" si="1542"/>
        <v>441.10765700475241</v>
      </c>
    </row>
    <row r="6899" spans="1:24" x14ac:dyDescent="0.25">
      <c r="A6899" s="2"/>
      <c r="B6899" s="2" t="s">
        <v>11</v>
      </c>
      <c r="C6899" s="2">
        <f t="shared" si="1545"/>
        <v>288</v>
      </c>
      <c r="D6899" s="2">
        <f t="shared" si="1546"/>
        <v>7</v>
      </c>
      <c r="E6899" s="2">
        <f t="shared" si="1536"/>
        <v>6895</v>
      </c>
      <c r="F6899" s="11">
        <v>355.05944791981602</v>
      </c>
      <c r="G6899" s="9">
        <v>0.10879999999999999</v>
      </c>
      <c r="H6899" s="9">
        <v>0.13439999999999999</v>
      </c>
      <c r="I6899" s="9">
        <v>0.16</v>
      </c>
      <c r="J6899" s="9">
        <v>0.32314341377846101</v>
      </c>
      <c r="K6899" s="9">
        <v>0.32314341377846101</v>
      </c>
      <c r="L6899" s="9">
        <v>0.32314341377846101</v>
      </c>
      <c r="N6899" s="32">
        <f>IF('System Design'!$F$8=1,'Hourly Demand and Generation'!G6899*'System Design'!$F$21,IF('System Design'!$F$8=2,'Hourly Demand and Generation'!H6899*'System Design'!$F$21,IF('System Design'!$F$8=3,'Hourly Demand and Generation'!I6899*'System Design'!$F$21)))</f>
        <v>80</v>
      </c>
      <c r="O6899" s="32">
        <f>IF('System Design'!$F$8=1,'Hourly Demand and Generation'!J6899*'System Design'!$F$22,IF('System Design'!$F$8=2,'Hourly Demand and Generation'!K6899*'System Design'!$F$22,IF('System Design'!$F$8=3,'Hourly Demand and Generation'!L6899*'System Design'!$F$22)))</f>
        <v>807.85853444615248</v>
      </c>
      <c r="Q6899" s="32">
        <f t="shared" si="1534"/>
        <v>0</v>
      </c>
      <c r="R6899" s="32">
        <f t="shared" si="1537"/>
        <v>5400</v>
      </c>
      <c r="S6899" s="32">
        <f t="shared" si="1538"/>
        <v>0</v>
      </c>
      <c r="T6899" s="32">
        <f t="shared" si="1539"/>
        <v>21600</v>
      </c>
      <c r="U6899" s="32">
        <f t="shared" si="1540"/>
        <v>0</v>
      </c>
      <c r="V6899" s="32">
        <f t="shared" si="1535"/>
        <v>532.7990865263364</v>
      </c>
      <c r="W6899" s="32">
        <f t="shared" si="1541"/>
        <v>532.7990865263364</v>
      </c>
      <c r="X6899" s="32">
        <f t="shared" si="1542"/>
        <v>532.7990865263364</v>
      </c>
    </row>
    <row r="6900" spans="1:24" x14ac:dyDescent="0.25">
      <c r="A6900" s="2"/>
      <c r="B6900" s="2" t="s">
        <v>11</v>
      </c>
      <c r="C6900" s="2">
        <f t="shared" si="1545"/>
        <v>288</v>
      </c>
      <c r="D6900" s="2">
        <f t="shared" si="1546"/>
        <v>8</v>
      </c>
      <c r="E6900" s="2">
        <f t="shared" si="1536"/>
        <v>6896</v>
      </c>
      <c r="F6900" s="11">
        <v>378.73007778113703</v>
      </c>
      <c r="G6900" s="9">
        <v>0.2112</v>
      </c>
      <c r="H6900" s="9">
        <v>0.24</v>
      </c>
      <c r="I6900" s="9">
        <v>0.26879999999999998</v>
      </c>
      <c r="J6900" s="9">
        <v>0.32314341377846101</v>
      </c>
      <c r="K6900" s="9">
        <v>0.32314341377846101</v>
      </c>
      <c r="L6900" s="9">
        <v>0.32314341377846101</v>
      </c>
      <c r="N6900" s="32">
        <f>IF('System Design'!$F$8=1,'Hourly Demand and Generation'!G6900*'System Design'!$F$21,IF('System Design'!$F$8=2,'Hourly Demand and Generation'!H6900*'System Design'!$F$21,IF('System Design'!$F$8=3,'Hourly Demand and Generation'!I6900*'System Design'!$F$21)))</f>
        <v>134.4</v>
      </c>
      <c r="O6900" s="32">
        <f>IF('System Design'!$F$8=1,'Hourly Demand and Generation'!J6900*'System Design'!$F$22,IF('System Design'!$F$8=2,'Hourly Demand and Generation'!K6900*'System Design'!$F$22,IF('System Design'!$F$8=3,'Hourly Demand and Generation'!L6900*'System Design'!$F$22)))</f>
        <v>807.85853444615248</v>
      </c>
      <c r="Q6900" s="32">
        <f t="shared" si="1534"/>
        <v>0</v>
      </c>
      <c r="R6900" s="32">
        <f t="shared" si="1537"/>
        <v>5400</v>
      </c>
      <c r="S6900" s="32">
        <f t="shared" si="1538"/>
        <v>0</v>
      </c>
      <c r="T6900" s="32">
        <f t="shared" si="1539"/>
        <v>21600</v>
      </c>
      <c r="U6900" s="32">
        <f t="shared" si="1540"/>
        <v>0</v>
      </c>
      <c r="V6900" s="32">
        <f t="shared" si="1535"/>
        <v>563.52845666501548</v>
      </c>
      <c r="W6900" s="32">
        <f t="shared" si="1541"/>
        <v>563.52845666501548</v>
      </c>
      <c r="X6900" s="32">
        <f t="shared" si="1542"/>
        <v>563.52845666501548</v>
      </c>
    </row>
    <row r="6901" spans="1:24" x14ac:dyDescent="0.25">
      <c r="A6901" s="2"/>
      <c r="B6901" s="2" t="s">
        <v>11</v>
      </c>
      <c r="C6901" s="2">
        <f t="shared" si="1545"/>
        <v>288</v>
      </c>
      <c r="D6901" s="2">
        <f t="shared" si="1546"/>
        <v>9</v>
      </c>
      <c r="E6901" s="2">
        <f t="shared" si="1536"/>
        <v>6897</v>
      </c>
      <c r="F6901" s="11">
        <v>378.73007778113703</v>
      </c>
      <c r="G6901" s="9">
        <v>0.32</v>
      </c>
      <c r="H6901" s="9">
        <v>0.34560000000000002</v>
      </c>
      <c r="I6901" s="9">
        <v>0.37119999999999997</v>
      </c>
      <c r="J6901" s="9">
        <v>0.287238590025299</v>
      </c>
      <c r="K6901" s="9">
        <v>0.287238590025299</v>
      </c>
      <c r="L6901" s="9">
        <v>0.287238590025299</v>
      </c>
      <c r="N6901" s="32">
        <f>IF('System Design'!$F$8=1,'Hourly Demand and Generation'!G6901*'System Design'!$F$21,IF('System Design'!$F$8=2,'Hourly Demand and Generation'!H6901*'System Design'!$F$21,IF('System Design'!$F$8=3,'Hourly Demand and Generation'!I6901*'System Design'!$F$21)))</f>
        <v>185.6</v>
      </c>
      <c r="O6901" s="32">
        <f>IF('System Design'!$F$8=1,'Hourly Demand and Generation'!J6901*'System Design'!$F$22,IF('System Design'!$F$8=2,'Hourly Demand and Generation'!K6901*'System Design'!$F$22,IF('System Design'!$F$8=3,'Hourly Demand and Generation'!L6901*'System Design'!$F$22)))</f>
        <v>718.09647506324745</v>
      </c>
      <c r="Q6901" s="32">
        <f t="shared" si="1534"/>
        <v>0</v>
      </c>
      <c r="R6901" s="32">
        <f t="shared" si="1537"/>
        <v>5400</v>
      </c>
      <c r="S6901" s="32">
        <f t="shared" si="1538"/>
        <v>0</v>
      </c>
      <c r="T6901" s="32">
        <f t="shared" si="1539"/>
        <v>21600</v>
      </c>
      <c r="U6901" s="32">
        <f t="shared" si="1540"/>
        <v>0</v>
      </c>
      <c r="V6901" s="32">
        <f t="shared" si="1535"/>
        <v>524.96639728211039</v>
      </c>
      <c r="W6901" s="32">
        <f t="shared" si="1541"/>
        <v>524.96639728211039</v>
      </c>
      <c r="X6901" s="32">
        <f t="shared" si="1542"/>
        <v>524.96639728211039</v>
      </c>
    </row>
    <row r="6902" spans="1:24" x14ac:dyDescent="0.25">
      <c r="A6902" s="2"/>
      <c r="B6902" s="2" t="s">
        <v>11</v>
      </c>
      <c r="C6902" s="2">
        <f t="shared" si="1545"/>
        <v>288</v>
      </c>
      <c r="D6902" s="2">
        <f t="shared" si="1546"/>
        <v>10</v>
      </c>
      <c r="E6902" s="2">
        <f t="shared" si="1536"/>
        <v>6898</v>
      </c>
      <c r="F6902" s="11">
        <v>369.26182583660898</v>
      </c>
      <c r="G6902" s="9">
        <v>0.42880000000000001</v>
      </c>
      <c r="H6902" s="9">
        <v>0.45440000000000003</v>
      </c>
      <c r="I6902" s="9">
        <v>0.48</v>
      </c>
      <c r="J6902" s="9">
        <v>0.32314341377846101</v>
      </c>
      <c r="K6902" s="9">
        <v>0.32314341377846101</v>
      </c>
      <c r="L6902" s="9">
        <v>0.32314341377846101</v>
      </c>
      <c r="N6902" s="32">
        <f>IF('System Design'!$F$8=1,'Hourly Demand and Generation'!G6902*'System Design'!$F$21,IF('System Design'!$F$8=2,'Hourly Demand and Generation'!H6902*'System Design'!$F$21,IF('System Design'!$F$8=3,'Hourly Demand and Generation'!I6902*'System Design'!$F$21)))</f>
        <v>240</v>
      </c>
      <c r="O6902" s="32">
        <f>IF('System Design'!$F$8=1,'Hourly Demand and Generation'!J6902*'System Design'!$F$22,IF('System Design'!$F$8=2,'Hourly Demand and Generation'!K6902*'System Design'!$F$22,IF('System Design'!$F$8=3,'Hourly Demand and Generation'!L6902*'System Design'!$F$22)))</f>
        <v>807.85853444615248</v>
      </c>
      <c r="Q6902" s="32">
        <f t="shared" si="1534"/>
        <v>0</v>
      </c>
      <c r="R6902" s="32">
        <f t="shared" si="1537"/>
        <v>5400</v>
      </c>
      <c r="S6902" s="32">
        <f t="shared" si="1538"/>
        <v>0</v>
      </c>
      <c r="T6902" s="32">
        <f t="shared" si="1539"/>
        <v>21600</v>
      </c>
      <c r="U6902" s="32">
        <f t="shared" si="1540"/>
        <v>0</v>
      </c>
      <c r="V6902" s="32">
        <f t="shared" si="1535"/>
        <v>678.59670860954361</v>
      </c>
      <c r="W6902" s="32">
        <f t="shared" si="1541"/>
        <v>678.59670860954361</v>
      </c>
      <c r="X6902" s="32">
        <f t="shared" si="1542"/>
        <v>678.59670860954361</v>
      </c>
    </row>
    <row r="6903" spans="1:24" x14ac:dyDescent="0.25">
      <c r="A6903" s="2"/>
      <c r="B6903" s="2" t="s">
        <v>11</v>
      </c>
      <c r="C6903" s="2">
        <f t="shared" si="1545"/>
        <v>288</v>
      </c>
      <c r="D6903" s="2">
        <f t="shared" si="1546"/>
        <v>11</v>
      </c>
      <c r="E6903" s="2">
        <f t="shared" si="1536"/>
        <v>6899</v>
      </c>
      <c r="F6903" s="11">
        <v>364.52769986434402</v>
      </c>
      <c r="G6903" s="9">
        <v>0.53120000000000001</v>
      </c>
      <c r="H6903" s="9">
        <v>0.56000000000000005</v>
      </c>
      <c r="I6903" s="9">
        <v>0.58879999999999999</v>
      </c>
      <c r="J6903" s="9">
        <v>0.287238590025299</v>
      </c>
      <c r="K6903" s="9">
        <v>0.287238590025299</v>
      </c>
      <c r="L6903" s="9">
        <v>0.287238590025299</v>
      </c>
      <c r="N6903" s="32">
        <f>IF('System Design'!$F$8=1,'Hourly Demand and Generation'!G6903*'System Design'!$F$21,IF('System Design'!$F$8=2,'Hourly Demand and Generation'!H6903*'System Design'!$F$21,IF('System Design'!$F$8=3,'Hourly Demand and Generation'!I6903*'System Design'!$F$21)))</f>
        <v>294.39999999999998</v>
      </c>
      <c r="O6903" s="32">
        <f>IF('System Design'!$F$8=1,'Hourly Demand and Generation'!J6903*'System Design'!$F$22,IF('System Design'!$F$8=2,'Hourly Demand and Generation'!K6903*'System Design'!$F$22,IF('System Design'!$F$8=3,'Hourly Demand and Generation'!L6903*'System Design'!$F$22)))</f>
        <v>718.09647506324745</v>
      </c>
      <c r="Q6903" s="32">
        <f t="shared" si="1534"/>
        <v>0</v>
      </c>
      <c r="R6903" s="32">
        <f t="shared" si="1537"/>
        <v>5400</v>
      </c>
      <c r="S6903" s="32">
        <f t="shared" si="1538"/>
        <v>0</v>
      </c>
      <c r="T6903" s="32">
        <f t="shared" si="1539"/>
        <v>21600</v>
      </c>
      <c r="U6903" s="32">
        <f t="shared" si="1540"/>
        <v>0</v>
      </c>
      <c r="V6903" s="32">
        <f t="shared" si="1535"/>
        <v>647.96877519890336</v>
      </c>
      <c r="W6903" s="32">
        <f t="shared" si="1541"/>
        <v>647.96877519890336</v>
      </c>
      <c r="X6903" s="32">
        <f t="shared" si="1542"/>
        <v>647.96877519890336</v>
      </c>
    </row>
    <row r="6904" spans="1:24" x14ac:dyDescent="0.25">
      <c r="A6904" s="2"/>
      <c r="B6904" s="2" t="s">
        <v>11</v>
      </c>
      <c r="C6904" s="2">
        <f t="shared" si="1545"/>
        <v>288</v>
      </c>
      <c r="D6904" s="2">
        <f t="shared" si="1546"/>
        <v>12</v>
      </c>
      <c r="E6904" s="2">
        <f t="shared" si="1536"/>
        <v>6900</v>
      </c>
      <c r="F6904" s="11">
        <v>364.52769986434402</v>
      </c>
      <c r="G6904" s="9">
        <v>0.64</v>
      </c>
      <c r="H6904" s="9">
        <v>0.64</v>
      </c>
      <c r="I6904" s="9">
        <v>0.64</v>
      </c>
      <c r="J6904" s="9">
        <v>0.26928617814871803</v>
      </c>
      <c r="K6904" s="9">
        <v>0.26928617814871803</v>
      </c>
      <c r="L6904" s="9">
        <v>0.26928617814871803</v>
      </c>
      <c r="N6904" s="32">
        <f>IF('System Design'!$F$8=1,'Hourly Demand and Generation'!G6904*'System Design'!$F$21,IF('System Design'!$F$8=2,'Hourly Demand and Generation'!H6904*'System Design'!$F$21,IF('System Design'!$F$8=3,'Hourly Demand and Generation'!I6904*'System Design'!$F$21)))</f>
        <v>320</v>
      </c>
      <c r="O6904" s="32">
        <f>IF('System Design'!$F$8=1,'Hourly Demand and Generation'!J6904*'System Design'!$F$22,IF('System Design'!$F$8=2,'Hourly Demand and Generation'!K6904*'System Design'!$F$22,IF('System Design'!$F$8=3,'Hourly Demand and Generation'!L6904*'System Design'!$F$22)))</f>
        <v>673.21544537179511</v>
      </c>
      <c r="Q6904" s="32">
        <f t="shared" si="1534"/>
        <v>0</v>
      </c>
      <c r="R6904" s="32">
        <f t="shared" si="1537"/>
        <v>5400</v>
      </c>
      <c r="S6904" s="32">
        <f t="shared" si="1538"/>
        <v>0</v>
      </c>
      <c r="T6904" s="32">
        <f t="shared" si="1539"/>
        <v>21600</v>
      </c>
      <c r="U6904" s="32">
        <f t="shared" si="1540"/>
        <v>0</v>
      </c>
      <c r="V6904" s="32">
        <f t="shared" si="1535"/>
        <v>628.68774550745115</v>
      </c>
      <c r="W6904" s="32">
        <f t="shared" si="1541"/>
        <v>628.68774550745115</v>
      </c>
      <c r="X6904" s="32">
        <f t="shared" si="1542"/>
        <v>628.68774550745115</v>
      </c>
    </row>
    <row r="6905" spans="1:24" x14ac:dyDescent="0.25">
      <c r="A6905" s="2"/>
      <c r="B6905" s="2" t="s">
        <v>11</v>
      </c>
      <c r="C6905" s="2">
        <f t="shared" si="1545"/>
        <v>288</v>
      </c>
      <c r="D6905" s="2">
        <f t="shared" si="1546"/>
        <v>13</v>
      </c>
      <c r="E6905" s="2">
        <f t="shared" si="1536"/>
        <v>6901</v>
      </c>
      <c r="F6905" s="11">
        <v>378.73007778113703</v>
      </c>
      <c r="G6905" s="9">
        <v>0.53120000000000001</v>
      </c>
      <c r="H6905" s="9">
        <v>0.56000000000000005</v>
      </c>
      <c r="I6905" s="9">
        <v>0.58879999999999999</v>
      </c>
      <c r="J6905" s="9">
        <v>0.287238590025299</v>
      </c>
      <c r="K6905" s="9">
        <v>0.287238590025299</v>
      </c>
      <c r="L6905" s="9">
        <v>0.287238590025299</v>
      </c>
      <c r="N6905" s="32">
        <f>IF('System Design'!$F$8=1,'Hourly Demand and Generation'!G6905*'System Design'!$F$21,IF('System Design'!$F$8=2,'Hourly Demand and Generation'!H6905*'System Design'!$F$21,IF('System Design'!$F$8=3,'Hourly Demand and Generation'!I6905*'System Design'!$F$21)))</f>
        <v>294.39999999999998</v>
      </c>
      <c r="O6905" s="32">
        <f>IF('System Design'!$F$8=1,'Hourly Demand and Generation'!J6905*'System Design'!$F$22,IF('System Design'!$F$8=2,'Hourly Demand and Generation'!K6905*'System Design'!$F$22,IF('System Design'!$F$8=3,'Hourly Demand and Generation'!L6905*'System Design'!$F$22)))</f>
        <v>718.09647506324745</v>
      </c>
      <c r="Q6905" s="32">
        <f t="shared" si="1534"/>
        <v>0</v>
      </c>
      <c r="R6905" s="32">
        <f t="shared" si="1537"/>
        <v>5400</v>
      </c>
      <c r="S6905" s="32">
        <f t="shared" si="1538"/>
        <v>0</v>
      </c>
      <c r="T6905" s="32">
        <f t="shared" si="1539"/>
        <v>21600</v>
      </c>
      <c r="U6905" s="32">
        <f t="shared" si="1540"/>
        <v>0</v>
      </c>
      <c r="V6905" s="32">
        <f t="shared" si="1535"/>
        <v>633.76639728211035</v>
      </c>
      <c r="W6905" s="32">
        <f t="shared" si="1541"/>
        <v>633.76639728211035</v>
      </c>
      <c r="X6905" s="32">
        <f t="shared" si="1542"/>
        <v>633.76639728211035</v>
      </c>
    </row>
    <row r="6906" spans="1:24" x14ac:dyDescent="0.25">
      <c r="A6906" s="2"/>
      <c r="B6906" s="2" t="s">
        <v>11</v>
      </c>
      <c r="C6906" s="2">
        <f t="shared" si="1545"/>
        <v>288</v>
      </c>
      <c r="D6906" s="2">
        <f t="shared" si="1546"/>
        <v>14</v>
      </c>
      <c r="E6906" s="2">
        <f t="shared" si="1536"/>
        <v>6902</v>
      </c>
      <c r="F6906" s="11">
        <v>378.73007778113703</v>
      </c>
      <c r="G6906" s="9">
        <v>0.42880000000000001</v>
      </c>
      <c r="H6906" s="9">
        <v>0.45440000000000003</v>
      </c>
      <c r="I6906" s="9">
        <v>0.48</v>
      </c>
      <c r="J6906" s="9">
        <v>0.30519100190187998</v>
      </c>
      <c r="K6906" s="9">
        <v>0.30519100190187998</v>
      </c>
      <c r="L6906" s="9">
        <v>0.30519100190187998</v>
      </c>
      <c r="N6906" s="32">
        <f>IF('System Design'!$F$8=1,'Hourly Demand and Generation'!G6906*'System Design'!$F$21,IF('System Design'!$F$8=2,'Hourly Demand and Generation'!H6906*'System Design'!$F$21,IF('System Design'!$F$8=3,'Hourly Demand and Generation'!I6906*'System Design'!$F$21)))</f>
        <v>240</v>
      </c>
      <c r="O6906" s="32">
        <f>IF('System Design'!$F$8=1,'Hourly Demand and Generation'!J6906*'System Design'!$F$22,IF('System Design'!$F$8=2,'Hourly Demand and Generation'!K6906*'System Design'!$F$22,IF('System Design'!$F$8=3,'Hourly Demand and Generation'!L6906*'System Design'!$F$22)))</f>
        <v>762.97750475469991</v>
      </c>
      <c r="Q6906" s="32">
        <f t="shared" si="1534"/>
        <v>0</v>
      </c>
      <c r="R6906" s="32">
        <f t="shared" si="1537"/>
        <v>5400</v>
      </c>
      <c r="S6906" s="32">
        <f t="shared" si="1538"/>
        <v>0</v>
      </c>
      <c r="T6906" s="32">
        <f t="shared" si="1539"/>
        <v>21600</v>
      </c>
      <c r="U6906" s="32">
        <f t="shared" si="1540"/>
        <v>0</v>
      </c>
      <c r="V6906" s="32">
        <f t="shared" si="1535"/>
        <v>624.24742697356282</v>
      </c>
      <c r="W6906" s="32">
        <f t="shared" si="1541"/>
        <v>624.24742697356282</v>
      </c>
      <c r="X6906" s="32">
        <f t="shared" si="1542"/>
        <v>624.24742697356282</v>
      </c>
    </row>
    <row r="6907" spans="1:24" x14ac:dyDescent="0.25">
      <c r="A6907" s="2"/>
      <c r="B6907" s="2" t="s">
        <v>11</v>
      </c>
      <c r="C6907" s="2">
        <f t="shared" si="1545"/>
        <v>288</v>
      </c>
      <c r="D6907" s="2">
        <f t="shared" si="1546"/>
        <v>15</v>
      </c>
      <c r="E6907" s="2">
        <f t="shared" si="1536"/>
        <v>6903</v>
      </c>
      <c r="F6907" s="11">
        <v>402.40070764245797</v>
      </c>
      <c r="G6907" s="9">
        <v>0.32</v>
      </c>
      <c r="H6907" s="9">
        <v>0.34560000000000002</v>
      </c>
      <c r="I6907" s="9">
        <v>0.37119999999999997</v>
      </c>
      <c r="J6907" s="9">
        <v>0.32314341377846101</v>
      </c>
      <c r="K6907" s="9">
        <v>0.32314341377846101</v>
      </c>
      <c r="L6907" s="9">
        <v>0.32314341377846101</v>
      </c>
      <c r="N6907" s="32">
        <f>IF('System Design'!$F$8=1,'Hourly Demand and Generation'!G6907*'System Design'!$F$21,IF('System Design'!$F$8=2,'Hourly Demand and Generation'!H6907*'System Design'!$F$21,IF('System Design'!$F$8=3,'Hourly Demand and Generation'!I6907*'System Design'!$F$21)))</f>
        <v>185.6</v>
      </c>
      <c r="O6907" s="32">
        <f>IF('System Design'!$F$8=1,'Hourly Demand and Generation'!J6907*'System Design'!$F$22,IF('System Design'!$F$8=2,'Hourly Demand and Generation'!K6907*'System Design'!$F$22,IF('System Design'!$F$8=3,'Hourly Demand and Generation'!L6907*'System Design'!$F$22)))</f>
        <v>807.85853444615248</v>
      </c>
      <c r="Q6907" s="32">
        <f t="shared" si="1534"/>
        <v>0</v>
      </c>
      <c r="R6907" s="32">
        <f t="shared" si="1537"/>
        <v>5400</v>
      </c>
      <c r="S6907" s="32">
        <f t="shared" si="1538"/>
        <v>0</v>
      </c>
      <c r="T6907" s="32">
        <f t="shared" si="1539"/>
        <v>21600</v>
      </c>
      <c r="U6907" s="32">
        <f t="shared" si="1540"/>
        <v>0</v>
      </c>
      <c r="V6907" s="32">
        <f t="shared" si="1535"/>
        <v>591.05782680369452</v>
      </c>
      <c r="W6907" s="32">
        <f t="shared" si="1541"/>
        <v>591.05782680369452</v>
      </c>
      <c r="X6907" s="32">
        <f t="shared" si="1542"/>
        <v>591.05782680369452</v>
      </c>
    </row>
    <row r="6908" spans="1:24" x14ac:dyDescent="0.25">
      <c r="A6908" s="2"/>
      <c r="B6908" s="2" t="s">
        <v>11</v>
      </c>
      <c r="C6908" s="2">
        <f t="shared" si="1545"/>
        <v>288</v>
      </c>
      <c r="D6908" s="2">
        <f t="shared" si="1546"/>
        <v>16</v>
      </c>
      <c r="E6908" s="2">
        <f t="shared" si="1536"/>
        <v>6904</v>
      </c>
      <c r="F6908" s="11">
        <v>426.07133750377898</v>
      </c>
      <c r="G6908" s="9">
        <v>0.2112</v>
      </c>
      <c r="H6908" s="9">
        <v>0.24</v>
      </c>
      <c r="I6908" s="9">
        <v>0.26879999999999998</v>
      </c>
      <c r="J6908" s="9">
        <v>0.32314341377846101</v>
      </c>
      <c r="K6908" s="9">
        <v>0.32314341377846101</v>
      </c>
      <c r="L6908" s="9">
        <v>0.32314341377846101</v>
      </c>
      <c r="N6908" s="32">
        <f>IF('System Design'!$F$8=1,'Hourly Demand and Generation'!G6908*'System Design'!$F$21,IF('System Design'!$F$8=2,'Hourly Demand and Generation'!H6908*'System Design'!$F$21,IF('System Design'!$F$8=3,'Hourly Demand and Generation'!I6908*'System Design'!$F$21)))</f>
        <v>134.4</v>
      </c>
      <c r="O6908" s="32">
        <f>IF('System Design'!$F$8=1,'Hourly Demand and Generation'!J6908*'System Design'!$F$22,IF('System Design'!$F$8=2,'Hourly Demand and Generation'!K6908*'System Design'!$F$22,IF('System Design'!$F$8=3,'Hourly Demand and Generation'!L6908*'System Design'!$F$22)))</f>
        <v>807.85853444615248</v>
      </c>
      <c r="Q6908" s="32">
        <f t="shared" si="1534"/>
        <v>0</v>
      </c>
      <c r="R6908" s="32">
        <f t="shared" si="1537"/>
        <v>5400</v>
      </c>
      <c r="S6908" s="32">
        <f t="shared" si="1538"/>
        <v>0</v>
      </c>
      <c r="T6908" s="32">
        <f t="shared" si="1539"/>
        <v>21600</v>
      </c>
      <c r="U6908" s="32">
        <f t="shared" si="1540"/>
        <v>0</v>
      </c>
      <c r="V6908" s="32">
        <f t="shared" si="1535"/>
        <v>516.18719694237348</v>
      </c>
      <c r="W6908" s="32">
        <f t="shared" si="1541"/>
        <v>516.18719694237348</v>
      </c>
      <c r="X6908" s="32">
        <f t="shared" si="1542"/>
        <v>516.18719694237348</v>
      </c>
    </row>
    <row r="6909" spans="1:24" x14ac:dyDescent="0.25">
      <c r="A6909" s="2"/>
      <c r="B6909" s="2" t="s">
        <v>11</v>
      </c>
      <c r="C6909" s="2">
        <f t="shared" si="1545"/>
        <v>288</v>
      </c>
      <c r="D6909" s="2">
        <f t="shared" si="1546"/>
        <v>17</v>
      </c>
      <c r="E6909" s="2">
        <f t="shared" si="1536"/>
        <v>6905</v>
      </c>
      <c r="F6909" s="11">
        <v>449.74196736509998</v>
      </c>
      <c r="G6909" s="9">
        <v>0.10879999999999999</v>
      </c>
      <c r="H6909" s="9">
        <v>0.13439999999999999</v>
      </c>
      <c r="I6909" s="9">
        <v>0.16</v>
      </c>
      <c r="J6909" s="9">
        <v>0.35904823753162401</v>
      </c>
      <c r="K6909" s="9">
        <v>0.35904823753162401</v>
      </c>
      <c r="L6909" s="9">
        <v>0.35904823753162401</v>
      </c>
      <c r="N6909" s="32">
        <f>IF('System Design'!$F$8=1,'Hourly Demand and Generation'!G6909*'System Design'!$F$21,IF('System Design'!$F$8=2,'Hourly Demand and Generation'!H6909*'System Design'!$F$21,IF('System Design'!$F$8=3,'Hourly Demand and Generation'!I6909*'System Design'!$F$21)))</f>
        <v>80</v>
      </c>
      <c r="O6909" s="32">
        <f>IF('System Design'!$F$8=1,'Hourly Demand and Generation'!J6909*'System Design'!$F$22,IF('System Design'!$F$8=2,'Hourly Demand and Generation'!K6909*'System Design'!$F$22,IF('System Design'!$F$8=3,'Hourly Demand and Generation'!L6909*'System Design'!$F$22)))</f>
        <v>897.62059382906</v>
      </c>
      <c r="Q6909" s="32">
        <f t="shared" si="1534"/>
        <v>0</v>
      </c>
      <c r="R6909" s="32">
        <f t="shared" si="1537"/>
        <v>5400</v>
      </c>
      <c r="S6909" s="32">
        <f t="shared" si="1538"/>
        <v>0</v>
      </c>
      <c r="T6909" s="32">
        <f t="shared" si="1539"/>
        <v>21600</v>
      </c>
      <c r="U6909" s="32">
        <f t="shared" si="1540"/>
        <v>0</v>
      </c>
      <c r="V6909" s="32">
        <f t="shared" si="1535"/>
        <v>527.87862646396002</v>
      </c>
      <c r="W6909" s="32">
        <f t="shared" si="1541"/>
        <v>527.87862646396002</v>
      </c>
      <c r="X6909" s="32">
        <f t="shared" si="1542"/>
        <v>527.87862646396002</v>
      </c>
    </row>
    <row r="6910" spans="1:24" x14ac:dyDescent="0.25">
      <c r="A6910" s="2"/>
      <c r="B6910" s="2" t="s">
        <v>11</v>
      </c>
      <c r="C6910" s="2">
        <f t="shared" si="1545"/>
        <v>288</v>
      </c>
      <c r="D6910" s="2">
        <f t="shared" si="1546"/>
        <v>18</v>
      </c>
      <c r="E6910" s="2">
        <f t="shared" si="1536"/>
        <v>6906</v>
      </c>
      <c r="F6910" s="11">
        <v>473.41259722642098</v>
      </c>
      <c r="G6910" s="9">
        <v>5.1200000000000002E-2</v>
      </c>
      <c r="H6910" s="9">
        <v>0.08</v>
      </c>
      <c r="I6910" s="9">
        <v>0.10879999999999999</v>
      </c>
      <c r="J6910" s="9">
        <v>0.34109582565504298</v>
      </c>
      <c r="K6910" s="9">
        <v>0.34109582565504298</v>
      </c>
      <c r="L6910" s="9">
        <v>0.34109582565504298</v>
      </c>
      <c r="N6910" s="32">
        <f>IF('System Design'!$F$8=1,'Hourly Demand and Generation'!G6910*'System Design'!$F$21,IF('System Design'!$F$8=2,'Hourly Demand and Generation'!H6910*'System Design'!$F$21,IF('System Design'!$F$8=3,'Hourly Demand and Generation'!I6910*'System Design'!$F$21)))</f>
        <v>54.4</v>
      </c>
      <c r="O6910" s="32">
        <f>IF('System Design'!$F$8=1,'Hourly Demand and Generation'!J6910*'System Design'!$F$22,IF('System Design'!$F$8=2,'Hourly Demand and Generation'!K6910*'System Design'!$F$22,IF('System Design'!$F$8=3,'Hourly Demand and Generation'!L6910*'System Design'!$F$22)))</f>
        <v>852.73956413760743</v>
      </c>
      <c r="Q6910" s="32">
        <f t="shared" si="1534"/>
        <v>0</v>
      </c>
      <c r="R6910" s="32">
        <f t="shared" si="1537"/>
        <v>5400</v>
      </c>
      <c r="S6910" s="32">
        <f t="shared" si="1538"/>
        <v>0</v>
      </c>
      <c r="T6910" s="32">
        <f t="shared" si="1539"/>
        <v>21600</v>
      </c>
      <c r="U6910" s="32">
        <f t="shared" si="1540"/>
        <v>0</v>
      </c>
      <c r="V6910" s="32">
        <f t="shared" si="1535"/>
        <v>433.72696691118642</v>
      </c>
      <c r="W6910" s="32">
        <f t="shared" si="1541"/>
        <v>433.72696691118642</v>
      </c>
      <c r="X6910" s="32">
        <f t="shared" si="1542"/>
        <v>433.72696691118642</v>
      </c>
    </row>
    <row r="6911" spans="1:24" x14ac:dyDescent="0.25">
      <c r="A6911" s="2"/>
      <c r="B6911" s="2" t="s">
        <v>11</v>
      </c>
      <c r="C6911" s="2">
        <f t="shared" si="1545"/>
        <v>288</v>
      </c>
      <c r="D6911" s="2">
        <f t="shared" si="1546"/>
        <v>19</v>
      </c>
      <c r="E6911" s="2">
        <f t="shared" si="1536"/>
        <v>6907</v>
      </c>
      <c r="F6911" s="11">
        <v>459.210219309629</v>
      </c>
      <c r="G6911" s="10">
        <v>0</v>
      </c>
      <c r="H6911" s="10">
        <v>2.5600000000000001E-2</v>
      </c>
      <c r="I6911" s="10">
        <v>5.1200000000000002E-2</v>
      </c>
      <c r="J6911" s="9">
        <v>0.32314341377846101</v>
      </c>
      <c r="K6911" s="9">
        <v>0.32314341377846101</v>
      </c>
      <c r="L6911" s="9">
        <v>0.32314341377846101</v>
      </c>
      <c r="N6911" s="32">
        <f>IF('System Design'!$F$8=1,'Hourly Demand and Generation'!G6911*'System Design'!$F$21,IF('System Design'!$F$8=2,'Hourly Demand and Generation'!H6911*'System Design'!$F$21,IF('System Design'!$F$8=3,'Hourly Demand and Generation'!I6911*'System Design'!$F$21)))</f>
        <v>25.6</v>
      </c>
      <c r="O6911" s="32">
        <f>IF('System Design'!$F$8=1,'Hourly Demand and Generation'!J6911*'System Design'!$F$22,IF('System Design'!$F$8=2,'Hourly Demand and Generation'!K6911*'System Design'!$F$22,IF('System Design'!$F$8=3,'Hourly Demand and Generation'!L6911*'System Design'!$F$22)))</f>
        <v>807.85853444615248</v>
      </c>
      <c r="Q6911" s="32">
        <f t="shared" si="1534"/>
        <v>0</v>
      </c>
      <c r="R6911" s="32">
        <f t="shared" si="1537"/>
        <v>5400</v>
      </c>
      <c r="S6911" s="32">
        <f t="shared" si="1538"/>
        <v>0</v>
      </c>
      <c r="T6911" s="32">
        <f t="shared" si="1539"/>
        <v>21600</v>
      </c>
      <c r="U6911" s="32">
        <f t="shared" si="1540"/>
        <v>0</v>
      </c>
      <c r="V6911" s="32">
        <f t="shared" si="1535"/>
        <v>374.2483151365235</v>
      </c>
      <c r="W6911" s="32">
        <f t="shared" si="1541"/>
        <v>374.2483151365235</v>
      </c>
      <c r="X6911" s="32">
        <f t="shared" si="1542"/>
        <v>374.2483151365235</v>
      </c>
    </row>
    <row r="6912" spans="1:24" x14ac:dyDescent="0.25">
      <c r="A6912" s="2"/>
      <c r="B6912" s="2" t="s">
        <v>11</v>
      </c>
      <c r="C6912" s="2">
        <f t="shared" si="1545"/>
        <v>288</v>
      </c>
      <c r="D6912" s="2">
        <f t="shared" si="1546"/>
        <v>20</v>
      </c>
      <c r="E6912" s="2">
        <f t="shared" si="1536"/>
        <v>6908</v>
      </c>
      <c r="F6912" s="11">
        <v>449.74196736509998</v>
      </c>
      <c r="G6912" s="9">
        <v>0</v>
      </c>
      <c r="H6912" s="9">
        <v>0</v>
      </c>
      <c r="I6912" s="9">
        <v>0</v>
      </c>
      <c r="J6912" s="9">
        <v>0.32314341377846101</v>
      </c>
      <c r="K6912" s="9">
        <v>0.32314341377846101</v>
      </c>
      <c r="L6912" s="9">
        <v>0.32314341377846101</v>
      </c>
      <c r="N6912" s="32">
        <f>IF('System Design'!$F$8=1,'Hourly Demand and Generation'!G6912*'System Design'!$F$21,IF('System Design'!$F$8=2,'Hourly Demand and Generation'!H6912*'System Design'!$F$21,IF('System Design'!$F$8=3,'Hourly Demand and Generation'!I6912*'System Design'!$F$21)))</f>
        <v>0</v>
      </c>
      <c r="O6912" s="32">
        <f>IF('System Design'!$F$8=1,'Hourly Demand and Generation'!J6912*'System Design'!$F$22,IF('System Design'!$F$8=2,'Hourly Demand and Generation'!K6912*'System Design'!$F$22,IF('System Design'!$F$8=3,'Hourly Demand and Generation'!L6912*'System Design'!$F$22)))</f>
        <v>807.85853444615248</v>
      </c>
      <c r="Q6912" s="32">
        <f t="shared" si="1534"/>
        <v>0</v>
      </c>
      <c r="R6912" s="32">
        <f t="shared" si="1537"/>
        <v>5400</v>
      </c>
      <c r="S6912" s="32">
        <f t="shared" si="1538"/>
        <v>0</v>
      </c>
      <c r="T6912" s="32">
        <f t="shared" si="1539"/>
        <v>21600</v>
      </c>
      <c r="U6912" s="32">
        <f t="shared" si="1540"/>
        <v>0</v>
      </c>
      <c r="V6912" s="32">
        <f t="shared" si="1535"/>
        <v>358.11656708105249</v>
      </c>
      <c r="W6912" s="32">
        <f t="shared" si="1541"/>
        <v>358.11656708105249</v>
      </c>
      <c r="X6912" s="32">
        <f t="shared" si="1542"/>
        <v>358.11656708105249</v>
      </c>
    </row>
    <row r="6913" spans="1:24" x14ac:dyDescent="0.25">
      <c r="A6913" s="2"/>
      <c r="B6913" s="2" t="s">
        <v>11</v>
      </c>
      <c r="C6913" s="2">
        <f t="shared" si="1545"/>
        <v>288</v>
      </c>
      <c r="D6913" s="2">
        <f t="shared" si="1546"/>
        <v>21</v>
      </c>
      <c r="E6913" s="2">
        <f t="shared" si="1536"/>
        <v>6909</v>
      </c>
      <c r="F6913" s="11">
        <v>426.07133750377898</v>
      </c>
      <c r="G6913" s="9">
        <v>0</v>
      </c>
      <c r="H6913" s="9">
        <v>0</v>
      </c>
      <c r="I6913" s="9">
        <v>0</v>
      </c>
      <c r="J6913" s="9">
        <v>0.32314341377846101</v>
      </c>
      <c r="K6913" s="9">
        <v>0.32314341377846101</v>
      </c>
      <c r="L6913" s="9">
        <v>0.32314341377846101</v>
      </c>
      <c r="N6913" s="32">
        <f>IF('System Design'!$F$8=1,'Hourly Demand and Generation'!G6913*'System Design'!$F$21,IF('System Design'!$F$8=2,'Hourly Demand and Generation'!H6913*'System Design'!$F$21,IF('System Design'!$F$8=3,'Hourly Demand and Generation'!I6913*'System Design'!$F$21)))</f>
        <v>0</v>
      </c>
      <c r="O6913" s="32">
        <f>IF('System Design'!$F$8=1,'Hourly Demand and Generation'!J6913*'System Design'!$F$22,IF('System Design'!$F$8=2,'Hourly Demand and Generation'!K6913*'System Design'!$F$22,IF('System Design'!$F$8=3,'Hourly Demand and Generation'!L6913*'System Design'!$F$22)))</f>
        <v>807.85853444615248</v>
      </c>
      <c r="Q6913" s="32">
        <f t="shared" si="1534"/>
        <v>0</v>
      </c>
      <c r="R6913" s="32">
        <f t="shared" si="1537"/>
        <v>5400</v>
      </c>
      <c r="S6913" s="32">
        <f t="shared" si="1538"/>
        <v>0</v>
      </c>
      <c r="T6913" s="32">
        <f t="shared" si="1539"/>
        <v>21600</v>
      </c>
      <c r="U6913" s="32">
        <f t="shared" si="1540"/>
        <v>0</v>
      </c>
      <c r="V6913" s="32">
        <f t="shared" si="1535"/>
        <v>381.7871969423735</v>
      </c>
      <c r="W6913" s="32">
        <f t="shared" si="1541"/>
        <v>381.7871969423735</v>
      </c>
      <c r="X6913" s="32">
        <f t="shared" si="1542"/>
        <v>381.7871969423735</v>
      </c>
    </row>
    <row r="6914" spans="1:24" x14ac:dyDescent="0.25">
      <c r="A6914" s="2"/>
      <c r="B6914" s="2" t="s">
        <v>11</v>
      </c>
      <c r="C6914" s="2">
        <f t="shared" si="1545"/>
        <v>288</v>
      </c>
      <c r="D6914" s="2">
        <f t="shared" si="1546"/>
        <v>22</v>
      </c>
      <c r="E6914" s="2">
        <f t="shared" si="1536"/>
        <v>6910</v>
      </c>
      <c r="F6914" s="11">
        <v>402.40070764245797</v>
      </c>
      <c r="G6914" s="9">
        <v>0</v>
      </c>
      <c r="H6914" s="9">
        <v>0</v>
      </c>
      <c r="I6914" s="9">
        <v>0</v>
      </c>
      <c r="J6914" s="9">
        <v>0.34109582565504298</v>
      </c>
      <c r="K6914" s="9">
        <v>0.34109582565504298</v>
      </c>
      <c r="L6914" s="9">
        <v>0.34109582565504298</v>
      </c>
      <c r="N6914" s="32">
        <f>IF('System Design'!$F$8=1,'Hourly Demand and Generation'!G6914*'System Design'!$F$21,IF('System Design'!$F$8=2,'Hourly Demand and Generation'!H6914*'System Design'!$F$21,IF('System Design'!$F$8=3,'Hourly Demand and Generation'!I6914*'System Design'!$F$21)))</f>
        <v>0</v>
      </c>
      <c r="O6914" s="32">
        <f>IF('System Design'!$F$8=1,'Hourly Demand and Generation'!J6914*'System Design'!$F$22,IF('System Design'!$F$8=2,'Hourly Demand and Generation'!K6914*'System Design'!$F$22,IF('System Design'!$F$8=3,'Hourly Demand and Generation'!L6914*'System Design'!$F$22)))</f>
        <v>852.73956413760743</v>
      </c>
      <c r="Q6914" s="32">
        <f t="shared" si="1534"/>
        <v>0</v>
      </c>
      <c r="R6914" s="32">
        <f t="shared" si="1537"/>
        <v>5400</v>
      </c>
      <c r="S6914" s="32">
        <f t="shared" si="1538"/>
        <v>0</v>
      </c>
      <c r="T6914" s="32">
        <f t="shared" si="1539"/>
        <v>21600</v>
      </c>
      <c r="U6914" s="32">
        <f t="shared" si="1540"/>
        <v>0</v>
      </c>
      <c r="V6914" s="32">
        <f t="shared" si="1535"/>
        <v>450.33885649514946</v>
      </c>
      <c r="W6914" s="32">
        <f t="shared" si="1541"/>
        <v>450.33885649514946</v>
      </c>
      <c r="X6914" s="32">
        <f t="shared" si="1542"/>
        <v>450.33885649514946</v>
      </c>
    </row>
    <row r="6915" spans="1:24" x14ac:dyDescent="0.25">
      <c r="A6915" s="2"/>
      <c r="B6915" s="2" t="s">
        <v>11</v>
      </c>
      <c r="C6915" s="2">
        <f t="shared" si="1545"/>
        <v>288</v>
      </c>
      <c r="D6915" s="2">
        <f t="shared" si="1546"/>
        <v>23</v>
      </c>
      <c r="E6915" s="2">
        <f t="shared" si="1536"/>
        <v>6911</v>
      </c>
      <c r="F6915" s="11">
        <v>378.73007778113703</v>
      </c>
      <c r="G6915" s="9">
        <v>0</v>
      </c>
      <c r="H6915" s="9">
        <v>0</v>
      </c>
      <c r="I6915" s="9">
        <v>0</v>
      </c>
      <c r="J6915" s="9">
        <v>0.287238590025299</v>
      </c>
      <c r="K6915" s="9">
        <v>0.287238590025299</v>
      </c>
      <c r="L6915" s="9">
        <v>0.287238590025299</v>
      </c>
      <c r="N6915" s="32">
        <f>IF('System Design'!$F$8=1,'Hourly Demand and Generation'!G6915*'System Design'!$F$21,IF('System Design'!$F$8=2,'Hourly Demand and Generation'!H6915*'System Design'!$F$21,IF('System Design'!$F$8=3,'Hourly Demand and Generation'!I6915*'System Design'!$F$21)))</f>
        <v>0</v>
      </c>
      <c r="O6915" s="32">
        <f>IF('System Design'!$F$8=1,'Hourly Demand and Generation'!J6915*'System Design'!$F$22,IF('System Design'!$F$8=2,'Hourly Demand and Generation'!K6915*'System Design'!$F$22,IF('System Design'!$F$8=3,'Hourly Demand and Generation'!L6915*'System Design'!$F$22)))</f>
        <v>718.09647506324745</v>
      </c>
      <c r="Q6915" s="32">
        <f t="shared" si="1534"/>
        <v>0</v>
      </c>
      <c r="R6915" s="32">
        <f t="shared" si="1537"/>
        <v>5400</v>
      </c>
      <c r="S6915" s="32">
        <f t="shared" si="1538"/>
        <v>0</v>
      </c>
      <c r="T6915" s="32">
        <f t="shared" si="1539"/>
        <v>21600</v>
      </c>
      <c r="U6915" s="32">
        <f t="shared" si="1540"/>
        <v>0</v>
      </c>
      <c r="V6915" s="32">
        <f t="shared" si="1535"/>
        <v>339.36639728211043</v>
      </c>
      <c r="W6915" s="32">
        <f t="shared" si="1541"/>
        <v>339.36639728211043</v>
      </c>
      <c r="X6915" s="32">
        <f t="shared" si="1542"/>
        <v>339.36639728211043</v>
      </c>
    </row>
    <row r="6916" spans="1:24" x14ac:dyDescent="0.25">
      <c r="A6916" s="2"/>
      <c r="B6916" s="2" t="s">
        <v>11</v>
      </c>
      <c r="C6916" s="2">
        <f t="shared" si="1545"/>
        <v>288</v>
      </c>
      <c r="D6916" s="2">
        <f t="shared" si="1546"/>
        <v>24</v>
      </c>
      <c r="E6916" s="2">
        <f t="shared" si="1536"/>
        <v>6912</v>
      </c>
      <c r="F6916" s="11">
        <v>331.38881805849502</v>
      </c>
      <c r="G6916" s="9">
        <v>0</v>
      </c>
      <c r="H6916" s="9">
        <v>0</v>
      </c>
      <c r="I6916" s="9">
        <v>0</v>
      </c>
      <c r="J6916" s="9">
        <v>0.287238590025299</v>
      </c>
      <c r="K6916" s="9">
        <v>0.287238590025299</v>
      </c>
      <c r="L6916" s="9">
        <v>0.287238590025299</v>
      </c>
      <c r="N6916" s="32">
        <f>IF('System Design'!$F$8=1,'Hourly Demand and Generation'!G6916*'System Design'!$F$21,IF('System Design'!$F$8=2,'Hourly Demand and Generation'!H6916*'System Design'!$F$21,IF('System Design'!$F$8=3,'Hourly Demand and Generation'!I6916*'System Design'!$F$21)))</f>
        <v>0</v>
      </c>
      <c r="O6916" s="32">
        <f>IF('System Design'!$F$8=1,'Hourly Demand and Generation'!J6916*'System Design'!$F$22,IF('System Design'!$F$8=2,'Hourly Demand and Generation'!K6916*'System Design'!$F$22,IF('System Design'!$F$8=3,'Hourly Demand and Generation'!L6916*'System Design'!$F$22)))</f>
        <v>718.09647506324745</v>
      </c>
      <c r="Q6916" s="32">
        <f t="shared" si="1534"/>
        <v>0</v>
      </c>
      <c r="R6916" s="32">
        <f t="shared" si="1537"/>
        <v>5400</v>
      </c>
      <c r="S6916" s="32">
        <f t="shared" si="1538"/>
        <v>0</v>
      </c>
      <c r="T6916" s="32">
        <f t="shared" si="1539"/>
        <v>21600</v>
      </c>
      <c r="U6916" s="32">
        <f t="shared" si="1540"/>
        <v>0</v>
      </c>
      <c r="V6916" s="32">
        <f t="shared" si="1535"/>
        <v>386.70765700475243</v>
      </c>
      <c r="W6916" s="32">
        <f t="shared" si="1541"/>
        <v>386.70765700475243</v>
      </c>
      <c r="X6916" s="32">
        <f t="shared" si="1542"/>
        <v>386.70765700475243</v>
      </c>
    </row>
    <row r="6917" spans="1:24" x14ac:dyDescent="0.25">
      <c r="A6917" s="2"/>
      <c r="B6917" s="2" t="s">
        <v>11</v>
      </c>
      <c r="C6917" s="2">
        <f>C6916+1</f>
        <v>289</v>
      </c>
      <c r="D6917" s="2">
        <v>1</v>
      </c>
      <c r="E6917" s="2">
        <f t="shared" si="1536"/>
        <v>6913</v>
      </c>
      <c r="F6917" s="11">
        <v>270</v>
      </c>
      <c r="G6917" s="9">
        <v>0</v>
      </c>
      <c r="H6917" s="9">
        <v>0</v>
      </c>
      <c r="I6917" s="9">
        <v>0</v>
      </c>
      <c r="J6917" s="9">
        <v>0.35253305272901497</v>
      </c>
      <c r="K6917" s="9">
        <v>0.35253305272901497</v>
      </c>
      <c r="L6917" s="9">
        <v>0.35253305272901497</v>
      </c>
      <c r="N6917" s="32">
        <f>IF('System Design'!$F$8=1,'Hourly Demand and Generation'!G6917*'System Design'!$F$21,IF('System Design'!$F$8=2,'Hourly Demand and Generation'!H6917*'System Design'!$F$21,IF('System Design'!$F$8=3,'Hourly Demand and Generation'!I6917*'System Design'!$F$21)))</f>
        <v>0</v>
      </c>
      <c r="O6917" s="32">
        <f>IF('System Design'!$F$8=1,'Hourly Demand and Generation'!J6917*'System Design'!$F$22,IF('System Design'!$F$8=2,'Hourly Demand and Generation'!K6917*'System Design'!$F$22,IF('System Design'!$F$8=3,'Hourly Demand and Generation'!L6917*'System Design'!$F$22)))</f>
        <v>881.33263182253745</v>
      </c>
      <c r="Q6917" s="32">
        <f t="shared" si="1534"/>
        <v>0</v>
      </c>
      <c r="R6917" s="32">
        <f t="shared" si="1537"/>
        <v>5400</v>
      </c>
      <c r="S6917" s="32">
        <f t="shared" si="1538"/>
        <v>0</v>
      </c>
      <c r="T6917" s="32">
        <f t="shared" si="1539"/>
        <v>21600</v>
      </c>
      <c r="U6917" s="32">
        <f t="shared" si="1540"/>
        <v>0</v>
      </c>
      <c r="V6917" s="32">
        <f t="shared" si="1535"/>
        <v>611.33263182253745</v>
      </c>
      <c r="W6917" s="32">
        <f t="shared" si="1541"/>
        <v>611.33263182253745</v>
      </c>
      <c r="X6917" s="32">
        <f t="shared" si="1542"/>
        <v>611.33263182253745</v>
      </c>
    </row>
    <row r="6918" spans="1:24" x14ac:dyDescent="0.25">
      <c r="A6918" s="2"/>
      <c r="B6918" s="2" t="s">
        <v>11</v>
      </c>
      <c r="C6918" s="2">
        <f>C6917</f>
        <v>289</v>
      </c>
      <c r="D6918" s="2">
        <f>D6917+1</f>
        <v>2</v>
      </c>
      <c r="E6918" s="2">
        <f t="shared" si="1536"/>
        <v>6914</v>
      </c>
      <c r="F6918" s="11">
        <v>247.5</v>
      </c>
      <c r="G6918" s="9">
        <v>0</v>
      </c>
      <c r="H6918" s="9">
        <v>0</v>
      </c>
      <c r="I6918" s="9">
        <v>0</v>
      </c>
      <c r="J6918" s="9">
        <v>0.31727974745611398</v>
      </c>
      <c r="K6918" s="9">
        <v>0.31727974745611398</v>
      </c>
      <c r="L6918" s="9">
        <v>0.31727974745611398</v>
      </c>
      <c r="N6918" s="32">
        <f>IF('System Design'!$F$8=1,'Hourly Demand and Generation'!G6918*'System Design'!$F$21,IF('System Design'!$F$8=2,'Hourly Demand and Generation'!H6918*'System Design'!$F$21,IF('System Design'!$F$8=3,'Hourly Demand and Generation'!I6918*'System Design'!$F$21)))</f>
        <v>0</v>
      </c>
      <c r="O6918" s="32">
        <f>IF('System Design'!$F$8=1,'Hourly Demand and Generation'!J6918*'System Design'!$F$22,IF('System Design'!$F$8=2,'Hourly Demand and Generation'!K6918*'System Design'!$F$22,IF('System Design'!$F$8=3,'Hourly Demand and Generation'!L6918*'System Design'!$F$22)))</f>
        <v>793.199368640285</v>
      </c>
      <c r="Q6918" s="32">
        <f t="shared" ref="Q6918:Q6981" si="1547">IF(F6918-N6918-O6918&gt;0,F6918-N6918-O6918,0)</f>
        <v>0</v>
      </c>
      <c r="R6918" s="32">
        <f t="shared" si="1537"/>
        <v>5400</v>
      </c>
      <c r="S6918" s="32">
        <f t="shared" si="1538"/>
        <v>0</v>
      </c>
      <c r="T6918" s="32">
        <f t="shared" si="1539"/>
        <v>21600</v>
      </c>
      <c r="U6918" s="32">
        <f t="shared" si="1540"/>
        <v>0</v>
      </c>
      <c r="V6918" s="32">
        <f t="shared" ref="V6918:V6981" si="1548">IF(F6918-N6918-O6918&lt;0,N6918+O6918-F6918,0)</f>
        <v>545.699368640285</v>
      </c>
      <c r="W6918" s="32">
        <f t="shared" si="1541"/>
        <v>545.699368640285</v>
      </c>
      <c r="X6918" s="32">
        <f t="shared" si="1542"/>
        <v>545.699368640285</v>
      </c>
    </row>
    <row r="6919" spans="1:24" x14ac:dyDescent="0.25">
      <c r="A6919" s="2"/>
      <c r="B6919" s="2" t="s">
        <v>11</v>
      </c>
      <c r="C6919" s="2">
        <f t="shared" ref="C6919:C6940" si="1549">C6918</f>
        <v>289</v>
      </c>
      <c r="D6919" s="2">
        <f t="shared" ref="D6919:D6940" si="1550">D6918+1</f>
        <v>3</v>
      </c>
      <c r="E6919" s="2">
        <f t="shared" ref="E6919:E6982" si="1551">E6918+1</f>
        <v>6915</v>
      </c>
      <c r="F6919" s="11">
        <v>225</v>
      </c>
      <c r="G6919" s="9">
        <v>0</v>
      </c>
      <c r="H6919" s="9">
        <v>0</v>
      </c>
      <c r="I6919" s="9">
        <v>0</v>
      </c>
      <c r="J6919" s="9">
        <v>0.31727974745611398</v>
      </c>
      <c r="K6919" s="9">
        <v>0.31727974745611398</v>
      </c>
      <c r="L6919" s="9">
        <v>0.31727974745611398</v>
      </c>
      <c r="N6919" s="32">
        <f>IF('System Design'!$F$8=1,'Hourly Demand and Generation'!G6919*'System Design'!$F$21,IF('System Design'!$F$8=2,'Hourly Demand and Generation'!H6919*'System Design'!$F$21,IF('System Design'!$F$8=3,'Hourly Demand and Generation'!I6919*'System Design'!$F$21)))</f>
        <v>0</v>
      </c>
      <c r="O6919" s="32">
        <f>IF('System Design'!$F$8=1,'Hourly Demand and Generation'!J6919*'System Design'!$F$22,IF('System Design'!$F$8=2,'Hourly Demand and Generation'!K6919*'System Design'!$F$22,IF('System Design'!$F$8=3,'Hourly Demand and Generation'!L6919*'System Design'!$F$22)))</f>
        <v>793.199368640285</v>
      </c>
      <c r="Q6919" s="32">
        <f t="shared" si="1547"/>
        <v>0</v>
      </c>
      <c r="R6919" s="32">
        <f t="shared" ref="R6919:R6982" si="1552">IF($Q6919&lt;R6918+$V6919,IF(R6918+$V6919-$Q6919&gt;5400,5400,R6918+$V6919-$Q6919),0)</f>
        <v>5400</v>
      </c>
      <c r="S6919" s="32">
        <f t="shared" ref="S6919:S6982" si="1553">IF(R6919&gt;0,0,$Q6919+$V6919-R6918)</f>
        <v>0</v>
      </c>
      <c r="T6919" s="32">
        <f t="shared" ref="T6919:T6982" si="1554">IF($Q6919&lt;T6918+$V6919,IF(T6918+$V6919-$Q6919&gt;21600,21600,T6918+$V6919-$Q6919),0)</f>
        <v>21600</v>
      </c>
      <c r="U6919" s="32">
        <f t="shared" ref="U6919:U6982" si="1555">IF(T6919&gt;0,0,$Q6919+$V6919-T6918)</f>
        <v>0</v>
      </c>
      <c r="V6919" s="32">
        <f t="shared" si="1548"/>
        <v>568.199368640285</v>
      </c>
      <c r="W6919" s="32">
        <f t="shared" ref="W6919:W6982" si="1556">IF(R6919=5400,$V6919-(R6919-R6918),0)</f>
        <v>568.199368640285</v>
      </c>
      <c r="X6919" s="32">
        <f t="shared" ref="X6919:X6982" si="1557">IF(T6919=21600,$V6919-(T6919-T6918),0)</f>
        <v>568.199368640285</v>
      </c>
    </row>
    <row r="6920" spans="1:24" x14ac:dyDescent="0.25">
      <c r="A6920" s="2"/>
      <c r="B6920" s="2" t="s">
        <v>11</v>
      </c>
      <c r="C6920" s="2">
        <f t="shared" si="1549"/>
        <v>289</v>
      </c>
      <c r="D6920" s="2">
        <f t="shared" si="1550"/>
        <v>4</v>
      </c>
      <c r="E6920" s="2">
        <f t="shared" si="1551"/>
        <v>6916</v>
      </c>
      <c r="F6920" s="11">
        <v>270</v>
      </c>
      <c r="G6920" s="9">
        <v>0</v>
      </c>
      <c r="H6920" s="9">
        <v>0</v>
      </c>
      <c r="I6920" s="9">
        <v>0</v>
      </c>
      <c r="J6920" s="9">
        <v>0.35253305272901497</v>
      </c>
      <c r="K6920" s="9">
        <v>0.35253305272901497</v>
      </c>
      <c r="L6920" s="9">
        <v>0.35253305272901497</v>
      </c>
      <c r="N6920" s="32">
        <f>IF('System Design'!$F$8=1,'Hourly Demand and Generation'!G6920*'System Design'!$F$21,IF('System Design'!$F$8=2,'Hourly Demand and Generation'!H6920*'System Design'!$F$21,IF('System Design'!$F$8=3,'Hourly Demand and Generation'!I6920*'System Design'!$F$21)))</f>
        <v>0</v>
      </c>
      <c r="O6920" s="32">
        <f>IF('System Design'!$F$8=1,'Hourly Demand and Generation'!J6920*'System Design'!$F$22,IF('System Design'!$F$8=2,'Hourly Demand and Generation'!K6920*'System Design'!$F$22,IF('System Design'!$F$8=3,'Hourly Demand and Generation'!L6920*'System Design'!$F$22)))</f>
        <v>881.33263182253745</v>
      </c>
      <c r="Q6920" s="32">
        <f t="shared" si="1547"/>
        <v>0</v>
      </c>
      <c r="R6920" s="32">
        <f t="shared" si="1552"/>
        <v>5400</v>
      </c>
      <c r="S6920" s="32">
        <f t="shared" si="1553"/>
        <v>0</v>
      </c>
      <c r="T6920" s="32">
        <f t="shared" si="1554"/>
        <v>21600</v>
      </c>
      <c r="U6920" s="32">
        <f t="shared" si="1555"/>
        <v>0</v>
      </c>
      <c r="V6920" s="32">
        <f t="shared" si="1548"/>
        <v>611.33263182253745</v>
      </c>
      <c r="W6920" s="32">
        <f t="shared" si="1556"/>
        <v>611.33263182253745</v>
      </c>
      <c r="X6920" s="32">
        <f t="shared" si="1557"/>
        <v>611.33263182253745</v>
      </c>
    </row>
    <row r="6921" spans="1:24" x14ac:dyDescent="0.25">
      <c r="A6921" s="2"/>
      <c r="B6921" s="2" t="s">
        <v>11</v>
      </c>
      <c r="C6921" s="2">
        <f t="shared" si="1549"/>
        <v>289</v>
      </c>
      <c r="D6921" s="2">
        <f t="shared" si="1550"/>
        <v>5</v>
      </c>
      <c r="E6921" s="2">
        <f t="shared" si="1551"/>
        <v>6917</v>
      </c>
      <c r="F6921" s="11">
        <v>292.5</v>
      </c>
      <c r="G6921" s="9">
        <v>0</v>
      </c>
      <c r="H6921" s="9">
        <v>2.5600000000000001E-2</v>
      </c>
      <c r="I6921" s="9">
        <v>5.1200000000000002E-2</v>
      </c>
      <c r="J6921" s="9">
        <v>0.28202644218321199</v>
      </c>
      <c r="K6921" s="9">
        <v>0.28202644218321199</v>
      </c>
      <c r="L6921" s="9">
        <v>0.28202644218321199</v>
      </c>
      <c r="N6921" s="32">
        <f>IF('System Design'!$F$8=1,'Hourly Demand and Generation'!G6921*'System Design'!$F$21,IF('System Design'!$F$8=2,'Hourly Demand and Generation'!H6921*'System Design'!$F$21,IF('System Design'!$F$8=3,'Hourly Demand and Generation'!I6921*'System Design'!$F$21)))</f>
        <v>25.6</v>
      </c>
      <c r="O6921" s="32">
        <f>IF('System Design'!$F$8=1,'Hourly Demand and Generation'!J6921*'System Design'!$F$22,IF('System Design'!$F$8=2,'Hourly Demand and Generation'!K6921*'System Design'!$F$22,IF('System Design'!$F$8=3,'Hourly Demand and Generation'!L6921*'System Design'!$F$22)))</f>
        <v>705.06610545802994</v>
      </c>
      <c r="Q6921" s="32">
        <f t="shared" si="1547"/>
        <v>0</v>
      </c>
      <c r="R6921" s="32">
        <f t="shared" si="1552"/>
        <v>5400</v>
      </c>
      <c r="S6921" s="32">
        <f t="shared" si="1553"/>
        <v>0</v>
      </c>
      <c r="T6921" s="32">
        <f t="shared" si="1554"/>
        <v>21600</v>
      </c>
      <c r="U6921" s="32">
        <f t="shared" si="1555"/>
        <v>0</v>
      </c>
      <c r="V6921" s="32">
        <f t="shared" si="1548"/>
        <v>438.16610545802996</v>
      </c>
      <c r="W6921" s="32">
        <f t="shared" si="1556"/>
        <v>438.16610545802996</v>
      </c>
      <c r="X6921" s="32">
        <f t="shared" si="1557"/>
        <v>438.16610545802996</v>
      </c>
    </row>
    <row r="6922" spans="1:24" x14ac:dyDescent="0.25">
      <c r="A6922" s="2"/>
      <c r="B6922" s="2" t="s">
        <v>11</v>
      </c>
      <c r="C6922" s="2">
        <f t="shared" si="1549"/>
        <v>289</v>
      </c>
      <c r="D6922" s="2">
        <f t="shared" si="1550"/>
        <v>6</v>
      </c>
      <c r="E6922" s="2">
        <f t="shared" si="1551"/>
        <v>6918</v>
      </c>
      <c r="F6922" s="11">
        <v>315</v>
      </c>
      <c r="G6922" s="9">
        <v>3.6423814462509203E-2</v>
      </c>
      <c r="H6922" s="9">
        <v>0.08</v>
      </c>
      <c r="I6922" s="9">
        <v>0.10879999999999999</v>
      </c>
      <c r="J6922" s="9">
        <v>0.28202644218321199</v>
      </c>
      <c r="K6922" s="9">
        <v>0.28202644218321199</v>
      </c>
      <c r="L6922" s="9">
        <v>0.28202644218321199</v>
      </c>
      <c r="N6922" s="32">
        <f>IF('System Design'!$F$8=1,'Hourly Demand and Generation'!G6922*'System Design'!$F$21,IF('System Design'!$F$8=2,'Hourly Demand and Generation'!H6922*'System Design'!$F$21,IF('System Design'!$F$8=3,'Hourly Demand and Generation'!I6922*'System Design'!$F$21)))</f>
        <v>54.4</v>
      </c>
      <c r="O6922" s="32">
        <f>IF('System Design'!$F$8=1,'Hourly Demand and Generation'!J6922*'System Design'!$F$22,IF('System Design'!$F$8=2,'Hourly Demand and Generation'!K6922*'System Design'!$F$22,IF('System Design'!$F$8=3,'Hourly Demand and Generation'!L6922*'System Design'!$F$22)))</f>
        <v>705.06610545802994</v>
      </c>
      <c r="Q6922" s="32">
        <f t="shared" si="1547"/>
        <v>0</v>
      </c>
      <c r="R6922" s="32">
        <f t="shared" si="1552"/>
        <v>5400</v>
      </c>
      <c r="S6922" s="32">
        <f t="shared" si="1553"/>
        <v>0</v>
      </c>
      <c r="T6922" s="32">
        <f t="shared" si="1554"/>
        <v>21600</v>
      </c>
      <c r="U6922" s="32">
        <f t="shared" si="1555"/>
        <v>0</v>
      </c>
      <c r="V6922" s="32">
        <f t="shared" si="1548"/>
        <v>444.46610545802992</v>
      </c>
      <c r="W6922" s="32">
        <f t="shared" si="1556"/>
        <v>444.46610545802992</v>
      </c>
      <c r="X6922" s="32">
        <f t="shared" si="1557"/>
        <v>444.46610545802992</v>
      </c>
    </row>
    <row r="6923" spans="1:24" x14ac:dyDescent="0.25">
      <c r="A6923" s="2"/>
      <c r="B6923" s="2" t="s">
        <v>11</v>
      </c>
      <c r="C6923" s="2">
        <f t="shared" si="1549"/>
        <v>289</v>
      </c>
      <c r="D6923" s="2">
        <f t="shared" si="1550"/>
        <v>7</v>
      </c>
      <c r="E6923" s="2">
        <f t="shared" si="1551"/>
        <v>6919</v>
      </c>
      <c r="F6923" s="11">
        <v>337.5</v>
      </c>
      <c r="G6923" s="9">
        <v>7.7400605732832098E-2</v>
      </c>
      <c r="H6923" s="9">
        <v>0.13439999999999999</v>
      </c>
      <c r="I6923" s="9">
        <v>0.16</v>
      </c>
      <c r="J6923" s="9">
        <v>0.31727974745611398</v>
      </c>
      <c r="K6923" s="9">
        <v>0.31727974745611398</v>
      </c>
      <c r="L6923" s="9">
        <v>0.31727974745611398</v>
      </c>
      <c r="N6923" s="32">
        <f>IF('System Design'!$F$8=1,'Hourly Demand and Generation'!G6923*'System Design'!$F$21,IF('System Design'!$F$8=2,'Hourly Demand and Generation'!H6923*'System Design'!$F$21,IF('System Design'!$F$8=3,'Hourly Demand and Generation'!I6923*'System Design'!$F$21)))</f>
        <v>80</v>
      </c>
      <c r="O6923" s="32">
        <f>IF('System Design'!$F$8=1,'Hourly Demand and Generation'!J6923*'System Design'!$F$22,IF('System Design'!$F$8=2,'Hourly Demand and Generation'!K6923*'System Design'!$F$22,IF('System Design'!$F$8=3,'Hourly Demand and Generation'!L6923*'System Design'!$F$22)))</f>
        <v>793.199368640285</v>
      </c>
      <c r="Q6923" s="32">
        <f t="shared" si="1547"/>
        <v>0</v>
      </c>
      <c r="R6923" s="32">
        <f t="shared" si="1552"/>
        <v>5400</v>
      </c>
      <c r="S6923" s="32">
        <f t="shared" si="1553"/>
        <v>0</v>
      </c>
      <c r="T6923" s="32">
        <f t="shared" si="1554"/>
        <v>21600</v>
      </c>
      <c r="U6923" s="32">
        <f t="shared" si="1555"/>
        <v>0</v>
      </c>
      <c r="V6923" s="32">
        <f t="shared" si="1548"/>
        <v>535.699368640285</v>
      </c>
      <c r="W6923" s="32">
        <f t="shared" si="1556"/>
        <v>535.699368640285</v>
      </c>
      <c r="X6923" s="32">
        <f t="shared" si="1557"/>
        <v>535.699368640285</v>
      </c>
    </row>
    <row r="6924" spans="1:24" x14ac:dyDescent="0.25">
      <c r="A6924" s="2"/>
      <c r="B6924" s="2" t="s">
        <v>11</v>
      </c>
      <c r="C6924" s="2">
        <f t="shared" si="1549"/>
        <v>289</v>
      </c>
      <c r="D6924" s="2">
        <f t="shared" si="1550"/>
        <v>8</v>
      </c>
      <c r="E6924" s="2">
        <f t="shared" si="1551"/>
        <v>6920</v>
      </c>
      <c r="F6924" s="11">
        <v>360</v>
      </c>
      <c r="G6924" s="9">
        <v>0.150248234657851</v>
      </c>
      <c r="H6924" s="9">
        <v>0.24</v>
      </c>
      <c r="I6924" s="9">
        <v>0.26879999999999998</v>
      </c>
      <c r="J6924" s="9">
        <v>0.31727974745611398</v>
      </c>
      <c r="K6924" s="9">
        <v>0.31727974745611398</v>
      </c>
      <c r="L6924" s="9">
        <v>0.31727974745611398</v>
      </c>
      <c r="N6924" s="32">
        <f>IF('System Design'!$F$8=1,'Hourly Demand and Generation'!G6924*'System Design'!$F$21,IF('System Design'!$F$8=2,'Hourly Demand and Generation'!H6924*'System Design'!$F$21,IF('System Design'!$F$8=3,'Hourly Demand and Generation'!I6924*'System Design'!$F$21)))</f>
        <v>134.4</v>
      </c>
      <c r="O6924" s="32">
        <f>IF('System Design'!$F$8=1,'Hourly Demand and Generation'!J6924*'System Design'!$F$22,IF('System Design'!$F$8=2,'Hourly Demand and Generation'!K6924*'System Design'!$F$22,IF('System Design'!$F$8=3,'Hourly Demand and Generation'!L6924*'System Design'!$F$22)))</f>
        <v>793.199368640285</v>
      </c>
      <c r="Q6924" s="32">
        <f t="shared" si="1547"/>
        <v>0</v>
      </c>
      <c r="R6924" s="32">
        <f t="shared" si="1552"/>
        <v>5400</v>
      </c>
      <c r="S6924" s="32">
        <f t="shared" si="1553"/>
        <v>0</v>
      </c>
      <c r="T6924" s="32">
        <f t="shared" si="1554"/>
        <v>21600</v>
      </c>
      <c r="U6924" s="32">
        <f t="shared" si="1555"/>
        <v>0</v>
      </c>
      <c r="V6924" s="32">
        <f t="shared" si="1548"/>
        <v>567.59936864028498</v>
      </c>
      <c r="W6924" s="32">
        <f t="shared" si="1556"/>
        <v>567.59936864028498</v>
      </c>
      <c r="X6924" s="32">
        <f t="shared" si="1557"/>
        <v>567.59936864028498</v>
      </c>
    </row>
    <row r="6925" spans="1:24" x14ac:dyDescent="0.25">
      <c r="A6925" s="2"/>
      <c r="B6925" s="2" t="s">
        <v>11</v>
      </c>
      <c r="C6925" s="2">
        <f t="shared" si="1549"/>
        <v>289</v>
      </c>
      <c r="D6925" s="2">
        <f t="shared" si="1550"/>
        <v>9</v>
      </c>
      <c r="E6925" s="2">
        <f t="shared" si="1551"/>
        <v>6921</v>
      </c>
      <c r="F6925" s="11">
        <v>360</v>
      </c>
      <c r="G6925" s="9">
        <v>0.227648840390683</v>
      </c>
      <c r="H6925" s="9">
        <v>0.34560000000000002</v>
      </c>
      <c r="I6925" s="9">
        <v>0.37119999999999997</v>
      </c>
      <c r="J6925" s="9">
        <v>0.28202644218321199</v>
      </c>
      <c r="K6925" s="9">
        <v>0.28202644218321199</v>
      </c>
      <c r="L6925" s="9">
        <v>0.28202644218321199</v>
      </c>
      <c r="N6925" s="32">
        <f>IF('System Design'!$F$8=1,'Hourly Demand and Generation'!G6925*'System Design'!$F$21,IF('System Design'!$F$8=2,'Hourly Demand and Generation'!H6925*'System Design'!$F$21,IF('System Design'!$F$8=3,'Hourly Demand and Generation'!I6925*'System Design'!$F$21)))</f>
        <v>185.6</v>
      </c>
      <c r="O6925" s="32">
        <f>IF('System Design'!$F$8=1,'Hourly Demand and Generation'!J6925*'System Design'!$F$22,IF('System Design'!$F$8=2,'Hourly Demand and Generation'!K6925*'System Design'!$F$22,IF('System Design'!$F$8=3,'Hourly Demand and Generation'!L6925*'System Design'!$F$22)))</f>
        <v>705.06610545802994</v>
      </c>
      <c r="Q6925" s="32">
        <f t="shared" si="1547"/>
        <v>0</v>
      </c>
      <c r="R6925" s="32">
        <f t="shared" si="1552"/>
        <v>5400</v>
      </c>
      <c r="S6925" s="32">
        <f t="shared" si="1553"/>
        <v>0</v>
      </c>
      <c r="T6925" s="32">
        <f t="shared" si="1554"/>
        <v>21600</v>
      </c>
      <c r="U6925" s="32">
        <f t="shared" si="1555"/>
        <v>0</v>
      </c>
      <c r="V6925" s="32">
        <f t="shared" si="1548"/>
        <v>530.66610545802996</v>
      </c>
      <c r="W6925" s="32">
        <f t="shared" si="1556"/>
        <v>530.66610545802996</v>
      </c>
      <c r="X6925" s="32">
        <f t="shared" si="1557"/>
        <v>530.66610545802996</v>
      </c>
    </row>
    <row r="6926" spans="1:24" x14ac:dyDescent="0.25">
      <c r="A6926" s="2"/>
      <c r="B6926" s="2" t="s">
        <v>11</v>
      </c>
      <c r="C6926" s="2">
        <f t="shared" si="1549"/>
        <v>289</v>
      </c>
      <c r="D6926" s="2">
        <f t="shared" si="1550"/>
        <v>10</v>
      </c>
      <c r="E6926" s="2">
        <f t="shared" si="1551"/>
        <v>6922</v>
      </c>
      <c r="F6926" s="11">
        <v>351</v>
      </c>
      <c r="G6926" s="9">
        <v>0.30504944612351498</v>
      </c>
      <c r="H6926" s="9">
        <v>0.45440000000000003</v>
      </c>
      <c r="I6926" s="9">
        <v>0.48</v>
      </c>
      <c r="J6926" s="9">
        <v>0.31727974745611398</v>
      </c>
      <c r="K6926" s="9">
        <v>0.31727974745611398</v>
      </c>
      <c r="L6926" s="9">
        <v>0.31727974745611398</v>
      </c>
      <c r="N6926" s="32">
        <f>IF('System Design'!$F$8=1,'Hourly Demand and Generation'!G6926*'System Design'!$F$21,IF('System Design'!$F$8=2,'Hourly Demand and Generation'!H6926*'System Design'!$F$21,IF('System Design'!$F$8=3,'Hourly Demand and Generation'!I6926*'System Design'!$F$21)))</f>
        <v>240</v>
      </c>
      <c r="O6926" s="32">
        <f>IF('System Design'!$F$8=1,'Hourly Demand and Generation'!J6926*'System Design'!$F$22,IF('System Design'!$F$8=2,'Hourly Demand and Generation'!K6926*'System Design'!$F$22,IF('System Design'!$F$8=3,'Hourly Demand and Generation'!L6926*'System Design'!$F$22)))</f>
        <v>793.199368640285</v>
      </c>
      <c r="Q6926" s="32">
        <f t="shared" si="1547"/>
        <v>0</v>
      </c>
      <c r="R6926" s="32">
        <f t="shared" si="1552"/>
        <v>5400</v>
      </c>
      <c r="S6926" s="32">
        <f t="shared" si="1553"/>
        <v>0</v>
      </c>
      <c r="T6926" s="32">
        <f t="shared" si="1554"/>
        <v>21600</v>
      </c>
      <c r="U6926" s="32">
        <f t="shared" si="1555"/>
        <v>0</v>
      </c>
      <c r="V6926" s="32">
        <f t="shared" si="1548"/>
        <v>682.199368640285</v>
      </c>
      <c r="W6926" s="32">
        <f t="shared" si="1556"/>
        <v>682.199368640285</v>
      </c>
      <c r="X6926" s="32">
        <f t="shared" si="1557"/>
        <v>682.199368640285</v>
      </c>
    </row>
    <row r="6927" spans="1:24" x14ac:dyDescent="0.25">
      <c r="A6927" s="2"/>
      <c r="B6927" s="2" t="s">
        <v>11</v>
      </c>
      <c r="C6927" s="2">
        <f t="shared" si="1549"/>
        <v>289</v>
      </c>
      <c r="D6927" s="2">
        <f t="shared" si="1550"/>
        <v>11</v>
      </c>
      <c r="E6927" s="2">
        <f t="shared" si="1551"/>
        <v>6923</v>
      </c>
      <c r="F6927" s="11">
        <v>346.5</v>
      </c>
      <c r="G6927" s="9">
        <v>0.37789707504853298</v>
      </c>
      <c r="H6927" s="9">
        <v>0.56000000000000005</v>
      </c>
      <c r="I6927" s="9">
        <v>0.58879999999999999</v>
      </c>
      <c r="J6927" s="9">
        <v>0.28202644218321199</v>
      </c>
      <c r="K6927" s="9">
        <v>0.28202644218321199</v>
      </c>
      <c r="L6927" s="9">
        <v>0.28202644218321199</v>
      </c>
      <c r="N6927" s="32">
        <f>IF('System Design'!$F$8=1,'Hourly Demand and Generation'!G6927*'System Design'!$F$21,IF('System Design'!$F$8=2,'Hourly Demand and Generation'!H6927*'System Design'!$F$21,IF('System Design'!$F$8=3,'Hourly Demand and Generation'!I6927*'System Design'!$F$21)))</f>
        <v>294.39999999999998</v>
      </c>
      <c r="O6927" s="32">
        <f>IF('System Design'!$F$8=1,'Hourly Demand and Generation'!J6927*'System Design'!$F$22,IF('System Design'!$F$8=2,'Hourly Demand and Generation'!K6927*'System Design'!$F$22,IF('System Design'!$F$8=3,'Hourly Demand and Generation'!L6927*'System Design'!$F$22)))</f>
        <v>705.06610545802994</v>
      </c>
      <c r="Q6927" s="32">
        <f t="shared" si="1547"/>
        <v>0</v>
      </c>
      <c r="R6927" s="32">
        <f t="shared" si="1552"/>
        <v>5400</v>
      </c>
      <c r="S6927" s="32">
        <f t="shared" si="1553"/>
        <v>0</v>
      </c>
      <c r="T6927" s="32">
        <f t="shared" si="1554"/>
        <v>21600</v>
      </c>
      <c r="U6927" s="32">
        <f t="shared" si="1555"/>
        <v>0</v>
      </c>
      <c r="V6927" s="32">
        <f t="shared" si="1548"/>
        <v>652.96610545802992</v>
      </c>
      <c r="W6927" s="32">
        <f t="shared" si="1556"/>
        <v>652.96610545802992</v>
      </c>
      <c r="X6927" s="32">
        <f t="shared" si="1557"/>
        <v>652.96610545802992</v>
      </c>
    </row>
    <row r="6928" spans="1:24" x14ac:dyDescent="0.25">
      <c r="A6928" s="2"/>
      <c r="B6928" s="2" t="s">
        <v>11</v>
      </c>
      <c r="C6928" s="2">
        <f t="shared" si="1549"/>
        <v>289</v>
      </c>
      <c r="D6928" s="2">
        <f t="shared" si="1550"/>
        <v>12</v>
      </c>
      <c r="E6928" s="2">
        <f t="shared" si="1551"/>
        <v>6924</v>
      </c>
      <c r="F6928" s="11">
        <v>346.5</v>
      </c>
      <c r="G6928" s="9">
        <v>0.45529768078136501</v>
      </c>
      <c r="H6928" s="9">
        <v>0.64</v>
      </c>
      <c r="I6928" s="9">
        <v>0.64</v>
      </c>
      <c r="J6928" s="9">
        <v>0.26439978954676202</v>
      </c>
      <c r="K6928" s="9">
        <v>0.26439978954676202</v>
      </c>
      <c r="L6928" s="9">
        <v>0.26439978954676202</v>
      </c>
      <c r="N6928" s="32">
        <f>IF('System Design'!$F$8=1,'Hourly Demand and Generation'!G6928*'System Design'!$F$21,IF('System Design'!$F$8=2,'Hourly Demand and Generation'!H6928*'System Design'!$F$21,IF('System Design'!$F$8=3,'Hourly Demand and Generation'!I6928*'System Design'!$F$21)))</f>
        <v>320</v>
      </c>
      <c r="O6928" s="32">
        <f>IF('System Design'!$F$8=1,'Hourly Demand and Generation'!J6928*'System Design'!$F$22,IF('System Design'!$F$8=2,'Hourly Demand and Generation'!K6928*'System Design'!$F$22,IF('System Design'!$F$8=3,'Hourly Demand and Generation'!L6928*'System Design'!$F$22)))</f>
        <v>660.99947386690508</v>
      </c>
      <c r="Q6928" s="32">
        <f t="shared" si="1547"/>
        <v>0</v>
      </c>
      <c r="R6928" s="32">
        <f t="shared" si="1552"/>
        <v>5400</v>
      </c>
      <c r="S6928" s="32">
        <f t="shared" si="1553"/>
        <v>0</v>
      </c>
      <c r="T6928" s="32">
        <f t="shared" si="1554"/>
        <v>21600</v>
      </c>
      <c r="U6928" s="32">
        <f t="shared" si="1555"/>
        <v>0</v>
      </c>
      <c r="V6928" s="32">
        <f t="shared" si="1548"/>
        <v>634.49947386690508</v>
      </c>
      <c r="W6928" s="32">
        <f t="shared" si="1556"/>
        <v>634.49947386690508</v>
      </c>
      <c r="X6928" s="32">
        <f t="shared" si="1557"/>
        <v>634.49947386690508</v>
      </c>
    </row>
    <row r="6929" spans="1:24" x14ac:dyDescent="0.25">
      <c r="A6929" s="2"/>
      <c r="B6929" s="2" t="s">
        <v>11</v>
      </c>
      <c r="C6929" s="2">
        <f t="shared" si="1549"/>
        <v>289</v>
      </c>
      <c r="D6929" s="2">
        <f t="shared" si="1550"/>
        <v>13</v>
      </c>
      <c r="E6929" s="2">
        <f t="shared" si="1551"/>
        <v>6925</v>
      </c>
      <c r="F6929" s="11">
        <v>360</v>
      </c>
      <c r="G6929" s="9">
        <v>0.37789707504853298</v>
      </c>
      <c r="H6929" s="9">
        <v>0.56000000000000005</v>
      </c>
      <c r="I6929" s="9">
        <v>0.58879999999999999</v>
      </c>
      <c r="J6929" s="9">
        <v>0.28202644218321199</v>
      </c>
      <c r="K6929" s="9">
        <v>0.28202644218321199</v>
      </c>
      <c r="L6929" s="9">
        <v>0.28202644218321199</v>
      </c>
      <c r="N6929" s="32">
        <f>IF('System Design'!$F$8=1,'Hourly Demand and Generation'!G6929*'System Design'!$F$21,IF('System Design'!$F$8=2,'Hourly Demand and Generation'!H6929*'System Design'!$F$21,IF('System Design'!$F$8=3,'Hourly Demand and Generation'!I6929*'System Design'!$F$21)))</f>
        <v>294.39999999999998</v>
      </c>
      <c r="O6929" s="32">
        <f>IF('System Design'!$F$8=1,'Hourly Demand and Generation'!J6929*'System Design'!$F$22,IF('System Design'!$F$8=2,'Hourly Demand and Generation'!K6929*'System Design'!$F$22,IF('System Design'!$F$8=3,'Hourly Demand and Generation'!L6929*'System Design'!$F$22)))</f>
        <v>705.06610545802994</v>
      </c>
      <c r="Q6929" s="32">
        <f t="shared" si="1547"/>
        <v>0</v>
      </c>
      <c r="R6929" s="32">
        <f t="shared" si="1552"/>
        <v>5400</v>
      </c>
      <c r="S6929" s="32">
        <f t="shared" si="1553"/>
        <v>0</v>
      </c>
      <c r="T6929" s="32">
        <f t="shared" si="1554"/>
        <v>21600</v>
      </c>
      <c r="U6929" s="32">
        <f t="shared" si="1555"/>
        <v>0</v>
      </c>
      <c r="V6929" s="32">
        <f t="shared" si="1548"/>
        <v>639.46610545802992</v>
      </c>
      <c r="W6929" s="32">
        <f t="shared" si="1556"/>
        <v>639.46610545802992</v>
      </c>
      <c r="X6929" s="32">
        <f t="shared" si="1557"/>
        <v>639.46610545802992</v>
      </c>
    </row>
    <row r="6930" spans="1:24" x14ac:dyDescent="0.25">
      <c r="A6930" s="2"/>
      <c r="B6930" s="2" t="s">
        <v>11</v>
      </c>
      <c r="C6930" s="2">
        <f t="shared" si="1549"/>
        <v>289</v>
      </c>
      <c r="D6930" s="2">
        <f t="shared" si="1550"/>
        <v>14</v>
      </c>
      <c r="E6930" s="2">
        <f t="shared" si="1551"/>
        <v>6926</v>
      </c>
      <c r="F6930" s="11">
        <v>360</v>
      </c>
      <c r="G6930" s="9">
        <v>0.30504944612351498</v>
      </c>
      <c r="H6930" s="9">
        <v>0.45440000000000003</v>
      </c>
      <c r="I6930" s="9">
        <v>0.48</v>
      </c>
      <c r="J6930" s="9">
        <v>0.29965309481966301</v>
      </c>
      <c r="K6930" s="9">
        <v>0.29965309481966301</v>
      </c>
      <c r="L6930" s="9">
        <v>0.29965309481966301</v>
      </c>
      <c r="N6930" s="32">
        <f>IF('System Design'!$F$8=1,'Hourly Demand and Generation'!G6930*'System Design'!$F$21,IF('System Design'!$F$8=2,'Hourly Demand and Generation'!H6930*'System Design'!$F$21,IF('System Design'!$F$8=3,'Hourly Demand and Generation'!I6930*'System Design'!$F$21)))</f>
        <v>240</v>
      </c>
      <c r="O6930" s="32">
        <f>IF('System Design'!$F$8=1,'Hourly Demand and Generation'!J6930*'System Design'!$F$22,IF('System Design'!$F$8=2,'Hourly Demand and Generation'!K6930*'System Design'!$F$22,IF('System Design'!$F$8=3,'Hourly Demand and Generation'!L6930*'System Design'!$F$22)))</f>
        <v>749.13273704915753</v>
      </c>
      <c r="Q6930" s="32">
        <f t="shared" si="1547"/>
        <v>0</v>
      </c>
      <c r="R6930" s="32">
        <f t="shared" si="1552"/>
        <v>5400</v>
      </c>
      <c r="S6930" s="32">
        <f t="shared" si="1553"/>
        <v>0</v>
      </c>
      <c r="T6930" s="32">
        <f t="shared" si="1554"/>
        <v>21600</v>
      </c>
      <c r="U6930" s="32">
        <f t="shared" si="1555"/>
        <v>0</v>
      </c>
      <c r="V6930" s="32">
        <f t="shared" si="1548"/>
        <v>629.13273704915753</v>
      </c>
      <c r="W6930" s="32">
        <f t="shared" si="1556"/>
        <v>629.13273704915753</v>
      </c>
      <c r="X6930" s="32">
        <f t="shared" si="1557"/>
        <v>629.13273704915753</v>
      </c>
    </row>
    <row r="6931" spans="1:24" x14ac:dyDescent="0.25">
      <c r="A6931" s="2"/>
      <c r="B6931" s="2" t="s">
        <v>11</v>
      </c>
      <c r="C6931" s="2">
        <f t="shared" si="1549"/>
        <v>289</v>
      </c>
      <c r="D6931" s="2">
        <f t="shared" si="1550"/>
        <v>15</v>
      </c>
      <c r="E6931" s="2">
        <f t="shared" si="1551"/>
        <v>6927</v>
      </c>
      <c r="F6931" s="11">
        <v>382.5</v>
      </c>
      <c r="G6931" s="9">
        <v>0.227648840390683</v>
      </c>
      <c r="H6931" s="9">
        <v>0.34560000000000002</v>
      </c>
      <c r="I6931" s="9">
        <v>0.37119999999999997</v>
      </c>
      <c r="J6931" s="9">
        <v>0.31727974745611398</v>
      </c>
      <c r="K6931" s="9">
        <v>0.31727974745611398</v>
      </c>
      <c r="L6931" s="9">
        <v>0.31727974745611398</v>
      </c>
      <c r="N6931" s="32">
        <f>IF('System Design'!$F$8=1,'Hourly Demand and Generation'!G6931*'System Design'!$F$21,IF('System Design'!$F$8=2,'Hourly Demand and Generation'!H6931*'System Design'!$F$21,IF('System Design'!$F$8=3,'Hourly Demand and Generation'!I6931*'System Design'!$F$21)))</f>
        <v>185.6</v>
      </c>
      <c r="O6931" s="32">
        <f>IF('System Design'!$F$8=1,'Hourly Demand and Generation'!J6931*'System Design'!$F$22,IF('System Design'!$F$8=2,'Hourly Demand and Generation'!K6931*'System Design'!$F$22,IF('System Design'!$F$8=3,'Hourly Demand and Generation'!L6931*'System Design'!$F$22)))</f>
        <v>793.199368640285</v>
      </c>
      <c r="Q6931" s="32">
        <f t="shared" si="1547"/>
        <v>0</v>
      </c>
      <c r="R6931" s="32">
        <f t="shared" si="1552"/>
        <v>5400</v>
      </c>
      <c r="S6931" s="32">
        <f t="shared" si="1553"/>
        <v>0</v>
      </c>
      <c r="T6931" s="32">
        <f t="shared" si="1554"/>
        <v>21600</v>
      </c>
      <c r="U6931" s="32">
        <f t="shared" si="1555"/>
        <v>0</v>
      </c>
      <c r="V6931" s="32">
        <f t="shared" si="1548"/>
        <v>596.29936864028502</v>
      </c>
      <c r="W6931" s="32">
        <f t="shared" si="1556"/>
        <v>596.29936864028502</v>
      </c>
      <c r="X6931" s="32">
        <f t="shared" si="1557"/>
        <v>596.29936864028502</v>
      </c>
    </row>
    <row r="6932" spans="1:24" x14ac:dyDescent="0.25">
      <c r="A6932" s="2"/>
      <c r="B6932" s="2" t="s">
        <v>11</v>
      </c>
      <c r="C6932" s="2">
        <f t="shared" si="1549"/>
        <v>289</v>
      </c>
      <c r="D6932" s="2">
        <f t="shared" si="1550"/>
        <v>16</v>
      </c>
      <c r="E6932" s="2">
        <f t="shared" si="1551"/>
        <v>6928</v>
      </c>
      <c r="F6932" s="11">
        <v>405</v>
      </c>
      <c r="G6932" s="9">
        <v>0.150248234657851</v>
      </c>
      <c r="H6932" s="9">
        <v>0.24</v>
      </c>
      <c r="I6932" s="9">
        <v>0.26879999999999998</v>
      </c>
      <c r="J6932" s="9">
        <v>0.31727974745611398</v>
      </c>
      <c r="K6932" s="9">
        <v>0.31727974745611398</v>
      </c>
      <c r="L6932" s="9">
        <v>0.31727974745611398</v>
      </c>
      <c r="N6932" s="32">
        <f>IF('System Design'!$F$8=1,'Hourly Demand and Generation'!G6932*'System Design'!$F$21,IF('System Design'!$F$8=2,'Hourly Demand and Generation'!H6932*'System Design'!$F$21,IF('System Design'!$F$8=3,'Hourly Demand and Generation'!I6932*'System Design'!$F$21)))</f>
        <v>134.4</v>
      </c>
      <c r="O6932" s="32">
        <f>IF('System Design'!$F$8=1,'Hourly Demand and Generation'!J6932*'System Design'!$F$22,IF('System Design'!$F$8=2,'Hourly Demand and Generation'!K6932*'System Design'!$F$22,IF('System Design'!$F$8=3,'Hourly Demand and Generation'!L6932*'System Design'!$F$22)))</f>
        <v>793.199368640285</v>
      </c>
      <c r="Q6932" s="32">
        <f t="shared" si="1547"/>
        <v>0</v>
      </c>
      <c r="R6932" s="32">
        <f t="shared" si="1552"/>
        <v>5400</v>
      </c>
      <c r="S6932" s="32">
        <f t="shared" si="1553"/>
        <v>0</v>
      </c>
      <c r="T6932" s="32">
        <f t="shared" si="1554"/>
        <v>21600</v>
      </c>
      <c r="U6932" s="32">
        <f t="shared" si="1555"/>
        <v>0</v>
      </c>
      <c r="V6932" s="32">
        <f t="shared" si="1548"/>
        <v>522.59936864028498</v>
      </c>
      <c r="W6932" s="32">
        <f t="shared" si="1556"/>
        <v>522.59936864028498</v>
      </c>
      <c r="X6932" s="32">
        <f t="shared" si="1557"/>
        <v>522.59936864028498</v>
      </c>
    </row>
    <row r="6933" spans="1:24" x14ac:dyDescent="0.25">
      <c r="A6933" s="2"/>
      <c r="B6933" s="2" t="s">
        <v>11</v>
      </c>
      <c r="C6933" s="2">
        <f t="shared" si="1549"/>
        <v>289</v>
      </c>
      <c r="D6933" s="2">
        <f t="shared" si="1550"/>
        <v>17</v>
      </c>
      <c r="E6933" s="2">
        <f t="shared" si="1551"/>
        <v>6929</v>
      </c>
      <c r="F6933" s="11">
        <v>427.5</v>
      </c>
      <c r="G6933" s="9">
        <v>7.7400605732832098E-2</v>
      </c>
      <c r="H6933" s="9">
        <v>0.13439999999999999</v>
      </c>
      <c r="I6933" s="9">
        <v>0.16</v>
      </c>
      <c r="J6933" s="9">
        <v>0.35253305272901497</v>
      </c>
      <c r="K6933" s="9">
        <v>0.35253305272901497</v>
      </c>
      <c r="L6933" s="9">
        <v>0.35253305272901497</v>
      </c>
      <c r="N6933" s="32">
        <f>IF('System Design'!$F$8=1,'Hourly Demand and Generation'!G6933*'System Design'!$F$21,IF('System Design'!$F$8=2,'Hourly Demand and Generation'!H6933*'System Design'!$F$21,IF('System Design'!$F$8=3,'Hourly Demand and Generation'!I6933*'System Design'!$F$21)))</f>
        <v>80</v>
      </c>
      <c r="O6933" s="32">
        <f>IF('System Design'!$F$8=1,'Hourly Demand and Generation'!J6933*'System Design'!$F$22,IF('System Design'!$F$8=2,'Hourly Demand and Generation'!K6933*'System Design'!$F$22,IF('System Design'!$F$8=3,'Hourly Demand and Generation'!L6933*'System Design'!$F$22)))</f>
        <v>881.33263182253745</v>
      </c>
      <c r="Q6933" s="32">
        <f t="shared" si="1547"/>
        <v>0</v>
      </c>
      <c r="R6933" s="32">
        <f t="shared" si="1552"/>
        <v>5400</v>
      </c>
      <c r="S6933" s="32">
        <f t="shared" si="1553"/>
        <v>0</v>
      </c>
      <c r="T6933" s="32">
        <f t="shared" si="1554"/>
        <v>21600</v>
      </c>
      <c r="U6933" s="32">
        <f t="shared" si="1555"/>
        <v>0</v>
      </c>
      <c r="V6933" s="32">
        <f t="shared" si="1548"/>
        <v>533.83263182253745</v>
      </c>
      <c r="W6933" s="32">
        <f t="shared" si="1556"/>
        <v>533.83263182253745</v>
      </c>
      <c r="X6933" s="32">
        <f t="shared" si="1557"/>
        <v>533.83263182253745</v>
      </c>
    </row>
    <row r="6934" spans="1:24" x14ac:dyDescent="0.25">
      <c r="A6934" s="2"/>
      <c r="B6934" s="2" t="s">
        <v>11</v>
      </c>
      <c r="C6934" s="2">
        <f t="shared" si="1549"/>
        <v>289</v>
      </c>
      <c r="D6934" s="2">
        <f t="shared" si="1550"/>
        <v>18</v>
      </c>
      <c r="E6934" s="2">
        <f t="shared" si="1551"/>
        <v>6930</v>
      </c>
      <c r="F6934" s="11">
        <v>450</v>
      </c>
      <c r="G6934" s="9">
        <v>3.6423814462509203E-2</v>
      </c>
      <c r="H6934" s="9">
        <v>0.08</v>
      </c>
      <c r="I6934" s="9">
        <v>0.10879999999999999</v>
      </c>
      <c r="J6934" s="9">
        <v>0.334906400092565</v>
      </c>
      <c r="K6934" s="9">
        <v>0.334906400092565</v>
      </c>
      <c r="L6934" s="9">
        <v>0.334906400092565</v>
      </c>
      <c r="N6934" s="32">
        <f>IF('System Design'!$F$8=1,'Hourly Demand and Generation'!G6934*'System Design'!$F$21,IF('System Design'!$F$8=2,'Hourly Demand and Generation'!H6934*'System Design'!$F$21,IF('System Design'!$F$8=3,'Hourly Demand and Generation'!I6934*'System Design'!$F$21)))</f>
        <v>54.4</v>
      </c>
      <c r="O6934" s="32">
        <f>IF('System Design'!$F$8=1,'Hourly Demand and Generation'!J6934*'System Design'!$F$22,IF('System Design'!$F$8=2,'Hourly Demand and Generation'!K6934*'System Design'!$F$22,IF('System Design'!$F$8=3,'Hourly Demand and Generation'!L6934*'System Design'!$F$22)))</f>
        <v>837.26600023141248</v>
      </c>
      <c r="Q6934" s="32">
        <f t="shared" si="1547"/>
        <v>0</v>
      </c>
      <c r="R6934" s="32">
        <f t="shared" si="1552"/>
        <v>5400</v>
      </c>
      <c r="S6934" s="32">
        <f t="shared" si="1553"/>
        <v>0</v>
      </c>
      <c r="T6934" s="32">
        <f t="shared" si="1554"/>
        <v>21600</v>
      </c>
      <c r="U6934" s="32">
        <f t="shared" si="1555"/>
        <v>0</v>
      </c>
      <c r="V6934" s="32">
        <f t="shared" si="1548"/>
        <v>441.66600023141245</v>
      </c>
      <c r="W6934" s="32">
        <f t="shared" si="1556"/>
        <v>441.66600023141245</v>
      </c>
      <c r="X6934" s="32">
        <f t="shared" si="1557"/>
        <v>441.66600023141245</v>
      </c>
    </row>
    <row r="6935" spans="1:24" x14ac:dyDescent="0.25">
      <c r="A6935" s="2"/>
      <c r="B6935" s="2" t="s">
        <v>11</v>
      </c>
      <c r="C6935" s="2">
        <f t="shared" si="1549"/>
        <v>289</v>
      </c>
      <c r="D6935" s="2">
        <f t="shared" si="1550"/>
        <v>19</v>
      </c>
      <c r="E6935" s="2">
        <f t="shared" si="1551"/>
        <v>6931</v>
      </c>
      <c r="F6935" s="11">
        <v>436.5</v>
      </c>
      <c r="G6935" s="10">
        <v>0</v>
      </c>
      <c r="H6935" s="10">
        <v>2.5600000000000001E-2</v>
      </c>
      <c r="I6935" s="10">
        <v>5.1200000000000002E-2</v>
      </c>
      <c r="J6935" s="9">
        <v>0.31727974745611398</v>
      </c>
      <c r="K6935" s="9">
        <v>0.31727974745611398</v>
      </c>
      <c r="L6935" s="9">
        <v>0.31727974745611398</v>
      </c>
      <c r="N6935" s="32">
        <f>IF('System Design'!$F$8=1,'Hourly Demand and Generation'!G6935*'System Design'!$F$21,IF('System Design'!$F$8=2,'Hourly Demand and Generation'!H6935*'System Design'!$F$21,IF('System Design'!$F$8=3,'Hourly Demand and Generation'!I6935*'System Design'!$F$21)))</f>
        <v>25.6</v>
      </c>
      <c r="O6935" s="32">
        <f>IF('System Design'!$F$8=1,'Hourly Demand and Generation'!J6935*'System Design'!$F$22,IF('System Design'!$F$8=2,'Hourly Demand and Generation'!K6935*'System Design'!$F$22,IF('System Design'!$F$8=3,'Hourly Demand and Generation'!L6935*'System Design'!$F$22)))</f>
        <v>793.199368640285</v>
      </c>
      <c r="Q6935" s="32">
        <f t="shared" si="1547"/>
        <v>0</v>
      </c>
      <c r="R6935" s="32">
        <f t="shared" si="1552"/>
        <v>5400</v>
      </c>
      <c r="S6935" s="32">
        <f t="shared" si="1553"/>
        <v>0</v>
      </c>
      <c r="T6935" s="32">
        <f t="shared" si="1554"/>
        <v>21600</v>
      </c>
      <c r="U6935" s="32">
        <f t="shared" si="1555"/>
        <v>0</v>
      </c>
      <c r="V6935" s="32">
        <f t="shared" si="1548"/>
        <v>382.29936864028502</v>
      </c>
      <c r="W6935" s="32">
        <f t="shared" si="1556"/>
        <v>382.29936864028502</v>
      </c>
      <c r="X6935" s="32">
        <f t="shared" si="1557"/>
        <v>382.29936864028502</v>
      </c>
    </row>
    <row r="6936" spans="1:24" x14ac:dyDescent="0.25">
      <c r="A6936" s="2"/>
      <c r="B6936" s="2" t="s">
        <v>11</v>
      </c>
      <c r="C6936" s="2">
        <f t="shared" si="1549"/>
        <v>289</v>
      </c>
      <c r="D6936" s="2">
        <f t="shared" si="1550"/>
        <v>20</v>
      </c>
      <c r="E6936" s="2">
        <f t="shared" si="1551"/>
        <v>6932</v>
      </c>
      <c r="F6936" s="11">
        <v>427.5</v>
      </c>
      <c r="G6936" s="9">
        <v>0</v>
      </c>
      <c r="H6936" s="9">
        <v>0</v>
      </c>
      <c r="I6936" s="9">
        <v>0</v>
      </c>
      <c r="J6936" s="9">
        <v>0.31727974745611398</v>
      </c>
      <c r="K6936" s="9">
        <v>0.31727974745611398</v>
      </c>
      <c r="L6936" s="9">
        <v>0.31727974745611398</v>
      </c>
      <c r="N6936" s="32">
        <f>IF('System Design'!$F$8=1,'Hourly Demand and Generation'!G6936*'System Design'!$F$21,IF('System Design'!$F$8=2,'Hourly Demand and Generation'!H6936*'System Design'!$F$21,IF('System Design'!$F$8=3,'Hourly Demand and Generation'!I6936*'System Design'!$F$21)))</f>
        <v>0</v>
      </c>
      <c r="O6936" s="32">
        <f>IF('System Design'!$F$8=1,'Hourly Demand and Generation'!J6936*'System Design'!$F$22,IF('System Design'!$F$8=2,'Hourly Demand and Generation'!K6936*'System Design'!$F$22,IF('System Design'!$F$8=3,'Hourly Demand and Generation'!L6936*'System Design'!$F$22)))</f>
        <v>793.199368640285</v>
      </c>
      <c r="Q6936" s="32">
        <f t="shared" si="1547"/>
        <v>0</v>
      </c>
      <c r="R6936" s="32">
        <f t="shared" si="1552"/>
        <v>5400</v>
      </c>
      <c r="S6936" s="32">
        <f t="shared" si="1553"/>
        <v>0</v>
      </c>
      <c r="T6936" s="32">
        <f t="shared" si="1554"/>
        <v>21600</v>
      </c>
      <c r="U6936" s="32">
        <f t="shared" si="1555"/>
        <v>0</v>
      </c>
      <c r="V6936" s="32">
        <f t="shared" si="1548"/>
        <v>365.699368640285</v>
      </c>
      <c r="W6936" s="32">
        <f t="shared" si="1556"/>
        <v>365.699368640285</v>
      </c>
      <c r="X6936" s="32">
        <f t="shared" si="1557"/>
        <v>365.699368640285</v>
      </c>
    </row>
    <row r="6937" spans="1:24" x14ac:dyDescent="0.25">
      <c r="A6937" s="2"/>
      <c r="B6937" s="2" t="s">
        <v>11</v>
      </c>
      <c r="C6937" s="2">
        <f t="shared" si="1549"/>
        <v>289</v>
      </c>
      <c r="D6937" s="2">
        <f t="shared" si="1550"/>
        <v>21</v>
      </c>
      <c r="E6937" s="2">
        <f t="shared" si="1551"/>
        <v>6933</v>
      </c>
      <c r="F6937" s="11">
        <v>405</v>
      </c>
      <c r="G6937" s="9">
        <v>0</v>
      </c>
      <c r="H6937" s="9">
        <v>0</v>
      </c>
      <c r="I6937" s="9">
        <v>0</v>
      </c>
      <c r="J6937" s="9">
        <v>0.31727974745611398</v>
      </c>
      <c r="K6937" s="9">
        <v>0.31727974745611398</v>
      </c>
      <c r="L6937" s="9">
        <v>0.31727974745611398</v>
      </c>
      <c r="N6937" s="32">
        <f>IF('System Design'!$F$8=1,'Hourly Demand and Generation'!G6937*'System Design'!$F$21,IF('System Design'!$F$8=2,'Hourly Demand and Generation'!H6937*'System Design'!$F$21,IF('System Design'!$F$8=3,'Hourly Demand and Generation'!I6937*'System Design'!$F$21)))</f>
        <v>0</v>
      </c>
      <c r="O6937" s="32">
        <f>IF('System Design'!$F$8=1,'Hourly Demand and Generation'!J6937*'System Design'!$F$22,IF('System Design'!$F$8=2,'Hourly Demand and Generation'!K6937*'System Design'!$F$22,IF('System Design'!$F$8=3,'Hourly Demand and Generation'!L6937*'System Design'!$F$22)))</f>
        <v>793.199368640285</v>
      </c>
      <c r="Q6937" s="32">
        <f t="shared" si="1547"/>
        <v>0</v>
      </c>
      <c r="R6937" s="32">
        <f t="shared" si="1552"/>
        <v>5400</v>
      </c>
      <c r="S6937" s="32">
        <f t="shared" si="1553"/>
        <v>0</v>
      </c>
      <c r="T6937" s="32">
        <f t="shared" si="1554"/>
        <v>21600</v>
      </c>
      <c r="U6937" s="32">
        <f t="shared" si="1555"/>
        <v>0</v>
      </c>
      <c r="V6937" s="32">
        <f t="shared" si="1548"/>
        <v>388.199368640285</v>
      </c>
      <c r="W6937" s="32">
        <f t="shared" si="1556"/>
        <v>388.199368640285</v>
      </c>
      <c r="X6937" s="32">
        <f t="shared" si="1557"/>
        <v>388.199368640285</v>
      </c>
    </row>
    <row r="6938" spans="1:24" x14ac:dyDescent="0.25">
      <c r="A6938" s="2"/>
      <c r="B6938" s="2" t="s">
        <v>11</v>
      </c>
      <c r="C6938" s="2">
        <f t="shared" si="1549"/>
        <v>289</v>
      </c>
      <c r="D6938" s="2">
        <f t="shared" si="1550"/>
        <v>22</v>
      </c>
      <c r="E6938" s="2">
        <f t="shared" si="1551"/>
        <v>6934</v>
      </c>
      <c r="F6938" s="11">
        <v>382.5</v>
      </c>
      <c r="G6938" s="9">
        <v>0</v>
      </c>
      <c r="H6938" s="9">
        <v>0</v>
      </c>
      <c r="I6938" s="9">
        <v>0</v>
      </c>
      <c r="J6938" s="9">
        <v>0.334906400092565</v>
      </c>
      <c r="K6938" s="9">
        <v>0.334906400092565</v>
      </c>
      <c r="L6938" s="9">
        <v>0.334906400092565</v>
      </c>
      <c r="N6938" s="32">
        <f>IF('System Design'!$F$8=1,'Hourly Demand and Generation'!G6938*'System Design'!$F$21,IF('System Design'!$F$8=2,'Hourly Demand and Generation'!H6938*'System Design'!$F$21,IF('System Design'!$F$8=3,'Hourly Demand and Generation'!I6938*'System Design'!$F$21)))</f>
        <v>0</v>
      </c>
      <c r="O6938" s="32">
        <f>IF('System Design'!$F$8=1,'Hourly Demand and Generation'!J6938*'System Design'!$F$22,IF('System Design'!$F$8=2,'Hourly Demand and Generation'!K6938*'System Design'!$F$22,IF('System Design'!$F$8=3,'Hourly Demand and Generation'!L6938*'System Design'!$F$22)))</f>
        <v>837.26600023141248</v>
      </c>
      <c r="Q6938" s="32">
        <f t="shared" si="1547"/>
        <v>0</v>
      </c>
      <c r="R6938" s="32">
        <f t="shared" si="1552"/>
        <v>5400</v>
      </c>
      <c r="S6938" s="32">
        <f t="shared" si="1553"/>
        <v>0</v>
      </c>
      <c r="T6938" s="32">
        <f t="shared" si="1554"/>
        <v>21600</v>
      </c>
      <c r="U6938" s="32">
        <f t="shared" si="1555"/>
        <v>0</v>
      </c>
      <c r="V6938" s="32">
        <f t="shared" si="1548"/>
        <v>454.76600023141248</v>
      </c>
      <c r="W6938" s="32">
        <f t="shared" si="1556"/>
        <v>454.76600023141248</v>
      </c>
      <c r="X6938" s="32">
        <f t="shared" si="1557"/>
        <v>454.76600023141248</v>
      </c>
    </row>
    <row r="6939" spans="1:24" x14ac:dyDescent="0.25">
      <c r="A6939" s="2"/>
      <c r="B6939" s="2" t="s">
        <v>11</v>
      </c>
      <c r="C6939" s="2">
        <f t="shared" si="1549"/>
        <v>289</v>
      </c>
      <c r="D6939" s="2">
        <f t="shared" si="1550"/>
        <v>23</v>
      </c>
      <c r="E6939" s="2">
        <f t="shared" si="1551"/>
        <v>6935</v>
      </c>
      <c r="F6939" s="11">
        <v>360</v>
      </c>
      <c r="G6939" s="9">
        <v>0</v>
      </c>
      <c r="H6939" s="9">
        <v>0</v>
      </c>
      <c r="I6939" s="9">
        <v>0</v>
      </c>
      <c r="J6939" s="9">
        <v>0.28202644218321199</v>
      </c>
      <c r="K6939" s="9">
        <v>0.28202644218321199</v>
      </c>
      <c r="L6939" s="9">
        <v>0.28202644218321199</v>
      </c>
      <c r="N6939" s="32">
        <f>IF('System Design'!$F$8=1,'Hourly Demand and Generation'!G6939*'System Design'!$F$21,IF('System Design'!$F$8=2,'Hourly Demand and Generation'!H6939*'System Design'!$F$21,IF('System Design'!$F$8=3,'Hourly Demand and Generation'!I6939*'System Design'!$F$21)))</f>
        <v>0</v>
      </c>
      <c r="O6939" s="32">
        <f>IF('System Design'!$F$8=1,'Hourly Demand and Generation'!J6939*'System Design'!$F$22,IF('System Design'!$F$8=2,'Hourly Demand and Generation'!K6939*'System Design'!$F$22,IF('System Design'!$F$8=3,'Hourly Demand and Generation'!L6939*'System Design'!$F$22)))</f>
        <v>705.06610545802994</v>
      </c>
      <c r="Q6939" s="32">
        <f t="shared" si="1547"/>
        <v>0</v>
      </c>
      <c r="R6939" s="32">
        <f t="shared" si="1552"/>
        <v>5400</v>
      </c>
      <c r="S6939" s="32">
        <f t="shared" si="1553"/>
        <v>0</v>
      </c>
      <c r="T6939" s="32">
        <f t="shared" si="1554"/>
        <v>21600</v>
      </c>
      <c r="U6939" s="32">
        <f t="shared" si="1555"/>
        <v>0</v>
      </c>
      <c r="V6939" s="32">
        <f t="shared" si="1548"/>
        <v>345.06610545802994</v>
      </c>
      <c r="W6939" s="32">
        <f t="shared" si="1556"/>
        <v>345.06610545802994</v>
      </c>
      <c r="X6939" s="32">
        <f t="shared" si="1557"/>
        <v>345.06610545802994</v>
      </c>
    </row>
    <row r="6940" spans="1:24" x14ac:dyDescent="0.25">
      <c r="A6940" s="2"/>
      <c r="B6940" s="2" t="s">
        <v>11</v>
      </c>
      <c r="C6940" s="2">
        <f t="shared" si="1549"/>
        <v>289</v>
      </c>
      <c r="D6940" s="2">
        <f t="shared" si="1550"/>
        <v>24</v>
      </c>
      <c r="E6940" s="2">
        <f t="shared" si="1551"/>
        <v>6936</v>
      </c>
      <c r="F6940" s="11">
        <v>315</v>
      </c>
      <c r="G6940" s="9">
        <v>0</v>
      </c>
      <c r="H6940" s="9">
        <v>0</v>
      </c>
      <c r="I6940" s="9">
        <v>0</v>
      </c>
      <c r="J6940" s="9">
        <v>0.28202644218321199</v>
      </c>
      <c r="K6940" s="9">
        <v>0.28202644218321199</v>
      </c>
      <c r="L6940" s="9">
        <v>0.28202644218321199</v>
      </c>
      <c r="N6940" s="32">
        <f>IF('System Design'!$F$8=1,'Hourly Demand and Generation'!G6940*'System Design'!$F$21,IF('System Design'!$F$8=2,'Hourly Demand and Generation'!H6940*'System Design'!$F$21,IF('System Design'!$F$8=3,'Hourly Demand and Generation'!I6940*'System Design'!$F$21)))</f>
        <v>0</v>
      </c>
      <c r="O6940" s="32">
        <f>IF('System Design'!$F$8=1,'Hourly Demand and Generation'!J6940*'System Design'!$F$22,IF('System Design'!$F$8=2,'Hourly Demand and Generation'!K6940*'System Design'!$F$22,IF('System Design'!$F$8=3,'Hourly Demand and Generation'!L6940*'System Design'!$F$22)))</f>
        <v>705.06610545802994</v>
      </c>
      <c r="Q6940" s="32">
        <f t="shared" si="1547"/>
        <v>0</v>
      </c>
      <c r="R6940" s="32">
        <f t="shared" si="1552"/>
        <v>5400</v>
      </c>
      <c r="S6940" s="32">
        <f t="shared" si="1553"/>
        <v>0</v>
      </c>
      <c r="T6940" s="32">
        <f t="shared" si="1554"/>
        <v>21600</v>
      </c>
      <c r="U6940" s="32">
        <f t="shared" si="1555"/>
        <v>0</v>
      </c>
      <c r="V6940" s="32">
        <f t="shared" si="1548"/>
        <v>390.06610545802994</v>
      </c>
      <c r="W6940" s="32">
        <f t="shared" si="1556"/>
        <v>390.06610545802994</v>
      </c>
      <c r="X6940" s="32">
        <f t="shared" si="1557"/>
        <v>390.06610545802994</v>
      </c>
    </row>
    <row r="6941" spans="1:24" x14ac:dyDescent="0.25">
      <c r="A6941" s="2"/>
      <c r="B6941" s="2" t="s">
        <v>11</v>
      </c>
      <c r="C6941" s="2">
        <f>C6940+1</f>
        <v>290</v>
      </c>
      <c r="D6941" s="2">
        <v>1</v>
      </c>
      <c r="E6941" s="2">
        <f t="shared" si="1551"/>
        <v>6937</v>
      </c>
      <c r="F6941" s="11">
        <v>270</v>
      </c>
      <c r="G6941" s="9">
        <v>0</v>
      </c>
      <c r="H6941" s="9">
        <v>0</v>
      </c>
      <c r="I6941" s="9">
        <v>0</v>
      </c>
      <c r="J6941" s="9">
        <v>0.37143695703316199</v>
      </c>
      <c r="K6941" s="9">
        <v>0.37143695703316199</v>
      </c>
      <c r="L6941" s="9">
        <v>0.37143695703316199</v>
      </c>
      <c r="N6941" s="32">
        <f>IF('System Design'!$F$8=1,'Hourly Demand and Generation'!G6941*'System Design'!$F$21,IF('System Design'!$F$8=2,'Hourly Demand and Generation'!H6941*'System Design'!$F$21,IF('System Design'!$F$8=3,'Hourly Demand and Generation'!I6941*'System Design'!$F$21)))</f>
        <v>0</v>
      </c>
      <c r="O6941" s="32">
        <f>IF('System Design'!$F$8=1,'Hourly Demand and Generation'!J6941*'System Design'!$F$22,IF('System Design'!$F$8=2,'Hourly Demand and Generation'!K6941*'System Design'!$F$22,IF('System Design'!$F$8=3,'Hourly Demand and Generation'!L6941*'System Design'!$F$22)))</f>
        <v>928.59239258290495</v>
      </c>
      <c r="Q6941" s="32">
        <f t="shared" si="1547"/>
        <v>0</v>
      </c>
      <c r="R6941" s="32">
        <f t="shared" si="1552"/>
        <v>5400</v>
      </c>
      <c r="S6941" s="32">
        <f t="shared" si="1553"/>
        <v>0</v>
      </c>
      <c r="T6941" s="32">
        <f t="shared" si="1554"/>
        <v>21600</v>
      </c>
      <c r="U6941" s="32">
        <f t="shared" si="1555"/>
        <v>0</v>
      </c>
      <c r="V6941" s="32">
        <f t="shared" si="1548"/>
        <v>658.59239258290495</v>
      </c>
      <c r="W6941" s="32">
        <f t="shared" si="1556"/>
        <v>658.59239258290495</v>
      </c>
      <c r="X6941" s="32">
        <f t="shared" si="1557"/>
        <v>658.59239258290495</v>
      </c>
    </row>
    <row r="6942" spans="1:24" x14ac:dyDescent="0.25">
      <c r="A6942" s="2"/>
      <c r="B6942" s="2" t="s">
        <v>11</v>
      </c>
      <c r="C6942" s="2">
        <f>C6941</f>
        <v>290</v>
      </c>
      <c r="D6942" s="2">
        <f>D6941+1</f>
        <v>2</v>
      </c>
      <c r="E6942" s="2">
        <f t="shared" si="1551"/>
        <v>6938</v>
      </c>
      <c r="F6942" s="11">
        <v>247.5</v>
      </c>
      <c r="G6942" s="9">
        <v>0</v>
      </c>
      <c r="H6942" s="9">
        <v>0</v>
      </c>
      <c r="I6942" s="9">
        <v>0</v>
      </c>
      <c r="J6942" s="9">
        <v>0.33429326132984599</v>
      </c>
      <c r="K6942" s="9">
        <v>0.33429326132984599</v>
      </c>
      <c r="L6942" s="9">
        <v>0.33429326132984599</v>
      </c>
      <c r="N6942" s="32">
        <f>IF('System Design'!$F$8=1,'Hourly Demand and Generation'!G6942*'System Design'!$F$21,IF('System Design'!$F$8=2,'Hourly Demand and Generation'!H6942*'System Design'!$F$21,IF('System Design'!$F$8=3,'Hourly Demand and Generation'!I6942*'System Design'!$F$21)))</f>
        <v>0</v>
      </c>
      <c r="O6942" s="32">
        <f>IF('System Design'!$F$8=1,'Hourly Demand and Generation'!J6942*'System Design'!$F$22,IF('System Design'!$F$8=2,'Hourly Demand and Generation'!K6942*'System Design'!$F$22,IF('System Design'!$F$8=3,'Hourly Demand and Generation'!L6942*'System Design'!$F$22)))</f>
        <v>835.73315332461493</v>
      </c>
      <c r="Q6942" s="32">
        <f t="shared" si="1547"/>
        <v>0</v>
      </c>
      <c r="R6942" s="32">
        <f t="shared" si="1552"/>
        <v>5400</v>
      </c>
      <c r="S6942" s="32">
        <f t="shared" si="1553"/>
        <v>0</v>
      </c>
      <c r="T6942" s="32">
        <f t="shared" si="1554"/>
        <v>21600</v>
      </c>
      <c r="U6942" s="32">
        <f t="shared" si="1555"/>
        <v>0</v>
      </c>
      <c r="V6942" s="32">
        <f t="shared" si="1548"/>
        <v>588.23315332461493</v>
      </c>
      <c r="W6942" s="32">
        <f t="shared" si="1556"/>
        <v>588.23315332461493</v>
      </c>
      <c r="X6942" s="32">
        <f t="shared" si="1557"/>
        <v>588.23315332461493</v>
      </c>
    </row>
    <row r="6943" spans="1:24" x14ac:dyDescent="0.25">
      <c r="A6943" s="2"/>
      <c r="B6943" s="2" t="s">
        <v>11</v>
      </c>
      <c r="C6943" s="2">
        <f t="shared" ref="C6943:C6964" si="1558">C6942</f>
        <v>290</v>
      </c>
      <c r="D6943" s="2">
        <f t="shared" ref="D6943:D6964" si="1559">D6942+1</f>
        <v>3</v>
      </c>
      <c r="E6943" s="2">
        <f t="shared" si="1551"/>
        <v>6939</v>
      </c>
      <c r="F6943" s="11">
        <v>225</v>
      </c>
      <c r="G6943" s="9">
        <v>0</v>
      </c>
      <c r="H6943" s="9">
        <v>0</v>
      </c>
      <c r="I6943" s="9">
        <v>0</v>
      </c>
      <c r="J6943" s="9">
        <v>0.33429326132984599</v>
      </c>
      <c r="K6943" s="9">
        <v>0.33429326132984599</v>
      </c>
      <c r="L6943" s="9">
        <v>0.33429326132984599</v>
      </c>
      <c r="N6943" s="32">
        <f>IF('System Design'!$F$8=1,'Hourly Demand and Generation'!G6943*'System Design'!$F$21,IF('System Design'!$F$8=2,'Hourly Demand and Generation'!H6943*'System Design'!$F$21,IF('System Design'!$F$8=3,'Hourly Demand and Generation'!I6943*'System Design'!$F$21)))</f>
        <v>0</v>
      </c>
      <c r="O6943" s="32">
        <f>IF('System Design'!$F$8=1,'Hourly Demand and Generation'!J6943*'System Design'!$F$22,IF('System Design'!$F$8=2,'Hourly Demand and Generation'!K6943*'System Design'!$F$22,IF('System Design'!$F$8=3,'Hourly Demand and Generation'!L6943*'System Design'!$F$22)))</f>
        <v>835.73315332461493</v>
      </c>
      <c r="Q6943" s="32">
        <f t="shared" si="1547"/>
        <v>0</v>
      </c>
      <c r="R6943" s="32">
        <f t="shared" si="1552"/>
        <v>5400</v>
      </c>
      <c r="S6943" s="32">
        <f t="shared" si="1553"/>
        <v>0</v>
      </c>
      <c r="T6943" s="32">
        <f t="shared" si="1554"/>
        <v>21600</v>
      </c>
      <c r="U6943" s="32">
        <f t="shared" si="1555"/>
        <v>0</v>
      </c>
      <c r="V6943" s="32">
        <f t="shared" si="1548"/>
        <v>610.73315332461493</v>
      </c>
      <c r="W6943" s="32">
        <f t="shared" si="1556"/>
        <v>610.73315332461493</v>
      </c>
      <c r="X6943" s="32">
        <f t="shared" si="1557"/>
        <v>610.73315332461493</v>
      </c>
    </row>
    <row r="6944" spans="1:24" x14ac:dyDescent="0.25">
      <c r="A6944" s="2"/>
      <c r="B6944" s="2" t="s">
        <v>11</v>
      </c>
      <c r="C6944" s="2">
        <f t="shared" si="1558"/>
        <v>290</v>
      </c>
      <c r="D6944" s="2">
        <f t="shared" si="1559"/>
        <v>4</v>
      </c>
      <c r="E6944" s="2">
        <f t="shared" si="1551"/>
        <v>6940</v>
      </c>
      <c r="F6944" s="11">
        <v>270</v>
      </c>
      <c r="G6944" s="9">
        <v>0</v>
      </c>
      <c r="H6944" s="9">
        <v>0</v>
      </c>
      <c r="I6944" s="9">
        <v>0</v>
      </c>
      <c r="J6944" s="9">
        <v>0.37143695703316199</v>
      </c>
      <c r="K6944" s="9">
        <v>0.37143695703316199</v>
      </c>
      <c r="L6944" s="9">
        <v>0.37143695703316199</v>
      </c>
      <c r="N6944" s="32">
        <f>IF('System Design'!$F$8=1,'Hourly Demand and Generation'!G6944*'System Design'!$F$21,IF('System Design'!$F$8=2,'Hourly Demand and Generation'!H6944*'System Design'!$F$21,IF('System Design'!$F$8=3,'Hourly Demand and Generation'!I6944*'System Design'!$F$21)))</f>
        <v>0</v>
      </c>
      <c r="O6944" s="32">
        <f>IF('System Design'!$F$8=1,'Hourly Demand and Generation'!J6944*'System Design'!$F$22,IF('System Design'!$F$8=2,'Hourly Demand and Generation'!K6944*'System Design'!$F$22,IF('System Design'!$F$8=3,'Hourly Demand and Generation'!L6944*'System Design'!$F$22)))</f>
        <v>928.59239258290495</v>
      </c>
      <c r="Q6944" s="32">
        <f t="shared" si="1547"/>
        <v>0</v>
      </c>
      <c r="R6944" s="32">
        <f t="shared" si="1552"/>
        <v>5400</v>
      </c>
      <c r="S6944" s="32">
        <f t="shared" si="1553"/>
        <v>0</v>
      </c>
      <c r="T6944" s="32">
        <f t="shared" si="1554"/>
        <v>21600</v>
      </c>
      <c r="U6944" s="32">
        <f t="shared" si="1555"/>
        <v>0</v>
      </c>
      <c r="V6944" s="32">
        <f t="shared" si="1548"/>
        <v>658.59239258290495</v>
      </c>
      <c r="W6944" s="32">
        <f t="shared" si="1556"/>
        <v>658.59239258290495</v>
      </c>
      <c r="X6944" s="32">
        <f t="shared" si="1557"/>
        <v>658.59239258290495</v>
      </c>
    </row>
    <row r="6945" spans="1:24" x14ac:dyDescent="0.25">
      <c r="A6945" s="2"/>
      <c r="B6945" s="2" t="s">
        <v>11</v>
      </c>
      <c r="C6945" s="2">
        <f t="shared" si="1558"/>
        <v>290</v>
      </c>
      <c r="D6945" s="2">
        <f t="shared" si="1559"/>
        <v>5</v>
      </c>
      <c r="E6945" s="2">
        <f t="shared" si="1551"/>
        <v>6941</v>
      </c>
      <c r="F6945" s="11">
        <v>292.5</v>
      </c>
      <c r="G6945" s="9">
        <v>0</v>
      </c>
      <c r="H6945" s="9">
        <v>2.5600000000000001E-2</v>
      </c>
      <c r="I6945" s="9">
        <v>5.1200000000000002E-2</v>
      </c>
      <c r="J6945" s="9">
        <v>0.29714956562653</v>
      </c>
      <c r="K6945" s="9">
        <v>0.29714956562653</v>
      </c>
      <c r="L6945" s="9">
        <v>0.29714956562653</v>
      </c>
      <c r="N6945" s="32">
        <f>IF('System Design'!$F$8=1,'Hourly Demand and Generation'!G6945*'System Design'!$F$21,IF('System Design'!$F$8=2,'Hourly Demand and Generation'!H6945*'System Design'!$F$21,IF('System Design'!$F$8=3,'Hourly Demand and Generation'!I6945*'System Design'!$F$21)))</f>
        <v>25.6</v>
      </c>
      <c r="O6945" s="32">
        <f>IF('System Design'!$F$8=1,'Hourly Demand and Generation'!J6945*'System Design'!$F$22,IF('System Design'!$F$8=2,'Hourly Demand and Generation'!K6945*'System Design'!$F$22,IF('System Design'!$F$8=3,'Hourly Demand and Generation'!L6945*'System Design'!$F$22)))</f>
        <v>742.87391406632503</v>
      </c>
      <c r="Q6945" s="32">
        <f t="shared" si="1547"/>
        <v>0</v>
      </c>
      <c r="R6945" s="32">
        <f t="shared" si="1552"/>
        <v>5400</v>
      </c>
      <c r="S6945" s="32">
        <f t="shared" si="1553"/>
        <v>0</v>
      </c>
      <c r="T6945" s="32">
        <f t="shared" si="1554"/>
        <v>21600</v>
      </c>
      <c r="U6945" s="32">
        <f t="shared" si="1555"/>
        <v>0</v>
      </c>
      <c r="V6945" s="32">
        <f t="shared" si="1548"/>
        <v>475.97391406632505</v>
      </c>
      <c r="W6945" s="32">
        <f t="shared" si="1556"/>
        <v>475.97391406632505</v>
      </c>
      <c r="X6945" s="32">
        <f t="shared" si="1557"/>
        <v>475.97391406632505</v>
      </c>
    </row>
    <row r="6946" spans="1:24" x14ac:dyDescent="0.25">
      <c r="A6946" s="2"/>
      <c r="B6946" s="2" t="s">
        <v>11</v>
      </c>
      <c r="C6946" s="2">
        <f t="shared" si="1558"/>
        <v>290</v>
      </c>
      <c r="D6946" s="2">
        <f t="shared" si="1559"/>
        <v>6</v>
      </c>
      <c r="E6946" s="2">
        <f t="shared" si="1551"/>
        <v>6942</v>
      </c>
      <c r="F6946" s="11">
        <v>315</v>
      </c>
      <c r="G6946" s="9">
        <v>5.1200000000000002E-2</v>
      </c>
      <c r="H6946" s="9">
        <v>0.08</v>
      </c>
      <c r="I6946" s="9">
        <v>0.10879999999999999</v>
      </c>
      <c r="J6946" s="9">
        <v>0.29714956562653</v>
      </c>
      <c r="K6946" s="9">
        <v>0.29714956562653</v>
      </c>
      <c r="L6946" s="9">
        <v>0.29714956562653</v>
      </c>
      <c r="N6946" s="32">
        <f>IF('System Design'!$F$8=1,'Hourly Demand and Generation'!G6946*'System Design'!$F$21,IF('System Design'!$F$8=2,'Hourly Demand and Generation'!H6946*'System Design'!$F$21,IF('System Design'!$F$8=3,'Hourly Demand and Generation'!I6946*'System Design'!$F$21)))</f>
        <v>54.4</v>
      </c>
      <c r="O6946" s="32">
        <f>IF('System Design'!$F$8=1,'Hourly Demand and Generation'!J6946*'System Design'!$F$22,IF('System Design'!$F$8=2,'Hourly Demand and Generation'!K6946*'System Design'!$F$22,IF('System Design'!$F$8=3,'Hourly Demand and Generation'!L6946*'System Design'!$F$22)))</f>
        <v>742.87391406632503</v>
      </c>
      <c r="Q6946" s="32">
        <f t="shared" si="1547"/>
        <v>0</v>
      </c>
      <c r="R6946" s="32">
        <f t="shared" si="1552"/>
        <v>5400</v>
      </c>
      <c r="S6946" s="32">
        <f t="shared" si="1553"/>
        <v>0</v>
      </c>
      <c r="T6946" s="32">
        <f t="shared" si="1554"/>
        <v>21600</v>
      </c>
      <c r="U6946" s="32">
        <f t="shared" si="1555"/>
        <v>0</v>
      </c>
      <c r="V6946" s="32">
        <f t="shared" si="1548"/>
        <v>482.27391406632501</v>
      </c>
      <c r="W6946" s="32">
        <f t="shared" si="1556"/>
        <v>482.27391406632501</v>
      </c>
      <c r="X6946" s="32">
        <f t="shared" si="1557"/>
        <v>482.27391406632501</v>
      </c>
    </row>
    <row r="6947" spans="1:24" x14ac:dyDescent="0.25">
      <c r="A6947" s="2"/>
      <c r="B6947" s="2" t="s">
        <v>11</v>
      </c>
      <c r="C6947" s="2">
        <f t="shared" si="1558"/>
        <v>290</v>
      </c>
      <c r="D6947" s="2">
        <f t="shared" si="1559"/>
        <v>7</v>
      </c>
      <c r="E6947" s="2">
        <f t="shared" si="1551"/>
        <v>6943</v>
      </c>
      <c r="F6947" s="11">
        <v>337.5</v>
      </c>
      <c r="G6947" s="9">
        <v>0.10879999999999999</v>
      </c>
      <c r="H6947" s="9">
        <v>0.13439999999999999</v>
      </c>
      <c r="I6947" s="9">
        <v>0.16</v>
      </c>
      <c r="J6947" s="9">
        <v>0.33429326132984599</v>
      </c>
      <c r="K6947" s="9">
        <v>0.33429326132984599</v>
      </c>
      <c r="L6947" s="9">
        <v>0.33429326132984599</v>
      </c>
      <c r="N6947" s="32">
        <f>IF('System Design'!$F$8=1,'Hourly Demand and Generation'!G6947*'System Design'!$F$21,IF('System Design'!$F$8=2,'Hourly Demand and Generation'!H6947*'System Design'!$F$21,IF('System Design'!$F$8=3,'Hourly Demand and Generation'!I6947*'System Design'!$F$21)))</f>
        <v>80</v>
      </c>
      <c r="O6947" s="32">
        <f>IF('System Design'!$F$8=1,'Hourly Demand and Generation'!J6947*'System Design'!$F$22,IF('System Design'!$F$8=2,'Hourly Demand and Generation'!K6947*'System Design'!$F$22,IF('System Design'!$F$8=3,'Hourly Demand and Generation'!L6947*'System Design'!$F$22)))</f>
        <v>835.73315332461493</v>
      </c>
      <c r="Q6947" s="32">
        <f t="shared" si="1547"/>
        <v>0</v>
      </c>
      <c r="R6947" s="32">
        <f t="shared" si="1552"/>
        <v>5400</v>
      </c>
      <c r="S6947" s="32">
        <f t="shared" si="1553"/>
        <v>0</v>
      </c>
      <c r="T6947" s="32">
        <f t="shared" si="1554"/>
        <v>21600</v>
      </c>
      <c r="U6947" s="32">
        <f t="shared" si="1555"/>
        <v>0</v>
      </c>
      <c r="V6947" s="32">
        <f t="shared" si="1548"/>
        <v>578.23315332461493</v>
      </c>
      <c r="W6947" s="32">
        <f t="shared" si="1556"/>
        <v>578.23315332461493</v>
      </c>
      <c r="X6947" s="32">
        <f t="shared" si="1557"/>
        <v>578.23315332461493</v>
      </c>
    </row>
    <row r="6948" spans="1:24" x14ac:dyDescent="0.25">
      <c r="A6948" s="2"/>
      <c r="B6948" s="2" t="s">
        <v>11</v>
      </c>
      <c r="C6948" s="2">
        <f t="shared" si="1558"/>
        <v>290</v>
      </c>
      <c r="D6948" s="2">
        <f t="shared" si="1559"/>
        <v>8</v>
      </c>
      <c r="E6948" s="2">
        <f t="shared" si="1551"/>
        <v>6944</v>
      </c>
      <c r="F6948" s="11">
        <v>360</v>
      </c>
      <c r="G6948" s="9">
        <v>0.2112</v>
      </c>
      <c r="H6948" s="9">
        <v>0.24</v>
      </c>
      <c r="I6948" s="9">
        <v>0.26879999999999998</v>
      </c>
      <c r="J6948" s="9">
        <v>0.33429326132984599</v>
      </c>
      <c r="K6948" s="9">
        <v>0.33429326132984599</v>
      </c>
      <c r="L6948" s="9">
        <v>0.33429326132984599</v>
      </c>
      <c r="N6948" s="32">
        <f>IF('System Design'!$F$8=1,'Hourly Demand and Generation'!G6948*'System Design'!$F$21,IF('System Design'!$F$8=2,'Hourly Demand and Generation'!H6948*'System Design'!$F$21,IF('System Design'!$F$8=3,'Hourly Demand and Generation'!I6948*'System Design'!$F$21)))</f>
        <v>134.4</v>
      </c>
      <c r="O6948" s="32">
        <f>IF('System Design'!$F$8=1,'Hourly Demand and Generation'!J6948*'System Design'!$F$22,IF('System Design'!$F$8=2,'Hourly Demand and Generation'!K6948*'System Design'!$F$22,IF('System Design'!$F$8=3,'Hourly Demand and Generation'!L6948*'System Design'!$F$22)))</f>
        <v>835.73315332461493</v>
      </c>
      <c r="Q6948" s="32">
        <f t="shared" si="1547"/>
        <v>0</v>
      </c>
      <c r="R6948" s="32">
        <f t="shared" si="1552"/>
        <v>5400</v>
      </c>
      <c r="S6948" s="32">
        <f t="shared" si="1553"/>
        <v>0</v>
      </c>
      <c r="T6948" s="32">
        <f t="shared" si="1554"/>
        <v>21600</v>
      </c>
      <c r="U6948" s="32">
        <f t="shared" si="1555"/>
        <v>0</v>
      </c>
      <c r="V6948" s="32">
        <f t="shared" si="1548"/>
        <v>610.13315332461491</v>
      </c>
      <c r="W6948" s="32">
        <f t="shared" si="1556"/>
        <v>610.13315332461491</v>
      </c>
      <c r="X6948" s="32">
        <f t="shared" si="1557"/>
        <v>610.13315332461491</v>
      </c>
    </row>
    <row r="6949" spans="1:24" x14ac:dyDescent="0.25">
      <c r="A6949" s="2"/>
      <c r="B6949" s="2" t="s">
        <v>11</v>
      </c>
      <c r="C6949" s="2">
        <f t="shared" si="1558"/>
        <v>290</v>
      </c>
      <c r="D6949" s="2">
        <f t="shared" si="1559"/>
        <v>9</v>
      </c>
      <c r="E6949" s="2">
        <f t="shared" si="1551"/>
        <v>6945</v>
      </c>
      <c r="F6949" s="11">
        <v>360</v>
      </c>
      <c r="G6949" s="9">
        <v>0.32</v>
      </c>
      <c r="H6949" s="9">
        <v>0.34560000000000002</v>
      </c>
      <c r="I6949" s="9">
        <v>0.37119999999999997</v>
      </c>
      <c r="J6949" s="9">
        <v>0.29714956562653</v>
      </c>
      <c r="K6949" s="9">
        <v>0.29714956562653</v>
      </c>
      <c r="L6949" s="9">
        <v>0.29714956562653</v>
      </c>
      <c r="N6949" s="32">
        <f>IF('System Design'!$F$8=1,'Hourly Demand and Generation'!G6949*'System Design'!$F$21,IF('System Design'!$F$8=2,'Hourly Demand and Generation'!H6949*'System Design'!$F$21,IF('System Design'!$F$8=3,'Hourly Demand and Generation'!I6949*'System Design'!$F$21)))</f>
        <v>185.6</v>
      </c>
      <c r="O6949" s="32">
        <f>IF('System Design'!$F$8=1,'Hourly Demand and Generation'!J6949*'System Design'!$F$22,IF('System Design'!$F$8=2,'Hourly Demand and Generation'!K6949*'System Design'!$F$22,IF('System Design'!$F$8=3,'Hourly Demand and Generation'!L6949*'System Design'!$F$22)))</f>
        <v>742.87391406632503</v>
      </c>
      <c r="Q6949" s="32">
        <f t="shared" si="1547"/>
        <v>0</v>
      </c>
      <c r="R6949" s="32">
        <f t="shared" si="1552"/>
        <v>5400</v>
      </c>
      <c r="S6949" s="32">
        <f t="shared" si="1553"/>
        <v>0</v>
      </c>
      <c r="T6949" s="32">
        <f t="shared" si="1554"/>
        <v>21600</v>
      </c>
      <c r="U6949" s="32">
        <f t="shared" si="1555"/>
        <v>0</v>
      </c>
      <c r="V6949" s="32">
        <f t="shared" si="1548"/>
        <v>568.47391406632505</v>
      </c>
      <c r="W6949" s="32">
        <f t="shared" si="1556"/>
        <v>568.47391406632505</v>
      </c>
      <c r="X6949" s="32">
        <f t="shared" si="1557"/>
        <v>568.47391406632505</v>
      </c>
    </row>
    <row r="6950" spans="1:24" x14ac:dyDescent="0.25">
      <c r="A6950" s="2"/>
      <c r="B6950" s="2" t="s">
        <v>11</v>
      </c>
      <c r="C6950" s="2">
        <f t="shared" si="1558"/>
        <v>290</v>
      </c>
      <c r="D6950" s="2">
        <f t="shared" si="1559"/>
        <v>10</v>
      </c>
      <c r="E6950" s="2">
        <f t="shared" si="1551"/>
        <v>6946</v>
      </c>
      <c r="F6950" s="11">
        <v>351</v>
      </c>
      <c r="G6950" s="9">
        <v>0.42880000000000001</v>
      </c>
      <c r="H6950" s="9">
        <v>0.45440000000000003</v>
      </c>
      <c r="I6950" s="9">
        <v>0.48</v>
      </c>
      <c r="J6950" s="9">
        <v>0.33429326132984599</v>
      </c>
      <c r="K6950" s="9">
        <v>0.33429326132984599</v>
      </c>
      <c r="L6950" s="9">
        <v>0.33429326132984599</v>
      </c>
      <c r="N6950" s="32">
        <f>IF('System Design'!$F$8=1,'Hourly Demand and Generation'!G6950*'System Design'!$F$21,IF('System Design'!$F$8=2,'Hourly Demand and Generation'!H6950*'System Design'!$F$21,IF('System Design'!$F$8=3,'Hourly Demand and Generation'!I6950*'System Design'!$F$21)))</f>
        <v>240</v>
      </c>
      <c r="O6950" s="32">
        <f>IF('System Design'!$F$8=1,'Hourly Demand and Generation'!J6950*'System Design'!$F$22,IF('System Design'!$F$8=2,'Hourly Demand and Generation'!K6950*'System Design'!$F$22,IF('System Design'!$F$8=3,'Hourly Demand and Generation'!L6950*'System Design'!$F$22)))</f>
        <v>835.73315332461493</v>
      </c>
      <c r="Q6950" s="32">
        <f t="shared" si="1547"/>
        <v>0</v>
      </c>
      <c r="R6950" s="32">
        <f t="shared" si="1552"/>
        <v>5400</v>
      </c>
      <c r="S6950" s="32">
        <f t="shared" si="1553"/>
        <v>0</v>
      </c>
      <c r="T6950" s="32">
        <f t="shared" si="1554"/>
        <v>21600</v>
      </c>
      <c r="U6950" s="32">
        <f t="shared" si="1555"/>
        <v>0</v>
      </c>
      <c r="V6950" s="32">
        <f t="shared" si="1548"/>
        <v>724.73315332461493</v>
      </c>
      <c r="W6950" s="32">
        <f t="shared" si="1556"/>
        <v>724.73315332461493</v>
      </c>
      <c r="X6950" s="32">
        <f t="shared" si="1557"/>
        <v>724.73315332461493</v>
      </c>
    </row>
    <row r="6951" spans="1:24" x14ac:dyDescent="0.25">
      <c r="A6951" s="2"/>
      <c r="B6951" s="2" t="s">
        <v>11</v>
      </c>
      <c r="C6951" s="2">
        <f t="shared" si="1558"/>
        <v>290</v>
      </c>
      <c r="D6951" s="2">
        <f t="shared" si="1559"/>
        <v>11</v>
      </c>
      <c r="E6951" s="2">
        <f t="shared" si="1551"/>
        <v>6947</v>
      </c>
      <c r="F6951" s="11">
        <v>346.5</v>
      </c>
      <c r="G6951" s="9">
        <v>0.53120000000000001</v>
      </c>
      <c r="H6951" s="9">
        <v>0.56000000000000005</v>
      </c>
      <c r="I6951" s="9">
        <v>0.58879999999999999</v>
      </c>
      <c r="J6951" s="9">
        <v>0.29714956562653</v>
      </c>
      <c r="K6951" s="9">
        <v>0.29714956562653</v>
      </c>
      <c r="L6951" s="9">
        <v>0.29714956562653</v>
      </c>
      <c r="N6951" s="32">
        <f>IF('System Design'!$F$8=1,'Hourly Demand and Generation'!G6951*'System Design'!$F$21,IF('System Design'!$F$8=2,'Hourly Demand and Generation'!H6951*'System Design'!$F$21,IF('System Design'!$F$8=3,'Hourly Demand and Generation'!I6951*'System Design'!$F$21)))</f>
        <v>294.39999999999998</v>
      </c>
      <c r="O6951" s="32">
        <f>IF('System Design'!$F$8=1,'Hourly Demand and Generation'!J6951*'System Design'!$F$22,IF('System Design'!$F$8=2,'Hourly Demand and Generation'!K6951*'System Design'!$F$22,IF('System Design'!$F$8=3,'Hourly Demand and Generation'!L6951*'System Design'!$F$22)))</f>
        <v>742.87391406632503</v>
      </c>
      <c r="Q6951" s="32">
        <f t="shared" si="1547"/>
        <v>0</v>
      </c>
      <c r="R6951" s="32">
        <f t="shared" si="1552"/>
        <v>5400</v>
      </c>
      <c r="S6951" s="32">
        <f t="shared" si="1553"/>
        <v>0</v>
      </c>
      <c r="T6951" s="32">
        <f t="shared" si="1554"/>
        <v>21600</v>
      </c>
      <c r="U6951" s="32">
        <f t="shared" si="1555"/>
        <v>0</v>
      </c>
      <c r="V6951" s="32">
        <f t="shared" si="1548"/>
        <v>690.77391406632501</v>
      </c>
      <c r="W6951" s="32">
        <f t="shared" si="1556"/>
        <v>690.77391406632501</v>
      </c>
      <c r="X6951" s="32">
        <f t="shared" si="1557"/>
        <v>690.77391406632501</v>
      </c>
    </row>
    <row r="6952" spans="1:24" x14ac:dyDescent="0.25">
      <c r="A6952" s="2"/>
      <c r="B6952" s="2" t="s">
        <v>11</v>
      </c>
      <c r="C6952" s="2">
        <f t="shared" si="1558"/>
        <v>290</v>
      </c>
      <c r="D6952" s="2">
        <f t="shared" si="1559"/>
        <v>12</v>
      </c>
      <c r="E6952" s="2">
        <f t="shared" si="1551"/>
        <v>6948</v>
      </c>
      <c r="F6952" s="11">
        <v>346.5</v>
      </c>
      <c r="G6952" s="9">
        <v>0.64</v>
      </c>
      <c r="H6952" s="9">
        <v>0.64</v>
      </c>
      <c r="I6952" s="9">
        <v>0.64</v>
      </c>
      <c r="J6952" s="9">
        <v>0.278577717774871</v>
      </c>
      <c r="K6952" s="9">
        <v>0.278577717774871</v>
      </c>
      <c r="L6952" s="9">
        <v>0.278577717774871</v>
      </c>
      <c r="N6952" s="32">
        <f>IF('System Design'!$F$8=1,'Hourly Demand and Generation'!G6952*'System Design'!$F$21,IF('System Design'!$F$8=2,'Hourly Demand and Generation'!H6952*'System Design'!$F$21,IF('System Design'!$F$8=3,'Hourly Demand and Generation'!I6952*'System Design'!$F$21)))</f>
        <v>320</v>
      </c>
      <c r="O6952" s="32">
        <f>IF('System Design'!$F$8=1,'Hourly Demand and Generation'!J6952*'System Design'!$F$22,IF('System Design'!$F$8=2,'Hourly Demand and Generation'!K6952*'System Design'!$F$22,IF('System Design'!$F$8=3,'Hourly Demand and Generation'!L6952*'System Design'!$F$22)))</f>
        <v>696.44429443717752</v>
      </c>
      <c r="Q6952" s="32">
        <f t="shared" si="1547"/>
        <v>0</v>
      </c>
      <c r="R6952" s="32">
        <f t="shared" si="1552"/>
        <v>5400</v>
      </c>
      <c r="S6952" s="32">
        <f t="shared" si="1553"/>
        <v>0</v>
      </c>
      <c r="T6952" s="32">
        <f t="shared" si="1554"/>
        <v>21600</v>
      </c>
      <c r="U6952" s="32">
        <f t="shared" si="1555"/>
        <v>0</v>
      </c>
      <c r="V6952" s="32">
        <f t="shared" si="1548"/>
        <v>669.94429443717752</v>
      </c>
      <c r="W6952" s="32">
        <f t="shared" si="1556"/>
        <v>669.94429443717752</v>
      </c>
      <c r="X6952" s="32">
        <f t="shared" si="1557"/>
        <v>669.94429443717752</v>
      </c>
    </row>
    <row r="6953" spans="1:24" x14ac:dyDescent="0.25">
      <c r="A6953" s="2"/>
      <c r="B6953" s="2" t="s">
        <v>11</v>
      </c>
      <c r="C6953" s="2">
        <f t="shared" si="1558"/>
        <v>290</v>
      </c>
      <c r="D6953" s="2">
        <f t="shared" si="1559"/>
        <v>13</v>
      </c>
      <c r="E6953" s="2">
        <f t="shared" si="1551"/>
        <v>6949</v>
      </c>
      <c r="F6953" s="11">
        <v>360</v>
      </c>
      <c r="G6953" s="9">
        <v>0.53120000000000001</v>
      </c>
      <c r="H6953" s="9">
        <v>0.56000000000000005</v>
      </c>
      <c r="I6953" s="9">
        <v>0.58879999999999999</v>
      </c>
      <c r="J6953" s="9">
        <v>0.29714956562653</v>
      </c>
      <c r="K6953" s="9">
        <v>0.29714956562653</v>
      </c>
      <c r="L6953" s="9">
        <v>0.29714956562653</v>
      </c>
      <c r="N6953" s="32">
        <f>IF('System Design'!$F$8=1,'Hourly Demand and Generation'!G6953*'System Design'!$F$21,IF('System Design'!$F$8=2,'Hourly Demand and Generation'!H6953*'System Design'!$F$21,IF('System Design'!$F$8=3,'Hourly Demand and Generation'!I6953*'System Design'!$F$21)))</f>
        <v>294.39999999999998</v>
      </c>
      <c r="O6953" s="32">
        <f>IF('System Design'!$F$8=1,'Hourly Demand and Generation'!J6953*'System Design'!$F$22,IF('System Design'!$F$8=2,'Hourly Demand and Generation'!K6953*'System Design'!$F$22,IF('System Design'!$F$8=3,'Hourly Demand and Generation'!L6953*'System Design'!$F$22)))</f>
        <v>742.87391406632503</v>
      </c>
      <c r="Q6953" s="32">
        <f t="shared" si="1547"/>
        <v>0</v>
      </c>
      <c r="R6953" s="32">
        <f t="shared" si="1552"/>
        <v>5400</v>
      </c>
      <c r="S6953" s="32">
        <f t="shared" si="1553"/>
        <v>0</v>
      </c>
      <c r="T6953" s="32">
        <f t="shared" si="1554"/>
        <v>21600</v>
      </c>
      <c r="U6953" s="32">
        <f t="shared" si="1555"/>
        <v>0</v>
      </c>
      <c r="V6953" s="32">
        <f t="shared" si="1548"/>
        <v>677.27391406632501</v>
      </c>
      <c r="W6953" s="32">
        <f t="shared" si="1556"/>
        <v>677.27391406632501</v>
      </c>
      <c r="X6953" s="32">
        <f t="shared" si="1557"/>
        <v>677.27391406632501</v>
      </c>
    </row>
    <row r="6954" spans="1:24" x14ac:dyDescent="0.25">
      <c r="A6954" s="2"/>
      <c r="B6954" s="2" t="s">
        <v>11</v>
      </c>
      <c r="C6954" s="2">
        <f t="shared" si="1558"/>
        <v>290</v>
      </c>
      <c r="D6954" s="2">
        <f t="shared" si="1559"/>
        <v>14</v>
      </c>
      <c r="E6954" s="2">
        <f t="shared" si="1551"/>
        <v>6950</v>
      </c>
      <c r="F6954" s="11">
        <v>360</v>
      </c>
      <c r="G6954" s="9">
        <v>0.42880000000000001</v>
      </c>
      <c r="H6954" s="9">
        <v>0.45440000000000003</v>
      </c>
      <c r="I6954" s="9">
        <v>0.48</v>
      </c>
      <c r="J6954" s="9">
        <v>0.315721413478188</v>
      </c>
      <c r="K6954" s="9">
        <v>0.315721413478188</v>
      </c>
      <c r="L6954" s="9">
        <v>0.315721413478188</v>
      </c>
      <c r="N6954" s="32">
        <f>IF('System Design'!$F$8=1,'Hourly Demand and Generation'!G6954*'System Design'!$F$21,IF('System Design'!$F$8=2,'Hourly Demand and Generation'!H6954*'System Design'!$F$21,IF('System Design'!$F$8=3,'Hourly Demand and Generation'!I6954*'System Design'!$F$21)))</f>
        <v>240</v>
      </c>
      <c r="O6954" s="32">
        <f>IF('System Design'!$F$8=1,'Hourly Demand and Generation'!J6954*'System Design'!$F$22,IF('System Design'!$F$8=2,'Hourly Demand and Generation'!K6954*'System Design'!$F$22,IF('System Design'!$F$8=3,'Hourly Demand and Generation'!L6954*'System Design'!$F$22)))</f>
        <v>789.30353369547004</v>
      </c>
      <c r="Q6954" s="32">
        <f t="shared" si="1547"/>
        <v>0</v>
      </c>
      <c r="R6954" s="32">
        <f t="shared" si="1552"/>
        <v>5400</v>
      </c>
      <c r="S6954" s="32">
        <f t="shared" si="1553"/>
        <v>0</v>
      </c>
      <c r="T6954" s="32">
        <f t="shared" si="1554"/>
        <v>21600</v>
      </c>
      <c r="U6954" s="32">
        <f t="shared" si="1555"/>
        <v>0</v>
      </c>
      <c r="V6954" s="32">
        <f t="shared" si="1548"/>
        <v>669.30353369546992</v>
      </c>
      <c r="W6954" s="32">
        <f t="shared" si="1556"/>
        <v>669.30353369546992</v>
      </c>
      <c r="X6954" s="32">
        <f t="shared" si="1557"/>
        <v>669.30353369546992</v>
      </c>
    </row>
    <row r="6955" spans="1:24" x14ac:dyDescent="0.25">
      <c r="A6955" s="2"/>
      <c r="B6955" s="2" t="s">
        <v>11</v>
      </c>
      <c r="C6955" s="2">
        <f t="shared" si="1558"/>
        <v>290</v>
      </c>
      <c r="D6955" s="2">
        <f t="shared" si="1559"/>
        <v>15</v>
      </c>
      <c r="E6955" s="2">
        <f t="shared" si="1551"/>
        <v>6951</v>
      </c>
      <c r="F6955" s="11">
        <v>382.5</v>
      </c>
      <c r="G6955" s="9">
        <v>0.32</v>
      </c>
      <c r="H6955" s="9">
        <v>0.34560000000000002</v>
      </c>
      <c r="I6955" s="9">
        <v>0.37119999999999997</v>
      </c>
      <c r="J6955" s="9">
        <v>0.33429326132984599</v>
      </c>
      <c r="K6955" s="9">
        <v>0.33429326132984599</v>
      </c>
      <c r="L6955" s="9">
        <v>0.33429326132984599</v>
      </c>
      <c r="N6955" s="32">
        <f>IF('System Design'!$F$8=1,'Hourly Demand and Generation'!G6955*'System Design'!$F$21,IF('System Design'!$F$8=2,'Hourly Demand and Generation'!H6955*'System Design'!$F$21,IF('System Design'!$F$8=3,'Hourly Demand and Generation'!I6955*'System Design'!$F$21)))</f>
        <v>185.6</v>
      </c>
      <c r="O6955" s="32">
        <f>IF('System Design'!$F$8=1,'Hourly Demand and Generation'!J6955*'System Design'!$F$22,IF('System Design'!$F$8=2,'Hourly Demand and Generation'!K6955*'System Design'!$F$22,IF('System Design'!$F$8=3,'Hourly Demand and Generation'!L6955*'System Design'!$F$22)))</f>
        <v>835.73315332461493</v>
      </c>
      <c r="Q6955" s="32">
        <f t="shared" si="1547"/>
        <v>0</v>
      </c>
      <c r="R6955" s="32">
        <f t="shared" si="1552"/>
        <v>5400</v>
      </c>
      <c r="S6955" s="32">
        <f t="shared" si="1553"/>
        <v>0</v>
      </c>
      <c r="T6955" s="32">
        <f t="shared" si="1554"/>
        <v>21600</v>
      </c>
      <c r="U6955" s="32">
        <f t="shared" si="1555"/>
        <v>0</v>
      </c>
      <c r="V6955" s="32">
        <f t="shared" si="1548"/>
        <v>638.83315332461495</v>
      </c>
      <c r="W6955" s="32">
        <f t="shared" si="1556"/>
        <v>638.83315332461495</v>
      </c>
      <c r="X6955" s="32">
        <f t="shared" si="1557"/>
        <v>638.83315332461495</v>
      </c>
    </row>
    <row r="6956" spans="1:24" x14ac:dyDescent="0.25">
      <c r="A6956" s="2"/>
      <c r="B6956" s="2" t="s">
        <v>11</v>
      </c>
      <c r="C6956" s="2">
        <f t="shared" si="1558"/>
        <v>290</v>
      </c>
      <c r="D6956" s="2">
        <f t="shared" si="1559"/>
        <v>16</v>
      </c>
      <c r="E6956" s="2">
        <f t="shared" si="1551"/>
        <v>6952</v>
      </c>
      <c r="F6956" s="11">
        <v>405</v>
      </c>
      <c r="G6956" s="9">
        <v>0.2112</v>
      </c>
      <c r="H6956" s="9">
        <v>0.24</v>
      </c>
      <c r="I6956" s="9">
        <v>0.26879999999999998</v>
      </c>
      <c r="J6956" s="9">
        <v>0.33429326132984599</v>
      </c>
      <c r="K6956" s="9">
        <v>0.33429326132984599</v>
      </c>
      <c r="L6956" s="9">
        <v>0.33429326132984599</v>
      </c>
      <c r="N6956" s="32">
        <f>IF('System Design'!$F$8=1,'Hourly Demand and Generation'!G6956*'System Design'!$F$21,IF('System Design'!$F$8=2,'Hourly Demand and Generation'!H6956*'System Design'!$F$21,IF('System Design'!$F$8=3,'Hourly Demand and Generation'!I6956*'System Design'!$F$21)))</f>
        <v>134.4</v>
      </c>
      <c r="O6956" s="32">
        <f>IF('System Design'!$F$8=1,'Hourly Demand and Generation'!J6956*'System Design'!$F$22,IF('System Design'!$F$8=2,'Hourly Demand and Generation'!K6956*'System Design'!$F$22,IF('System Design'!$F$8=3,'Hourly Demand and Generation'!L6956*'System Design'!$F$22)))</f>
        <v>835.73315332461493</v>
      </c>
      <c r="Q6956" s="32">
        <f t="shared" si="1547"/>
        <v>0</v>
      </c>
      <c r="R6956" s="32">
        <f t="shared" si="1552"/>
        <v>5400</v>
      </c>
      <c r="S6956" s="32">
        <f t="shared" si="1553"/>
        <v>0</v>
      </c>
      <c r="T6956" s="32">
        <f t="shared" si="1554"/>
        <v>21600</v>
      </c>
      <c r="U6956" s="32">
        <f t="shared" si="1555"/>
        <v>0</v>
      </c>
      <c r="V6956" s="32">
        <f t="shared" si="1548"/>
        <v>565.13315332461491</v>
      </c>
      <c r="W6956" s="32">
        <f t="shared" si="1556"/>
        <v>565.13315332461491</v>
      </c>
      <c r="X6956" s="32">
        <f t="shared" si="1557"/>
        <v>565.13315332461491</v>
      </c>
    </row>
    <row r="6957" spans="1:24" x14ac:dyDescent="0.25">
      <c r="A6957" s="2"/>
      <c r="B6957" s="2" t="s">
        <v>11</v>
      </c>
      <c r="C6957" s="2">
        <f t="shared" si="1558"/>
        <v>290</v>
      </c>
      <c r="D6957" s="2">
        <f t="shared" si="1559"/>
        <v>17</v>
      </c>
      <c r="E6957" s="2">
        <f t="shared" si="1551"/>
        <v>6953</v>
      </c>
      <c r="F6957" s="11">
        <v>427.5</v>
      </c>
      <c r="G6957" s="9">
        <v>0.10879999999999999</v>
      </c>
      <c r="H6957" s="9">
        <v>0.13439999999999999</v>
      </c>
      <c r="I6957" s="9">
        <v>0.16</v>
      </c>
      <c r="J6957" s="9">
        <v>0.37143695703316199</v>
      </c>
      <c r="K6957" s="9">
        <v>0.37143695703316199</v>
      </c>
      <c r="L6957" s="9">
        <v>0.37143695703316199</v>
      </c>
      <c r="N6957" s="32">
        <f>IF('System Design'!$F$8=1,'Hourly Demand and Generation'!G6957*'System Design'!$F$21,IF('System Design'!$F$8=2,'Hourly Demand and Generation'!H6957*'System Design'!$F$21,IF('System Design'!$F$8=3,'Hourly Demand and Generation'!I6957*'System Design'!$F$21)))</f>
        <v>80</v>
      </c>
      <c r="O6957" s="32">
        <f>IF('System Design'!$F$8=1,'Hourly Demand and Generation'!J6957*'System Design'!$F$22,IF('System Design'!$F$8=2,'Hourly Demand and Generation'!K6957*'System Design'!$F$22,IF('System Design'!$F$8=3,'Hourly Demand and Generation'!L6957*'System Design'!$F$22)))</f>
        <v>928.59239258290495</v>
      </c>
      <c r="Q6957" s="32">
        <f t="shared" si="1547"/>
        <v>0</v>
      </c>
      <c r="R6957" s="32">
        <f t="shared" si="1552"/>
        <v>5400</v>
      </c>
      <c r="S6957" s="32">
        <f t="shared" si="1553"/>
        <v>0</v>
      </c>
      <c r="T6957" s="32">
        <f t="shared" si="1554"/>
        <v>21600</v>
      </c>
      <c r="U6957" s="32">
        <f t="shared" si="1555"/>
        <v>0</v>
      </c>
      <c r="V6957" s="32">
        <f t="shared" si="1548"/>
        <v>581.09239258290495</v>
      </c>
      <c r="W6957" s="32">
        <f t="shared" si="1556"/>
        <v>581.09239258290495</v>
      </c>
      <c r="X6957" s="32">
        <f t="shared" si="1557"/>
        <v>581.09239258290495</v>
      </c>
    </row>
    <row r="6958" spans="1:24" x14ac:dyDescent="0.25">
      <c r="A6958" s="2"/>
      <c r="B6958" s="2" t="s">
        <v>11</v>
      </c>
      <c r="C6958" s="2">
        <f t="shared" si="1558"/>
        <v>290</v>
      </c>
      <c r="D6958" s="2">
        <f t="shared" si="1559"/>
        <v>18</v>
      </c>
      <c r="E6958" s="2">
        <f t="shared" si="1551"/>
        <v>6954</v>
      </c>
      <c r="F6958" s="11">
        <v>450</v>
      </c>
      <c r="G6958" s="9">
        <v>5.1200000000000002E-2</v>
      </c>
      <c r="H6958" s="9">
        <v>0.08</v>
      </c>
      <c r="I6958" s="9">
        <v>0.10879999999999999</v>
      </c>
      <c r="J6958" s="9">
        <v>0.35286510918150399</v>
      </c>
      <c r="K6958" s="9">
        <v>0.35286510918150399</v>
      </c>
      <c r="L6958" s="9">
        <v>0.35286510918150399</v>
      </c>
      <c r="N6958" s="32">
        <f>IF('System Design'!$F$8=1,'Hourly Demand and Generation'!G6958*'System Design'!$F$21,IF('System Design'!$F$8=2,'Hourly Demand and Generation'!H6958*'System Design'!$F$21,IF('System Design'!$F$8=3,'Hourly Demand and Generation'!I6958*'System Design'!$F$21)))</f>
        <v>54.4</v>
      </c>
      <c r="O6958" s="32">
        <f>IF('System Design'!$F$8=1,'Hourly Demand and Generation'!J6958*'System Design'!$F$22,IF('System Design'!$F$8=2,'Hourly Demand and Generation'!K6958*'System Design'!$F$22,IF('System Design'!$F$8=3,'Hourly Demand and Generation'!L6958*'System Design'!$F$22)))</f>
        <v>882.16277295375994</v>
      </c>
      <c r="Q6958" s="32">
        <f t="shared" si="1547"/>
        <v>0</v>
      </c>
      <c r="R6958" s="32">
        <f t="shared" si="1552"/>
        <v>5400</v>
      </c>
      <c r="S6958" s="32">
        <f t="shared" si="1553"/>
        <v>0</v>
      </c>
      <c r="T6958" s="32">
        <f t="shared" si="1554"/>
        <v>21600</v>
      </c>
      <c r="U6958" s="32">
        <f t="shared" si="1555"/>
        <v>0</v>
      </c>
      <c r="V6958" s="32">
        <f t="shared" si="1548"/>
        <v>486.56277295375992</v>
      </c>
      <c r="W6958" s="32">
        <f t="shared" si="1556"/>
        <v>486.56277295375992</v>
      </c>
      <c r="X6958" s="32">
        <f t="shared" si="1557"/>
        <v>486.56277295375992</v>
      </c>
    </row>
    <row r="6959" spans="1:24" x14ac:dyDescent="0.25">
      <c r="A6959" s="2"/>
      <c r="B6959" s="2" t="s">
        <v>11</v>
      </c>
      <c r="C6959" s="2">
        <f t="shared" si="1558"/>
        <v>290</v>
      </c>
      <c r="D6959" s="2">
        <f t="shared" si="1559"/>
        <v>19</v>
      </c>
      <c r="E6959" s="2">
        <f t="shared" si="1551"/>
        <v>6955</v>
      </c>
      <c r="F6959" s="11">
        <v>436.5</v>
      </c>
      <c r="G6959" s="10">
        <v>0</v>
      </c>
      <c r="H6959" s="10">
        <v>2.5600000000000001E-2</v>
      </c>
      <c r="I6959" s="10">
        <v>5.1200000000000002E-2</v>
      </c>
      <c r="J6959" s="9">
        <v>0.33429326132984599</v>
      </c>
      <c r="K6959" s="9">
        <v>0.33429326132984599</v>
      </c>
      <c r="L6959" s="9">
        <v>0.33429326132984599</v>
      </c>
      <c r="N6959" s="32">
        <f>IF('System Design'!$F$8=1,'Hourly Demand and Generation'!G6959*'System Design'!$F$21,IF('System Design'!$F$8=2,'Hourly Demand and Generation'!H6959*'System Design'!$F$21,IF('System Design'!$F$8=3,'Hourly Demand and Generation'!I6959*'System Design'!$F$21)))</f>
        <v>25.6</v>
      </c>
      <c r="O6959" s="32">
        <f>IF('System Design'!$F$8=1,'Hourly Demand and Generation'!J6959*'System Design'!$F$22,IF('System Design'!$F$8=2,'Hourly Demand and Generation'!K6959*'System Design'!$F$22,IF('System Design'!$F$8=3,'Hourly Demand and Generation'!L6959*'System Design'!$F$22)))</f>
        <v>835.73315332461493</v>
      </c>
      <c r="Q6959" s="32">
        <f t="shared" si="1547"/>
        <v>0</v>
      </c>
      <c r="R6959" s="32">
        <f t="shared" si="1552"/>
        <v>5400</v>
      </c>
      <c r="S6959" s="32">
        <f t="shared" si="1553"/>
        <v>0</v>
      </c>
      <c r="T6959" s="32">
        <f t="shared" si="1554"/>
        <v>21600</v>
      </c>
      <c r="U6959" s="32">
        <f t="shared" si="1555"/>
        <v>0</v>
      </c>
      <c r="V6959" s="32">
        <f t="shared" si="1548"/>
        <v>424.83315332461495</v>
      </c>
      <c r="W6959" s="32">
        <f t="shared" si="1556"/>
        <v>424.83315332461495</v>
      </c>
      <c r="X6959" s="32">
        <f t="shared" si="1557"/>
        <v>424.83315332461495</v>
      </c>
    </row>
    <row r="6960" spans="1:24" x14ac:dyDescent="0.25">
      <c r="A6960" s="2"/>
      <c r="B6960" s="2" t="s">
        <v>11</v>
      </c>
      <c r="C6960" s="2">
        <f t="shared" si="1558"/>
        <v>290</v>
      </c>
      <c r="D6960" s="2">
        <f t="shared" si="1559"/>
        <v>20</v>
      </c>
      <c r="E6960" s="2">
        <f t="shared" si="1551"/>
        <v>6956</v>
      </c>
      <c r="F6960" s="11">
        <v>427.5</v>
      </c>
      <c r="G6960" s="9">
        <v>0</v>
      </c>
      <c r="H6960" s="9">
        <v>0</v>
      </c>
      <c r="I6960" s="9">
        <v>0</v>
      </c>
      <c r="J6960" s="9">
        <v>0.33429326132984599</v>
      </c>
      <c r="K6960" s="9">
        <v>0.33429326132984599</v>
      </c>
      <c r="L6960" s="9">
        <v>0.33429326132984599</v>
      </c>
      <c r="N6960" s="32">
        <f>IF('System Design'!$F$8=1,'Hourly Demand and Generation'!G6960*'System Design'!$F$21,IF('System Design'!$F$8=2,'Hourly Demand and Generation'!H6960*'System Design'!$F$21,IF('System Design'!$F$8=3,'Hourly Demand and Generation'!I6960*'System Design'!$F$21)))</f>
        <v>0</v>
      </c>
      <c r="O6960" s="32">
        <f>IF('System Design'!$F$8=1,'Hourly Demand and Generation'!J6960*'System Design'!$F$22,IF('System Design'!$F$8=2,'Hourly Demand and Generation'!K6960*'System Design'!$F$22,IF('System Design'!$F$8=3,'Hourly Demand and Generation'!L6960*'System Design'!$F$22)))</f>
        <v>835.73315332461493</v>
      </c>
      <c r="Q6960" s="32">
        <f t="shared" si="1547"/>
        <v>0</v>
      </c>
      <c r="R6960" s="32">
        <f t="shared" si="1552"/>
        <v>5400</v>
      </c>
      <c r="S6960" s="32">
        <f t="shared" si="1553"/>
        <v>0</v>
      </c>
      <c r="T6960" s="32">
        <f t="shared" si="1554"/>
        <v>21600</v>
      </c>
      <c r="U6960" s="32">
        <f t="shared" si="1555"/>
        <v>0</v>
      </c>
      <c r="V6960" s="32">
        <f t="shared" si="1548"/>
        <v>408.23315332461493</v>
      </c>
      <c r="W6960" s="32">
        <f t="shared" si="1556"/>
        <v>408.23315332461493</v>
      </c>
      <c r="X6960" s="32">
        <f t="shared" si="1557"/>
        <v>408.23315332461493</v>
      </c>
    </row>
    <row r="6961" spans="1:24" x14ac:dyDescent="0.25">
      <c r="A6961" s="2"/>
      <c r="B6961" s="2" t="s">
        <v>11</v>
      </c>
      <c r="C6961" s="2">
        <f t="shared" si="1558"/>
        <v>290</v>
      </c>
      <c r="D6961" s="2">
        <f t="shared" si="1559"/>
        <v>21</v>
      </c>
      <c r="E6961" s="2">
        <f t="shared" si="1551"/>
        <v>6957</v>
      </c>
      <c r="F6961" s="11">
        <v>405</v>
      </c>
      <c r="G6961" s="9">
        <v>0</v>
      </c>
      <c r="H6961" s="9">
        <v>0</v>
      </c>
      <c r="I6961" s="9">
        <v>0</v>
      </c>
      <c r="J6961" s="9">
        <v>0.33429326132984599</v>
      </c>
      <c r="K6961" s="9">
        <v>0.33429326132984599</v>
      </c>
      <c r="L6961" s="9">
        <v>0.33429326132984599</v>
      </c>
      <c r="N6961" s="32">
        <f>IF('System Design'!$F$8=1,'Hourly Demand and Generation'!G6961*'System Design'!$F$21,IF('System Design'!$F$8=2,'Hourly Demand and Generation'!H6961*'System Design'!$F$21,IF('System Design'!$F$8=3,'Hourly Demand and Generation'!I6961*'System Design'!$F$21)))</f>
        <v>0</v>
      </c>
      <c r="O6961" s="32">
        <f>IF('System Design'!$F$8=1,'Hourly Demand and Generation'!J6961*'System Design'!$F$22,IF('System Design'!$F$8=2,'Hourly Demand and Generation'!K6961*'System Design'!$F$22,IF('System Design'!$F$8=3,'Hourly Demand and Generation'!L6961*'System Design'!$F$22)))</f>
        <v>835.73315332461493</v>
      </c>
      <c r="Q6961" s="32">
        <f t="shared" si="1547"/>
        <v>0</v>
      </c>
      <c r="R6961" s="32">
        <f t="shared" si="1552"/>
        <v>5400</v>
      </c>
      <c r="S6961" s="32">
        <f t="shared" si="1553"/>
        <v>0</v>
      </c>
      <c r="T6961" s="32">
        <f t="shared" si="1554"/>
        <v>21600</v>
      </c>
      <c r="U6961" s="32">
        <f t="shared" si="1555"/>
        <v>0</v>
      </c>
      <c r="V6961" s="32">
        <f t="shared" si="1548"/>
        <v>430.73315332461493</v>
      </c>
      <c r="W6961" s="32">
        <f t="shared" si="1556"/>
        <v>430.73315332461493</v>
      </c>
      <c r="X6961" s="32">
        <f t="shared" si="1557"/>
        <v>430.73315332461493</v>
      </c>
    </row>
    <row r="6962" spans="1:24" x14ac:dyDescent="0.25">
      <c r="A6962" s="2"/>
      <c r="B6962" s="2" t="s">
        <v>11</v>
      </c>
      <c r="C6962" s="2">
        <f t="shared" si="1558"/>
        <v>290</v>
      </c>
      <c r="D6962" s="2">
        <f t="shared" si="1559"/>
        <v>22</v>
      </c>
      <c r="E6962" s="2">
        <f t="shared" si="1551"/>
        <v>6958</v>
      </c>
      <c r="F6962" s="11">
        <v>382.5</v>
      </c>
      <c r="G6962" s="9">
        <v>0</v>
      </c>
      <c r="H6962" s="9">
        <v>0</v>
      </c>
      <c r="I6962" s="9">
        <v>0</v>
      </c>
      <c r="J6962" s="9">
        <v>0.35286510918150399</v>
      </c>
      <c r="K6962" s="9">
        <v>0.35286510918150399</v>
      </c>
      <c r="L6962" s="9">
        <v>0.35286510918150399</v>
      </c>
      <c r="N6962" s="32">
        <f>IF('System Design'!$F$8=1,'Hourly Demand and Generation'!G6962*'System Design'!$F$21,IF('System Design'!$F$8=2,'Hourly Demand and Generation'!H6962*'System Design'!$F$21,IF('System Design'!$F$8=3,'Hourly Demand and Generation'!I6962*'System Design'!$F$21)))</f>
        <v>0</v>
      </c>
      <c r="O6962" s="32">
        <f>IF('System Design'!$F$8=1,'Hourly Demand and Generation'!J6962*'System Design'!$F$22,IF('System Design'!$F$8=2,'Hourly Demand and Generation'!K6962*'System Design'!$F$22,IF('System Design'!$F$8=3,'Hourly Demand and Generation'!L6962*'System Design'!$F$22)))</f>
        <v>882.16277295375994</v>
      </c>
      <c r="Q6962" s="32">
        <f t="shared" si="1547"/>
        <v>0</v>
      </c>
      <c r="R6962" s="32">
        <f t="shared" si="1552"/>
        <v>5400</v>
      </c>
      <c r="S6962" s="32">
        <f t="shared" si="1553"/>
        <v>0</v>
      </c>
      <c r="T6962" s="32">
        <f t="shared" si="1554"/>
        <v>21600</v>
      </c>
      <c r="U6962" s="32">
        <f t="shared" si="1555"/>
        <v>0</v>
      </c>
      <c r="V6962" s="32">
        <f t="shared" si="1548"/>
        <v>499.66277295375994</v>
      </c>
      <c r="W6962" s="32">
        <f t="shared" si="1556"/>
        <v>499.66277295375994</v>
      </c>
      <c r="X6962" s="32">
        <f t="shared" si="1557"/>
        <v>499.66277295375994</v>
      </c>
    </row>
    <row r="6963" spans="1:24" x14ac:dyDescent="0.25">
      <c r="A6963" s="2"/>
      <c r="B6963" s="2" t="s">
        <v>11</v>
      </c>
      <c r="C6963" s="2">
        <f t="shared" si="1558"/>
        <v>290</v>
      </c>
      <c r="D6963" s="2">
        <f t="shared" si="1559"/>
        <v>23</v>
      </c>
      <c r="E6963" s="2">
        <f t="shared" si="1551"/>
        <v>6959</v>
      </c>
      <c r="F6963" s="11">
        <v>360</v>
      </c>
      <c r="G6963" s="9">
        <v>0</v>
      </c>
      <c r="H6963" s="9">
        <v>0</v>
      </c>
      <c r="I6963" s="9">
        <v>0</v>
      </c>
      <c r="J6963" s="9">
        <v>0.29714956562653</v>
      </c>
      <c r="K6963" s="9">
        <v>0.29714956562653</v>
      </c>
      <c r="L6963" s="9">
        <v>0.29714956562653</v>
      </c>
      <c r="N6963" s="32">
        <f>IF('System Design'!$F$8=1,'Hourly Demand and Generation'!G6963*'System Design'!$F$21,IF('System Design'!$F$8=2,'Hourly Demand and Generation'!H6963*'System Design'!$F$21,IF('System Design'!$F$8=3,'Hourly Demand and Generation'!I6963*'System Design'!$F$21)))</f>
        <v>0</v>
      </c>
      <c r="O6963" s="32">
        <f>IF('System Design'!$F$8=1,'Hourly Demand and Generation'!J6963*'System Design'!$F$22,IF('System Design'!$F$8=2,'Hourly Demand and Generation'!K6963*'System Design'!$F$22,IF('System Design'!$F$8=3,'Hourly Demand and Generation'!L6963*'System Design'!$F$22)))</f>
        <v>742.87391406632503</v>
      </c>
      <c r="Q6963" s="32">
        <f t="shared" si="1547"/>
        <v>0</v>
      </c>
      <c r="R6963" s="32">
        <f t="shared" si="1552"/>
        <v>5400</v>
      </c>
      <c r="S6963" s="32">
        <f t="shared" si="1553"/>
        <v>0</v>
      </c>
      <c r="T6963" s="32">
        <f t="shared" si="1554"/>
        <v>21600</v>
      </c>
      <c r="U6963" s="32">
        <f t="shared" si="1555"/>
        <v>0</v>
      </c>
      <c r="V6963" s="32">
        <f t="shared" si="1548"/>
        <v>382.87391406632503</v>
      </c>
      <c r="W6963" s="32">
        <f t="shared" si="1556"/>
        <v>382.87391406632503</v>
      </c>
      <c r="X6963" s="32">
        <f t="shared" si="1557"/>
        <v>382.87391406632503</v>
      </c>
    </row>
    <row r="6964" spans="1:24" x14ac:dyDescent="0.25">
      <c r="A6964" s="2"/>
      <c r="B6964" s="2" t="s">
        <v>11</v>
      </c>
      <c r="C6964" s="2">
        <f t="shared" si="1558"/>
        <v>290</v>
      </c>
      <c r="D6964" s="2">
        <f t="shared" si="1559"/>
        <v>24</v>
      </c>
      <c r="E6964" s="2">
        <f t="shared" si="1551"/>
        <v>6960</v>
      </c>
      <c r="F6964" s="11">
        <v>315</v>
      </c>
      <c r="G6964" s="9">
        <v>0</v>
      </c>
      <c r="H6964" s="9">
        <v>0</v>
      </c>
      <c r="I6964" s="9">
        <v>0</v>
      </c>
      <c r="J6964" s="9">
        <v>0.29714956562653</v>
      </c>
      <c r="K6964" s="9">
        <v>0.29714956562653</v>
      </c>
      <c r="L6964" s="9">
        <v>0.29714956562653</v>
      </c>
      <c r="N6964" s="32">
        <f>IF('System Design'!$F$8=1,'Hourly Demand and Generation'!G6964*'System Design'!$F$21,IF('System Design'!$F$8=2,'Hourly Demand and Generation'!H6964*'System Design'!$F$21,IF('System Design'!$F$8=3,'Hourly Demand and Generation'!I6964*'System Design'!$F$21)))</f>
        <v>0</v>
      </c>
      <c r="O6964" s="32">
        <f>IF('System Design'!$F$8=1,'Hourly Demand and Generation'!J6964*'System Design'!$F$22,IF('System Design'!$F$8=2,'Hourly Demand and Generation'!K6964*'System Design'!$F$22,IF('System Design'!$F$8=3,'Hourly Demand and Generation'!L6964*'System Design'!$F$22)))</f>
        <v>742.87391406632503</v>
      </c>
      <c r="Q6964" s="32">
        <f t="shared" si="1547"/>
        <v>0</v>
      </c>
      <c r="R6964" s="32">
        <f t="shared" si="1552"/>
        <v>5400</v>
      </c>
      <c r="S6964" s="32">
        <f t="shared" si="1553"/>
        <v>0</v>
      </c>
      <c r="T6964" s="32">
        <f t="shared" si="1554"/>
        <v>21600</v>
      </c>
      <c r="U6964" s="32">
        <f t="shared" si="1555"/>
        <v>0</v>
      </c>
      <c r="V6964" s="32">
        <f t="shared" si="1548"/>
        <v>427.87391406632503</v>
      </c>
      <c r="W6964" s="32">
        <f t="shared" si="1556"/>
        <v>427.87391406632503</v>
      </c>
      <c r="X6964" s="32">
        <f t="shared" si="1557"/>
        <v>427.87391406632503</v>
      </c>
    </row>
    <row r="6965" spans="1:24" x14ac:dyDescent="0.25">
      <c r="A6965" s="2"/>
      <c r="B6965" s="2" t="s">
        <v>11</v>
      </c>
      <c r="C6965" s="2">
        <f>C6964+1</f>
        <v>291</v>
      </c>
      <c r="D6965" s="2">
        <v>1</v>
      </c>
      <c r="E6965" s="2">
        <f t="shared" si="1551"/>
        <v>6961</v>
      </c>
      <c r="F6965" s="11">
        <v>270</v>
      </c>
      <c r="G6965" s="9">
        <v>0</v>
      </c>
      <c r="H6965" s="9">
        <v>0</v>
      </c>
      <c r="I6965" s="9">
        <v>0</v>
      </c>
      <c r="J6965" s="9">
        <v>0.18246373753197101</v>
      </c>
      <c r="K6965" s="9">
        <v>0.45</v>
      </c>
      <c r="L6965" s="9">
        <v>0.45</v>
      </c>
      <c r="N6965" s="32">
        <f>IF('System Design'!$F$8=1,'Hourly Demand and Generation'!G6965*'System Design'!$F$21,IF('System Design'!$F$8=2,'Hourly Demand and Generation'!H6965*'System Design'!$F$21,IF('System Design'!$F$8=3,'Hourly Demand and Generation'!I6965*'System Design'!$F$21)))</f>
        <v>0</v>
      </c>
      <c r="O6965" s="32">
        <f>IF('System Design'!$F$8=1,'Hourly Demand and Generation'!J6965*'System Design'!$F$22,IF('System Design'!$F$8=2,'Hourly Demand and Generation'!K6965*'System Design'!$F$22,IF('System Design'!$F$8=3,'Hourly Demand and Generation'!L6965*'System Design'!$F$22)))</f>
        <v>1125</v>
      </c>
      <c r="Q6965" s="32">
        <f t="shared" si="1547"/>
        <v>0</v>
      </c>
      <c r="R6965" s="32">
        <f t="shared" si="1552"/>
        <v>5400</v>
      </c>
      <c r="S6965" s="32">
        <f t="shared" si="1553"/>
        <v>0</v>
      </c>
      <c r="T6965" s="32">
        <f t="shared" si="1554"/>
        <v>21600</v>
      </c>
      <c r="U6965" s="32">
        <f t="shared" si="1555"/>
        <v>0</v>
      </c>
      <c r="V6965" s="32">
        <f t="shared" si="1548"/>
        <v>855</v>
      </c>
      <c r="W6965" s="32">
        <f t="shared" si="1556"/>
        <v>855</v>
      </c>
      <c r="X6965" s="32">
        <f t="shared" si="1557"/>
        <v>855</v>
      </c>
    </row>
    <row r="6966" spans="1:24" x14ac:dyDescent="0.25">
      <c r="A6966" s="2"/>
      <c r="B6966" s="2" t="s">
        <v>11</v>
      </c>
      <c r="C6966" s="2">
        <f>C6965</f>
        <v>291</v>
      </c>
      <c r="D6966" s="2">
        <f>D6965+1</f>
        <v>2</v>
      </c>
      <c r="E6966" s="2">
        <f t="shared" si="1551"/>
        <v>6962</v>
      </c>
      <c r="F6966" s="11">
        <v>247.5</v>
      </c>
      <c r="G6966" s="9">
        <v>0</v>
      </c>
      <c r="H6966" s="9">
        <v>0</v>
      </c>
      <c r="I6966" s="9">
        <v>0</v>
      </c>
      <c r="J6966" s="9">
        <v>0.16421736377877399</v>
      </c>
      <c r="K6966" s="9">
        <v>0.40500000000000003</v>
      </c>
      <c r="L6966" s="9">
        <v>0.40500000000000003</v>
      </c>
      <c r="N6966" s="32">
        <f>IF('System Design'!$F$8=1,'Hourly Demand and Generation'!G6966*'System Design'!$F$21,IF('System Design'!$F$8=2,'Hourly Demand and Generation'!H6966*'System Design'!$F$21,IF('System Design'!$F$8=3,'Hourly Demand and Generation'!I6966*'System Design'!$F$21)))</f>
        <v>0</v>
      </c>
      <c r="O6966" s="32">
        <f>IF('System Design'!$F$8=1,'Hourly Demand and Generation'!J6966*'System Design'!$F$22,IF('System Design'!$F$8=2,'Hourly Demand and Generation'!K6966*'System Design'!$F$22,IF('System Design'!$F$8=3,'Hourly Demand and Generation'!L6966*'System Design'!$F$22)))</f>
        <v>1012.5000000000001</v>
      </c>
      <c r="Q6966" s="32">
        <f t="shared" si="1547"/>
        <v>0</v>
      </c>
      <c r="R6966" s="32">
        <f t="shared" si="1552"/>
        <v>5400</v>
      </c>
      <c r="S6966" s="32">
        <f t="shared" si="1553"/>
        <v>0</v>
      </c>
      <c r="T6966" s="32">
        <f t="shared" si="1554"/>
        <v>21600</v>
      </c>
      <c r="U6966" s="32">
        <f t="shared" si="1555"/>
        <v>0</v>
      </c>
      <c r="V6966" s="32">
        <f t="shared" si="1548"/>
        <v>765.00000000000011</v>
      </c>
      <c r="W6966" s="32">
        <f t="shared" si="1556"/>
        <v>765.00000000000011</v>
      </c>
      <c r="X6966" s="32">
        <f t="shared" si="1557"/>
        <v>765.00000000000011</v>
      </c>
    </row>
    <row r="6967" spans="1:24" x14ac:dyDescent="0.25">
      <c r="A6967" s="2"/>
      <c r="B6967" s="2" t="s">
        <v>11</v>
      </c>
      <c r="C6967" s="2">
        <f t="shared" ref="C6967:C6988" si="1560">C6966</f>
        <v>291</v>
      </c>
      <c r="D6967" s="2">
        <f t="shared" ref="D6967:D6988" si="1561">D6966+1</f>
        <v>3</v>
      </c>
      <c r="E6967" s="2">
        <f t="shared" si="1551"/>
        <v>6963</v>
      </c>
      <c r="F6967" s="11">
        <v>225</v>
      </c>
      <c r="G6967" s="9">
        <v>0</v>
      </c>
      <c r="H6967" s="9">
        <v>0</v>
      </c>
      <c r="I6967" s="9">
        <v>0</v>
      </c>
      <c r="J6967" s="9">
        <v>0.16421736377877399</v>
      </c>
      <c r="K6967" s="9">
        <v>0.40500000000000003</v>
      </c>
      <c r="L6967" s="9">
        <v>0.40500000000000003</v>
      </c>
      <c r="N6967" s="32">
        <f>IF('System Design'!$F$8=1,'Hourly Demand and Generation'!G6967*'System Design'!$F$21,IF('System Design'!$F$8=2,'Hourly Demand and Generation'!H6967*'System Design'!$F$21,IF('System Design'!$F$8=3,'Hourly Demand and Generation'!I6967*'System Design'!$F$21)))</f>
        <v>0</v>
      </c>
      <c r="O6967" s="32">
        <f>IF('System Design'!$F$8=1,'Hourly Demand and Generation'!J6967*'System Design'!$F$22,IF('System Design'!$F$8=2,'Hourly Demand and Generation'!K6967*'System Design'!$F$22,IF('System Design'!$F$8=3,'Hourly Demand and Generation'!L6967*'System Design'!$F$22)))</f>
        <v>1012.5000000000001</v>
      </c>
      <c r="Q6967" s="32">
        <f t="shared" si="1547"/>
        <v>0</v>
      </c>
      <c r="R6967" s="32">
        <f t="shared" si="1552"/>
        <v>5400</v>
      </c>
      <c r="S6967" s="32">
        <f t="shared" si="1553"/>
        <v>0</v>
      </c>
      <c r="T6967" s="32">
        <f t="shared" si="1554"/>
        <v>21600</v>
      </c>
      <c r="U6967" s="32">
        <f t="shared" si="1555"/>
        <v>0</v>
      </c>
      <c r="V6967" s="32">
        <f t="shared" si="1548"/>
        <v>787.50000000000011</v>
      </c>
      <c r="W6967" s="32">
        <f t="shared" si="1556"/>
        <v>787.50000000000011</v>
      </c>
      <c r="X6967" s="32">
        <f t="shared" si="1557"/>
        <v>787.50000000000011</v>
      </c>
    </row>
    <row r="6968" spans="1:24" x14ac:dyDescent="0.25">
      <c r="A6968" s="2"/>
      <c r="B6968" s="2" t="s">
        <v>11</v>
      </c>
      <c r="C6968" s="2">
        <f t="shared" si="1560"/>
        <v>291</v>
      </c>
      <c r="D6968" s="2">
        <f t="shared" si="1561"/>
        <v>4</v>
      </c>
      <c r="E6968" s="2">
        <f t="shared" si="1551"/>
        <v>6964</v>
      </c>
      <c r="F6968" s="11">
        <v>270</v>
      </c>
      <c r="G6968" s="9">
        <v>0</v>
      </c>
      <c r="H6968" s="9">
        <v>0</v>
      </c>
      <c r="I6968" s="9">
        <v>0</v>
      </c>
      <c r="J6968" s="9">
        <v>0.18246373753197101</v>
      </c>
      <c r="K6968" s="9">
        <v>0.45</v>
      </c>
      <c r="L6968" s="9">
        <v>0.45</v>
      </c>
      <c r="N6968" s="32">
        <f>IF('System Design'!$F$8=1,'Hourly Demand and Generation'!G6968*'System Design'!$F$21,IF('System Design'!$F$8=2,'Hourly Demand and Generation'!H6968*'System Design'!$F$21,IF('System Design'!$F$8=3,'Hourly Demand and Generation'!I6968*'System Design'!$F$21)))</f>
        <v>0</v>
      </c>
      <c r="O6968" s="32">
        <f>IF('System Design'!$F$8=1,'Hourly Demand and Generation'!J6968*'System Design'!$F$22,IF('System Design'!$F$8=2,'Hourly Demand and Generation'!K6968*'System Design'!$F$22,IF('System Design'!$F$8=3,'Hourly Demand and Generation'!L6968*'System Design'!$F$22)))</f>
        <v>1125</v>
      </c>
      <c r="Q6968" s="32">
        <f t="shared" si="1547"/>
        <v>0</v>
      </c>
      <c r="R6968" s="32">
        <f t="shared" si="1552"/>
        <v>5400</v>
      </c>
      <c r="S6968" s="32">
        <f t="shared" si="1553"/>
        <v>0</v>
      </c>
      <c r="T6968" s="32">
        <f t="shared" si="1554"/>
        <v>21600</v>
      </c>
      <c r="U6968" s="32">
        <f t="shared" si="1555"/>
        <v>0</v>
      </c>
      <c r="V6968" s="32">
        <f t="shared" si="1548"/>
        <v>855</v>
      </c>
      <c r="W6968" s="32">
        <f t="shared" si="1556"/>
        <v>855</v>
      </c>
      <c r="X6968" s="32">
        <f t="shared" si="1557"/>
        <v>855</v>
      </c>
    </row>
    <row r="6969" spans="1:24" x14ac:dyDescent="0.25">
      <c r="A6969" s="2"/>
      <c r="B6969" s="2" t="s">
        <v>11</v>
      </c>
      <c r="C6969" s="2">
        <f t="shared" si="1560"/>
        <v>291</v>
      </c>
      <c r="D6969" s="2">
        <f t="shared" si="1561"/>
        <v>5</v>
      </c>
      <c r="E6969" s="2">
        <f t="shared" si="1551"/>
        <v>6965</v>
      </c>
      <c r="F6969" s="11">
        <v>292.5</v>
      </c>
      <c r="G6969" s="9">
        <v>0</v>
      </c>
      <c r="H6969" s="9">
        <v>2.5600000000000001E-2</v>
      </c>
      <c r="I6969" s="9">
        <v>5.1200000000000002E-2</v>
      </c>
      <c r="J6969" s="9">
        <v>0.14597099002557701</v>
      </c>
      <c r="K6969" s="9">
        <v>0.36</v>
      </c>
      <c r="L6969" s="9">
        <v>0.36</v>
      </c>
      <c r="N6969" s="32">
        <f>IF('System Design'!$F$8=1,'Hourly Demand and Generation'!G6969*'System Design'!$F$21,IF('System Design'!$F$8=2,'Hourly Demand and Generation'!H6969*'System Design'!$F$21,IF('System Design'!$F$8=3,'Hourly Demand and Generation'!I6969*'System Design'!$F$21)))</f>
        <v>25.6</v>
      </c>
      <c r="O6969" s="32">
        <f>IF('System Design'!$F$8=1,'Hourly Demand and Generation'!J6969*'System Design'!$F$22,IF('System Design'!$F$8=2,'Hourly Demand and Generation'!K6969*'System Design'!$F$22,IF('System Design'!$F$8=3,'Hourly Demand and Generation'!L6969*'System Design'!$F$22)))</f>
        <v>900</v>
      </c>
      <c r="Q6969" s="32">
        <f t="shared" si="1547"/>
        <v>0</v>
      </c>
      <c r="R6969" s="32">
        <f t="shared" si="1552"/>
        <v>5400</v>
      </c>
      <c r="S6969" s="32">
        <f t="shared" si="1553"/>
        <v>0</v>
      </c>
      <c r="T6969" s="32">
        <f t="shared" si="1554"/>
        <v>21600</v>
      </c>
      <c r="U6969" s="32">
        <f t="shared" si="1555"/>
        <v>0</v>
      </c>
      <c r="V6969" s="32">
        <f t="shared" si="1548"/>
        <v>633.1</v>
      </c>
      <c r="W6969" s="32">
        <f t="shared" si="1556"/>
        <v>633.1</v>
      </c>
      <c r="X6969" s="32">
        <f t="shared" si="1557"/>
        <v>633.1</v>
      </c>
    </row>
    <row r="6970" spans="1:24" x14ac:dyDescent="0.25">
      <c r="A6970" s="2"/>
      <c r="B6970" s="2" t="s">
        <v>11</v>
      </c>
      <c r="C6970" s="2">
        <f t="shared" si="1560"/>
        <v>291</v>
      </c>
      <c r="D6970" s="2">
        <f t="shared" si="1561"/>
        <v>6</v>
      </c>
      <c r="E6970" s="2">
        <f t="shared" si="1551"/>
        <v>6966</v>
      </c>
      <c r="F6970" s="11">
        <v>315</v>
      </c>
      <c r="G6970" s="9">
        <v>5.1200000000000002E-2</v>
      </c>
      <c r="H6970" s="9">
        <v>0.08</v>
      </c>
      <c r="I6970" s="9">
        <v>0.10879999999999999</v>
      </c>
      <c r="J6970" s="9">
        <v>0.14597099002557701</v>
      </c>
      <c r="K6970" s="9">
        <v>0.36</v>
      </c>
      <c r="L6970" s="9">
        <v>0.36</v>
      </c>
      <c r="N6970" s="32">
        <f>IF('System Design'!$F$8=1,'Hourly Demand and Generation'!G6970*'System Design'!$F$21,IF('System Design'!$F$8=2,'Hourly Demand and Generation'!H6970*'System Design'!$F$21,IF('System Design'!$F$8=3,'Hourly Demand and Generation'!I6970*'System Design'!$F$21)))</f>
        <v>54.4</v>
      </c>
      <c r="O6970" s="32">
        <f>IF('System Design'!$F$8=1,'Hourly Demand and Generation'!J6970*'System Design'!$F$22,IF('System Design'!$F$8=2,'Hourly Demand and Generation'!K6970*'System Design'!$F$22,IF('System Design'!$F$8=3,'Hourly Demand and Generation'!L6970*'System Design'!$F$22)))</f>
        <v>900</v>
      </c>
      <c r="Q6970" s="32">
        <f t="shared" si="1547"/>
        <v>0</v>
      </c>
      <c r="R6970" s="32">
        <f t="shared" si="1552"/>
        <v>5400</v>
      </c>
      <c r="S6970" s="32">
        <f t="shared" si="1553"/>
        <v>0</v>
      </c>
      <c r="T6970" s="32">
        <f t="shared" si="1554"/>
        <v>21600</v>
      </c>
      <c r="U6970" s="32">
        <f t="shared" si="1555"/>
        <v>0</v>
      </c>
      <c r="V6970" s="32">
        <f t="shared" si="1548"/>
        <v>639.4</v>
      </c>
      <c r="W6970" s="32">
        <f t="shared" si="1556"/>
        <v>639.4</v>
      </c>
      <c r="X6970" s="32">
        <f t="shared" si="1557"/>
        <v>639.4</v>
      </c>
    </row>
    <row r="6971" spans="1:24" x14ac:dyDescent="0.25">
      <c r="A6971" s="2"/>
      <c r="B6971" s="2" t="s">
        <v>11</v>
      </c>
      <c r="C6971" s="2">
        <f t="shared" si="1560"/>
        <v>291</v>
      </c>
      <c r="D6971" s="2">
        <f t="shared" si="1561"/>
        <v>7</v>
      </c>
      <c r="E6971" s="2">
        <f t="shared" si="1551"/>
        <v>6967</v>
      </c>
      <c r="F6971" s="11">
        <v>337.5</v>
      </c>
      <c r="G6971" s="9">
        <v>0.10879999999999999</v>
      </c>
      <c r="H6971" s="9">
        <v>0.13439999999999999</v>
      </c>
      <c r="I6971" s="9">
        <v>0.16</v>
      </c>
      <c r="J6971" s="9">
        <v>0.16421736377877399</v>
      </c>
      <c r="K6971" s="9">
        <v>0.40500000000000003</v>
      </c>
      <c r="L6971" s="9">
        <v>0.40500000000000003</v>
      </c>
      <c r="N6971" s="32">
        <f>IF('System Design'!$F$8=1,'Hourly Demand and Generation'!G6971*'System Design'!$F$21,IF('System Design'!$F$8=2,'Hourly Demand and Generation'!H6971*'System Design'!$F$21,IF('System Design'!$F$8=3,'Hourly Demand and Generation'!I6971*'System Design'!$F$21)))</f>
        <v>80</v>
      </c>
      <c r="O6971" s="32">
        <f>IF('System Design'!$F$8=1,'Hourly Demand and Generation'!J6971*'System Design'!$F$22,IF('System Design'!$F$8=2,'Hourly Demand and Generation'!K6971*'System Design'!$F$22,IF('System Design'!$F$8=3,'Hourly Demand and Generation'!L6971*'System Design'!$F$22)))</f>
        <v>1012.5000000000001</v>
      </c>
      <c r="Q6971" s="32">
        <f t="shared" si="1547"/>
        <v>0</v>
      </c>
      <c r="R6971" s="32">
        <f t="shared" si="1552"/>
        <v>5400</v>
      </c>
      <c r="S6971" s="32">
        <f t="shared" si="1553"/>
        <v>0</v>
      </c>
      <c r="T6971" s="32">
        <f t="shared" si="1554"/>
        <v>21600</v>
      </c>
      <c r="U6971" s="32">
        <f t="shared" si="1555"/>
        <v>0</v>
      </c>
      <c r="V6971" s="32">
        <f t="shared" si="1548"/>
        <v>755</v>
      </c>
      <c r="W6971" s="32">
        <f t="shared" si="1556"/>
        <v>755</v>
      </c>
      <c r="X6971" s="32">
        <f t="shared" si="1557"/>
        <v>755</v>
      </c>
    </row>
    <row r="6972" spans="1:24" x14ac:dyDescent="0.25">
      <c r="A6972" s="2"/>
      <c r="B6972" s="2" t="s">
        <v>11</v>
      </c>
      <c r="C6972" s="2">
        <f t="shared" si="1560"/>
        <v>291</v>
      </c>
      <c r="D6972" s="2">
        <f t="shared" si="1561"/>
        <v>8</v>
      </c>
      <c r="E6972" s="2">
        <f t="shared" si="1551"/>
        <v>6968</v>
      </c>
      <c r="F6972" s="11">
        <v>360</v>
      </c>
      <c r="G6972" s="9">
        <v>0.2112</v>
      </c>
      <c r="H6972" s="9">
        <v>0.24</v>
      </c>
      <c r="I6972" s="9">
        <v>0.26879999999999998</v>
      </c>
      <c r="J6972" s="9">
        <v>0.16421736377877399</v>
      </c>
      <c r="K6972" s="9">
        <v>0.40500000000000003</v>
      </c>
      <c r="L6972" s="9">
        <v>0.40500000000000003</v>
      </c>
      <c r="N6972" s="32">
        <f>IF('System Design'!$F$8=1,'Hourly Demand and Generation'!G6972*'System Design'!$F$21,IF('System Design'!$F$8=2,'Hourly Demand and Generation'!H6972*'System Design'!$F$21,IF('System Design'!$F$8=3,'Hourly Demand and Generation'!I6972*'System Design'!$F$21)))</f>
        <v>134.4</v>
      </c>
      <c r="O6972" s="32">
        <f>IF('System Design'!$F$8=1,'Hourly Demand and Generation'!J6972*'System Design'!$F$22,IF('System Design'!$F$8=2,'Hourly Demand and Generation'!K6972*'System Design'!$F$22,IF('System Design'!$F$8=3,'Hourly Demand and Generation'!L6972*'System Design'!$F$22)))</f>
        <v>1012.5000000000001</v>
      </c>
      <c r="Q6972" s="32">
        <f t="shared" si="1547"/>
        <v>0</v>
      </c>
      <c r="R6972" s="32">
        <f t="shared" si="1552"/>
        <v>5400</v>
      </c>
      <c r="S6972" s="32">
        <f t="shared" si="1553"/>
        <v>0</v>
      </c>
      <c r="T6972" s="32">
        <f t="shared" si="1554"/>
        <v>21600</v>
      </c>
      <c r="U6972" s="32">
        <f t="shared" si="1555"/>
        <v>0</v>
      </c>
      <c r="V6972" s="32">
        <f t="shared" si="1548"/>
        <v>786.90000000000009</v>
      </c>
      <c r="W6972" s="32">
        <f t="shared" si="1556"/>
        <v>786.90000000000009</v>
      </c>
      <c r="X6972" s="32">
        <f t="shared" si="1557"/>
        <v>786.90000000000009</v>
      </c>
    </row>
    <row r="6973" spans="1:24" x14ac:dyDescent="0.25">
      <c r="A6973" s="2"/>
      <c r="B6973" s="2" t="s">
        <v>11</v>
      </c>
      <c r="C6973" s="2">
        <f t="shared" si="1560"/>
        <v>291</v>
      </c>
      <c r="D6973" s="2">
        <f t="shared" si="1561"/>
        <v>9</v>
      </c>
      <c r="E6973" s="2">
        <f t="shared" si="1551"/>
        <v>6969</v>
      </c>
      <c r="F6973" s="11">
        <v>360</v>
      </c>
      <c r="G6973" s="9">
        <v>0.32</v>
      </c>
      <c r="H6973" s="9">
        <v>0.34560000000000002</v>
      </c>
      <c r="I6973" s="9">
        <v>0.37119999999999997</v>
      </c>
      <c r="J6973" s="9">
        <v>0.14597099002557701</v>
      </c>
      <c r="K6973" s="9">
        <v>0.36</v>
      </c>
      <c r="L6973" s="9">
        <v>0.36</v>
      </c>
      <c r="N6973" s="32">
        <f>IF('System Design'!$F$8=1,'Hourly Demand and Generation'!G6973*'System Design'!$F$21,IF('System Design'!$F$8=2,'Hourly Demand and Generation'!H6973*'System Design'!$F$21,IF('System Design'!$F$8=3,'Hourly Demand and Generation'!I6973*'System Design'!$F$21)))</f>
        <v>185.6</v>
      </c>
      <c r="O6973" s="32">
        <f>IF('System Design'!$F$8=1,'Hourly Demand and Generation'!J6973*'System Design'!$F$22,IF('System Design'!$F$8=2,'Hourly Demand and Generation'!K6973*'System Design'!$F$22,IF('System Design'!$F$8=3,'Hourly Demand and Generation'!L6973*'System Design'!$F$22)))</f>
        <v>900</v>
      </c>
      <c r="Q6973" s="32">
        <f t="shared" si="1547"/>
        <v>0</v>
      </c>
      <c r="R6973" s="32">
        <f t="shared" si="1552"/>
        <v>5400</v>
      </c>
      <c r="S6973" s="32">
        <f t="shared" si="1553"/>
        <v>0</v>
      </c>
      <c r="T6973" s="32">
        <f t="shared" si="1554"/>
        <v>21600</v>
      </c>
      <c r="U6973" s="32">
        <f t="shared" si="1555"/>
        <v>0</v>
      </c>
      <c r="V6973" s="32">
        <f t="shared" si="1548"/>
        <v>725.59999999999991</v>
      </c>
      <c r="W6973" s="32">
        <f t="shared" si="1556"/>
        <v>725.59999999999991</v>
      </c>
      <c r="X6973" s="32">
        <f t="shared" si="1557"/>
        <v>725.59999999999991</v>
      </c>
    </row>
    <row r="6974" spans="1:24" x14ac:dyDescent="0.25">
      <c r="A6974" s="2"/>
      <c r="B6974" s="2" t="s">
        <v>11</v>
      </c>
      <c r="C6974" s="2">
        <f t="shared" si="1560"/>
        <v>291</v>
      </c>
      <c r="D6974" s="2">
        <f t="shared" si="1561"/>
        <v>10</v>
      </c>
      <c r="E6974" s="2">
        <f t="shared" si="1551"/>
        <v>6970</v>
      </c>
      <c r="F6974" s="11">
        <v>351</v>
      </c>
      <c r="G6974" s="9">
        <v>0.42880000000000001</v>
      </c>
      <c r="H6974" s="9">
        <v>0.45440000000000003</v>
      </c>
      <c r="I6974" s="9">
        <v>0.48</v>
      </c>
      <c r="J6974" s="9">
        <v>0.16421736377877399</v>
      </c>
      <c r="K6974" s="9">
        <v>0.40500000000000003</v>
      </c>
      <c r="L6974" s="9">
        <v>0.40500000000000003</v>
      </c>
      <c r="N6974" s="32">
        <f>IF('System Design'!$F$8=1,'Hourly Demand and Generation'!G6974*'System Design'!$F$21,IF('System Design'!$F$8=2,'Hourly Demand and Generation'!H6974*'System Design'!$F$21,IF('System Design'!$F$8=3,'Hourly Demand and Generation'!I6974*'System Design'!$F$21)))</f>
        <v>240</v>
      </c>
      <c r="O6974" s="32">
        <f>IF('System Design'!$F$8=1,'Hourly Demand and Generation'!J6974*'System Design'!$F$22,IF('System Design'!$F$8=2,'Hourly Demand and Generation'!K6974*'System Design'!$F$22,IF('System Design'!$F$8=3,'Hourly Demand and Generation'!L6974*'System Design'!$F$22)))</f>
        <v>1012.5000000000001</v>
      </c>
      <c r="Q6974" s="32">
        <f t="shared" si="1547"/>
        <v>0</v>
      </c>
      <c r="R6974" s="32">
        <f t="shared" si="1552"/>
        <v>5400</v>
      </c>
      <c r="S6974" s="32">
        <f t="shared" si="1553"/>
        <v>0</v>
      </c>
      <c r="T6974" s="32">
        <f t="shared" si="1554"/>
        <v>21600</v>
      </c>
      <c r="U6974" s="32">
        <f t="shared" si="1555"/>
        <v>0</v>
      </c>
      <c r="V6974" s="32">
        <f t="shared" si="1548"/>
        <v>901.5</v>
      </c>
      <c r="W6974" s="32">
        <f t="shared" si="1556"/>
        <v>901.5</v>
      </c>
      <c r="X6974" s="32">
        <f t="shared" si="1557"/>
        <v>901.5</v>
      </c>
    </row>
    <row r="6975" spans="1:24" x14ac:dyDescent="0.25">
      <c r="A6975" s="2"/>
      <c r="B6975" s="2" t="s">
        <v>11</v>
      </c>
      <c r="C6975" s="2">
        <f t="shared" si="1560"/>
        <v>291</v>
      </c>
      <c r="D6975" s="2">
        <f t="shared" si="1561"/>
        <v>11</v>
      </c>
      <c r="E6975" s="2">
        <f t="shared" si="1551"/>
        <v>6971</v>
      </c>
      <c r="F6975" s="11">
        <v>346.5</v>
      </c>
      <c r="G6975" s="9">
        <v>0.53120000000000001</v>
      </c>
      <c r="H6975" s="9">
        <v>0.56000000000000005</v>
      </c>
      <c r="I6975" s="9">
        <v>0.58879999999999999</v>
      </c>
      <c r="J6975" s="9">
        <v>0.14597099002557701</v>
      </c>
      <c r="K6975" s="9">
        <v>0.36</v>
      </c>
      <c r="L6975" s="9">
        <v>0.36</v>
      </c>
      <c r="N6975" s="32">
        <f>IF('System Design'!$F$8=1,'Hourly Demand and Generation'!G6975*'System Design'!$F$21,IF('System Design'!$F$8=2,'Hourly Demand and Generation'!H6975*'System Design'!$F$21,IF('System Design'!$F$8=3,'Hourly Demand and Generation'!I6975*'System Design'!$F$21)))</f>
        <v>294.39999999999998</v>
      </c>
      <c r="O6975" s="32">
        <f>IF('System Design'!$F$8=1,'Hourly Demand and Generation'!J6975*'System Design'!$F$22,IF('System Design'!$F$8=2,'Hourly Demand and Generation'!K6975*'System Design'!$F$22,IF('System Design'!$F$8=3,'Hourly Demand and Generation'!L6975*'System Design'!$F$22)))</f>
        <v>900</v>
      </c>
      <c r="Q6975" s="32">
        <f t="shared" si="1547"/>
        <v>0</v>
      </c>
      <c r="R6975" s="32">
        <f t="shared" si="1552"/>
        <v>5400</v>
      </c>
      <c r="S6975" s="32">
        <f t="shared" si="1553"/>
        <v>0</v>
      </c>
      <c r="T6975" s="32">
        <f t="shared" si="1554"/>
        <v>21600</v>
      </c>
      <c r="U6975" s="32">
        <f t="shared" si="1555"/>
        <v>0</v>
      </c>
      <c r="V6975" s="32">
        <f t="shared" si="1548"/>
        <v>847.90000000000009</v>
      </c>
      <c r="W6975" s="32">
        <f t="shared" si="1556"/>
        <v>847.90000000000009</v>
      </c>
      <c r="X6975" s="32">
        <f t="shared" si="1557"/>
        <v>847.90000000000009</v>
      </c>
    </row>
    <row r="6976" spans="1:24" x14ac:dyDescent="0.25">
      <c r="A6976" s="2"/>
      <c r="B6976" s="2" t="s">
        <v>11</v>
      </c>
      <c r="C6976" s="2">
        <f t="shared" si="1560"/>
        <v>291</v>
      </c>
      <c r="D6976" s="2">
        <f t="shared" si="1561"/>
        <v>12</v>
      </c>
      <c r="E6976" s="2">
        <f t="shared" si="1551"/>
        <v>6972</v>
      </c>
      <c r="F6976" s="11">
        <v>346.5</v>
      </c>
      <c r="G6976" s="9">
        <v>0.64</v>
      </c>
      <c r="H6976" s="9">
        <v>0.64</v>
      </c>
      <c r="I6976" s="9">
        <v>0.64</v>
      </c>
      <c r="J6976" s="9">
        <v>0.13684780314897799</v>
      </c>
      <c r="K6976" s="9">
        <v>0.33750000000000002</v>
      </c>
      <c r="L6976" s="9">
        <v>0.33750000000000002</v>
      </c>
      <c r="N6976" s="32">
        <f>IF('System Design'!$F$8=1,'Hourly Demand and Generation'!G6976*'System Design'!$F$21,IF('System Design'!$F$8=2,'Hourly Demand and Generation'!H6976*'System Design'!$F$21,IF('System Design'!$F$8=3,'Hourly Demand and Generation'!I6976*'System Design'!$F$21)))</f>
        <v>320</v>
      </c>
      <c r="O6976" s="32">
        <f>IF('System Design'!$F$8=1,'Hourly Demand and Generation'!J6976*'System Design'!$F$22,IF('System Design'!$F$8=2,'Hourly Demand and Generation'!K6976*'System Design'!$F$22,IF('System Design'!$F$8=3,'Hourly Demand and Generation'!L6976*'System Design'!$F$22)))</f>
        <v>843.75</v>
      </c>
      <c r="Q6976" s="32">
        <f t="shared" si="1547"/>
        <v>0</v>
      </c>
      <c r="R6976" s="32">
        <f t="shared" si="1552"/>
        <v>5400</v>
      </c>
      <c r="S6976" s="32">
        <f t="shared" si="1553"/>
        <v>0</v>
      </c>
      <c r="T6976" s="32">
        <f t="shared" si="1554"/>
        <v>21600</v>
      </c>
      <c r="U6976" s="32">
        <f t="shared" si="1555"/>
        <v>0</v>
      </c>
      <c r="V6976" s="32">
        <f t="shared" si="1548"/>
        <v>817.25</v>
      </c>
      <c r="W6976" s="32">
        <f t="shared" si="1556"/>
        <v>817.25</v>
      </c>
      <c r="X6976" s="32">
        <f t="shared" si="1557"/>
        <v>817.25</v>
      </c>
    </row>
    <row r="6977" spans="1:24" x14ac:dyDescent="0.25">
      <c r="A6977" s="2"/>
      <c r="B6977" s="2" t="s">
        <v>11</v>
      </c>
      <c r="C6977" s="2">
        <f t="shared" si="1560"/>
        <v>291</v>
      </c>
      <c r="D6977" s="2">
        <f t="shared" si="1561"/>
        <v>13</v>
      </c>
      <c r="E6977" s="2">
        <f t="shared" si="1551"/>
        <v>6973</v>
      </c>
      <c r="F6977" s="11">
        <v>360</v>
      </c>
      <c r="G6977" s="9">
        <v>0.53120000000000001</v>
      </c>
      <c r="H6977" s="9">
        <v>0.56000000000000005</v>
      </c>
      <c r="I6977" s="9">
        <v>0.58879999999999999</v>
      </c>
      <c r="J6977" s="9">
        <v>0.14597099002557701</v>
      </c>
      <c r="K6977" s="9">
        <v>0.36</v>
      </c>
      <c r="L6977" s="9">
        <v>0.36</v>
      </c>
      <c r="N6977" s="32">
        <f>IF('System Design'!$F$8=1,'Hourly Demand and Generation'!G6977*'System Design'!$F$21,IF('System Design'!$F$8=2,'Hourly Demand and Generation'!H6977*'System Design'!$F$21,IF('System Design'!$F$8=3,'Hourly Demand and Generation'!I6977*'System Design'!$F$21)))</f>
        <v>294.39999999999998</v>
      </c>
      <c r="O6977" s="32">
        <f>IF('System Design'!$F$8=1,'Hourly Demand and Generation'!J6977*'System Design'!$F$22,IF('System Design'!$F$8=2,'Hourly Demand and Generation'!K6977*'System Design'!$F$22,IF('System Design'!$F$8=3,'Hourly Demand and Generation'!L6977*'System Design'!$F$22)))</f>
        <v>900</v>
      </c>
      <c r="Q6977" s="32">
        <f t="shared" si="1547"/>
        <v>0</v>
      </c>
      <c r="R6977" s="32">
        <f t="shared" si="1552"/>
        <v>5400</v>
      </c>
      <c r="S6977" s="32">
        <f t="shared" si="1553"/>
        <v>0</v>
      </c>
      <c r="T6977" s="32">
        <f t="shared" si="1554"/>
        <v>21600</v>
      </c>
      <c r="U6977" s="32">
        <f t="shared" si="1555"/>
        <v>0</v>
      </c>
      <c r="V6977" s="32">
        <f t="shared" si="1548"/>
        <v>834.40000000000009</v>
      </c>
      <c r="W6977" s="32">
        <f t="shared" si="1556"/>
        <v>834.40000000000009</v>
      </c>
      <c r="X6977" s="32">
        <f t="shared" si="1557"/>
        <v>834.40000000000009</v>
      </c>
    </row>
    <row r="6978" spans="1:24" x14ac:dyDescent="0.25">
      <c r="A6978" s="2"/>
      <c r="B6978" s="2" t="s">
        <v>11</v>
      </c>
      <c r="C6978" s="2">
        <f t="shared" si="1560"/>
        <v>291</v>
      </c>
      <c r="D6978" s="2">
        <f t="shared" si="1561"/>
        <v>14</v>
      </c>
      <c r="E6978" s="2">
        <f t="shared" si="1551"/>
        <v>6974</v>
      </c>
      <c r="F6978" s="11">
        <v>360</v>
      </c>
      <c r="G6978" s="9">
        <v>0.42880000000000001</v>
      </c>
      <c r="H6978" s="9">
        <v>0.45440000000000003</v>
      </c>
      <c r="I6978" s="9">
        <v>0.48</v>
      </c>
      <c r="J6978" s="9">
        <v>0.155094176902175</v>
      </c>
      <c r="K6978" s="9">
        <v>0.38250000000000001</v>
      </c>
      <c r="L6978" s="9">
        <v>0.38250000000000001</v>
      </c>
      <c r="N6978" s="32">
        <f>IF('System Design'!$F$8=1,'Hourly Demand and Generation'!G6978*'System Design'!$F$21,IF('System Design'!$F$8=2,'Hourly Demand and Generation'!H6978*'System Design'!$F$21,IF('System Design'!$F$8=3,'Hourly Demand and Generation'!I6978*'System Design'!$F$21)))</f>
        <v>240</v>
      </c>
      <c r="O6978" s="32">
        <f>IF('System Design'!$F$8=1,'Hourly Demand and Generation'!J6978*'System Design'!$F$22,IF('System Design'!$F$8=2,'Hourly Demand and Generation'!K6978*'System Design'!$F$22,IF('System Design'!$F$8=3,'Hourly Demand and Generation'!L6978*'System Design'!$F$22)))</f>
        <v>956.25</v>
      </c>
      <c r="Q6978" s="32">
        <f t="shared" si="1547"/>
        <v>0</v>
      </c>
      <c r="R6978" s="32">
        <f t="shared" si="1552"/>
        <v>5400</v>
      </c>
      <c r="S6978" s="32">
        <f t="shared" si="1553"/>
        <v>0</v>
      </c>
      <c r="T6978" s="32">
        <f t="shared" si="1554"/>
        <v>21600</v>
      </c>
      <c r="U6978" s="32">
        <f t="shared" si="1555"/>
        <v>0</v>
      </c>
      <c r="V6978" s="32">
        <f t="shared" si="1548"/>
        <v>836.25</v>
      </c>
      <c r="W6978" s="32">
        <f t="shared" si="1556"/>
        <v>836.25</v>
      </c>
      <c r="X6978" s="32">
        <f t="shared" si="1557"/>
        <v>836.25</v>
      </c>
    </row>
    <row r="6979" spans="1:24" x14ac:dyDescent="0.25">
      <c r="A6979" s="2"/>
      <c r="B6979" s="2" t="s">
        <v>11</v>
      </c>
      <c r="C6979" s="2">
        <f t="shared" si="1560"/>
        <v>291</v>
      </c>
      <c r="D6979" s="2">
        <f t="shared" si="1561"/>
        <v>15</v>
      </c>
      <c r="E6979" s="2">
        <f t="shared" si="1551"/>
        <v>6975</v>
      </c>
      <c r="F6979" s="11">
        <v>382.5</v>
      </c>
      <c r="G6979" s="9">
        <v>0.32</v>
      </c>
      <c r="H6979" s="9">
        <v>0.34560000000000002</v>
      </c>
      <c r="I6979" s="9">
        <v>0.37119999999999997</v>
      </c>
      <c r="J6979" s="9">
        <v>0.16421736377877399</v>
      </c>
      <c r="K6979" s="9">
        <v>0.40500000000000003</v>
      </c>
      <c r="L6979" s="9">
        <v>0.40500000000000003</v>
      </c>
      <c r="N6979" s="32">
        <f>IF('System Design'!$F$8=1,'Hourly Demand and Generation'!G6979*'System Design'!$F$21,IF('System Design'!$F$8=2,'Hourly Demand and Generation'!H6979*'System Design'!$F$21,IF('System Design'!$F$8=3,'Hourly Demand and Generation'!I6979*'System Design'!$F$21)))</f>
        <v>185.6</v>
      </c>
      <c r="O6979" s="32">
        <f>IF('System Design'!$F$8=1,'Hourly Demand and Generation'!J6979*'System Design'!$F$22,IF('System Design'!$F$8=2,'Hourly Demand and Generation'!K6979*'System Design'!$F$22,IF('System Design'!$F$8=3,'Hourly Demand and Generation'!L6979*'System Design'!$F$22)))</f>
        <v>1012.5000000000001</v>
      </c>
      <c r="Q6979" s="32">
        <f t="shared" si="1547"/>
        <v>0</v>
      </c>
      <c r="R6979" s="32">
        <f t="shared" si="1552"/>
        <v>5400</v>
      </c>
      <c r="S6979" s="32">
        <f t="shared" si="1553"/>
        <v>0</v>
      </c>
      <c r="T6979" s="32">
        <f t="shared" si="1554"/>
        <v>21600</v>
      </c>
      <c r="U6979" s="32">
        <f t="shared" si="1555"/>
        <v>0</v>
      </c>
      <c r="V6979" s="32">
        <f t="shared" si="1548"/>
        <v>815.60000000000014</v>
      </c>
      <c r="W6979" s="32">
        <f t="shared" si="1556"/>
        <v>815.60000000000014</v>
      </c>
      <c r="X6979" s="32">
        <f t="shared" si="1557"/>
        <v>815.60000000000014</v>
      </c>
    </row>
    <row r="6980" spans="1:24" x14ac:dyDescent="0.25">
      <c r="A6980" s="2"/>
      <c r="B6980" s="2" t="s">
        <v>11</v>
      </c>
      <c r="C6980" s="2">
        <f t="shared" si="1560"/>
        <v>291</v>
      </c>
      <c r="D6980" s="2">
        <f t="shared" si="1561"/>
        <v>16</v>
      </c>
      <c r="E6980" s="2">
        <f t="shared" si="1551"/>
        <v>6976</v>
      </c>
      <c r="F6980" s="11">
        <v>405</v>
      </c>
      <c r="G6980" s="9">
        <v>0.2112</v>
      </c>
      <c r="H6980" s="9">
        <v>0.24</v>
      </c>
      <c r="I6980" s="9">
        <v>0.26879999999999998</v>
      </c>
      <c r="J6980" s="9">
        <v>0.16421736377877399</v>
      </c>
      <c r="K6980" s="9">
        <v>0.40500000000000003</v>
      </c>
      <c r="L6980" s="9">
        <v>0.40500000000000003</v>
      </c>
      <c r="N6980" s="32">
        <f>IF('System Design'!$F$8=1,'Hourly Demand and Generation'!G6980*'System Design'!$F$21,IF('System Design'!$F$8=2,'Hourly Demand and Generation'!H6980*'System Design'!$F$21,IF('System Design'!$F$8=3,'Hourly Demand and Generation'!I6980*'System Design'!$F$21)))</f>
        <v>134.4</v>
      </c>
      <c r="O6980" s="32">
        <f>IF('System Design'!$F$8=1,'Hourly Demand and Generation'!J6980*'System Design'!$F$22,IF('System Design'!$F$8=2,'Hourly Demand and Generation'!K6980*'System Design'!$F$22,IF('System Design'!$F$8=3,'Hourly Demand and Generation'!L6980*'System Design'!$F$22)))</f>
        <v>1012.5000000000001</v>
      </c>
      <c r="Q6980" s="32">
        <f t="shared" si="1547"/>
        <v>0</v>
      </c>
      <c r="R6980" s="32">
        <f t="shared" si="1552"/>
        <v>5400</v>
      </c>
      <c r="S6980" s="32">
        <f t="shared" si="1553"/>
        <v>0</v>
      </c>
      <c r="T6980" s="32">
        <f t="shared" si="1554"/>
        <v>21600</v>
      </c>
      <c r="U6980" s="32">
        <f t="shared" si="1555"/>
        <v>0</v>
      </c>
      <c r="V6980" s="32">
        <f t="shared" si="1548"/>
        <v>741.90000000000009</v>
      </c>
      <c r="W6980" s="32">
        <f t="shared" si="1556"/>
        <v>741.90000000000009</v>
      </c>
      <c r="X6980" s="32">
        <f t="shared" si="1557"/>
        <v>741.90000000000009</v>
      </c>
    </row>
    <row r="6981" spans="1:24" x14ac:dyDescent="0.25">
      <c r="A6981" s="2"/>
      <c r="B6981" s="2" t="s">
        <v>11</v>
      </c>
      <c r="C6981" s="2">
        <f t="shared" si="1560"/>
        <v>291</v>
      </c>
      <c r="D6981" s="2">
        <f t="shared" si="1561"/>
        <v>17</v>
      </c>
      <c r="E6981" s="2">
        <f t="shared" si="1551"/>
        <v>6977</v>
      </c>
      <c r="F6981" s="11">
        <v>427.5</v>
      </c>
      <c r="G6981" s="9">
        <v>0.10879999999999999</v>
      </c>
      <c r="H6981" s="9">
        <v>0.13439999999999999</v>
      </c>
      <c r="I6981" s="9">
        <v>0.16</v>
      </c>
      <c r="J6981" s="9">
        <v>0.18246373753197101</v>
      </c>
      <c r="K6981" s="9">
        <v>0.45</v>
      </c>
      <c r="L6981" s="9">
        <v>0.45</v>
      </c>
      <c r="N6981" s="32">
        <f>IF('System Design'!$F$8=1,'Hourly Demand and Generation'!G6981*'System Design'!$F$21,IF('System Design'!$F$8=2,'Hourly Demand and Generation'!H6981*'System Design'!$F$21,IF('System Design'!$F$8=3,'Hourly Demand and Generation'!I6981*'System Design'!$F$21)))</f>
        <v>80</v>
      </c>
      <c r="O6981" s="32">
        <f>IF('System Design'!$F$8=1,'Hourly Demand and Generation'!J6981*'System Design'!$F$22,IF('System Design'!$F$8=2,'Hourly Demand and Generation'!K6981*'System Design'!$F$22,IF('System Design'!$F$8=3,'Hourly Demand and Generation'!L6981*'System Design'!$F$22)))</f>
        <v>1125</v>
      </c>
      <c r="Q6981" s="32">
        <f t="shared" si="1547"/>
        <v>0</v>
      </c>
      <c r="R6981" s="32">
        <f t="shared" si="1552"/>
        <v>5400</v>
      </c>
      <c r="S6981" s="32">
        <f t="shared" si="1553"/>
        <v>0</v>
      </c>
      <c r="T6981" s="32">
        <f t="shared" si="1554"/>
        <v>21600</v>
      </c>
      <c r="U6981" s="32">
        <f t="shared" si="1555"/>
        <v>0</v>
      </c>
      <c r="V6981" s="32">
        <f t="shared" si="1548"/>
        <v>777.5</v>
      </c>
      <c r="W6981" s="32">
        <f t="shared" si="1556"/>
        <v>777.5</v>
      </c>
      <c r="X6981" s="32">
        <f t="shared" si="1557"/>
        <v>777.5</v>
      </c>
    </row>
    <row r="6982" spans="1:24" x14ac:dyDescent="0.25">
      <c r="A6982" s="2"/>
      <c r="B6982" s="2" t="s">
        <v>11</v>
      </c>
      <c r="C6982" s="2">
        <f t="shared" si="1560"/>
        <v>291</v>
      </c>
      <c r="D6982" s="2">
        <f t="shared" si="1561"/>
        <v>18</v>
      </c>
      <c r="E6982" s="2">
        <f t="shared" si="1551"/>
        <v>6978</v>
      </c>
      <c r="F6982" s="11">
        <v>450</v>
      </c>
      <c r="G6982" s="9">
        <v>5.1200000000000002E-2</v>
      </c>
      <c r="H6982" s="9">
        <v>0.08</v>
      </c>
      <c r="I6982" s="9">
        <v>0.10879999999999999</v>
      </c>
      <c r="J6982" s="9">
        <v>0.17334055065537299</v>
      </c>
      <c r="K6982" s="9">
        <v>0.42749999999999999</v>
      </c>
      <c r="L6982" s="9">
        <v>0.42749999999999999</v>
      </c>
      <c r="N6982" s="32">
        <f>IF('System Design'!$F$8=1,'Hourly Demand and Generation'!G6982*'System Design'!$F$21,IF('System Design'!$F$8=2,'Hourly Demand and Generation'!H6982*'System Design'!$F$21,IF('System Design'!$F$8=3,'Hourly Demand and Generation'!I6982*'System Design'!$F$21)))</f>
        <v>54.4</v>
      </c>
      <c r="O6982" s="32">
        <f>IF('System Design'!$F$8=1,'Hourly Demand and Generation'!J6982*'System Design'!$F$22,IF('System Design'!$F$8=2,'Hourly Demand and Generation'!K6982*'System Design'!$F$22,IF('System Design'!$F$8=3,'Hourly Demand and Generation'!L6982*'System Design'!$F$22)))</f>
        <v>1068.75</v>
      </c>
      <c r="Q6982" s="32">
        <f t="shared" ref="Q6982:Q7045" si="1562">IF(F6982-N6982-O6982&gt;0,F6982-N6982-O6982,0)</f>
        <v>0</v>
      </c>
      <c r="R6982" s="32">
        <f t="shared" si="1552"/>
        <v>5400</v>
      </c>
      <c r="S6982" s="32">
        <f t="shared" si="1553"/>
        <v>0</v>
      </c>
      <c r="T6982" s="32">
        <f t="shared" si="1554"/>
        <v>21600</v>
      </c>
      <c r="U6982" s="32">
        <f t="shared" si="1555"/>
        <v>0</v>
      </c>
      <c r="V6982" s="32">
        <f t="shared" ref="V6982:V7045" si="1563">IF(F6982-N6982-O6982&lt;0,N6982+O6982-F6982,0)</f>
        <v>673.15000000000009</v>
      </c>
      <c r="W6982" s="32">
        <f t="shared" si="1556"/>
        <v>673.15000000000009</v>
      </c>
      <c r="X6982" s="32">
        <f t="shared" si="1557"/>
        <v>673.15000000000009</v>
      </c>
    </row>
    <row r="6983" spans="1:24" x14ac:dyDescent="0.25">
      <c r="A6983" s="2"/>
      <c r="B6983" s="2" t="s">
        <v>11</v>
      </c>
      <c r="C6983" s="2">
        <f t="shared" si="1560"/>
        <v>291</v>
      </c>
      <c r="D6983" s="2">
        <f t="shared" si="1561"/>
        <v>19</v>
      </c>
      <c r="E6983" s="2">
        <f t="shared" ref="E6983:E7046" si="1564">E6982+1</f>
        <v>6979</v>
      </c>
      <c r="F6983" s="11">
        <v>436.5</v>
      </c>
      <c r="G6983" s="10">
        <v>0</v>
      </c>
      <c r="H6983" s="10">
        <v>2.5600000000000001E-2</v>
      </c>
      <c r="I6983" s="10">
        <v>5.1200000000000002E-2</v>
      </c>
      <c r="J6983" s="9">
        <v>0.16421736377877399</v>
      </c>
      <c r="K6983" s="9">
        <v>0.40500000000000003</v>
      </c>
      <c r="L6983" s="9">
        <v>0.40500000000000003</v>
      </c>
      <c r="N6983" s="32">
        <f>IF('System Design'!$F$8=1,'Hourly Demand and Generation'!G6983*'System Design'!$F$21,IF('System Design'!$F$8=2,'Hourly Demand and Generation'!H6983*'System Design'!$F$21,IF('System Design'!$F$8=3,'Hourly Demand and Generation'!I6983*'System Design'!$F$21)))</f>
        <v>25.6</v>
      </c>
      <c r="O6983" s="32">
        <f>IF('System Design'!$F$8=1,'Hourly Demand and Generation'!J6983*'System Design'!$F$22,IF('System Design'!$F$8=2,'Hourly Demand and Generation'!K6983*'System Design'!$F$22,IF('System Design'!$F$8=3,'Hourly Demand and Generation'!L6983*'System Design'!$F$22)))</f>
        <v>1012.5000000000001</v>
      </c>
      <c r="Q6983" s="32">
        <f t="shared" si="1562"/>
        <v>0</v>
      </c>
      <c r="R6983" s="32">
        <f t="shared" ref="R6983:R7046" si="1565">IF($Q6983&lt;R6982+$V6983,IF(R6982+$V6983-$Q6983&gt;5400,5400,R6982+$V6983-$Q6983),0)</f>
        <v>5400</v>
      </c>
      <c r="S6983" s="32">
        <f t="shared" ref="S6983:S7046" si="1566">IF(R6983&gt;0,0,$Q6983+$V6983-R6982)</f>
        <v>0</v>
      </c>
      <c r="T6983" s="32">
        <f t="shared" ref="T6983:T7046" si="1567">IF($Q6983&lt;T6982+$V6983,IF(T6982+$V6983-$Q6983&gt;21600,21600,T6982+$V6983-$Q6983),0)</f>
        <v>21600</v>
      </c>
      <c r="U6983" s="32">
        <f t="shared" ref="U6983:U7046" si="1568">IF(T6983&gt;0,0,$Q6983+$V6983-T6982)</f>
        <v>0</v>
      </c>
      <c r="V6983" s="32">
        <f t="shared" si="1563"/>
        <v>601.60000000000014</v>
      </c>
      <c r="W6983" s="32">
        <f t="shared" ref="W6983:W7046" si="1569">IF(R6983=5400,$V6983-(R6983-R6982),0)</f>
        <v>601.60000000000014</v>
      </c>
      <c r="X6983" s="32">
        <f t="shared" ref="X6983:X7046" si="1570">IF(T6983=21600,$V6983-(T6983-T6982),0)</f>
        <v>601.60000000000014</v>
      </c>
    </row>
    <row r="6984" spans="1:24" x14ac:dyDescent="0.25">
      <c r="A6984" s="2"/>
      <c r="B6984" s="2" t="s">
        <v>11</v>
      </c>
      <c r="C6984" s="2">
        <f t="shared" si="1560"/>
        <v>291</v>
      </c>
      <c r="D6984" s="2">
        <f t="shared" si="1561"/>
        <v>20</v>
      </c>
      <c r="E6984" s="2">
        <f t="shared" si="1564"/>
        <v>6980</v>
      </c>
      <c r="F6984" s="11">
        <v>427.5</v>
      </c>
      <c r="G6984" s="9">
        <v>0</v>
      </c>
      <c r="H6984" s="9">
        <v>0</v>
      </c>
      <c r="I6984" s="9">
        <v>0</v>
      </c>
      <c r="J6984" s="9">
        <v>0.16421736377877399</v>
      </c>
      <c r="K6984" s="9">
        <v>0.40500000000000003</v>
      </c>
      <c r="L6984" s="9">
        <v>0.40500000000000003</v>
      </c>
      <c r="N6984" s="32">
        <f>IF('System Design'!$F$8=1,'Hourly Demand and Generation'!G6984*'System Design'!$F$21,IF('System Design'!$F$8=2,'Hourly Demand and Generation'!H6984*'System Design'!$F$21,IF('System Design'!$F$8=3,'Hourly Demand and Generation'!I6984*'System Design'!$F$21)))</f>
        <v>0</v>
      </c>
      <c r="O6984" s="32">
        <f>IF('System Design'!$F$8=1,'Hourly Demand and Generation'!J6984*'System Design'!$F$22,IF('System Design'!$F$8=2,'Hourly Demand and Generation'!K6984*'System Design'!$F$22,IF('System Design'!$F$8=3,'Hourly Demand and Generation'!L6984*'System Design'!$F$22)))</f>
        <v>1012.5000000000001</v>
      </c>
      <c r="Q6984" s="32">
        <f t="shared" si="1562"/>
        <v>0</v>
      </c>
      <c r="R6984" s="32">
        <f t="shared" si="1565"/>
        <v>5400</v>
      </c>
      <c r="S6984" s="32">
        <f t="shared" si="1566"/>
        <v>0</v>
      </c>
      <c r="T6984" s="32">
        <f t="shared" si="1567"/>
        <v>21600</v>
      </c>
      <c r="U6984" s="32">
        <f t="shared" si="1568"/>
        <v>0</v>
      </c>
      <c r="V6984" s="32">
        <f t="shared" si="1563"/>
        <v>585.00000000000011</v>
      </c>
      <c r="W6984" s="32">
        <f t="shared" si="1569"/>
        <v>585.00000000000011</v>
      </c>
      <c r="X6984" s="32">
        <f t="shared" si="1570"/>
        <v>585.00000000000011</v>
      </c>
    </row>
    <row r="6985" spans="1:24" x14ac:dyDescent="0.25">
      <c r="A6985" s="2"/>
      <c r="B6985" s="2" t="s">
        <v>11</v>
      </c>
      <c r="C6985" s="2">
        <f t="shared" si="1560"/>
        <v>291</v>
      </c>
      <c r="D6985" s="2">
        <f t="shared" si="1561"/>
        <v>21</v>
      </c>
      <c r="E6985" s="2">
        <f t="shared" si="1564"/>
        <v>6981</v>
      </c>
      <c r="F6985" s="11">
        <v>405</v>
      </c>
      <c r="G6985" s="9">
        <v>0</v>
      </c>
      <c r="H6985" s="9">
        <v>0</v>
      </c>
      <c r="I6985" s="9">
        <v>0</v>
      </c>
      <c r="J6985" s="9">
        <v>0.16421736377877399</v>
      </c>
      <c r="K6985" s="9">
        <v>0.40500000000000003</v>
      </c>
      <c r="L6985" s="9">
        <v>0.40500000000000003</v>
      </c>
      <c r="N6985" s="32">
        <f>IF('System Design'!$F$8=1,'Hourly Demand and Generation'!G6985*'System Design'!$F$21,IF('System Design'!$F$8=2,'Hourly Demand and Generation'!H6985*'System Design'!$F$21,IF('System Design'!$F$8=3,'Hourly Demand and Generation'!I6985*'System Design'!$F$21)))</f>
        <v>0</v>
      </c>
      <c r="O6985" s="32">
        <f>IF('System Design'!$F$8=1,'Hourly Demand and Generation'!J6985*'System Design'!$F$22,IF('System Design'!$F$8=2,'Hourly Demand and Generation'!K6985*'System Design'!$F$22,IF('System Design'!$F$8=3,'Hourly Demand and Generation'!L6985*'System Design'!$F$22)))</f>
        <v>1012.5000000000001</v>
      </c>
      <c r="Q6985" s="32">
        <f t="shared" si="1562"/>
        <v>0</v>
      </c>
      <c r="R6985" s="32">
        <f t="shared" si="1565"/>
        <v>5400</v>
      </c>
      <c r="S6985" s="32">
        <f t="shared" si="1566"/>
        <v>0</v>
      </c>
      <c r="T6985" s="32">
        <f t="shared" si="1567"/>
        <v>21600</v>
      </c>
      <c r="U6985" s="32">
        <f t="shared" si="1568"/>
        <v>0</v>
      </c>
      <c r="V6985" s="32">
        <f t="shared" si="1563"/>
        <v>607.50000000000011</v>
      </c>
      <c r="W6985" s="32">
        <f t="shared" si="1569"/>
        <v>607.50000000000011</v>
      </c>
      <c r="X6985" s="32">
        <f t="shared" si="1570"/>
        <v>607.50000000000011</v>
      </c>
    </row>
    <row r="6986" spans="1:24" x14ac:dyDescent="0.25">
      <c r="A6986" s="2"/>
      <c r="B6986" s="2" t="s">
        <v>11</v>
      </c>
      <c r="C6986" s="2">
        <f t="shared" si="1560"/>
        <v>291</v>
      </c>
      <c r="D6986" s="2">
        <f t="shared" si="1561"/>
        <v>22</v>
      </c>
      <c r="E6986" s="2">
        <f t="shared" si="1564"/>
        <v>6982</v>
      </c>
      <c r="F6986" s="11">
        <v>382.5</v>
      </c>
      <c r="G6986" s="9">
        <v>0</v>
      </c>
      <c r="H6986" s="9">
        <v>0</v>
      </c>
      <c r="I6986" s="9">
        <v>0</v>
      </c>
      <c r="J6986" s="9">
        <v>0.17334055065537299</v>
      </c>
      <c r="K6986" s="9">
        <v>0.42749999999999999</v>
      </c>
      <c r="L6986" s="9">
        <v>0.42749999999999999</v>
      </c>
      <c r="N6986" s="32">
        <f>IF('System Design'!$F$8=1,'Hourly Demand and Generation'!G6986*'System Design'!$F$21,IF('System Design'!$F$8=2,'Hourly Demand and Generation'!H6986*'System Design'!$F$21,IF('System Design'!$F$8=3,'Hourly Demand and Generation'!I6986*'System Design'!$F$21)))</f>
        <v>0</v>
      </c>
      <c r="O6986" s="32">
        <f>IF('System Design'!$F$8=1,'Hourly Demand and Generation'!J6986*'System Design'!$F$22,IF('System Design'!$F$8=2,'Hourly Demand and Generation'!K6986*'System Design'!$F$22,IF('System Design'!$F$8=3,'Hourly Demand and Generation'!L6986*'System Design'!$F$22)))</f>
        <v>1068.75</v>
      </c>
      <c r="Q6986" s="32">
        <f t="shared" si="1562"/>
        <v>0</v>
      </c>
      <c r="R6986" s="32">
        <f t="shared" si="1565"/>
        <v>5400</v>
      </c>
      <c r="S6986" s="32">
        <f t="shared" si="1566"/>
        <v>0</v>
      </c>
      <c r="T6986" s="32">
        <f t="shared" si="1567"/>
        <v>21600</v>
      </c>
      <c r="U6986" s="32">
        <f t="shared" si="1568"/>
        <v>0</v>
      </c>
      <c r="V6986" s="32">
        <f t="shared" si="1563"/>
        <v>686.25</v>
      </c>
      <c r="W6986" s="32">
        <f t="shared" si="1569"/>
        <v>686.25</v>
      </c>
      <c r="X6986" s="32">
        <f t="shared" si="1570"/>
        <v>686.25</v>
      </c>
    </row>
    <row r="6987" spans="1:24" x14ac:dyDescent="0.25">
      <c r="A6987" s="2"/>
      <c r="B6987" s="2" t="s">
        <v>11</v>
      </c>
      <c r="C6987" s="2">
        <f t="shared" si="1560"/>
        <v>291</v>
      </c>
      <c r="D6987" s="2">
        <f t="shared" si="1561"/>
        <v>23</v>
      </c>
      <c r="E6987" s="2">
        <f t="shared" si="1564"/>
        <v>6983</v>
      </c>
      <c r="F6987" s="11">
        <v>360</v>
      </c>
      <c r="G6987" s="9">
        <v>0</v>
      </c>
      <c r="H6987" s="9">
        <v>0</v>
      </c>
      <c r="I6987" s="9">
        <v>0</v>
      </c>
      <c r="J6987" s="9">
        <v>0.14597099002557701</v>
      </c>
      <c r="K6987" s="9">
        <v>0.36</v>
      </c>
      <c r="L6987" s="9">
        <v>0.36</v>
      </c>
      <c r="N6987" s="32">
        <f>IF('System Design'!$F$8=1,'Hourly Demand and Generation'!G6987*'System Design'!$F$21,IF('System Design'!$F$8=2,'Hourly Demand and Generation'!H6987*'System Design'!$F$21,IF('System Design'!$F$8=3,'Hourly Demand and Generation'!I6987*'System Design'!$F$21)))</f>
        <v>0</v>
      </c>
      <c r="O6987" s="32">
        <f>IF('System Design'!$F$8=1,'Hourly Demand and Generation'!J6987*'System Design'!$F$22,IF('System Design'!$F$8=2,'Hourly Demand and Generation'!K6987*'System Design'!$F$22,IF('System Design'!$F$8=3,'Hourly Demand and Generation'!L6987*'System Design'!$F$22)))</f>
        <v>900</v>
      </c>
      <c r="Q6987" s="32">
        <f t="shared" si="1562"/>
        <v>0</v>
      </c>
      <c r="R6987" s="32">
        <f t="shared" si="1565"/>
        <v>5400</v>
      </c>
      <c r="S6987" s="32">
        <f t="shared" si="1566"/>
        <v>0</v>
      </c>
      <c r="T6987" s="32">
        <f t="shared" si="1567"/>
        <v>21600</v>
      </c>
      <c r="U6987" s="32">
        <f t="shared" si="1568"/>
        <v>0</v>
      </c>
      <c r="V6987" s="32">
        <f t="shared" si="1563"/>
        <v>540</v>
      </c>
      <c r="W6987" s="32">
        <f t="shared" si="1569"/>
        <v>540</v>
      </c>
      <c r="X6987" s="32">
        <f t="shared" si="1570"/>
        <v>540</v>
      </c>
    </row>
    <row r="6988" spans="1:24" x14ac:dyDescent="0.25">
      <c r="A6988" s="2"/>
      <c r="B6988" s="2" t="s">
        <v>11</v>
      </c>
      <c r="C6988" s="2">
        <f t="shared" si="1560"/>
        <v>291</v>
      </c>
      <c r="D6988" s="2">
        <f t="shared" si="1561"/>
        <v>24</v>
      </c>
      <c r="E6988" s="2">
        <f t="shared" si="1564"/>
        <v>6984</v>
      </c>
      <c r="F6988" s="11">
        <v>315</v>
      </c>
      <c r="G6988" s="9">
        <v>0</v>
      </c>
      <c r="H6988" s="9">
        <v>0</v>
      </c>
      <c r="I6988" s="9">
        <v>0</v>
      </c>
      <c r="J6988" s="9">
        <v>0.14597099002557701</v>
      </c>
      <c r="K6988" s="9">
        <v>0.36</v>
      </c>
      <c r="L6988" s="9">
        <v>0.36</v>
      </c>
      <c r="N6988" s="32">
        <f>IF('System Design'!$F$8=1,'Hourly Demand and Generation'!G6988*'System Design'!$F$21,IF('System Design'!$F$8=2,'Hourly Demand and Generation'!H6988*'System Design'!$F$21,IF('System Design'!$F$8=3,'Hourly Demand and Generation'!I6988*'System Design'!$F$21)))</f>
        <v>0</v>
      </c>
      <c r="O6988" s="32">
        <f>IF('System Design'!$F$8=1,'Hourly Demand and Generation'!J6988*'System Design'!$F$22,IF('System Design'!$F$8=2,'Hourly Demand and Generation'!K6988*'System Design'!$F$22,IF('System Design'!$F$8=3,'Hourly Demand and Generation'!L6988*'System Design'!$F$22)))</f>
        <v>900</v>
      </c>
      <c r="Q6988" s="32">
        <f t="shared" si="1562"/>
        <v>0</v>
      </c>
      <c r="R6988" s="32">
        <f t="shared" si="1565"/>
        <v>5400</v>
      </c>
      <c r="S6988" s="32">
        <f t="shared" si="1566"/>
        <v>0</v>
      </c>
      <c r="T6988" s="32">
        <f t="shared" si="1567"/>
        <v>21600</v>
      </c>
      <c r="U6988" s="32">
        <f t="shared" si="1568"/>
        <v>0</v>
      </c>
      <c r="V6988" s="32">
        <f t="shared" si="1563"/>
        <v>585</v>
      </c>
      <c r="W6988" s="32">
        <f t="shared" si="1569"/>
        <v>585</v>
      </c>
      <c r="X6988" s="32">
        <f t="shared" si="1570"/>
        <v>585</v>
      </c>
    </row>
    <row r="6989" spans="1:24" x14ac:dyDescent="0.25">
      <c r="A6989" s="2"/>
      <c r="B6989" s="2" t="s">
        <v>11</v>
      </c>
      <c r="C6989" s="2">
        <f>C6988+1</f>
        <v>292</v>
      </c>
      <c r="D6989" s="2">
        <v>1</v>
      </c>
      <c r="E6989" s="2">
        <f t="shared" si="1564"/>
        <v>6985</v>
      </c>
      <c r="F6989" s="11">
        <v>270</v>
      </c>
      <c r="G6989" s="9">
        <v>0</v>
      </c>
      <c r="H6989" s="9">
        <v>0</v>
      </c>
      <c r="I6989" s="9">
        <v>0</v>
      </c>
      <c r="J6989" s="9">
        <v>0.21640357873895999</v>
      </c>
      <c r="K6989" s="9">
        <v>0.45</v>
      </c>
      <c r="L6989" s="9">
        <v>0.45</v>
      </c>
      <c r="N6989" s="32">
        <f>IF('System Design'!$F$8=1,'Hourly Demand and Generation'!G6989*'System Design'!$F$21,IF('System Design'!$F$8=2,'Hourly Demand and Generation'!H6989*'System Design'!$F$21,IF('System Design'!$F$8=3,'Hourly Demand and Generation'!I6989*'System Design'!$F$21)))</f>
        <v>0</v>
      </c>
      <c r="O6989" s="32">
        <f>IF('System Design'!$F$8=1,'Hourly Demand and Generation'!J6989*'System Design'!$F$22,IF('System Design'!$F$8=2,'Hourly Demand and Generation'!K6989*'System Design'!$F$22,IF('System Design'!$F$8=3,'Hourly Demand and Generation'!L6989*'System Design'!$F$22)))</f>
        <v>1125</v>
      </c>
      <c r="Q6989" s="32">
        <f t="shared" si="1562"/>
        <v>0</v>
      </c>
      <c r="R6989" s="32">
        <f t="shared" si="1565"/>
        <v>5400</v>
      </c>
      <c r="S6989" s="32">
        <f t="shared" si="1566"/>
        <v>0</v>
      </c>
      <c r="T6989" s="32">
        <f t="shared" si="1567"/>
        <v>21600</v>
      </c>
      <c r="U6989" s="32">
        <f t="shared" si="1568"/>
        <v>0</v>
      </c>
      <c r="V6989" s="32">
        <f t="shared" si="1563"/>
        <v>855</v>
      </c>
      <c r="W6989" s="32">
        <f t="shared" si="1569"/>
        <v>855</v>
      </c>
      <c r="X6989" s="32">
        <f t="shared" si="1570"/>
        <v>855</v>
      </c>
    </row>
    <row r="6990" spans="1:24" x14ac:dyDescent="0.25">
      <c r="A6990" s="2"/>
      <c r="B6990" s="2" t="s">
        <v>11</v>
      </c>
      <c r="C6990" s="2">
        <f>C6989</f>
        <v>292</v>
      </c>
      <c r="D6990" s="2">
        <f>D6989+1</f>
        <v>2</v>
      </c>
      <c r="E6990" s="2">
        <f t="shared" si="1564"/>
        <v>6986</v>
      </c>
      <c r="F6990" s="11">
        <v>247.5</v>
      </c>
      <c r="G6990" s="9">
        <v>0</v>
      </c>
      <c r="H6990" s="9">
        <v>0</v>
      </c>
      <c r="I6990" s="9">
        <v>0</v>
      </c>
      <c r="J6990" s="9">
        <v>0.19476322086506401</v>
      </c>
      <c r="K6990" s="9">
        <v>0.40500000000000003</v>
      </c>
      <c r="L6990" s="9">
        <v>0.40500000000000003</v>
      </c>
      <c r="N6990" s="32">
        <f>IF('System Design'!$F$8=1,'Hourly Demand and Generation'!G6990*'System Design'!$F$21,IF('System Design'!$F$8=2,'Hourly Demand and Generation'!H6990*'System Design'!$F$21,IF('System Design'!$F$8=3,'Hourly Demand and Generation'!I6990*'System Design'!$F$21)))</f>
        <v>0</v>
      </c>
      <c r="O6990" s="32">
        <f>IF('System Design'!$F$8=1,'Hourly Demand and Generation'!J6990*'System Design'!$F$22,IF('System Design'!$F$8=2,'Hourly Demand and Generation'!K6990*'System Design'!$F$22,IF('System Design'!$F$8=3,'Hourly Demand and Generation'!L6990*'System Design'!$F$22)))</f>
        <v>1012.5000000000001</v>
      </c>
      <c r="Q6990" s="32">
        <f t="shared" si="1562"/>
        <v>0</v>
      </c>
      <c r="R6990" s="32">
        <f t="shared" si="1565"/>
        <v>5400</v>
      </c>
      <c r="S6990" s="32">
        <f t="shared" si="1566"/>
        <v>0</v>
      </c>
      <c r="T6990" s="32">
        <f t="shared" si="1567"/>
        <v>21600</v>
      </c>
      <c r="U6990" s="32">
        <f t="shared" si="1568"/>
        <v>0</v>
      </c>
      <c r="V6990" s="32">
        <f t="shared" si="1563"/>
        <v>765.00000000000011</v>
      </c>
      <c r="W6990" s="32">
        <f t="shared" si="1569"/>
        <v>765.00000000000011</v>
      </c>
      <c r="X6990" s="32">
        <f t="shared" si="1570"/>
        <v>765.00000000000011</v>
      </c>
    </row>
    <row r="6991" spans="1:24" x14ac:dyDescent="0.25">
      <c r="A6991" s="2"/>
      <c r="B6991" s="2" t="s">
        <v>11</v>
      </c>
      <c r="C6991" s="2">
        <f t="shared" ref="C6991:C7012" si="1571">C6990</f>
        <v>292</v>
      </c>
      <c r="D6991" s="2">
        <f t="shared" ref="D6991:D7012" si="1572">D6990+1</f>
        <v>3</v>
      </c>
      <c r="E6991" s="2">
        <f t="shared" si="1564"/>
        <v>6987</v>
      </c>
      <c r="F6991" s="11">
        <v>225</v>
      </c>
      <c r="G6991" s="9">
        <v>0</v>
      </c>
      <c r="H6991" s="9">
        <v>0</v>
      </c>
      <c r="I6991" s="9">
        <v>0</v>
      </c>
      <c r="J6991" s="9">
        <v>0.19476322086506401</v>
      </c>
      <c r="K6991" s="9">
        <v>0.40500000000000003</v>
      </c>
      <c r="L6991" s="9">
        <v>0.40500000000000003</v>
      </c>
      <c r="N6991" s="32">
        <f>IF('System Design'!$F$8=1,'Hourly Demand and Generation'!G6991*'System Design'!$F$21,IF('System Design'!$F$8=2,'Hourly Demand and Generation'!H6991*'System Design'!$F$21,IF('System Design'!$F$8=3,'Hourly Demand and Generation'!I6991*'System Design'!$F$21)))</f>
        <v>0</v>
      </c>
      <c r="O6991" s="32">
        <f>IF('System Design'!$F$8=1,'Hourly Demand and Generation'!J6991*'System Design'!$F$22,IF('System Design'!$F$8=2,'Hourly Demand and Generation'!K6991*'System Design'!$F$22,IF('System Design'!$F$8=3,'Hourly Demand and Generation'!L6991*'System Design'!$F$22)))</f>
        <v>1012.5000000000001</v>
      </c>
      <c r="Q6991" s="32">
        <f t="shared" si="1562"/>
        <v>0</v>
      </c>
      <c r="R6991" s="32">
        <f t="shared" si="1565"/>
        <v>5400</v>
      </c>
      <c r="S6991" s="32">
        <f t="shared" si="1566"/>
        <v>0</v>
      </c>
      <c r="T6991" s="32">
        <f t="shared" si="1567"/>
        <v>21600</v>
      </c>
      <c r="U6991" s="32">
        <f t="shared" si="1568"/>
        <v>0</v>
      </c>
      <c r="V6991" s="32">
        <f t="shared" si="1563"/>
        <v>787.50000000000011</v>
      </c>
      <c r="W6991" s="32">
        <f t="shared" si="1569"/>
        <v>787.50000000000011</v>
      </c>
      <c r="X6991" s="32">
        <f t="shared" si="1570"/>
        <v>787.50000000000011</v>
      </c>
    </row>
    <row r="6992" spans="1:24" x14ac:dyDescent="0.25">
      <c r="A6992" s="2"/>
      <c r="B6992" s="2" t="s">
        <v>11</v>
      </c>
      <c r="C6992" s="2">
        <f t="shared" si="1571"/>
        <v>292</v>
      </c>
      <c r="D6992" s="2">
        <f t="shared" si="1572"/>
        <v>4</v>
      </c>
      <c r="E6992" s="2">
        <f t="shared" si="1564"/>
        <v>6988</v>
      </c>
      <c r="F6992" s="11">
        <v>270</v>
      </c>
      <c r="G6992" s="9">
        <v>0</v>
      </c>
      <c r="H6992" s="9">
        <v>0</v>
      </c>
      <c r="I6992" s="9">
        <v>0</v>
      </c>
      <c r="J6992" s="9">
        <v>0.21640357873895999</v>
      </c>
      <c r="K6992" s="9">
        <v>0.45</v>
      </c>
      <c r="L6992" s="9">
        <v>0.45</v>
      </c>
      <c r="N6992" s="32">
        <f>IF('System Design'!$F$8=1,'Hourly Demand and Generation'!G6992*'System Design'!$F$21,IF('System Design'!$F$8=2,'Hourly Demand and Generation'!H6992*'System Design'!$F$21,IF('System Design'!$F$8=3,'Hourly Demand and Generation'!I6992*'System Design'!$F$21)))</f>
        <v>0</v>
      </c>
      <c r="O6992" s="32">
        <f>IF('System Design'!$F$8=1,'Hourly Demand and Generation'!J6992*'System Design'!$F$22,IF('System Design'!$F$8=2,'Hourly Demand and Generation'!K6992*'System Design'!$F$22,IF('System Design'!$F$8=3,'Hourly Demand and Generation'!L6992*'System Design'!$F$22)))</f>
        <v>1125</v>
      </c>
      <c r="Q6992" s="32">
        <f t="shared" si="1562"/>
        <v>0</v>
      </c>
      <c r="R6992" s="32">
        <f t="shared" si="1565"/>
        <v>5400</v>
      </c>
      <c r="S6992" s="32">
        <f t="shared" si="1566"/>
        <v>0</v>
      </c>
      <c r="T6992" s="32">
        <f t="shared" si="1567"/>
        <v>21600</v>
      </c>
      <c r="U6992" s="32">
        <f t="shared" si="1568"/>
        <v>0</v>
      </c>
      <c r="V6992" s="32">
        <f t="shared" si="1563"/>
        <v>855</v>
      </c>
      <c r="W6992" s="32">
        <f t="shared" si="1569"/>
        <v>855</v>
      </c>
      <c r="X6992" s="32">
        <f t="shared" si="1570"/>
        <v>855</v>
      </c>
    </row>
    <row r="6993" spans="1:24" x14ac:dyDescent="0.25">
      <c r="A6993" s="2"/>
      <c r="B6993" s="2" t="s">
        <v>11</v>
      </c>
      <c r="C6993" s="2">
        <f t="shared" si="1571"/>
        <v>292</v>
      </c>
      <c r="D6993" s="2">
        <f t="shared" si="1572"/>
        <v>5</v>
      </c>
      <c r="E6993" s="2">
        <f t="shared" si="1564"/>
        <v>6989</v>
      </c>
      <c r="F6993" s="11">
        <v>292.5</v>
      </c>
      <c r="G6993" s="9">
        <v>0</v>
      </c>
      <c r="H6993" s="9">
        <v>2.5600000000000001E-2</v>
      </c>
      <c r="I6993" s="9">
        <v>5.1200000000000002E-2</v>
      </c>
      <c r="J6993" s="9">
        <v>0.173122862991168</v>
      </c>
      <c r="K6993" s="9">
        <v>0.36</v>
      </c>
      <c r="L6993" s="9">
        <v>0.36</v>
      </c>
      <c r="N6993" s="32">
        <f>IF('System Design'!$F$8=1,'Hourly Demand and Generation'!G6993*'System Design'!$F$21,IF('System Design'!$F$8=2,'Hourly Demand and Generation'!H6993*'System Design'!$F$21,IF('System Design'!$F$8=3,'Hourly Demand and Generation'!I6993*'System Design'!$F$21)))</f>
        <v>25.6</v>
      </c>
      <c r="O6993" s="32">
        <f>IF('System Design'!$F$8=1,'Hourly Demand and Generation'!J6993*'System Design'!$F$22,IF('System Design'!$F$8=2,'Hourly Demand and Generation'!K6993*'System Design'!$F$22,IF('System Design'!$F$8=3,'Hourly Demand and Generation'!L6993*'System Design'!$F$22)))</f>
        <v>900</v>
      </c>
      <c r="Q6993" s="32">
        <f t="shared" si="1562"/>
        <v>0</v>
      </c>
      <c r="R6993" s="32">
        <f t="shared" si="1565"/>
        <v>5400</v>
      </c>
      <c r="S6993" s="32">
        <f t="shared" si="1566"/>
        <v>0</v>
      </c>
      <c r="T6993" s="32">
        <f t="shared" si="1567"/>
        <v>21600</v>
      </c>
      <c r="U6993" s="32">
        <f t="shared" si="1568"/>
        <v>0</v>
      </c>
      <c r="V6993" s="32">
        <f t="shared" si="1563"/>
        <v>633.1</v>
      </c>
      <c r="W6993" s="32">
        <f t="shared" si="1569"/>
        <v>633.1</v>
      </c>
      <c r="X6993" s="32">
        <f t="shared" si="1570"/>
        <v>633.1</v>
      </c>
    </row>
    <row r="6994" spans="1:24" x14ac:dyDescent="0.25">
      <c r="A6994" s="2"/>
      <c r="B6994" s="2" t="s">
        <v>11</v>
      </c>
      <c r="C6994" s="2">
        <f t="shared" si="1571"/>
        <v>292</v>
      </c>
      <c r="D6994" s="2">
        <f t="shared" si="1572"/>
        <v>6</v>
      </c>
      <c r="E6994" s="2">
        <f t="shared" si="1564"/>
        <v>6990</v>
      </c>
      <c r="F6994" s="11">
        <v>315</v>
      </c>
      <c r="G6994" s="9">
        <v>5.1200000000000002E-2</v>
      </c>
      <c r="H6994" s="9">
        <v>0.08</v>
      </c>
      <c r="I6994" s="9">
        <v>0.10879999999999999</v>
      </c>
      <c r="J6994" s="9">
        <v>0.173122862991168</v>
      </c>
      <c r="K6994" s="9">
        <v>0.36</v>
      </c>
      <c r="L6994" s="9">
        <v>0.36</v>
      </c>
      <c r="N6994" s="32">
        <f>IF('System Design'!$F$8=1,'Hourly Demand and Generation'!G6994*'System Design'!$F$21,IF('System Design'!$F$8=2,'Hourly Demand and Generation'!H6994*'System Design'!$F$21,IF('System Design'!$F$8=3,'Hourly Demand and Generation'!I6994*'System Design'!$F$21)))</f>
        <v>54.4</v>
      </c>
      <c r="O6994" s="32">
        <f>IF('System Design'!$F$8=1,'Hourly Demand and Generation'!J6994*'System Design'!$F$22,IF('System Design'!$F$8=2,'Hourly Demand and Generation'!K6994*'System Design'!$F$22,IF('System Design'!$F$8=3,'Hourly Demand and Generation'!L6994*'System Design'!$F$22)))</f>
        <v>900</v>
      </c>
      <c r="Q6994" s="32">
        <f t="shared" si="1562"/>
        <v>0</v>
      </c>
      <c r="R6994" s="32">
        <f t="shared" si="1565"/>
        <v>5400</v>
      </c>
      <c r="S6994" s="32">
        <f t="shared" si="1566"/>
        <v>0</v>
      </c>
      <c r="T6994" s="32">
        <f t="shared" si="1567"/>
        <v>21600</v>
      </c>
      <c r="U6994" s="32">
        <f t="shared" si="1568"/>
        <v>0</v>
      </c>
      <c r="V6994" s="32">
        <f t="shared" si="1563"/>
        <v>639.4</v>
      </c>
      <c r="W6994" s="32">
        <f t="shared" si="1569"/>
        <v>639.4</v>
      </c>
      <c r="X6994" s="32">
        <f t="shared" si="1570"/>
        <v>639.4</v>
      </c>
    </row>
    <row r="6995" spans="1:24" x14ac:dyDescent="0.25">
      <c r="A6995" s="2"/>
      <c r="B6995" s="2" t="s">
        <v>11</v>
      </c>
      <c r="C6995" s="2">
        <f t="shared" si="1571"/>
        <v>292</v>
      </c>
      <c r="D6995" s="2">
        <f t="shared" si="1572"/>
        <v>7</v>
      </c>
      <c r="E6995" s="2">
        <f t="shared" si="1564"/>
        <v>6991</v>
      </c>
      <c r="F6995" s="11">
        <v>337.5</v>
      </c>
      <c r="G6995" s="9">
        <v>0.10879999999999999</v>
      </c>
      <c r="H6995" s="9">
        <v>0.13439999999999999</v>
      </c>
      <c r="I6995" s="9">
        <v>0.16</v>
      </c>
      <c r="J6995" s="9">
        <v>0.19476322086506401</v>
      </c>
      <c r="K6995" s="9">
        <v>0.40500000000000003</v>
      </c>
      <c r="L6995" s="9">
        <v>0.40500000000000003</v>
      </c>
      <c r="N6995" s="32">
        <f>IF('System Design'!$F$8=1,'Hourly Demand and Generation'!G6995*'System Design'!$F$21,IF('System Design'!$F$8=2,'Hourly Demand and Generation'!H6995*'System Design'!$F$21,IF('System Design'!$F$8=3,'Hourly Demand and Generation'!I6995*'System Design'!$F$21)))</f>
        <v>80</v>
      </c>
      <c r="O6995" s="32">
        <f>IF('System Design'!$F$8=1,'Hourly Demand and Generation'!J6995*'System Design'!$F$22,IF('System Design'!$F$8=2,'Hourly Demand and Generation'!K6995*'System Design'!$F$22,IF('System Design'!$F$8=3,'Hourly Demand and Generation'!L6995*'System Design'!$F$22)))</f>
        <v>1012.5000000000001</v>
      </c>
      <c r="Q6995" s="32">
        <f t="shared" si="1562"/>
        <v>0</v>
      </c>
      <c r="R6995" s="32">
        <f t="shared" si="1565"/>
        <v>5400</v>
      </c>
      <c r="S6995" s="32">
        <f t="shared" si="1566"/>
        <v>0</v>
      </c>
      <c r="T6995" s="32">
        <f t="shared" si="1567"/>
        <v>21600</v>
      </c>
      <c r="U6995" s="32">
        <f t="shared" si="1568"/>
        <v>0</v>
      </c>
      <c r="V6995" s="32">
        <f t="shared" si="1563"/>
        <v>755</v>
      </c>
      <c r="W6995" s="32">
        <f t="shared" si="1569"/>
        <v>755</v>
      </c>
      <c r="X6995" s="32">
        <f t="shared" si="1570"/>
        <v>755</v>
      </c>
    </row>
    <row r="6996" spans="1:24" x14ac:dyDescent="0.25">
      <c r="A6996" s="2"/>
      <c r="B6996" s="2" t="s">
        <v>11</v>
      </c>
      <c r="C6996" s="2">
        <f t="shared" si="1571"/>
        <v>292</v>
      </c>
      <c r="D6996" s="2">
        <f t="shared" si="1572"/>
        <v>8</v>
      </c>
      <c r="E6996" s="2">
        <f t="shared" si="1564"/>
        <v>6992</v>
      </c>
      <c r="F6996" s="11">
        <v>360</v>
      </c>
      <c r="G6996" s="9">
        <v>0.2112</v>
      </c>
      <c r="H6996" s="9">
        <v>0.24</v>
      </c>
      <c r="I6996" s="9">
        <v>0.26879999999999998</v>
      </c>
      <c r="J6996" s="9">
        <v>0.19476322086506401</v>
      </c>
      <c r="K6996" s="9">
        <v>0.40500000000000003</v>
      </c>
      <c r="L6996" s="9">
        <v>0.40500000000000003</v>
      </c>
      <c r="N6996" s="32">
        <f>IF('System Design'!$F$8=1,'Hourly Demand and Generation'!G6996*'System Design'!$F$21,IF('System Design'!$F$8=2,'Hourly Demand and Generation'!H6996*'System Design'!$F$21,IF('System Design'!$F$8=3,'Hourly Demand and Generation'!I6996*'System Design'!$F$21)))</f>
        <v>134.4</v>
      </c>
      <c r="O6996" s="32">
        <f>IF('System Design'!$F$8=1,'Hourly Demand and Generation'!J6996*'System Design'!$F$22,IF('System Design'!$F$8=2,'Hourly Demand and Generation'!K6996*'System Design'!$F$22,IF('System Design'!$F$8=3,'Hourly Demand and Generation'!L6996*'System Design'!$F$22)))</f>
        <v>1012.5000000000001</v>
      </c>
      <c r="Q6996" s="32">
        <f t="shared" si="1562"/>
        <v>0</v>
      </c>
      <c r="R6996" s="32">
        <f t="shared" si="1565"/>
        <v>5400</v>
      </c>
      <c r="S6996" s="32">
        <f t="shared" si="1566"/>
        <v>0</v>
      </c>
      <c r="T6996" s="32">
        <f t="shared" si="1567"/>
        <v>21600</v>
      </c>
      <c r="U6996" s="32">
        <f t="shared" si="1568"/>
        <v>0</v>
      </c>
      <c r="V6996" s="32">
        <f t="shared" si="1563"/>
        <v>786.90000000000009</v>
      </c>
      <c r="W6996" s="32">
        <f t="shared" si="1569"/>
        <v>786.90000000000009</v>
      </c>
      <c r="X6996" s="32">
        <f t="shared" si="1570"/>
        <v>786.90000000000009</v>
      </c>
    </row>
    <row r="6997" spans="1:24" x14ac:dyDescent="0.25">
      <c r="A6997" s="2"/>
      <c r="B6997" s="2" t="s">
        <v>11</v>
      </c>
      <c r="C6997" s="2">
        <f t="shared" si="1571"/>
        <v>292</v>
      </c>
      <c r="D6997" s="2">
        <f t="shared" si="1572"/>
        <v>9</v>
      </c>
      <c r="E6997" s="2">
        <f t="shared" si="1564"/>
        <v>6993</v>
      </c>
      <c r="F6997" s="11">
        <v>360</v>
      </c>
      <c r="G6997" s="9">
        <v>0.32</v>
      </c>
      <c r="H6997" s="9">
        <v>0.34560000000000002</v>
      </c>
      <c r="I6997" s="9">
        <v>0.37119999999999997</v>
      </c>
      <c r="J6997" s="9">
        <v>0.173122862991168</v>
      </c>
      <c r="K6997" s="9">
        <v>0.36</v>
      </c>
      <c r="L6997" s="9">
        <v>0.36</v>
      </c>
      <c r="N6997" s="32">
        <f>IF('System Design'!$F$8=1,'Hourly Demand and Generation'!G6997*'System Design'!$F$21,IF('System Design'!$F$8=2,'Hourly Demand and Generation'!H6997*'System Design'!$F$21,IF('System Design'!$F$8=3,'Hourly Demand and Generation'!I6997*'System Design'!$F$21)))</f>
        <v>185.6</v>
      </c>
      <c r="O6997" s="32">
        <f>IF('System Design'!$F$8=1,'Hourly Demand and Generation'!J6997*'System Design'!$F$22,IF('System Design'!$F$8=2,'Hourly Demand and Generation'!K6997*'System Design'!$F$22,IF('System Design'!$F$8=3,'Hourly Demand and Generation'!L6997*'System Design'!$F$22)))</f>
        <v>900</v>
      </c>
      <c r="Q6997" s="32">
        <f t="shared" si="1562"/>
        <v>0</v>
      </c>
      <c r="R6997" s="32">
        <f t="shared" si="1565"/>
        <v>5400</v>
      </c>
      <c r="S6997" s="32">
        <f t="shared" si="1566"/>
        <v>0</v>
      </c>
      <c r="T6997" s="32">
        <f t="shared" si="1567"/>
        <v>21600</v>
      </c>
      <c r="U6997" s="32">
        <f t="shared" si="1568"/>
        <v>0</v>
      </c>
      <c r="V6997" s="32">
        <f t="shared" si="1563"/>
        <v>725.59999999999991</v>
      </c>
      <c r="W6997" s="32">
        <f t="shared" si="1569"/>
        <v>725.59999999999991</v>
      </c>
      <c r="X6997" s="32">
        <f t="shared" si="1570"/>
        <v>725.59999999999991</v>
      </c>
    </row>
    <row r="6998" spans="1:24" x14ac:dyDescent="0.25">
      <c r="A6998" s="2"/>
      <c r="B6998" s="2" t="s">
        <v>11</v>
      </c>
      <c r="C6998" s="2">
        <f t="shared" si="1571"/>
        <v>292</v>
      </c>
      <c r="D6998" s="2">
        <f t="shared" si="1572"/>
        <v>10</v>
      </c>
      <c r="E6998" s="2">
        <f t="shared" si="1564"/>
        <v>6994</v>
      </c>
      <c r="F6998" s="11">
        <v>351</v>
      </c>
      <c r="G6998" s="9">
        <v>0.42880000000000001</v>
      </c>
      <c r="H6998" s="9">
        <v>0.45440000000000003</v>
      </c>
      <c r="I6998" s="9">
        <v>0.48</v>
      </c>
      <c r="J6998" s="9">
        <v>0.19476322086506401</v>
      </c>
      <c r="K6998" s="9">
        <v>0.40500000000000003</v>
      </c>
      <c r="L6998" s="9">
        <v>0.40500000000000003</v>
      </c>
      <c r="N6998" s="32">
        <f>IF('System Design'!$F$8=1,'Hourly Demand and Generation'!G6998*'System Design'!$F$21,IF('System Design'!$F$8=2,'Hourly Demand and Generation'!H6998*'System Design'!$F$21,IF('System Design'!$F$8=3,'Hourly Demand and Generation'!I6998*'System Design'!$F$21)))</f>
        <v>240</v>
      </c>
      <c r="O6998" s="32">
        <f>IF('System Design'!$F$8=1,'Hourly Demand and Generation'!J6998*'System Design'!$F$22,IF('System Design'!$F$8=2,'Hourly Demand and Generation'!K6998*'System Design'!$F$22,IF('System Design'!$F$8=3,'Hourly Demand and Generation'!L6998*'System Design'!$F$22)))</f>
        <v>1012.5000000000001</v>
      </c>
      <c r="Q6998" s="32">
        <f t="shared" si="1562"/>
        <v>0</v>
      </c>
      <c r="R6998" s="32">
        <f t="shared" si="1565"/>
        <v>5400</v>
      </c>
      <c r="S6998" s="32">
        <f t="shared" si="1566"/>
        <v>0</v>
      </c>
      <c r="T6998" s="32">
        <f t="shared" si="1567"/>
        <v>21600</v>
      </c>
      <c r="U6998" s="32">
        <f t="shared" si="1568"/>
        <v>0</v>
      </c>
      <c r="V6998" s="32">
        <f t="shared" si="1563"/>
        <v>901.5</v>
      </c>
      <c r="W6998" s="32">
        <f t="shared" si="1569"/>
        <v>901.5</v>
      </c>
      <c r="X6998" s="32">
        <f t="shared" si="1570"/>
        <v>901.5</v>
      </c>
    </row>
    <row r="6999" spans="1:24" x14ac:dyDescent="0.25">
      <c r="A6999" s="2"/>
      <c r="B6999" s="2" t="s">
        <v>11</v>
      </c>
      <c r="C6999" s="2">
        <f t="shared" si="1571"/>
        <v>292</v>
      </c>
      <c r="D6999" s="2">
        <f t="shared" si="1572"/>
        <v>11</v>
      </c>
      <c r="E6999" s="2">
        <f t="shared" si="1564"/>
        <v>6995</v>
      </c>
      <c r="F6999" s="11">
        <v>346.5</v>
      </c>
      <c r="G6999" s="9">
        <v>0.53120000000000001</v>
      </c>
      <c r="H6999" s="9">
        <v>0.56000000000000005</v>
      </c>
      <c r="I6999" s="9">
        <v>0.58879999999999999</v>
      </c>
      <c r="J6999" s="9">
        <v>0.173122862991168</v>
      </c>
      <c r="K6999" s="9">
        <v>0.36</v>
      </c>
      <c r="L6999" s="9">
        <v>0.36</v>
      </c>
      <c r="N6999" s="32">
        <f>IF('System Design'!$F$8=1,'Hourly Demand and Generation'!G6999*'System Design'!$F$21,IF('System Design'!$F$8=2,'Hourly Demand and Generation'!H6999*'System Design'!$F$21,IF('System Design'!$F$8=3,'Hourly Demand and Generation'!I6999*'System Design'!$F$21)))</f>
        <v>294.39999999999998</v>
      </c>
      <c r="O6999" s="32">
        <f>IF('System Design'!$F$8=1,'Hourly Demand and Generation'!J6999*'System Design'!$F$22,IF('System Design'!$F$8=2,'Hourly Demand and Generation'!K6999*'System Design'!$F$22,IF('System Design'!$F$8=3,'Hourly Demand and Generation'!L6999*'System Design'!$F$22)))</f>
        <v>900</v>
      </c>
      <c r="Q6999" s="32">
        <f t="shared" si="1562"/>
        <v>0</v>
      </c>
      <c r="R6999" s="32">
        <f t="shared" si="1565"/>
        <v>5400</v>
      </c>
      <c r="S6999" s="32">
        <f t="shared" si="1566"/>
        <v>0</v>
      </c>
      <c r="T6999" s="32">
        <f t="shared" si="1567"/>
        <v>21600</v>
      </c>
      <c r="U6999" s="32">
        <f t="shared" si="1568"/>
        <v>0</v>
      </c>
      <c r="V6999" s="32">
        <f t="shared" si="1563"/>
        <v>847.90000000000009</v>
      </c>
      <c r="W6999" s="32">
        <f t="shared" si="1569"/>
        <v>847.90000000000009</v>
      </c>
      <c r="X6999" s="32">
        <f t="shared" si="1570"/>
        <v>847.90000000000009</v>
      </c>
    </row>
    <row r="7000" spans="1:24" x14ac:dyDescent="0.25">
      <c r="A7000" s="2"/>
      <c r="B7000" s="2" t="s">
        <v>11</v>
      </c>
      <c r="C7000" s="2">
        <f t="shared" si="1571"/>
        <v>292</v>
      </c>
      <c r="D7000" s="2">
        <f t="shared" si="1572"/>
        <v>12</v>
      </c>
      <c r="E7000" s="2">
        <f t="shared" si="1564"/>
        <v>6996</v>
      </c>
      <c r="F7000" s="11">
        <v>346.5</v>
      </c>
      <c r="G7000" s="9">
        <v>0.64</v>
      </c>
      <c r="H7000" s="9">
        <v>0.64</v>
      </c>
      <c r="I7000" s="9">
        <v>0.64</v>
      </c>
      <c r="J7000" s="9">
        <v>0.16230268405421999</v>
      </c>
      <c r="K7000" s="9">
        <v>0.33750000000000002</v>
      </c>
      <c r="L7000" s="9">
        <v>0.33750000000000002</v>
      </c>
      <c r="N7000" s="32">
        <f>IF('System Design'!$F$8=1,'Hourly Demand and Generation'!G7000*'System Design'!$F$21,IF('System Design'!$F$8=2,'Hourly Demand and Generation'!H7000*'System Design'!$F$21,IF('System Design'!$F$8=3,'Hourly Demand and Generation'!I7000*'System Design'!$F$21)))</f>
        <v>320</v>
      </c>
      <c r="O7000" s="32">
        <f>IF('System Design'!$F$8=1,'Hourly Demand and Generation'!J7000*'System Design'!$F$22,IF('System Design'!$F$8=2,'Hourly Demand and Generation'!K7000*'System Design'!$F$22,IF('System Design'!$F$8=3,'Hourly Demand and Generation'!L7000*'System Design'!$F$22)))</f>
        <v>843.75</v>
      </c>
      <c r="Q7000" s="32">
        <f t="shared" si="1562"/>
        <v>0</v>
      </c>
      <c r="R7000" s="32">
        <f t="shared" si="1565"/>
        <v>5400</v>
      </c>
      <c r="S7000" s="32">
        <f t="shared" si="1566"/>
        <v>0</v>
      </c>
      <c r="T7000" s="32">
        <f t="shared" si="1567"/>
        <v>21600</v>
      </c>
      <c r="U7000" s="32">
        <f t="shared" si="1568"/>
        <v>0</v>
      </c>
      <c r="V7000" s="32">
        <f t="shared" si="1563"/>
        <v>817.25</v>
      </c>
      <c r="W7000" s="32">
        <f t="shared" si="1569"/>
        <v>817.25</v>
      </c>
      <c r="X7000" s="32">
        <f t="shared" si="1570"/>
        <v>817.25</v>
      </c>
    </row>
    <row r="7001" spans="1:24" x14ac:dyDescent="0.25">
      <c r="A7001" s="2"/>
      <c r="B7001" s="2" t="s">
        <v>11</v>
      </c>
      <c r="C7001" s="2">
        <f t="shared" si="1571"/>
        <v>292</v>
      </c>
      <c r="D7001" s="2">
        <f t="shared" si="1572"/>
        <v>13</v>
      </c>
      <c r="E7001" s="2">
        <f t="shared" si="1564"/>
        <v>6997</v>
      </c>
      <c r="F7001" s="11">
        <v>360</v>
      </c>
      <c r="G7001" s="9">
        <v>0.53120000000000001</v>
      </c>
      <c r="H7001" s="9">
        <v>0.56000000000000005</v>
      </c>
      <c r="I7001" s="9">
        <v>0.58879999999999999</v>
      </c>
      <c r="J7001" s="9">
        <v>0.173122862991168</v>
      </c>
      <c r="K7001" s="9">
        <v>0.36</v>
      </c>
      <c r="L7001" s="9">
        <v>0.36</v>
      </c>
      <c r="N7001" s="32">
        <f>IF('System Design'!$F$8=1,'Hourly Demand and Generation'!G7001*'System Design'!$F$21,IF('System Design'!$F$8=2,'Hourly Demand and Generation'!H7001*'System Design'!$F$21,IF('System Design'!$F$8=3,'Hourly Demand and Generation'!I7001*'System Design'!$F$21)))</f>
        <v>294.39999999999998</v>
      </c>
      <c r="O7001" s="32">
        <f>IF('System Design'!$F$8=1,'Hourly Demand and Generation'!J7001*'System Design'!$F$22,IF('System Design'!$F$8=2,'Hourly Demand and Generation'!K7001*'System Design'!$F$22,IF('System Design'!$F$8=3,'Hourly Demand and Generation'!L7001*'System Design'!$F$22)))</f>
        <v>900</v>
      </c>
      <c r="Q7001" s="32">
        <f t="shared" si="1562"/>
        <v>0</v>
      </c>
      <c r="R7001" s="32">
        <f t="shared" si="1565"/>
        <v>5400</v>
      </c>
      <c r="S7001" s="32">
        <f t="shared" si="1566"/>
        <v>0</v>
      </c>
      <c r="T7001" s="32">
        <f t="shared" si="1567"/>
        <v>21600</v>
      </c>
      <c r="U7001" s="32">
        <f t="shared" si="1568"/>
        <v>0</v>
      </c>
      <c r="V7001" s="32">
        <f t="shared" si="1563"/>
        <v>834.40000000000009</v>
      </c>
      <c r="W7001" s="32">
        <f t="shared" si="1569"/>
        <v>834.40000000000009</v>
      </c>
      <c r="X7001" s="32">
        <f t="shared" si="1570"/>
        <v>834.40000000000009</v>
      </c>
    </row>
    <row r="7002" spans="1:24" x14ac:dyDescent="0.25">
      <c r="A7002" s="2"/>
      <c r="B7002" s="2" t="s">
        <v>11</v>
      </c>
      <c r="C7002" s="2">
        <f t="shared" si="1571"/>
        <v>292</v>
      </c>
      <c r="D7002" s="2">
        <f t="shared" si="1572"/>
        <v>14</v>
      </c>
      <c r="E7002" s="2">
        <f t="shared" si="1564"/>
        <v>6998</v>
      </c>
      <c r="F7002" s="11">
        <v>360</v>
      </c>
      <c r="G7002" s="9">
        <v>0.42880000000000001</v>
      </c>
      <c r="H7002" s="9">
        <v>0.45440000000000003</v>
      </c>
      <c r="I7002" s="9">
        <v>0.48</v>
      </c>
      <c r="J7002" s="9">
        <v>0.183943041928116</v>
      </c>
      <c r="K7002" s="9">
        <v>0.38250000000000001</v>
      </c>
      <c r="L7002" s="9">
        <v>0.38250000000000001</v>
      </c>
      <c r="N7002" s="32">
        <f>IF('System Design'!$F$8=1,'Hourly Demand and Generation'!G7002*'System Design'!$F$21,IF('System Design'!$F$8=2,'Hourly Demand and Generation'!H7002*'System Design'!$F$21,IF('System Design'!$F$8=3,'Hourly Demand and Generation'!I7002*'System Design'!$F$21)))</f>
        <v>240</v>
      </c>
      <c r="O7002" s="32">
        <f>IF('System Design'!$F$8=1,'Hourly Demand and Generation'!J7002*'System Design'!$F$22,IF('System Design'!$F$8=2,'Hourly Demand and Generation'!K7002*'System Design'!$F$22,IF('System Design'!$F$8=3,'Hourly Demand and Generation'!L7002*'System Design'!$F$22)))</f>
        <v>956.25</v>
      </c>
      <c r="Q7002" s="32">
        <f t="shared" si="1562"/>
        <v>0</v>
      </c>
      <c r="R7002" s="32">
        <f t="shared" si="1565"/>
        <v>5400</v>
      </c>
      <c r="S7002" s="32">
        <f t="shared" si="1566"/>
        <v>0</v>
      </c>
      <c r="T7002" s="32">
        <f t="shared" si="1567"/>
        <v>21600</v>
      </c>
      <c r="U7002" s="32">
        <f t="shared" si="1568"/>
        <v>0</v>
      </c>
      <c r="V7002" s="32">
        <f t="shared" si="1563"/>
        <v>836.25</v>
      </c>
      <c r="W7002" s="32">
        <f t="shared" si="1569"/>
        <v>836.25</v>
      </c>
      <c r="X7002" s="32">
        <f t="shared" si="1570"/>
        <v>836.25</v>
      </c>
    </row>
    <row r="7003" spans="1:24" x14ac:dyDescent="0.25">
      <c r="A7003" s="2"/>
      <c r="B7003" s="2" t="s">
        <v>11</v>
      </c>
      <c r="C7003" s="2">
        <f t="shared" si="1571"/>
        <v>292</v>
      </c>
      <c r="D7003" s="2">
        <f t="shared" si="1572"/>
        <v>15</v>
      </c>
      <c r="E7003" s="2">
        <f t="shared" si="1564"/>
        <v>6999</v>
      </c>
      <c r="F7003" s="11">
        <v>382.5</v>
      </c>
      <c r="G7003" s="9">
        <v>0.32</v>
      </c>
      <c r="H7003" s="9">
        <v>0.34560000000000002</v>
      </c>
      <c r="I7003" s="9">
        <v>0.37119999999999997</v>
      </c>
      <c r="J7003" s="9">
        <v>0.19476322086506401</v>
      </c>
      <c r="K7003" s="9">
        <v>0.40500000000000003</v>
      </c>
      <c r="L7003" s="9">
        <v>0.40500000000000003</v>
      </c>
      <c r="N7003" s="32">
        <f>IF('System Design'!$F$8=1,'Hourly Demand and Generation'!G7003*'System Design'!$F$21,IF('System Design'!$F$8=2,'Hourly Demand and Generation'!H7003*'System Design'!$F$21,IF('System Design'!$F$8=3,'Hourly Demand and Generation'!I7003*'System Design'!$F$21)))</f>
        <v>185.6</v>
      </c>
      <c r="O7003" s="32">
        <f>IF('System Design'!$F$8=1,'Hourly Demand and Generation'!J7003*'System Design'!$F$22,IF('System Design'!$F$8=2,'Hourly Demand and Generation'!K7003*'System Design'!$F$22,IF('System Design'!$F$8=3,'Hourly Demand and Generation'!L7003*'System Design'!$F$22)))</f>
        <v>1012.5000000000001</v>
      </c>
      <c r="Q7003" s="32">
        <f t="shared" si="1562"/>
        <v>0</v>
      </c>
      <c r="R7003" s="32">
        <f t="shared" si="1565"/>
        <v>5400</v>
      </c>
      <c r="S7003" s="32">
        <f t="shared" si="1566"/>
        <v>0</v>
      </c>
      <c r="T7003" s="32">
        <f t="shared" si="1567"/>
        <v>21600</v>
      </c>
      <c r="U7003" s="32">
        <f t="shared" si="1568"/>
        <v>0</v>
      </c>
      <c r="V7003" s="32">
        <f t="shared" si="1563"/>
        <v>815.60000000000014</v>
      </c>
      <c r="W7003" s="32">
        <f t="shared" si="1569"/>
        <v>815.60000000000014</v>
      </c>
      <c r="X7003" s="32">
        <f t="shared" si="1570"/>
        <v>815.60000000000014</v>
      </c>
    </row>
    <row r="7004" spans="1:24" x14ac:dyDescent="0.25">
      <c r="A7004" s="2"/>
      <c r="B7004" s="2" t="s">
        <v>11</v>
      </c>
      <c r="C7004" s="2">
        <f t="shared" si="1571"/>
        <v>292</v>
      </c>
      <c r="D7004" s="2">
        <f t="shared" si="1572"/>
        <v>16</v>
      </c>
      <c r="E7004" s="2">
        <f t="shared" si="1564"/>
        <v>7000</v>
      </c>
      <c r="F7004" s="11">
        <v>405</v>
      </c>
      <c r="G7004" s="9">
        <v>0.2112</v>
      </c>
      <c r="H7004" s="9">
        <v>0.24</v>
      </c>
      <c r="I7004" s="9">
        <v>0.26879999999999998</v>
      </c>
      <c r="J7004" s="9">
        <v>0.19476322086506401</v>
      </c>
      <c r="K7004" s="9">
        <v>0.40500000000000003</v>
      </c>
      <c r="L7004" s="9">
        <v>0.40500000000000003</v>
      </c>
      <c r="N7004" s="32">
        <f>IF('System Design'!$F$8=1,'Hourly Demand and Generation'!G7004*'System Design'!$F$21,IF('System Design'!$F$8=2,'Hourly Demand and Generation'!H7004*'System Design'!$F$21,IF('System Design'!$F$8=3,'Hourly Demand and Generation'!I7004*'System Design'!$F$21)))</f>
        <v>134.4</v>
      </c>
      <c r="O7004" s="32">
        <f>IF('System Design'!$F$8=1,'Hourly Demand and Generation'!J7004*'System Design'!$F$22,IF('System Design'!$F$8=2,'Hourly Demand and Generation'!K7004*'System Design'!$F$22,IF('System Design'!$F$8=3,'Hourly Demand and Generation'!L7004*'System Design'!$F$22)))</f>
        <v>1012.5000000000001</v>
      </c>
      <c r="Q7004" s="32">
        <f t="shared" si="1562"/>
        <v>0</v>
      </c>
      <c r="R7004" s="32">
        <f t="shared" si="1565"/>
        <v>5400</v>
      </c>
      <c r="S7004" s="32">
        <f t="shared" si="1566"/>
        <v>0</v>
      </c>
      <c r="T7004" s="32">
        <f t="shared" si="1567"/>
        <v>21600</v>
      </c>
      <c r="U7004" s="32">
        <f t="shared" si="1568"/>
        <v>0</v>
      </c>
      <c r="V7004" s="32">
        <f t="shared" si="1563"/>
        <v>741.90000000000009</v>
      </c>
      <c r="W7004" s="32">
        <f t="shared" si="1569"/>
        <v>741.90000000000009</v>
      </c>
      <c r="X7004" s="32">
        <f t="shared" si="1570"/>
        <v>741.90000000000009</v>
      </c>
    </row>
    <row r="7005" spans="1:24" x14ac:dyDescent="0.25">
      <c r="A7005" s="2"/>
      <c r="B7005" s="2" t="s">
        <v>11</v>
      </c>
      <c r="C7005" s="2">
        <f t="shared" si="1571"/>
        <v>292</v>
      </c>
      <c r="D7005" s="2">
        <f t="shared" si="1572"/>
        <v>17</v>
      </c>
      <c r="E7005" s="2">
        <f t="shared" si="1564"/>
        <v>7001</v>
      </c>
      <c r="F7005" s="11">
        <v>427.5</v>
      </c>
      <c r="G7005" s="9">
        <v>0.10879999999999999</v>
      </c>
      <c r="H7005" s="9">
        <v>0.13439999999999999</v>
      </c>
      <c r="I7005" s="9">
        <v>0.16</v>
      </c>
      <c r="J7005" s="9">
        <v>0.21640357873895999</v>
      </c>
      <c r="K7005" s="9">
        <v>0.45</v>
      </c>
      <c r="L7005" s="9">
        <v>0.45</v>
      </c>
      <c r="N7005" s="32">
        <f>IF('System Design'!$F$8=1,'Hourly Demand and Generation'!G7005*'System Design'!$F$21,IF('System Design'!$F$8=2,'Hourly Demand and Generation'!H7005*'System Design'!$F$21,IF('System Design'!$F$8=3,'Hourly Demand and Generation'!I7005*'System Design'!$F$21)))</f>
        <v>80</v>
      </c>
      <c r="O7005" s="32">
        <f>IF('System Design'!$F$8=1,'Hourly Demand and Generation'!J7005*'System Design'!$F$22,IF('System Design'!$F$8=2,'Hourly Demand and Generation'!K7005*'System Design'!$F$22,IF('System Design'!$F$8=3,'Hourly Demand and Generation'!L7005*'System Design'!$F$22)))</f>
        <v>1125</v>
      </c>
      <c r="Q7005" s="32">
        <f t="shared" si="1562"/>
        <v>0</v>
      </c>
      <c r="R7005" s="32">
        <f t="shared" si="1565"/>
        <v>5400</v>
      </c>
      <c r="S7005" s="32">
        <f t="shared" si="1566"/>
        <v>0</v>
      </c>
      <c r="T7005" s="32">
        <f t="shared" si="1567"/>
        <v>21600</v>
      </c>
      <c r="U7005" s="32">
        <f t="shared" si="1568"/>
        <v>0</v>
      </c>
      <c r="V7005" s="32">
        <f t="shared" si="1563"/>
        <v>777.5</v>
      </c>
      <c r="W7005" s="32">
        <f t="shared" si="1569"/>
        <v>777.5</v>
      </c>
      <c r="X7005" s="32">
        <f t="shared" si="1570"/>
        <v>777.5</v>
      </c>
    </row>
    <row r="7006" spans="1:24" x14ac:dyDescent="0.25">
      <c r="A7006" s="2"/>
      <c r="B7006" s="2" t="s">
        <v>11</v>
      </c>
      <c r="C7006" s="2">
        <f t="shared" si="1571"/>
        <v>292</v>
      </c>
      <c r="D7006" s="2">
        <f t="shared" si="1572"/>
        <v>18</v>
      </c>
      <c r="E7006" s="2">
        <f t="shared" si="1564"/>
        <v>7002</v>
      </c>
      <c r="F7006" s="11">
        <v>450</v>
      </c>
      <c r="G7006" s="9">
        <v>5.1200000000000002E-2</v>
      </c>
      <c r="H7006" s="9">
        <v>0.08</v>
      </c>
      <c r="I7006" s="9">
        <v>0.10879999999999999</v>
      </c>
      <c r="J7006" s="9">
        <v>0.20558339980201201</v>
      </c>
      <c r="K7006" s="9">
        <v>0.42749999999999999</v>
      </c>
      <c r="L7006" s="9">
        <v>0.42749999999999999</v>
      </c>
      <c r="N7006" s="32">
        <f>IF('System Design'!$F$8=1,'Hourly Demand and Generation'!G7006*'System Design'!$F$21,IF('System Design'!$F$8=2,'Hourly Demand and Generation'!H7006*'System Design'!$F$21,IF('System Design'!$F$8=3,'Hourly Demand and Generation'!I7006*'System Design'!$F$21)))</f>
        <v>54.4</v>
      </c>
      <c r="O7006" s="32">
        <f>IF('System Design'!$F$8=1,'Hourly Demand and Generation'!J7006*'System Design'!$F$22,IF('System Design'!$F$8=2,'Hourly Demand and Generation'!K7006*'System Design'!$F$22,IF('System Design'!$F$8=3,'Hourly Demand and Generation'!L7006*'System Design'!$F$22)))</f>
        <v>1068.75</v>
      </c>
      <c r="Q7006" s="32">
        <f t="shared" si="1562"/>
        <v>0</v>
      </c>
      <c r="R7006" s="32">
        <f t="shared" si="1565"/>
        <v>5400</v>
      </c>
      <c r="S7006" s="32">
        <f t="shared" si="1566"/>
        <v>0</v>
      </c>
      <c r="T7006" s="32">
        <f t="shared" si="1567"/>
        <v>21600</v>
      </c>
      <c r="U7006" s="32">
        <f t="shared" si="1568"/>
        <v>0</v>
      </c>
      <c r="V7006" s="32">
        <f t="shared" si="1563"/>
        <v>673.15000000000009</v>
      </c>
      <c r="W7006" s="32">
        <f t="shared" si="1569"/>
        <v>673.15000000000009</v>
      </c>
      <c r="X7006" s="32">
        <f t="shared" si="1570"/>
        <v>673.15000000000009</v>
      </c>
    </row>
    <row r="7007" spans="1:24" x14ac:dyDescent="0.25">
      <c r="A7007" s="2"/>
      <c r="B7007" s="2" t="s">
        <v>11</v>
      </c>
      <c r="C7007" s="2">
        <f t="shared" si="1571"/>
        <v>292</v>
      </c>
      <c r="D7007" s="2">
        <f t="shared" si="1572"/>
        <v>19</v>
      </c>
      <c r="E7007" s="2">
        <f t="shared" si="1564"/>
        <v>7003</v>
      </c>
      <c r="F7007" s="11">
        <v>436.5</v>
      </c>
      <c r="G7007" s="9">
        <v>0</v>
      </c>
      <c r="H7007" s="9">
        <v>2.5600000000000001E-2</v>
      </c>
      <c r="I7007" s="9">
        <v>5.1200000000000002E-2</v>
      </c>
      <c r="J7007" s="9">
        <v>0.19476322086506401</v>
      </c>
      <c r="K7007" s="9">
        <v>0.40500000000000003</v>
      </c>
      <c r="L7007" s="9">
        <v>0.40500000000000003</v>
      </c>
      <c r="N7007" s="32">
        <f>IF('System Design'!$F$8=1,'Hourly Demand and Generation'!G7007*'System Design'!$F$21,IF('System Design'!$F$8=2,'Hourly Demand and Generation'!H7007*'System Design'!$F$21,IF('System Design'!$F$8=3,'Hourly Demand and Generation'!I7007*'System Design'!$F$21)))</f>
        <v>25.6</v>
      </c>
      <c r="O7007" s="32">
        <f>IF('System Design'!$F$8=1,'Hourly Demand and Generation'!J7007*'System Design'!$F$22,IF('System Design'!$F$8=2,'Hourly Demand and Generation'!K7007*'System Design'!$F$22,IF('System Design'!$F$8=3,'Hourly Demand and Generation'!L7007*'System Design'!$F$22)))</f>
        <v>1012.5000000000001</v>
      </c>
      <c r="Q7007" s="32">
        <f t="shared" si="1562"/>
        <v>0</v>
      </c>
      <c r="R7007" s="32">
        <f t="shared" si="1565"/>
        <v>5400</v>
      </c>
      <c r="S7007" s="32">
        <f t="shared" si="1566"/>
        <v>0</v>
      </c>
      <c r="T7007" s="32">
        <f t="shared" si="1567"/>
        <v>21600</v>
      </c>
      <c r="U7007" s="32">
        <f t="shared" si="1568"/>
        <v>0</v>
      </c>
      <c r="V7007" s="32">
        <f t="shared" si="1563"/>
        <v>601.60000000000014</v>
      </c>
      <c r="W7007" s="32">
        <f t="shared" si="1569"/>
        <v>601.60000000000014</v>
      </c>
      <c r="X7007" s="32">
        <f t="shared" si="1570"/>
        <v>601.60000000000014</v>
      </c>
    </row>
    <row r="7008" spans="1:24" x14ac:dyDescent="0.25">
      <c r="A7008" s="2"/>
      <c r="B7008" s="2" t="s">
        <v>11</v>
      </c>
      <c r="C7008" s="2">
        <f t="shared" si="1571"/>
        <v>292</v>
      </c>
      <c r="D7008" s="2">
        <f t="shared" si="1572"/>
        <v>20</v>
      </c>
      <c r="E7008" s="2">
        <f t="shared" si="1564"/>
        <v>7004</v>
      </c>
      <c r="F7008" s="11">
        <v>427.5</v>
      </c>
      <c r="G7008" s="9">
        <v>0</v>
      </c>
      <c r="H7008" s="9">
        <v>0</v>
      </c>
      <c r="I7008" s="9">
        <v>0</v>
      </c>
      <c r="J7008" s="9">
        <v>0.19476322086506401</v>
      </c>
      <c r="K7008" s="9">
        <v>0.40500000000000003</v>
      </c>
      <c r="L7008" s="9">
        <v>0.40500000000000003</v>
      </c>
      <c r="N7008" s="32">
        <f>IF('System Design'!$F$8=1,'Hourly Demand and Generation'!G7008*'System Design'!$F$21,IF('System Design'!$F$8=2,'Hourly Demand and Generation'!H7008*'System Design'!$F$21,IF('System Design'!$F$8=3,'Hourly Demand and Generation'!I7008*'System Design'!$F$21)))</f>
        <v>0</v>
      </c>
      <c r="O7008" s="32">
        <f>IF('System Design'!$F$8=1,'Hourly Demand and Generation'!J7008*'System Design'!$F$22,IF('System Design'!$F$8=2,'Hourly Demand and Generation'!K7008*'System Design'!$F$22,IF('System Design'!$F$8=3,'Hourly Demand and Generation'!L7008*'System Design'!$F$22)))</f>
        <v>1012.5000000000001</v>
      </c>
      <c r="Q7008" s="32">
        <f t="shared" si="1562"/>
        <v>0</v>
      </c>
      <c r="R7008" s="32">
        <f t="shared" si="1565"/>
        <v>5400</v>
      </c>
      <c r="S7008" s="32">
        <f t="shared" si="1566"/>
        <v>0</v>
      </c>
      <c r="T7008" s="32">
        <f t="shared" si="1567"/>
        <v>21600</v>
      </c>
      <c r="U7008" s="32">
        <f t="shared" si="1568"/>
        <v>0</v>
      </c>
      <c r="V7008" s="32">
        <f t="shared" si="1563"/>
        <v>585.00000000000011</v>
      </c>
      <c r="W7008" s="32">
        <f t="shared" si="1569"/>
        <v>585.00000000000011</v>
      </c>
      <c r="X7008" s="32">
        <f t="shared" si="1570"/>
        <v>585.00000000000011</v>
      </c>
    </row>
    <row r="7009" spans="1:24" x14ac:dyDescent="0.25">
      <c r="A7009" s="2"/>
      <c r="B7009" s="2" t="s">
        <v>11</v>
      </c>
      <c r="C7009" s="2">
        <f t="shared" si="1571"/>
        <v>292</v>
      </c>
      <c r="D7009" s="2">
        <f t="shared" si="1572"/>
        <v>21</v>
      </c>
      <c r="E7009" s="2">
        <f t="shared" si="1564"/>
        <v>7005</v>
      </c>
      <c r="F7009" s="11">
        <v>405</v>
      </c>
      <c r="G7009" s="9">
        <v>0</v>
      </c>
      <c r="H7009" s="9">
        <v>0</v>
      </c>
      <c r="I7009" s="9">
        <v>0</v>
      </c>
      <c r="J7009" s="9">
        <v>0.19476322086506401</v>
      </c>
      <c r="K7009" s="9">
        <v>0.40500000000000003</v>
      </c>
      <c r="L7009" s="9">
        <v>0.40500000000000003</v>
      </c>
      <c r="N7009" s="32">
        <f>IF('System Design'!$F$8=1,'Hourly Demand and Generation'!G7009*'System Design'!$F$21,IF('System Design'!$F$8=2,'Hourly Demand and Generation'!H7009*'System Design'!$F$21,IF('System Design'!$F$8=3,'Hourly Demand and Generation'!I7009*'System Design'!$F$21)))</f>
        <v>0</v>
      </c>
      <c r="O7009" s="32">
        <f>IF('System Design'!$F$8=1,'Hourly Demand and Generation'!J7009*'System Design'!$F$22,IF('System Design'!$F$8=2,'Hourly Demand and Generation'!K7009*'System Design'!$F$22,IF('System Design'!$F$8=3,'Hourly Demand and Generation'!L7009*'System Design'!$F$22)))</f>
        <v>1012.5000000000001</v>
      </c>
      <c r="Q7009" s="32">
        <f t="shared" si="1562"/>
        <v>0</v>
      </c>
      <c r="R7009" s="32">
        <f t="shared" si="1565"/>
        <v>5400</v>
      </c>
      <c r="S7009" s="32">
        <f t="shared" si="1566"/>
        <v>0</v>
      </c>
      <c r="T7009" s="32">
        <f t="shared" si="1567"/>
        <v>21600</v>
      </c>
      <c r="U7009" s="32">
        <f t="shared" si="1568"/>
        <v>0</v>
      </c>
      <c r="V7009" s="32">
        <f t="shared" si="1563"/>
        <v>607.50000000000011</v>
      </c>
      <c r="W7009" s="32">
        <f t="shared" si="1569"/>
        <v>607.50000000000011</v>
      </c>
      <c r="X7009" s="32">
        <f t="shared" si="1570"/>
        <v>607.50000000000011</v>
      </c>
    </row>
    <row r="7010" spans="1:24" x14ac:dyDescent="0.25">
      <c r="A7010" s="2"/>
      <c r="B7010" s="2" t="s">
        <v>11</v>
      </c>
      <c r="C7010" s="2">
        <f t="shared" si="1571"/>
        <v>292</v>
      </c>
      <c r="D7010" s="2">
        <f t="shared" si="1572"/>
        <v>22</v>
      </c>
      <c r="E7010" s="2">
        <f t="shared" si="1564"/>
        <v>7006</v>
      </c>
      <c r="F7010" s="11">
        <v>382.5</v>
      </c>
      <c r="G7010" s="9">
        <v>0</v>
      </c>
      <c r="H7010" s="9">
        <v>0</v>
      </c>
      <c r="I7010" s="9">
        <v>0</v>
      </c>
      <c r="J7010" s="9">
        <v>0.20558339980201201</v>
      </c>
      <c r="K7010" s="9">
        <v>0.42749999999999999</v>
      </c>
      <c r="L7010" s="9">
        <v>0.42749999999999999</v>
      </c>
      <c r="N7010" s="32">
        <f>IF('System Design'!$F$8=1,'Hourly Demand and Generation'!G7010*'System Design'!$F$21,IF('System Design'!$F$8=2,'Hourly Demand and Generation'!H7010*'System Design'!$F$21,IF('System Design'!$F$8=3,'Hourly Demand and Generation'!I7010*'System Design'!$F$21)))</f>
        <v>0</v>
      </c>
      <c r="O7010" s="32">
        <f>IF('System Design'!$F$8=1,'Hourly Demand and Generation'!J7010*'System Design'!$F$22,IF('System Design'!$F$8=2,'Hourly Demand and Generation'!K7010*'System Design'!$F$22,IF('System Design'!$F$8=3,'Hourly Demand and Generation'!L7010*'System Design'!$F$22)))</f>
        <v>1068.75</v>
      </c>
      <c r="Q7010" s="32">
        <f t="shared" si="1562"/>
        <v>0</v>
      </c>
      <c r="R7010" s="32">
        <f t="shared" si="1565"/>
        <v>5400</v>
      </c>
      <c r="S7010" s="32">
        <f t="shared" si="1566"/>
        <v>0</v>
      </c>
      <c r="T7010" s="32">
        <f t="shared" si="1567"/>
        <v>21600</v>
      </c>
      <c r="U7010" s="32">
        <f t="shared" si="1568"/>
        <v>0</v>
      </c>
      <c r="V7010" s="32">
        <f t="shared" si="1563"/>
        <v>686.25</v>
      </c>
      <c r="W7010" s="32">
        <f t="shared" si="1569"/>
        <v>686.25</v>
      </c>
      <c r="X7010" s="32">
        <f t="shared" si="1570"/>
        <v>686.25</v>
      </c>
    </row>
    <row r="7011" spans="1:24" x14ac:dyDescent="0.25">
      <c r="A7011" s="2"/>
      <c r="B7011" s="2" t="s">
        <v>11</v>
      </c>
      <c r="C7011" s="2">
        <f t="shared" si="1571"/>
        <v>292</v>
      </c>
      <c r="D7011" s="2">
        <f t="shared" si="1572"/>
        <v>23</v>
      </c>
      <c r="E7011" s="2">
        <f t="shared" si="1564"/>
        <v>7007</v>
      </c>
      <c r="F7011" s="11">
        <v>360</v>
      </c>
      <c r="G7011" s="9">
        <v>0</v>
      </c>
      <c r="H7011" s="9">
        <v>0</v>
      </c>
      <c r="I7011" s="9">
        <v>0</v>
      </c>
      <c r="J7011" s="9">
        <v>0.173122862991168</v>
      </c>
      <c r="K7011" s="9">
        <v>0.36</v>
      </c>
      <c r="L7011" s="9">
        <v>0.36</v>
      </c>
      <c r="N7011" s="32">
        <f>IF('System Design'!$F$8=1,'Hourly Demand and Generation'!G7011*'System Design'!$F$21,IF('System Design'!$F$8=2,'Hourly Demand and Generation'!H7011*'System Design'!$F$21,IF('System Design'!$F$8=3,'Hourly Demand and Generation'!I7011*'System Design'!$F$21)))</f>
        <v>0</v>
      </c>
      <c r="O7011" s="32">
        <f>IF('System Design'!$F$8=1,'Hourly Demand and Generation'!J7011*'System Design'!$F$22,IF('System Design'!$F$8=2,'Hourly Demand and Generation'!K7011*'System Design'!$F$22,IF('System Design'!$F$8=3,'Hourly Demand and Generation'!L7011*'System Design'!$F$22)))</f>
        <v>900</v>
      </c>
      <c r="Q7011" s="32">
        <f t="shared" si="1562"/>
        <v>0</v>
      </c>
      <c r="R7011" s="32">
        <f t="shared" si="1565"/>
        <v>5400</v>
      </c>
      <c r="S7011" s="32">
        <f t="shared" si="1566"/>
        <v>0</v>
      </c>
      <c r="T7011" s="32">
        <f t="shared" si="1567"/>
        <v>21600</v>
      </c>
      <c r="U7011" s="32">
        <f t="shared" si="1568"/>
        <v>0</v>
      </c>
      <c r="V7011" s="32">
        <f t="shared" si="1563"/>
        <v>540</v>
      </c>
      <c r="W7011" s="32">
        <f t="shared" si="1569"/>
        <v>540</v>
      </c>
      <c r="X7011" s="32">
        <f t="shared" si="1570"/>
        <v>540</v>
      </c>
    </row>
    <row r="7012" spans="1:24" x14ac:dyDescent="0.25">
      <c r="A7012" s="2"/>
      <c r="B7012" s="2" t="s">
        <v>11</v>
      </c>
      <c r="C7012" s="2">
        <f t="shared" si="1571"/>
        <v>292</v>
      </c>
      <c r="D7012" s="2">
        <f t="shared" si="1572"/>
        <v>24</v>
      </c>
      <c r="E7012" s="2">
        <f t="shared" si="1564"/>
        <v>7008</v>
      </c>
      <c r="F7012" s="11">
        <v>315</v>
      </c>
      <c r="G7012" s="9">
        <v>0</v>
      </c>
      <c r="H7012" s="9">
        <v>0</v>
      </c>
      <c r="I7012" s="9">
        <v>0</v>
      </c>
      <c r="J7012" s="9">
        <v>0.173122862991168</v>
      </c>
      <c r="K7012" s="9">
        <v>0.36</v>
      </c>
      <c r="L7012" s="9">
        <v>0.36</v>
      </c>
      <c r="N7012" s="32">
        <f>IF('System Design'!$F$8=1,'Hourly Demand and Generation'!G7012*'System Design'!$F$21,IF('System Design'!$F$8=2,'Hourly Demand and Generation'!H7012*'System Design'!$F$21,IF('System Design'!$F$8=3,'Hourly Demand and Generation'!I7012*'System Design'!$F$21)))</f>
        <v>0</v>
      </c>
      <c r="O7012" s="32">
        <f>IF('System Design'!$F$8=1,'Hourly Demand and Generation'!J7012*'System Design'!$F$22,IF('System Design'!$F$8=2,'Hourly Demand and Generation'!K7012*'System Design'!$F$22,IF('System Design'!$F$8=3,'Hourly Demand and Generation'!L7012*'System Design'!$F$22)))</f>
        <v>900</v>
      </c>
      <c r="Q7012" s="32">
        <f t="shared" si="1562"/>
        <v>0</v>
      </c>
      <c r="R7012" s="32">
        <f t="shared" si="1565"/>
        <v>5400</v>
      </c>
      <c r="S7012" s="32">
        <f t="shared" si="1566"/>
        <v>0</v>
      </c>
      <c r="T7012" s="32">
        <f t="shared" si="1567"/>
        <v>21600</v>
      </c>
      <c r="U7012" s="32">
        <f t="shared" si="1568"/>
        <v>0</v>
      </c>
      <c r="V7012" s="32">
        <f t="shared" si="1563"/>
        <v>585</v>
      </c>
      <c r="W7012" s="32">
        <f t="shared" si="1569"/>
        <v>585</v>
      </c>
      <c r="X7012" s="32">
        <f t="shared" si="1570"/>
        <v>585</v>
      </c>
    </row>
    <row r="7013" spans="1:24" x14ac:dyDescent="0.25">
      <c r="A7013" s="2"/>
      <c r="B7013" s="2" t="s">
        <v>11</v>
      </c>
      <c r="C7013" s="2">
        <f>C7012+1</f>
        <v>293</v>
      </c>
      <c r="D7013" s="2">
        <v>1</v>
      </c>
      <c r="E7013" s="2">
        <f t="shared" si="1564"/>
        <v>7009</v>
      </c>
      <c r="F7013" s="11">
        <v>270</v>
      </c>
      <c r="G7013" s="9">
        <v>0</v>
      </c>
      <c r="H7013" s="9">
        <v>0</v>
      </c>
      <c r="I7013" s="9">
        <v>0</v>
      </c>
      <c r="J7013" s="9">
        <v>0.45</v>
      </c>
      <c r="K7013" s="9">
        <v>0.45</v>
      </c>
      <c r="L7013" s="9">
        <v>0.45</v>
      </c>
      <c r="N7013" s="32">
        <f>IF('System Design'!$F$8=1,'Hourly Demand and Generation'!G7013*'System Design'!$F$21,IF('System Design'!$F$8=2,'Hourly Demand and Generation'!H7013*'System Design'!$F$21,IF('System Design'!$F$8=3,'Hourly Demand and Generation'!I7013*'System Design'!$F$21)))</f>
        <v>0</v>
      </c>
      <c r="O7013" s="32">
        <f>IF('System Design'!$F$8=1,'Hourly Demand and Generation'!J7013*'System Design'!$F$22,IF('System Design'!$F$8=2,'Hourly Demand and Generation'!K7013*'System Design'!$F$22,IF('System Design'!$F$8=3,'Hourly Demand and Generation'!L7013*'System Design'!$F$22)))</f>
        <v>1125</v>
      </c>
      <c r="Q7013" s="32">
        <f t="shared" si="1562"/>
        <v>0</v>
      </c>
      <c r="R7013" s="32">
        <f t="shared" si="1565"/>
        <v>5400</v>
      </c>
      <c r="S7013" s="32">
        <f t="shared" si="1566"/>
        <v>0</v>
      </c>
      <c r="T7013" s="32">
        <f t="shared" si="1567"/>
        <v>21600</v>
      </c>
      <c r="U7013" s="32">
        <f t="shared" si="1568"/>
        <v>0</v>
      </c>
      <c r="V7013" s="32">
        <f t="shared" si="1563"/>
        <v>855</v>
      </c>
      <c r="W7013" s="32">
        <f t="shared" si="1569"/>
        <v>855</v>
      </c>
      <c r="X7013" s="32">
        <f t="shared" si="1570"/>
        <v>855</v>
      </c>
    </row>
    <row r="7014" spans="1:24" x14ac:dyDescent="0.25">
      <c r="A7014" s="2"/>
      <c r="B7014" s="2" t="s">
        <v>11</v>
      </c>
      <c r="C7014" s="2">
        <f>C7013</f>
        <v>293</v>
      </c>
      <c r="D7014" s="2">
        <f>D7013+1</f>
        <v>2</v>
      </c>
      <c r="E7014" s="2">
        <f t="shared" si="1564"/>
        <v>7010</v>
      </c>
      <c r="F7014" s="11">
        <v>247.5</v>
      </c>
      <c r="G7014" s="9">
        <v>0</v>
      </c>
      <c r="H7014" s="9">
        <v>0</v>
      </c>
      <c r="I7014" s="9">
        <v>0</v>
      </c>
      <c r="J7014" s="9">
        <v>0.40500000000000003</v>
      </c>
      <c r="K7014" s="9">
        <v>0.40500000000000003</v>
      </c>
      <c r="L7014" s="9">
        <v>0.40500000000000003</v>
      </c>
      <c r="N7014" s="32">
        <f>IF('System Design'!$F$8=1,'Hourly Demand and Generation'!G7014*'System Design'!$F$21,IF('System Design'!$F$8=2,'Hourly Demand and Generation'!H7014*'System Design'!$F$21,IF('System Design'!$F$8=3,'Hourly Demand and Generation'!I7014*'System Design'!$F$21)))</f>
        <v>0</v>
      </c>
      <c r="O7014" s="32">
        <f>IF('System Design'!$F$8=1,'Hourly Demand and Generation'!J7014*'System Design'!$F$22,IF('System Design'!$F$8=2,'Hourly Demand and Generation'!K7014*'System Design'!$F$22,IF('System Design'!$F$8=3,'Hourly Demand and Generation'!L7014*'System Design'!$F$22)))</f>
        <v>1012.5000000000001</v>
      </c>
      <c r="Q7014" s="32">
        <f t="shared" si="1562"/>
        <v>0</v>
      </c>
      <c r="R7014" s="32">
        <f t="shared" si="1565"/>
        <v>5400</v>
      </c>
      <c r="S7014" s="32">
        <f t="shared" si="1566"/>
        <v>0</v>
      </c>
      <c r="T7014" s="32">
        <f t="shared" si="1567"/>
        <v>21600</v>
      </c>
      <c r="U7014" s="32">
        <f t="shared" si="1568"/>
        <v>0</v>
      </c>
      <c r="V7014" s="32">
        <f t="shared" si="1563"/>
        <v>765.00000000000011</v>
      </c>
      <c r="W7014" s="32">
        <f t="shared" si="1569"/>
        <v>765.00000000000011</v>
      </c>
      <c r="X7014" s="32">
        <f t="shared" si="1570"/>
        <v>765.00000000000011</v>
      </c>
    </row>
    <row r="7015" spans="1:24" x14ac:dyDescent="0.25">
      <c r="A7015" s="2"/>
      <c r="B7015" s="2" t="s">
        <v>11</v>
      </c>
      <c r="C7015" s="2">
        <f t="shared" ref="C7015:C7036" si="1573">C7014</f>
        <v>293</v>
      </c>
      <c r="D7015" s="2">
        <f t="shared" ref="D7015:D7036" si="1574">D7014+1</f>
        <v>3</v>
      </c>
      <c r="E7015" s="2">
        <f t="shared" si="1564"/>
        <v>7011</v>
      </c>
      <c r="F7015" s="11">
        <v>225</v>
      </c>
      <c r="G7015" s="9">
        <v>0</v>
      </c>
      <c r="H7015" s="9">
        <v>0</v>
      </c>
      <c r="I7015" s="9">
        <v>0</v>
      </c>
      <c r="J7015" s="9">
        <v>0.40500000000000003</v>
      </c>
      <c r="K7015" s="9">
        <v>0.40500000000000003</v>
      </c>
      <c r="L7015" s="9">
        <v>0.40500000000000003</v>
      </c>
      <c r="N7015" s="32">
        <f>IF('System Design'!$F$8=1,'Hourly Demand and Generation'!G7015*'System Design'!$F$21,IF('System Design'!$F$8=2,'Hourly Demand and Generation'!H7015*'System Design'!$F$21,IF('System Design'!$F$8=3,'Hourly Demand and Generation'!I7015*'System Design'!$F$21)))</f>
        <v>0</v>
      </c>
      <c r="O7015" s="32">
        <f>IF('System Design'!$F$8=1,'Hourly Demand and Generation'!J7015*'System Design'!$F$22,IF('System Design'!$F$8=2,'Hourly Demand and Generation'!K7015*'System Design'!$F$22,IF('System Design'!$F$8=3,'Hourly Demand and Generation'!L7015*'System Design'!$F$22)))</f>
        <v>1012.5000000000001</v>
      </c>
      <c r="Q7015" s="32">
        <f t="shared" si="1562"/>
        <v>0</v>
      </c>
      <c r="R7015" s="32">
        <f t="shared" si="1565"/>
        <v>5400</v>
      </c>
      <c r="S7015" s="32">
        <f t="shared" si="1566"/>
        <v>0</v>
      </c>
      <c r="T7015" s="32">
        <f t="shared" si="1567"/>
        <v>21600</v>
      </c>
      <c r="U7015" s="32">
        <f t="shared" si="1568"/>
        <v>0</v>
      </c>
      <c r="V7015" s="32">
        <f t="shared" si="1563"/>
        <v>787.50000000000011</v>
      </c>
      <c r="W7015" s="32">
        <f t="shared" si="1569"/>
        <v>787.50000000000011</v>
      </c>
      <c r="X7015" s="32">
        <f t="shared" si="1570"/>
        <v>787.50000000000011</v>
      </c>
    </row>
    <row r="7016" spans="1:24" x14ac:dyDescent="0.25">
      <c r="A7016" s="2"/>
      <c r="B7016" s="2" t="s">
        <v>11</v>
      </c>
      <c r="C7016" s="2">
        <f t="shared" si="1573"/>
        <v>293</v>
      </c>
      <c r="D7016" s="2">
        <f t="shared" si="1574"/>
        <v>4</v>
      </c>
      <c r="E7016" s="2">
        <f t="shared" si="1564"/>
        <v>7012</v>
      </c>
      <c r="F7016" s="11">
        <v>270</v>
      </c>
      <c r="G7016" s="9">
        <v>0</v>
      </c>
      <c r="H7016" s="9">
        <v>0</v>
      </c>
      <c r="I7016" s="9">
        <v>0</v>
      </c>
      <c r="J7016" s="9">
        <v>0.45</v>
      </c>
      <c r="K7016" s="9">
        <v>0.45</v>
      </c>
      <c r="L7016" s="9">
        <v>0.45</v>
      </c>
      <c r="N7016" s="32">
        <f>IF('System Design'!$F$8=1,'Hourly Demand and Generation'!G7016*'System Design'!$F$21,IF('System Design'!$F$8=2,'Hourly Demand and Generation'!H7016*'System Design'!$F$21,IF('System Design'!$F$8=3,'Hourly Demand and Generation'!I7016*'System Design'!$F$21)))</f>
        <v>0</v>
      </c>
      <c r="O7016" s="32">
        <f>IF('System Design'!$F$8=1,'Hourly Demand and Generation'!J7016*'System Design'!$F$22,IF('System Design'!$F$8=2,'Hourly Demand and Generation'!K7016*'System Design'!$F$22,IF('System Design'!$F$8=3,'Hourly Demand and Generation'!L7016*'System Design'!$F$22)))</f>
        <v>1125</v>
      </c>
      <c r="Q7016" s="32">
        <f t="shared" si="1562"/>
        <v>0</v>
      </c>
      <c r="R7016" s="32">
        <f t="shared" si="1565"/>
        <v>5400</v>
      </c>
      <c r="S7016" s="32">
        <f t="shared" si="1566"/>
        <v>0</v>
      </c>
      <c r="T7016" s="32">
        <f t="shared" si="1567"/>
        <v>21600</v>
      </c>
      <c r="U7016" s="32">
        <f t="shared" si="1568"/>
        <v>0</v>
      </c>
      <c r="V7016" s="32">
        <f t="shared" si="1563"/>
        <v>855</v>
      </c>
      <c r="W7016" s="32">
        <f t="shared" si="1569"/>
        <v>855</v>
      </c>
      <c r="X7016" s="32">
        <f t="shared" si="1570"/>
        <v>855</v>
      </c>
    </row>
    <row r="7017" spans="1:24" x14ac:dyDescent="0.25">
      <c r="A7017" s="2"/>
      <c r="B7017" s="2" t="s">
        <v>11</v>
      </c>
      <c r="C7017" s="2">
        <f t="shared" si="1573"/>
        <v>293</v>
      </c>
      <c r="D7017" s="2">
        <f t="shared" si="1574"/>
        <v>5</v>
      </c>
      <c r="E7017" s="2">
        <f t="shared" si="1564"/>
        <v>7013</v>
      </c>
      <c r="F7017" s="11">
        <v>292.5</v>
      </c>
      <c r="G7017" s="9">
        <v>0</v>
      </c>
      <c r="H7017" s="9">
        <v>2.2549481662969301E-2</v>
      </c>
      <c r="I7017" s="9">
        <v>5.1200000000000002E-2</v>
      </c>
      <c r="J7017" s="9">
        <v>0.36</v>
      </c>
      <c r="K7017" s="9">
        <v>0.36</v>
      </c>
      <c r="L7017" s="9">
        <v>0.36</v>
      </c>
      <c r="N7017" s="32">
        <f>IF('System Design'!$F$8=1,'Hourly Demand and Generation'!G7017*'System Design'!$F$21,IF('System Design'!$F$8=2,'Hourly Demand and Generation'!H7017*'System Design'!$F$21,IF('System Design'!$F$8=3,'Hourly Demand and Generation'!I7017*'System Design'!$F$21)))</f>
        <v>25.6</v>
      </c>
      <c r="O7017" s="32">
        <f>IF('System Design'!$F$8=1,'Hourly Demand and Generation'!J7017*'System Design'!$F$22,IF('System Design'!$F$8=2,'Hourly Demand and Generation'!K7017*'System Design'!$F$22,IF('System Design'!$F$8=3,'Hourly Demand and Generation'!L7017*'System Design'!$F$22)))</f>
        <v>900</v>
      </c>
      <c r="Q7017" s="32">
        <f t="shared" si="1562"/>
        <v>0</v>
      </c>
      <c r="R7017" s="32">
        <f t="shared" si="1565"/>
        <v>5400</v>
      </c>
      <c r="S7017" s="32">
        <f t="shared" si="1566"/>
        <v>0</v>
      </c>
      <c r="T7017" s="32">
        <f t="shared" si="1567"/>
        <v>21600</v>
      </c>
      <c r="U7017" s="32">
        <f t="shared" si="1568"/>
        <v>0</v>
      </c>
      <c r="V7017" s="32">
        <f t="shared" si="1563"/>
        <v>633.1</v>
      </c>
      <c r="W7017" s="32">
        <f t="shared" si="1569"/>
        <v>633.1</v>
      </c>
      <c r="X7017" s="32">
        <f t="shared" si="1570"/>
        <v>633.1</v>
      </c>
    </row>
    <row r="7018" spans="1:24" x14ac:dyDescent="0.25">
      <c r="A7018" s="2"/>
      <c r="B7018" s="2" t="s">
        <v>11</v>
      </c>
      <c r="C7018" s="2">
        <f t="shared" si="1573"/>
        <v>293</v>
      </c>
      <c r="D7018" s="2">
        <f t="shared" si="1574"/>
        <v>6</v>
      </c>
      <c r="E7018" s="2">
        <f t="shared" si="1564"/>
        <v>7014</v>
      </c>
      <c r="F7018" s="11">
        <v>315</v>
      </c>
      <c r="G7018" s="9">
        <v>4.5098963325938601E-2</v>
      </c>
      <c r="H7018" s="9">
        <v>7.0467130196778999E-2</v>
      </c>
      <c r="I7018" s="9">
        <v>0.10879999999999999</v>
      </c>
      <c r="J7018" s="9">
        <v>0.36</v>
      </c>
      <c r="K7018" s="9">
        <v>0.36</v>
      </c>
      <c r="L7018" s="9">
        <v>0.36</v>
      </c>
      <c r="N7018" s="32">
        <f>IF('System Design'!$F$8=1,'Hourly Demand and Generation'!G7018*'System Design'!$F$21,IF('System Design'!$F$8=2,'Hourly Demand and Generation'!H7018*'System Design'!$F$21,IF('System Design'!$F$8=3,'Hourly Demand and Generation'!I7018*'System Design'!$F$21)))</f>
        <v>54.4</v>
      </c>
      <c r="O7018" s="32">
        <f>IF('System Design'!$F$8=1,'Hourly Demand and Generation'!J7018*'System Design'!$F$22,IF('System Design'!$F$8=2,'Hourly Demand and Generation'!K7018*'System Design'!$F$22,IF('System Design'!$F$8=3,'Hourly Demand and Generation'!L7018*'System Design'!$F$22)))</f>
        <v>900</v>
      </c>
      <c r="Q7018" s="32">
        <f t="shared" si="1562"/>
        <v>0</v>
      </c>
      <c r="R7018" s="32">
        <f t="shared" si="1565"/>
        <v>5400</v>
      </c>
      <c r="S7018" s="32">
        <f t="shared" si="1566"/>
        <v>0</v>
      </c>
      <c r="T7018" s="32">
        <f t="shared" si="1567"/>
        <v>21600</v>
      </c>
      <c r="U7018" s="32">
        <f t="shared" si="1568"/>
        <v>0</v>
      </c>
      <c r="V7018" s="32">
        <f t="shared" si="1563"/>
        <v>639.4</v>
      </c>
      <c r="W7018" s="32">
        <f t="shared" si="1569"/>
        <v>639.4</v>
      </c>
      <c r="X7018" s="32">
        <f t="shared" si="1570"/>
        <v>639.4</v>
      </c>
    </row>
    <row r="7019" spans="1:24" x14ac:dyDescent="0.25">
      <c r="A7019" s="2"/>
      <c r="B7019" s="2" t="s">
        <v>11</v>
      </c>
      <c r="C7019" s="2">
        <f t="shared" si="1573"/>
        <v>293</v>
      </c>
      <c r="D7019" s="2">
        <f t="shared" si="1574"/>
        <v>7</v>
      </c>
      <c r="E7019" s="2">
        <f t="shared" si="1564"/>
        <v>7015</v>
      </c>
      <c r="F7019" s="11">
        <v>337.5</v>
      </c>
      <c r="G7019" s="9">
        <v>9.5835297067619493E-2</v>
      </c>
      <c r="H7019" s="9">
        <v>0.118384778730589</v>
      </c>
      <c r="I7019" s="9">
        <v>0.16</v>
      </c>
      <c r="J7019" s="9">
        <v>0.40500000000000003</v>
      </c>
      <c r="K7019" s="9">
        <v>0.40500000000000003</v>
      </c>
      <c r="L7019" s="9">
        <v>0.40500000000000003</v>
      </c>
      <c r="N7019" s="32">
        <f>IF('System Design'!$F$8=1,'Hourly Demand and Generation'!G7019*'System Design'!$F$21,IF('System Design'!$F$8=2,'Hourly Demand and Generation'!H7019*'System Design'!$F$21,IF('System Design'!$F$8=3,'Hourly Demand and Generation'!I7019*'System Design'!$F$21)))</f>
        <v>80</v>
      </c>
      <c r="O7019" s="32">
        <f>IF('System Design'!$F$8=1,'Hourly Demand and Generation'!J7019*'System Design'!$F$22,IF('System Design'!$F$8=2,'Hourly Demand and Generation'!K7019*'System Design'!$F$22,IF('System Design'!$F$8=3,'Hourly Demand and Generation'!L7019*'System Design'!$F$22)))</f>
        <v>1012.5000000000001</v>
      </c>
      <c r="Q7019" s="32">
        <f t="shared" si="1562"/>
        <v>0</v>
      </c>
      <c r="R7019" s="32">
        <f t="shared" si="1565"/>
        <v>5400</v>
      </c>
      <c r="S7019" s="32">
        <f t="shared" si="1566"/>
        <v>0</v>
      </c>
      <c r="T7019" s="32">
        <f t="shared" si="1567"/>
        <v>21600</v>
      </c>
      <c r="U7019" s="32">
        <f t="shared" si="1568"/>
        <v>0</v>
      </c>
      <c r="V7019" s="32">
        <f t="shared" si="1563"/>
        <v>755</v>
      </c>
      <c r="W7019" s="32">
        <f t="shared" si="1569"/>
        <v>755</v>
      </c>
      <c r="X7019" s="32">
        <f t="shared" si="1570"/>
        <v>755</v>
      </c>
    </row>
    <row r="7020" spans="1:24" x14ac:dyDescent="0.25">
      <c r="A7020" s="2"/>
      <c r="B7020" s="2" t="s">
        <v>11</v>
      </c>
      <c r="C7020" s="2">
        <f t="shared" si="1573"/>
        <v>293</v>
      </c>
      <c r="D7020" s="2">
        <f t="shared" si="1574"/>
        <v>8</v>
      </c>
      <c r="E7020" s="2">
        <f t="shared" si="1564"/>
        <v>7016</v>
      </c>
      <c r="F7020" s="11">
        <v>360</v>
      </c>
      <c r="G7020" s="9">
        <v>0.18603322371949699</v>
      </c>
      <c r="H7020" s="9">
        <v>0.211401390590337</v>
      </c>
      <c r="I7020" s="9">
        <v>0.26879999999999998</v>
      </c>
      <c r="J7020" s="9">
        <v>0.40500000000000003</v>
      </c>
      <c r="K7020" s="9">
        <v>0.40500000000000003</v>
      </c>
      <c r="L7020" s="9">
        <v>0.40500000000000003</v>
      </c>
      <c r="N7020" s="32">
        <f>IF('System Design'!$F$8=1,'Hourly Demand and Generation'!G7020*'System Design'!$F$21,IF('System Design'!$F$8=2,'Hourly Demand and Generation'!H7020*'System Design'!$F$21,IF('System Design'!$F$8=3,'Hourly Demand and Generation'!I7020*'System Design'!$F$21)))</f>
        <v>134.4</v>
      </c>
      <c r="O7020" s="32">
        <f>IF('System Design'!$F$8=1,'Hourly Demand and Generation'!J7020*'System Design'!$F$22,IF('System Design'!$F$8=2,'Hourly Demand and Generation'!K7020*'System Design'!$F$22,IF('System Design'!$F$8=3,'Hourly Demand and Generation'!L7020*'System Design'!$F$22)))</f>
        <v>1012.5000000000001</v>
      </c>
      <c r="Q7020" s="32">
        <f t="shared" si="1562"/>
        <v>0</v>
      </c>
      <c r="R7020" s="32">
        <f t="shared" si="1565"/>
        <v>5400</v>
      </c>
      <c r="S7020" s="32">
        <f t="shared" si="1566"/>
        <v>0</v>
      </c>
      <c r="T7020" s="32">
        <f t="shared" si="1567"/>
        <v>21600</v>
      </c>
      <c r="U7020" s="32">
        <f t="shared" si="1568"/>
        <v>0</v>
      </c>
      <c r="V7020" s="32">
        <f t="shared" si="1563"/>
        <v>786.90000000000009</v>
      </c>
      <c r="W7020" s="32">
        <f t="shared" si="1569"/>
        <v>786.90000000000009</v>
      </c>
      <c r="X7020" s="32">
        <f t="shared" si="1570"/>
        <v>786.90000000000009</v>
      </c>
    </row>
    <row r="7021" spans="1:24" x14ac:dyDescent="0.25">
      <c r="A7021" s="2"/>
      <c r="B7021" s="2" t="s">
        <v>11</v>
      </c>
      <c r="C7021" s="2">
        <f t="shared" si="1573"/>
        <v>293</v>
      </c>
      <c r="D7021" s="2">
        <f t="shared" si="1574"/>
        <v>9</v>
      </c>
      <c r="E7021" s="2">
        <f t="shared" si="1564"/>
        <v>7017</v>
      </c>
      <c r="F7021" s="11">
        <v>360</v>
      </c>
      <c r="G7021" s="9">
        <v>0.28186852078711599</v>
      </c>
      <c r="H7021" s="9">
        <v>0.30441800245008499</v>
      </c>
      <c r="I7021" s="9">
        <v>0.37119999999999997</v>
      </c>
      <c r="J7021" s="9">
        <v>0.36</v>
      </c>
      <c r="K7021" s="9">
        <v>0.36</v>
      </c>
      <c r="L7021" s="9">
        <v>0.36</v>
      </c>
      <c r="N7021" s="32">
        <f>IF('System Design'!$F$8=1,'Hourly Demand and Generation'!G7021*'System Design'!$F$21,IF('System Design'!$F$8=2,'Hourly Demand and Generation'!H7021*'System Design'!$F$21,IF('System Design'!$F$8=3,'Hourly Demand and Generation'!I7021*'System Design'!$F$21)))</f>
        <v>185.6</v>
      </c>
      <c r="O7021" s="32">
        <f>IF('System Design'!$F$8=1,'Hourly Demand and Generation'!J7021*'System Design'!$F$22,IF('System Design'!$F$8=2,'Hourly Demand and Generation'!K7021*'System Design'!$F$22,IF('System Design'!$F$8=3,'Hourly Demand and Generation'!L7021*'System Design'!$F$22)))</f>
        <v>900</v>
      </c>
      <c r="Q7021" s="32">
        <f t="shared" si="1562"/>
        <v>0</v>
      </c>
      <c r="R7021" s="32">
        <f t="shared" si="1565"/>
        <v>5400</v>
      </c>
      <c r="S7021" s="32">
        <f t="shared" si="1566"/>
        <v>0</v>
      </c>
      <c r="T7021" s="32">
        <f t="shared" si="1567"/>
        <v>21600</v>
      </c>
      <c r="U7021" s="32">
        <f t="shared" si="1568"/>
        <v>0</v>
      </c>
      <c r="V7021" s="32">
        <f t="shared" si="1563"/>
        <v>725.59999999999991</v>
      </c>
      <c r="W7021" s="32">
        <f t="shared" si="1569"/>
        <v>725.59999999999991</v>
      </c>
      <c r="X7021" s="32">
        <f t="shared" si="1570"/>
        <v>725.59999999999991</v>
      </c>
    </row>
    <row r="7022" spans="1:24" x14ac:dyDescent="0.25">
      <c r="A7022" s="2"/>
      <c r="B7022" s="2" t="s">
        <v>11</v>
      </c>
      <c r="C7022" s="2">
        <f t="shared" si="1573"/>
        <v>293</v>
      </c>
      <c r="D7022" s="2">
        <f t="shared" si="1574"/>
        <v>10</v>
      </c>
      <c r="E7022" s="2">
        <f t="shared" si="1564"/>
        <v>7018</v>
      </c>
      <c r="F7022" s="11">
        <v>351</v>
      </c>
      <c r="G7022" s="9">
        <v>0.377703817854736</v>
      </c>
      <c r="H7022" s="9">
        <v>0.400253299517705</v>
      </c>
      <c r="I7022" s="9">
        <v>0.48</v>
      </c>
      <c r="J7022" s="9">
        <v>0.40500000000000003</v>
      </c>
      <c r="K7022" s="9">
        <v>0.40500000000000003</v>
      </c>
      <c r="L7022" s="9">
        <v>0.40500000000000003</v>
      </c>
      <c r="N7022" s="32">
        <f>IF('System Design'!$F$8=1,'Hourly Demand and Generation'!G7022*'System Design'!$F$21,IF('System Design'!$F$8=2,'Hourly Demand and Generation'!H7022*'System Design'!$F$21,IF('System Design'!$F$8=3,'Hourly Demand and Generation'!I7022*'System Design'!$F$21)))</f>
        <v>240</v>
      </c>
      <c r="O7022" s="32">
        <f>IF('System Design'!$F$8=1,'Hourly Demand and Generation'!J7022*'System Design'!$F$22,IF('System Design'!$F$8=2,'Hourly Demand and Generation'!K7022*'System Design'!$F$22,IF('System Design'!$F$8=3,'Hourly Demand and Generation'!L7022*'System Design'!$F$22)))</f>
        <v>1012.5000000000001</v>
      </c>
      <c r="Q7022" s="32">
        <f t="shared" si="1562"/>
        <v>0</v>
      </c>
      <c r="R7022" s="32">
        <f t="shared" si="1565"/>
        <v>5400</v>
      </c>
      <c r="S7022" s="32">
        <f t="shared" si="1566"/>
        <v>0</v>
      </c>
      <c r="T7022" s="32">
        <f t="shared" si="1567"/>
        <v>21600</v>
      </c>
      <c r="U7022" s="32">
        <f t="shared" si="1568"/>
        <v>0</v>
      </c>
      <c r="V7022" s="32">
        <f t="shared" si="1563"/>
        <v>901.5</v>
      </c>
      <c r="W7022" s="32">
        <f t="shared" si="1569"/>
        <v>901.5</v>
      </c>
      <c r="X7022" s="32">
        <f t="shared" si="1570"/>
        <v>901.5</v>
      </c>
    </row>
    <row r="7023" spans="1:24" x14ac:dyDescent="0.25">
      <c r="A7023" s="2"/>
      <c r="B7023" s="2" t="s">
        <v>11</v>
      </c>
      <c r="C7023" s="2">
        <f t="shared" si="1573"/>
        <v>293</v>
      </c>
      <c r="D7023" s="2">
        <f t="shared" si="1574"/>
        <v>11</v>
      </c>
      <c r="E7023" s="2">
        <f t="shared" si="1564"/>
        <v>7019</v>
      </c>
      <c r="F7023" s="11">
        <v>346.5</v>
      </c>
      <c r="G7023" s="9">
        <v>0.46790174450661298</v>
      </c>
      <c r="H7023" s="9">
        <v>0.49326991137745302</v>
      </c>
      <c r="I7023" s="9">
        <v>0.58879999999999999</v>
      </c>
      <c r="J7023" s="9">
        <v>0.36</v>
      </c>
      <c r="K7023" s="9">
        <v>0.36</v>
      </c>
      <c r="L7023" s="9">
        <v>0.36</v>
      </c>
      <c r="N7023" s="32">
        <f>IF('System Design'!$F$8=1,'Hourly Demand and Generation'!G7023*'System Design'!$F$21,IF('System Design'!$F$8=2,'Hourly Demand and Generation'!H7023*'System Design'!$F$21,IF('System Design'!$F$8=3,'Hourly Demand and Generation'!I7023*'System Design'!$F$21)))</f>
        <v>294.39999999999998</v>
      </c>
      <c r="O7023" s="32">
        <f>IF('System Design'!$F$8=1,'Hourly Demand and Generation'!J7023*'System Design'!$F$22,IF('System Design'!$F$8=2,'Hourly Demand and Generation'!K7023*'System Design'!$F$22,IF('System Design'!$F$8=3,'Hourly Demand and Generation'!L7023*'System Design'!$F$22)))</f>
        <v>900</v>
      </c>
      <c r="Q7023" s="32">
        <f t="shared" si="1562"/>
        <v>0</v>
      </c>
      <c r="R7023" s="32">
        <f t="shared" si="1565"/>
        <v>5400</v>
      </c>
      <c r="S7023" s="32">
        <f t="shared" si="1566"/>
        <v>0</v>
      </c>
      <c r="T7023" s="32">
        <f t="shared" si="1567"/>
        <v>21600</v>
      </c>
      <c r="U7023" s="32">
        <f t="shared" si="1568"/>
        <v>0</v>
      </c>
      <c r="V7023" s="32">
        <f t="shared" si="1563"/>
        <v>847.90000000000009</v>
      </c>
      <c r="W7023" s="32">
        <f t="shared" si="1569"/>
        <v>847.90000000000009</v>
      </c>
      <c r="X7023" s="32">
        <f t="shared" si="1570"/>
        <v>847.90000000000009</v>
      </c>
    </row>
    <row r="7024" spans="1:24" x14ac:dyDescent="0.25">
      <c r="A7024" s="2"/>
      <c r="B7024" s="2" t="s">
        <v>11</v>
      </c>
      <c r="C7024" s="2">
        <f t="shared" si="1573"/>
        <v>293</v>
      </c>
      <c r="D7024" s="2">
        <f t="shared" si="1574"/>
        <v>12</v>
      </c>
      <c r="E7024" s="2">
        <f t="shared" si="1564"/>
        <v>7020</v>
      </c>
      <c r="F7024" s="11">
        <v>346.5</v>
      </c>
      <c r="G7024" s="9">
        <v>0.56373704157423199</v>
      </c>
      <c r="H7024" s="9">
        <v>0.56373704157423199</v>
      </c>
      <c r="I7024" s="9">
        <v>0.64</v>
      </c>
      <c r="J7024" s="9">
        <v>0.33750000000000002</v>
      </c>
      <c r="K7024" s="9">
        <v>0.33750000000000002</v>
      </c>
      <c r="L7024" s="9">
        <v>0.33750000000000002</v>
      </c>
      <c r="N7024" s="32">
        <f>IF('System Design'!$F$8=1,'Hourly Demand and Generation'!G7024*'System Design'!$F$21,IF('System Design'!$F$8=2,'Hourly Demand and Generation'!H7024*'System Design'!$F$21,IF('System Design'!$F$8=3,'Hourly Demand and Generation'!I7024*'System Design'!$F$21)))</f>
        <v>320</v>
      </c>
      <c r="O7024" s="32">
        <f>IF('System Design'!$F$8=1,'Hourly Demand and Generation'!J7024*'System Design'!$F$22,IF('System Design'!$F$8=2,'Hourly Demand and Generation'!K7024*'System Design'!$F$22,IF('System Design'!$F$8=3,'Hourly Demand and Generation'!L7024*'System Design'!$F$22)))</f>
        <v>843.75</v>
      </c>
      <c r="Q7024" s="32">
        <f t="shared" si="1562"/>
        <v>0</v>
      </c>
      <c r="R7024" s="32">
        <f t="shared" si="1565"/>
        <v>5400</v>
      </c>
      <c r="S7024" s="32">
        <f t="shared" si="1566"/>
        <v>0</v>
      </c>
      <c r="T7024" s="32">
        <f t="shared" si="1567"/>
        <v>21600</v>
      </c>
      <c r="U7024" s="32">
        <f t="shared" si="1568"/>
        <v>0</v>
      </c>
      <c r="V7024" s="32">
        <f t="shared" si="1563"/>
        <v>817.25</v>
      </c>
      <c r="W7024" s="32">
        <f t="shared" si="1569"/>
        <v>817.25</v>
      </c>
      <c r="X7024" s="32">
        <f t="shared" si="1570"/>
        <v>817.25</v>
      </c>
    </row>
    <row r="7025" spans="1:24" x14ac:dyDescent="0.25">
      <c r="A7025" s="2"/>
      <c r="B7025" s="2" t="s">
        <v>11</v>
      </c>
      <c r="C7025" s="2">
        <f t="shared" si="1573"/>
        <v>293</v>
      </c>
      <c r="D7025" s="2">
        <f t="shared" si="1574"/>
        <v>13</v>
      </c>
      <c r="E7025" s="2">
        <f t="shared" si="1564"/>
        <v>7021</v>
      </c>
      <c r="F7025" s="11">
        <v>360</v>
      </c>
      <c r="G7025" s="9">
        <v>0.46790174450661298</v>
      </c>
      <c r="H7025" s="9">
        <v>0.49326991137745302</v>
      </c>
      <c r="I7025" s="9">
        <v>0.58879999999999999</v>
      </c>
      <c r="J7025" s="9">
        <v>0.36</v>
      </c>
      <c r="K7025" s="9">
        <v>0.36</v>
      </c>
      <c r="L7025" s="9">
        <v>0.36</v>
      </c>
      <c r="N7025" s="32">
        <f>IF('System Design'!$F$8=1,'Hourly Demand and Generation'!G7025*'System Design'!$F$21,IF('System Design'!$F$8=2,'Hourly Demand and Generation'!H7025*'System Design'!$F$21,IF('System Design'!$F$8=3,'Hourly Demand and Generation'!I7025*'System Design'!$F$21)))</f>
        <v>294.39999999999998</v>
      </c>
      <c r="O7025" s="32">
        <f>IF('System Design'!$F$8=1,'Hourly Demand and Generation'!J7025*'System Design'!$F$22,IF('System Design'!$F$8=2,'Hourly Demand and Generation'!K7025*'System Design'!$F$22,IF('System Design'!$F$8=3,'Hourly Demand and Generation'!L7025*'System Design'!$F$22)))</f>
        <v>900</v>
      </c>
      <c r="Q7025" s="32">
        <f t="shared" si="1562"/>
        <v>0</v>
      </c>
      <c r="R7025" s="32">
        <f t="shared" si="1565"/>
        <v>5400</v>
      </c>
      <c r="S7025" s="32">
        <f t="shared" si="1566"/>
        <v>0</v>
      </c>
      <c r="T7025" s="32">
        <f t="shared" si="1567"/>
        <v>21600</v>
      </c>
      <c r="U7025" s="32">
        <f t="shared" si="1568"/>
        <v>0</v>
      </c>
      <c r="V7025" s="32">
        <f t="shared" si="1563"/>
        <v>834.40000000000009</v>
      </c>
      <c r="W7025" s="32">
        <f t="shared" si="1569"/>
        <v>834.40000000000009</v>
      </c>
      <c r="X7025" s="32">
        <f t="shared" si="1570"/>
        <v>834.40000000000009</v>
      </c>
    </row>
    <row r="7026" spans="1:24" x14ac:dyDescent="0.25">
      <c r="A7026" s="2"/>
      <c r="B7026" s="2" t="s">
        <v>11</v>
      </c>
      <c r="C7026" s="2">
        <f t="shared" si="1573"/>
        <v>293</v>
      </c>
      <c r="D7026" s="2">
        <f t="shared" si="1574"/>
        <v>14</v>
      </c>
      <c r="E7026" s="2">
        <f t="shared" si="1564"/>
        <v>7022</v>
      </c>
      <c r="F7026" s="11">
        <v>360</v>
      </c>
      <c r="G7026" s="9">
        <v>0.377703817854736</v>
      </c>
      <c r="H7026" s="9">
        <v>0.400253299517705</v>
      </c>
      <c r="I7026" s="9">
        <v>0.48</v>
      </c>
      <c r="J7026" s="9">
        <v>0.38250000000000001</v>
      </c>
      <c r="K7026" s="9">
        <v>0.38250000000000001</v>
      </c>
      <c r="L7026" s="9">
        <v>0.38250000000000001</v>
      </c>
      <c r="N7026" s="32">
        <f>IF('System Design'!$F$8=1,'Hourly Demand and Generation'!G7026*'System Design'!$F$21,IF('System Design'!$F$8=2,'Hourly Demand and Generation'!H7026*'System Design'!$F$21,IF('System Design'!$F$8=3,'Hourly Demand and Generation'!I7026*'System Design'!$F$21)))</f>
        <v>240</v>
      </c>
      <c r="O7026" s="32">
        <f>IF('System Design'!$F$8=1,'Hourly Demand and Generation'!J7026*'System Design'!$F$22,IF('System Design'!$F$8=2,'Hourly Demand and Generation'!K7026*'System Design'!$F$22,IF('System Design'!$F$8=3,'Hourly Demand and Generation'!L7026*'System Design'!$F$22)))</f>
        <v>956.25</v>
      </c>
      <c r="Q7026" s="32">
        <f t="shared" si="1562"/>
        <v>0</v>
      </c>
      <c r="R7026" s="32">
        <f t="shared" si="1565"/>
        <v>5400</v>
      </c>
      <c r="S7026" s="32">
        <f t="shared" si="1566"/>
        <v>0</v>
      </c>
      <c r="T7026" s="32">
        <f t="shared" si="1567"/>
        <v>21600</v>
      </c>
      <c r="U7026" s="32">
        <f t="shared" si="1568"/>
        <v>0</v>
      </c>
      <c r="V7026" s="32">
        <f t="shared" si="1563"/>
        <v>836.25</v>
      </c>
      <c r="W7026" s="32">
        <f t="shared" si="1569"/>
        <v>836.25</v>
      </c>
      <c r="X7026" s="32">
        <f t="shared" si="1570"/>
        <v>836.25</v>
      </c>
    </row>
    <row r="7027" spans="1:24" x14ac:dyDescent="0.25">
      <c r="A7027" s="2"/>
      <c r="B7027" s="2" t="s">
        <v>11</v>
      </c>
      <c r="C7027" s="2">
        <f t="shared" si="1573"/>
        <v>293</v>
      </c>
      <c r="D7027" s="2">
        <f t="shared" si="1574"/>
        <v>15</v>
      </c>
      <c r="E7027" s="2">
        <f t="shared" si="1564"/>
        <v>7023</v>
      </c>
      <c r="F7027" s="11">
        <v>382.5</v>
      </c>
      <c r="G7027" s="9">
        <v>0.28186852078711599</v>
      </c>
      <c r="H7027" s="9">
        <v>0.30441800245008499</v>
      </c>
      <c r="I7027" s="9">
        <v>0.37119999999999997</v>
      </c>
      <c r="J7027" s="9">
        <v>0.40500000000000003</v>
      </c>
      <c r="K7027" s="9">
        <v>0.40500000000000003</v>
      </c>
      <c r="L7027" s="9">
        <v>0.40500000000000003</v>
      </c>
      <c r="N7027" s="32">
        <f>IF('System Design'!$F$8=1,'Hourly Demand and Generation'!G7027*'System Design'!$F$21,IF('System Design'!$F$8=2,'Hourly Demand and Generation'!H7027*'System Design'!$F$21,IF('System Design'!$F$8=3,'Hourly Demand and Generation'!I7027*'System Design'!$F$21)))</f>
        <v>185.6</v>
      </c>
      <c r="O7027" s="32">
        <f>IF('System Design'!$F$8=1,'Hourly Demand and Generation'!J7027*'System Design'!$F$22,IF('System Design'!$F$8=2,'Hourly Demand and Generation'!K7027*'System Design'!$F$22,IF('System Design'!$F$8=3,'Hourly Demand and Generation'!L7027*'System Design'!$F$22)))</f>
        <v>1012.5000000000001</v>
      </c>
      <c r="Q7027" s="32">
        <f t="shared" si="1562"/>
        <v>0</v>
      </c>
      <c r="R7027" s="32">
        <f t="shared" si="1565"/>
        <v>5400</v>
      </c>
      <c r="S7027" s="32">
        <f t="shared" si="1566"/>
        <v>0</v>
      </c>
      <c r="T7027" s="32">
        <f t="shared" si="1567"/>
        <v>21600</v>
      </c>
      <c r="U7027" s="32">
        <f t="shared" si="1568"/>
        <v>0</v>
      </c>
      <c r="V7027" s="32">
        <f t="shared" si="1563"/>
        <v>815.60000000000014</v>
      </c>
      <c r="W7027" s="32">
        <f t="shared" si="1569"/>
        <v>815.60000000000014</v>
      </c>
      <c r="X7027" s="32">
        <f t="shared" si="1570"/>
        <v>815.60000000000014</v>
      </c>
    </row>
    <row r="7028" spans="1:24" x14ac:dyDescent="0.25">
      <c r="A7028" s="2"/>
      <c r="B7028" s="2" t="s">
        <v>11</v>
      </c>
      <c r="C7028" s="2">
        <f t="shared" si="1573"/>
        <v>293</v>
      </c>
      <c r="D7028" s="2">
        <f t="shared" si="1574"/>
        <v>16</v>
      </c>
      <c r="E7028" s="2">
        <f t="shared" si="1564"/>
        <v>7024</v>
      </c>
      <c r="F7028" s="11">
        <v>405</v>
      </c>
      <c r="G7028" s="9">
        <v>0.18603322371949699</v>
      </c>
      <c r="H7028" s="9">
        <v>0.211401390590337</v>
      </c>
      <c r="I7028" s="9">
        <v>0.26879999999999998</v>
      </c>
      <c r="J7028" s="9">
        <v>0.40500000000000003</v>
      </c>
      <c r="K7028" s="9">
        <v>0.40500000000000003</v>
      </c>
      <c r="L7028" s="9">
        <v>0.40500000000000003</v>
      </c>
      <c r="N7028" s="32">
        <f>IF('System Design'!$F$8=1,'Hourly Demand and Generation'!G7028*'System Design'!$F$21,IF('System Design'!$F$8=2,'Hourly Demand and Generation'!H7028*'System Design'!$F$21,IF('System Design'!$F$8=3,'Hourly Demand and Generation'!I7028*'System Design'!$F$21)))</f>
        <v>134.4</v>
      </c>
      <c r="O7028" s="32">
        <f>IF('System Design'!$F$8=1,'Hourly Demand and Generation'!J7028*'System Design'!$F$22,IF('System Design'!$F$8=2,'Hourly Demand and Generation'!K7028*'System Design'!$F$22,IF('System Design'!$F$8=3,'Hourly Demand and Generation'!L7028*'System Design'!$F$22)))</f>
        <v>1012.5000000000001</v>
      </c>
      <c r="Q7028" s="32">
        <f t="shared" si="1562"/>
        <v>0</v>
      </c>
      <c r="R7028" s="32">
        <f t="shared" si="1565"/>
        <v>5400</v>
      </c>
      <c r="S7028" s="32">
        <f t="shared" si="1566"/>
        <v>0</v>
      </c>
      <c r="T7028" s="32">
        <f t="shared" si="1567"/>
        <v>21600</v>
      </c>
      <c r="U7028" s="32">
        <f t="shared" si="1568"/>
        <v>0</v>
      </c>
      <c r="V7028" s="32">
        <f t="shared" si="1563"/>
        <v>741.90000000000009</v>
      </c>
      <c r="W7028" s="32">
        <f t="shared" si="1569"/>
        <v>741.90000000000009</v>
      </c>
      <c r="X7028" s="32">
        <f t="shared" si="1570"/>
        <v>741.90000000000009</v>
      </c>
    </row>
    <row r="7029" spans="1:24" x14ac:dyDescent="0.25">
      <c r="A7029" s="2"/>
      <c r="B7029" s="2" t="s">
        <v>11</v>
      </c>
      <c r="C7029" s="2">
        <f t="shared" si="1573"/>
        <v>293</v>
      </c>
      <c r="D7029" s="2">
        <f t="shared" si="1574"/>
        <v>17</v>
      </c>
      <c r="E7029" s="2">
        <f t="shared" si="1564"/>
        <v>7025</v>
      </c>
      <c r="F7029" s="11">
        <v>427.5</v>
      </c>
      <c r="G7029" s="9">
        <v>9.5835297067619493E-2</v>
      </c>
      <c r="H7029" s="9">
        <v>0.118384778730589</v>
      </c>
      <c r="I7029" s="9">
        <v>0.16</v>
      </c>
      <c r="J7029" s="9">
        <v>0.45</v>
      </c>
      <c r="K7029" s="9">
        <v>0.45</v>
      </c>
      <c r="L7029" s="9">
        <v>0.45</v>
      </c>
      <c r="N7029" s="32">
        <f>IF('System Design'!$F$8=1,'Hourly Demand and Generation'!G7029*'System Design'!$F$21,IF('System Design'!$F$8=2,'Hourly Demand and Generation'!H7029*'System Design'!$F$21,IF('System Design'!$F$8=3,'Hourly Demand and Generation'!I7029*'System Design'!$F$21)))</f>
        <v>80</v>
      </c>
      <c r="O7029" s="32">
        <f>IF('System Design'!$F$8=1,'Hourly Demand and Generation'!J7029*'System Design'!$F$22,IF('System Design'!$F$8=2,'Hourly Demand and Generation'!K7029*'System Design'!$F$22,IF('System Design'!$F$8=3,'Hourly Demand and Generation'!L7029*'System Design'!$F$22)))</f>
        <v>1125</v>
      </c>
      <c r="Q7029" s="32">
        <f t="shared" si="1562"/>
        <v>0</v>
      </c>
      <c r="R7029" s="32">
        <f t="shared" si="1565"/>
        <v>5400</v>
      </c>
      <c r="S7029" s="32">
        <f t="shared" si="1566"/>
        <v>0</v>
      </c>
      <c r="T7029" s="32">
        <f t="shared" si="1567"/>
        <v>21600</v>
      </c>
      <c r="U7029" s="32">
        <f t="shared" si="1568"/>
        <v>0</v>
      </c>
      <c r="V7029" s="32">
        <f t="shared" si="1563"/>
        <v>777.5</v>
      </c>
      <c r="W7029" s="32">
        <f t="shared" si="1569"/>
        <v>777.5</v>
      </c>
      <c r="X7029" s="32">
        <f t="shared" si="1570"/>
        <v>777.5</v>
      </c>
    </row>
    <row r="7030" spans="1:24" x14ac:dyDescent="0.25">
      <c r="A7030" s="2"/>
      <c r="B7030" s="2" t="s">
        <v>11</v>
      </c>
      <c r="C7030" s="2">
        <f t="shared" si="1573"/>
        <v>293</v>
      </c>
      <c r="D7030" s="2">
        <f t="shared" si="1574"/>
        <v>18</v>
      </c>
      <c r="E7030" s="2">
        <f t="shared" si="1564"/>
        <v>7026</v>
      </c>
      <c r="F7030" s="11">
        <v>450</v>
      </c>
      <c r="G7030" s="9">
        <v>4.5098963325938601E-2</v>
      </c>
      <c r="H7030" s="9">
        <v>7.0467130196778999E-2</v>
      </c>
      <c r="I7030" s="9">
        <v>0.10879999999999999</v>
      </c>
      <c r="J7030" s="9">
        <v>0.42749999999999999</v>
      </c>
      <c r="K7030" s="9">
        <v>0.42749999999999999</v>
      </c>
      <c r="L7030" s="9">
        <v>0.42749999999999999</v>
      </c>
      <c r="N7030" s="32">
        <f>IF('System Design'!$F$8=1,'Hourly Demand and Generation'!G7030*'System Design'!$F$21,IF('System Design'!$F$8=2,'Hourly Demand and Generation'!H7030*'System Design'!$F$21,IF('System Design'!$F$8=3,'Hourly Demand and Generation'!I7030*'System Design'!$F$21)))</f>
        <v>54.4</v>
      </c>
      <c r="O7030" s="32">
        <f>IF('System Design'!$F$8=1,'Hourly Demand and Generation'!J7030*'System Design'!$F$22,IF('System Design'!$F$8=2,'Hourly Demand and Generation'!K7030*'System Design'!$F$22,IF('System Design'!$F$8=3,'Hourly Demand and Generation'!L7030*'System Design'!$F$22)))</f>
        <v>1068.75</v>
      </c>
      <c r="Q7030" s="32">
        <f t="shared" si="1562"/>
        <v>0</v>
      </c>
      <c r="R7030" s="32">
        <f t="shared" si="1565"/>
        <v>5400</v>
      </c>
      <c r="S7030" s="32">
        <f t="shared" si="1566"/>
        <v>0</v>
      </c>
      <c r="T7030" s="32">
        <f t="shared" si="1567"/>
        <v>21600</v>
      </c>
      <c r="U7030" s="32">
        <f t="shared" si="1568"/>
        <v>0</v>
      </c>
      <c r="V7030" s="32">
        <f t="shared" si="1563"/>
        <v>673.15000000000009</v>
      </c>
      <c r="W7030" s="32">
        <f t="shared" si="1569"/>
        <v>673.15000000000009</v>
      </c>
      <c r="X7030" s="32">
        <f t="shared" si="1570"/>
        <v>673.15000000000009</v>
      </c>
    </row>
    <row r="7031" spans="1:24" x14ac:dyDescent="0.25">
      <c r="A7031" s="2"/>
      <c r="B7031" s="2" t="s">
        <v>11</v>
      </c>
      <c r="C7031" s="2">
        <f t="shared" si="1573"/>
        <v>293</v>
      </c>
      <c r="D7031" s="2">
        <f t="shared" si="1574"/>
        <v>19</v>
      </c>
      <c r="E7031" s="2">
        <f t="shared" si="1564"/>
        <v>7027</v>
      </c>
      <c r="F7031" s="11">
        <v>436.5</v>
      </c>
      <c r="G7031" s="9">
        <v>0</v>
      </c>
      <c r="H7031" s="9">
        <v>2.2549481662969301E-2</v>
      </c>
      <c r="I7031" s="9">
        <v>5.1200000000000002E-2</v>
      </c>
      <c r="J7031" s="9">
        <v>0.40500000000000003</v>
      </c>
      <c r="K7031" s="9">
        <v>0.40500000000000003</v>
      </c>
      <c r="L7031" s="9">
        <v>0.40500000000000003</v>
      </c>
      <c r="N7031" s="32">
        <f>IF('System Design'!$F$8=1,'Hourly Demand and Generation'!G7031*'System Design'!$F$21,IF('System Design'!$F$8=2,'Hourly Demand and Generation'!H7031*'System Design'!$F$21,IF('System Design'!$F$8=3,'Hourly Demand and Generation'!I7031*'System Design'!$F$21)))</f>
        <v>25.6</v>
      </c>
      <c r="O7031" s="32">
        <f>IF('System Design'!$F$8=1,'Hourly Demand and Generation'!J7031*'System Design'!$F$22,IF('System Design'!$F$8=2,'Hourly Demand and Generation'!K7031*'System Design'!$F$22,IF('System Design'!$F$8=3,'Hourly Demand and Generation'!L7031*'System Design'!$F$22)))</f>
        <v>1012.5000000000001</v>
      </c>
      <c r="Q7031" s="32">
        <f t="shared" si="1562"/>
        <v>0</v>
      </c>
      <c r="R7031" s="32">
        <f t="shared" si="1565"/>
        <v>5400</v>
      </c>
      <c r="S7031" s="32">
        <f t="shared" si="1566"/>
        <v>0</v>
      </c>
      <c r="T7031" s="32">
        <f t="shared" si="1567"/>
        <v>21600</v>
      </c>
      <c r="U7031" s="32">
        <f t="shared" si="1568"/>
        <v>0</v>
      </c>
      <c r="V7031" s="32">
        <f t="shared" si="1563"/>
        <v>601.60000000000014</v>
      </c>
      <c r="W7031" s="32">
        <f t="shared" si="1569"/>
        <v>601.60000000000014</v>
      </c>
      <c r="X7031" s="32">
        <f t="shared" si="1570"/>
        <v>601.60000000000014</v>
      </c>
    </row>
    <row r="7032" spans="1:24" x14ac:dyDescent="0.25">
      <c r="A7032" s="2"/>
      <c r="B7032" s="2" t="s">
        <v>11</v>
      </c>
      <c r="C7032" s="2">
        <f t="shared" si="1573"/>
        <v>293</v>
      </c>
      <c r="D7032" s="2">
        <f t="shared" si="1574"/>
        <v>20</v>
      </c>
      <c r="E7032" s="2">
        <f t="shared" si="1564"/>
        <v>7028</v>
      </c>
      <c r="F7032" s="11">
        <v>427.5</v>
      </c>
      <c r="G7032" s="9">
        <v>0</v>
      </c>
      <c r="H7032" s="9">
        <v>0</v>
      </c>
      <c r="I7032" s="9">
        <v>0</v>
      </c>
      <c r="J7032" s="9">
        <v>0.40500000000000003</v>
      </c>
      <c r="K7032" s="9">
        <v>0.40500000000000003</v>
      </c>
      <c r="L7032" s="9">
        <v>0.40500000000000003</v>
      </c>
      <c r="N7032" s="32">
        <f>IF('System Design'!$F$8=1,'Hourly Demand and Generation'!G7032*'System Design'!$F$21,IF('System Design'!$F$8=2,'Hourly Demand and Generation'!H7032*'System Design'!$F$21,IF('System Design'!$F$8=3,'Hourly Demand and Generation'!I7032*'System Design'!$F$21)))</f>
        <v>0</v>
      </c>
      <c r="O7032" s="32">
        <f>IF('System Design'!$F$8=1,'Hourly Demand and Generation'!J7032*'System Design'!$F$22,IF('System Design'!$F$8=2,'Hourly Demand and Generation'!K7032*'System Design'!$F$22,IF('System Design'!$F$8=3,'Hourly Demand and Generation'!L7032*'System Design'!$F$22)))</f>
        <v>1012.5000000000001</v>
      </c>
      <c r="Q7032" s="32">
        <f t="shared" si="1562"/>
        <v>0</v>
      </c>
      <c r="R7032" s="32">
        <f t="shared" si="1565"/>
        <v>5400</v>
      </c>
      <c r="S7032" s="32">
        <f t="shared" si="1566"/>
        <v>0</v>
      </c>
      <c r="T7032" s="32">
        <f t="shared" si="1567"/>
        <v>21600</v>
      </c>
      <c r="U7032" s="32">
        <f t="shared" si="1568"/>
        <v>0</v>
      </c>
      <c r="V7032" s="32">
        <f t="shared" si="1563"/>
        <v>585.00000000000011</v>
      </c>
      <c r="W7032" s="32">
        <f t="shared" si="1569"/>
        <v>585.00000000000011</v>
      </c>
      <c r="X7032" s="32">
        <f t="shared" si="1570"/>
        <v>585.00000000000011</v>
      </c>
    </row>
    <row r="7033" spans="1:24" x14ac:dyDescent="0.25">
      <c r="A7033" s="2"/>
      <c r="B7033" s="2" t="s">
        <v>11</v>
      </c>
      <c r="C7033" s="2">
        <f t="shared" si="1573"/>
        <v>293</v>
      </c>
      <c r="D7033" s="2">
        <f t="shared" si="1574"/>
        <v>21</v>
      </c>
      <c r="E7033" s="2">
        <f t="shared" si="1564"/>
        <v>7029</v>
      </c>
      <c r="F7033" s="11">
        <v>405</v>
      </c>
      <c r="G7033" s="9">
        <v>0</v>
      </c>
      <c r="H7033" s="9">
        <v>0</v>
      </c>
      <c r="I7033" s="9">
        <v>0</v>
      </c>
      <c r="J7033" s="9">
        <v>0.40500000000000003</v>
      </c>
      <c r="K7033" s="9">
        <v>0.40500000000000003</v>
      </c>
      <c r="L7033" s="9">
        <v>0.40500000000000003</v>
      </c>
      <c r="N7033" s="32">
        <f>IF('System Design'!$F$8=1,'Hourly Demand and Generation'!G7033*'System Design'!$F$21,IF('System Design'!$F$8=2,'Hourly Demand and Generation'!H7033*'System Design'!$F$21,IF('System Design'!$F$8=3,'Hourly Demand and Generation'!I7033*'System Design'!$F$21)))</f>
        <v>0</v>
      </c>
      <c r="O7033" s="32">
        <f>IF('System Design'!$F$8=1,'Hourly Demand and Generation'!J7033*'System Design'!$F$22,IF('System Design'!$F$8=2,'Hourly Demand and Generation'!K7033*'System Design'!$F$22,IF('System Design'!$F$8=3,'Hourly Demand and Generation'!L7033*'System Design'!$F$22)))</f>
        <v>1012.5000000000001</v>
      </c>
      <c r="Q7033" s="32">
        <f t="shared" si="1562"/>
        <v>0</v>
      </c>
      <c r="R7033" s="32">
        <f t="shared" si="1565"/>
        <v>5400</v>
      </c>
      <c r="S7033" s="32">
        <f t="shared" si="1566"/>
        <v>0</v>
      </c>
      <c r="T7033" s="32">
        <f t="shared" si="1567"/>
        <v>21600</v>
      </c>
      <c r="U7033" s="32">
        <f t="shared" si="1568"/>
        <v>0</v>
      </c>
      <c r="V7033" s="32">
        <f t="shared" si="1563"/>
        <v>607.50000000000011</v>
      </c>
      <c r="W7033" s="32">
        <f t="shared" si="1569"/>
        <v>607.50000000000011</v>
      </c>
      <c r="X7033" s="32">
        <f t="shared" si="1570"/>
        <v>607.50000000000011</v>
      </c>
    </row>
    <row r="7034" spans="1:24" x14ac:dyDescent="0.25">
      <c r="A7034" s="2"/>
      <c r="B7034" s="2" t="s">
        <v>11</v>
      </c>
      <c r="C7034" s="2">
        <f t="shared" si="1573"/>
        <v>293</v>
      </c>
      <c r="D7034" s="2">
        <f t="shared" si="1574"/>
        <v>22</v>
      </c>
      <c r="E7034" s="2">
        <f t="shared" si="1564"/>
        <v>7030</v>
      </c>
      <c r="F7034" s="11">
        <v>382.5</v>
      </c>
      <c r="G7034" s="9">
        <v>0</v>
      </c>
      <c r="H7034" s="9">
        <v>0</v>
      </c>
      <c r="I7034" s="9">
        <v>0</v>
      </c>
      <c r="J7034" s="9">
        <v>0.42749999999999999</v>
      </c>
      <c r="K7034" s="9">
        <v>0.42749999999999999</v>
      </c>
      <c r="L7034" s="9">
        <v>0.42749999999999999</v>
      </c>
      <c r="N7034" s="32">
        <f>IF('System Design'!$F$8=1,'Hourly Demand and Generation'!G7034*'System Design'!$F$21,IF('System Design'!$F$8=2,'Hourly Demand and Generation'!H7034*'System Design'!$F$21,IF('System Design'!$F$8=3,'Hourly Demand and Generation'!I7034*'System Design'!$F$21)))</f>
        <v>0</v>
      </c>
      <c r="O7034" s="32">
        <f>IF('System Design'!$F$8=1,'Hourly Demand and Generation'!J7034*'System Design'!$F$22,IF('System Design'!$F$8=2,'Hourly Demand and Generation'!K7034*'System Design'!$F$22,IF('System Design'!$F$8=3,'Hourly Demand and Generation'!L7034*'System Design'!$F$22)))</f>
        <v>1068.75</v>
      </c>
      <c r="Q7034" s="32">
        <f t="shared" si="1562"/>
        <v>0</v>
      </c>
      <c r="R7034" s="32">
        <f t="shared" si="1565"/>
        <v>5400</v>
      </c>
      <c r="S7034" s="32">
        <f t="shared" si="1566"/>
        <v>0</v>
      </c>
      <c r="T7034" s="32">
        <f t="shared" si="1567"/>
        <v>21600</v>
      </c>
      <c r="U7034" s="32">
        <f t="shared" si="1568"/>
        <v>0</v>
      </c>
      <c r="V7034" s="32">
        <f t="shared" si="1563"/>
        <v>686.25</v>
      </c>
      <c r="W7034" s="32">
        <f t="shared" si="1569"/>
        <v>686.25</v>
      </c>
      <c r="X7034" s="32">
        <f t="shared" si="1570"/>
        <v>686.25</v>
      </c>
    </row>
    <row r="7035" spans="1:24" x14ac:dyDescent="0.25">
      <c r="A7035" s="2"/>
      <c r="B7035" s="2" t="s">
        <v>11</v>
      </c>
      <c r="C7035" s="2">
        <f t="shared" si="1573"/>
        <v>293</v>
      </c>
      <c r="D7035" s="2">
        <f t="shared" si="1574"/>
        <v>23</v>
      </c>
      <c r="E7035" s="2">
        <f t="shared" si="1564"/>
        <v>7031</v>
      </c>
      <c r="F7035" s="11">
        <v>360</v>
      </c>
      <c r="G7035" s="9">
        <v>0</v>
      </c>
      <c r="H7035" s="9">
        <v>0</v>
      </c>
      <c r="I7035" s="9">
        <v>0</v>
      </c>
      <c r="J7035" s="9">
        <v>0.36</v>
      </c>
      <c r="K7035" s="9">
        <v>0.36</v>
      </c>
      <c r="L7035" s="9">
        <v>0.36</v>
      </c>
      <c r="N7035" s="32">
        <f>IF('System Design'!$F$8=1,'Hourly Demand and Generation'!G7035*'System Design'!$F$21,IF('System Design'!$F$8=2,'Hourly Demand and Generation'!H7035*'System Design'!$F$21,IF('System Design'!$F$8=3,'Hourly Demand and Generation'!I7035*'System Design'!$F$21)))</f>
        <v>0</v>
      </c>
      <c r="O7035" s="32">
        <f>IF('System Design'!$F$8=1,'Hourly Demand and Generation'!J7035*'System Design'!$F$22,IF('System Design'!$F$8=2,'Hourly Demand and Generation'!K7035*'System Design'!$F$22,IF('System Design'!$F$8=3,'Hourly Demand and Generation'!L7035*'System Design'!$F$22)))</f>
        <v>900</v>
      </c>
      <c r="Q7035" s="32">
        <f t="shared" si="1562"/>
        <v>0</v>
      </c>
      <c r="R7035" s="32">
        <f t="shared" si="1565"/>
        <v>5400</v>
      </c>
      <c r="S7035" s="32">
        <f t="shared" si="1566"/>
        <v>0</v>
      </c>
      <c r="T7035" s="32">
        <f t="shared" si="1567"/>
        <v>21600</v>
      </c>
      <c r="U7035" s="32">
        <f t="shared" si="1568"/>
        <v>0</v>
      </c>
      <c r="V7035" s="32">
        <f t="shared" si="1563"/>
        <v>540</v>
      </c>
      <c r="W7035" s="32">
        <f t="shared" si="1569"/>
        <v>540</v>
      </c>
      <c r="X7035" s="32">
        <f t="shared" si="1570"/>
        <v>540</v>
      </c>
    </row>
    <row r="7036" spans="1:24" x14ac:dyDescent="0.25">
      <c r="A7036" s="2"/>
      <c r="B7036" s="2" t="s">
        <v>11</v>
      </c>
      <c r="C7036" s="2">
        <f t="shared" si="1573"/>
        <v>293</v>
      </c>
      <c r="D7036" s="2">
        <f t="shared" si="1574"/>
        <v>24</v>
      </c>
      <c r="E7036" s="2">
        <f t="shared" si="1564"/>
        <v>7032</v>
      </c>
      <c r="F7036" s="11">
        <v>315</v>
      </c>
      <c r="G7036" s="9">
        <v>0</v>
      </c>
      <c r="H7036" s="9">
        <v>0</v>
      </c>
      <c r="I7036" s="9">
        <v>0</v>
      </c>
      <c r="J7036" s="9">
        <v>0.36</v>
      </c>
      <c r="K7036" s="9">
        <v>0.36</v>
      </c>
      <c r="L7036" s="9">
        <v>0.36</v>
      </c>
      <c r="N7036" s="32">
        <f>IF('System Design'!$F$8=1,'Hourly Demand and Generation'!G7036*'System Design'!$F$21,IF('System Design'!$F$8=2,'Hourly Demand and Generation'!H7036*'System Design'!$F$21,IF('System Design'!$F$8=3,'Hourly Demand and Generation'!I7036*'System Design'!$F$21)))</f>
        <v>0</v>
      </c>
      <c r="O7036" s="32">
        <f>IF('System Design'!$F$8=1,'Hourly Demand and Generation'!J7036*'System Design'!$F$22,IF('System Design'!$F$8=2,'Hourly Demand and Generation'!K7036*'System Design'!$F$22,IF('System Design'!$F$8=3,'Hourly Demand and Generation'!L7036*'System Design'!$F$22)))</f>
        <v>900</v>
      </c>
      <c r="Q7036" s="32">
        <f t="shared" si="1562"/>
        <v>0</v>
      </c>
      <c r="R7036" s="32">
        <f t="shared" si="1565"/>
        <v>5400</v>
      </c>
      <c r="S7036" s="32">
        <f t="shared" si="1566"/>
        <v>0</v>
      </c>
      <c r="T7036" s="32">
        <f t="shared" si="1567"/>
        <v>21600</v>
      </c>
      <c r="U7036" s="32">
        <f t="shared" si="1568"/>
        <v>0</v>
      </c>
      <c r="V7036" s="32">
        <f t="shared" si="1563"/>
        <v>585</v>
      </c>
      <c r="W7036" s="32">
        <f t="shared" si="1569"/>
        <v>585</v>
      </c>
      <c r="X7036" s="32">
        <f t="shared" si="1570"/>
        <v>585</v>
      </c>
    </row>
    <row r="7037" spans="1:24" x14ac:dyDescent="0.25">
      <c r="A7037" s="2"/>
      <c r="B7037" s="2" t="s">
        <v>11</v>
      </c>
      <c r="C7037" s="2">
        <f>C7036+1</f>
        <v>294</v>
      </c>
      <c r="D7037" s="2">
        <v>1</v>
      </c>
      <c r="E7037" s="2">
        <f t="shared" si="1564"/>
        <v>7033</v>
      </c>
      <c r="F7037" s="11">
        <v>270</v>
      </c>
      <c r="G7037" s="9">
        <v>0</v>
      </c>
      <c r="H7037" s="9">
        <v>0</v>
      </c>
      <c r="I7037" s="9">
        <v>0</v>
      </c>
      <c r="J7037" s="9">
        <v>0.45</v>
      </c>
      <c r="K7037" s="9">
        <v>0.45</v>
      </c>
      <c r="L7037" s="9">
        <v>0.45</v>
      </c>
      <c r="N7037" s="32">
        <f>IF('System Design'!$F$8=1,'Hourly Demand and Generation'!G7037*'System Design'!$F$21,IF('System Design'!$F$8=2,'Hourly Demand and Generation'!H7037*'System Design'!$F$21,IF('System Design'!$F$8=3,'Hourly Demand and Generation'!I7037*'System Design'!$F$21)))</f>
        <v>0</v>
      </c>
      <c r="O7037" s="32">
        <f>IF('System Design'!$F$8=1,'Hourly Demand and Generation'!J7037*'System Design'!$F$22,IF('System Design'!$F$8=2,'Hourly Demand and Generation'!K7037*'System Design'!$F$22,IF('System Design'!$F$8=3,'Hourly Demand and Generation'!L7037*'System Design'!$F$22)))</f>
        <v>1125</v>
      </c>
      <c r="Q7037" s="32">
        <f t="shared" si="1562"/>
        <v>0</v>
      </c>
      <c r="R7037" s="32">
        <f t="shared" si="1565"/>
        <v>5400</v>
      </c>
      <c r="S7037" s="32">
        <f t="shared" si="1566"/>
        <v>0</v>
      </c>
      <c r="T7037" s="32">
        <f t="shared" si="1567"/>
        <v>21600</v>
      </c>
      <c r="U7037" s="32">
        <f t="shared" si="1568"/>
        <v>0</v>
      </c>
      <c r="V7037" s="32">
        <f t="shared" si="1563"/>
        <v>855</v>
      </c>
      <c r="W7037" s="32">
        <f t="shared" si="1569"/>
        <v>855</v>
      </c>
      <c r="X7037" s="32">
        <f t="shared" si="1570"/>
        <v>855</v>
      </c>
    </row>
    <row r="7038" spans="1:24" x14ac:dyDescent="0.25">
      <c r="A7038" s="2"/>
      <c r="B7038" s="2" t="s">
        <v>11</v>
      </c>
      <c r="C7038" s="2">
        <f>C7037</f>
        <v>294</v>
      </c>
      <c r="D7038" s="2">
        <f>D7037+1</f>
        <v>2</v>
      </c>
      <c r="E7038" s="2">
        <f t="shared" si="1564"/>
        <v>7034</v>
      </c>
      <c r="F7038" s="11">
        <v>247.5</v>
      </c>
      <c r="G7038" s="9">
        <v>0</v>
      </c>
      <c r="H7038" s="9">
        <v>0</v>
      </c>
      <c r="I7038" s="9">
        <v>0</v>
      </c>
      <c r="J7038" s="9">
        <v>0.40500000000000003</v>
      </c>
      <c r="K7038" s="9">
        <v>0.40500000000000003</v>
      </c>
      <c r="L7038" s="9">
        <v>0.40500000000000003</v>
      </c>
      <c r="N7038" s="32">
        <f>IF('System Design'!$F$8=1,'Hourly Demand and Generation'!G7038*'System Design'!$F$21,IF('System Design'!$F$8=2,'Hourly Demand and Generation'!H7038*'System Design'!$F$21,IF('System Design'!$F$8=3,'Hourly Demand and Generation'!I7038*'System Design'!$F$21)))</f>
        <v>0</v>
      </c>
      <c r="O7038" s="32">
        <f>IF('System Design'!$F$8=1,'Hourly Demand and Generation'!J7038*'System Design'!$F$22,IF('System Design'!$F$8=2,'Hourly Demand and Generation'!K7038*'System Design'!$F$22,IF('System Design'!$F$8=3,'Hourly Demand and Generation'!L7038*'System Design'!$F$22)))</f>
        <v>1012.5000000000001</v>
      </c>
      <c r="Q7038" s="32">
        <f t="shared" si="1562"/>
        <v>0</v>
      </c>
      <c r="R7038" s="32">
        <f t="shared" si="1565"/>
        <v>5400</v>
      </c>
      <c r="S7038" s="32">
        <f t="shared" si="1566"/>
        <v>0</v>
      </c>
      <c r="T7038" s="32">
        <f t="shared" si="1567"/>
        <v>21600</v>
      </c>
      <c r="U7038" s="32">
        <f t="shared" si="1568"/>
        <v>0</v>
      </c>
      <c r="V7038" s="32">
        <f t="shared" si="1563"/>
        <v>765.00000000000011</v>
      </c>
      <c r="W7038" s="32">
        <f t="shared" si="1569"/>
        <v>765.00000000000011</v>
      </c>
      <c r="X7038" s="32">
        <f t="shared" si="1570"/>
        <v>765.00000000000011</v>
      </c>
    </row>
    <row r="7039" spans="1:24" x14ac:dyDescent="0.25">
      <c r="A7039" s="2"/>
      <c r="B7039" s="2" t="s">
        <v>11</v>
      </c>
      <c r="C7039" s="2">
        <f t="shared" ref="C7039:C7060" si="1575">C7038</f>
        <v>294</v>
      </c>
      <c r="D7039" s="2">
        <f t="shared" ref="D7039:D7060" si="1576">D7038+1</f>
        <v>3</v>
      </c>
      <c r="E7039" s="2">
        <f t="shared" si="1564"/>
        <v>7035</v>
      </c>
      <c r="F7039" s="11">
        <v>225</v>
      </c>
      <c r="G7039" s="9">
        <v>0</v>
      </c>
      <c r="H7039" s="9">
        <v>0</v>
      </c>
      <c r="I7039" s="9">
        <v>0</v>
      </c>
      <c r="J7039" s="9">
        <v>0.40500000000000003</v>
      </c>
      <c r="K7039" s="9">
        <v>0.40500000000000003</v>
      </c>
      <c r="L7039" s="9">
        <v>0.40500000000000003</v>
      </c>
      <c r="N7039" s="32">
        <f>IF('System Design'!$F$8=1,'Hourly Demand and Generation'!G7039*'System Design'!$F$21,IF('System Design'!$F$8=2,'Hourly Demand and Generation'!H7039*'System Design'!$F$21,IF('System Design'!$F$8=3,'Hourly Demand and Generation'!I7039*'System Design'!$F$21)))</f>
        <v>0</v>
      </c>
      <c r="O7039" s="32">
        <f>IF('System Design'!$F$8=1,'Hourly Demand and Generation'!J7039*'System Design'!$F$22,IF('System Design'!$F$8=2,'Hourly Demand and Generation'!K7039*'System Design'!$F$22,IF('System Design'!$F$8=3,'Hourly Demand and Generation'!L7039*'System Design'!$F$22)))</f>
        <v>1012.5000000000001</v>
      </c>
      <c r="Q7039" s="32">
        <f t="shared" si="1562"/>
        <v>0</v>
      </c>
      <c r="R7039" s="32">
        <f t="shared" si="1565"/>
        <v>5400</v>
      </c>
      <c r="S7039" s="32">
        <f t="shared" si="1566"/>
        <v>0</v>
      </c>
      <c r="T7039" s="32">
        <f t="shared" si="1567"/>
        <v>21600</v>
      </c>
      <c r="U7039" s="32">
        <f t="shared" si="1568"/>
        <v>0</v>
      </c>
      <c r="V7039" s="32">
        <f t="shared" si="1563"/>
        <v>787.50000000000011</v>
      </c>
      <c r="W7039" s="32">
        <f t="shared" si="1569"/>
        <v>787.50000000000011</v>
      </c>
      <c r="X7039" s="32">
        <f t="shared" si="1570"/>
        <v>787.50000000000011</v>
      </c>
    </row>
    <row r="7040" spans="1:24" x14ac:dyDescent="0.25">
      <c r="A7040" s="2"/>
      <c r="B7040" s="2" t="s">
        <v>11</v>
      </c>
      <c r="C7040" s="2">
        <f t="shared" si="1575"/>
        <v>294</v>
      </c>
      <c r="D7040" s="2">
        <f t="shared" si="1576"/>
        <v>4</v>
      </c>
      <c r="E7040" s="2">
        <f t="shared" si="1564"/>
        <v>7036</v>
      </c>
      <c r="F7040" s="11">
        <v>270</v>
      </c>
      <c r="G7040" s="9">
        <v>0</v>
      </c>
      <c r="H7040" s="9">
        <v>0</v>
      </c>
      <c r="I7040" s="9">
        <v>0</v>
      </c>
      <c r="J7040" s="9">
        <v>0.45</v>
      </c>
      <c r="K7040" s="9">
        <v>0.45</v>
      </c>
      <c r="L7040" s="9">
        <v>0.45</v>
      </c>
      <c r="N7040" s="32">
        <f>IF('System Design'!$F$8=1,'Hourly Demand and Generation'!G7040*'System Design'!$F$21,IF('System Design'!$F$8=2,'Hourly Demand and Generation'!H7040*'System Design'!$F$21,IF('System Design'!$F$8=3,'Hourly Demand and Generation'!I7040*'System Design'!$F$21)))</f>
        <v>0</v>
      </c>
      <c r="O7040" s="32">
        <f>IF('System Design'!$F$8=1,'Hourly Demand and Generation'!J7040*'System Design'!$F$22,IF('System Design'!$F$8=2,'Hourly Demand and Generation'!K7040*'System Design'!$F$22,IF('System Design'!$F$8=3,'Hourly Demand and Generation'!L7040*'System Design'!$F$22)))</f>
        <v>1125</v>
      </c>
      <c r="Q7040" s="32">
        <f t="shared" si="1562"/>
        <v>0</v>
      </c>
      <c r="R7040" s="32">
        <f t="shared" si="1565"/>
        <v>5400</v>
      </c>
      <c r="S7040" s="32">
        <f t="shared" si="1566"/>
        <v>0</v>
      </c>
      <c r="T7040" s="32">
        <f t="shared" si="1567"/>
        <v>21600</v>
      </c>
      <c r="U7040" s="32">
        <f t="shared" si="1568"/>
        <v>0</v>
      </c>
      <c r="V7040" s="32">
        <f t="shared" si="1563"/>
        <v>855</v>
      </c>
      <c r="W7040" s="32">
        <f t="shared" si="1569"/>
        <v>855</v>
      </c>
      <c r="X7040" s="32">
        <f t="shared" si="1570"/>
        <v>855</v>
      </c>
    </row>
    <row r="7041" spans="1:24" x14ac:dyDescent="0.25">
      <c r="A7041" s="2"/>
      <c r="B7041" s="2" t="s">
        <v>11</v>
      </c>
      <c r="C7041" s="2">
        <f t="shared" si="1575"/>
        <v>294</v>
      </c>
      <c r="D7041" s="2">
        <f t="shared" si="1576"/>
        <v>5</v>
      </c>
      <c r="E7041" s="2">
        <f t="shared" si="1564"/>
        <v>7037</v>
      </c>
      <c r="F7041" s="11">
        <v>292.5</v>
      </c>
      <c r="G7041" s="9">
        <v>0</v>
      </c>
      <c r="H7041" s="9">
        <v>2.5600000000000001E-2</v>
      </c>
      <c r="I7041" s="9">
        <v>5.1200000000000002E-2</v>
      </c>
      <c r="J7041" s="9">
        <v>0.36</v>
      </c>
      <c r="K7041" s="9">
        <v>0.36</v>
      </c>
      <c r="L7041" s="9">
        <v>0.36</v>
      </c>
      <c r="N7041" s="32">
        <f>IF('System Design'!$F$8=1,'Hourly Demand and Generation'!G7041*'System Design'!$F$21,IF('System Design'!$F$8=2,'Hourly Demand and Generation'!H7041*'System Design'!$F$21,IF('System Design'!$F$8=3,'Hourly Demand and Generation'!I7041*'System Design'!$F$21)))</f>
        <v>25.6</v>
      </c>
      <c r="O7041" s="32">
        <f>IF('System Design'!$F$8=1,'Hourly Demand and Generation'!J7041*'System Design'!$F$22,IF('System Design'!$F$8=2,'Hourly Demand and Generation'!K7041*'System Design'!$F$22,IF('System Design'!$F$8=3,'Hourly Demand and Generation'!L7041*'System Design'!$F$22)))</f>
        <v>900</v>
      </c>
      <c r="Q7041" s="32">
        <f t="shared" si="1562"/>
        <v>0</v>
      </c>
      <c r="R7041" s="32">
        <f t="shared" si="1565"/>
        <v>5400</v>
      </c>
      <c r="S7041" s="32">
        <f t="shared" si="1566"/>
        <v>0</v>
      </c>
      <c r="T7041" s="32">
        <f t="shared" si="1567"/>
        <v>21600</v>
      </c>
      <c r="U7041" s="32">
        <f t="shared" si="1568"/>
        <v>0</v>
      </c>
      <c r="V7041" s="32">
        <f t="shared" si="1563"/>
        <v>633.1</v>
      </c>
      <c r="W7041" s="32">
        <f t="shared" si="1569"/>
        <v>633.1</v>
      </c>
      <c r="X7041" s="32">
        <f t="shared" si="1570"/>
        <v>633.1</v>
      </c>
    </row>
    <row r="7042" spans="1:24" x14ac:dyDescent="0.25">
      <c r="A7042" s="2"/>
      <c r="B7042" s="2" t="s">
        <v>11</v>
      </c>
      <c r="C7042" s="2">
        <f t="shared" si="1575"/>
        <v>294</v>
      </c>
      <c r="D7042" s="2">
        <f t="shared" si="1576"/>
        <v>6</v>
      </c>
      <c r="E7042" s="2">
        <f t="shared" si="1564"/>
        <v>7038</v>
      </c>
      <c r="F7042" s="11">
        <v>315</v>
      </c>
      <c r="G7042" s="9">
        <v>5.1200000000000002E-2</v>
      </c>
      <c r="H7042" s="9">
        <v>0.08</v>
      </c>
      <c r="I7042" s="9">
        <v>0.10879999999999999</v>
      </c>
      <c r="J7042" s="9">
        <v>0.36</v>
      </c>
      <c r="K7042" s="9">
        <v>0.36</v>
      </c>
      <c r="L7042" s="9">
        <v>0.36</v>
      </c>
      <c r="N7042" s="32">
        <f>IF('System Design'!$F$8=1,'Hourly Demand and Generation'!G7042*'System Design'!$F$21,IF('System Design'!$F$8=2,'Hourly Demand and Generation'!H7042*'System Design'!$F$21,IF('System Design'!$F$8=3,'Hourly Demand and Generation'!I7042*'System Design'!$F$21)))</f>
        <v>54.4</v>
      </c>
      <c r="O7042" s="32">
        <f>IF('System Design'!$F$8=1,'Hourly Demand and Generation'!J7042*'System Design'!$F$22,IF('System Design'!$F$8=2,'Hourly Demand and Generation'!K7042*'System Design'!$F$22,IF('System Design'!$F$8=3,'Hourly Demand and Generation'!L7042*'System Design'!$F$22)))</f>
        <v>900</v>
      </c>
      <c r="Q7042" s="32">
        <f t="shared" si="1562"/>
        <v>0</v>
      </c>
      <c r="R7042" s="32">
        <f t="shared" si="1565"/>
        <v>5400</v>
      </c>
      <c r="S7042" s="32">
        <f t="shared" si="1566"/>
        <v>0</v>
      </c>
      <c r="T7042" s="32">
        <f t="shared" si="1567"/>
        <v>21600</v>
      </c>
      <c r="U7042" s="32">
        <f t="shared" si="1568"/>
        <v>0</v>
      </c>
      <c r="V7042" s="32">
        <f t="shared" si="1563"/>
        <v>639.4</v>
      </c>
      <c r="W7042" s="32">
        <f t="shared" si="1569"/>
        <v>639.4</v>
      </c>
      <c r="X7042" s="32">
        <f t="shared" si="1570"/>
        <v>639.4</v>
      </c>
    </row>
    <row r="7043" spans="1:24" x14ac:dyDescent="0.25">
      <c r="A7043" s="2"/>
      <c r="B7043" s="2" t="s">
        <v>11</v>
      </c>
      <c r="C7043" s="2">
        <f t="shared" si="1575"/>
        <v>294</v>
      </c>
      <c r="D7043" s="2">
        <f t="shared" si="1576"/>
        <v>7</v>
      </c>
      <c r="E7043" s="2">
        <f t="shared" si="1564"/>
        <v>7039</v>
      </c>
      <c r="F7043" s="11">
        <v>337.5</v>
      </c>
      <c r="G7043" s="9">
        <v>0.10879999999999999</v>
      </c>
      <c r="H7043" s="9">
        <v>0.13439999999999999</v>
      </c>
      <c r="I7043" s="9">
        <v>0.16</v>
      </c>
      <c r="J7043" s="9">
        <v>0.40500000000000003</v>
      </c>
      <c r="K7043" s="9">
        <v>0.40500000000000003</v>
      </c>
      <c r="L7043" s="9">
        <v>0.40500000000000003</v>
      </c>
      <c r="N7043" s="32">
        <f>IF('System Design'!$F$8=1,'Hourly Demand and Generation'!G7043*'System Design'!$F$21,IF('System Design'!$F$8=2,'Hourly Demand and Generation'!H7043*'System Design'!$F$21,IF('System Design'!$F$8=3,'Hourly Demand and Generation'!I7043*'System Design'!$F$21)))</f>
        <v>80</v>
      </c>
      <c r="O7043" s="32">
        <f>IF('System Design'!$F$8=1,'Hourly Demand and Generation'!J7043*'System Design'!$F$22,IF('System Design'!$F$8=2,'Hourly Demand and Generation'!K7043*'System Design'!$F$22,IF('System Design'!$F$8=3,'Hourly Demand and Generation'!L7043*'System Design'!$F$22)))</f>
        <v>1012.5000000000001</v>
      </c>
      <c r="Q7043" s="32">
        <f t="shared" si="1562"/>
        <v>0</v>
      </c>
      <c r="R7043" s="32">
        <f t="shared" si="1565"/>
        <v>5400</v>
      </c>
      <c r="S7043" s="32">
        <f t="shared" si="1566"/>
        <v>0</v>
      </c>
      <c r="T7043" s="32">
        <f t="shared" si="1567"/>
        <v>21600</v>
      </c>
      <c r="U7043" s="32">
        <f t="shared" si="1568"/>
        <v>0</v>
      </c>
      <c r="V7043" s="32">
        <f t="shared" si="1563"/>
        <v>755</v>
      </c>
      <c r="W7043" s="32">
        <f t="shared" si="1569"/>
        <v>755</v>
      </c>
      <c r="X7043" s="32">
        <f t="shared" si="1570"/>
        <v>755</v>
      </c>
    </row>
    <row r="7044" spans="1:24" x14ac:dyDescent="0.25">
      <c r="A7044" s="2"/>
      <c r="B7044" s="2" t="s">
        <v>11</v>
      </c>
      <c r="C7044" s="2">
        <f t="shared" si="1575"/>
        <v>294</v>
      </c>
      <c r="D7044" s="2">
        <f t="shared" si="1576"/>
        <v>8</v>
      </c>
      <c r="E7044" s="2">
        <f t="shared" si="1564"/>
        <v>7040</v>
      </c>
      <c r="F7044" s="11">
        <v>360</v>
      </c>
      <c r="G7044" s="9">
        <v>0.2112</v>
      </c>
      <c r="H7044" s="9">
        <v>0.24</v>
      </c>
      <c r="I7044" s="9">
        <v>0.26879999999999998</v>
      </c>
      <c r="J7044" s="9">
        <v>0.40500000000000003</v>
      </c>
      <c r="K7044" s="9">
        <v>0.40500000000000003</v>
      </c>
      <c r="L7044" s="9">
        <v>0.40500000000000003</v>
      </c>
      <c r="N7044" s="32">
        <f>IF('System Design'!$F$8=1,'Hourly Demand and Generation'!G7044*'System Design'!$F$21,IF('System Design'!$F$8=2,'Hourly Demand and Generation'!H7044*'System Design'!$F$21,IF('System Design'!$F$8=3,'Hourly Demand and Generation'!I7044*'System Design'!$F$21)))</f>
        <v>134.4</v>
      </c>
      <c r="O7044" s="32">
        <f>IF('System Design'!$F$8=1,'Hourly Demand and Generation'!J7044*'System Design'!$F$22,IF('System Design'!$F$8=2,'Hourly Demand and Generation'!K7044*'System Design'!$F$22,IF('System Design'!$F$8=3,'Hourly Demand and Generation'!L7044*'System Design'!$F$22)))</f>
        <v>1012.5000000000001</v>
      </c>
      <c r="Q7044" s="32">
        <f t="shared" si="1562"/>
        <v>0</v>
      </c>
      <c r="R7044" s="32">
        <f t="shared" si="1565"/>
        <v>5400</v>
      </c>
      <c r="S7044" s="32">
        <f t="shared" si="1566"/>
        <v>0</v>
      </c>
      <c r="T7044" s="32">
        <f t="shared" si="1567"/>
        <v>21600</v>
      </c>
      <c r="U7044" s="32">
        <f t="shared" si="1568"/>
        <v>0</v>
      </c>
      <c r="V7044" s="32">
        <f t="shared" si="1563"/>
        <v>786.90000000000009</v>
      </c>
      <c r="W7044" s="32">
        <f t="shared" si="1569"/>
        <v>786.90000000000009</v>
      </c>
      <c r="X7044" s="32">
        <f t="shared" si="1570"/>
        <v>786.90000000000009</v>
      </c>
    </row>
    <row r="7045" spans="1:24" x14ac:dyDescent="0.25">
      <c r="A7045" s="2"/>
      <c r="B7045" s="2" t="s">
        <v>11</v>
      </c>
      <c r="C7045" s="2">
        <f t="shared" si="1575"/>
        <v>294</v>
      </c>
      <c r="D7045" s="2">
        <f t="shared" si="1576"/>
        <v>9</v>
      </c>
      <c r="E7045" s="2">
        <f t="shared" si="1564"/>
        <v>7041</v>
      </c>
      <c r="F7045" s="11">
        <v>360</v>
      </c>
      <c r="G7045" s="9">
        <v>0.32</v>
      </c>
      <c r="H7045" s="9">
        <v>0.34560000000000002</v>
      </c>
      <c r="I7045" s="9">
        <v>0.37119999999999997</v>
      </c>
      <c r="J7045" s="9">
        <v>0.36</v>
      </c>
      <c r="K7045" s="9">
        <v>0.36</v>
      </c>
      <c r="L7045" s="9">
        <v>0.36</v>
      </c>
      <c r="N7045" s="32">
        <f>IF('System Design'!$F$8=1,'Hourly Demand and Generation'!G7045*'System Design'!$F$21,IF('System Design'!$F$8=2,'Hourly Demand and Generation'!H7045*'System Design'!$F$21,IF('System Design'!$F$8=3,'Hourly Demand and Generation'!I7045*'System Design'!$F$21)))</f>
        <v>185.6</v>
      </c>
      <c r="O7045" s="32">
        <f>IF('System Design'!$F$8=1,'Hourly Demand and Generation'!J7045*'System Design'!$F$22,IF('System Design'!$F$8=2,'Hourly Demand and Generation'!K7045*'System Design'!$F$22,IF('System Design'!$F$8=3,'Hourly Demand and Generation'!L7045*'System Design'!$F$22)))</f>
        <v>900</v>
      </c>
      <c r="Q7045" s="32">
        <f t="shared" si="1562"/>
        <v>0</v>
      </c>
      <c r="R7045" s="32">
        <f t="shared" si="1565"/>
        <v>5400</v>
      </c>
      <c r="S7045" s="32">
        <f t="shared" si="1566"/>
        <v>0</v>
      </c>
      <c r="T7045" s="32">
        <f t="shared" si="1567"/>
        <v>21600</v>
      </c>
      <c r="U7045" s="32">
        <f t="shared" si="1568"/>
        <v>0</v>
      </c>
      <c r="V7045" s="32">
        <f t="shared" si="1563"/>
        <v>725.59999999999991</v>
      </c>
      <c r="W7045" s="32">
        <f t="shared" si="1569"/>
        <v>725.59999999999991</v>
      </c>
      <c r="X7045" s="32">
        <f t="shared" si="1570"/>
        <v>725.59999999999991</v>
      </c>
    </row>
    <row r="7046" spans="1:24" x14ac:dyDescent="0.25">
      <c r="A7046" s="2"/>
      <c r="B7046" s="2" t="s">
        <v>11</v>
      </c>
      <c r="C7046" s="2">
        <f t="shared" si="1575"/>
        <v>294</v>
      </c>
      <c r="D7046" s="2">
        <f t="shared" si="1576"/>
        <v>10</v>
      </c>
      <c r="E7046" s="2">
        <f t="shared" si="1564"/>
        <v>7042</v>
      </c>
      <c r="F7046" s="11">
        <v>351</v>
      </c>
      <c r="G7046" s="9">
        <v>0.42880000000000001</v>
      </c>
      <c r="H7046" s="9">
        <v>0.45440000000000003</v>
      </c>
      <c r="I7046" s="9">
        <v>0.48</v>
      </c>
      <c r="J7046" s="9">
        <v>0.40500000000000003</v>
      </c>
      <c r="K7046" s="9">
        <v>0.40500000000000003</v>
      </c>
      <c r="L7046" s="9">
        <v>0.40500000000000003</v>
      </c>
      <c r="N7046" s="32">
        <f>IF('System Design'!$F$8=1,'Hourly Demand and Generation'!G7046*'System Design'!$F$21,IF('System Design'!$F$8=2,'Hourly Demand and Generation'!H7046*'System Design'!$F$21,IF('System Design'!$F$8=3,'Hourly Demand and Generation'!I7046*'System Design'!$F$21)))</f>
        <v>240</v>
      </c>
      <c r="O7046" s="32">
        <f>IF('System Design'!$F$8=1,'Hourly Demand and Generation'!J7046*'System Design'!$F$22,IF('System Design'!$F$8=2,'Hourly Demand and Generation'!K7046*'System Design'!$F$22,IF('System Design'!$F$8=3,'Hourly Demand and Generation'!L7046*'System Design'!$F$22)))</f>
        <v>1012.5000000000001</v>
      </c>
      <c r="Q7046" s="32">
        <f t="shared" ref="Q7046:Q7109" si="1577">IF(F7046-N7046-O7046&gt;0,F7046-N7046-O7046,0)</f>
        <v>0</v>
      </c>
      <c r="R7046" s="32">
        <f t="shared" si="1565"/>
        <v>5400</v>
      </c>
      <c r="S7046" s="32">
        <f t="shared" si="1566"/>
        <v>0</v>
      </c>
      <c r="T7046" s="32">
        <f t="shared" si="1567"/>
        <v>21600</v>
      </c>
      <c r="U7046" s="32">
        <f t="shared" si="1568"/>
        <v>0</v>
      </c>
      <c r="V7046" s="32">
        <f t="shared" ref="V7046:V7109" si="1578">IF(F7046-N7046-O7046&lt;0,N7046+O7046-F7046,0)</f>
        <v>901.5</v>
      </c>
      <c r="W7046" s="32">
        <f t="shared" si="1569"/>
        <v>901.5</v>
      </c>
      <c r="X7046" s="32">
        <f t="shared" si="1570"/>
        <v>901.5</v>
      </c>
    </row>
    <row r="7047" spans="1:24" x14ac:dyDescent="0.25">
      <c r="A7047" s="2"/>
      <c r="B7047" s="2" t="s">
        <v>11</v>
      </c>
      <c r="C7047" s="2">
        <f t="shared" si="1575"/>
        <v>294</v>
      </c>
      <c r="D7047" s="2">
        <f t="shared" si="1576"/>
        <v>11</v>
      </c>
      <c r="E7047" s="2">
        <f t="shared" ref="E7047:E7110" si="1579">E7046+1</f>
        <v>7043</v>
      </c>
      <c r="F7047" s="11">
        <v>346.5</v>
      </c>
      <c r="G7047" s="9">
        <v>0.53120000000000001</v>
      </c>
      <c r="H7047" s="9">
        <v>0.56000000000000005</v>
      </c>
      <c r="I7047" s="9">
        <v>0.58879999999999999</v>
      </c>
      <c r="J7047" s="9">
        <v>0.36</v>
      </c>
      <c r="K7047" s="9">
        <v>0.36</v>
      </c>
      <c r="L7047" s="9">
        <v>0.36</v>
      </c>
      <c r="N7047" s="32">
        <f>IF('System Design'!$F$8=1,'Hourly Demand and Generation'!G7047*'System Design'!$F$21,IF('System Design'!$F$8=2,'Hourly Demand and Generation'!H7047*'System Design'!$F$21,IF('System Design'!$F$8=3,'Hourly Demand and Generation'!I7047*'System Design'!$F$21)))</f>
        <v>294.39999999999998</v>
      </c>
      <c r="O7047" s="32">
        <f>IF('System Design'!$F$8=1,'Hourly Demand and Generation'!J7047*'System Design'!$F$22,IF('System Design'!$F$8=2,'Hourly Demand and Generation'!K7047*'System Design'!$F$22,IF('System Design'!$F$8=3,'Hourly Demand and Generation'!L7047*'System Design'!$F$22)))</f>
        <v>900</v>
      </c>
      <c r="Q7047" s="32">
        <f t="shared" si="1577"/>
        <v>0</v>
      </c>
      <c r="R7047" s="32">
        <f t="shared" ref="R7047:R7110" si="1580">IF($Q7047&lt;R7046+$V7047,IF(R7046+$V7047-$Q7047&gt;5400,5400,R7046+$V7047-$Q7047),0)</f>
        <v>5400</v>
      </c>
      <c r="S7047" s="32">
        <f t="shared" ref="S7047:S7110" si="1581">IF(R7047&gt;0,0,$Q7047+$V7047-R7046)</f>
        <v>0</v>
      </c>
      <c r="T7047" s="32">
        <f t="shared" ref="T7047:T7110" si="1582">IF($Q7047&lt;T7046+$V7047,IF(T7046+$V7047-$Q7047&gt;21600,21600,T7046+$V7047-$Q7047),0)</f>
        <v>21600</v>
      </c>
      <c r="U7047" s="32">
        <f t="shared" ref="U7047:U7110" si="1583">IF(T7047&gt;0,0,$Q7047+$V7047-T7046)</f>
        <v>0</v>
      </c>
      <c r="V7047" s="32">
        <f t="shared" si="1578"/>
        <v>847.90000000000009</v>
      </c>
      <c r="W7047" s="32">
        <f t="shared" ref="W7047:W7110" si="1584">IF(R7047=5400,$V7047-(R7047-R7046),0)</f>
        <v>847.90000000000009</v>
      </c>
      <c r="X7047" s="32">
        <f t="shared" ref="X7047:X7110" si="1585">IF(T7047=21600,$V7047-(T7047-T7046),0)</f>
        <v>847.90000000000009</v>
      </c>
    </row>
    <row r="7048" spans="1:24" x14ac:dyDescent="0.25">
      <c r="A7048" s="2"/>
      <c r="B7048" s="2" t="s">
        <v>11</v>
      </c>
      <c r="C7048" s="2">
        <f t="shared" si="1575"/>
        <v>294</v>
      </c>
      <c r="D7048" s="2">
        <f t="shared" si="1576"/>
        <v>12</v>
      </c>
      <c r="E7048" s="2">
        <f t="shared" si="1579"/>
        <v>7044</v>
      </c>
      <c r="F7048" s="11">
        <v>346.5</v>
      </c>
      <c r="G7048" s="9">
        <v>0.64</v>
      </c>
      <c r="H7048" s="9">
        <v>0.64</v>
      </c>
      <c r="I7048" s="9">
        <v>0.64</v>
      </c>
      <c r="J7048" s="9">
        <v>0.33750000000000002</v>
      </c>
      <c r="K7048" s="9">
        <v>0.33750000000000002</v>
      </c>
      <c r="L7048" s="9">
        <v>0.33750000000000002</v>
      </c>
      <c r="N7048" s="32">
        <f>IF('System Design'!$F$8=1,'Hourly Demand and Generation'!G7048*'System Design'!$F$21,IF('System Design'!$F$8=2,'Hourly Demand and Generation'!H7048*'System Design'!$F$21,IF('System Design'!$F$8=3,'Hourly Demand and Generation'!I7048*'System Design'!$F$21)))</f>
        <v>320</v>
      </c>
      <c r="O7048" s="32">
        <f>IF('System Design'!$F$8=1,'Hourly Demand and Generation'!J7048*'System Design'!$F$22,IF('System Design'!$F$8=2,'Hourly Demand and Generation'!K7048*'System Design'!$F$22,IF('System Design'!$F$8=3,'Hourly Demand and Generation'!L7048*'System Design'!$F$22)))</f>
        <v>843.75</v>
      </c>
      <c r="Q7048" s="32">
        <f t="shared" si="1577"/>
        <v>0</v>
      </c>
      <c r="R7048" s="32">
        <f t="shared" si="1580"/>
        <v>5400</v>
      </c>
      <c r="S7048" s="32">
        <f t="shared" si="1581"/>
        <v>0</v>
      </c>
      <c r="T7048" s="32">
        <f t="shared" si="1582"/>
        <v>21600</v>
      </c>
      <c r="U7048" s="32">
        <f t="shared" si="1583"/>
        <v>0</v>
      </c>
      <c r="V7048" s="32">
        <f t="shared" si="1578"/>
        <v>817.25</v>
      </c>
      <c r="W7048" s="32">
        <f t="shared" si="1584"/>
        <v>817.25</v>
      </c>
      <c r="X7048" s="32">
        <f t="shared" si="1585"/>
        <v>817.25</v>
      </c>
    </row>
    <row r="7049" spans="1:24" x14ac:dyDescent="0.25">
      <c r="A7049" s="2"/>
      <c r="B7049" s="2" t="s">
        <v>11</v>
      </c>
      <c r="C7049" s="2">
        <f t="shared" si="1575"/>
        <v>294</v>
      </c>
      <c r="D7049" s="2">
        <f t="shared" si="1576"/>
        <v>13</v>
      </c>
      <c r="E7049" s="2">
        <f t="shared" si="1579"/>
        <v>7045</v>
      </c>
      <c r="F7049" s="11">
        <v>360</v>
      </c>
      <c r="G7049" s="9">
        <v>0.53120000000000001</v>
      </c>
      <c r="H7049" s="9">
        <v>0.56000000000000005</v>
      </c>
      <c r="I7049" s="9">
        <v>0.58879999999999999</v>
      </c>
      <c r="J7049" s="9">
        <v>0.36</v>
      </c>
      <c r="K7049" s="9">
        <v>0.36</v>
      </c>
      <c r="L7049" s="9">
        <v>0.36</v>
      </c>
      <c r="N7049" s="32">
        <f>IF('System Design'!$F$8=1,'Hourly Demand and Generation'!G7049*'System Design'!$F$21,IF('System Design'!$F$8=2,'Hourly Demand and Generation'!H7049*'System Design'!$F$21,IF('System Design'!$F$8=3,'Hourly Demand and Generation'!I7049*'System Design'!$F$21)))</f>
        <v>294.39999999999998</v>
      </c>
      <c r="O7049" s="32">
        <f>IF('System Design'!$F$8=1,'Hourly Demand and Generation'!J7049*'System Design'!$F$22,IF('System Design'!$F$8=2,'Hourly Demand and Generation'!K7049*'System Design'!$F$22,IF('System Design'!$F$8=3,'Hourly Demand and Generation'!L7049*'System Design'!$F$22)))</f>
        <v>900</v>
      </c>
      <c r="Q7049" s="32">
        <f t="shared" si="1577"/>
        <v>0</v>
      </c>
      <c r="R7049" s="32">
        <f t="shared" si="1580"/>
        <v>5400</v>
      </c>
      <c r="S7049" s="32">
        <f t="shared" si="1581"/>
        <v>0</v>
      </c>
      <c r="T7049" s="32">
        <f t="shared" si="1582"/>
        <v>21600</v>
      </c>
      <c r="U7049" s="32">
        <f t="shared" si="1583"/>
        <v>0</v>
      </c>
      <c r="V7049" s="32">
        <f t="shared" si="1578"/>
        <v>834.40000000000009</v>
      </c>
      <c r="W7049" s="32">
        <f t="shared" si="1584"/>
        <v>834.40000000000009</v>
      </c>
      <c r="X7049" s="32">
        <f t="shared" si="1585"/>
        <v>834.40000000000009</v>
      </c>
    </row>
    <row r="7050" spans="1:24" x14ac:dyDescent="0.25">
      <c r="A7050" s="2"/>
      <c r="B7050" s="2" t="s">
        <v>11</v>
      </c>
      <c r="C7050" s="2">
        <f t="shared" si="1575"/>
        <v>294</v>
      </c>
      <c r="D7050" s="2">
        <f t="shared" si="1576"/>
        <v>14</v>
      </c>
      <c r="E7050" s="2">
        <f t="shared" si="1579"/>
        <v>7046</v>
      </c>
      <c r="F7050" s="11">
        <v>360</v>
      </c>
      <c r="G7050" s="9">
        <v>0.42880000000000001</v>
      </c>
      <c r="H7050" s="9">
        <v>0.45440000000000003</v>
      </c>
      <c r="I7050" s="9">
        <v>0.48</v>
      </c>
      <c r="J7050" s="9">
        <v>0.38250000000000001</v>
      </c>
      <c r="K7050" s="9">
        <v>0.38250000000000001</v>
      </c>
      <c r="L7050" s="9">
        <v>0.38250000000000001</v>
      </c>
      <c r="N7050" s="32">
        <f>IF('System Design'!$F$8=1,'Hourly Demand and Generation'!G7050*'System Design'!$F$21,IF('System Design'!$F$8=2,'Hourly Demand and Generation'!H7050*'System Design'!$F$21,IF('System Design'!$F$8=3,'Hourly Demand and Generation'!I7050*'System Design'!$F$21)))</f>
        <v>240</v>
      </c>
      <c r="O7050" s="32">
        <f>IF('System Design'!$F$8=1,'Hourly Demand and Generation'!J7050*'System Design'!$F$22,IF('System Design'!$F$8=2,'Hourly Demand and Generation'!K7050*'System Design'!$F$22,IF('System Design'!$F$8=3,'Hourly Demand and Generation'!L7050*'System Design'!$F$22)))</f>
        <v>956.25</v>
      </c>
      <c r="Q7050" s="32">
        <f t="shared" si="1577"/>
        <v>0</v>
      </c>
      <c r="R7050" s="32">
        <f t="shared" si="1580"/>
        <v>5400</v>
      </c>
      <c r="S7050" s="32">
        <f t="shared" si="1581"/>
        <v>0</v>
      </c>
      <c r="T7050" s="32">
        <f t="shared" si="1582"/>
        <v>21600</v>
      </c>
      <c r="U7050" s="32">
        <f t="shared" si="1583"/>
        <v>0</v>
      </c>
      <c r="V7050" s="32">
        <f t="shared" si="1578"/>
        <v>836.25</v>
      </c>
      <c r="W7050" s="32">
        <f t="shared" si="1584"/>
        <v>836.25</v>
      </c>
      <c r="X7050" s="32">
        <f t="shared" si="1585"/>
        <v>836.25</v>
      </c>
    </row>
    <row r="7051" spans="1:24" x14ac:dyDescent="0.25">
      <c r="A7051" s="2"/>
      <c r="B7051" s="2" t="s">
        <v>11</v>
      </c>
      <c r="C7051" s="2">
        <f t="shared" si="1575"/>
        <v>294</v>
      </c>
      <c r="D7051" s="2">
        <f t="shared" si="1576"/>
        <v>15</v>
      </c>
      <c r="E7051" s="2">
        <f t="shared" si="1579"/>
        <v>7047</v>
      </c>
      <c r="F7051" s="11">
        <v>382.5</v>
      </c>
      <c r="G7051" s="9">
        <v>0.32</v>
      </c>
      <c r="H7051" s="9">
        <v>0.34560000000000002</v>
      </c>
      <c r="I7051" s="9">
        <v>0.37119999999999997</v>
      </c>
      <c r="J7051" s="9">
        <v>0.40500000000000003</v>
      </c>
      <c r="K7051" s="9">
        <v>0.40500000000000003</v>
      </c>
      <c r="L7051" s="9">
        <v>0.40500000000000003</v>
      </c>
      <c r="N7051" s="32">
        <f>IF('System Design'!$F$8=1,'Hourly Demand and Generation'!G7051*'System Design'!$F$21,IF('System Design'!$F$8=2,'Hourly Demand and Generation'!H7051*'System Design'!$F$21,IF('System Design'!$F$8=3,'Hourly Demand and Generation'!I7051*'System Design'!$F$21)))</f>
        <v>185.6</v>
      </c>
      <c r="O7051" s="32">
        <f>IF('System Design'!$F$8=1,'Hourly Demand and Generation'!J7051*'System Design'!$F$22,IF('System Design'!$F$8=2,'Hourly Demand and Generation'!K7051*'System Design'!$F$22,IF('System Design'!$F$8=3,'Hourly Demand and Generation'!L7051*'System Design'!$F$22)))</f>
        <v>1012.5000000000001</v>
      </c>
      <c r="Q7051" s="32">
        <f t="shared" si="1577"/>
        <v>0</v>
      </c>
      <c r="R7051" s="32">
        <f t="shared" si="1580"/>
        <v>5400</v>
      </c>
      <c r="S7051" s="32">
        <f t="shared" si="1581"/>
        <v>0</v>
      </c>
      <c r="T7051" s="32">
        <f t="shared" si="1582"/>
        <v>21600</v>
      </c>
      <c r="U7051" s="32">
        <f t="shared" si="1583"/>
        <v>0</v>
      </c>
      <c r="V7051" s="32">
        <f t="shared" si="1578"/>
        <v>815.60000000000014</v>
      </c>
      <c r="W7051" s="32">
        <f t="shared" si="1584"/>
        <v>815.60000000000014</v>
      </c>
      <c r="X7051" s="32">
        <f t="shared" si="1585"/>
        <v>815.60000000000014</v>
      </c>
    </row>
    <row r="7052" spans="1:24" x14ac:dyDescent="0.25">
      <c r="A7052" s="2"/>
      <c r="B7052" s="2" t="s">
        <v>11</v>
      </c>
      <c r="C7052" s="2">
        <f t="shared" si="1575"/>
        <v>294</v>
      </c>
      <c r="D7052" s="2">
        <f t="shared" si="1576"/>
        <v>16</v>
      </c>
      <c r="E7052" s="2">
        <f t="shared" si="1579"/>
        <v>7048</v>
      </c>
      <c r="F7052" s="11">
        <v>405</v>
      </c>
      <c r="G7052" s="9">
        <v>0.2112</v>
      </c>
      <c r="H7052" s="9">
        <v>0.24</v>
      </c>
      <c r="I7052" s="9">
        <v>0.26879999999999998</v>
      </c>
      <c r="J7052" s="9">
        <v>0.40500000000000003</v>
      </c>
      <c r="K7052" s="9">
        <v>0.40500000000000003</v>
      </c>
      <c r="L7052" s="9">
        <v>0.40500000000000003</v>
      </c>
      <c r="N7052" s="32">
        <f>IF('System Design'!$F$8=1,'Hourly Demand and Generation'!G7052*'System Design'!$F$21,IF('System Design'!$F$8=2,'Hourly Demand and Generation'!H7052*'System Design'!$F$21,IF('System Design'!$F$8=3,'Hourly Demand and Generation'!I7052*'System Design'!$F$21)))</f>
        <v>134.4</v>
      </c>
      <c r="O7052" s="32">
        <f>IF('System Design'!$F$8=1,'Hourly Demand and Generation'!J7052*'System Design'!$F$22,IF('System Design'!$F$8=2,'Hourly Demand and Generation'!K7052*'System Design'!$F$22,IF('System Design'!$F$8=3,'Hourly Demand and Generation'!L7052*'System Design'!$F$22)))</f>
        <v>1012.5000000000001</v>
      </c>
      <c r="Q7052" s="32">
        <f t="shared" si="1577"/>
        <v>0</v>
      </c>
      <c r="R7052" s="32">
        <f t="shared" si="1580"/>
        <v>5400</v>
      </c>
      <c r="S7052" s="32">
        <f t="shared" si="1581"/>
        <v>0</v>
      </c>
      <c r="T7052" s="32">
        <f t="shared" si="1582"/>
        <v>21600</v>
      </c>
      <c r="U7052" s="32">
        <f t="shared" si="1583"/>
        <v>0</v>
      </c>
      <c r="V7052" s="32">
        <f t="shared" si="1578"/>
        <v>741.90000000000009</v>
      </c>
      <c r="W7052" s="32">
        <f t="shared" si="1584"/>
        <v>741.90000000000009</v>
      </c>
      <c r="X7052" s="32">
        <f t="shared" si="1585"/>
        <v>741.90000000000009</v>
      </c>
    </row>
    <row r="7053" spans="1:24" x14ac:dyDescent="0.25">
      <c r="A7053" s="2"/>
      <c r="B7053" s="2" t="s">
        <v>11</v>
      </c>
      <c r="C7053" s="2">
        <f t="shared" si="1575"/>
        <v>294</v>
      </c>
      <c r="D7053" s="2">
        <f t="shared" si="1576"/>
        <v>17</v>
      </c>
      <c r="E7053" s="2">
        <f t="shared" si="1579"/>
        <v>7049</v>
      </c>
      <c r="F7053" s="11">
        <v>427.5</v>
      </c>
      <c r="G7053" s="9">
        <v>0.10879999999999999</v>
      </c>
      <c r="H7053" s="9">
        <v>0.13439999999999999</v>
      </c>
      <c r="I7053" s="9">
        <v>0.16</v>
      </c>
      <c r="J7053" s="9">
        <v>0.45</v>
      </c>
      <c r="K7053" s="9">
        <v>0.45</v>
      </c>
      <c r="L7053" s="9">
        <v>0.45</v>
      </c>
      <c r="N7053" s="32">
        <f>IF('System Design'!$F$8=1,'Hourly Demand and Generation'!G7053*'System Design'!$F$21,IF('System Design'!$F$8=2,'Hourly Demand and Generation'!H7053*'System Design'!$F$21,IF('System Design'!$F$8=3,'Hourly Demand and Generation'!I7053*'System Design'!$F$21)))</f>
        <v>80</v>
      </c>
      <c r="O7053" s="32">
        <f>IF('System Design'!$F$8=1,'Hourly Demand and Generation'!J7053*'System Design'!$F$22,IF('System Design'!$F$8=2,'Hourly Demand and Generation'!K7053*'System Design'!$F$22,IF('System Design'!$F$8=3,'Hourly Demand and Generation'!L7053*'System Design'!$F$22)))</f>
        <v>1125</v>
      </c>
      <c r="Q7053" s="32">
        <f t="shared" si="1577"/>
        <v>0</v>
      </c>
      <c r="R7053" s="32">
        <f t="shared" si="1580"/>
        <v>5400</v>
      </c>
      <c r="S7053" s="32">
        <f t="shared" si="1581"/>
        <v>0</v>
      </c>
      <c r="T7053" s="32">
        <f t="shared" si="1582"/>
        <v>21600</v>
      </c>
      <c r="U7053" s="32">
        <f t="shared" si="1583"/>
        <v>0</v>
      </c>
      <c r="V7053" s="32">
        <f t="shared" si="1578"/>
        <v>777.5</v>
      </c>
      <c r="W7053" s="32">
        <f t="shared" si="1584"/>
        <v>777.5</v>
      </c>
      <c r="X7053" s="32">
        <f t="shared" si="1585"/>
        <v>777.5</v>
      </c>
    </row>
    <row r="7054" spans="1:24" x14ac:dyDescent="0.25">
      <c r="A7054" s="2"/>
      <c r="B7054" s="2" t="s">
        <v>11</v>
      </c>
      <c r="C7054" s="2">
        <f t="shared" si="1575"/>
        <v>294</v>
      </c>
      <c r="D7054" s="2">
        <f t="shared" si="1576"/>
        <v>18</v>
      </c>
      <c r="E7054" s="2">
        <f t="shared" si="1579"/>
        <v>7050</v>
      </c>
      <c r="F7054" s="11">
        <v>450</v>
      </c>
      <c r="G7054" s="9">
        <v>5.1200000000000002E-2</v>
      </c>
      <c r="H7054" s="9">
        <v>0.08</v>
      </c>
      <c r="I7054" s="9">
        <v>0.10879999999999999</v>
      </c>
      <c r="J7054" s="9">
        <v>0.42749999999999999</v>
      </c>
      <c r="K7054" s="9">
        <v>0.42749999999999999</v>
      </c>
      <c r="L7054" s="9">
        <v>0.42749999999999999</v>
      </c>
      <c r="N7054" s="32">
        <f>IF('System Design'!$F$8=1,'Hourly Demand and Generation'!G7054*'System Design'!$F$21,IF('System Design'!$F$8=2,'Hourly Demand and Generation'!H7054*'System Design'!$F$21,IF('System Design'!$F$8=3,'Hourly Demand and Generation'!I7054*'System Design'!$F$21)))</f>
        <v>54.4</v>
      </c>
      <c r="O7054" s="32">
        <f>IF('System Design'!$F$8=1,'Hourly Demand and Generation'!J7054*'System Design'!$F$22,IF('System Design'!$F$8=2,'Hourly Demand and Generation'!K7054*'System Design'!$F$22,IF('System Design'!$F$8=3,'Hourly Demand and Generation'!L7054*'System Design'!$F$22)))</f>
        <v>1068.75</v>
      </c>
      <c r="Q7054" s="32">
        <f t="shared" si="1577"/>
        <v>0</v>
      </c>
      <c r="R7054" s="32">
        <f t="shared" si="1580"/>
        <v>5400</v>
      </c>
      <c r="S7054" s="32">
        <f t="shared" si="1581"/>
        <v>0</v>
      </c>
      <c r="T7054" s="32">
        <f t="shared" si="1582"/>
        <v>21600</v>
      </c>
      <c r="U7054" s="32">
        <f t="shared" si="1583"/>
        <v>0</v>
      </c>
      <c r="V7054" s="32">
        <f t="shared" si="1578"/>
        <v>673.15000000000009</v>
      </c>
      <c r="W7054" s="32">
        <f t="shared" si="1584"/>
        <v>673.15000000000009</v>
      </c>
      <c r="X7054" s="32">
        <f t="shared" si="1585"/>
        <v>673.15000000000009</v>
      </c>
    </row>
    <row r="7055" spans="1:24" x14ac:dyDescent="0.25">
      <c r="A7055" s="2"/>
      <c r="B7055" s="2" t="s">
        <v>11</v>
      </c>
      <c r="C7055" s="2">
        <f t="shared" si="1575"/>
        <v>294</v>
      </c>
      <c r="D7055" s="2">
        <f t="shared" si="1576"/>
        <v>19</v>
      </c>
      <c r="E7055" s="2">
        <f t="shared" si="1579"/>
        <v>7051</v>
      </c>
      <c r="F7055" s="11">
        <v>436.5</v>
      </c>
      <c r="G7055" s="9">
        <v>0</v>
      </c>
      <c r="H7055" s="9">
        <v>2.5600000000000001E-2</v>
      </c>
      <c r="I7055" s="9">
        <v>5.1200000000000002E-2</v>
      </c>
      <c r="J7055" s="9">
        <v>0.40500000000000003</v>
      </c>
      <c r="K7055" s="9">
        <v>0.40500000000000003</v>
      </c>
      <c r="L7055" s="9">
        <v>0.40500000000000003</v>
      </c>
      <c r="N7055" s="32">
        <f>IF('System Design'!$F$8=1,'Hourly Demand and Generation'!G7055*'System Design'!$F$21,IF('System Design'!$F$8=2,'Hourly Demand and Generation'!H7055*'System Design'!$F$21,IF('System Design'!$F$8=3,'Hourly Demand and Generation'!I7055*'System Design'!$F$21)))</f>
        <v>25.6</v>
      </c>
      <c r="O7055" s="32">
        <f>IF('System Design'!$F$8=1,'Hourly Demand and Generation'!J7055*'System Design'!$F$22,IF('System Design'!$F$8=2,'Hourly Demand and Generation'!K7055*'System Design'!$F$22,IF('System Design'!$F$8=3,'Hourly Demand and Generation'!L7055*'System Design'!$F$22)))</f>
        <v>1012.5000000000001</v>
      </c>
      <c r="Q7055" s="32">
        <f t="shared" si="1577"/>
        <v>0</v>
      </c>
      <c r="R7055" s="32">
        <f t="shared" si="1580"/>
        <v>5400</v>
      </c>
      <c r="S7055" s="32">
        <f t="shared" si="1581"/>
        <v>0</v>
      </c>
      <c r="T7055" s="32">
        <f t="shared" si="1582"/>
        <v>21600</v>
      </c>
      <c r="U7055" s="32">
        <f t="shared" si="1583"/>
        <v>0</v>
      </c>
      <c r="V7055" s="32">
        <f t="shared" si="1578"/>
        <v>601.60000000000014</v>
      </c>
      <c r="W7055" s="32">
        <f t="shared" si="1584"/>
        <v>601.60000000000014</v>
      </c>
      <c r="X7055" s="32">
        <f t="shared" si="1585"/>
        <v>601.60000000000014</v>
      </c>
    </row>
    <row r="7056" spans="1:24" x14ac:dyDescent="0.25">
      <c r="A7056" s="2"/>
      <c r="B7056" s="2" t="s">
        <v>11</v>
      </c>
      <c r="C7056" s="2">
        <f t="shared" si="1575"/>
        <v>294</v>
      </c>
      <c r="D7056" s="2">
        <f t="shared" si="1576"/>
        <v>20</v>
      </c>
      <c r="E7056" s="2">
        <f t="shared" si="1579"/>
        <v>7052</v>
      </c>
      <c r="F7056" s="11">
        <v>427.5</v>
      </c>
      <c r="G7056" s="9">
        <v>0</v>
      </c>
      <c r="H7056" s="9">
        <v>0</v>
      </c>
      <c r="I7056" s="9">
        <v>0</v>
      </c>
      <c r="J7056" s="9">
        <v>0.40500000000000003</v>
      </c>
      <c r="K7056" s="9">
        <v>0.40500000000000003</v>
      </c>
      <c r="L7056" s="9">
        <v>0.40500000000000003</v>
      </c>
      <c r="N7056" s="32">
        <f>IF('System Design'!$F$8=1,'Hourly Demand and Generation'!G7056*'System Design'!$F$21,IF('System Design'!$F$8=2,'Hourly Demand and Generation'!H7056*'System Design'!$F$21,IF('System Design'!$F$8=3,'Hourly Demand and Generation'!I7056*'System Design'!$F$21)))</f>
        <v>0</v>
      </c>
      <c r="O7056" s="32">
        <f>IF('System Design'!$F$8=1,'Hourly Demand and Generation'!J7056*'System Design'!$F$22,IF('System Design'!$F$8=2,'Hourly Demand and Generation'!K7056*'System Design'!$F$22,IF('System Design'!$F$8=3,'Hourly Demand and Generation'!L7056*'System Design'!$F$22)))</f>
        <v>1012.5000000000001</v>
      </c>
      <c r="Q7056" s="32">
        <f t="shared" si="1577"/>
        <v>0</v>
      </c>
      <c r="R7056" s="32">
        <f t="shared" si="1580"/>
        <v>5400</v>
      </c>
      <c r="S7056" s="32">
        <f t="shared" si="1581"/>
        <v>0</v>
      </c>
      <c r="T7056" s="32">
        <f t="shared" si="1582"/>
        <v>21600</v>
      </c>
      <c r="U7056" s="32">
        <f t="shared" si="1583"/>
        <v>0</v>
      </c>
      <c r="V7056" s="32">
        <f t="shared" si="1578"/>
        <v>585.00000000000011</v>
      </c>
      <c r="W7056" s="32">
        <f t="shared" si="1584"/>
        <v>585.00000000000011</v>
      </c>
      <c r="X7056" s="32">
        <f t="shared" si="1585"/>
        <v>585.00000000000011</v>
      </c>
    </row>
    <row r="7057" spans="1:24" x14ac:dyDescent="0.25">
      <c r="A7057" s="2"/>
      <c r="B7057" s="2" t="s">
        <v>11</v>
      </c>
      <c r="C7057" s="2">
        <f t="shared" si="1575"/>
        <v>294</v>
      </c>
      <c r="D7057" s="2">
        <f t="shared" si="1576"/>
        <v>21</v>
      </c>
      <c r="E7057" s="2">
        <f t="shared" si="1579"/>
        <v>7053</v>
      </c>
      <c r="F7057" s="11">
        <v>405</v>
      </c>
      <c r="G7057" s="9">
        <v>0</v>
      </c>
      <c r="H7057" s="9">
        <v>0</v>
      </c>
      <c r="I7057" s="9">
        <v>0</v>
      </c>
      <c r="J7057" s="9">
        <v>0.40500000000000003</v>
      </c>
      <c r="K7057" s="9">
        <v>0.40500000000000003</v>
      </c>
      <c r="L7057" s="9">
        <v>0.40500000000000003</v>
      </c>
      <c r="N7057" s="32">
        <f>IF('System Design'!$F$8=1,'Hourly Demand and Generation'!G7057*'System Design'!$F$21,IF('System Design'!$F$8=2,'Hourly Demand and Generation'!H7057*'System Design'!$F$21,IF('System Design'!$F$8=3,'Hourly Demand and Generation'!I7057*'System Design'!$F$21)))</f>
        <v>0</v>
      </c>
      <c r="O7057" s="32">
        <f>IF('System Design'!$F$8=1,'Hourly Demand and Generation'!J7057*'System Design'!$F$22,IF('System Design'!$F$8=2,'Hourly Demand and Generation'!K7057*'System Design'!$F$22,IF('System Design'!$F$8=3,'Hourly Demand and Generation'!L7057*'System Design'!$F$22)))</f>
        <v>1012.5000000000001</v>
      </c>
      <c r="Q7057" s="32">
        <f t="shared" si="1577"/>
        <v>0</v>
      </c>
      <c r="R7057" s="32">
        <f t="shared" si="1580"/>
        <v>5400</v>
      </c>
      <c r="S7057" s="32">
        <f t="shared" si="1581"/>
        <v>0</v>
      </c>
      <c r="T7057" s="32">
        <f t="shared" si="1582"/>
        <v>21600</v>
      </c>
      <c r="U7057" s="32">
        <f t="shared" si="1583"/>
        <v>0</v>
      </c>
      <c r="V7057" s="32">
        <f t="shared" si="1578"/>
        <v>607.50000000000011</v>
      </c>
      <c r="W7057" s="32">
        <f t="shared" si="1584"/>
        <v>607.50000000000011</v>
      </c>
      <c r="X7057" s="32">
        <f t="shared" si="1585"/>
        <v>607.50000000000011</v>
      </c>
    </row>
    <row r="7058" spans="1:24" x14ac:dyDescent="0.25">
      <c r="A7058" s="2"/>
      <c r="B7058" s="2" t="s">
        <v>11</v>
      </c>
      <c r="C7058" s="2">
        <f t="shared" si="1575"/>
        <v>294</v>
      </c>
      <c r="D7058" s="2">
        <f t="shared" si="1576"/>
        <v>22</v>
      </c>
      <c r="E7058" s="2">
        <f t="shared" si="1579"/>
        <v>7054</v>
      </c>
      <c r="F7058" s="11">
        <v>382.5</v>
      </c>
      <c r="G7058" s="9">
        <v>0</v>
      </c>
      <c r="H7058" s="9">
        <v>0</v>
      </c>
      <c r="I7058" s="9">
        <v>0</v>
      </c>
      <c r="J7058" s="9">
        <v>0.42749999999999999</v>
      </c>
      <c r="K7058" s="9">
        <v>0.42749999999999999</v>
      </c>
      <c r="L7058" s="9">
        <v>0.42749999999999999</v>
      </c>
      <c r="N7058" s="32">
        <f>IF('System Design'!$F$8=1,'Hourly Demand and Generation'!G7058*'System Design'!$F$21,IF('System Design'!$F$8=2,'Hourly Demand and Generation'!H7058*'System Design'!$F$21,IF('System Design'!$F$8=3,'Hourly Demand and Generation'!I7058*'System Design'!$F$21)))</f>
        <v>0</v>
      </c>
      <c r="O7058" s="32">
        <f>IF('System Design'!$F$8=1,'Hourly Demand and Generation'!J7058*'System Design'!$F$22,IF('System Design'!$F$8=2,'Hourly Demand and Generation'!K7058*'System Design'!$F$22,IF('System Design'!$F$8=3,'Hourly Demand and Generation'!L7058*'System Design'!$F$22)))</f>
        <v>1068.75</v>
      </c>
      <c r="Q7058" s="32">
        <f t="shared" si="1577"/>
        <v>0</v>
      </c>
      <c r="R7058" s="32">
        <f t="shared" si="1580"/>
        <v>5400</v>
      </c>
      <c r="S7058" s="32">
        <f t="shared" si="1581"/>
        <v>0</v>
      </c>
      <c r="T7058" s="32">
        <f t="shared" si="1582"/>
        <v>21600</v>
      </c>
      <c r="U7058" s="32">
        <f t="shared" si="1583"/>
        <v>0</v>
      </c>
      <c r="V7058" s="32">
        <f t="shared" si="1578"/>
        <v>686.25</v>
      </c>
      <c r="W7058" s="32">
        <f t="shared" si="1584"/>
        <v>686.25</v>
      </c>
      <c r="X7058" s="32">
        <f t="shared" si="1585"/>
        <v>686.25</v>
      </c>
    </row>
    <row r="7059" spans="1:24" x14ac:dyDescent="0.25">
      <c r="A7059" s="2"/>
      <c r="B7059" s="2" t="s">
        <v>11</v>
      </c>
      <c r="C7059" s="2">
        <f t="shared" si="1575"/>
        <v>294</v>
      </c>
      <c r="D7059" s="2">
        <f t="shared" si="1576"/>
        <v>23</v>
      </c>
      <c r="E7059" s="2">
        <f t="shared" si="1579"/>
        <v>7055</v>
      </c>
      <c r="F7059" s="11">
        <v>360</v>
      </c>
      <c r="G7059" s="9">
        <v>0</v>
      </c>
      <c r="H7059" s="9">
        <v>0</v>
      </c>
      <c r="I7059" s="9">
        <v>0</v>
      </c>
      <c r="J7059" s="9">
        <v>0.36</v>
      </c>
      <c r="K7059" s="9">
        <v>0.36</v>
      </c>
      <c r="L7059" s="9">
        <v>0.36</v>
      </c>
      <c r="N7059" s="32">
        <f>IF('System Design'!$F$8=1,'Hourly Demand and Generation'!G7059*'System Design'!$F$21,IF('System Design'!$F$8=2,'Hourly Demand and Generation'!H7059*'System Design'!$F$21,IF('System Design'!$F$8=3,'Hourly Demand and Generation'!I7059*'System Design'!$F$21)))</f>
        <v>0</v>
      </c>
      <c r="O7059" s="32">
        <f>IF('System Design'!$F$8=1,'Hourly Demand and Generation'!J7059*'System Design'!$F$22,IF('System Design'!$F$8=2,'Hourly Demand and Generation'!K7059*'System Design'!$F$22,IF('System Design'!$F$8=3,'Hourly Demand and Generation'!L7059*'System Design'!$F$22)))</f>
        <v>900</v>
      </c>
      <c r="Q7059" s="32">
        <f t="shared" si="1577"/>
        <v>0</v>
      </c>
      <c r="R7059" s="32">
        <f t="shared" si="1580"/>
        <v>5400</v>
      </c>
      <c r="S7059" s="32">
        <f t="shared" si="1581"/>
        <v>0</v>
      </c>
      <c r="T7059" s="32">
        <f t="shared" si="1582"/>
        <v>21600</v>
      </c>
      <c r="U7059" s="32">
        <f t="shared" si="1583"/>
        <v>0</v>
      </c>
      <c r="V7059" s="32">
        <f t="shared" si="1578"/>
        <v>540</v>
      </c>
      <c r="W7059" s="32">
        <f t="shared" si="1584"/>
        <v>540</v>
      </c>
      <c r="X7059" s="32">
        <f t="shared" si="1585"/>
        <v>540</v>
      </c>
    </row>
    <row r="7060" spans="1:24" x14ac:dyDescent="0.25">
      <c r="A7060" s="2"/>
      <c r="B7060" s="2" t="s">
        <v>11</v>
      </c>
      <c r="C7060" s="2">
        <f t="shared" si="1575"/>
        <v>294</v>
      </c>
      <c r="D7060" s="2">
        <f t="shared" si="1576"/>
        <v>24</v>
      </c>
      <c r="E7060" s="2">
        <f t="shared" si="1579"/>
        <v>7056</v>
      </c>
      <c r="F7060" s="11">
        <v>315</v>
      </c>
      <c r="G7060" s="9">
        <v>0</v>
      </c>
      <c r="H7060" s="9">
        <v>0</v>
      </c>
      <c r="I7060" s="9">
        <v>0</v>
      </c>
      <c r="J7060" s="9">
        <v>0.36</v>
      </c>
      <c r="K7060" s="9">
        <v>0.36</v>
      </c>
      <c r="L7060" s="9">
        <v>0.36</v>
      </c>
      <c r="N7060" s="32">
        <f>IF('System Design'!$F$8=1,'Hourly Demand and Generation'!G7060*'System Design'!$F$21,IF('System Design'!$F$8=2,'Hourly Demand and Generation'!H7060*'System Design'!$F$21,IF('System Design'!$F$8=3,'Hourly Demand and Generation'!I7060*'System Design'!$F$21)))</f>
        <v>0</v>
      </c>
      <c r="O7060" s="32">
        <f>IF('System Design'!$F$8=1,'Hourly Demand and Generation'!J7060*'System Design'!$F$22,IF('System Design'!$F$8=2,'Hourly Demand and Generation'!K7060*'System Design'!$F$22,IF('System Design'!$F$8=3,'Hourly Demand and Generation'!L7060*'System Design'!$F$22)))</f>
        <v>900</v>
      </c>
      <c r="Q7060" s="32">
        <f t="shared" si="1577"/>
        <v>0</v>
      </c>
      <c r="R7060" s="32">
        <f t="shared" si="1580"/>
        <v>5400</v>
      </c>
      <c r="S7060" s="32">
        <f t="shared" si="1581"/>
        <v>0</v>
      </c>
      <c r="T7060" s="32">
        <f t="shared" si="1582"/>
        <v>21600</v>
      </c>
      <c r="U7060" s="32">
        <f t="shared" si="1583"/>
        <v>0</v>
      </c>
      <c r="V7060" s="32">
        <f t="shared" si="1578"/>
        <v>585</v>
      </c>
      <c r="W7060" s="32">
        <f t="shared" si="1584"/>
        <v>585</v>
      </c>
      <c r="X7060" s="32">
        <f t="shared" si="1585"/>
        <v>585</v>
      </c>
    </row>
    <row r="7061" spans="1:24" x14ac:dyDescent="0.25">
      <c r="A7061" s="2"/>
      <c r="B7061" s="2" t="s">
        <v>11</v>
      </c>
      <c r="C7061" s="2">
        <f>C7060+1</f>
        <v>295</v>
      </c>
      <c r="D7061" s="2">
        <v>1</v>
      </c>
      <c r="E7061" s="2">
        <f t="shared" si="1579"/>
        <v>7057</v>
      </c>
      <c r="F7061" s="11">
        <v>270</v>
      </c>
      <c r="G7061" s="9">
        <v>0</v>
      </c>
      <c r="H7061" s="9">
        <v>0</v>
      </c>
      <c r="I7061" s="9">
        <v>0</v>
      </c>
      <c r="J7061" s="9">
        <v>0.37525989182236003</v>
      </c>
      <c r="K7061" s="9">
        <v>0.37525989182236003</v>
      </c>
      <c r="L7061" s="9">
        <v>0.37525989182236003</v>
      </c>
      <c r="N7061" s="32">
        <f>IF('System Design'!$F$8=1,'Hourly Demand and Generation'!G7061*'System Design'!$F$21,IF('System Design'!$F$8=2,'Hourly Demand and Generation'!H7061*'System Design'!$F$21,IF('System Design'!$F$8=3,'Hourly Demand and Generation'!I7061*'System Design'!$F$21)))</f>
        <v>0</v>
      </c>
      <c r="O7061" s="32">
        <f>IF('System Design'!$F$8=1,'Hourly Demand and Generation'!J7061*'System Design'!$F$22,IF('System Design'!$F$8=2,'Hourly Demand and Generation'!K7061*'System Design'!$F$22,IF('System Design'!$F$8=3,'Hourly Demand and Generation'!L7061*'System Design'!$F$22)))</f>
        <v>938.14972955590008</v>
      </c>
      <c r="Q7061" s="32">
        <f t="shared" si="1577"/>
        <v>0</v>
      </c>
      <c r="R7061" s="32">
        <f t="shared" si="1580"/>
        <v>5400</v>
      </c>
      <c r="S7061" s="32">
        <f t="shared" si="1581"/>
        <v>0</v>
      </c>
      <c r="T7061" s="32">
        <f t="shared" si="1582"/>
        <v>21600</v>
      </c>
      <c r="U7061" s="32">
        <f t="shared" si="1583"/>
        <v>0</v>
      </c>
      <c r="V7061" s="32">
        <f t="shared" si="1578"/>
        <v>668.14972955590008</v>
      </c>
      <c r="W7061" s="32">
        <f t="shared" si="1584"/>
        <v>668.14972955590008</v>
      </c>
      <c r="X7061" s="32">
        <f t="shared" si="1585"/>
        <v>668.14972955590008</v>
      </c>
    </row>
    <row r="7062" spans="1:24" x14ac:dyDescent="0.25">
      <c r="A7062" s="2"/>
      <c r="B7062" s="2" t="s">
        <v>11</v>
      </c>
      <c r="C7062" s="2">
        <f>C7061</f>
        <v>295</v>
      </c>
      <c r="D7062" s="2">
        <f>D7061+1</f>
        <v>2</v>
      </c>
      <c r="E7062" s="2">
        <f t="shared" si="1579"/>
        <v>7058</v>
      </c>
      <c r="F7062" s="11">
        <v>247.5</v>
      </c>
      <c r="G7062" s="9">
        <v>0</v>
      </c>
      <c r="H7062" s="9">
        <v>0</v>
      </c>
      <c r="I7062" s="9">
        <v>0</v>
      </c>
      <c r="J7062" s="9">
        <v>0.33773390264012398</v>
      </c>
      <c r="K7062" s="9">
        <v>0.33773390264012398</v>
      </c>
      <c r="L7062" s="9">
        <v>0.33773390264012398</v>
      </c>
      <c r="N7062" s="32">
        <f>IF('System Design'!$F$8=1,'Hourly Demand and Generation'!G7062*'System Design'!$F$21,IF('System Design'!$F$8=2,'Hourly Demand and Generation'!H7062*'System Design'!$F$21,IF('System Design'!$F$8=3,'Hourly Demand and Generation'!I7062*'System Design'!$F$21)))</f>
        <v>0</v>
      </c>
      <c r="O7062" s="32">
        <f>IF('System Design'!$F$8=1,'Hourly Demand and Generation'!J7062*'System Design'!$F$22,IF('System Design'!$F$8=2,'Hourly Demand and Generation'!K7062*'System Design'!$F$22,IF('System Design'!$F$8=3,'Hourly Demand and Generation'!L7062*'System Design'!$F$22)))</f>
        <v>844.33475660031002</v>
      </c>
      <c r="Q7062" s="32">
        <f t="shared" si="1577"/>
        <v>0</v>
      </c>
      <c r="R7062" s="32">
        <f t="shared" si="1580"/>
        <v>5400</v>
      </c>
      <c r="S7062" s="32">
        <f t="shared" si="1581"/>
        <v>0</v>
      </c>
      <c r="T7062" s="32">
        <f t="shared" si="1582"/>
        <v>21600</v>
      </c>
      <c r="U7062" s="32">
        <f t="shared" si="1583"/>
        <v>0</v>
      </c>
      <c r="V7062" s="32">
        <f t="shared" si="1578"/>
        <v>596.83475660031002</v>
      </c>
      <c r="W7062" s="32">
        <f t="shared" si="1584"/>
        <v>596.83475660031002</v>
      </c>
      <c r="X7062" s="32">
        <f t="shared" si="1585"/>
        <v>596.83475660031002</v>
      </c>
    </row>
    <row r="7063" spans="1:24" x14ac:dyDescent="0.25">
      <c r="A7063" s="2"/>
      <c r="B7063" s="2" t="s">
        <v>11</v>
      </c>
      <c r="C7063" s="2">
        <f t="shared" ref="C7063:C7084" si="1586">C7062</f>
        <v>295</v>
      </c>
      <c r="D7063" s="2">
        <f t="shared" ref="D7063:D7084" si="1587">D7062+1</f>
        <v>3</v>
      </c>
      <c r="E7063" s="2">
        <f t="shared" si="1579"/>
        <v>7059</v>
      </c>
      <c r="F7063" s="11">
        <v>225</v>
      </c>
      <c r="G7063" s="9">
        <v>0</v>
      </c>
      <c r="H7063" s="9">
        <v>0</v>
      </c>
      <c r="I7063" s="9">
        <v>0</v>
      </c>
      <c r="J7063" s="9">
        <v>0.33773390264012398</v>
      </c>
      <c r="K7063" s="9">
        <v>0.33773390264012398</v>
      </c>
      <c r="L7063" s="9">
        <v>0.33773390264012398</v>
      </c>
      <c r="N7063" s="32">
        <f>IF('System Design'!$F$8=1,'Hourly Demand and Generation'!G7063*'System Design'!$F$21,IF('System Design'!$F$8=2,'Hourly Demand and Generation'!H7063*'System Design'!$F$21,IF('System Design'!$F$8=3,'Hourly Demand and Generation'!I7063*'System Design'!$F$21)))</f>
        <v>0</v>
      </c>
      <c r="O7063" s="32">
        <f>IF('System Design'!$F$8=1,'Hourly Demand and Generation'!J7063*'System Design'!$F$22,IF('System Design'!$F$8=2,'Hourly Demand and Generation'!K7063*'System Design'!$F$22,IF('System Design'!$F$8=3,'Hourly Demand and Generation'!L7063*'System Design'!$F$22)))</f>
        <v>844.33475660031002</v>
      </c>
      <c r="Q7063" s="32">
        <f t="shared" si="1577"/>
        <v>0</v>
      </c>
      <c r="R7063" s="32">
        <f t="shared" si="1580"/>
        <v>5400</v>
      </c>
      <c r="S7063" s="32">
        <f t="shared" si="1581"/>
        <v>0</v>
      </c>
      <c r="T7063" s="32">
        <f t="shared" si="1582"/>
        <v>21600</v>
      </c>
      <c r="U7063" s="32">
        <f t="shared" si="1583"/>
        <v>0</v>
      </c>
      <c r="V7063" s="32">
        <f t="shared" si="1578"/>
        <v>619.33475660031002</v>
      </c>
      <c r="W7063" s="32">
        <f t="shared" si="1584"/>
        <v>619.33475660031002</v>
      </c>
      <c r="X7063" s="32">
        <f t="shared" si="1585"/>
        <v>619.33475660031002</v>
      </c>
    </row>
    <row r="7064" spans="1:24" x14ac:dyDescent="0.25">
      <c r="A7064" s="2"/>
      <c r="B7064" s="2" t="s">
        <v>11</v>
      </c>
      <c r="C7064" s="2">
        <f t="shared" si="1586"/>
        <v>295</v>
      </c>
      <c r="D7064" s="2">
        <f t="shared" si="1587"/>
        <v>4</v>
      </c>
      <c r="E7064" s="2">
        <f t="shared" si="1579"/>
        <v>7060</v>
      </c>
      <c r="F7064" s="11">
        <v>270</v>
      </c>
      <c r="G7064" s="9">
        <v>0</v>
      </c>
      <c r="H7064" s="9">
        <v>0</v>
      </c>
      <c r="I7064" s="9">
        <v>0</v>
      </c>
      <c r="J7064" s="9">
        <v>0.37525989182236003</v>
      </c>
      <c r="K7064" s="9">
        <v>0.37525989182236003</v>
      </c>
      <c r="L7064" s="9">
        <v>0.37525989182236003</v>
      </c>
      <c r="N7064" s="32">
        <f>IF('System Design'!$F$8=1,'Hourly Demand and Generation'!G7064*'System Design'!$F$21,IF('System Design'!$F$8=2,'Hourly Demand and Generation'!H7064*'System Design'!$F$21,IF('System Design'!$F$8=3,'Hourly Demand and Generation'!I7064*'System Design'!$F$21)))</f>
        <v>0</v>
      </c>
      <c r="O7064" s="32">
        <f>IF('System Design'!$F$8=1,'Hourly Demand and Generation'!J7064*'System Design'!$F$22,IF('System Design'!$F$8=2,'Hourly Demand and Generation'!K7064*'System Design'!$F$22,IF('System Design'!$F$8=3,'Hourly Demand and Generation'!L7064*'System Design'!$F$22)))</f>
        <v>938.14972955590008</v>
      </c>
      <c r="Q7064" s="32">
        <f t="shared" si="1577"/>
        <v>0</v>
      </c>
      <c r="R7064" s="32">
        <f t="shared" si="1580"/>
        <v>5400</v>
      </c>
      <c r="S7064" s="32">
        <f t="shared" si="1581"/>
        <v>0</v>
      </c>
      <c r="T7064" s="32">
        <f t="shared" si="1582"/>
        <v>21600</v>
      </c>
      <c r="U7064" s="32">
        <f t="shared" si="1583"/>
        <v>0</v>
      </c>
      <c r="V7064" s="32">
        <f t="shared" si="1578"/>
        <v>668.14972955590008</v>
      </c>
      <c r="W7064" s="32">
        <f t="shared" si="1584"/>
        <v>668.14972955590008</v>
      </c>
      <c r="X7064" s="32">
        <f t="shared" si="1585"/>
        <v>668.14972955590008</v>
      </c>
    </row>
    <row r="7065" spans="1:24" x14ac:dyDescent="0.25">
      <c r="A7065" s="2"/>
      <c r="B7065" s="2" t="s">
        <v>11</v>
      </c>
      <c r="C7065" s="2">
        <f t="shared" si="1586"/>
        <v>295</v>
      </c>
      <c r="D7065" s="2">
        <f t="shared" si="1587"/>
        <v>5</v>
      </c>
      <c r="E7065" s="2">
        <f t="shared" si="1579"/>
        <v>7061</v>
      </c>
      <c r="F7065" s="11">
        <v>292.5</v>
      </c>
      <c r="G7065" s="9">
        <v>0</v>
      </c>
      <c r="H7065" s="9">
        <v>2.5600000000000001E-2</v>
      </c>
      <c r="I7065" s="9">
        <v>5.1200000000000002E-2</v>
      </c>
      <c r="J7065" s="9">
        <v>0.300207913457888</v>
      </c>
      <c r="K7065" s="9">
        <v>0.300207913457888</v>
      </c>
      <c r="L7065" s="9">
        <v>0.300207913457888</v>
      </c>
      <c r="N7065" s="32">
        <f>IF('System Design'!$F$8=1,'Hourly Demand and Generation'!G7065*'System Design'!$F$21,IF('System Design'!$F$8=2,'Hourly Demand and Generation'!H7065*'System Design'!$F$21,IF('System Design'!$F$8=3,'Hourly Demand and Generation'!I7065*'System Design'!$F$21)))</f>
        <v>25.6</v>
      </c>
      <c r="O7065" s="32">
        <f>IF('System Design'!$F$8=1,'Hourly Demand and Generation'!J7065*'System Design'!$F$22,IF('System Design'!$F$8=2,'Hourly Demand and Generation'!K7065*'System Design'!$F$22,IF('System Design'!$F$8=3,'Hourly Demand and Generation'!L7065*'System Design'!$F$22)))</f>
        <v>750.51978364471995</v>
      </c>
      <c r="Q7065" s="32">
        <f t="shared" si="1577"/>
        <v>0</v>
      </c>
      <c r="R7065" s="32">
        <f t="shared" si="1580"/>
        <v>5400</v>
      </c>
      <c r="S7065" s="32">
        <f t="shared" si="1581"/>
        <v>0</v>
      </c>
      <c r="T7065" s="32">
        <f t="shared" si="1582"/>
        <v>21600</v>
      </c>
      <c r="U7065" s="32">
        <f t="shared" si="1583"/>
        <v>0</v>
      </c>
      <c r="V7065" s="32">
        <f t="shared" si="1578"/>
        <v>483.61978364471997</v>
      </c>
      <c r="W7065" s="32">
        <f t="shared" si="1584"/>
        <v>483.61978364471997</v>
      </c>
      <c r="X7065" s="32">
        <f t="shared" si="1585"/>
        <v>483.61978364471997</v>
      </c>
    </row>
    <row r="7066" spans="1:24" x14ac:dyDescent="0.25">
      <c r="A7066" s="2"/>
      <c r="B7066" s="2" t="s">
        <v>11</v>
      </c>
      <c r="C7066" s="2">
        <f t="shared" si="1586"/>
        <v>295</v>
      </c>
      <c r="D7066" s="2">
        <f t="shared" si="1587"/>
        <v>6</v>
      </c>
      <c r="E7066" s="2">
        <f t="shared" si="1579"/>
        <v>7062</v>
      </c>
      <c r="F7066" s="11">
        <v>315</v>
      </c>
      <c r="G7066" s="9">
        <v>5.1200000000000002E-2</v>
      </c>
      <c r="H7066" s="9">
        <v>0.08</v>
      </c>
      <c r="I7066" s="9">
        <v>0.10879999999999999</v>
      </c>
      <c r="J7066" s="9">
        <v>0.300207913457888</v>
      </c>
      <c r="K7066" s="9">
        <v>0.300207913457888</v>
      </c>
      <c r="L7066" s="9">
        <v>0.300207913457888</v>
      </c>
      <c r="N7066" s="32">
        <f>IF('System Design'!$F$8=1,'Hourly Demand and Generation'!G7066*'System Design'!$F$21,IF('System Design'!$F$8=2,'Hourly Demand and Generation'!H7066*'System Design'!$F$21,IF('System Design'!$F$8=3,'Hourly Demand and Generation'!I7066*'System Design'!$F$21)))</f>
        <v>54.4</v>
      </c>
      <c r="O7066" s="32">
        <f>IF('System Design'!$F$8=1,'Hourly Demand and Generation'!J7066*'System Design'!$F$22,IF('System Design'!$F$8=2,'Hourly Demand and Generation'!K7066*'System Design'!$F$22,IF('System Design'!$F$8=3,'Hourly Demand and Generation'!L7066*'System Design'!$F$22)))</f>
        <v>750.51978364471995</v>
      </c>
      <c r="Q7066" s="32">
        <f t="shared" si="1577"/>
        <v>0</v>
      </c>
      <c r="R7066" s="32">
        <f t="shared" si="1580"/>
        <v>5400</v>
      </c>
      <c r="S7066" s="32">
        <f t="shared" si="1581"/>
        <v>0</v>
      </c>
      <c r="T7066" s="32">
        <f t="shared" si="1582"/>
        <v>21600</v>
      </c>
      <c r="U7066" s="32">
        <f t="shared" si="1583"/>
        <v>0</v>
      </c>
      <c r="V7066" s="32">
        <f t="shared" si="1578"/>
        <v>489.91978364471993</v>
      </c>
      <c r="W7066" s="32">
        <f t="shared" si="1584"/>
        <v>489.91978364471993</v>
      </c>
      <c r="X7066" s="32">
        <f t="shared" si="1585"/>
        <v>489.91978364471993</v>
      </c>
    </row>
    <row r="7067" spans="1:24" x14ac:dyDescent="0.25">
      <c r="A7067" s="2"/>
      <c r="B7067" s="2" t="s">
        <v>11</v>
      </c>
      <c r="C7067" s="2">
        <f t="shared" si="1586"/>
        <v>295</v>
      </c>
      <c r="D7067" s="2">
        <f t="shared" si="1587"/>
        <v>7</v>
      </c>
      <c r="E7067" s="2">
        <f t="shared" si="1579"/>
        <v>7063</v>
      </c>
      <c r="F7067" s="11">
        <v>337.5</v>
      </c>
      <c r="G7067" s="9">
        <v>0.10879999999999999</v>
      </c>
      <c r="H7067" s="9">
        <v>0.13439999999999999</v>
      </c>
      <c r="I7067" s="9">
        <v>0.16</v>
      </c>
      <c r="J7067" s="9">
        <v>0.33773390264012398</v>
      </c>
      <c r="K7067" s="9">
        <v>0.33773390264012398</v>
      </c>
      <c r="L7067" s="9">
        <v>0.33773390264012398</v>
      </c>
      <c r="N7067" s="32">
        <f>IF('System Design'!$F$8=1,'Hourly Demand and Generation'!G7067*'System Design'!$F$21,IF('System Design'!$F$8=2,'Hourly Demand and Generation'!H7067*'System Design'!$F$21,IF('System Design'!$F$8=3,'Hourly Demand and Generation'!I7067*'System Design'!$F$21)))</f>
        <v>80</v>
      </c>
      <c r="O7067" s="32">
        <f>IF('System Design'!$F$8=1,'Hourly Demand and Generation'!J7067*'System Design'!$F$22,IF('System Design'!$F$8=2,'Hourly Demand and Generation'!K7067*'System Design'!$F$22,IF('System Design'!$F$8=3,'Hourly Demand and Generation'!L7067*'System Design'!$F$22)))</f>
        <v>844.33475660031002</v>
      </c>
      <c r="Q7067" s="32">
        <f t="shared" si="1577"/>
        <v>0</v>
      </c>
      <c r="R7067" s="32">
        <f t="shared" si="1580"/>
        <v>5400</v>
      </c>
      <c r="S7067" s="32">
        <f t="shared" si="1581"/>
        <v>0</v>
      </c>
      <c r="T7067" s="32">
        <f t="shared" si="1582"/>
        <v>21600</v>
      </c>
      <c r="U7067" s="32">
        <f t="shared" si="1583"/>
        <v>0</v>
      </c>
      <c r="V7067" s="32">
        <f t="shared" si="1578"/>
        <v>586.83475660031002</v>
      </c>
      <c r="W7067" s="32">
        <f t="shared" si="1584"/>
        <v>586.83475660031002</v>
      </c>
      <c r="X7067" s="32">
        <f t="shared" si="1585"/>
        <v>586.83475660031002</v>
      </c>
    </row>
    <row r="7068" spans="1:24" x14ac:dyDescent="0.25">
      <c r="A7068" s="2"/>
      <c r="B7068" s="2" t="s">
        <v>11</v>
      </c>
      <c r="C7068" s="2">
        <f t="shared" si="1586"/>
        <v>295</v>
      </c>
      <c r="D7068" s="2">
        <f t="shared" si="1587"/>
        <v>8</v>
      </c>
      <c r="E7068" s="2">
        <f t="shared" si="1579"/>
        <v>7064</v>
      </c>
      <c r="F7068" s="11">
        <v>360</v>
      </c>
      <c r="G7068" s="9">
        <v>0.2112</v>
      </c>
      <c r="H7068" s="9">
        <v>0.24</v>
      </c>
      <c r="I7068" s="9">
        <v>0.26879999999999998</v>
      </c>
      <c r="J7068" s="9">
        <v>0.33773390264012398</v>
      </c>
      <c r="K7068" s="9">
        <v>0.33773390264012398</v>
      </c>
      <c r="L7068" s="9">
        <v>0.33773390264012398</v>
      </c>
      <c r="N7068" s="32">
        <f>IF('System Design'!$F$8=1,'Hourly Demand and Generation'!G7068*'System Design'!$F$21,IF('System Design'!$F$8=2,'Hourly Demand and Generation'!H7068*'System Design'!$F$21,IF('System Design'!$F$8=3,'Hourly Demand and Generation'!I7068*'System Design'!$F$21)))</f>
        <v>134.4</v>
      </c>
      <c r="O7068" s="32">
        <f>IF('System Design'!$F$8=1,'Hourly Demand and Generation'!J7068*'System Design'!$F$22,IF('System Design'!$F$8=2,'Hourly Demand and Generation'!K7068*'System Design'!$F$22,IF('System Design'!$F$8=3,'Hourly Demand and Generation'!L7068*'System Design'!$F$22)))</f>
        <v>844.33475660031002</v>
      </c>
      <c r="Q7068" s="32">
        <f t="shared" si="1577"/>
        <v>0</v>
      </c>
      <c r="R7068" s="32">
        <f t="shared" si="1580"/>
        <v>5400</v>
      </c>
      <c r="S7068" s="32">
        <f t="shared" si="1581"/>
        <v>0</v>
      </c>
      <c r="T7068" s="32">
        <f t="shared" si="1582"/>
        <v>21600</v>
      </c>
      <c r="U7068" s="32">
        <f t="shared" si="1583"/>
        <v>0</v>
      </c>
      <c r="V7068" s="32">
        <f t="shared" si="1578"/>
        <v>618.73475660030999</v>
      </c>
      <c r="W7068" s="32">
        <f t="shared" si="1584"/>
        <v>618.73475660030999</v>
      </c>
      <c r="X7068" s="32">
        <f t="shared" si="1585"/>
        <v>618.73475660030999</v>
      </c>
    </row>
    <row r="7069" spans="1:24" x14ac:dyDescent="0.25">
      <c r="A7069" s="2"/>
      <c r="B7069" s="2" t="s">
        <v>11</v>
      </c>
      <c r="C7069" s="2">
        <f t="shared" si="1586"/>
        <v>295</v>
      </c>
      <c r="D7069" s="2">
        <f t="shared" si="1587"/>
        <v>9</v>
      </c>
      <c r="E7069" s="2">
        <f t="shared" si="1579"/>
        <v>7065</v>
      </c>
      <c r="F7069" s="11">
        <v>360</v>
      </c>
      <c r="G7069" s="9">
        <v>0.32</v>
      </c>
      <c r="H7069" s="9">
        <v>0.34560000000000002</v>
      </c>
      <c r="I7069" s="9">
        <v>0.37119999999999997</v>
      </c>
      <c r="J7069" s="9">
        <v>0.300207913457888</v>
      </c>
      <c r="K7069" s="9">
        <v>0.300207913457888</v>
      </c>
      <c r="L7069" s="9">
        <v>0.300207913457888</v>
      </c>
      <c r="N7069" s="32">
        <f>IF('System Design'!$F$8=1,'Hourly Demand and Generation'!G7069*'System Design'!$F$21,IF('System Design'!$F$8=2,'Hourly Demand and Generation'!H7069*'System Design'!$F$21,IF('System Design'!$F$8=3,'Hourly Demand and Generation'!I7069*'System Design'!$F$21)))</f>
        <v>185.6</v>
      </c>
      <c r="O7069" s="32">
        <f>IF('System Design'!$F$8=1,'Hourly Demand and Generation'!J7069*'System Design'!$F$22,IF('System Design'!$F$8=2,'Hourly Demand and Generation'!K7069*'System Design'!$F$22,IF('System Design'!$F$8=3,'Hourly Demand and Generation'!L7069*'System Design'!$F$22)))</f>
        <v>750.51978364471995</v>
      </c>
      <c r="Q7069" s="32">
        <f t="shared" si="1577"/>
        <v>0</v>
      </c>
      <c r="R7069" s="32">
        <f t="shared" si="1580"/>
        <v>5400</v>
      </c>
      <c r="S7069" s="32">
        <f t="shared" si="1581"/>
        <v>0</v>
      </c>
      <c r="T7069" s="32">
        <f t="shared" si="1582"/>
        <v>21600</v>
      </c>
      <c r="U7069" s="32">
        <f t="shared" si="1583"/>
        <v>0</v>
      </c>
      <c r="V7069" s="32">
        <f t="shared" si="1578"/>
        <v>576.11978364471997</v>
      </c>
      <c r="W7069" s="32">
        <f t="shared" si="1584"/>
        <v>576.11978364471997</v>
      </c>
      <c r="X7069" s="32">
        <f t="shared" si="1585"/>
        <v>576.11978364471997</v>
      </c>
    </row>
    <row r="7070" spans="1:24" x14ac:dyDescent="0.25">
      <c r="A7070" s="2"/>
      <c r="B7070" s="2" t="s">
        <v>11</v>
      </c>
      <c r="C7070" s="2">
        <f t="shared" si="1586"/>
        <v>295</v>
      </c>
      <c r="D7070" s="2">
        <f t="shared" si="1587"/>
        <v>10</v>
      </c>
      <c r="E7070" s="2">
        <f t="shared" si="1579"/>
        <v>7066</v>
      </c>
      <c r="F7070" s="11">
        <v>351</v>
      </c>
      <c r="G7070" s="9">
        <v>0.42880000000000001</v>
      </c>
      <c r="H7070" s="9">
        <v>0.45440000000000003</v>
      </c>
      <c r="I7070" s="9">
        <v>0.48</v>
      </c>
      <c r="J7070" s="9">
        <v>0.33773390264012398</v>
      </c>
      <c r="K7070" s="9">
        <v>0.33773390264012398</v>
      </c>
      <c r="L7070" s="9">
        <v>0.33773390264012398</v>
      </c>
      <c r="N7070" s="32">
        <f>IF('System Design'!$F$8=1,'Hourly Demand and Generation'!G7070*'System Design'!$F$21,IF('System Design'!$F$8=2,'Hourly Demand and Generation'!H7070*'System Design'!$F$21,IF('System Design'!$F$8=3,'Hourly Demand and Generation'!I7070*'System Design'!$F$21)))</f>
        <v>240</v>
      </c>
      <c r="O7070" s="32">
        <f>IF('System Design'!$F$8=1,'Hourly Demand and Generation'!J7070*'System Design'!$F$22,IF('System Design'!$F$8=2,'Hourly Demand and Generation'!K7070*'System Design'!$F$22,IF('System Design'!$F$8=3,'Hourly Demand and Generation'!L7070*'System Design'!$F$22)))</f>
        <v>844.33475660031002</v>
      </c>
      <c r="Q7070" s="32">
        <f t="shared" si="1577"/>
        <v>0</v>
      </c>
      <c r="R7070" s="32">
        <f t="shared" si="1580"/>
        <v>5400</v>
      </c>
      <c r="S7070" s="32">
        <f t="shared" si="1581"/>
        <v>0</v>
      </c>
      <c r="T7070" s="32">
        <f t="shared" si="1582"/>
        <v>21600</v>
      </c>
      <c r="U7070" s="32">
        <f t="shared" si="1583"/>
        <v>0</v>
      </c>
      <c r="V7070" s="32">
        <f t="shared" si="1578"/>
        <v>733.3347566003099</v>
      </c>
      <c r="W7070" s="32">
        <f t="shared" si="1584"/>
        <v>733.3347566003099</v>
      </c>
      <c r="X7070" s="32">
        <f t="shared" si="1585"/>
        <v>733.3347566003099</v>
      </c>
    </row>
    <row r="7071" spans="1:24" x14ac:dyDescent="0.25">
      <c r="A7071" s="2"/>
      <c r="B7071" s="2" t="s">
        <v>11</v>
      </c>
      <c r="C7071" s="2">
        <f t="shared" si="1586"/>
        <v>295</v>
      </c>
      <c r="D7071" s="2">
        <f t="shared" si="1587"/>
        <v>11</v>
      </c>
      <c r="E7071" s="2">
        <f t="shared" si="1579"/>
        <v>7067</v>
      </c>
      <c r="F7071" s="11">
        <v>346.5</v>
      </c>
      <c r="G7071" s="9">
        <v>0.53120000000000001</v>
      </c>
      <c r="H7071" s="9">
        <v>0.56000000000000005</v>
      </c>
      <c r="I7071" s="9">
        <v>0.58879999999999999</v>
      </c>
      <c r="J7071" s="9">
        <v>0.300207913457888</v>
      </c>
      <c r="K7071" s="9">
        <v>0.300207913457888</v>
      </c>
      <c r="L7071" s="9">
        <v>0.300207913457888</v>
      </c>
      <c r="N7071" s="32">
        <f>IF('System Design'!$F$8=1,'Hourly Demand and Generation'!G7071*'System Design'!$F$21,IF('System Design'!$F$8=2,'Hourly Demand and Generation'!H7071*'System Design'!$F$21,IF('System Design'!$F$8=3,'Hourly Demand and Generation'!I7071*'System Design'!$F$21)))</f>
        <v>294.39999999999998</v>
      </c>
      <c r="O7071" s="32">
        <f>IF('System Design'!$F$8=1,'Hourly Demand and Generation'!J7071*'System Design'!$F$22,IF('System Design'!$F$8=2,'Hourly Demand and Generation'!K7071*'System Design'!$F$22,IF('System Design'!$F$8=3,'Hourly Demand and Generation'!L7071*'System Design'!$F$22)))</f>
        <v>750.51978364471995</v>
      </c>
      <c r="Q7071" s="32">
        <f t="shared" si="1577"/>
        <v>0</v>
      </c>
      <c r="R7071" s="32">
        <f t="shared" si="1580"/>
        <v>5400</v>
      </c>
      <c r="S7071" s="32">
        <f t="shared" si="1581"/>
        <v>0</v>
      </c>
      <c r="T7071" s="32">
        <f t="shared" si="1582"/>
        <v>21600</v>
      </c>
      <c r="U7071" s="32">
        <f t="shared" si="1583"/>
        <v>0</v>
      </c>
      <c r="V7071" s="32">
        <f t="shared" si="1578"/>
        <v>698.41978364471993</v>
      </c>
      <c r="W7071" s="32">
        <f t="shared" si="1584"/>
        <v>698.41978364471993</v>
      </c>
      <c r="X7071" s="32">
        <f t="shared" si="1585"/>
        <v>698.41978364471993</v>
      </c>
    </row>
    <row r="7072" spans="1:24" x14ac:dyDescent="0.25">
      <c r="A7072" s="2"/>
      <c r="B7072" s="2" t="s">
        <v>11</v>
      </c>
      <c r="C7072" s="2">
        <f t="shared" si="1586"/>
        <v>295</v>
      </c>
      <c r="D7072" s="2">
        <f t="shared" si="1587"/>
        <v>12</v>
      </c>
      <c r="E7072" s="2">
        <f t="shared" si="1579"/>
        <v>7068</v>
      </c>
      <c r="F7072" s="11">
        <v>346.5</v>
      </c>
      <c r="G7072" s="9">
        <v>0.64</v>
      </c>
      <c r="H7072" s="9">
        <v>0.64</v>
      </c>
      <c r="I7072" s="9">
        <v>0.64</v>
      </c>
      <c r="J7072" s="9">
        <v>0.28144491886676998</v>
      </c>
      <c r="K7072" s="9">
        <v>0.28144491886676998</v>
      </c>
      <c r="L7072" s="9">
        <v>0.28144491886676998</v>
      </c>
      <c r="N7072" s="32">
        <f>IF('System Design'!$F$8=1,'Hourly Demand and Generation'!G7072*'System Design'!$F$21,IF('System Design'!$F$8=2,'Hourly Demand and Generation'!H7072*'System Design'!$F$21,IF('System Design'!$F$8=3,'Hourly Demand and Generation'!I7072*'System Design'!$F$21)))</f>
        <v>320</v>
      </c>
      <c r="O7072" s="32">
        <f>IF('System Design'!$F$8=1,'Hourly Demand and Generation'!J7072*'System Design'!$F$22,IF('System Design'!$F$8=2,'Hourly Demand and Generation'!K7072*'System Design'!$F$22,IF('System Design'!$F$8=3,'Hourly Demand and Generation'!L7072*'System Design'!$F$22)))</f>
        <v>703.61229716692492</v>
      </c>
      <c r="Q7072" s="32">
        <f t="shared" si="1577"/>
        <v>0</v>
      </c>
      <c r="R7072" s="32">
        <f t="shared" si="1580"/>
        <v>5400</v>
      </c>
      <c r="S7072" s="32">
        <f t="shared" si="1581"/>
        <v>0</v>
      </c>
      <c r="T7072" s="32">
        <f t="shared" si="1582"/>
        <v>21600</v>
      </c>
      <c r="U7072" s="32">
        <f t="shared" si="1583"/>
        <v>0</v>
      </c>
      <c r="V7072" s="32">
        <f t="shared" si="1578"/>
        <v>677.11229716692492</v>
      </c>
      <c r="W7072" s="32">
        <f t="shared" si="1584"/>
        <v>677.11229716692492</v>
      </c>
      <c r="X7072" s="32">
        <f t="shared" si="1585"/>
        <v>677.11229716692492</v>
      </c>
    </row>
    <row r="7073" spans="1:24" x14ac:dyDescent="0.25">
      <c r="A7073" s="2"/>
      <c r="B7073" s="2" t="s">
        <v>11</v>
      </c>
      <c r="C7073" s="2">
        <f t="shared" si="1586"/>
        <v>295</v>
      </c>
      <c r="D7073" s="2">
        <f t="shared" si="1587"/>
        <v>13</v>
      </c>
      <c r="E7073" s="2">
        <f t="shared" si="1579"/>
        <v>7069</v>
      </c>
      <c r="F7073" s="11">
        <v>360</v>
      </c>
      <c r="G7073" s="9">
        <v>0.53120000000000001</v>
      </c>
      <c r="H7073" s="9">
        <v>0.56000000000000005</v>
      </c>
      <c r="I7073" s="9">
        <v>0.58879999999999999</v>
      </c>
      <c r="J7073" s="9">
        <v>0.300207913457888</v>
      </c>
      <c r="K7073" s="9">
        <v>0.300207913457888</v>
      </c>
      <c r="L7073" s="9">
        <v>0.300207913457888</v>
      </c>
      <c r="N7073" s="32">
        <f>IF('System Design'!$F$8=1,'Hourly Demand and Generation'!G7073*'System Design'!$F$21,IF('System Design'!$F$8=2,'Hourly Demand and Generation'!H7073*'System Design'!$F$21,IF('System Design'!$F$8=3,'Hourly Demand and Generation'!I7073*'System Design'!$F$21)))</f>
        <v>294.39999999999998</v>
      </c>
      <c r="O7073" s="32">
        <f>IF('System Design'!$F$8=1,'Hourly Demand and Generation'!J7073*'System Design'!$F$22,IF('System Design'!$F$8=2,'Hourly Demand and Generation'!K7073*'System Design'!$F$22,IF('System Design'!$F$8=3,'Hourly Demand and Generation'!L7073*'System Design'!$F$22)))</f>
        <v>750.51978364471995</v>
      </c>
      <c r="Q7073" s="32">
        <f t="shared" si="1577"/>
        <v>0</v>
      </c>
      <c r="R7073" s="32">
        <f t="shared" si="1580"/>
        <v>5400</v>
      </c>
      <c r="S7073" s="32">
        <f t="shared" si="1581"/>
        <v>0</v>
      </c>
      <c r="T7073" s="32">
        <f t="shared" si="1582"/>
        <v>21600</v>
      </c>
      <c r="U7073" s="32">
        <f t="shared" si="1583"/>
        <v>0</v>
      </c>
      <c r="V7073" s="32">
        <f t="shared" si="1578"/>
        <v>684.91978364471993</v>
      </c>
      <c r="W7073" s="32">
        <f t="shared" si="1584"/>
        <v>684.91978364471993</v>
      </c>
      <c r="X7073" s="32">
        <f t="shared" si="1585"/>
        <v>684.91978364471993</v>
      </c>
    </row>
    <row r="7074" spans="1:24" x14ac:dyDescent="0.25">
      <c r="A7074" s="2"/>
      <c r="B7074" s="2" t="s">
        <v>11</v>
      </c>
      <c r="C7074" s="2">
        <f t="shared" si="1586"/>
        <v>295</v>
      </c>
      <c r="D7074" s="2">
        <f t="shared" si="1587"/>
        <v>14</v>
      </c>
      <c r="E7074" s="2">
        <f t="shared" si="1579"/>
        <v>7070</v>
      </c>
      <c r="F7074" s="11">
        <v>360</v>
      </c>
      <c r="G7074" s="9">
        <v>0.42880000000000001</v>
      </c>
      <c r="H7074" s="9">
        <v>0.45440000000000003</v>
      </c>
      <c r="I7074" s="9">
        <v>0.48</v>
      </c>
      <c r="J7074" s="9">
        <v>0.31897090804900602</v>
      </c>
      <c r="K7074" s="9">
        <v>0.31897090804900602</v>
      </c>
      <c r="L7074" s="9">
        <v>0.31897090804900602</v>
      </c>
      <c r="N7074" s="32">
        <f>IF('System Design'!$F$8=1,'Hourly Demand and Generation'!G7074*'System Design'!$F$21,IF('System Design'!$F$8=2,'Hourly Demand and Generation'!H7074*'System Design'!$F$21,IF('System Design'!$F$8=3,'Hourly Demand and Generation'!I7074*'System Design'!$F$21)))</f>
        <v>240</v>
      </c>
      <c r="O7074" s="32">
        <f>IF('System Design'!$F$8=1,'Hourly Demand and Generation'!J7074*'System Design'!$F$22,IF('System Design'!$F$8=2,'Hourly Demand and Generation'!K7074*'System Design'!$F$22,IF('System Design'!$F$8=3,'Hourly Demand and Generation'!L7074*'System Design'!$F$22)))</f>
        <v>797.4272701225151</v>
      </c>
      <c r="Q7074" s="32">
        <f t="shared" si="1577"/>
        <v>0</v>
      </c>
      <c r="R7074" s="32">
        <f t="shared" si="1580"/>
        <v>5400</v>
      </c>
      <c r="S7074" s="32">
        <f t="shared" si="1581"/>
        <v>0</v>
      </c>
      <c r="T7074" s="32">
        <f t="shared" si="1582"/>
        <v>21600</v>
      </c>
      <c r="U7074" s="32">
        <f t="shared" si="1583"/>
        <v>0</v>
      </c>
      <c r="V7074" s="32">
        <f t="shared" si="1578"/>
        <v>677.42727012251498</v>
      </c>
      <c r="W7074" s="32">
        <f t="shared" si="1584"/>
        <v>677.42727012251498</v>
      </c>
      <c r="X7074" s="32">
        <f t="shared" si="1585"/>
        <v>677.42727012251498</v>
      </c>
    </row>
    <row r="7075" spans="1:24" x14ac:dyDescent="0.25">
      <c r="A7075" s="2"/>
      <c r="B7075" s="2" t="s">
        <v>11</v>
      </c>
      <c r="C7075" s="2">
        <f t="shared" si="1586"/>
        <v>295</v>
      </c>
      <c r="D7075" s="2">
        <f t="shared" si="1587"/>
        <v>15</v>
      </c>
      <c r="E7075" s="2">
        <f t="shared" si="1579"/>
        <v>7071</v>
      </c>
      <c r="F7075" s="11">
        <v>382.5</v>
      </c>
      <c r="G7075" s="9">
        <v>0.32</v>
      </c>
      <c r="H7075" s="9">
        <v>0.34560000000000002</v>
      </c>
      <c r="I7075" s="9">
        <v>0.37119999999999997</v>
      </c>
      <c r="J7075" s="9">
        <v>0.33773390264012398</v>
      </c>
      <c r="K7075" s="9">
        <v>0.33773390264012398</v>
      </c>
      <c r="L7075" s="9">
        <v>0.33773390264012398</v>
      </c>
      <c r="N7075" s="32">
        <f>IF('System Design'!$F$8=1,'Hourly Demand and Generation'!G7075*'System Design'!$F$21,IF('System Design'!$F$8=2,'Hourly Demand and Generation'!H7075*'System Design'!$F$21,IF('System Design'!$F$8=3,'Hourly Demand and Generation'!I7075*'System Design'!$F$21)))</f>
        <v>185.6</v>
      </c>
      <c r="O7075" s="32">
        <f>IF('System Design'!$F$8=1,'Hourly Demand and Generation'!J7075*'System Design'!$F$22,IF('System Design'!$F$8=2,'Hourly Demand and Generation'!K7075*'System Design'!$F$22,IF('System Design'!$F$8=3,'Hourly Demand and Generation'!L7075*'System Design'!$F$22)))</f>
        <v>844.33475660031002</v>
      </c>
      <c r="Q7075" s="32">
        <f t="shared" si="1577"/>
        <v>0</v>
      </c>
      <c r="R7075" s="32">
        <f t="shared" si="1580"/>
        <v>5400</v>
      </c>
      <c r="S7075" s="32">
        <f t="shared" si="1581"/>
        <v>0</v>
      </c>
      <c r="T7075" s="32">
        <f t="shared" si="1582"/>
        <v>21600</v>
      </c>
      <c r="U7075" s="32">
        <f t="shared" si="1583"/>
        <v>0</v>
      </c>
      <c r="V7075" s="32">
        <f t="shared" si="1578"/>
        <v>647.43475660031004</v>
      </c>
      <c r="W7075" s="32">
        <f t="shared" si="1584"/>
        <v>647.43475660031004</v>
      </c>
      <c r="X7075" s="32">
        <f t="shared" si="1585"/>
        <v>647.43475660031004</v>
      </c>
    </row>
    <row r="7076" spans="1:24" x14ac:dyDescent="0.25">
      <c r="A7076" s="2"/>
      <c r="B7076" s="2" t="s">
        <v>11</v>
      </c>
      <c r="C7076" s="2">
        <f t="shared" si="1586"/>
        <v>295</v>
      </c>
      <c r="D7076" s="2">
        <f t="shared" si="1587"/>
        <v>16</v>
      </c>
      <c r="E7076" s="2">
        <f t="shared" si="1579"/>
        <v>7072</v>
      </c>
      <c r="F7076" s="11">
        <v>405</v>
      </c>
      <c r="G7076" s="9">
        <v>0.2112</v>
      </c>
      <c r="H7076" s="9">
        <v>0.24</v>
      </c>
      <c r="I7076" s="9">
        <v>0.26879999999999998</v>
      </c>
      <c r="J7076" s="9">
        <v>0.33773390264012398</v>
      </c>
      <c r="K7076" s="9">
        <v>0.33773390264012398</v>
      </c>
      <c r="L7076" s="9">
        <v>0.33773390264012398</v>
      </c>
      <c r="N7076" s="32">
        <f>IF('System Design'!$F$8=1,'Hourly Demand and Generation'!G7076*'System Design'!$F$21,IF('System Design'!$F$8=2,'Hourly Demand and Generation'!H7076*'System Design'!$F$21,IF('System Design'!$F$8=3,'Hourly Demand and Generation'!I7076*'System Design'!$F$21)))</f>
        <v>134.4</v>
      </c>
      <c r="O7076" s="32">
        <f>IF('System Design'!$F$8=1,'Hourly Demand and Generation'!J7076*'System Design'!$F$22,IF('System Design'!$F$8=2,'Hourly Demand and Generation'!K7076*'System Design'!$F$22,IF('System Design'!$F$8=3,'Hourly Demand and Generation'!L7076*'System Design'!$F$22)))</f>
        <v>844.33475660031002</v>
      </c>
      <c r="Q7076" s="32">
        <f t="shared" si="1577"/>
        <v>0</v>
      </c>
      <c r="R7076" s="32">
        <f t="shared" si="1580"/>
        <v>5400</v>
      </c>
      <c r="S7076" s="32">
        <f t="shared" si="1581"/>
        <v>0</v>
      </c>
      <c r="T7076" s="32">
        <f t="shared" si="1582"/>
        <v>21600</v>
      </c>
      <c r="U7076" s="32">
        <f t="shared" si="1583"/>
        <v>0</v>
      </c>
      <c r="V7076" s="32">
        <f t="shared" si="1578"/>
        <v>573.73475660030999</v>
      </c>
      <c r="W7076" s="32">
        <f t="shared" si="1584"/>
        <v>573.73475660030999</v>
      </c>
      <c r="X7076" s="32">
        <f t="shared" si="1585"/>
        <v>573.73475660030999</v>
      </c>
    </row>
    <row r="7077" spans="1:24" x14ac:dyDescent="0.25">
      <c r="A7077" s="2"/>
      <c r="B7077" s="2" t="s">
        <v>11</v>
      </c>
      <c r="C7077" s="2">
        <f t="shared" si="1586"/>
        <v>295</v>
      </c>
      <c r="D7077" s="2">
        <f t="shared" si="1587"/>
        <v>17</v>
      </c>
      <c r="E7077" s="2">
        <f t="shared" si="1579"/>
        <v>7073</v>
      </c>
      <c r="F7077" s="11">
        <v>427.5</v>
      </c>
      <c r="G7077" s="9">
        <v>0.10879999999999999</v>
      </c>
      <c r="H7077" s="9">
        <v>0.13439999999999999</v>
      </c>
      <c r="I7077" s="9">
        <v>0.16</v>
      </c>
      <c r="J7077" s="9">
        <v>0.37525989182236003</v>
      </c>
      <c r="K7077" s="9">
        <v>0.37525989182236003</v>
      </c>
      <c r="L7077" s="9">
        <v>0.37525989182236003</v>
      </c>
      <c r="N7077" s="32">
        <f>IF('System Design'!$F$8=1,'Hourly Demand and Generation'!G7077*'System Design'!$F$21,IF('System Design'!$F$8=2,'Hourly Demand and Generation'!H7077*'System Design'!$F$21,IF('System Design'!$F$8=3,'Hourly Demand and Generation'!I7077*'System Design'!$F$21)))</f>
        <v>80</v>
      </c>
      <c r="O7077" s="32">
        <f>IF('System Design'!$F$8=1,'Hourly Demand and Generation'!J7077*'System Design'!$F$22,IF('System Design'!$F$8=2,'Hourly Demand and Generation'!K7077*'System Design'!$F$22,IF('System Design'!$F$8=3,'Hourly Demand and Generation'!L7077*'System Design'!$F$22)))</f>
        <v>938.14972955590008</v>
      </c>
      <c r="Q7077" s="32">
        <f t="shared" si="1577"/>
        <v>0</v>
      </c>
      <c r="R7077" s="32">
        <f t="shared" si="1580"/>
        <v>5400</v>
      </c>
      <c r="S7077" s="32">
        <f t="shared" si="1581"/>
        <v>0</v>
      </c>
      <c r="T7077" s="32">
        <f t="shared" si="1582"/>
        <v>21600</v>
      </c>
      <c r="U7077" s="32">
        <f t="shared" si="1583"/>
        <v>0</v>
      </c>
      <c r="V7077" s="32">
        <f t="shared" si="1578"/>
        <v>590.64972955590008</v>
      </c>
      <c r="W7077" s="32">
        <f t="shared" si="1584"/>
        <v>590.64972955590008</v>
      </c>
      <c r="X7077" s="32">
        <f t="shared" si="1585"/>
        <v>590.64972955590008</v>
      </c>
    </row>
    <row r="7078" spans="1:24" x14ac:dyDescent="0.25">
      <c r="A7078" s="2"/>
      <c r="B7078" s="2" t="s">
        <v>11</v>
      </c>
      <c r="C7078" s="2">
        <f t="shared" si="1586"/>
        <v>295</v>
      </c>
      <c r="D7078" s="2">
        <f t="shared" si="1587"/>
        <v>18</v>
      </c>
      <c r="E7078" s="2">
        <f t="shared" si="1579"/>
        <v>7074</v>
      </c>
      <c r="F7078" s="11">
        <v>450</v>
      </c>
      <c r="G7078" s="9">
        <v>5.1200000000000002E-2</v>
      </c>
      <c r="H7078" s="9">
        <v>0.08</v>
      </c>
      <c r="I7078" s="9">
        <v>0.10879999999999999</v>
      </c>
      <c r="J7078" s="9">
        <v>0.356496897231242</v>
      </c>
      <c r="K7078" s="9">
        <v>0.356496897231242</v>
      </c>
      <c r="L7078" s="9">
        <v>0.356496897231242</v>
      </c>
      <c r="N7078" s="32">
        <f>IF('System Design'!$F$8=1,'Hourly Demand and Generation'!G7078*'System Design'!$F$21,IF('System Design'!$F$8=2,'Hourly Demand and Generation'!H7078*'System Design'!$F$21,IF('System Design'!$F$8=3,'Hourly Demand and Generation'!I7078*'System Design'!$F$21)))</f>
        <v>54.4</v>
      </c>
      <c r="O7078" s="32">
        <f>IF('System Design'!$F$8=1,'Hourly Demand and Generation'!J7078*'System Design'!$F$22,IF('System Design'!$F$8=2,'Hourly Demand and Generation'!K7078*'System Design'!$F$22,IF('System Design'!$F$8=3,'Hourly Demand and Generation'!L7078*'System Design'!$F$22)))</f>
        <v>891.24224307810505</v>
      </c>
      <c r="Q7078" s="32">
        <f t="shared" si="1577"/>
        <v>0</v>
      </c>
      <c r="R7078" s="32">
        <f t="shared" si="1580"/>
        <v>5400</v>
      </c>
      <c r="S7078" s="32">
        <f t="shared" si="1581"/>
        <v>0</v>
      </c>
      <c r="T7078" s="32">
        <f t="shared" si="1582"/>
        <v>21600</v>
      </c>
      <c r="U7078" s="32">
        <f t="shared" si="1583"/>
        <v>0</v>
      </c>
      <c r="V7078" s="32">
        <f t="shared" si="1578"/>
        <v>495.64224307810503</v>
      </c>
      <c r="W7078" s="32">
        <f t="shared" si="1584"/>
        <v>495.64224307810503</v>
      </c>
      <c r="X7078" s="32">
        <f t="shared" si="1585"/>
        <v>495.64224307810503</v>
      </c>
    </row>
    <row r="7079" spans="1:24" x14ac:dyDescent="0.25">
      <c r="A7079" s="2"/>
      <c r="B7079" s="2" t="s">
        <v>11</v>
      </c>
      <c r="C7079" s="2">
        <f t="shared" si="1586"/>
        <v>295</v>
      </c>
      <c r="D7079" s="2">
        <f t="shared" si="1587"/>
        <v>19</v>
      </c>
      <c r="E7079" s="2">
        <f t="shared" si="1579"/>
        <v>7075</v>
      </c>
      <c r="F7079" s="11">
        <v>436.5</v>
      </c>
      <c r="G7079" s="9">
        <v>0</v>
      </c>
      <c r="H7079" s="9">
        <v>2.5600000000000001E-2</v>
      </c>
      <c r="I7079" s="9">
        <v>5.1200000000000002E-2</v>
      </c>
      <c r="J7079" s="9">
        <v>0.33773390264012398</v>
      </c>
      <c r="K7079" s="9">
        <v>0.33773390264012398</v>
      </c>
      <c r="L7079" s="9">
        <v>0.33773390264012398</v>
      </c>
      <c r="N7079" s="32">
        <f>IF('System Design'!$F$8=1,'Hourly Demand and Generation'!G7079*'System Design'!$F$21,IF('System Design'!$F$8=2,'Hourly Demand and Generation'!H7079*'System Design'!$F$21,IF('System Design'!$F$8=3,'Hourly Demand and Generation'!I7079*'System Design'!$F$21)))</f>
        <v>25.6</v>
      </c>
      <c r="O7079" s="32">
        <f>IF('System Design'!$F$8=1,'Hourly Demand and Generation'!J7079*'System Design'!$F$22,IF('System Design'!$F$8=2,'Hourly Demand and Generation'!K7079*'System Design'!$F$22,IF('System Design'!$F$8=3,'Hourly Demand and Generation'!L7079*'System Design'!$F$22)))</f>
        <v>844.33475660031002</v>
      </c>
      <c r="Q7079" s="32">
        <f t="shared" si="1577"/>
        <v>0</v>
      </c>
      <c r="R7079" s="32">
        <f t="shared" si="1580"/>
        <v>5400</v>
      </c>
      <c r="S7079" s="32">
        <f t="shared" si="1581"/>
        <v>0</v>
      </c>
      <c r="T7079" s="32">
        <f t="shared" si="1582"/>
        <v>21600</v>
      </c>
      <c r="U7079" s="32">
        <f t="shared" si="1583"/>
        <v>0</v>
      </c>
      <c r="V7079" s="32">
        <f t="shared" si="1578"/>
        <v>433.43475660031004</v>
      </c>
      <c r="W7079" s="32">
        <f t="shared" si="1584"/>
        <v>433.43475660031004</v>
      </c>
      <c r="X7079" s="32">
        <f t="shared" si="1585"/>
        <v>433.43475660031004</v>
      </c>
    </row>
    <row r="7080" spans="1:24" x14ac:dyDescent="0.25">
      <c r="A7080" s="2"/>
      <c r="B7080" s="2" t="s">
        <v>11</v>
      </c>
      <c r="C7080" s="2">
        <f t="shared" si="1586"/>
        <v>295</v>
      </c>
      <c r="D7080" s="2">
        <f t="shared" si="1587"/>
        <v>20</v>
      </c>
      <c r="E7080" s="2">
        <f t="shared" si="1579"/>
        <v>7076</v>
      </c>
      <c r="F7080" s="11">
        <v>427.5</v>
      </c>
      <c r="G7080" s="9">
        <v>0</v>
      </c>
      <c r="H7080" s="9">
        <v>0</v>
      </c>
      <c r="I7080" s="9">
        <v>0</v>
      </c>
      <c r="J7080" s="9">
        <v>0.33773390264012398</v>
      </c>
      <c r="K7080" s="9">
        <v>0.33773390264012398</v>
      </c>
      <c r="L7080" s="9">
        <v>0.33773390264012398</v>
      </c>
      <c r="N7080" s="32">
        <f>IF('System Design'!$F$8=1,'Hourly Demand and Generation'!G7080*'System Design'!$F$21,IF('System Design'!$F$8=2,'Hourly Demand and Generation'!H7080*'System Design'!$F$21,IF('System Design'!$F$8=3,'Hourly Demand and Generation'!I7080*'System Design'!$F$21)))</f>
        <v>0</v>
      </c>
      <c r="O7080" s="32">
        <f>IF('System Design'!$F$8=1,'Hourly Demand and Generation'!J7080*'System Design'!$F$22,IF('System Design'!$F$8=2,'Hourly Demand and Generation'!K7080*'System Design'!$F$22,IF('System Design'!$F$8=3,'Hourly Demand and Generation'!L7080*'System Design'!$F$22)))</f>
        <v>844.33475660031002</v>
      </c>
      <c r="Q7080" s="32">
        <f t="shared" si="1577"/>
        <v>0</v>
      </c>
      <c r="R7080" s="32">
        <f t="shared" si="1580"/>
        <v>5400</v>
      </c>
      <c r="S7080" s="32">
        <f t="shared" si="1581"/>
        <v>0</v>
      </c>
      <c r="T7080" s="32">
        <f t="shared" si="1582"/>
        <v>21600</v>
      </c>
      <c r="U7080" s="32">
        <f t="shared" si="1583"/>
        <v>0</v>
      </c>
      <c r="V7080" s="32">
        <f t="shared" si="1578"/>
        <v>416.83475660031002</v>
      </c>
      <c r="W7080" s="32">
        <f t="shared" si="1584"/>
        <v>416.83475660031002</v>
      </c>
      <c r="X7080" s="32">
        <f t="shared" si="1585"/>
        <v>416.83475660031002</v>
      </c>
    </row>
    <row r="7081" spans="1:24" x14ac:dyDescent="0.25">
      <c r="A7081" s="2"/>
      <c r="B7081" s="2" t="s">
        <v>11</v>
      </c>
      <c r="C7081" s="2">
        <f t="shared" si="1586"/>
        <v>295</v>
      </c>
      <c r="D7081" s="2">
        <f t="shared" si="1587"/>
        <v>21</v>
      </c>
      <c r="E7081" s="2">
        <f t="shared" si="1579"/>
        <v>7077</v>
      </c>
      <c r="F7081" s="11">
        <v>405</v>
      </c>
      <c r="G7081" s="9">
        <v>0</v>
      </c>
      <c r="H7081" s="9">
        <v>0</v>
      </c>
      <c r="I7081" s="9">
        <v>0</v>
      </c>
      <c r="J7081" s="9">
        <v>0.33773390264012398</v>
      </c>
      <c r="K7081" s="9">
        <v>0.33773390264012398</v>
      </c>
      <c r="L7081" s="9">
        <v>0.33773390264012398</v>
      </c>
      <c r="N7081" s="32">
        <f>IF('System Design'!$F$8=1,'Hourly Demand and Generation'!G7081*'System Design'!$F$21,IF('System Design'!$F$8=2,'Hourly Demand and Generation'!H7081*'System Design'!$F$21,IF('System Design'!$F$8=3,'Hourly Demand and Generation'!I7081*'System Design'!$F$21)))</f>
        <v>0</v>
      </c>
      <c r="O7081" s="32">
        <f>IF('System Design'!$F$8=1,'Hourly Demand and Generation'!J7081*'System Design'!$F$22,IF('System Design'!$F$8=2,'Hourly Demand and Generation'!K7081*'System Design'!$F$22,IF('System Design'!$F$8=3,'Hourly Demand and Generation'!L7081*'System Design'!$F$22)))</f>
        <v>844.33475660031002</v>
      </c>
      <c r="Q7081" s="32">
        <f t="shared" si="1577"/>
        <v>0</v>
      </c>
      <c r="R7081" s="32">
        <f t="shared" si="1580"/>
        <v>5400</v>
      </c>
      <c r="S7081" s="32">
        <f t="shared" si="1581"/>
        <v>0</v>
      </c>
      <c r="T7081" s="32">
        <f t="shared" si="1582"/>
        <v>21600</v>
      </c>
      <c r="U7081" s="32">
        <f t="shared" si="1583"/>
        <v>0</v>
      </c>
      <c r="V7081" s="32">
        <f t="shared" si="1578"/>
        <v>439.33475660031002</v>
      </c>
      <c r="W7081" s="32">
        <f t="shared" si="1584"/>
        <v>439.33475660031002</v>
      </c>
      <c r="X7081" s="32">
        <f t="shared" si="1585"/>
        <v>439.33475660031002</v>
      </c>
    </row>
    <row r="7082" spans="1:24" x14ac:dyDescent="0.25">
      <c r="A7082" s="2"/>
      <c r="B7082" s="2" t="s">
        <v>11</v>
      </c>
      <c r="C7082" s="2">
        <f t="shared" si="1586"/>
        <v>295</v>
      </c>
      <c r="D7082" s="2">
        <f t="shared" si="1587"/>
        <v>22</v>
      </c>
      <c r="E7082" s="2">
        <f t="shared" si="1579"/>
        <v>7078</v>
      </c>
      <c r="F7082" s="11">
        <v>382.5</v>
      </c>
      <c r="G7082" s="9">
        <v>0</v>
      </c>
      <c r="H7082" s="9">
        <v>0</v>
      </c>
      <c r="I7082" s="9">
        <v>0</v>
      </c>
      <c r="J7082" s="9">
        <v>0.356496897231242</v>
      </c>
      <c r="K7082" s="9">
        <v>0.356496897231242</v>
      </c>
      <c r="L7082" s="9">
        <v>0.356496897231242</v>
      </c>
      <c r="N7082" s="32">
        <f>IF('System Design'!$F$8=1,'Hourly Demand and Generation'!G7082*'System Design'!$F$21,IF('System Design'!$F$8=2,'Hourly Demand and Generation'!H7082*'System Design'!$F$21,IF('System Design'!$F$8=3,'Hourly Demand and Generation'!I7082*'System Design'!$F$21)))</f>
        <v>0</v>
      </c>
      <c r="O7082" s="32">
        <f>IF('System Design'!$F$8=1,'Hourly Demand and Generation'!J7082*'System Design'!$F$22,IF('System Design'!$F$8=2,'Hourly Demand and Generation'!K7082*'System Design'!$F$22,IF('System Design'!$F$8=3,'Hourly Demand and Generation'!L7082*'System Design'!$F$22)))</f>
        <v>891.24224307810505</v>
      </c>
      <c r="Q7082" s="32">
        <f t="shared" si="1577"/>
        <v>0</v>
      </c>
      <c r="R7082" s="32">
        <f t="shared" si="1580"/>
        <v>5400</v>
      </c>
      <c r="S7082" s="32">
        <f t="shared" si="1581"/>
        <v>0</v>
      </c>
      <c r="T7082" s="32">
        <f t="shared" si="1582"/>
        <v>21600</v>
      </c>
      <c r="U7082" s="32">
        <f t="shared" si="1583"/>
        <v>0</v>
      </c>
      <c r="V7082" s="32">
        <f t="shared" si="1578"/>
        <v>508.74224307810505</v>
      </c>
      <c r="W7082" s="32">
        <f t="shared" si="1584"/>
        <v>508.74224307810505</v>
      </c>
      <c r="X7082" s="32">
        <f t="shared" si="1585"/>
        <v>508.74224307810505</v>
      </c>
    </row>
    <row r="7083" spans="1:24" x14ac:dyDescent="0.25">
      <c r="A7083" s="2"/>
      <c r="B7083" s="2" t="s">
        <v>11</v>
      </c>
      <c r="C7083" s="2">
        <f t="shared" si="1586"/>
        <v>295</v>
      </c>
      <c r="D7083" s="2">
        <f t="shared" si="1587"/>
        <v>23</v>
      </c>
      <c r="E7083" s="2">
        <f t="shared" si="1579"/>
        <v>7079</v>
      </c>
      <c r="F7083" s="11">
        <v>360</v>
      </c>
      <c r="G7083" s="9">
        <v>0</v>
      </c>
      <c r="H7083" s="9">
        <v>0</v>
      </c>
      <c r="I7083" s="9">
        <v>0</v>
      </c>
      <c r="J7083" s="9">
        <v>0.300207913457888</v>
      </c>
      <c r="K7083" s="9">
        <v>0.300207913457888</v>
      </c>
      <c r="L7083" s="9">
        <v>0.300207913457888</v>
      </c>
      <c r="N7083" s="32">
        <f>IF('System Design'!$F$8=1,'Hourly Demand and Generation'!G7083*'System Design'!$F$21,IF('System Design'!$F$8=2,'Hourly Demand and Generation'!H7083*'System Design'!$F$21,IF('System Design'!$F$8=3,'Hourly Demand and Generation'!I7083*'System Design'!$F$21)))</f>
        <v>0</v>
      </c>
      <c r="O7083" s="32">
        <f>IF('System Design'!$F$8=1,'Hourly Demand and Generation'!J7083*'System Design'!$F$22,IF('System Design'!$F$8=2,'Hourly Demand and Generation'!K7083*'System Design'!$F$22,IF('System Design'!$F$8=3,'Hourly Demand and Generation'!L7083*'System Design'!$F$22)))</f>
        <v>750.51978364471995</v>
      </c>
      <c r="Q7083" s="32">
        <f t="shared" si="1577"/>
        <v>0</v>
      </c>
      <c r="R7083" s="32">
        <f t="shared" si="1580"/>
        <v>5400</v>
      </c>
      <c r="S7083" s="32">
        <f t="shared" si="1581"/>
        <v>0</v>
      </c>
      <c r="T7083" s="32">
        <f t="shared" si="1582"/>
        <v>21600</v>
      </c>
      <c r="U7083" s="32">
        <f t="shared" si="1583"/>
        <v>0</v>
      </c>
      <c r="V7083" s="32">
        <f t="shared" si="1578"/>
        <v>390.51978364471995</v>
      </c>
      <c r="W7083" s="32">
        <f t="shared" si="1584"/>
        <v>390.51978364471995</v>
      </c>
      <c r="X7083" s="32">
        <f t="shared" si="1585"/>
        <v>390.51978364471995</v>
      </c>
    </row>
    <row r="7084" spans="1:24" x14ac:dyDescent="0.25">
      <c r="A7084" s="2"/>
      <c r="B7084" s="2" t="s">
        <v>11</v>
      </c>
      <c r="C7084" s="2">
        <f t="shared" si="1586"/>
        <v>295</v>
      </c>
      <c r="D7084" s="2">
        <f t="shared" si="1587"/>
        <v>24</v>
      </c>
      <c r="E7084" s="2">
        <f t="shared" si="1579"/>
        <v>7080</v>
      </c>
      <c r="F7084" s="11">
        <v>315</v>
      </c>
      <c r="G7084" s="9">
        <v>0</v>
      </c>
      <c r="H7084" s="9">
        <v>0</v>
      </c>
      <c r="I7084" s="9">
        <v>0</v>
      </c>
      <c r="J7084" s="9">
        <v>0.300207913457888</v>
      </c>
      <c r="K7084" s="9">
        <v>0.300207913457888</v>
      </c>
      <c r="L7084" s="9">
        <v>0.300207913457888</v>
      </c>
      <c r="N7084" s="32">
        <f>IF('System Design'!$F$8=1,'Hourly Demand and Generation'!G7084*'System Design'!$F$21,IF('System Design'!$F$8=2,'Hourly Demand and Generation'!H7084*'System Design'!$F$21,IF('System Design'!$F$8=3,'Hourly Demand and Generation'!I7084*'System Design'!$F$21)))</f>
        <v>0</v>
      </c>
      <c r="O7084" s="32">
        <f>IF('System Design'!$F$8=1,'Hourly Demand and Generation'!J7084*'System Design'!$F$22,IF('System Design'!$F$8=2,'Hourly Demand and Generation'!K7084*'System Design'!$F$22,IF('System Design'!$F$8=3,'Hourly Demand and Generation'!L7084*'System Design'!$F$22)))</f>
        <v>750.51978364471995</v>
      </c>
      <c r="Q7084" s="32">
        <f t="shared" si="1577"/>
        <v>0</v>
      </c>
      <c r="R7084" s="32">
        <f t="shared" si="1580"/>
        <v>5400</v>
      </c>
      <c r="S7084" s="32">
        <f t="shared" si="1581"/>
        <v>0</v>
      </c>
      <c r="T7084" s="32">
        <f t="shared" si="1582"/>
        <v>21600</v>
      </c>
      <c r="U7084" s="32">
        <f t="shared" si="1583"/>
        <v>0</v>
      </c>
      <c r="V7084" s="32">
        <f t="shared" si="1578"/>
        <v>435.51978364471995</v>
      </c>
      <c r="W7084" s="32">
        <f t="shared" si="1584"/>
        <v>435.51978364471995</v>
      </c>
      <c r="X7084" s="32">
        <f t="shared" si="1585"/>
        <v>435.51978364471995</v>
      </c>
    </row>
    <row r="7085" spans="1:24" x14ac:dyDescent="0.25">
      <c r="A7085" s="2"/>
      <c r="B7085" s="2" t="s">
        <v>11</v>
      </c>
      <c r="C7085" s="2">
        <f>C7084+1</f>
        <v>296</v>
      </c>
      <c r="D7085" s="2">
        <v>1</v>
      </c>
      <c r="E7085" s="2">
        <f t="shared" si="1579"/>
        <v>7081</v>
      </c>
      <c r="F7085" s="11">
        <v>270</v>
      </c>
      <c r="G7085" s="9">
        <v>0</v>
      </c>
      <c r="H7085" s="9">
        <v>0</v>
      </c>
      <c r="I7085" s="9">
        <v>0</v>
      </c>
      <c r="J7085" s="9">
        <v>0.37340461579683398</v>
      </c>
      <c r="K7085" s="9">
        <v>0.37340461579683398</v>
      </c>
      <c r="L7085" s="9">
        <v>0.37340461579683398</v>
      </c>
      <c r="N7085" s="32">
        <f>IF('System Design'!$F$8=1,'Hourly Demand and Generation'!G7085*'System Design'!$F$21,IF('System Design'!$F$8=2,'Hourly Demand and Generation'!H7085*'System Design'!$F$21,IF('System Design'!$F$8=3,'Hourly Demand and Generation'!I7085*'System Design'!$F$21)))</f>
        <v>0</v>
      </c>
      <c r="O7085" s="32">
        <f>IF('System Design'!$F$8=1,'Hourly Demand and Generation'!J7085*'System Design'!$F$22,IF('System Design'!$F$8=2,'Hourly Demand and Generation'!K7085*'System Design'!$F$22,IF('System Design'!$F$8=3,'Hourly Demand and Generation'!L7085*'System Design'!$F$22)))</f>
        <v>933.51153949208492</v>
      </c>
      <c r="Q7085" s="32">
        <f t="shared" si="1577"/>
        <v>0</v>
      </c>
      <c r="R7085" s="32">
        <f t="shared" si="1580"/>
        <v>5400</v>
      </c>
      <c r="S7085" s="32">
        <f t="shared" si="1581"/>
        <v>0</v>
      </c>
      <c r="T7085" s="32">
        <f t="shared" si="1582"/>
        <v>21600</v>
      </c>
      <c r="U7085" s="32">
        <f t="shared" si="1583"/>
        <v>0</v>
      </c>
      <c r="V7085" s="32">
        <f t="shared" si="1578"/>
        <v>663.51153949208492</v>
      </c>
      <c r="W7085" s="32">
        <f t="shared" si="1584"/>
        <v>663.51153949208492</v>
      </c>
      <c r="X7085" s="32">
        <f t="shared" si="1585"/>
        <v>663.51153949208492</v>
      </c>
    </row>
    <row r="7086" spans="1:24" x14ac:dyDescent="0.25">
      <c r="A7086" s="2"/>
      <c r="B7086" s="2" t="s">
        <v>11</v>
      </c>
      <c r="C7086" s="2">
        <f>C7085</f>
        <v>296</v>
      </c>
      <c r="D7086" s="2">
        <f>D7085+1</f>
        <v>2</v>
      </c>
      <c r="E7086" s="2">
        <f t="shared" si="1579"/>
        <v>7082</v>
      </c>
      <c r="F7086" s="11">
        <v>247.5</v>
      </c>
      <c r="G7086" s="9">
        <v>0</v>
      </c>
      <c r="H7086" s="9">
        <v>0</v>
      </c>
      <c r="I7086" s="9">
        <v>0</v>
      </c>
      <c r="J7086" s="9">
        <v>0.33606415421715002</v>
      </c>
      <c r="K7086" s="9">
        <v>0.33606415421715002</v>
      </c>
      <c r="L7086" s="9">
        <v>0.33606415421715002</v>
      </c>
      <c r="N7086" s="32">
        <f>IF('System Design'!$F$8=1,'Hourly Demand and Generation'!G7086*'System Design'!$F$21,IF('System Design'!$F$8=2,'Hourly Demand and Generation'!H7086*'System Design'!$F$21,IF('System Design'!$F$8=3,'Hourly Demand and Generation'!I7086*'System Design'!$F$21)))</f>
        <v>0</v>
      </c>
      <c r="O7086" s="32">
        <f>IF('System Design'!$F$8=1,'Hourly Demand and Generation'!J7086*'System Design'!$F$22,IF('System Design'!$F$8=2,'Hourly Demand and Generation'!K7086*'System Design'!$F$22,IF('System Design'!$F$8=3,'Hourly Demand and Generation'!L7086*'System Design'!$F$22)))</f>
        <v>840.16038554287502</v>
      </c>
      <c r="Q7086" s="32">
        <f t="shared" si="1577"/>
        <v>0</v>
      </c>
      <c r="R7086" s="32">
        <f t="shared" si="1580"/>
        <v>5400</v>
      </c>
      <c r="S7086" s="32">
        <f t="shared" si="1581"/>
        <v>0</v>
      </c>
      <c r="T7086" s="32">
        <f t="shared" si="1582"/>
        <v>21600</v>
      </c>
      <c r="U7086" s="32">
        <f t="shared" si="1583"/>
        <v>0</v>
      </c>
      <c r="V7086" s="32">
        <f t="shared" si="1578"/>
        <v>592.66038554287502</v>
      </c>
      <c r="W7086" s="32">
        <f t="shared" si="1584"/>
        <v>592.66038554287502</v>
      </c>
      <c r="X7086" s="32">
        <f t="shared" si="1585"/>
        <v>592.66038554287502</v>
      </c>
    </row>
    <row r="7087" spans="1:24" x14ac:dyDescent="0.25">
      <c r="A7087" s="2"/>
      <c r="B7087" s="2" t="s">
        <v>11</v>
      </c>
      <c r="C7087" s="2">
        <f t="shared" ref="C7087:C7108" si="1588">C7086</f>
        <v>296</v>
      </c>
      <c r="D7087" s="2">
        <f t="shared" ref="D7087:D7108" si="1589">D7086+1</f>
        <v>3</v>
      </c>
      <c r="E7087" s="2">
        <f t="shared" si="1579"/>
        <v>7083</v>
      </c>
      <c r="F7087" s="11">
        <v>225</v>
      </c>
      <c r="G7087" s="9">
        <v>0</v>
      </c>
      <c r="H7087" s="9">
        <v>0</v>
      </c>
      <c r="I7087" s="9">
        <v>0</v>
      </c>
      <c r="J7087" s="9">
        <v>0.33606415421715002</v>
      </c>
      <c r="K7087" s="9">
        <v>0.33606415421715002</v>
      </c>
      <c r="L7087" s="9">
        <v>0.33606415421715002</v>
      </c>
      <c r="N7087" s="32">
        <f>IF('System Design'!$F$8=1,'Hourly Demand and Generation'!G7087*'System Design'!$F$21,IF('System Design'!$F$8=2,'Hourly Demand and Generation'!H7087*'System Design'!$F$21,IF('System Design'!$F$8=3,'Hourly Demand and Generation'!I7087*'System Design'!$F$21)))</f>
        <v>0</v>
      </c>
      <c r="O7087" s="32">
        <f>IF('System Design'!$F$8=1,'Hourly Demand and Generation'!J7087*'System Design'!$F$22,IF('System Design'!$F$8=2,'Hourly Demand and Generation'!K7087*'System Design'!$F$22,IF('System Design'!$F$8=3,'Hourly Demand and Generation'!L7087*'System Design'!$F$22)))</f>
        <v>840.16038554287502</v>
      </c>
      <c r="Q7087" s="32">
        <f t="shared" si="1577"/>
        <v>0</v>
      </c>
      <c r="R7087" s="32">
        <f t="shared" si="1580"/>
        <v>5400</v>
      </c>
      <c r="S7087" s="32">
        <f t="shared" si="1581"/>
        <v>0</v>
      </c>
      <c r="T7087" s="32">
        <f t="shared" si="1582"/>
        <v>21600</v>
      </c>
      <c r="U7087" s="32">
        <f t="shared" si="1583"/>
        <v>0</v>
      </c>
      <c r="V7087" s="32">
        <f t="shared" si="1578"/>
        <v>615.16038554287502</v>
      </c>
      <c r="W7087" s="32">
        <f t="shared" si="1584"/>
        <v>615.16038554287502</v>
      </c>
      <c r="X7087" s="32">
        <f t="shared" si="1585"/>
        <v>615.16038554287502</v>
      </c>
    </row>
    <row r="7088" spans="1:24" x14ac:dyDescent="0.25">
      <c r="A7088" s="2"/>
      <c r="B7088" s="2" t="s">
        <v>11</v>
      </c>
      <c r="C7088" s="2">
        <f t="shared" si="1588"/>
        <v>296</v>
      </c>
      <c r="D7088" s="2">
        <f t="shared" si="1589"/>
        <v>4</v>
      </c>
      <c r="E7088" s="2">
        <f t="shared" si="1579"/>
        <v>7084</v>
      </c>
      <c r="F7088" s="11">
        <v>270</v>
      </c>
      <c r="G7088" s="9">
        <v>0</v>
      </c>
      <c r="H7088" s="9">
        <v>0</v>
      </c>
      <c r="I7088" s="9">
        <v>0</v>
      </c>
      <c r="J7088" s="9">
        <v>0.37340461579683398</v>
      </c>
      <c r="K7088" s="9">
        <v>0.37340461579683398</v>
      </c>
      <c r="L7088" s="9">
        <v>0.37340461579683398</v>
      </c>
      <c r="N7088" s="32">
        <f>IF('System Design'!$F$8=1,'Hourly Demand and Generation'!G7088*'System Design'!$F$21,IF('System Design'!$F$8=2,'Hourly Demand and Generation'!H7088*'System Design'!$F$21,IF('System Design'!$F$8=3,'Hourly Demand and Generation'!I7088*'System Design'!$F$21)))</f>
        <v>0</v>
      </c>
      <c r="O7088" s="32">
        <f>IF('System Design'!$F$8=1,'Hourly Demand and Generation'!J7088*'System Design'!$F$22,IF('System Design'!$F$8=2,'Hourly Demand and Generation'!K7088*'System Design'!$F$22,IF('System Design'!$F$8=3,'Hourly Demand and Generation'!L7088*'System Design'!$F$22)))</f>
        <v>933.51153949208492</v>
      </c>
      <c r="Q7088" s="32">
        <f t="shared" si="1577"/>
        <v>0</v>
      </c>
      <c r="R7088" s="32">
        <f t="shared" si="1580"/>
        <v>5400</v>
      </c>
      <c r="S7088" s="32">
        <f t="shared" si="1581"/>
        <v>0</v>
      </c>
      <c r="T7088" s="32">
        <f t="shared" si="1582"/>
        <v>21600</v>
      </c>
      <c r="U7088" s="32">
        <f t="shared" si="1583"/>
        <v>0</v>
      </c>
      <c r="V7088" s="32">
        <f t="shared" si="1578"/>
        <v>663.51153949208492</v>
      </c>
      <c r="W7088" s="32">
        <f t="shared" si="1584"/>
        <v>663.51153949208492</v>
      </c>
      <c r="X7088" s="32">
        <f t="shared" si="1585"/>
        <v>663.51153949208492</v>
      </c>
    </row>
    <row r="7089" spans="1:24" x14ac:dyDescent="0.25">
      <c r="A7089" s="2"/>
      <c r="B7089" s="2" t="s">
        <v>11</v>
      </c>
      <c r="C7089" s="2">
        <f t="shared" si="1588"/>
        <v>296</v>
      </c>
      <c r="D7089" s="2">
        <f t="shared" si="1589"/>
        <v>5</v>
      </c>
      <c r="E7089" s="2">
        <f t="shared" si="1579"/>
        <v>7085</v>
      </c>
      <c r="F7089" s="11">
        <v>292.5</v>
      </c>
      <c r="G7089" s="9">
        <v>0</v>
      </c>
      <c r="H7089" s="9">
        <v>2.5600000000000001E-2</v>
      </c>
      <c r="I7089" s="9">
        <v>5.1200000000000002E-2</v>
      </c>
      <c r="J7089" s="9">
        <v>0.29872369263746701</v>
      </c>
      <c r="K7089" s="9">
        <v>0.29872369263746701</v>
      </c>
      <c r="L7089" s="9">
        <v>0.29872369263746701</v>
      </c>
      <c r="N7089" s="32">
        <f>IF('System Design'!$F$8=1,'Hourly Demand and Generation'!G7089*'System Design'!$F$21,IF('System Design'!$F$8=2,'Hourly Demand and Generation'!H7089*'System Design'!$F$21,IF('System Design'!$F$8=3,'Hourly Demand and Generation'!I7089*'System Design'!$F$21)))</f>
        <v>25.6</v>
      </c>
      <c r="O7089" s="32">
        <f>IF('System Design'!$F$8=1,'Hourly Demand and Generation'!J7089*'System Design'!$F$22,IF('System Design'!$F$8=2,'Hourly Demand and Generation'!K7089*'System Design'!$F$22,IF('System Design'!$F$8=3,'Hourly Demand and Generation'!L7089*'System Design'!$F$22)))</f>
        <v>746.8092315936675</v>
      </c>
      <c r="Q7089" s="32">
        <f t="shared" si="1577"/>
        <v>0</v>
      </c>
      <c r="R7089" s="32">
        <f t="shared" si="1580"/>
        <v>5400</v>
      </c>
      <c r="S7089" s="32">
        <f t="shared" si="1581"/>
        <v>0</v>
      </c>
      <c r="T7089" s="32">
        <f t="shared" si="1582"/>
        <v>21600</v>
      </c>
      <c r="U7089" s="32">
        <f t="shared" si="1583"/>
        <v>0</v>
      </c>
      <c r="V7089" s="32">
        <f t="shared" si="1578"/>
        <v>479.90923159366753</v>
      </c>
      <c r="W7089" s="32">
        <f t="shared" si="1584"/>
        <v>479.90923159366753</v>
      </c>
      <c r="X7089" s="32">
        <f t="shared" si="1585"/>
        <v>479.90923159366753</v>
      </c>
    </row>
    <row r="7090" spans="1:24" x14ac:dyDescent="0.25">
      <c r="A7090" s="2"/>
      <c r="B7090" s="2" t="s">
        <v>11</v>
      </c>
      <c r="C7090" s="2">
        <f t="shared" si="1588"/>
        <v>296</v>
      </c>
      <c r="D7090" s="2">
        <f t="shared" si="1589"/>
        <v>6</v>
      </c>
      <c r="E7090" s="2">
        <f t="shared" si="1579"/>
        <v>7086</v>
      </c>
      <c r="F7090" s="11">
        <v>315</v>
      </c>
      <c r="G7090" s="9">
        <v>5.1200000000000002E-2</v>
      </c>
      <c r="H7090" s="9">
        <v>0.08</v>
      </c>
      <c r="I7090" s="9">
        <v>0.10879999999999999</v>
      </c>
      <c r="J7090" s="9">
        <v>0.29872369263746701</v>
      </c>
      <c r="K7090" s="9">
        <v>0.29872369263746701</v>
      </c>
      <c r="L7090" s="9">
        <v>0.29872369263746701</v>
      </c>
      <c r="N7090" s="32">
        <f>IF('System Design'!$F$8=1,'Hourly Demand and Generation'!G7090*'System Design'!$F$21,IF('System Design'!$F$8=2,'Hourly Demand and Generation'!H7090*'System Design'!$F$21,IF('System Design'!$F$8=3,'Hourly Demand and Generation'!I7090*'System Design'!$F$21)))</f>
        <v>54.4</v>
      </c>
      <c r="O7090" s="32">
        <f>IF('System Design'!$F$8=1,'Hourly Demand and Generation'!J7090*'System Design'!$F$22,IF('System Design'!$F$8=2,'Hourly Demand and Generation'!K7090*'System Design'!$F$22,IF('System Design'!$F$8=3,'Hourly Demand and Generation'!L7090*'System Design'!$F$22)))</f>
        <v>746.8092315936675</v>
      </c>
      <c r="Q7090" s="32">
        <f t="shared" si="1577"/>
        <v>0</v>
      </c>
      <c r="R7090" s="32">
        <f t="shared" si="1580"/>
        <v>5400</v>
      </c>
      <c r="S7090" s="32">
        <f t="shared" si="1581"/>
        <v>0</v>
      </c>
      <c r="T7090" s="32">
        <f t="shared" si="1582"/>
        <v>21600</v>
      </c>
      <c r="U7090" s="32">
        <f t="shared" si="1583"/>
        <v>0</v>
      </c>
      <c r="V7090" s="32">
        <f t="shared" si="1578"/>
        <v>486.20923159366748</v>
      </c>
      <c r="W7090" s="32">
        <f t="shared" si="1584"/>
        <v>486.20923159366748</v>
      </c>
      <c r="X7090" s="32">
        <f t="shared" si="1585"/>
        <v>486.20923159366748</v>
      </c>
    </row>
    <row r="7091" spans="1:24" x14ac:dyDescent="0.25">
      <c r="A7091" s="2"/>
      <c r="B7091" s="2" t="s">
        <v>11</v>
      </c>
      <c r="C7091" s="2">
        <f t="shared" si="1588"/>
        <v>296</v>
      </c>
      <c r="D7091" s="2">
        <f t="shared" si="1589"/>
        <v>7</v>
      </c>
      <c r="E7091" s="2">
        <f t="shared" si="1579"/>
        <v>7087</v>
      </c>
      <c r="F7091" s="11">
        <v>337.5</v>
      </c>
      <c r="G7091" s="9">
        <v>0.10879999999999999</v>
      </c>
      <c r="H7091" s="9">
        <v>0.13439999999999999</v>
      </c>
      <c r="I7091" s="9">
        <v>0.16</v>
      </c>
      <c r="J7091" s="9">
        <v>0.33606415421715002</v>
      </c>
      <c r="K7091" s="9">
        <v>0.33606415421715002</v>
      </c>
      <c r="L7091" s="9">
        <v>0.33606415421715002</v>
      </c>
      <c r="N7091" s="32">
        <f>IF('System Design'!$F$8=1,'Hourly Demand and Generation'!G7091*'System Design'!$F$21,IF('System Design'!$F$8=2,'Hourly Demand and Generation'!H7091*'System Design'!$F$21,IF('System Design'!$F$8=3,'Hourly Demand and Generation'!I7091*'System Design'!$F$21)))</f>
        <v>80</v>
      </c>
      <c r="O7091" s="32">
        <f>IF('System Design'!$F$8=1,'Hourly Demand and Generation'!J7091*'System Design'!$F$22,IF('System Design'!$F$8=2,'Hourly Demand and Generation'!K7091*'System Design'!$F$22,IF('System Design'!$F$8=3,'Hourly Demand and Generation'!L7091*'System Design'!$F$22)))</f>
        <v>840.16038554287502</v>
      </c>
      <c r="Q7091" s="32">
        <f t="shared" si="1577"/>
        <v>0</v>
      </c>
      <c r="R7091" s="32">
        <f t="shared" si="1580"/>
        <v>5400</v>
      </c>
      <c r="S7091" s="32">
        <f t="shared" si="1581"/>
        <v>0</v>
      </c>
      <c r="T7091" s="32">
        <f t="shared" si="1582"/>
        <v>21600</v>
      </c>
      <c r="U7091" s="32">
        <f t="shared" si="1583"/>
        <v>0</v>
      </c>
      <c r="V7091" s="32">
        <f t="shared" si="1578"/>
        <v>582.66038554287502</v>
      </c>
      <c r="W7091" s="32">
        <f t="shared" si="1584"/>
        <v>582.66038554287502</v>
      </c>
      <c r="X7091" s="32">
        <f t="shared" si="1585"/>
        <v>582.66038554287502</v>
      </c>
    </row>
    <row r="7092" spans="1:24" x14ac:dyDescent="0.25">
      <c r="A7092" s="2"/>
      <c r="B7092" s="2" t="s">
        <v>11</v>
      </c>
      <c r="C7092" s="2">
        <f t="shared" si="1588"/>
        <v>296</v>
      </c>
      <c r="D7092" s="2">
        <f t="shared" si="1589"/>
        <v>8</v>
      </c>
      <c r="E7092" s="2">
        <f t="shared" si="1579"/>
        <v>7088</v>
      </c>
      <c r="F7092" s="11">
        <v>360</v>
      </c>
      <c r="G7092" s="9">
        <v>0.2112</v>
      </c>
      <c r="H7092" s="9">
        <v>0.24</v>
      </c>
      <c r="I7092" s="9">
        <v>0.26879999999999998</v>
      </c>
      <c r="J7092" s="9">
        <v>0.33606415421715002</v>
      </c>
      <c r="K7092" s="9">
        <v>0.33606415421715002</v>
      </c>
      <c r="L7092" s="9">
        <v>0.33606415421715002</v>
      </c>
      <c r="N7092" s="32">
        <f>IF('System Design'!$F$8=1,'Hourly Demand and Generation'!G7092*'System Design'!$F$21,IF('System Design'!$F$8=2,'Hourly Demand and Generation'!H7092*'System Design'!$F$21,IF('System Design'!$F$8=3,'Hourly Demand and Generation'!I7092*'System Design'!$F$21)))</f>
        <v>134.4</v>
      </c>
      <c r="O7092" s="32">
        <f>IF('System Design'!$F$8=1,'Hourly Demand and Generation'!J7092*'System Design'!$F$22,IF('System Design'!$F$8=2,'Hourly Demand and Generation'!K7092*'System Design'!$F$22,IF('System Design'!$F$8=3,'Hourly Demand and Generation'!L7092*'System Design'!$F$22)))</f>
        <v>840.16038554287502</v>
      </c>
      <c r="Q7092" s="32">
        <f t="shared" si="1577"/>
        <v>0</v>
      </c>
      <c r="R7092" s="32">
        <f t="shared" si="1580"/>
        <v>5400</v>
      </c>
      <c r="S7092" s="32">
        <f t="shared" si="1581"/>
        <v>0</v>
      </c>
      <c r="T7092" s="32">
        <f t="shared" si="1582"/>
        <v>21600</v>
      </c>
      <c r="U7092" s="32">
        <f t="shared" si="1583"/>
        <v>0</v>
      </c>
      <c r="V7092" s="32">
        <f t="shared" si="1578"/>
        <v>614.560385542875</v>
      </c>
      <c r="W7092" s="32">
        <f t="shared" si="1584"/>
        <v>614.560385542875</v>
      </c>
      <c r="X7092" s="32">
        <f t="shared" si="1585"/>
        <v>614.560385542875</v>
      </c>
    </row>
    <row r="7093" spans="1:24" x14ac:dyDescent="0.25">
      <c r="A7093" s="2"/>
      <c r="B7093" s="2" t="s">
        <v>11</v>
      </c>
      <c r="C7093" s="2">
        <f t="shared" si="1588"/>
        <v>296</v>
      </c>
      <c r="D7093" s="2">
        <f t="shared" si="1589"/>
        <v>9</v>
      </c>
      <c r="E7093" s="2">
        <f t="shared" si="1579"/>
        <v>7089</v>
      </c>
      <c r="F7093" s="11">
        <v>360</v>
      </c>
      <c r="G7093" s="9">
        <v>0.32</v>
      </c>
      <c r="H7093" s="9">
        <v>0.34560000000000002</v>
      </c>
      <c r="I7093" s="9">
        <v>0.37119999999999997</v>
      </c>
      <c r="J7093" s="9">
        <v>0.29872369263746701</v>
      </c>
      <c r="K7093" s="9">
        <v>0.29872369263746701</v>
      </c>
      <c r="L7093" s="9">
        <v>0.29872369263746701</v>
      </c>
      <c r="N7093" s="32">
        <f>IF('System Design'!$F$8=1,'Hourly Demand and Generation'!G7093*'System Design'!$F$21,IF('System Design'!$F$8=2,'Hourly Demand and Generation'!H7093*'System Design'!$F$21,IF('System Design'!$F$8=3,'Hourly Demand and Generation'!I7093*'System Design'!$F$21)))</f>
        <v>185.6</v>
      </c>
      <c r="O7093" s="32">
        <f>IF('System Design'!$F$8=1,'Hourly Demand and Generation'!J7093*'System Design'!$F$22,IF('System Design'!$F$8=2,'Hourly Demand and Generation'!K7093*'System Design'!$F$22,IF('System Design'!$F$8=3,'Hourly Demand and Generation'!L7093*'System Design'!$F$22)))</f>
        <v>746.8092315936675</v>
      </c>
      <c r="Q7093" s="32">
        <f t="shared" si="1577"/>
        <v>0</v>
      </c>
      <c r="R7093" s="32">
        <f t="shared" si="1580"/>
        <v>5400</v>
      </c>
      <c r="S7093" s="32">
        <f t="shared" si="1581"/>
        <v>0</v>
      </c>
      <c r="T7093" s="32">
        <f t="shared" si="1582"/>
        <v>21600</v>
      </c>
      <c r="U7093" s="32">
        <f t="shared" si="1583"/>
        <v>0</v>
      </c>
      <c r="V7093" s="32">
        <f t="shared" si="1578"/>
        <v>572.40923159366753</v>
      </c>
      <c r="W7093" s="32">
        <f t="shared" si="1584"/>
        <v>572.40923159366753</v>
      </c>
      <c r="X7093" s="32">
        <f t="shared" si="1585"/>
        <v>572.40923159366753</v>
      </c>
    </row>
    <row r="7094" spans="1:24" x14ac:dyDescent="0.25">
      <c r="A7094" s="2"/>
      <c r="B7094" s="2" t="s">
        <v>11</v>
      </c>
      <c r="C7094" s="2">
        <f t="shared" si="1588"/>
        <v>296</v>
      </c>
      <c r="D7094" s="2">
        <f t="shared" si="1589"/>
        <v>10</v>
      </c>
      <c r="E7094" s="2">
        <f t="shared" si="1579"/>
        <v>7090</v>
      </c>
      <c r="F7094" s="11">
        <v>351</v>
      </c>
      <c r="G7094" s="9">
        <v>0.42880000000000001</v>
      </c>
      <c r="H7094" s="9">
        <v>0.45440000000000003</v>
      </c>
      <c r="I7094" s="9">
        <v>0.48</v>
      </c>
      <c r="J7094" s="9">
        <v>0.33606415421715002</v>
      </c>
      <c r="K7094" s="9">
        <v>0.33606415421715002</v>
      </c>
      <c r="L7094" s="9">
        <v>0.33606415421715002</v>
      </c>
      <c r="N7094" s="32">
        <f>IF('System Design'!$F$8=1,'Hourly Demand and Generation'!G7094*'System Design'!$F$21,IF('System Design'!$F$8=2,'Hourly Demand and Generation'!H7094*'System Design'!$F$21,IF('System Design'!$F$8=3,'Hourly Demand and Generation'!I7094*'System Design'!$F$21)))</f>
        <v>240</v>
      </c>
      <c r="O7094" s="32">
        <f>IF('System Design'!$F$8=1,'Hourly Demand and Generation'!J7094*'System Design'!$F$22,IF('System Design'!$F$8=2,'Hourly Demand and Generation'!K7094*'System Design'!$F$22,IF('System Design'!$F$8=3,'Hourly Demand and Generation'!L7094*'System Design'!$F$22)))</f>
        <v>840.16038554287502</v>
      </c>
      <c r="Q7094" s="32">
        <f t="shared" si="1577"/>
        <v>0</v>
      </c>
      <c r="R7094" s="32">
        <f t="shared" si="1580"/>
        <v>5400</v>
      </c>
      <c r="S7094" s="32">
        <f t="shared" si="1581"/>
        <v>0</v>
      </c>
      <c r="T7094" s="32">
        <f t="shared" si="1582"/>
        <v>21600</v>
      </c>
      <c r="U7094" s="32">
        <f t="shared" si="1583"/>
        <v>0</v>
      </c>
      <c r="V7094" s="32">
        <f t="shared" si="1578"/>
        <v>729.16038554287502</v>
      </c>
      <c r="W7094" s="32">
        <f t="shared" si="1584"/>
        <v>729.16038554287502</v>
      </c>
      <c r="X7094" s="32">
        <f t="shared" si="1585"/>
        <v>729.16038554287502</v>
      </c>
    </row>
    <row r="7095" spans="1:24" x14ac:dyDescent="0.25">
      <c r="A7095" s="2"/>
      <c r="B7095" s="2" t="s">
        <v>11</v>
      </c>
      <c r="C7095" s="2">
        <f t="shared" si="1588"/>
        <v>296</v>
      </c>
      <c r="D7095" s="2">
        <f t="shared" si="1589"/>
        <v>11</v>
      </c>
      <c r="E7095" s="2">
        <f t="shared" si="1579"/>
        <v>7091</v>
      </c>
      <c r="F7095" s="11">
        <v>346.5</v>
      </c>
      <c r="G7095" s="9">
        <v>0.53120000000000001</v>
      </c>
      <c r="H7095" s="9">
        <v>0.56000000000000005</v>
      </c>
      <c r="I7095" s="9">
        <v>0.58879999999999999</v>
      </c>
      <c r="J7095" s="9">
        <v>0.29872369263746701</v>
      </c>
      <c r="K7095" s="9">
        <v>0.29872369263746701</v>
      </c>
      <c r="L7095" s="9">
        <v>0.29872369263746701</v>
      </c>
      <c r="N7095" s="32">
        <f>IF('System Design'!$F$8=1,'Hourly Demand and Generation'!G7095*'System Design'!$F$21,IF('System Design'!$F$8=2,'Hourly Demand and Generation'!H7095*'System Design'!$F$21,IF('System Design'!$F$8=3,'Hourly Demand and Generation'!I7095*'System Design'!$F$21)))</f>
        <v>294.39999999999998</v>
      </c>
      <c r="O7095" s="32">
        <f>IF('System Design'!$F$8=1,'Hourly Demand and Generation'!J7095*'System Design'!$F$22,IF('System Design'!$F$8=2,'Hourly Demand and Generation'!K7095*'System Design'!$F$22,IF('System Design'!$F$8=3,'Hourly Demand and Generation'!L7095*'System Design'!$F$22)))</f>
        <v>746.8092315936675</v>
      </c>
      <c r="Q7095" s="32">
        <f t="shared" si="1577"/>
        <v>0</v>
      </c>
      <c r="R7095" s="32">
        <f t="shared" si="1580"/>
        <v>5400</v>
      </c>
      <c r="S7095" s="32">
        <f t="shared" si="1581"/>
        <v>0</v>
      </c>
      <c r="T7095" s="32">
        <f t="shared" si="1582"/>
        <v>21600</v>
      </c>
      <c r="U7095" s="32">
        <f t="shared" si="1583"/>
        <v>0</v>
      </c>
      <c r="V7095" s="32">
        <f t="shared" si="1578"/>
        <v>694.70923159366748</v>
      </c>
      <c r="W7095" s="32">
        <f t="shared" si="1584"/>
        <v>694.70923159366748</v>
      </c>
      <c r="X7095" s="32">
        <f t="shared" si="1585"/>
        <v>694.70923159366748</v>
      </c>
    </row>
    <row r="7096" spans="1:24" x14ac:dyDescent="0.25">
      <c r="A7096" s="2"/>
      <c r="B7096" s="2" t="s">
        <v>11</v>
      </c>
      <c r="C7096" s="2">
        <f t="shared" si="1588"/>
        <v>296</v>
      </c>
      <c r="D7096" s="2">
        <f t="shared" si="1589"/>
        <v>12</v>
      </c>
      <c r="E7096" s="2">
        <f t="shared" si="1579"/>
        <v>7092</v>
      </c>
      <c r="F7096" s="11">
        <v>346.5</v>
      </c>
      <c r="G7096" s="9">
        <v>0.64</v>
      </c>
      <c r="H7096" s="9">
        <v>0.64</v>
      </c>
      <c r="I7096" s="9">
        <v>0.64</v>
      </c>
      <c r="J7096" s="9">
        <v>0.28005346184762497</v>
      </c>
      <c r="K7096" s="9">
        <v>0.28005346184762497</v>
      </c>
      <c r="L7096" s="9">
        <v>0.28005346184762497</v>
      </c>
      <c r="N7096" s="32">
        <f>IF('System Design'!$F$8=1,'Hourly Demand and Generation'!G7096*'System Design'!$F$21,IF('System Design'!$F$8=2,'Hourly Demand and Generation'!H7096*'System Design'!$F$21,IF('System Design'!$F$8=3,'Hourly Demand and Generation'!I7096*'System Design'!$F$21)))</f>
        <v>320</v>
      </c>
      <c r="O7096" s="32">
        <f>IF('System Design'!$F$8=1,'Hourly Demand and Generation'!J7096*'System Design'!$F$22,IF('System Design'!$F$8=2,'Hourly Demand and Generation'!K7096*'System Design'!$F$22,IF('System Design'!$F$8=3,'Hourly Demand and Generation'!L7096*'System Design'!$F$22)))</f>
        <v>700.13365461906244</v>
      </c>
      <c r="Q7096" s="32">
        <f t="shared" si="1577"/>
        <v>0</v>
      </c>
      <c r="R7096" s="32">
        <f t="shared" si="1580"/>
        <v>5400</v>
      </c>
      <c r="S7096" s="32">
        <f t="shared" si="1581"/>
        <v>0</v>
      </c>
      <c r="T7096" s="32">
        <f t="shared" si="1582"/>
        <v>21600</v>
      </c>
      <c r="U7096" s="32">
        <f t="shared" si="1583"/>
        <v>0</v>
      </c>
      <c r="V7096" s="32">
        <f t="shared" si="1578"/>
        <v>673.63365461906244</v>
      </c>
      <c r="W7096" s="32">
        <f t="shared" si="1584"/>
        <v>673.63365461906244</v>
      </c>
      <c r="X7096" s="32">
        <f t="shared" si="1585"/>
        <v>673.63365461906244</v>
      </c>
    </row>
    <row r="7097" spans="1:24" x14ac:dyDescent="0.25">
      <c r="A7097" s="2"/>
      <c r="B7097" s="2" t="s">
        <v>11</v>
      </c>
      <c r="C7097" s="2">
        <f t="shared" si="1588"/>
        <v>296</v>
      </c>
      <c r="D7097" s="2">
        <f t="shared" si="1589"/>
        <v>13</v>
      </c>
      <c r="E7097" s="2">
        <f t="shared" si="1579"/>
        <v>7093</v>
      </c>
      <c r="F7097" s="11">
        <v>360</v>
      </c>
      <c r="G7097" s="9">
        <v>0.53120000000000001</v>
      </c>
      <c r="H7097" s="9">
        <v>0.56000000000000005</v>
      </c>
      <c r="I7097" s="9">
        <v>0.58879999999999999</v>
      </c>
      <c r="J7097" s="9">
        <v>0.29872369263746701</v>
      </c>
      <c r="K7097" s="9">
        <v>0.29872369263746701</v>
      </c>
      <c r="L7097" s="9">
        <v>0.29872369263746701</v>
      </c>
      <c r="N7097" s="32">
        <f>IF('System Design'!$F$8=1,'Hourly Demand and Generation'!G7097*'System Design'!$F$21,IF('System Design'!$F$8=2,'Hourly Demand and Generation'!H7097*'System Design'!$F$21,IF('System Design'!$F$8=3,'Hourly Demand and Generation'!I7097*'System Design'!$F$21)))</f>
        <v>294.39999999999998</v>
      </c>
      <c r="O7097" s="32">
        <f>IF('System Design'!$F$8=1,'Hourly Demand and Generation'!J7097*'System Design'!$F$22,IF('System Design'!$F$8=2,'Hourly Demand and Generation'!K7097*'System Design'!$F$22,IF('System Design'!$F$8=3,'Hourly Demand and Generation'!L7097*'System Design'!$F$22)))</f>
        <v>746.8092315936675</v>
      </c>
      <c r="Q7097" s="32">
        <f t="shared" si="1577"/>
        <v>0</v>
      </c>
      <c r="R7097" s="32">
        <f t="shared" si="1580"/>
        <v>5400</v>
      </c>
      <c r="S7097" s="32">
        <f t="shared" si="1581"/>
        <v>0</v>
      </c>
      <c r="T7097" s="32">
        <f t="shared" si="1582"/>
        <v>21600</v>
      </c>
      <c r="U7097" s="32">
        <f t="shared" si="1583"/>
        <v>0</v>
      </c>
      <c r="V7097" s="32">
        <f t="shared" si="1578"/>
        <v>681.20923159366748</v>
      </c>
      <c r="W7097" s="32">
        <f t="shared" si="1584"/>
        <v>681.20923159366748</v>
      </c>
      <c r="X7097" s="32">
        <f t="shared" si="1585"/>
        <v>681.20923159366748</v>
      </c>
    </row>
    <row r="7098" spans="1:24" x14ac:dyDescent="0.25">
      <c r="A7098" s="2"/>
      <c r="B7098" s="2" t="s">
        <v>11</v>
      </c>
      <c r="C7098" s="2">
        <f t="shared" si="1588"/>
        <v>296</v>
      </c>
      <c r="D7098" s="2">
        <f t="shared" si="1589"/>
        <v>14</v>
      </c>
      <c r="E7098" s="2">
        <f t="shared" si="1579"/>
        <v>7094</v>
      </c>
      <c r="F7098" s="11">
        <v>360</v>
      </c>
      <c r="G7098" s="9">
        <v>0.42880000000000001</v>
      </c>
      <c r="H7098" s="9">
        <v>0.45440000000000003</v>
      </c>
      <c r="I7098" s="9">
        <v>0.48</v>
      </c>
      <c r="J7098" s="9">
        <v>0.31739392342730899</v>
      </c>
      <c r="K7098" s="9">
        <v>0.31739392342730899</v>
      </c>
      <c r="L7098" s="9">
        <v>0.31739392342730899</v>
      </c>
      <c r="N7098" s="32">
        <f>IF('System Design'!$F$8=1,'Hourly Demand and Generation'!G7098*'System Design'!$F$21,IF('System Design'!$F$8=2,'Hourly Demand and Generation'!H7098*'System Design'!$F$21,IF('System Design'!$F$8=3,'Hourly Demand and Generation'!I7098*'System Design'!$F$21)))</f>
        <v>240</v>
      </c>
      <c r="O7098" s="32">
        <f>IF('System Design'!$F$8=1,'Hourly Demand and Generation'!J7098*'System Design'!$F$22,IF('System Design'!$F$8=2,'Hourly Demand and Generation'!K7098*'System Design'!$F$22,IF('System Design'!$F$8=3,'Hourly Demand and Generation'!L7098*'System Design'!$F$22)))</f>
        <v>793.48480856827246</v>
      </c>
      <c r="Q7098" s="32">
        <f t="shared" si="1577"/>
        <v>0</v>
      </c>
      <c r="R7098" s="32">
        <f t="shared" si="1580"/>
        <v>5400</v>
      </c>
      <c r="S7098" s="32">
        <f t="shared" si="1581"/>
        <v>0</v>
      </c>
      <c r="T7098" s="32">
        <f t="shared" si="1582"/>
        <v>21600</v>
      </c>
      <c r="U7098" s="32">
        <f t="shared" si="1583"/>
        <v>0</v>
      </c>
      <c r="V7098" s="32">
        <f t="shared" si="1578"/>
        <v>673.48480856827246</v>
      </c>
      <c r="W7098" s="32">
        <f t="shared" si="1584"/>
        <v>673.48480856827246</v>
      </c>
      <c r="X7098" s="32">
        <f t="shared" si="1585"/>
        <v>673.48480856827246</v>
      </c>
    </row>
    <row r="7099" spans="1:24" x14ac:dyDescent="0.25">
      <c r="A7099" s="2"/>
      <c r="B7099" s="2" t="s">
        <v>11</v>
      </c>
      <c r="C7099" s="2">
        <f t="shared" si="1588"/>
        <v>296</v>
      </c>
      <c r="D7099" s="2">
        <f t="shared" si="1589"/>
        <v>15</v>
      </c>
      <c r="E7099" s="2">
        <f t="shared" si="1579"/>
        <v>7095</v>
      </c>
      <c r="F7099" s="11">
        <v>382.5</v>
      </c>
      <c r="G7099" s="9">
        <v>0.32</v>
      </c>
      <c r="H7099" s="9">
        <v>0.34560000000000002</v>
      </c>
      <c r="I7099" s="9">
        <v>0.37119999999999997</v>
      </c>
      <c r="J7099" s="9">
        <v>0.33606415421715002</v>
      </c>
      <c r="K7099" s="9">
        <v>0.33606415421715002</v>
      </c>
      <c r="L7099" s="9">
        <v>0.33606415421715002</v>
      </c>
      <c r="N7099" s="32">
        <f>IF('System Design'!$F$8=1,'Hourly Demand and Generation'!G7099*'System Design'!$F$21,IF('System Design'!$F$8=2,'Hourly Demand and Generation'!H7099*'System Design'!$F$21,IF('System Design'!$F$8=3,'Hourly Demand and Generation'!I7099*'System Design'!$F$21)))</f>
        <v>185.6</v>
      </c>
      <c r="O7099" s="32">
        <f>IF('System Design'!$F$8=1,'Hourly Demand and Generation'!J7099*'System Design'!$F$22,IF('System Design'!$F$8=2,'Hourly Demand and Generation'!K7099*'System Design'!$F$22,IF('System Design'!$F$8=3,'Hourly Demand and Generation'!L7099*'System Design'!$F$22)))</f>
        <v>840.16038554287502</v>
      </c>
      <c r="Q7099" s="32">
        <f t="shared" si="1577"/>
        <v>0</v>
      </c>
      <c r="R7099" s="32">
        <f t="shared" si="1580"/>
        <v>5400</v>
      </c>
      <c r="S7099" s="32">
        <f t="shared" si="1581"/>
        <v>0</v>
      </c>
      <c r="T7099" s="32">
        <f t="shared" si="1582"/>
        <v>21600</v>
      </c>
      <c r="U7099" s="32">
        <f t="shared" si="1583"/>
        <v>0</v>
      </c>
      <c r="V7099" s="32">
        <f t="shared" si="1578"/>
        <v>643.26038554287493</v>
      </c>
      <c r="W7099" s="32">
        <f t="shared" si="1584"/>
        <v>643.26038554287493</v>
      </c>
      <c r="X7099" s="32">
        <f t="shared" si="1585"/>
        <v>643.26038554287493</v>
      </c>
    </row>
    <row r="7100" spans="1:24" x14ac:dyDescent="0.25">
      <c r="A7100" s="2"/>
      <c r="B7100" s="2" t="s">
        <v>11</v>
      </c>
      <c r="C7100" s="2">
        <f t="shared" si="1588"/>
        <v>296</v>
      </c>
      <c r="D7100" s="2">
        <f t="shared" si="1589"/>
        <v>16</v>
      </c>
      <c r="E7100" s="2">
        <f t="shared" si="1579"/>
        <v>7096</v>
      </c>
      <c r="F7100" s="11">
        <v>405</v>
      </c>
      <c r="G7100" s="9">
        <v>0.2112</v>
      </c>
      <c r="H7100" s="9">
        <v>0.24</v>
      </c>
      <c r="I7100" s="9">
        <v>0.26879999999999998</v>
      </c>
      <c r="J7100" s="9">
        <v>0.33606415421715002</v>
      </c>
      <c r="K7100" s="9">
        <v>0.33606415421715002</v>
      </c>
      <c r="L7100" s="9">
        <v>0.33606415421715002</v>
      </c>
      <c r="N7100" s="32">
        <f>IF('System Design'!$F$8=1,'Hourly Demand and Generation'!G7100*'System Design'!$F$21,IF('System Design'!$F$8=2,'Hourly Demand and Generation'!H7100*'System Design'!$F$21,IF('System Design'!$F$8=3,'Hourly Demand and Generation'!I7100*'System Design'!$F$21)))</f>
        <v>134.4</v>
      </c>
      <c r="O7100" s="32">
        <f>IF('System Design'!$F$8=1,'Hourly Demand and Generation'!J7100*'System Design'!$F$22,IF('System Design'!$F$8=2,'Hourly Demand and Generation'!K7100*'System Design'!$F$22,IF('System Design'!$F$8=3,'Hourly Demand and Generation'!L7100*'System Design'!$F$22)))</f>
        <v>840.16038554287502</v>
      </c>
      <c r="Q7100" s="32">
        <f t="shared" si="1577"/>
        <v>0</v>
      </c>
      <c r="R7100" s="32">
        <f t="shared" si="1580"/>
        <v>5400</v>
      </c>
      <c r="S7100" s="32">
        <f t="shared" si="1581"/>
        <v>0</v>
      </c>
      <c r="T7100" s="32">
        <f t="shared" si="1582"/>
        <v>21600</v>
      </c>
      <c r="U7100" s="32">
        <f t="shared" si="1583"/>
        <v>0</v>
      </c>
      <c r="V7100" s="32">
        <f t="shared" si="1578"/>
        <v>569.560385542875</v>
      </c>
      <c r="W7100" s="32">
        <f t="shared" si="1584"/>
        <v>569.560385542875</v>
      </c>
      <c r="X7100" s="32">
        <f t="shared" si="1585"/>
        <v>569.560385542875</v>
      </c>
    </row>
    <row r="7101" spans="1:24" x14ac:dyDescent="0.25">
      <c r="A7101" s="2"/>
      <c r="B7101" s="2" t="s">
        <v>11</v>
      </c>
      <c r="C7101" s="2">
        <f t="shared" si="1588"/>
        <v>296</v>
      </c>
      <c r="D7101" s="2">
        <f t="shared" si="1589"/>
        <v>17</v>
      </c>
      <c r="E7101" s="2">
        <f t="shared" si="1579"/>
        <v>7097</v>
      </c>
      <c r="F7101" s="11">
        <v>427.5</v>
      </c>
      <c r="G7101" s="9">
        <v>0.10879999999999999</v>
      </c>
      <c r="H7101" s="9">
        <v>0.13439999999999999</v>
      </c>
      <c r="I7101" s="9">
        <v>0.16</v>
      </c>
      <c r="J7101" s="9">
        <v>0.37340461579683398</v>
      </c>
      <c r="K7101" s="9">
        <v>0.37340461579683398</v>
      </c>
      <c r="L7101" s="9">
        <v>0.37340461579683398</v>
      </c>
      <c r="N7101" s="32">
        <f>IF('System Design'!$F$8=1,'Hourly Demand and Generation'!G7101*'System Design'!$F$21,IF('System Design'!$F$8=2,'Hourly Demand and Generation'!H7101*'System Design'!$F$21,IF('System Design'!$F$8=3,'Hourly Demand and Generation'!I7101*'System Design'!$F$21)))</f>
        <v>80</v>
      </c>
      <c r="O7101" s="32">
        <f>IF('System Design'!$F$8=1,'Hourly Demand and Generation'!J7101*'System Design'!$F$22,IF('System Design'!$F$8=2,'Hourly Demand and Generation'!K7101*'System Design'!$F$22,IF('System Design'!$F$8=3,'Hourly Demand and Generation'!L7101*'System Design'!$F$22)))</f>
        <v>933.51153949208492</v>
      </c>
      <c r="Q7101" s="32">
        <f t="shared" si="1577"/>
        <v>0</v>
      </c>
      <c r="R7101" s="32">
        <f t="shared" si="1580"/>
        <v>5400</v>
      </c>
      <c r="S7101" s="32">
        <f t="shared" si="1581"/>
        <v>0</v>
      </c>
      <c r="T7101" s="32">
        <f t="shared" si="1582"/>
        <v>21600</v>
      </c>
      <c r="U7101" s="32">
        <f t="shared" si="1583"/>
        <v>0</v>
      </c>
      <c r="V7101" s="32">
        <f t="shared" si="1578"/>
        <v>586.01153949208492</v>
      </c>
      <c r="W7101" s="32">
        <f t="shared" si="1584"/>
        <v>586.01153949208492</v>
      </c>
      <c r="X7101" s="32">
        <f t="shared" si="1585"/>
        <v>586.01153949208492</v>
      </c>
    </row>
    <row r="7102" spans="1:24" x14ac:dyDescent="0.25">
      <c r="A7102" s="2"/>
      <c r="B7102" s="2" t="s">
        <v>11</v>
      </c>
      <c r="C7102" s="2">
        <f t="shared" si="1588"/>
        <v>296</v>
      </c>
      <c r="D7102" s="2">
        <f t="shared" si="1589"/>
        <v>18</v>
      </c>
      <c r="E7102" s="2">
        <f t="shared" si="1579"/>
        <v>7098</v>
      </c>
      <c r="F7102" s="11">
        <v>450</v>
      </c>
      <c r="G7102" s="9">
        <v>5.1200000000000002E-2</v>
      </c>
      <c r="H7102" s="9">
        <v>0.08</v>
      </c>
      <c r="I7102" s="9">
        <v>0.10879999999999999</v>
      </c>
      <c r="J7102" s="9">
        <v>0.354734385006992</v>
      </c>
      <c r="K7102" s="9">
        <v>0.354734385006992</v>
      </c>
      <c r="L7102" s="9">
        <v>0.354734385006992</v>
      </c>
      <c r="N7102" s="32">
        <f>IF('System Design'!$F$8=1,'Hourly Demand and Generation'!G7102*'System Design'!$F$21,IF('System Design'!$F$8=2,'Hourly Demand and Generation'!H7102*'System Design'!$F$21,IF('System Design'!$F$8=3,'Hourly Demand and Generation'!I7102*'System Design'!$F$21)))</f>
        <v>54.4</v>
      </c>
      <c r="O7102" s="32">
        <f>IF('System Design'!$F$8=1,'Hourly Demand and Generation'!J7102*'System Design'!$F$22,IF('System Design'!$F$8=2,'Hourly Demand and Generation'!K7102*'System Design'!$F$22,IF('System Design'!$F$8=3,'Hourly Demand and Generation'!L7102*'System Design'!$F$22)))</f>
        <v>886.83596251747997</v>
      </c>
      <c r="Q7102" s="32">
        <f t="shared" si="1577"/>
        <v>0</v>
      </c>
      <c r="R7102" s="32">
        <f t="shared" si="1580"/>
        <v>5400</v>
      </c>
      <c r="S7102" s="32">
        <f t="shared" si="1581"/>
        <v>0</v>
      </c>
      <c r="T7102" s="32">
        <f t="shared" si="1582"/>
        <v>21600</v>
      </c>
      <c r="U7102" s="32">
        <f t="shared" si="1583"/>
        <v>0</v>
      </c>
      <c r="V7102" s="32">
        <f t="shared" si="1578"/>
        <v>491.23596251747995</v>
      </c>
      <c r="W7102" s="32">
        <f t="shared" si="1584"/>
        <v>491.23596251747995</v>
      </c>
      <c r="X7102" s="32">
        <f t="shared" si="1585"/>
        <v>491.23596251747995</v>
      </c>
    </row>
    <row r="7103" spans="1:24" x14ac:dyDescent="0.25">
      <c r="A7103" s="2"/>
      <c r="B7103" s="2" t="s">
        <v>11</v>
      </c>
      <c r="C7103" s="2">
        <f t="shared" si="1588"/>
        <v>296</v>
      </c>
      <c r="D7103" s="2">
        <f t="shared" si="1589"/>
        <v>19</v>
      </c>
      <c r="E7103" s="2">
        <f t="shared" si="1579"/>
        <v>7099</v>
      </c>
      <c r="F7103" s="11">
        <v>436.5</v>
      </c>
      <c r="G7103" s="9">
        <v>0</v>
      </c>
      <c r="H7103" s="9">
        <v>2.5600000000000001E-2</v>
      </c>
      <c r="I7103" s="9">
        <v>5.1200000000000002E-2</v>
      </c>
      <c r="J7103" s="9">
        <v>0.33606415421715002</v>
      </c>
      <c r="K7103" s="9">
        <v>0.33606415421715002</v>
      </c>
      <c r="L7103" s="9">
        <v>0.33606415421715002</v>
      </c>
      <c r="N7103" s="32">
        <f>IF('System Design'!$F$8=1,'Hourly Demand and Generation'!G7103*'System Design'!$F$21,IF('System Design'!$F$8=2,'Hourly Demand and Generation'!H7103*'System Design'!$F$21,IF('System Design'!$F$8=3,'Hourly Demand and Generation'!I7103*'System Design'!$F$21)))</f>
        <v>25.6</v>
      </c>
      <c r="O7103" s="32">
        <f>IF('System Design'!$F$8=1,'Hourly Demand and Generation'!J7103*'System Design'!$F$22,IF('System Design'!$F$8=2,'Hourly Demand and Generation'!K7103*'System Design'!$F$22,IF('System Design'!$F$8=3,'Hourly Demand and Generation'!L7103*'System Design'!$F$22)))</f>
        <v>840.16038554287502</v>
      </c>
      <c r="Q7103" s="32">
        <f t="shared" si="1577"/>
        <v>0</v>
      </c>
      <c r="R7103" s="32">
        <f t="shared" si="1580"/>
        <v>5400</v>
      </c>
      <c r="S7103" s="32">
        <f t="shared" si="1581"/>
        <v>0</v>
      </c>
      <c r="T7103" s="32">
        <f t="shared" si="1582"/>
        <v>21600</v>
      </c>
      <c r="U7103" s="32">
        <f t="shared" si="1583"/>
        <v>0</v>
      </c>
      <c r="V7103" s="32">
        <f t="shared" si="1578"/>
        <v>429.26038554287504</v>
      </c>
      <c r="W7103" s="32">
        <f t="shared" si="1584"/>
        <v>429.26038554287504</v>
      </c>
      <c r="X7103" s="32">
        <f t="shared" si="1585"/>
        <v>429.26038554287504</v>
      </c>
    </row>
    <row r="7104" spans="1:24" x14ac:dyDescent="0.25">
      <c r="A7104" s="2"/>
      <c r="B7104" s="2" t="s">
        <v>11</v>
      </c>
      <c r="C7104" s="2">
        <f t="shared" si="1588"/>
        <v>296</v>
      </c>
      <c r="D7104" s="2">
        <f t="shared" si="1589"/>
        <v>20</v>
      </c>
      <c r="E7104" s="2">
        <f t="shared" si="1579"/>
        <v>7100</v>
      </c>
      <c r="F7104" s="11">
        <v>427.5</v>
      </c>
      <c r="G7104" s="9">
        <v>0</v>
      </c>
      <c r="H7104" s="9">
        <v>0</v>
      </c>
      <c r="I7104" s="9">
        <v>0</v>
      </c>
      <c r="J7104" s="9">
        <v>0.33606415421715002</v>
      </c>
      <c r="K7104" s="9">
        <v>0.33606415421715002</v>
      </c>
      <c r="L7104" s="9">
        <v>0.33606415421715002</v>
      </c>
      <c r="N7104" s="32">
        <f>IF('System Design'!$F$8=1,'Hourly Demand and Generation'!G7104*'System Design'!$F$21,IF('System Design'!$F$8=2,'Hourly Demand and Generation'!H7104*'System Design'!$F$21,IF('System Design'!$F$8=3,'Hourly Demand and Generation'!I7104*'System Design'!$F$21)))</f>
        <v>0</v>
      </c>
      <c r="O7104" s="32">
        <f>IF('System Design'!$F$8=1,'Hourly Demand and Generation'!J7104*'System Design'!$F$22,IF('System Design'!$F$8=2,'Hourly Demand and Generation'!K7104*'System Design'!$F$22,IF('System Design'!$F$8=3,'Hourly Demand and Generation'!L7104*'System Design'!$F$22)))</f>
        <v>840.16038554287502</v>
      </c>
      <c r="Q7104" s="32">
        <f t="shared" si="1577"/>
        <v>0</v>
      </c>
      <c r="R7104" s="32">
        <f t="shared" si="1580"/>
        <v>5400</v>
      </c>
      <c r="S7104" s="32">
        <f t="shared" si="1581"/>
        <v>0</v>
      </c>
      <c r="T7104" s="32">
        <f t="shared" si="1582"/>
        <v>21600</v>
      </c>
      <c r="U7104" s="32">
        <f t="shared" si="1583"/>
        <v>0</v>
      </c>
      <c r="V7104" s="32">
        <f t="shared" si="1578"/>
        <v>412.66038554287502</v>
      </c>
      <c r="W7104" s="32">
        <f t="shared" si="1584"/>
        <v>412.66038554287502</v>
      </c>
      <c r="X7104" s="32">
        <f t="shared" si="1585"/>
        <v>412.66038554287502</v>
      </c>
    </row>
    <row r="7105" spans="1:24" x14ac:dyDescent="0.25">
      <c r="A7105" s="2"/>
      <c r="B7105" s="2" t="s">
        <v>11</v>
      </c>
      <c r="C7105" s="2">
        <f t="shared" si="1588"/>
        <v>296</v>
      </c>
      <c r="D7105" s="2">
        <f t="shared" si="1589"/>
        <v>21</v>
      </c>
      <c r="E7105" s="2">
        <f t="shared" si="1579"/>
        <v>7101</v>
      </c>
      <c r="F7105" s="11">
        <v>405</v>
      </c>
      <c r="G7105" s="9">
        <v>0</v>
      </c>
      <c r="H7105" s="9">
        <v>0</v>
      </c>
      <c r="I7105" s="9">
        <v>0</v>
      </c>
      <c r="J7105" s="9">
        <v>0.33606415421715002</v>
      </c>
      <c r="K7105" s="9">
        <v>0.33606415421715002</v>
      </c>
      <c r="L7105" s="9">
        <v>0.33606415421715002</v>
      </c>
      <c r="N7105" s="32">
        <f>IF('System Design'!$F$8=1,'Hourly Demand and Generation'!G7105*'System Design'!$F$21,IF('System Design'!$F$8=2,'Hourly Demand and Generation'!H7105*'System Design'!$F$21,IF('System Design'!$F$8=3,'Hourly Demand and Generation'!I7105*'System Design'!$F$21)))</f>
        <v>0</v>
      </c>
      <c r="O7105" s="32">
        <f>IF('System Design'!$F$8=1,'Hourly Demand and Generation'!J7105*'System Design'!$F$22,IF('System Design'!$F$8=2,'Hourly Demand and Generation'!K7105*'System Design'!$F$22,IF('System Design'!$F$8=3,'Hourly Demand and Generation'!L7105*'System Design'!$F$22)))</f>
        <v>840.16038554287502</v>
      </c>
      <c r="Q7105" s="32">
        <f t="shared" si="1577"/>
        <v>0</v>
      </c>
      <c r="R7105" s="32">
        <f t="shared" si="1580"/>
        <v>5400</v>
      </c>
      <c r="S7105" s="32">
        <f t="shared" si="1581"/>
        <v>0</v>
      </c>
      <c r="T7105" s="32">
        <f t="shared" si="1582"/>
        <v>21600</v>
      </c>
      <c r="U7105" s="32">
        <f t="shared" si="1583"/>
        <v>0</v>
      </c>
      <c r="V7105" s="32">
        <f t="shared" si="1578"/>
        <v>435.16038554287502</v>
      </c>
      <c r="W7105" s="32">
        <f t="shared" si="1584"/>
        <v>435.16038554287502</v>
      </c>
      <c r="X7105" s="32">
        <f t="shared" si="1585"/>
        <v>435.16038554287502</v>
      </c>
    </row>
    <row r="7106" spans="1:24" x14ac:dyDescent="0.25">
      <c r="A7106" s="2"/>
      <c r="B7106" s="2" t="s">
        <v>11</v>
      </c>
      <c r="C7106" s="2">
        <f t="shared" si="1588"/>
        <v>296</v>
      </c>
      <c r="D7106" s="2">
        <f t="shared" si="1589"/>
        <v>22</v>
      </c>
      <c r="E7106" s="2">
        <f t="shared" si="1579"/>
        <v>7102</v>
      </c>
      <c r="F7106" s="11">
        <v>382.5</v>
      </c>
      <c r="G7106" s="9">
        <v>0</v>
      </c>
      <c r="H7106" s="9">
        <v>0</v>
      </c>
      <c r="I7106" s="9">
        <v>0</v>
      </c>
      <c r="J7106" s="9">
        <v>0.354734385006992</v>
      </c>
      <c r="K7106" s="9">
        <v>0.354734385006992</v>
      </c>
      <c r="L7106" s="9">
        <v>0.354734385006992</v>
      </c>
      <c r="N7106" s="32">
        <f>IF('System Design'!$F$8=1,'Hourly Demand and Generation'!G7106*'System Design'!$F$21,IF('System Design'!$F$8=2,'Hourly Demand and Generation'!H7106*'System Design'!$F$21,IF('System Design'!$F$8=3,'Hourly Demand and Generation'!I7106*'System Design'!$F$21)))</f>
        <v>0</v>
      </c>
      <c r="O7106" s="32">
        <f>IF('System Design'!$F$8=1,'Hourly Demand and Generation'!J7106*'System Design'!$F$22,IF('System Design'!$F$8=2,'Hourly Demand and Generation'!K7106*'System Design'!$F$22,IF('System Design'!$F$8=3,'Hourly Demand and Generation'!L7106*'System Design'!$F$22)))</f>
        <v>886.83596251747997</v>
      </c>
      <c r="Q7106" s="32">
        <f t="shared" si="1577"/>
        <v>0</v>
      </c>
      <c r="R7106" s="32">
        <f t="shared" si="1580"/>
        <v>5400</v>
      </c>
      <c r="S7106" s="32">
        <f t="shared" si="1581"/>
        <v>0</v>
      </c>
      <c r="T7106" s="32">
        <f t="shared" si="1582"/>
        <v>21600</v>
      </c>
      <c r="U7106" s="32">
        <f t="shared" si="1583"/>
        <v>0</v>
      </c>
      <c r="V7106" s="32">
        <f t="shared" si="1578"/>
        <v>504.33596251747997</v>
      </c>
      <c r="W7106" s="32">
        <f t="shared" si="1584"/>
        <v>504.33596251747997</v>
      </c>
      <c r="X7106" s="32">
        <f t="shared" si="1585"/>
        <v>504.33596251747997</v>
      </c>
    </row>
    <row r="7107" spans="1:24" x14ac:dyDescent="0.25">
      <c r="A7107" s="2"/>
      <c r="B7107" s="2" t="s">
        <v>11</v>
      </c>
      <c r="C7107" s="2">
        <f t="shared" si="1588"/>
        <v>296</v>
      </c>
      <c r="D7107" s="2">
        <f t="shared" si="1589"/>
        <v>23</v>
      </c>
      <c r="E7107" s="2">
        <f t="shared" si="1579"/>
        <v>7103</v>
      </c>
      <c r="F7107" s="11">
        <v>360</v>
      </c>
      <c r="G7107" s="9">
        <v>0</v>
      </c>
      <c r="H7107" s="9">
        <v>0</v>
      </c>
      <c r="I7107" s="9">
        <v>0</v>
      </c>
      <c r="J7107" s="9">
        <v>0.29872369263746701</v>
      </c>
      <c r="K7107" s="9">
        <v>0.29872369263746701</v>
      </c>
      <c r="L7107" s="9">
        <v>0.29872369263746701</v>
      </c>
      <c r="N7107" s="32">
        <f>IF('System Design'!$F$8=1,'Hourly Demand and Generation'!G7107*'System Design'!$F$21,IF('System Design'!$F$8=2,'Hourly Demand and Generation'!H7107*'System Design'!$F$21,IF('System Design'!$F$8=3,'Hourly Demand and Generation'!I7107*'System Design'!$F$21)))</f>
        <v>0</v>
      </c>
      <c r="O7107" s="32">
        <f>IF('System Design'!$F$8=1,'Hourly Demand and Generation'!J7107*'System Design'!$F$22,IF('System Design'!$F$8=2,'Hourly Demand and Generation'!K7107*'System Design'!$F$22,IF('System Design'!$F$8=3,'Hourly Demand and Generation'!L7107*'System Design'!$F$22)))</f>
        <v>746.8092315936675</v>
      </c>
      <c r="Q7107" s="32">
        <f t="shared" si="1577"/>
        <v>0</v>
      </c>
      <c r="R7107" s="32">
        <f t="shared" si="1580"/>
        <v>5400</v>
      </c>
      <c r="S7107" s="32">
        <f t="shared" si="1581"/>
        <v>0</v>
      </c>
      <c r="T7107" s="32">
        <f t="shared" si="1582"/>
        <v>21600</v>
      </c>
      <c r="U7107" s="32">
        <f t="shared" si="1583"/>
        <v>0</v>
      </c>
      <c r="V7107" s="32">
        <f t="shared" si="1578"/>
        <v>386.8092315936675</v>
      </c>
      <c r="W7107" s="32">
        <f t="shared" si="1584"/>
        <v>386.8092315936675</v>
      </c>
      <c r="X7107" s="32">
        <f t="shared" si="1585"/>
        <v>386.8092315936675</v>
      </c>
    </row>
    <row r="7108" spans="1:24" x14ac:dyDescent="0.25">
      <c r="A7108" s="2"/>
      <c r="B7108" s="2" t="s">
        <v>11</v>
      </c>
      <c r="C7108" s="2">
        <f t="shared" si="1588"/>
        <v>296</v>
      </c>
      <c r="D7108" s="2">
        <f t="shared" si="1589"/>
        <v>24</v>
      </c>
      <c r="E7108" s="2">
        <f t="shared" si="1579"/>
        <v>7104</v>
      </c>
      <c r="F7108" s="11">
        <v>315</v>
      </c>
      <c r="G7108" s="9">
        <v>0</v>
      </c>
      <c r="H7108" s="9">
        <v>0</v>
      </c>
      <c r="I7108" s="9">
        <v>0</v>
      </c>
      <c r="J7108" s="9">
        <v>0.29872369263746701</v>
      </c>
      <c r="K7108" s="9">
        <v>0.29872369263746701</v>
      </c>
      <c r="L7108" s="9">
        <v>0.29872369263746701</v>
      </c>
      <c r="N7108" s="32">
        <f>IF('System Design'!$F$8=1,'Hourly Demand and Generation'!G7108*'System Design'!$F$21,IF('System Design'!$F$8=2,'Hourly Demand and Generation'!H7108*'System Design'!$F$21,IF('System Design'!$F$8=3,'Hourly Demand and Generation'!I7108*'System Design'!$F$21)))</f>
        <v>0</v>
      </c>
      <c r="O7108" s="32">
        <f>IF('System Design'!$F$8=1,'Hourly Demand and Generation'!J7108*'System Design'!$F$22,IF('System Design'!$F$8=2,'Hourly Demand and Generation'!K7108*'System Design'!$F$22,IF('System Design'!$F$8=3,'Hourly Demand and Generation'!L7108*'System Design'!$F$22)))</f>
        <v>746.8092315936675</v>
      </c>
      <c r="Q7108" s="32">
        <f t="shared" si="1577"/>
        <v>0</v>
      </c>
      <c r="R7108" s="32">
        <f t="shared" si="1580"/>
        <v>5400</v>
      </c>
      <c r="S7108" s="32">
        <f t="shared" si="1581"/>
        <v>0</v>
      </c>
      <c r="T7108" s="32">
        <f t="shared" si="1582"/>
        <v>21600</v>
      </c>
      <c r="U7108" s="32">
        <f t="shared" si="1583"/>
        <v>0</v>
      </c>
      <c r="V7108" s="32">
        <f t="shared" si="1578"/>
        <v>431.8092315936675</v>
      </c>
      <c r="W7108" s="32">
        <f t="shared" si="1584"/>
        <v>431.8092315936675</v>
      </c>
      <c r="X7108" s="32">
        <f t="shared" si="1585"/>
        <v>431.8092315936675</v>
      </c>
    </row>
    <row r="7109" spans="1:24" x14ac:dyDescent="0.25">
      <c r="A7109" s="2"/>
      <c r="B7109" s="2" t="s">
        <v>11</v>
      </c>
      <c r="C7109" s="2">
        <f>C7108+1</f>
        <v>297</v>
      </c>
      <c r="D7109" s="2">
        <v>1</v>
      </c>
      <c r="E7109" s="2">
        <f t="shared" si="1579"/>
        <v>7105</v>
      </c>
      <c r="F7109" s="11">
        <v>270</v>
      </c>
      <c r="G7109" s="9">
        <v>0</v>
      </c>
      <c r="H7109" s="9">
        <v>0</v>
      </c>
      <c r="I7109" s="9">
        <v>0</v>
      </c>
      <c r="J7109" s="9">
        <v>0.30200244728894099</v>
      </c>
      <c r="K7109" s="9">
        <v>0.30200244728894099</v>
      </c>
      <c r="L7109" s="9">
        <v>0.45</v>
      </c>
      <c r="N7109" s="32">
        <f>IF('System Design'!$F$8=1,'Hourly Demand and Generation'!G7109*'System Design'!$F$21,IF('System Design'!$F$8=2,'Hourly Demand and Generation'!H7109*'System Design'!$F$21,IF('System Design'!$F$8=3,'Hourly Demand and Generation'!I7109*'System Design'!$F$21)))</f>
        <v>0</v>
      </c>
      <c r="O7109" s="32">
        <f>IF('System Design'!$F$8=1,'Hourly Demand and Generation'!J7109*'System Design'!$F$22,IF('System Design'!$F$8=2,'Hourly Demand and Generation'!K7109*'System Design'!$F$22,IF('System Design'!$F$8=3,'Hourly Demand and Generation'!L7109*'System Design'!$F$22)))</f>
        <v>1125</v>
      </c>
      <c r="Q7109" s="32">
        <f t="shared" si="1577"/>
        <v>0</v>
      </c>
      <c r="R7109" s="32">
        <f t="shared" si="1580"/>
        <v>5400</v>
      </c>
      <c r="S7109" s="32">
        <f t="shared" si="1581"/>
        <v>0</v>
      </c>
      <c r="T7109" s="32">
        <f t="shared" si="1582"/>
        <v>21600</v>
      </c>
      <c r="U7109" s="32">
        <f t="shared" si="1583"/>
        <v>0</v>
      </c>
      <c r="V7109" s="32">
        <f t="shared" si="1578"/>
        <v>855</v>
      </c>
      <c r="W7109" s="32">
        <f t="shared" si="1584"/>
        <v>855</v>
      </c>
      <c r="X7109" s="32">
        <f t="shared" si="1585"/>
        <v>855</v>
      </c>
    </row>
    <row r="7110" spans="1:24" x14ac:dyDescent="0.25">
      <c r="A7110" s="2"/>
      <c r="B7110" s="2" t="s">
        <v>11</v>
      </c>
      <c r="C7110" s="2">
        <f>C7109</f>
        <v>297</v>
      </c>
      <c r="D7110" s="2">
        <f>D7109+1</f>
        <v>2</v>
      </c>
      <c r="E7110" s="2">
        <f t="shared" si="1579"/>
        <v>7106</v>
      </c>
      <c r="F7110" s="11">
        <v>247.5</v>
      </c>
      <c r="G7110" s="9">
        <v>0</v>
      </c>
      <c r="H7110" s="9">
        <v>0</v>
      </c>
      <c r="I7110" s="9">
        <v>0</v>
      </c>
      <c r="J7110" s="9">
        <v>0.271802202560047</v>
      </c>
      <c r="K7110" s="9">
        <v>0.271802202560047</v>
      </c>
      <c r="L7110" s="9">
        <v>0.40500000000000003</v>
      </c>
      <c r="N7110" s="32">
        <f>IF('System Design'!$F$8=1,'Hourly Demand and Generation'!G7110*'System Design'!$F$21,IF('System Design'!$F$8=2,'Hourly Demand and Generation'!H7110*'System Design'!$F$21,IF('System Design'!$F$8=3,'Hourly Demand and Generation'!I7110*'System Design'!$F$21)))</f>
        <v>0</v>
      </c>
      <c r="O7110" s="32">
        <f>IF('System Design'!$F$8=1,'Hourly Demand and Generation'!J7110*'System Design'!$F$22,IF('System Design'!$F$8=2,'Hourly Demand and Generation'!K7110*'System Design'!$F$22,IF('System Design'!$F$8=3,'Hourly Demand and Generation'!L7110*'System Design'!$F$22)))</f>
        <v>1012.5000000000001</v>
      </c>
      <c r="Q7110" s="32">
        <f t="shared" ref="Q7110:Q7173" si="1590">IF(F7110-N7110-O7110&gt;0,F7110-N7110-O7110,0)</f>
        <v>0</v>
      </c>
      <c r="R7110" s="32">
        <f t="shared" si="1580"/>
        <v>5400</v>
      </c>
      <c r="S7110" s="32">
        <f t="shared" si="1581"/>
        <v>0</v>
      </c>
      <c r="T7110" s="32">
        <f t="shared" si="1582"/>
        <v>21600</v>
      </c>
      <c r="U7110" s="32">
        <f t="shared" si="1583"/>
        <v>0</v>
      </c>
      <c r="V7110" s="32">
        <f t="shared" ref="V7110:V7173" si="1591">IF(F7110-N7110-O7110&lt;0,N7110+O7110-F7110,0)</f>
        <v>765.00000000000011</v>
      </c>
      <c r="W7110" s="32">
        <f t="shared" si="1584"/>
        <v>765.00000000000011</v>
      </c>
      <c r="X7110" s="32">
        <f t="shared" si="1585"/>
        <v>765.00000000000011</v>
      </c>
    </row>
    <row r="7111" spans="1:24" x14ac:dyDescent="0.25">
      <c r="A7111" s="2"/>
      <c r="B7111" s="2" t="s">
        <v>11</v>
      </c>
      <c r="C7111" s="2">
        <f t="shared" ref="C7111:C7132" si="1592">C7110</f>
        <v>297</v>
      </c>
      <c r="D7111" s="2">
        <f t="shared" ref="D7111:D7132" si="1593">D7110+1</f>
        <v>3</v>
      </c>
      <c r="E7111" s="2">
        <f t="shared" ref="E7111:E7174" si="1594">E7110+1</f>
        <v>7107</v>
      </c>
      <c r="F7111" s="11">
        <v>225</v>
      </c>
      <c r="G7111" s="9">
        <v>0</v>
      </c>
      <c r="H7111" s="9">
        <v>0</v>
      </c>
      <c r="I7111" s="9">
        <v>0</v>
      </c>
      <c r="J7111" s="9">
        <v>0.271802202560047</v>
      </c>
      <c r="K7111" s="9">
        <v>0.271802202560047</v>
      </c>
      <c r="L7111" s="9">
        <v>0.40500000000000003</v>
      </c>
      <c r="N7111" s="32">
        <f>IF('System Design'!$F$8=1,'Hourly Demand and Generation'!G7111*'System Design'!$F$21,IF('System Design'!$F$8=2,'Hourly Demand and Generation'!H7111*'System Design'!$F$21,IF('System Design'!$F$8=3,'Hourly Demand and Generation'!I7111*'System Design'!$F$21)))</f>
        <v>0</v>
      </c>
      <c r="O7111" s="32">
        <f>IF('System Design'!$F$8=1,'Hourly Demand and Generation'!J7111*'System Design'!$F$22,IF('System Design'!$F$8=2,'Hourly Demand and Generation'!K7111*'System Design'!$F$22,IF('System Design'!$F$8=3,'Hourly Demand and Generation'!L7111*'System Design'!$F$22)))</f>
        <v>1012.5000000000001</v>
      </c>
      <c r="Q7111" s="32">
        <f t="shared" si="1590"/>
        <v>0</v>
      </c>
      <c r="R7111" s="32">
        <f t="shared" ref="R7111:R7174" si="1595">IF($Q7111&lt;R7110+$V7111,IF(R7110+$V7111-$Q7111&gt;5400,5400,R7110+$V7111-$Q7111),0)</f>
        <v>5400</v>
      </c>
      <c r="S7111" s="32">
        <f t="shared" ref="S7111:S7174" si="1596">IF(R7111&gt;0,0,$Q7111+$V7111-R7110)</f>
        <v>0</v>
      </c>
      <c r="T7111" s="32">
        <f t="shared" ref="T7111:T7174" si="1597">IF($Q7111&lt;T7110+$V7111,IF(T7110+$V7111-$Q7111&gt;21600,21600,T7110+$V7111-$Q7111),0)</f>
        <v>21600</v>
      </c>
      <c r="U7111" s="32">
        <f t="shared" ref="U7111:U7174" si="1598">IF(T7111&gt;0,0,$Q7111+$V7111-T7110)</f>
        <v>0</v>
      </c>
      <c r="V7111" s="32">
        <f t="shared" si="1591"/>
        <v>787.50000000000011</v>
      </c>
      <c r="W7111" s="32">
        <f t="shared" ref="W7111:W7174" si="1599">IF(R7111=5400,$V7111-(R7111-R7110),0)</f>
        <v>787.50000000000011</v>
      </c>
      <c r="X7111" s="32">
        <f t="shared" ref="X7111:X7174" si="1600">IF(T7111=21600,$V7111-(T7111-T7110),0)</f>
        <v>787.50000000000011</v>
      </c>
    </row>
    <row r="7112" spans="1:24" x14ac:dyDescent="0.25">
      <c r="A7112" s="2"/>
      <c r="B7112" s="2" t="s">
        <v>11</v>
      </c>
      <c r="C7112" s="2">
        <f t="shared" si="1592"/>
        <v>297</v>
      </c>
      <c r="D7112" s="2">
        <f t="shared" si="1593"/>
        <v>4</v>
      </c>
      <c r="E7112" s="2">
        <f t="shared" si="1594"/>
        <v>7108</v>
      </c>
      <c r="F7112" s="11">
        <v>270</v>
      </c>
      <c r="G7112" s="9">
        <v>0</v>
      </c>
      <c r="H7112" s="9">
        <v>0</v>
      </c>
      <c r="I7112" s="9">
        <v>0</v>
      </c>
      <c r="J7112" s="9">
        <v>0.30200244728894099</v>
      </c>
      <c r="K7112" s="9">
        <v>0.30200244728894099</v>
      </c>
      <c r="L7112" s="9">
        <v>0.45</v>
      </c>
      <c r="N7112" s="32">
        <f>IF('System Design'!$F$8=1,'Hourly Demand and Generation'!G7112*'System Design'!$F$21,IF('System Design'!$F$8=2,'Hourly Demand and Generation'!H7112*'System Design'!$F$21,IF('System Design'!$F$8=3,'Hourly Demand and Generation'!I7112*'System Design'!$F$21)))</f>
        <v>0</v>
      </c>
      <c r="O7112" s="32">
        <f>IF('System Design'!$F$8=1,'Hourly Demand and Generation'!J7112*'System Design'!$F$22,IF('System Design'!$F$8=2,'Hourly Demand and Generation'!K7112*'System Design'!$F$22,IF('System Design'!$F$8=3,'Hourly Demand and Generation'!L7112*'System Design'!$F$22)))</f>
        <v>1125</v>
      </c>
      <c r="Q7112" s="32">
        <f t="shared" si="1590"/>
        <v>0</v>
      </c>
      <c r="R7112" s="32">
        <f t="shared" si="1595"/>
        <v>5400</v>
      </c>
      <c r="S7112" s="32">
        <f t="shared" si="1596"/>
        <v>0</v>
      </c>
      <c r="T7112" s="32">
        <f t="shared" si="1597"/>
        <v>21600</v>
      </c>
      <c r="U7112" s="32">
        <f t="shared" si="1598"/>
        <v>0</v>
      </c>
      <c r="V7112" s="32">
        <f t="shared" si="1591"/>
        <v>855</v>
      </c>
      <c r="W7112" s="32">
        <f t="shared" si="1599"/>
        <v>855</v>
      </c>
      <c r="X7112" s="32">
        <f t="shared" si="1600"/>
        <v>855</v>
      </c>
    </row>
    <row r="7113" spans="1:24" x14ac:dyDescent="0.25">
      <c r="A7113" s="2"/>
      <c r="B7113" s="2" t="s">
        <v>11</v>
      </c>
      <c r="C7113" s="2">
        <f t="shared" si="1592"/>
        <v>297</v>
      </c>
      <c r="D7113" s="2">
        <f t="shared" si="1593"/>
        <v>5</v>
      </c>
      <c r="E7113" s="2">
        <f t="shared" si="1594"/>
        <v>7109</v>
      </c>
      <c r="F7113" s="11">
        <v>292.5</v>
      </c>
      <c r="G7113" s="9">
        <v>0</v>
      </c>
      <c r="H7113" s="9">
        <v>2.5600000000000001E-2</v>
      </c>
      <c r="I7113" s="9">
        <v>5.1200000000000002E-2</v>
      </c>
      <c r="J7113" s="9">
        <v>0.24160195783115301</v>
      </c>
      <c r="K7113" s="9">
        <v>0.24160195783115301</v>
      </c>
      <c r="L7113" s="9">
        <v>0.36</v>
      </c>
      <c r="N7113" s="32">
        <f>IF('System Design'!$F$8=1,'Hourly Demand and Generation'!G7113*'System Design'!$F$21,IF('System Design'!$F$8=2,'Hourly Demand and Generation'!H7113*'System Design'!$F$21,IF('System Design'!$F$8=3,'Hourly Demand and Generation'!I7113*'System Design'!$F$21)))</f>
        <v>25.6</v>
      </c>
      <c r="O7113" s="32">
        <f>IF('System Design'!$F$8=1,'Hourly Demand and Generation'!J7113*'System Design'!$F$22,IF('System Design'!$F$8=2,'Hourly Demand and Generation'!K7113*'System Design'!$F$22,IF('System Design'!$F$8=3,'Hourly Demand and Generation'!L7113*'System Design'!$F$22)))</f>
        <v>900</v>
      </c>
      <c r="Q7113" s="32">
        <f t="shared" si="1590"/>
        <v>0</v>
      </c>
      <c r="R7113" s="32">
        <f t="shared" si="1595"/>
        <v>5400</v>
      </c>
      <c r="S7113" s="32">
        <f t="shared" si="1596"/>
        <v>0</v>
      </c>
      <c r="T7113" s="32">
        <f t="shared" si="1597"/>
        <v>21600</v>
      </c>
      <c r="U7113" s="32">
        <f t="shared" si="1598"/>
        <v>0</v>
      </c>
      <c r="V7113" s="32">
        <f t="shared" si="1591"/>
        <v>633.1</v>
      </c>
      <c r="W7113" s="32">
        <f t="shared" si="1599"/>
        <v>633.1</v>
      </c>
      <c r="X7113" s="32">
        <f t="shared" si="1600"/>
        <v>633.1</v>
      </c>
    </row>
    <row r="7114" spans="1:24" x14ac:dyDescent="0.25">
      <c r="A7114" s="2"/>
      <c r="B7114" s="2" t="s">
        <v>11</v>
      </c>
      <c r="C7114" s="2">
        <f t="shared" si="1592"/>
        <v>297</v>
      </c>
      <c r="D7114" s="2">
        <f t="shared" si="1593"/>
        <v>6</v>
      </c>
      <c r="E7114" s="2">
        <f t="shared" si="1594"/>
        <v>7110</v>
      </c>
      <c r="F7114" s="11">
        <v>315</v>
      </c>
      <c r="G7114" s="9">
        <v>5.1200000000000002E-2</v>
      </c>
      <c r="H7114" s="9">
        <v>0.08</v>
      </c>
      <c r="I7114" s="9">
        <v>0.10879999999999999</v>
      </c>
      <c r="J7114" s="9">
        <v>0.24160195783115301</v>
      </c>
      <c r="K7114" s="9">
        <v>0.24160195783115301</v>
      </c>
      <c r="L7114" s="9">
        <v>0.36</v>
      </c>
      <c r="N7114" s="32">
        <f>IF('System Design'!$F$8=1,'Hourly Demand and Generation'!G7114*'System Design'!$F$21,IF('System Design'!$F$8=2,'Hourly Demand and Generation'!H7114*'System Design'!$F$21,IF('System Design'!$F$8=3,'Hourly Demand and Generation'!I7114*'System Design'!$F$21)))</f>
        <v>54.4</v>
      </c>
      <c r="O7114" s="32">
        <f>IF('System Design'!$F$8=1,'Hourly Demand and Generation'!J7114*'System Design'!$F$22,IF('System Design'!$F$8=2,'Hourly Demand and Generation'!K7114*'System Design'!$F$22,IF('System Design'!$F$8=3,'Hourly Demand and Generation'!L7114*'System Design'!$F$22)))</f>
        <v>900</v>
      </c>
      <c r="Q7114" s="32">
        <f t="shared" si="1590"/>
        <v>0</v>
      </c>
      <c r="R7114" s="32">
        <f t="shared" si="1595"/>
        <v>5400</v>
      </c>
      <c r="S7114" s="32">
        <f t="shared" si="1596"/>
        <v>0</v>
      </c>
      <c r="T7114" s="32">
        <f t="shared" si="1597"/>
        <v>21600</v>
      </c>
      <c r="U7114" s="32">
        <f t="shared" si="1598"/>
        <v>0</v>
      </c>
      <c r="V7114" s="32">
        <f t="shared" si="1591"/>
        <v>639.4</v>
      </c>
      <c r="W7114" s="32">
        <f t="shared" si="1599"/>
        <v>639.4</v>
      </c>
      <c r="X7114" s="32">
        <f t="shared" si="1600"/>
        <v>639.4</v>
      </c>
    </row>
    <row r="7115" spans="1:24" x14ac:dyDescent="0.25">
      <c r="A7115" s="2"/>
      <c r="B7115" s="2" t="s">
        <v>11</v>
      </c>
      <c r="C7115" s="2">
        <f t="shared" si="1592"/>
        <v>297</v>
      </c>
      <c r="D7115" s="2">
        <f t="shared" si="1593"/>
        <v>7</v>
      </c>
      <c r="E7115" s="2">
        <f t="shared" si="1594"/>
        <v>7111</v>
      </c>
      <c r="F7115" s="11">
        <v>337.5</v>
      </c>
      <c r="G7115" s="9">
        <v>0.10879999999999999</v>
      </c>
      <c r="H7115" s="9">
        <v>0.13439999999999999</v>
      </c>
      <c r="I7115" s="9">
        <v>0.16</v>
      </c>
      <c r="J7115" s="9">
        <v>0.271802202560047</v>
      </c>
      <c r="K7115" s="9">
        <v>0.271802202560047</v>
      </c>
      <c r="L7115" s="9">
        <v>0.40500000000000003</v>
      </c>
      <c r="N7115" s="32">
        <f>IF('System Design'!$F$8=1,'Hourly Demand and Generation'!G7115*'System Design'!$F$21,IF('System Design'!$F$8=2,'Hourly Demand and Generation'!H7115*'System Design'!$F$21,IF('System Design'!$F$8=3,'Hourly Demand and Generation'!I7115*'System Design'!$F$21)))</f>
        <v>80</v>
      </c>
      <c r="O7115" s="32">
        <f>IF('System Design'!$F$8=1,'Hourly Demand and Generation'!J7115*'System Design'!$F$22,IF('System Design'!$F$8=2,'Hourly Demand and Generation'!K7115*'System Design'!$F$22,IF('System Design'!$F$8=3,'Hourly Demand and Generation'!L7115*'System Design'!$F$22)))</f>
        <v>1012.5000000000001</v>
      </c>
      <c r="Q7115" s="32">
        <f t="shared" si="1590"/>
        <v>0</v>
      </c>
      <c r="R7115" s="32">
        <f t="shared" si="1595"/>
        <v>5400</v>
      </c>
      <c r="S7115" s="32">
        <f t="shared" si="1596"/>
        <v>0</v>
      </c>
      <c r="T7115" s="32">
        <f t="shared" si="1597"/>
        <v>21600</v>
      </c>
      <c r="U7115" s="32">
        <f t="shared" si="1598"/>
        <v>0</v>
      </c>
      <c r="V7115" s="32">
        <f t="shared" si="1591"/>
        <v>755</v>
      </c>
      <c r="W7115" s="32">
        <f t="shared" si="1599"/>
        <v>755</v>
      </c>
      <c r="X7115" s="32">
        <f t="shared" si="1600"/>
        <v>755</v>
      </c>
    </row>
    <row r="7116" spans="1:24" x14ac:dyDescent="0.25">
      <c r="A7116" s="2"/>
      <c r="B7116" s="2" t="s">
        <v>11</v>
      </c>
      <c r="C7116" s="2">
        <f t="shared" si="1592"/>
        <v>297</v>
      </c>
      <c r="D7116" s="2">
        <f t="shared" si="1593"/>
        <v>8</v>
      </c>
      <c r="E7116" s="2">
        <f t="shared" si="1594"/>
        <v>7112</v>
      </c>
      <c r="F7116" s="11">
        <v>360</v>
      </c>
      <c r="G7116" s="9">
        <v>0.2112</v>
      </c>
      <c r="H7116" s="9">
        <v>0.24</v>
      </c>
      <c r="I7116" s="9">
        <v>0.26879999999999998</v>
      </c>
      <c r="J7116" s="9">
        <v>0.271802202560047</v>
      </c>
      <c r="K7116" s="9">
        <v>0.271802202560047</v>
      </c>
      <c r="L7116" s="9">
        <v>0.40500000000000003</v>
      </c>
      <c r="N7116" s="32">
        <f>IF('System Design'!$F$8=1,'Hourly Demand and Generation'!G7116*'System Design'!$F$21,IF('System Design'!$F$8=2,'Hourly Demand and Generation'!H7116*'System Design'!$F$21,IF('System Design'!$F$8=3,'Hourly Demand and Generation'!I7116*'System Design'!$F$21)))</f>
        <v>134.4</v>
      </c>
      <c r="O7116" s="32">
        <f>IF('System Design'!$F$8=1,'Hourly Demand and Generation'!J7116*'System Design'!$F$22,IF('System Design'!$F$8=2,'Hourly Demand and Generation'!K7116*'System Design'!$F$22,IF('System Design'!$F$8=3,'Hourly Demand and Generation'!L7116*'System Design'!$F$22)))</f>
        <v>1012.5000000000001</v>
      </c>
      <c r="Q7116" s="32">
        <f t="shared" si="1590"/>
        <v>0</v>
      </c>
      <c r="R7116" s="32">
        <f t="shared" si="1595"/>
        <v>5400</v>
      </c>
      <c r="S7116" s="32">
        <f t="shared" si="1596"/>
        <v>0</v>
      </c>
      <c r="T7116" s="32">
        <f t="shared" si="1597"/>
        <v>21600</v>
      </c>
      <c r="U7116" s="32">
        <f t="shared" si="1598"/>
        <v>0</v>
      </c>
      <c r="V7116" s="32">
        <f t="shared" si="1591"/>
        <v>786.90000000000009</v>
      </c>
      <c r="W7116" s="32">
        <f t="shared" si="1599"/>
        <v>786.90000000000009</v>
      </c>
      <c r="X7116" s="32">
        <f t="shared" si="1600"/>
        <v>786.90000000000009</v>
      </c>
    </row>
    <row r="7117" spans="1:24" x14ac:dyDescent="0.25">
      <c r="A7117" s="2"/>
      <c r="B7117" s="2" t="s">
        <v>11</v>
      </c>
      <c r="C7117" s="2">
        <f t="shared" si="1592"/>
        <v>297</v>
      </c>
      <c r="D7117" s="2">
        <f t="shared" si="1593"/>
        <v>9</v>
      </c>
      <c r="E7117" s="2">
        <f t="shared" si="1594"/>
        <v>7113</v>
      </c>
      <c r="F7117" s="11">
        <v>360</v>
      </c>
      <c r="G7117" s="9">
        <v>0.32</v>
      </c>
      <c r="H7117" s="9">
        <v>0.34560000000000002</v>
      </c>
      <c r="I7117" s="9">
        <v>0.37119999999999997</v>
      </c>
      <c r="J7117" s="9">
        <v>0.24160195783115301</v>
      </c>
      <c r="K7117" s="9">
        <v>0.24160195783115301</v>
      </c>
      <c r="L7117" s="9">
        <v>0.36</v>
      </c>
      <c r="N7117" s="32">
        <f>IF('System Design'!$F$8=1,'Hourly Demand and Generation'!G7117*'System Design'!$F$21,IF('System Design'!$F$8=2,'Hourly Demand and Generation'!H7117*'System Design'!$F$21,IF('System Design'!$F$8=3,'Hourly Demand and Generation'!I7117*'System Design'!$F$21)))</f>
        <v>185.6</v>
      </c>
      <c r="O7117" s="32">
        <f>IF('System Design'!$F$8=1,'Hourly Demand and Generation'!J7117*'System Design'!$F$22,IF('System Design'!$F$8=2,'Hourly Demand and Generation'!K7117*'System Design'!$F$22,IF('System Design'!$F$8=3,'Hourly Demand and Generation'!L7117*'System Design'!$F$22)))</f>
        <v>900</v>
      </c>
      <c r="Q7117" s="32">
        <f t="shared" si="1590"/>
        <v>0</v>
      </c>
      <c r="R7117" s="32">
        <f t="shared" si="1595"/>
        <v>5400</v>
      </c>
      <c r="S7117" s="32">
        <f t="shared" si="1596"/>
        <v>0</v>
      </c>
      <c r="T7117" s="32">
        <f t="shared" si="1597"/>
        <v>21600</v>
      </c>
      <c r="U7117" s="32">
        <f t="shared" si="1598"/>
        <v>0</v>
      </c>
      <c r="V7117" s="32">
        <f t="shared" si="1591"/>
        <v>725.59999999999991</v>
      </c>
      <c r="W7117" s="32">
        <f t="shared" si="1599"/>
        <v>725.59999999999991</v>
      </c>
      <c r="X7117" s="32">
        <f t="shared" si="1600"/>
        <v>725.59999999999991</v>
      </c>
    </row>
    <row r="7118" spans="1:24" x14ac:dyDescent="0.25">
      <c r="A7118" s="2"/>
      <c r="B7118" s="2" t="s">
        <v>11</v>
      </c>
      <c r="C7118" s="2">
        <f t="shared" si="1592"/>
        <v>297</v>
      </c>
      <c r="D7118" s="2">
        <f t="shared" si="1593"/>
        <v>10</v>
      </c>
      <c r="E7118" s="2">
        <f t="shared" si="1594"/>
        <v>7114</v>
      </c>
      <c r="F7118" s="11">
        <v>351</v>
      </c>
      <c r="G7118" s="9">
        <v>0.42880000000000001</v>
      </c>
      <c r="H7118" s="9">
        <v>0.45440000000000003</v>
      </c>
      <c r="I7118" s="9">
        <v>0.48</v>
      </c>
      <c r="J7118" s="9">
        <v>0.271802202560047</v>
      </c>
      <c r="K7118" s="9">
        <v>0.271802202560047</v>
      </c>
      <c r="L7118" s="9">
        <v>0.40500000000000003</v>
      </c>
      <c r="N7118" s="32">
        <f>IF('System Design'!$F$8=1,'Hourly Demand and Generation'!G7118*'System Design'!$F$21,IF('System Design'!$F$8=2,'Hourly Demand and Generation'!H7118*'System Design'!$F$21,IF('System Design'!$F$8=3,'Hourly Demand and Generation'!I7118*'System Design'!$F$21)))</f>
        <v>240</v>
      </c>
      <c r="O7118" s="32">
        <f>IF('System Design'!$F$8=1,'Hourly Demand and Generation'!J7118*'System Design'!$F$22,IF('System Design'!$F$8=2,'Hourly Demand and Generation'!K7118*'System Design'!$F$22,IF('System Design'!$F$8=3,'Hourly Demand and Generation'!L7118*'System Design'!$F$22)))</f>
        <v>1012.5000000000001</v>
      </c>
      <c r="Q7118" s="32">
        <f t="shared" si="1590"/>
        <v>0</v>
      </c>
      <c r="R7118" s="32">
        <f t="shared" si="1595"/>
        <v>5400</v>
      </c>
      <c r="S7118" s="32">
        <f t="shared" si="1596"/>
        <v>0</v>
      </c>
      <c r="T7118" s="32">
        <f t="shared" si="1597"/>
        <v>21600</v>
      </c>
      <c r="U7118" s="32">
        <f t="shared" si="1598"/>
        <v>0</v>
      </c>
      <c r="V7118" s="32">
        <f t="shared" si="1591"/>
        <v>901.5</v>
      </c>
      <c r="W7118" s="32">
        <f t="shared" si="1599"/>
        <v>901.5</v>
      </c>
      <c r="X7118" s="32">
        <f t="shared" si="1600"/>
        <v>901.5</v>
      </c>
    </row>
    <row r="7119" spans="1:24" x14ac:dyDescent="0.25">
      <c r="A7119" s="2"/>
      <c r="B7119" s="2" t="s">
        <v>11</v>
      </c>
      <c r="C7119" s="2">
        <f t="shared" si="1592"/>
        <v>297</v>
      </c>
      <c r="D7119" s="2">
        <f t="shared" si="1593"/>
        <v>11</v>
      </c>
      <c r="E7119" s="2">
        <f t="shared" si="1594"/>
        <v>7115</v>
      </c>
      <c r="F7119" s="11">
        <v>346.5</v>
      </c>
      <c r="G7119" s="9">
        <v>0.53120000000000001</v>
      </c>
      <c r="H7119" s="9">
        <v>0.56000000000000005</v>
      </c>
      <c r="I7119" s="9">
        <v>0.58879999999999999</v>
      </c>
      <c r="J7119" s="9">
        <v>0.24160195783115301</v>
      </c>
      <c r="K7119" s="9">
        <v>0.24160195783115301</v>
      </c>
      <c r="L7119" s="9">
        <v>0.36</v>
      </c>
      <c r="N7119" s="32">
        <f>IF('System Design'!$F$8=1,'Hourly Demand and Generation'!G7119*'System Design'!$F$21,IF('System Design'!$F$8=2,'Hourly Demand and Generation'!H7119*'System Design'!$F$21,IF('System Design'!$F$8=3,'Hourly Demand and Generation'!I7119*'System Design'!$F$21)))</f>
        <v>294.39999999999998</v>
      </c>
      <c r="O7119" s="32">
        <f>IF('System Design'!$F$8=1,'Hourly Demand and Generation'!J7119*'System Design'!$F$22,IF('System Design'!$F$8=2,'Hourly Demand and Generation'!K7119*'System Design'!$F$22,IF('System Design'!$F$8=3,'Hourly Demand and Generation'!L7119*'System Design'!$F$22)))</f>
        <v>900</v>
      </c>
      <c r="Q7119" s="32">
        <f t="shared" si="1590"/>
        <v>0</v>
      </c>
      <c r="R7119" s="32">
        <f t="shared" si="1595"/>
        <v>5400</v>
      </c>
      <c r="S7119" s="32">
        <f t="shared" si="1596"/>
        <v>0</v>
      </c>
      <c r="T7119" s="32">
        <f t="shared" si="1597"/>
        <v>21600</v>
      </c>
      <c r="U7119" s="32">
        <f t="shared" si="1598"/>
        <v>0</v>
      </c>
      <c r="V7119" s="32">
        <f t="shared" si="1591"/>
        <v>847.90000000000009</v>
      </c>
      <c r="W7119" s="32">
        <f t="shared" si="1599"/>
        <v>847.90000000000009</v>
      </c>
      <c r="X7119" s="32">
        <f t="shared" si="1600"/>
        <v>847.90000000000009</v>
      </c>
    </row>
    <row r="7120" spans="1:24" x14ac:dyDescent="0.25">
      <c r="A7120" s="2"/>
      <c r="B7120" s="2" t="s">
        <v>11</v>
      </c>
      <c r="C7120" s="2">
        <f t="shared" si="1592"/>
        <v>297</v>
      </c>
      <c r="D7120" s="2">
        <f t="shared" si="1593"/>
        <v>12</v>
      </c>
      <c r="E7120" s="2">
        <f t="shared" si="1594"/>
        <v>7116</v>
      </c>
      <c r="F7120" s="11">
        <v>346.5</v>
      </c>
      <c r="G7120" s="9">
        <v>0.64</v>
      </c>
      <c r="H7120" s="9">
        <v>0.64</v>
      </c>
      <c r="I7120" s="9">
        <v>0.64</v>
      </c>
      <c r="J7120" s="9">
        <v>0.22650183546670599</v>
      </c>
      <c r="K7120" s="9">
        <v>0.22650183546670599</v>
      </c>
      <c r="L7120" s="9">
        <v>0.33750000000000002</v>
      </c>
      <c r="N7120" s="32">
        <f>IF('System Design'!$F$8=1,'Hourly Demand and Generation'!G7120*'System Design'!$F$21,IF('System Design'!$F$8=2,'Hourly Demand and Generation'!H7120*'System Design'!$F$21,IF('System Design'!$F$8=3,'Hourly Demand and Generation'!I7120*'System Design'!$F$21)))</f>
        <v>320</v>
      </c>
      <c r="O7120" s="32">
        <f>IF('System Design'!$F$8=1,'Hourly Demand and Generation'!J7120*'System Design'!$F$22,IF('System Design'!$F$8=2,'Hourly Demand and Generation'!K7120*'System Design'!$F$22,IF('System Design'!$F$8=3,'Hourly Demand and Generation'!L7120*'System Design'!$F$22)))</f>
        <v>843.75</v>
      </c>
      <c r="Q7120" s="32">
        <f t="shared" si="1590"/>
        <v>0</v>
      </c>
      <c r="R7120" s="32">
        <f t="shared" si="1595"/>
        <v>5400</v>
      </c>
      <c r="S7120" s="32">
        <f t="shared" si="1596"/>
        <v>0</v>
      </c>
      <c r="T7120" s="32">
        <f t="shared" si="1597"/>
        <v>21600</v>
      </c>
      <c r="U7120" s="32">
        <f t="shared" si="1598"/>
        <v>0</v>
      </c>
      <c r="V7120" s="32">
        <f t="shared" si="1591"/>
        <v>817.25</v>
      </c>
      <c r="W7120" s="32">
        <f t="shared" si="1599"/>
        <v>817.25</v>
      </c>
      <c r="X7120" s="32">
        <f t="shared" si="1600"/>
        <v>817.25</v>
      </c>
    </row>
    <row r="7121" spans="1:24" x14ac:dyDescent="0.25">
      <c r="A7121" s="2"/>
      <c r="B7121" s="2" t="s">
        <v>11</v>
      </c>
      <c r="C7121" s="2">
        <f t="shared" si="1592"/>
        <v>297</v>
      </c>
      <c r="D7121" s="2">
        <f t="shared" si="1593"/>
        <v>13</v>
      </c>
      <c r="E7121" s="2">
        <f t="shared" si="1594"/>
        <v>7117</v>
      </c>
      <c r="F7121" s="11">
        <v>360</v>
      </c>
      <c r="G7121" s="9">
        <v>0.53120000000000001</v>
      </c>
      <c r="H7121" s="9">
        <v>0.56000000000000005</v>
      </c>
      <c r="I7121" s="9">
        <v>0.58879999999999999</v>
      </c>
      <c r="J7121" s="9">
        <v>0.24160195783115301</v>
      </c>
      <c r="K7121" s="9">
        <v>0.24160195783115301</v>
      </c>
      <c r="L7121" s="9">
        <v>0.36</v>
      </c>
      <c r="N7121" s="32">
        <f>IF('System Design'!$F$8=1,'Hourly Demand and Generation'!G7121*'System Design'!$F$21,IF('System Design'!$F$8=2,'Hourly Demand and Generation'!H7121*'System Design'!$F$21,IF('System Design'!$F$8=3,'Hourly Demand and Generation'!I7121*'System Design'!$F$21)))</f>
        <v>294.39999999999998</v>
      </c>
      <c r="O7121" s="32">
        <f>IF('System Design'!$F$8=1,'Hourly Demand and Generation'!J7121*'System Design'!$F$22,IF('System Design'!$F$8=2,'Hourly Demand and Generation'!K7121*'System Design'!$F$22,IF('System Design'!$F$8=3,'Hourly Demand and Generation'!L7121*'System Design'!$F$22)))</f>
        <v>900</v>
      </c>
      <c r="Q7121" s="32">
        <f t="shared" si="1590"/>
        <v>0</v>
      </c>
      <c r="R7121" s="32">
        <f t="shared" si="1595"/>
        <v>5400</v>
      </c>
      <c r="S7121" s="32">
        <f t="shared" si="1596"/>
        <v>0</v>
      </c>
      <c r="T7121" s="32">
        <f t="shared" si="1597"/>
        <v>21600</v>
      </c>
      <c r="U7121" s="32">
        <f t="shared" si="1598"/>
        <v>0</v>
      </c>
      <c r="V7121" s="32">
        <f t="shared" si="1591"/>
        <v>834.40000000000009</v>
      </c>
      <c r="W7121" s="32">
        <f t="shared" si="1599"/>
        <v>834.40000000000009</v>
      </c>
      <c r="X7121" s="32">
        <f t="shared" si="1600"/>
        <v>834.40000000000009</v>
      </c>
    </row>
    <row r="7122" spans="1:24" x14ac:dyDescent="0.25">
      <c r="A7122" s="2"/>
      <c r="B7122" s="2" t="s">
        <v>11</v>
      </c>
      <c r="C7122" s="2">
        <f t="shared" si="1592"/>
        <v>297</v>
      </c>
      <c r="D7122" s="2">
        <f t="shared" si="1593"/>
        <v>14</v>
      </c>
      <c r="E7122" s="2">
        <f t="shared" si="1594"/>
        <v>7118</v>
      </c>
      <c r="F7122" s="11">
        <v>360</v>
      </c>
      <c r="G7122" s="9">
        <v>0.42880000000000001</v>
      </c>
      <c r="H7122" s="9">
        <v>0.45440000000000003</v>
      </c>
      <c r="I7122" s="9">
        <v>0.48</v>
      </c>
      <c r="J7122" s="9">
        <v>0.25670208019559998</v>
      </c>
      <c r="K7122" s="9">
        <v>0.25670208019559998</v>
      </c>
      <c r="L7122" s="9">
        <v>0.38250000000000001</v>
      </c>
      <c r="N7122" s="32">
        <f>IF('System Design'!$F$8=1,'Hourly Demand and Generation'!G7122*'System Design'!$F$21,IF('System Design'!$F$8=2,'Hourly Demand and Generation'!H7122*'System Design'!$F$21,IF('System Design'!$F$8=3,'Hourly Demand and Generation'!I7122*'System Design'!$F$21)))</f>
        <v>240</v>
      </c>
      <c r="O7122" s="32">
        <f>IF('System Design'!$F$8=1,'Hourly Demand and Generation'!J7122*'System Design'!$F$22,IF('System Design'!$F$8=2,'Hourly Demand and Generation'!K7122*'System Design'!$F$22,IF('System Design'!$F$8=3,'Hourly Demand and Generation'!L7122*'System Design'!$F$22)))</f>
        <v>956.25</v>
      </c>
      <c r="Q7122" s="32">
        <f t="shared" si="1590"/>
        <v>0</v>
      </c>
      <c r="R7122" s="32">
        <f t="shared" si="1595"/>
        <v>5400</v>
      </c>
      <c r="S7122" s="32">
        <f t="shared" si="1596"/>
        <v>0</v>
      </c>
      <c r="T7122" s="32">
        <f t="shared" si="1597"/>
        <v>21600</v>
      </c>
      <c r="U7122" s="32">
        <f t="shared" si="1598"/>
        <v>0</v>
      </c>
      <c r="V7122" s="32">
        <f t="shared" si="1591"/>
        <v>836.25</v>
      </c>
      <c r="W7122" s="32">
        <f t="shared" si="1599"/>
        <v>836.25</v>
      </c>
      <c r="X7122" s="32">
        <f t="shared" si="1600"/>
        <v>836.25</v>
      </c>
    </row>
    <row r="7123" spans="1:24" x14ac:dyDescent="0.25">
      <c r="A7123" s="2"/>
      <c r="B7123" s="2" t="s">
        <v>11</v>
      </c>
      <c r="C7123" s="2">
        <f t="shared" si="1592"/>
        <v>297</v>
      </c>
      <c r="D7123" s="2">
        <f t="shared" si="1593"/>
        <v>15</v>
      </c>
      <c r="E7123" s="2">
        <f t="shared" si="1594"/>
        <v>7119</v>
      </c>
      <c r="F7123" s="11">
        <v>382.5</v>
      </c>
      <c r="G7123" s="9">
        <v>0.32</v>
      </c>
      <c r="H7123" s="9">
        <v>0.34560000000000002</v>
      </c>
      <c r="I7123" s="9">
        <v>0.37119999999999997</v>
      </c>
      <c r="J7123" s="9">
        <v>0.271802202560047</v>
      </c>
      <c r="K7123" s="9">
        <v>0.271802202560047</v>
      </c>
      <c r="L7123" s="9">
        <v>0.40500000000000003</v>
      </c>
      <c r="N7123" s="32">
        <f>IF('System Design'!$F$8=1,'Hourly Demand and Generation'!G7123*'System Design'!$F$21,IF('System Design'!$F$8=2,'Hourly Demand and Generation'!H7123*'System Design'!$F$21,IF('System Design'!$F$8=3,'Hourly Demand and Generation'!I7123*'System Design'!$F$21)))</f>
        <v>185.6</v>
      </c>
      <c r="O7123" s="32">
        <f>IF('System Design'!$F$8=1,'Hourly Demand and Generation'!J7123*'System Design'!$F$22,IF('System Design'!$F$8=2,'Hourly Demand and Generation'!K7123*'System Design'!$F$22,IF('System Design'!$F$8=3,'Hourly Demand and Generation'!L7123*'System Design'!$F$22)))</f>
        <v>1012.5000000000001</v>
      </c>
      <c r="Q7123" s="32">
        <f t="shared" si="1590"/>
        <v>0</v>
      </c>
      <c r="R7123" s="32">
        <f t="shared" si="1595"/>
        <v>5400</v>
      </c>
      <c r="S7123" s="32">
        <f t="shared" si="1596"/>
        <v>0</v>
      </c>
      <c r="T7123" s="32">
        <f t="shared" si="1597"/>
        <v>21600</v>
      </c>
      <c r="U7123" s="32">
        <f t="shared" si="1598"/>
        <v>0</v>
      </c>
      <c r="V7123" s="32">
        <f t="shared" si="1591"/>
        <v>815.60000000000014</v>
      </c>
      <c r="W7123" s="32">
        <f t="shared" si="1599"/>
        <v>815.60000000000014</v>
      </c>
      <c r="X7123" s="32">
        <f t="shared" si="1600"/>
        <v>815.60000000000014</v>
      </c>
    </row>
    <row r="7124" spans="1:24" x14ac:dyDescent="0.25">
      <c r="A7124" s="2"/>
      <c r="B7124" s="2" t="s">
        <v>11</v>
      </c>
      <c r="C7124" s="2">
        <f t="shared" si="1592"/>
        <v>297</v>
      </c>
      <c r="D7124" s="2">
        <f t="shared" si="1593"/>
        <v>16</v>
      </c>
      <c r="E7124" s="2">
        <f t="shared" si="1594"/>
        <v>7120</v>
      </c>
      <c r="F7124" s="11">
        <v>405</v>
      </c>
      <c r="G7124" s="9">
        <v>0.2112</v>
      </c>
      <c r="H7124" s="9">
        <v>0.24</v>
      </c>
      <c r="I7124" s="9">
        <v>0.26879999999999998</v>
      </c>
      <c r="J7124" s="9">
        <v>0.271802202560047</v>
      </c>
      <c r="K7124" s="9">
        <v>0.271802202560047</v>
      </c>
      <c r="L7124" s="9">
        <v>0.40500000000000003</v>
      </c>
      <c r="N7124" s="32">
        <f>IF('System Design'!$F$8=1,'Hourly Demand and Generation'!G7124*'System Design'!$F$21,IF('System Design'!$F$8=2,'Hourly Demand and Generation'!H7124*'System Design'!$F$21,IF('System Design'!$F$8=3,'Hourly Demand and Generation'!I7124*'System Design'!$F$21)))</f>
        <v>134.4</v>
      </c>
      <c r="O7124" s="32">
        <f>IF('System Design'!$F$8=1,'Hourly Demand and Generation'!J7124*'System Design'!$F$22,IF('System Design'!$F$8=2,'Hourly Demand and Generation'!K7124*'System Design'!$F$22,IF('System Design'!$F$8=3,'Hourly Demand and Generation'!L7124*'System Design'!$F$22)))</f>
        <v>1012.5000000000001</v>
      </c>
      <c r="Q7124" s="32">
        <f t="shared" si="1590"/>
        <v>0</v>
      </c>
      <c r="R7124" s="32">
        <f t="shared" si="1595"/>
        <v>5400</v>
      </c>
      <c r="S7124" s="32">
        <f t="shared" si="1596"/>
        <v>0</v>
      </c>
      <c r="T7124" s="32">
        <f t="shared" si="1597"/>
        <v>21600</v>
      </c>
      <c r="U7124" s="32">
        <f t="shared" si="1598"/>
        <v>0</v>
      </c>
      <c r="V7124" s="32">
        <f t="shared" si="1591"/>
        <v>741.90000000000009</v>
      </c>
      <c r="W7124" s="32">
        <f t="shared" si="1599"/>
        <v>741.90000000000009</v>
      </c>
      <c r="X7124" s="32">
        <f t="shared" si="1600"/>
        <v>741.90000000000009</v>
      </c>
    </row>
    <row r="7125" spans="1:24" x14ac:dyDescent="0.25">
      <c r="A7125" s="2"/>
      <c r="B7125" s="2" t="s">
        <v>11</v>
      </c>
      <c r="C7125" s="2">
        <f t="shared" si="1592"/>
        <v>297</v>
      </c>
      <c r="D7125" s="2">
        <f t="shared" si="1593"/>
        <v>17</v>
      </c>
      <c r="E7125" s="2">
        <f t="shared" si="1594"/>
        <v>7121</v>
      </c>
      <c r="F7125" s="11">
        <v>427.5</v>
      </c>
      <c r="G7125" s="9">
        <v>0.10879999999999999</v>
      </c>
      <c r="H7125" s="9">
        <v>0.13439999999999999</v>
      </c>
      <c r="I7125" s="9">
        <v>0.16</v>
      </c>
      <c r="J7125" s="9">
        <v>0.30200244728894099</v>
      </c>
      <c r="K7125" s="9">
        <v>0.30200244728894099</v>
      </c>
      <c r="L7125" s="9">
        <v>0.45</v>
      </c>
      <c r="N7125" s="32">
        <f>IF('System Design'!$F$8=1,'Hourly Demand and Generation'!G7125*'System Design'!$F$21,IF('System Design'!$F$8=2,'Hourly Demand and Generation'!H7125*'System Design'!$F$21,IF('System Design'!$F$8=3,'Hourly Demand and Generation'!I7125*'System Design'!$F$21)))</f>
        <v>80</v>
      </c>
      <c r="O7125" s="32">
        <f>IF('System Design'!$F$8=1,'Hourly Demand and Generation'!J7125*'System Design'!$F$22,IF('System Design'!$F$8=2,'Hourly Demand and Generation'!K7125*'System Design'!$F$22,IF('System Design'!$F$8=3,'Hourly Demand and Generation'!L7125*'System Design'!$F$22)))</f>
        <v>1125</v>
      </c>
      <c r="Q7125" s="32">
        <f t="shared" si="1590"/>
        <v>0</v>
      </c>
      <c r="R7125" s="32">
        <f t="shared" si="1595"/>
        <v>5400</v>
      </c>
      <c r="S7125" s="32">
        <f t="shared" si="1596"/>
        <v>0</v>
      </c>
      <c r="T7125" s="32">
        <f t="shared" si="1597"/>
        <v>21600</v>
      </c>
      <c r="U7125" s="32">
        <f t="shared" si="1598"/>
        <v>0</v>
      </c>
      <c r="V7125" s="32">
        <f t="shared" si="1591"/>
        <v>777.5</v>
      </c>
      <c r="W7125" s="32">
        <f t="shared" si="1599"/>
        <v>777.5</v>
      </c>
      <c r="X7125" s="32">
        <f t="shared" si="1600"/>
        <v>777.5</v>
      </c>
    </row>
    <row r="7126" spans="1:24" x14ac:dyDescent="0.25">
      <c r="A7126" s="2"/>
      <c r="B7126" s="2" t="s">
        <v>11</v>
      </c>
      <c r="C7126" s="2">
        <f t="shared" si="1592"/>
        <v>297</v>
      </c>
      <c r="D7126" s="2">
        <f t="shared" si="1593"/>
        <v>18</v>
      </c>
      <c r="E7126" s="2">
        <f t="shared" si="1594"/>
        <v>7122</v>
      </c>
      <c r="F7126" s="11">
        <v>450</v>
      </c>
      <c r="G7126" s="9">
        <v>5.1200000000000002E-2</v>
      </c>
      <c r="H7126" s="9">
        <v>0.08</v>
      </c>
      <c r="I7126" s="9">
        <v>0.10879999999999999</v>
      </c>
      <c r="J7126" s="9">
        <v>0.28690232492449402</v>
      </c>
      <c r="K7126" s="9">
        <v>0.28690232492449402</v>
      </c>
      <c r="L7126" s="9">
        <v>0.42749999999999999</v>
      </c>
      <c r="N7126" s="32">
        <f>IF('System Design'!$F$8=1,'Hourly Demand and Generation'!G7126*'System Design'!$F$21,IF('System Design'!$F$8=2,'Hourly Demand and Generation'!H7126*'System Design'!$F$21,IF('System Design'!$F$8=3,'Hourly Demand and Generation'!I7126*'System Design'!$F$21)))</f>
        <v>54.4</v>
      </c>
      <c r="O7126" s="32">
        <f>IF('System Design'!$F$8=1,'Hourly Demand and Generation'!J7126*'System Design'!$F$22,IF('System Design'!$F$8=2,'Hourly Demand and Generation'!K7126*'System Design'!$F$22,IF('System Design'!$F$8=3,'Hourly Demand and Generation'!L7126*'System Design'!$F$22)))</f>
        <v>1068.75</v>
      </c>
      <c r="Q7126" s="32">
        <f t="shared" si="1590"/>
        <v>0</v>
      </c>
      <c r="R7126" s="32">
        <f t="shared" si="1595"/>
        <v>5400</v>
      </c>
      <c r="S7126" s="32">
        <f t="shared" si="1596"/>
        <v>0</v>
      </c>
      <c r="T7126" s="32">
        <f t="shared" si="1597"/>
        <v>21600</v>
      </c>
      <c r="U7126" s="32">
        <f t="shared" si="1598"/>
        <v>0</v>
      </c>
      <c r="V7126" s="32">
        <f t="shared" si="1591"/>
        <v>673.15000000000009</v>
      </c>
      <c r="W7126" s="32">
        <f t="shared" si="1599"/>
        <v>673.15000000000009</v>
      </c>
      <c r="X7126" s="32">
        <f t="shared" si="1600"/>
        <v>673.15000000000009</v>
      </c>
    </row>
    <row r="7127" spans="1:24" x14ac:dyDescent="0.25">
      <c r="A7127" s="2"/>
      <c r="B7127" s="2" t="s">
        <v>11</v>
      </c>
      <c r="C7127" s="2">
        <f t="shared" si="1592"/>
        <v>297</v>
      </c>
      <c r="D7127" s="2">
        <f t="shared" si="1593"/>
        <v>19</v>
      </c>
      <c r="E7127" s="2">
        <f t="shared" si="1594"/>
        <v>7123</v>
      </c>
      <c r="F7127" s="11">
        <v>436.5</v>
      </c>
      <c r="G7127" s="9">
        <v>0</v>
      </c>
      <c r="H7127" s="9">
        <v>2.5600000000000001E-2</v>
      </c>
      <c r="I7127" s="9">
        <v>5.1200000000000002E-2</v>
      </c>
      <c r="J7127" s="9">
        <v>0.271802202560047</v>
      </c>
      <c r="K7127" s="9">
        <v>0.271802202560047</v>
      </c>
      <c r="L7127" s="9">
        <v>0.40500000000000003</v>
      </c>
      <c r="N7127" s="32">
        <f>IF('System Design'!$F$8=1,'Hourly Demand and Generation'!G7127*'System Design'!$F$21,IF('System Design'!$F$8=2,'Hourly Demand and Generation'!H7127*'System Design'!$F$21,IF('System Design'!$F$8=3,'Hourly Demand and Generation'!I7127*'System Design'!$F$21)))</f>
        <v>25.6</v>
      </c>
      <c r="O7127" s="32">
        <f>IF('System Design'!$F$8=1,'Hourly Demand and Generation'!J7127*'System Design'!$F$22,IF('System Design'!$F$8=2,'Hourly Demand and Generation'!K7127*'System Design'!$F$22,IF('System Design'!$F$8=3,'Hourly Demand and Generation'!L7127*'System Design'!$F$22)))</f>
        <v>1012.5000000000001</v>
      </c>
      <c r="Q7127" s="32">
        <f t="shared" si="1590"/>
        <v>0</v>
      </c>
      <c r="R7127" s="32">
        <f t="shared" si="1595"/>
        <v>5400</v>
      </c>
      <c r="S7127" s="32">
        <f t="shared" si="1596"/>
        <v>0</v>
      </c>
      <c r="T7127" s="32">
        <f t="shared" si="1597"/>
        <v>21600</v>
      </c>
      <c r="U7127" s="32">
        <f t="shared" si="1598"/>
        <v>0</v>
      </c>
      <c r="V7127" s="32">
        <f t="shared" si="1591"/>
        <v>601.60000000000014</v>
      </c>
      <c r="W7127" s="32">
        <f t="shared" si="1599"/>
        <v>601.60000000000014</v>
      </c>
      <c r="X7127" s="32">
        <f t="shared" si="1600"/>
        <v>601.60000000000014</v>
      </c>
    </row>
    <row r="7128" spans="1:24" x14ac:dyDescent="0.25">
      <c r="A7128" s="2"/>
      <c r="B7128" s="2" t="s">
        <v>11</v>
      </c>
      <c r="C7128" s="2">
        <f t="shared" si="1592"/>
        <v>297</v>
      </c>
      <c r="D7128" s="2">
        <f t="shared" si="1593"/>
        <v>20</v>
      </c>
      <c r="E7128" s="2">
        <f t="shared" si="1594"/>
        <v>7124</v>
      </c>
      <c r="F7128" s="11">
        <v>427.5</v>
      </c>
      <c r="G7128" s="9">
        <v>0</v>
      </c>
      <c r="H7128" s="9">
        <v>0</v>
      </c>
      <c r="I7128" s="9">
        <v>0</v>
      </c>
      <c r="J7128" s="9">
        <v>0.271802202560047</v>
      </c>
      <c r="K7128" s="9">
        <v>0.271802202560047</v>
      </c>
      <c r="L7128" s="9">
        <v>0.40500000000000003</v>
      </c>
      <c r="N7128" s="32">
        <f>IF('System Design'!$F$8=1,'Hourly Demand and Generation'!G7128*'System Design'!$F$21,IF('System Design'!$F$8=2,'Hourly Demand and Generation'!H7128*'System Design'!$F$21,IF('System Design'!$F$8=3,'Hourly Demand and Generation'!I7128*'System Design'!$F$21)))</f>
        <v>0</v>
      </c>
      <c r="O7128" s="32">
        <f>IF('System Design'!$F$8=1,'Hourly Demand and Generation'!J7128*'System Design'!$F$22,IF('System Design'!$F$8=2,'Hourly Demand and Generation'!K7128*'System Design'!$F$22,IF('System Design'!$F$8=3,'Hourly Demand and Generation'!L7128*'System Design'!$F$22)))</f>
        <v>1012.5000000000001</v>
      </c>
      <c r="Q7128" s="32">
        <f t="shared" si="1590"/>
        <v>0</v>
      </c>
      <c r="R7128" s="32">
        <f t="shared" si="1595"/>
        <v>5400</v>
      </c>
      <c r="S7128" s="32">
        <f t="shared" si="1596"/>
        <v>0</v>
      </c>
      <c r="T7128" s="32">
        <f t="shared" si="1597"/>
        <v>21600</v>
      </c>
      <c r="U7128" s="32">
        <f t="shared" si="1598"/>
        <v>0</v>
      </c>
      <c r="V7128" s="32">
        <f t="shared" si="1591"/>
        <v>585.00000000000011</v>
      </c>
      <c r="W7128" s="32">
        <f t="shared" si="1599"/>
        <v>585.00000000000011</v>
      </c>
      <c r="X7128" s="32">
        <f t="shared" si="1600"/>
        <v>585.00000000000011</v>
      </c>
    </row>
    <row r="7129" spans="1:24" x14ac:dyDescent="0.25">
      <c r="A7129" s="2"/>
      <c r="B7129" s="2" t="s">
        <v>11</v>
      </c>
      <c r="C7129" s="2">
        <f t="shared" si="1592"/>
        <v>297</v>
      </c>
      <c r="D7129" s="2">
        <f t="shared" si="1593"/>
        <v>21</v>
      </c>
      <c r="E7129" s="2">
        <f t="shared" si="1594"/>
        <v>7125</v>
      </c>
      <c r="F7129" s="11">
        <v>405</v>
      </c>
      <c r="G7129" s="9">
        <v>0</v>
      </c>
      <c r="H7129" s="9">
        <v>0</v>
      </c>
      <c r="I7129" s="9">
        <v>0</v>
      </c>
      <c r="J7129" s="9">
        <v>0.271802202560047</v>
      </c>
      <c r="K7129" s="9">
        <v>0.271802202560047</v>
      </c>
      <c r="L7129" s="9">
        <v>0.40500000000000003</v>
      </c>
      <c r="N7129" s="32">
        <f>IF('System Design'!$F$8=1,'Hourly Demand and Generation'!G7129*'System Design'!$F$21,IF('System Design'!$F$8=2,'Hourly Demand and Generation'!H7129*'System Design'!$F$21,IF('System Design'!$F$8=3,'Hourly Demand and Generation'!I7129*'System Design'!$F$21)))</f>
        <v>0</v>
      </c>
      <c r="O7129" s="32">
        <f>IF('System Design'!$F$8=1,'Hourly Demand and Generation'!J7129*'System Design'!$F$22,IF('System Design'!$F$8=2,'Hourly Demand and Generation'!K7129*'System Design'!$F$22,IF('System Design'!$F$8=3,'Hourly Demand and Generation'!L7129*'System Design'!$F$22)))</f>
        <v>1012.5000000000001</v>
      </c>
      <c r="Q7129" s="32">
        <f t="shared" si="1590"/>
        <v>0</v>
      </c>
      <c r="R7129" s="32">
        <f t="shared" si="1595"/>
        <v>5400</v>
      </c>
      <c r="S7129" s="32">
        <f t="shared" si="1596"/>
        <v>0</v>
      </c>
      <c r="T7129" s="32">
        <f t="shared" si="1597"/>
        <v>21600</v>
      </c>
      <c r="U7129" s="32">
        <f t="shared" si="1598"/>
        <v>0</v>
      </c>
      <c r="V7129" s="32">
        <f t="shared" si="1591"/>
        <v>607.50000000000011</v>
      </c>
      <c r="W7129" s="32">
        <f t="shared" si="1599"/>
        <v>607.50000000000011</v>
      </c>
      <c r="X7129" s="32">
        <f t="shared" si="1600"/>
        <v>607.50000000000011</v>
      </c>
    </row>
    <row r="7130" spans="1:24" x14ac:dyDescent="0.25">
      <c r="A7130" s="2"/>
      <c r="B7130" s="2" t="s">
        <v>11</v>
      </c>
      <c r="C7130" s="2">
        <f t="shared" si="1592"/>
        <v>297</v>
      </c>
      <c r="D7130" s="2">
        <f t="shared" si="1593"/>
        <v>22</v>
      </c>
      <c r="E7130" s="2">
        <f t="shared" si="1594"/>
        <v>7126</v>
      </c>
      <c r="F7130" s="11">
        <v>382.5</v>
      </c>
      <c r="G7130" s="9">
        <v>0</v>
      </c>
      <c r="H7130" s="9">
        <v>0</v>
      </c>
      <c r="I7130" s="9">
        <v>0</v>
      </c>
      <c r="J7130" s="9">
        <v>0.28690232492449402</v>
      </c>
      <c r="K7130" s="9">
        <v>0.28690232492449402</v>
      </c>
      <c r="L7130" s="9">
        <v>0.42749999999999999</v>
      </c>
      <c r="N7130" s="32">
        <f>IF('System Design'!$F$8=1,'Hourly Demand and Generation'!G7130*'System Design'!$F$21,IF('System Design'!$F$8=2,'Hourly Demand and Generation'!H7130*'System Design'!$F$21,IF('System Design'!$F$8=3,'Hourly Demand and Generation'!I7130*'System Design'!$F$21)))</f>
        <v>0</v>
      </c>
      <c r="O7130" s="32">
        <f>IF('System Design'!$F$8=1,'Hourly Demand and Generation'!J7130*'System Design'!$F$22,IF('System Design'!$F$8=2,'Hourly Demand and Generation'!K7130*'System Design'!$F$22,IF('System Design'!$F$8=3,'Hourly Demand and Generation'!L7130*'System Design'!$F$22)))</f>
        <v>1068.75</v>
      </c>
      <c r="Q7130" s="32">
        <f t="shared" si="1590"/>
        <v>0</v>
      </c>
      <c r="R7130" s="32">
        <f t="shared" si="1595"/>
        <v>5400</v>
      </c>
      <c r="S7130" s="32">
        <f t="shared" si="1596"/>
        <v>0</v>
      </c>
      <c r="T7130" s="32">
        <f t="shared" si="1597"/>
        <v>21600</v>
      </c>
      <c r="U7130" s="32">
        <f t="shared" si="1598"/>
        <v>0</v>
      </c>
      <c r="V7130" s="32">
        <f t="shared" si="1591"/>
        <v>686.25</v>
      </c>
      <c r="W7130" s="32">
        <f t="shared" si="1599"/>
        <v>686.25</v>
      </c>
      <c r="X7130" s="32">
        <f t="shared" si="1600"/>
        <v>686.25</v>
      </c>
    </row>
    <row r="7131" spans="1:24" x14ac:dyDescent="0.25">
      <c r="A7131" s="2"/>
      <c r="B7131" s="2" t="s">
        <v>11</v>
      </c>
      <c r="C7131" s="2">
        <f t="shared" si="1592"/>
        <v>297</v>
      </c>
      <c r="D7131" s="2">
        <f t="shared" si="1593"/>
        <v>23</v>
      </c>
      <c r="E7131" s="2">
        <f t="shared" si="1594"/>
        <v>7127</v>
      </c>
      <c r="F7131" s="11">
        <v>360</v>
      </c>
      <c r="G7131" s="9">
        <v>0</v>
      </c>
      <c r="H7131" s="9">
        <v>0</v>
      </c>
      <c r="I7131" s="9">
        <v>0</v>
      </c>
      <c r="J7131" s="9">
        <v>0.24160195783115301</v>
      </c>
      <c r="K7131" s="9">
        <v>0.24160195783115301</v>
      </c>
      <c r="L7131" s="9">
        <v>0.36</v>
      </c>
      <c r="N7131" s="32">
        <f>IF('System Design'!$F$8=1,'Hourly Demand and Generation'!G7131*'System Design'!$F$21,IF('System Design'!$F$8=2,'Hourly Demand and Generation'!H7131*'System Design'!$F$21,IF('System Design'!$F$8=3,'Hourly Demand and Generation'!I7131*'System Design'!$F$21)))</f>
        <v>0</v>
      </c>
      <c r="O7131" s="32">
        <f>IF('System Design'!$F$8=1,'Hourly Demand and Generation'!J7131*'System Design'!$F$22,IF('System Design'!$F$8=2,'Hourly Demand and Generation'!K7131*'System Design'!$F$22,IF('System Design'!$F$8=3,'Hourly Demand and Generation'!L7131*'System Design'!$F$22)))</f>
        <v>900</v>
      </c>
      <c r="Q7131" s="32">
        <f t="shared" si="1590"/>
        <v>0</v>
      </c>
      <c r="R7131" s="32">
        <f t="shared" si="1595"/>
        <v>5400</v>
      </c>
      <c r="S7131" s="32">
        <f t="shared" si="1596"/>
        <v>0</v>
      </c>
      <c r="T7131" s="32">
        <f t="shared" si="1597"/>
        <v>21600</v>
      </c>
      <c r="U7131" s="32">
        <f t="shared" si="1598"/>
        <v>0</v>
      </c>
      <c r="V7131" s="32">
        <f t="shared" si="1591"/>
        <v>540</v>
      </c>
      <c r="W7131" s="32">
        <f t="shared" si="1599"/>
        <v>540</v>
      </c>
      <c r="X7131" s="32">
        <f t="shared" si="1600"/>
        <v>540</v>
      </c>
    </row>
    <row r="7132" spans="1:24" x14ac:dyDescent="0.25">
      <c r="A7132" s="2"/>
      <c r="B7132" s="2" t="s">
        <v>11</v>
      </c>
      <c r="C7132" s="2">
        <f t="shared" si="1592"/>
        <v>297</v>
      </c>
      <c r="D7132" s="2">
        <f t="shared" si="1593"/>
        <v>24</v>
      </c>
      <c r="E7132" s="2">
        <f t="shared" si="1594"/>
        <v>7128</v>
      </c>
      <c r="F7132" s="11">
        <v>315</v>
      </c>
      <c r="G7132" s="9">
        <v>0</v>
      </c>
      <c r="H7132" s="9">
        <v>0</v>
      </c>
      <c r="I7132" s="9">
        <v>0</v>
      </c>
      <c r="J7132" s="9">
        <v>0.24160195783115301</v>
      </c>
      <c r="K7132" s="9">
        <v>0.24160195783115301</v>
      </c>
      <c r="L7132" s="9">
        <v>0.36</v>
      </c>
      <c r="N7132" s="32">
        <f>IF('System Design'!$F$8=1,'Hourly Demand and Generation'!G7132*'System Design'!$F$21,IF('System Design'!$F$8=2,'Hourly Demand and Generation'!H7132*'System Design'!$F$21,IF('System Design'!$F$8=3,'Hourly Demand and Generation'!I7132*'System Design'!$F$21)))</f>
        <v>0</v>
      </c>
      <c r="O7132" s="32">
        <f>IF('System Design'!$F$8=1,'Hourly Demand and Generation'!J7132*'System Design'!$F$22,IF('System Design'!$F$8=2,'Hourly Demand and Generation'!K7132*'System Design'!$F$22,IF('System Design'!$F$8=3,'Hourly Demand and Generation'!L7132*'System Design'!$F$22)))</f>
        <v>900</v>
      </c>
      <c r="Q7132" s="32">
        <f t="shared" si="1590"/>
        <v>0</v>
      </c>
      <c r="R7132" s="32">
        <f t="shared" si="1595"/>
        <v>5400</v>
      </c>
      <c r="S7132" s="32">
        <f t="shared" si="1596"/>
        <v>0</v>
      </c>
      <c r="T7132" s="32">
        <f t="shared" si="1597"/>
        <v>21600</v>
      </c>
      <c r="U7132" s="32">
        <f t="shared" si="1598"/>
        <v>0</v>
      </c>
      <c r="V7132" s="32">
        <f t="shared" si="1591"/>
        <v>585</v>
      </c>
      <c r="W7132" s="32">
        <f t="shared" si="1599"/>
        <v>585</v>
      </c>
      <c r="X7132" s="32">
        <f t="shared" si="1600"/>
        <v>585</v>
      </c>
    </row>
    <row r="7133" spans="1:24" x14ac:dyDescent="0.25">
      <c r="A7133" s="2"/>
      <c r="B7133" s="2" t="s">
        <v>11</v>
      </c>
      <c r="C7133" s="2">
        <f>C7132+1</f>
        <v>298</v>
      </c>
      <c r="D7133" s="2">
        <v>1</v>
      </c>
      <c r="E7133" s="2">
        <f t="shared" si="1594"/>
        <v>7129</v>
      </c>
      <c r="F7133" s="11">
        <v>270</v>
      </c>
      <c r="G7133" s="9">
        <v>0</v>
      </c>
      <c r="H7133" s="9">
        <v>0</v>
      </c>
      <c r="I7133" s="9">
        <v>0</v>
      </c>
      <c r="J7133" s="9">
        <v>0.33043907987332</v>
      </c>
      <c r="K7133" s="9">
        <v>0.33043907987332</v>
      </c>
      <c r="L7133" s="9">
        <v>0.33043907987332</v>
      </c>
      <c r="N7133" s="32">
        <f>IF('System Design'!$F$8=1,'Hourly Demand and Generation'!G7133*'System Design'!$F$21,IF('System Design'!$F$8=2,'Hourly Demand and Generation'!H7133*'System Design'!$F$21,IF('System Design'!$F$8=3,'Hourly Demand and Generation'!I7133*'System Design'!$F$21)))</f>
        <v>0</v>
      </c>
      <c r="O7133" s="32">
        <f>IF('System Design'!$F$8=1,'Hourly Demand and Generation'!J7133*'System Design'!$F$22,IF('System Design'!$F$8=2,'Hourly Demand and Generation'!K7133*'System Design'!$F$22,IF('System Design'!$F$8=3,'Hourly Demand and Generation'!L7133*'System Design'!$F$22)))</f>
        <v>826.09769968329999</v>
      </c>
      <c r="Q7133" s="32">
        <f t="shared" si="1590"/>
        <v>0</v>
      </c>
      <c r="R7133" s="32">
        <f t="shared" si="1595"/>
        <v>5400</v>
      </c>
      <c r="S7133" s="32">
        <f t="shared" si="1596"/>
        <v>0</v>
      </c>
      <c r="T7133" s="32">
        <f t="shared" si="1597"/>
        <v>21600</v>
      </c>
      <c r="U7133" s="32">
        <f t="shared" si="1598"/>
        <v>0</v>
      </c>
      <c r="V7133" s="32">
        <f t="shared" si="1591"/>
        <v>556.09769968329999</v>
      </c>
      <c r="W7133" s="32">
        <f t="shared" si="1599"/>
        <v>556.09769968329999</v>
      </c>
      <c r="X7133" s="32">
        <f t="shared" si="1600"/>
        <v>556.09769968329999</v>
      </c>
    </row>
    <row r="7134" spans="1:24" x14ac:dyDescent="0.25">
      <c r="A7134" s="2"/>
      <c r="B7134" s="2" t="s">
        <v>11</v>
      </c>
      <c r="C7134" s="2">
        <f>C7133</f>
        <v>298</v>
      </c>
      <c r="D7134" s="2">
        <f>D7133+1</f>
        <v>2</v>
      </c>
      <c r="E7134" s="2">
        <f t="shared" si="1594"/>
        <v>7130</v>
      </c>
      <c r="F7134" s="11">
        <v>247.5</v>
      </c>
      <c r="G7134" s="9">
        <v>0</v>
      </c>
      <c r="H7134" s="9">
        <v>0</v>
      </c>
      <c r="I7134" s="9">
        <v>0</v>
      </c>
      <c r="J7134" s="9">
        <v>0.29739517188598802</v>
      </c>
      <c r="K7134" s="9">
        <v>0.29739517188598802</v>
      </c>
      <c r="L7134" s="9">
        <v>0.29739517188598802</v>
      </c>
      <c r="N7134" s="32">
        <f>IF('System Design'!$F$8=1,'Hourly Demand and Generation'!G7134*'System Design'!$F$21,IF('System Design'!$F$8=2,'Hourly Demand and Generation'!H7134*'System Design'!$F$21,IF('System Design'!$F$8=3,'Hourly Demand and Generation'!I7134*'System Design'!$F$21)))</f>
        <v>0</v>
      </c>
      <c r="O7134" s="32">
        <f>IF('System Design'!$F$8=1,'Hourly Demand and Generation'!J7134*'System Design'!$F$22,IF('System Design'!$F$8=2,'Hourly Demand and Generation'!K7134*'System Design'!$F$22,IF('System Design'!$F$8=3,'Hourly Demand and Generation'!L7134*'System Design'!$F$22)))</f>
        <v>743.48792971497005</v>
      </c>
      <c r="Q7134" s="32">
        <f t="shared" si="1590"/>
        <v>0</v>
      </c>
      <c r="R7134" s="32">
        <f t="shared" si="1595"/>
        <v>5400</v>
      </c>
      <c r="S7134" s="32">
        <f t="shared" si="1596"/>
        <v>0</v>
      </c>
      <c r="T7134" s="32">
        <f t="shared" si="1597"/>
        <v>21600</v>
      </c>
      <c r="U7134" s="32">
        <f t="shared" si="1598"/>
        <v>0</v>
      </c>
      <c r="V7134" s="32">
        <f t="shared" si="1591"/>
        <v>495.98792971497005</v>
      </c>
      <c r="W7134" s="32">
        <f t="shared" si="1599"/>
        <v>495.98792971497005</v>
      </c>
      <c r="X7134" s="32">
        <f t="shared" si="1600"/>
        <v>495.98792971497005</v>
      </c>
    </row>
    <row r="7135" spans="1:24" x14ac:dyDescent="0.25">
      <c r="A7135" s="2"/>
      <c r="B7135" s="2" t="s">
        <v>11</v>
      </c>
      <c r="C7135" s="2">
        <f t="shared" ref="C7135:C7156" si="1601">C7134</f>
        <v>298</v>
      </c>
      <c r="D7135" s="2">
        <f t="shared" ref="D7135:D7156" si="1602">D7134+1</f>
        <v>3</v>
      </c>
      <c r="E7135" s="2">
        <f t="shared" si="1594"/>
        <v>7131</v>
      </c>
      <c r="F7135" s="11">
        <v>225</v>
      </c>
      <c r="G7135" s="9">
        <v>0</v>
      </c>
      <c r="H7135" s="9">
        <v>0</v>
      </c>
      <c r="I7135" s="9">
        <v>0</v>
      </c>
      <c r="J7135" s="9">
        <v>0.29739517188598802</v>
      </c>
      <c r="K7135" s="9">
        <v>0.29739517188598802</v>
      </c>
      <c r="L7135" s="9">
        <v>0.29739517188598802</v>
      </c>
      <c r="N7135" s="32">
        <f>IF('System Design'!$F$8=1,'Hourly Demand and Generation'!G7135*'System Design'!$F$21,IF('System Design'!$F$8=2,'Hourly Demand and Generation'!H7135*'System Design'!$F$21,IF('System Design'!$F$8=3,'Hourly Demand and Generation'!I7135*'System Design'!$F$21)))</f>
        <v>0</v>
      </c>
      <c r="O7135" s="32">
        <f>IF('System Design'!$F$8=1,'Hourly Demand and Generation'!J7135*'System Design'!$F$22,IF('System Design'!$F$8=2,'Hourly Demand and Generation'!K7135*'System Design'!$F$22,IF('System Design'!$F$8=3,'Hourly Demand and Generation'!L7135*'System Design'!$F$22)))</f>
        <v>743.48792971497005</v>
      </c>
      <c r="Q7135" s="32">
        <f t="shared" si="1590"/>
        <v>0</v>
      </c>
      <c r="R7135" s="32">
        <f t="shared" si="1595"/>
        <v>5400</v>
      </c>
      <c r="S7135" s="32">
        <f t="shared" si="1596"/>
        <v>0</v>
      </c>
      <c r="T7135" s="32">
        <f t="shared" si="1597"/>
        <v>21600</v>
      </c>
      <c r="U7135" s="32">
        <f t="shared" si="1598"/>
        <v>0</v>
      </c>
      <c r="V7135" s="32">
        <f t="shared" si="1591"/>
        <v>518.48792971497005</v>
      </c>
      <c r="W7135" s="32">
        <f t="shared" si="1599"/>
        <v>518.48792971497005</v>
      </c>
      <c r="X7135" s="32">
        <f t="shared" si="1600"/>
        <v>518.48792971497005</v>
      </c>
    </row>
    <row r="7136" spans="1:24" x14ac:dyDescent="0.25">
      <c r="A7136" s="2"/>
      <c r="B7136" s="2" t="s">
        <v>11</v>
      </c>
      <c r="C7136" s="2">
        <f t="shared" si="1601"/>
        <v>298</v>
      </c>
      <c r="D7136" s="2">
        <f t="shared" si="1602"/>
        <v>4</v>
      </c>
      <c r="E7136" s="2">
        <f t="shared" si="1594"/>
        <v>7132</v>
      </c>
      <c r="F7136" s="11">
        <v>270</v>
      </c>
      <c r="G7136" s="9">
        <v>0</v>
      </c>
      <c r="H7136" s="9">
        <v>0</v>
      </c>
      <c r="I7136" s="9">
        <v>0</v>
      </c>
      <c r="J7136" s="9">
        <v>0.33043907987332</v>
      </c>
      <c r="K7136" s="9">
        <v>0.33043907987332</v>
      </c>
      <c r="L7136" s="9">
        <v>0.33043907987332</v>
      </c>
      <c r="N7136" s="32">
        <f>IF('System Design'!$F$8=1,'Hourly Demand and Generation'!G7136*'System Design'!$F$21,IF('System Design'!$F$8=2,'Hourly Demand and Generation'!H7136*'System Design'!$F$21,IF('System Design'!$F$8=3,'Hourly Demand and Generation'!I7136*'System Design'!$F$21)))</f>
        <v>0</v>
      </c>
      <c r="O7136" s="32">
        <f>IF('System Design'!$F$8=1,'Hourly Demand and Generation'!J7136*'System Design'!$F$22,IF('System Design'!$F$8=2,'Hourly Demand and Generation'!K7136*'System Design'!$F$22,IF('System Design'!$F$8=3,'Hourly Demand and Generation'!L7136*'System Design'!$F$22)))</f>
        <v>826.09769968329999</v>
      </c>
      <c r="Q7136" s="32">
        <f t="shared" si="1590"/>
        <v>0</v>
      </c>
      <c r="R7136" s="32">
        <f t="shared" si="1595"/>
        <v>5400</v>
      </c>
      <c r="S7136" s="32">
        <f t="shared" si="1596"/>
        <v>0</v>
      </c>
      <c r="T7136" s="32">
        <f t="shared" si="1597"/>
        <v>21600</v>
      </c>
      <c r="U7136" s="32">
        <f t="shared" si="1598"/>
        <v>0</v>
      </c>
      <c r="V7136" s="32">
        <f t="shared" si="1591"/>
        <v>556.09769968329999</v>
      </c>
      <c r="W7136" s="32">
        <f t="shared" si="1599"/>
        <v>556.09769968329999</v>
      </c>
      <c r="X7136" s="32">
        <f t="shared" si="1600"/>
        <v>556.09769968329999</v>
      </c>
    </row>
    <row r="7137" spans="1:24" x14ac:dyDescent="0.25">
      <c r="A7137" s="2"/>
      <c r="B7137" s="2" t="s">
        <v>11</v>
      </c>
      <c r="C7137" s="2">
        <f t="shared" si="1601"/>
        <v>298</v>
      </c>
      <c r="D7137" s="2">
        <f t="shared" si="1602"/>
        <v>5</v>
      </c>
      <c r="E7137" s="2">
        <f t="shared" si="1594"/>
        <v>7133</v>
      </c>
      <c r="F7137" s="11">
        <v>292.5</v>
      </c>
      <c r="G7137" s="9">
        <v>0</v>
      </c>
      <c r="H7137" s="9">
        <v>2.5600000000000001E-2</v>
      </c>
      <c r="I7137" s="9">
        <v>5.1200000000000002E-2</v>
      </c>
      <c r="J7137" s="9">
        <v>0.26435126389865599</v>
      </c>
      <c r="K7137" s="9">
        <v>0.26435126389865599</v>
      </c>
      <c r="L7137" s="9">
        <v>0.26435126389865599</v>
      </c>
      <c r="N7137" s="32">
        <f>IF('System Design'!$F$8=1,'Hourly Demand and Generation'!G7137*'System Design'!$F$21,IF('System Design'!$F$8=2,'Hourly Demand and Generation'!H7137*'System Design'!$F$21,IF('System Design'!$F$8=3,'Hourly Demand and Generation'!I7137*'System Design'!$F$21)))</f>
        <v>25.6</v>
      </c>
      <c r="O7137" s="32">
        <f>IF('System Design'!$F$8=1,'Hourly Demand and Generation'!J7137*'System Design'!$F$22,IF('System Design'!$F$8=2,'Hourly Demand and Generation'!K7137*'System Design'!$F$22,IF('System Design'!$F$8=3,'Hourly Demand and Generation'!L7137*'System Design'!$F$22)))</f>
        <v>660.87815974663999</v>
      </c>
      <c r="Q7137" s="32">
        <f t="shared" si="1590"/>
        <v>0</v>
      </c>
      <c r="R7137" s="32">
        <f t="shared" si="1595"/>
        <v>5400</v>
      </c>
      <c r="S7137" s="32">
        <f t="shared" si="1596"/>
        <v>0</v>
      </c>
      <c r="T7137" s="32">
        <f t="shared" si="1597"/>
        <v>21600</v>
      </c>
      <c r="U7137" s="32">
        <f t="shared" si="1598"/>
        <v>0</v>
      </c>
      <c r="V7137" s="32">
        <f t="shared" si="1591"/>
        <v>393.97815974664002</v>
      </c>
      <c r="W7137" s="32">
        <f t="shared" si="1599"/>
        <v>393.97815974664002</v>
      </c>
      <c r="X7137" s="32">
        <f t="shared" si="1600"/>
        <v>393.97815974664002</v>
      </c>
    </row>
    <row r="7138" spans="1:24" x14ac:dyDescent="0.25">
      <c r="A7138" s="2"/>
      <c r="B7138" s="2" t="s">
        <v>11</v>
      </c>
      <c r="C7138" s="2">
        <f t="shared" si="1601"/>
        <v>298</v>
      </c>
      <c r="D7138" s="2">
        <f t="shared" si="1602"/>
        <v>6</v>
      </c>
      <c r="E7138" s="2">
        <f t="shared" si="1594"/>
        <v>7134</v>
      </c>
      <c r="F7138" s="11">
        <v>315</v>
      </c>
      <c r="G7138" s="9">
        <v>5.1200000000000002E-2</v>
      </c>
      <c r="H7138" s="9">
        <v>0.08</v>
      </c>
      <c r="I7138" s="9">
        <v>0.10879999999999999</v>
      </c>
      <c r="J7138" s="9">
        <v>0.26435126389865599</v>
      </c>
      <c r="K7138" s="9">
        <v>0.26435126389865599</v>
      </c>
      <c r="L7138" s="9">
        <v>0.26435126389865599</v>
      </c>
      <c r="N7138" s="32">
        <f>IF('System Design'!$F$8=1,'Hourly Demand and Generation'!G7138*'System Design'!$F$21,IF('System Design'!$F$8=2,'Hourly Demand and Generation'!H7138*'System Design'!$F$21,IF('System Design'!$F$8=3,'Hourly Demand and Generation'!I7138*'System Design'!$F$21)))</f>
        <v>54.4</v>
      </c>
      <c r="O7138" s="32">
        <f>IF('System Design'!$F$8=1,'Hourly Demand and Generation'!J7138*'System Design'!$F$22,IF('System Design'!$F$8=2,'Hourly Demand and Generation'!K7138*'System Design'!$F$22,IF('System Design'!$F$8=3,'Hourly Demand and Generation'!L7138*'System Design'!$F$22)))</f>
        <v>660.87815974663999</v>
      </c>
      <c r="Q7138" s="32">
        <f t="shared" si="1590"/>
        <v>0</v>
      </c>
      <c r="R7138" s="32">
        <f t="shared" si="1595"/>
        <v>5400</v>
      </c>
      <c r="S7138" s="32">
        <f t="shared" si="1596"/>
        <v>0</v>
      </c>
      <c r="T7138" s="32">
        <f t="shared" si="1597"/>
        <v>21600</v>
      </c>
      <c r="U7138" s="32">
        <f t="shared" si="1598"/>
        <v>0</v>
      </c>
      <c r="V7138" s="32">
        <f t="shared" si="1591"/>
        <v>400.27815974663997</v>
      </c>
      <c r="W7138" s="32">
        <f t="shared" si="1599"/>
        <v>400.27815974663997</v>
      </c>
      <c r="X7138" s="32">
        <f t="shared" si="1600"/>
        <v>400.27815974663997</v>
      </c>
    </row>
    <row r="7139" spans="1:24" x14ac:dyDescent="0.25">
      <c r="A7139" s="2"/>
      <c r="B7139" s="2" t="s">
        <v>11</v>
      </c>
      <c r="C7139" s="2">
        <f t="shared" si="1601"/>
        <v>298</v>
      </c>
      <c r="D7139" s="2">
        <f t="shared" si="1602"/>
        <v>7</v>
      </c>
      <c r="E7139" s="2">
        <f t="shared" si="1594"/>
        <v>7135</v>
      </c>
      <c r="F7139" s="11">
        <v>337.5</v>
      </c>
      <c r="G7139" s="9">
        <v>0.10879999999999999</v>
      </c>
      <c r="H7139" s="9">
        <v>0.13439999999999999</v>
      </c>
      <c r="I7139" s="9">
        <v>0.16</v>
      </c>
      <c r="J7139" s="9">
        <v>0.29739517188598802</v>
      </c>
      <c r="K7139" s="9">
        <v>0.29739517188598802</v>
      </c>
      <c r="L7139" s="9">
        <v>0.29739517188598802</v>
      </c>
      <c r="N7139" s="32">
        <f>IF('System Design'!$F$8=1,'Hourly Demand and Generation'!G7139*'System Design'!$F$21,IF('System Design'!$F$8=2,'Hourly Demand and Generation'!H7139*'System Design'!$F$21,IF('System Design'!$F$8=3,'Hourly Demand and Generation'!I7139*'System Design'!$F$21)))</f>
        <v>80</v>
      </c>
      <c r="O7139" s="32">
        <f>IF('System Design'!$F$8=1,'Hourly Demand and Generation'!J7139*'System Design'!$F$22,IF('System Design'!$F$8=2,'Hourly Demand and Generation'!K7139*'System Design'!$F$22,IF('System Design'!$F$8=3,'Hourly Demand and Generation'!L7139*'System Design'!$F$22)))</f>
        <v>743.48792971497005</v>
      </c>
      <c r="Q7139" s="32">
        <f t="shared" si="1590"/>
        <v>0</v>
      </c>
      <c r="R7139" s="32">
        <f t="shared" si="1595"/>
        <v>5400</v>
      </c>
      <c r="S7139" s="32">
        <f t="shared" si="1596"/>
        <v>0</v>
      </c>
      <c r="T7139" s="32">
        <f t="shared" si="1597"/>
        <v>21600</v>
      </c>
      <c r="U7139" s="32">
        <f t="shared" si="1598"/>
        <v>0</v>
      </c>
      <c r="V7139" s="32">
        <f t="shared" si="1591"/>
        <v>485.98792971497005</v>
      </c>
      <c r="W7139" s="32">
        <f t="shared" si="1599"/>
        <v>485.98792971497005</v>
      </c>
      <c r="X7139" s="32">
        <f t="shared" si="1600"/>
        <v>485.98792971497005</v>
      </c>
    </row>
    <row r="7140" spans="1:24" x14ac:dyDescent="0.25">
      <c r="A7140" s="2"/>
      <c r="B7140" s="2" t="s">
        <v>11</v>
      </c>
      <c r="C7140" s="2">
        <f t="shared" si="1601"/>
        <v>298</v>
      </c>
      <c r="D7140" s="2">
        <f t="shared" si="1602"/>
        <v>8</v>
      </c>
      <c r="E7140" s="2">
        <f t="shared" si="1594"/>
        <v>7136</v>
      </c>
      <c r="F7140" s="11">
        <v>360</v>
      </c>
      <c r="G7140" s="9">
        <v>0.2112</v>
      </c>
      <c r="H7140" s="9">
        <v>0.24</v>
      </c>
      <c r="I7140" s="9">
        <v>0.26879999999999998</v>
      </c>
      <c r="J7140" s="9">
        <v>0.29739517188598802</v>
      </c>
      <c r="K7140" s="9">
        <v>0.29739517188598802</v>
      </c>
      <c r="L7140" s="9">
        <v>0.29739517188598802</v>
      </c>
      <c r="N7140" s="32">
        <f>IF('System Design'!$F$8=1,'Hourly Demand and Generation'!G7140*'System Design'!$F$21,IF('System Design'!$F$8=2,'Hourly Demand and Generation'!H7140*'System Design'!$F$21,IF('System Design'!$F$8=3,'Hourly Demand and Generation'!I7140*'System Design'!$F$21)))</f>
        <v>134.4</v>
      </c>
      <c r="O7140" s="32">
        <f>IF('System Design'!$F$8=1,'Hourly Demand and Generation'!J7140*'System Design'!$F$22,IF('System Design'!$F$8=2,'Hourly Demand and Generation'!K7140*'System Design'!$F$22,IF('System Design'!$F$8=3,'Hourly Demand and Generation'!L7140*'System Design'!$F$22)))</f>
        <v>743.48792971497005</v>
      </c>
      <c r="Q7140" s="32">
        <f t="shared" si="1590"/>
        <v>0</v>
      </c>
      <c r="R7140" s="32">
        <f t="shared" si="1595"/>
        <v>5400</v>
      </c>
      <c r="S7140" s="32">
        <f t="shared" si="1596"/>
        <v>0</v>
      </c>
      <c r="T7140" s="32">
        <f t="shared" si="1597"/>
        <v>21600</v>
      </c>
      <c r="U7140" s="32">
        <f t="shared" si="1598"/>
        <v>0</v>
      </c>
      <c r="V7140" s="32">
        <f t="shared" si="1591"/>
        <v>517.88792971497003</v>
      </c>
      <c r="W7140" s="32">
        <f t="shared" si="1599"/>
        <v>517.88792971497003</v>
      </c>
      <c r="X7140" s="32">
        <f t="shared" si="1600"/>
        <v>517.88792971497003</v>
      </c>
    </row>
    <row r="7141" spans="1:24" x14ac:dyDescent="0.25">
      <c r="A7141" s="2"/>
      <c r="B7141" s="2" t="s">
        <v>11</v>
      </c>
      <c r="C7141" s="2">
        <f t="shared" si="1601"/>
        <v>298</v>
      </c>
      <c r="D7141" s="2">
        <f t="shared" si="1602"/>
        <v>9</v>
      </c>
      <c r="E7141" s="2">
        <f t="shared" si="1594"/>
        <v>7137</v>
      </c>
      <c r="F7141" s="11">
        <v>360</v>
      </c>
      <c r="G7141" s="9">
        <v>0.32</v>
      </c>
      <c r="H7141" s="9">
        <v>0.34560000000000002</v>
      </c>
      <c r="I7141" s="9">
        <v>0.37119999999999997</v>
      </c>
      <c r="J7141" s="9">
        <v>0.26435126389865599</v>
      </c>
      <c r="K7141" s="9">
        <v>0.26435126389865599</v>
      </c>
      <c r="L7141" s="9">
        <v>0.26435126389865599</v>
      </c>
      <c r="N7141" s="32">
        <f>IF('System Design'!$F$8=1,'Hourly Demand and Generation'!G7141*'System Design'!$F$21,IF('System Design'!$F$8=2,'Hourly Demand and Generation'!H7141*'System Design'!$F$21,IF('System Design'!$F$8=3,'Hourly Demand and Generation'!I7141*'System Design'!$F$21)))</f>
        <v>185.6</v>
      </c>
      <c r="O7141" s="32">
        <f>IF('System Design'!$F$8=1,'Hourly Demand and Generation'!J7141*'System Design'!$F$22,IF('System Design'!$F$8=2,'Hourly Demand and Generation'!K7141*'System Design'!$F$22,IF('System Design'!$F$8=3,'Hourly Demand and Generation'!L7141*'System Design'!$F$22)))</f>
        <v>660.87815974663999</v>
      </c>
      <c r="Q7141" s="32">
        <f t="shared" si="1590"/>
        <v>0</v>
      </c>
      <c r="R7141" s="32">
        <f t="shared" si="1595"/>
        <v>5400</v>
      </c>
      <c r="S7141" s="32">
        <f t="shared" si="1596"/>
        <v>0</v>
      </c>
      <c r="T7141" s="32">
        <f t="shared" si="1597"/>
        <v>21600</v>
      </c>
      <c r="U7141" s="32">
        <f t="shared" si="1598"/>
        <v>0</v>
      </c>
      <c r="V7141" s="32">
        <f t="shared" si="1591"/>
        <v>486.47815974664002</v>
      </c>
      <c r="W7141" s="32">
        <f t="shared" si="1599"/>
        <v>486.47815974664002</v>
      </c>
      <c r="X7141" s="32">
        <f t="shared" si="1600"/>
        <v>486.47815974664002</v>
      </c>
    </row>
    <row r="7142" spans="1:24" x14ac:dyDescent="0.25">
      <c r="A7142" s="2"/>
      <c r="B7142" s="2" t="s">
        <v>11</v>
      </c>
      <c r="C7142" s="2">
        <f t="shared" si="1601"/>
        <v>298</v>
      </c>
      <c r="D7142" s="2">
        <f t="shared" si="1602"/>
        <v>10</v>
      </c>
      <c r="E7142" s="2">
        <f t="shared" si="1594"/>
        <v>7138</v>
      </c>
      <c r="F7142" s="11">
        <v>351</v>
      </c>
      <c r="G7142" s="9">
        <v>0.42880000000000001</v>
      </c>
      <c r="H7142" s="9">
        <v>0.45440000000000003</v>
      </c>
      <c r="I7142" s="9">
        <v>0.48</v>
      </c>
      <c r="J7142" s="9">
        <v>0.29739517188598802</v>
      </c>
      <c r="K7142" s="9">
        <v>0.29739517188598802</v>
      </c>
      <c r="L7142" s="9">
        <v>0.29739517188598802</v>
      </c>
      <c r="N7142" s="32">
        <f>IF('System Design'!$F$8=1,'Hourly Demand and Generation'!G7142*'System Design'!$F$21,IF('System Design'!$F$8=2,'Hourly Demand and Generation'!H7142*'System Design'!$F$21,IF('System Design'!$F$8=3,'Hourly Demand and Generation'!I7142*'System Design'!$F$21)))</f>
        <v>240</v>
      </c>
      <c r="O7142" s="32">
        <f>IF('System Design'!$F$8=1,'Hourly Demand and Generation'!J7142*'System Design'!$F$22,IF('System Design'!$F$8=2,'Hourly Demand and Generation'!K7142*'System Design'!$F$22,IF('System Design'!$F$8=3,'Hourly Demand and Generation'!L7142*'System Design'!$F$22)))</f>
        <v>743.48792971497005</v>
      </c>
      <c r="Q7142" s="32">
        <f t="shared" si="1590"/>
        <v>0</v>
      </c>
      <c r="R7142" s="32">
        <f t="shared" si="1595"/>
        <v>5400</v>
      </c>
      <c r="S7142" s="32">
        <f t="shared" si="1596"/>
        <v>0</v>
      </c>
      <c r="T7142" s="32">
        <f t="shared" si="1597"/>
        <v>21600</v>
      </c>
      <c r="U7142" s="32">
        <f t="shared" si="1598"/>
        <v>0</v>
      </c>
      <c r="V7142" s="32">
        <f t="shared" si="1591"/>
        <v>632.48792971497005</v>
      </c>
      <c r="W7142" s="32">
        <f t="shared" si="1599"/>
        <v>632.48792971497005</v>
      </c>
      <c r="X7142" s="32">
        <f t="shared" si="1600"/>
        <v>632.48792971497005</v>
      </c>
    </row>
    <row r="7143" spans="1:24" x14ac:dyDescent="0.25">
      <c r="A7143" s="2"/>
      <c r="B7143" s="2" t="s">
        <v>11</v>
      </c>
      <c r="C7143" s="2">
        <f t="shared" si="1601"/>
        <v>298</v>
      </c>
      <c r="D7143" s="2">
        <f t="shared" si="1602"/>
        <v>11</v>
      </c>
      <c r="E7143" s="2">
        <f t="shared" si="1594"/>
        <v>7139</v>
      </c>
      <c r="F7143" s="11">
        <v>346.5</v>
      </c>
      <c r="G7143" s="9">
        <v>0.53120000000000001</v>
      </c>
      <c r="H7143" s="9">
        <v>0.56000000000000005</v>
      </c>
      <c r="I7143" s="9">
        <v>0.58879999999999999</v>
      </c>
      <c r="J7143" s="9">
        <v>0.26435126389865599</v>
      </c>
      <c r="K7143" s="9">
        <v>0.26435126389865599</v>
      </c>
      <c r="L7143" s="9">
        <v>0.26435126389865599</v>
      </c>
      <c r="N7143" s="32">
        <f>IF('System Design'!$F$8=1,'Hourly Demand and Generation'!G7143*'System Design'!$F$21,IF('System Design'!$F$8=2,'Hourly Demand and Generation'!H7143*'System Design'!$F$21,IF('System Design'!$F$8=3,'Hourly Demand and Generation'!I7143*'System Design'!$F$21)))</f>
        <v>294.39999999999998</v>
      </c>
      <c r="O7143" s="32">
        <f>IF('System Design'!$F$8=1,'Hourly Demand and Generation'!J7143*'System Design'!$F$22,IF('System Design'!$F$8=2,'Hourly Demand and Generation'!K7143*'System Design'!$F$22,IF('System Design'!$F$8=3,'Hourly Demand and Generation'!L7143*'System Design'!$F$22)))</f>
        <v>660.87815974663999</v>
      </c>
      <c r="Q7143" s="32">
        <f t="shared" si="1590"/>
        <v>0</v>
      </c>
      <c r="R7143" s="32">
        <f t="shared" si="1595"/>
        <v>5400</v>
      </c>
      <c r="S7143" s="32">
        <f t="shared" si="1596"/>
        <v>0</v>
      </c>
      <c r="T7143" s="32">
        <f t="shared" si="1597"/>
        <v>21600</v>
      </c>
      <c r="U7143" s="32">
        <f t="shared" si="1598"/>
        <v>0</v>
      </c>
      <c r="V7143" s="32">
        <f t="shared" si="1591"/>
        <v>608.77815974663997</v>
      </c>
      <c r="W7143" s="32">
        <f t="shared" si="1599"/>
        <v>608.77815974663997</v>
      </c>
      <c r="X7143" s="32">
        <f t="shared" si="1600"/>
        <v>608.77815974663997</v>
      </c>
    </row>
    <row r="7144" spans="1:24" x14ac:dyDescent="0.25">
      <c r="A7144" s="2"/>
      <c r="B7144" s="2" t="s">
        <v>11</v>
      </c>
      <c r="C7144" s="2">
        <f t="shared" si="1601"/>
        <v>298</v>
      </c>
      <c r="D7144" s="2">
        <f t="shared" si="1602"/>
        <v>12</v>
      </c>
      <c r="E7144" s="2">
        <f t="shared" si="1594"/>
        <v>7140</v>
      </c>
      <c r="F7144" s="11">
        <v>346.5</v>
      </c>
      <c r="G7144" s="9">
        <v>0.64</v>
      </c>
      <c r="H7144" s="9">
        <v>0.64</v>
      </c>
      <c r="I7144" s="9">
        <v>0.64</v>
      </c>
      <c r="J7144" s="9">
        <v>0.24782930990499</v>
      </c>
      <c r="K7144" s="9">
        <v>0.24782930990499</v>
      </c>
      <c r="L7144" s="9">
        <v>0.24782930990499</v>
      </c>
      <c r="N7144" s="32">
        <f>IF('System Design'!$F$8=1,'Hourly Demand and Generation'!G7144*'System Design'!$F$21,IF('System Design'!$F$8=2,'Hourly Demand and Generation'!H7144*'System Design'!$F$21,IF('System Design'!$F$8=3,'Hourly Demand and Generation'!I7144*'System Design'!$F$21)))</f>
        <v>320</v>
      </c>
      <c r="O7144" s="32">
        <f>IF('System Design'!$F$8=1,'Hourly Demand and Generation'!J7144*'System Design'!$F$22,IF('System Design'!$F$8=2,'Hourly Demand and Generation'!K7144*'System Design'!$F$22,IF('System Design'!$F$8=3,'Hourly Demand and Generation'!L7144*'System Design'!$F$22)))</f>
        <v>619.57327476247497</v>
      </c>
      <c r="Q7144" s="32">
        <f t="shared" si="1590"/>
        <v>0</v>
      </c>
      <c r="R7144" s="32">
        <f t="shared" si="1595"/>
        <v>5400</v>
      </c>
      <c r="S7144" s="32">
        <f t="shared" si="1596"/>
        <v>0</v>
      </c>
      <c r="T7144" s="32">
        <f t="shared" si="1597"/>
        <v>21600</v>
      </c>
      <c r="U7144" s="32">
        <f t="shared" si="1598"/>
        <v>0</v>
      </c>
      <c r="V7144" s="32">
        <f t="shared" si="1591"/>
        <v>593.07327476247497</v>
      </c>
      <c r="W7144" s="32">
        <f t="shared" si="1599"/>
        <v>593.07327476247497</v>
      </c>
      <c r="X7144" s="32">
        <f t="shared" si="1600"/>
        <v>593.07327476247497</v>
      </c>
    </row>
    <row r="7145" spans="1:24" x14ac:dyDescent="0.25">
      <c r="A7145" s="2"/>
      <c r="B7145" s="2" t="s">
        <v>11</v>
      </c>
      <c r="C7145" s="2">
        <f t="shared" si="1601"/>
        <v>298</v>
      </c>
      <c r="D7145" s="2">
        <f t="shared" si="1602"/>
        <v>13</v>
      </c>
      <c r="E7145" s="2">
        <f t="shared" si="1594"/>
        <v>7141</v>
      </c>
      <c r="F7145" s="11">
        <v>360</v>
      </c>
      <c r="G7145" s="9">
        <v>0.53120000000000001</v>
      </c>
      <c r="H7145" s="9">
        <v>0.56000000000000005</v>
      </c>
      <c r="I7145" s="9">
        <v>0.58879999999999999</v>
      </c>
      <c r="J7145" s="9">
        <v>0.26435126389865599</v>
      </c>
      <c r="K7145" s="9">
        <v>0.26435126389865599</v>
      </c>
      <c r="L7145" s="9">
        <v>0.26435126389865599</v>
      </c>
      <c r="N7145" s="32">
        <f>IF('System Design'!$F$8=1,'Hourly Demand and Generation'!G7145*'System Design'!$F$21,IF('System Design'!$F$8=2,'Hourly Demand and Generation'!H7145*'System Design'!$F$21,IF('System Design'!$F$8=3,'Hourly Demand and Generation'!I7145*'System Design'!$F$21)))</f>
        <v>294.39999999999998</v>
      </c>
      <c r="O7145" s="32">
        <f>IF('System Design'!$F$8=1,'Hourly Demand and Generation'!J7145*'System Design'!$F$22,IF('System Design'!$F$8=2,'Hourly Demand and Generation'!K7145*'System Design'!$F$22,IF('System Design'!$F$8=3,'Hourly Demand and Generation'!L7145*'System Design'!$F$22)))</f>
        <v>660.87815974663999</v>
      </c>
      <c r="Q7145" s="32">
        <f t="shared" si="1590"/>
        <v>0</v>
      </c>
      <c r="R7145" s="32">
        <f t="shared" si="1595"/>
        <v>5400</v>
      </c>
      <c r="S7145" s="32">
        <f t="shared" si="1596"/>
        <v>0</v>
      </c>
      <c r="T7145" s="32">
        <f t="shared" si="1597"/>
        <v>21600</v>
      </c>
      <c r="U7145" s="32">
        <f t="shared" si="1598"/>
        <v>0</v>
      </c>
      <c r="V7145" s="32">
        <f t="shared" si="1591"/>
        <v>595.27815974663997</v>
      </c>
      <c r="W7145" s="32">
        <f t="shared" si="1599"/>
        <v>595.27815974663997</v>
      </c>
      <c r="X7145" s="32">
        <f t="shared" si="1600"/>
        <v>595.27815974663997</v>
      </c>
    </row>
    <row r="7146" spans="1:24" x14ac:dyDescent="0.25">
      <c r="A7146" s="2"/>
      <c r="B7146" s="2" t="s">
        <v>11</v>
      </c>
      <c r="C7146" s="2">
        <f t="shared" si="1601"/>
        <v>298</v>
      </c>
      <c r="D7146" s="2">
        <f t="shared" si="1602"/>
        <v>14</v>
      </c>
      <c r="E7146" s="2">
        <f t="shared" si="1594"/>
        <v>7142</v>
      </c>
      <c r="F7146" s="11">
        <v>360</v>
      </c>
      <c r="G7146" s="9">
        <v>0.42880000000000001</v>
      </c>
      <c r="H7146" s="9">
        <v>0.45440000000000003</v>
      </c>
      <c r="I7146" s="9">
        <v>0.48</v>
      </c>
      <c r="J7146" s="9">
        <v>0.280873217892322</v>
      </c>
      <c r="K7146" s="9">
        <v>0.280873217892322</v>
      </c>
      <c r="L7146" s="9">
        <v>0.280873217892322</v>
      </c>
      <c r="N7146" s="32">
        <f>IF('System Design'!$F$8=1,'Hourly Demand and Generation'!G7146*'System Design'!$F$21,IF('System Design'!$F$8=2,'Hourly Demand and Generation'!H7146*'System Design'!$F$21,IF('System Design'!$F$8=3,'Hourly Demand and Generation'!I7146*'System Design'!$F$21)))</f>
        <v>240</v>
      </c>
      <c r="O7146" s="32">
        <f>IF('System Design'!$F$8=1,'Hourly Demand and Generation'!J7146*'System Design'!$F$22,IF('System Design'!$F$8=2,'Hourly Demand and Generation'!K7146*'System Design'!$F$22,IF('System Design'!$F$8=3,'Hourly Demand and Generation'!L7146*'System Design'!$F$22)))</f>
        <v>702.18304473080502</v>
      </c>
      <c r="Q7146" s="32">
        <f t="shared" si="1590"/>
        <v>0</v>
      </c>
      <c r="R7146" s="32">
        <f t="shared" si="1595"/>
        <v>5400</v>
      </c>
      <c r="S7146" s="32">
        <f t="shared" si="1596"/>
        <v>0</v>
      </c>
      <c r="T7146" s="32">
        <f t="shared" si="1597"/>
        <v>21600</v>
      </c>
      <c r="U7146" s="32">
        <f t="shared" si="1598"/>
        <v>0</v>
      </c>
      <c r="V7146" s="32">
        <f t="shared" si="1591"/>
        <v>582.18304473080502</v>
      </c>
      <c r="W7146" s="32">
        <f t="shared" si="1599"/>
        <v>582.18304473080502</v>
      </c>
      <c r="X7146" s="32">
        <f t="shared" si="1600"/>
        <v>582.18304473080502</v>
      </c>
    </row>
    <row r="7147" spans="1:24" x14ac:dyDescent="0.25">
      <c r="A7147" s="2"/>
      <c r="B7147" s="2" t="s">
        <v>11</v>
      </c>
      <c r="C7147" s="2">
        <f t="shared" si="1601"/>
        <v>298</v>
      </c>
      <c r="D7147" s="2">
        <f t="shared" si="1602"/>
        <v>15</v>
      </c>
      <c r="E7147" s="2">
        <f t="shared" si="1594"/>
        <v>7143</v>
      </c>
      <c r="F7147" s="11">
        <v>382.5</v>
      </c>
      <c r="G7147" s="9">
        <v>0.32</v>
      </c>
      <c r="H7147" s="9">
        <v>0.34560000000000002</v>
      </c>
      <c r="I7147" s="9">
        <v>0.37119999999999997</v>
      </c>
      <c r="J7147" s="9">
        <v>0.29739517188598802</v>
      </c>
      <c r="K7147" s="9">
        <v>0.29739517188598802</v>
      </c>
      <c r="L7147" s="9">
        <v>0.29739517188598802</v>
      </c>
      <c r="N7147" s="32">
        <f>IF('System Design'!$F$8=1,'Hourly Demand and Generation'!G7147*'System Design'!$F$21,IF('System Design'!$F$8=2,'Hourly Demand and Generation'!H7147*'System Design'!$F$21,IF('System Design'!$F$8=3,'Hourly Demand and Generation'!I7147*'System Design'!$F$21)))</f>
        <v>185.6</v>
      </c>
      <c r="O7147" s="32">
        <f>IF('System Design'!$F$8=1,'Hourly Demand and Generation'!J7147*'System Design'!$F$22,IF('System Design'!$F$8=2,'Hourly Demand and Generation'!K7147*'System Design'!$F$22,IF('System Design'!$F$8=3,'Hourly Demand and Generation'!L7147*'System Design'!$F$22)))</f>
        <v>743.48792971497005</v>
      </c>
      <c r="Q7147" s="32">
        <f t="shared" si="1590"/>
        <v>0</v>
      </c>
      <c r="R7147" s="32">
        <f t="shared" si="1595"/>
        <v>5400</v>
      </c>
      <c r="S7147" s="32">
        <f t="shared" si="1596"/>
        <v>0</v>
      </c>
      <c r="T7147" s="32">
        <f t="shared" si="1597"/>
        <v>21600</v>
      </c>
      <c r="U7147" s="32">
        <f t="shared" si="1598"/>
        <v>0</v>
      </c>
      <c r="V7147" s="32">
        <f t="shared" si="1591"/>
        <v>546.58792971497007</v>
      </c>
      <c r="W7147" s="32">
        <f t="shared" si="1599"/>
        <v>546.58792971497007</v>
      </c>
      <c r="X7147" s="32">
        <f t="shared" si="1600"/>
        <v>546.58792971497007</v>
      </c>
    </row>
    <row r="7148" spans="1:24" x14ac:dyDescent="0.25">
      <c r="A7148" s="2"/>
      <c r="B7148" s="2" t="s">
        <v>11</v>
      </c>
      <c r="C7148" s="2">
        <f t="shared" si="1601"/>
        <v>298</v>
      </c>
      <c r="D7148" s="2">
        <f t="shared" si="1602"/>
        <v>16</v>
      </c>
      <c r="E7148" s="2">
        <f t="shared" si="1594"/>
        <v>7144</v>
      </c>
      <c r="F7148" s="11">
        <v>405</v>
      </c>
      <c r="G7148" s="9">
        <v>0.2112</v>
      </c>
      <c r="H7148" s="9">
        <v>0.24</v>
      </c>
      <c r="I7148" s="9">
        <v>0.26879999999999998</v>
      </c>
      <c r="J7148" s="9">
        <v>0.29739517188598802</v>
      </c>
      <c r="K7148" s="9">
        <v>0.29739517188598802</v>
      </c>
      <c r="L7148" s="9">
        <v>0.29739517188598802</v>
      </c>
      <c r="N7148" s="32">
        <f>IF('System Design'!$F$8=1,'Hourly Demand and Generation'!G7148*'System Design'!$F$21,IF('System Design'!$F$8=2,'Hourly Demand and Generation'!H7148*'System Design'!$F$21,IF('System Design'!$F$8=3,'Hourly Demand and Generation'!I7148*'System Design'!$F$21)))</f>
        <v>134.4</v>
      </c>
      <c r="O7148" s="32">
        <f>IF('System Design'!$F$8=1,'Hourly Demand and Generation'!J7148*'System Design'!$F$22,IF('System Design'!$F$8=2,'Hourly Demand and Generation'!K7148*'System Design'!$F$22,IF('System Design'!$F$8=3,'Hourly Demand and Generation'!L7148*'System Design'!$F$22)))</f>
        <v>743.48792971497005</v>
      </c>
      <c r="Q7148" s="32">
        <f t="shared" si="1590"/>
        <v>0</v>
      </c>
      <c r="R7148" s="32">
        <f t="shared" si="1595"/>
        <v>5400</v>
      </c>
      <c r="S7148" s="32">
        <f t="shared" si="1596"/>
        <v>0</v>
      </c>
      <c r="T7148" s="32">
        <f t="shared" si="1597"/>
        <v>21600</v>
      </c>
      <c r="U7148" s="32">
        <f t="shared" si="1598"/>
        <v>0</v>
      </c>
      <c r="V7148" s="32">
        <f t="shared" si="1591"/>
        <v>472.88792971497003</v>
      </c>
      <c r="W7148" s="32">
        <f t="shared" si="1599"/>
        <v>472.88792971497003</v>
      </c>
      <c r="X7148" s="32">
        <f t="shared" si="1600"/>
        <v>472.88792971497003</v>
      </c>
    </row>
    <row r="7149" spans="1:24" x14ac:dyDescent="0.25">
      <c r="A7149" s="2"/>
      <c r="B7149" s="2" t="s">
        <v>11</v>
      </c>
      <c r="C7149" s="2">
        <f t="shared" si="1601"/>
        <v>298</v>
      </c>
      <c r="D7149" s="2">
        <f t="shared" si="1602"/>
        <v>17</v>
      </c>
      <c r="E7149" s="2">
        <f t="shared" si="1594"/>
        <v>7145</v>
      </c>
      <c r="F7149" s="11">
        <v>427.5</v>
      </c>
      <c r="G7149" s="9">
        <v>0.10879999999999999</v>
      </c>
      <c r="H7149" s="9">
        <v>0.13439999999999999</v>
      </c>
      <c r="I7149" s="9">
        <v>0.16</v>
      </c>
      <c r="J7149" s="9">
        <v>0.33043907987332</v>
      </c>
      <c r="K7149" s="9">
        <v>0.33043907987332</v>
      </c>
      <c r="L7149" s="9">
        <v>0.33043907987332</v>
      </c>
      <c r="N7149" s="32">
        <f>IF('System Design'!$F$8=1,'Hourly Demand and Generation'!G7149*'System Design'!$F$21,IF('System Design'!$F$8=2,'Hourly Demand and Generation'!H7149*'System Design'!$F$21,IF('System Design'!$F$8=3,'Hourly Demand and Generation'!I7149*'System Design'!$F$21)))</f>
        <v>80</v>
      </c>
      <c r="O7149" s="32">
        <f>IF('System Design'!$F$8=1,'Hourly Demand and Generation'!J7149*'System Design'!$F$22,IF('System Design'!$F$8=2,'Hourly Demand and Generation'!K7149*'System Design'!$F$22,IF('System Design'!$F$8=3,'Hourly Demand and Generation'!L7149*'System Design'!$F$22)))</f>
        <v>826.09769968329999</v>
      </c>
      <c r="Q7149" s="32">
        <f t="shared" si="1590"/>
        <v>0</v>
      </c>
      <c r="R7149" s="32">
        <f t="shared" si="1595"/>
        <v>5400</v>
      </c>
      <c r="S7149" s="32">
        <f t="shared" si="1596"/>
        <v>0</v>
      </c>
      <c r="T7149" s="32">
        <f t="shared" si="1597"/>
        <v>21600</v>
      </c>
      <c r="U7149" s="32">
        <f t="shared" si="1598"/>
        <v>0</v>
      </c>
      <c r="V7149" s="32">
        <f t="shared" si="1591"/>
        <v>478.59769968329999</v>
      </c>
      <c r="W7149" s="32">
        <f t="shared" si="1599"/>
        <v>478.59769968329999</v>
      </c>
      <c r="X7149" s="32">
        <f t="shared" si="1600"/>
        <v>478.59769968329999</v>
      </c>
    </row>
    <row r="7150" spans="1:24" x14ac:dyDescent="0.25">
      <c r="A7150" s="2"/>
      <c r="B7150" s="2" t="s">
        <v>11</v>
      </c>
      <c r="C7150" s="2">
        <f t="shared" si="1601"/>
        <v>298</v>
      </c>
      <c r="D7150" s="2">
        <f t="shared" si="1602"/>
        <v>18</v>
      </c>
      <c r="E7150" s="2">
        <f t="shared" si="1594"/>
        <v>7146</v>
      </c>
      <c r="F7150" s="11">
        <v>450</v>
      </c>
      <c r="G7150" s="9">
        <v>5.1200000000000002E-2</v>
      </c>
      <c r="H7150" s="9">
        <v>0.08</v>
      </c>
      <c r="I7150" s="9">
        <v>0.10879999999999999</v>
      </c>
      <c r="J7150" s="9">
        <v>0.31391712587965398</v>
      </c>
      <c r="K7150" s="9">
        <v>0.31391712587965398</v>
      </c>
      <c r="L7150" s="9">
        <v>0.31391712587965398</v>
      </c>
      <c r="N7150" s="32">
        <f>IF('System Design'!$F$8=1,'Hourly Demand and Generation'!G7150*'System Design'!$F$21,IF('System Design'!$F$8=2,'Hourly Demand and Generation'!H7150*'System Design'!$F$21,IF('System Design'!$F$8=3,'Hourly Demand and Generation'!I7150*'System Design'!$F$21)))</f>
        <v>54.4</v>
      </c>
      <c r="O7150" s="32">
        <f>IF('System Design'!$F$8=1,'Hourly Demand and Generation'!J7150*'System Design'!$F$22,IF('System Design'!$F$8=2,'Hourly Demand and Generation'!K7150*'System Design'!$F$22,IF('System Design'!$F$8=3,'Hourly Demand and Generation'!L7150*'System Design'!$F$22)))</f>
        <v>784.79281469913496</v>
      </c>
      <c r="Q7150" s="32">
        <f t="shared" si="1590"/>
        <v>0</v>
      </c>
      <c r="R7150" s="32">
        <f t="shared" si="1595"/>
        <v>5400</v>
      </c>
      <c r="S7150" s="32">
        <f t="shared" si="1596"/>
        <v>0</v>
      </c>
      <c r="T7150" s="32">
        <f t="shared" si="1597"/>
        <v>21600</v>
      </c>
      <c r="U7150" s="32">
        <f t="shared" si="1598"/>
        <v>0</v>
      </c>
      <c r="V7150" s="32">
        <f t="shared" si="1591"/>
        <v>389.19281469913494</v>
      </c>
      <c r="W7150" s="32">
        <f t="shared" si="1599"/>
        <v>389.19281469913494</v>
      </c>
      <c r="X7150" s="32">
        <f t="shared" si="1600"/>
        <v>389.19281469913494</v>
      </c>
    </row>
    <row r="7151" spans="1:24" x14ac:dyDescent="0.25">
      <c r="A7151" s="2"/>
      <c r="B7151" s="2" t="s">
        <v>11</v>
      </c>
      <c r="C7151" s="2">
        <f t="shared" si="1601"/>
        <v>298</v>
      </c>
      <c r="D7151" s="2">
        <f t="shared" si="1602"/>
        <v>19</v>
      </c>
      <c r="E7151" s="2">
        <f t="shared" si="1594"/>
        <v>7147</v>
      </c>
      <c r="F7151" s="11">
        <v>436.5</v>
      </c>
      <c r="G7151" s="9">
        <v>0</v>
      </c>
      <c r="H7151" s="9">
        <v>2.5600000000000001E-2</v>
      </c>
      <c r="I7151" s="9">
        <v>5.1200000000000002E-2</v>
      </c>
      <c r="J7151" s="9">
        <v>0.29739517188598802</v>
      </c>
      <c r="K7151" s="9">
        <v>0.29739517188598802</v>
      </c>
      <c r="L7151" s="9">
        <v>0.29739517188598802</v>
      </c>
      <c r="N7151" s="32">
        <f>IF('System Design'!$F$8=1,'Hourly Demand and Generation'!G7151*'System Design'!$F$21,IF('System Design'!$F$8=2,'Hourly Demand and Generation'!H7151*'System Design'!$F$21,IF('System Design'!$F$8=3,'Hourly Demand and Generation'!I7151*'System Design'!$F$21)))</f>
        <v>25.6</v>
      </c>
      <c r="O7151" s="32">
        <f>IF('System Design'!$F$8=1,'Hourly Demand and Generation'!J7151*'System Design'!$F$22,IF('System Design'!$F$8=2,'Hourly Demand and Generation'!K7151*'System Design'!$F$22,IF('System Design'!$F$8=3,'Hourly Demand and Generation'!L7151*'System Design'!$F$22)))</f>
        <v>743.48792971497005</v>
      </c>
      <c r="Q7151" s="32">
        <f t="shared" si="1590"/>
        <v>0</v>
      </c>
      <c r="R7151" s="32">
        <f t="shared" si="1595"/>
        <v>5400</v>
      </c>
      <c r="S7151" s="32">
        <f t="shared" si="1596"/>
        <v>0</v>
      </c>
      <c r="T7151" s="32">
        <f t="shared" si="1597"/>
        <v>21600</v>
      </c>
      <c r="U7151" s="32">
        <f t="shared" si="1598"/>
        <v>0</v>
      </c>
      <c r="V7151" s="32">
        <f t="shared" si="1591"/>
        <v>332.58792971497007</v>
      </c>
      <c r="W7151" s="32">
        <f t="shared" si="1599"/>
        <v>332.58792971497007</v>
      </c>
      <c r="X7151" s="32">
        <f t="shared" si="1600"/>
        <v>332.58792971497007</v>
      </c>
    </row>
    <row r="7152" spans="1:24" x14ac:dyDescent="0.25">
      <c r="A7152" s="2"/>
      <c r="B7152" s="2" t="s">
        <v>11</v>
      </c>
      <c r="C7152" s="2">
        <f t="shared" si="1601"/>
        <v>298</v>
      </c>
      <c r="D7152" s="2">
        <f t="shared" si="1602"/>
        <v>20</v>
      </c>
      <c r="E7152" s="2">
        <f t="shared" si="1594"/>
        <v>7148</v>
      </c>
      <c r="F7152" s="11">
        <v>427.5</v>
      </c>
      <c r="G7152" s="9">
        <v>0</v>
      </c>
      <c r="H7152" s="9">
        <v>0</v>
      </c>
      <c r="I7152" s="9">
        <v>0</v>
      </c>
      <c r="J7152" s="9">
        <v>0.29739517188598802</v>
      </c>
      <c r="K7152" s="9">
        <v>0.29739517188598802</v>
      </c>
      <c r="L7152" s="9">
        <v>0.29739517188598802</v>
      </c>
      <c r="N7152" s="32">
        <f>IF('System Design'!$F$8=1,'Hourly Demand and Generation'!G7152*'System Design'!$F$21,IF('System Design'!$F$8=2,'Hourly Demand and Generation'!H7152*'System Design'!$F$21,IF('System Design'!$F$8=3,'Hourly Demand and Generation'!I7152*'System Design'!$F$21)))</f>
        <v>0</v>
      </c>
      <c r="O7152" s="32">
        <f>IF('System Design'!$F$8=1,'Hourly Demand and Generation'!J7152*'System Design'!$F$22,IF('System Design'!$F$8=2,'Hourly Demand and Generation'!K7152*'System Design'!$F$22,IF('System Design'!$F$8=3,'Hourly Demand and Generation'!L7152*'System Design'!$F$22)))</f>
        <v>743.48792971497005</v>
      </c>
      <c r="Q7152" s="32">
        <f t="shared" si="1590"/>
        <v>0</v>
      </c>
      <c r="R7152" s="32">
        <f t="shared" si="1595"/>
        <v>5400</v>
      </c>
      <c r="S7152" s="32">
        <f t="shared" si="1596"/>
        <v>0</v>
      </c>
      <c r="T7152" s="32">
        <f t="shared" si="1597"/>
        <v>21600</v>
      </c>
      <c r="U7152" s="32">
        <f t="shared" si="1598"/>
        <v>0</v>
      </c>
      <c r="V7152" s="32">
        <f t="shared" si="1591"/>
        <v>315.98792971497005</v>
      </c>
      <c r="W7152" s="32">
        <f t="shared" si="1599"/>
        <v>315.98792971497005</v>
      </c>
      <c r="X7152" s="32">
        <f t="shared" si="1600"/>
        <v>315.98792971497005</v>
      </c>
    </row>
    <row r="7153" spans="1:24" x14ac:dyDescent="0.25">
      <c r="A7153" s="2"/>
      <c r="B7153" s="2" t="s">
        <v>11</v>
      </c>
      <c r="C7153" s="2">
        <f t="shared" si="1601"/>
        <v>298</v>
      </c>
      <c r="D7153" s="2">
        <f t="shared" si="1602"/>
        <v>21</v>
      </c>
      <c r="E7153" s="2">
        <f t="shared" si="1594"/>
        <v>7149</v>
      </c>
      <c r="F7153" s="11">
        <v>405</v>
      </c>
      <c r="G7153" s="9">
        <v>0</v>
      </c>
      <c r="H7153" s="9">
        <v>0</v>
      </c>
      <c r="I7153" s="9">
        <v>0</v>
      </c>
      <c r="J7153" s="9">
        <v>0.29739517188598802</v>
      </c>
      <c r="K7153" s="9">
        <v>0.29739517188598802</v>
      </c>
      <c r="L7153" s="9">
        <v>0.29739517188598802</v>
      </c>
      <c r="N7153" s="32">
        <f>IF('System Design'!$F$8=1,'Hourly Demand and Generation'!G7153*'System Design'!$F$21,IF('System Design'!$F$8=2,'Hourly Demand and Generation'!H7153*'System Design'!$F$21,IF('System Design'!$F$8=3,'Hourly Demand and Generation'!I7153*'System Design'!$F$21)))</f>
        <v>0</v>
      </c>
      <c r="O7153" s="32">
        <f>IF('System Design'!$F$8=1,'Hourly Demand and Generation'!J7153*'System Design'!$F$22,IF('System Design'!$F$8=2,'Hourly Demand and Generation'!K7153*'System Design'!$F$22,IF('System Design'!$F$8=3,'Hourly Demand and Generation'!L7153*'System Design'!$F$22)))</f>
        <v>743.48792971497005</v>
      </c>
      <c r="Q7153" s="32">
        <f t="shared" si="1590"/>
        <v>0</v>
      </c>
      <c r="R7153" s="32">
        <f t="shared" si="1595"/>
        <v>5400</v>
      </c>
      <c r="S7153" s="32">
        <f t="shared" si="1596"/>
        <v>0</v>
      </c>
      <c r="T7153" s="32">
        <f t="shared" si="1597"/>
        <v>21600</v>
      </c>
      <c r="U7153" s="32">
        <f t="shared" si="1598"/>
        <v>0</v>
      </c>
      <c r="V7153" s="32">
        <f t="shared" si="1591"/>
        <v>338.48792971497005</v>
      </c>
      <c r="W7153" s="32">
        <f t="shared" si="1599"/>
        <v>338.48792971497005</v>
      </c>
      <c r="X7153" s="32">
        <f t="shared" si="1600"/>
        <v>338.48792971497005</v>
      </c>
    </row>
    <row r="7154" spans="1:24" x14ac:dyDescent="0.25">
      <c r="A7154" s="2"/>
      <c r="B7154" s="2" t="s">
        <v>11</v>
      </c>
      <c r="C7154" s="2">
        <f t="shared" si="1601"/>
        <v>298</v>
      </c>
      <c r="D7154" s="2">
        <f t="shared" si="1602"/>
        <v>22</v>
      </c>
      <c r="E7154" s="2">
        <f t="shared" si="1594"/>
        <v>7150</v>
      </c>
      <c r="F7154" s="11">
        <v>382.5</v>
      </c>
      <c r="G7154" s="9">
        <v>0</v>
      </c>
      <c r="H7154" s="9">
        <v>0</v>
      </c>
      <c r="I7154" s="9">
        <v>0</v>
      </c>
      <c r="J7154" s="9">
        <v>0.31391712587965398</v>
      </c>
      <c r="K7154" s="9">
        <v>0.31391712587965398</v>
      </c>
      <c r="L7154" s="9">
        <v>0.31391712587965398</v>
      </c>
      <c r="N7154" s="32">
        <f>IF('System Design'!$F$8=1,'Hourly Demand and Generation'!G7154*'System Design'!$F$21,IF('System Design'!$F$8=2,'Hourly Demand and Generation'!H7154*'System Design'!$F$21,IF('System Design'!$F$8=3,'Hourly Demand and Generation'!I7154*'System Design'!$F$21)))</f>
        <v>0</v>
      </c>
      <c r="O7154" s="32">
        <f>IF('System Design'!$F$8=1,'Hourly Demand and Generation'!J7154*'System Design'!$F$22,IF('System Design'!$F$8=2,'Hourly Demand and Generation'!K7154*'System Design'!$F$22,IF('System Design'!$F$8=3,'Hourly Demand and Generation'!L7154*'System Design'!$F$22)))</f>
        <v>784.79281469913496</v>
      </c>
      <c r="Q7154" s="32">
        <f t="shared" si="1590"/>
        <v>0</v>
      </c>
      <c r="R7154" s="32">
        <f t="shared" si="1595"/>
        <v>5400</v>
      </c>
      <c r="S7154" s="32">
        <f t="shared" si="1596"/>
        <v>0</v>
      </c>
      <c r="T7154" s="32">
        <f t="shared" si="1597"/>
        <v>21600</v>
      </c>
      <c r="U7154" s="32">
        <f t="shared" si="1598"/>
        <v>0</v>
      </c>
      <c r="V7154" s="32">
        <f t="shared" si="1591"/>
        <v>402.29281469913496</v>
      </c>
      <c r="W7154" s="32">
        <f t="shared" si="1599"/>
        <v>402.29281469913496</v>
      </c>
      <c r="X7154" s="32">
        <f t="shared" si="1600"/>
        <v>402.29281469913496</v>
      </c>
    </row>
    <row r="7155" spans="1:24" x14ac:dyDescent="0.25">
      <c r="A7155" s="2"/>
      <c r="B7155" s="2" t="s">
        <v>11</v>
      </c>
      <c r="C7155" s="2">
        <f t="shared" si="1601"/>
        <v>298</v>
      </c>
      <c r="D7155" s="2">
        <f t="shared" si="1602"/>
        <v>23</v>
      </c>
      <c r="E7155" s="2">
        <f t="shared" si="1594"/>
        <v>7151</v>
      </c>
      <c r="F7155" s="11">
        <v>360</v>
      </c>
      <c r="G7155" s="9">
        <v>0</v>
      </c>
      <c r="H7155" s="9">
        <v>0</v>
      </c>
      <c r="I7155" s="9">
        <v>0</v>
      </c>
      <c r="J7155" s="9">
        <v>0.26435126389865599</v>
      </c>
      <c r="K7155" s="9">
        <v>0.26435126389865599</v>
      </c>
      <c r="L7155" s="9">
        <v>0.26435126389865599</v>
      </c>
      <c r="N7155" s="32">
        <f>IF('System Design'!$F$8=1,'Hourly Demand and Generation'!G7155*'System Design'!$F$21,IF('System Design'!$F$8=2,'Hourly Demand and Generation'!H7155*'System Design'!$F$21,IF('System Design'!$F$8=3,'Hourly Demand and Generation'!I7155*'System Design'!$F$21)))</f>
        <v>0</v>
      </c>
      <c r="O7155" s="32">
        <f>IF('System Design'!$F$8=1,'Hourly Demand and Generation'!J7155*'System Design'!$F$22,IF('System Design'!$F$8=2,'Hourly Demand and Generation'!K7155*'System Design'!$F$22,IF('System Design'!$F$8=3,'Hourly Demand and Generation'!L7155*'System Design'!$F$22)))</f>
        <v>660.87815974663999</v>
      </c>
      <c r="Q7155" s="32">
        <f t="shared" si="1590"/>
        <v>0</v>
      </c>
      <c r="R7155" s="32">
        <f t="shared" si="1595"/>
        <v>5400</v>
      </c>
      <c r="S7155" s="32">
        <f t="shared" si="1596"/>
        <v>0</v>
      </c>
      <c r="T7155" s="32">
        <f t="shared" si="1597"/>
        <v>21600</v>
      </c>
      <c r="U7155" s="32">
        <f t="shared" si="1598"/>
        <v>0</v>
      </c>
      <c r="V7155" s="32">
        <f t="shared" si="1591"/>
        <v>300.87815974663999</v>
      </c>
      <c r="W7155" s="32">
        <f t="shared" si="1599"/>
        <v>300.87815974663999</v>
      </c>
      <c r="X7155" s="32">
        <f t="shared" si="1600"/>
        <v>300.87815974663999</v>
      </c>
    </row>
    <row r="7156" spans="1:24" x14ac:dyDescent="0.25">
      <c r="A7156" s="2"/>
      <c r="B7156" s="2" t="s">
        <v>11</v>
      </c>
      <c r="C7156" s="2">
        <f t="shared" si="1601"/>
        <v>298</v>
      </c>
      <c r="D7156" s="2">
        <f t="shared" si="1602"/>
        <v>24</v>
      </c>
      <c r="E7156" s="2">
        <f t="shared" si="1594"/>
        <v>7152</v>
      </c>
      <c r="F7156" s="11">
        <v>315</v>
      </c>
      <c r="G7156" s="9">
        <v>0</v>
      </c>
      <c r="H7156" s="9">
        <v>0</v>
      </c>
      <c r="I7156" s="9">
        <v>0</v>
      </c>
      <c r="J7156" s="9">
        <v>0.26435126389865599</v>
      </c>
      <c r="K7156" s="9">
        <v>0.26435126389865599</v>
      </c>
      <c r="L7156" s="9">
        <v>0.26435126389865599</v>
      </c>
      <c r="N7156" s="32">
        <f>IF('System Design'!$F$8=1,'Hourly Demand and Generation'!G7156*'System Design'!$F$21,IF('System Design'!$F$8=2,'Hourly Demand and Generation'!H7156*'System Design'!$F$21,IF('System Design'!$F$8=3,'Hourly Demand and Generation'!I7156*'System Design'!$F$21)))</f>
        <v>0</v>
      </c>
      <c r="O7156" s="32">
        <f>IF('System Design'!$F$8=1,'Hourly Demand and Generation'!J7156*'System Design'!$F$22,IF('System Design'!$F$8=2,'Hourly Demand and Generation'!K7156*'System Design'!$F$22,IF('System Design'!$F$8=3,'Hourly Demand and Generation'!L7156*'System Design'!$F$22)))</f>
        <v>660.87815974663999</v>
      </c>
      <c r="Q7156" s="32">
        <f t="shared" si="1590"/>
        <v>0</v>
      </c>
      <c r="R7156" s="32">
        <f t="shared" si="1595"/>
        <v>5400</v>
      </c>
      <c r="S7156" s="32">
        <f t="shared" si="1596"/>
        <v>0</v>
      </c>
      <c r="T7156" s="32">
        <f t="shared" si="1597"/>
        <v>21600</v>
      </c>
      <c r="U7156" s="32">
        <f t="shared" si="1598"/>
        <v>0</v>
      </c>
      <c r="V7156" s="32">
        <f t="shared" si="1591"/>
        <v>345.87815974663999</v>
      </c>
      <c r="W7156" s="32">
        <f t="shared" si="1599"/>
        <v>345.87815974663999</v>
      </c>
      <c r="X7156" s="32">
        <f t="shared" si="1600"/>
        <v>345.87815974663999</v>
      </c>
    </row>
    <row r="7157" spans="1:24" x14ac:dyDescent="0.25">
      <c r="A7157" s="2"/>
      <c r="B7157" s="2" t="s">
        <v>11</v>
      </c>
      <c r="C7157" s="2">
        <f>C7156+1</f>
        <v>299</v>
      </c>
      <c r="D7157" s="2">
        <v>1</v>
      </c>
      <c r="E7157" s="2">
        <f t="shared" si="1594"/>
        <v>7153</v>
      </c>
      <c r="F7157" s="11">
        <v>270</v>
      </c>
      <c r="G7157" s="9">
        <v>0</v>
      </c>
      <c r="H7157" s="9">
        <v>0</v>
      </c>
      <c r="I7157" s="9">
        <v>0</v>
      </c>
      <c r="J7157" s="9">
        <v>0.42448497185716899</v>
      </c>
      <c r="K7157" s="9">
        <v>0.42448497185716899</v>
      </c>
      <c r="L7157" s="9">
        <v>0.42448497185716899</v>
      </c>
      <c r="N7157" s="32">
        <f>IF('System Design'!$F$8=1,'Hourly Demand and Generation'!G7157*'System Design'!$F$21,IF('System Design'!$F$8=2,'Hourly Demand and Generation'!H7157*'System Design'!$F$21,IF('System Design'!$F$8=3,'Hourly Demand and Generation'!I7157*'System Design'!$F$21)))</f>
        <v>0</v>
      </c>
      <c r="O7157" s="32">
        <f>IF('System Design'!$F$8=1,'Hourly Demand and Generation'!J7157*'System Design'!$F$22,IF('System Design'!$F$8=2,'Hourly Demand and Generation'!K7157*'System Design'!$F$22,IF('System Design'!$F$8=3,'Hourly Demand and Generation'!L7157*'System Design'!$F$22)))</f>
        <v>1061.2124296429224</v>
      </c>
      <c r="Q7157" s="32">
        <f t="shared" si="1590"/>
        <v>0</v>
      </c>
      <c r="R7157" s="32">
        <f t="shared" si="1595"/>
        <v>5400</v>
      </c>
      <c r="S7157" s="32">
        <f t="shared" si="1596"/>
        <v>0</v>
      </c>
      <c r="T7157" s="32">
        <f t="shared" si="1597"/>
        <v>21600</v>
      </c>
      <c r="U7157" s="32">
        <f t="shared" si="1598"/>
        <v>0</v>
      </c>
      <c r="V7157" s="32">
        <f t="shared" si="1591"/>
        <v>791.21242964292242</v>
      </c>
      <c r="W7157" s="32">
        <f t="shared" si="1599"/>
        <v>791.21242964292242</v>
      </c>
      <c r="X7157" s="32">
        <f t="shared" si="1600"/>
        <v>791.21242964292242</v>
      </c>
    </row>
    <row r="7158" spans="1:24" x14ac:dyDescent="0.25">
      <c r="A7158" s="2"/>
      <c r="B7158" s="2" t="s">
        <v>11</v>
      </c>
      <c r="C7158" s="2">
        <f>C7157</f>
        <v>299</v>
      </c>
      <c r="D7158" s="2">
        <f>D7157+1</f>
        <v>2</v>
      </c>
      <c r="E7158" s="2">
        <f t="shared" si="1594"/>
        <v>7154</v>
      </c>
      <c r="F7158" s="11">
        <v>247.5</v>
      </c>
      <c r="G7158" s="9">
        <v>0</v>
      </c>
      <c r="H7158" s="9">
        <v>0</v>
      </c>
      <c r="I7158" s="9">
        <v>0</v>
      </c>
      <c r="J7158" s="9">
        <v>0.38203647467145202</v>
      </c>
      <c r="K7158" s="9">
        <v>0.38203647467145202</v>
      </c>
      <c r="L7158" s="9">
        <v>0.38203647467145202</v>
      </c>
      <c r="N7158" s="32">
        <f>IF('System Design'!$F$8=1,'Hourly Demand and Generation'!G7158*'System Design'!$F$21,IF('System Design'!$F$8=2,'Hourly Demand and Generation'!H7158*'System Design'!$F$21,IF('System Design'!$F$8=3,'Hourly Demand and Generation'!I7158*'System Design'!$F$21)))</f>
        <v>0</v>
      </c>
      <c r="O7158" s="32">
        <f>IF('System Design'!$F$8=1,'Hourly Demand and Generation'!J7158*'System Design'!$F$22,IF('System Design'!$F$8=2,'Hourly Demand and Generation'!K7158*'System Design'!$F$22,IF('System Design'!$F$8=3,'Hourly Demand and Generation'!L7158*'System Design'!$F$22)))</f>
        <v>955.09118667863004</v>
      </c>
      <c r="Q7158" s="32">
        <f t="shared" si="1590"/>
        <v>0</v>
      </c>
      <c r="R7158" s="32">
        <f t="shared" si="1595"/>
        <v>5400</v>
      </c>
      <c r="S7158" s="32">
        <f t="shared" si="1596"/>
        <v>0</v>
      </c>
      <c r="T7158" s="32">
        <f t="shared" si="1597"/>
        <v>21600</v>
      </c>
      <c r="U7158" s="32">
        <f t="shared" si="1598"/>
        <v>0</v>
      </c>
      <c r="V7158" s="32">
        <f t="shared" si="1591"/>
        <v>707.59118667863004</v>
      </c>
      <c r="W7158" s="32">
        <f t="shared" si="1599"/>
        <v>707.59118667863004</v>
      </c>
      <c r="X7158" s="32">
        <f t="shared" si="1600"/>
        <v>707.59118667863004</v>
      </c>
    </row>
    <row r="7159" spans="1:24" x14ac:dyDescent="0.25">
      <c r="A7159" s="2"/>
      <c r="B7159" s="2" t="s">
        <v>11</v>
      </c>
      <c r="C7159" s="2">
        <f t="shared" ref="C7159:C7180" si="1603">C7158</f>
        <v>299</v>
      </c>
      <c r="D7159" s="2">
        <f t="shared" ref="D7159:D7180" si="1604">D7158+1</f>
        <v>3</v>
      </c>
      <c r="E7159" s="2">
        <f t="shared" si="1594"/>
        <v>7155</v>
      </c>
      <c r="F7159" s="11">
        <v>225</v>
      </c>
      <c r="G7159" s="9">
        <v>0</v>
      </c>
      <c r="H7159" s="9">
        <v>0</v>
      </c>
      <c r="I7159" s="9">
        <v>0</v>
      </c>
      <c r="J7159" s="9">
        <v>0.38203647467145202</v>
      </c>
      <c r="K7159" s="9">
        <v>0.38203647467145202</v>
      </c>
      <c r="L7159" s="9">
        <v>0.38203647467145202</v>
      </c>
      <c r="N7159" s="32">
        <f>IF('System Design'!$F$8=1,'Hourly Demand and Generation'!G7159*'System Design'!$F$21,IF('System Design'!$F$8=2,'Hourly Demand and Generation'!H7159*'System Design'!$F$21,IF('System Design'!$F$8=3,'Hourly Demand and Generation'!I7159*'System Design'!$F$21)))</f>
        <v>0</v>
      </c>
      <c r="O7159" s="32">
        <f>IF('System Design'!$F$8=1,'Hourly Demand and Generation'!J7159*'System Design'!$F$22,IF('System Design'!$F$8=2,'Hourly Demand and Generation'!K7159*'System Design'!$F$22,IF('System Design'!$F$8=3,'Hourly Demand and Generation'!L7159*'System Design'!$F$22)))</f>
        <v>955.09118667863004</v>
      </c>
      <c r="Q7159" s="32">
        <f t="shared" si="1590"/>
        <v>0</v>
      </c>
      <c r="R7159" s="32">
        <f t="shared" si="1595"/>
        <v>5400</v>
      </c>
      <c r="S7159" s="32">
        <f t="shared" si="1596"/>
        <v>0</v>
      </c>
      <c r="T7159" s="32">
        <f t="shared" si="1597"/>
        <v>21600</v>
      </c>
      <c r="U7159" s="32">
        <f t="shared" si="1598"/>
        <v>0</v>
      </c>
      <c r="V7159" s="32">
        <f t="shared" si="1591"/>
        <v>730.09118667863004</v>
      </c>
      <c r="W7159" s="32">
        <f t="shared" si="1599"/>
        <v>730.09118667863004</v>
      </c>
      <c r="X7159" s="32">
        <f t="shared" si="1600"/>
        <v>730.09118667863004</v>
      </c>
    </row>
    <row r="7160" spans="1:24" x14ac:dyDescent="0.25">
      <c r="A7160" s="2"/>
      <c r="B7160" s="2" t="s">
        <v>11</v>
      </c>
      <c r="C7160" s="2">
        <f t="shared" si="1603"/>
        <v>299</v>
      </c>
      <c r="D7160" s="2">
        <f t="shared" si="1604"/>
        <v>4</v>
      </c>
      <c r="E7160" s="2">
        <f t="shared" si="1594"/>
        <v>7156</v>
      </c>
      <c r="F7160" s="11">
        <v>270</v>
      </c>
      <c r="G7160" s="9">
        <v>0</v>
      </c>
      <c r="H7160" s="9">
        <v>0</v>
      </c>
      <c r="I7160" s="9">
        <v>0</v>
      </c>
      <c r="J7160" s="9">
        <v>0.42448497185716899</v>
      </c>
      <c r="K7160" s="9">
        <v>0.42448497185716899</v>
      </c>
      <c r="L7160" s="9">
        <v>0.42448497185716899</v>
      </c>
      <c r="N7160" s="32">
        <f>IF('System Design'!$F$8=1,'Hourly Demand and Generation'!G7160*'System Design'!$F$21,IF('System Design'!$F$8=2,'Hourly Demand and Generation'!H7160*'System Design'!$F$21,IF('System Design'!$F$8=3,'Hourly Demand and Generation'!I7160*'System Design'!$F$21)))</f>
        <v>0</v>
      </c>
      <c r="O7160" s="32">
        <f>IF('System Design'!$F$8=1,'Hourly Demand and Generation'!J7160*'System Design'!$F$22,IF('System Design'!$F$8=2,'Hourly Demand and Generation'!K7160*'System Design'!$F$22,IF('System Design'!$F$8=3,'Hourly Demand and Generation'!L7160*'System Design'!$F$22)))</f>
        <v>1061.2124296429224</v>
      </c>
      <c r="Q7160" s="32">
        <f t="shared" si="1590"/>
        <v>0</v>
      </c>
      <c r="R7160" s="32">
        <f t="shared" si="1595"/>
        <v>5400</v>
      </c>
      <c r="S7160" s="32">
        <f t="shared" si="1596"/>
        <v>0</v>
      </c>
      <c r="T7160" s="32">
        <f t="shared" si="1597"/>
        <v>21600</v>
      </c>
      <c r="U7160" s="32">
        <f t="shared" si="1598"/>
        <v>0</v>
      </c>
      <c r="V7160" s="32">
        <f t="shared" si="1591"/>
        <v>791.21242964292242</v>
      </c>
      <c r="W7160" s="32">
        <f t="shared" si="1599"/>
        <v>791.21242964292242</v>
      </c>
      <c r="X7160" s="32">
        <f t="shared" si="1600"/>
        <v>791.21242964292242</v>
      </c>
    </row>
    <row r="7161" spans="1:24" x14ac:dyDescent="0.25">
      <c r="A7161" s="2"/>
      <c r="B7161" s="2" t="s">
        <v>11</v>
      </c>
      <c r="C7161" s="2">
        <f t="shared" si="1603"/>
        <v>299</v>
      </c>
      <c r="D7161" s="2">
        <f t="shared" si="1604"/>
        <v>5</v>
      </c>
      <c r="E7161" s="2">
        <f t="shared" si="1594"/>
        <v>7157</v>
      </c>
      <c r="F7161" s="11">
        <v>292.5</v>
      </c>
      <c r="G7161" s="9">
        <v>0</v>
      </c>
      <c r="H7161" s="9">
        <v>2.5600000000000001E-2</v>
      </c>
      <c r="I7161" s="9">
        <v>5.1200000000000002E-2</v>
      </c>
      <c r="J7161" s="9">
        <v>0.33958797748573499</v>
      </c>
      <c r="K7161" s="9">
        <v>0.33958797748573499</v>
      </c>
      <c r="L7161" s="9">
        <v>0.33958797748573499</v>
      </c>
      <c r="N7161" s="32">
        <f>IF('System Design'!$F$8=1,'Hourly Demand and Generation'!G7161*'System Design'!$F$21,IF('System Design'!$F$8=2,'Hourly Demand and Generation'!H7161*'System Design'!$F$21,IF('System Design'!$F$8=3,'Hourly Demand and Generation'!I7161*'System Design'!$F$21)))</f>
        <v>25.6</v>
      </c>
      <c r="O7161" s="32">
        <f>IF('System Design'!$F$8=1,'Hourly Demand and Generation'!J7161*'System Design'!$F$22,IF('System Design'!$F$8=2,'Hourly Demand and Generation'!K7161*'System Design'!$F$22,IF('System Design'!$F$8=3,'Hourly Demand and Generation'!L7161*'System Design'!$F$22)))</f>
        <v>848.96994371433743</v>
      </c>
      <c r="Q7161" s="32">
        <f t="shared" si="1590"/>
        <v>0</v>
      </c>
      <c r="R7161" s="32">
        <f t="shared" si="1595"/>
        <v>5400</v>
      </c>
      <c r="S7161" s="32">
        <f t="shared" si="1596"/>
        <v>0</v>
      </c>
      <c r="T7161" s="32">
        <f t="shared" si="1597"/>
        <v>21600</v>
      </c>
      <c r="U7161" s="32">
        <f t="shared" si="1598"/>
        <v>0</v>
      </c>
      <c r="V7161" s="32">
        <f t="shared" si="1591"/>
        <v>582.06994371433746</v>
      </c>
      <c r="W7161" s="32">
        <f t="shared" si="1599"/>
        <v>582.06994371433746</v>
      </c>
      <c r="X7161" s="32">
        <f t="shared" si="1600"/>
        <v>582.06994371433746</v>
      </c>
    </row>
    <row r="7162" spans="1:24" x14ac:dyDescent="0.25">
      <c r="A7162" s="2"/>
      <c r="B7162" s="2" t="s">
        <v>11</v>
      </c>
      <c r="C7162" s="2">
        <f t="shared" si="1603"/>
        <v>299</v>
      </c>
      <c r="D7162" s="2">
        <f t="shared" si="1604"/>
        <v>6</v>
      </c>
      <c r="E7162" s="2">
        <f t="shared" si="1594"/>
        <v>7158</v>
      </c>
      <c r="F7162" s="11">
        <v>315</v>
      </c>
      <c r="G7162" s="9">
        <v>5.1200000000000002E-2</v>
      </c>
      <c r="H7162" s="9">
        <v>0.08</v>
      </c>
      <c r="I7162" s="9">
        <v>0.10879999999999999</v>
      </c>
      <c r="J7162" s="9">
        <v>0.33958797748573499</v>
      </c>
      <c r="K7162" s="9">
        <v>0.33958797748573499</v>
      </c>
      <c r="L7162" s="9">
        <v>0.33958797748573499</v>
      </c>
      <c r="N7162" s="32">
        <f>IF('System Design'!$F$8=1,'Hourly Demand and Generation'!G7162*'System Design'!$F$21,IF('System Design'!$F$8=2,'Hourly Demand and Generation'!H7162*'System Design'!$F$21,IF('System Design'!$F$8=3,'Hourly Demand and Generation'!I7162*'System Design'!$F$21)))</f>
        <v>54.4</v>
      </c>
      <c r="O7162" s="32">
        <f>IF('System Design'!$F$8=1,'Hourly Demand and Generation'!J7162*'System Design'!$F$22,IF('System Design'!$F$8=2,'Hourly Demand and Generation'!K7162*'System Design'!$F$22,IF('System Design'!$F$8=3,'Hourly Demand and Generation'!L7162*'System Design'!$F$22)))</f>
        <v>848.96994371433743</v>
      </c>
      <c r="Q7162" s="32">
        <f t="shared" si="1590"/>
        <v>0</v>
      </c>
      <c r="R7162" s="32">
        <f t="shared" si="1595"/>
        <v>5400</v>
      </c>
      <c r="S7162" s="32">
        <f t="shared" si="1596"/>
        <v>0</v>
      </c>
      <c r="T7162" s="32">
        <f t="shared" si="1597"/>
        <v>21600</v>
      </c>
      <c r="U7162" s="32">
        <f t="shared" si="1598"/>
        <v>0</v>
      </c>
      <c r="V7162" s="32">
        <f t="shared" si="1591"/>
        <v>588.36994371433741</v>
      </c>
      <c r="W7162" s="32">
        <f t="shared" si="1599"/>
        <v>588.36994371433741</v>
      </c>
      <c r="X7162" s="32">
        <f t="shared" si="1600"/>
        <v>588.36994371433741</v>
      </c>
    </row>
    <row r="7163" spans="1:24" x14ac:dyDescent="0.25">
      <c r="A7163" s="2"/>
      <c r="B7163" s="2" t="s">
        <v>11</v>
      </c>
      <c r="C7163" s="2">
        <f t="shared" si="1603"/>
        <v>299</v>
      </c>
      <c r="D7163" s="2">
        <f t="shared" si="1604"/>
        <v>7</v>
      </c>
      <c r="E7163" s="2">
        <f t="shared" si="1594"/>
        <v>7159</v>
      </c>
      <c r="F7163" s="11">
        <v>337.5</v>
      </c>
      <c r="G7163" s="9">
        <v>0.10879999999999999</v>
      </c>
      <c r="H7163" s="9">
        <v>0.13439999999999999</v>
      </c>
      <c r="I7163" s="9">
        <v>0.16</v>
      </c>
      <c r="J7163" s="9">
        <v>0.38203647467145202</v>
      </c>
      <c r="K7163" s="9">
        <v>0.38203647467145202</v>
      </c>
      <c r="L7163" s="9">
        <v>0.38203647467145202</v>
      </c>
      <c r="N7163" s="32">
        <f>IF('System Design'!$F$8=1,'Hourly Demand and Generation'!G7163*'System Design'!$F$21,IF('System Design'!$F$8=2,'Hourly Demand and Generation'!H7163*'System Design'!$F$21,IF('System Design'!$F$8=3,'Hourly Demand and Generation'!I7163*'System Design'!$F$21)))</f>
        <v>80</v>
      </c>
      <c r="O7163" s="32">
        <f>IF('System Design'!$F$8=1,'Hourly Demand and Generation'!J7163*'System Design'!$F$22,IF('System Design'!$F$8=2,'Hourly Demand and Generation'!K7163*'System Design'!$F$22,IF('System Design'!$F$8=3,'Hourly Demand and Generation'!L7163*'System Design'!$F$22)))</f>
        <v>955.09118667863004</v>
      </c>
      <c r="Q7163" s="32">
        <f t="shared" si="1590"/>
        <v>0</v>
      </c>
      <c r="R7163" s="32">
        <f t="shared" si="1595"/>
        <v>5400</v>
      </c>
      <c r="S7163" s="32">
        <f t="shared" si="1596"/>
        <v>0</v>
      </c>
      <c r="T7163" s="32">
        <f t="shared" si="1597"/>
        <v>21600</v>
      </c>
      <c r="U7163" s="32">
        <f t="shared" si="1598"/>
        <v>0</v>
      </c>
      <c r="V7163" s="32">
        <f t="shared" si="1591"/>
        <v>697.59118667863004</v>
      </c>
      <c r="W7163" s="32">
        <f t="shared" si="1599"/>
        <v>697.59118667863004</v>
      </c>
      <c r="X7163" s="32">
        <f t="shared" si="1600"/>
        <v>697.59118667863004</v>
      </c>
    </row>
    <row r="7164" spans="1:24" x14ac:dyDescent="0.25">
      <c r="A7164" s="2"/>
      <c r="B7164" s="2" t="s">
        <v>11</v>
      </c>
      <c r="C7164" s="2">
        <f t="shared" si="1603"/>
        <v>299</v>
      </c>
      <c r="D7164" s="2">
        <f t="shared" si="1604"/>
        <v>8</v>
      </c>
      <c r="E7164" s="2">
        <f t="shared" si="1594"/>
        <v>7160</v>
      </c>
      <c r="F7164" s="11">
        <v>360</v>
      </c>
      <c r="G7164" s="9">
        <v>0.2112</v>
      </c>
      <c r="H7164" s="9">
        <v>0.24</v>
      </c>
      <c r="I7164" s="9">
        <v>0.26879999999999998</v>
      </c>
      <c r="J7164" s="9">
        <v>0.38203647467145202</v>
      </c>
      <c r="K7164" s="9">
        <v>0.38203647467145202</v>
      </c>
      <c r="L7164" s="9">
        <v>0.38203647467145202</v>
      </c>
      <c r="N7164" s="32">
        <f>IF('System Design'!$F$8=1,'Hourly Demand and Generation'!G7164*'System Design'!$F$21,IF('System Design'!$F$8=2,'Hourly Demand and Generation'!H7164*'System Design'!$F$21,IF('System Design'!$F$8=3,'Hourly Demand and Generation'!I7164*'System Design'!$F$21)))</f>
        <v>134.4</v>
      </c>
      <c r="O7164" s="32">
        <f>IF('System Design'!$F$8=1,'Hourly Demand and Generation'!J7164*'System Design'!$F$22,IF('System Design'!$F$8=2,'Hourly Demand and Generation'!K7164*'System Design'!$F$22,IF('System Design'!$F$8=3,'Hourly Demand and Generation'!L7164*'System Design'!$F$22)))</f>
        <v>955.09118667863004</v>
      </c>
      <c r="Q7164" s="32">
        <f t="shared" si="1590"/>
        <v>0</v>
      </c>
      <c r="R7164" s="32">
        <f t="shared" si="1595"/>
        <v>5400</v>
      </c>
      <c r="S7164" s="32">
        <f t="shared" si="1596"/>
        <v>0</v>
      </c>
      <c r="T7164" s="32">
        <f t="shared" si="1597"/>
        <v>21600</v>
      </c>
      <c r="U7164" s="32">
        <f t="shared" si="1598"/>
        <v>0</v>
      </c>
      <c r="V7164" s="32">
        <f t="shared" si="1591"/>
        <v>729.49118667863013</v>
      </c>
      <c r="W7164" s="32">
        <f t="shared" si="1599"/>
        <v>729.49118667863013</v>
      </c>
      <c r="X7164" s="32">
        <f t="shared" si="1600"/>
        <v>729.49118667863013</v>
      </c>
    </row>
    <row r="7165" spans="1:24" x14ac:dyDescent="0.25">
      <c r="A7165" s="2"/>
      <c r="B7165" s="2" t="s">
        <v>11</v>
      </c>
      <c r="C7165" s="2">
        <f t="shared" si="1603"/>
        <v>299</v>
      </c>
      <c r="D7165" s="2">
        <f t="shared" si="1604"/>
        <v>9</v>
      </c>
      <c r="E7165" s="2">
        <f t="shared" si="1594"/>
        <v>7161</v>
      </c>
      <c r="F7165" s="11">
        <v>360</v>
      </c>
      <c r="G7165" s="9">
        <v>0.32</v>
      </c>
      <c r="H7165" s="9">
        <v>0.34560000000000002</v>
      </c>
      <c r="I7165" s="9">
        <v>0.37119999999999997</v>
      </c>
      <c r="J7165" s="9">
        <v>0.33958797748573499</v>
      </c>
      <c r="K7165" s="9">
        <v>0.33958797748573499</v>
      </c>
      <c r="L7165" s="9">
        <v>0.33958797748573499</v>
      </c>
      <c r="N7165" s="32">
        <f>IF('System Design'!$F$8=1,'Hourly Demand and Generation'!G7165*'System Design'!$F$21,IF('System Design'!$F$8=2,'Hourly Demand and Generation'!H7165*'System Design'!$F$21,IF('System Design'!$F$8=3,'Hourly Demand and Generation'!I7165*'System Design'!$F$21)))</f>
        <v>185.6</v>
      </c>
      <c r="O7165" s="32">
        <f>IF('System Design'!$F$8=1,'Hourly Demand and Generation'!J7165*'System Design'!$F$22,IF('System Design'!$F$8=2,'Hourly Demand and Generation'!K7165*'System Design'!$F$22,IF('System Design'!$F$8=3,'Hourly Demand and Generation'!L7165*'System Design'!$F$22)))</f>
        <v>848.96994371433743</v>
      </c>
      <c r="Q7165" s="32">
        <f t="shared" si="1590"/>
        <v>0</v>
      </c>
      <c r="R7165" s="32">
        <f t="shared" si="1595"/>
        <v>5400</v>
      </c>
      <c r="S7165" s="32">
        <f t="shared" si="1596"/>
        <v>0</v>
      </c>
      <c r="T7165" s="32">
        <f t="shared" si="1597"/>
        <v>21600</v>
      </c>
      <c r="U7165" s="32">
        <f t="shared" si="1598"/>
        <v>0</v>
      </c>
      <c r="V7165" s="32">
        <f t="shared" si="1591"/>
        <v>674.56994371433734</v>
      </c>
      <c r="W7165" s="32">
        <f t="shared" si="1599"/>
        <v>674.56994371433734</v>
      </c>
      <c r="X7165" s="32">
        <f t="shared" si="1600"/>
        <v>674.56994371433734</v>
      </c>
    </row>
    <row r="7166" spans="1:24" x14ac:dyDescent="0.25">
      <c r="A7166" s="2"/>
      <c r="B7166" s="2" t="s">
        <v>11</v>
      </c>
      <c r="C7166" s="2">
        <f t="shared" si="1603"/>
        <v>299</v>
      </c>
      <c r="D7166" s="2">
        <f t="shared" si="1604"/>
        <v>10</v>
      </c>
      <c r="E7166" s="2">
        <f t="shared" si="1594"/>
        <v>7162</v>
      </c>
      <c r="F7166" s="11">
        <v>351</v>
      </c>
      <c r="G7166" s="9">
        <v>0.42880000000000001</v>
      </c>
      <c r="H7166" s="9">
        <v>0.45440000000000003</v>
      </c>
      <c r="I7166" s="9">
        <v>0.48</v>
      </c>
      <c r="J7166" s="9">
        <v>0.38203647467145202</v>
      </c>
      <c r="K7166" s="9">
        <v>0.38203647467145202</v>
      </c>
      <c r="L7166" s="9">
        <v>0.38203647467145202</v>
      </c>
      <c r="N7166" s="32">
        <f>IF('System Design'!$F$8=1,'Hourly Demand and Generation'!G7166*'System Design'!$F$21,IF('System Design'!$F$8=2,'Hourly Demand and Generation'!H7166*'System Design'!$F$21,IF('System Design'!$F$8=3,'Hourly Demand and Generation'!I7166*'System Design'!$F$21)))</f>
        <v>240</v>
      </c>
      <c r="O7166" s="32">
        <f>IF('System Design'!$F$8=1,'Hourly Demand and Generation'!J7166*'System Design'!$F$22,IF('System Design'!$F$8=2,'Hourly Demand and Generation'!K7166*'System Design'!$F$22,IF('System Design'!$F$8=3,'Hourly Demand and Generation'!L7166*'System Design'!$F$22)))</f>
        <v>955.09118667863004</v>
      </c>
      <c r="Q7166" s="32">
        <f t="shared" si="1590"/>
        <v>0</v>
      </c>
      <c r="R7166" s="32">
        <f t="shared" si="1595"/>
        <v>5400</v>
      </c>
      <c r="S7166" s="32">
        <f t="shared" si="1596"/>
        <v>0</v>
      </c>
      <c r="T7166" s="32">
        <f t="shared" si="1597"/>
        <v>21600</v>
      </c>
      <c r="U7166" s="32">
        <f t="shared" si="1598"/>
        <v>0</v>
      </c>
      <c r="V7166" s="32">
        <f t="shared" si="1591"/>
        <v>844.09118667863004</v>
      </c>
      <c r="W7166" s="32">
        <f t="shared" si="1599"/>
        <v>844.09118667863004</v>
      </c>
      <c r="X7166" s="32">
        <f t="shared" si="1600"/>
        <v>844.09118667863004</v>
      </c>
    </row>
    <row r="7167" spans="1:24" x14ac:dyDescent="0.25">
      <c r="A7167" s="2"/>
      <c r="B7167" s="2" t="s">
        <v>11</v>
      </c>
      <c r="C7167" s="2">
        <f t="shared" si="1603"/>
        <v>299</v>
      </c>
      <c r="D7167" s="2">
        <f t="shared" si="1604"/>
        <v>11</v>
      </c>
      <c r="E7167" s="2">
        <f t="shared" si="1594"/>
        <v>7163</v>
      </c>
      <c r="F7167" s="11">
        <v>346.5</v>
      </c>
      <c r="G7167" s="9">
        <v>0.53120000000000001</v>
      </c>
      <c r="H7167" s="9">
        <v>0.56000000000000005</v>
      </c>
      <c r="I7167" s="9">
        <v>0.58879999999999999</v>
      </c>
      <c r="J7167" s="9">
        <v>0.33958797748573499</v>
      </c>
      <c r="K7167" s="9">
        <v>0.33958797748573499</v>
      </c>
      <c r="L7167" s="9">
        <v>0.33958797748573499</v>
      </c>
      <c r="N7167" s="32">
        <f>IF('System Design'!$F$8=1,'Hourly Demand and Generation'!G7167*'System Design'!$F$21,IF('System Design'!$F$8=2,'Hourly Demand and Generation'!H7167*'System Design'!$F$21,IF('System Design'!$F$8=3,'Hourly Demand and Generation'!I7167*'System Design'!$F$21)))</f>
        <v>294.39999999999998</v>
      </c>
      <c r="O7167" s="32">
        <f>IF('System Design'!$F$8=1,'Hourly Demand and Generation'!J7167*'System Design'!$F$22,IF('System Design'!$F$8=2,'Hourly Demand and Generation'!K7167*'System Design'!$F$22,IF('System Design'!$F$8=3,'Hourly Demand and Generation'!L7167*'System Design'!$F$22)))</f>
        <v>848.96994371433743</v>
      </c>
      <c r="Q7167" s="32">
        <f t="shared" si="1590"/>
        <v>0</v>
      </c>
      <c r="R7167" s="32">
        <f t="shared" si="1595"/>
        <v>5400</v>
      </c>
      <c r="S7167" s="32">
        <f t="shared" si="1596"/>
        <v>0</v>
      </c>
      <c r="T7167" s="32">
        <f t="shared" si="1597"/>
        <v>21600</v>
      </c>
      <c r="U7167" s="32">
        <f t="shared" si="1598"/>
        <v>0</v>
      </c>
      <c r="V7167" s="32">
        <f t="shared" si="1591"/>
        <v>796.8699437143373</v>
      </c>
      <c r="W7167" s="32">
        <f t="shared" si="1599"/>
        <v>796.8699437143373</v>
      </c>
      <c r="X7167" s="32">
        <f t="shared" si="1600"/>
        <v>796.8699437143373</v>
      </c>
    </row>
    <row r="7168" spans="1:24" x14ac:dyDescent="0.25">
      <c r="A7168" s="2"/>
      <c r="B7168" s="2" t="s">
        <v>11</v>
      </c>
      <c r="C7168" s="2">
        <f t="shared" si="1603"/>
        <v>299</v>
      </c>
      <c r="D7168" s="2">
        <f t="shared" si="1604"/>
        <v>12</v>
      </c>
      <c r="E7168" s="2">
        <f t="shared" si="1594"/>
        <v>7164</v>
      </c>
      <c r="F7168" s="11">
        <v>346.5</v>
      </c>
      <c r="G7168" s="9">
        <v>0.64</v>
      </c>
      <c r="H7168" s="9">
        <v>0.64</v>
      </c>
      <c r="I7168" s="9">
        <v>0.64</v>
      </c>
      <c r="J7168" s="9">
        <v>0.31836372889287701</v>
      </c>
      <c r="K7168" s="9">
        <v>0.31836372889287701</v>
      </c>
      <c r="L7168" s="9">
        <v>0.31836372889287701</v>
      </c>
      <c r="N7168" s="32">
        <f>IF('System Design'!$F$8=1,'Hourly Demand and Generation'!G7168*'System Design'!$F$21,IF('System Design'!$F$8=2,'Hourly Demand and Generation'!H7168*'System Design'!$F$21,IF('System Design'!$F$8=3,'Hourly Demand and Generation'!I7168*'System Design'!$F$21)))</f>
        <v>320</v>
      </c>
      <c r="O7168" s="32">
        <f>IF('System Design'!$F$8=1,'Hourly Demand and Generation'!J7168*'System Design'!$F$22,IF('System Design'!$F$8=2,'Hourly Demand and Generation'!K7168*'System Design'!$F$22,IF('System Design'!$F$8=3,'Hourly Demand and Generation'!L7168*'System Design'!$F$22)))</f>
        <v>795.90932223219249</v>
      </c>
      <c r="Q7168" s="32">
        <f t="shared" si="1590"/>
        <v>0</v>
      </c>
      <c r="R7168" s="32">
        <f t="shared" si="1595"/>
        <v>5400</v>
      </c>
      <c r="S7168" s="32">
        <f t="shared" si="1596"/>
        <v>0</v>
      </c>
      <c r="T7168" s="32">
        <f t="shared" si="1597"/>
        <v>21600</v>
      </c>
      <c r="U7168" s="32">
        <f t="shared" si="1598"/>
        <v>0</v>
      </c>
      <c r="V7168" s="32">
        <f t="shared" si="1591"/>
        <v>769.40932223219261</v>
      </c>
      <c r="W7168" s="32">
        <f t="shared" si="1599"/>
        <v>769.40932223219261</v>
      </c>
      <c r="X7168" s="32">
        <f t="shared" si="1600"/>
        <v>769.40932223219261</v>
      </c>
    </row>
    <row r="7169" spans="1:24" x14ac:dyDescent="0.25">
      <c r="A7169" s="2"/>
      <c r="B7169" s="2" t="s">
        <v>11</v>
      </c>
      <c r="C7169" s="2">
        <f t="shared" si="1603"/>
        <v>299</v>
      </c>
      <c r="D7169" s="2">
        <f t="shared" si="1604"/>
        <v>13</v>
      </c>
      <c r="E7169" s="2">
        <f t="shared" si="1594"/>
        <v>7165</v>
      </c>
      <c r="F7169" s="11">
        <v>360</v>
      </c>
      <c r="G7169" s="9">
        <v>0.53120000000000001</v>
      </c>
      <c r="H7169" s="9">
        <v>0.56000000000000005</v>
      </c>
      <c r="I7169" s="9">
        <v>0.58879999999999999</v>
      </c>
      <c r="J7169" s="9">
        <v>0.33958797748573499</v>
      </c>
      <c r="K7169" s="9">
        <v>0.33958797748573499</v>
      </c>
      <c r="L7169" s="9">
        <v>0.33958797748573499</v>
      </c>
      <c r="N7169" s="32">
        <f>IF('System Design'!$F$8=1,'Hourly Demand and Generation'!G7169*'System Design'!$F$21,IF('System Design'!$F$8=2,'Hourly Demand and Generation'!H7169*'System Design'!$F$21,IF('System Design'!$F$8=3,'Hourly Demand and Generation'!I7169*'System Design'!$F$21)))</f>
        <v>294.39999999999998</v>
      </c>
      <c r="O7169" s="32">
        <f>IF('System Design'!$F$8=1,'Hourly Demand and Generation'!J7169*'System Design'!$F$22,IF('System Design'!$F$8=2,'Hourly Demand and Generation'!K7169*'System Design'!$F$22,IF('System Design'!$F$8=3,'Hourly Demand and Generation'!L7169*'System Design'!$F$22)))</f>
        <v>848.96994371433743</v>
      </c>
      <c r="Q7169" s="32">
        <f t="shared" si="1590"/>
        <v>0</v>
      </c>
      <c r="R7169" s="32">
        <f t="shared" si="1595"/>
        <v>5400</v>
      </c>
      <c r="S7169" s="32">
        <f t="shared" si="1596"/>
        <v>0</v>
      </c>
      <c r="T7169" s="32">
        <f t="shared" si="1597"/>
        <v>21600</v>
      </c>
      <c r="U7169" s="32">
        <f t="shared" si="1598"/>
        <v>0</v>
      </c>
      <c r="V7169" s="32">
        <f t="shared" si="1591"/>
        <v>783.3699437143373</v>
      </c>
      <c r="W7169" s="32">
        <f t="shared" si="1599"/>
        <v>783.3699437143373</v>
      </c>
      <c r="X7169" s="32">
        <f t="shared" si="1600"/>
        <v>783.3699437143373</v>
      </c>
    </row>
    <row r="7170" spans="1:24" x14ac:dyDescent="0.25">
      <c r="A7170" s="2"/>
      <c r="B7170" s="2" t="s">
        <v>11</v>
      </c>
      <c r="C7170" s="2">
        <f t="shared" si="1603"/>
        <v>299</v>
      </c>
      <c r="D7170" s="2">
        <f t="shared" si="1604"/>
        <v>14</v>
      </c>
      <c r="E7170" s="2">
        <f t="shared" si="1594"/>
        <v>7166</v>
      </c>
      <c r="F7170" s="11">
        <v>360</v>
      </c>
      <c r="G7170" s="9">
        <v>0.42880000000000001</v>
      </c>
      <c r="H7170" s="9">
        <v>0.45440000000000003</v>
      </c>
      <c r="I7170" s="9">
        <v>0.48</v>
      </c>
      <c r="J7170" s="9">
        <v>0.36081222607859398</v>
      </c>
      <c r="K7170" s="9">
        <v>0.36081222607859398</v>
      </c>
      <c r="L7170" s="9">
        <v>0.36081222607859398</v>
      </c>
      <c r="N7170" s="32">
        <f>IF('System Design'!$F$8=1,'Hourly Demand and Generation'!G7170*'System Design'!$F$21,IF('System Design'!$F$8=2,'Hourly Demand and Generation'!H7170*'System Design'!$F$21,IF('System Design'!$F$8=3,'Hourly Demand and Generation'!I7170*'System Design'!$F$21)))</f>
        <v>240</v>
      </c>
      <c r="O7170" s="32">
        <f>IF('System Design'!$F$8=1,'Hourly Demand and Generation'!J7170*'System Design'!$F$22,IF('System Design'!$F$8=2,'Hourly Demand and Generation'!K7170*'System Design'!$F$22,IF('System Design'!$F$8=3,'Hourly Demand and Generation'!L7170*'System Design'!$F$22)))</f>
        <v>902.03056519648499</v>
      </c>
      <c r="Q7170" s="32">
        <f t="shared" si="1590"/>
        <v>0</v>
      </c>
      <c r="R7170" s="32">
        <f t="shared" si="1595"/>
        <v>5400</v>
      </c>
      <c r="S7170" s="32">
        <f t="shared" si="1596"/>
        <v>0</v>
      </c>
      <c r="T7170" s="32">
        <f t="shared" si="1597"/>
        <v>21600</v>
      </c>
      <c r="U7170" s="32">
        <f t="shared" si="1598"/>
        <v>0</v>
      </c>
      <c r="V7170" s="32">
        <f t="shared" si="1591"/>
        <v>782.03056519648499</v>
      </c>
      <c r="W7170" s="32">
        <f t="shared" si="1599"/>
        <v>782.03056519648499</v>
      </c>
      <c r="X7170" s="32">
        <f t="shared" si="1600"/>
        <v>782.03056519648499</v>
      </c>
    </row>
    <row r="7171" spans="1:24" x14ac:dyDescent="0.25">
      <c r="A7171" s="2"/>
      <c r="B7171" s="2" t="s">
        <v>11</v>
      </c>
      <c r="C7171" s="2">
        <f t="shared" si="1603"/>
        <v>299</v>
      </c>
      <c r="D7171" s="2">
        <f t="shared" si="1604"/>
        <v>15</v>
      </c>
      <c r="E7171" s="2">
        <f t="shared" si="1594"/>
        <v>7167</v>
      </c>
      <c r="F7171" s="11">
        <v>382.5</v>
      </c>
      <c r="G7171" s="9">
        <v>0.32</v>
      </c>
      <c r="H7171" s="9">
        <v>0.34560000000000002</v>
      </c>
      <c r="I7171" s="9">
        <v>0.37119999999999997</v>
      </c>
      <c r="J7171" s="9">
        <v>0.38203647467145202</v>
      </c>
      <c r="K7171" s="9">
        <v>0.38203647467145202</v>
      </c>
      <c r="L7171" s="9">
        <v>0.38203647467145202</v>
      </c>
      <c r="N7171" s="32">
        <f>IF('System Design'!$F$8=1,'Hourly Demand and Generation'!G7171*'System Design'!$F$21,IF('System Design'!$F$8=2,'Hourly Demand and Generation'!H7171*'System Design'!$F$21,IF('System Design'!$F$8=3,'Hourly Demand and Generation'!I7171*'System Design'!$F$21)))</f>
        <v>185.6</v>
      </c>
      <c r="O7171" s="32">
        <f>IF('System Design'!$F$8=1,'Hourly Demand and Generation'!J7171*'System Design'!$F$22,IF('System Design'!$F$8=2,'Hourly Demand and Generation'!K7171*'System Design'!$F$22,IF('System Design'!$F$8=3,'Hourly Demand and Generation'!L7171*'System Design'!$F$22)))</f>
        <v>955.09118667863004</v>
      </c>
      <c r="Q7171" s="32">
        <f t="shared" si="1590"/>
        <v>0</v>
      </c>
      <c r="R7171" s="32">
        <f t="shared" si="1595"/>
        <v>5400</v>
      </c>
      <c r="S7171" s="32">
        <f t="shared" si="1596"/>
        <v>0</v>
      </c>
      <c r="T7171" s="32">
        <f t="shared" si="1597"/>
        <v>21600</v>
      </c>
      <c r="U7171" s="32">
        <f t="shared" si="1598"/>
        <v>0</v>
      </c>
      <c r="V7171" s="32">
        <f t="shared" si="1591"/>
        <v>758.19118667862995</v>
      </c>
      <c r="W7171" s="32">
        <f t="shared" si="1599"/>
        <v>758.19118667862995</v>
      </c>
      <c r="X7171" s="32">
        <f t="shared" si="1600"/>
        <v>758.19118667862995</v>
      </c>
    </row>
    <row r="7172" spans="1:24" x14ac:dyDescent="0.25">
      <c r="A7172" s="2"/>
      <c r="B7172" s="2" t="s">
        <v>11</v>
      </c>
      <c r="C7172" s="2">
        <f t="shared" si="1603"/>
        <v>299</v>
      </c>
      <c r="D7172" s="2">
        <f t="shared" si="1604"/>
        <v>16</v>
      </c>
      <c r="E7172" s="2">
        <f t="shared" si="1594"/>
        <v>7168</v>
      </c>
      <c r="F7172" s="11">
        <v>405</v>
      </c>
      <c r="G7172" s="9">
        <v>0.2112</v>
      </c>
      <c r="H7172" s="9">
        <v>0.24</v>
      </c>
      <c r="I7172" s="9">
        <v>0.26879999999999998</v>
      </c>
      <c r="J7172" s="9">
        <v>0.38203647467145202</v>
      </c>
      <c r="K7172" s="9">
        <v>0.38203647467145202</v>
      </c>
      <c r="L7172" s="9">
        <v>0.38203647467145202</v>
      </c>
      <c r="N7172" s="32">
        <f>IF('System Design'!$F$8=1,'Hourly Demand and Generation'!G7172*'System Design'!$F$21,IF('System Design'!$F$8=2,'Hourly Demand and Generation'!H7172*'System Design'!$F$21,IF('System Design'!$F$8=3,'Hourly Demand and Generation'!I7172*'System Design'!$F$21)))</f>
        <v>134.4</v>
      </c>
      <c r="O7172" s="32">
        <f>IF('System Design'!$F$8=1,'Hourly Demand and Generation'!J7172*'System Design'!$F$22,IF('System Design'!$F$8=2,'Hourly Demand and Generation'!K7172*'System Design'!$F$22,IF('System Design'!$F$8=3,'Hourly Demand and Generation'!L7172*'System Design'!$F$22)))</f>
        <v>955.09118667863004</v>
      </c>
      <c r="Q7172" s="32">
        <f t="shared" si="1590"/>
        <v>0</v>
      </c>
      <c r="R7172" s="32">
        <f t="shared" si="1595"/>
        <v>5400</v>
      </c>
      <c r="S7172" s="32">
        <f t="shared" si="1596"/>
        <v>0</v>
      </c>
      <c r="T7172" s="32">
        <f t="shared" si="1597"/>
        <v>21600</v>
      </c>
      <c r="U7172" s="32">
        <f t="shared" si="1598"/>
        <v>0</v>
      </c>
      <c r="V7172" s="32">
        <f t="shared" si="1591"/>
        <v>684.49118667863013</v>
      </c>
      <c r="W7172" s="32">
        <f t="shared" si="1599"/>
        <v>684.49118667863013</v>
      </c>
      <c r="X7172" s="32">
        <f t="shared" si="1600"/>
        <v>684.49118667863013</v>
      </c>
    </row>
    <row r="7173" spans="1:24" x14ac:dyDescent="0.25">
      <c r="A7173" s="2"/>
      <c r="B7173" s="2" t="s">
        <v>11</v>
      </c>
      <c r="C7173" s="2">
        <f t="shared" si="1603"/>
        <v>299</v>
      </c>
      <c r="D7173" s="2">
        <f t="shared" si="1604"/>
        <v>17</v>
      </c>
      <c r="E7173" s="2">
        <f t="shared" si="1594"/>
        <v>7169</v>
      </c>
      <c r="F7173" s="11">
        <v>427.5</v>
      </c>
      <c r="G7173" s="9">
        <v>0.10879999999999999</v>
      </c>
      <c r="H7173" s="9">
        <v>0.13439999999999999</v>
      </c>
      <c r="I7173" s="9">
        <v>0.16</v>
      </c>
      <c r="J7173" s="9">
        <v>0.42448497185716899</v>
      </c>
      <c r="K7173" s="9">
        <v>0.42448497185716899</v>
      </c>
      <c r="L7173" s="9">
        <v>0.42448497185716899</v>
      </c>
      <c r="N7173" s="32">
        <f>IF('System Design'!$F$8=1,'Hourly Demand and Generation'!G7173*'System Design'!$F$21,IF('System Design'!$F$8=2,'Hourly Demand and Generation'!H7173*'System Design'!$F$21,IF('System Design'!$F$8=3,'Hourly Demand and Generation'!I7173*'System Design'!$F$21)))</f>
        <v>80</v>
      </c>
      <c r="O7173" s="32">
        <f>IF('System Design'!$F$8=1,'Hourly Demand and Generation'!J7173*'System Design'!$F$22,IF('System Design'!$F$8=2,'Hourly Demand and Generation'!K7173*'System Design'!$F$22,IF('System Design'!$F$8=3,'Hourly Demand and Generation'!L7173*'System Design'!$F$22)))</f>
        <v>1061.2124296429224</v>
      </c>
      <c r="Q7173" s="32">
        <f t="shared" si="1590"/>
        <v>0</v>
      </c>
      <c r="R7173" s="32">
        <f t="shared" si="1595"/>
        <v>5400</v>
      </c>
      <c r="S7173" s="32">
        <f t="shared" si="1596"/>
        <v>0</v>
      </c>
      <c r="T7173" s="32">
        <f t="shared" si="1597"/>
        <v>21600</v>
      </c>
      <c r="U7173" s="32">
        <f t="shared" si="1598"/>
        <v>0</v>
      </c>
      <c r="V7173" s="32">
        <f t="shared" si="1591"/>
        <v>713.71242964292242</v>
      </c>
      <c r="W7173" s="32">
        <f t="shared" si="1599"/>
        <v>713.71242964292242</v>
      </c>
      <c r="X7173" s="32">
        <f t="shared" si="1600"/>
        <v>713.71242964292242</v>
      </c>
    </row>
    <row r="7174" spans="1:24" x14ac:dyDescent="0.25">
      <c r="A7174" s="2"/>
      <c r="B7174" s="2" t="s">
        <v>11</v>
      </c>
      <c r="C7174" s="2">
        <f t="shared" si="1603"/>
        <v>299</v>
      </c>
      <c r="D7174" s="2">
        <f t="shared" si="1604"/>
        <v>18</v>
      </c>
      <c r="E7174" s="2">
        <f t="shared" si="1594"/>
        <v>7170</v>
      </c>
      <c r="F7174" s="11">
        <v>450</v>
      </c>
      <c r="G7174" s="9">
        <v>5.1200000000000002E-2</v>
      </c>
      <c r="H7174" s="9">
        <v>0.08</v>
      </c>
      <c r="I7174" s="9">
        <v>0.10879999999999999</v>
      </c>
      <c r="J7174" s="9">
        <v>0.40326072326431001</v>
      </c>
      <c r="K7174" s="9">
        <v>0.40326072326431001</v>
      </c>
      <c r="L7174" s="9">
        <v>0.40326072326431001</v>
      </c>
      <c r="N7174" s="32">
        <f>IF('System Design'!$F$8=1,'Hourly Demand and Generation'!G7174*'System Design'!$F$21,IF('System Design'!$F$8=2,'Hourly Demand and Generation'!H7174*'System Design'!$F$21,IF('System Design'!$F$8=3,'Hourly Demand and Generation'!I7174*'System Design'!$F$21)))</f>
        <v>54.4</v>
      </c>
      <c r="O7174" s="32">
        <f>IF('System Design'!$F$8=1,'Hourly Demand and Generation'!J7174*'System Design'!$F$22,IF('System Design'!$F$8=2,'Hourly Demand and Generation'!K7174*'System Design'!$F$22,IF('System Design'!$F$8=3,'Hourly Demand and Generation'!L7174*'System Design'!$F$22)))</f>
        <v>1008.151808160775</v>
      </c>
      <c r="Q7174" s="32">
        <f t="shared" ref="Q7174:Q7237" si="1605">IF(F7174-N7174-O7174&gt;0,F7174-N7174-O7174,0)</f>
        <v>0</v>
      </c>
      <c r="R7174" s="32">
        <f t="shared" si="1595"/>
        <v>5400</v>
      </c>
      <c r="S7174" s="32">
        <f t="shared" si="1596"/>
        <v>0</v>
      </c>
      <c r="T7174" s="32">
        <f t="shared" si="1597"/>
        <v>21600</v>
      </c>
      <c r="U7174" s="32">
        <f t="shared" si="1598"/>
        <v>0</v>
      </c>
      <c r="V7174" s="32">
        <f t="shared" ref="V7174:V7237" si="1606">IF(F7174-N7174-O7174&lt;0,N7174+O7174-F7174,0)</f>
        <v>612.55180816077495</v>
      </c>
      <c r="W7174" s="32">
        <f t="shared" si="1599"/>
        <v>612.55180816077495</v>
      </c>
      <c r="X7174" s="32">
        <f t="shared" si="1600"/>
        <v>612.55180816077495</v>
      </c>
    </row>
    <row r="7175" spans="1:24" x14ac:dyDescent="0.25">
      <c r="A7175" s="2"/>
      <c r="B7175" s="2" t="s">
        <v>11</v>
      </c>
      <c r="C7175" s="2">
        <f t="shared" si="1603"/>
        <v>299</v>
      </c>
      <c r="D7175" s="2">
        <f t="shared" si="1604"/>
        <v>19</v>
      </c>
      <c r="E7175" s="2">
        <f t="shared" ref="E7175:E7238" si="1607">E7174+1</f>
        <v>7171</v>
      </c>
      <c r="F7175" s="11">
        <v>436.5</v>
      </c>
      <c r="G7175" s="9">
        <v>0</v>
      </c>
      <c r="H7175" s="9">
        <v>2.5600000000000001E-2</v>
      </c>
      <c r="I7175" s="9">
        <v>5.1200000000000002E-2</v>
      </c>
      <c r="J7175" s="9">
        <v>0.38203647467145202</v>
      </c>
      <c r="K7175" s="9">
        <v>0.38203647467145202</v>
      </c>
      <c r="L7175" s="9">
        <v>0.38203647467145202</v>
      </c>
      <c r="N7175" s="32">
        <f>IF('System Design'!$F$8=1,'Hourly Demand and Generation'!G7175*'System Design'!$F$21,IF('System Design'!$F$8=2,'Hourly Demand and Generation'!H7175*'System Design'!$F$21,IF('System Design'!$F$8=3,'Hourly Demand and Generation'!I7175*'System Design'!$F$21)))</f>
        <v>25.6</v>
      </c>
      <c r="O7175" s="32">
        <f>IF('System Design'!$F$8=1,'Hourly Demand and Generation'!J7175*'System Design'!$F$22,IF('System Design'!$F$8=2,'Hourly Demand and Generation'!K7175*'System Design'!$F$22,IF('System Design'!$F$8=3,'Hourly Demand and Generation'!L7175*'System Design'!$F$22)))</f>
        <v>955.09118667863004</v>
      </c>
      <c r="Q7175" s="32">
        <f t="shared" si="1605"/>
        <v>0</v>
      </c>
      <c r="R7175" s="32">
        <f t="shared" ref="R7175:R7238" si="1608">IF($Q7175&lt;R7174+$V7175,IF(R7174+$V7175-$Q7175&gt;5400,5400,R7174+$V7175-$Q7175),0)</f>
        <v>5400</v>
      </c>
      <c r="S7175" s="32">
        <f t="shared" ref="S7175:S7238" si="1609">IF(R7175&gt;0,0,$Q7175+$V7175-R7174)</f>
        <v>0</v>
      </c>
      <c r="T7175" s="32">
        <f t="shared" ref="T7175:T7238" si="1610">IF($Q7175&lt;T7174+$V7175,IF(T7174+$V7175-$Q7175&gt;21600,21600,T7174+$V7175-$Q7175),0)</f>
        <v>21600</v>
      </c>
      <c r="U7175" s="32">
        <f t="shared" ref="U7175:U7238" si="1611">IF(T7175&gt;0,0,$Q7175+$V7175-T7174)</f>
        <v>0</v>
      </c>
      <c r="V7175" s="32">
        <f t="shared" si="1606"/>
        <v>544.19118667863006</v>
      </c>
      <c r="W7175" s="32">
        <f t="shared" ref="W7175:W7238" si="1612">IF(R7175=5400,$V7175-(R7175-R7174),0)</f>
        <v>544.19118667863006</v>
      </c>
      <c r="X7175" s="32">
        <f t="shared" ref="X7175:X7238" si="1613">IF(T7175=21600,$V7175-(T7175-T7174),0)</f>
        <v>544.19118667863006</v>
      </c>
    </row>
    <row r="7176" spans="1:24" x14ac:dyDescent="0.25">
      <c r="A7176" s="2"/>
      <c r="B7176" s="2" t="s">
        <v>11</v>
      </c>
      <c r="C7176" s="2">
        <f t="shared" si="1603"/>
        <v>299</v>
      </c>
      <c r="D7176" s="2">
        <f t="shared" si="1604"/>
        <v>20</v>
      </c>
      <c r="E7176" s="2">
        <f t="shared" si="1607"/>
        <v>7172</v>
      </c>
      <c r="F7176" s="11">
        <v>427.5</v>
      </c>
      <c r="G7176" s="9">
        <v>0</v>
      </c>
      <c r="H7176" s="9">
        <v>0</v>
      </c>
      <c r="I7176" s="9">
        <v>0</v>
      </c>
      <c r="J7176" s="9">
        <v>0.38203647467145202</v>
      </c>
      <c r="K7176" s="9">
        <v>0.38203647467145202</v>
      </c>
      <c r="L7176" s="9">
        <v>0.38203647467145202</v>
      </c>
      <c r="N7176" s="32">
        <f>IF('System Design'!$F$8=1,'Hourly Demand and Generation'!G7176*'System Design'!$F$21,IF('System Design'!$F$8=2,'Hourly Demand and Generation'!H7176*'System Design'!$F$21,IF('System Design'!$F$8=3,'Hourly Demand and Generation'!I7176*'System Design'!$F$21)))</f>
        <v>0</v>
      </c>
      <c r="O7176" s="32">
        <f>IF('System Design'!$F$8=1,'Hourly Demand and Generation'!J7176*'System Design'!$F$22,IF('System Design'!$F$8=2,'Hourly Demand and Generation'!K7176*'System Design'!$F$22,IF('System Design'!$F$8=3,'Hourly Demand and Generation'!L7176*'System Design'!$F$22)))</f>
        <v>955.09118667863004</v>
      </c>
      <c r="Q7176" s="32">
        <f t="shared" si="1605"/>
        <v>0</v>
      </c>
      <c r="R7176" s="32">
        <f t="shared" si="1608"/>
        <v>5400</v>
      </c>
      <c r="S7176" s="32">
        <f t="shared" si="1609"/>
        <v>0</v>
      </c>
      <c r="T7176" s="32">
        <f t="shared" si="1610"/>
        <v>21600</v>
      </c>
      <c r="U7176" s="32">
        <f t="shared" si="1611"/>
        <v>0</v>
      </c>
      <c r="V7176" s="32">
        <f t="shared" si="1606"/>
        <v>527.59118667863004</v>
      </c>
      <c r="W7176" s="32">
        <f t="shared" si="1612"/>
        <v>527.59118667863004</v>
      </c>
      <c r="X7176" s="32">
        <f t="shared" si="1613"/>
        <v>527.59118667863004</v>
      </c>
    </row>
    <row r="7177" spans="1:24" x14ac:dyDescent="0.25">
      <c r="A7177" s="2"/>
      <c r="B7177" s="2" t="s">
        <v>11</v>
      </c>
      <c r="C7177" s="2">
        <f t="shared" si="1603"/>
        <v>299</v>
      </c>
      <c r="D7177" s="2">
        <f t="shared" si="1604"/>
        <v>21</v>
      </c>
      <c r="E7177" s="2">
        <f t="shared" si="1607"/>
        <v>7173</v>
      </c>
      <c r="F7177" s="11">
        <v>405</v>
      </c>
      <c r="G7177" s="9">
        <v>0</v>
      </c>
      <c r="H7177" s="9">
        <v>0</v>
      </c>
      <c r="I7177" s="9">
        <v>0</v>
      </c>
      <c r="J7177" s="9">
        <v>0.38203647467145202</v>
      </c>
      <c r="K7177" s="9">
        <v>0.38203647467145202</v>
      </c>
      <c r="L7177" s="9">
        <v>0.38203647467145202</v>
      </c>
      <c r="N7177" s="32">
        <f>IF('System Design'!$F$8=1,'Hourly Demand and Generation'!G7177*'System Design'!$F$21,IF('System Design'!$F$8=2,'Hourly Demand and Generation'!H7177*'System Design'!$F$21,IF('System Design'!$F$8=3,'Hourly Demand and Generation'!I7177*'System Design'!$F$21)))</f>
        <v>0</v>
      </c>
      <c r="O7177" s="32">
        <f>IF('System Design'!$F$8=1,'Hourly Demand and Generation'!J7177*'System Design'!$F$22,IF('System Design'!$F$8=2,'Hourly Demand and Generation'!K7177*'System Design'!$F$22,IF('System Design'!$F$8=3,'Hourly Demand and Generation'!L7177*'System Design'!$F$22)))</f>
        <v>955.09118667863004</v>
      </c>
      <c r="Q7177" s="32">
        <f t="shared" si="1605"/>
        <v>0</v>
      </c>
      <c r="R7177" s="32">
        <f t="shared" si="1608"/>
        <v>5400</v>
      </c>
      <c r="S7177" s="32">
        <f t="shared" si="1609"/>
        <v>0</v>
      </c>
      <c r="T7177" s="32">
        <f t="shared" si="1610"/>
        <v>21600</v>
      </c>
      <c r="U7177" s="32">
        <f t="shared" si="1611"/>
        <v>0</v>
      </c>
      <c r="V7177" s="32">
        <f t="shared" si="1606"/>
        <v>550.09118667863004</v>
      </c>
      <c r="W7177" s="32">
        <f t="shared" si="1612"/>
        <v>550.09118667863004</v>
      </c>
      <c r="X7177" s="32">
        <f t="shared" si="1613"/>
        <v>550.09118667863004</v>
      </c>
    </row>
    <row r="7178" spans="1:24" x14ac:dyDescent="0.25">
      <c r="A7178" s="2"/>
      <c r="B7178" s="2" t="s">
        <v>11</v>
      </c>
      <c r="C7178" s="2">
        <f t="shared" si="1603"/>
        <v>299</v>
      </c>
      <c r="D7178" s="2">
        <f t="shared" si="1604"/>
        <v>22</v>
      </c>
      <c r="E7178" s="2">
        <f t="shared" si="1607"/>
        <v>7174</v>
      </c>
      <c r="F7178" s="11">
        <v>382.5</v>
      </c>
      <c r="G7178" s="9">
        <v>0</v>
      </c>
      <c r="H7178" s="9">
        <v>0</v>
      </c>
      <c r="I7178" s="9">
        <v>0</v>
      </c>
      <c r="J7178" s="9">
        <v>0.40326072326431001</v>
      </c>
      <c r="K7178" s="9">
        <v>0.40326072326431001</v>
      </c>
      <c r="L7178" s="9">
        <v>0.40326072326431001</v>
      </c>
      <c r="N7178" s="32">
        <f>IF('System Design'!$F$8=1,'Hourly Demand and Generation'!G7178*'System Design'!$F$21,IF('System Design'!$F$8=2,'Hourly Demand and Generation'!H7178*'System Design'!$F$21,IF('System Design'!$F$8=3,'Hourly Demand and Generation'!I7178*'System Design'!$F$21)))</f>
        <v>0</v>
      </c>
      <c r="O7178" s="32">
        <f>IF('System Design'!$F$8=1,'Hourly Demand and Generation'!J7178*'System Design'!$F$22,IF('System Design'!$F$8=2,'Hourly Demand and Generation'!K7178*'System Design'!$F$22,IF('System Design'!$F$8=3,'Hourly Demand and Generation'!L7178*'System Design'!$F$22)))</f>
        <v>1008.151808160775</v>
      </c>
      <c r="Q7178" s="32">
        <f t="shared" si="1605"/>
        <v>0</v>
      </c>
      <c r="R7178" s="32">
        <f t="shared" si="1608"/>
        <v>5400</v>
      </c>
      <c r="S7178" s="32">
        <f t="shared" si="1609"/>
        <v>0</v>
      </c>
      <c r="T7178" s="32">
        <f t="shared" si="1610"/>
        <v>21600</v>
      </c>
      <c r="U7178" s="32">
        <f t="shared" si="1611"/>
        <v>0</v>
      </c>
      <c r="V7178" s="32">
        <f t="shared" si="1606"/>
        <v>625.65180816077498</v>
      </c>
      <c r="W7178" s="32">
        <f t="shared" si="1612"/>
        <v>625.65180816077498</v>
      </c>
      <c r="X7178" s="32">
        <f t="shared" si="1613"/>
        <v>625.65180816077498</v>
      </c>
    </row>
    <row r="7179" spans="1:24" x14ac:dyDescent="0.25">
      <c r="A7179" s="2"/>
      <c r="B7179" s="2" t="s">
        <v>11</v>
      </c>
      <c r="C7179" s="2">
        <f t="shared" si="1603"/>
        <v>299</v>
      </c>
      <c r="D7179" s="2">
        <f t="shared" si="1604"/>
        <v>23</v>
      </c>
      <c r="E7179" s="2">
        <f t="shared" si="1607"/>
        <v>7175</v>
      </c>
      <c r="F7179" s="11">
        <v>360</v>
      </c>
      <c r="G7179" s="9">
        <v>0</v>
      </c>
      <c r="H7179" s="9">
        <v>0</v>
      </c>
      <c r="I7179" s="9">
        <v>0</v>
      </c>
      <c r="J7179" s="9">
        <v>0.33958797748573499</v>
      </c>
      <c r="K7179" s="9">
        <v>0.33958797748573499</v>
      </c>
      <c r="L7179" s="9">
        <v>0.33958797748573499</v>
      </c>
      <c r="N7179" s="32">
        <f>IF('System Design'!$F$8=1,'Hourly Demand and Generation'!G7179*'System Design'!$F$21,IF('System Design'!$F$8=2,'Hourly Demand and Generation'!H7179*'System Design'!$F$21,IF('System Design'!$F$8=3,'Hourly Demand and Generation'!I7179*'System Design'!$F$21)))</f>
        <v>0</v>
      </c>
      <c r="O7179" s="32">
        <f>IF('System Design'!$F$8=1,'Hourly Demand and Generation'!J7179*'System Design'!$F$22,IF('System Design'!$F$8=2,'Hourly Demand and Generation'!K7179*'System Design'!$F$22,IF('System Design'!$F$8=3,'Hourly Demand and Generation'!L7179*'System Design'!$F$22)))</f>
        <v>848.96994371433743</v>
      </c>
      <c r="Q7179" s="32">
        <f t="shared" si="1605"/>
        <v>0</v>
      </c>
      <c r="R7179" s="32">
        <f t="shared" si="1608"/>
        <v>5400</v>
      </c>
      <c r="S7179" s="32">
        <f t="shared" si="1609"/>
        <v>0</v>
      </c>
      <c r="T7179" s="32">
        <f t="shared" si="1610"/>
        <v>21600</v>
      </c>
      <c r="U7179" s="32">
        <f t="shared" si="1611"/>
        <v>0</v>
      </c>
      <c r="V7179" s="32">
        <f t="shared" si="1606"/>
        <v>488.96994371433743</v>
      </c>
      <c r="W7179" s="32">
        <f t="shared" si="1612"/>
        <v>488.96994371433743</v>
      </c>
      <c r="X7179" s="32">
        <f t="shared" si="1613"/>
        <v>488.96994371433743</v>
      </c>
    </row>
    <row r="7180" spans="1:24" x14ac:dyDescent="0.25">
      <c r="A7180" s="2"/>
      <c r="B7180" s="2" t="s">
        <v>11</v>
      </c>
      <c r="C7180" s="2">
        <f t="shared" si="1603"/>
        <v>299</v>
      </c>
      <c r="D7180" s="2">
        <f t="shared" si="1604"/>
        <v>24</v>
      </c>
      <c r="E7180" s="2">
        <f t="shared" si="1607"/>
        <v>7176</v>
      </c>
      <c r="F7180" s="11">
        <v>315</v>
      </c>
      <c r="G7180" s="9">
        <v>0</v>
      </c>
      <c r="H7180" s="9">
        <v>0</v>
      </c>
      <c r="I7180" s="9">
        <v>0</v>
      </c>
      <c r="J7180" s="9">
        <v>0.33958797748573499</v>
      </c>
      <c r="K7180" s="9">
        <v>0.33958797748573499</v>
      </c>
      <c r="L7180" s="9">
        <v>0.33958797748573499</v>
      </c>
      <c r="N7180" s="32">
        <f>IF('System Design'!$F$8=1,'Hourly Demand and Generation'!G7180*'System Design'!$F$21,IF('System Design'!$F$8=2,'Hourly Demand and Generation'!H7180*'System Design'!$F$21,IF('System Design'!$F$8=3,'Hourly Demand and Generation'!I7180*'System Design'!$F$21)))</f>
        <v>0</v>
      </c>
      <c r="O7180" s="32">
        <f>IF('System Design'!$F$8=1,'Hourly Demand and Generation'!J7180*'System Design'!$F$22,IF('System Design'!$F$8=2,'Hourly Demand and Generation'!K7180*'System Design'!$F$22,IF('System Design'!$F$8=3,'Hourly Demand and Generation'!L7180*'System Design'!$F$22)))</f>
        <v>848.96994371433743</v>
      </c>
      <c r="Q7180" s="32">
        <f t="shared" si="1605"/>
        <v>0</v>
      </c>
      <c r="R7180" s="32">
        <f t="shared" si="1608"/>
        <v>5400</v>
      </c>
      <c r="S7180" s="32">
        <f t="shared" si="1609"/>
        <v>0</v>
      </c>
      <c r="T7180" s="32">
        <f t="shared" si="1610"/>
        <v>21600</v>
      </c>
      <c r="U7180" s="32">
        <f t="shared" si="1611"/>
        <v>0</v>
      </c>
      <c r="V7180" s="32">
        <f t="shared" si="1606"/>
        <v>533.96994371433743</v>
      </c>
      <c r="W7180" s="32">
        <f t="shared" si="1612"/>
        <v>533.96994371433743</v>
      </c>
      <c r="X7180" s="32">
        <f t="shared" si="1613"/>
        <v>533.96994371433743</v>
      </c>
    </row>
    <row r="7181" spans="1:24" x14ac:dyDescent="0.25">
      <c r="A7181" s="2"/>
      <c r="B7181" s="2" t="s">
        <v>11</v>
      </c>
      <c r="C7181" s="2">
        <f>C7180+1</f>
        <v>300</v>
      </c>
      <c r="D7181" s="2">
        <v>1</v>
      </c>
      <c r="E7181" s="2">
        <f t="shared" si="1607"/>
        <v>7177</v>
      </c>
      <c r="F7181" s="11">
        <v>270</v>
      </c>
      <c r="G7181" s="9">
        <v>0</v>
      </c>
      <c r="H7181" s="9">
        <v>0</v>
      </c>
      <c r="I7181" s="9">
        <v>0</v>
      </c>
      <c r="J7181" s="9">
        <v>0.16945219214679799</v>
      </c>
      <c r="K7181" s="9">
        <v>0.45</v>
      </c>
      <c r="L7181" s="9">
        <v>0.45</v>
      </c>
      <c r="N7181" s="32">
        <f>IF('System Design'!$F$8=1,'Hourly Demand and Generation'!G7181*'System Design'!$F$21,IF('System Design'!$F$8=2,'Hourly Demand and Generation'!H7181*'System Design'!$F$21,IF('System Design'!$F$8=3,'Hourly Demand and Generation'!I7181*'System Design'!$F$21)))</f>
        <v>0</v>
      </c>
      <c r="O7181" s="32">
        <f>IF('System Design'!$F$8=1,'Hourly Demand and Generation'!J7181*'System Design'!$F$22,IF('System Design'!$F$8=2,'Hourly Demand and Generation'!K7181*'System Design'!$F$22,IF('System Design'!$F$8=3,'Hourly Demand and Generation'!L7181*'System Design'!$F$22)))</f>
        <v>1125</v>
      </c>
      <c r="Q7181" s="32">
        <f t="shared" si="1605"/>
        <v>0</v>
      </c>
      <c r="R7181" s="32">
        <f t="shared" si="1608"/>
        <v>5400</v>
      </c>
      <c r="S7181" s="32">
        <f t="shared" si="1609"/>
        <v>0</v>
      </c>
      <c r="T7181" s="32">
        <f t="shared" si="1610"/>
        <v>21600</v>
      </c>
      <c r="U7181" s="32">
        <f t="shared" si="1611"/>
        <v>0</v>
      </c>
      <c r="V7181" s="32">
        <f t="shared" si="1606"/>
        <v>855</v>
      </c>
      <c r="W7181" s="32">
        <f t="shared" si="1612"/>
        <v>855</v>
      </c>
      <c r="X7181" s="32">
        <f t="shared" si="1613"/>
        <v>855</v>
      </c>
    </row>
    <row r="7182" spans="1:24" x14ac:dyDescent="0.25">
      <c r="A7182" s="2"/>
      <c r="B7182" s="2" t="s">
        <v>11</v>
      </c>
      <c r="C7182" s="2">
        <f>C7181</f>
        <v>300</v>
      </c>
      <c r="D7182" s="2">
        <f>D7181+1</f>
        <v>2</v>
      </c>
      <c r="E7182" s="2">
        <f t="shared" si="1607"/>
        <v>7178</v>
      </c>
      <c r="F7182" s="11">
        <v>247.5</v>
      </c>
      <c r="G7182" s="9">
        <v>0</v>
      </c>
      <c r="H7182" s="9">
        <v>0</v>
      </c>
      <c r="I7182" s="9">
        <v>0</v>
      </c>
      <c r="J7182" s="9">
        <v>0.15250697293211801</v>
      </c>
      <c r="K7182" s="9">
        <v>0.40500000000000003</v>
      </c>
      <c r="L7182" s="9">
        <v>0.40500000000000003</v>
      </c>
      <c r="N7182" s="32">
        <f>IF('System Design'!$F$8=1,'Hourly Demand and Generation'!G7182*'System Design'!$F$21,IF('System Design'!$F$8=2,'Hourly Demand and Generation'!H7182*'System Design'!$F$21,IF('System Design'!$F$8=3,'Hourly Demand and Generation'!I7182*'System Design'!$F$21)))</f>
        <v>0</v>
      </c>
      <c r="O7182" s="32">
        <f>IF('System Design'!$F$8=1,'Hourly Demand and Generation'!J7182*'System Design'!$F$22,IF('System Design'!$F$8=2,'Hourly Demand and Generation'!K7182*'System Design'!$F$22,IF('System Design'!$F$8=3,'Hourly Demand and Generation'!L7182*'System Design'!$F$22)))</f>
        <v>1012.5000000000001</v>
      </c>
      <c r="Q7182" s="32">
        <f t="shared" si="1605"/>
        <v>0</v>
      </c>
      <c r="R7182" s="32">
        <f t="shared" si="1608"/>
        <v>5400</v>
      </c>
      <c r="S7182" s="32">
        <f t="shared" si="1609"/>
        <v>0</v>
      </c>
      <c r="T7182" s="32">
        <f t="shared" si="1610"/>
        <v>21600</v>
      </c>
      <c r="U7182" s="32">
        <f t="shared" si="1611"/>
        <v>0</v>
      </c>
      <c r="V7182" s="32">
        <f t="shared" si="1606"/>
        <v>765.00000000000011</v>
      </c>
      <c r="W7182" s="32">
        <f t="shared" si="1612"/>
        <v>765.00000000000011</v>
      </c>
      <c r="X7182" s="32">
        <f t="shared" si="1613"/>
        <v>765.00000000000011</v>
      </c>
    </row>
    <row r="7183" spans="1:24" x14ac:dyDescent="0.25">
      <c r="A7183" s="2"/>
      <c r="B7183" s="2" t="s">
        <v>11</v>
      </c>
      <c r="C7183" s="2">
        <f t="shared" ref="C7183:C7204" si="1614">C7182</f>
        <v>300</v>
      </c>
      <c r="D7183" s="2">
        <f t="shared" ref="D7183:D7204" si="1615">D7182+1</f>
        <v>3</v>
      </c>
      <c r="E7183" s="2">
        <f t="shared" si="1607"/>
        <v>7179</v>
      </c>
      <c r="F7183" s="11">
        <v>225</v>
      </c>
      <c r="G7183" s="9">
        <v>0</v>
      </c>
      <c r="H7183" s="9">
        <v>0</v>
      </c>
      <c r="I7183" s="9">
        <v>0</v>
      </c>
      <c r="J7183" s="9">
        <v>0.15250697293211801</v>
      </c>
      <c r="K7183" s="9">
        <v>0.40500000000000003</v>
      </c>
      <c r="L7183" s="9">
        <v>0.40500000000000003</v>
      </c>
      <c r="N7183" s="32">
        <f>IF('System Design'!$F$8=1,'Hourly Demand and Generation'!G7183*'System Design'!$F$21,IF('System Design'!$F$8=2,'Hourly Demand and Generation'!H7183*'System Design'!$F$21,IF('System Design'!$F$8=3,'Hourly Demand and Generation'!I7183*'System Design'!$F$21)))</f>
        <v>0</v>
      </c>
      <c r="O7183" s="32">
        <f>IF('System Design'!$F$8=1,'Hourly Demand and Generation'!J7183*'System Design'!$F$22,IF('System Design'!$F$8=2,'Hourly Demand and Generation'!K7183*'System Design'!$F$22,IF('System Design'!$F$8=3,'Hourly Demand and Generation'!L7183*'System Design'!$F$22)))</f>
        <v>1012.5000000000001</v>
      </c>
      <c r="Q7183" s="32">
        <f t="shared" si="1605"/>
        <v>0</v>
      </c>
      <c r="R7183" s="32">
        <f t="shared" si="1608"/>
        <v>5400</v>
      </c>
      <c r="S7183" s="32">
        <f t="shared" si="1609"/>
        <v>0</v>
      </c>
      <c r="T7183" s="32">
        <f t="shared" si="1610"/>
        <v>21600</v>
      </c>
      <c r="U7183" s="32">
        <f t="shared" si="1611"/>
        <v>0</v>
      </c>
      <c r="V7183" s="32">
        <f t="shared" si="1606"/>
        <v>787.50000000000011</v>
      </c>
      <c r="W7183" s="32">
        <f t="shared" si="1612"/>
        <v>787.50000000000011</v>
      </c>
      <c r="X7183" s="32">
        <f t="shared" si="1613"/>
        <v>787.50000000000011</v>
      </c>
    </row>
    <row r="7184" spans="1:24" x14ac:dyDescent="0.25">
      <c r="A7184" s="2"/>
      <c r="B7184" s="2" t="s">
        <v>11</v>
      </c>
      <c r="C7184" s="2">
        <f t="shared" si="1614"/>
        <v>300</v>
      </c>
      <c r="D7184" s="2">
        <f t="shared" si="1615"/>
        <v>4</v>
      </c>
      <c r="E7184" s="2">
        <f t="shared" si="1607"/>
        <v>7180</v>
      </c>
      <c r="F7184" s="11">
        <v>270</v>
      </c>
      <c r="G7184" s="9">
        <v>0</v>
      </c>
      <c r="H7184" s="9">
        <v>0</v>
      </c>
      <c r="I7184" s="9">
        <v>0</v>
      </c>
      <c r="J7184" s="9">
        <v>0.16945219214679799</v>
      </c>
      <c r="K7184" s="9">
        <v>0.45</v>
      </c>
      <c r="L7184" s="9">
        <v>0.45</v>
      </c>
      <c r="N7184" s="32">
        <f>IF('System Design'!$F$8=1,'Hourly Demand and Generation'!G7184*'System Design'!$F$21,IF('System Design'!$F$8=2,'Hourly Demand and Generation'!H7184*'System Design'!$F$21,IF('System Design'!$F$8=3,'Hourly Demand and Generation'!I7184*'System Design'!$F$21)))</f>
        <v>0</v>
      </c>
      <c r="O7184" s="32">
        <f>IF('System Design'!$F$8=1,'Hourly Demand and Generation'!J7184*'System Design'!$F$22,IF('System Design'!$F$8=2,'Hourly Demand and Generation'!K7184*'System Design'!$F$22,IF('System Design'!$F$8=3,'Hourly Demand and Generation'!L7184*'System Design'!$F$22)))</f>
        <v>1125</v>
      </c>
      <c r="Q7184" s="32">
        <f t="shared" si="1605"/>
        <v>0</v>
      </c>
      <c r="R7184" s="32">
        <f t="shared" si="1608"/>
        <v>5400</v>
      </c>
      <c r="S7184" s="32">
        <f t="shared" si="1609"/>
        <v>0</v>
      </c>
      <c r="T7184" s="32">
        <f t="shared" si="1610"/>
        <v>21600</v>
      </c>
      <c r="U7184" s="32">
        <f t="shared" si="1611"/>
        <v>0</v>
      </c>
      <c r="V7184" s="32">
        <f t="shared" si="1606"/>
        <v>855</v>
      </c>
      <c r="W7184" s="32">
        <f t="shared" si="1612"/>
        <v>855</v>
      </c>
      <c r="X7184" s="32">
        <f t="shared" si="1613"/>
        <v>855</v>
      </c>
    </row>
    <row r="7185" spans="1:24" x14ac:dyDescent="0.25">
      <c r="A7185" s="2"/>
      <c r="B7185" s="2" t="s">
        <v>11</v>
      </c>
      <c r="C7185" s="2">
        <f t="shared" si="1614"/>
        <v>300</v>
      </c>
      <c r="D7185" s="2">
        <f t="shared" si="1615"/>
        <v>5</v>
      </c>
      <c r="E7185" s="2">
        <f t="shared" si="1607"/>
        <v>7181</v>
      </c>
      <c r="F7185" s="11">
        <v>292.5</v>
      </c>
      <c r="G7185" s="9">
        <v>0</v>
      </c>
      <c r="H7185" s="9">
        <v>2.5600000000000001E-2</v>
      </c>
      <c r="I7185" s="9">
        <v>5.1200000000000002E-2</v>
      </c>
      <c r="J7185" s="9">
        <v>0.135561753717438</v>
      </c>
      <c r="K7185" s="9">
        <v>0.36</v>
      </c>
      <c r="L7185" s="9">
        <v>0.36</v>
      </c>
      <c r="N7185" s="32">
        <f>IF('System Design'!$F$8=1,'Hourly Demand and Generation'!G7185*'System Design'!$F$21,IF('System Design'!$F$8=2,'Hourly Demand and Generation'!H7185*'System Design'!$F$21,IF('System Design'!$F$8=3,'Hourly Demand and Generation'!I7185*'System Design'!$F$21)))</f>
        <v>25.6</v>
      </c>
      <c r="O7185" s="32">
        <f>IF('System Design'!$F$8=1,'Hourly Demand and Generation'!J7185*'System Design'!$F$22,IF('System Design'!$F$8=2,'Hourly Demand and Generation'!K7185*'System Design'!$F$22,IF('System Design'!$F$8=3,'Hourly Demand and Generation'!L7185*'System Design'!$F$22)))</f>
        <v>900</v>
      </c>
      <c r="Q7185" s="32">
        <f t="shared" si="1605"/>
        <v>0</v>
      </c>
      <c r="R7185" s="32">
        <f t="shared" si="1608"/>
        <v>5400</v>
      </c>
      <c r="S7185" s="32">
        <f t="shared" si="1609"/>
        <v>0</v>
      </c>
      <c r="T7185" s="32">
        <f t="shared" si="1610"/>
        <v>21600</v>
      </c>
      <c r="U7185" s="32">
        <f t="shared" si="1611"/>
        <v>0</v>
      </c>
      <c r="V7185" s="32">
        <f t="shared" si="1606"/>
        <v>633.1</v>
      </c>
      <c r="W7185" s="32">
        <f t="shared" si="1612"/>
        <v>633.1</v>
      </c>
      <c r="X7185" s="32">
        <f t="shared" si="1613"/>
        <v>633.1</v>
      </c>
    </row>
    <row r="7186" spans="1:24" x14ac:dyDescent="0.25">
      <c r="A7186" s="2"/>
      <c r="B7186" s="2" t="s">
        <v>11</v>
      </c>
      <c r="C7186" s="2">
        <f t="shared" si="1614"/>
        <v>300</v>
      </c>
      <c r="D7186" s="2">
        <f t="shared" si="1615"/>
        <v>6</v>
      </c>
      <c r="E7186" s="2">
        <f t="shared" si="1607"/>
        <v>7182</v>
      </c>
      <c r="F7186" s="11">
        <v>315</v>
      </c>
      <c r="G7186" s="9">
        <v>5.1200000000000002E-2</v>
      </c>
      <c r="H7186" s="9">
        <v>0.08</v>
      </c>
      <c r="I7186" s="9">
        <v>0.10879999999999999</v>
      </c>
      <c r="J7186" s="9">
        <v>0.135561753717438</v>
      </c>
      <c r="K7186" s="9">
        <v>0.36</v>
      </c>
      <c r="L7186" s="9">
        <v>0.36</v>
      </c>
      <c r="N7186" s="32">
        <f>IF('System Design'!$F$8=1,'Hourly Demand and Generation'!G7186*'System Design'!$F$21,IF('System Design'!$F$8=2,'Hourly Demand and Generation'!H7186*'System Design'!$F$21,IF('System Design'!$F$8=3,'Hourly Demand and Generation'!I7186*'System Design'!$F$21)))</f>
        <v>54.4</v>
      </c>
      <c r="O7186" s="32">
        <f>IF('System Design'!$F$8=1,'Hourly Demand and Generation'!J7186*'System Design'!$F$22,IF('System Design'!$F$8=2,'Hourly Demand and Generation'!K7186*'System Design'!$F$22,IF('System Design'!$F$8=3,'Hourly Demand and Generation'!L7186*'System Design'!$F$22)))</f>
        <v>900</v>
      </c>
      <c r="Q7186" s="32">
        <f t="shared" si="1605"/>
        <v>0</v>
      </c>
      <c r="R7186" s="32">
        <f t="shared" si="1608"/>
        <v>5400</v>
      </c>
      <c r="S7186" s="32">
        <f t="shared" si="1609"/>
        <v>0</v>
      </c>
      <c r="T7186" s="32">
        <f t="shared" si="1610"/>
        <v>21600</v>
      </c>
      <c r="U7186" s="32">
        <f t="shared" si="1611"/>
        <v>0</v>
      </c>
      <c r="V7186" s="32">
        <f t="shared" si="1606"/>
        <v>639.4</v>
      </c>
      <c r="W7186" s="32">
        <f t="shared" si="1612"/>
        <v>639.4</v>
      </c>
      <c r="X7186" s="32">
        <f t="shared" si="1613"/>
        <v>639.4</v>
      </c>
    </row>
    <row r="7187" spans="1:24" x14ac:dyDescent="0.25">
      <c r="A7187" s="2"/>
      <c r="B7187" s="2" t="s">
        <v>11</v>
      </c>
      <c r="C7187" s="2">
        <f t="shared" si="1614"/>
        <v>300</v>
      </c>
      <c r="D7187" s="2">
        <f t="shared" si="1615"/>
        <v>7</v>
      </c>
      <c r="E7187" s="2">
        <f t="shared" si="1607"/>
        <v>7183</v>
      </c>
      <c r="F7187" s="11">
        <v>337.5</v>
      </c>
      <c r="G7187" s="9">
        <v>0.10879999999999999</v>
      </c>
      <c r="H7187" s="9">
        <v>0.13439999999999999</v>
      </c>
      <c r="I7187" s="9">
        <v>0.16</v>
      </c>
      <c r="J7187" s="9">
        <v>0.15250697293211801</v>
      </c>
      <c r="K7187" s="9">
        <v>0.40500000000000003</v>
      </c>
      <c r="L7187" s="9">
        <v>0.40500000000000003</v>
      </c>
      <c r="N7187" s="32">
        <f>IF('System Design'!$F$8=1,'Hourly Demand and Generation'!G7187*'System Design'!$F$21,IF('System Design'!$F$8=2,'Hourly Demand and Generation'!H7187*'System Design'!$F$21,IF('System Design'!$F$8=3,'Hourly Demand and Generation'!I7187*'System Design'!$F$21)))</f>
        <v>80</v>
      </c>
      <c r="O7187" s="32">
        <f>IF('System Design'!$F$8=1,'Hourly Demand and Generation'!J7187*'System Design'!$F$22,IF('System Design'!$F$8=2,'Hourly Demand and Generation'!K7187*'System Design'!$F$22,IF('System Design'!$F$8=3,'Hourly Demand and Generation'!L7187*'System Design'!$F$22)))</f>
        <v>1012.5000000000001</v>
      </c>
      <c r="Q7187" s="32">
        <f t="shared" si="1605"/>
        <v>0</v>
      </c>
      <c r="R7187" s="32">
        <f t="shared" si="1608"/>
        <v>5400</v>
      </c>
      <c r="S7187" s="32">
        <f t="shared" si="1609"/>
        <v>0</v>
      </c>
      <c r="T7187" s="32">
        <f t="shared" si="1610"/>
        <v>21600</v>
      </c>
      <c r="U7187" s="32">
        <f t="shared" si="1611"/>
        <v>0</v>
      </c>
      <c r="V7187" s="32">
        <f t="shared" si="1606"/>
        <v>755</v>
      </c>
      <c r="W7187" s="32">
        <f t="shared" si="1612"/>
        <v>755</v>
      </c>
      <c r="X7187" s="32">
        <f t="shared" si="1613"/>
        <v>755</v>
      </c>
    </row>
    <row r="7188" spans="1:24" x14ac:dyDescent="0.25">
      <c r="A7188" s="2"/>
      <c r="B7188" s="2" t="s">
        <v>11</v>
      </c>
      <c r="C7188" s="2">
        <f t="shared" si="1614"/>
        <v>300</v>
      </c>
      <c r="D7188" s="2">
        <f t="shared" si="1615"/>
        <v>8</v>
      </c>
      <c r="E7188" s="2">
        <f t="shared" si="1607"/>
        <v>7184</v>
      </c>
      <c r="F7188" s="11">
        <v>360</v>
      </c>
      <c r="G7188" s="9">
        <v>0.2112</v>
      </c>
      <c r="H7188" s="9">
        <v>0.24</v>
      </c>
      <c r="I7188" s="9">
        <v>0.26879999999999998</v>
      </c>
      <c r="J7188" s="9">
        <v>0.15250697293211801</v>
      </c>
      <c r="K7188" s="9">
        <v>0.40500000000000003</v>
      </c>
      <c r="L7188" s="9">
        <v>0.40500000000000003</v>
      </c>
      <c r="N7188" s="32">
        <f>IF('System Design'!$F$8=1,'Hourly Demand and Generation'!G7188*'System Design'!$F$21,IF('System Design'!$F$8=2,'Hourly Demand and Generation'!H7188*'System Design'!$F$21,IF('System Design'!$F$8=3,'Hourly Demand and Generation'!I7188*'System Design'!$F$21)))</f>
        <v>134.4</v>
      </c>
      <c r="O7188" s="32">
        <f>IF('System Design'!$F$8=1,'Hourly Demand and Generation'!J7188*'System Design'!$F$22,IF('System Design'!$F$8=2,'Hourly Demand and Generation'!K7188*'System Design'!$F$22,IF('System Design'!$F$8=3,'Hourly Demand and Generation'!L7188*'System Design'!$F$22)))</f>
        <v>1012.5000000000001</v>
      </c>
      <c r="Q7188" s="32">
        <f t="shared" si="1605"/>
        <v>0</v>
      </c>
      <c r="R7188" s="32">
        <f t="shared" si="1608"/>
        <v>5400</v>
      </c>
      <c r="S7188" s="32">
        <f t="shared" si="1609"/>
        <v>0</v>
      </c>
      <c r="T7188" s="32">
        <f t="shared" si="1610"/>
        <v>21600</v>
      </c>
      <c r="U7188" s="32">
        <f t="shared" si="1611"/>
        <v>0</v>
      </c>
      <c r="V7188" s="32">
        <f t="shared" si="1606"/>
        <v>786.90000000000009</v>
      </c>
      <c r="W7188" s="32">
        <f t="shared" si="1612"/>
        <v>786.90000000000009</v>
      </c>
      <c r="X7188" s="32">
        <f t="shared" si="1613"/>
        <v>786.90000000000009</v>
      </c>
    </row>
    <row r="7189" spans="1:24" x14ac:dyDescent="0.25">
      <c r="A7189" s="2"/>
      <c r="B7189" s="2" t="s">
        <v>11</v>
      </c>
      <c r="C7189" s="2">
        <f t="shared" si="1614"/>
        <v>300</v>
      </c>
      <c r="D7189" s="2">
        <f t="shared" si="1615"/>
        <v>9</v>
      </c>
      <c r="E7189" s="2">
        <f t="shared" si="1607"/>
        <v>7185</v>
      </c>
      <c r="F7189" s="11">
        <v>360</v>
      </c>
      <c r="G7189" s="9">
        <v>0.32</v>
      </c>
      <c r="H7189" s="9">
        <v>0.34560000000000002</v>
      </c>
      <c r="I7189" s="9">
        <v>0.37119999999999997</v>
      </c>
      <c r="J7189" s="9">
        <v>0.135561753717438</v>
      </c>
      <c r="K7189" s="9">
        <v>0.36</v>
      </c>
      <c r="L7189" s="9">
        <v>0.36</v>
      </c>
      <c r="N7189" s="32">
        <f>IF('System Design'!$F$8=1,'Hourly Demand and Generation'!G7189*'System Design'!$F$21,IF('System Design'!$F$8=2,'Hourly Demand and Generation'!H7189*'System Design'!$F$21,IF('System Design'!$F$8=3,'Hourly Demand and Generation'!I7189*'System Design'!$F$21)))</f>
        <v>185.6</v>
      </c>
      <c r="O7189" s="32">
        <f>IF('System Design'!$F$8=1,'Hourly Demand and Generation'!J7189*'System Design'!$F$22,IF('System Design'!$F$8=2,'Hourly Demand and Generation'!K7189*'System Design'!$F$22,IF('System Design'!$F$8=3,'Hourly Demand and Generation'!L7189*'System Design'!$F$22)))</f>
        <v>900</v>
      </c>
      <c r="Q7189" s="32">
        <f t="shared" si="1605"/>
        <v>0</v>
      </c>
      <c r="R7189" s="32">
        <f t="shared" si="1608"/>
        <v>5400</v>
      </c>
      <c r="S7189" s="32">
        <f t="shared" si="1609"/>
        <v>0</v>
      </c>
      <c r="T7189" s="32">
        <f t="shared" si="1610"/>
        <v>21600</v>
      </c>
      <c r="U7189" s="32">
        <f t="shared" si="1611"/>
        <v>0</v>
      </c>
      <c r="V7189" s="32">
        <f t="shared" si="1606"/>
        <v>725.59999999999991</v>
      </c>
      <c r="W7189" s="32">
        <f t="shared" si="1612"/>
        <v>725.59999999999991</v>
      </c>
      <c r="X7189" s="32">
        <f t="shared" si="1613"/>
        <v>725.59999999999991</v>
      </c>
    </row>
    <row r="7190" spans="1:24" x14ac:dyDescent="0.25">
      <c r="A7190" s="2"/>
      <c r="B7190" s="2" t="s">
        <v>11</v>
      </c>
      <c r="C7190" s="2">
        <f t="shared" si="1614"/>
        <v>300</v>
      </c>
      <c r="D7190" s="2">
        <f t="shared" si="1615"/>
        <v>10</v>
      </c>
      <c r="E7190" s="2">
        <f t="shared" si="1607"/>
        <v>7186</v>
      </c>
      <c r="F7190" s="11">
        <v>351</v>
      </c>
      <c r="G7190" s="9">
        <v>0.42880000000000001</v>
      </c>
      <c r="H7190" s="9">
        <v>0.45440000000000003</v>
      </c>
      <c r="I7190" s="9">
        <v>0.48</v>
      </c>
      <c r="J7190" s="9">
        <v>0.15250697293211801</v>
      </c>
      <c r="K7190" s="9">
        <v>0.40500000000000003</v>
      </c>
      <c r="L7190" s="9">
        <v>0.40500000000000003</v>
      </c>
      <c r="N7190" s="32">
        <f>IF('System Design'!$F$8=1,'Hourly Demand and Generation'!G7190*'System Design'!$F$21,IF('System Design'!$F$8=2,'Hourly Demand and Generation'!H7190*'System Design'!$F$21,IF('System Design'!$F$8=3,'Hourly Demand and Generation'!I7190*'System Design'!$F$21)))</f>
        <v>240</v>
      </c>
      <c r="O7190" s="32">
        <f>IF('System Design'!$F$8=1,'Hourly Demand and Generation'!J7190*'System Design'!$F$22,IF('System Design'!$F$8=2,'Hourly Demand and Generation'!K7190*'System Design'!$F$22,IF('System Design'!$F$8=3,'Hourly Demand and Generation'!L7190*'System Design'!$F$22)))</f>
        <v>1012.5000000000001</v>
      </c>
      <c r="Q7190" s="32">
        <f t="shared" si="1605"/>
        <v>0</v>
      </c>
      <c r="R7190" s="32">
        <f t="shared" si="1608"/>
        <v>5400</v>
      </c>
      <c r="S7190" s="32">
        <f t="shared" si="1609"/>
        <v>0</v>
      </c>
      <c r="T7190" s="32">
        <f t="shared" si="1610"/>
        <v>21600</v>
      </c>
      <c r="U7190" s="32">
        <f t="shared" si="1611"/>
        <v>0</v>
      </c>
      <c r="V7190" s="32">
        <f t="shared" si="1606"/>
        <v>901.5</v>
      </c>
      <c r="W7190" s="32">
        <f t="shared" si="1612"/>
        <v>901.5</v>
      </c>
      <c r="X7190" s="32">
        <f t="shared" si="1613"/>
        <v>901.5</v>
      </c>
    </row>
    <row r="7191" spans="1:24" x14ac:dyDescent="0.25">
      <c r="A7191" s="2"/>
      <c r="B7191" s="2" t="s">
        <v>11</v>
      </c>
      <c r="C7191" s="2">
        <f t="shared" si="1614"/>
        <v>300</v>
      </c>
      <c r="D7191" s="2">
        <f t="shared" si="1615"/>
        <v>11</v>
      </c>
      <c r="E7191" s="2">
        <f t="shared" si="1607"/>
        <v>7187</v>
      </c>
      <c r="F7191" s="11">
        <v>346.5</v>
      </c>
      <c r="G7191" s="9">
        <v>0.53120000000000001</v>
      </c>
      <c r="H7191" s="9">
        <v>0.56000000000000005</v>
      </c>
      <c r="I7191" s="9">
        <v>0.58879999999999999</v>
      </c>
      <c r="J7191" s="9">
        <v>0.135561753717438</v>
      </c>
      <c r="K7191" s="9">
        <v>0.36</v>
      </c>
      <c r="L7191" s="9">
        <v>0.36</v>
      </c>
      <c r="N7191" s="32">
        <f>IF('System Design'!$F$8=1,'Hourly Demand and Generation'!G7191*'System Design'!$F$21,IF('System Design'!$F$8=2,'Hourly Demand and Generation'!H7191*'System Design'!$F$21,IF('System Design'!$F$8=3,'Hourly Demand and Generation'!I7191*'System Design'!$F$21)))</f>
        <v>294.39999999999998</v>
      </c>
      <c r="O7191" s="32">
        <f>IF('System Design'!$F$8=1,'Hourly Demand and Generation'!J7191*'System Design'!$F$22,IF('System Design'!$F$8=2,'Hourly Demand and Generation'!K7191*'System Design'!$F$22,IF('System Design'!$F$8=3,'Hourly Demand and Generation'!L7191*'System Design'!$F$22)))</f>
        <v>900</v>
      </c>
      <c r="Q7191" s="32">
        <f t="shared" si="1605"/>
        <v>0</v>
      </c>
      <c r="R7191" s="32">
        <f t="shared" si="1608"/>
        <v>5400</v>
      </c>
      <c r="S7191" s="32">
        <f t="shared" si="1609"/>
        <v>0</v>
      </c>
      <c r="T7191" s="32">
        <f t="shared" si="1610"/>
        <v>21600</v>
      </c>
      <c r="U7191" s="32">
        <f t="shared" si="1611"/>
        <v>0</v>
      </c>
      <c r="V7191" s="32">
        <f t="shared" si="1606"/>
        <v>847.90000000000009</v>
      </c>
      <c r="W7191" s="32">
        <f t="shared" si="1612"/>
        <v>847.90000000000009</v>
      </c>
      <c r="X7191" s="32">
        <f t="shared" si="1613"/>
        <v>847.90000000000009</v>
      </c>
    </row>
    <row r="7192" spans="1:24" x14ac:dyDescent="0.25">
      <c r="A7192" s="2"/>
      <c r="B7192" s="2" t="s">
        <v>11</v>
      </c>
      <c r="C7192" s="2">
        <f t="shared" si="1614"/>
        <v>300</v>
      </c>
      <c r="D7192" s="2">
        <f t="shared" si="1615"/>
        <v>12</v>
      </c>
      <c r="E7192" s="2">
        <f t="shared" si="1607"/>
        <v>7188</v>
      </c>
      <c r="F7192" s="11">
        <v>346.5</v>
      </c>
      <c r="G7192" s="9">
        <v>0.64</v>
      </c>
      <c r="H7192" s="9">
        <v>0.64</v>
      </c>
      <c r="I7192" s="9">
        <v>0.64</v>
      </c>
      <c r="J7192" s="9">
        <v>0.127089144110098</v>
      </c>
      <c r="K7192" s="9">
        <v>0.33750000000000002</v>
      </c>
      <c r="L7192" s="9">
        <v>0.33750000000000002</v>
      </c>
      <c r="N7192" s="32">
        <f>IF('System Design'!$F$8=1,'Hourly Demand and Generation'!G7192*'System Design'!$F$21,IF('System Design'!$F$8=2,'Hourly Demand and Generation'!H7192*'System Design'!$F$21,IF('System Design'!$F$8=3,'Hourly Demand and Generation'!I7192*'System Design'!$F$21)))</f>
        <v>320</v>
      </c>
      <c r="O7192" s="32">
        <f>IF('System Design'!$F$8=1,'Hourly Demand and Generation'!J7192*'System Design'!$F$22,IF('System Design'!$F$8=2,'Hourly Demand and Generation'!K7192*'System Design'!$F$22,IF('System Design'!$F$8=3,'Hourly Demand and Generation'!L7192*'System Design'!$F$22)))</f>
        <v>843.75</v>
      </c>
      <c r="Q7192" s="32">
        <f t="shared" si="1605"/>
        <v>0</v>
      </c>
      <c r="R7192" s="32">
        <f t="shared" si="1608"/>
        <v>5400</v>
      </c>
      <c r="S7192" s="32">
        <f t="shared" si="1609"/>
        <v>0</v>
      </c>
      <c r="T7192" s="32">
        <f t="shared" si="1610"/>
        <v>21600</v>
      </c>
      <c r="U7192" s="32">
        <f t="shared" si="1611"/>
        <v>0</v>
      </c>
      <c r="V7192" s="32">
        <f t="shared" si="1606"/>
        <v>817.25</v>
      </c>
      <c r="W7192" s="32">
        <f t="shared" si="1612"/>
        <v>817.25</v>
      </c>
      <c r="X7192" s="32">
        <f t="shared" si="1613"/>
        <v>817.25</v>
      </c>
    </row>
    <row r="7193" spans="1:24" x14ac:dyDescent="0.25">
      <c r="A7193" s="2"/>
      <c r="B7193" s="2" t="s">
        <v>11</v>
      </c>
      <c r="C7193" s="2">
        <f t="shared" si="1614"/>
        <v>300</v>
      </c>
      <c r="D7193" s="2">
        <f t="shared" si="1615"/>
        <v>13</v>
      </c>
      <c r="E7193" s="2">
        <f t="shared" si="1607"/>
        <v>7189</v>
      </c>
      <c r="F7193" s="11">
        <v>360</v>
      </c>
      <c r="G7193" s="9">
        <v>0.53120000000000001</v>
      </c>
      <c r="H7193" s="9">
        <v>0.56000000000000005</v>
      </c>
      <c r="I7193" s="9">
        <v>0.58879999999999999</v>
      </c>
      <c r="J7193" s="9">
        <v>0.135561753717438</v>
      </c>
      <c r="K7193" s="9">
        <v>0.36</v>
      </c>
      <c r="L7193" s="9">
        <v>0.36</v>
      </c>
      <c r="N7193" s="32">
        <f>IF('System Design'!$F$8=1,'Hourly Demand and Generation'!G7193*'System Design'!$F$21,IF('System Design'!$F$8=2,'Hourly Demand and Generation'!H7193*'System Design'!$F$21,IF('System Design'!$F$8=3,'Hourly Demand and Generation'!I7193*'System Design'!$F$21)))</f>
        <v>294.39999999999998</v>
      </c>
      <c r="O7193" s="32">
        <f>IF('System Design'!$F$8=1,'Hourly Demand and Generation'!J7193*'System Design'!$F$22,IF('System Design'!$F$8=2,'Hourly Demand and Generation'!K7193*'System Design'!$F$22,IF('System Design'!$F$8=3,'Hourly Demand and Generation'!L7193*'System Design'!$F$22)))</f>
        <v>900</v>
      </c>
      <c r="Q7193" s="32">
        <f t="shared" si="1605"/>
        <v>0</v>
      </c>
      <c r="R7193" s="32">
        <f t="shared" si="1608"/>
        <v>5400</v>
      </c>
      <c r="S7193" s="32">
        <f t="shared" si="1609"/>
        <v>0</v>
      </c>
      <c r="T7193" s="32">
        <f t="shared" si="1610"/>
        <v>21600</v>
      </c>
      <c r="U7193" s="32">
        <f t="shared" si="1611"/>
        <v>0</v>
      </c>
      <c r="V7193" s="32">
        <f t="shared" si="1606"/>
        <v>834.40000000000009</v>
      </c>
      <c r="W7193" s="32">
        <f t="shared" si="1612"/>
        <v>834.40000000000009</v>
      </c>
      <c r="X7193" s="32">
        <f t="shared" si="1613"/>
        <v>834.40000000000009</v>
      </c>
    </row>
    <row r="7194" spans="1:24" x14ac:dyDescent="0.25">
      <c r="A7194" s="2"/>
      <c r="B7194" s="2" t="s">
        <v>11</v>
      </c>
      <c r="C7194" s="2">
        <f t="shared" si="1614"/>
        <v>300</v>
      </c>
      <c r="D7194" s="2">
        <f t="shared" si="1615"/>
        <v>14</v>
      </c>
      <c r="E7194" s="2">
        <f t="shared" si="1607"/>
        <v>7190</v>
      </c>
      <c r="F7194" s="11">
        <v>360</v>
      </c>
      <c r="G7194" s="9">
        <v>0.42880000000000001</v>
      </c>
      <c r="H7194" s="9">
        <v>0.45440000000000003</v>
      </c>
      <c r="I7194" s="9">
        <v>0.48</v>
      </c>
      <c r="J7194" s="9">
        <v>0.14403436332477801</v>
      </c>
      <c r="K7194" s="9">
        <v>0.38250000000000001</v>
      </c>
      <c r="L7194" s="9">
        <v>0.38250000000000001</v>
      </c>
      <c r="N7194" s="32">
        <f>IF('System Design'!$F$8=1,'Hourly Demand and Generation'!G7194*'System Design'!$F$21,IF('System Design'!$F$8=2,'Hourly Demand and Generation'!H7194*'System Design'!$F$21,IF('System Design'!$F$8=3,'Hourly Demand and Generation'!I7194*'System Design'!$F$21)))</f>
        <v>240</v>
      </c>
      <c r="O7194" s="32">
        <f>IF('System Design'!$F$8=1,'Hourly Demand and Generation'!J7194*'System Design'!$F$22,IF('System Design'!$F$8=2,'Hourly Demand and Generation'!K7194*'System Design'!$F$22,IF('System Design'!$F$8=3,'Hourly Demand and Generation'!L7194*'System Design'!$F$22)))</f>
        <v>956.25</v>
      </c>
      <c r="Q7194" s="32">
        <f t="shared" si="1605"/>
        <v>0</v>
      </c>
      <c r="R7194" s="32">
        <f t="shared" si="1608"/>
        <v>5400</v>
      </c>
      <c r="S7194" s="32">
        <f t="shared" si="1609"/>
        <v>0</v>
      </c>
      <c r="T7194" s="32">
        <f t="shared" si="1610"/>
        <v>21600</v>
      </c>
      <c r="U7194" s="32">
        <f t="shared" si="1611"/>
        <v>0</v>
      </c>
      <c r="V7194" s="32">
        <f t="shared" si="1606"/>
        <v>836.25</v>
      </c>
      <c r="W7194" s="32">
        <f t="shared" si="1612"/>
        <v>836.25</v>
      </c>
      <c r="X7194" s="32">
        <f t="shared" si="1613"/>
        <v>836.25</v>
      </c>
    </row>
    <row r="7195" spans="1:24" x14ac:dyDescent="0.25">
      <c r="A7195" s="2"/>
      <c r="B7195" s="2" t="s">
        <v>11</v>
      </c>
      <c r="C7195" s="2">
        <f t="shared" si="1614"/>
        <v>300</v>
      </c>
      <c r="D7195" s="2">
        <f t="shared" si="1615"/>
        <v>15</v>
      </c>
      <c r="E7195" s="2">
        <f t="shared" si="1607"/>
        <v>7191</v>
      </c>
      <c r="F7195" s="11">
        <v>382.5</v>
      </c>
      <c r="G7195" s="9">
        <v>0.32</v>
      </c>
      <c r="H7195" s="9">
        <v>0.34560000000000002</v>
      </c>
      <c r="I7195" s="9">
        <v>0.37119999999999997</v>
      </c>
      <c r="J7195" s="9">
        <v>0.15250697293211801</v>
      </c>
      <c r="K7195" s="9">
        <v>0.40500000000000003</v>
      </c>
      <c r="L7195" s="9">
        <v>0.40500000000000003</v>
      </c>
      <c r="N7195" s="32">
        <f>IF('System Design'!$F$8=1,'Hourly Demand and Generation'!G7195*'System Design'!$F$21,IF('System Design'!$F$8=2,'Hourly Demand and Generation'!H7195*'System Design'!$F$21,IF('System Design'!$F$8=3,'Hourly Demand and Generation'!I7195*'System Design'!$F$21)))</f>
        <v>185.6</v>
      </c>
      <c r="O7195" s="32">
        <f>IF('System Design'!$F$8=1,'Hourly Demand and Generation'!J7195*'System Design'!$F$22,IF('System Design'!$F$8=2,'Hourly Demand and Generation'!K7195*'System Design'!$F$22,IF('System Design'!$F$8=3,'Hourly Demand and Generation'!L7195*'System Design'!$F$22)))</f>
        <v>1012.5000000000001</v>
      </c>
      <c r="Q7195" s="32">
        <f t="shared" si="1605"/>
        <v>0</v>
      </c>
      <c r="R7195" s="32">
        <f t="shared" si="1608"/>
        <v>5400</v>
      </c>
      <c r="S7195" s="32">
        <f t="shared" si="1609"/>
        <v>0</v>
      </c>
      <c r="T7195" s="32">
        <f t="shared" si="1610"/>
        <v>21600</v>
      </c>
      <c r="U7195" s="32">
        <f t="shared" si="1611"/>
        <v>0</v>
      </c>
      <c r="V7195" s="32">
        <f t="shared" si="1606"/>
        <v>815.60000000000014</v>
      </c>
      <c r="W7195" s="32">
        <f t="shared" si="1612"/>
        <v>815.60000000000014</v>
      </c>
      <c r="X7195" s="32">
        <f t="shared" si="1613"/>
        <v>815.60000000000014</v>
      </c>
    </row>
    <row r="7196" spans="1:24" x14ac:dyDescent="0.25">
      <c r="A7196" s="2"/>
      <c r="B7196" s="2" t="s">
        <v>11</v>
      </c>
      <c r="C7196" s="2">
        <f t="shared" si="1614"/>
        <v>300</v>
      </c>
      <c r="D7196" s="2">
        <f t="shared" si="1615"/>
        <v>16</v>
      </c>
      <c r="E7196" s="2">
        <f t="shared" si="1607"/>
        <v>7192</v>
      </c>
      <c r="F7196" s="11">
        <v>405</v>
      </c>
      <c r="G7196" s="9">
        <v>0.2112</v>
      </c>
      <c r="H7196" s="9">
        <v>0.24</v>
      </c>
      <c r="I7196" s="9">
        <v>0.26879999999999998</v>
      </c>
      <c r="J7196" s="9">
        <v>0.15250697293211801</v>
      </c>
      <c r="K7196" s="9">
        <v>0.40500000000000003</v>
      </c>
      <c r="L7196" s="9">
        <v>0.40500000000000003</v>
      </c>
      <c r="N7196" s="32">
        <f>IF('System Design'!$F$8=1,'Hourly Demand and Generation'!G7196*'System Design'!$F$21,IF('System Design'!$F$8=2,'Hourly Demand and Generation'!H7196*'System Design'!$F$21,IF('System Design'!$F$8=3,'Hourly Demand and Generation'!I7196*'System Design'!$F$21)))</f>
        <v>134.4</v>
      </c>
      <c r="O7196" s="32">
        <f>IF('System Design'!$F$8=1,'Hourly Demand and Generation'!J7196*'System Design'!$F$22,IF('System Design'!$F$8=2,'Hourly Demand and Generation'!K7196*'System Design'!$F$22,IF('System Design'!$F$8=3,'Hourly Demand and Generation'!L7196*'System Design'!$F$22)))</f>
        <v>1012.5000000000001</v>
      </c>
      <c r="Q7196" s="32">
        <f t="shared" si="1605"/>
        <v>0</v>
      </c>
      <c r="R7196" s="32">
        <f t="shared" si="1608"/>
        <v>5400</v>
      </c>
      <c r="S7196" s="32">
        <f t="shared" si="1609"/>
        <v>0</v>
      </c>
      <c r="T7196" s="32">
        <f t="shared" si="1610"/>
        <v>21600</v>
      </c>
      <c r="U7196" s="32">
        <f t="shared" si="1611"/>
        <v>0</v>
      </c>
      <c r="V7196" s="32">
        <f t="shared" si="1606"/>
        <v>741.90000000000009</v>
      </c>
      <c r="W7196" s="32">
        <f t="shared" si="1612"/>
        <v>741.90000000000009</v>
      </c>
      <c r="X7196" s="32">
        <f t="shared" si="1613"/>
        <v>741.90000000000009</v>
      </c>
    </row>
    <row r="7197" spans="1:24" x14ac:dyDescent="0.25">
      <c r="A7197" s="2"/>
      <c r="B7197" s="2" t="s">
        <v>11</v>
      </c>
      <c r="C7197" s="2">
        <f t="shared" si="1614"/>
        <v>300</v>
      </c>
      <c r="D7197" s="2">
        <f t="shared" si="1615"/>
        <v>17</v>
      </c>
      <c r="E7197" s="2">
        <f t="shared" si="1607"/>
        <v>7193</v>
      </c>
      <c r="F7197" s="11">
        <v>427.5</v>
      </c>
      <c r="G7197" s="9">
        <v>0.10879999999999999</v>
      </c>
      <c r="H7197" s="9">
        <v>0.13439999999999999</v>
      </c>
      <c r="I7197" s="9">
        <v>0.16</v>
      </c>
      <c r="J7197" s="9">
        <v>0.16945219214679799</v>
      </c>
      <c r="K7197" s="9">
        <v>0.45</v>
      </c>
      <c r="L7197" s="9">
        <v>0.45</v>
      </c>
      <c r="N7197" s="32">
        <f>IF('System Design'!$F$8=1,'Hourly Demand and Generation'!G7197*'System Design'!$F$21,IF('System Design'!$F$8=2,'Hourly Demand and Generation'!H7197*'System Design'!$F$21,IF('System Design'!$F$8=3,'Hourly Demand and Generation'!I7197*'System Design'!$F$21)))</f>
        <v>80</v>
      </c>
      <c r="O7197" s="32">
        <f>IF('System Design'!$F$8=1,'Hourly Demand and Generation'!J7197*'System Design'!$F$22,IF('System Design'!$F$8=2,'Hourly Demand and Generation'!K7197*'System Design'!$F$22,IF('System Design'!$F$8=3,'Hourly Demand and Generation'!L7197*'System Design'!$F$22)))</f>
        <v>1125</v>
      </c>
      <c r="Q7197" s="32">
        <f t="shared" si="1605"/>
        <v>0</v>
      </c>
      <c r="R7197" s="32">
        <f t="shared" si="1608"/>
        <v>5400</v>
      </c>
      <c r="S7197" s="32">
        <f t="shared" si="1609"/>
        <v>0</v>
      </c>
      <c r="T7197" s="32">
        <f t="shared" si="1610"/>
        <v>21600</v>
      </c>
      <c r="U7197" s="32">
        <f t="shared" si="1611"/>
        <v>0</v>
      </c>
      <c r="V7197" s="32">
        <f t="shared" si="1606"/>
        <v>777.5</v>
      </c>
      <c r="W7197" s="32">
        <f t="shared" si="1612"/>
        <v>777.5</v>
      </c>
      <c r="X7197" s="32">
        <f t="shared" si="1613"/>
        <v>777.5</v>
      </c>
    </row>
    <row r="7198" spans="1:24" x14ac:dyDescent="0.25">
      <c r="A7198" s="2"/>
      <c r="B7198" s="2" t="s">
        <v>11</v>
      </c>
      <c r="C7198" s="2">
        <f t="shared" si="1614"/>
        <v>300</v>
      </c>
      <c r="D7198" s="2">
        <f t="shared" si="1615"/>
        <v>18</v>
      </c>
      <c r="E7198" s="2">
        <f t="shared" si="1607"/>
        <v>7194</v>
      </c>
      <c r="F7198" s="11">
        <v>450</v>
      </c>
      <c r="G7198" s="9">
        <v>5.1200000000000002E-2</v>
      </c>
      <c r="H7198" s="9">
        <v>0.08</v>
      </c>
      <c r="I7198" s="9">
        <v>0.10879999999999999</v>
      </c>
      <c r="J7198" s="9">
        <v>0.16097958253945799</v>
      </c>
      <c r="K7198" s="9">
        <v>0.42749999999999999</v>
      </c>
      <c r="L7198" s="9">
        <v>0.42749999999999999</v>
      </c>
      <c r="N7198" s="32">
        <f>IF('System Design'!$F$8=1,'Hourly Demand and Generation'!G7198*'System Design'!$F$21,IF('System Design'!$F$8=2,'Hourly Demand and Generation'!H7198*'System Design'!$F$21,IF('System Design'!$F$8=3,'Hourly Demand and Generation'!I7198*'System Design'!$F$21)))</f>
        <v>54.4</v>
      </c>
      <c r="O7198" s="32">
        <f>IF('System Design'!$F$8=1,'Hourly Demand and Generation'!J7198*'System Design'!$F$22,IF('System Design'!$F$8=2,'Hourly Demand and Generation'!K7198*'System Design'!$F$22,IF('System Design'!$F$8=3,'Hourly Demand and Generation'!L7198*'System Design'!$F$22)))</f>
        <v>1068.75</v>
      </c>
      <c r="Q7198" s="32">
        <f t="shared" si="1605"/>
        <v>0</v>
      </c>
      <c r="R7198" s="32">
        <f t="shared" si="1608"/>
        <v>5400</v>
      </c>
      <c r="S7198" s="32">
        <f t="shared" si="1609"/>
        <v>0</v>
      </c>
      <c r="T7198" s="32">
        <f t="shared" si="1610"/>
        <v>21600</v>
      </c>
      <c r="U7198" s="32">
        <f t="shared" si="1611"/>
        <v>0</v>
      </c>
      <c r="V7198" s="32">
        <f t="shared" si="1606"/>
        <v>673.15000000000009</v>
      </c>
      <c r="W7198" s="32">
        <f t="shared" si="1612"/>
        <v>673.15000000000009</v>
      </c>
      <c r="X7198" s="32">
        <f t="shared" si="1613"/>
        <v>673.15000000000009</v>
      </c>
    </row>
    <row r="7199" spans="1:24" x14ac:dyDescent="0.25">
      <c r="A7199" s="2"/>
      <c r="B7199" s="2" t="s">
        <v>11</v>
      </c>
      <c r="C7199" s="2">
        <f t="shared" si="1614"/>
        <v>300</v>
      </c>
      <c r="D7199" s="2">
        <f t="shared" si="1615"/>
        <v>19</v>
      </c>
      <c r="E7199" s="2">
        <f t="shared" si="1607"/>
        <v>7195</v>
      </c>
      <c r="F7199" s="11">
        <v>436.5</v>
      </c>
      <c r="G7199" s="9">
        <v>0</v>
      </c>
      <c r="H7199" s="9">
        <v>2.5600000000000001E-2</v>
      </c>
      <c r="I7199" s="9">
        <v>5.1200000000000002E-2</v>
      </c>
      <c r="J7199" s="9">
        <v>0.15250697293211801</v>
      </c>
      <c r="K7199" s="9">
        <v>0.40500000000000003</v>
      </c>
      <c r="L7199" s="9">
        <v>0.40500000000000003</v>
      </c>
      <c r="N7199" s="32">
        <f>IF('System Design'!$F$8=1,'Hourly Demand and Generation'!G7199*'System Design'!$F$21,IF('System Design'!$F$8=2,'Hourly Demand and Generation'!H7199*'System Design'!$F$21,IF('System Design'!$F$8=3,'Hourly Demand and Generation'!I7199*'System Design'!$F$21)))</f>
        <v>25.6</v>
      </c>
      <c r="O7199" s="32">
        <f>IF('System Design'!$F$8=1,'Hourly Demand and Generation'!J7199*'System Design'!$F$22,IF('System Design'!$F$8=2,'Hourly Demand and Generation'!K7199*'System Design'!$F$22,IF('System Design'!$F$8=3,'Hourly Demand and Generation'!L7199*'System Design'!$F$22)))</f>
        <v>1012.5000000000001</v>
      </c>
      <c r="Q7199" s="32">
        <f t="shared" si="1605"/>
        <v>0</v>
      </c>
      <c r="R7199" s="32">
        <f t="shared" si="1608"/>
        <v>5400</v>
      </c>
      <c r="S7199" s="32">
        <f t="shared" si="1609"/>
        <v>0</v>
      </c>
      <c r="T7199" s="32">
        <f t="shared" si="1610"/>
        <v>21600</v>
      </c>
      <c r="U7199" s="32">
        <f t="shared" si="1611"/>
        <v>0</v>
      </c>
      <c r="V7199" s="32">
        <f t="shared" si="1606"/>
        <v>601.60000000000014</v>
      </c>
      <c r="W7199" s="32">
        <f t="shared" si="1612"/>
        <v>601.60000000000014</v>
      </c>
      <c r="X7199" s="32">
        <f t="shared" si="1613"/>
        <v>601.60000000000014</v>
      </c>
    </row>
    <row r="7200" spans="1:24" x14ac:dyDescent="0.25">
      <c r="A7200" s="2"/>
      <c r="B7200" s="2" t="s">
        <v>11</v>
      </c>
      <c r="C7200" s="2">
        <f t="shared" si="1614"/>
        <v>300</v>
      </c>
      <c r="D7200" s="2">
        <f t="shared" si="1615"/>
        <v>20</v>
      </c>
      <c r="E7200" s="2">
        <f t="shared" si="1607"/>
        <v>7196</v>
      </c>
      <c r="F7200" s="11">
        <v>427.5</v>
      </c>
      <c r="G7200" s="9">
        <v>0</v>
      </c>
      <c r="H7200" s="9">
        <v>0</v>
      </c>
      <c r="I7200" s="9">
        <v>0</v>
      </c>
      <c r="J7200" s="9">
        <v>0.15250697293211801</v>
      </c>
      <c r="K7200" s="9">
        <v>0.40500000000000003</v>
      </c>
      <c r="L7200" s="9">
        <v>0.40500000000000003</v>
      </c>
      <c r="N7200" s="32">
        <f>IF('System Design'!$F$8=1,'Hourly Demand and Generation'!G7200*'System Design'!$F$21,IF('System Design'!$F$8=2,'Hourly Demand and Generation'!H7200*'System Design'!$F$21,IF('System Design'!$F$8=3,'Hourly Demand and Generation'!I7200*'System Design'!$F$21)))</f>
        <v>0</v>
      </c>
      <c r="O7200" s="32">
        <f>IF('System Design'!$F$8=1,'Hourly Demand and Generation'!J7200*'System Design'!$F$22,IF('System Design'!$F$8=2,'Hourly Demand and Generation'!K7200*'System Design'!$F$22,IF('System Design'!$F$8=3,'Hourly Demand and Generation'!L7200*'System Design'!$F$22)))</f>
        <v>1012.5000000000001</v>
      </c>
      <c r="Q7200" s="32">
        <f t="shared" si="1605"/>
        <v>0</v>
      </c>
      <c r="R7200" s="32">
        <f t="shared" si="1608"/>
        <v>5400</v>
      </c>
      <c r="S7200" s="32">
        <f t="shared" si="1609"/>
        <v>0</v>
      </c>
      <c r="T7200" s="32">
        <f t="shared" si="1610"/>
        <v>21600</v>
      </c>
      <c r="U7200" s="32">
        <f t="shared" si="1611"/>
        <v>0</v>
      </c>
      <c r="V7200" s="32">
        <f t="shared" si="1606"/>
        <v>585.00000000000011</v>
      </c>
      <c r="W7200" s="32">
        <f t="shared" si="1612"/>
        <v>585.00000000000011</v>
      </c>
      <c r="X7200" s="32">
        <f t="shared" si="1613"/>
        <v>585.00000000000011</v>
      </c>
    </row>
    <row r="7201" spans="1:24" x14ac:dyDescent="0.25">
      <c r="A7201" s="2"/>
      <c r="B7201" s="2" t="s">
        <v>11</v>
      </c>
      <c r="C7201" s="2">
        <f t="shared" si="1614"/>
        <v>300</v>
      </c>
      <c r="D7201" s="2">
        <f t="shared" si="1615"/>
        <v>21</v>
      </c>
      <c r="E7201" s="2">
        <f t="shared" si="1607"/>
        <v>7197</v>
      </c>
      <c r="F7201" s="11">
        <v>405</v>
      </c>
      <c r="G7201" s="9">
        <v>0</v>
      </c>
      <c r="H7201" s="9">
        <v>0</v>
      </c>
      <c r="I7201" s="9">
        <v>0</v>
      </c>
      <c r="J7201" s="9">
        <v>0.15250697293211801</v>
      </c>
      <c r="K7201" s="9">
        <v>0.40500000000000003</v>
      </c>
      <c r="L7201" s="9">
        <v>0.40500000000000003</v>
      </c>
      <c r="N7201" s="32">
        <f>IF('System Design'!$F$8=1,'Hourly Demand and Generation'!G7201*'System Design'!$F$21,IF('System Design'!$F$8=2,'Hourly Demand and Generation'!H7201*'System Design'!$F$21,IF('System Design'!$F$8=3,'Hourly Demand and Generation'!I7201*'System Design'!$F$21)))</f>
        <v>0</v>
      </c>
      <c r="O7201" s="32">
        <f>IF('System Design'!$F$8=1,'Hourly Demand and Generation'!J7201*'System Design'!$F$22,IF('System Design'!$F$8=2,'Hourly Demand and Generation'!K7201*'System Design'!$F$22,IF('System Design'!$F$8=3,'Hourly Demand and Generation'!L7201*'System Design'!$F$22)))</f>
        <v>1012.5000000000001</v>
      </c>
      <c r="Q7201" s="32">
        <f t="shared" si="1605"/>
        <v>0</v>
      </c>
      <c r="R7201" s="32">
        <f t="shared" si="1608"/>
        <v>5400</v>
      </c>
      <c r="S7201" s="32">
        <f t="shared" si="1609"/>
        <v>0</v>
      </c>
      <c r="T7201" s="32">
        <f t="shared" si="1610"/>
        <v>21600</v>
      </c>
      <c r="U7201" s="32">
        <f t="shared" si="1611"/>
        <v>0</v>
      </c>
      <c r="V7201" s="32">
        <f t="shared" si="1606"/>
        <v>607.50000000000011</v>
      </c>
      <c r="W7201" s="32">
        <f t="shared" si="1612"/>
        <v>607.50000000000011</v>
      </c>
      <c r="X7201" s="32">
        <f t="shared" si="1613"/>
        <v>607.50000000000011</v>
      </c>
    </row>
    <row r="7202" spans="1:24" x14ac:dyDescent="0.25">
      <c r="A7202" s="2"/>
      <c r="B7202" s="2" t="s">
        <v>11</v>
      </c>
      <c r="C7202" s="2">
        <f t="shared" si="1614"/>
        <v>300</v>
      </c>
      <c r="D7202" s="2">
        <f t="shared" si="1615"/>
        <v>22</v>
      </c>
      <c r="E7202" s="2">
        <f t="shared" si="1607"/>
        <v>7198</v>
      </c>
      <c r="F7202" s="11">
        <v>382.5</v>
      </c>
      <c r="G7202" s="9">
        <v>0</v>
      </c>
      <c r="H7202" s="9">
        <v>0</v>
      </c>
      <c r="I7202" s="9">
        <v>0</v>
      </c>
      <c r="J7202" s="9">
        <v>0.16097958253945799</v>
      </c>
      <c r="K7202" s="9">
        <v>0.42749999999999999</v>
      </c>
      <c r="L7202" s="9">
        <v>0.42749999999999999</v>
      </c>
      <c r="N7202" s="32">
        <f>IF('System Design'!$F$8=1,'Hourly Demand and Generation'!G7202*'System Design'!$F$21,IF('System Design'!$F$8=2,'Hourly Demand and Generation'!H7202*'System Design'!$F$21,IF('System Design'!$F$8=3,'Hourly Demand and Generation'!I7202*'System Design'!$F$21)))</f>
        <v>0</v>
      </c>
      <c r="O7202" s="32">
        <f>IF('System Design'!$F$8=1,'Hourly Demand and Generation'!J7202*'System Design'!$F$22,IF('System Design'!$F$8=2,'Hourly Demand and Generation'!K7202*'System Design'!$F$22,IF('System Design'!$F$8=3,'Hourly Demand and Generation'!L7202*'System Design'!$F$22)))</f>
        <v>1068.75</v>
      </c>
      <c r="Q7202" s="32">
        <f t="shared" si="1605"/>
        <v>0</v>
      </c>
      <c r="R7202" s="32">
        <f t="shared" si="1608"/>
        <v>5400</v>
      </c>
      <c r="S7202" s="32">
        <f t="shared" si="1609"/>
        <v>0</v>
      </c>
      <c r="T7202" s="32">
        <f t="shared" si="1610"/>
        <v>21600</v>
      </c>
      <c r="U7202" s="32">
        <f t="shared" si="1611"/>
        <v>0</v>
      </c>
      <c r="V7202" s="32">
        <f t="shared" si="1606"/>
        <v>686.25</v>
      </c>
      <c r="W7202" s="32">
        <f t="shared" si="1612"/>
        <v>686.25</v>
      </c>
      <c r="X7202" s="32">
        <f t="shared" si="1613"/>
        <v>686.25</v>
      </c>
    </row>
    <row r="7203" spans="1:24" x14ac:dyDescent="0.25">
      <c r="A7203" s="2"/>
      <c r="B7203" s="2" t="s">
        <v>11</v>
      </c>
      <c r="C7203" s="2">
        <f t="shared" si="1614"/>
        <v>300</v>
      </c>
      <c r="D7203" s="2">
        <f t="shared" si="1615"/>
        <v>23</v>
      </c>
      <c r="E7203" s="2">
        <f t="shared" si="1607"/>
        <v>7199</v>
      </c>
      <c r="F7203" s="11">
        <v>360</v>
      </c>
      <c r="G7203" s="9">
        <v>0</v>
      </c>
      <c r="H7203" s="9">
        <v>0</v>
      </c>
      <c r="I7203" s="9">
        <v>0</v>
      </c>
      <c r="J7203" s="9">
        <v>0.135561753717438</v>
      </c>
      <c r="K7203" s="9">
        <v>0.36</v>
      </c>
      <c r="L7203" s="9">
        <v>0.36</v>
      </c>
      <c r="N7203" s="32">
        <f>IF('System Design'!$F$8=1,'Hourly Demand and Generation'!G7203*'System Design'!$F$21,IF('System Design'!$F$8=2,'Hourly Demand and Generation'!H7203*'System Design'!$F$21,IF('System Design'!$F$8=3,'Hourly Demand and Generation'!I7203*'System Design'!$F$21)))</f>
        <v>0</v>
      </c>
      <c r="O7203" s="32">
        <f>IF('System Design'!$F$8=1,'Hourly Demand and Generation'!J7203*'System Design'!$F$22,IF('System Design'!$F$8=2,'Hourly Demand and Generation'!K7203*'System Design'!$F$22,IF('System Design'!$F$8=3,'Hourly Demand and Generation'!L7203*'System Design'!$F$22)))</f>
        <v>900</v>
      </c>
      <c r="Q7203" s="32">
        <f t="shared" si="1605"/>
        <v>0</v>
      </c>
      <c r="R7203" s="32">
        <f t="shared" si="1608"/>
        <v>5400</v>
      </c>
      <c r="S7203" s="32">
        <f t="shared" si="1609"/>
        <v>0</v>
      </c>
      <c r="T7203" s="32">
        <f t="shared" si="1610"/>
        <v>21600</v>
      </c>
      <c r="U7203" s="32">
        <f t="shared" si="1611"/>
        <v>0</v>
      </c>
      <c r="V7203" s="32">
        <f t="shared" si="1606"/>
        <v>540</v>
      </c>
      <c r="W7203" s="32">
        <f t="shared" si="1612"/>
        <v>540</v>
      </c>
      <c r="X7203" s="32">
        <f t="shared" si="1613"/>
        <v>540</v>
      </c>
    </row>
    <row r="7204" spans="1:24" x14ac:dyDescent="0.25">
      <c r="A7204" s="2"/>
      <c r="B7204" s="2" t="s">
        <v>11</v>
      </c>
      <c r="C7204" s="2">
        <f t="shared" si="1614"/>
        <v>300</v>
      </c>
      <c r="D7204" s="2">
        <f t="shared" si="1615"/>
        <v>24</v>
      </c>
      <c r="E7204" s="2">
        <f t="shared" si="1607"/>
        <v>7200</v>
      </c>
      <c r="F7204" s="11">
        <v>315</v>
      </c>
      <c r="G7204" s="9">
        <v>0</v>
      </c>
      <c r="H7204" s="9">
        <v>0</v>
      </c>
      <c r="I7204" s="9">
        <v>0</v>
      </c>
      <c r="J7204" s="9">
        <v>0.135561753717438</v>
      </c>
      <c r="K7204" s="9">
        <v>0.36</v>
      </c>
      <c r="L7204" s="9">
        <v>0.36</v>
      </c>
      <c r="N7204" s="32">
        <f>IF('System Design'!$F$8=1,'Hourly Demand and Generation'!G7204*'System Design'!$F$21,IF('System Design'!$F$8=2,'Hourly Demand and Generation'!H7204*'System Design'!$F$21,IF('System Design'!$F$8=3,'Hourly Demand and Generation'!I7204*'System Design'!$F$21)))</f>
        <v>0</v>
      </c>
      <c r="O7204" s="32">
        <f>IF('System Design'!$F$8=1,'Hourly Demand and Generation'!J7204*'System Design'!$F$22,IF('System Design'!$F$8=2,'Hourly Demand and Generation'!K7204*'System Design'!$F$22,IF('System Design'!$F$8=3,'Hourly Demand and Generation'!L7204*'System Design'!$F$22)))</f>
        <v>900</v>
      </c>
      <c r="Q7204" s="32">
        <f t="shared" si="1605"/>
        <v>0</v>
      </c>
      <c r="R7204" s="32">
        <f t="shared" si="1608"/>
        <v>5400</v>
      </c>
      <c r="S7204" s="32">
        <f t="shared" si="1609"/>
        <v>0</v>
      </c>
      <c r="T7204" s="32">
        <f t="shared" si="1610"/>
        <v>21600</v>
      </c>
      <c r="U7204" s="32">
        <f t="shared" si="1611"/>
        <v>0</v>
      </c>
      <c r="V7204" s="32">
        <f t="shared" si="1606"/>
        <v>585</v>
      </c>
      <c r="W7204" s="32">
        <f t="shared" si="1612"/>
        <v>585</v>
      </c>
      <c r="X7204" s="32">
        <f t="shared" si="1613"/>
        <v>585</v>
      </c>
    </row>
    <row r="7205" spans="1:24" x14ac:dyDescent="0.25">
      <c r="A7205" s="2"/>
      <c r="B7205" s="2" t="s">
        <v>11</v>
      </c>
      <c r="C7205" s="2">
        <f>C7204+1</f>
        <v>301</v>
      </c>
      <c r="D7205" s="2">
        <v>1</v>
      </c>
      <c r="E7205" s="2">
        <f t="shared" si="1607"/>
        <v>7201</v>
      </c>
      <c r="F7205" s="11">
        <v>270</v>
      </c>
      <c r="G7205" s="9">
        <v>0</v>
      </c>
      <c r="H7205" s="9">
        <v>0</v>
      </c>
      <c r="I7205" s="9">
        <v>0</v>
      </c>
      <c r="J7205" s="9">
        <v>0.43418281827098498</v>
      </c>
      <c r="K7205" s="9">
        <v>0.43418281827098498</v>
      </c>
      <c r="L7205" s="9">
        <v>0.43418281827098498</v>
      </c>
      <c r="N7205" s="32">
        <f>IF('System Design'!$F$8=1,'Hourly Demand and Generation'!G7205*'System Design'!$F$21,IF('System Design'!$F$8=2,'Hourly Demand and Generation'!H7205*'System Design'!$F$21,IF('System Design'!$F$8=3,'Hourly Demand and Generation'!I7205*'System Design'!$F$21)))</f>
        <v>0</v>
      </c>
      <c r="O7205" s="32">
        <f>IF('System Design'!$F$8=1,'Hourly Demand and Generation'!J7205*'System Design'!$F$22,IF('System Design'!$F$8=2,'Hourly Demand and Generation'!K7205*'System Design'!$F$22,IF('System Design'!$F$8=3,'Hourly Demand and Generation'!L7205*'System Design'!$F$22)))</f>
        <v>1085.4570456774625</v>
      </c>
      <c r="Q7205" s="32">
        <f t="shared" si="1605"/>
        <v>0</v>
      </c>
      <c r="R7205" s="32">
        <f t="shared" si="1608"/>
        <v>5400</v>
      </c>
      <c r="S7205" s="32">
        <f t="shared" si="1609"/>
        <v>0</v>
      </c>
      <c r="T7205" s="32">
        <f t="shared" si="1610"/>
        <v>21600</v>
      </c>
      <c r="U7205" s="32">
        <f t="shared" si="1611"/>
        <v>0</v>
      </c>
      <c r="V7205" s="32">
        <f t="shared" si="1606"/>
        <v>815.45704567746247</v>
      </c>
      <c r="W7205" s="32">
        <f t="shared" si="1612"/>
        <v>815.45704567746247</v>
      </c>
      <c r="X7205" s="32">
        <f t="shared" si="1613"/>
        <v>815.45704567746247</v>
      </c>
    </row>
    <row r="7206" spans="1:24" x14ac:dyDescent="0.25">
      <c r="A7206" s="2"/>
      <c r="B7206" s="2" t="s">
        <v>11</v>
      </c>
      <c r="C7206" s="2">
        <f>C7205</f>
        <v>301</v>
      </c>
      <c r="D7206" s="2">
        <f>D7205+1</f>
        <v>2</v>
      </c>
      <c r="E7206" s="2">
        <f t="shared" si="1607"/>
        <v>7202</v>
      </c>
      <c r="F7206" s="11">
        <v>247.5</v>
      </c>
      <c r="G7206" s="9">
        <v>0</v>
      </c>
      <c r="H7206" s="9">
        <v>0</v>
      </c>
      <c r="I7206" s="9">
        <v>0</v>
      </c>
      <c r="J7206" s="9">
        <v>0.39076453644388598</v>
      </c>
      <c r="K7206" s="9">
        <v>0.39076453644388598</v>
      </c>
      <c r="L7206" s="9">
        <v>0.39076453644388598</v>
      </c>
      <c r="N7206" s="32">
        <f>IF('System Design'!$F$8=1,'Hourly Demand and Generation'!G7206*'System Design'!$F$21,IF('System Design'!$F$8=2,'Hourly Demand and Generation'!H7206*'System Design'!$F$21,IF('System Design'!$F$8=3,'Hourly Demand and Generation'!I7206*'System Design'!$F$21)))</f>
        <v>0</v>
      </c>
      <c r="O7206" s="32">
        <f>IF('System Design'!$F$8=1,'Hourly Demand and Generation'!J7206*'System Design'!$F$22,IF('System Design'!$F$8=2,'Hourly Demand and Generation'!K7206*'System Design'!$F$22,IF('System Design'!$F$8=3,'Hourly Demand and Generation'!L7206*'System Design'!$F$22)))</f>
        <v>976.91134110971495</v>
      </c>
      <c r="Q7206" s="32">
        <f t="shared" si="1605"/>
        <v>0</v>
      </c>
      <c r="R7206" s="32">
        <f t="shared" si="1608"/>
        <v>5400</v>
      </c>
      <c r="S7206" s="32">
        <f t="shared" si="1609"/>
        <v>0</v>
      </c>
      <c r="T7206" s="32">
        <f t="shared" si="1610"/>
        <v>21600</v>
      </c>
      <c r="U7206" s="32">
        <f t="shared" si="1611"/>
        <v>0</v>
      </c>
      <c r="V7206" s="32">
        <f t="shared" si="1606"/>
        <v>729.41134110971495</v>
      </c>
      <c r="W7206" s="32">
        <f t="shared" si="1612"/>
        <v>729.41134110971495</v>
      </c>
      <c r="X7206" s="32">
        <f t="shared" si="1613"/>
        <v>729.41134110971495</v>
      </c>
    </row>
    <row r="7207" spans="1:24" x14ac:dyDescent="0.25">
      <c r="A7207" s="2"/>
      <c r="B7207" s="2" t="s">
        <v>11</v>
      </c>
      <c r="C7207" s="2">
        <f t="shared" ref="C7207:C7228" si="1616">C7206</f>
        <v>301</v>
      </c>
      <c r="D7207" s="2">
        <f t="shared" ref="D7207:D7228" si="1617">D7206+1</f>
        <v>3</v>
      </c>
      <c r="E7207" s="2">
        <f t="shared" si="1607"/>
        <v>7203</v>
      </c>
      <c r="F7207" s="11">
        <v>225</v>
      </c>
      <c r="G7207" s="9">
        <v>0</v>
      </c>
      <c r="H7207" s="9">
        <v>0</v>
      </c>
      <c r="I7207" s="9">
        <v>0</v>
      </c>
      <c r="J7207" s="9">
        <v>0.39076453644388598</v>
      </c>
      <c r="K7207" s="9">
        <v>0.39076453644388598</v>
      </c>
      <c r="L7207" s="9">
        <v>0.39076453644388598</v>
      </c>
      <c r="N7207" s="32">
        <f>IF('System Design'!$F$8=1,'Hourly Demand and Generation'!G7207*'System Design'!$F$21,IF('System Design'!$F$8=2,'Hourly Demand and Generation'!H7207*'System Design'!$F$21,IF('System Design'!$F$8=3,'Hourly Demand and Generation'!I7207*'System Design'!$F$21)))</f>
        <v>0</v>
      </c>
      <c r="O7207" s="32">
        <f>IF('System Design'!$F$8=1,'Hourly Demand and Generation'!J7207*'System Design'!$F$22,IF('System Design'!$F$8=2,'Hourly Demand and Generation'!K7207*'System Design'!$F$22,IF('System Design'!$F$8=3,'Hourly Demand and Generation'!L7207*'System Design'!$F$22)))</f>
        <v>976.91134110971495</v>
      </c>
      <c r="Q7207" s="32">
        <f t="shared" si="1605"/>
        <v>0</v>
      </c>
      <c r="R7207" s="32">
        <f t="shared" si="1608"/>
        <v>5400</v>
      </c>
      <c r="S7207" s="32">
        <f t="shared" si="1609"/>
        <v>0</v>
      </c>
      <c r="T7207" s="32">
        <f t="shared" si="1610"/>
        <v>21600</v>
      </c>
      <c r="U7207" s="32">
        <f t="shared" si="1611"/>
        <v>0</v>
      </c>
      <c r="V7207" s="32">
        <f t="shared" si="1606"/>
        <v>751.91134110971495</v>
      </c>
      <c r="W7207" s="32">
        <f t="shared" si="1612"/>
        <v>751.91134110971495</v>
      </c>
      <c r="X7207" s="32">
        <f t="shared" si="1613"/>
        <v>751.91134110971495</v>
      </c>
    </row>
    <row r="7208" spans="1:24" x14ac:dyDescent="0.25">
      <c r="A7208" s="2"/>
      <c r="B7208" s="2" t="s">
        <v>11</v>
      </c>
      <c r="C7208" s="2">
        <f t="shared" si="1616"/>
        <v>301</v>
      </c>
      <c r="D7208" s="2">
        <f t="shared" si="1617"/>
        <v>4</v>
      </c>
      <c r="E7208" s="2">
        <f t="shared" si="1607"/>
        <v>7204</v>
      </c>
      <c r="F7208" s="11">
        <v>270</v>
      </c>
      <c r="G7208" s="9">
        <v>0</v>
      </c>
      <c r="H7208" s="9">
        <v>0</v>
      </c>
      <c r="I7208" s="9">
        <v>0</v>
      </c>
      <c r="J7208" s="9">
        <v>0.43418281827098498</v>
      </c>
      <c r="K7208" s="9">
        <v>0.43418281827098498</v>
      </c>
      <c r="L7208" s="9">
        <v>0.43418281827098498</v>
      </c>
      <c r="N7208" s="32">
        <f>IF('System Design'!$F$8=1,'Hourly Demand and Generation'!G7208*'System Design'!$F$21,IF('System Design'!$F$8=2,'Hourly Demand and Generation'!H7208*'System Design'!$F$21,IF('System Design'!$F$8=3,'Hourly Demand and Generation'!I7208*'System Design'!$F$21)))</f>
        <v>0</v>
      </c>
      <c r="O7208" s="32">
        <f>IF('System Design'!$F$8=1,'Hourly Demand and Generation'!J7208*'System Design'!$F$22,IF('System Design'!$F$8=2,'Hourly Demand and Generation'!K7208*'System Design'!$F$22,IF('System Design'!$F$8=3,'Hourly Demand and Generation'!L7208*'System Design'!$F$22)))</f>
        <v>1085.4570456774625</v>
      </c>
      <c r="Q7208" s="32">
        <f t="shared" si="1605"/>
        <v>0</v>
      </c>
      <c r="R7208" s="32">
        <f t="shared" si="1608"/>
        <v>5400</v>
      </c>
      <c r="S7208" s="32">
        <f t="shared" si="1609"/>
        <v>0</v>
      </c>
      <c r="T7208" s="32">
        <f t="shared" si="1610"/>
        <v>21600</v>
      </c>
      <c r="U7208" s="32">
        <f t="shared" si="1611"/>
        <v>0</v>
      </c>
      <c r="V7208" s="32">
        <f t="shared" si="1606"/>
        <v>815.45704567746247</v>
      </c>
      <c r="W7208" s="32">
        <f t="shared" si="1612"/>
        <v>815.45704567746247</v>
      </c>
      <c r="X7208" s="32">
        <f t="shared" si="1613"/>
        <v>815.45704567746247</v>
      </c>
    </row>
    <row r="7209" spans="1:24" x14ac:dyDescent="0.25">
      <c r="A7209" s="2"/>
      <c r="B7209" s="2" t="s">
        <v>11</v>
      </c>
      <c r="C7209" s="2">
        <f t="shared" si="1616"/>
        <v>301</v>
      </c>
      <c r="D7209" s="2">
        <f t="shared" si="1617"/>
        <v>5</v>
      </c>
      <c r="E7209" s="2">
        <f t="shared" si="1607"/>
        <v>7205</v>
      </c>
      <c r="F7209" s="11">
        <v>292.5</v>
      </c>
      <c r="G7209" s="9">
        <v>0</v>
      </c>
      <c r="H7209" s="9">
        <v>2.5600000000000001E-2</v>
      </c>
      <c r="I7209" s="9">
        <v>5.1200000000000002E-2</v>
      </c>
      <c r="J7209" s="9">
        <v>0.34734625461678797</v>
      </c>
      <c r="K7209" s="9">
        <v>0.34734625461678797</v>
      </c>
      <c r="L7209" s="9">
        <v>0.34734625461678797</v>
      </c>
      <c r="N7209" s="32">
        <f>IF('System Design'!$F$8=1,'Hourly Demand and Generation'!G7209*'System Design'!$F$21,IF('System Design'!$F$8=2,'Hourly Demand and Generation'!H7209*'System Design'!$F$21,IF('System Design'!$F$8=3,'Hourly Demand and Generation'!I7209*'System Design'!$F$21)))</f>
        <v>25.6</v>
      </c>
      <c r="O7209" s="32">
        <f>IF('System Design'!$F$8=1,'Hourly Demand and Generation'!J7209*'System Design'!$F$22,IF('System Design'!$F$8=2,'Hourly Demand and Generation'!K7209*'System Design'!$F$22,IF('System Design'!$F$8=3,'Hourly Demand and Generation'!L7209*'System Design'!$F$22)))</f>
        <v>868.36563654196993</v>
      </c>
      <c r="Q7209" s="32">
        <f t="shared" si="1605"/>
        <v>0</v>
      </c>
      <c r="R7209" s="32">
        <f t="shared" si="1608"/>
        <v>5400</v>
      </c>
      <c r="S7209" s="32">
        <f t="shared" si="1609"/>
        <v>0</v>
      </c>
      <c r="T7209" s="32">
        <f t="shared" si="1610"/>
        <v>21600</v>
      </c>
      <c r="U7209" s="32">
        <f t="shared" si="1611"/>
        <v>0</v>
      </c>
      <c r="V7209" s="32">
        <f t="shared" si="1606"/>
        <v>601.46563654196996</v>
      </c>
      <c r="W7209" s="32">
        <f t="shared" si="1612"/>
        <v>601.46563654196996</v>
      </c>
      <c r="X7209" s="32">
        <f t="shared" si="1613"/>
        <v>601.46563654196996</v>
      </c>
    </row>
    <row r="7210" spans="1:24" x14ac:dyDescent="0.25">
      <c r="A7210" s="2"/>
      <c r="B7210" s="2" t="s">
        <v>11</v>
      </c>
      <c r="C7210" s="2">
        <f t="shared" si="1616"/>
        <v>301</v>
      </c>
      <c r="D7210" s="2">
        <f t="shared" si="1617"/>
        <v>6</v>
      </c>
      <c r="E7210" s="2">
        <f t="shared" si="1607"/>
        <v>7206</v>
      </c>
      <c r="F7210" s="11">
        <v>315</v>
      </c>
      <c r="G7210" s="9">
        <v>5.1200000000000002E-2</v>
      </c>
      <c r="H7210" s="9">
        <v>0.08</v>
      </c>
      <c r="I7210" s="9">
        <v>0.10879999999999999</v>
      </c>
      <c r="J7210" s="9">
        <v>0.34734625461678797</v>
      </c>
      <c r="K7210" s="9">
        <v>0.34734625461678797</v>
      </c>
      <c r="L7210" s="9">
        <v>0.34734625461678797</v>
      </c>
      <c r="N7210" s="32">
        <f>IF('System Design'!$F$8=1,'Hourly Demand and Generation'!G7210*'System Design'!$F$21,IF('System Design'!$F$8=2,'Hourly Demand and Generation'!H7210*'System Design'!$F$21,IF('System Design'!$F$8=3,'Hourly Demand and Generation'!I7210*'System Design'!$F$21)))</f>
        <v>54.4</v>
      </c>
      <c r="O7210" s="32">
        <f>IF('System Design'!$F$8=1,'Hourly Demand and Generation'!J7210*'System Design'!$F$22,IF('System Design'!$F$8=2,'Hourly Demand and Generation'!K7210*'System Design'!$F$22,IF('System Design'!$F$8=3,'Hourly Demand and Generation'!L7210*'System Design'!$F$22)))</f>
        <v>868.36563654196993</v>
      </c>
      <c r="Q7210" s="32">
        <f t="shared" si="1605"/>
        <v>0</v>
      </c>
      <c r="R7210" s="32">
        <f t="shared" si="1608"/>
        <v>5400</v>
      </c>
      <c r="S7210" s="32">
        <f t="shared" si="1609"/>
        <v>0</v>
      </c>
      <c r="T7210" s="32">
        <f t="shared" si="1610"/>
        <v>21600</v>
      </c>
      <c r="U7210" s="32">
        <f t="shared" si="1611"/>
        <v>0</v>
      </c>
      <c r="V7210" s="32">
        <f t="shared" si="1606"/>
        <v>607.76563654196991</v>
      </c>
      <c r="W7210" s="32">
        <f t="shared" si="1612"/>
        <v>607.76563654196991</v>
      </c>
      <c r="X7210" s="32">
        <f t="shared" si="1613"/>
        <v>607.76563654196991</v>
      </c>
    </row>
    <row r="7211" spans="1:24" x14ac:dyDescent="0.25">
      <c r="A7211" s="2"/>
      <c r="B7211" s="2" t="s">
        <v>11</v>
      </c>
      <c r="C7211" s="2">
        <f t="shared" si="1616"/>
        <v>301</v>
      </c>
      <c r="D7211" s="2">
        <f t="shared" si="1617"/>
        <v>7</v>
      </c>
      <c r="E7211" s="2">
        <f t="shared" si="1607"/>
        <v>7207</v>
      </c>
      <c r="F7211" s="11">
        <v>337.5</v>
      </c>
      <c r="G7211" s="9">
        <v>0.10879999999999999</v>
      </c>
      <c r="H7211" s="9">
        <v>0.13439999999999999</v>
      </c>
      <c r="I7211" s="9">
        <v>0.16</v>
      </c>
      <c r="J7211" s="9">
        <v>0.39076453644388598</v>
      </c>
      <c r="K7211" s="9">
        <v>0.39076453644388598</v>
      </c>
      <c r="L7211" s="9">
        <v>0.39076453644388598</v>
      </c>
      <c r="N7211" s="32">
        <f>IF('System Design'!$F$8=1,'Hourly Demand and Generation'!G7211*'System Design'!$F$21,IF('System Design'!$F$8=2,'Hourly Demand and Generation'!H7211*'System Design'!$F$21,IF('System Design'!$F$8=3,'Hourly Demand and Generation'!I7211*'System Design'!$F$21)))</f>
        <v>80</v>
      </c>
      <c r="O7211" s="32">
        <f>IF('System Design'!$F$8=1,'Hourly Demand and Generation'!J7211*'System Design'!$F$22,IF('System Design'!$F$8=2,'Hourly Demand and Generation'!K7211*'System Design'!$F$22,IF('System Design'!$F$8=3,'Hourly Demand and Generation'!L7211*'System Design'!$F$22)))</f>
        <v>976.91134110971495</v>
      </c>
      <c r="Q7211" s="32">
        <f t="shared" si="1605"/>
        <v>0</v>
      </c>
      <c r="R7211" s="32">
        <f t="shared" si="1608"/>
        <v>5400</v>
      </c>
      <c r="S7211" s="32">
        <f t="shared" si="1609"/>
        <v>0</v>
      </c>
      <c r="T7211" s="32">
        <f t="shared" si="1610"/>
        <v>21600</v>
      </c>
      <c r="U7211" s="32">
        <f t="shared" si="1611"/>
        <v>0</v>
      </c>
      <c r="V7211" s="32">
        <f t="shared" si="1606"/>
        <v>719.41134110971507</v>
      </c>
      <c r="W7211" s="32">
        <f t="shared" si="1612"/>
        <v>719.41134110971507</v>
      </c>
      <c r="X7211" s="32">
        <f t="shared" si="1613"/>
        <v>719.41134110971507</v>
      </c>
    </row>
    <row r="7212" spans="1:24" x14ac:dyDescent="0.25">
      <c r="A7212" s="2"/>
      <c r="B7212" s="2" t="s">
        <v>11</v>
      </c>
      <c r="C7212" s="2">
        <f t="shared" si="1616"/>
        <v>301</v>
      </c>
      <c r="D7212" s="2">
        <f t="shared" si="1617"/>
        <v>8</v>
      </c>
      <c r="E7212" s="2">
        <f t="shared" si="1607"/>
        <v>7208</v>
      </c>
      <c r="F7212" s="11">
        <v>360</v>
      </c>
      <c r="G7212" s="9">
        <v>0.2112</v>
      </c>
      <c r="H7212" s="9">
        <v>0.24</v>
      </c>
      <c r="I7212" s="9">
        <v>0.26879999999999998</v>
      </c>
      <c r="J7212" s="9">
        <v>0.39076453644388598</v>
      </c>
      <c r="K7212" s="9">
        <v>0.39076453644388598</v>
      </c>
      <c r="L7212" s="9">
        <v>0.39076453644388598</v>
      </c>
      <c r="N7212" s="32">
        <f>IF('System Design'!$F$8=1,'Hourly Demand and Generation'!G7212*'System Design'!$F$21,IF('System Design'!$F$8=2,'Hourly Demand and Generation'!H7212*'System Design'!$F$21,IF('System Design'!$F$8=3,'Hourly Demand and Generation'!I7212*'System Design'!$F$21)))</f>
        <v>134.4</v>
      </c>
      <c r="O7212" s="32">
        <f>IF('System Design'!$F$8=1,'Hourly Demand and Generation'!J7212*'System Design'!$F$22,IF('System Design'!$F$8=2,'Hourly Demand and Generation'!K7212*'System Design'!$F$22,IF('System Design'!$F$8=3,'Hourly Demand and Generation'!L7212*'System Design'!$F$22)))</f>
        <v>976.91134110971495</v>
      </c>
      <c r="Q7212" s="32">
        <f t="shared" si="1605"/>
        <v>0</v>
      </c>
      <c r="R7212" s="32">
        <f t="shared" si="1608"/>
        <v>5400</v>
      </c>
      <c r="S7212" s="32">
        <f t="shared" si="1609"/>
        <v>0</v>
      </c>
      <c r="T7212" s="32">
        <f t="shared" si="1610"/>
        <v>21600</v>
      </c>
      <c r="U7212" s="32">
        <f t="shared" si="1611"/>
        <v>0</v>
      </c>
      <c r="V7212" s="32">
        <f t="shared" si="1606"/>
        <v>751.31134110971493</v>
      </c>
      <c r="W7212" s="32">
        <f t="shared" si="1612"/>
        <v>751.31134110971493</v>
      </c>
      <c r="X7212" s="32">
        <f t="shared" si="1613"/>
        <v>751.31134110971493</v>
      </c>
    </row>
    <row r="7213" spans="1:24" x14ac:dyDescent="0.25">
      <c r="A7213" s="2"/>
      <c r="B7213" s="2" t="s">
        <v>11</v>
      </c>
      <c r="C7213" s="2">
        <f t="shared" si="1616"/>
        <v>301</v>
      </c>
      <c r="D7213" s="2">
        <f t="shared" si="1617"/>
        <v>9</v>
      </c>
      <c r="E7213" s="2">
        <f t="shared" si="1607"/>
        <v>7209</v>
      </c>
      <c r="F7213" s="11">
        <v>360</v>
      </c>
      <c r="G7213" s="9">
        <v>0.32</v>
      </c>
      <c r="H7213" s="9">
        <v>0.34560000000000002</v>
      </c>
      <c r="I7213" s="9">
        <v>0.37119999999999997</v>
      </c>
      <c r="J7213" s="9">
        <v>0.34734625461678797</v>
      </c>
      <c r="K7213" s="9">
        <v>0.34734625461678797</v>
      </c>
      <c r="L7213" s="9">
        <v>0.34734625461678797</v>
      </c>
      <c r="N7213" s="32">
        <f>IF('System Design'!$F$8=1,'Hourly Demand and Generation'!G7213*'System Design'!$F$21,IF('System Design'!$F$8=2,'Hourly Demand and Generation'!H7213*'System Design'!$F$21,IF('System Design'!$F$8=3,'Hourly Demand and Generation'!I7213*'System Design'!$F$21)))</f>
        <v>185.6</v>
      </c>
      <c r="O7213" s="32">
        <f>IF('System Design'!$F$8=1,'Hourly Demand and Generation'!J7213*'System Design'!$F$22,IF('System Design'!$F$8=2,'Hourly Demand and Generation'!K7213*'System Design'!$F$22,IF('System Design'!$F$8=3,'Hourly Demand and Generation'!L7213*'System Design'!$F$22)))</f>
        <v>868.36563654196993</v>
      </c>
      <c r="Q7213" s="32">
        <f t="shared" si="1605"/>
        <v>0</v>
      </c>
      <c r="R7213" s="32">
        <f t="shared" si="1608"/>
        <v>5400</v>
      </c>
      <c r="S7213" s="32">
        <f t="shared" si="1609"/>
        <v>0</v>
      </c>
      <c r="T7213" s="32">
        <f t="shared" si="1610"/>
        <v>21600</v>
      </c>
      <c r="U7213" s="32">
        <f t="shared" si="1611"/>
        <v>0</v>
      </c>
      <c r="V7213" s="32">
        <f t="shared" si="1606"/>
        <v>693.96563654196984</v>
      </c>
      <c r="W7213" s="32">
        <f t="shared" si="1612"/>
        <v>693.96563654196984</v>
      </c>
      <c r="X7213" s="32">
        <f t="shared" si="1613"/>
        <v>693.96563654196984</v>
      </c>
    </row>
    <row r="7214" spans="1:24" x14ac:dyDescent="0.25">
      <c r="A7214" s="2"/>
      <c r="B7214" s="2" t="s">
        <v>11</v>
      </c>
      <c r="C7214" s="2">
        <f t="shared" si="1616"/>
        <v>301</v>
      </c>
      <c r="D7214" s="2">
        <f t="shared" si="1617"/>
        <v>10</v>
      </c>
      <c r="E7214" s="2">
        <f t="shared" si="1607"/>
        <v>7210</v>
      </c>
      <c r="F7214" s="11">
        <v>351</v>
      </c>
      <c r="G7214" s="9">
        <v>0.42880000000000001</v>
      </c>
      <c r="H7214" s="9">
        <v>0.45440000000000003</v>
      </c>
      <c r="I7214" s="9">
        <v>0.48</v>
      </c>
      <c r="J7214" s="9">
        <v>0.39076453644388598</v>
      </c>
      <c r="K7214" s="9">
        <v>0.39076453644388598</v>
      </c>
      <c r="L7214" s="9">
        <v>0.39076453644388598</v>
      </c>
      <c r="N7214" s="32">
        <f>IF('System Design'!$F$8=1,'Hourly Demand and Generation'!G7214*'System Design'!$F$21,IF('System Design'!$F$8=2,'Hourly Demand and Generation'!H7214*'System Design'!$F$21,IF('System Design'!$F$8=3,'Hourly Demand and Generation'!I7214*'System Design'!$F$21)))</f>
        <v>240</v>
      </c>
      <c r="O7214" s="32">
        <f>IF('System Design'!$F$8=1,'Hourly Demand and Generation'!J7214*'System Design'!$F$22,IF('System Design'!$F$8=2,'Hourly Demand and Generation'!K7214*'System Design'!$F$22,IF('System Design'!$F$8=3,'Hourly Demand and Generation'!L7214*'System Design'!$F$22)))</f>
        <v>976.91134110971495</v>
      </c>
      <c r="Q7214" s="32">
        <f t="shared" si="1605"/>
        <v>0</v>
      </c>
      <c r="R7214" s="32">
        <f t="shared" si="1608"/>
        <v>5400</v>
      </c>
      <c r="S7214" s="32">
        <f t="shared" si="1609"/>
        <v>0</v>
      </c>
      <c r="T7214" s="32">
        <f t="shared" si="1610"/>
        <v>21600</v>
      </c>
      <c r="U7214" s="32">
        <f t="shared" si="1611"/>
        <v>0</v>
      </c>
      <c r="V7214" s="32">
        <f t="shared" si="1606"/>
        <v>865.91134110971507</v>
      </c>
      <c r="W7214" s="32">
        <f t="shared" si="1612"/>
        <v>865.91134110971507</v>
      </c>
      <c r="X7214" s="32">
        <f t="shared" si="1613"/>
        <v>865.91134110971507</v>
      </c>
    </row>
    <row r="7215" spans="1:24" x14ac:dyDescent="0.25">
      <c r="A7215" s="2"/>
      <c r="B7215" s="2" t="s">
        <v>11</v>
      </c>
      <c r="C7215" s="2">
        <f t="shared" si="1616"/>
        <v>301</v>
      </c>
      <c r="D7215" s="2">
        <f t="shared" si="1617"/>
        <v>11</v>
      </c>
      <c r="E7215" s="2">
        <f t="shared" si="1607"/>
        <v>7211</v>
      </c>
      <c r="F7215" s="11">
        <v>346.5</v>
      </c>
      <c r="G7215" s="9">
        <v>0.53120000000000001</v>
      </c>
      <c r="H7215" s="9">
        <v>0.56000000000000005</v>
      </c>
      <c r="I7215" s="9">
        <v>0.58879999999999999</v>
      </c>
      <c r="J7215" s="9">
        <v>0.34734625461678797</v>
      </c>
      <c r="K7215" s="9">
        <v>0.34734625461678797</v>
      </c>
      <c r="L7215" s="9">
        <v>0.34734625461678797</v>
      </c>
      <c r="N7215" s="32">
        <f>IF('System Design'!$F$8=1,'Hourly Demand and Generation'!G7215*'System Design'!$F$21,IF('System Design'!$F$8=2,'Hourly Demand and Generation'!H7215*'System Design'!$F$21,IF('System Design'!$F$8=3,'Hourly Demand and Generation'!I7215*'System Design'!$F$21)))</f>
        <v>294.39999999999998</v>
      </c>
      <c r="O7215" s="32">
        <f>IF('System Design'!$F$8=1,'Hourly Demand and Generation'!J7215*'System Design'!$F$22,IF('System Design'!$F$8=2,'Hourly Demand and Generation'!K7215*'System Design'!$F$22,IF('System Design'!$F$8=3,'Hourly Demand and Generation'!L7215*'System Design'!$F$22)))</f>
        <v>868.36563654196993</v>
      </c>
      <c r="Q7215" s="32">
        <f t="shared" si="1605"/>
        <v>0</v>
      </c>
      <c r="R7215" s="32">
        <f t="shared" si="1608"/>
        <v>5400</v>
      </c>
      <c r="S7215" s="32">
        <f t="shared" si="1609"/>
        <v>0</v>
      </c>
      <c r="T7215" s="32">
        <f t="shared" si="1610"/>
        <v>21600</v>
      </c>
      <c r="U7215" s="32">
        <f t="shared" si="1611"/>
        <v>0</v>
      </c>
      <c r="V7215" s="32">
        <f t="shared" si="1606"/>
        <v>816.2656365419698</v>
      </c>
      <c r="W7215" s="32">
        <f t="shared" si="1612"/>
        <v>816.2656365419698</v>
      </c>
      <c r="X7215" s="32">
        <f t="shared" si="1613"/>
        <v>816.2656365419698</v>
      </c>
    </row>
    <row r="7216" spans="1:24" x14ac:dyDescent="0.25">
      <c r="A7216" s="2"/>
      <c r="B7216" s="2" t="s">
        <v>11</v>
      </c>
      <c r="C7216" s="2">
        <f t="shared" si="1616"/>
        <v>301</v>
      </c>
      <c r="D7216" s="2">
        <f t="shared" si="1617"/>
        <v>12</v>
      </c>
      <c r="E7216" s="2">
        <f t="shared" si="1607"/>
        <v>7212</v>
      </c>
      <c r="F7216" s="11">
        <v>346.5</v>
      </c>
      <c r="G7216" s="9">
        <v>0.64</v>
      </c>
      <c r="H7216" s="9">
        <v>0.64</v>
      </c>
      <c r="I7216" s="9">
        <v>0.64</v>
      </c>
      <c r="J7216" s="9">
        <v>0.325637113703239</v>
      </c>
      <c r="K7216" s="9">
        <v>0.325637113703239</v>
      </c>
      <c r="L7216" s="9">
        <v>0.325637113703239</v>
      </c>
      <c r="N7216" s="32">
        <f>IF('System Design'!$F$8=1,'Hourly Demand and Generation'!G7216*'System Design'!$F$21,IF('System Design'!$F$8=2,'Hourly Demand and Generation'!H7216*'System Design'!$F$21,IF('System Design'!$F$8=3,'Hourly Demand and Generation'!I7216*'System Design'!$F$21)))</f>
        <v>320</v>
      </c>
      <c r="O7216" s="32">
        <f>IF('System Design'!$F$8=1,'Hourly Demand and Generation'!J7216*'System Design'!$F$22,IF('System Design'!$F$8=2,'Hourly Demand and Generation'!K7216*'System Design'!$F$22,IF('System Design'!$F$8=3,'Hourly Demand and Generation'!L7216*'System Design'!$F$22)))</f>
        <v>814.09278425809748</v>
      </c>
      <c r="Q7216" s="32">
        <f t="shared" si="1605"/>
        <v>0</v>
      </c>
      <c r="R7216" s="32">
        <f t="shared" si="1608"/>
        <v>5400</v>
      </c>
      <c r="S7216" s="32">
        <f t="shared" si="1609"/>
        <v>0</v>
      </c>
      <c r="T7216" s="32">
        <f t="shared" si="1610"/>
        <v>21600</v>
      </c>
      <c r="U7216" s="32">
        <f t="shared" si="1611"/>
        <v>0</v>
      </c>
      <c r="V7216" s="32">
        <f t="shared" si="1606"/>
        <v>787.59278425809748</v>
      </c>
      <c r="W7216" s="32">
        <f t="shared" si="1612"/>
        <v>787.59278425809748</v>
      </c>
      <c r="X7216" s="32">
        <f t="shared" si="1613"/>
        <v>787.59278425809748</v>
      </c>
    </row>
    <row r="7217" spans="1:24" x14ac:dyDescent="0.25">
      <c r="A7217" s="2"/>
      <c r="B7217" s="2" t="s">
        <v>11</v>
      </c>
      <c r="C7217" s="2">
        <f t="shared" si="1616"/>
        <v>301</v>
      </c>
      <c r="D7217" s="2">
        <f t="shared" si="1617"/>
        <v>13</v>
      </c>
      <c r="E7217" s="2">
        <f t="shared" si="1607"/>
        <v>7213</v>
      </c>
      <c r="F7217" s="11">
        <v>360</v>
      </c>
      <c r="G7217" s="9">
        <v>0.53120000000000001</v>
      </c>
      <c r="H7217" s="9">
        <v>0.56000000000000005</v>
      </c>
      <c r="I7217" s="9">
        <v>0.58879999999999999</v>
      </c>
      <c r="J7217" s="9">
        <v>0.34734625461678797</v>
      </c>
      <c r="K7217" s="9">
        <v>0.34734625461678797</v>
      </c>
      <c r="L7217" s="9">
        <v>0.34734625461678797</v>
      </c>
      <c r="N7217" s="32">
        <f>IF('System Design'!$F$8=1,'Hourly Demand and Generation'!G7217*'System Design'!$F$21,IF('System Design'!$F$8=2,'Hourly Demand and Generation'!H7217*'System Design'!$F$21,IF('System Design'!$F$8=3,'Hourly Demand and Generation'!I7217*'System Design'!$F$21)))</f>
        <v>294.39999999999998</v>
      </c>
      <c r="O7217" s="32">
        <f>IF('System Design'!$F$8=1,'Hourly Demand and Generation'!J7217*'System Design'!$F$22,IF('System Design'!$F$8=2,'Hourly Demand and Generation'!K7217*'System Design'!$F$22,IF('System Design'!$F$8=3,'Hourly Demand and Generation'!L7217*'System Design'!$F$22)))</f>
        <v>868.36563654196993</v>
      </c>
      <c r="Q7217" s="32">
        <f t="shared" si="1605"/>
        <v>0</v>
      </c>
      <c r="R7217" s="32">
        <f t="shared" si="1608"/>
        <v>5400</v>
      </c>
      <c r="S7217" s="32">
        <f t="shared" si="1609"/>
        <v>0</v>
      </c>
      <c r="T7217" s="32">
        <f t="shared" si="1610"/>
        <v>21600</v>
      </c>
      <c r="U7217" s="32">
        <f t="shared" si="1611"/>
        <v>0</v>
      </c>
      <c r="V7217" s="32">
        <f t="shared" si="1606"/>
        <v>802.7656365419698</v>
      </c>
      <c r="W7217" s="32">
        <f t="shared" si="1612"/>
        <v>802.7656365419698</v>
      </c>
      <c r="X7217" s="32">
        <f t="shared" si="1613"/>
        <v>802.7656365419698</v>
      </c>
    </row>
    <row r="7218" spans="1:24" x14ac:dyDescent="0.25">
      <c r="A7218" s="2"/>
      <c r="B7218" s="2" t="s">
        <v>11</v>
      </c>
      <c r="C7218" s="2">
        <f t="shared" si="1616"/>
        <v>301</v>
      </c>
      <c r="D7218" s="2">
        <f t="shared" si="1617"/>
        <v>14</v>
      </c>
      <c r="E7218" s="2">
        <f t="shared" si="1607"/>
        <v>7214</v>
      </c>
      <c r="F7218" s="11">
        <v>360</v>
      </c>
      <c r="G7218" s="9">
        <v>0.42880000000000001</v>
      </c>
      <c r="H7218" s="9">
        <v>0.45440000000000003</v>
      </c>
      <c r="I7218" s="9">
        <v>0.48</v>
      </c>
      <c r="J7218" s="9">
        <v>0.369055395530337</v>
      </c>
      <c r="K7218" s="9">
        <v>0.369055395530337</v>
      </c>
      <c r="L7218" s="9">
        <v>0.369055395530337</v>
      </c>
      <c r="N7218" s="32">
        <f>IF('System Design'!$F$8=1,'Hourly Demand and Generation'!G7218*'System Design'!$F$21,IF('System Design'!$F$8=2,'Hourly Demand and Generation'!H7218*'System Design'!$F$21,IF('System Design'!$F$8=3,'Hourly Demand and Generation'!I7218*'System Design'!$F$21)))</f>
        <v>240</v>
      </c>
      <c r="O7218" s="32">
        <f>IF('System Design'!$F$8=1,'Hourly Demand and Generation'!J7218*'System Design'!$F$22,IF('System Design'!$F$8=2,'Hourly Demand and Generation'!K7218*'System Design'!$F$22,IF('System Design'!$F$8=3,'Hourly Demand and Generation'!L7218*'System Design'!$F$22)))</f>
        <v>922.6384888258425</v>
      </c>
      <c r="Q7218" s="32">
        <f t="shared" si="1605"/>
        <v>0</v>
      </c>
      <c r="R7218" s="32">
        <f t="shared" si="1608"/>
        <v>5400</v>
      </c>
      <c r="S7218" s="32">
        <f t="shared" si="1609"/>
        <v>0</v>
      </c>
      <c r="T7218" s="32">
        <f t="shared" si="1610"/>
        <v>21600</v>
      </c>
      <c r="U7218" s="32">
        <f t="shared" si="1611"/>
        <v>0</v>
      </c>
      <c r="V7218" s="32">
        <f t="shared" si="1606"/>
        <v>802.63848882584261</v>
      </c>
      <c r="W7218" s="32">
        <f t="shared" si="1612"/>
        <v>802.63848882584261</v>
      </c>
      <c r="X7218" s="32">
        <f t="shared" si="1613"/>
        <v>802.63848882584261</v>
      </c>
    </row>
    <row r="7219" spans="1:24" x14ac:dyDescent="0.25">
      <c r="A7219" s="2"/>
      <c r="B7219" s="2" t="s">
        <v>11</v>
      </c>
      <c r="C7219" s="2">
        <f t="shared" si="1616"/>
        <v>301</v>
      </c>
      <c r="D7219" s="2">
        <f t="shared" si="1617"/>
        <v>15</v>
      </c>
      <c r="E7219" s="2">
        <f t="shared" si="1607"/>
        <v>7215</v>
      </c>
      <c r="F7219" s="11">
        <v>382.5</v>
      </c>
      <c r="G7219" s="9">
        <v>0.32</v>
      </c>
      <c r="H7219" s="9">
        <v>0.34560000000000002</v>
      </c>
      <c r="I7219" s="9">
        <v>0.37119999999999997</v>
      </c>
      <c r="J7219" s="9">
        <v>0.39076453644388598</v>
      </c>
      <c r="K7219" s="9">
        <v>0.39076453644388598</v>
      </c>
      <c r="L7219" s="9">
        <v>0.39076453644388598</v>
      </c>
      <c r="N7219" s="32">
        <f>IF('System Design'!$F$8=1,'Hourly Demand and Generation'!G7219*'System Design'!$F$21,IF('System Design'!$F$8=2,'Hourly Demand and Generation'!H7219*'System Design'!$F$21,IF('System Design'!$F$8=3,'Hourly Demand and Generation'!I7219*'System Design'!$F$21)))</f>
        <v>185.6</v>
      </c>
      <c r="O7219" s="32">
        <f>IF('System Design'!$F$8=1,'Hourly Demand and Generation'!J7219*'System Design'!$F$22,IF('System Design'!$F$8=2,'Hourly Demand and Generation'!K7219*'System Design'!$F$22,IF('System Design'!$F$8=3,'Hourly Demand and Generation'!L7219*'System Design'!$F$22)))</f>
        <v>976.91134110971495</v>
      </c>
      <c r="Q7219" s="32">
        <f t="shared" si="1605"/>
        <v>0</v>
      </c>
      <c r="R7219" s="32">
        <f t="shared" si="1608"/>
        <v>5400</v>
      </c>
      <c r="S7219" s="32">
        <f t="shared" si="1609"/>
        <v>0</v>
      </c>
      <c r="T7219" s="32">
        <f t="shared" si="1610"/>
        <v>21600</v>
      </c>
      <c r="U7219" s="32">
        <f t="shared" si="1611"/>
        <v>0</v>
      </c>
      <c r="V7219" s="32">
        <f t="shared" si="1606"/>
        <v>780.01134110971498</v>
      </c>
      <c r="W7219" s="32">
        <f t="shared" si="1612"/>
        <v>780.01134110971498</v>
      </c>
      <c r="X7219" s="32">
        <f t="shared" si="1613"/>
        <v>780.01134110971498</v>
      </c>
    </row>
    <row r="7220" spans="1:24" x14ac:dyDescent="0.25">
      <c r="A7220" s="2"/>
      <c r="B7220" s="2" t="s">
        <v>11</v>
      </c>
      <c r="C7220" s="2">
        <f t="shared" si="1616"/>
        <v>301</v>
      </c>
      <c r="D7220" s="2">
        <f t="shared" si="1617"/>
        <v>16</v>
      </c>
      <c r="E7220" s="2">
        <f t="shared" si="1607"/>
        <v>7216</v>
      </c>
      <c r="F7220" s="11">
        <v>405</v>
      </c>
      <c r="G7220" s="9">
        <v>0.2112</v>
      </c>
      <c r="H7220" s="9">
        <v>0.24</v>
      </c>
      <c r="I7220" s="9">
        <v>0.26879999999999998</v>
      </c>
      <c r="J7220" s="9">
        <v>0.39076453644388598</v>
      </c>
      <c r="K7220" s="9">
        <v>0.39076453644388598</v>
      </c>
      <c r="L7220" s="9">
        <v>0.39076453644388598</v>
      </c>
      <c r="N7220" s="32">
        <f>IF('System Design'!$F$8=1,'Hourly Demand and Generation'!G7220*'System Design'!$F$21,IF('System Design'!$F$8=2,'Hourly Demand and Generation'!H7220*'System Design'!$F$21,IF('System Design'!$F$8=3,'Hourly Demand and Generation'!I7220*'System Design'!$F$21)))</f>
        <v>134.4</v>
      </c>
      <c r="O7220" s="32">
        <f>IF('System Design'!$F$8=1,'Hourly Demand and Generation'!J7220*'System Design'!$F$22,IF('System Design'!$F$8=2,'Hourly Demand and Generation'!K7220*'System Design'!$F$22,IF('System Design'!$F$8=3,'Hourly Demand and Generation'!L7220*'System Design'!$F$22)))</f>
        <v>976.91134110971495</v>
      </c>
      <c r="Q7220" s="32">
        <f t="shared" si="1605"/>
        <v>0</v>
      </c>
      <c r="R7220" s="32">
        <f t="shared" si="1608"/>
        <v>5400</v>
      </c>
      <c r="S7220" s="32">
        <f t="shared" si="1609"/>
        <v>0</v>
      </c>
      <c r="T7220" s="32">
        <f t="shared" si="1610"/>
        <v>21600</v>
      </c>
      <c r="U7220" s="32">
        <f t="shared" si="1611"/>
        <v>0</v>
      </c>
      <c r="V7220" s="32">
        <f t="shared" si="1606"/>
        <v>706.31134110971493</v>
      </c>
      <c r="W7220" s="32">
        <f t="shared" si="1612"/>
        <v>706.31134110971493</v>
      </c>
      <c r="X7220" s="32">
        <f t="shared" si="1613"/>
        <v>706.31134110971493</v>
      </c>
    </row>
    <row r="7221" spans="1:24" x14ac:dyDescent="0.25">
      <c r="A7221" s="2"/>
      <c r="B7221" s="2" t="s">
        <v>11</v>
      </c>
      <c r="C7221" s="2">
        <f t="shared" si="1616"/>
        <v>301</v>
      </c>
      <c r="D7221" s="2">
        <f t="shared" si="1617"/>
        <v>17</v>
      </c>
      <c r="E7221" s="2">
        <f t="shared" si="1607"/>
        <v>7217</v>
      </c>
      <c r="F7221" s="11">
        <v>427.5</v>
      </c>
      <c r="G7221" s="9">
        <v>0.10879999999999999</v>
      </c>
      <c r="H7221" s="9">
        <v>0.13439999999999999</v>
      </c>
      <c r="I7221" s="9">
        <v>0.16</v>
      </c>
      <c r="J7221" s="9">
        <v>0.43418281827098498</v>
      </c>
      <c r="K7221" s="9">
        <v>0.43418281827098498</v>
      </c>
      <c r="L7221" s="9">
        <v>0.43418281827098498</v>
      </c>
      <c r="N7221" s="32">
        <f>IF('System Design'!$F$8=1,'Hourly Demand and Generation'!G7221*'System Design'!$F$21,IF('System Design'!$F$8=2,'Hourly Demand and Generation'!H7221*'System Design'!$F$21,IF('System Design'!$F$8=3,'Hourly Demand and Generation'!I7221*'System Design'!$F$21)))</f>
        <v>80</v>
      </c>
      <c r="O7221" s="32">
        <f>IF('System Design'!$F$8=1,'Hourly Demand and Generation'!J7221*'System Design'!$F$22,IF('System Design'!$F$8=2,'Hourly Demand and Generation'!K7221*'System Design'!$F$22,IF('System Design'!$F$8=3,'Hourly Demand and Generation'!L7221*'System Design'!$F$22)))</f>
        <v>1085.4570456774625</v>
      </c>
      <c r="Q7221" s="32">
        <f t="shared" si="1605"/>
        <v>0</v>
      </c>
      <c r="R7221" s="32">
        <f t="shared" si="1608"/>
        <v>5400</v>
      </c>
      <c r="S7221" s="32">
        <f t="shared" si="1609"/>
        <v>0</v>
      </c>
      <c r="T7221" s="32">
        <f t="shared" si="1610"/>
        <v>21600</v>
      </c>
      <c r="U7221" s="32">
        <f t="shared" si="1611"/>
        <v>0</v>
      </c>
      <c r="V7221" s="32">
        <f t="shared" si="1606"/>
        <v>737.95704567746247</v>
      </c>
      <c r="W7221" s="32">
        <f t="shared" si="1612"/>
        <v>737.95704567746247</v>
      </c>
      <c r="X7221" s="32">
        <f t="shared" si="1613"/>
        <v>737.95704567746247</v>
      </c>
    </row>
    <row r="7222" spans="1:24" x14ac:dyDescent="0.25">
      <c r="A7222" s="2"/>
      <c r="B7222" s="2" t="s">
        <v>11</v>
      </c>
      <c r="C7222" s="2">
        <f t="shared" si="1616"/>
        <v>301</v>
      </c>
      <c r="D7222" s="2">
        <f t="shared" si="1617"/>
        <v>18</v>
      </c>
      <c r="E7222" s="2">
        <f t="shared" si="1607"/>
        <v>7218</v>
      </c>
      <c r="F7222" s="11">
        <v>450</v>
      </c>
      <c r="G7222" s="9">
        <v>5.1200000000000002E-2</v>
      </c>
      <c r="H7222" s="9">
        <v>0.08</v>
      </c>
      <c r="I7222" s="9">
        <v>0.10879999999999999</v>
      </c>
      <c r="J7222" s="9">
        <v>0.41247367735743501</v>
      </c>
      <c r="K7222" s="9">
        <v>0.41247367735743501</v>
      </c>
      <c r="L7222" s="9">
        <v>0.41247367735743501</v>
      </c>
      <c r="N7222" s="32">
        <f>IF('System Design'!$F$8=1,'Hourly Demand and Generation'!G7222*'System Design'!$F$21,IF('System Design'!$F$8=2,'Hourly Demand and Generation'!H7222*'System Design'!$F$21,IF('System Design'!$F$8=3,'Hourly Demand and Generation'!I7222*'System Design'!$F$21)))</f>
        <v>54.4</v>
      </c>
      <c r="O7222" s="32">
        <f>IF('System Design'!$F$8=1,'Hourly Demand and Generation'!J7222*'System Design'!$F$22,IF('System Design'!$F$8=2,'Hourly Demand and Generation'!K7222*'System Design'!$F$22,IF('System Design'!$F$8=3,'Hourly Demand and Generation'!L7222*'System Design'!$F$22)))</f>
        <v>1031.1841933935875</v>
      </c>
      <c r="Q7222" s="32">
        <f t="shared" si="1605"/>
        <v>0</v>
      </c>
      <c r="R7222" s="32">
        <f t="shared" si="1608"/>
        <v>5400</v>
      </c>
      <c r="S7222" s="32">
        <f t="shared" si="1609"/>
        <v>0</v>
      </c>
      <c r="T7222" s="32">
        <f t="shared" si="1610"/>
        <v>21600</v>
      </c>
      <c r="U7222" s="32">
        <f t="shared" si="1611"/>
        <v>0</v>
      </c>
      <c r="V7222" s="32">
        <f t="shared" si="1606"/>
        <v>635.58419339358761</v>
      </c>
      <c r="W7222" s="32">
        <f t="shared" si="1612"/>
        <v>635.58419339358761</v>
      </c>
      <c r="X7222" s="32">
        <f t="shared" si="1613"/>
        <v>635.58419339358761</v>
      </c>
    </row>
    <row r="7223" spans="1:24" x14ac:dyDescent="0.25">
      <c r="A7223" s="2"/>
      <c r="B7223" s="2" t="s">
        <v>11</v>
      </c>
      <c r="C7223" s="2">
        <f t="shared" si="1616"/>
        <v>301</v>
      </c>
      <c r="D7223" s="2">
        <f t="shared" si="1617"/>
        <v>19</v>
      </c>
      <c r="E7223" s="2">
        <f t="shared" si="1607"/>
        <v>7219</v>
      </c>
      <c r="F7223" s="11">
        <v>436.5</v>
      </c>
      <c r="G7223" s="9">
        <v>0</v>
      </c>
      <c r="H7223" s="9">
        <v>2.5600000000000001E-2</v>
      </c>
      <c r="I7223" s="9">
        <v>5.1200000000000002E-2</v>
      </c>
      <c r="J7223" s="9">
        <v>0.39076453644388598</v>
      </c>
      <c r="K7223" s="9">
        <v>0.39076453644388598</v>
      </c>
      <c r="L7223" s="9">
        <v>0.39076453644388598</v>
      </c>
      <c r="N7223" s="32">
        <f>IF('System Design'!$F$8=1,'Hourly Demand and Generation'!G7223*'System Design'!$F$21,IF('System Design'!$F$8=2,'Hourly Demand and Generation'!H7223*'System Design'!$F$21,IF('System Design'!$F$8=3,'Hourly Demand and Generation'!I7223*'System Design'!$F$21)))</f>
        <v>25.6</v>
      </c>
      <c r="O7223" s="32">
        <f>IF('System Design'!$F$8=1,'Hourly Demand and Generation'!J7223*'System Design'!$F$22,IF('System Design'!$F$8=2,'Hourly Demand and Generation'!K7223*'System Design'!$F$22,IF('System Design'!$F$8=3,'Hourly Demand and Generation'!L7223*'System Design'!$F$22)))</f>
        <v>976.91134110971495</v>
      </c>
      <c r="Q7223" s="32">
        <f t="shared" si="1605"/>
        <v>0</v>
      </c>
      <c r="R7223" s="32">
        <f t="shared" si="1608"/>
        <v>5400</v>
      </c>
      <c r="S7223" s="32">
        <f t="shared" si="1609"/>
        <v>0</v>
      </c>
      <c r="T7223" s="32">
        <f t="shared" si="1610"/>
        <v>21600</v>
      </c>
      <c r="U7223" s="32">
        <f t="shared" si="1611"/>
        <v>0</v>
      </c>
      <c r="V7223" s="32">
        <f t="shared" si="1606"/>
        <v>566.01134110971498</v>
      </c>
      <c r="W7223" s="32">
        <f t="shared" si="1612"/>
        <v>566.01134110971498</v>
      </c>
      <c r="X7223" s="32">
        <f t="shared" si="1613"/>
        <v>566.01134110971498</v>
      </c>
    </row>
    <row r="7224" spans="1:24" x14ac:dyDescent="0.25">
      <c r="A7224" s="2"/>
      <c r="B7224" s="2" t="s">
        <v>11</v>
      </c>
      <c r="C7224" s="2">
        <f t="shared" si="1616"/>
        <v>301</v>
      </c>
      <c r="D7224" s="2">
        <f t="shared" si="1617"/>
        <v>20</v>
      </c>
      <c r="E7224" s="2">
        <f t="shared" si="1607"/>
        <v>7220</v>
      </c>
      <c r="F7224" s="11">
        <v>427.5</v>
      </c>
      <c r="G7224" s="9">
        <v>0</v>
      </c>
      <c r="H7224" s="9">
        <v>0</v>
      </c>
      <c r="I7224" s="9">
        <v>0</v>
      </c>
      <c r="J7224" s="9">
        <v>0.39076453644388598</v>
      </c>
      <c r="K7224" s="9">
        <v>0.39076453644388598</v>
      </c>
      <c r="L7224" s="9">
        <v>0.39076453644388598</v>
      </c>
      <c r="N7224" s="32">
        <f>IF('System Design'!$F$8=1,'Hourly Demand and Generation'!G7224*'System Design'!$F$21,IF('System Design'!$F$8=2,'Hourly Demand and Generation'!H7224*'System Design'!$F$21,IF('System Design'!$F$8=3,'Hourly Demand and Generation'!I7224*'System Design'!$F$21)))</f>
        <v>0</v>
      </c>
      <c r="O7224" s="32">
        <f>IF('System Design'!$F$8=1,'Hourly Demand and Generation'!J7224*'System Design'!$F$22,IF('System Design'!$F$8=2,'Hourly Demand and Generation'!K7224*'System Design'!$F$22,IF('System Design'!$F$8=3,'Hourly Demand and Generation'!L7224*'System Design'!$F$22)))</f>
        <v>976.91134110971495</v>
      </c>
      <c r="Q7224" s="32">
        <f t="shared" si="1605"/>
        <v>0</v>
      </c>
      <c r="R7224" s="32">
        <f t="shared" si="1608"/>
        <v>5400</v>
      </c>
      <c r="S7224" s="32">
        <f t="shared" si="1609"/>
        <v>0</v>
      </c>
      <c r="T7224" s="32">
        <f t="shared" si="1610"/>
        <v>21600</v>
      </c>
      <c r="U7224" s="32">
        <f t="shared" si="1611"/>
        <v>0</v>
      </c>
      <c r="V7224" s="32">
        <f t="shared" si="1606"/>
        <v>549.41134110971495</v>
      </c>
      <c r="W7224" s="32">
        <f t="shared" si="1612"/>
        <v>549.41134110971495</v>
      </c>
      <c r="X7224" s="32">
        <f t="shared" si="1613"/>
        <v>549.41134110971495</v>
      </c>
    </row>
    <row r="7225" spans="1:24" x14ac:dyDescent="0.25">
      <c r="A7225" s="2"/>
      <c r="B7225" s="2" t="s">
        <v>11</v>
      </c>
      <c r="C7225" s="2">
        <f t="shared" si="1616"/>
        <v>301</v>
      </c>
      <c r="D7225" s="2">
        <f t="shared" si="1617"/>
        <v>21</v>
      </c>
      <c r="E7225" s="2">
        <f t="shared" si="1607"/>
        <v>7221</v>
      </c>
      <c r="F7225" s="11">
        <v>405</v>
      </c>
      <c r="G7225" s="9">
        <v>0</v>
      </c>
      <c r="H7225" s="9">
        <v>0</v>
      </c>
      <c r="I7225" s="9">
        <v>0</v>
      </c>
      <c r="J7225" s="9">
        <v>0.39076453644388598</v>
      </c>
      <c r="K7225" s="9">
        <v>0.39076453644388598</v>
      </c>
      <c r="L7225" s="9">
        <v>0.39076453644388598</v>
      </c>
      <c r="N7225" s="32">
        <f>IF('System Design'!$F$8=1,'Hourly Demand and Generation'!G7225*'System Design'!$F$21,IF('System Design'!$F$8=2,'Hourly Demand and Generation'!H7225*'System Design'!$F$21,IF('System Design'!$F$8=3,'Hourly Demand and Generation'!I7225*'System Design'!$F$21)))</f>
        <v>0</v>
      </c>
      <c r="O7225" s="32">
        <f>IF('System Design'!$F$8=1,'Hourly Demand and Generation'!J7225*'System Design'!$F$22,IF('System Design'!$F$8=2,'Hourly Demand and Generation'!K7225*'System Design'!$F$22,IF('System Design'!$F$8=3,'Hourly Demand and Generation'!L7225*'System Design'!$F$22)))</f>
        <v>976.91134110971495</v>
      </c>
      <c r="Q7225" s="32">
        <f t="shared" si="1605"/>
        <v>0</v>
      </c>
      <c r="R7225" s="32">
        <f t="shared" si="1608"/>
        <v>5400</v>
      </c>
      <c r="S7225" s="32">
        <f t="shared" si="1609"/>
        <v>0</v>
      </c>
      <c r="T7225" s="32">
        <f t="shared" si="1610"/>
        <v>21600</v>
      </c>
      <c r="U7225" s="32">
        <f t="shared" si="1611"/>
        <v>0</v>
      </c>
      <c r="V7225" s="32">
        <f t="shared" si="1606"/>
        <v>571.91134110971495</v>
      </c>
      <c r="W7225" s="32">
        <f t="shared" si="1612"/>
        <v>571.91134110971495</v>
      </c>
      <c r="X7225" s="32">
        <f t="shared" si="1613"/>
        <v>571.91134110971495</v>
      </c>
    </row>
    <row r="7226" spans="1:24" x14ac:dyDescent="0.25">
      <c r="A7226" s="2"/>
      <c r="B7226" s="2" t="s">
        <v>11</v>
      </c>
      <c r="C7226" s="2">
        <f t="shared" si="1616"/>
        <v>301</v>
      </c>
      <c r="D7226" s="2">
        <f t="shared" si="1617"/>
        <v>22</v>
      </c>
      <c r="E7226" s="2">
        <f t="shared" si="1607"/>
        <v>7222</v>
      </c>
      <c r="F7226" s="11">
        <v>382.5</v>
      </c>
      <c r="G7226" s="9">
        <v>0</v>
      </c>
      <c r="H7226" s="9">
        <v>0</v>
      </c>
      <c r="I7226" s="9">
        <v>0</v>
      </c>
      <c r="J7226" s="9">
        <v>0.41247367735743501</v>
      </c>
      <c r="K7226" s="9">
        <v>0.41247367735743501</v>
      </c>
      <c r="L7226" s="9">
        <v>0.41247367735743501</v>
      </c>
      <c r="N7226" s="32">
        <f>IF('System Design'!$F$8=1,'Hourly Demand and Generation'!G7226*'System Design'!$F$21,IF('System Design'!$F$8=2,'Hourly Demand and Generation'!H7226*'System Design'!$F$21,IF('System Design'!$F$8=3,'Hourly Demand and Generation'!I7226*'System Design'!$F$21)))</f>
        <v>0</v>
      </c>
      <c r="O7226" s="32">
        <f>IF('System Design'!$F$8=1,'Hourly Demand and Generation'!J7226*'System Design'!$F$22,IF('System Design'!$F$8=2,'Hourly Demand and Generation'!K7226*'System Design'!$F$22,IF('System Design'!$F$8=3,'Hourly Demand and Generation'!L7226*'System Design'!$F$22)))</f>
        <v>1031.1841933935875</v>
      </c>
      <c r="Q7226" s="32">
        <f t="shared" si="1605"/>
        <v>0</v>
      </c>
      <c r="R7226" s="32">
        <f t="shared" si="1608"/>
        <v>5400</v>
      </c>
      <c r="S7226" s="32">
        <f t="shared" si="1609"/>
        <v>0</v>
      </c>
      <c r="T7226" s="32">
        <f t="shared" si="1610"/>
        <v>21600</v>
      </c>
      <c r="U7226" s="32">
        <f t="shared" si="1611"/>
        <v>0</v>
      </c>
      <c r="V7226" s="32">
        <f t="shared" si="1606"/>
        <v>648.68419339358752</v>
      </c>
      <c r="W7226" s="32">
        <f t="shared" si="1612"/>
        <v>648.68419339358752</v>
      </c>
      <c r="X7226" s="32">
        <f t="shared" si="1613"/>
        <v>648.68419339358752</v>
      </c>
    </row>
    <row r="7227" spans="1:24" x14ac:dyDescent="0.25">
      <c r="A7227" s="2"/>
      <c r="B7227" s="2" t="s">
        <v>11</v>
      </c>
      <c r="C7227" s="2">
        <f t="shared" si="1616"/>
        <v>301</v>
      </c>
      <c r="D7227" s="2">
        <f t="shared" si="1617"/>
        <v>23</v>
      </c>
      <c r="E7227" s="2">
        <f t="shared" si="1607"/>
        <v>7223</v>
      </c>
      <c r="F7227" s="11">
        <v>360</v>
      </c>
      <c r="G7227" s="9">
        <v>0</v>
      </c>
      <c r="H7227" s="9">
        <v>0</v>
      </c>
      <c r="I7227" s="9">
        <v>0</v>
      </c>
      <c r="J7227" s="9">
        <v>0.34734625461678797</v>
      </c>
      <c r="K7227" s="9">
        <v>0.34734625461678797</v>
      </c>
      <c r="L7227" s="9">
        <v>0.34734625461678797</v>
      </c>
      <c r="N7227" s="32">
        <f>IF('System Design'!$F$8=1,'Hourly Demand and Generation'!G7227*'System Design'!$F$21,IF('System Design'!$F$8=2,'Hourly Demand and Generation'!H7227*'System Design'!$F$21,IF('System Design'!$F$8=3,'Hourly Demand and Generation'!I7227*'System Design'!$F$21)))</f>
        <v>0</v>
      </c>
      <c r="O7227" s="32">
        <f>IF('System Design'!$F$8=1,'Hourly Demand and Generation'!J7227*'System Design'!$F$22,IF('System Design'!$F$8=2,'Hourly Demand and Generation'!K7227*'System Design'!$F$22,IF('System Design'!$F$8=3,'Hourly Demand and Generation'!L7227*'System Design'!$F$22)))</f>
        <v>868.36563654196993</v>
      </c>
      <c r="Q7227" s="32">
        <f t="shared" si="1605"/>
        <v>0</v>
      </c>
      <c r="R7227" s="32">
        <f t="shared" si="1608"/>
        <v>5400</v>
      </c>
      <c r="S7227" s="32">
        <f t="shared" si="1609"/>
        <v>0</v>
      </c>
      <c r="T7227" s="32">
        <f t="shared" si="1610"/>
        <v>21600</v>
      </c>
      <c r="U7227" s="32">
        <f t="shared" si="1611"/>
        <v>0</v>
      </c>
      <c r="V7227" s="32">
        <f t="shared" si="1606"/>
        <v>508.36563654196993</v>
      </c>
      <c r="W7227" s="32">
        <f t="shared" si="1612"/>
        <v>508.36563654196993</v>
      </c>
      <c r="X7227" s="32">
        <f t="shared" si="1613"/>
        <v>508.36563654196993</v>
      </c>
    </row>
    <row r="7228" spans="1:24" x14ac:dyDescent="0.25">
      <c r="A7228" s="2"/>
      <c r="B7228" s="2" t="s">
        <v>11</v>
      </c>
      <c r="C7228" s="2">
        <f t="shared" si="1616"/>
        <v>301</v>
      </c>
      <c r="D7228" s="2">
        <f t="shared" si="1617"/>
        <v>24</v>
      </c>
      <c r="E7228" s="2">
        <f t="shared" si="1607"/>
        <v>7224</v>
      </c>
      <c r="F7228" s="11">
        <v>315</v>
      </c>
      <c r="G7228" s="9">
        <v>0</v>
      </c>
      <c r="H7228" s="9">
        <v>0</v>
      </c>
      <c r="I7228" s="9">
        <v>0</v>
      </c>
      <c r="J7228" s="9">
        <v>0.34734625461678797</v>
      </c>
      <c r="K7228" s="9">
        <v>0.34734625461678797</v>
      </c>
      <c r="L7228" s="9">
        <v>0.34734625461678797</v>
      </c>
      <c r="N7228" s="32">
        <f>IF('System Design'!$F$8=1,'Hourly Demand and Generation'!G7228*'System Design'!$F$21,IF('System Design'!$F$8=2,'Hourly Demand and Generation'!H7228*'System Design'!$F$21,IF('System Design'!$F$8=3,'Hourly Demand and Generation'!I7228*'System Design'!$F$21)))</f>
        <v>0</v>
      </c>
      <c r="O7228" s="32">
        <f>IF('System Design'!$F$8=1,'Hourly Demand and Generation'!J7228*'System Design'!$F$22,IF('System Design'!$F$8=2,'Hourly Demand and Generation'!K7228*'System Design'!$F$22,IF('System Design'!$F$8=3,'Hourly Demand and Generation'!L7228*'System Design'!$F$22)))</f>
        <v>868.36563654196993</v>
      </c>
      <c r="Q7228" s="32">
        <f t="shared" si="1605"/>
        <v>0</v>
      </c>
      <c r="R7228" s="32">
        <f t="shared" si="1608"/>
        <v>5400</v>
      </c>
      <c r="S7228" s="32">
        <f t="shared" si="1609"/>
        <v>0</v>
      </c>
      <c r="T7228" s="32">
        <f t="shared" si="1610"/>
        <v>21600</v>
      </c>
      <c r="U7228" s="32">
        <f t="shared" si="1611"/>
        <v>0</v>
      </c>
      <c r="V7228" s="32">
        <f t="shared" si="1606"/>
        <v>553.36563654196993</v>
      </c>
      <c r="W7228" s="32">
        <f t="shared" si="1612"/>
        <v>553.36563654196993</v>
      </c>
      <c r="X7228" s="32">
        <f t="shared" si="1613"/>
        <v>553.36563654196993</v>
      </c>
    </row>
    <row r="7229" spans="1:24" x14ac:dyDescent="0.25">
      <c r="A7229" s="2"/>
      <c r="B7229" s="2" t="s">
        <v>11</v>
      </c>
      <c r="C7229" s="2">
        <f>C7228+1</f>
        <v>302</v>
      </c>
      <c r="D7229" s="2">
        <v>1</v>
      </c>
      <c r="E7229" s="2">
        <f t="shared" si="1607"/>
        <v>7225</v>
      </c>
      <c r="F7229" s="11">
        <v>270</v>
      </c>
      <c r="G7229" s="9">
        <v>0</v>
      </c>
      <c r="H7229" s="9">
        <v>0</v>
      </c>
      <c r="I7229" s="9">
        <v>0</v>
      </c>
      <c r="J7229" s="9">
        <v>0.45</v>
      </c>
      <c r="K7229" s="9">
        <v>0.45</v>
      </c>
      <c r="L7229" s="9">
        <v>0.45</v>
      </c>
      <c r="N7229" s="32">
        <f>IF('System Design'!$F$8=1,'Hourly Demand and Generation'!G7229*'System Design'!$F$21,IF('System Design'!$F$8=2,'Hourly Demand and Generation'!H7229*'System Design'!$F$21,IF('System Design'!$F$8=3,'Hourly Demand and Generation'!I7229*'System Design'!$F$21)))</f>
        <v>0</v>
      </c>
      <c r="O7229" s="32">
        <f>IF('System Design'!$F$8=1,'Hourly Demand and Generation'!J7229*'System Design'!$F$22,IF('System Design'!$F$8=2,'Hourly Demand and Generation'!K7229*'System Design'!$F$22,IF('System Design'!$F$8=3,'Hourly Demand and Generation'!L7229*'System Design'!$F$22)))</f>
        <v>1125</v>
      </c>
      <c r="Q7229" s="32">
        <f t="shared" si="1605"/>
        <v>0</v>
      </c>
      <c r="R7229" s="32">
        <f t="shared" si="1608"/>
        <v>5400</v>
      </c>
      <c r="S7229" s="32">
        <f t="shared" si="1609"/>
        <v>0</v>
      </c>
      <c r="T7229" s="32">
        <f t="shared" si="1610"/>
        <v>21600</v>
      </c>
      <c r="U7229" s="32">
        <f t="shared" si="1611"/>
        <v>0</v>
      </c>
      <c r="V7229" s="32">
        <f t="shared" si="1606"/>
        <v>855</v>
      </c>
      <c r="W7229" s="32">
        <f t="shared" si="1612"/>
        <v>855</v>
      </c>
      <c r="X7229" s="32">
        <f t="shared" si="1613"/>
        <v>855</v>
      </c>
    </row>
    <row r="7230" spans="1:24" x14ac:dyDescent="0.25">
      <c r="A7230" s="2"/>
      <c r="B7230" s="2" t="s">
        <v>11</v>
      </c>
      <c r="C7230" s="2">
        <f>C7229</f>
        <v>302</v>
      </c>
      <c r="D7230" s="2">
        <f>D7229+1</f>
        <v>2</v>
      </c>
      <c r="E7230" s="2">
        <f t="shared" si="1607"/>
        <v>7226</v>
      </c>
      <c r="F7230" s="11">
        <v>247.5</v>
      </c>
      <c r="G7230" s="9">
        <v>0</v>
      </c>
      <c r="H7230" s="9">
        <v>0</v>
      </c>
      <c r="I7230" s="9">
        <v>0</v>
      </c>
      <c r="J7230" s="9">
        <v>0.40500000000000003</v>
      </c>
      <c r="K7230" s="9">
        <v>0.40500000000000003</v>
      </c>
      <c r="L7230" s="9">
        <v>0.40500000000000003</v>
      </c>
      <c r="N7230" s="32">
        <f>IF('System Design'!$F$8=1,'Hourly Demand and Generation'!G7230*'System Design'!$F$21,IF('System Design'!$F$8=2,'Hourly Demand and Generation'!H7230*'System Design'!$F$21,IF('System Design'!$F$8=3,'Hourly Demand and Generation'!I7230*'System Design'!$F$21)))</f>
        <v>0</v>
      </c>
      <c r="O7230" s="32">
        <f>IF('System Design'!$F$8=1,'Hourly Demand and Generation'!J7230*'System Design'!$F$22,IF('System Design'!$F$8=2,'Hourly Demand and Generation'!K7230*'System Design'!$F$22,IF('System Design'!$F$8=3,'Hourly Demand and Generation'!L7230*'System Design'!$F$22)))</f>
        <v>1012.5000000000001</v>
      </c>
      <c r="Q7230" s="32">
        <f t="shared" si="1605"/>
        <v>0</v>
      </c>
      <c r="R7230" s="32">
        <f t="shared" si="1608"/>
        <v>5400</v>
      </c>
      <c r="S7230" s="32">
        <f t="shared" si="1609"/>
        <v>0</v>
      </c>
      <c r="T7230" s="32">
        <f t="shared" si="1610"/>
        <v>21600</v>
      </c>
      <c r="U7230" s="32">
        <f t="shared" si="1611"/>
        <v>0</v>
      </c>
      <c r="V7230" s="32">
        <f t="shared" si="1606"/>
        <v>765.00000000000011</v>
      </c>
      <c r="W7230" s="32">
        <f t="shared" si="1612"/>
        <v>765.00000000000011</v>
      </c>
      <c r="X7230" s="32">
        <f t="shared" si="1613"/>
        <v>765.00000000000011</v>
      </c>
    </row>
    <row r="7231" spans="1:24" x14ac:dyDescent="0.25">
      <c r="A7231" s="2"/>
      <c r="B7231" s="2" t="s">
        <v>11</v>
      </c>
      <c r="C7231" s="2">
        <f t="shared" ref="C7231:C7252" si="1618">C7230</f>
        <v>302</v>
      </c>
      <c r="D7231" s="2">
        <f t="shared" ref="D7231:D7252" si="1619">D7230+1</f>
        <v>3</v>
      </c>
      <c r="E7231" s="2">
        <f t="shared" si="1607"/>
        <v>7227</v>
      </c>
      <c r="F7231" s="11">
        <v>225</v>
      </c>
      <c r="G7231" s="9">
        <v>0</v>
      </c>
      <c r="H7231" s="9">
        <v>0</v>
      </c>
      <c r="I7231" s="9">
        <v>0</v>
      </c>
      <c r="J7231" s="9">
        <v>0.40500000000000003</v>
      </c>
      <c r="K7231" s="9">
        <v>0.40500000000000003</v>
      </c>
      <c r="L7231" s="9">
        <v>0.40500000000000003</v>
      </c>
      <c r="N7231" s="32">
        <f>IF('System Design'!$F$8=1,'Hourly Demand and Generation'!G7231*'System Design'!$F$21,IF('System Design'!$F$8=2,'Hourly Demand and Generation'!H7231*'System Design'!$F$21,IF('System Design'!$F$8=3,'Hourly Demand and Generation'!I7231*'System Design'!$F$21)))</f>
        <v>0</v>
      </c>
      <c r="O7231" s="32">
        <f>IF('System Design'!$F$8=1,'Hourly Demand and Generation'!J7231*'System Design'!$F$22,IF('System Design'!$F$8=2,'Hourly Demand and Generation'!K7231*'System Design'!$F$22,IF('System Design'!$F$8=3,'Hourly Demand and Generation'!L7231*'System Design'!$F$22)))</f>
        <v>1012.5000000000001</v>
      </c>
      <c r="Q7231" s="32">
        <f t="shared" si="1605"/>
        <v>0</v>
      </c>
      <c r="R7231" s="32">
        <f t="shared" si="1608"/>
        <v>5400</v>
      </c>
      <c r="S7231" s="32">
        <f t="shared" si="1609"/>
        <v>0</v>
      </c>
      <c r="T7231" s="32">
        <f t="shared" si="1610"/>
        <v>21600</v>
      </c>
      <c r="U7231" s="32">
        <f t="shared" si="1611"/>
        <v>0</v>
      </c>
      <c r="V7231" s="32">
        <f t="shared" si="1606"/>
        <v>787.50000000000011</v>
      </c>
      <c r="W7231" s="32">
        <f t="shared" si="1612"/>
        <v>787.50000000000011</v>
      </c>
      <c r="X7231" s="32">
        <f t="shared" si="1613"/>
        <v>787.50000000000011</v>
      </c>
    </row>
    <row r="7232" spans="1:24" x14ac:dyDescent="0.25">
      <c r="A7232" s="2"/>
      <c r="B7232" s="2" t="s">
        <v>11</v>
      </c>
      <c r="C7232" s="2">
        <f t="shared" si="1618"/>
        <v>302</v>
      </c>
      <c r="D7232" s="2">
        <f t="shared" si="1619"/>
        <v>4</v>
      </c>
      <c r="E7232" s="2">
        <f t="shared" si="1607"/>
        <v>7228</v>
      </c>
      <c r="F7232" s="11">
        <v>270</v>
      </c>
      <c r="G7232" s="9">
        <v>0</v>
      </c>
      <c r="H7232" s="9">
        <v>0</v>
      </c>
      <c r="I7232" s="9">
        <v>0</v>
      </c>
      <c r="J7232" s="9">
        <v>0.45</v>
      </c>
      <c r="K7232" s="9">
        <v>0.45</v>
      </c>
      <c r="L7232" s="9">
        <v>0.45</v>
      </c>
      <c r="N7232" s="32">
        <f>IF('System Design'!$F$8=1,'Hourly Demand and Generation'!G7232*'System Design'!$F$21,IF('System Design'!$F$8=2,'Hourly Demand and Generation'!H7232*'System Design'!$F$21,IF('System Design'!$F$8=3,'Hourly Demand and Generation'!I7232*'System Design'!$F$21)))</f>
        <v>0</v>
      </c>
      <c r="O7232" s="32">
        <f>IF('System Design'!$F$8=1,'Hourly Demand and Generation'!J7232*'System Design'!$F$22,IF('System Design'!$F$8=2,'Hourly Demand and Generation'!K7232*'System Design'!$F$22,IF('System Design'!$F$8=3,'Hourly Demand and Generation'!L7232*'System Design'!$F$22)))</f>
        <v>1125</v>
      </c>
      <c r="Q7232" s="32">
        <f t="shared" si="1605"/>
        <v>0</v>
      </c>
      <c r="R7232" s="32">
        <f t="shared" si="1608"/>
        <v>5400</v>
      </c>
      <c r="S7232" s="32">
        <f t="shared" si="1609"/>
        <v>0</v>
      </c>
      <c r="T7232" s="32">
        <f t="shared" si="1610"/>
        <v>21600</v>
      </c>
      <c r="U7232" s="32">
        <f t="shared" si="1611"/>
        <v>0</v>
      </c>
      <c r="V7232" s="32">
        <f t="shared" si="1606"/>
        <v>855</v>
      </c>
      <c r="W7232" s="32">
        <f t="shared" si="1612"/>
        <v>855</v>
      </c>
      <c r="X7232" s="32">
        <f t="shared" si="1613"/>
        <v>855</v>
      </c>
    </row>
    <row r="7233" spans="1:24" x14ac:dyDescent="0.25">
      <c r="A7233" s="2"/>
      <c r="B7233" s="2" t="s">
        <v>11</v>
      </c>
      <c r="C7233" s="2">
        <f t="shared" si="1618"/>
        <v>302</v>
      </c>
      <c r="D7233" s="2">
        <f t="shared" si="1619"/>
        <v>5</v>
      </c>
      <c r="E7233" s="2">
        <f t="shared" si="1607"/>
        <v>7229</v>
      </c>
      <c r="F7233" s="11">
        <v>292.5</v>
      </c>
      <c r="G7233" s="9">
        <v>0</v>
      </c>
      <c r="H7233" s="9">
        <v>2.5600000000000001E-2</v>
      </c>
      <c r="I7233" s="9">
        <v>5.1200000000000002E-2</v>
      </c>
      <c r="J7233" s="9">
        <v>0.36</v>
      </c>
      <c r="K7233" s="9">
        <v>0.36</v>
      </c>
      <c r="L7233" s="9">
        <v>0.36</v>
      </c>
      <c r="N7233" s="32">
        <f>IF('System Design'!$F$8=1,'Hourly Demand and Generation'!G7233*'System Design'!$F$21,IF('System Design'!$F$8=2,'Hourly Demand and Generation'!H7233*'System Design'!$F$21,IF('System Design'!$F$8=3,'Hourly Demand and Generation'!I7233*'System Design'!$F$21)))</f>
        <v>25.6</v>
      </c>
      <c r="O7233" s="32">
        <f>IF('System Design'!$F$8=1,'Hourly Demand and Generation'!J7233*'System Design'!$F$22,IF('System Design'!$F$8=2,'Hourly Demand and Generation'!K7233*'System Design'!$F$22,IF('System Design'!$F$8=3,'Hourly Demand and Generation'!L7233*'System Design'!$F$22)))</f>
        <v>900</v>
      </c>
      <c r="Q7233" s="32">
        <f t="shared" si="1605"/>
        <v>0</v>
      </c>
      <c r="R7233" s="32">
        <f t="shared" si="1608"/>
        <v>5400</v>
      </c>
      <c r="S7233" s="32">
        <f t="shared" si="1609"/>
        <v>0</v>
      </c>
      <c r="T7233" s="32">
        <f t="shared" si="1610"/>
        <v>21600</v>
      </c>
      <c r="U7233" s="32">
        <f t="shared" si="1611"/>
        <v>0</v>
      </c>
      <c r="V7233" s="32">
        <f t="shared" si="1606"/>
        <v>633.1</v>
      </c>
      <c r="W7233" s="32">
        <f t="shared" si="1612"/>
        <v>633.1</v>
      </c>
      <c r="X7233" s="32">
        <f t="shared" si="1613"/>
        <v>633.1</v>
      </c>
    </row>
    <row r="7234" spans="1:24" x14ac:dyDescent="0.25">
      <c r="A7234" s="2"/>
      <c r="B7234" s="2" t="s">
        <v>11</v>
      </c>
      <c r="C7234" s="2">
        <f t="shared" si="1618"/>
        <v>302</v>
      </c>
      <c r="D7234" s="2">
        <f t="shared" si="1619"/>
        <v>6</v>
      </c>
      <c r="E7234" s="2">
        <f t="shared" si="1607"/>
        <v>7230</v>
      </c>
      <c r="F7234" s="11">
        <v>315</v>
      </c>
      <c r="G7234" s="9">
        <v>5.1200000000000002E-2</v>
      </c>
      <c r="H7234" s="9">
        <v>0.08</v>
      </c>
      <c r="I7234" s="9">
        <v>0.10879999999999999</v>
      </c>
      <c r="J7234" s="9">
        <v>0.36</v>
      </c>
      <c r="K7234" s="9">
        <v>0.36</v>
      </c>
      <c r="L7234" s="9">
        <v>0.36</v>
      </c>
      <c r="N7234" s="32">
        <f>IF('System Design'!$F$8=1,'Hourly Demand and Generation'!G7234*'System Design'!$F$21,IF('System Design'!$F$8=2,'Hourly Demand and Generation'!H7234*'System Design'!$F$21,IF('System Design'!$F$8=3,'Hourly Demand and Generation'!I7234*'System Design'!$F$21)))</f>
        <v>54.4</v>
      </c>
      <c r="O7234" s="32">
        <f>IF('System Design'!$F$8=1,'Hourly Demand and Generation'!J7234*'System Design'!$F$22,IF('System Design'!$F$8=2,'Hourly Demand and Generation'!K7234*'System Design'!$F$22,IF('System Design'!$F$8=3,'Hourly Demand and Generation'!L7234*'System Design'!$F$22)))</f>
        <v>900</v>
      </c>
      <c r="Q7234" s="32">
        <f t="shared" si="1605"/>
        <v>0</v>
      </c>
      <c r="R7234" s="32">
        <f t="shared" si="1608"/>
        <v>5400</v>
      </c>
      <c r="S7234" s="32">
        <f t="shared" si="1609"/>
        <v>0</v>
      </c>
      <c r="T7234" s="32">
        <f t="shared" si="1610"/>
        <v>21600</v>
      </c>
      <c r="U7234" s="32">
        <f t="shared" si="1611"/>
        <v>0</v>
      </c>
      <c r="V7234" s="32">
        <f t="shared" si="1606"/>
        <v>639.4</v>
      </c>
      <c r="W7234" s="32">
        <f t="shared" si="1612"/>
        <v>639.4</v>
      </c>
      <c r="X7234" s="32">
        <f t="shared" si="1613"/>
        <v>639.4</v>
      </c>
    </row>
    <row r="7235" spans="1:24" x14ac:dyDescent="0.25">
      <c r="A7235" s="2"/>
      <c r="B7235" s="2" t="s">
        <v>11</v>
      </c>
      <c r="C7235" s="2">
        <f t="shared" si="1618"/>
        <v>302</v>
      </c>
      <c r="D7235" s="2">
        <f t="shared" si="1619"/>
        <v>7</v>
      </c>
      <c r="E7235" s="2">
        <f t="shared" si="1607"/>
        <v>7231</v>
      </c>
      <c r="F7235" s="11">
        <v>337.5</v>
      </c>
      <c r="G7235" s="9">
        <v>0.10879999999999999</v>
      </c>
      <c r="H7235" s="9">
        <v>0.13439999999999999</v>
      </c>
      <c r="I7235" s="9">
        <v>0.16</v>
      </c>
      <c r="J7235" s="9">
        <v>0.40500000000000003</v>
      </c>
      <c r="K7235" s="9">
        <v>0.40500000000000003</v>
      </c>
      <c r="L7235" s="9">
        <v>0.40500000000000003</v>
      </c>
      <c r="N7235" s="32">
        <f>IF('System Design'!$F$8=1,'Hourly Demand and Generation'!G7235*'System Design'!$F$21,IF('System Design'!$F$8=2,'Hourly Demand and Generation'!H7235*'System Design'!$F$21,IF('System Design'!$F$8=3,'Hourly Demand and Generation'!I7235*'System Design'!$F$21)))</f>
        <v>80</v>
      </c>
      <c r="O7235" s="32">
        <f>IF('System Design'!$F$8=1,'Hourly Demand and Generation'!J7235*'System Design'!$F$22,IF('System Design'!$F$8=2,'Hourly Demand and Generation'!K7235*'System Design'!$F$22,IF('System Design'!$F$8=3,'Hourly Demand and Generation'!L7235*'System Design'!$F$22)))</f>
        <v>1012.5000000000001</v>
      </c>
      <c r="Q7235" s="32">
        <f t="shared" si="1605"/>
        <v>0</v>
      </c>
      <c r="R7235" s="32">
        <f t="shared" si="1608"/>
        <v>5400</v>
      </c>
      <c r="S7235" s="32">
        <f t="shared" si="1609"/>
        <v>0</v>
      </c>
      <c r="T7235" s="32">
        <f t="shared" si="1610"/>
        <v>21600</v>
      </c>
      <c r="U7235" s="32">
        <f t="shared" si="1611"/>
        <v>0</v>
      </c>
      <c r="V7235" s="32">
        <f t="shared" si="1606"/>
        <v>755</v>
      </c>
      <c r="W7235" s="32">
        <f t="shared" si="1612"/>
        <v>755</v>
      </c>
      <c r="X7235" s="32">
        <f t="shared" si="1613"/>
        <v>755</v>
      </c>
    </row>
    <row r="7236" spans="1:24" x14ac:dyDescent="0.25">
      <c r="A7236" s="2"/>
      <c r="B7236" s="2" t="s">
        <v>11</v>
      </c>
      <c r="C7236" s="2">
        <f t="shared" si="1618"/>
        <v>302</v>
      </c>
      <c r="D7236" s="2">
        <f t="shared" si="1619"/>
        <v>8</v>
      </c>
      <c r="E7236" s="2">
        <f t="shared" si="1607"/>
        <v>7232</v>
      </c>
      <c r="F7236" s="11">
        <v>360</v>
      </c>
      <c r="G7236" s="9">
        <v>0.2112</v>
      </c>
      <c r="H7236" s="9">
        <v>0.24</v>
      </c>
      <c r="I7236" s="9">
        <v>0.26879999999999998</v>
      </c>
      <c r="J7236" s="9">
        <v>0.40500000000000003</v>
      </c>
      <c r="K7236" s="9">
        <v>0.40500000000000003</v>
      </c>
      <c r="L7236" s="9">
        <v>0.40500000000000003</v>
      </c>
      <c r="N7236" s="32">
        <f>IF('System Design'!$F$8=1,'Hourly Demand and Generation'!G7236*'System Design'!$F$21,IF('System Design'!$F$8=2,'Hourly Demand and Generation'!H7236*'System Design'!$F$21,IF('System Design'!$F$8=3,'Hourly Demand and Generation'!I7236*'System Design'!$F$21)))</f>
        <v>134.4</v>
      </c>
      <c r="O7236" s="32">
        <f>IF('System Design'!$F$8=1,'Hourly Demand and Generation'!J7236*'System Design'!$F$22,IF('System Design'!$F$8=2,'Hourly Demand and Generation'!K7236*'System Design'!$F$22,IF('System Design'!$F$8=3,'Hourly Demand and Generation'!L7236*'System Design'!$F$22)))</f>
        <v>1012.5000000000001</v>
      </c>
      <c r="Q7236" s="32">
        <f t="shared" si="1605"/>
        <v>0</v>
      </c>
      <c r="R7236" s="32">
        <f t="shared" si="1608"/>
        <v>5400</v>
      </c>
      <c r="S7236" s="32">
        <f t="shared" si="1609"/>
        <v>0</v>
      </c>
      <c r="T7236" s="32">
        <f t="shared" si="1610"/>
        <v>21600</v>
      </c>
      <c r="U7236" s="32">
        <f t="shared" si="1611"/>
        <v>0</v>
      </c>
      <c r="V7236" s="32">
        <f t="shared" si="1606"/>
        <v>786.90000000000009</v>
      </c>
      <c r="W7236" s="32">
        <f t="shared" si="1612"/>
        <v>786.90000000000009</v>
      </c>
      <c r="X7236" s="32">
        <f t="shared" si="1613"/>
        <v>786.90000000000009</v>
      </c>
    </row>
    <row r="7237" spans="1:24" x14ac:dyDescent="0.25">
      <c r="A7237" s="2"/>
      <c r="B7237" s="2" t="s">
        <v>11</v>
      </c>
      <c r="C7237" s="2">
        <f t="shared" si="1618"/>
        <v>302</v>
      </c>
      <c r="D7237" s="2">
        <f t="shared" si="1619"/>
        <v>9</v>
      </c>
      <c r="E7237" s="2">
        <f t="shared" si="1607"/>
        <v>7233</v>
      </c>
      <c r="F7237" s="11">
        <v>360</v>
      </c>
      <c r="G7237" s="9">
        <v>0.32</v>
      </c>
      <c r="H7237" s="9">
        <v>0.34560000000000002</v>
      </c>
      <c r="I7237" s="9">
        <v>0.37119999999999997</v>
      </c>
      <c r="J7237" s="9">
        <v>0.36</v>
      </c>
      <c r="K7237" s="9">
        <v>0.36</v>
      </c>
      <c r="L7237" s="9">
        <v>0.36</v>
      </c>
      <c r="N7237" s="32">
        <f>IF('System Design'!$F$8=1,'Hourly Demand and Generation'!G7237*'System Design'!$F$21,IF('System Design'!$F$8=2,'Hourly Demand and Generation'!H7237*'System Design'!$F$21,IF('System Design'!$F$8=3,'Hourly Demand and Generation'!I7237*'System Design'!$F$21)))</f>
        <v>185.6</v>
      </c>
      <c r="O7237" s="32">
        <f>IF('System Design'!$F$8=1,'Hourly Demand and Generation'!J7237*'System Design'!$F$22,IF('System Design'!$F$8=2,'Hourly Demand and Generation'!K7237*'System Design'!$F$22,IF('System Design'!$F$8=3,'Hourly Demand and Generation'!L7237*'System Design'!$F$22)))</f>
        <v>900</v>
      </c>
      <c r="Q7237" s="32">
        <f t="shared" si="1605"/>
        <v>0</v>
      </c>
      <c r="R7237" s="32">
        <f t="shared" si="1608"/>
        <v>5400</v>
      </c>
      <c r="S7237" s="32">
        <f t="shared" si="1609"/>
        <v>0</v>
      </c>
      <c r="T7237" s="32">
        <f t="shared" si="1610"/>
        <v>21600</v>
      </c>
      <c r="U7237" s="32">
        <f t="shared" si="1611"/>
        <v>0</v>
      </c>
      <c r="V7237" s="32">
        <f t="shared" si="1606"/>
        <v>725.59999999999991</v>
      </c>
      <c r="W7237" s="32">
        <f t="shared" si="1612"/>
        <v>725.59999999999991</v>
      </c>
      <c r="X7237" s="32">
        <f t="shared" si="1613"/>
        <v>725.59999999999991</v>
      </c>
    </row>
    <row r="7238" spans="1:24" x14ac:dyDescent="0.25">
      <c r="A7238" s="2"/>
      <c r="B7238" s="2" t="s">
        <v>11</v>
      </c>
      <c r="C7238" s="2">
        <f t="shared" si="1618"/>
        <v>302</v>
      </c>
      <c r="D7238" s="2">
        <f t="shared" si="1619"/>
        <v>10</v>
      </c>
      <c r="E7238" s="2">
        <f t="shared" si="1607"/>
        <v>7234</v>
      </c>
      <c r="F7238" s="11">
        <v>351</v>
      </c>
      <c r="G7238" s="9">
        <v>0.42880000000000001</v>
      </c>
      <c r="H7238" s="9">
        <v>0.45440000000000003</v>
      </c>
      <c r="I7238" s="9">
        <v>0.48</v>
      </c>
      <c r="J7238" s="9">
        <v>0.40500000000000003</v>
      </c>
      <c r="K7238" s="9">
        <v>0.40500000000000003</v>
      </c>
      <c r="L7238" s="9">
        <v>0.40500000000000003</v>
      </c>
      <c r="N7238" s="32">
        <f>IF('System Design'!$F$8=1,'Hourly Demand and Generation'!G7238*'System Design'!$F$21,IF('System Design'!$F$8=2,'Hourly Demand and Generation'!H7238*'System Design'!$F$21,IF('System Design'!$F$8=3,'Hourly Demand and Generation'!I7238*'System Design'!$F$21)))</f>
        <v>240</v>
      </c>
      <c r="O7238" s="32">
        <f>IF('System Design'!$F$8=1,'Hourly Demand and Generation'!J7238*'System Design'!$F$22,IF('System Design'!$F$8=2,'Hourly Demand and Generation'!K7238*'System Design'!$F$22,IF('System Design'!$F$8=3,'Hourly Demand and Generation'!L7238*'System Design'!$F$22)))</f>
        <v>1012.5000000000001</v>
      </c>
      <c r="Q7238" s="32">
        <f t="shared" ref="Q7238:Q7301" si="1620">IF(F7238-N7238-O7238&gt;0,F7238-N7238-O7238,0)</f>
        <v>0</v>
      </c>
      <c r="R7238" s="32">
        <f t="shared" si="1608"/>
        <v>5400</v>
      </c>
      <c r="S7238" s="32">
        <f t="shared" si="1609"/>
        <v>0</v>
      </c>
      <c r="T7238" s="32">
        <f t="shared" si="1610"/>
        <v>21600</v>
      </c>
      <c r="U7238" s="32">
        <f t="shared" si="1611"/>
        <v>0</v>
      </c>
      <c r="V7238" s="32">
        <f t="shared" ref="V7238:V7301" si="1621">IF(F7238-N7238-O7238&lt;0,N7238+O7238-F7238,0)</f>
        <v>901.5</v>
      </c>
      <c r="W7238" s="32">
        <f t="shared" si="1612"/>
        <v>901.5</v>
      </c>
      <c r="X7238" s="32">
        <f t="shared" si="1613"/>
        <v>901.5</v>
      </c>
    </row>
    <row r="7239" spans="1:24" x14ac:dyDescent="0.25">
      <c r="A7239" s="2"/>
      <c r="B7239" s="2" t="s">
        <v>11</v>
      </c>
      <c r="C7239" s="2">
        <f t="shared" si="1618"/>
        <v>302</v>
      </c>
      <c r="D7239" s="2">
        <f t="shared" si="1619"/>
        <v>11</v>
      </c>
      <c r="E7239" s="2">
        <f t="shared" ref="E7239:E7302" si="1622">E7238+1</f>
        <v>7235</v>
      </c>
      <c r="F7239" s="11">
        <v>346.5</v>
      </c>
      <c r="G7239" s="9">
        <v>0.53120000000000001</v>
      </c>
      <c r="H7239" s="9">
        <v>0.56000000000000005</v>
      </c>
      <c r="I7239" s="9">
        <v>0.58879999999999999</v>
      </c>
      <c r="J7239" s="9">
        <v>0.36</v>
      </c>
      <c r="K7239" s="9">
        <v>0.36</v>
      </c>
      <c r="L7239" s="9">
        <v>0.36</v>
      </c>
      <c r="N7239" s="32">
        <f>IF('System Design'!$F$8=1,'Hourly Demand and Generation'!G7239*'System Design'!$F$21,IF('System Design'!$F$8=2,'Hourly Demand and Generation'!H7239*'System Design'!$F$21,IF('System Design'!$F$8=3,'Hourly Demand and Generation'!I7239*'System Design'!$F$21)))</f>
        <v>294.39999999999998</v>
      </c>
      <c r="O7239" s="32">
        <f>IF('System Design'!$F$8=1,'Hourly Demand and Generation'!J7239*'System Design'!$F$22,IF('System Design'!$F$8=2,'Hourly Demand and Generation'!K7239*'System Design'!$F$22,IF('System Design'!$F$8=3,'Hourly Demand and Generation'!L7239*'System Design'!$F$22)))</f>
        <v>900</v>
      </c>
      <c r="Q7239" s="32">
        <f t="shared" si="1620"/>
        <v>0</v>
      </c>
      <c r="R7239" s="32">
        <f t="shared" ref="R7239:R7302" si="1623">IF($Q7239&lt;R7238+$V7239,IF(R7238+$V7239-$Q7239&gt;5400,5400,R7238+$V7239-$Q7239),0)</f>
        <v>5400</v>
      </c>
      <c r="S7239" s="32">
        <f t="shared" ref="S7239:S7302" si="1624">IF(R7239&gt;0,0,$Q7239+$V7239-R7238)</f>
        <v>0</v>
      </c>
      <c r="T7239" s="32">
        <f t="shared" ref="T7239:T7302" si="1625">IF($Q7239&lt;T7238+$V7239,IF(T7238+$V7239-$Q7239&gt;21600,21600,T7238+$V7239-$Q7239),0)</f>
        <v>21600</v>
      </c>
      <c r="U7239" s="32">
        <f t="shared" ref="U7239:U7302" si="1626">IF(T7239&gt;0,0,$Q7239+$V7239-T7238)</f>
        <v>0</v>
      </c>
      <c r="V7239" s="32">
        <f t="shared" si="1621"/>
        <v>847.90000000000009</v>
      </c>
      <c r="W7239" s="32">
        <f t="shared" ref="W7239:W7302" si="1627">IF(R7239=5400,$V7239-(R7239-R7238),0)</f>
        <v>847.90000000000009</v>
      </c>
      <c r="X7239" s="32">
        <f t="shared" ref="X7239:X7302" si="1628">IF(T7239=21600,$V7239-(T7239-T7238),0)</f>
        <v>847.90000000000009</v>
      </c>
    </row>
    <row r="7240" spans="1:24" x14ac:dyDescent="0.25">
      <c r="A7240" s="2"/>
      <c r="B7240" s="2" t="s">
        <v>11</v>
      </c>
      <c r="C7240" s="2">
        <f t="shared" si="1618"/>
        <v>302</v>
      </c>
      <c r="D7240" s="2">
        <f t="shared" si="1619"/>
        <v>12</v>
      </c>
      <c r="E7240" s="2">
        <f t="shared" si="1622"/>
        <v>7236</v>
      </c>
      <c r="F7240" s="11">
        <v>346.5</v>
      </c>
      <c r="G7240" s="9">
        <v>0.64</v>
      </c>
      <c r="H7240" s="9">
        <v>0.64</v>
      </c>
      <c r="I7240" s="9">
        <v>0.64</v>
      </c>
      <c r="J7240" s="9">
        <v>0.33750000000000002</v>
      </c>
      <c r="K7240" s="9">
        <v>0.33750000000000002</v>
      </c>
      <c r="L7240" s="9">
        <v>0.33750000000000002</v>
      </c>
      <c r="N7240" s="32">
        <f>IF('System Design'!$F$8=1,'Hourly Demand and Generation'!G7240*'System Design'!$F$21,IF('System Design'!$F$8=2,'Hourly Demand and Generation'!H7240*'System Design'!$F$21,IF('System Design'!$F$8=3,'Hourly Demand and Generation'!I7240*'System Design'!$F$21)))</f>
        <v>320</v>
      </c>
      <c r="O7240" s="32">
        <f>IF('System Design'!$F$8=1,'Hourly Demand and Generation'!J7240*'System Design'!$F$22,IF('System Design'!$F$8=2,'Hourly Demand and Generation'!K7240*'System Design'!$F$22,IF('System Design'!$F$8=3,'Hourly Demand and Generation'!L7240*'System Design'!$F$22)))</f>
        <v>843.75</v>
      </c>
      <c r="Q7240" s="32">
        <f t="shared" si="1620"/>
        <v>0</v>
      </c>
      <c r="R7240" s="32">
        <f t="shared" si="1623"/>
        <v>5400</v>
      </c>
      <c r="S7240" s="32">
        <f t="shared" si="1624"/>
        <v>0</v>
      </c>
      <c r="T7240" s="32">
        <f t="shared" si="1625"/>
        <v>21600</v>
      </c>
      <c r="U7240" s="32">
        <f t="shared" si="1626"/>
        <v>0</v>
      </c>
      <c r="V7240" s="32">
        <f t="shared" si="1621"/>
        <v>817.25</v>
      </c>
      <c r="W7240" s="32">
        <f t="shared" si="1627"/>
        <v>817.25</v>
      </c>
      <c r="X7240" s="32">
        <f t="shared" si="1628"/>
        <v>817.25</v>
      </c>
    </row>
    <row r="7241" spans="1:24" x14ac:dyDescent="0.25">
      <c r="A7241" s="2"/>
      <c r="B7241" s="2" t="s">
        <v>11</v>
      </c>
      <c r="C7241" s="2">
        <f t="shared" si="1618"/>
        <v>302</v>
      </c>
      <c r="D7241" s="2">
        <f t="shared" si="1619"/>
        <v>13</v>
      </c>
      <c r="E7241" s="2">
        <f t="shared" si="1622"/>
        <v>7237</v>
      </c>
      <c r="F7241" s="11">
        <v>360</v>
      </c>
      <c r="G7241" s="9">
        <v>0.53120000000000001</v>
      </c>
      <c r="H7241" s="9">
        <v>0.56000000000000005</v>
      </c>
      <c r="I7241" s="9">
        <v>0.58879999999999999</v>
      </c>
      <c r="J7241" s="9">
        <v>0.36</v>
      </c>
      <c r="K7241" s="9">
        <v>0.36</v>
      </c>
      <c r="L7241" s="9">
        <v>0.36</v>
      </c>
      <c r="N7241" s="32">
        <f>IF('System Design'!$F$8=1,'Hourly Demand and Generation'!G7241*'System Design'!$F$21,IF('System Design'!$F$8=2,'Hourly Demand and Generation'!H7241*'System Design'!$F$21,IF('System Design'!$F$8=3,'Hourly Demand and Generation'!I7241*'System Design'!$F$21)))</f>
        <v>294.39999999999998</v>
      </c>
      <c r="O7241" s="32">
        <f>IF('System Design'!$F$8=1,'Hourly Demand and Generation'!J7241*'System Design'!$F$22,IF('System Design'!$F$8=2,'Hourly Demand and Generation'!K7241*'System Design'!$F$22,IF('System Design'!$F$8=3,'Hourly Demand and Generation'!L7241*'System Design'!$F$22)))</f>
        <v>900</v>
      </c>
      <c r="Q7241" s="32">
        <f t="shared" si="1620"/>
        <v>0</v>
      </c>
      <c r="R7241" s="32">
        <f t="shared" si="1623"/>
        <v>5400</v>
      </c>
      <c r="S7241" s="32">
        <f t="shared" si="1624"/>
        <v>0</v>
      </c>
      <c r="T7241" s="32">
        <f t="shared" si="1625"/>
        <v>21600</v>
      </c>
      <c r="U7241" s="32">
        <f t="shared" si="1626"/>
        <v>0</v>
      </c>
      <c r="V7241" s="32">
        <f t="shared" si="1621"/>
        <v>834.40000000000009</v>
      </c>
      <c r="W7241" s="32">
        <f t="shared" si="1627"/>
        <v>834.40000000000009</v>
      </c>
      <c r="X7241" s="32">
        <f t="shared" si="1628"/>
        <v>834.40000000000009</v>
      </c>
    </row>
    <row r="7242" spans="1:24" x14ac:dyDescent="0.25">
      <c r="A7242" s="2"/>
      <c r="B7242" s="2" t="s">
        <v>11</v>
      </c>
      <c r="C7242" s="2">
        <f t="shared" si="1618"/>
        <v>302</v>
      </c>
      <c r="D7242" s="2">
        <f t="shared" si="1619"/>
        <v>14</v>
      </c>
      <c r="E7242" s="2">
        <f t="shared" si="1622"/>
        <v>7238</v>
      </c>
      <c r="F7242" s="11">
        <v>360</v>
      </c>
      <c r="G7242" s="9">
        <v>0.42880000000000001</v>
      </c>
      <c r="H7242" s="9">
        <v>0.45440000000000003</v>
      </c>
      <c r="I7242" s="9">
        <v>0.48</v>
      </c>
      <c r="J7242" s="9">
        <v>0.38250000000000001</v>
      </c>
      <c r="K7242" s="9">
        <v>0.38250000000000001</v>
      </c>
      <c r="L7242" s="9">
        <v>0.38250000000000001</v>
      </c>
      <c r="N7242" s="32">
        <f>IF('System Design'!$F$8=1,'Hourly Demand and Generation'!G7242*'System Design'!$F$21,IF('System Design'!$F$8=2,'Hourly Demand and Generation'!H7242*'System Design'!$F$21,IF('System Design'!$F$8=3,'Hourly Demand and Generation'!I7242*'System Design'!$F$21)))</f>
        <v>240</v>
      </c>
      <c r="O7242" s="32">
        <f>IF('System Design'!$F$8=1,'Hourly Demand and Generation'!J7242*'System Design'!$F$22,IF('System Design'!$F$8=2,'Hourly Demand and Generation'!K7242*'System Design'!$F$22,IF('System Design'!$F$8=3,'Hourly Demand and Generation'!L7242*'System Design'!$F$22)))</f>
        <v>956.25</v>
      </c>
      <c r="Q7242" s="32">
        <f t="shared" si="1620"/>
        <v>0</v>
      </c>
      <c r="R7242" s="32">
        <f t="shared" si="1623"/>
        <v>5400</v>
      </c>
      <c r="S7242" s="32">
        <f t="shared" si="1624"/>
        <v>0</v>
      </c>
      <c r="T7242" s="32">
        <f t="shared" si="1625"/>
        <v>21600</v>
      </c>
      <c r="U7242" s="32">
        <f t="shared" si="1626"/>
        <v>0</v>
      </c>
      <c r="V7242" s="32">
        <f t="shared" si="1621"/>
        <v>836.25</v>
      </c>
      <c r="W7242" s="32">
        <f t="shared" si="1627"/>
        <v>836.25</v>
      </c>
      <c r="X7242" s="32">
        <f t="shared" si="1628"/>
        <v>836.25</v>
      </c>
    </row>
    <row r="7243" spans="1:24" x14ac:dyDescent="0.25">
      <c r="A7243" s="2"/>
      <c r="B7243" s="2" t="s">
        <v>11</v>
      </c>
      <c r="C7243" s="2">
        <f t="shared" si="1618"/>
        <v>302</v>
      </c>
      <c r="D7243" s="2">
        <f t="shared" si="1619"/>
        <v>15</v>
      </c>
      <c r="E7243" s="2">
        <f t="shared" si="1622"/>
        <v>7239</v>
      </c>
      <c r="F7243" s="11">
        <v>382.5</v>
      </c>
      <c r="G7243" s="9">
        <v>0.32</v>
      </c>
      <c r="H7243" s="9">
        <v>0.34560000000000002</v>
      </c>
      <c r="I7243" s="9">
        <v>0.37119999999999997</v>
      </c>
      <c r="J7243" s="9">
        <v>0.40500000000000003</v>
      </c>
      <c r="K7243" s="9">
        <v>0.40500000000000003</v>
      </c>
      <c r="L7243" s="9">
        <v>0.40500000000000003</v>
      </c>
      <c r="N7243" s="32">
        <f>IF('System Design'!$F$8=1,'Hourly Demand and Generation'!G7243*'System Design'!$F$21,IF('System Design'!$F$8=2,'Hourly Demand and Generation'!H7243*'System Design'!$F$21,IF('System Design'!$F$8=3,'Hourly Demand and Generation'!I7243*'System Design'!$F$21)))</f>
        <v>185.6</v>
      </c>
      <c r="O7243" s="32">
        <f>IF('System Design'!$F$8=1,'Hourly Demand and Generation'!J7243*'System Design'!$F$22,IF('System Design'!$F$8=2,'Hourly Demand and Generation'!K7243*'System Design'!$F$22,IF('System Design'!$F$8=3,'Hourly Demand and Generation'!L7243*'System Design'!$F$22)))</f>
        <v>1012.5000000000001</v>
      </c>
      <c r="Q7243" s="32">
        <f t="shared" si="1620"/>
        <v>0</v>
      </c>
      <c r="R7243" s="32">
        <f t="shared" si="1623"/>
        <v>5400</v>
      </c>
      <c r="S7243" s="32">
        <f t="shared" si="1624"/>
        <v>0</v>
      </c>
      <c r="T7243" s="32">
        <f t="shared" si="1625"/>
        <v>21600</v>
      </c>
      <c r="U7243" s="32">
        <f t="shared" si="1626"/>
        <v>0</v>
      </c>
      <c r="V7243" s="32">
        <f t="shared" si="1621"/>
        <v>815.60000000000014</v>
      </c>
      <c r="W7243" s="32">
        <f t="shared" si="1627"/>
        <v>815.60000000000014</v>
      </c>
      <c r="X7243" s="32">
        <f t="shared" si="1628"/>
        <v>815.60000000000014</v>
      </c>
    </row>
    <row r="7244" spans="1:24" x14ac:dyDescent="0.25">
      <c r="A7244" s="2"/>
      <c r="B7244" s="2" t="s">
        <v>11</v>
      </c>
      <c r="C7244" s="2">
        <f t="shared" si="1618"/>
        <v>302</v>
      </c>
      <c r="D7244" s="2">
        <f t="shared" si="1619"/>
        <v>16</v>
      </c>
      <c r="E7244" s="2">
        <f t="shared" si="1622"/>
        <v>7240</v>
      </c>
      <c r="F7244" s="11">
        <v>405</v>
      </c>
      <c r="G7244" s="9">
        <v>0.2112</v>
      </c>
      <c r="H7244" s="9">
        <v>0.24</v>
      </c>
      <c r="I7244" s="9">
        <v>0.26879999999999998</v>
      </c>
      <c r="J7244" s="9">
        <v>0.40500000000000003</v>
      </c>
      <c r="K7244" s="9">
        <v>0.40500000000000003</v>
      </c>
      <c r="L7244" s="9">
        <v>0.40500000000000003</v>
      </c>
      <c r="N7244" s="32">
        <f>IF('System Design'!$F$8=1,'Hourly Demand and Generation'!G7244*'System Design'!$F$21,IF('System Design'!$F$8=2,'Hourly Demand and Generation'!H7244*'System Design'!$F$21,IF('System Design'!$F$8=3,'Hourly Demand and Generation'!I7244*'System Design'!$F$21)))</f>
        <v>134.4</v>
      </c>
      <c r="O7244" s="32">
        <f>IF('System Design'!$F$8=1,'Hourly Demand and Generation'!J7244*'System Design'!$F$22,IF('System Design'!$F$8=2,'Hourly Demand and Generation'!K7244*'System Design'!$F$22,IF('System Design'!$F$8=3,'Hourly Demand and Generation'!L7244*'System Design'!$F$22)))</f>
        <v>1012.5000000000001</v>
      </c>
      <c r="Q7244" s="32">
        <f t="shared" si="1620"/>
        <v>0</v>
      </c>
      <c r="R7244" s="32">
        <f t="shared" si="1623"/>
        <v>5400</v>
      </c>
      <c r="S7244" s="32">
        <f t="shared" si="1624"/>
        <v>0</v>
      </c>
      <c r="T7244" s="32">
        <f t="shared" si="1625"/>
        <v>21600</v>
      </c>
      <c r="U7244" s="32">
        <f t="shared" si="1626"/>
        <v>0</v>
      </c>
      <c r="V7244" s="32">
        <f t="shared" si="1621"/>
        <v>741.90000000000009</v>
      </c>
      <c r="W7244" s="32">
        <f t="shared" si="1627"/>
        <v>741.90000000000009</v>
      </c>
      <c r="X7244" s="32">
        <f t="shared" si="1628"/>
        <v>741.90000000000009</v>
      </c>
    </row>
    <row r="7245" spans="1:24" x14ac:dyDescent="0.25">
      <c r="A7245" s="2"/>
      <c r="B7245" s="2" t="s">
        <v>11</v>
      </c>
      <c r="C7245" s="2">
        <f t="shared" si="1618"/>
        <v>302</v>
      </c>
      <c r="D7245" s="2">
        <f t="shared" si="1619"/>
        <v>17</v>
      </c>
      <c r="E7245" s="2">
        <f t="shared" si="1622"/>
        <v>7241</v>
      </c>
      <c r="F7245" s="11">
        <v>427.5</v>
      </c>
      <c r="G7245" s="9">
        <v>0.10879999999999999</v>
      </c>
      <c r="H7245" s="9">
        <v>0.13439999999999999</v>
      </c>
      <c r="I7245" s="9">
        <v>0.16</v>
      </c>
      <c r="J7245" s="9">
        <v>0.45</v>
      </c>
      <c r="K7245" s="9">
        <v>0.45</v>
      </c>
      <c r="L7245" s="9">
        <v>0.45</v>
      </c>
      <c r="N7245" s="32">
        <f>IF('System Design'!$F$8=1,'Hourly Demand and Generation'!G7245*'System Design'!$F$21,IF('System Design'!$F$8=2,'Hourly Demand and Generation'!H7245*'System Design'!$F$21,IF('System Design'!$F$8=3,'Hourly Demand and Generation'!I7245*'System Design'!$F$21)))</f>
        <v>80</v>
      </c>
      <c r="O7245" s="32">
        <f>IF('System Design'!$F$8=1,'Hourly Demand and Generation'!J7245*'System Design'!$F$22,IF('System Design'!$F$8=2,'Hourly Demand and Generation'!K7245*'System Design'!$F$22,IF('System Design'!$F$8=3,'Hourly Demand and Generation'!L7245*'System Design'!$F$22)))</f>
        <v>1125</v>
      </c>
      <c r="Q7245" s="32">
        <f t="shared" si="1620"/>
        <v>0</v>
      </c>
      <c r="R7245" s="32">
        <f t="shared" si="1623"/>
        <v>5400</v>
      </c>
      <c r="S7245" s="32">
        <f t="shared" si="1624"/>
        <v>0</v>
      </c>
      <c r="T7245" s="32">
        <f t="shared" si="1625"/>
        <v>21600</v>
      </c>
      <c r="U7245" s="32">
        <f t="shared" si="1626"/>
        <v>0</v>
      </c>
      <c r="V7245" s="32">
        <f t="shared" si="1621"/>
        <v>777.5</v>
      </c>
      <c r="W7245" s="32">
        <f t="shared" si="1627"/>
        <v>777.5</v>
      </c>
      <c r="X7245" s="32">
        <f t="shared" si="1628"/>
        <v>777.5</v>
      </c>
    </row>
    <row r="7246" spans="1:24" x14ac:dyDescent="0.25">
      <c r="A7246" s="2"/>
      <c r="B7246" s="2" t="s">
        <v>11</v>
      </c>
      <c r="C7246" s="2">
        <f t="shared" si="1618"/>
        <v>302</v>
      </c>
      <c r="D7246" s="2">
        <f t="shared" si="1619"/>
        <v>18</v>
      </c>
      <c r="E7246" s="2">
        <f t="shared" si="1622"/>
        <v>7242</v>
      </c>
      <c r="F7246" s="11">
        <v>450</v>
      </c>
      <c r="G7246" s="9">
        <v>5.1200000000000002E-2</v>
      </c>
      <c r="H7246" s="9">
        <v>0.08</v>
      </c>
      <c r="I7246" s="9">
        <v>0.10879999999999999</v>
      </c>
      <c r="J7246" s="9">
        <v>0.42749999999999999</v>
      </c>
      <c r="K7246" s="9">
        <v>0.42749999999999999</v>
      </c>
      <c r="L7246" s="9">
        <v>0.42749999999999999</v>
      </c>
      <c r="N7246" s="32">
        <f>IF('System Design'!$F$8=1,'Hourly Demand and Generation'!G7246*'System Design'!$F$21,IF('System Design'!$F$8=2,'Hourly Demand and Generation'!H7246*'System Design'!$F$21,IF('System Design'!$F$8=3,'Hourly Demand and Generation'!I7246*'System Design'!$F$21)))</f>
        <v>54.4</v>
      </c>
      <c r="O7246" s="32">
        <f>IF('System Design'!$F$8=1,'Hourly Demand and Generation'!J7246*'System Design'!$F$22,IF('System Design'!$F$8=2,'Hourly Demand and Generation'!K7246*'System Design'!$F$22,IF('System Design'!$F$8=3,'Hourly Demand and Generation'!L7246*'System Design'!$F$22)))</f>
        <v>1068.75</v>
      </c>
      <c r="Q7246" s="32">
        <f t="shared" si="1620"/>
        <v>0</v>
      </c>
      <c r="R7246" s="32">
        <f t="shared" si="1623"/>
        <v>5400</v>
      </c>
      <c r="S7246" s="32">
        <f t="shared" si="1624"/>
        <v>0</v>
      </c>
      <c r="T7246" s="32">
        <f t="shared" si="1625"/>
        <v>21600</v>
      </c>
      <c r="U7246" s="32">
        <f t="shared" si="1626"/>
        <v>0</v>
      </c>
      <c r="V7246" s="32">
        <f t="shared" si="1621"/>
        <v>673.15000000000009</v>
      </c>
      <c r="W7246" s="32">
        <f t="shared" si="1627"/>
        <v>673.15000000000009</v>
      </c>
      <c r="X7246" s="32">
        <f t="shared" si="1628"/>
        <v>673.15000000000009</v>
      </c>
    </row>
    <row r="7247" spans="1:24" x14ac:dyDescent="0.25">
      <c r="A7247" s="2"/>
      <c r="B7247" s="2" t="s">
        <v>11</v>
      </c>
      <c r="C7247" s="2">
        <f t="shared" si="1618"/>
        <v>302</v>
      </c>
      <c r="D7247" s="2">
        <f t="shared" si="1619"/>
        <v>19</v>
      </c>
      <c r="E7247" s="2">
        <f t="shared" si="1622"/>
        <v>7243</v>
      </c>
      <c r="F7247" s="11">
        <v>436.5</v>
      </c>
      <c r="G7247" s="9">
        <v>0</v>
      </c>
      <c r="H7247" s="9">
        <v>2.5600000000000001E-2</v>
      </c>
      <c r="I7247" s="9">
        <v>5.1200000000000002E-2</v>
      </c>
      <c r="J7247" s="9">
        <v>0.40500000000000003</v>
      </c>
      <c r="K7247" s="9">
        <v>0.40500000000000003</v>
      </c>
      <c r="L7247" s="9">
        <v>0.40500000000000003</v>
      </c>
      <c r="N7247" s="32">
        <f>IF('System Design'!$F$8=1,'Hourly Demand and Generation'!G7247*'System Design'!$F$21,IF('System Design'!$F$8=2,'Hourly Demand and Generation'!H7247*'System Design'!$F$21,IF('System Design'!$F$8=3,'Hourly Demand and Generation'!I7247*'System Design'!$F$21)))</f>
        <v>25.6</v>
      </c>
      <c r="O7247" s="32">
        <f>IF('System Design'!$F$8=1,'Hourly Demand and Generation'!J7247*'System Design'!$F$22,IF('System Design'!$F$8=2,'Hourly Demand and Generation'!K7247*'System Design'!$F$22,IF('System Design'!$F$8=3,'Hourly Demand and Generation'!L7247*'System Design'!$F$22)))</f>
        <v>1012.5000000000001</v>
      </c>
      <c r="Q7247" s="32">
        <f t="shared" si="1620"/>
        <v>0</v>
      </c>
      <c r="R7247" s="32">
        <f t="shared" si="1623"/>
        <v>5400</v>
      </c>
      <c r="S7247" s="32">
        <f t="shared" si="1624"/>
        <v>0</v>
      </c>
      <c r="T7247" s="32">
        <f t="shared" si="1625"/>
        <v>21600</v>
      </c>
      <c r="U7247" s="32">
        <f t="shared" si="1626"/>
        <v>0</v>
      </c>
      <c r="V7247" s="32">
        <f t="shared" si="1621"/>
        <v>601.60000000000014</v>
      </c>
      <c r="W7247" s="32">
        <f t="shared" si="1627"/>
        <v>601.60000000000014</v>
      </c>
      <c r="X7247" s="32">
        <f t="shared" si="1628"/>
        <v>601.60000000000014</v>
      </c>
    </row>
    <row r="7248" spans="1:24" x14ac:dyDescent="0.25">
      <c r="A7248" s="2"/>
      <c r="B7248" s="2" t="s">
        <v>11</v>
      </c>
      <c r="C7248" s="2">
        <f t="shared" si="1618"/>
        <v>302</v>
      </c>
      <c r="D7248" s="2">
        <f t="shared" si="1619"/>
        <v>20</v>
      </c>
      <c r="E7248" s="2">
        <f t="shared" si="1622"/>
        <v>7244</v>
      </c>
      <c r="F7248" s="11">
        <v>427.5</v>
      </c>
      <c r="G7248" s="9">
        <v>0</v>
      </c>
      <c r="H7248" s="9">
        <v>0</v>
      </c>
      <c r="I7248" s="9">
        <v>0</v>
      </c>
      <c r="J7248" s="9">
        <v>0.40500000000000003</v>
      </c>
      <c r="K7248" s="9">
        <v>0.40500000000000003</v>
      </c>
      <c r="L7248" s="9">
        <v>0.40500000000000003</v>
      </c>
      <c r="N7248" s="32">
        <f>IF('System Design'!$F$8=1,'Hourly Demand and Generation'!G7248*'System Design'!$F$21,IF('System Design'!$F$8=2,'Hourly Demand and Generation'!H7248*'System Design'!$F$21,IF('System Design'!$F$8=3,'Hourly Demand and Generation'!I7248*'System Design'!$F$21)))</f>
        <v>0</v>
      </c>
      <c r="O7248" s="32">
        <f>IF('System Design'!$F$8=1,'Hourly Demand and Generation'!J7248*'System Design'!$F$22,IF('System Design'!$F$8=2,'Hourly Demand and Generation'!K7248*'System Design'!$F$22,IF('System Design'!$F$8=3,'Hourly Demand and Generation'!L7248*'System Design'!$F$22)))</f>
        <v>1012.5000000000001</v>
      </c>
      <c r="Q7248" s="32">
        <f t="shared" si="1620"/>
        <v>0</v>
      </c>
      <c r="R7248" s="32">
        <f t="shared" si="1623"/>
        <v>5400</v>
      </c>
      <c r="S7248" s="32">
        <f t="shared" si="1624"/>
        <v>0</v>
      </c>
      <c r="T7248" s="32">
        <f t="shared" si="1625"/>
        <v>21600</v>
      </c>
      <c r="U7248" s="32">
        <f t="shared" si="1626"/>
        <v>0</v>
      </c>
      <c r="V7248" s="32">
        <f t="shared" si="1621"/>
        <v>585.00000000000011</v>
      </c>
      <c r="W7248" s="32">
        <f t="shared" si="1627"/>
        <v>585.00000000000011</v>
      </c>
      <c r="X7248" s="32">
        <f t="shared" si="1628"/>
        <v>585.00000000000011</v>
      </c>
    </row>
    <row r="7249" spans="1:24" x14ac:dyDescent="0.25">
      <c r="A7249" s="2"/>
      <c r="B7249" s="2" t="s">
        <v>11</v>
      </c>
      <c r="C7249" s="2">
        <f t="shared" si="1618"/>
        <v>302</v>
      </c>
      <c r="D7249" s="2">
        <f t="shared" si="1619"/>
        <v>21</v>
      </c>
      <c r="E7249" s="2">
        <f t="shared" si="1622"/>
        <v>7245</v>
      </c>
      <c r="F7249" s="11">
        <v>405</v>
      </c>
      <c r="G7249" s="9">
        <v>0</v>
      </c>
      <c r="H7249" s="9">
        <v>0</v>
      </c>
      <c r="I7249" s="9">
        <v>0</v>
      </c>
      <c r="J7249" s="9">
        <v>0.40500000000000003</v>
      </c>
      <c r="K7249" s="9">
        <v>0.40500000000000003</v>
      </c>
      <c r="L7249" s="9">
        <v>0.40500000000000003</v>
      </c>
      <c r="N7249" s="32">
        <f>IF('System Design'!$F$8=1,'Hourly Demand and Generation'!G7249*'System Design'!$F$21,IF('System Design'!$F$8=2,'Hourly Demand and Generation'!H7249*'System Design'!$F$21,IF('System Design'!$F$8=3,'Hourly Demand and Generation'!I7249*'System Design'!$F$21)))</f>
        <v>0</v>
      </c>
      <c r="O7249" s="32">
        <f>IF('System Design'!$F$8=1,'Hourly Demand and Generation'!J7249*'System Design'!$F$22,IF('System Design'!$F$8=2,'Hourly Demand and Generation'!K7249*'System Design'!$F$22,IF('System Design'!$F$8=3,'Hourly Demand and Generation'!L7249*'System Design'!$F$22)))</f>
        <v>1012.5000000000001</v>
      </c>
      <c r="Q7249" s="32">
        <f t="shared" si="1620"/>
        <v>0</v>
      </c>
      <c r="R7249" s="32">
        <f t="shared" si="1623"/>
        <v>5400</v>
      </c>
      <c r="S7249" s="32">
        <f t="shared" si="1624"/>
        <v>0</v>
      </c>
      <c r="T7249" s="32">
        <f t="shared" si="1625"/>
        <v>21600</v>
      </c>
      <c r="U7249" s="32">
        <f t="shared" si="1626"/>
        <v>0</v>
      </c>
      <c r="V7249" s="32">
        <f t="shared" si="1621"/>
        <v>607.50000000000011</v>
      </c>
      <c r="W7249" s="32">
        <f t="shared" si="1627"/>
        <v>607.50000000000011</v>
      </c>
      <c r="X7249" s="32">
        <f t="shared" si="1628"/>
        <v>607.50000000000011</v>
      </c>
    </row>
    <row r="7250" spans="1:24" x14ac:dyDescent="0.25">
      <c r="A7250" s="2"/>
      <c r="B7250" s="2" t="s">
        <v>11</v>
      </c>
      <c r="C7250" s="2">
        <f t="shared" si="1618"/>
        <v>302</v>
      </c>
      <c r="D7250" s="2">
        <f t="shared" si="1619"/>
        <v>22</v>
      </c>
      <c r="E7250" s="2">
        <f t="shared" si="1622"/>
        <v>7246</v>
      </c>
      <c r="F7250" s="11">
        <v>382.5</v>
      </c>
      <c r="G7250" s="9">
        <v>0</v>
      </c>
      <c r="H7250" s="9">
        <v>0</v>
      </c>
      <c r="I7250" s="9">
        <v>0</v>
      </c>
      <c r="J7250" s="9">
        <v>0.42749999999999999</v>
      </c>
      <c r="K7250" s="9">
        <v>0.42749999999999999</v>
      </c>
      <c r="L7250" s="9">
        <v>0.42749999999999999</v>
      </c>
      <c r="N7250" s="32">
        <f>IF('System Design'!$F$8=1,'Hourly Demand and Generation'!G7250*'System Design'!$F$21,IF('System Design'!$F$8=2,'Hourly Demand and Generation'!H7250*'System Design'!$F$21,IF('System Design'!$F$8=3,'Hourly Demand and Generation'!I7250*'System Design'!$F$21)))</f>
        <v>0</v>
      </c>
      <c r="O7250" s="32">
        <f>IF('System Design'!$F$8=1,'Hourly Demand and Generation'!J7250*'System Design'!$F$22,IF('System Design'!$F$8=2,'Hourly Demand and Generation'!K7250*'System Design'!$F$22,IF('System Design'!$F$8=3,'Hourly Demand and Generation'!L7250*'System Design'!$F$22)))</f>
        <v>1068.75</v>
      </c>
      <c r="Q7250" s="32">
        <f t="shared" si="1620"/>
        <v>0</v>
      </c>
      <c r="R7250" s="32">
        <f t="shared" si="1623"/>
        <v>5400</v>
      </c>
      <c r="S7250" s="32">
        <f t="shared" si="1624"/>
        <v>0</v>
      </c>
      <c r="T7250" s="32">
        <f t="shared" si="1625"/>
        <v>21600</v>
      </c>
      <c r="U7250" s="32">
        <f t="shared" si="1626"/>
        <v>0</v>
      </c>
      <c r="V7250" s="32">
        <f t="shared" si="1621"/>
        <v>686.25</v>
      </c>
      <c r="W7250" s="32">
        <f t="shared" si="1627"/>
        <v>686.25</v>
      </c>
      <c r="X7250" s="32">
        <f t="shared" si="1628"/>
        <v>686.25</v>
      </c>
    </row>
    <row r="7251" spans="1:24" x14ac:dyDescent="0.25">
      <c r="A7251" s="2"/>
      <c r="B7251" s="2" t="s">
        <v>11</v>
      </c>
      <c r="C7251" s="2">
        <f t="shared" si="1618"/>
        <v>302</v>
      </c>
      <c r="D7251" s="2">
        <f t="shared" si="1619"/>
        <v>23</v>
      </c>
      <c r="E7251" s="2">
        <f t="shared" si="1622"/>
        <v>7247</v>
      </c>
      <c r="F7251" s="11">
        <v>360</v>
      </c>
      <c r="G7251" s="9">
        <v>0</v>
      </c>
      <c r="H7251" s="9">
        <v>0</v>
      </c>
      <c r="I7251" s="9">
        <v>0</v>
      </c>
      <c r="J7251" s="9">
        <v>0.36</v>
      </c>
      <c r="K7251" s="9">
        <v>0.36</v>
      </c>
      <c r="L7251" s="9">
        <v>0.36</v>
      </c>
      <c r="N7251" s="32">
        <f>IF('System Design'!$F$8=1,'Hourly Demand and Generation'!G7251*'System Design'!$F$21,IF('System Design'!$F$8=2,'Hourly Demand and Generation'!H7251*'System Design'!$F$21,IF('System Design'!$F$8=3,'Hourly Demand and Generation'!I7251*'System Design'!$F$21)))</f>
        <v>0</v>
      </c>
      <c r="O7251" s="32">
        <f>IF('System Design'!$F$8=1,'Hourly Demand and Generation'!J7251*'System Design'!$F$22,IF('System Design'!$F$8=2,'Hourly Demand and Generation'!K7251*'System Design'!$F$22,IF('System Design'!$F$8=3,'Hourly Demand and Generation'!L7251*'System Design'!$F$22)))</f>
        <v>900</v>
      </c>
      <c r="Q7251" s="32">
        <f t="shared" si="1620"/>
        <v>0</v>
      </c>
      <c r="R7251" s="32">
        <f t="shared" si="1623"/>
        <v>5400</v>
      </c>
      <c r="S7251" s="32">
        <f t="shared" si="1624"/>
        <v>0</v>
      </c>
      <c r="T7251" s="32">
        <f t="shared" si="1625"/>
        <v>21600</v>
      </c>
      <c r="U7251" s="32">
        <f t="shared" si="1626"/>
        <v>0</v>
      </c>
      <c r="V7251" s="32">
        <f t="shared" si="1621"/>
        <v>540</v>
      </c>
      <c r="W7251" s="32">
        <f t="shared" si="1627"/>
        <v>540</v>
      </c>
      <c r="X7251" s="32">
        <f t="shared" si="1628"/>
        <v>540</v>
      </c>
    </row>
    <row r="7252" spans="1:24" x14ac:dyDescent="0.25">
      <c r="A7252" s="2"/>
      <c r="B7252" s="2" t="s">
        <v>11</v>
      </c>
      <c r="C7252" s="2">
        <f t="shared" si="1618"/>
        <v>302</v>
      </c>
      <c r="D7252" s="2">
        <f t="shared" si="1619"/>
        <v>24</v>
      </c>
      <c r="E7252" s="2">
        <f t="shared" si="1622"/>
        <v>7248</v>
      </c>
      <c r="F7252" s="11">
        <v>315</v>
      </c>
      <c r="G7252" s="9">
        <v>0</v>
      </c>
      <c r="H7252" s="9">
        <v>0</v>
      </c>
      <c r="I7252" s="9">
        <v>0</v>
      </c>
      <c r="J7252" s="9">
        <v>0.36</v>
      </c>
      <c r="K7252" s="9">
        <v>0.36</v>
      </c>
      <c r="L7252" s="9">
        <v>0.36</v>
      </c>
      <c r="N7252" s="32">
        <f>IF('System Design'!$F$8=1,'Hourly Demand and Generation'!G7252*'System Design'!$F$21,IF('System Design'!$F$8=2,'Hourly Demand and Generation'!H7252*'System Design'!$F$21,IF('System Design'!$F$8=3,'Hourly Demand and Generation'!I7252*'System Design'!$F$21)))</f>
        <v>0</v>
      </c>
      <c r="O7252" s="32">
        <f>IF('System Design'!$F$8=1,'Hourly Demand and Generation'!J7252*'System Design'!$F$22,IF('System Design'!$F$8=2,'Hourly Demand and Generation'!K7252*'System Design'!$F$22,IF('System Design'!$F$8=3,'Hourly Demand and Generation'!L7252*'System Design'!$F$22)))</f>
        <v>900</v>
      </c>
      <c r="Q7252" s="32">
        <f t="shared" si="1620"/>
        <v>0</v>
      </c>
      <c r="R7252" s="32">
        <f t="shared" si="1623"/>
        <v>5400</v>
      </c>
      <c r="S7252" s="32">
        <f t="shared" si="1624"/>
        <v>0</v>
      </c>
      <c r="T7252" s="32">
        <f t="shared" si="1625"/>
        <v>21600</v>
      </c>
      <c r="U7252" s="32">
        <f t="shared" si="1626"/>
        <v>0</v>
      </c>
      <c r="V7252" s="32">
        <f t="shared" si="1621"/>
        <v>585</v>
      </c>
      <c r="W7252" s="32">
        <f t="shared" si="1627"/>
        <v>585</v>
      </c>
      <c r="X7252" s="32">
        <f t="shared" si="1628"/>
        <v>585</v>
      </c>
    </row>
    <row r="7253" spans="1:24" x14ac:dyDescent="0.25">
      <c r="A7253" s="2"/>
      <c r="B7253" s="2" t="s">
        <v>11</v>
      </c>
      <c r="C7253" s="2">
        <f>C7252+1</f>
        <v>303</v>
      </c>
      <c r="D7253" s="2">
        <v>1</v>
      </c>
      <c r="E7253" s="2">
        <f t="shared" si="1622"/>
        <v>7249</v>
      </c>
      <c r="F7253" s="11">
        <v>277.60500802286799</v>
      </c>
      <c r="G7253" s="9">
        <v>0</v>
      </c>
      <c r="H7253" s="9">
        <v>0</v>
      </c>
      <c r="I7253" s="9">
        <v>0</v>
      </c>
      <c r="J7253" s="9">
        <v>0.22805432079069701</v>
      </c>
      <c r="K7253" s="9">
        <v>0.22805432079069701</v>
      </c>
      <c r="L7253" s="9">
        <v>0.45</v>
      </c>
      <c r="N7253" s="32">
        <f>IF('System Design'!$F$8=1,'Hourly Demand and Generation'!G7253*'System Design'!$F$21,IF('System Design'!$F$8=2,'Hourly Demand and Generation'!H7253*'System Design'!$F$21,IF('System Design'!$F$8=3,'Hourly Demand and Generation'!I7253*'System Design'!$F$21)))</f>
        <v>0</v>
      </c>
      <c r="O7253" s="32">
        <f>IF('System Design'!$F$8=1,'Hourly Demand and Generation'!J7253*'System Design'!$F$22,IF('System Design'!$F$8=2,'Hourly Demand and Generation'!K7253*'System Design'!$F$22,IF('System Design'!$F$8=3,'Hourly Demand and Generation'!L7253*'System Design'!$F$22)))</f>
        <v>1125</v>
      </c>
      <c r="Q7253" s="32">
        <f t="shared" si="1620"/>
        <v>0</v>
      </c>
      <c r="R7253" s="32">
        <f t="shared" si="1623"/>
        <v>5400</v>
      </c>
      <c r="S7253" s="32">
        <f t="shared" si="1624"/>
        <v>0</v>
      </c>
      <c r="T7253" s="32">
        <f t="shared" si="1625"/>
        <v>21600</v>
      </c>
      <c r="U7253" s="32">
        <f t="shared" si="1626"/>
        <v>0</v>
      </c>
      <c r="V7253" s="32">
        <f t="shared" si="1621"/>
        <v>847.39499197713201</v>
      </c>
      <c r="W7253" s="32">
        <f t="shared" si="1627"/>
        <v>847.39499197713201</v>
      </c>
      <c r="X7253" s="32">
        <f t="shared" si="1628"/>
        <v>847.39499197713201</v>
      </c>
    </row>
    <row r="7254" spans="1:24" x14ac:dyDescent="0.25">
      <c r="A7254" s="2"/>
      <c r="B7254" s="2" t="s">
        <v>11</v>
      </c>
      <c r="C7254" s="2">
        <f>C7253</f>
        <v>303</v>
      </c>
      <c r="D7254" s="2">
        <f>D7253+1</f>
        <v>2</v>
      </c>
      <c r="E7254" s="2">
        <f t="shared" si="1622"/>
        <v>7250</v>
      </c>
      <c r="F7254" s="11">
        <v>254.471257354296</v>
      </c>
      <c r="G7254" s="9">
        <v>0</v>
      </c>
      <c r="H7254" s="9">
        <v>0</v>
      </c>
      <c r="I7254" s="9">
        <v>0</v>
      </c>
      <c r="J7254" s="9">
        <v>0.205248888711627</v>
      </c>
      <c r="K7254" s="9">
        <v>0.205248888711627</v>
      </c>
      <c r="L7254" s="9">
        <v>0.40500000000000003</v>
      </c>
      <c r="N7254" s="32">
        <f>IF('System Design'!$F$8=1,'Hourly Demand and Generation'!G7254*'System Design'!$F$21,IF('System Design'!$F$8=2,'Hourly Demand and Generation'!H7254*'System Design'!$F$21,IF('System Design'!$F$8=3,'Hourly Demand and Generation'!I7254*'System Design'!$F$21)))</f>
        <v>0</v>
      </c>
      <c r="O7254" s="32">
        <f>IF('System Design'!$F$8=1,'Hourly Demand and Generation'!J7254*'System Design'!$F$22,IF('System Design'!$F$8=2,'Hourly Demand and Generation'!K7254*'System Design'!$F$22,IF('System Design'!$F$8=3,'Hourly Demand and Generation'!L7254*'System Design'!$F$22)))</f>
        <v>1012.5000000000001</v>
      </c>
      <c r="Q7254" s="32">
        <f t="shared" si="1620"/>
        <v>0</v>
      </c>
      <c r="R7254" s="32">
        <f t="shared" si="1623"/>
        <v>5400</v>
      </c>
      <c r="S7254" s="32">
        <f t="shared" si="1624"/>
        <v>0</v>
      </c>
      <c r="T7254" s="32">
        <f t="shared" si="1625"/>
        <v>21600</v>
      </c>
      <c r="U7254" s="32">
        <f t="shared" si="1626"/>
        <v>0</v>
      </c>
      <c r="V7254" s="32">
        <f t="shared" si="1621"/>
        <v>758.02874264570414</v>
      </c>
      <c r="W7254" s="32">
        <f t="shared" si="1627"/>
        <v>758.02874264570414</v>
      </c>
      <c r="X7254" s="32">
        <f t="shared" si="1628"/>
        <v>758.02874264570414</v>
      </c>
    </row>
    <row r="7255" spans="1:24" x14ac:dyDescent="0.25">
      <c r="A7255" s="2"/>
      <c r="B7255" s="2" t="s">
        <v>11</v>
      </c>
      <c r="C7255" s="2">
        <f t="shared" ref="C7255:C7276" si="1629">C7254</f>
        <v>303</v>
      </c>
      <c r="D7255" s="2">
        <f t="shared" ref="D7255:D7276" si="1630">D7254+1</f>
        <v>3</v>
      </c>
      <c r="E7255" s="2">
        <f t="shared" si="1622"/>
        <v>7251</v>
      </c>
      <c r="F7255" s="11">
        <v>231.33750668572401</v>
      </c>
      <c r="G7255" s="9">
        <v>0</v>
      </c>
      <c r="H7255" s="9">
        <v>0</v>
      </c>
      <c r="I7255" s="9">
        <v>0</v>
      </c>
      <c r="J7255" s="9">
        <v>0.205248888711627</v>
      </c>
      <c r="K7255" s="9">
        <v>0.205248888711627</v>
      </c>
      <c r="L7255" s="9">
        <v>0.40500000000000003</v>
      </c>
      <c r="N7255" s="32">
        <f>IF('System Design'!$F$8=1,'Hourly Demand and Generation'!G7255*'System Design'!$F$21,IF('System Design'!$F$8=2,'Hourly Demand and Generation'!H7255*'System Design'!$F$21,IF('System Design'!$F$8=3,'Hourly Demand and Generation'!I7255*'System Design'!$F$21)))</f>
        <v>0</v>
      </c>
      <c r="O7255" s="32">
        <f>IF('System Design'!$F$8=1,'Hourly Demand and Generation'!J7255*'System Design'!$F$22,IF('System Design'!$F$8=2,'Hourly Demand and Generation'!K7255*'System Design'!$F$22,IF('System Design'!$F$8=3,'Hourly Demand and Generation'!L7255*'System Design'!$F$22)))</f>
        <v>1012.5000000000001</v>
      </c>
      <c r="Q7255" s="32">
        <f t="shared" si="1620"/>
        <v>0</v>
      </c>
      <c r="R7255" s="32">
        <f t="shared" si="1623"/>
        <v>5400</v>
      </c>
      <c r="S7255" s="32">
        <f t="shared" si="1624"/>
        <v>0</v>
      </c>
      <c r="T7255" s="32">
        <f t="shared" si="1625"/>
        <v>21600</v>
      </c>
      <c r="U7255" s="32">
        <f t="shared" si="1626"/>
        <v>0</v>
      </c>
      <c r="V7255" s="32">
        <f t="shared" si="1621"/>
        <v>781.16249331427616</v>
      </c>
      <c r="W7255" s="32">
        <f t="shared" si="1627"/>
        <v>781.16249331427616</v>
      </c>
      <c r="X7255" s="32">
        <f t="shared" si="1628"/>
        <v>781.16249331427616</v>
      </c>
    </row>
    <row r="7256" spans="1:24" x14ac:dyDescent="0.25">
      <c r="A7256" s="2"/>
      <c r="B7256" s="2" t="s">
        <v>11</v>
      </c>
      <c r="C7256" s="2">
        <f t="shared" si="1629"/>
        <v>303</v>
      </c>
      <c r="D7256" s="2">
        <f t="shared" si="1630"/>
        <v>4</v>
      </c>
      <c r="E7256" s="2">
        <f t="shared" si="1622"/>
        <v>7252</v>
      </c>
      <c r="F7256" s="11">
        <v>277.60500802286799</v>
      </c>
      <c r="G7256" s="9">
        <v>0</v>
      </c>
      <c r="H7256" s="9">
        <v>0</v>
      </c>
      <c r="I7256" s="9">
        <v>0</v>
      </c>
      <c r="J7256" s="9">
        <v>0.22805432079069701</v>
      </c>
      <c r="K7256" s="9">
        <v>0.22805432079069701</v>
      </c>
      <c r="L7256" s="9">
        <v>0.45</v>
      </c>
      <c r="N7256" s="32">
        <f>IF('System Design'!$F$8=1,'Hourly Demand and Generation'!G7256*'System Design'!$F$21,IF('System Design'!$F$8=2,'Hourly Demand and Generation'!H7256*'System Design'!$F$21,IF('System Design'!$F$8=3,'Hourly Demand and Generation'!I7256*'System Design'!$F$21)))</f>
        <v>0</v>
      </c>
      <c r="O7256" s="32">
        <f>IF('System Design'!$F$8=1,'Hourly Demand and Generation'!J7256*'System Design'!$F$22,IF('System Design'!$F$8=2,'Hourly Demand and Generation'!K7256*'System Design'!$F$22,IF('System Design'!$F$8=3,'Hourly Demand and Generation'!L7256*'System Design'!$F$22)))</f>
        <v>1125</v>
      </c>
      <c r="Q7256" s="32">
        <f t="shared" si="1620"/>
        <v>0</v>
      </c>
      <c r="R7256" s="32">
        <f t="shared" si="1623"/>
        <v>5400</v>
      </c>
      <c r="S7256" s="32">
        <f t="shared" si="1624"/>
        <v>0</v>
      </c>
      <c r="T7256" s="32">
        <f t="shared" si="1625"/>
        <v>21600</v>
      </c>
      <c r="U7256" s="32">
        <f t="shared" si="1626"/>
        <v>0</v>
      </c>
      <c r="V7256" s="32">
        <f t="shared" si="1621"/>
        <v>847.39499197713201</v>
      </c>
      <c r="W7256" s="32">
        <f t="shared" si="1627"/>
        <v>847.39499197713201</v>
      </c>
      <c r="X7256" s="32">
        <f t="shared" si="1628"/>
        <v>847.39499197713201</v>
      </c>
    </row>
    <row r="7257" spans="1:24" x14ac:dyDescent="0.25">
      <c r="A7257" s="2"/>
      <c r="B7257" s="2" t="s">
        <v>11</v>
      </c>
      <c r="C7257" s="2">
        <f t="shared" si="1629"/>
        <v>303</v>
      </c>
      <c r="D7257" s="2">
        <f t="shared" si="1630"/>
        <v>5</v>
      </c>
      <c r="E7257" s="2">
        <f t="shared" si="1622"/>
        <v>7253</v>
      </c>
      <c r="F7257" s="11">
        <v>300.73875869144098</v>
      </c>
      <c r="G7257" s="9">
        <v>0</v>
      </c>
      <c r="H7257" s="9">
        <v>2.5600000000000001E-2</v>
      </c>
      <c r="I7257" s="9">
        <v>5.1200000000000002E-2</v>
      </c>
      <c r="J7257" s="9">
        <v>0.18244345663255801</v>
      </c>
      <c r="K7257" s="9">
        <v>0.18244345663255801</v>
      </c>
      <c r="L7257" s="9">
        <v>0.36</v>
      </c>
      <c r="N7257" s="32">
        <f>IF('System Design'!$F$8=1,'Hourly Demand and Generation'!G7257*'System Design'!$F$21,IF('System Design'!$F$8=2,'Hourly Demand and Generation'!H7257*'System Design'!$F$21,IF('System Design'!$F$8=3,'Hourly Demand and Generation'!I7257*'System Design'!$F$21)))</f>
        <v>25.6</v>
      </c>
      <c r="O7257" s="32">
        <f>IF('System Design'!$F$8=1,'Hourly Demand and Generation'!J7257*'System Design'!$F$22,IF('System Design'!$F$8=2,'Hourly Demand and Generation'!K7257*'System Design'!$F$22,IF('System Design'!$F$8=3,'Hourly Demand and Generation'!L7257*'System Design'!$F$22)))</f>
        <v>900</v>
      </c>
      <c r="Q7257" s="32">
        <f t="shared" si="1620"/>
        <v>0</v>
      </c>
      <c r="R7257" s="32">
        <f t="shared" si="1623"/>
        <v>5400</v>
      </c>
      <c r="S7257" s="32">
        <f t="shared" si="1624"/>
        <v>0</v>
      </c>
      <c r="T7257" s="32">
        <f t="shared" si="1625"/>
        <v>21600</v>
      </c>
      <c r="U7257" s="32">
        <f t="shared" si="1626"/>
        <v>0</v>
      </c>
      <c r="V7257" s="32">
        <f t="shared" si="1621"/>
        <v>624.8612413085591</v>
      </c>
      <c r="W7257" s="32">
        <f t="shared" si="1627"/>
        <v>624.8612413085591</v>
      </c>
      <c r="X7257" s="32">
        <f t="shared" si="1628"/>
        <v>624.8612413085591</v>
      </c>
    </row>
    <row r="7258" spans="1:24" x14ac:dyDescent="0.25">
      <c r="A7258" s="2"/>
      <c r="B7258" s="2" t="s">
        <v>11</v>
      </c>
      <c r="C7258" s="2">
        <f t="shared" si="1629"/>
        <v>303</v>
      </c>
      <c r="D7258" s="2">
        <f t="shared" si="1630"/>
        <v>6</v>
      </c>
      <c r="E7258" s="2">
        <f t="shared" si="1622"/>
        <v>7254</v>
      </c>
      <c r="F7258" s="11">
        <v>323.872509360013</v>
      </c>
      <c r="G7258" s="9">
        <v>3.6693832324760603E-2</v>
      </c>
      <c r="H7258" s="9">
        <v>0.08</v>
      </c>
      <c r="I7258" s="9">
        <v>0.10879999999999999</v>
      </c>
      <c r="J7258" s="9">
        <v>0.18244345663255801</v>
      </c>
      <c r="K7258" s="9">
        <v>0.18244345663255801</v>
      </c>
      <c r="L7258" s="9">
        <v>0.36</v>
      </c>
      <c r="N7258" s="32">
        <f>IF('System Design'!$F$8=1,'Hourly Demand and Generation'!G7258*'System Design'!$F$21,IF('System Design'!$F$8=2,'Hourly Demand and Generation'!H7258*'System Design'!$F$21,IF('System Design'!$F$8=3,'Hourly Demand and Generation'!I7258*'System Design'!$F$21)))</f>
        <v>54.4</v>
      </c>
      <c r="O7258" s="32">
        <f>IF('System Design'!$F$8=1,'Hourly Demand and Generation'!J7258*'System Design'!$F$22,IF('System Design'!$F$8=2,'Hourly Demand and Generation'!K7258*'System Design'!$F$22,IF('System Design'!$F$8=3,'Hourly Demand and Generation'!L7258*'System Design'!$F$22)))</f>
        <v>900</v>
      </c>
      <c r="Q7258" s="32">
        <f t="shared" si="1620"/>
        <v>0</v>
      </c>
      <c r="R7258" s="32">
        <f t="shared" si="1623"/>
        <v>5400</v>
      </c>
      <c r="S7258" s="32">
        <f t="shared" si="1624"/>
        <v>0</v>
      </c>
      <c r="T7258" s="32">
        <f t="shared" si="1625"/>
        <v>21600</v>
      </c>
      <c r="U7258" s="32">
        <f t="shared" si="1626"/>
        <v>0</v>
      </c>
      <c r="V7258" s="32">
        <f t="shared" si="1621"/>
        <v>630.52749063998704</v>
      </c>
      <c r="W7258" s="32">
        <f t="shared" si="1627"/>
        <v>630.52749063998704</v>
      </c>
      <c r="X7258" s="32">
        <f t="shared" si="1628"/>
        <v>630.52749063998704</v>
      </c>
    </row>
    <row r="7259" spans="1:24" x14ac:dyDescent="0.25">
      <c r="A7259" s="2"/>
      <c r="B7259" s="2" t="s">
        <v>11</v>
      </c>
      <c r="C7259" s="2">
        <f t="shared" si="1629"/>
        <v>303</v>
      </c>
      <c r="D7259" s="2">
        <f t="shared" si="1630"/>
        <v>7</v>
      </c>
      <c r="E7259" s="2">
        <f t="shared" si="1622"/>
        <v>7255</v>
      </c>
      <c r="F7259" s="11">
        <v>347.00626002858598</v>
      </c>
      <c r="G7259" s="9">
        <v>7.79743936901163E-2</v>
      </c>
      <c r="H7259" s="9">
        <v>0.13439999999999999</v>
      </c>
      <c r="I7259" s="9">
        <v>0.16</v>
      </c>
      <c r="J7259" s="9">
        <v>0.205248888711627</v>
      </c>
      <c r="K7259" s="9">
        <v>0.205248888711627</v>
      </c>
      <c r="L7259" s="9">
        <v>0.40500000000000003</v>
      </c>
      <c r="N7259" s="32">
        <f>IF('System Design'!$F$8=1,'Hourly Demand and Generation'!G7259*'System Design'!$F$21,IF('System Design'!$F$8=2,'Hourly Demand and Generation'!H7259*'System Design'!$F$21,IF('System Design'!$F$8=3,'Hourly Demand and Generation'!I7259*'System Design'!$F$21)))</f>
        <v>80</v>
      </c>
      <c r="O7259" s="32">
        <f>IF('System Design'!$F$8=1,'Hourly Demand and Generation'!J7259*'System Design'!$F$22,IF('System Design'!$F$8=2,'Hourly Demand and Generation'!K7259*'System Design'!$F$22,IF('System Design'!$F$8=3,'Hourly Demand and Generation'!L7259*'System Design'!$F$22)))</f>
        <v>1012.5000000000001</v>
      </c>
      <c r="Q7259" s="32">
        <f t="shared" si="1620"/>
        <v>0</v>
      </c>
      <c r="R7259" s="32">
        <f t="shared" si="1623"/>
        <v>5400</v>
      </c>
      <c r="S7259" s="32">
        <f t="shared" si="1624"/>
        <v>0</v>
      </c>
      <c r="T7259" s="32">
        <f t="shared" si="1625"/>
        <v>21600</v>
      </c>
      <c r="U7259" s="32">
        <f t="shared" si="1626"/>
        <v>0</v>
      </c>
      <c r="V7259" s="32">
        <f t="shared" si="1621"/>
        <v>745.49373997141402</v>
      </c>
      <c r="W7259" s="32">
        <f t="shared" si="1627"/>
        <v>745.49373997141402</v>
      </c>
      <c r="X7259" s="32">
        <f t="shared" si="1628"/>
        <v>745.49373997141402</v>
      </c>
    </row>
    <row r="7260" spans="1:24" x14ac:dyDescent="0.25">
      <c r="A7260" s="2"/>
      <c r="B7260" s="2" t="s">
        <v>11</v>
      </c>
      <c r="C7260" s="2">
        <f t="shared" si="1629"/>
        <v>303</v>
      </c>
      <c r="D7260" s="2">
        <f t="shared" si="1630"/>
        <v>8</v>
      </c>
      <c r="E7260" s="2">
        <f t="shared" si="1622"/>
        <v>7256</v>
      </c>
      <c r="F7260" s="11">
        <v>370.140010697158</v>
      </c>
      <c r="G7260" s="9">
        <v>0.15136205833963801</v>
      </c>
      <c r="H7260" s="9">
        <v>0.24</v>
      </c>
      <c r="I7260" s="9">
        <v>0.26879999999999998</v>
      </c>
      <c r="J7260" s="9">
        <v>0.205248888711627</v>
      </c>
      <c r="K7260" s="9">
        <v>0.205248888711627</v>
      </c>
      <c r="L7260" s="9">
        <v>0.40500000000000003</v>
      </c>
      <c r="N7260" s="32">
        <f>IF('System Design'!$F$8=1,'Hourly Demand and Generation'!G7260*'System Design'!$F$21,IF('System Design'!$F$8=2,'Hourly Demand and Generation'!H7260*'System Design'!$F$21,IF('System Design'!$F$8=3,'Hourly Demand and Generation'!I7260*'System Design'!$F$21)))</f>
        <v>134.4</v>
      </c>
      <c r="O7260" s="32">
        <f>IF('System Design'!$F$8=1,'Hourly Demand and Generation'!J7260*'System Design'!$F$22,IF('System Design'!$F$8=2,'Hourly Demand and Generation'!K7260*'System Design'!$F$22,IF('System Design'!$F$8=3,'Hourly Demand and Generation'!L7260*'System Design'!$F$22)))</f>
        <v>1012.5000000000001</v>
      </c>
      <c r="Q7260" s="32">
        <f t="shared" si="1620"/>
        <v>0</v>
      </c>
      <c r="R7260" s="32">
        <f t="shared" si="1623"/>
        <v>5400</v>
      </c>
      <c r="S7260" s="32">
        <f t="shared" si="1624"/>
        <v>0</v>
      </c>
      <c r="T7260" s="32">
        <f t="shared" si="1625"/>
        <v>21600</v>
      </c>
      <c r="U7260" s="32">
        <f t="shared" si="1626"/>
        <v>0</v>
      </c>
      <c r="V7260" s="32">
        <f t="shared" si="1621"/>
        <v>776.75998930284209</v>
      </c>
      <c r="W7260" s="32">
        <f t="shared" si="1627"/>
        <v>776.75998930284209</v>
      </c>
      <c r="X7260" s="32">
        <f t="shared" si="1628"/>
        <v>776.75998930284209</v>
      </c>
    </row>
    <row r="7261" spans="1:24" x14ac:dyDescent="0.25">
      <c r="A7261" s="2"/>
      <c r="B7261" s="2" t="s">
        <v>11</v>
      </c>
      <c r="C7261" s="2">
        <f t="shared" si="1629"/>
        <v>303</v>
      </c>
      <c r="D7261" s="2">
        <f t="shared" si="1630"/>
        <v>9</v>
      </c>
      <c r="E7261" s="2">
        <f t="shared" si="1622"/>
        <v>7257</v>
      </c>
      <c r="F7261" s="11">
        <v>370.140010697158</v>
      </c>
      <c r="G7261" s="9">
        <v>0.229336452029754</v>
      </c>
      <c r="H7261" s="9">
        <v>0.34560000000000002</v>
      </c>
      <c r="I7261" s="9">
        <v>0.37119999999999997</v>
      </c>
      <c r="J7261" s="9">
        <v>0.18244345663255801</v>
      </c>
      <c r="K7261" s="9">
        <v>0.18244345663255801</v>
      </c>
      <c r="L7261" s="9">
        <v>0.36</v>
      </c>
      <c r="N7261" s="32">
        <f>IF('System Design'!$F$8=1,'Hourly Demand and Generation'!G7261*'System Design'!$F$21,IF('System Design'!$F$8=2,'Hourly Demand and Generation'!H7261*'System Design'!$F$21,IF('System Design'!$F$8=3,'Hourly Demand and Generation'!I7261*'System Design'!$F$21)))</f>
        <v>185.6</v>
      </c>
      <c r="O7261" s="32">
        <f>IF('System Design'!$F$8=1,'Hourly Demand and Generation'!J7261*'System Design'!$F$22,IF('System Design'!$F$8=2,'Hourly Demand and Generation'!K7261*'System Design'!$F$22,IF('System Design'!$F$8=3,'Hourly Demand and Generation'!L7261*'System Design'!$F$22)))</f>
        <v>900</v>
      </c>
      <c r="Q7261" s="32">
        <f t="shared" si="1620"/>
        <v>0</v>
      </c>
      <c r="R7261" s="32">
        <f t="shared" si="1623"/>
        <v>5400</v>
      </c>
      <c r="S7261" s="32">
        <f t="shared" si="1624"/>
        <v>0</v>
      </c>
      <c r="T7261" s="32">
        <f t="shared" si="1625"/>
        <v>21600</v>
      </c>
      <c r="U7261" s="32">
        <f t="shared" si="1626"/>
        <v>0</v>
      </c>
      <c r="V7261" s="32">
        <f t="shared" si="1621"/>
        <v>715.4599893028419</v>
      </c>
      <c r="W7261" s="32">
        <f t="shared" si="1627"/>
        <v>715.4599893028419</v>
      </c>
      <c r="X7261" s="32">
        <f t="shared" si="1628"/>
        <v>715.4599893028419</v>
      </c>
    </row>
    <row r="7262" spans="1:24" x14ac:dyDescent="0.25">
      <c r="A7262" s="2"/>
      <c r="B7262" s="2" t="s">
        <v>11</v>
      </c>
      <c r="C7262" s="2">
        <f t="shared" si="1629"/>
        <v>303</v>
      </c>
      <c r="D7262" s="2">
        <f t="shared" si="1630"/>
        <v>10</v>
      </c>
      <c r="E7262" s="2">
        <f t="shared" si="1622"/>
        <v>7258</v>
      </c>
      <c r="F7262" s="11">
        <v>360.88651042972901</v>
      </c>
      <c r="G7262" s="9">
        <v>0.30731084571987</v>
      </c>
      <c r="H7262" s="9">
        <v>0.45440000000000003</v>
      </c>
      <c r="I7262" s="9">
        <v>0.48</v>
      </c>
      <c r="J7262" s="9">
        <v>0.205248888711627</v>
      </c>
      <c r="K7262" s="9">
        <v>0.205248888711627</v>
      </c>
      <c r="L7262" s="9">
        <v>0.40500000000000003</v>
      </c>
      <c r="N7262" s="32">
        <f>IF('System Design'!$F$8=1,'Hourly Demand and Generation'!G7262*'System Design'!$F$21,IF('System Design'!$F$8=2,'Hourly Demand and Generation'!H7262*'System Design'!$F$21,IF('System Design'!$F$8=3,'Hourly Demand and Generation'!I7262*'System Design'!$F$21)))</f>
        <v>240</v>
      </c>
      <c r="O7262" s="32">
        <f>IF('System Design'!$F$8=1,'Hourly Demand and Generation'!J7262*'System Design'!$F$22,IF('System Design'!$F$8=2,'Hourly Demand and Generation'!K7262*'System Design'!$F$22,IF('System Design'!$F$8=3,'Hourly Demand and Generation'!L7262*'System Design'!$F$22)))</f>
        <v>1012.5000000000001</v>
      </c>
      <c r="Q7262" s="32">
        <f t="shared" si="1620"/>
        <v>0</v>
      </c>
      <c r="R7262" s="32">
        <f t="shared" si="1623"/>
        <v>5400</v>
      </c>
      <c r="S7262" s="32">
        <f t="shared" si="1624"/>
        <v>0</v>
      </c>
      <c r="T7262" s="32">
        <f t="shared" si="1625"/>
        <v>21600</v>
      </c>
      <c r="U7262" s="32">
        <f t="shared" si="1626"/>
        <v>0</v>
      </c>
      <c r="V7262" s="32">
        <f t="shared" si="1621"/>
        <v>891.61348957027099</v>
      </c>
      <c r="W7262" s="32">
        <f t="shared" si="1627"/>
        <v>891.61348957027099</v>
      </c>
      <c r="X7262" s="32">
        <f t="shared" si="1628"/>
        <v>891.61348957027099</v>
      </c>
    </row>
    <row r="7263" spans="1:24" x14ac:dyDescent="0.25">
      <c r="A7263" s="2"/>
      <c r="B7263" s="2" t="s">
        <v>11</v>
      </c>
      <c r="C7263" s="2">
        <f t="shared" si="1629"/>
        <v>303</v>
      </c>
      <c r="D7263" s="2">
        <f t="shared" si="1630"/>
        <v>11</v>
      </c>
      <c r="E7263" s="2">
        <f t="shared" si="1622"/>
        <v>7259</v>
      </c>
      <c r="F7263" s="11">
        <v>356.25976029601497</v>
      </c>
      <c r="G7263" s="9">
        <v>0.38069851036939101</v>
      </c>
      <c r="H7263" s="9">
        <v>0.56000000000000005</v>
      </c>
      <c r="I7263" s="9">
        <v>0.58879999999999999</v>
      </c>
      <c r="J7263" s="9">
        <v>0.18244345663255801</v>
      </c>
      <c r="K7263" s="9">
        <v>0.18244345663255801</v>
      </c>
      <c r="L7263" s="9">
        <v>0.36</v>
      </c>
      <c r="N7263" s="32">
        <f>IF('System Design'!$F$8=1,'Hourly Demand and Generation'!G7263*'System Design'!$F$21,IF('System Design'!$F$8=2,'Hourly Demand and Generation'!H7263*'System Design'!$F$21,IF('System Design'!$F$8=3,'Hourly Demand and Generation'!I7263*'System Design'!$F$21)))</f>
        <v>294.39999999999998</v>
      </c>
      <c r="O7263" s="32">
        <f>IF('System Design'!$F$8=1,'Hourly Demand and Generation'!J7263*'System Design'!$F$22,IF('System Design'!$F$8=2,'Hourly Demand and Generation'!K7263*'System Design'!$F$22,IF('System Design'!$F$8=3,'Hourly Demand and Generation'!L7263*'System Design'!$F$22)))</f>
        <v>900</v>
      </c>
      <c r="Q7263" s="32">
        <f t="shared" si="1620"/>
        <v>0</v>
      </c>
      <c r="R7263" s="32">
        <f t="shared" si="1623"/>
        <v>5400</v>
      </c>
      <c r="S7263" s="32">
        <f t="shared" si="1624"/>
        <v>0</v>
      </c>
      <c r="T7263" s="32">
        <f t="shared" si="1625"/>
        <v>21600</v>
      </c>
      <c r="U7263" s="32">
        <f t="shared" si="1626"/>
        <v>0</v>
      </c>
      <c r="V7263" s="32">
        <f t="shared" si="1621"/>
        <v>838.14023970398512</v>
      </c>
      <c r="W7263" s="32">
        <f t="shared" si="1627"/>
        <v>838.14023970398512</v>
      </c>
      <c r="X7263" s="32">
        <f t="shared" si="1628"/>
        <v>838.14023970398512</v>
      </c>
    </row>
    <row r="7264" spans="1:24" x14ac:dyDescent="0.25">
      <c r="A7264" s="2"/>
      <c r="B7264" s="2" t="s">
        <v>11</v>
      </c>
      <c r="C7264" s="2">
        <f t="shared" si="1629"/>
        <v>303</v>
      </c>
      <c r="D7264" s="2">
        <f t="shared" si="1630"/>
        <v>12</v>
      </c>
      <c r="E7264" s="2">
        <f t="shared" si="1622"/>
        <v>7260</v>
      </c>
      <c r="F7264" s="11">
        <v>356.25976029601497</v>
      </c>
      <c r="G7264" s="9">
        <v>0.458672904059508</v>
      </c>
      <c r="H7264" s="9">
        <v>0.64</v>
      </c>
      <c r="I7264" s="9">
        <v>0.64</v>
      </c>
      <c r="J7264" s="9">
        <v>0.17104074059302299</v>
      </c>
      <c r="K7264" s="9">
        <v>0.17104074059302299</v>
      </c>
      <c r="L7264" s="9">
        <v>0.33750000000000002</v>
      </c>
      <c r="N7264" s="32">
        <f>IF('System Design'!$F$8=1,'Hourly Demand and Generation'!G7264*'System Design'!$F$21,IF('System Design'!$F$8=2,'Hourly Demand and Generation'!H7264*'System Design'!$F$21,IF('System Design'!$F$8=3,'Hourly Demand and Generation'!I7264*'System Design'!$F$21)))</f>
        <v>320</v>
      </c>
      <c r="O7264" s="32">
        <f>IF('System Design'!$F$8=1,'Hourly Demand and Generation'!J7264*'System Design'!$F$22,IF('System Design'!$F$8=2,'Hourly Demand and Generation'!K7264*'System Design'!$F$22,IF('System Design'!$F$8=3,'Hourly Demand and Generation'!L7264*'System Design'!$F$22)))</f>
        <v>843.75</v>
      </c>
      <c r="Q7264" s="32">
        <f t="shared" si="1620"/>
        <v>0</v>
      </c>
      <c r="R7264" s="32">
        <f t="shared" si="1623"/>
        <v>5400</v>
      </c>
      <c r="S7264" s="32">
        <f t="shared" si="1624"/>
        <v>0</v>
      </c>
      <c r="T7264" s="32">
        <f t="shared" si="1625"/>
        <v>21600</v>
      </c>
      <c r="U7264" s="32">
        <f t="shared" si="1626"/>
        <v>0</v>
      </c>
      <c r="V7264" s="32">
        <f t="shared" si="1621"/>
        <v>807.49023970398503</v>
      </c>
      <c r="W7264" s="32">
        <f t="shared" si="1627"/>
        <v>807.49023970398503</v>
      </c>
      <c r="X7264" s="32">
        <f t="shared" si="1628"/>
        <v>807.49023970398503</v>
      </c>
    </row>
    <row r="7265" spans="1:24" x14ac:dyDescent="0.25">
      <c r="A7265" s="2"/>
      <c r="B7265" s="2" t="s">
        <v>11</v>
      </c>
      <c r="C7265" s="2">
        <f t="shared" si="1629"/>
        <v>303</v>
      </c>
      <c r="D7265" s="2">
        <f t="shared" si="1630"/>
        <v>13</v>
      </c>
      <c r="E7265" s="2">
        <f t="shared" si="1622"/>
        <v>7261</v>
      </c>
      <c r="F7265" s="11">
        <v>370.140010697158</v>
      </c>
      <c r="G7265" s="9">
        <v>0.38069851036939101</v>
      </c>
      <c r="H7265" s="9">
        <v>0.56000000000000005</v>
      </c>
      <c r="I7265" s="9">
        <v>0.58879999999999999</v>
      </c>
      <c r="J7265" s="9">
        <v>0.18244345663255801</v>
      </c>
      <c r="K7265" s="9">
        <v>0.18244345663255801</v>
      </c>
      <c r="L7265" s="9">
        <v>0.36</v>
      </c>
      <c r="N7265" s="32">
        <f>IF('System Design'!$F$8=1,'Hourly Demand and Generation'!G7265*'System Design'!$F$21,IF('System Design'!$F$8=2,'Hourly Demand and Generation'!H7265*'System Design'!$F$21,IF('System Design'!$F$8=3,'Hourly Demand and Generation'!I7265*'System Design'!$F$21)))</f>
        <v>294.39999999999998</v>
      </c>
      <c r="O7265" s="32">
        <f>IF('System Design'!$F$8=1,'Hourly Demand and Generation'!J7265*'System Design'!$F$22,IF('System Design'!$F$8=2,'Hourly Demand and Generation'!K7265*'System Design'!$F$22,IF('System Design'!$F$8=3,'Hourly Demand and Generation'!L7265*'System Design'!$F$22)))</f>
        <v>900</v>
      </c>
      <c r="Q7265" s="32">
        <f t="shared" si="1620"/>
        <v>0</v>
      </c>
      <c r="R7265" s="32">
        <f t="shared" si="1623"/>
        <v>5400</v>
      </c>
      <c r="S7265" s="32">
        <f t="shared" si="1624"/>
        <v>0</v>
      </c>
      <c r="T7265" s="32">
        <f t="shared" si="1625"/>
        <v>21600</v>
      </c>
      <c r="U7265" s="32">
        <f t="shared" si="1626"/>
        <v>0</v>
      </c>
      <c r="V7265" s="32">
        <f t="shared" si="1621"/>
        <v>824.25998930284209</v>
      </c>
      <c r="W7265" s="32">
        <f t="shared" si="1627"/>
        <v>824.25998930284209</v>
      </c>
      <c r="X7265" s="32">
        <f t="shared" si="1628"/>
        <v>824.25998930284209</v>
      </c>
    </row>
    <row r="7266" spans="1:24" x14ac:dyDescent="0.25">
      <c r="A7266" s="2"/>
      <c r="B7266" s="2" t="s">
        <v>11</v>
      </c>
      <c r="C7266" s="2">
        <f t="shared" si="1629"/>
        <v>303</v>
      </c>
      <c r="D7266" s="2">
        <f t="shared" si="1630"/>
        <v>14</v>
      </c>
      <c r="E7266" s="2">
        <f t="shared" si="1622"/>
        <v>7262</v>
      </c>
      <c r="F7266" s="11">
        <v>370.140010697158</v>
      </c>
      <c r="G7266" s="9">
        <v>0.30731084571987</v>
      </c>
      <c r="H7266" s="9">
        <v>0.45440000000000003</v>
      </c>
      <c r="I7266" s="9">
        <v>0.48</v>
      </c>
      <c r="J7266" s="9">
        <v>0.193846172672093</v>
      </c>
      <c r="K7266" s="9">
        <v>0.193846172672093</v>
      </c>
      <c r="L7266" s="9">
        <v>0.38250000000000001</v>
      </c>
      <c r="N7266" s="32">
        <f>IF('System Design'!$F$8=1,'Hourly Demand and Generation'!G7266*'System Design'!$F$21,IF('System Design'!$F$8=2,'Hourly Demand and Generation'!H7266*'System Design'!$F$21,IF('System Design'!$F$8=3,'Hourly Demand and Generation'!I7266*'System Design'!$F$21)))</f>
        <v>240</v>
      </c>
      <c r="O7266" s="32">
        <f>IF('System Design'!$F$8=1,'Hourly Demand and Generation'!J7266*'System Design'!$F$22,IF('System Design'!$F$8=2,'Hourly Demand and Generation'!K7266*'System Design'!$F$22,IF('System Design'!$F$8=3,'Hourly Demand and Generation'!L7266*'System Design'!$F$22)))</f>
        <v>956.25</v>
      </c>
      <c r="Q7266" s="32">
        <f t="shared" si="1620"/>
        <v>0</v>
      </c>
      <c r="R7266" s="32">
        <f t="shared" si="1623"/>
        <v>5400</v>
      </c>
      <c r="S7266" s="32">
        <f t="shared" si="1624"/>
        <v>0</v>
      </c>
      <c r="T7266" s="32">
        <f t="shared" si="1625"/>
        <v>21600</v>
      </c>
      <c r="U7266" s="32">
        <f t="shared" si="1626"/>
        <v>0</v>
      </c>
      <c r="V7266" s="32">
        <f t="shared" si="1621"/>
        <v>826.109989302842</v>
      </c>
      <c r="W7266" s="32">
        <f t="shared" si="1627"/>
        <v>826.109989302842</v>
      </c>
      <c r="X7266" s="32">
        <f t="shared" si="1628"/>
        <v>826.109989302842</v>
      </c>
    </row>
    <row r="7267" spans="1:24" x14ac:dyDescent="0.25">
      <c r="A7267" s="2"/>
      <c r="B7267" s="2" t="s">
        <v>11</v>
      </c>
      <c r="C7267" s="2">
        <f t="shared" si="1629"/>
        <v>303</v>
      </c>
      <c r="D7267" s="2">
        <f t="shared" si="1630"/>
        <v>15</v>
      </c>
      <c r="E7267" s="2">
        <f t="shared" si="1622"/>
        <v>7263</v>
      </c>
      <c r="F7267" s="11">
        <v>393.27376136573002</v>
      </c>
      <c r="G7267" s="9">
        <v>0.229336452029754</v>
      </c>
      <c r="H7267" s="9">
        <v>0.34560000000000002</v>
      </c>
      <c r="I7267" s="9">
        <v>0.37119999999999997</v>
      </c>
      <c r="J7267" s="9">
        <v>0.205248888711627</v>
      </c>
      <c r="K7267" s="9">
        <v>0.205248888711627</v>
      </c>
      <c r="L7267" s="9">
        <v>0.40500000000000003</v>
      </c>
      <c r="N7267" s="32">
        <f>IF('System Design'!$F$8=1,'Hourly Demand and Generation'!G7267*'System Design'!$F$21,IF('System Design'!$F$8=2,'Hourly Demand and Generation'!H7267*'System Design'!$F$21,IF('System Design'!$F$8=3,'Hourly Demand and Generation'!I7267*'System Design'!$F$21)))</f>
        <v>185.6</v>
      </c>
      <c r="O7267" s="32">
        <f>IF('System Design'!$F$8=1,'Hourly Demand and Generation'!J7267*'System Design'!$F$22,IF('System Design'!$F$8=2,'Hourly Demand and Generation'!K7267*'System Design'!$F$22,IF('System Design'!$F$8=3,'Hourly Demand and Generation'!L7267*'System Design'!$F$22)))</f>
        <v>1012.5000000000001</v>
      </c>
      <c r="Q7267" s="32">
        <f t="shared" si="1620"/>
        <v>0</v>
      </c>
      <c r="R7267" s="32">
        <f t="shared" si="1623"/>
        <v>5400</v>
      </c>
      <c r="S7267" s="32">
        <f t="shared" si="1624"/>
        <v>0</v>
      </c>
      <c r="T7267" s="32">
        <f t="shared" si="1625"/>
        <v>21600</v>
      </c>
      <c r="U7267" s="32">
        <f t="shared" si="1626"/>
        <v>0</v>
      </c>
      <c r="V7267" s="32">
        <f t="shared" si="1621"/>
        <v>804.82623863427011</v>
      </c>
      <c r="W7267" s="32">
        <f t="shared" si="1627"/>
        <v>804.82623863427011</v>
      </c>
      <c r="X7267" s="32">
        <f t="shared" si="1628"/>
        <v>804.82623863427011</v>
      </c>
    </row>
    <row r="7268" spans="1:24" x14ac:dyDescent="0.25">
      <c r="A7268" s="2"/>
      <c r="B7268" s="2" t="s">
        <v>11</v>
      </c>
      <c r="C7268" s="2">
        <f t="shared" si="1629"/>
        <v>303</v>
      </c>
      <c r="D7268" s="2">
        <f t="shared" si="1630"/>
        <v>16</v>
      </c>
      <c r="E7268" s="2">
        <f t="shared" si="1622"/>
        <v>7264</v>
      </c>
      <c r="F7268" s="11">
        <v>416.40751203430301</v>
      </c>
      <c r="G7268" s="9">
        <v>0.15136205833963801</v>
      </c>
      <c r="H7268" s="9">
        <v>0.24</v>
      </c>
      <c r="I7268" s="9">
        <v>0.26879999999999998</v>
      </c>
      <c r="J7268" s="9">
        <v>0.205248888711627</v>
      </c>
      <c r="K7268" s="9">
        <v>0.205248888711627</v>
      </c>
      <c r="L7268" s="9">
        <v>0.40500000000000003</v>
      </c>
      <c r="N7268" s="32">
        <f>IF('System Design'!$F$8=1,'Hourly Demand and Generation'!G7268*'System Design'!$F$21,IF('System Design'!$F$8=2,'Hourly Demand and Generation'!H7268*'System Design'!$F$21,IF('System Design'!$F$8=3,'Hourly Demand and Generation'!I7268*'System Design'!$F$21)))</f>
        <v>134.4</v>
      </c>
      <c r="O7268" s="32">
        <f>IF('System Design'!$F$8=1,'Hourly Demand and Generation'!J7268*'System Design'!$F$22,IF('System Design'!$F$8=2,'Hourly Demand and Generation'!K7268*'System Design'!$F$22,IF('System Design'!$F$8=3,'Hourly Demand and Generation'!L7268*'System Design'!$F$22)))</f>
        <v>1012.5000000000001</v>
      </c>
      <c r="Q7268" s="32">
        <f t="shared" si="1620"/>
        <v>0</v>
      </c>
      <c r="R7268" s="32">
        <f t="shared" si="1623"/>
        <v>5400</v>
      </c>
      <c r="S7268" s="32">
        <f t="shared" si="1624"/>
        <v>0</v>
      </c>
      <c r="T7268" s="32">
        <f t="shared" si="1625"/>
        <v>21600</v>
      </c>
      <c r="U7268" s="32">
        <f t="shared" si="1626"/>
        <v>0</v>
      </c>
      <c r="V7268" s="32">
        <f t="shared" si="1621"/>
        <v>730.49248796569714</v>
      </c>
      <c r="W7268" s="32">
        <f t="shared" si="1627"/>
        <v>730.49248796569714</v>
      </c>
      <c r="X7268" s="32">
        <f t="shared" si="1628"/>
        <v>730.49248796569714</v>
      </c>
    </row>
    <row r="7269" spans="1:24" x14ac:dyDescent="0.25">
      <c r="A7269" s="2"/>
      <c r="B7269" s="2" t="s">
        <v>11</v>
      </c>
      <c r="C7269" s="2">
        <f t="shared" si="1629"/>
        <v>303</v>
      </c>
      <c r="D7269" s="2">
        <f t="shared" si="1630"/>
        <v>17</v>
      </c>
      <c r="E7269" s="2">
        <f t="shared" si="1622"/>
        <v>7265</v>
      </c>
      <c r="F7269" s="11">
        <v>439.54126270287497</v>
      </c>
      <c r="G7269" s="9">
        <v>7.79743936901163E-2</v>
      </c>
      <c r="H7269" s="9">
        <v>0.13439999999999999</v>
      </c>
      <c r="I7269" s="9">
        <v>0.16</v>
      </c>
      <c r="J7269" s="9">
        <v>0.22805432079069701</v>
      </c>
      <c r="K7269" s="9">
        <v>0.22805432079069701</v>
      </c>
      <c r="L7269" s="9">
        <v>0.45</v>
      </c>
      <c r="N7269" s="32">
        <f>IF('System Design'!$F$8=1,'Hourly Demand and Generation'!G7269*'System Design'!$F$21,IF('System Design'!$F$8=2,'Hourly Demand and Generation'!H7269*'System Design'!$F$21,IF('System Design'!$F$8=3,'Hourly Demand and Generation'!I7269*'System Design'!$F$21)))</f>
        <v>80</v>
      </c>
      <c r="O7269" s="32">
        <f>IF('System Design'!$F$8=1,'Hourly Demand and Generation'!J7269*'System Design'!$F$22,IF('System Design'!$F$8=2,'Hourly Demand and Generation'!K7269*'System Design'!$F$22,IF('System Design'!$F$8=3,'Hourly Demand and Generation'!L7269*'System Design'!$F$22)))</f>
        <v>1125</v>
      </c>
      <c r="Q7269" s="32">
        <f t="shared" si="1620"/>
        <v>0</v>
      </c>
      <c r="R7269" s="32">
        <f t="shared" si="1623"/>
        <v>5400</v>
      </c>
      <c r="S7269" s="32">
        <f t="shared" si="1624"/>
        <v>0</v>
      </c>
      <c r="T7269" s="32">
        <f t="shared" si="1625"/>
        <v>21600</v>
      </c>
      <c r="U7269" s="32">
        <f t="shared" si="1626"/>
        <v>0</v>
      </c>
      <c r="V7269" s="32">
        <f t="shared" si="1621"/>
        <v>765.45873729712503</v>
      </c>
      <c r="W7269" s="32">
        <f t="shared" si="1627"/>
        <v>765.45873729712503</v>
      </c>
      <c r="X7269" s="32">
        <f t="shared" si="1628"/>
        <v>765.45873729712503</v>
      </c>
    </row>
    <row r="7270" spans="1:24" x14ac:dyDescent="0.25">
      <c r="A7270" s="2"/>
      <c r="B7270" s="2" t="s">
        <v>11</v>
      </c>
      <c r="C7270" s="2">
        <f t="shared" si="1629"/>
        <v>303</v>
      </c>
      <c r="D7270" s="2">
        <f t="shared" si="1630"/>
        <v>18</v>
      </c>
      <c r="E7270" s="2">
        <f t="shared" si="1622"/>
        <v>7266</v>
      </c>
      <c r="F7270" s="11">
        <v>462.67501337144699</v>
      </c>
      <c r="G7270" s="9">
        <v>3.6693832324760603E-2</v>
      </c>
      <c r="H7270" s="9">
        <v>0.08</v>
      </c>
      <c r="I7270" s="9">
        <v>0.10879999999999999</v>
      </c>
      <c r="J7270" s="9">
        <v>0.21665160475116199</v>
      </c>
      <c r="K7270" s="9">
        <v>0.21665160475116199</v>
      </c>
      <c r="L7270" s="9">
        <v>0.42749999999999999</v>
      </c>
      <c r="N7270" s="32">
        <f>IF('System Design'!$F$8=1,'Hourly Demand and Generation'!G7270*'System Design'!$F$21,IF('System Design'!$F$8=2,'Hourly Demand and Generation'!H7270*'System Design'!$F$21,IF('System Design'!$F$8=3,'Hourly Demand and Generation'!I7270*'System Design'!$F$21)))</f>
        <v>54.4</v>
      </c>
      <c r="O7270" s="32">
        <f>IF('System Design'!$F$8=1,'Hourly Demand and Generation'!J7270*'System Design'!$F$22,IF('System Design'!$F$8=2,'Hourly Demand and Generation'!K7270*'System Design'!$F$22,IF('System Design'!$F$8=3,'Hourly Demand and Generation'!L7270*'System Design'!$F$22)))</f>
        <v>1068.75</v>
      </c>
      <c r="Q7270" s="32">
        <f t="shared" si="1620"/>
        <v>0</v>
      </c>
      <c r="R7270" s="32">
        <f t="shared" si="1623"/>
        <v>5400</v>
      </c>
      <c r="S7270" s="32">
        <f t="shared" si="1624"/>
        <v>0</v>
      </c>
      <c r="T7270" s="32">
        <f t="shared" si="1625"/>
        <v>21600</v>
      </c>
      <c r="U7270" s="32">
        <f t="shared" si="1626"/>
        <v>0</v>
      </c>
      <c r="V7270" s="32">
        <f t="shared" si="1621"/>
        <v>660.4749866285531</v>
      </c>
      <c r="W7270" s="32">
        <f t="shared" si="1627"/>
        <v>660.4749866285531</v>
      </c>
      <c r="X7270" s="32">
        <f t="shared" si="1628"/>
        <v>660.4749866285531</v>
      </c>
    </row>
    <row r="7271" spans="1:24" x14ac:dyDescent="0.25">
      <c r="A7271" s="2"/>
      <c r="B7271" s="2" t="s">
        <v>11</v>
      </c>
      <c r="C7271" s="2">
        <f t="shared" si="1629"/>
        <v>303</v>
      </c>
      <c r="D7271" s="2">
        <f t="shared" si="1630"/>
        <v>19</v>
      </c>
      <c r="E7271" s="2">
        <f t="shared" si="1622"/>
        <v>7267</v>
      </c>
      <c r="F7271" s="11">
        <v>448.79476297030402</v>
      </c>
      <c r="G7271" s="9">
        <v>0</v>
      </c>
      <c r="H7271" s="9">
        <v>2.5600000000000001E-2</v>
      </c>
      <c r="I7271" s="9">
        <v>5.1200000000000002E-2</v>
      </c>
      <c r="J7271" s="9">
        <v>0.205248888711627</v>
      </c>
      <c r="K7271" s="9">
        <v>0.205248888711627</v>
      </c>
      <c r="L7271" s="9">
        <v>0.40500000000000003</v>
      </c>
      <c r="N7271" s="32">
        <f>IF('System Design'!$F$8=1,'Hourly Demand and Generation'!G7271*'System Design'!$F$21,IF('System Design'!$F$8=2,'Hourly Demand and Generation'!H7271*'System Design'!$F$21,IF('System Design'!$F$8=3,'Hourly Demand and Generation'!I7271*'System Design'!$F$21)))</f>
        <v>25.6</v>
      </c>
      <c r="O7271" s="32">
        <f>IF('System Design'!$F$8=1,'Hourly Demand and Generation'!J7271*'System Design'!$F$22,IF('System Design'!$F$8=2,'Hourly Demand and Generation'!K7271*'System Design'!$F$22,IF('System Design'!$F$8=3,'Hourly Demand and Generation'!L7271*'System Design'!$F$22)))</f>
        <v>1012.5000000000001</v>
      </c>
      <c r="Q7271" s="32">
        <f t="shared" si="1620"/>
        <v>0</v>
      </c>
      <c r="R7271" s="32">
        <f t="shared" si="1623"/>
        <v>5400</v>
      </c>
      <c r="S7271" s="32">
        <f t="shared" si="1624"/>
        <v>0</v>
      </c>
      <c r="T7271" s="32">
        <f t="shared" si="1625"/>
        <v>21600</v>
      </c>
      <c r="U7271" s="32">
        <f t="shared" si="1626"/>
        <v>0</v>
      </c>
      <c r="V7271" s="32">
        <f t="shared" si="1621"/>
        <v>589.30523702969617</v>
      </c>
      <c r="W7271" s="32">
        <f t="shared" si="1627"/>
        <v>589.30523702969617</v>
      </c>
      <c r="X7271" s="32">
        <f t="shared" si="1628"/>
        <v>589.30523702969617</v>
      </c>
    </row>
    <row r="7272" spans="1:24" x14ac:dyDescent="0.25">
      <c r="A7272" s="2"/>
      <c r="B7272" s="2" t="s">
        <v>11</v>
      </c>
      <c r="C7272" s="2">
        <f t="shared" si="1629"/>
        <v>303</v>
      </c>
      <c r="D7272" s="2">
        <f t="shared" si="1630"/>
        <v>20</v>
      </c>
      <c r="E7272" s="2">
        <f t="shared" si="1622"/>
        <v>7268</v>
      </c>
      <c r="F7272" s="11">
        <v>439.54126270287497</v>
      </c>
      <c r="G7272" s="9">
        <v>0</v>
      </c>
      <c r="H7272" s="9">
        <v>0</v>
      </c>
      <c r="I7272" s="9">
        <v>0</v>
      </c>
      <c r="J7272" s="9">
        <v>0.205248888711627</v>
      </c>
      <c r="K7272" s="9">
        <v>0.205248888711627</v>
      </c>
      <c r="L7272" s="9">
        <v>0.40500000000000003</v>
      </c>
      <c r="N7272" s="32">
        <f>IF('System Design'!$F$8=1,'Hourly Demand and Generation'!G7272*'System Design'!$F$21,IF('System Design'!$F$8=2,'Hourly Demand and Generation'!H7272*'System Design'!$F$21,IF('System Design'!$F$8=3,'Hourly Demand and Generation'!I7272*'System Design'!$F$21)))</f>
        <v>0</v>
      </c>
      <c r="O7272" s="32">
        <f>IF('System Design'!$F$8=1,'Hourly Demand and Generation'!J7272*'System Design'!$F$22,IF('System Design'!$F$8=2,'Hourly Demand and Generation'!K7272*'System Design'!$F$22,IF('System Design'!$F$8=3,'Hourly Demand and Generation'!L7272*'System Design'!$F$22)))</f>
        <v>1012.5000000000001</v>
      </c>
      <c r="Q7272" s="32">
        <f t="shared" si="1620"/>
        <v>0</v>
      </c>
      <c r="R7272" s="32">
        <f t="shared" si="1623"/>
        <v>5400</v>
      </c>
      <c r="S7272" s="32">
        <f t="shared" si="1624"/>
        <v>0</v>
      </c>
      <c r="T7272" s="32">
        <f t="shared" si="1625"/>
        <v>21600</v>
      </c>
      <c r="U7272" s="32">
        <f t="shared" si="1626"/>
        <v>0</v>
      </c>
      <c r="V7272" s="32">
        <f t="shared" si="1621"/>
        <v>572.95873729712514</v>
      </c>
      <c r="W7272" s="32">
        <f t="shared" si="1627"/>
        <v>572.95873729712514</v>
      </c>
      <c r="X7272" s="32">
        <f t="shared" si="1628"/>
        <v>572.95873729712514</v>
      </c>
    </row>
    <row r="7273" spans="1:24" x14ac:dyDescent="0.25">
      <c r="A7273" s="2"/>
      <c r="B7273" s="2" t="s">
        <v>11</v>
      </c>
      <c r="C7273" s="2">
        <f t="shared" si="1629"/>
        <v>303</v>
      </c>
      <c r="D7273" s="2">
        <f t="shared" si="1630"/>
        <v>21</v>
      </c>
      <c r="E7273" s="2">
        <f t="shared" si="1622"/>
        <v>7269</v>
      </c>
      <c r="F7273" s="11">
        <v>416.40751203430301</v>
      </c>
      <c r="G7273" s="9">
        <v>0</v>
      </c>
      <c r="H7273" s="9">
        <v>0</v>
      </c>
      <c r="I7273" s="9">
        <v>0</v>
      </c>
      <c r="J7273" s="9">
        <v>0.205248888711627</v>
      </c>
      <c r="K7273" s="9">
        <v>0.205248888711627</v>
      </c>
      <c r="L7273" s="9">
        <v>0.40500000000000003</v>
      </c>
      <c r="N7273" s="32">
        <f>IF('System Design'!$F$8=1,'Hourly Demand and Generation'!G7273*'System Design'!$F$21,IF('System Design'!$F$8=2,'Hourly Demand and Generation'!H7273*'System Design'!$F$21,IF('System Design'!$F$8=3,'Hourly Demand and Generation'!I7273*'System Design'!$F$21)))</f>
        <v>0</v>
      </c>
      <c r="O7273" s="32">
        <f>IF('System Design'!$F$8=1,'Hourly Demand and Generation'!J7273*'System Design'!$F$22,IF('System Design'!$F$8=2,'Hourly Demand and Generation'!K7273*'System Design'!$F$22,IF('System Design'!$F$8=3,'Hourly Demand and Generation'!L7273*'System Design'!$F$22)))</f>
        <v>1012.5000000000001</v>
      </c>
      <c r="Q7273" s="32">
        <f t="shared" si="1620"/>
        <v>0</v>
      </c>
      <c r="R7273" s="32">
        <f t="shared" si="1623"/>
        <v>5400</v>
      </c>
      <c r="S7273" s="32">
        <f t="shared" si="1624"/>
        <v>0</v>
      </c>
      <c r="T7273" s="32">
        <f t="shared" si="1625"/>
        <v>21600</v>
      </c>
      <c r="U7273" s="32">
        <f t="shared" si="1626"/>
        <v>0</v>
      </c>
      <c r="V7273" s="32">
        <f t="shared" si="1621"/>
        <v>596.09248796569705</v>
      </c>
      <c r="W7273" s="32">
        <f t="shared" si="1627"/>
        <v>596.09248796569705</v>
      </c>
      <c r="X7273" s="32">
        <f t="shared" si="1628"/>
        <v>596.09248796569705</v>
      </c>
    </row>
    <row r="7274" spans="1:24" x14ac:dyDescent="0.25">
      <c r="A7274" s="2"/>
      <c r="B7274" s="2" t="s">
        <v>11</v>
      </c>
      <c r="C7274" s="2">
        <f t="shared" si="1629"/>
        <v>303</v>
      </c>
      <c r="D7274" s="2">
        <f t="shared" si="1630"/>
        <v>22</v>
      </c>
      <c r="E7274" s="2">
        <f t="shared" si="1622"/>
        <v>7270</v>
      </c>
      <c r="F7274" s="11">
        <v>393.27376136573002</v>
      </c>
      <c r="G7274" s="9">
        <v>0</v>
      </c>
      <c r="H7274" s="9">
        <v>0</v>
      </c>
      <c r="I7274" s="9">
        <v>0</v>
      </c>
      <c r="J7274" s="9">
        <v>0.21665160475116199</v>
      </c>
      <c r="K7274" s="9">
        <v>0.21665160475116199</v>
      </c>
      <c r="L7274" s="9">
        <v>0.42749999999999999</v>
      </c>
      <c r="N7274" s="32">
        <f>IF('System Design'!$F$8=1,'Hourly Demand and Generation'!G7274*'System Design'!$F$21,IF('System Design'!$F$8=2,'Hourly Demand and Generation'!H7274*'System Design'!$F$21,IF('System Design'!$F$8=3,'Hourly Demand and Generation'!I7274*'System Design'!$F$21)))</f>
        <v>0</v>
      </c>
      <c r="O7274" s="32">
        <f>IF('System Design'!$F$8=1,'Hourly Demand and Generation'!J7274*'System Design'!$F$22,IF('System Design'!$F$8=2,'Hourly Demand and Generation'!K7274*'System Design'!$F$22,IF('System Design'!$F$8=3,'Hourly Demand and Generation'!L7274*'System Design'!$F$22)))</f>
        <v>1068.75</v>
      </c>
      <c r="Q7274" s="32">
        <f t="shared" si="1620"/>
        <v>0</v>
      </c>
      <c r="R7274" s="32">
        <f t="shared" si="1623"/>
        <v>5400</v>
      </c>
      <c r="S7274" s="32">
        <f t="shared" si="1624"/>
        <v>0</v>
      </c>
      <c r="T7274" s="32">
        <f t="shared" si="1625"/>
        <v>21600</v>
      </c>
      <c r="U7274" s="32">
        <f t="shared" si="1626"/>
        <v>0</v>
      </c>
      <c r="V7274" s="32">
        <f t="shared" si="1621"/>
        <v>675.47623863426998</v>
      </c>
      <c r="W7274" s="32">
        <f t="shared" si="1627"/>
        <v>675.47623863426998</v>
      </c>
      <c r="X7274" s="32">
        <f t="shared" si="1628"/>
        <v>675.47623863426998</v>
      </c>
    </row>
    <row r="7275" spans="1:24" x14ac:dyDescent="0.25">
      <c r="A7275" s="2"/>
      <c r="B7275" s="2" t="s">
        <v>11</v>
      </c>
      <c r="C7275" s="2">
        <f t="shared" si="1629"/>
        <v>303</v>
      </c>
      <c r="D7275" s="2">
        <f t="shared" si="1630"/>
        <v>23</v>
      </c>
      <c r="E7275" s="2">
        <f t="shared" si="1622"/>
        <v>7271</v>
      </c>
      <c r="F7275" s="11">
        <v>370.140010697158</v>
      </c>
      <c r="G7275" s="9">
        <v>0</v>
      </c>
      <c r="H7275" s="9">
        <v>0</v>
      </c>
      <c r="I7275" s="9">
        <v>0</v>
      </c>
      <c r="J7275" s="9">
        <v>0.18244345663255801</v>
      </c>
      <c r="K7275" s="9">
        <v>0.18244345663255801</v>
      </c>
      <c r="L7275" s="9">
        <v>0.36</v>
      </c>
      <c r="N7275" s="32">
        <f>IF('System Design'!$F$8=1,'Hourly Demand and Generation'!G7275*'System Design'!$F$21,IF('System Design'!$F$8=2,'Hourly Demand and Generation'!H7275*'System Design'!$F$21,IF('System Design'!$F$8=3,'Hourly Demand and Generation'!I7275*'System Design'!$F$21)))</f>
        <v>0</v>
      </c>
      <c r="O7275" s="32">
        <f>IF('System Design'!$F$8=1,'Hourly Demand and Generation'!J7275*'System Design'!$F$22,IF('System Design'!$F$8=2,'Hourly Demand and Generation'!K7275*'System Design'!$F$22,IF('System Design'!$F$8=3,'Hourly Demand and Generation'!L7275*'System Design'!$F$22)))</f>
        <v>900</v>
      </c>
      <c r="Q7275" s="32">
        <f t="shared" si="1620"/>
        <v>0</v>
      </c>
      <c r="R7275" s="32">
        <f t="shared" si="1623"/>
        <v>5400</v>
      </c>
      <c r="S7275" s="32">
        <f t="shared" si="1624"/>
        <v>0</v>
      </c>
      <c r="T7275" s="32">
        <f t="shared" si="1625"/>
        <v>21600</v>
      </c>
      <c r="U7275" s="32">
        <f t="shared" si="1626"/>
        <v>0</v>
      </c>
      <c r="V7275" s="32">
        <f t="shared" si="1621"/>
        <v>529.859989302842</v>
      </c>
      <c r="W7275" s="32">
        <f t="shared" si="1627"/>
        <v>529.859989302842</v>
      </c>
      <c r="X7275" s="32">
        <f t="shared" si="1628"/>
        <v>529.859989302842</v>
      </c>
    </row>
    <row r="7276" spans="1:24" x14ac:dyDescent="0.25">
      <c r="A7276" s="2"/>
      <c r="B7276" s="2" t="s">
        <v>11</v>
      </c>
      <c r="C7276" s="2">
        <f t="shared" si="1629"/>
        <v>303</v>
      </c>
      <c r="D7276" s="2">
        <f t="shared" si="1630"/>
        <v>24</v>
      </c>
      <c r="E7276" s="2">
        <f t="shared" si="1622"/>
        <v>7272</v>
      </c>
      <c r="F7276" s="11">
        <v>323.872509360013</v>
      </c>
      <c r="G7276" s="9">
        <v>0</v>
      </c>
      <c r="H7276" s="9">
        <v>0</v>
      </c>
      <c r="I7276" s="9">
        <v>0</v>
      </c>
      <c r="J7276" s="9">
        <v>0.18244345663255801</v>
      </c>
      <c r="K7276" s="9">
        <v>0.18244345663255801</v>
      </c>
      <c r="L7276" s="9">
        <v>0.36</v>
      </c>
      <c r="N7276" s="32">
        <f>IF('System Design'!$F$8=1,'Hourly Demand and Generation'!G7276*'System Design'!$F$21,IF('System Design'!$F$8=2,'Hourly Demand and Generation'!H7276*'System Design'!$F$21,IF('System Design'!$F$8=3,'Hourly Demand and Generation'!I7276*'System Design'!$F$21)))</f>
        <v>0</v>
      </c>
      <c r="O7276" s="32">
        <f>IF('System Design'!$F$8=1,'Hourly Demand and Generation'!J7276*'System Design'!$F$22,IF('System Design'!$F$8=2,'Hourly Demand and Generation'!K7276*'System Design'!$F$22,IF('System Design'!$F$8=3,'Hourly Demand and Generation'!L7276*'System Design'!$F$22)))</f>
        <v>900</v>
      </c>
      <c r="Q7276" s="32">
        <f t="shared" si="1620"/>
        <v>0</v>
      </c>
      <c r="R7276" s="32">
        <f t="shared" si="1623"/>
        <v>5400</v>
      </c>
      <c r="S7276" s="32">
        <f t="shared" si="1624"/>
        <v>0</v>
      </c>
      <c r="T7276" s="32">
        <f t="shared" si="1625"/>
        <v>21600</v>
      </c>
      <c r="U7276" s="32">
        <f t="shared" si="1626"/>
        <v>0</v>
      </c>
      <c r="V7276" s="32">
        <f t="shared" si="1621"/>
        <v>576.12749063998695</v>
      </c>
      <c r="W7276" s="32">
        <f t="shared" si="1627"/>
        <v>576.12749063998695</v>
      </c>
      <c r="X7276" s="32">
        <f t="shared" si="1628"/>
        <v>576.12749063998695</v>
      </c>
    </row>
    <row r="7277" spans="1:24" x14ac:dyDescent="0.25">
      <c r="A7277" s="2"/>
      <c r="B7277" s="2" t="s">
        <v>11</v>
      </c>
      <c r="C7277" s="2">
        <f>C7276+1</f>
        <v>304</v>
      </c>
      <c r="D7277" s="2">
        <v>1</v>
      </c>
      <c r="E7277" s="2">
        <f t="shared" si="1622"/>
        <v>7273</v>
      </c>
      <c r="F7277" s="11">
        <v>270</v>
      </c>
      <c r="G7277" s="9">
        <v>0</v>
      </c>
      <c r="H7277" s="9">
        <v>0</v>
      </c>
      <c r="I7277" s="9">
        <v>0</v>
      </c>
      <c r="J7277" s="9">
        <v>0.33908586349236602</v>
      </c>
      <c r="K7277" s="9">
        <v>0.33908586349236602</v>
      </c>
      <c r="L7277" s="9">
        <v>0.33908586349236602</v>
      </c>
      <c r="N7277" s="32">
        <f>IF('System Design'!$F$8=1,'Hourly Demand and Generation'!G7277*'System Design'!$F$21,IF('System Design'!$F$8=2,'Hourly Demand and Generation'!H7277*'System Design'!$F$21,IF('System Design'!$F$8=3,'Hourly Demand and Generation'!I7277*'System Design'!$F$21)))</f>
        <v>0</v>
      </c>
      <c r="O7277" s="32">
        <f>IF('System Design'!$F$8=1,'Hourly Demand and Generation'!J7277*'System Design'!$F$22,IF('System Design'!$F$8=2,'Hourly Demand and Generation'!K7277*'System Design'!$F$22,IF('System Design'!$F$8=3,'Hourly Demand and Generation'!L7277*'System Design'!$F$22)))</f>
        <v>847.71465873091506</v>
      </c>
      <c r="Q7277" s="32">
        <f t="shared" si="1620"/>
        <v>0</v>
      </c>
      <c r="R7277" s="32">
        <f t="shared" si="1623"/>
        <v>5400</v>
      </c>
      <c r="S7277" s="32">
        <f t="shared" si="1624"/>
        <v>0</v>
      </c>
      <c r="T7277" s="32">
        <f t="shared" si="1625"/>
        <v>21600</v>
      </c>
      <c r="U7277" s="32">
        <f t="shared" si="1626"/>
        <v>0</v>
      </c>
      <c r="V7277" s="32">
        <f t="shared" si="1621"/>
        <v>577.71465873091506</v>
      </c>
      <c r="W7277" s="32">
        <f t="shared" si="1627"/>
        <v>577.71465873091506</v>
      </c>
      <c r="X7277" s="32">
        <f t="shared" si="1628"/>
        <v>577.71465873091506</v>
      </c>
    </row>
    <row r="7278" spans="1:24" x14ac:dyDescent="0.25">
      <c r="A7278" s="2"/>
      <c r="B7278" s="2" t="s">
        <v>11</v>
      </c>
      <c r="C7278" s="2">
        <f>C7277</f>
        <v>304</v>
      </c>
      <c r="D7278" s="2">
        <f>D7277+1</f>
        <v>2</v>
      </c>
      <c r="E7278" s="2">
        <f t="shared" si="1622"/>
        <v>7274</v>
      </c>
      <c r="F7278" s="11">
        <v>247.5</v>
      </c>
      <c r="G7278" s="9">
        <v>0</v>
      </c>
      <c r="H7278" s="9">
        <v>0</v>
      </c>
      <c r="I7278" s="9">
        <v>0</v>
      </c>
      <c r="J7278" s="9">
        <v>0.30517727714312998</v>
      </c>
      <c r="K7278" s="9">
        <v>0.30517727714312998</v>
      </c>
      <c r="L7278" s="9">
        <v>0.30517727714312998</v>
      </c>
      <c r="N7278" s="32">
        <f>IF('System Design'!$F$8=1,'Hourly Demand and Generation'!G7278*'System Design'!$F$21,IF('System Design'!$F$8=2,'Hourly Demand and Generation'!H7278*'System Design'!$F$21,IF('System Design'!$F$8=3,'Hourly Demand and Generation'!I7278*'System Design'!$F$21)))</f>
        <v>0</v>
      </c>
      <c r="O7278" s="32">
        <f>IF('System Design'!$F$8=1,'Hourly Demand and Generation'!J7278*'System Design'!$F$22,IF('System Design'!$F$8=2,'Hourly Demand and Generation'!K7278*'System Design'!$F$22,IF('System Design'!$F$8=3,'Hourly Demand and Generation'!L7278*'System Design'!$F$22)))</f>
        <v>762.9431928578249</v>
      </c>
      <c r="Q7278" s="32">
        <f t="shared" si="1620"/>
        <v>0</v>
      </c>
      <c r="R7278" s="32">
        <f t="shared" si="1623"/>
        <v>5400</v>
      </c>
      <c r="S7278" s="32">
        <f t="shared" si="1624"/>
        <v>0</v>
      </c>
      <c r="T7278" s="32">
        <f t="shared" si="1625"/>
        <v>21600</v>
      </c>
      <c r="U7278" s="32">
        <f t="shared" si="1626"/>
        <v>0</v>
      </c>
      <c r="V7278" s="32">
        <f t="shared" si="1621"/>
        <v>515.4431928578249</v>
      </c>
      <c r="W7278" s="32">
        <f t="shared" si="1627"/>
        <v>515.4431928578249</v>
      </c>
      <c r="X7278" s="32">
        <f t="shared" si="1628"/>
        <v>515.4431928578249</v>
      </c>
    </row>
    <row r="7279" spans="1:24" x14ac:dyDescent="0.25">
      <c r="A7279" s="2"/>
      <c r="B7279" s="2" t="s">
        <v>11</v>
      </c>
      <c r="C7279" s="2">
        <f t="shared" ref="C7279:C7300" si="1631">C7278</f>
        <v>304</v>
      </c>
      <c r="D7279" s="2">
        <f t="shared" ref="D7279:D7300" si="1632">D7278+1</f>
        <v>3</v>
      </c>
      <c r="E7279" s="2">
        <f t="shared" si="1622"/>
        <v>7275</v>
      </c>
      <c r="F7279" s="11">
        <v>225</v>
      </c>
      <c r="G7279" s="9">
        <v>0</v>
      </c>
      <c r="H7279" s="9">
        <v>0</v>
      </c>
      <c r="I7279" s="9">
        <v>0</v>
      </c>
      <c r="J7279" s="9">
        <v>0.30517727714312998</v>
      </c>
      <c r="K7279" s="9">
        <v>0.30517727714312998</v>
      </c>
      <c r="L7279" s="9">
        <v>0.30517727714312998</v>
      </c>
      <c r="N7279" s="32">
        <f>IF('System Design'!$F$8=1,'Hourly Demand and Generation'!G7279*'System Design'!$F$21,IF('System Design'!$F$8=2,'Hourly Demand and Generation'!H7279*'System Design'!$F$21,IF('System Design'!$F$8=3,'Hourly Demand and Generation'!I7279*'System Design'!$F$21)))</f>
        <v>0</v>
      </c>
      <c r="O7279" s="32">
        <f>IF('System Design'!$F$8=1,'Hourly Demand and Generation'!J7279*'System Design'!$F$22,IF('System Design'!$F$8=2,'Hourly Demand and Generation'!K7279*'System Design'!$F$22,IF('System Design'!$F$8=3,'Hourly Demand and Generation'!L7279*'System Design'!$F$22)))</f>
        <v>762.9431928578249</v>
      </c>
      <c r="Q7279" s="32">
        <f t="shared" si="1620"/>
        <v>0</v>
      </c>
      <c r="R7279" s="32">
        <f t="shared" si="1623"/>
        <v>5400</v>
      </c>
      <c r="S7279" s="32">
        <f t="shared" si="1624"/>
        <v>0</v>
      </c>
      <c r="T7279" s="32">
        <f t="shared" si="1625"/>
        <v>21600</v>
      </c>
      <c r="U7279" s="32">
        <f t="shared" si="1626"/>
        <v>0</v>
      </c>
      <c r="V7279" s="32">
        <f t="shared" si="1621"/>
        <v>537.9431928578249</v>
      </c>
      <c r="W7279" s="32">
        <f t="shared" si="1627"/>
        <v>537.9431928578249</v>
      </c>
      <c r="X7279" s="32">
        <f t="shared" si="1628"/>
        <v>537.9431928578249</v>
      </c>
    </row>
    <row r="7280" spans="1:24" x14ac:dyDescent="0.25">
      <c r="A7280" s="2"/>
      <c r="B7280" s="2" t="s">
        <v>11</v>
      </c>
      <c r="C7280" s="2">
        <f t="shared" si="1631"/>
        <v>304</v>
      </c>
      <c r="D7280" s="2">
        <f t="shared" si="1632"/>
        <v>4</v>
      </c>
      <c r="E7280" s="2">
        <f t="shared" si="1622"/>
        <v>7276</v>
      </c>
      <c r="F7280" s="11">
        <v>270</v>
      </c>
      <c r="G7280" s="9">
        <v>0</v>
      </c>
      <c r="H7280" s="9">
        <v>0</v>
      </c>
      <c r="I7280" s="9">
        <v>0</v>
      </c>
      <c r="J7280" s="9">
        <v>0.33908586349236602</v>
      </c>
      <c r="K7280" s="9">
        <v>0.33908586349236602</v>
      </c>
      <c r="L7280" s="9">
        <v>0.33908586349236602</v>
      </c>
      <c r="N7280" s="32">
        <f>IF('System Design'!$F$8=1,'Hourly Demand and Generation'!G7280*'System Design'!$F$21,IF('System Design'!$F$8=2,'Hourly Demand and Generation'!H7280*'System Design'!$F$21,IF('System Design'!$F$8=3,'Hourly Demand and Generation'!I7280*'System Design'!$F$21)))</f>
        <v>0</v>
      </c>
      <c r="O7280" s="32">
        <f>IF('System Design'!$F$8=1,'Hourly Demand and Generation'!J7280*'System Design'!$F$22,IF('System Design'!$F$8=2,'Hourly Demand and Generation'!K7280*'System Design'!$F$22,IF('System Design'!$F$8=3,'Hourly Demand and Generation'!L7280*'System Design'!$F$22)))</f>
        <v>847.71465873091506</v>
      </c>
      <c r="Q7280" s="32">
        <f t="shared" si="1620"/>
        <v>0</v>
      </c>
      <c r="R7280" s="32">
        <f t="shared" si="1623"/>
        <v>5400</v>
      </c>
      <c r="S7280" s="32">
        <f t="shared" si="1624"/>
        <v>0</v>
      </c>
      <c r="T7280" s="32">
        <f t="shared" si="1625"/>
        <v>21600</v>
      </c>
      <c r="U7280" s="32">
        <f t="shared" si="1626"/>
        <v>0</v>
      </c>
      <c r="V7280" s="32">
        <f t="shared" si="1621"/>
        <v>577.71465873091506</v>
      </c>
      <c r="W7280" s="32">
        <f t="shared" si="1627"/>
        <v>577.71465873091506</v>
      </c>
      <c r="X7280" s="32">
        <f t="shared" si="1628"/>
        <v>577.71465873091506</v>
      </c>
    </row>
    <row r="7281" spans="1:24" x14ac:dyDescent="0.25">
      <c r="A7281" s="2"/>
      <c r="B7281" s="2" t="s">
        <v>11</v>
      </c>
      <c r="C7281" s="2">
        <f t="shared" si="1631"/>
        <v>304</v>
      </c>
      <c r="D7281" s="2">
        <f t="shared" si="1632"/>
        <v>5</v>
      </c>
      <c r="E7281" s="2">
        <f t="shared" si="1622"/>
        <v>7277</v>
      </c>
      <c r="F7281" s="11">
        <v>292.5</v>
      </c>
      <c r="G7281" s="9">
        <v>0</v>
      </c>
      <c r="H7281" s="9">
        <v>2.5600000000000001E-2</v>
      </c>
      <c r="I7281" s="9">
        <v>5.1200000000000002E-2</v>
      </c>
      <c r="J7281" s="9">
        <v>0.27126869079389299</v>
      </c>
      <c r="K7281" s="9">
        <v>0.27126869079389299</v>
      </c>
      <c r="L7281" s="9">
        <v>0.27126869079389299</v>
      </c>
      <c r="N7281" s="32">
        <f>IF('System Design'!$F$8=1,'Hourly Demand and Generation'!G7281*'System Design'!$F$21,IF('System Design'!$F$8=2,'Hourly Demand and Generation'!H7281*'System Design'!$F$21,IF('System Design'!$F$8=3,'Hourly Demand and Generation'!I7281*'System Design'!$F$21)))</f>
        <v>25.6</v>
      </c>
      <c r="O7281" s="32">
        <f>IF('System Design'!$F$8=1,'Hourly Demand and Generation'!J7281*'System Design'!$F$22,IF('System Design'!$F$8=2,'Hourly Demand and Generation'!K7281*'System Design'!$F$22,IF('System Design'!$F$8=3,'Hourly Demand and Generation'!L7281*'System Design'!$F$22)))</f>
        <v>678.17172698473246</v>
      </c>
      <c r="Q7281" s="32">
        <f t="shared" si="1620"/>
        <v>0</v>
      </c>
      <c r="R7281" s="32">
        <f t="shared" si="1623"/>
        <v>5400</v>
      </c>
      <c r="S7281" s="32">
        <f t="shared" si="1624"/>
        <v>0</v>
      </c>
      <c r="T7281" s="32">
        <f t="shared" si="1625"/>
        <v>21600</v>
      </c>
      <c r="U7281" s="32">
        <f t="shared" si="1626"/>
        <v>0</v>
      </c>
      <c r="V7281" s="32">
        <f t="shared" si="1621"/>
        <v>411.27172698473248</v>
      </c>
      <c r="W7281" s="32">
        <f t="shared" si="1627"/>
        <v>411.27172698473248</v>
      </c>
      <c r="X7281" s="32">
        <f t="shared" si="1628"/>
        <v>411.27172698473248</v>
      </c>
    </row>
    <row r="7282" spans="1:24" x14ac:dyDescent="0.25">
      <c r="A7282" s="2"/>
      <c r="B7282" s="2" t="s">
        <v>11</v>
      </c>
      <c r="C7282" s="2">
        <f t="shared" si="1631"/>
        <v>304</v>
      </c>
      <c r="D7282" s="2">
        <f t="shared" si="1632"/>
        <v>6</v>
      </c>
      <c r="E7282" s="2">
        <f t="shared" si="1622"/>
        <v>7278</v>
      </c>
      <c r="F7282" s="11">
        <v>315</v>
      </c>
      <c r="G7282" s="9">
        <v>5.1200000000000002E-2</v>
      </c>
      <c r="H7282" s="9">
        <v>0.08</v>
      </c>
      <c r="I7282" s="9">
        <v>0.10879999999999999</v>
      </c>
      <c r="J7282" s="9">
        <v>0.27126869079389299</v>
      </c>
      <c r="K7282" s="9">
        <v>0.27126869079389299</v>
      </c>
      <c r="L7282" s="9">
        <v>0.27126869079389299</v>
      </c>
      <c r="N7282" s="32">
        <f>IF('System Design'!$F$8=1,'Hourly Demand and Generation'!G7282*'System Design'!$F$21,IF('System Design'!$F$8=2,'Hourly Demand and Generation'!H7282*'System Design'!$F$21,IF('System Design'!$F$8=3,'Hourly Demand and Generation'!I7282*'System Design'!$F$21)))</f>
        <v>54.4</v>
      </c>
      <c r="O7282" s="32">
        <f>IF('System Design'!$F$8=1,'Hourly Demand and Generation'!J7282*'System Design'!$F$22,IF('System Design'!$F$8=2,'Hourly Demand and Generation'!K7282*'System Design'!$F$22,IF('System Design'!$F$8=3,'Hourly Demand and Generation'!L7282*'System Design'!$F$22)))</f>
        <v>678.17172698473246</v>
      </c>
      <c r="Q7282" s="32">
        <f t="shared" si="1620"/>
        <v>0</v>
      </c>
      <c r="R7282" s="32">
        <f t="shared" si="1623"/>
        <v>5400</v>
      </c>
      <c r="S7282" s="32">
        <f t="shared" si="1624"/>
        <v>0</v>
      </c>
      <c r="T7282" s="32">
        <f t="shared" si="1625"/>
        <v>21600</v>
      </c>
      <c r="U7282" s="32">
        <f t="shared" si="1626"/>
        <v>0</v>
      </c>
      <c r="V7282" s="32">
        <f t="shared" si="1621"/>
        <v>417.57172698473244</v>
      </c>
      <c r="W7282" s="32">
        <f t="shared" si="1627"/>
        <v>417.57172698473244</v>
      </c>
      <c r="X7282" s="32">
        <f t="shared" si="1628"/>
        <v>417.57172698473244</v>
      </c>
    </row>
    <row r="7283" spans="1:24" x14ac:dyDescent="0.25">
      <c r="A7283" s="2"/>
      <c r="B7283" s="2" t="s">
        <v>11</v>
      </c>
      <c r="C7283" s="2">
        <f t="shared" si="1631"/>
        <v>304</v>
      </c>
      <c r="D7283" s="2">
        <f t="shared" si="1632"/>
        <v>7</v>
      </c>
      <c r="E7283" s="2">
        <f t="shared" si="1622"/>
        <v>7279</v>
      </c>
      <c r="F7283" s="11">
        <v>337.5</v>
      </c>
      <c r="G7283" s="9">
        <v>0.10879999999999999</v>
      </c>
      <c r="H7283" s="9">
        <v>0.13439999999999999</v>
      </c>
      <c r="I7283" s="9">
        <v>0.16</v>
      </c>
      <c r="J7283" s="9">
        <v>0.30517727714312998</v>
      </c>
      <c r="K7283" s="9">
        <v>0.30517727714312998</v>
      </c>
      <c r="L7283" s="9">
        <v>0.30517727714312998</v>
      </c>
      <c r="N7283" s="32">
        <f>IF('System Design'!$F$8=1,'Hourly Demand and Generation'!G7283*'System Design'!$F$21,IF('System Design'!$F$8=2,'Hourly Demand and Generation'!H7283*'System Design'!$F$21,IF('System Design'!$F$8=3,'Hourly Demand and Generation'!I7283*'System Design'!$F$21)))</f>
        <v>80</v>
      </c>
      <c r="O7283" s="32">
        <f>IF('System Design'!$F$8=1,'Hourly Demand and Generation'!J7283*'System Design'!$F$22,IF('System Design'!$F$8=2,'Hourly Demand and Generation'!K7283*'System Design'!$F$22,IF('System Design'!$F$8=3,'Hourly Demand and Generation'!L7283*'System Design'!$F$22)))</f>
        <v>762.9431928578249</v>
      </c>
      <c r="Q7283" s="32">
        <f t="shared" si="1620"/>
        <v>0</v>
      </c>
      <c r="R7283" s="32">
        <f t="shared" si="1623"/>
        <v>5400</v>
      </c>
      <c r="S7283" s="32">
        <f t="shared" si="1624"/>
        <v>0</v>
      </c>
      <c r="T7283" s="32">
        <f t="shared" si="1625"/>
        <v>21600</v>
      </c>
      <c r="U7283" s="32">
        <f t="shared" si="1626"/>
        <v>0</v>
      </c>
      <c r="V7283" s="32">
        <f t="shared" si="1621"/>
        <v>505.4431928578249</v>
      </c>
      <c r="W7283" s="32">
        <f t="shared" si="1627"/>
        <v>505.4431928578249</v>
      </c>
      <c r="X7283" s="32">
        <f t="shared" si="1628"/>
        <v>505.4431928578249</v>
      </c>
    </row>
    <row r="7284" spans="1:24" x14ac:dyDescent="0.25">
      <c r="A7284" s="2"/>
      <c r="B7284" s="2" t="s">
        <v>11</v>
      </c>
      <c r="C7284" s="2">
        <f t="shared" si="1631"/>
        <v>304</v>
      </c>
      <c r="D7284" s="2">
        <f t="shared" si="1632"/>
        <v>8</v>
      </c>
      <c r="E7284" s="2">
        <f t="shared" si="1622"/>
        <v>7280</v>
      </c>
      <c r="F7284" s="11">
        <v>360</v>
      </c>
      <c r="G7284" s="9">
        <v>0.2112</v>
      </c>
      <c r="H7284" s="9">
        <v>0.24</v>
      </c>
      <c r="I7284" s="9">
        <v>0.26879999999999998</v>
      </c>
      <c r="J7284" s="9">
        <v>0.30517727714312998</v>
      </c>
      <c r="K7284" s="9">
        <v>0.30517727714312998</v>
      </c>
      <c r="L7284" s="9">
        <v>0.30517727714312998</v>
      </c>
      <c r="N7284" s="32">
        <f>IF('System Design'!$F$8=1,'Hourly Demand and Generation'!G7284*'System Design'!$F$21,IF('System Design'!$F$8=2,'Hourly Demand and Generation'!H7284*'System Design'!$F$21,IF('System Design'!$F$8=3,'Hourly Demand and Generation'!I7284*'System Design'!$F$21)))</f>
        <v>134.4</v>
      </c>
      <c r="O7284" s="32">
        <f>IF('System Design'!$F$8=1,'Hourly Demand and Generation'!J7284*'System Design'!$F$22,IF('System Design'!$F$8=2,'Hourly Demand and Generation'!K7284*'System Design'!$F$22,IF('System Design'!$F$8=3,'Hourly Demand and Generation'!L7284*'System Design'!$F$22)))</f>
        <v>762.9431928578249</v>
      </c>
      <c r="Q7284" s="32">
        <f t="shared" si="1620"/>
        <v>0</v>
      </c>
      <c r="R7284" s="32">
        <f t="shared" si="1623"/>
        <v>5400</v>
      </c>
      <c r="S7284" s="32">
        <f t="shared" si="1624"/>
        <v>0</v>
      </c>
      <c r="T7284" s="32">
        <f t="shared" si="1625"/>
        <v>21600</v>
      </c>
      <c r="U7284" s="32">
        <f t="shared" si="1626"/>
        <v>0</v>
      </c>
      <c r="V7284" s="32">
        <f t="shared" si="1621"/>
        <v>537.34319285782487</v>
      </c>
      <c r="W7284" s="32">
        <f t="shared" si="1627"/>
        <v>537.34319285782487</v>
      </c>
      <c r="X7284" s="32">
        <f t="shared" si="1628"/>
        <v>537.34319285782487</v>
      </c>
    </row>
    <row r="7285" spans="1:24" x14ac:dyDescent="0.25">
      <c r="A7285" s="2"/>
      <c r="B7285" s="2" t="s">
        <v>11</v>
      </c>
      <c r="C7285" s="2">
        <f t="shared" si="1631"/>
        <v>304</v>
      </c>
      <c r="D7285" s="2">
        <f t="shared" si="1632"/>
        <v>9</v>
      </c>
      <c r="E7285" s="2">
        <f t="shared" si="1622"/>
        <v>7281</v>
      </c>
      <c r="F7285" s="11">
        <v>360</v>
      </c>
      <c r="G7285" s="9">
        <v>0.32</v>
      </c>
      <c r="H7285" s="9">
        <v>0.34560000000000002</v>
      </c>
      <c r="I7285" s="9">
        <v>0.37119999999999997</v>
      </c>
      <c r="J7285" s="9">
        <v>0.27126869079389299</v>
      </c>
      <c r="K7285" s="9">
        <v>0.27126869079389299</v>
      </c>
      <c r="L7285" s="9">
        <v>0.27126869079389299</v>
      </c>
      <c r="N7285" s="32">
        <f>IF('System Design'!$F$8=1,'Hourly Demand and Generation'!G7285*'System Design'!$F$21,IF('System Design'!$F$8=2,'Hourly Demand and Generation'!H7285*'System Design'!$F$21,IF('System Design'!$F$8=3,'Hourly Demand and Generation'!I7285*'System Design'!$F$21)))</f>
        <v>185.6</v>
      </c>
      <c r="O7285" s="32">
        <f>IF('System Design'!$F$8=1,'Hourly Demand and Generation'!J7285*'System Design'!$F$22,IF('System Design'!$F$8=2,'Hourly Demand and Generation'!K7285*'System Design'!$F$22,IF('System Design'!$F$8=3,'Hourly Demand and Generation'!L7285*'System Design'!$F$22)))</f>
        <v>678.17172698473246</v>
      </c>
      <c r="Q7285" s="32">
        <f t="shared" si="1620"/>
        <v>0</v>
      </c>
      <c r="R7285" s="32">
        <f t="shared" si="1623"/>
        <v>5400</v>
      </c>
      <c r="S7285" s="32">
        <f t="shared" si="1624"/>
        <v>0</v>
      </c>
      <c r="T7285" s="32">
        <f t="shared" si="1625"/>
        <v>21600</v>
      </c>
      <c r="U7285" s="32">
        <f t="shared" si="1626"/>
        <v>0</v>
      </c>
      <c r="V7285" s="32">
        <f t="shared" si="1621"/>
        <v>503.77172698473248</v>
      </c>
      <c r="W7285" s="32">
        <f t="shared" si="1627"/>
        <v>503.77172698473248</v>
      </c>
      <c r="X7285" s="32">
        <f t="shared" si="1628"/>
        <v>503.77172698473248</v>
      </c>
    </row>
    <row r="7286" spans="1:24" x14ac:dyDescent="0.25">
      <c r="A7286" s="2"/>
      <c r="B7286" s="2" t="s">
        <v>11</v>
      </c>
      <c r="C7286" s="2">
        <f t="shared" si="1631"/>
        <v>304</v>
      </c>
      <c r="D7286" s="2">
        <f t="shared" si="1632"/>
        <v>10</v>
      </c>
      <c r="E7286" s="2">
        <f t="shared" si="1622"/>
        <v>7282</v>
      </c>
      <c r="F7286" s="11">
        <v>351</v>
      </c>
      <c r="G7286" s="9">
        <v>0.42880000000000001</v>
      </c>
      <c r="H7286" s="9">
        <v>0.45440000000000003</v>
      </c>
      <c r="I7286" s="9">
        <v>0.48</v>
      </c>
      <c r="J7286" s="9">
        <v>0.30517727714312998</v>
      </c>
      <c r="K7286" s="9">
        <v>0.30517727714312998</v>
      </c>
      <c r="L7286" s="9">
        <v>0.30517727714312998</v>
      </c>
      <c r="N7286" s="32">
        <f>IF('System Design'!$F$8=1,'Hourly Demand and Generation'!G7286*'System Design'!$F$21,IF('System Design'!$F$8=2,'Hourly Demand and Generation'!H7286*'System Design'!$F$21,IF('System Design'!$F$8=3,'Hourly Demand and Generation'!I7286*'System Design'!$F$21)))</f>
        <v>240</v>
      </c>
      <c r="O7286" s="32">
        <f>IF('System Design'!$F$8=1,'Hourly Demand and Generation'!J7286*'System Design'!$F$22,IF('System Design'!$F$8=2,'Hourly Demand and Generation'!K7286*'System Design'!$F$22,IF('System Design'!$F$8=3,'Hourly Demand and Generation'!L7286*'System Design'!$F$22)))</f>
        <v>762.9431928578249</v>
      </c>
      <c r="Q7286" s="32">
        <f t="shared" si="1620"/>
        <v>0</v>
      </c>
      <c r="R7286" s="32">
        <f t="shared" si="1623"/>
        <v>5400</v>
      </c>
      <c r="S7286" s="32">
        <f t="shared" si="1624"/>
        <v>0</v>
      </c>
      <c r="T7286" s="32">
        <f t="shared" si="1625"/>
        <v>21600</v>
      </c>
      <c r="U7286" s="32">
        <f t="shared" si="1626"/>
        <v>0</v>
      </c>
      <c r="V7286" s="32">
        <f t="shared" si="1621"/>
        <v>651.9431928578249</v>
      </c>
      <c r="W7286" s="32">
        <f t="shared" si="1627"/>
        <v>651.9431928578249</v>
      </c>
      <c r="X7286" s="32">
        <f t="shared" si="1628"/>
        <v>651.9431928578249</v>
      </c>
    </row>
    <row r="7287" spans="1:24" x14ac:dyDescent="0.25">
      <c r="A7287" s="2"/>
      <c r="B7287" s="2" t="s">
        <v>11</v>
      </c>
      <c r="C7287" s="2">
        <f t="shared" si="1631"/>
        <v>304</v>
      </c>
      <c r="D7287" s="2">
        <f t="shared" si="1632"/>
        <v>11</v>
      </c>
      <c r="E7287" s="2">
        <f t="shared" si="1622"/>
        <v>7283</v>
      </c>
      <c r="F7287" s="11">
        <v>346.5</v>
      </c>
      <c r="G7287" s="9">
        <v>0.53120000000000001</v>
      </c>
      <c r="H7287" s="9">
        <v>0.56000000000000005</v>
      </c>
      <c r="I7287" s="9">
        <v>0.58879999999999999</v>
      </c>
      <c r="J7287" s="9">
        <v>0.27126869079389299</v>
      </c>
      <c r="K7287" s="9">
        <v>0.27126869079389299</v>
      </c>
      <c r="L7287" s="9">
        <v>0.27126869079389299</v>
      </c>
      <c r="N7287" s="32">
        <f>IF('System Design'!$F$8=1,'Hourly Demand and Generation'!G7287*'System Design'!$F$21,IF('System Design'!$F$8=2,'Hourly Demand and Generation'!H7287*'System Design'!$F$21,IF('System Design'!$F$8=3,'Hourly Demand and Generation'!I7287*'System Design'!$F$21)))</f>
        <v>294.39999999999998</v>
      </c>
      <c r="O7287" s="32">
        <f>IF('System Design'!$F$8=1,'Hourly Demand and Generation'!J7287*'System Design'!$F$22,IF('System Design'!$F$8=2,'Hourly Demand and Generation'!K7287*'System Design'!$F$22,IF('System Design'!$F$8=3,'Hourly Demand and Generation'!L7287*'System Design'!$F$22)))</f>
        <v>678.17172698473246</v>
      </c>
      <c r="Q7287" s="32">
        <f t="shared" si="1620"/>
        <v>0</v>
      </c>
      <c r="R7287" s="32">
        <f t="shared" si="1623"/>
        <v>5400</v>
      </c>
      <c r="S7287" s="32">
        <f t="shared" si="1624"/>
        <v>0</v>
      </c>
      <c r="T7287" s="32">
        <f t="shared" si="1625"/>
        <v>21600</v>
      </c>
      <c r="U7287" s="32">
        <f t="shared" si="1626"/>
        <v>0</v>
      </c>
      <c r="V7287" s="32">
        <f t="shared" si="1621"/>
        <v>626.07172698473244</v>
      </c>
      <c r="W7287" s="32">
        <f t="shared" si="1627"/>
        <v>626.07172698473244</v>
      </c>
      <c r="X7287" s="32">
        <f t="shared" si="1628"/>
        <v>626.07172698473244</v>
      </c>
    </row>
    <row r="7288" spans="1:24" x14ac:dyDescent="0.25">
      <c r="A7288" s="2"/>
      <c r="B7288" s="2" t="s">
        <v>11</v>
      </c>
      <c r="C7288" s="2">
        <f t="shared" si="1631"/>
        <v>304</v>
      </c>
      <c r="D7288" s="2">
        <f t="shared" si="1632"/>
        <v>12</v>
      </c>
      <c r="E7288" s="2">
        <f t="shared" si="1622"/>
        <v>7284</v>
      </c>
      <c r="F7288" s="11">
        <v>346.5</v>
      </c>
      <c r="G7288" s="9">
        <v>0.64</v>
      </c>
      <c r="H7288" s="9">
        <v>0.64</v>
      </c>
      <c r="I7288" s="9">
        <v>0.64</v>
      </c>
      <c r="J7288" s="9">
        <v>0.25431439761927499</v>
      </c>
      <c r="K7288" s="9">
        <v>0.25431439761927499</v>
      </c>
      <c r="L7288" s="9">
        <v>0.25431439761927499</v>
      </c>
      <c r="N7288" s="32">
        <f>IF('System Design'!$F$8=1,'Hourly Demand and Generation'!G7288*'System Design'!$F$21,IF('System Design'!$F$8=2,'Hourly Demand and Generation'!H7288*'System Design'!$F$21,IF('System Design'!$F$8=3,'Hourly Demand and Generation'!I7288*'System Design'!$F$21)))</f>
        <v>320</v>
      </c>
      <c r="O7288" s="32">
        <f>IF('System Design'!$F$8=1,'Hourly Demand and Generation'!J7288*'System Design'!$F$22,IF('System Design'!$F$8=2,'Hourly Demand and Generation'!K7288*'System Design'!$F$22,IF('System Design'!$F$8=3,'Hourly Demand and Generation'!L7288*'System Design'!$F$22)))</f>
        <v>635.78599404818749</v>
      </c>
      <c r="Q7288" s="32">
        <f t="shared" si="1620"/>
        <v>0</v>
      </c>
      <c r="R7288" s="32">
        <f t="shared" si="1623"/>
        <v>5400</v>
      </c>
      <c r="S7288" s="32">
        <f t="shared" si="1624"/>
        <v>0</v>
      </c>
      <c r="T7288" s="32">
        <f t="shared" si="1625"/>
        <v>21600</v>
      </c>
      <c r="U7288" s="32">
        <f t="shared" si="1626"/>
        <v>0</v>
      </c>
      <c r="V7288" s="32">
        <f t="shared" si="1621"/>
        <v>609.28599404818749</v>
      </c>
      <c r="W7288" s="32">
        <f t="shared" si="1627"/>
        <v>609.28599404818749</v>
      </c>
      <c r="X7288" s="32">
        <f t="shared" si="1628"/>
        <v>609.28599404818749</v>
      </c>
    </row>
    <row r="7289" spans="1:24" x14ac:dyDescent="0.25">
      <c r="A7289" s="2"/>
      <c r="B7289" s="2" t="s">
        <v>11</v>
      </c>
      <c r="C7289" s="2">
        <f t="shared" si="1631"/>
        <v>304</v>
      </c>
      <c r="D7289" s="2">
        <f t="shared" si="1632"/>
        <v>13</v>
      </c>
      <c r="E7289" s="2">
        <f t="shared" si="1622"/>
        <v>7285</v>
      </c>
      <c r="F7289" s="11">
        <v>360</v>
      </c>
      <c r="G7289" s="9">
        <v>0.53120000000000001</v>
      </c>
      <c r="H7289" s="9">
        <v>0.56000000000000005</v>
      </c>
      <c r="I7289" s="9">
        <v>0.58879999999999999</v>
      </c>
      <c r="J7289" s="9">
        <v>0.27126869079389299</v>
      </c>
      <c r="K7289" s="9">
        <v>0.27126869079389299</v>
      </c>
      <c r="L7289" s="9">
        <v>0.27126869079389299</v>
      </c>
      <c r="N7289" s="32">
        <f>IF('System Design'!$F$8=1,'Hourly Demand and Generation'!G7289*'System Design'!$F$21,IF('System Design'!$F$8=2,'Hourly Demand and Generation'!H7289*'System Design'!$F$21,IF('System Design'!$F$8=3,'Hourly Demand and Generation'!I7289*'System Design'!$F$21)))</f>
        <v>294.39999999999998</v>
      </c>
      <c r="O7289" s="32">
        <f>IF('System Design'!$F$8=1,'Hourly Demand and Generation'!J7289*'System Design'!$F$22,IF('System Design'!$F$8=2,'Hourly Demand and Generation'!K7289*'System Design'!$F$22,IF('System Design'!$F$8=3,'Hourly Demand and Generation'!L7289*'System Design'!$F$22)))</f>
        <v>678.17172698473246</v>
      </c>
      <c r="Q7289" s="32">
        <f t="shared" si="1620"/>
        <v>0</v>
      </c>
      <c r="R7289" s="32">
        <f t="shared" si="1623"/>
        <v>5400</v>
      </c>
      <c r="S7289" s="32">
        <f t="shared" si="1624"/>
        <v>0</v>
      </c>
      <c r="T7289" s="32">
        <f t="shared" si="1625"/>
        <v>21600</v>
      </c>
      <c r="U7289" s="32">
        <f t="shared" si="1626"/>
        <v>0</v>
      </c>
      <c r="V7289" s="32">
        <f t="shared" si="1621"/>
        <v>612.57172698473244</v>
      </c>
      <c r="W7289" s="32">
        <f t="shared" si="1627"/>
        <v>612.57172698473244</v>
      </c>
      <c r="X7289" s="32">
        <f t="shared" si="1628"/>
        <v>612.57172698473244</v>
      </c>
    </row>
    <row r="7290" spans="1:24" x14ac:dyDescent="0.25">
      <c r="A7290" s="2"/>
      <c r="B7290" s="2" t="s">
        <v>11</v>
      </c>
      <c r="C7290" s="2">
        <f t="shared" si="1631"/>
        <v>304</v>
      </c>
      <c r="D7290" s="2">
        <f t="shared" si="1632"/>
        <v>14</v>
      </c>
      <c r="E7290" s="2">
        <f t="shared" si="1622"/>
        <v>7286</v>
      </c>
      <c r="F7290" s="11">
        <v>360</v>
      </c>
      <c r="G7290" s="9">
        <v>0.42880000000000001</v>
      </c>
      <c r="H7290" s="9">
        <v>0.45440000000000003</v>
      </c>
      <c r="I7290" s="9">
        <v>0.48</v>
      </c>
      <c r="J7290" s="9">
        <v>0.28822298396851098</v>
      </c>
      <c r="K7290" s="9">
        <v>0.28822298396851098</v>
      </c>
      <c r="L7290" s="9">
        <v>0.28822298396851098</v>
      </c>
      <c r="N7290" s="32">
        <f>IF('System Design'!$F$8=1,'Hourly Demand and Generation'!G7290*'System Design'!$F$21,IF('System Design'!$F$8=2,'Hourly Demand and Generation'!H7290*'System Design'!$F$21,IF('System Design'!$F$8=3,'Hourly Demand and Generation'!I7290*'System Design'!$F$21)))</f>
        <v>240</v>
      </c>
      <c r="O7290" s="32">
        <f>IF('System Design'!$F$8=1,'Hourly Demand and Generation'!J7290*'System Design'!$F$22,IF('System Design'!$F$8=2,'Hourly Demand and Generation'!K7290*'System Design'!$F$22,IF('System Design'!$F$8=3,'Hourly Demand and Generation'!L7290*'System Design'!$F$22)))</f>
        <v>720.55745992127743</v>
      </c>
      <c r="Q7290" s="32">
        <f t="shared" si="1620"/>
        <v>0</v>
      </c>
      <c r="R7290" s="32">
        <f t="shared" si="1623"/>
        <v>5400</v>
      </c>
      <c r="S7290" s="32">
        <f t="shared" si="1624"/>
        <v>0</v>
      </c>
      <c r="T7290" s="32">
        <f t="shared" si="1625"/>
        <v>21600</v>
      </c>
      <c r="U7290" s="32">
        <f t="shared" si="1626"/>
        <v>0</v>
      </c>
      <c r="V7290" s="32">
        <f t="shared" si="1621"/>
        <v>600.55745992127743</v>
      </c>
      <c r="W7290" s="32">
        <f t="shared" si="1627"/>
        <v>600.55745992127743</v>
      </c>
      <c r="X7290" s="32">
        <f t="shared" si="1628"/>
        <v>600.55745992127743</v>
      </c>
    </row>
    <row r="7291" spans="1:24" x14ac:dyDescent="0.25">
      <c r="A7291" s="2"/>
      <c r="B7291" s="2" t="s">
        <v>11</v>
      </c>
      <c r="C7291" s="2">
        <f t="shared" si="1631"/>
        <v>304</v>
      </c>
      <c r="D7291" s="2">
        <f t="shared" si="1632"/>
        <v>15</v>
      </c>
      <c r="E7291" s="2">
        <f t="shared" si="1622"/>
        <v>7287</v>
      </c>
      <c r="F7291" s="11">
        <v>382.5</v>
      </c>
      <c r="G7291" s="9">
        <v>0.32</v>
      </c>
      <c r="H7291" s="9">
        <v>0.34560000000000002</v>
      </c>
      <c r="I7291" s="9">
        <v>0.37119999999999997</v>
      </c>
      <c r="J7291" s="9">
        <v>0.30517727714312998</v>
      </c>
      <c r="K7291" s="9">
        <v>0.30517727714312998</v>
      </c>
      <c r="L7291" s="9">
        <v>0.30517727714312998</v>
      </c>
      <c r="N7291" s="32">
        <f>IF('System Design'!$F$8=1,'Hourly Demand and Generation'!G7291*'System Design'!$F$21,IF('System Design'!$F$8=2,'Hourly Demand and Generation'!H7291*'System Design'!$F$21,IF('System Design'!$F$8=3,'Hourly Demand and Generation'!I7291*'System Design'!$F$21)))</f>
        <v>185.6</v>
      </c>
      <c r="O7291" s="32">
        <f>IF('System Design'!$F$8=1,'Hourly Demand and Generation'!J7291*'System Design'!$F$22,IF('System Design'!$F$8=2,'Hourly Demand and Generation'!K7291*'System Design'!$F$22,IF('System Design'!$F$8=3,'Hourly Demand and Generation'!L7291*'System Design'!$F$22)))</f>
        <v>762.9431928578249</v>
      </c>
      <c r="Q7291" s="32">
        <f t="shared" si="1620"/>
        <v>0</v>
      </c>
      <c r="R7291" s="32">
        <f t="shared" si="1623"/>
        <v>5400</v>
      </c>
      <c r="S7291" s="32">
        <f t="shared" si="1624"/>
        <v>0</v>
      </c>
      <c r="T7291" s="32">
        <f t="shared" si="1625"/>
        <v>21600</v>
      </c>
      <c r="U7291" s="32">
        <f t="shared" si="1626"/>
        <v>0</v>
      </c>
      <c r="V7291" s="32">
        <f t="shared" si="1621"/>
        <v>566.04319285782492</v>
      </c>
      <c r="W7291" s="32">
        <f t="shared" si="1627"/>
        <v>566.04319285782492</v>
      </c>
      <c r="X7291" s="32">
        <f t="shared" si="1628"/>
        <v>566.04319285782492</v>
      </c>
    </row>
    <row r="7292" spans="1:24" x14ac:dyDescent="0.25">
      <c r="A7292" s="2"/>
      <c r="B7292" s="2" t="s">
        <v>11</v>
      </c>
      <c r="C7292" s="2">
        <f t="shared" si="1631"/>
        <v>304</v>
      </c>
      <c r="D7292" s="2">
        <f t="shared" si="1632"/>
        <v>16</v>
      </c>
      <c r="E7292" s="2">
        <f t="shared" si="1622"/>
        <v>7288</v>
      </c>
      <c r="F7292" s="11">
        <v>405</v>
      </c>
      <c r="G7292" s="9">
        <v>0.2112</v>
      </c>
      <c r="H7292" s="9">
        <v>0.24</v>
      </c>
      <c r="I7292" s="9">
        <v>0.26879999999999998</v>
      </c>
      <c r="J7292" s="9">
        <v>0.30517727714312998</v>
      </c>
      <c r="K7292" s="9">
        <v>0.30517727714312998</v>
      </c>
      <c r="L7292" s="9">
        <v>0.30517727714312998</v>
      </c>
      <c r="N7292" s="32">
        <f>IF('System Design'!$F$8=1,'Hourly Demand and Generation'!G7292*'System Design'!$F$21,IF('System Design'!$F$8=2,'Hourly Demand and Generation'!H7292*'System Design'!$F$21,IF('System Design'!$F$8=3,'Hourly Demand and Generation'!I7292*'System Design'!$F$21)))</f>
        <v>134.4</v>
      </c>
      <c r="O7292" s="32">
        <f>IF('System Design'!$F$8=1,'Hourly Demand and Generation'!J7292*'System Design'!$F$22,IF('System Design'!$F$8=2,'Hourly Demand and Generation'!K7292*'System Design'!$F$22,IF('System Design'!$F$8=3,'Hourly Demand and Generation'!L7292*'System Design'!$F$22)))</f>
        <v>762.9431928578249</v>
      </c>
      <c r="Q7292" s="32">
        <f t="shared" si="1620"/>
        <v>0</v>
      </c>
      <c r="R7292" s="32">
        <f t="shared" si="1623"/>
        <v>5400</v>
      </c>
      <c r="S7292" s="32">
        <f t="shared" si="1624"/>
        <v>0</v>
      </c>
      <c r="T7292" s="32">
        <f t="shared" si="1625"/>
        <v>21600</v>
      </c>
      <c r="U7292" s="32">
        <f t="shared" si="1626"/>
        <v>0</v>
      </c>
      <c r="V7292" s="32">
        <f t="shared" si="1621"/>
        <v>492.34319285782487</v>
      </c>
      <c r="W7292" s="32">
        <f t="shared" si="1627"/>
        <v>492.34319285782487</v>
      </c>
      <c r="X7292" s="32">
        <f t="shared" si="1628"/>
        <v>492.34319285782487</v>
      </c>
    </row>
    <row r="7293" spans="1:24" x14ac:dyDescent="0.25">
      <c r="A7293" s="2"/>
      <c r="B7293" s="2" t="s">
        <v>11</v>
      </c>
      <c r="C7293" s="2">
        <f t="shared" si="1631"/>
        <v>304</v>
      </c>
      <c r="D7293" s="2">
        <f t="shared" si="1632"/>
        <v>17</v>
      </c>
      <c r="E7293" s="2">
        <f t="shared" si="1622"/>
        <v>7289</v>
      </c>
      <c r="F7293" s="11">
        <v>427.5</v>
      </c>
      <c r="G7293" s="9">
        <v>0.10879999999999999</v>
      </c>
      <c r="H7293" s="9">
        <v>0.13439999999999999</v>
      </c>
      <c r="I7293" s="9">
        <v>0.16</v>
      </c>
      <c r="J7293" s="9">
        <v>0.33908586349236602</v>
      </c>
      <c r="K7293" s="9">
        <v>0.33908586349236602</v>
      </c>
      <c r="L7293" s="9">
        <v>0.33908586349236602</v>
      </c>
      <c r="N7293" s="32">
        <f>IF('System Design'!$F$8=1,'Hourly Demand and Generation'!G7293*'System Design'!$F$21,IF('System Design'!$F$8=2,'Hourly Demand and Generation'!H7293*'System Design'!$F$21,IF('System Design'!$F$8=3,'Hourly Demand and Generation'!I7293*'System Design'!$F$21)))</f>
        <v>80</v>
      </c>
      <c r="O7293" s="32">
        <f>IF('System Design'!$F$8=1,'Hourly Demand and Generation'!J7293*'System Design'!$F$22,IF('System Design'!$F$8=2,'Hourly Demand and Generation'!K7293*'System Design'!$F$22,IF('System Design'!$F$8=3,'Hourly Demand and Generation'!L7293*'System Design'!$F$22)))</f>
        <v>847.71465873091506</v>
      </c>
      <c r="Q7293" s="32">
        <f t="shared" si="1620"/>
        <v>0</v>
      </c>
      <c r="R7293" s="32">
        <f t="shared" si="1623"/>
        <v>5400</v>
      </c>
      <c r="S7293" s="32">
        <f t="shared" si="1624"/>
        <v>0</v>
      </c>
      <c r="T7293" s="32">
        <f t="shared" si="1625"/>
        <v>21600</v>
      </c>
      <c r="U7293" s="32">
        <f t="shared" si="1626"/>
        <v>0</v>
      </c>
      <c r="V7293" s="32">
        <f t="shared" si="1621"/>
        <v>500.21465873091506</v>
      </c>
      <c r="W7293" s="32">
        <f t="shared" si="1627"/>
        <v>500.21465873091506</v>
      </c>
      <c r="X7293" s="32">
        <f t="shared" si="1628"/>
        <v>500.21465873091506</v>
      </c>
    </row>
    <row r="7294" spans="1:24" x14ac:dyDescent="0.25">
      <c r="A7294" s="2"/>
      <c r="B7294" s="2" t="s">
        <v>11</v>
      </c>
      <c r="C7294" s="2">
        <f t="shared" si="1631"/>
        <v>304</v>
      </c>
      <c r="D7294" s="2">
        <f t="shared" si="1632"/>
        <v>18</v>
      </c>
      <c r="E7294" s="2">
        <f t="shared" si="1622"/>
        <v>7290</v>
      </c>
      <c r="F7294" s="11">
        <v>450</v>
      </c>
      <c r="G7294" s="9">
        <v>5.1200000000000002E-2</v>
      </c>
      <c r="H7294" s="9">
        <v>0.08</v>
      </c>
      <c r="I7294" s="9">
        <v>0.10879999999999999</v>
      </c>
      <c r="J7294" s="9">
        <v>0.32213157031774797</v>
      </c>
      <c r="K7294" s="9">
        <v>0.32213157031774797</v>
      </c>
      <c r="L7294" s="9">
        <v>0.32213157031774797</v>
      </c>
      <c r="N7294" s="32">
        <f>IF('System Design'!$F$8=1,'Hourly Demand and Generation'!G7294*'System Design'!$F$21,IF('System Design'!$F$8=2,'Hourly Demand and Generation'!H7294*'System Design'!$F$21,IF('System Design'!$F$8=3,'Hourly Demand and Generation'!I7294*'System Design'!$F$21)))</f>
        <v>54.4</v>
      </c>
      <c r="O7294" s="32">
        <f>IF('System Design'!$F$8=1,'Hourly Demand and Generation'!J7294*'System Design'!$F$22,IF('System Design'!$F$8=2,'Hourly Demand and Generation'!K7294*'System Design'!$F$22,IF('System Design'!$F$8=3,'Hourly Demand and Generation'!L7294*'System Design'!$F$22)))</f>
        <v>805.32892579436998</v>
      </c>
      <c r="Q7294" s="32">
        <f t="shared" si="1620"/>
        <v>0</v>
      </c>
      <c r="R7294" s="32">
        <f t="shared" si="1623"/>
        <v>5400</v>
      </c>
      <c r="S7294" s="32">
        <f t="shared" si="1624"/>
        <v>0</v>
      </c>
      <c r="T7294" s="32">
        <f t="shared" si="1625"/>
        <v>21600</v>
      </c>
      <c r="U7294" s="32">
        <f t="shared" si="1626"/>
        <v>0</v>
      </c>
      <c r="V7294" s="32">
        <f t="shared" si="1621"/>
        <v>409.72892579436996</v>
      </c>
      <c r="W7294" s="32">
        <f t="shared" si="1627"/>
        <v>409.72892579436996</v>
      </c>
      <c r="X7294" s="32">
        <f t="shared" si="1628"/>
        <v>409.72892579436996</v>
      </c>
    </row>
    <row r="7295" spans="1:24" x14ac:dyDescent="0.25">
      <c r="A7295" s="2"/>
      <c r="B7295" s="2" t="s">
        <v>11</v>
      </c>
      <c r="C7295" s="2">
        <f t="shared" si="1631"/>
        <v>304</v>
      </c>
      <c r="D7295" s="2">
        <f t="shared" si="1632"/>
        <v>19</v>
      </c>
      <c r="E7295" s="2">
        <f t="shared" si="1622"/>
        <v>7291</v>
      </c>
      <c r="F7295" s="11">
        <v>436.5</v>
      </c>
      <c r="G7295" s="9">
        <v>0</v>
      </c>
      <c r="H7295" s="9">
        <v>2.5600000000000001E-2</v>
      </c>
      <c r="I7295" s="9">
        <v>5.1200000000000002E-2</v>
      </c>
      <c r="J7295" s="9">
        <v>0.30517727714312998</v>
      </c>
      <c r="K7295" s="9">
        <v>0.30517727714312998</v>
      </c>
      <c r="L7295" s="9">
        <v>0.30517727714312998</v>
      </c>
      <c r="N7295" s="32">
        <f>IF('System Design'!$F$8=1,'Hourly Demand and Generation'!G7295*'System Design'!$F$21,IF('System Design'!$F$8=2,'Hourly Demand and Generation'!H7295*'System Design'!$F$21,IF('System Design'!$F$8=3,'Hourly Demand and Generation'!I7295*'System Design'!$F$21)))</f>
        <v>25.6</v>
      </c>
      <c r="O7295" s="32">
        <f>IF('System Design'!$F$8=1,'Hourly Demand and Generation'!J7295*'System Design'!$F$22,IF('System Design'!$F$8=2,'Hourly Demand and Generation'!K7295*'System Design'!$F$22,IF('System Design'!$F$8=3,'Hourly Demand and Generation'!L7295*'System Design'!$F$22)))</f>
        <v>762.9431928578249</v>
      </c>
      <c r="Q7295" s="32">
        <f t="shared" si="1620"/>
        <v>0</v>
      </c>
      <c r="R7295" s="32">
        <f t="shared" si="1623"/>
        <v>5400</v>
      </c>
      <c r="S7295" s="32">
        <f t="shared" si="1624"/>
        <v>0</v>
      </c>
      <c r="T7295" s="32">
        <f t="shared" si="1625"/>
        <v>21600</v>
      </c>
      <c r="U7295" s="32">
        <f t="shared" si="1626"/>
        <v>0</v>
      </c>
      <c r="V7295" s="32">
        <f t="shared" si="1621"/>
        <v>352.04319285782492</v>
      </c>
      <c r="W7295" s="32">
        <f t="shared" si="1627"/>
        <v>352.04319285782492</v>
      </c>
      <c r="X7295" s="32">
        <f t="shared" si="1628"/>
        <v>352.04319285782492</v>
      </c>
    </row>
    <row r="7296" spans="1:24" x14ac:dyDescent="0.25">
      <c r="A7296" s="2"/>
      <c r="B7296" s="2" t="s">
        <v>11</v>
      </c>
      <c r="C7296" s="2">
        <f t="shared" si="1631"/>
        <v>304</v>
      </c>
      <c r="D7296" s="2">
        <f t="shared" si="1632"/>
        <v>20</v>
      </c>
      <c r="E7296" s="2">
        <f t="shared" si="1622"/>
        <v>7292</v>
      </c>
      <c r="F7296" s="11">
        <v>427.5</v>
      </c>
      <c r="G7296" s="9">
        <v>0</v>
      </c>
      <c r="H7296" s="9">
        <v>0</v>
      </c>
      <c r="I7296" s="9">
        <v>0</v>
      </c>
      <c r="J7296" s="9">
        <v>0.30517727714312998</v>
      </c>
      <c r="K7296" s="9">
        <v>0.30517727714312998</v>
      </c>
      <c r="L7296" s="9">
        <v>0.30517727714312998</v>
      </c>
      <c r="N7296" s="32">
        <f>IF('System Design'!$F$8=1,'Hourly Demand and Generation'!G7296*'System Design'!$F$21,IF('System Design'!$F$8=2,'Hourly Demand and Generation'!H7296*'System Design'!$F$21,IF('System Design'!$F$8=3,'Hourly Demand and Generation'!I7296*'System Design'!$F$21)))</f>
        <v>0</v>
      </c>
      <c r="O7296" s="32">
        <f>IF('System Design'!$F$8=1,'Hourly Demand and Generation'!J7296*'System Design'!$F$22,IF('System Design'!$F$8=2,'Hourly Demand and Generation'!K7296*'System Design'!$F$22,IF('System Design'!$F$8=3,'Hourly Demand and Generation'!L7296*'System Design'!$F$22)))</f>
        <v>762.9431928578249</v>
      </c>
      <c r="Q7296" s="32">
        <f t="shared" si="1620"/>
        <v>0</v>
      </c>
      <c r="R7296" s="32">
        <f t="shared" si="1623"/>
        <v>5400</v>
      </c>
      <c r="S7296" s="32">
        <f t="shared" si="1624"/>
        <v>0</v>
      </c>
      <c r="T7296" s="32">
        <f t="shared" si="1625"/>
        <v>21600</v>
      </c>
      <c r="U7296" s="32">
        <f t="shared" si="1626"/>
        <v>0</v>
      </c>
      <c r="V7296" s="32">
        <f t="shared" si="1621"/>
        <v>335.4431928578249</v>
      </c>
      <c r="W7296" s="32">
        <f t="shared" si="1627"/>
        <v>335.4431928578249</v>
      </c>
      <c r="X7296" s="32">
        <f t="shared" si="1628"/>
        <v>335.4431928578249</v>
      </c>
    </row>
    <row r="7297" spans="1:24" x14ac:dyDescent="0.25">
      <c r="A7297" s="2"/>
      <c r="B7297" s="2" t="s">
        <v>11</v>
      </c>
      <c r="C7297" s="2">
        <f t="shared" si="1631"/>
        <v>304</v>
      </c>
      <c r="D7297" s="2">
        <f t="shared" si="1632"/>
        <v>21</v>
      </c>
      <c r="E7297" s="2">
        <f t="shared" si="1622"/>
        <v>7293</v>
      </c>
      <c r="F7297" s="11">
        <v>405</v>
      </c>
      <c r="G7297" s="9">
        <v>0</v>
      </c>
      <c r="H7297" s="9">
        <v>0</v>
      </c>
      <c r="I7297" s="9">
        <v>0</v>
      </c>
      <c r="J7297" s="9">
        <v>0.30517727714312998</v>
      </c>
      <c r="K7297" s="9">
        <v>0.30517727714312998</v>
      </c>
      <c r="L7297" s="9">
        <v>0.30517727714312998</v>
      </c>
      <c r="N7297" s="32">
        <f>IF('System Design'!$F$8=1,'Hourly Demand and Generation'!G7297*'System Design'!$F$21,IF('System Design'!$F$8=2,'Hourly Demand and Generation'!H7297*'System Design'!$F$21,IF('System Design'!$F$8=3,'Hourly Demand and Generation'!I7297*'System Design'!$F$21)))</f>
        <v>0</v>
      </c>
      <c r="O7297" s="32">
        <f>IF('System Design'!$F$8=1,'Hourly Demand and Generation'!J7297*'System Design'!$F$22,IF('System Design'!$F$8=2,'Hourly Demand and Generation'!K7297*'System Design'!$F$22,IF('System Design'!$F$8=3,'Hourly Demand and Generation'!L7297*'System Design'!$F$22)))</f>
        <v>762.9431928578249</v>
      </c>
      <c r="Q7297" s="32">
        <f t="shared" si="1620"/>
        <v>0</v>
      </c>
      <c r="R7297" s="32">
        <f t="shared" si="1623"/>
        <v>5400</v>
      </c>
      <c r="S7297" s="32">
        <f t="shared" si="1624"/>
        <v>0</v>
      </c>
      <c r="T7297" s="32">
        <f t="shared" si="1625"/>
        <v>21600</v>
      </c>
      <c r="U7297" s="32">
        <f t="shared" si="1626"/>
        <v>0</v>
      </c>
      <c r="V7297" s="32">
        <f t="shared" si="1621"/>
        <v>357.9431928578249</v>
      </c>
      <c r="W7297" s="32">
        <f t="shared" si="1627"/>
        <v>357.9431928578249</v>
      </c>
      <c r="X7297" s="32">
        <f t="shared" si="1628"/>
        <v>357.9431928578249</v>
      </c>
    </row>
    <row r="7298" spans="1:24" x14ac:dyDescent="0.25">
      <c r="A7298" s="2"/>
      <c r="B7298" s="2" t="s">
        <v>11</v>
      </c>
      <c r="C7298" s="2">
        <f t="shared" si="1631"/>
        <v>304</v>
      </c>
      <c r="D7298" s="2">
        <f t="shared" si="1632"/>
        <v>22</v>
      </c>
      <c r="E7298" s="2">
        <f t="shared" si="1622"/>
        <v>7294</v>
      </c>
      <c r="F7298" s="11">
        <v>382.5</v>
      </c>
      <c r="G7298" s="9">
        <v>0</v>
      </c>
      <c r="H7298" s="9">
        <v>0</v>
      </c>
      <c r="I7298" s="9">
        <v>0</v>
      </c>
      <c r="J7298" s="9">
        <v>0.32213157031774797</v>
      </c>
      <c r="K7298" s="9">
        <v>0.32213157031774797</v>
      </c>
      <c r="L7298" s="9">
        <v>0.32213157031774797</v>
      </c>
      <c r="N7298" s="32">
        <f>IF('System Design'!$F$8=1,'Hourly Demand and Generation'!G7298*'System Design'!$F$21,IF('System Design'!$F$8=2,'Hourly Demand and Generation'!H7298*'System Design'!$F$21,IF('System Design'!$F$8=3,'Hourly Demand and Generation'!I7298*'System Design'!$F$21)))</f>
        <v>0</v>
      </c>
      <c r="O7298" s="32">
        <f>IF('System Design'!$F$8=1,'Hourly Demand and Generation'!J7298*'System Design'!$F$22,IF('System Design'!$F$8=2,'Hourly Demand and Generation'!K7298*'System Design'!$F$22,IF('System Design'!$F$8=3,'Hourly Demand and Generation'!L7298*'System Design'!$F$22)))</f>
        <v>805.32892579436998</v>
      </c>
      <c r="Q7298" s="32">
        <f t="shared" si="1620"/>
        <v>0</v>
      </c>
      <c r="R7298" s="32">
        <f t="shared" si="1623"/>
        <v>5400</v>
      </c>
      <c r="S7298" s="32">
        <f t="shared" si="1624"/>
        <v>0</v>
      </c>
      <c r="T7298" s="32">
        <f t="shared" si="1625"/>
        <v>21600</v>
      </c>
      <c r="U7298" s="32">
        <f t="shared" si="1626"/>
        <v>0</v>
      </c>
      <c r="V7298" s="32">
        <f t="shared" si="1621"/>
        <v>422.82892579436998</v>
      </c>
      <c r="W7298" s="32">
        <f t="shared" si="1627"/>
        <v>422.82892579436998</v>
      </c>
      <c r="X7298" s="32">
        <f t="shared" si="1628"/>
        <v>422.82892579436998</v>
      </c>
    </row>
    <row r="7299" spans="1:24" x14ac:dyDescent="0.25">
      <c r="A7299" s="2"/>
      <c r="B7299" s="2" t="s">
        <v>11</v>
      </c>
      <c r="C7299" s="2">
        <f t="shared" si="1631"/>
        <v>304</v>
      </c>
      <c r="D7299" s="2">
        <f t="shared" si="1632"/>
        <v>23</v>
      </c>
      <c r="E7299" s="2">
        <f t="shared" si="1622"/>
        <v>7295</v>
      </c>
      <c r="F7299" s="11">
        <v>360</v>
      </c>
      <c r="G7299" s="9">
        <v>0</v>
      </c>
      <c r="H7299" s="9">
        <v>0</v>
      </c>
      <c r="I7299" s="9">
        <v>0</v>
      </c>
      <c r="J7299" s="9">
        <v>0.27126869079389299</v>
      </c>
      <c r="K7299" s="9">
        <v>0.27126869079389299</v>
      </c>
      <c r="L7299" s="9">
        <v>0.27126869079389299</v>
      </c>
      <c r="N7299" s="32">
        <f>IF('System Design'!$F$8=1,'Hourly Demand and Generation'!G7299*'System Design'!$F$21,IF('System Design'!$F$8=2,'Hourly Demand and Generation'!H7299*'System Design'!$F$21,IF('System Design'!$F$8=3,'Hourly Demand and Generation'!I7299*'System Design'!$F$21)))</f>
        <v>0</v>
      </c>
      <c r="O7299" s="32">
        <f>IF('System Design'!$F$8=1,'Hourly Demand and Generation'!J7299*'System Design'!$F$22,IF('System Design'!$F$8=2,'Hourly Demand and Generation'!K7299*'System Design'!$F$22,IF('System Design'!$F$8=3,'Hourly Demand and Generation'!L7299*'System Design'!$F$22)))</f>
        <v>678.17172698473246</v>
      </c>
      <c r="Q7299" s="32">
        <f t="shared" si="1620"/>
        <v>0</v>
      </c>
      <c r="R7299" s="32">
        <f t="shared" si="1623"/>
        <v>5400</v>
      </c>
      <c r="S7299" s="32">
        <f t="shared" si="1624"/>
        <v>0</v>
      </c>
      <c r="T7299" s="32">
        <f t="shared" si="1625"/>
        <v>21600</v>
      </c>
      <c r="U7299" s="32">
        <f t="shared" si="1626"/>
        <v>0</v>
      </c>
      <c r="V7299" s="32">
        <f t="shared" si="1621"/>
        <v>318.17172698473246</v>
      </c>
      <c r="W7299" s="32">
        <f t="shared" si="1627"/>
        <v>318.17172698473246</v>
      </c>
      <c r="X7299" s="32">
        <f t="shared" si="1628"/>
        <v>318.17172698473246</v>
      </c>
    </row>
    <row r="7300" spans="1:24" x14ac:dyDescent="0.25">
      <c r="A7300" s="2"/>
      <c r="B7300" s="2" t="s">
        <v>11</v>
      </c>
      <c r="C7300" s="2">
        <f t="shared" si="1631"/>
        <v>304</v>
      </c>
      <c r="D7300" s="2">
        <f t="shared" si="1632"/>
        <v>24</v>
      </c>
      <c r="E7300" s="2">
        <f t="shared" si="1622"/>
        <v>7296</v>
      </c>
      <c r="F7300" s="11">
        <v>315</v>
      </c>
      <c r="G7300" s="9">
        <v>0</v>
      </c>
      <c r="H7300" s="9">
        <v>0</v>
      </c>
      <c r="I7300" s="9">
        <v>0</v>
      </c>
      <c r="J7300" s="9">
        <v>0.27126869079389299</v>
      </c>
      <c r="K7300" s="9">
        <v>0.27126869079389299</v>
      </c>
      <c r="L7300" s="9">
        <v>0.27126869079389299</v>
      </c>
      <c r="N7300" s="32">
        <f>IF('System Design'!$F$8=1,'Hourly Demand and Generation'!G7300*'System Design'!$F$21,IF('System Design'!$F$8=2,'Hourly Demand and Generation'!H7300*'System Design'!$F$21,IF('System Design'!$F$8=3,'Hourly Demand and Generation'!I7300*'System Design'!$F$21)))</f>
        <v>0</v>
      </c>
      <c r="O7300" s="32">
        <f>IF('System Design'!$F$8=1,'Hourly Demand and Generation'!J7300*'System Design'!$F$22,IF('System Design'!$F$8=2,'Hourly Demand and Generation'!K7300*'System Design'!$F$22,IF('System Design'!$F$8=3,'Hourly Demand and Generation'!L7300*'System Design'!$F$22)))</f>
        <v>678.17172698473246</v>
      </c>
      <c r="Q7300" s="32">
        <f t="shared" si="1620"/>
        <v>0</v>
      </c>
      <c r="R7300" s="32">
        <f t="shared" si="1623"/>
        <v>5400</v>
      </c>
      <c r="S7300" s="32">
        <f t="shared" si="1624"/>
        <v>0</v>
      </c>
      <c r="T7300" s="32">
        <f t="shared" si="1625"/>
        <v>21600</v>
      </c>
      <c r="U7300" s="32">
        <f t="shared" si="1626"/>
        <v>0</v>
      </c>
      <c r="V7300" s="32">
        <f t="shared" si="1621"/>
        <v>363.17172698473246</v>
      </c>
      <c r="W7300" s="32">
        <f t="shared" si="1627"/>
        <v>363.17172698473246</v>
      </c>
      <c r="X7300" s="32">
        <f t="shared" si="1628"/>
        <v>363.17172698473246</v>
      </c>
    </row>
    <row r="7301" spans="1:24" x14ac:dyDescent="0.25">
      <c r="A7301" s="2"/>
      <c r="B7301" s="2" t="s">
        <v>12</v>
      </c>
      <c r="C7301" s="2">
        <f>C7300+1</f>
        <v>305</v>
      </c>
      <c r="D7301" s="2">
        <v>1</v>
      </c>
      <c r="E7301" s="2">
        <f t="shared" si="1622"/>
        <v>7297</v>
      </c>
      <c r="F7301" s="11">
        <v>351</v>
      </c>
      <c r="G7301" s="9">
        <v>0</v>
      </c>
      <c r="H7301" s="9">
        <v>0</v>
      </c>
      <c r="I7301" s="9">
        <v>0</v>
      </c>
      <c r="J7301" s="9">
        <v>0.48</v>
      </c>
      <c r="K7301" s="9">
        <v>0.48</v>
      </c>
      <c r="L7301" s="9">
        <v>0.48</v>
      </c>
      <c r="N7301" s="32">
        <f>IF('System Design'!$F$8=1,'Hourly Demand and Generation'!G7301*'System Design'!$F$21,IF('System Design'!$F$8=2,'Hourly Demand and Generation'!H7301*'System Design'!$F$21,IF('System Design'!$F$8=3,'Hourly Demand and Generation'!I7301*'System Design'!$F$21)))</f>
        <v>0</v>
      </c>
      <c r="O7301" s="32">
        <f>IF('System Design'!$F$8=1,'Hourly Demand and Generation'!J7301*'System Design'!$F$22,IF('System Design'!$F$8=2,'Hourly Demand and Generation'!K7301*'System Design'!$F$22,IF('System Design'!$F$8=3,'Hourly Demand and Generation'!L7301*'System Design'!$F$22)))</f>
        <v>1200</v>
      </c>
      <c r="Q7301" s="32">
        <f t="shared" si="1620"/>
        <v>0</v>
      </c>
      <c r="R7301" s="32">
        <f t="shared" si="1623"/>
        <v>5400</v>
      </c>
      <c r="S7301" s="32">
        <f t="shared" si="1624"/>
        <v>0</v>
      </c>
      <c r="T7301" s="32">
        <f t="shared" si="1625"/>
        <v>21600</v>
      </c>
      <c r="U7301" s="32">
        <f t="shared" si="1626"/>
        <v>0</v>
      </c>
      <c r="V7301" s="32">
        <f t="shared" si="1621"/>
        <v>849</v>
      </c>
      <c r="W7301" s="32">
        <f t="shared" si="1627"/>
        <v>849</v>
      </c>
      <c r="X7301" s="32">
        <f t="shared" si="1628"/>
        <v>849</v>
      </c>
    </row>
    <row r="7302" spans="1:24" x14ac:dyDescent="0.25">
      <c r="A7302" s="2"/>
      <c r="B7302" s="2" t="s">
        <v>12</v>
      </c>
      <c r="C7302" s="2">
        <f>C7301</f>
        <v>305</v>
      </c>
      <c r="D7302" s="2">
        <f>D7301+1</f>
        <v>2</v>
      </c>
      <c r="E7302" s="2">
        <f t="shared" si="1622"/>
        <v>7298</v>
      </c>
      <c r="F7302" s="11">
        <v>321.75</v>
      </c>
      <c r="G7302" s="9">
        <v>0</v>
      </c>
      <c r="H7302" s="9">
        <v>0</v>
      </c>
      <c r="I7302" s="9">
        <v>0</v>
      </c>
      <c r="J7302" s="9">
        <v>0.432</v>
      </c>
      <c r="K7302" s="9">
        <v>0.432</v>
      </c>
      <c r="L7302" s="9">
        <v>0.432</v>
      </c>
      <c r="N7302" s="32">
        <f>IF('System Design'!$F$8=1,'Hourly Demand and Generation'!G7302*'System Design'!$F$21,IF('System Design'!$F$8=2,'Hourly Demand and Generation'!H7302*'System Design'!$F$21,IF('System Design'!$F$8=3,'Hourly Demand and Generation'!I7302*'System Design'!$F$21)))</f>
        <v>0</v>
      </c>
      <c r="O7302" s="32">
        <f>IF('System Design'!$F$8=1,'Hourly Demand and Generation'!J7302*'System Design'!$F$22,IF('System Design'!$F$8=2,'Hourly Demand and Generation'!K7302*'System Design'!$F$22,IF('System Design'!$F$8=3,'Hourly Demand and Generation'!L7302*'System Design'!$F$22)))</f>
        <v>1080</v>
      </c>
      <c r="Q7302" s="32">
        <f t="shared" ref="Q7302:Q7365" si="1633">IF(F7302-N7302-O7302&gt;0,F7302-N7302-O7302,0)</f>
        <v>0</v>
      </c>
      <c r="R7302" s="32">
        <f t="shared" si="1623"/>
        <v>5400</v>
      </c>
      <c r="S7302" s="32">
        <f t="shared" si="1624"/>
        <v>0</v>
      </c>
      <c r="T7302" s="32">
        <f t="shared" si="1625"/>
        <v>21600</v>
      </c>
      <c r="U7302" s="32">
        <f t="shared" si="1626"/>
        <v>0</v>
      </c>
      <c r="V7302" s="32">
        <f t="shared" ref="V7302:V7365" si="1634">IF(F7302-N7302-O7302&lt;0,N7302+O7302-F7302,0)</f>
        <v>758.25</v>
      </c>
      <c r="W7302" s="32">
        <f t="shared" si="1627"/>
        <v>758.25</v>
      </c>
      <c r="X7302" s="32">
        <f t="shared" si="1628"/>
        <v>758.25</v>
      </c>
    </row>
    <row r="7303" spans="1:24" x14ac:dyDescent="0.25">
      <c r="A7303" s="2"/>
      <c r="B7303" s="2" t="s">
        <v>12</v>
      </c>
      <c r="C7303" s="2">
        <f t="shared" ref="C7303:C7324" si="1635">C7302</f>
        <v>305</v>
      </c>
      <c r="D7303" s="2">
        <f t="shared" ref="D7303:D7324" si="1636">D7302+1</f>
        <v>3</v>
      </c>
      <c r="E7303" s="2">
        <f t="shared" ref="E7303:E7366" si="1637">E7302+1</f>
        <v>7299</v>
      </c>
      <c r="F7303" s="11">
        <v>292.5</v>
      </c>
      <c r="G7303" s="9">
        <v>0</v>
      </c>
      <c r="H7303" s="9">
        <v>0</v>
      </c>
      <c r="I7303" s="9">
        <v>0</v>
      </c>
      <c r="J7303" s="9">
        <v>0.432</v>
      </c>
      <c r="K7303" s="9">
        <v>0.432</v>
      </c>
      <c r="L7303" s="9">
        <v>0.432</v>
      </c>
      <c r="N7303" s="32">
        <f>IF('System Design'!$F$8=1,'Hourly Demand and Generation'!G7303*'System Design'!$F$21,IF('System Design'!$F$8=2,'Hourly Demand and Generation'!H7303*'System Design'!$F$21,IF('System Design'!$F$8=3,'Hourly Demand and Generation'!I7303*'System Design'!$F$21)))</f>
        <v>0</v>
      </c>
      <c r="O7303" s="32">
        <f>IF('System Design'!$F$8=1,'Hourly Demand and Generation'!J7303*'System Design'!$F$22,IF('System Design'!$F$8=2,'Hourly Demand and Generation'!K7303*'System Design'!$F$22,IF('System Design'!$F$8=3,'Hourly Demand and Generation'!L7303*'System Design'!$F$22)))</f>
        <v>1080</v>
      </c>
      <c r="Q7303" s="32">
        <f t="shared" si="1633"/>
        <v>0</v>
      </c>
      <c r="R7303" s="32">
        <f t="shared" ref="R7303:R7366" si="1638">IF($Q7303&lt;R7302+$V7303,IF(R7302+$V7303-$Q7303&gt;5400,5400,R7302+$V7303-$Q7303),0)</f>
        <v>5400</v>
      </c>
      <c r="S7303" s="32">
        <f t="shared" ref="S7303:S7366" si="1639">IF(R7303&gt;0,0,$Q7303+$V7303-R7302)</f>
        <v>0</v>
      </c>
      <c r="T7303" s="32">
        <f t="shared" ref="T7303:T7366" si="1640">IF($Q7303&lt;T7302+$V7303,IF(T7302+$V7303-$Q7303&gt;21600,21600,T7302+$V7303-$Q7303),0)</f>
        <v>21600</v>
      </c>
      <c r="U7303" s="32">
        <f t="shared" ref="U7303:U7366" si="1641">IF(T7303&gt;0,0,$Q7303+$V7303-T7302)</f>
        <v>0</v>
      </c>
      <c r="V7303" s="32">
        <f t="shared" si="1634"/>
        <v>787.5</v>
      </c>
      <c r="W7303" s="32">
        <f t="shared" ref="W7303:W7366" si="1642">IF(R7303=5400,$V7303-(R7303-R7302),0)</f>
        <v>787.5</v>
      </c>
      <c r="X7303" s="32">
        <f t="shared" ref="X7303:X7366" si="1643">IF(T7303=21600,$V7303-(T7303-T7302),0)</f>
        <v>787.5</v>
      </c>
    </row>
    <row r="7304" spans="1:24" x14ac:dyDescent="0.25">
      <c r="A7304" s="2"/>
      <c r="B7304" s="2" t="s">
        <v>12</v>
      </c>
      <c r="C7304" s="2">
        <f t="shared" si="1635"/>
        <v>305</v>
      </c>
      <c r="D7304" s="2">
        <f t="shared" si="1636"/>
        <v>4</v>
      </c>
      <c r="E7304" s="2">
        <f t="shared" si="1637"/>
        <v>7300</v>
      </c>
      <c r="F7304" s="11">
        <v>351</v>
      </c>
      <c r="G7304" s="9">
        <v>0</v>
      </c>
      <c r="H7304" s="9">
        <v>0</v>
      </c>
      <c r="I7304" s="9">
        <v>0</v>
      </c>
      <c r="J7304" s="9">
        <v>0.48</v>
      </c>
      <c r="K7304" s="9">
        <v>0.48</v>
      </c>
      <c r="L7304" s="9">
        <v>0.48</v>
      </c>
      <c r="N7304" s="32">
        <f>IF('System Design'!$F$8=1,'Hourly Demand and Generation'!G7304*'System Design'!$F$21,IF('System Design'!$F$8=2,'Hourly Demand and Generation'!H7304*'System Design'!$F$21,IF('System Design'!$F$8=3,'Hourly Demand and Generation'!I7304*'System Design'!$F$21)))</f>
        <v>0</v>
      </c>
      <c r="O7304" s="32">
        <f>IF('System Design'!$F$8=1,'Hourly Demand and Generation'!J7304*'System Design'!$F$22,IF('System Design'!$F$8=2,'Hourly Demand and Generation'!K7304*'System Design'!$F$22,IF('System Design'!$F$8=3,'Hourly Demand and Generation'!L7304*'System Design'!$F$22)))</f>
        <v>1200</v>
      </c>
      <c r="Q7304" s="32">
        <f t="shared" si="1633"/>
        <v>0</v>
      </c>
      <c r="R7304" s="32">
        <f t="shared" si="1638"/>
        <v>5400</v>
      </c>
      <c r="S7304" s="32">
        <f t="shared" si="1639"/>
        <v>0</v>
      </c>
      <c r="T7304" s="32">
        <f t="shared" si="1640"/>
        <v>21600</v>
      </c>
      <c r="U7304" s="32">
        <f t="shared" si="1641"/>
        <v>0</v>
      </c>
      <c r="V7304" s="32">
        <f t="shared" si="1634"/>
        <v>849</v>
      </c>
      <c r="W7304" s="32">
        <f t="shared" si="1642"/>
        <v>849</v>
      </c>
      <c r="X7304" s="32">
        <f t="shared" si="1643"/>
        <v>849</v>
      </c>
    </row>
    <row r="7305" spans="1:24" x14ac:dyDescent="0.25">
      <c r="A7305" s="2"/>
      <c r="B7305" s="2" t="s">
        <v>12</v>
      </c>
      <c r="C7305" s="2">
        <f t="shared" si="1635"/>
        <v>305</v>
      </c>
      <c r="D7305" s="2">
        <f t="shared" si="1636"/>
        <v>5</v>
      </c>
      <c r="E7305" s="2">
        <f t="shared" si="1637"/>
        <v>7301</v>
      </c>
      <c r="F7305" s="11">
        <v>380.25</v>
      </c>
      <c r="G7305" s="9">
        <v>0</v>
      </c>
      <c r="H7305" s="9">
        <v>1.6720116492067099E-2</v>
      </c>
      <c r="I7305" s="9">
        <v>0.04</v>
      </c>
      <c r="J7305" s="9">
        <v>0.38400000000000001</v>
      </c>
      <c r="K7305" s="9">
        <v>0.38400000000000001</v>
      </c>
      <c r="L7305" s="9">
        <v>0.38400000000000001</v>
      </c>
      <c r="N7305" s="32">
        <f>IF('System Design'!$F$8=1,'Hourly Demand and Generation'!G7305*'System Design'!$F$21,IF('System Design'!$F$8=2,'Hourly Demand and Generation'!H7305*'System Design'!$F$21,IF('System Design'!$F$8=3,'Hourly Demand and Generation'!I7305*'System Design'!$F$21)))</f>
        <v>20</v>
      </c>
      <c r="O7305" s="32">
        <f>IF('System Design'!$F$8=1,'Hourly Demand and Generation'!J7305*'System Design'!$F$22,IF('System Design'!$F$8=2,'Hourly Demand and Generation'!K7305*'System Design'!$F$22,IF('System Design'!$F$8=3,'Hourly Demand and Generation'!L7305*'System Design'!$F$22)))</f>
        <v>960</v>
      </c>
      <c r="Q7305" s="32">
        <f t="shared" si="1633"/>
        <v>0</v>
      </c>
      <c r="R7305" s="32">
        <f t="shared" si="1638"/>
        <v>5400</v>
      </c>
      <c r="S7305" s="32">
        <f t="shared" si="1639"/>
        <v>0</v>
      </c>
      <c r="T7305" s="32">
        <f t="shared" si="1640"/>
        <v>21600</v>
      </c>
      <c r="U7305" s="32">
        <f t="shared" si="1641"/>
        <v>0</v>
      </c>
      <c r="V7305" s="32">
        <f t="shared" si="1634"/>
        <v>599.75</v>
      </c>
      <c r="W7305" s="32">
        <f t="shared" si="1642"/>
        <v>599.75</v>
      </c>
      <c r="X7305" s="32">
        <f t="shared" si="1643"/>
        <v>599.75</v>
      </c>
    </row>
    <row r="7306" spans="1:24" x14ac:dyDescent="0.25">
      <c r="A7306" s="2"/>
      <c r="B7306" s="2" t="s">
        <v>12</v>
      </c>
      <c r="C7306" s="2">
        <f t="shared" si="1635"/>
        <v>305</v>
      </c>
      <c r="D7306" s="2">
        <f t="shared" si="1636"/>
        <v>6</v>
      </c>
      <c r="E7306" s="2">
        <f t="shared" si="1637"/>
        <v>7302</v>
      </c>
      <c r="F7306" s="11">
        <v>409.5</v>
      </c>
      <c r="G7306" s="9">
        <v>3.3440232984134198E-2</v>
      </c>
      <c r="H7306" s="9">
        <v>5.22503640377096E-2</v>
      </c>
      <c r="I7306" s="9">
        <v>8.5000000000000006E-2</v>
      </c>
      <c r="J7306" s="9">
        <v>0.38400000000000001</v>
      </c>
      <c r="K7306" s="9">
        <v>0.38400000000000001</v>
      </c>
      <c r="L7306" s="9">
        <v>0.38400000000000001</v>
      </c>
      <c r="N7306" s="32">
        <f>IF('System Design'!$F$8=1,'Hourly Demand and Generation'!G7306*'System Design'!$F$21,IF('System Design'!$F$8=2,'Hourly Demand and Generation'!H7306*'System Design'!$F$21,IF('System Design'!$F$8=3,'Hourly Demand and Generation'!I7306*'System Design'!$F$21)))</f>
        <v>42.5</v>
      </c>
      <c r="O7306" s="32">
        <f>IF('System Design'!$F$8=1,'Hourly Demand and Generation'!J7306*'System Design'!$F$22,IF('System Design'!$F$8=2,'Hourly Demand and Generation'!K7306*'System Design'!$F$22,IF('System Design'!$F$8=3,'Hourly Demand and Generation'!L7306*'System Design'!$F$22)))</f>
        <v>960</v>
      </c>
      <c r="Q7306" s="32">
        <f t="shared" si="1633"/>
        <v>0</v>
      </c>
      <c r="R7306" s="32">
        <f t="shared" si="1638"/>
        <v>5400</v>
      </c>
      <c r="S7306" s="32">
        <f t="shared" si="1639"/>
        <v>0</v>
      </c>
      <c r="T7306" s="32">
        <f t="shared" si="1640"/>
        <v>21600</v>
      </c>
      <c r="U7306" s="32">
        <f t="shared" si="1641"/>
        <v>0</v>
      </c>
      <c r="V7306" s="32">
        <f t="shared" si="1634"/>
        <v>593</v>
      </c>
      <c r="W7306" s="32">
        <f t="shared" si="1642"/>
        <v>593</v>
      </c>
      <c r="X7306" s="32">
        <f t="shared" si="1643"/>
        <v>593</v>
      </c>
    </row>
    <row r="7307" spans="1:24" x14ac:dyDescent="0.25">
      <c r="A7307" s="2"/>
      <c r="B7307" s="2" t="s">
        <v>12</v>
      </c>
      <c r="C7307" s="2">
        <f t="shared" si="1635"/>
        <v>305</v>
      </c>
      <c r="D7307" s="2">
        <f t="shared" si="1636"/>
        <v>7</v>
      </c>
      <c r="E7307" s="2">
        <f t="shared" si="1637"/>
        <v>7303</v>
      </c>
      <c r="F7307" s="11">
        <v>438.75</v>
      </c>
      <c r="G7307" s="9">
        <v>7.1060495091285106E-2</v>
      </c>
      <c r="H7307" s="9">
        <v>8.7780611583352194E-2</v>
      </c>
      <c r="I7307" s="9">
        <v>0.125</v>
      </c>
      <c r="J7307" s="9">
        <v>0.432</v>
      </c>
      <c r="K7307" s="9">
        <v>0.432</v>
      </c>
      <c r="L7307" s="9">
        <v>0.432</v>
      </c>
      <c r="N7307" s="32">
        <f>IF('System Design'!$F$8=1,'Hourly Demand and Generation'!G7307*'System Design'!$F$21,IF('System Design'!$F$8=2,'Hourly Demand and Generation'!H7307*'System Design'!$F$21,IF('System Design'!$F$8=3,'Hourly Demand and Generation'!I7307*'System Design'!$F$21)))</f>
        <v>62.5</v>
      </c>
      <c r="O7307" s="32">
        <f>IF('System Design'!$F$8=1,'Hourly Demand and Generation'!J7307*'System Design'!$F$22,IF('System Design'!$F$8=2,'Hourly Demand and Generation'!K7307*'System Design'!$F$22,IF('System Design'!$F$8=3,'Hourly Demand and Generation'!L7307*'System Design'!$F$22)))</f>
        <v>1080</v>
      </c>
      <c r="Q7307" s="32">
        <f t="shared" si="1633"/>
        <v>0</v>
      </c>
      <c r="R7307" s="32">
        <f t="shared" si="1638"/>
        <v>5400</v>
      </c>
      <c r="S7307" s="32">
        <f t="shared" si="1639"/>
        <v>0</v>
      </c>
      <c r="T7307" s="32">
        <f t="shared" si="1640"/>
        <v>21600</v>
      </c>
      <c r="U7307" s="32">
        <f t="shared" si="1641"/>
        <v>0</v>
      </c>
      <c r="V7307" s="32">
        <f t="shared" si="1634"/>
        <v>703.75</v>
      </c>
      <c r="W7307" s="32">
        <f t="shared" si="1642"/>
        <v>703.75</v>
      </c>
      <c r="X7307" s="32">
        <f t="shared" si="1643"/>
        <v>703.75</v>
      </c>
    </row>
    <row r="7308" spans="1:24" x14ac:dyDescent="0.25">
      <c r="A7308" s="2"/>
      <c r="B7308" s="2" t="s">
        <v>12</v>
      </c>
      <c r="C7308" s="2">
        <f t="shared" si="1635"/>
        <v>305</v>
      </c>
      <c r="D7308" s="2">
        <f t="shared" si="1636"/>
        <v>8</v>
      </c>
      <c r="E7308" s="2">
        <f t="shared" si="1637"/>
        <v>7304</v>
      </c>
      <c r="F7308" s="11">
        <v>468</v>
      </c>
      <c r="G7308" s="9">
        <v>0.137940961059553</v>
      </c>
      <c r="H7308" s="9">
        <v>0.15675109211312899</v>
      </c>
      <c r="I7308" s="9">
        <v>0.21</v>
      </c>
      <c r="J7308" s="9">
        <v>0.432</v>
      </c>
      <c r="K7308" s="9">
        <v>0.432</v>
      </c>
      <c r="L7308" s="9">
        <v>0.432</v>
      </c>
      <c r="N7308" s="32">
        <f>IF('System Design'!$F$8=1,'Hourly Demand and Generation'!G7308*'System Design'!$F$21,IF('System Design'!$F$8=2,'Hourly Demand and Generation'!H7308*'System Design'!$F$21,IF('System Design'!$F$8=3,'Hourly Demand and Generation'!I7308*'System Design'!$F$21)))</f>
        <v>105</v>
      </c>
      <c r="O7308" s="32">
        <f>IF('System Design'!$F$8=1,'Hourly Demand and Generation'!J7308*'System Design'!$F$22,IF('System Design'!$F$8=2,'Hourly Demand and Generation'!K7308*'System Design'!$F$22,IF('System Design'!$F$8=3,'Hourly Demand and Generation'!L7308*'System Design'!$F$22)))</f>
        <v>1080</v>
      </c>
      <c r="Q7308" s="32">
        <f t="shared" si="1633"/>
        <v>0</v>
      </c>
      <c r="R7308" s="32">
        <f t="shared" si="1638"/>
        <v>5400</v>
      </c>
      <c r="S7308" s="32">
        <f t="shared" si="1639"/>
        <v>0</v>
      </c>
      <c r="T7308" s="32">
        <f t="shared" si="1640"/>
        <v>21600</v>
      </c>
      <c r="U7308" s="32">
        <f t="shared" si="1641"/>
        <v>0</v>
      </c>
      <c r="V7308" s="32">
        <f t="shared" si="1634"/>
        <v>717</v>
      </c>
      <c r="W7308" s="32">
        <f t="shared" si="1642"/>
        <v>717</v>
      </c>
      <c r="X7308" s="32">
        <f t="shared" si="1643"/>
        <v>717</v>
      </c>
    </row>
    <row r="7309" spans="1:24" x14ac:dyDescent="0.25">
      <c r="A7309" s="2"/>
      <c r="B7309" s="2" t="s">
        <v>12</v>
      </c>
      <c r="C7309" s="2">
        <f t="shared" si="1635"/>
        <v>305</v>
      </c>
      <c r="D7309" s="2">
        <f t="shared" si="1636"/>
        <v>9</v>
      </c>
      <c r="E7309" s="2">
        <f t="shared" si="1637"/>
        <v>7305</v>
      </c>
      <c r="F7309" s="11">
        <v>468</v>
      </c>
      <c r="G7309" s="9">
        <v>0.20900145615083801</v>
      </c>
      <c r="H7309" s="9">
        <v>0.22572157264290599</v>
      </c>
      <c r="I7309" s="9">
        <v>0.28999999999999998</v>
      </c>
      <c r="J7309" s="9">
        <v>0.38400000000000001</v>
      </c>
      <c r="K7309" s="9">
        <v>0.38400000000000001</v>
      </c>
      <c r="L7309" s="9">
        <v>0.38400000000000001</v>
      </c>
      <c r="N7309" s="32">
        <f>IF('System Design'!$F$8=1,'Hourly Demand and Generation'!G7309*'System Design'!$F$21,IF('System Design'!$F$8=2,'Hourly Demand and Generation'!H7309*'System Design'!$F$21,IF('System Design'!$F$8=3,'Hourly Demand and Generation'!I7309*'System Design'!$F$21)))</f>
        <v>145</v>
      </c>
      <c r="O7309" s="32">
        <f>IF('System Design'!$F$8=1,'Hourly Demand and Generation'!J7309*'System Design'!$F$22,IF('System Design'!$F$8=2,'Hourly Demand and Generation'!K7309*'System Design'!$F$22,IF('System Design'!$F$8=3,'Hourly Demand and Generation'!L7309*'System Design'!$F$22)))</f>
        <v>960</v>
      </c>
      <c r="Q7309" s="32">
        <f t="shared" si="1633"/>
        <v>0</v>
      </c>
      <c r="R7309" s="32">
        <f t="shared" si="1638"/>
        <v>5400</v>
      </c>
      <c r="S7309" s="32">
        <f t="shared" si="1639"/>
        <v>0</v>
      </c>
      <c r="T7309" s="32">
        <f t="shared" si="1640"/>
        <v>21600</v>
      </c>
      <c r="U7309" s="32">
        <f t="shared" si="1641"/>
        <v>0</v>
      </c>
      <c r="V7309" s="32">
        <f t="shared" si="1634"/>
        <v>637</v>
      </c>
      <c r="W7309" s="32">
        <f t="shared" si="1642"/>
        <v>637</v>
      </c>
      <c r="X7309" s="32">
        <f t="shared" si="1643"/>
        <v>637</v>
      </c>
    </row>
    <row r="7310" spans="1:24" x14ac:dyDescent="0.25">
      <c r="A7310" s="2"/>
      <c r="B7310" s="2" t="s">
        <v>12</v>
      </c>
      <c r="C7310" s="2">
        <f t="shared" si="1635"/>
        <v>305</v>
      </c>
      <c r="D7310" s="2">
        <f t="shared" si="1636"/>
        <v>10</v>
      </c>
      <c r="E7310" s="2">
        <f t="shared" si="1637"/>
        <v>7306</v>
      </c>
      <c r="F7310" s="11">
        <v>456.3</v>
      </c>
      <c r="G7310" s="9">
        <v>0.28006195124212402</v>
      </c>
      <c r="H7310" s="9">
        <v>0.29678206773419102</v>
      </c>
      <c r="I7310" s="9">
        <v>0.375</v>
      </c>
      <c r="J7310" s="9">
        <v>0.432</v>
      </c>
      <c r="K7310" s="9">
        <v>0.432</v>
      </c>
      <c r="L7310" s="9">
        <v>0.432</v>
      </c>
      <c r="N7310" s="32">
        <f>IF('System Design'!$F$8=1,'Hourly Demand and Generation'!G7310*'System Design'!$F$21,IF('System Design'!$F$8=2,'Hourly Demand and Generation'!H7310*'System Design'!$F$21,IF('System Design'!$F$8=3,'Hourly Demand and Generation'!I7310*'System Design'!$F$21)))</f>
        <v>187.5</v>
      </c>
      <c r="O7310" s="32">
        <f>IF('System Design'!$F$8=1,'Hourly Demand and Generation'!J7310*'System Design'!$F$22,IF('System Design'!$F$8=2,'Hourly Demand and Generation'!K7310*'System Design'!$F$22,IF('System Design'!$F$8=3,'Hourly Demand and Generation'!L7310*'System Design'!$F$22)))</f>
        <v>1080</v>
      </c>
      <c r="Q7310" s="32">
        <f t="shared" si="1633"/>
        <v>0</v>
      </c>
      <c r="R7310" s="32">
        <f t="shared" si="1638"/>
        <v>5400</v>
      </c>
      <c r="S7310" s="32">
        <f t="shared" si="1639"/>
        <v>0</v>
      </c>
      <c r="T7310" s="32">
        <f t="shared" si="1640"/>
        <v>21600</v>
      </c>
      <c r="U7310" s="32">
        <f t="shared" si="1641"/>
        <v>0</v>
      </c>
      <c r="V7310" s="32">
        <f t="shared" si="1634"/>
        <v>811.2</v>
      </c>
      <c r="W7310" s="32">
        <f t="shared" si="1642"/>
        <v>811.2</v>
      </c>
      <c r="X7310" s="32">
        <f t="shared" si="1643"/>
        <v>811.2</v>
      </c>
    </row>
    <row r="7311" spans="1:24" x14ac:dyDescent="0.25">
      <c r="A7311" s="2"/>
      <c r="B7311" s="2" t="s">
        <v>12</v>
      </c>
      <c r="C7311" s="2">
        <f t="shared" si="1635"/>
        <v>305</v>
      </c>
      <c r="D7311" s="2">
        <f t="shared" si="1636"/>
        <v>11</v>
      </c>
      <c r="E7311" s="2">
        <f t="shared" si="1637"/>
        <v>7307</v>
      </c>
      <c r="F7311" s="11">
        <v>450.45</v>
      </c>
      <c r="G7311" s="9">
        <v>0.34694241721039198</v>
      </c>
      <c r="H7311" s="9">
        <v>0.36575254826396703</v>
      </c>
      <c r="I7311" s="9">
        <v>0.46</v>
      </c>
      <c r="J7311" s="9">
        <v>0.38400000000000001</v>
      </c>
      <c r="K7311" s="9">
        <v>0.38400000000000001</v>
      </c>
      <c r="L7311" s="9">
        <v>0.38400000000000001</v>
      </c>
      <c r="N7311" s="32">
        <f>IF('System Design'!$F$8=1,'Hourly Demand and Generation'!G7311*'System Design'!$F$21,IF('System Design'!$F$8=2,'Hourly Demand and Generation'!H7311*'System Design'!$F$21,IF('System Design'!$F$8=3,'Hourly Demand and Generation'!I7311*'System Design'!$F$21)))</f>
        <v>230</v>
      </c>
      <c r="O7311" s="32">
        <f>IF('System Design'!$F$8=1,'Hourly Demand and Generation'!J7311*'System Design'!$F$22,IF('System Design'!$F$8=2,'Hourly Demand and Generation'!K7311*'System Design'!$F$22,IF('System Design'!$F$8=3,'Hourly Demand and Generation'!L7311*'System Design'!$F$22)))</f>
        <v>960</v>
      </c>
      <c r="Q7311" s="32">
        <f t="shared" si="1633"/>
        <v>0</v>
      </c>
      <c r="R7311" s="32">
        <f t="shared" si="1638"/>
        <v>5400</v>
      </c>
      <c r="S7311" s="32">
        <f t="shared" si="1639"/>
        <v>0</v>
      </c>
      <c r="T7311" s="32">
        <f t="shared" si="1640"/>
        <v>21600</v>
      </c>
      <c r="U7311" s="32">
        <f t="shared" si="1641"/>
        <v>0</v>
      </c>
      <c r="V7311" s="32">
        <f t="shared" si="1634"/>
        <v>739.55</v>
      </c>
      <c r="W7311" s="32">
        <f t="shared" si="1642"/>
        <v>739.55</v>
      </c>
      <c r="X7311" s="32">
        <f t="shared" si="1643"/>
        <v>739.55</v>
      </c>
    </row>
    <row r="7312" spans="1:24" x14ac:dyDescent="0.25">
      <c r="A7312" s="2"/>
      <c r="B7312" s="2" t="s">
        <v>12</v>
      </c>
      <c r="C7312" s="2">
        <f t="shared" si="1635"/>
        <v>305</v>
      </c>
      <c r="D7312" s="2">
        <f t="shared" si="1636"/>
        <v>12</v>
      </c>
      <c r="E7312" s="2">
        <f t="shared" si="1637"/>
        <v>7308</v>
      </c>
      <c r="F7312" s="11">
        <v>450.45</v>
      </c>
      <c r="G7312" s="9">
        <v>0.41800291230167702</v>
      </c>
      <c r="H7312" s="9">
        <v>0.41800291230167702</v>
      </c>
      <c r="I7312" s="9">
        <v>0.5</v>
      </c>
      <c r="J7312" s="9">
        <v>0.36</v>
      </c>
      <c r="K7312" s="9">
        <v>0.36</v>
      </c>
      <c r="L7312" s="9">
        <v>0.36</v>
      </c>
      <c r="N7312" s="32">
        <f>IF('System Design'!$F$8=1,'Hourly Demand and Generation'!G7312*'System Design'!$F$21,IF('System Design'!$F$8=2,'Hourly Demand and Generation'!H7312*'System Design'!$F$21,IF('System Design'!$F$8=3,'Hourly Demand and Generation'!I7312*'System Design'!$F$21)))</f>
        <v>250</v>
      </c>
      <c r="O7312" s="32">
        <f>IF('System Design'!$F$8=1,'Hourly Demand and Generation'!J7312*'System Design'!$F$22,IF('System Design'!$F$8=2,'Hourly Demand and Generation'!K7312*'System Design'!$F$22,IF('System Design'!$F$8=3,'Hourly Demand and Generation'!L7312*'System Design'!$F$22)))</f>
        <v>900</v>
      </c>
      <c r="Q7312" s="32">
        <f t="shared" si="1633"/>
        <v>0</v>
      </c>
      <c r="R7312" s="32">
        <f t="shared" si="1638"/>
        <v>5400</v>
      </c>
      <c r="S7312" s="32">
        <f t="shared" si="1639"/>
        <v>0</v>
      </c>
      <c r="T7312" s="32">
        <f t="shared" si="1640"/>
        <v>21600</v>
      </c>
      <c r="U7312" s="32">
        <f t="shared" si="1641"/>
        <v>0</v>
      </c>
      <c r="V7312" s="32">
        <f t="shared" si="1634"/>
        <v>699.55</v>
      </c>
      <c r="W7312" s="32">
        <f t="shared" si="1642"/>
        <v>699.55</v>
      </c>
      <c r="X7312" s="32">
        <f t="shared" si="1643"/>
        <v>699.55</v>
      </c>
    </row>
    <row r="7313" spans="1:24" x14ac:dyDescent="0.25">
      <c r="A7313" s="2"/>
      <c r="B7313" s="2" t="s">
        <v>12</v>
      </c>
      <c r="C7313" s="2">
        <f t="shared" si="1635"/>
        <v>305</v>
      </c>
      <c r="D7313" s="2">
        <f t="shared" si="1636"/>
        <v>13</v>
      </c>
      <c r="E7313" s="2">
        <f t="shared" si="1637"/>
        <v>7309</v>
      </c>
      <c r="F7313" s="11">
        <v>468</v>
      </c>
      <c r="G7313" s="9">
        <v>0.34694241721039198</v>
      </c>
      <c r="H7313" s="9">
        <v>0.36575254826396703</v>
      </c>
      <c r="I7313" s="9">
        <v>0.46</v>
      </c>
      <c r="J7313" s="9">
        <v>0.38400000000000001</v>
      </c>
      <c r="K7313" s="9">
        <v>0.38400000000000001</v>
      </c>
      <c r="L7313" s="9">
        <v>0.38400000000000001</v>
      </c>
      <c r="N7313" s="32">
        <f>IF('System Design'!$F$8=1,'Hourly Demand and Generation'!G7313*'System Design'!$F$21,IF('System Design'!$F$8=2,'Hourly Demand and Generation'!H7313*'System Design'!$F$21,IF('System Design'!$F$8=3,'Hourly Demand and Generation'!I7313*'System Design'!$F$21)))</f>
        <v>230</v>
      </c>
      <c r="O7313" s="32">
        <f>IF('System Design'!$F$8=1,'Hourly Demand and Generation'!J7313*'System Design'!$F$22,IF('System Design'!$F$8=2,'Hourly Demand and Generation'!K7313*'System Design'!$F$22,IF('System Design'!$F$8=3,'Hourly Demand and Generation'!L7313*'System Design'!$F$22)))</f>
        <v>960</v>
      </c>
      <c r="Q7313" s="32">
        <f t="shared" si="1633"/>
        <v>0</v>
      </c>
      <c r="R7313" s="32">
        <f t="shared" si="1638"/>
        <v>5400</v>
      </c>
      <c r="S7313" s="32">
        <f t="shared" si="1639"/>
        <v>0</v>
      </c>
      <c r="T7313" s="32">
        <f t="shared" si="1640"/>
        <v>21600</v>
      </c>
      <c r="U7313" s="32">
        <f t="shared" si="1641"/>
        <v>0</v>
      </c>
      <c r="V7313" s="32">
        <f t="shared" si="1634"/>
        <v>722</v>
      </c>
      <c r="W7313" s="32">
        <f t="shared" si="1642"/>
        <v>722</v>
      </c>
      <c r="X7313" s="32">
        <f t="shared" si="1643"/>
        <v>722</v>
      </c>
    </row>
    <row r="7314" spans="1:24" x14ac:dyDescent="0.25">
      <c r="A7314" s="2"/>
      <c r="B7314" s="2" t="s">
        <v>12</v>
      </c>
      <c r="C7314" s="2">
        <f t="shared" si="1635"/>
        <v>305</v>
      </c>
      <c r="D7314" s="2">
        <f t="shared" si="1636"/>
        <v>14</v>
      </c>
      <c r="E7314" s="2">
        <f t="shared" si="1637"/>
        <v>7310</v>
      </c>
      <c r="F7314" s="11">
        <v>468</v>
      </c>
      <c r="G7314" s="9">
        <v>0.28006195124212402</v>
      </c>
      <c r="H7314" s="9">
        <v>0.29678206773419102</v>
      </c>
      <c r="I7314" s="9">
        <v>0.375</v>
      </c>
      <c r="J7314" s="9">
        <v>0.40799999999999997</v>
      </c>
      <c r="K7314" s="9">
        <v>0.40799999999999997</v>
      </c>
      <c r="L7314" s="9">
        <v>0.40799999999999997</v>
      </c>
      <c r="N7314" s="32">
        <f>IF('System Design'!$F$8=1,'Hourly Demand and Generation'!G7314*'System Design'!$F$21,IF('System Design'!$F$8=2,'Hourly Demand and Generation'!H7314*'System Design'!$F$21,IF('System Design'!$F$8=3,'Hourly Demand and Generation'!I7314*'System Design'!$F$21)))</f>
        <v>187.5</v>
      </c>
      <c r="O7314" s="32">
        <f>IF('System Design'!$F$8=1,'Hourly Demand and Generation'!J7314*'System Design'!$F$22,IF('System Design'!$F$8=2,'Hourly Demand and Generation'!K7314*'System Design'!$F$22,IF('System Design'!$F$8=3,'Hourly Demand and Generation'!L7314*'System Design'!$F$22)))</f>
        <v>1019.9999999999999</v>
      </c>
      <c r="Q7314" s="32">
        <f t="shared" si="1633"/>
        <v>0</v>
      </c>
      <c r="R7314" s="32">
        <f t="shared" si="1638"/>
        <v>5400</v>
      </c>
      <c r="S7314" s="32">
        <f t="shared" si="1639"/>
        <v>0</v>
      </c>
      <c r="T7314" s="32">
        <f t="shared" si="1640"/>
        <v>21600</v>
      </c>
      <c r="U7314" s="32">
        <f t="shared" si="1641"/>
        <v>0</v>
      </c>
      <c r="V7314" s="32">
        <f t="shared" si="1634"/>
        <v>739.5</v>
      </c>
      <c r="W7314" s="32">
        <f t="shared" si="1642"/>
        <v>739.5</v>
      </c>
      <c r="X7314" s="32">
        <f t="shared" si="1643"/>
        <v>739.5</v>
      </c>
    </row>
    <row r="7315" spans="1:24" x14ac:dyDescent="0.25">
      <c r="A7315" s="2"/>
      <c r="B7315" s="2" t="s">
        <v>12</v>
      </c>
      <c r="C7315" s="2">
        <f t="shared" si="1635"/>
        <v>305</v>
      </c>
      <c r="D7315" s="2">
        <f t="shared" si="1636"/>
        <v>15</v>
      </c>
      <c r="E7315" s="2">
        <f t="shared" si="1637"/>
        <v>7311</v>
      </c>
      <c r="F7315" s="11">
        <v>497.25</v>
      </c>
      <c r="G7315" s="9">
        <v>0.20900145615083801</v>
      </c>
      <c r="H7315" s="9">
        <v>0.22572157264290599</v>
      </c>
      <c r="I7315" s="9">
        <v>0.28999999999999998</v>
      </c>
      <c r="J7315" s="9">
        <v>0.432</v>
      </c>
      <c r="K7315" s="9">
        <v>0.432</v>
      </c>
      <c r="L7315" s="9">
        <v>0.432</v>
      </c>
      <c r="N7315" s="32">
        <f>IF('System Design'!$F$8=1,'Hourly Demand and Generation'!G7315*'System Design'!$F$21,IF('System Design'!$F$8=2,'Hourly Demand and Generation'!H7315*'System Design'!$F$21,IF('System Design'!$F$8=3,'Hourly Demand and Generation'!I7315*'System Design'!$F$21)))</f>
        <v>145</v>
      </c>
      <c r="O7315" s="32">
        <f>IF('System Design'!$F$8=1,'Hourly Demand and Generation'!J7315*'System Design'!$F$22,IF('System Design'!$F$8=2,'Hourly Demand and Generation'!K7315*'System Design'!$F$22,IF('System Design'!$F$8=3,'Hourly Demand and Generation'!L7315*'System Design'!$F$22)))</f>
        <v>1080</v>
      </c>
      <c r="Q7315" s="32">
        <f t="shared" si="1633"/>
        <v>0</v>
      </c>
      <c r="R7315" s="32">
        <f t="shared" si="1638"/>
        <v>5400</v>
      </c>
      <c r="S7315" s="32">
        <f t="shared" si="1639"/>
        <v>0</v>
      </c>
      <c r="T7315" s="32">
        <f t="shared" si="1640"/>
        <v>21600</v>
      </c>
      <c r="U7315" s="32">
        <f t="shared" si="1641"/>
        <v>0</v>
      </c>
      <c r="V7315" s="32">
        <f t="shared" si="1634"/>
        <v>727.75</v>
      </c>
      <c r="W7315" s="32">
        <f t="shared" si="1642"/>
        <v>727.75</v>
      </c>
      <c r="X7315" s="32">
        <f t="shared" si="1643"/>
        <v>727.75</v>
      </c>
    </row>
    <row r="7316" spans="1:24" x14ac:dyDescent="0.25">
      <c r="A7316" s="2"/>
      <c r="B7316" s="2" t="s">
        <v>12</v>
      </c>
      <c r="C7316" s="2">
        <f t="shared" si="1635"/>
        <v>305</v>
      </c>
      <c r="D7316" s="2">
        <f t="shared" si="1636"/>
        <v>16</v>
      </c>
      <c r="E7316" s="2">
        <f t="shared" si="1637"/>
        <v>7312</v>
      </c>
      <c r="F7316" s="11">
        <v>526.5</v>
      </c>
      <c r="G7316" s="9">
        <v>0.137940961059553</v>
      </c>
      <c r="H7316" s="9">
        <v>0.15675109211312899</v>
      </c>
      <c r="I7316" s="9">
        <v>0.21</v>
      </c>
      <c r="J7316" s="9">
        <v>0.432</v>
      </c>
      <c r="K7316" s="9">
        <v>0.432</v>
      </c>
      <c r="L7316" s="9">
        <v>0.432</v>
      </c>
      <c r="N7316" s="32">
        <f>IF('System Design'!$F$8=1,'Hourly Demand and Generation'!G7316*'System Design'!$F$21,IF('System Design'!$F$8=2,'Hourly Demand and Generation'!H7316*'System Design'!$F$21,IF('System Design'!$F$8=3,'Hourly Demand and Generation'!I7316*'System Design'!$F$21)))</f>
        <v>105</v>
      </c>
      <c r="O7316" s="32">
        <f>IF('System Design'!$F$8=1,'Hourly Demand and Generation'!J7316*'System Design'!$F$22,IF('System Design'!$F$8=2,'Hourly Demand and Generation'!K7316*'System Design'!$F$22,IF('System Design'!$F$8=3,'Hourly Demand and Generation'!L7316*'System Design'!$F$22)))</f>
        <v>1080</v>
      </c>
      <c r="Q7316" s="32">
        <f t="shared" si="1633"/>
        <v>0</v>
      </c>
      <c r="R7316" s="32">
        <f t="shared" si="1638"/>
        <v>5400</v>
      </c>
      <c r="S7316" s="32">
        <f t="shared" si="1639"/>
        <v>0</v>
      </c>
      <c r="T7316" s="32">
        <f t="shared" si="1640"/>
        <v>21600</v>
      </c>
      <c r="U7316" s="32">
        <f t="shared" si="1641"/>
        <v>0</v>
      </c>
      <c r="V7316" s="32">
        <f t="shared" si="1634"/>
        <v>658.5</v>
      </c>
      <c r="W7316" s="32">
        <f t="shared" si="1642"/>
        <v>658.5</v>
      </c>
      <c r="X7316" s="32">
        <f t="shared" si="1643"/>
        <v>658.5</v>
      </c>
    </row>
    <row r="7317" spans="1:24" x14ac:dyDescent="0.25">
      <c r="A7317" s="2"/>
      <c r="B7317" s="2" t="s">
        <v>12</v>
      </c>
      <c r="C7317" s="2">
        <f t="shared" si="1635"/>
        <v>305</v>
      </c>
      <c r="D7317" s="2">
        <f t="shared" si="1636"/>
        <v>17</v>
      </c>
      <c r="E7317" s="2">
        <f t="shared" si="1637"/>
        <v>7313</v>
      </c>
      <c r="F7317" s="11">
        <v>555.75</v>
      </c>
      <c r="G7317" s="9">
        <v>7.1060495091285106E-2</v>
      </c>
      <c r="H7317" s="9">
        <v>8.7780611583352194E-2</v>
      </c>
      <c r="I7317" s="9">
        <v>0.125</v>
      </c>
      <c r="J7317" s="9">
        <v>0.48</v>
      </c>
      <c r="K7317" s="9">
        <v>0.48</v>
      </c>
      <c r="L7317" s="9">
        <v>0.48</v>
      </c>
      <c r="N7317" s="32">
        <f>IF('System Design'!$F$8=1,'Hourly Demand and Generation'!G7317*'System Design'!$F$21,IF('System Design'!$F$8=2,'Hourly Demand and Generation'!H7317*'System Design'!$F$21,IF('System Design'!$F$8=3,'Hourly Demand and Generation'!I7317*'System Design'!$F$21)))</f>
        <v>62.5</v>
      </c>
      <c r="O7317" s="32">
        <f>IF('System Design'!$F$8=1,'Hourly Demand and Generation'!J7317*'System Design'!$F$22,IF('System Design'!$F$8=2,'Hourly Demand and Generation'!K7317*'System Design'!$F$22,IF('System Design'!$F$8=3,'Hourly Demand and Generation'!L7317*'System Design'!$F$22)))</f>
        <v>1200</v>
      </c>
      <c r="Q7317" s="32">
        <f t="shared" si="1633"/>
        <v>0</v>
      </c>
      <c r="R7317" s="32">
        <f t="shared" si="1638"/>
        <v>5400</v>
      </c>
      <c r="S7317" s="32">
        <f t="shared" si="1639"/>
        <v>0</v>
      </c>
      <c r="T7317" s="32">
        <f t="shared" si="1640"/>
        <v>21600</v>
      </c>
      <c r="U7317" s="32">
        <f t="shared" si="1641"/>
        <v>0</v>
      </c>
      <c r="V7317" s="32">
        <f t="shared" si="1634"/>
        <v>706.75</v>
      </c>
      <c r="W7317" s="32">
        <f t="shared" si="1642"/>
        <v>706.75</v>
      </c>
      <c r="X7317" s="32">
        <f t="shared" si="1643"/>
        <v>706.75</v>
      </c>
    </row>
    <row r="7318" spans="1:24" x14ac:dyDescent="0.25">
      <c r="A7318" s="2"/>
      <c r="B7318" s="2" t="s">
        <v>12</v>
      </c>
      <c r="C7318" s="2">
        <f t="shared" si="1635"/>
        <v>305</v>
      </c>
      <c r="D7318" s="2">
        <f t="shared" si="1636"/>
        <v>18</v>
      </c>
      <c r="E7318" s="2">
        <f t="shared" si="1637"/>
        <v>7314</v>
      </c>
      <c r="F7318" s="11">
        <v>585</v>
      </c>
      <c r="G7318" s="9">
        <v>3.3440232984134198E-2</v>
      </c>
      <c r="H7318" s="9">
        <v>5.22503640377096E-2</v>
      </c>
      <c r="I7318" s="9">
        <v>8.5000000000000006E-2</v>
      </c>
      <c r="J7318" s="9">
        <v>0.45600000000000002</v>
      </c>
      <c r="K7318" s="9">
        <v>0.45600000000000002</v>
      </c>
      <c r="L7318" s="9">
        <v>0.45600000000000002</v>
      </c>
      <c r="N7318" s="32">
        <f>IF('System Design'!$F$8=1,'Hourly Demand and Generation'!G7318*'System Design'!$F$21,IF('System Design'!$F$8=2,'Hourly Demand and Generation'!H7318*'System Design'!$F$21,IF('System Design'!$F$8=3,'Hourly Demand and Generation'!I7318*'System Design'!$F$21)))</f>
        <v>42.5</v>
      </c>
      <c r="O7318" s="32">
        <f>IF('System Design'!$F$8=1,'Hourly Demand and Generation'!J7318*'System Design'!$F$22,IF('System Design'!$F$8=2,'Hourly Demand and Generation'!K7318*'System Design'!$F$22,IF('System Design'!$F$8=3,'Hourly Demand and Generation'!L7318*'System Design'!$F$22)))</f>
        <v>1140</v>
      </c>
      <c r="Q7318" s="32">
        <f t="shared" si="1633"/>
        <v>0</v>
      </c>
      <c r="R7318" s="32">
        <f t="shared" si="1638"/>
        <v>5400</v>
      </c>
      <c r="S7318" s="32">
        <f t="shared" si="1639"/>
        <v>0</v>
      </c>
      <c r="T7318" s="32">
        <f t="shared" si="1640"/>
        <v>21600</v>
      </c>
      <c r="U7318" s="32">
        <f t="shared" si="1641"/>
        <v>0</v>
      </c>
      <c r="V7318" s="32">
        <f t="shared" si="1634"/>
        <v>597.5</v>
      </c>
      <c r="W7318" s="32">
        <f t="shared" si="1642"/>
        <v>597.5</v>
      </c>
      <c r="X7318" s="32">
        <f t="shared" si="1643"/>
        <v>597.5</v>
      </c>
    </row>
    <row r="7319" spans="1:24" x14ac:dyDescent="0.25">
      <c r="A7319" s="2"/>
      <c r="B7319" s="2" t="s">
        <v>12</v>
      </c>
      <c r="C7319" s="2">
        <f t="shared" si="1635"/>
        <v>305</v>
      </c>
      <c r="D7319" s="2">
        <f t="shared" si="1636"/>
        <v>19</v>
      </c>
      <c r="E7319" s="2">
        <f t="shared" si="1637"/>
        <v>7315</v>
      </c>
      <c r="F7319" s="11">
        <v>567.45000000000005</v>
      </c>
      <c r="G7319" s="9">
        <v>0</v>
      </c>
      <c r="H7319" s="9">
        <v>1.6720116492067099E-2</v>
      </c>
      <c r="I7319" s="9">
        <v>0.04</v>
      </c>
      <c r="J7319" s="9">
        <v>0.432</v>
      </c>
      <c r="K7319" s="9">
        <v>0.432</v>
      </c>
      <c r="L7319" s="9">
        <v>0.432</v>
      </c>
      <c r="N7319" s="32">
        <f>IF('System Design'!$F$8=1,'Hourly Demand and Generation'!G7319*'System Design'!$F$21,IF('System Design'!$F$8=2,'Hourly Demand and Generation'!H7319*'System Design'!$F$21,IF('System Design'!$F$8=3,'Hourly Demand and Generation'!I7319*'System Design'!$F$21)))</f>
        <v>20</v>
      </c>
      <c r="O7319" s="32">
        <f>IF('System Design'!$F$8=1,'Hourly Demand and Generation'!J7319*'System Design'!$F$22,IF('System Design'!$F$8=2,'Hourly Demand and Generation'!K7319*'System Design'!$F$22,IF('System Design'!$F$8=3,'Hourly Demand and Generation'!L7319*'System Design'!$F$22)))</f>
        <v>1080</v>
      </c>
      <c r="Q7319" s="32">
        <f t="shared" si="1633"/>
        <v>0</v>
      </c>
      <c r="R7319" s="32">
        <f t="shared" si="1638"/>
        <v>5400</v>
      </c>
      <c r="S7319" s="32">
        <f t="shared" si="1639"/>
        <v>0</v>
      </c>
      <c r="T7319" s="32">
        <f t="shared" si="1640"/>
        <v>21600</v>
      </c>
      <c r="U7319" s="32">
        <f t="shared" si="1641"/>
        <v>0</v>
      </c>
      <c r="V7319" s="32">
        <f t="shared" si="1634"/>
        <v>532.54999999999995</v>
      </c>
      <c r="W7319" s="32">
        <f t="shared" si="1642"/>
        <v>532.54999999999995</v>
      </c>
      <c r="X7319" s="32">
        <f t="shared" si="1643"/>
        <v>532.54999999999995</v>
      </c>
    </row>
    <row r="7320" spans="1:24" x14ac:dyDescent="0.25">
      <c r="A7320" s="2"/>
      <c r="B7320" s="2" t="s">
        <v>12</v>
      </c>
      <c r="C7320" s="2">
        <f t="shared" si="1635"/>
        <v>305</v>
      </c>
      <c r="D7320" s="2">
        <f t="shared" si="1636"/>
        <v>20</v>
      </c>
      <c r="E7320" s="2">
        <f t="shared" si="1637"/>
        <v>7316</v>
      </c>
      <c r="F7320" s="11">
        <v>555.75</v>
      </c>
      <c r="G7320" s="9">
        <v>0</v>
      </c>
      <c r="H7320" s="9">
        <v>0</v>
      </c>
      <c r="I7320" s="9">
        <v>0</v>
      </c>
      <c r="J7320" s="9">
        <v>0.432</v>
      </c>
      <c r="K7320" s="9">
        <v>0.432</v>
      </c>
      <c r="L7320" s="9">
        <v>0.432</v>
      </c>
      <c r="N7320" s="32">
        <f>IF('System Design'!$F$8=1,'Hourly Demand and Generation'!G7320*'System Design'!$F$21,IF('System Design'!$F$8=2,'Hourly Demand and Generation'!H7320*'System Design'!$F$21,IF('System Design'!$F$8=3,'Hourly Demand and Generation'!I7320*'System Design'!$F$21)))</f>
        <v>0</v>
      </c>
      <c r="O7320" s="32">
        <f>IF('System Design'!$F$8=1,'Hourly Demand and Generation'!J7320*'System Design'!$F$22,IF('System Design'!$F$8=2,'Hourly Demand and Generation'!K7320*'System Design'!$F$22,IF('System Design'!$F$8=3,'Hourly Demand and Generation'!L7320*'System Design'!$F$22)))</f>
        <v>1080</v>
      </c>
      <c r="Q7320" s="32">
        <f t="shared" si="1633"/>
        <v>0</v>
      </c>
      <c r="R7320" s="32">
        <f t="shared" si="1638"/>
        <v>5400</v>
      </c>
      <c r="S7320" s="32">
        <f t="shared" si="1639"/>
        <v>0</v>
      </c>
      <c r="T7320" s="32">
        <f t="shared" si="1640"/>
        <v>21600</v>
      </c>
      <c r="U7320" s="32">
        <f t="shared" si="1641"/>
        <v>0</v>
      </c>
      <c r="V7320" s="32">
        <f t="shared" si="1634"/>
        <v>524.25</v>
      </c>
      <c r="W7320" s="32">
        <f t="shared" si="1642"/>
        <v>524.25</v>
      </c>
      <c r="X7320" s="32">
        <f t="shared" si="1643"/>
        <v>524.25</v>
      </c>
    </row>
    <row r="7321" spans="1:24" x14ac:dyDescent="0.25">
      <c r="A7321" s="2"/>
      <c r="B7321" s="2" t="s">
        <v>12</v>
      </c>
      <c r="C7321" s="2">
        <f t="shared" si="1635"/>
        <v>305</v>
      </c>
      <c r="D7321" s="2">
        <f t="shared" si="1636"/>
        <v>21</v>
      </c>
      <c r="E7321" s="2">
        <f t="shared" si="1637"/>
        <v>7317</v>
      </c>
      <c r="F7321" s="11">
        <v>526.5</v>
      </c>
      <c r="G7321" s="9">
        <v>0</v>
      </c>
      <c r="H7321" s="9">
        <v>0</v>
      </c>
      <c r="I7321" s="9">
        <v>0</v>
      </c>
      <c r="J7321" s="9">
        <v>0.432</v>
      </c>
      <c r="K7321" s="9">
        <v>0.432</v>
      </c>
      <c r="L7321" s="9">
        <v>0.432</v>
      </c>
      <c r="N7321" s="32">
        <f>IF('System Design'!$F$8=1,'Hourly Demand and Generation'!G7321*'System Design'!$F$21,IF('System Design'!$F$8=2,'Hourly Demand and Generation'!H7321*'System Design'!$F$21,IF('System Design'!$F$8=3,'Hourly Demand and Generation'!I7321*'System Design'!$F$21)))</f>
        <v>0</v>
      </c>
      <c r="O7321" s="32">
        <f>IF('System Design'!$F$8=1,'Hourly Demand and Generation'!J7321*'System Design'!$F$22,IF('System Design'!$F$8=2,'Hourly Demand and Generation'!K7321*'System Design'!$F$22,IF('System Design'!$F$8=3,'Hourly Demand and Generation'!L7321*'System Design'!$F$22)))</f>
        <v>1080</v>
      </c>
      <c r="Q7321" s="32">
        <f t="shared" si="1633"/>
        <v>0</v>
      </c>
      <c r="R7321" s="32">
        <f t="shared" si="1638"/>
        <v>5400</v>
      </c>
      <c r="S7321" s="32">
        <f t="shared" si="1639"/>
        <v>0</v>
      </c>
      <c r="T7321" s="32">
        <f t="shared" si="1640"/>
        <v>21600</v>
      </c>
      <c r="U7321" s="32">
        <f t="shared" si="1641"/>
        <v>0</v>
      </c>
      <c r="V7321" s="32">
        <f t="shared" si="1634"/>
        <v>553.5</v>
      </c>
      <c r="W7321" s="32">
        <f t="shared" si="1642"/>
        <v>553.5</v>
      </c>
      <c r="X7321" s="32">
        <f t="shared" si="1643"/>
        <v>553.5</v>
      </c>
    </row>
    <row r="7322" spans="1:24" x14ac:dyDescent="0.25">
      <c r="A7322" s="2"/>
      <c r="B7322" s="2" t="s">
        <v>12</v>
      </c>
      <c r="C7322" s="2">
        <f t="shared" si="1635"/>
        <v>305</v>
      </c>
      <c r="D7322" s="2">
        <f t="shared" si="1636"/>
        <v>22</v>
      </c>
      <c r="E7322" s="2">
        <f t="shared" si="1637"/>
        <v>7318</v>
      </c>
      <c r="F7322" s="11">
        <v>497.25</v>
      </c>
      <c r="G7322" s="9">
        <v>0</v>
      </c>
      <c r="H7322" s="9">
        <v>0</v>
      </c>
      <c r="I7322" s="9">
        <v>0</v>
      </c>
      <c r="J7322" s="9">
        <v>0.45600000000000002</v>
      </c>
      <c r="K7322" s="9">
        <v>0.45600000000000002</v>
      </c>
      <c r="L7322" s="9">
        <v>0.45600000000000002</v>
      </c>
      <c r="N7322" s="32">
        <f>IF('System Design'!$F$8=1,'Hourly Demand and Generation'!G7322*'System Design'!$F$21,IF('System Design'!$F$8=2,'Hourly Demand and Generation'!H7322*'System Design'!$F$21,IF('System Design'!$F$8=3,'Hourly Demand and Generation'!I7322*'System Design'!$F$21)))</f>
        <v>0</v>
      </c>
      <c r="O7322" s="32">
        <f>IF('System Design'!$F$8=1,'Hourly Demand and Generation'!J7322*'System Design'!$F$22,IF('System Design'!$F$8=2,'Hourly Demand and Generation'!K7322*'System Design'!$F$22,IF('System Design'!$F$8=3,'Hourly Demand and Generation'!L7322*'System Design'!$F$22)))</f>
        <v>1140</v>
      </c>
      <c r="Q7322" s="32">
        <f t="shared" si="1633"/>
        <v>0</v>
      </c>
      <c r="R7322" s="32">
        <f t="shared" si="1638"/>
        <v>5400</v>
      </c>
      <c r="S7322" s="32">
        <f t="shared" si="1639"/>
        <v>0</v>
      </c>
      <c r="T7322" s="32">
        <f t="shared" si="1640"/>
        <v>21600</v>
      </c>
      <c r="U7322" s="32">
        <f t="shared" si="1641"/>
        <v>0</v>
      </c>
      <c r="V7322" s="32">
        <f t="shared" si="1634"/>
        <v>642.75</v>
      </c>
      <c r="W7322" s="32">
        <f t="shared" si="1642"/>
        <v>642.75</v>
      </c>
      <c r="X7322" s="32">
        <f t="shared" si="1643"/>
        <v>642.75</v>
      </c>
    </row>
    <row r="7323" spans="1:24" x14ac:dyDescent="0.25">
      <c r="A7323" s="2"/>
      <c r="B7323" s="2" t="s">
        <v>12</v>
      </c>
      <c r="C7323" s="2">
        <f t="shared" si="1635"/>
        <v>305</v>
      </c>
      <c r="D7323" s="2">
        <f t="shared" si="1636"/>
        <v>23</v>
      </c>
      <c r="E7323" s="2">
        <f t="shared" si="1637"/>
        <v>7319</v>
      </c>
      <c r="F7323" s="11">
        <v>468</v>
      </c>
      <c r="G7323" s="9">
        <v>0</v>
      </c>
      <c r="H7323" s="9">
        <v>0</v>
      </c>
      <c r="I7323" s="9">
        <v>0</v>
      </c>
      <c r="J7323" s="9">
        <v>0.38400000000000001</v>
      </c>
      <c r="K7323" s="9">
        <v>0.38400000000000001</v>
      </c>
      <c r="L7323" s="9">
        <v>0.38400000000000001</v>
      </c>
      <c r="N7323" s="32">
        <f>IF('System Design'!$F$8=1,'Hourly Demand and Generation'!G7323*'System Design'!$F$21,IF('System Design'!$F$8=2,'Hourly Demand and Generation'!H7323*'System Design'!$F$21,IF('System Design'!$F$8=3,'Hourly Demand and Generation'!I7323*'System Design'!$F$21)))</f>
        <v>0</v>
      </c>
      <c r="O7323" s="32">
        <f>IF('System Design'!$F$8=1,'Hourly Demand and Generation'!J7323*'System Design'!$F$22,IF('System Design'!$F$8=2,'Hourly Demand and Generation'!K7323*'System Design'!$F$22,IF('System Design'!$F$8=3,'Hourly Demand and Generation'!L7323*'System Design'!$F$22)))</f>
        <v>960</v>
      </c>
      <c r="Q7323" s="32">
        <f t="shared" si="1633"/>
        <v>0</v>
      </c>
      <c r="R7323" s="32">
        <f t="shared" si="1638"/>
        <v>5400</v>
      </c>
      <c r="S7323" s="32">
        <f t="shared" si="1639"/>
        <v>0</v>
      </c>
      <c r="T7323" s="32">
        <f t="shared" si="1640"/>
        <v>21600</v>
      </c>
      <c r="U7323" s="32">
        <f t="shared" si="1641"/>
        <v>0</v>
      </c>
      <c r="V7323" s="32">
        <f t="shared" si="1634"/>
        <v>492</v>
      </c>
      <c r="W7323" s="32">
        <f t="shared" si="1642"/>
        <v>492</v>
      </c>
      <c r="X7323" s="32">
        <f t="shared" si="1643"/>
        <v>492</v>
      </c>
    </row>
    <row r="7324" spans="1:24" x14ac:dyDescent="0.25">
      <c r="A7324" s="2"/>
      <c r="B7324" s="2" t="s">
        <v>12</v>
      </c>
      <c r="C7324" s="2">
        <f t="shared" si="1635"/>
        <v>305</v>
      </c>
      <c r="D7324" s="2">
        <f t="shared" si="1636"/>
        <v>24</v>
      </c>
      <c r="E7324" s="2">
        <f t="shared" si="1637"/>
        <v>7320</v>
      </c>
      <c r="F7324" s="11">
        <v>409.5</v>
      </c>
      <c r="G7324" s="9">
        <v>0</v>
      </c>
      <c r="H7324" s="9">
        <v>0</v>
      </c>
      <c r="I7324" s="9">
        <v>0</v>
      </c>
      <c r="J7324" s="9">
        <v>0.38400000000000001</v>
      </c>
      <c r="K7324" s="9">
        <v>0.38400000000000001</v>
      </c>
      <c r="L7324" s="9">
        <v>0.38400000000000001</v>
      </c>
      <c r="N7324" s="32">
        <f>IF('System Design'!$F$8=1,'Hourly Demand and Generation'!G7324*'System Design'!$F$21,IF('System Design'!$F$8=2,'Hourly Demand and Generation'!H7324*'System Design'!$F$21,IF('System Design'!$F$8=3,'Hourly Demand and Generation'!I7324*'System Design'!$F$21)))</f>
        <v>0</v>
      </c>
      <c r="O7324" s="32">
        <f>IF('System Design'!$F$8=1,'Hourly Demand and Generation'!J7324*'System Design'!$F$22,IF('System Design'!$F$8=2,'Hourly Demand and Generation'!K7324*'System Design'!$F$22,IF('System Design'!$F$8=3,'Hourly Demand and Generation'!L7324*'System Design'!$F$22)))</f>
        <v>960</v>
      </c>
      <c r="Q7324" s="32">
        <f t="shared" si="1633"/>
        <v>0</v>
      </c>
      <c r="R7324" s="32">
        <f t="shared" si="1638"/>
        <v>5400</v>
      </c>
      <c r="S7324" s="32">
        <f t="shared" si="1639"/>
        <v>0</v>
      </c>
      <c r="T7324" s="32">
        <f t="shared" si="1640"/>
        <v>21600</v>
      </c>
      <c r="U7324" s="32">
        <f t="shared" si="1641"/>
        <v>0</v>
      </c>
      <c r="V7324" s="32">
        <f t="shared" si="1634"/>
        <v>550.5</v>
      </c>
      <c r="W7324" s="32">
        <f t="shared" si="1642"/>
        <v>550.5</v>
      </c>
      <c r="X7324" s="32">
        <f t="shared" si="1643"/>
        <v>550.5</v>
      </c>
    </row>
    <row r="7325" spans="1:24" x14ac:dyDescent="0.25">
      <c r="A7325" s="2"/>
      <c r="B7325" s="2" t="s">
        <v>12</v>
      </c>
      <c r="C7325" s="2">
        <f>C7324+1</f>
        <v>306</v>
      </c>
      <c r="D7325" s="2">
        <v>1</v>
      </c>
      <c r="E7325" s="2">
        <f t="shared" si="1637"/>
        <v>7321</v>
      </c>
      <c r="F7325" s="11">
        <v>351</v>
      </c>
      <c r="G7325" s="9">
        <v>0</v>
      </c>
      <c r="H7325" s="9">
        <v>0</v>
      </c>
      <c r="I7325" s="9">
        <v>0</v>
      </c>
      <c r="J7325" s="9">
        <v>0.20887931182279601</v>
      </c>
      <c r="K7325" s="9">
        <v>0.48</v>
      </c>
      <c r="L7325" s="9">
        <v>0.48</v>
      </c>
      <c r="N7325" s="32">
        <f>IF('System Design'!$F$8=1,'Hourly Demand and Generation'!G7325*'System Design'!$F$21,IF('System Design'!$F$8=2,'Hourly Demand and Generation'!H7325*'System Design'!$F$21,IF('System Design'!$F$8=3,'Hourly Demand and Generation'!I7325*'System Design'!$F$21)))</f>
        <v>0</v>
      </c>
      <c r="O7325" s="32">
        <f>IF('System Design'!$F$8=1,'Hourly Demand and Generation'!J7325*'System Design'!$F$22,IF('System Design'!$F$8=2,'Hourly Demand and Generation'!K7325*'System Design'!$F$22,IF('System Design'!$F$8=3,'Hourly Demand and Generation'!L7325*'System Design'!$F$22)))</f>
        <v>1200</v>
      </c>
      <c r="Q7325" s="32">
        <f t="shared" si="1633"/>
        <v>0</v>
      </c>
      <c r="R7325" s="32">
        <f t="shared" si="1638"/>
        <v>5400</v>
      </c>
      <c r="S7325" s="32">
        <f t="shared" si="1639"/>
        <v>0</v>
      </c>
      <c r="T7325" s="32">
        <f t="shared" si="1640"/>
        <v>21600</v>
      </c>
      <c r="U7325" s="32">
        <f t="shared" si="1641"/>
        <v>0</v>
      </c>
      <c r="V7325" s="32">
        <f t="shared" si="1634"/>
        <v>849</v>
      </c>
      <c r="W7325" s="32">
        <f t="shared" si="1642"/>
        <v>849</v>
      </c>
      <c r="X7325" s="32">
        <f t="shared" si="1643"/>
        <v>849</v>
      </c>
    </row>
    <row r="7326" spans="1:24" x14ac:dyDescent="0.25">
      <c r="A7326" s="2"/>
      <c r="B7326" s="2" t="s">
        <v>12</v>
      </c>
      <c r="C7326" s="2">
        <f>C7325</f>
        <v>306</v>
      </c>
      <c r="D7326" s="2">
        <f>D7325+1</f>
        <v>2</v>
      </c>
      <c r="E7326" s="2">
        <f t="shared" si="1637"/>
        <v>7322</v>
      </c>
      <c r="F7326" s="11">
        <v>321.75</v>
      </c>
      <c r="G7326" s="9">
        <v>0</v>
      </c>
      <c r="H7326" s="9">
        <v>0</v>
      </c>
      <c r="I7326" s="9">
        <v>0</v>
      </c>
      <c r="J7326" s="9">
        <v>0.18799138064051599</v>
      </c>
      <c r="K7326" s="9">
        <v>0.432</v>
      </c>
      <c r="L7326" s="9">
        <v>0.432</v>
      </c>
      <c r="N7326" s="32">
        <f>IF('System Design'!$F$8=1,'Hourly Demand and Generation'!G7326*'System Design'!$F$21,IF('System Design'!$F$8=2,'Hourly Demand and Generation'!H7326*'System Design'!$F$21,IF('System Design'!$F$8=3,'Hourly Demand and Generation'!I7326*'System Design'!$F$21)))</f>
        <v>0</v>
      </c>
      <c r="O7326" s="32">
        <f>IF('System Design'!$F$8=1,'Hourly Demand and Generation'!J7326*'System Design'!$F$22,IF('System Design'!$F$8=2,'Hourly Demand and Generation'!K7326*'System Design'!$F$22,IF('System Design'!$F$8=3,'Hourly Demand and Generation'!L7326*'System Design'!$F$22)))</f>
        <v>1080</v>
      </c>
      <c r="Q7326" s="32">
        <f t="shared" si="1633"/>
        <v>0</v>
      </c>
      <c r="R7326" s="32">
        <f t="shared" si="1638"/>
        <v>5400</v>
      </c>
      <c r="S7326" s="32">
        <f t="shared" si="1639"/>
        <v>0</v>
      </c>
      <c r="T7326" s="32">
        <f t="shared" si="1640"/>
        <v>21600</v>
      </c>
      <c r="U7326" s="32">
        <f t="shared" si="1641"/>
        <v>0</v>
      </c>
      <c r="V7326" s="32">
        <f t="shared" si="1634"/>
        <v>758.25</v>
      </c>
      <c r="W7326" s="32">
        <f t="shared" si="1642"/>
        <v>758.25</v>
      </c>
      <c r="X7326" s="32">
        <f t="shared" si="1643"/>
        <v>758.25</v>
      </c>
    </row>
    <row r="7327" spans="1:24" x14ac:dyDescent="0.25">
      <c r="A7327" s="2"/>
      <c r="B7327" s="2" t="s">
        <v>12</v>
      </c>
      <c r="C7327" s="2">
        <f t="shared" ref="C7327:C7348" si="1644">C7326</f>
        <v>306</v>
      </c>
      <c r="D7327" s="2">
        <f t="shared" ref="D7327:D7348" si="1645">D7326+1</f>
        <v>3</v>
      </c>
      <c r="E7327" s="2">
        <f t="shared" si="1637"/>
        <v>7323</v>
      </c>
      <c r="F7327" s="11">
        <v>292.5</v>
      </c>
      <c r="G7327" s="9">
        <v>0</v>
      </c>
      <c r="H7327" s="9">
        <v>0</v>
      </c>
      <c r="I7327" s="9">
        <v>0</v>
      </c>
      <c r="J7327" s="9">
        <v>0.18799138064051599</v>
      </c>
      <c r="K7327" s="9">
        <v>0.432</v>
      </c>
      <c r="L7327" s="9">
        <v>0.432</v>
      </c>
      <c r="N7327" s="32">
        <f>IF('System Design'!$F$8=1,'Hourly Demand and Generation'!G7327*'System Design'!$F$21,IF('System Design'!$F$8=2,'Hourly Demand and Generation'!H7327*'System Design'!$F$21,IF('System Design'!$F$8=3,'Hourly Demand and Generation'!I7327*'System Design'!$F$21)))</f>
        <v>0</v>
      </c>
      <c r="O7327" s="32">
        <f>IF('System Design'!$F$8=1,'Hourly Demand and Generation'!J7327*'System Design'!$F$22,IF('System Design'!$F$8=2,'Hourly Demand and Generation'!K7327*'System Design'!$F$22,IF('System Design'!$F$8=3,'Hourly Demand and Generation'!L7327*'System Design'!$F$22)))</f>
        <v>1080</v>
      </c>
      <c r="Q7327" s="32">
        <f t="shared" si="1633"/>
        <v>0</v>
      </c>
      <c r="R7327" s="32">
        <f t="shared" si="1638"/>
        <v>5400</v>
      </c>
      <c r="S7327" s="32">
        <f t="shared" si="1639"/>
        <v>0</v>
      </c>
      <c r="T7327" s="32">
        <f t="shared" si="1640"/>
        <v>21600</v>
      </c>
      <c r="U7327" s="32">
        <f t="shared" si="1641"/>
        <v>0</v>
      </c>
      <c r="V7327" s="32">
        <f t="shared" si="1634"/>
        <v>787.5</v>
      </c>
      <c r="W7327" s="32">
        <f t="shared" si="1642"/>
        <v>787.5</v>
      </c>
      <c r="X7327" s="32">
        <f t="shared" si="1643"/>
        <v>787.5</v>
      </c>
    </row>
    <row r="7328" spans="1:24" x14ac:dyDescent="0.25">
      <c r="A7328" s="2"/>
      <c r="B7328" s="2" t="s">
        <v>12</v>
      </c>
      <c r="C7328" s="2">
        <f t="shared" si="1644"/>
        <v>306</v>
      </c>
      <c r="D7328" s="2">
        <f t="shared" si="1645"/>
        <v>4</v>
      </c>
      <c r="E7328" s="2">
        <f t="shared" si="1637"/>
        <v>7324</v>
      </c>
      <c r="F7328" s="11">
        <v>351</v>
      </c>
      <c r="G7328" s="9">
        <v>0</v>
      </c>
      <c r="H7328" s="9">
        <v>0</v>
      </c>
      <c r="I7328" s="9">
        <v>0</v>
      </c>
      <c r="J7328" s="9">
        <v>0.20887931182279601</v>
      </c>
      <c r="K7328" s="9">
        <v>0.48</v>
      </c>
      <c r="L7328" s="9">
        <v>0.48</v>
      </c>
      <c r="N7328" s="32">
        <f>IF('System Design'!$F$8=1,'Hourly Demand and Generation'!G7328*'System Design'!$F$21,IF('System Design'!$F$8=2,'Hourly Demand and Generation'!H7328*'System Design'!$F$21,IF('System Design'!$F$8=3,'Hourly Demand and Generation'!I7328*'System Design'!$F$21)))</f>
        <v>0</v>
      </c>
      <c r="O7328" s="32">
        <f>IF('System Design'!$F$8=1,'Hourly Demand and Generation'!J7328*'System Design'!$F$22,IF('System Design'!$F$8=2,'Hourly Demand and Generation'!K7328*'System Design'!$F$22,IF('System Design'!$F$8=3,'Hourly Demand and Generation'!L7328*'System Design'!$F$22)))</f>
        <v>1200</v>
      </c>
      <c r="Q7328" s="32">
        <f t="shared" si="1633"/>
        <v>0</v>
      </c>
      <c r="R7328" s="32">
        <f t="shared" si="1638"/>
        <v>5400</v>
      </c>
      <c r="S7328" s="32">
        <f t="shared" si="1639"/>
        <v>0</v>
      </c>
      <c r="T7328" s="32">
        <f t="shared" si="1640"/>
        <v>21600</v>
      </c>
      <c r="U7328" s="32">
        <f t="shared" si="1641"/>
        <v>0</v>
      </c>
      <c r="V7328" s="32">
        <f t="shared" si="1634"/>
        <v>849</v>
      </c>
      <c r="W7328" s="32">
        <f t="shared" si="1642"/>
        <v>849</v>
      </c>
      <c r="X7328" s="32">
        <f t="shared" si="1643"/>
        <v>849</v>
      </c>
    </row>
    <row r="7329" spans="1:24" x14ac:dyDescent="0.25">
      <c r="A7329" s="2"/>
      <c r="B7329" s="2" t="s">
        <v>12</v>
      </c>
      <c r="C7329" s="2">
        <f t="shared" si="1644"/>
        <v>306</v>
      </c>
      <c r="D7329" s="2">
        <f t="shared" si="1645"/>
        <v>5</v>
      </c>
      <c r="E7329" s="2">
        <f t="shared" si="1637"/>
        <v>7325</v>
      </c>
      <c r="F7329" s="11">
        <v>380.25</v>
      </c>
      <c r="G7329" s="9">
        <v>0</v>
      </c>
      <c r="H7329" s="9">
        <v>0.02</v>
      </c>
      <c r="I7329" s="9">
        <v>0.04</v>
      </c>
      <c r="J7329" s="9">
        <v>0.16710344945823699</v>
      </c>
      <c r="K7329" s="9">
        <v>0.38400000000000001</v>
      </c>
      <c r="L7329" s="9">
        <v>0.38400000000000001</v>
      </c>
      <c r="N7329" s="32">
        <f>IF('System Design'!$F$8=1,'Hourly Demand and Generation'!G7329*'System Design'!$F$21,IF('System Design'!$F$8=2,'Hourly Demand and Generation'!H7329*'System Design'!$F$21,IF('System Design'!$F$8=3,'Hourly Demand and Generation'!I7329*'System Design'!$F$21)))</f>
        <v>20</v>
      </c>
      <c r="O7329" s="32">
        <f>IF('System Design'!$F$8=1,'Hourly Demand and Generation'!J7329*'System Design'!$F$22,IF('System Design'!$F$8=2,'Hourly Demand and Generation'!K7329*'System Design'!$F$22,IF('System Design'!$F$8=3,'Hourly Demand and Generation'!L7329*'System Design'!$F$22)))</f>
        <v>960</v>
      </c>
      <c r="Q7329" s="32">
        <f t="shared" si="1633"/>
        <v>0</v>
      </c>
      <c r="R7329" s="32">
        <f t="shared" si="1638"/>
        <v>5400</v>
      </c>
      <c r="S7329" s="32">
        <f t="shared" si="1639"/>
        <v>0</v>
      </c>
      <c r="T7329" s="32">
        <f t="shared" si="1640"/>
        <v>21600</v>
      </c>
      <c r="U7329" s="32">
        <f t="shared" si="1641"/>
        <v>0</v>
      </c>
      <c r="V7329" s="32">
        <f t="shared" si="1634"/>
        <v>599.75</v>
      </c>
      <c r="W7329" s="32">
        <f t="shared" si="1642"/>
        <v>599.75</v>
      </c>
      <c r="X7329" s="32">
        <f t="shared" si="1643"/>
        <v>599.75</v>
      </c>
    </row>
    <row r="7330" spans="1:24" x14ac:dyDescent="0.25">
      <c r="A7330" s="2"/>
      <c r="B7330" s="2" t="s">
        <v>12</v>
      </c>
      <c r="C7330" s="2">
        <f t="shared" si="1644"/>
        <v>306</v>
      </c>
      <c r="D7330" s="2">
        <f t="shared" si="1645"/>
        <v>6</v>
      </c>
      <c r="E7330" s="2">
        <f t="shared" si="1637"/>
        <v>7326</v>
      </c>
      <c r="F7330" s="11">
        <v>409.5</v>
      </c>
      <c r="G7330" s="9">
        <v>0.04</v>
      </c>
      <c r="H7330" s="9">
        <v>6.25E-2</v>
      </c>
      <c r="I7330" s="9">
        <v>8.5000000000000006E-2</v>
      </c>
      <c r="J7330" s="9">
        <v>0.16710344945823699</v>
      </c>
      <c r="K7330" s="9">
        <v>0.38400000000000001</v>
      </c>
      <c r="L7330" s="9">
        <v>0.38400000000000001</v>
      </c>
      <c r="N7330" s="32">
        <f>IF('System Design'!$F$8=1,'Hourly Demand and Generation'!G7330*'System Design'!$F$21,IF('System Design'!$F$8=2,'Hourly Demand and Generation'!H7330*'System Design'!$F$21,IF('System Design'!$F$8=3,'Hourly Demand and Generation'!I7330*'System Design'!$F$21)))</f>
        <v>42.5</v>
      </c>
      <c r="O7330" s="32">
        <f>IF('System Design'!$F$8=1,'Hourly Demand and Generation'!J7330*'System Design'!$F$22,IF('System Design'!$F$8=2,'Hourly Demand and Generation'!K7330*'System Design'!$F$22,IF('System Design'!$F$8=3,'Hourly Demand and Generation'!L7330*'System Design'!$F$22)))</f>
        <v>960</v>
      </c>
      <c r="Q7330" s="32">
        <f t="shared" si="1633"/>
        <v>0</v>
      </c>
      <c r="R7330" s="32">
        <f t="shared" si="1638"/>
        <v>5400</v>
      </c>
      <c r="S7330" s="32">
        <f t="shared" si="1639"/>
        <v>0</v>
      </c>
      <c r="T7330" s="32">
        <f t="shared" si="1640"/>
        <v>21600</v>
      </c>
      <c r="U7330" s="32">
        <f t="shared" si="1641"/>
        <v>0</v>
      </c>
      <c r="V7330" s="32">
        <f t="shared" si="1634"/>
        <v>593</v>
      </c>
      <c r="W7330" s="32">
        <f t="shared" si="1642"/>
        <v>593</v>
      </c>
      <c r="X7330" s="32">
        <f t="shared" si="1643"/>
        <v>593</v>
      </c>
    </row>
    <row r="7331" spans="1:24" x14ac:dyDescent="0.25">
      <c r="A7331" s="2"/>
      <c r="B7331" s="2" t="s">
        <v>12</v>
      </c>
      <c r="C7331" s="2">
        <f t="shared" si="1644"/>
        <v>306</v>
      </c>
      <c r="D7331" s="2">
        <f t="shared" si="1645"/>
        <v>7</v>
      </c>
      <c r="E7331" s="2">
        <f t="shared" si="1637"/>
        <v>7327</v>
      </c>
      <c r="F7331" s="11">
        <v>438.75</v>
      </c>
      <c r="G7331" s="9">
        <v>8.5000000000000006E-2</v>
      </c>
      <c r="H7331" s="9">
        <v>0.105</v>
      </c>
      <c r="I7331" s="9">
        <v>0.125</v>
      </c>
      <c r="J7331" s="9">
        <v>0.18799138064051599</v>
      </c>
      <c r="K7331" s="9">
        <v>0.432</v>
      </c>
      <c r="L7331" s="9">
        <v>0.432</v>
      </c>
      <c r="N7331" s="32">
        <f>IF('System Design'!$F$8=1,'Hourly Demand and Generation'!G7331*'System Design'!$F$21,IF('System Design'!$F$8=2,'Hourly Demand and Generation'!H7331*'System Design'!$F$21,IF('System Design'!$F$8=3,'Hourly Demand and Generation'!I7331*'System Design'!$F$21)))</f>
        <v>62.5</v>
      </c>
      <c r="O7331" s="32">
        <f>IF('System Design'!$F$8=1,'Hourly Demand and Generation'!J7331*'System Design'!$F$22,IF('System Design'!$F$8=2,'Hourly Demand and Generation'!K7331*'System Design'!$F$22,IF('System Design'!$F$8=3,'Hourly Demand and Generation'!L7331*'System Design'!$F$22)))</f>
        <v>1080</v>
      </c>
      <c r="Q7331" s="32">
        <f t="shared" si="1633"/>
        <v>0</v>
      </c>
      <c r="R7331" s="32">
        <f t="shared" si="1638"/>
        <v>5400</v>
      </c>
      <c r="S7331" s="32">
        <f t="shared" si="1639"/>
        <v>0</v>
      </c>
      <c r="T7331" s="32">
        <f t="shared" si="1640"/>
        <v>21600</v>
      </c>
      <c r="U7331" s="32">
        <f t="shared" si="1641"/>
        <v>0</v>
      </c>
      <c r="V7331" s="32">
        <f t="shared" si="1634"/>
        <v>703.75</v>
      </c>
      <c r="W7331" s="32">
        <f t="shared" si="1642"/>
        <v>703.75</v>
      </c>
      <c r="X7331" s="32">
        <f t="shared" si="1643"/>
        <v>703.75</v>
      </c>
    </row>
    <row r="7332" spans="1:24" x14ac:dyDescent="0.25">
      <c r="A7332" s="2"/>
      <c r="B7332" s="2" t="s">
        <v>12</v>
      </c>
      <c r="C7332" s="2">
        <f t="shared" si="1644"/>
        <v>306</v>
      </c>
      <c r="D7332" s="2">
        <f t="shared" si="1645"/>
        <v>8</v>
      </c>
      <c r="E7332" s="2">
        <f t="shared" si="1637"/>
        <v>7328</v>
      </c>
      <c r="F7332" s="11">
        <v>468</v>
      </c>
      <c r="G7332" s="9">
        <v>0.16500000000000001</v>
      </c>
      <c r="H7332" s="9">
        <v>0.1875</v>
      </c>
      <c r="I7332" s="9">
        <v>0.21</v>
      </c>
      <c r="J7332" s="9">
        <v>0.18799138064051599</v>
      </c>
      <c r="K7332" s="9">
        <v>0.432</v>
      </c>
      <c r="L7332" s="9">
        <v>0.432</v>
      </c>
      <c r="N7332" s="32">
        <f>IF('System Design'!$F$8=1,'Hourly Demand and Generation'!G7332*'System Design'!$F$21,IF('System Design'!$F$8=2,'Hourly Demand and Generation'!H7332*'System Design'!$F$21,IF('System Design'!$F$8=3,'Hourly Demand and Generation'!I7332*'System Design'!$F$21)))</f>
        <v>105</v>
      </c>
      <c r="O7332" s="32">
        <f>IF('System Design'!$F$8=1,'Hourly Demand and Generation'!J7332*'System Design'!$F$22,IF('System Design'!$F$8=2,'Hourly Demand and Generation'!K7332*'System Design'!$F$22,IF('System Design'!$F$8=3,'Hourly Demand and Generation'!L7332*'System Design'!$F$22)))</f>
        <v>1080</v>
      </c>
      <c r="Q7332" s="32">
        <f t="shared" si="1633"/>
        <v>0</v>
      </c>
      <c r="R7332" s="32">
        <f t="shared" si="1638"/>
        <v>5400</v>
      </c>
      <c r="S7332" s="32">
        <f t="shared" si="1639"/>
        <v>0</v>
      </c>
      <c r="T7332" s="32">
        <f t="shared" si="1640"/>
        <v>21600</v>
      </c>
      <c r="U7332" s="32">
        <f t="shared" si="1641"/>
        <v>0</v>
      </c>
      <c r="V7332" s="32">
        <f t="shared" si="1634"/>
        <v>717</v>
      </c>
      <c r="W7332" s="32">
        <f t="shared" si="1642"/>
        <v>717</v>
      </c>
      <c r="X7332" s="32">
        <f t="shared" si="1643"/>
        <v>717</v>
      </c>
    </row>
    <row r="7333" spans="1:24" x14ac:dyDescent="0.25">
      <c r="A7333" s="2"/>
      <c r="B7333" s="2" t="s">
        <v>12</v>
      </c>
      <c r="C7333" s="2">
        <f t="shared" si="1644"/>
        <v>306</v>
      </c>
      <c r="D7333" s="2">
        <f t="shared" si="1645"/>
        <v>9</v>
      </c>
      <c r="E7333" s="2">
        <f t="shared" si="1637"/>
        <v>7329</v>
      </c>
      <c r="F7333" s="11">
        <v>468</v>
      </c>
      <c r="G7333" s="9">
        <v>0.25</v>
      </c>
      <c r="H7333" s="9">
        <v>0.27</v>
      </c>
      <c r="I7333" s="9">
        <v>0.28999999999999998</v>
      </c>
      <c r="J7333" s="9">
        <v>0.16710344945823699</v>
      </c>
      <c r="K7333" s="9">
        <v>0.38400000000000001</v>
      </c>
      <c r="L7333" s="9">
        <v>0.38400000000000001</v>
      </c>
      <c r="N7333" s="32">
        <f>IF('System Design'!$F$8=1,'Hourly Demand and Generation'!G7333*'System Design'!$F$21,IF('System Design'!$F$8=2,'Hourly Demand and Generation'!H7333*'System Design'!$F$21,IF('System Design'!$F$8=3,'Hourly Demand and Generation'!I7333*'System Design'!$F$21)))</f>
        <v>145</v>
      </c>
      <c r="O7333" s="32">
        <f>IF('System Design'!$F$8=1,'Hourly Demand and Generation'!J7333*'System Design'!$F$22,IF('System Design'!$F$8=2,'Hourly Demand and Generation'!K7333*'System Design'!$F$22,IF('System Design'!$F$8=3,'Hourly Demand and Generation'!L7333*'System Design'!$F$22)))</f>
        <v>960</v>
      </c>
      <c r="Q7333" s="32">
        <f t="shared" si="1633"/>
        <v>0</v>
      </c>
      <c r="R7333" s="32">
        <f t="shared" si="1638"/>
        <v>5400</v>
      </c>
      <c r="S7333" s="32">
        <f t="shared" si="1639"/>
        <v>0</v>
      </c>
      <c r="T7333" s="32">
        <f t="shared" si="1640"/>
        <v>21600</v>
      </c>
      <c r="U7333" s="32">
        <f t="shared" si="1641"/>
        <v>0</v>
      </c>
      <c r="V7333" s="32">
        <f t="shared" si="1634"/>
        <v>637</v>
      </c>
      <c r="W7333" s="32">
        <f t="shared" si="1642"/>
        <v>637</v>
      </c>
      <c r="X7333" s="32">
        <f t="shared" si="1643"/>
        <v>637</v>
      </c>
    </row>
    <row r="7334" spans="1:24" x14ac:dyDescent="0.25">
      <c r="A7334" s="2"/>
      <c r="B7334" s="2" t="s">
        <v>12</v>
      </c>
      <c r="C7334" s="2">
        <f t="shared" si="1644"/>
        <v>306</v>
      </c>
      <c r="D7334" s="2">
        <f t="shared" si="1645"/>
        <v>10</v>
      </c>
      <c r="E7334" s="2">
        <f t="shared" si="1637"/>
        <v>7330</v>
      </c>
      <c r="F7334" s="11">
        <v>456.3</v>
      </c>
      <c r="G7334" s="9">
        <v>0.33500000000000002</v>
      </c>
      <c r="H7334" s="9">
        <v>0.35499999999999998</v>
      </c>
      <c r="I7334" s="9">
        <v>0.375</v>
      </c>
      <c r="J7334" s="9">
        <v>0.18799138064051599</v>
      </c>
      <c r="K7334" s="9">
        <v>0.432</v>
      </c>
      <c r="L7334" s="9">
        <v>0.432</v>
      </c>
      <c r="N7334" s="32">
        <f>IF('System Design'!$F$8=1,'Hourly Demand and Generation'!G7334*'System Design'!$F$21,IF('System Design'!$F$8=2,'Hourly Demand and Generation'!H7334*'System Design'!$F$21,IF('System Design'!$F$8=3,'Hourly Demand and Generation'!I7334*'System Design'!$F$21)))</f>
        <v>187.5</v>
      </c>
      <c r="O7334" s="32">
        <f>IF('System Design'!$F$8=1,'Hourly Demand and Generation'!J7334*'System Design'!$F$22,IF('System Design'!$F$8=2,'Hourly Demand and Generation'!K7334*'System Design'!$F$22,IF('System Design'!$F$8=3,'Hourly Demand and Generation'!L7334*'System Design'!$F$22)))</f>
        <v>1080</v>
      </c>
      <c r="Q7334" s="32">
        <f t="shared" si="1633"/>
        <v>0</v>
      </c>
      <c r="R7334" s="32">
        <f t="shared" si="1638"/>
        <v>5400</v>
      </c>
      <c r="S7334" s="32">
        <f t="shared" si="1639"/>
        <v>0</v>
      </c>
      <c r="T7334" s="32">
        <f t="shared" si="1640"/>
        <v>21600</v>
      </c>
      <c r="U7334" s="32">
        <f t="shared" si="1641"/>
        <v>0</v>
      </c>
      <c r="V7334" s="32">
        <f t="shared" si="1634"/>
        <v>811.2</v>
      </c>
      <c r="W7334" s="32">
        <f t="shared" si="1642"/>
        <v>811.2</v>
      </c>
      <c r="X7334" s="32">
        <f t="shared" si="1643"/>
        <v>811.2</v>
      </c>
    </row>
    <row r="7335" spans="1:24" x14ac:dyDescent="0.25">
      <c r="A7335" s="2"/>
      <c r="B7335" s="2" t="s">
        <v>12</v>
      </c>
      <c r="C7335" s="2">
        <f t="shared" si="1644"/>
        <v>306</v>
      </c>
      <c r="D7335" s="2">
        <f t="shared" si="1645"/>
        <v>11</v>
      </c>
      <c r="E7335" s="2">
        <f t="shared" si="1637"/>
        <v>7331</v>
      </c>
      <c r="F7335" s="11">
        <v>450.45</v>
      </c>
      <c r="G7335" s="9">
        <v>0.41499999999999998</v>
      </c>
      <c r="H7335" s="9">
        <v>0.4375</v>
      </c>
      <c r="I7335" s="9">
        <v>0.46</v>
      </c>
      <c r="J7335" s="9">
        <v>0.16710344945823699</v>
      </c>
      <c r="K7335" s="9">
        <v>0.38400000000000001</v>
      </c>
      <c r="L7335" s="9">
        <v>0.38400000000000001</v>
      </c>
      <c r="N7335" s="32">
        <f>IF('System Design'!$F$8=1,'Hourly Demand and Generation'!G7335*'System Design'!$F$21,IF('System Design'!$F$8=2,'Hourly Demand and Generation'!H7335*'System Design'!$F$21,IF('System Design'!$F$8=3,'Hourly Demand and Generation'!I7335*'System Design'!$F$21)))</f>
        <v>230</v>
      </c>
      <c r="O7335" s="32">
        <f>IF('System Design'!$F$8=1,'Hourly Demand and Generation'!J7335*'System Design'!$F$22,IF('System Design'!$F$8=2,'Hourly Demand and Generation'!K7335*'System Design'!$F$22,IF('System Design'!$F$8=3,'Hourly Demand and Generation'!L7335*'System Design'!$F$22)))</f>
        <v>960</v>
      </c>
      <c r="Q7335" s="32">
        <f t="shared" si="1633"/>
        <v>0</v>
      </c>
      <c r="R7335" s="32">
        <f t="shared" si="1638"/>
        <v>5400</v>
      </c>
      <c r="S7335" s="32">
        <f t="shared" si="1639"/>
        <v>0</v>
      </c>
      <c r="T7335" s="32">
        <f t="shared" si="1640"/>
        <v>21600</v>
      </c>
      <c r="U7335" s="32">
        <f t="shared" si="1641"/>
        <v>0</v>
      </c>
      <c r="V7335" s="32">
        <f t="shared" si="1634"/>
        <v>739.55</v>
      </c>
      <c r="W7335" s="32">
        <f t="shared" si="1642"/>
        <v>739.55</v>
      </c>
      <c r="X7335" s="32">
        <f t="shared" si="1643"/>
        <v>739.55</v>
      </c>
    </row>
    <row r="7336" spans="1:24" x14ac:dyDescent="0.25">
      <c r="A7336" s="2"/>
      <c r="B7336" s="2" t="s">
        <v>12</v>
      </c>
      <c r="C7336" s="2">
        <f t="shared" si="1644"/>
        <v>306</v>
      </c>
      <c r="D7336" s="2">
        <f t="shared" si="1645"/>
        <v>12</v>
      </c>
      <c r="E7336" s="2">
        <f t="shared" si="1637"/>
        <v>7332</v>
      </c>
      <c r="F7336" s="11">
        <v>450.45</v>
      </c>
      <c r="G7336" s="9">
        <v>0.5</v>
      </c>
      <c r="H7336" s="9">
        <v>0.5</v>
      </c>
      <c r="I7336" s="9">
        <v>0.5</v>
      </c>
      <c r="J7336" s="9">
        <v>0.15665948386709699</v>
      </c>
      <c r="K7336" s="9">
        <v>0.36</v>
      </c>
      <c r="L7336" s="9">
        <v>0.36</v>
      </c>
      <c r="N7336" s="32">
        <f>IF('System Design'!$F$8=1,'Hourly Demand and Generation'!G7336*'System Design'!$F$21,IF('System Design'!$F$8=2,'Hourly Demand and Generation'!H7336*'System Design'!$F$21,IF('System Design'!$F$8=3,'Hourly Demand and Generation'!I7336*'System Design'!$F$21)))</f>
        <v>250</v>
      </c>
      <c r="O7336" s="32">
        <f>IF('System Design'!$F$8=1,'Hourly Demand and Generation'!J7336*'System Design'!$F$22,IF('System Design'!$F$8=2,'Hourly Demand and Generation'!K7336*'System Design'!$F$22,IF('System Design'!$F$8=3,'Hourly Demand and Generation'!L7336*'System Design'!$F$22)))</f>
        <v>900</v>
      </c>
      <c r="Q7336" s="32">
        <f t="shared" si="1633"/>
        <v>0</v>
      </c>
      <c r="R7336" s="32">
        <f t="shared" si="1638"/>
        <v>5400</v>
      </c>
      <c r="S7336" s="32">
        <f t="shared" si="1639"/>
        <v>0</v>
      </c>
      <c r="T7336" s="32">
        <f t="shared" si="1640"/>
        <v>21600</v>
      </c>
      <c r="U7336" s="32">
        <f t="shared" si="1641"/>
        <v>0</v>
      </c>
      <c r="V7336" s="32">
        <f t="shared" si="1634"/>
        <v>699.55</v>
      </c>
      <c r="W7336" s="32">
        <f t="shared" si="1642"/>
        <v>699.55</v>
      </c>
      <c r="X7336" s="32">
        <f t="shared" si="1643"/>
        <v>699.55</v>
      </c>
    </row>
    <row r="7337" spans="1:24" x14ac:dyDescent="0.25">
      <c r="A7337" s="2"/>
      <c r="B7337" s="2" t="s">
        <v>12</v>
      </c>
      <c r="C7337" s="2">
        <f t="shared" si="1644"/>
        <v>306</v>
      </c>
      <c r="D7337" s="2">
        <f t="shared" si="1645"/>
        <v>13</v>
      </c>
      <c r="E7337" s="2">
        <f t="shared" si="1637"/>
        <v>7333</v>
      </c>
      <c r="F7337" s="11">
        <v>468</v>
      </c>
      <c r="G7337" s="9">
        <v>0.41499999999999998</v>
      </c>
      <c r="H7337" s="9">
        <v>0.4375</v>
      </c>
      <c r="I7337" s="9">
        <v>0.46</v>
      </c>
      <c r="J7337" s="9">
        <v>0.16710344945823699</v>
      </c>
      <c r="K7337" s="9">
        <v>0.38400000000000001</v>
      </c>
      <c r="L7337" s="9">
        <v>0.38400000000000001</v>
      </c>
      <c r="N7337" s="32">
        <f>IF('System Design'!$F$8=1,'Hourly Demand and Generation'!G7337*'System Design'!$F$21,IF('System Design'!$F$8=2,'Hourly Demand and Generation'!H7337*'System Design'!$F$21,IF('System Design'!$F$8=3,'Hourly Demand and Generation'!I7337*'System Design'!$F$21)))</f>
        <v>230</v>
      </c>
      <c r="O7337" s="32">
        <f>IF('System Design'!$F$8=1,'Hourly Demand and Generation'!J7337*'System Design'!$F$22,IF('System Design'!$F$8=2,'Hourly Demand and Generation'!K7337*'System Design'!$F$22,IF('System Design'!$F$8=3,'Hourly Demand and Generation'!L7337*'System Design'!$F$22)))</f>
        <v>960</v>
      </c>
      <c r="Q7337" s="32">
        <f t="shared" si="1633"/>
        <v>0</v>
      </c>
      <c r="R7337" s="32">
        <f t="shared" si="1638"/>
        <v>5400</v>
      </c>
      <c r="S7337" s="32">
        <f t="shared" si="1639"/>
        <v>0</v>
      </c>
      <c r="T7337" s="32">
        <f t="shared" si="1640"/>
        <v>21600</v>
      </c>
      <c r="U7337" s="32">
        <f t="shared" si="1641"/>
        <v>0</v>
      </c>
      <c r="V7337" s="32">
        <f t="shared" si="1634"/>
        <v>722</v>
      </c>
      <c r="W7337" s="32">
        <f t="shared" si="1642"/>
        <v>722</v>
      </c>
      <c r="X7337" s="32">
        <f t="shared" si="1643"/>
        <v>722</v>
      </c>
    </row>
    <row r="7338" spans="1:24" x14ac:dyDescent="0.25">
      <c r="A7338" s="2"/>
      <c r="B7338" s="2" t="s">
        <v>12</v>
      </c>
      <c r="C7338" s="2">
        <f t="shared" si="1644"/>
        <v>306</v>
      </c>
      <c r="D7338" s="2">
        <f t="shared" si="1645"/>
        <v>14</v>
      </c>
      <c r="E7338" s="2">
        <f t="shared" si="1637"/>
        <v>7334</v>
      </c>
      <c r="F7338" s="11">
        <v>468</v>
      </c>
      <c r="G7338" s="9">
        <v>0.33500000000000002</v>
      </c>
      <c r="H7338" s="9">
        <v>0.35499999999999998</v>
      </c>
      <c r="I7338" s="9">
        <v>0.375</v>
      </c>
      <c r="J7338" s="9">
        <v>0.17754741504937599</v>
      </c>
      <c r="K7338" s="9">
        <v>0.40799999999999997</v>
      </c>
      <c r="L7338" s="9">
        <v>0.40799999999999997</v>
      </c>
      <c r="N7338" s="32">
        <f>IF('System Design'!$F$8=1,'Hourly Demand and Generation'!G7338*'System Design'!$F$21,IF('System Design'!$F$8=2,'Hourly Demand and Generation'!H7338*'System Design'!$F$21,IF('System Design'!$F$8=3,'Hourly Demand and Generation'!I7338*'System Design'!$F$21)))</f>
        <v>187.5</v>
      </c>
      <c r="O7338" s="32">
        <f>IF('System Design'!$F$8=1,'Hourly Demand and Generation'!J7338*'System Design'!$F$22,IF('System Design'!$F$8=2,'Hourly Demand and Generation'!K7338*'System Design'!$F$22,IF('System Design'!$F$8=3,'Hourly Demand and Generation'!L7338*'System Design'!$F$22)))</f>
        <v>1019.9999999999999</v>
      </c>
      <c r="Q7338" s="32">
        <f t="shared" si="1633"/>
        <v>0</v>
      </c>
      <c r="R7338" s="32">
        <f t="shared" si="1638"/>
        <v>5400</v>
      </c>
      <c r="S7338" s="32">
        <f t="shared" si="1639"/>
        <v>0</v>
      </c>
      <c r="T7338" s="32">
        <f t="shared" si="1640"/>
        <v>21600</v>
      </c>
      <c r="U7338" s="32">
        <f t="shared" si="1641"/>
        <v>0</v>
      </c>
      <c r="V7338" s="32">
        <f t="shared" si="1634"/>
        <v>739.5</v>
      </c>
      <c r="W7338" s="32">
        <f t="shared" si="1642"/>
        <v>739.5</v>
      </c>
      <c r="X7338" s="32">
        <f t="shared" si="1643"/>
        <v>739.5</v>
      </c>
    </row>
    <row r="7339" spans="1:24" x14ac:dyDescent="0.25">
      <c r="A7339" s="2"/>
      <c r="B7339" s="2" t="s">
        <v>12</v>
      </c>
      <c r="C7339" s="2">
        <f t="shared" si="1644"/>
        <v>306</v>
      </c>
      <c r="D7339" s="2">
        <f t="shared" si="1645"/>
        <v>15</v>
      </c>
      <c r="E7339" s="2">
        <f t="shared" si="1637"/>
        <v>7335</v>
      </c>
      <c r="F7339" s="11">
        <v>497.25</v>
      </c>
      <c r="G7339" s="9">
        <v>0.25</v>
      </c>
      <c r="H7339" s="9">
        <v>0.27</v>
      </c>
      <c r="I7339" s="9">
        <v>0.28999999999999998</v>
      </c>
      <c r="J7339" s="9">
        <v>0.18799138064051599</v>
      </c>
      <c r="K7339" s="9">
        <v>0.432</v>
      </c>
      <c r="L7339" s="9">
        <v>0.432</v>
      </c>
      <c r="N7339" s="32">
        <f>IF('System Design'!$F$8=1,'Hourly Demand and Generation'!G7339*'System Design'!$F$21,IF('System Design'!$F$8=2,'Hourly Demand and Generation'!H7339*'System Design'!$F$21,IF('System Design'!$F$8=3,'Hourly Demand and Generation'!I7339*'System Design'!$F$21)))</f>
        <v>145</v>
      </c>
      <c r="O7339" s="32">
        <f>IF('System Design'!$F$8=1,'Hourly Demand and Generation'!J7339*'System Design'!$F$22,IF('System Design'!$F$8=2,'Hourly Demand and Generation'!K7339*'System Design'!$F$22,IF('System Design'!$F$8=3,'Hourly Demand and Generation'!L7339*'System Design'!$F$22)))</f>
        <v>1080</v>
      </c>
      <c r="Q7339" s="32">
        <f t="shared" si="1633"/>
        <v>0</v>
      </c>
      <c r="R7339" s="32">
        <f t="shared" si="1638"/>
        <v>5400</v>
      </c>
      <c r="S7339" s="32">
        <f t="shared" si="1639"/>
        <v>0</v>
      </c>
      <c r="T7339" s="32">
        <f t="shared" si="1640"/>
        <v>21600</v>
      </c>
      <c r="U7339" s="32">
        <f t="shared" si="1641"/>
        <v>0</v>
      </c>
      <c r="V7339" s="32">
        <f t="shared" si="1634"/>
        <v>727.75</v>
      </c>
      <c r="W7339" s="32">
        <f t="shared" si="1642"/>
        <v>727.75</v>
      </c>
      <c r="X7339" s="32">
        <f t="shared" si="1643"/>
        <v>727.75</v>
      </c>
    </row>
    <row r="7340" spans="1:24" x14ac:dyDescent="0.25">
      <c r="A7340" s="2"/>
      <c r="B7340" s="2" t="s">
        <v>12</v>
      </c>
      <c r="C7340" s="2">
        <f t="shared" si="1644"/>
        <v>306</v>
      </c>
      <c r="D7340" s="2">
        <f t="shared" si="1645"/>
        <v>16</v>
      </c>
      <c r="E7340" s="2">
        <f t="shared" si="1637"/>
        <v>7336</v>
      </c>
      <c r="F7340" s="11">
        <v>526.5</v>
      </c>
      <c r="G7340" s="9">
        <v>0.16500000000000001</v>
      </c>
      <c r="H7340" s="9">
        <v>0.1875</v>
      </c>
      <c r="I7340" s="9">
        <v>0.21</v>
      </c>
      <c r="J7340" s="9">
        <v>0.18799138064051599</v>
      </c>
      <c r="K7340" s="9">
        <v>0.432</v>
      </c>
      <c r="L7340" s="9">
        <v>0.432</v>
      </c>
      <c r="N7340" s="32">
        <f>IF('System Design'!$F$8=1,'Hourly Demand and Generation'!G7340*'System Design'!$F$21,IF('System Design'!$F$8=2,'Hourly Demand and Generation'!H7340*'System Design'!$F$21,IF('System Design'!$F$8=3,'Hourly Demand and Generation'!I7340*'System Design'!$F$21)))</f>
        <v>105</v>
      </c>
      <c r="O7340" s="32">
        <f>IF('System Design'!$F$8=1,'Hourly Demand and Generation'!J7340*'System Design'!$F$22,IF('System Design'!$F$8=2,'Hourly Demand and Generation'!K7340*'System Design'!$F$22,IF('System Design'!$F$8=3,'Hourly Demand and Generation'!L7340*'System Design'!$F$22)))</f>
        <v>1080</v>
      </c>
      <c r="Q7340" s="32">
        <f t="shared" si="1633"/>
        <v>0</v>
      </c>
      <c r="R7340" s="32">
        <f t="shared" si="1638"/>
        <v>5400</v>
      </c>
      <c r="S7340" s="32">
        <f t="shared" si="1639"/>
        <v>0</v>
      </c>
      <c r="T7340" s="32">
        <f t="shared" si="1640"/>
        <v>21600</v>
      </c>
      <c r="U7340" s="32">
        <f t="shared" si="1641"/>
        <v>0</v>
      </c>
      <c r="V7340" s="32">
        <f t="shared" si="1634"/>
        <v>658.5</v>
      </c>
      <c r="W7340" s="32">
        <f t="shared" si="1642"/>
        <v>658.5</v>
      </c>
      <c r="X7340" s="32">
        <f t="shared" si="1643"/>
        <v>658.5</v>
      </c>
    </row>
    <row r="7341" spans="1:24" x14ac:dyDescent="0.25">
      <c r="A7341" s="2"/>
      <c r="B7341" s="2" t="s">
        <v>12</v>
      </c>
      <c r="C7341" s="2">
        <f t="shared" si="1644"/>
        <v>306</v>
      </c>
      <c r="D7341" s="2">
        <f t="shared" si="1645"/>
        <v>17</v>
      </c>
      <c r="E7341" s="2">
        <f t="shared" si="1637"/>
        <v>7337</v>
      </c>
      <c r="F7341" s="11">
        <v>555.75</v>
      </c>
      <c r="G7341" s="9">
        <v>8.5000000000000006E-2</v>
      </c>
      <c r="H7341" s="9">
        <v>0.105</v>
      </c>
      <c r="I7341" s="9">
        <v>0.125</v>
      </c>
      <c r="J7341" s="9">
        <v>0.20887931182279601</v>
      </c>
      <c r="K7341" s="9">
        <v>0.48</v>
      </c>
      <c r="L7341" s="9">
        <v>0.48</v>
      </c>
      <c r="N7341" s="32">
        <f>IF('System Design'!$F$8=1,'Hourly Demand and Generation'!G7341*'System Design'!$F$21,IF('System Design'!$F$8=2,'Hourly Demand and Generation'!H7341*'System Design'!$F$21,IF('System Design'!$F$8=3,'Hourly Demand and Generation'!I7341*'System Design'!$F$21)))</f>
        <v>62.5</v>
      </c>
      <c r="O7341" s="32">
        <f>IF('System Design'!$F$8=1,'Hourly Demand and Generation'!J7341*'System Design'!$F$22,IF('System Design'!$F$8=2,'Hourly Demand and Generation'!K7341*'System Design'!$F$22,IF('System Design'!$F$8=3,'Hourly Demand and Generation'!L7341*'System Design'!$F$22)))</f>
        <v>1200</v>
      </c>
      <c r="Q7341" s="32">
        <f t="shared" si="1633"/>
        <v>0</v>
      </c>
      <c r="R7341" s="32">
        <f t="shared" si="1638"/>
        <v>5400</v>
      </c>
      <c r="S7341" s="32">
        <f t="shared" si="1639"/>
        <v>0</v>
      </c>
      <c r="T7341" s="32">
        <f t="shared" si="1640"/>
        <v>21600</v>
      </c>
      <c r="U7341" s="32">
        <f t="shared" si="1641"/>
        <v>0</v>
      </c>
      <c r="V7341" s="32">
        <f t="shared" si="1634"/>
        <v>706.75</v>
      </c>
      <c r="W7341" s="32">
        <f t="shared" si="1642"/>
        <v>706.75</v>
      </c>
      <c r="X7341" s="32">
        <f t="shared" si="1643"/>
        <v>706.75</v>
      </c>
    </row>
    <row r="7342" spans="1:24" x14ac:dyDescent="0.25">
      <c r="A7342" s="2"/>
      <c r="B7342" s="2" t="s">
        <v>12</v>
      </c>
      <c r="C7342" s="2">
        <f t="shared" si="1644"/>
        <v>306</v>
      </c>
      <c r="D7342" s="2">
        <f t="shared" si="1645"/>
        <v>18</v>
      </c>
      <c r="E7342" s="2">
        <f t="shared" si="1637"/>
        <v>7338</v>
      </c>
      <c r="F7342" s="11">
        <v>585</v>
      </c>
      <c r="G7342" s="9">
        <v>0.04</v>
      </c>
      <c r="H7342" s="9">
        <v>6.25E-2</v>
      </c>
      <c r="I7342" s="9">
        <v>8.5000000000000006E-2</v>
      </c>
      <c r="J7342" s="9">
        <v>0.19843534623165601</v>
      </c>
      <c r="K7342" s="9">
        <v>0.45600000000000002</v>
      </c>
      <c r="L7342" s="9">
        <v>0.45600000000000002</v>
      </c>
      <c r="N7342" s="32">
        <f>IF('System Design'!$F$8=1,'Hourly Demand and Generation'!G7342*'System Design'!$F$21,IF('System Design'!$F$8=2,'Hourly Demand and Generation'!H7342*'System Design'!$F$21,IF('System Design'!$F$8=3,'Hourly Demand and Generation'!I7342*'System Design'!$F$21)))</f>
        <v>42.5</v>
      </c>
      <c r="O7342" s="32">
        <f>IF('System Design'!$F$8=1,'Hourly Demand and Generation'!J7342*'System Design'!$F$22,IF('System Design'!$F$8=2,'Hourly Demand and Generation'!K7342*'System Design'!$F$22,IF('System Design'!$F$8=3,'Hourly Demand and Generation'!L7342*'System Design'!$F$22)))</f>
        <v>1140</v>
      </c>
      <c r="Q7342" s="32">
        <f t="shared" si="1633"/>
        <v>0</v>
      </c>
      <c r="R7342" s="32">
        <f t="shared" si="1638"/>
        <v>5400</v>
      </c>
      <c r="S7342" s="32">
        <f t="shared" si="1639"/>
        <v>0</v>
      </c>
      <c r="T7342" s="32">
        <f t="shared" si="1640"/>
        <v>21600</v>
      </c>
      <c r="U7342" s="32">
        <f t="shared" si="1641"/>
        <v>0</v>
      </c>
      <c r="V7342" s="32">
        <f t="shared" si="1634"/>
        <v>597.5</v>
      </c>
      <c r="W7342" s="32">
        <f t="shared" si="1642"/>
        <v>597.5</v>
      </c>
      <c r="X7342" s="32">
        <f t="shared" si="1643"/>
        <v>597.5</v>
      </c>
    </row>
    <row r="7343" spans="1:24" x14ac:dyDescent="0.25">
      <c r="A7343" s="2"/>
      <c r="B7343" s="2" t="s">
        <v>12</v>
      </c>
      <c r="C7343" s="2">
        <f t="shared" si="1644"/>
        <v>306</v>
      </c>
      <c r="D7343" s="2">
        <f t="shared" si="1645"/>
        <v>19</v>
      </c>
      <c r="E7343" s="2">
        <f t="shared" si="1637"/>
        <v>7339</v>
      </c>
      <c r="F7343" s="11">
        <v>567.45000000000005</v>
      </c>
      <c r="G7343" s="9">
        <v>0</v>
      </c>
      <c r="H7343" s="9">
        <v>0.02</v>
      </c>
      <c r="I7343" s="9">
        <v>0.04</v>
      </c>
      <c r="J7343" s="9">
        <v>0.18799138064051599</v>
      </c>
      <c r="K7343" s="9">
        <v>0.432</v>
      </c>
      <c r="L7343" s="9">
        <v>0.432</v>
      </c>
      <c r="N7343" s="32">
        <f>IF('System Design'!$F$8=1,'Hourly Demand and Generation'!G7343*'System Design'!$F$21,IF('System Design'!$F$8=2,'Hourly Demand and Generation'!H7343*'System Design'!$F$21,IF('System Design'!$F$8=3,'Hourly Demand and Generation'!I7343*'System Design'!$F$21)))</f>
        <v>20</v>
      </c>
      <c r="O7343" s="32">
        <f>IF('System Design'!$F$8=1,'Hourly Demand and Generation'!J7343*'System Design'!$F$22,IF('System Design'!$F$8=2,'Hourly Demand and Generation'!K7343*'System Design'!$F$22,IF('System Design'!$F$8=3,'Hourly Demand and Generation'!L7343*'System Design'!$F$22)))</f>
        <v>1080</v>
      </c>
      <c r="Q7343" s="32">
        <f t="shared" si="1633"/>
        <v>0</v>
      </c>
      <c r="R7343" s="32">
        <f t="shared" si="1638"/>
        <v>5400</v>
      </c>
      <c r="S7343" s="32">
        <f t="shared" si="1639"/>
        <v>0</v>
      </c>
      <c r="T7343" s="32">
        <f t="shared" si="1640"/>
        <v>21600</v>
      </c>
      <c r="U7343" s="32">
        <f t="shared" si="1641"/>
        <v>0</v>
      </c>
      <c r="V7343" s="32">
        <f t="shared" si="1634"/>
        <v>532.54999999999995</v>
      </c>
      <c r="W7343" s="32">
        <f t="shared" si="1642"/>
        <v>532.54999999999995</v>
      </c>
      <c r="X7343" s="32">
        <f t="shared" si="1643"/>
        <v>532.54999999999995</v>
      </c>
    </row>
    <row r="7344" spans="1:24" x14ac:dyDescent="0.25">
      <c r="A7344" s="2"/>
      <c r="B7344" s="2" t="s">
        <v>12</v>
      </c>
      <c r="C7344" s="2">
        <f t="shared" si="1644"/>
        <v>306</v>
      </c>
      <c r="D7344" s="2">
        <f t="shared" si="1645"/>
        <v>20</v>
      </c>
      <c r="E7344" s="2">
        <f t="shared" si="1637"/>
        <v>7340</v>
      </c>
      <c r="F7344" s="11">
        <v>555.75</v>
      </c>
      <c r="G7344" s="9">
        <v>0</v>
      </c>
      <c r="H7344" s="9">
        <v>0</v>
      </c>
      <c r="I7344" s="9">
        <v>0</v>
      </c>
      <c r="J7344" s="9">
        <v>0.18799138064051599</v>
      </c>
      <c r="K7344" s="9">
        <v>0.432</v>
      </c>
      <c r="L7344" s="9">
        <v>0.432</v>
      </c>
      <c r="N7344" s="32">
        <f>IF('System Design'!$F$8=1,'Hourly Demand and Generation'!G7344*'System Design'!$F$21,IF('System Design'!$F$8=2,'Hourly Demand and Generation'!H7344*'System Design'!$F$21,IF('System Design'!$F$8=3,'Hourly Demand and Generation'!I7344*'System Design'!$F$21)))</f>
        <v>0</v>
      </c>
      <c r="O7344" s="32">
        <f>IF('System Design'!$F$8=1,'Hourly Demand and Generation'!J7344*'System Design'!$F$22,IF('System Design'!$F$8=2,'Hourly Demand and Generation'!K7344*'System Design'!$F$22,IF('System Design'!$F$8=3,'Hourly Demand and Generation'!L7344*'System Design'!$F$22)))</f>
        <v>1080</v>
      </c>
      <c r="Q7344" s="32">
        <f t="shared" si="1633"/>
        <v>0</v>
      </c>
      <c r="R7344" s="32">
        <f t="shared" si="1638"/>
        <v>5400</v>
      </c>
      <c r="S7344" s="32">
        <f t="shared" si="1639"/>
        <v>0</v>
      </c>
      <c r="T7344" s="32">
        <f t="shared" si="1640"/>
        <v>21600</v>
      </c>
      <c r="U7344" s="32">
        <f t="shared" si="1641"/>
        <v>0</v>
      </c>
      <c r="V7344" s="32">
        <f t="shared" si="1634"/>
        <v>524.25</v>
      </c>
      <c r="W7344" s="32">
        <f t="shared" si="1642"/>
        <v>524.25</v>
      </c>
      <c r="X7344" s="32">
        <f t="shared" si="1643"/>
        <v>524.25</v>
      </c>
    </row>
    <row r="7345" spans="1:24" x14ac:dyDescent="0.25">
      <c r="A7345" s="2"/>
      <c r="B7345" s="2" t="s">
        <v>12</v>
      </c>
      <c r="C7345" s="2">
        <f t="shared" si="1644"/>
        <v>306</v>
      </c>
      <c r="D7345" s="2">
        <f t="shared" si="1645"/>
        <v>21</v>
      </c>
      <c r="E7345" s="2">
        <f t="shared" si="1637"/>
        <v>7341</v>
      </c>
      <c r="F7345" s="11">
        <v>526.5</v>
      </c>
      <c r="G7345" s="9">
        <v>0</v>
      </c>
      <c r="H7345" s="9">
        <v>0</v>
      </c>
      <c r="I7345" s="9">
        <v>0</v>
      </c>
      <c r="J7345" s="9">
        <v>0.18799138064051599</v>
      </c>
      <c r="K7345" s="9">
        <v>0.432</v>
      </c>
      <c r="L7345" s="9">
        <v>0.432</v>
      </c>
      <c r="N7345" s="32">
        <f>IF('System Design'!$F$8=1,'Hourly Demand and Generation'!G7345*'System Design'!$F$21,IF('System Design'!$F$8=2,'Hourly Demand and Generation'!H7345*'System Design'!$F$21,IF('System Design'!$F$8=3,'Hourly Demand and Generation'!I7345*'System Design'!$F$21)))</f>
        <v>0</v>
      </c>
      <c r="O7345" s="32">
        <f>IF('System Design'!$F$8=1,'Hourly Demand and Generation'!J7345*'System Design'!$F$22,IF('System Design'!$F$8=2,'Hourly Demand and Generation'!K7345*'System Design'!$F$22,IF('System Design'!$F$8=3,'Hourly Demand and Generation'!L7345*'System Design'!$F$22)))</f>
        <v>1080</v>
      </c>
      <c r="Q7345" s="32">
        <f t="shared" si="1633"/>
        <v>0</v>
      </c>
      <c r="R7345" s="32">
        <f t="shared" si="1638"/>
        <v>5400</v>
      </c>
      <c r="S7345" s="32">
        <f t="shared" si="1639"/>
        <v>0</v>
      </c>
      <c r="T7345" s="32">
        <f t="shared" si="1640"/>
        <v>21600</v>
      </c>
      <c r="U7345" s="32">
        <f t="shared" si="1641"/>
        <v>0</v>
      </c>
      <c r="V7345" s="32">
        <f t="shared" si="1634"/>
        <v>553.5</v>
      </c>
      <c r="W7345" s="32">
        <f t="shared" si="1642"/>
        <v>553.5</v>
      </c>
      <c r="X7345" s="32">
        <f t="shared" si="1643"/>
        <v>553.5</v>
      </c>
    </row>
    <row r="7346" spans="1:24" x14ac:dyDescent="0.25">
      <c r="A7346" s="2"/>
      <c r="B7346" s="2" t="s">
        <v>12</v>
      </c>
      <c r="C7346" s="2">
        <f t="shared" si="1644"/>
        <v>306</v>
      </c>
      <c r="D7346" s="2">
        <f t="shared" si="1645"/>
        <v>22</v>
      </c>
      <c r="E7346" s="2">
        <f t="shared" si="1637"/>
        <v>7342</v>
      </c>
      <c r="F7346" s="11">
        <v>497.25</v>
      </c>
      <c r="G7346" s="9">
        <v>0</v>
      </c>
      <c r="H7346" s="9">
        <v>0</v>
      </c>
      <c r="I7346" s="9">
        <v>0</v>
      </c>
      <c r="J7346" s="9">
        <v>0.19843534623165601</v>
      </c>
      <c r="K7346" s="9">
        <v>0.45600000000000002</v>
      </c>
      <c r="L7346" s="9">
        <v>0.45600000000000002</v>
      </c>
      <c r="N7346" s="32">
        <f>IF('System Design'!$F$8=1,'Hourly Demand and Generation'!G7346*'System Design'!$F$21,IF('System Design'!$F$8=2,'Hourly Demand and Generation'!H7346*'System Design'!$F$21,IF('System Design'!$F$8=3,'Hourly Demand and Generation'!I7346*'System Design'!$F$21)))</f>
        <v>0</v>
      </c>
      <c r="O7346" s="32">
        <f>IF('System Design'!$F$8=1,'Hourly Demand and Generation'!J7346*'System Design'!$F$22,IF('System Design'!$F$8=2,'Hourly Demand and Generation'!K7346*'System Design'!$F$22,IF('System Design'!$F$8=3,'Hourly Demand and Generation'!L7346*'System Design'!$F$22)))</f>
        <v>1140</v>
      </c>
      <c r="Q7346" s="32">
        <f t="shared" si="1633"/>
        <v>0</v>
      </c>
      <c r="R7346" s="32">
        <f t="shared" si="1638"/>
        <v>5400</v>
      </c>
      <c r="S7346" s="32">
        <f t="shared" si="1639"/>
        <v>0</v>
      </c>
      <c r="T7346" s="32">
        <f t="shared" si="1640"/>
        <v>21600</v>
      </c>
      <c r="U7346" s="32">
        <f t="shared" si="1641"/>
        <v>0</v>
      </c>
      <c r="V7346" s="32">
        <f t="shared" si="1634"/>
        <v>642.75</v>
      </c>
      <c r="W7346" s="32">
        <f t="shared" si="1642"/>
        <v>642.75</v>
      </c>
      <c r="X7346" s="32">
        <f t="shared" si="1643"/>
        <v>642.75</v>
      </c>
    </row>
    <row r="7347" spans="1:24" x14ac:dyDescent="0.25">
      <c r="A7347" s="2"/>
      <c r="B7347" s="2" t="s">
        <v>12</v>
      </c>
      <c r="C7347" s="2">
        <f t="shared" si="1644"/>
        <v>306</v>
      </c>
      <c r="D7347" s="2">
        <f t="shared" si="1645"/>
        <v>23</v>
      </c>
      <c r="E7347" s="2">
        <f t="shared" si="1637"/>
        <v>7343</v>
      </c>
      <c r="F7347" s="11">
        <v>468</v>
      </c>
      <c r="G7347" s="9">
        <v>0</v>
      </c>
      <c r="H7347" s="9">
        <v>0</v>
      </c>
      <c r="I7347" s="9">
        <v>0</v>
      </c>
      <c r="J7347" s="9">
        <v>0.16710344945823699</v>
      </c>
      <c r="K7347" s="9">
        <v>0.38400000000000001</v>
      </c>
      <c r="L7347" s="9">
        <v>0.38400000000000001</v>
      </c>
      <c r="N7347" s="32">
        <f>IF('System Design'!$F$8=1,'Hourly Demand and Generation'!G7347*'System Design'!$F$21,IF('System Design'!$F$8=2,'Hourly Demand and Generation'!H7347*'System Design'!$F$21,IF('System Design'!$F$8=3,'Hourly Demand and Generation'!I7347*'System Design'!$F$21)))</f>
        <v>0</v>
      </c>
      <c r="O7347" s="32">
        <f>IF('System Design'!$F$8=1,'Hourly Demand and Generation'!J7347*'System Design'!$F$22,IF('System Design'!$F$8=2,'Hourly Demand and Generation'!K7347*'System Design'!$F$22,IF('System Design'!$F$8=3,'Hourly Demand and Generation'!L7347*'System Design'!$F$22)))</f>
        <v>960</v>
      </c>
      <c r="Q7347" s="32">
        <f t="shared" si="1633"/>
        <v>0</v>
      </c>
      <c r="R7347" s="32">
        <f t="shared" si="1638"/>
        <v>5400</v>
      </c>
      <c r="S7347" s="32">
        <f t="shared" si="1639"/>
        <v>0</v>
      </c>
      <c r="T7347" s="32">
        <f t="shared" si="1640"/>
        <v>21600</v>
      </c>
      <c r="U7347" s="32">
        <f t="shared" si="1641"/>
        <v>0</v>
      </c>
      <c r="V7347" s="32">
        <f t="shared" si="1634"/>
        <v>492</v>
      </c>
      <c r="W7347" s="32">
        <f t="shared" si="1642"/>
        <v>492</v>
      </c>
      <c r="X7347" s="32">
        <f t="shared" si="1643"/>
        <v>492</v>
      </c>
    </row>
    <row r="7348" spans="1:24" x14ac:dyDescent="0.25">
      <c r="A7348" s="2"/>
      <c r="B7348" s="2" t="s">
        <v>12</v>
      </c>
      <c r="C7348" s="2">
        <f t="shared" si="1644"/>
        <v>306</v>
      </c>
      <c r="D7348" s="2">
        <f t="shared" si="1645"/>
        <v>24</v>
      </c>
      <c r="E7348" s="2">
        <f t="shared" si="1637"/>
        <v>7344</v>
      </c>
      <c r="F7348" s="11">
        <v>409.5</v>
      </c>
      <c r="G7348" s="9">
        <v>0</v>
      </c>
      <c r="H7348" s="9">
        <v>0</v>
      </c>
      <c r="I7348" s="9">
        <v>0</v>
      </c>
      <c r="J7348" s="9">
        <v>0.16710344945823699</v>
      </c>
      <c r="K7348" s="9">
        <v>0.38400000000000001</v>
      </c>
      <c r="L7348" s="9">
        <v>0.38400000000000001</v>
      </c>
      <c r="N7348" s="32">
        <f>IF('System Design'!$F$8=1,'Hourly Demand and Generation'!G7348*'System Design'!$F$21,IF('System Design'!$F$8=2,'Hourly Demand and Generation'!H7348*'System Design'!$F$21,IF('System Design'!$F$8=3,'Hourly Demand and Generation'!I7348*'System Design'!$F$21)))</f>
        <v>0</v>
      </c>
      <c r="O7348" s="32">
        <f>IF('System Design'!$F$8=1,'Hourly Demand and Generation'!J7348*'System Design'!$F$22,IF('System Design'!$F$8=2,'Hourly Demand and Generation'!K7348*'System Design'!$F$22,IF('System Design'!$F$8=3,'Hourly Demand and Generation'!L7348*'System Design'!$F$22)))</f>
        <v>960</v>
      </c>
      <c r="Q7348" s="32">
        <f t="shared" si="1633"/>
        <v>0</v>
      </c>
      <c r="R7348" s="32">
        <f t="shared" si="1638"/>
        <v>5400</v>
      </c>
      <c r="S7348" s="32">
        <f t="shared" si="1639"/>
        <v>0</v>
      </c>
      <c r="T7348" s="32">
        <f t="shared" si="1640"/>
        <v>21600</v>
      </c>
      <c r="U7348" s="32">
        <f t="shared" si="1641"/>
        <v>0</v>
      </c>
      <c r="V7348" s="32">
        <f t="shared" si="1634"/>
        <v>550.5</v>
      </c>
      <c r="W7348" s="32">
        <f t="shared" si="1642"/>
        <v>550.5</v>
      </c>
      <c r="X7348" s="32">
        <f t="shared" si="1643"/>
        <v>550.5</v>
      </c>
    </row>
    <row r="7349" spans="1:24" x14ac:dyDescent="0.25">
      <c r="A7349" s="2"/>
      <c r="B7349" s="2" t="s">
        <v>12</v>
      </c>
      <c r="C7349" s="2">
        <f>C7348+1</f>
        <v>307</v>
      </c>
      <c r="D7349" s="2">
        <v>1</v>
      </c>
      <c r="E7349" s="2">
        <f t="shared" si="1637"/>
        <v>7345</v>
      </c>
      <c r="F7349" s="11">
        <v>351</v>
      </c>
      <c r="G7349" s="9">
        <v>0</v>
      </c>
      <c r="H7349" s="9">
        <v>0</v>
      </c>
      <c r="I7349" s="9">
        <v>0</v>
      </c>
      <c r="J7349" s="9">
        <v>0.28823097776248302</v>
      </c>
      <c r="K7349" s="9">
        <v>0.28823097776248302</v>
      </c>
      <c r="L7349" s="9">
        <v>0.48</v>
      </c>
      <c r="N7349" s="32">
        <f>IF('System Design'!$F$8=1,'Hourly Demand and Generation'!G7349*'System Design'!$F$21,IF('System Design'!$F$8=2,'Hourly Demand and Generation'!H7349*'System Design'!$F$21,IF('System Design'!$F$8=3,'Hourly Demand and Generation'!I7349*'System Design'!$F$21)))</f>
        <v>0</v>
      </c>
      <c r="O7349" s="32">
        <f>IF('System Design'!$F$8=1,'Hourly Demand and Generation'!J7349*'System Design'!$F$22,IF('System Design'!$F$8=2,'Hourly Demand and Generation'!K7349*'System Design'!$F$22,IF('System Design'!$F$8=3,'Hourly Demand and Generation'!L7349*'System Design'!$F$22)))</f>
        <v>1200</v>
      </c>
      <c r="Q7349" s="32">
        <f t="shared" si="1633"/>
        <v>0</v>
      </c>
      <c r="R7349" s="32">
        <f t="shared" si="1638"/>
        <v>5400</v>
      </c>
      <c r="S7349" s="32">
        <f t="shared" si="1639"/>
        <v>0</v>
      </c>
      <c r="T7349" s="32">
        <f t="shared" si="1640"/>
        <v>21600</v>
      </c>
      <c r="U7349" s="32">
        <f t="shared" si="1641"/>
        <v>0</v>
      </c>
      <c r="V7349" s="32">
        <f t="shared" si="1634"/>
        <v>849</v>
      </c>
      <c r="W7349" s="32">
        <f t="shared" si="1642"/>
        <v>849</v>
      </c>
      <c r="X7349" s="32">
        <f t="shared" si="1643"/>
        <v>849</v>
      </c>
    </row>
    <row r="7350" spans="1:24" x14ac:dyDescent="0.25">
      <c r="A7350" s="2"/>
      <c r="B7350" s="2" t="s">
        <v>12</v>
      </c>
      <c r="C7350" s="2">
        <f>C7349</f>
        <v>307</v>
      </c>
      <c r="D7350" s="2">
        <f>D7349+1</f>
        <v>2</v>
      </c>
      <c r="E7350" s="2">
        <f t="shared" si="1637"/>
        <v>7346</v>
      </c>
      <c r="F7350" s="11">
        <v>321.75</v>
      </c>
      <c r="G7350" s="9">
        <v>0</v>
      </c>
      <c r="H7350" s="9">
        <v>0</v>
      </c>
      <c r="I7350" s="9">
        <v>0</v>
      </c>
      <c r="J7350" s="9">
        <v>0.25940787998623499</v>
      </c>
      <c r="K7350" s="9">
        <v>0.25940787998623499</v>
      </c>
      <c r="L7350" s="9">
        <v>0.432</v>
      </c>
      <c r="N7350" s="32">
        <f>IF('System Design'!$F$8=1,'Hourly Demand and Generation'!G7350*'System Design'!$F$21,IF('System Design'!$F$8=2,'Hourly Demand and Generation'!H7350*'System Design'!$F$21,IF('System Design'!$F$8=3,'Hourly Demand and Generation'!I7350*'System Design'!$F$21)))</f>
        <v>0</v>
      </c>
      <c r="O7350" s="32">
        <f>IF('System Design'!$F$8=1,'Hourly Demand and Generation'!J7350*'System Design'!$F$22,IF('System Design'!$F$8=2,'Hourly Demand and Generation'!K7350*'System Design'!$F$22,IF('System Design'!$F$8=3,'Hourly Demand and Generation'!L7350*'System Design'!$F$22)))</f>
        <v>1080</v>
      </c>
      <c r="Q7350" s="32">
        <f t="shared" si="1633"/>
        <v>0</v>
      </c>
      <c r="R7350" s="32">
        <f t="shared" si="1638"/>
        <v>5400</v>
      </c>
      <c r="S7350" s="32">
        <f t="shared" si="1639"/>
        <v>0</v>
      </c>
      <c r="T7350" s="32">
        <f t="shared" si="1640"/>
        <v>21600</v>
      </c>
      <c r="U7350" s="32">
        <f t="shared" si="1641"/>
        <v>0</v>
      </c>
      <c r="V7350" s="32">
        <f t="shared" si="1634"/>
        <v>758.25</v>
      </c>
      <c r="W7350" s="32">
        <f t="shared" si="1642"/>
        <v>758.25</v>
      </c>
      <c r="X7350" s="32">
        <f t="shared" si="1643"/>
        <v>758.25</v>
      </c>
    </row>
    <row r="7351" spans="1:24" x14ac:dyDescent="0.25">
      <c r="A7351" s="2"/>
      <c r="B7351" s="2" t="s">
        <v>12</v>
      </c>
      <c r="C7351" s="2">
        <f t="shared" ref="C7351:C7372" si="1646">C7350</f>
        <v>307</v>
      </c>
      <c r="D7351" s="2">
        <f t="shared" ref="D7351:D7372" si="1647">D7350+1</f>
        <v>3</v>
      </c>
      <c r="E7351" s="2">
        <f t="shared" si="1637"/>
        <v>7347</v>
      </c>
      <c r="F7351" s="11">
        <v>292.5</v>
      </c>
      <c r="G7351" s="9">
        <v>0</v>
      </c>
      <c r="H7351" s="9">
        <v>0</v>
      </c>
      <c r="I7351" s="9">
        <v>0</v>
      </c>
      <c r="J7351" s="9">
        <v>0.25940787998623499</v>
      </c>
      <c r="K7351" s="9">
        <v>0.25940787998623499</v>
      </c>
      <c r="L7351" s="9">
        <v>0.432</v>
      </c>
      <c r="N7351" s="32">
        <f>IF('System Design'!$F$8=1,'Hourly Demand and Generation'!G7351*'System Design'!$F$21,IF('System Design'!$F$8=2,'Hourly Demand and Generation'!H7351*'System Design'!$F$21,IF('System Design'!$F$8=3,'Hourly Demand and Generation'!I7351*'System Design'!$F$21)))</f>
        <v>0</v>
      </c>
      <c r="O7351" s="32">
        <f>IF('System Design'!$F$8=1,'Hourly Demand and Generation'!J7351*'System Design'!$F$22,IF('System Design'!$F$8=2,'Hourly Demand and Generation'!K7351*'System Design'!$F$22,IF('System Design'!$F$8=3,'Hourly Demand and Generation'!L7351*'System Design'!$F$22)))</f>
        <v>1080</v>
      </c>
      <c r="Q7351" s="32">
        <f t="shared" si="1633"/>
        <v>0</v>
      </c>
      <c r="R7351" s="32">
        <f t="shared" si="1638"/>
        <v>5400</v>
      </c>
      <c r="S7351" s="32">
        <f t="shared" si="1639"/>
        <v>0</v>
      </c>
      <c r="T7351" s="32">
        <f t="shared" si="1640"/>
        <v>21600</v>
      </c>
      <c r="U7351" s="32">
        <f t="shared" si="1641"/>
        <v>0</v>
      </c>
      <c r="V7351" s="32">
        <f t="shared" si="1634"/>
        <v>787.5</v>
      </c>
      <c r="W7351" s="32">
        <f t="shared" si="1642"/>
        <v>787.5</v>
      </c>
      <c r="X7351" s="32">
        <f t="shared" si="1643"/>
        <v>787.5</v>
      </c>
    </row>
    <row r="7352" spans="1:24" x14ac:dyDescent="0.25">
      <c r="A7352" s="2"/>
      <c r="B7352" s="2" t="s">
        <v>12</v>
      </c>
      <c r="C7352" s="2">
        <f t="shared" si="1646"/>
        <v>307</v>
      </c>
      <c r="D7352" s="2">
        <f t="shared" si="1647"/>
        <v>4</v>
      </c>
      <c r="E7352" s="2">
        <f t="shared" si="1637"/>
        <v>7348</v>
      </c>
      <c r="F7352" s="11">
        <v>351</v>
      </c>
      <c r="G7352" s="9">
        <v>0</v>
      </c>
      <c r="H7352" s="9">
        <v>0</v>
      </c>
      <c r="I7352" s="9">
        <v>0</v>
      </c>
      <c r="J7352" s="9">
        <v>0.28823097776248302</v>
      </c>
      <c r="K7352" s="9">
        <v>0.28823097776248302</v>
      </c>
      <c r="L7352" s="9">
        <v>0.48</v>
      </c>
      <c r="N7352" s="32">
        <f>IF('System Design'!$F$8=1,'Hourly Demand and Generation'!G7352*'System Design'!$F$21,IF('System Design'!$F$8=2,'Hourly Demand and Generation'!H7352*'System Design'!$F$21,IF('System Design'!$F$8=3,'Hourly Demand and Generation'!I7352*'System Design'!$F$21)))</f>
        <v>0</v>
      </c>
      <c r="O7352" s="32">
        <f>IF('System Design'!$F$8=1,'Hourly Demand and Generation'!J7352*'System Design'!$F$22,IF('System Design'!$F$8=2,'Hourly Demand and Generation'!K7352*'System Design'!$F$22,IF('System Design'!$F$8=3,'Hourly Demand and Generation'!L7352*'System Design'!$F$22)))</f>
        <v>1200</v>
      </c>
      <c r="Q7352" s="32">
        <f t="shared" si="1633"/>
        <v>0</v>
      </c>
      <c r="R7352" s="32">
        <f t="shared" si="1638"/>
        <v>5400</v>
      </c>
      <c r="S7352" s="32">
        <f t="shared" si="1639"/>
        <v>0</v>
      </c>
      <c r="T7352" s="32">
        <f t="shared" si="1640"/>
        <v>21600</v>
      </c>
      <c r="U7352" s="32">
        <f t="shared" si="1641"/>
        <v>0</v>
      </c>
      <c r="V7352" s="32">
        <f t="shared" si="1634"/>
        <v>849</v>
      </c>
      <c r="W7352" s="32">
        <f t="shared" si="1642"/>
        <v>849</v>
      </c>
      <c r="X7352" s="32">
        <f t="shared" si="1643"/>
        <v>849</v>
      </c>
    </row>
    <row r="7353" spans="1:24" x14ac:dyDescent="0.25">
      <c r="A7353" s="2"/>
      <c r="B7353" s="2" t="s">
        <v>12</v>
      </c>
      <c r="C7353" s="2">
        <f t="shared" si="1646"/>
        <v>307</v>
      </c>
      <c r="D7353" s="2">
        <f t="shared" si="1647"/>
        <v>5</v>
      </c>
      <c r="E7353" s="2">
        <f t="shared" si="1637"/>
        <v>7349</v>
      </c>
      <c r="F7353" s="11">
        <v>380.25</v>
      </c>
      <c r="G7353" s="9">
        <v>0</v>
      </c>
      <c r="H7353" s="9">
        <v>0.02</v>
      </c>
      <c r="I7353" s="9">
        <v>0.04</v>
      </c>
      <c r="J7353" s="9">
        <v>0.23058478220998599</v>
      </c>
      <c r="K7353" s="9">
        <v>0.23058478220998599</v>
      </c>
      <c r="L7353" s="9">
        <v>0.38400000000000001</v>
      </c>
      <c r="N7353" s="32">
        <f>IF('System Design'!$F$8=1,'Hourly Demand and Generation'!G7353*'System Design'!$F$21,IF('System Design'!$F$8=2,'Hourly Demand and Generation'!H7353*'System Design'!$F$21,IF('System Design'!$F$8=3,'Hourly Demand and Generation'!I7353*'System Design'!$F$21)))</f>
        <v>20</v>
      </c>
      <c r="O7353" s="32">
        <f>IF('System Design'!$F$8=1,'Hourly Demand and Generation'!J7353*'System Design'!$F$22,IF('System Design'!$F$8=2,'Hourly Demand and Generation'!K7353*'System Design'!$F$22,IF('System Design'!$F$8=3,'Hourly Demand and Generation'!L7353*'System Design'!$F$22)))</f>
        <v>960</v>
      </c>
      <c r="Q7353" s="32">
        <f t="shared" si="1633"/>
        <v>0</v>
      </c>
      <c r="R7353" s="32">
        <f t="shared" si="1638"/>
        <v>5400</v>
      </c>
      <c r="S7353" s="32">
        <f t="shared" si="1639"/>
        <v>0</v>
      </c>
      <c r="T7353" s="32">
        <f t="shared" si="1640"/>
        <v>21600</v>
      </c>
      <c r="U7353" s="32">
        <f t="shared" si="1641"/>
        <v>0</v>
      </c>
      <c r="V7353" s="32">
        <f t="shared" si="1634"/>
        <v>599.75</v>
      </c>
      <c r="W7353" s="32">
        <f t="shared" si="1642"/>
        <v>599.75</v>
      </c>
      <c r="X7353" s="32">
        <f t="shared" si="1643"/>
        <v>599.75</v>
      </c>
    </row>
    <row r="7354" spans="1:24" x14ac:dyDescent="0.25">
      <c r="A7354" s="2"/>
      <c r="B7354" s="2" t="s">
        <v>12</v>
      </c>
      <c r="C7354" s="2">
        <f t="shared" si="1646"/>
        <v>307</v>
      </c>
      <c r="D7354" s="2">
        <f t="shared" si="1647"/>
        <v>6</v>
      </c>
      <c r="E7354" s="2">
        <f t="shared" si="1637"/>
        <v>7350</v>
      </c>
      <c r="F7354" s="11">
        <v>409.5</v>
      </c>
      <c r="G7354" s="9">
        <v>0.04</v>
      </c>
      <c r="H7354" s="9">
        <v>6.25E-2</v>
      </c>
      <c r="I7354" s="9">
        <v>8.5000000000000006E-2</v>
      </c>
      <c r="J7354" s="9">
        <v>0.23058478220998599</v>
      </c>
      <c r="K7354" s="9">
        <v>0.23058478220998599</v>
      </c>
      <c r="L7354" s="9">
        <v>0.38400000000000001</v>
      </c>
      <c r="N7354" s="32">
        <f>IF('System Design'!$F$8=1,'Hourly Demand and Generation'!G7354*'System Design'!$F$21,IF('System Design'!$F$8=2,'Hourly Demand and Generation'!H7354*'System Design'!$F$21,IF('System Design'!$F$8=3,'Hourly Demand and Generation'!I7354*'System Design'!$F$21)))</f>
        <v>42.5</v>
      </c>
      <c r="O7354" s="32">
        <f>IF('System Design'!$F$8=1,'Hourly Demand and Generation'!J7354*'System Design'!$F$22,IF('System Design'!$F$8=2,'Hourly Demand and Generation'!K7354*'System Design'!$F$22,IF('System Design'!$F$8=3,'Hourly Demand and Generation'!L7354*'System Design'!$F$22)))</f>
        <v>960</v>
      </c>
      <c r="Q7354" s="32">
        <f t="shared" si="1633"/>
        <v>0</v>
      </c>
      <c r="R7354" s="32">
        <f t="shared" si="1638"/>
        <v>5400</v>
      </c>
      <c r="S7354" s="32">
        <f t="shared" si="1639"/>
        <v>0</v>
      </c>
      <c r="T7354" s="32">
        <f t="shared" si="1640"/>
        <v>21600</v>
      </c>
      <c r="U7354" s="32">
        <f t="shared" si="1641"/>
        <v>0</v>
      </c>
      <c r="V7354" s="32">
        <f t="shared" si="1634"/>
        <v>593</v>
      </c>
      <c r="W7354" s="32">
        <f t="shared" si="1642"/>
        <v>593</v>
      </c>
      <c r="X7354" s="32">
        <f t="shared" si="1643"/>
        <v>593</v>
      </c>
    </row>
    <row r="7355" spans="1:24" x14ac:dyDescent="0.25">
      <c r="A7355" s="2"/>
      <c r="B7355" s="2" t="s">
        <v>12</v>
      </c>
      <c r="C7355" s="2">
        <f t="shared" si="1646"/>
        <v>307</v>
      </c>
      <c r="D7355" s="2">
        <f t="shared" si="1647"/>
        <v>7</v>
      </c>
      <c r="E7355" s="2">
        <f t="shared" si="1637"/>
        <v>7351</v>
      </c>
      <c r="F7355" s="11">
        <v>438.75</v>
      </c>
      <c r="G7355" s="9">
        <v>8.5000000000000006E-2</v>
      </c>
      <c r="H7355" s="9">
        <v>0.105</v>
      </c>
      <c r="I7355" s="9">
        <v>0.125</v>
      </c>
      <c r="J7355" s="9">
        <v>0.25940787998623499</v>
      </c>
      <c r="K7355" s="9">
        <v>0.25940787998623499</v>
      </c>
      <c r="L7355" s="9">
        <v>0.432</v>
      </c>
      <c r="N7355" s="32">
        <f>IF('System Design'!$F$8=1,'Hourly Demand and Generation'!G7355*'System Design'!$F$21,IF('System Design'!$F$8=2,'Hourly Demand and Generation'!H7355*'System Design'!$F$21,IF('System Design'!$F$8=3,'Hourly Demand and Generation'!I7355*'System Design'!$F$21)))</f>
        <v>62.5</v>
      </c>
      <c r="O7355" s="32">
        <f>IF('System Design'!$F$8=1,'Hourly Demand and Generation'!J7355*'System Design'!$F$22,IF('System Design'!$F$8=2,'Hourly Demand and Generation'!K7355*'System Design'!$F$22,IF('System Design'!$F$8=3,'Hourly Demand and Generation'!L7355*'System Design'!$F$22)))</f>
        <v>1080</v>
      </c>
      <c r="Q7355" s="32">
        <f t="shared" si="1633"/>
        <v>0</v>
      </c>
      <c r="R7355" s="32">
        <f t="shared" si="1638"/>
        <v>5400</v>
      </c>
      <c r="S7355" s="32">
        <f t="shared" si="1639"/>
        <v>0</v>
      </c>
      <c r="T7355" s="32">
        <f t="shared" si="1640"/>
        <v>21600</v>
      </c>
      <c r="U7355" s="32">
        <f t="shared" si="1641"/>
        <v>0</v>
      </c>
      <c r="V7355" s="32">
        <f t="shared" si="1634"/>
        <v>703.75</v>
      </c>
      <c r="W7355" s="32">
        <f t="shared" si="1642"/>
        <v>703.75</v>
      </c>
      <c r="X7355" s="32">
        <f t="shared" si="1643"/>
        <v>703.75</v>
      </c>
    </row>
    <row r="7356" spans="1:24" x14ac:dyDescent="0.25">
      <c r="A7356" s="2"/>
      <c r="B7356" s="2" t="s">
        <v>12</v>
      </c>
      <c r="C7356" s="2">
        <f t="shared" si="1646"/>
        <v>307</v>
      </c>
      <c r="D7356" s="2">
        <f t="shared" si="1647"/>
        <v>8</v>
      </c>
      <c r="E7356" s="2">
        <f t="shared" si="1637"/>
        <v>7352</v>
      </c>
      <c r="F7356" s="11">
        <v>468</v>
      </c>
      <c r="G7356" s="9">
        <v>0.16500000000000001</v>
      </c>
      <c r="H7356" s="9">
        <v>0.1875</v>
      </c>
      <c r="I7356" s="9">
        <v>0.21</v>
      </c>
      <c r="J7356" s="9">
        <v>0.25940787998623499</v>
      </c>
      <c r="K7356" s="9">
        <v>0.25940787998623499</v>
      </c>
      <c r="L7356" s="9">
        <v>0.432</v>
      </c>
      <c r="N7356" s="32">
        <f>IF('System Design'!$F$8=1,'Hourly Demand and Generation'!G7356*'System Design'!$F$21,IF('System Design'!$F$8=2,'Hourly Demand and Generation'!H7356*'System Design'!$F$21,IF('System Design'!$F$8=3,'Hourly Demand and Generation'!I7356*'System Design'!$F$21)))</f>
        <v>105</v>
      </c>
      <c r="O7356" s="32">
        <f>IF('System Design'!$F$8=1,'Hourly Demand and Generation'!J7356*'System Design'!$F$22,IF('System Design'!$F$8=2,'Hourly Demand and Generation'!K7356*'System Design'!$F$22,IF('System Design'!$F$8=3,'Hourly Demand and Generation'!L7356*'System Design'!$F$22)))</f>
        <v>1080</v>
      </c>
      <c r="Q7356" s="32">
        <f t="shared" si="1633"/>
        <v>0</v>
      </c>
      <c r="R7356" s="32">
        <f t="shared" si="1638"/>
        <v>5400</v>
      </c>
      <c r="S7356" s="32">
        <f t="shared" si="1639"/>
        <v>0</v>
      </c>
      <c r="T7356" s="32">
        <f t="shared" si="1640"/>
        <v>21600</v>
      </c>
      <c r="U7356" s="32">
        <f t="shared" si="1641"/>
        <v>0</v>
      </c>
      <c r="V7356" s="32">
        <f t="shared" si="1634"/>
        <v>717</v>
      </c>
      <c r="W7356" s="32">
        <f t="shared" si="1642"/>
        <v>717</v>
      </c>
      <c r="X7356" s="32">
        <f t="shared" si="1643"/>
        <v>717</v>
      </c>
    </row>
    <row r="7357" spans="1:24" x14ac:dyDescent="0.25">
      <c r="A7357" s="2"/>
      <c r="B7357" s="2" t="s">
        <v>12</v>
      </c>
      <c r="C7357" s="2">
        <f t="shared" si="1646"/>
        <v>307</v>
      </c>
      <c r="D7357" s="2">
        <f t="shared" si="1647"/>
        <v>9</v>
      </c>
      <c r="E7357" s="2">
        <f t="shared" si="1637"/>
        <v>7353</v>
      </c>
      <c r="F7357" s="11">
        <v>468</v>
      </c>
      <c r="G7357" s="9">
        <v>0.25</v>
      </c>
      <c r="H7357" s="9">
        <v>0.27</v>
      </c>
      <c r="I7357" s="9">
        <v>0.28999999999999998</v>
      </c>
      <c r="J7357" s="9">
        <v>0.23058478220998599</v>
      </c>
      <c r="K7357" s="9">
        <v>0.23058478220998599</v>
      </c>
      <c r="L7357" s="9">
        <v>0.38400000000000001</v>
      </c>
      <c r="N7357" s="32">
        <f>IF('System Design'!$F$8=1,'Hourly Demand and Generation'!G7357*'System Design'!$F$21,IF('System Design'!$F$8=2,'Hourly Demand and Generation'!H7357*'System Design'!$F$21,IF('System Design'!$F$8=3,'Hourly Demand and Generation'!I7357*'System Design'!$F$21)))</f>
        <v>145</v>
      </c>
      <c r="O7357" s="32">
        <f>IF('System Design'!$F$8=1,'Hourly Demand and Generation'!J7357*'System Design'!$F$22,IF('System Design'!$F$8=2,'Hourly Demand and Generation'!K7357*'System Design'!$F$22,IF('System Design'!$F$8=3,'Hourly Demand and Generation'!L7357*'System Design'!$F$22)))</f>
        <v>960</v>
      </c>
      <c r="Q7357" s="32">
        <f t="shared" si="1633"/>
        <v>0</v>
      </c>
      <c r="R7357" s="32">
        <f t="shared" si="1638"/>
        <v>5400</v>
      </c>
      <c r="S7357" s="32">
        <f t="shared" si="1639"/>
        <v>0</v>
      </c>
      <c r="T7357" s="32">
        <f t="shared" si="1640"/>
        <v>21600</v>
      </c>
      <c r="U7357" s="32">
        <f t="shared" si="1641"/>
        <v>0</v>
      </c>
      <c r="V7357" s="32">
        <f t="shared" si="1634"/>
        <v>637</v>
      </c>
      <c r="W7357" s="32">
        <f t="shared" si="1642"/>
        <v>637</v>
      </c>
      <c r="X7357" s="32">
        <f t="shared" si="1643"/>
        <v>637</v>
      </c>
    </row>
    <row r="7358" spans="1:24" x14ac:dyDescent="0.25">
      <c r="A7358" s="2"/>
      <c r="B7358" s="2" t="s">
        <v>12</v>
      </c>
      <c r="C7358" s="2">
        <f t="shared" si="1646"/>
        <v>307</v>
      </c>
      <c r="D7358" s="2">
        <f t="shared" si="1647"/>
        <v>10</v>
      </c>
      <c r="E7358" s="2">
        <f t="shared" si="1637"/>
        <v>7354</v>
      </c>
      <c r="F7358" s="11">
        <v>456.3</v>
      </c>
      <c r="G7358" s="9">
        <v>0.33500000000000002</v>
      </c>
      <c r="H7358" s="9">
        <v>0.35499999999999998</v>
      </c>
      <c r="I7358" s="9">
        <v>0.375</v>
      </c>
      <c r="J7358" s="9">
        <v>0.25940787998623499</v>
      </c>
      <c r="K7358" s="9">
        <v>0.25940787998623499</v>
      </c>
      <c r="L7358" s="9">
        <v>0.432</v>
      </c>
      <c r="N7358" s="32">
        <f>IF('System Design'!$F$8=1,'Hourly Demand and Generation'!G7358*'System Design'!$F$21,IF('System Design'!$F$8=2,'Hourly Demand and Generation'!H7358*'System Design'!$F$21,IF('System Design'!$F$8=3,'Hourly Demand and Generation'!I7358*'System Design'!$F$21)))</f>
        <v>187.5</v>
      </c>
      <c r="O7358" s="32">
        <f>IF('System Design'!$F$8=1,'Hourly Demand and Generation'!J7358*'System Design'!$F$22,IF('System Design'!$F$8=2,'Hourly Demand and Generation'!K7358*'System Design'!$F$22,IF('System Design'!$F$8=3,'Hourly Demand and Generation'!L7358*'System Design'!$F$22)))</f>
        <v>1080</v>
      </c>
      <c r="Q7358" s="32">
        <f t="shared" si="1633"/>
        <v>0</v>
      </c>
      <c r="R7358" s="32">
        <f t="shared" si="1638"/>
        <v>5400</v>
      </c>
      <c r="S7358" s="32">
        <f t="shared" si="1639"/>
        <v>0</v>
      </c>
      <c r="T7358" s="32">
        <f t="shared" si="1640"/>
        <v>21600</v>
      </c>
      <c r="U7358" s="32">
        <f t="shared" si="1641"/>
        <v>0</v>
      </c>
      <c r="V7358" s="32">
        <f t="shared" si="1634"/>
        <v>811.2</v>
      </c>
      <c r="W7358" s="32">
        <f t="shared" si="1642"/>
        <v>811.2</v>
      </c>
      <c r="X7358" s="32">
        <f t="shared" si="1643"/>
        <v>811.2</v>
      </c>
    </row>
    <row r="7359" spans="1:24" x14ac:dyDescent="0.25">
      <c r="A7359" s="2"/>
      <c r="B7359" s="2" t="s">
        <v>12</v>
      </c>
      <c r="C7359" s="2">
        <f t="shared" si="1646"/>
        <v>307</v>
      </c>
      <c r="D7359" s="2">
        <f t="shared" si="1647"/>
        <v>11</v>
      </c>
      <c r="E7359" s="2">
        <f t="shared" si="1637"/>
        <v>7355</v>
      </c>
      <c r="F7359" s="11">
        <v>450.45</v>
      </c>
      <c r="G7359" s="9">
        <v>0.41499999999999998</v>
      </c>
      <c r="H7359" s="9">
        <v>0.4375</v>
      </c>
      <c r="I7359" s="9">
        <v>0.46</v>
      </c>
      <c r="J7359" s="9">
        <v>0.23058478220998599</v>
      </c>
      <c r="K7359" s="9">
        <v>0.23058478220998599</v>
      </c>
      <c r="L7359" s="9">
        <v>0.38400000000000001</v>
      </c>
      <c r="N7359" s="32">
        <f>IF('System Design'!$F$8=1,'Hourly Demand and Generation'!G7359*'System Design'!$F$21,IF('System Design'!$F$8=2,'Hourly Demand and Generation'!H7359*'System Design'!$F$21,IF('System Design'!$F$8=3,'Hourly Demand and Generation'!I7359*'System Design'!$F$21)))</f>
        <v>230</v>
      </c>
      <c r="O7359" s="32">
        <f>IF('System Design'!$F$8=1,'Hourly Demand and Generation'!J7359*'System Design'!$F$22,IF('System Design'!$F$8=2,'Hourly Demand and Generation'!K7359*'System Design'!$F$22,IF('System Design'!$F$8=3,'Hourly Demand and Generation'!L7359*'System Design'!$F$22)))</f>
        <v>960</v>
      </c>
      <c r="Q7359" s="32">
        <f t="shared" si="1633"/>
        <v>0</v>
      </c>
      <c r="R7359" s="32">
        <f t="shared" si="1638"/>
        <v>5400</v>
      </c>
      <c r="S7359" s="32">
        <f t="shared" si="1639"/>
        <v>0</v>
      </c>
      <c r="T7359" s="32">
        <f t="shared" si="1640"/>
        <v>21600</v>
      </c>
      <c r="U7359" s="32">
        <f t="shared" si="1641"/>
        <v>0</v>
      </c>
      <c r="V7359" s="32">
        <f t="shared" si="1634"/>
        <v>739.55</v>
      </c>
      <c r="W7359" s="32">
        <f t="shared" si="1642"/>
        <v>739.55</v>
      </c>
      <c r="X7359" s="32">
        <f t="shared" si="1643"/>
        <v>739.55</v>
      </c>
    </row>
    <row r="7360" spans="1:24" x14ac:dyDescent="0.25">
      <c r="A7360" s="2"/>
      <c r="B7360" s="2" t="s">
        <v>12</v>
      </c>
      <c r="C7360" s="2">
        <f t="shared" si="1646"/>
        <v>307</v>
      </c>
      <c r="D7360" s="2">
        <f t="shared" si="1647"/>
        <v>12</v>
      </c>
      <c r="E7360" s="2">
        <f t="shared" si="1637"/>
        <v>7356</v>
      </c>
      <c r="F7360" s="11">
        <v>450.45</v>
      </c>
      <c r="G7360" s="9">
        <v>0.5</v>
      </c>
      <c r="H7360" s="9">
        <v>0.5</v>
      </c>
      <c r="I7360" s="9">
        <v>0.5</v>
      </c>
      <c r="J7360" s="9">
        <v>0.216173233321862</v>
      </c>
      <c r="K7360" s="9">
        <v>0.216173233321862</v>
      </c>
      <c r="L7360" s="9">
        <v>0.36</v>
      </c>
      <c r="N7360" s="32">
        <f>IF('System Design'!$F$8=1,'Hourly Demand and Generation'!G7360*'System Design'!$F$21,IF('System Design'!$F$8=2,'Hourly Demand and Generation'!H7360*'System Design'!$F$21,IF('System Design'!$F$8=3,'Hourly Demand and Generation'!I7360*'System Design'!$F$21)))</f>
        <v>250</v>
      </c>
      <c r="O7360" s="32">
        <f>IF('System Design'!$F$8=1,'Hourly Demand and Generation'!J7360*'System Design'!$F$22,IF('System Design'!$F$8=2,'Hourly Demand and Generation'!K7360*'System Design'!$F$22,IF('System Design'!$F$8=3,'Hourly Demand and Generation'!L7360*'System Design'!$F$22)))</f>
        <v>900</v>
      </c>
      <c r="Q7360" s="32">
        <f t="shared" si="1633"/>
        <v>0</v>
      </c>
      <c r="R7360" s="32">
        <f t="shared" si="1638"/>
        <v>5400</v>
      </c>
      <c r="S7360" s="32">
        <f t="shared" si="1639"/>
        <v>0</v>
      </c>
      <c r="T7360" s="32">
        <f t="shared" si="1640"/>
        <v>21600</v>
      </c>
      <c r="U7360" s="32">
        <f t="shared" si="1641"/>
        <v>0</v>
      </c>
      <c r="V7360" s="32">
        <f t="shared" si="1634"/>
        <v>699.55</v>
      </c>
      <c r="W7360" s="32">
        <f t="shared" si="1642"/>
        <v>699.55</v>
      </c>
      <c r="X7360" s="32">
        <f t="shared" si="1643"/>
        <v>699.55</v>
      </c>
    </row>
    <row r="7361" spans="1:24" x14ac:dyDescent="0.25">
      <c r="A7361" s="2"/>
      <c r="B7361" s="2" t="s">
        <v>12</v>
      </c>
      <c r="C7361" s="2">
        <f t="shared" si="1646"/>
        <v>307</v>
      </c>
      <c r="D7361" s="2">
        <f t="shared" si="1647"/>
        <v>13</v>
      </c>
      <c r="E7361" s="2">
        <f t="shared" si="1637"/>
        <v>7357</v>
      </c>
      <c r="F7361" s="11">
        <v>468</v>
      </c>
      <c r="G7361" s="9">
        <v>0.41499999999999998</v>
      </c>
      <c r="H7361" s="9">
        <v>0.4375</v>
      </c>
      <c r="I7361" s="9">
        <v>0.46</v>
      </c>
      <c r="J7361" s="9">
        <v>0.23058478220998599</v>
      </c>
      <c r="K7361" s="9">
        <v>0.23058478220998599</v>
      </c>
      <c r="L7361" s="9">
        <v>0.38400000000000001</v>
      </c>
      <c r="N7361" s="32">
        <f>IF('System Design'!$F$8=1,'Hourly Demand and Generation'!G7361*'System Design'!$F$21,IF('System Design'!$F$8=2,'Hourly Demand and Generation'!H7361*'System Design'!$F$21,IF('System Design'!$F$8=3,'Hourly Demand and Generation'!I7361*'System Design'!$F$21)))</f>
        <v>230</v>
      </c>
      <c r="O7361" s="32">
        <f>IF('System Design'!$F$8=1,'Hourly Demand and Generation'!J7361*'System Design'!$F$22,IF('System Design'!$F$8=2,'Hourly Demand and Generation'!K7361*'System Design'!$F$22,IF('System Design'!$F$8=3,'Hourly Demand and Generation'!L7361*'System Design'!$F$22)))</f>
        <v>960</v>
      </c>
      <c r="Q7361" s="32">
        <f t="shared" si="1633"/>
        <v>0</v>
      </c>
      <c r="R7361" s="32">
        <f t="shared" si="1638"/>
        <v>5400</v>
      </c>
      <c r="S7361" s="32">
        <f t="shared" si="1639"/>
        <v>0</v>
      </c>
      <c r="T7361" s="32">
        <f t="shared" si="1640"/>
        <v>21600</v>
      </c>
      <c r="U7361" s="32">
        <f t="shared" si="1641"/>
        <v>0</v>
      </c>
      <c r="V7361" s="32">
        <f t="shared" si="1634"/>
        <v>722</v>
      </c>
      <c r="W7361" s="32">
        <f t="shared" si="1642"/>
        <v>722</v>
      </c>
      <c r="X7361" s="32">
        <f t="shared" si="1643"/>
        <v>722</v>
      </c>
    </row>
    <row r="7362" spans="1:24" x14ac:dyDescent="0.25">
      <c r="A7362" s="2"/>
      <c r="B7362" s="2" t="s">
        <v>12</v>
      </c>
      <c r="C7362" s="2">
        <f t="shared" si="1646"/>
        <v>307</v>
      </c>
      <c r="D7362" s="2">
        <f t="shared" si="1647"/>
        <v>14</v>
      </c>
      <c r="E7362" s="2">
        <f t="shared" si="1637"/>
        <v>7358</v>
      </c>
      <c r="F7362" s="11">
        <v>468</v>
      </c>
      <c r="G7362" s="9">
        <v>0.33500000000000002</v>
      </c>
      <c r="H7362" s="9">
        <v>0.35499999999999998</v>
      </c>
      <c r="I7362" s="9">
        <v>0.375</v>
      </c>
      <c r="J7362" s="9">
        <v>0.24499633109811</v>
      </c>
      <c r="K7362" s="9">
        <v>0.24499633109811</v>
      </c>
      <c r="L7362" s="9">
        <v>0.40799999999999997</v>
      </c>
      <c r="N7362" s="32">
        <f>IF('System Design'!$F$8=1,'Hourly Demand and Generation'!G7362*'System Design'!$F$21,IF('System Design'!$F$8=2,'Hourly Demand and Generation'!H7362*'System Design'!$F$21,IF('System Design'!$F$8=3,'Hourly Demand and Generation'!I7362*'System Design'!$F$21)))</f>
        <v>187.5</v>
      </c>
      <c r="O7362" s="32">
        <f>IF('System Design'!$F$8=1,'Hourly Demand and Generation'!J7362*'System Design'!$F$22,IF('System Design'!$F$8=2,'Hourly Demand and Generation'!K7362*'System Design'!$F$22,IF('System Design'!$F$8=3,'Hourly Demand and Generation'!L7362*'System Design'!$F$22)))</f>
        <v>1019.9999999999999</v>
      </c>
      <c r="Q7362" s="32">
        <f t="shared" si="1633"/>
        <v>0</v>
      </c>
      <c r="R7362" s="32">
        <f t="shared" si="1638"/>
        <v>5400</v>
      </c>
      <c r="S7362" s="32">
        <f t="shared" si="1639"/>
        <v>0</v>
      </c>
      <c r="T7362" s="32">
        <f t="shared" si="1640"/>
        <v>21600</v>
      </c>
      <c r="U7362" s="32">
        <f t="shared" si="1641"/>
        <v>0</v>
      </c>
      <c r="V7362" s="32">
        <f t="shared" si="1634"/>
        <v>739.5</v>
      </c>
      <c r="W7362" s="32">
        <f t="shared" si="1642"/>
        <v>739.5</v>
      </c>
      <c r="X7362" s="32">
        <f t="shared" si="1643"/>
        <v>739.5</v>
      </c>
    </row>
    <row r="7363" spans="1:24" x14ac:dyDescent="0.25">
      <c r="A7363" s="2"/>
      <c r="B7363" s="2" t="s">
        <v>12</v>
      </c>
      <c r="C7363" s="2">
        <f t="shared" si="1646"/>
        <v>307</v>
      </c>
      <c r="D7363" s="2">
        <f t="shared" si="1647"/>
        <v>15</v>
      </c>
      <c r="E7363" s="2">
        <f t="shared" si="1637"/>
        <v>7359</v>
      </c>
      <c r="F7363" s="11">
        <v>497.25</v>
      </c>
      <c r="G7363" s="9">
        <v>0.25</v>
      </c>
      <c r="H7363" s="9">
        <v>0.27</v>
      </c>
      <c r="I7363" s="9">
        <v>0.28999999999999998</v>
      </c>
      <c r="J7363" s="9">
        <v>0.25940787998623499</v>
      </c>
      <c r="K7363" s="9">
        <v>0.25940787998623499</v>
      </c>
      <c r="L7363" s="9">
        <v>0.432</v>
      </c>
      <c r="N7363" s="32">
        <f>IF('System Design'!$F$8=1,'Hourly Demand and Generation'!G7363*'System Design'!$F$21,IF('System Design'!$F$8=2,'Hourly Demand and Generation'!H7363*'System Design'!$F$21,IF('System Design'!$F$8=3,'Hourly Demand and Generation'!I7363*'System Design'!$F$21)))</f>
        <v>145</v>
      </c>
      <c r="O7363" s="32">
        <f>IF('System Design'!$F$8=1,'Hourly Demand and Generation'!J7363*'System Design'!$F$22,IF('System Design'!$F$8=2,'Hourly Demand and Generation'!K7363*'System Design'!$F$22,IF('System Design'!$F$8=3,'Hourly Demand and Generation'!L7363*'System Design'!$F$22)))</f>
        <v>1080</v>
      </c>
      <c r="Q7363" s="32">
        <f t="shared" si="1633"/>
        <v>0</v>
      </c>
      <c r="R7363" s="32">
        <f t="shared" si="1638"/>
        <v>5400</v>
      </c>
      <c r="S7363" s="32">
        <f t="shared" si="1639"/>
        <v>0</v>
      </c>
      <c r="T7363" s="32">
        <f t="shared" si="1640"/>
        <v>21600</v>
      </c>
      <c r="U7363" s="32">
        <f t="shared" si="1641"/>
        <v>0</v>
      </c>
      <c r="V7363" s="32">
        <f t="shared" si="1634"/>
        <v>727.75</v>
      </c>
      <c r="W7363" s="32">
        <f t="shared" si="1642"/>
        <v>727.75</v>
      </c>
      <c r="X7363" s="32">
        <f t="shared" si="1643"/>
        <v>727.75</v>
      </c>
    </row>
    <row r="7364" spans="1:24" x14ac:dyDescent="0.25">
      <c r="A7364" s="2"/>
      <c r="B7364" s="2" t="s">
        <v>12</v>
      </c>
      <c r="C7364" s="2">
        <f t="shared" si="1646"/>
        <v>307</v>
      </c>
      <c r="D7364" s="2">
        <f t="shared" si="1647"/>
        <v>16</v>
      </c>
      <c r="E7364" s="2">
        <f t="shared" si="1637"/>
        <v>7360</v>
      </c>
      <c r="F7364" s="11">
        <v>526.5</v>
      </c>
      <c r="G7364" s="9">
        <v>0.16500000000000001</v>
      </c>
      <c r="H7364" s="9">
        <v>0.1875</v>
      </c>
      <c r="I7364" s="9">
        <v>0.21</v>
      </c>
      <c r="J7364" s="9">
        <v>0.25940787998623499</v>
      </c>
      <c r="K7364" s="9">
        <v>0.25940787998623499</v>
      </c>
      <c r="L7364" s="9">
        <v>0.432</v>
      </c>
      <c r="N7364" s="32">
        <f>IF('System Design'!$F$8=1,'Hourly Demand and Generation'!G7364*'System Design'!$F$21,IF('System Design'!$F$8=2,'Hourly Demand and Generation'!H7364*'System Design'!$F$21,IF('System Design'!$F$8=3,'Hourly Demand and Generation'!I7364*'System Design'!$F$21)))</f>
        <v>105</v>
      </c>
      <c r="O7364" s="32">
        <f>IF('System Design'!$F$8=1,'Hourly Demand and Generation'!J7364*'System Design'!$F$22,IF('System Design'!$F$8=2,'Hourly Demand and Generation'!K7364*'System Design'!$F$22,IF('System Design'!$F$8=3,'Hourly Demand and Generation'!L7364*'System Design'!$F$22)))</f>
        <v>1080</v>
      </c>
      <c r="Q7364" s="32">
        <f t="shared" si="1633"/>
        <v>0</v>
      </c>
      <c r="R7364" s="32">
        <f t="shared" si="1638"/>
        <v>5400</v>
      </c>
      <c r="S7364" s="32">
        <f t="shared" si="1639"/>
        <v>0</v>
      </c>
      <c r="T7364" s="32">
        <f t="shared" si="1640"/>
        <v>21600</v>
      </c>
      <c r="U7364" s="32">
        <f t="shared" si="1641"/>
        <v>0</v>
      </c>
      <c r="V7364" s="32">
        <f t="shared" si="1634"/>
        <v>658.5</v>
      </c>
      <c r="W7364" s="32">
        <f t="shared" si="1642"/>
        <v>658.5</v>
      </c>
      <c r="X7364" s="32">
        <f t="shared" si="1643"/>
        <v>658.5</v>
      </c>
    </row>
    <row r="7365" spans="1:24" x14ac:dyDescent="0.25">
      <c r="A7365" s="2"/>
      <c r="B7365" s="2" t="s">
        <v>12</v>
      </c>
      <c r="C7365" s="2">
        <f t="shared" si="1646"/>
        <v>307</v>
      </c>
      <c r="D7365" s="2">
        <f t="shared" si="1647"/>
        <v>17</v>
      </c>
      <c r="E7365" s="2">
        <f t="shared" si="1637"/>
        <v>7361</v>
      </c>
      <c r="F7365" s="11">
        <v>555.75</v>
      </c>
      <c r="G7365" s="9">
        <v>8.5000000000000006E-2</v>
      </c>
      <c r="H7365" s="9">
        <v>0.105</v>
      </c>
      <c r="I7365" s="9">
        <v>0.125</v>
      </c>
      <c r="J7365" s="9">
        <v>0.28823097776248302</v>
      </c>
      <c r="K7365" s="9">
        <v>0.28823097776248302</v>
      </c>
      <c r="L7365" s="9">
        <v>0.48</v>
      </c>
      <c r="N7365" s="32">
        <f>IF('System Design'!$F$8=1,'Hourly Demand and Generation'!G7365*'System Design'!$F$21,IF('System Design'!$F$8=2,'Hourly Demand and Generation'!H7365*'System Design'!$F$21,IF('System Design'!$F$8=3,'Hourly Demand and Generation'!I7365*'System Design'!$F$21)))</f>
        <v>62.5</v>
      </c>
      <c r="O7365" s="32">
        <f>IF('System Design'!$F$8=1,'Hourly Demand and Generation'!J7365*'System Design'!$F$22,IF('System Design'!$F$8=2,'Hourly Demand and Generation'!K7365*'System Design'!$F$22,IF('System Design'!$F$8=3,'Hourly Demand and Generation'!L7365*'System Design'!$F$22)))</f>
        <v>1200</v>
      </c>
      <c r="Q7365" s="32">
        <f t="shared" si="1633"/>
        <v>0</v>
      </c>
      <c r="R7365" s="32">
        <f t="shared" si="1638"/>
        <v>5400</v>
      </c>
      <c r="S7365" s="32">
        <f t="shared" si="1639"/>
        <v>0</v>
      </c>
      <c r="T7365" s="32">
        <f t="shared" si="1640"/>
        <v>21600</v>
      </c>
      <c r="U7365" s="32">
        <f t="shared" si="1641"/>
        <v>0</v>
      </c>
      <c r="V7365" s="32">
        <f t="shared" si="1634"/>
        <v>706.75</v>
      </c>
      <c r="W7365" s="32">
        <f t="shared" si="1642"/>
        <v>706.75</v>
      </c>
      <c r="X7365" s="32">
        <f t="shared" si="1643"/>
        <v>706.75</v>
      </c>
    </row>
    <row r="7366" spans="1:24" x14ac:dyDescent="0.25">
      <c r="A7366" s="2"/>
      <c r="B7366" s="2" t="s">
        <v>12</v>
      </c>
      <c r="C7366" s="2">
        <f t="shared" si="1646"/>
        <v>307</v>
      </c>
      <c r="D7366" s="2">
        <f t="shared" si="1647"/>
        <v>18</v>
      </c>
      <c r="E7366" s="2">
        <f t="shared" si="1637"/>
        <v>7362</v>
      </c>
      <c r="F7366" s="11">
        <v>585</v>
      </c>
      <c r="G7366" s="9">
        <v>0.04</v>
      </c>
      <c r="H7366" s="9">
        <v>6.25E-2</v>
      </c>
      <c r="I7366" s="9">
        <v>8.5000000000000006E-2</v>
      </c>
      <c r="J7366" s="9">
        <v>0.27381942887435901</v>
      </c>
      <c r="K7366" s="9">
        <v>0.27381942887435901</v>
      </c>
      <c r="L7366" s="9">
        <v>0.45600000000000002</v>
      </c>
      <c r="N7366" s="32">
        <f>IF('System Design'!$F$8=1,'Hourly Demand and Generation'!G7366*'System Design'!$F$21,IF('System Design'!$F$8=2,'Hourly Demand and Generation'!H7366*'System Design'!$F$21,IF('System Design'!$F$8=3,'Hourly Demand and Generation'!I7366*'System Design'!$F$21)))</f>
        <v>42.5</v>
      </c>
      <c r="O7366" s="32">
        <f>IF('System Design'!$F$8=1,'Hourly Demand and Generation'!J7366*'System Design'!$F$22,IF('System Design'!$F$8=2,'Hourly Demand and Generation'!K7366*'System Design'!$F$22,IF('System Design'!$F$8=3,'Hourly Demand and Generation'!L7366*'System Design'!$F$22)))</f>
        <v>1140</v>
      </c>
      <c r="Q7366" s="32">
        <f t="shared" ref="Q7366:Q7429" si="1648">IF(F7366-N7366-O7366&gt;0,F7366-N7366-O7366,0)</f>
        <v>0</v>
      </c>
      <c r="R7366" s="32">
        <f t="shared" si="1638"/>
        <v>5400</v>
      </c>
      <c r="S7366" s="32">
        <f t="shared" si="1639"/>
        <v>0</v>
      </c>
      <c r="T7366" s="32">
        <f t="shared" si="1640"/>
        <v>21600</v>
      </c>
      <c r="U7366" s="32">
        <f t="shared" si="1641"/>
        <v>0</v>
      </c>
      <c r="V7366" s="32">
        <f t="shared" ref="V7366:V7429" si="1649">IF(F7366-N7366-O7366&lt;0,N7366+O7366-F7366,0)</f>
        <v>597.5</v>
      </c>
      <c r="W7366" s="32">
        <f t="shared" si="1642"/>
        <v>597.5</v>
      </c>
      <c r="X7366" s="32">
        <f t="shared" si="1643"/>
        <v>597.5</v>
      </c>
    </row>
    <row r="7367" spans="1:24" x14ac:dyDescent="0.25">
      <c r="A7367" s="2"/>
      <c r="B7367" s="2" t="s">
        <v>12</v>
      </c>
      <c r="C7367" s="2">
        <f t="shared" si="1646"/>
        <v>307</v>
      </c>
      <c r="D7367" s="2">
        <f t="shared" si="1647"/>
        <v>19</v>
      </c>
      <c r="E7367" s="2">
        <f t="shared" ref="E7367:E7430" si="1650">E7366+1</f>
        <v>7363</v>
      </c>
      <c r="F7367" s="11">
        <v>567.45000000000005</v>
      </c>
      <c r="G7367" s="9">
        <v>0</v>
      </c>
      <c r="H7367" s="9">
        <v>0.02</v>
      </c>
      <c r="I7367" s="9">
        <v>0.04</v>
      </c>
      <c r="J7367" s="9">
        <v>0.25940787998623499</v>
      </c>
      <c r="K7367" s="9">
        <v>0.25940787998623499</v>
      </c>
      <c r="L7367" s="9">
        <v>0.432</v>
      </c>
      <c r="N7367" s="32">
        <f>IF('System Design'!$F$8=1,'Hourly Demand and Generation'!G7367*'System Design'!$F$21,IF('System Design'!$F$8=2,'Hourly Demand and Generation'!H7367*'System Design'!$F$21,IF('System Design'!$F$8=3,'Hourly Demand and Generation'!I7367*'System Design'!$F$21)))</f>
        <v>20</v>
      </c>
      <c r="O7367" s="32">
        <f>IF('System Design'!$F$8=1,'Hourly Demand and Generation'!J7367*'System Design'!$F$22,IF('System Design'!$F$8=2,'Hourly Demand and Generation'!K7367*'System Design'!$F$22,IF('System Design'!$F$8=3,'Hourly Demand and Generation'!L7367*'System Design'!$F$22)))</f>
        <v>1080</v>
      </c>
      <c r="Q7367" s="32">
        <f t="shared" si="1648"/>
        <v>0</v>
      </c>
      <c r="R7367" s="32">
        <f t="shared" ref="R7367:R7430" si="1651">IF($Q7367&lt;R7366+$V7367,IF(R7366+$V7367-$Q7367&gt;5400,5400,R7366+$V7367-$Q7367),0)</f>
        <v>5400</v>
      </c>
      <c r="S7367" s="32">
        <f t="shared" ref="S7367:S7430" si="1652">IF(R7367&gt;0,0,$Q7367+$V7367-R7366)</f>
        <v>0</v>
      </c>
      <c r="T7367" s="32">
        <f t="shared" ref="T7367:T7430" si="1653">IF($Q7367&lt;T7366+$V7367,IF(T7366+$V7367-$Q7367&gt;21600,21600,T7366+$V7367-$Q7367),0)</f>
        <v>21600</v>
      </c>
      <c r="U7367" s="32">
        <f t="shared" ref="U7367:U7430" si="1654">IF(T7367&gt;0,0,$Q7367+$V7367-T7366)</f>
        <v>0</v>
      </c>
      <c r="V7367" s="32">
        <f t="shared" si="1649"/>
        <v>532.54999999999995</v>
      </c>
      <c r="W7367" s="32">
        <f t="shared" ref="W7367:W7430" si="1655">IF(R7367=5400,$V7367-(R7367-R7366),0)</f>
        <v>532.54999999999995</v>
      </c>
      <c r="X7367" s="32">
        <f t="shared" ref="X7367:X7430" si="1656">IF(T7367=21600,$V7367-(T7367-T7366),0)</f>
        <v>532.54999999999995</v>
      </c>
    </row>
    <row r="7368" spans="1:24" x14ac:dyDescent="0.25">
      <c r="A7368" s="2"/>
      <c r="B7368" s="2" t="s">
        <v>12</v>
      </c>
      <c r="C7368" s="2">
        <f t="shared" si="1646"/>
        <v>307</v>
      </c>
      <c r="D7368" s="2">
        <f t="shared" si="1647"/>
        <v>20</v>
      </c>
      <c r="E7368" s="2">
        <f t="shared" si="1650"/>
        <v>7364</v>
      </c>
      <c r="F7368" s="11">
        <v>555.75</v>
      </c>
      <c r="G7368" s="9">
        <v>0</v>
      </c>
      <c r="H7368" s="9">
        <v>0</v>
      </c>
      <c r="I7368" s="9">
        <v>0</v>
      </c>
      <c r="J7368" s="9">
        <v>0.25940787998623499</v>
      </c>
      <c r="K7368" s="9">
        <v>0.25940787998623499</v>
      </c>
      <c r="L7368" s="9">
        <v>0.432</v>
      </c>
      <c r="N7368" s="32">
        <f>IF('System Design'!$F$8=1,'Hourly Demand and Generation'!G7368*'System Design'!$F$21,IF('System Design'!$F$8=2,'Hourly Demand and Generation'!H7368*'System Design'!$F$21,IF('System Design'!$F$8=3,'Hourly Demand and Generation'!I7368*'System Design'!$F$21)))</f>
        <v>0</v>
      </c>
      <c r="O7368" s="32">
        <f>IF('System Design'!$F$8=1,'Hourly Demand and Generation'!J7368*'System Design'!$F$22,IF('System Design'!$F$8=2,'Hourly Demand and Generation'!K7368*'System Design'!$F$22,IF('System Design'!$F$8=3,'Hourly Demand and Generation'!L7368*'System Design'!$F$22)))</f>
        <v>1080</v>
      </c>
      <c r="Q7368" s="32">
        <f t="shared" si="1648"/>
        <v>0</v>
      </c>
      <c r="R7368" s="32">
        <f t="shared" si="1651"/>
        <v>5400</v>
      </c>
      <c r="S7368" s="32">
        <f t="shared" si="1652"/>
        <v>0</v>
      </c>
      <c r="T7368" s="32">
        <f t="shared" si="1653"/>
        <v>21600</v>
      </c>
      <c r="U7368" s="32">
        <f t="shared" si="1654"/>
        <v>0</v>
      </c>
      <c r="V7368" s="32">
        <f t="shared" si="1649"/>
        <v>524.25</v>
      </c>
      <c r="W7368" s="32">
        <f t="shared" si="1655"/>
        <v>524.25</v>
      </c>
      <c r="X7368" s="32">
        <f t="shared" si="1656"/>
        <v>524.25</v>
      </c>
    </row>
    <row r="7369" spans="1:24" x14ac:dyDescent="0.25">
      <c r="A7369" s="2"/>
      <c r="B7369" s="2" t="s">
        <v>12</v>
      </c>
      <c r="C7369" s="2">
        <f t="shared" si="1646"/>
        <v>307</v>
      </c>
      <c r="D7369" s="2">
        <f t="shared" si="1647"/>
        <v>21</v>
      </c>
      <c r="E7369" s="2">
        <f t="shared" si="1650"/>
        <v>7365</v>
      </c>
      <c r="F7369" s="11">
        <v>526.5</v>
      </c>
      <c r="G7369" s="9">
        <v>0</v>
      </c>
      <c r="H7369" s="9">
        <v>0</v>
      </c>
      <c r="I7369" s="9">
        <v>0</v>
      </c>
      <c r="J7369" s="9">
        <v>0.25940787998623499</v>
      </c>
      <c r="K7369" s="9">
        <v>0.25940787998623499</v>
      </c>
      <c r="L7369" s="9">
        <v>0.432</v>
      </c>
      <c r="N7369" s="32">
        <f>IF('System Design'!$F$8=1,'Hourly Demand and Generation'!G7369*'System Design'!$F$21,IF('System Design'!$F$8=2,'Hourly Demand and Generation'!H7369*'System Design'!$F$21,IF('System Design'!$F$8=3,'Hourly Demand and Generation'!I7369*'System Design'!$F$21)))</f>
        <v>0</v>
      </c>
      <c r="O7369" s="32">
        <f>IF('System Design'!$F$8=1,'Hourly Demand and Generation'!J7369*'System Design'!$F$22,IF('System Design'!$F$8=2,'Hourly Demand and Generation'!K7369*'System Design'!$F$22,IF('System Design'!$F$8=3,'Hourly Demand and Generation'!L7369*'System Design'!$F$22)))</f>
        <v>1080</v>
      </c>
      <c r="Q7369" s="32">
        <f t="shared" si="1648"/>
        <v>0</v>
      </c>
      <c r="R7369" s="32">
        <f t="shared" si="1651"/>
        <v>5400</v>
      </c>
      <c r="S7369" s="32">
        <f t="shared" si="1652"/>
        <v>0</v>
      </c>
      <c r="T7369" s="32">
        <f t="shared" si="1653"/>
        <v>21600</v>
      </c>
      <c r="U7369" s="32">
        <f t="shared" si="1654"/>
        <v>0</v>
      </c>
      <c r="V7369" s="32">
        <f t="shared" si="1649"/>
        <v>553.5</v>
      </c>
      <c r="W7369" s="32">
        <f t="shared" si="1655"/>
        <v>553.5</v>
      </c>
      <c r="X7369" s="32">
        <f t="shared" si="1656"/>
        <v>553.5</v>
      </c>
    </row>
    <row r="7370" spans="1:24" x14ac:dyDescent="0.25">
      <c r="A7370" s="2"/>
      <c r="B7370" s="2" t="s">
        <v>12</v>
      </c>
      <c r="C7370" s="2">
        <f t="shared" si="1646"/>
        <v>307</v>
      </c>
      <c r="D7370" s="2">
        <f t="shared" si="1647"/>
        <v>22</v>
      </c>
      <c r="E7370" s="2">
        <f t="shared" si="1650"/>
        <v>7366</v>
      </c>
      <c r="F7370" s="11">
        <v>497.25</v>
      </c>
      <c r="G7370" s="9">
        <v>0</v>
      </c>
      <c r="H7370" s="9">
        <v>0</v>
      </c>
      <c r="I7370" s="9">
        <v>0</v>
      </c>
      <c r="J7370" s="9">
        <v>0.27381942887435901</v>
      </c>
      <c r="K7370" s="9">
        <v>0.27381942887435901</v>
      </c>
      <c r="L7370" s="9">
        <v>0.45600000000000002</v>
      </c>
      <c r="N7370" s="32">
        <f>IF('System Design'!$F$8=1,'Hourly Demand and Generation'!G7370*'System Design'!$F$21,IF('System Design'!$F$8=2,'Hourly Demand and Generation'!H7370*'System Design'!$F$21,IF('System Design'!$F$8=3,'Hourly Demand and Generation'!I7370*'System Design'!$F$21)))</f>
        <v>0</v>
      </c>
      <c r="O7370" s="32">
        <f>IF('System Design'!$F$8=1,'Hourly Demand and Generation'!J7370*'System Design'!$F$22,IF('System Design'!$F$8=2,'Hourly Demand and Generation'!K7370*'System Design'!$F$22,IF('System Design'!$F$8=3,'Hourly Demand and Generation'!L7370*'System Design'!$F$22)))</f>
        <v>1140</v>
      </c>
      <c r="Q7370" s="32">
        <f t="shared" si="1648"/>
        <v>0</v>
      </c>
      <c r="R7370" s="32">
        <f t="shared" si="1651"/>
        <v>5400</v>
      </c>
      <c r="S7370" s="32">
        <f t="shared" si="1652"/>
        <v>0</v>
      </c>
      <c r="T7370" s="32">
        <f t="shared" si="1653"/>
        <v>21600</v>
      </c>
      <c r="U7370" s="32">
        <f t="shared" si="1654"/>
        <v>0</v>
      </c>
      <c r="V7370" s="32">
        <f t="shared" si="1649"/>
        <v>642.75</v>
      </c>
      <c r="W7370" s="32">
        <f t="shared" si="1655"/>
        <v>642.75</v>
      </c>
      <c r="X7370" s="32">
        <f t="shared" si="1656"/>
        <v>642.75</v>
      </c>
    </row>
    <row r="7371" spans="1:24" x14ac:dyDescent="0.25">
      <c r="A7371" s="2"/>
      <c r="B7371" s="2" t="s">
        <v>12</v>
      </c>
      <c r="C7371" s="2">
        <f t="shared" si="1646"/>
        <v>307</v>
      </c>
      <c r="D7371" s="2">
        <f t="shared" si="1647"/>
        <v>23</v>
      </c>
      <c r="E7371" s="2">
        <f t="shared" si="1650"/>
        <v>7367</v>
      </c>
      <c r="F7371" s="11">
        <v>468</v>
      </c>
      <c r="G7371" s="9">
        <v>0</v>
      </c>
      <c r="H7371" s="9">
        <v>0</v>
      </c>
      <c r="I7371" s="9">
        <v>0</v>
      </c>
      <c r="J7371" s="9">
        <v>0.23058478220998599</v>
      </c>
      <c r="K7371" s="9">
        <v>0.23058478220998599</v>
      </c>
      <c r="L7371" s="9">
        <v>0.38400000000000001</v>
      </c>
      <c r="N7371" s="32">
        <f>IF('System Design'!$F$8=1,'Hourly Demand and Generation'!G7371*'System Design'!$F$21,IF('System Design'!$F$8=2,'Hourly Demand and Generation'!H7371*'System Design'!$F$21,IF('System Design'!$F$8=3,'Hourly Demand and Generation'!I7371*'System Design'!$F$21)))</f>
        <v>0</v>
      </c>
      <c r="O7371" s="32">
        <f>IF('System Design'!$F$8=1,'Hourly Demand and Generation'!J7371*'System Design'!$F$22,IF('System Design'!$F$8=2,'Hourly Demand and Generation'!K7371*'System Design'!$F$22,IF('System Design'!$F$8=3,'Hourly Demand and Generation'!L7371*'System Design'!$F$22)))</f>
        <v>960</v>
      </c>
      <c r="Q7371" s="32">
        <f t="shared" si="1648"/>
        <v>0</v>
      </c>
      <c r="R7371" s="32">
        <f t="shared" si="1651"/>
        <v>5400</v>
      </c>
      <c r="S7371" s="32">
        <f t="shared" si="1652"/>
        <v>0</v>
      </c>
      <c r="T7371" s="32">
        <f t="shared" si="1653"/>
        <v>21600</v>
      </c>
      <c r="U7371" s="32">
        <f t="shared" si="1654"/>
        <v>0</v>
      </c>
      <c r="V7371" s="32">
        <f t="shared" si="1649"/>
        <v>492</v>
      </c>
      <c r="W7371" s="32">
        <f t="shared" si="1655"/>
        <v>492</v>
      </c>
      <c r="X7371" s="32">
        <f t="shared" si="1656"/>
        <v>492</v>
      </c>
    </row>
    <row r="7372" spans="1:24" x14ac:dyDescent="0.25">
      <c r="A7372" s="2"/>
      <c r="B7372" s="2" t="s">
        <v>12</v>
      </c>
      <c r="C7372" s="2">
        <f t="shared" si="1646"/>
        <v>307</v>
      </c>
      <c r="D7372" s="2">
        <f t="shared" si="1647"/>
        <v>24</v>
      </c>
      <c r="E7372" s="2">
        <f t="shared" si="1650"/>
        <v>7368</v>
      </c>
      <c r="F7372" s="11">
        <v>409.5</v>
      </c>
      <c r="G7372" s="9">
        <v>0</v>
      </c>
      <c r="H7372" s="9">
        <v>0</v>
      </c>
      <c r="I7372" s="9">
        <v>0</v>
      </c>
      <c r="J7372" s="9">
        <v>0.23058478220998599</v>
      </c>
      <c r="K7372" s="9">
        <v>0.23058478220998599</v>
      </c>
      <c r="L7372" s="9">
        <v>0.38400000000000001</v>
      </c>
      <c r="N7372" s="32">
        <f>IF('System Design'!$F$8=1,'Hourly Demand and Generation'!G7372*'System Design'!$F$21,IF('System Design'!$F$8=2,'Hourly Demand and Generation'!H7372*'System Design'!$F$21,IF('System Design'!$F$8=3,'Hourly Demand and Generation'!I7372*'System Design'!$F$21)))</f>
        <v>0</v>
      </c>
      <c r="O7372" s="32">
        <f>IF('System Design'!$F$8=1,'Hourly Demand and Generation'!J7372*'System Design'!$F$22,IF('System Design'!$F$8=2,'Hourly Demand and Generation'!K7372*'System Design'!$F$22,IF('System Design'!$F$8=3,'Hourly Demand and Generation'!L7372*'System Design'!$F$22)))</f>
        <v>960</v>
      </c>
      <c r="Q7372" s="32">
        <f t="shared" si="1648"/>
        <v>0</v>
      </c>
      <c r="R7372" s="32">
        <f t="shared" si="1651"/>
        <v>5400</v>
      </c>
      <c r="S7372" s="32">
        <f t="shared" si="1652"/>
        <v>0</v>
      </c>
      <c r="T7372" s="32">
        <f t="shared" si="1653"/>
        <v>21600</v>
      </c>
      <c r="U7372" s="32">
        <f t="shared" si="1654"/>
        <v>0</v>
      </c>
      <c r="V7372" s="32">
        <f t="shared" si="1649"/>
        <v>550.5</v>
      </c>
      <c r="W7372" s="32">
        <f t="shared" si="1655"/>
        <v>550.5</v>
      </c>
      <c r="X7372" s="32">
        <f t="shared" si="1656"/>
        <v>550.5</v>
      </c>
    </row>
    <row r="7373" spans="1:24" x14ac:dyDescent="0.25">
      <c r="A7373" s="2"/>
      <c r="B7373" s="2" t="s">
        <v>12</v>
      </c>
      <c r="C7373" s="2">
        <f>C7372+1</f>
        <v>308</v>
      </c>
      <c r="D7373" s="2">
        <v>1</v>
      </c>
      <c r="E7373" s="2">
        <f t="shared" si="1650"/>
        <v>7369</v>
      </c>
      <c r="F7373" s="11">
        <v>351</v>
      </c>
      <c r="G7373" s="9">
        <v>0</v>
      </c>
      <c r="H7373" s="9">
        <v>0</v>
      </c>
      <c r="I7373" s="9">
        <v>0</v>
      </c>
      <c r="J7373" s="9">
        <v>0.48</v>
      </c>
      <c r="K7373" s="9">
        <v>0.48</v>
      </c>
      <c r="L7373" s="9">
        <v>0.48</v>
      </c>
      <c r="N7373" s="32">
        <f>IF('System Design'!$F$8=1,'Hourly Demand and Generation'!G7373*'System Design'!$F$21,IF('System Design'!$F$8=2,'Hourly Demand and Generation'!H7373*'System Design'!$F$21,IF('System Design'!$F$8=3,'Hourly Demand and Generation'!I7373*'System Design'!$F$21)))</f>
        <v>0</v>
      </c>
      <c r="O7373" s="32">
        <f>IF('System Design'!$F$8=1,'Hourly Demand and Generation'!J7373*'System Design'!$F$22,IF('System Design'!$F$8=2,'Hourly Demand and Generation'!K7373*'System Design'!$F$22,IF('System Design'!$F$8=3,'Hourly Demand and Generation'!L7373*'System Design'!$F$22)))</f>
        <v>1200</v>
      </c>
      <c r="Q7373" s="32">
        <f t="shared" si="1648"/>
        <v>0</v>
      </c>
      <c r="R7373" s="32">
        <f t="shared" si="1651"/>
        <v>5400</v>
      </c>
      <c r="S7373" s="32">
        <f t="shared" si="1652"/>
        <v>0</v>
      </c>
      <c r="T7373" s="32">
        <f t="shared" si="1653"/>
        <v>21600</v>
      </c>
      <c r="U7373" s="32">
        <f t="shared" si="1654"/>
        <v>0</v>
      </c>
      <c r="V7373" s="32">
        <f t="shared" si="1649"/>
        <v>849</v>
      </c>
      <c r="W7373" s="32">
        <f t="shared" si="1655"/>
        <v>849</v>
      </c>
      <c r="X7373" s="32">
        <f t="shared" si="1656"/>
        <v>849</v>
      </c>
    </row>
    <row r="7374" spans="1:24" x14ac:dyDescent="0.25">
      <c r="A7374" s="2"/>
      <c r="B7374" s="2" t="s">
        <v>12</v>
      </c>
      <c r="C7374" s="2">
        <f>C7373</f>
        <v>308</v>
      </c>
      <c r="D7374" s="2">
        <f>D7373+1</f>
        <v>2</v>
      </c>
      <c r="E7374" s="2">
        <f t="shared" si="1650"/>
        <v>7370</v>
      </c>
      <c r="F7374" s="11">
        <v>321.75</v>
      </c>
      <c r="G7374" s="9">
        <v>0</v>
      </c>
      <c r="H7374" s="9">
        <v>0</v>
      </c>
      <c r="I7374" s="9">
        <v>0</v>
      </c>
      <c r="J7374" s="9">
        <v>0.432</v>
      </c>
      <c r="K7374" s="9">
        <v>0.432</v>
      </c>
      <c r="L7374" s="9">
        <v>0.432</v>
      </c>
      <c r="N7374" s="32">
        <f>IF('System Design'!$F$8=1,'Hourly Demand and Generation'!G7374*'System Design'!$F$21,IF('System Design'!$F$8=2,'Hourly Demand and Generation'!H7374*'System Design'!$F$21,IF('System Design'!$F$8=3,'Hourly Demand and Generation'!I7374*'System Design'!$F$21)))</f>
        <v>0</v>
      </c>
      <c r="O7374" s="32">
        <f>IF('System Design'!$F$8=1,'Hourly Demand and Generation'!J7374*'System Design'!$F$22,IF('System Design'!$F$8=2,'Hourly Demand and Generation'!K7374*'System Design'!$F$22,IF('System Design'!$F$8=3,'Hourly Demand and Generation'!L7374*'System Design'!$F$22)))</f>
        <v>1080</v>
      </c>
      <c r="Q7374" s="32">
        <f t="shared" si="1648"/>
        <v>0</v>
      </c>
      <c r="R7374" s="32">
        <f t="shared" si="1651"/>
        <v>5400</v>
      </c>
      <c r="S7374" s="32">
        <f t="shared" si="1652"/>
        <v>0</v>
      </c>
      <c r="T7374" s="32">
        <f t="shared" si="1653"/>
        <v>21600</v>
      </c>
      <c r="U7374" s="32">
        <f t="shared" si="1654"/>
        <v>0</v>
      </c>
      <c r="V7374" s="32">
        <f t="shared" si="1649"/>
        <v>758.25</v>
      </c>
      <c r="W7374" s="32">
        <f t="shared" si="1655"/>
        <v>758.25</v>
      </c>
      <c r="X7374" s="32">
        <f t="shared" si="1656"/>
        <v>758.25</v>
      </c>
    </row>
    <row r="7375" spans="1:24" x14ac:dyDescent="0.25">
      <c r="A7375" s="2"/>
      <c r="B7375" s="2" t="s">
        <v>12</v>
      </c>
      <c r="C7375" s="2">
        <f t="shared" ref="C7375:C7396" si="1657">C7374</f>
        <v>308</v>
      </c>
      <c r="D7375" s="2">
        <f t="shared" ref="D7375:D7396" si="1658">D7374+1</f>
        <v>3</v>
      </c>
      <c r="E7375" s="2">
        <f t="shared" si="1650"/>
        <v>7371</v>
      </c>
      <c r="F7375" s="11">
        <v>292.5</v>
      </c>
      <c r="G7375" s="9">
        <v>0</v>
      </c>
      <c r="H7375" s="9">
        <v>0</v>
      </c>
      <c r="I7375" s="9">
        <v>0</v>
      </c>
      <c r="J7375" s="9">
        <v>0.432</v>
      </c>
      <c r="K7375" s="9">
        <v>0.432</v>
      </c>
      <c r="L7375" s="9">
        <v>0.432</v>
      </c>
      <c r="N7375" s="32">
        <f>IF('System Design'!$F$8=1,'Hourly Demand and Generation'!G7375*'System Design'!$F$21,IF('System Design'!$F$8=2,'Hourly Demand and Generation'!H7375*'System Design'!$F$21,IF('System Design'!$F$8=3,'Hourly Demand and Generation'!I7375*'System Design'!$F$21)))</f>
        <v>0</v>
      </c>
      <c r="O7375" s="32">
        <f>IF('System Design'!$F$8=1,'Hourly Demand and Generation'!J7375*'System Design'!$F$22,IF('System Design'!$F$8=2,'Hourly Demand and Generation'!K7375*'System Design'!$F$22,IF('System Design'!$F$8=3,'Hourly Demand and Generation'!L7375*'System Design'!$F$22)))</f>
        <v>1080</v>
      </c>
      <c r="Q7375" s="32">
        <f t="shared" si="1648"/>
        <v>0</v>
      </c>
      <c r="R7375" s="32">
        <f t="shared" si="1651"/>
        <v>5400</v>
      </c>
      <c r="S7375" s="32">
        <f t="shared" si="1652"/>
        <v>0</v>
      </c>
      <c r="T7375" s="32">
        <f t="shared" si="1653"/>
        <v>21600</v>
      </c>
      <c r="U7375" s="32">
        <f t="shared" si="1654"/>
        <v>0</v>
      </c>
      <c r="V7375" s="32">
        <f t="shared" si="1649"/>
        <v>787.5</v>
      </c>
      <c r="W7375" s="32">
        <f t="shared" si="1655"/>
        <v>787.5</v>
      </c>
      <c r="X7375" s="32">
        <f t="shared" si="1656"/>
        <v>787.5</v>
      </c>
    </row>
    <row r="7376" spans="1:24" x14ac:dyDescent="0.25">
      <c r="A7376" s="2"/>
      <c r="B7376" s="2" t="s">
        <v>12</v>
      </c>
      <c r="C7376" s="2">
        <f t="shared" si="1657"/>
        <v>308</v>
      </c>
      <c r="D7376" s="2">
        <f t="shared" si="1658"/>
        <v>4</v>
      </c>
      <c r="E7376" s="2">
        <f t="shared" si="1650"/>
        <v>7372</v>
      </c>
      <c r="F7376" s="11">
        <v>351</v>
      </c>
      <c r="G7376" s="9">
        <v>0</v>
      </c>
      <c r="H7376" s="9">
        <v>0</v>
      </c>
      <c r="I7376" s="9">
        <v>0</v>
      </c>
      <c r="J7376" s="9">
        <v>0.48</v>
      </c>
      <c r="K7376" s="9">
        <v>0.48</v>
      </c>
      <c r="L7376" s="9">
        <v>0.48</v>
      </c>
      <c r="N7376" s="32">
        <f>IF('System Design'!$F$8=1,'Hourly Demand and Generation'!G7376*'System Design'!$F$21,IF('System Design'!$F$8=2,'Hourly Demand and Generation'!H7376*'System Design'!$F$21,IF('System Design'!$F$8=3,'Hourly Demand and Generation'!I7376*'System Design'!$F$21)))</f>
        <v>0</v>
      </c>
      <c r="O7376" s="32">
        <f>IF('System Design'!$F$8=1,'Hourly Demand and Generation'!J7376*'System Design'!$F$22,IF('System Design'!$F$8=2,'Hourly Demand and Generation'!K7376*'System Design'!$F$22,IF('System Design'!$F$8=3,'Hourly Demand and Generation'!L7376*'System Design'!$F$22)))</f>
        <v>1200</v>
      </c>
      <c r="Q7376" s="32">
        <f t="shared" si="1648"/>
        <v>0</v>
      </c>
      <c r="R7376" s="32">
        <f t="shared" si="1651"/>
        <v>5400</v>
      </c>
      <c r="S7376" s="32">
        <f t="shared" si="1652"/>
        <v>0</v>
      </c>
      <c r="T7376" s="32">
        <f t="shared" si="1653"/>
        <v>21600</v>
      </c>
      <c r="U7376" s="32">
        <f t="shared" si="1654"/>
        <v>0</v>
      </c>
      <c r="V7376" s="32">
        <f t="shared" si="1649"/>
        <v>849</v>
      </c>
      <c r="W7376" s="32">
        <f t="shared" si="1655"/>
        <v>849</v>
      </c>
      <c r="X7376" s="32">
        <f t="shared" si="1656"/>
        <v>849</v>
      </c>
    </row>
    <row r="7377" spans="1:24" x14ac:dyDescent="0.25">
      <c r="A7377" s="2"/>
      <c r="B7377" s="2" t="s">
        <v>12</v>
      </c>
      <c r="C7377" s="2">
        <f t="shared" si="1657"/>
        <v>308</v>
      </c>
      <c r="D7377" s="2">
        <f t="shared" si="1658"/>
        <v>5</v>
      </c>
      <c r="E7377" s="2">
        <f t="shared" si="1650"/>
        <v>7373</v>
      </c>
      <c r="F7377" s="11">
        <v>380.25</v>
      </c>
      <c r="G7377" s="9">
        <v>0</v>
      </c>
      <c r="H7377" s="9">
        <v>1.87490152006481E-2</v>
      </c>
      <c r="I7377" s="9">
        <v>3.7498030401296102E-2</v>
      </c>
      <c r="J7377" s="9">
        <v>0.38400000000000001</v>
      </c>
      <c r="K7377" s="9">
        <v>0.38400000000000001</v>
      </c>
      <c r="L7377" s="9">
        <v>0.38400000000000001</v>
      </c>
      <c r="N7377" s="32">
        <f>IF('System Design'!$F$8=1,'Hourly Demand and Generation'!G7377*'System Design'!$F$21,IF('System Design'!$F$8=2,'Hourly Demand and Generation'!H7377*'System Design'!$F$21,IF('System Design'!$F$8=3,'Hourly Demand and Generation'!I7377*'System Design'!$F$21)))</f>
        <v>18.749015200648053</v>
      </c>
      <c r="O7377" s="32">
        <f>IF('System Design'!$F$8=1,'Hourly Demand and Generation'!J7377*'System Design'!$F$22,IF('System Design'!$F$8=2,'Hourly Demand and Generation'!K7377*'System Design'!$F$22,IF('System Design'!$F$8=3,'Hourly Demand and Generation'!L7377*'System Design'!$F$22)))</f>
        <v>960</v>
      </c>
      <c r="Q7377" s="32">
        <f t="shared" si="1648"/>
        <v>0</v>
      </c>
      <c r="R7377" s="32">
        <f t="shared" si="1651"/>
        <v>5400</v>
      </c>
      <c r="S7377" s="32">
        <f t="shared" si="1652"/>
        <v>0</v>
      </c>
      <c r="T7377" s="32">
        <f t="shared" si="1653"/>
        <v>21600</v>
      </c>
      <c r="U7377" s="32">
        <f t="shared" si="1654"/>
        <v>0</v>
      </c>
      <c r="V7377" s="32">
        <f t="shared" si="1649"/>
        <v>598.49901520064805</v>
      </c>
      <c r="W7377" s="32">
        <f t="shared" si="1655"/>
        <v>598.49901520064805</v>
      </c>
      <c r="X7377" s="32">
        <f t="shared" si="1656"/>
        <v>598.49901520064805</v>
      </c>
    </row>
    <row r="7378" spans="1:24" x14ac:dyDescent="0.25">
      <c r="A7378" s="2"/>
      <c r="B7378" s="2" t="s">
        <v>12</v>
      </c>
      <c r="C7378" s="2">
        <f t="shared" si="1657"/>
        <v>308</v>
      </c>
      <c r="D7378" s="2">
        <f t="shared" si="1658"/>
        <v>6</v>
      </c>
      <c r="E7378" s="2">
        <f t="shared" si="1650"/>
        <v>7374</v>
      </c>
      <c r="F7378" s="11">
        <v>409.5</v>
      </c>
      <c r="G7378" s="9">
        <v>3.7498030401296102E-2</v>
      </c>
      <c r="H7378" s="9">
        <v>5.8590672502025203E-2</v>
      </c>
      <c r="I7378" s="9">
        <v>7.9683314602754296E-2</v>
      </c>
      <c r="J7378" s="9">
        <v>0.38400000000000001</v>
      </c>
      <c r="K7378" s="9">
        <v>0.38400000000000001</v>
      </c>
      <c r="L7378" s="9">
        <v>0.38400000000000001</v>
      </c>
      <c r="N7378" s="32">
        <f>IF('System Design'!$F$8=1,'Hourly Demand and Generation'!G7378*'System Design'!$F$21,IF('System Design'!$F$8=2,'Hourly Demand and Generation'!H7378*'System Design'!$F$21,IF('System Design'!$F$8=3,'Hourly Demand and Generation'!I7378*'System Design'!$F$21)))</f>
        <v>39.841657301377147</v>
      </c>
      <c r="O7378" s="32">
        <f>IF('System Design'!$F$8=1,'Hourly Demand and Generation'!J7378*'System Design'!$F$22,IF('System Design'!$F$8=2,'Hourly Demand and Generation'!K7378*'System Design'!$F$22,IF('System Design'!$F$8=3,'Hourly Demand and Generation'!L7378*'System Design'!$F$22)))</f>
        <v>960</v>
      </c>
      <c r="Q7378" s="32">
        <f t="shared" si="1648"/>
        <v>0</v>
      </c>
      <c r="R7378" s="32">
        <f t="shared" si="1651"/>
        <v>5400</v>
      </c>
      <c r="S7378" s="32">
        <f t="shared" si="1652"/>
        <v>0</v>
      </c>
      <c r="T7378" s="32">
        <f t="shared" si="1653"/>
        <v>21600</v>
      </c>
      <c r="U7378" s="32">
        <f t="shared" si="1654"/>
        <v>0</v>
      </c>
      <c r="V7378" s="32">
        <f t="shared" si="1649"/>
        <v>590.34165730137715</v>
      </c>
      <c r="W7378" s="32">
        <f t="shared" si="1655"/>
        <v>590.34165730137715</v>
      </c>
      <c r="X7378" s="32">
        <f t="shared" si="1656"/>
        <v>590.34165730137715</v>
      </c>
    </row>
    <row r="7379" spans="1:24" x14ac:dyDescent="0.25">
      <c r="A7379" s="2"/>
      <c r="B7379" s="2" t="s">
        <v>12</v>
      </c>
      <c r="C7379" s="2">
        <f t="shared" si="1657"/>
        <v>308</v>
      </c>
      <c r="D7379" s="2">
        <f t="shared" si="1658"/>
        <v>7</v>
      </c>
      <c r="E7379" s="2">
        <f t="shared" si="1650"/>
        <v>7375</v>
      </c>
      <c r="F7379" s="11">
        <v>438.75</v>
      </c>
      <c r="G7379" s="9">
        <v>7.9683314602754296E-2</v>
      </c>
      <c r="H7379" s="9">
        <v>9.8432329803402302E-2</v>
      </c>
      <c r="I7379" s="9">
        <v>0.11718134500405</v>
      </c>
      <c r="J7379" s="9">
        <v>0.432</v>
      </c>
      <c r="K7379" s="9">
        <v>0.432</v>
      </c>
      <c r="L7379" s="9">
        <v>0.432</v>
      </c>
      <c r="N7379" s="32">
        <f>IF('System Design'!$F$8=1,'Hourly Demand and Generation'!G7379*'System Design'!$F$21,IF('System Design'!$F$8=2,'Hourly Demand and Generation'!H7379*'System Design'!$F$21,IF('System Design'!$F$8=3,'Hourly Demand and Generation'!I7379*'System Design'!$F$21)))</f>
        <v>58.590672502025001</v>
      </c>
      <c r="O7379" s="32">
        <f>IF('System Design'!$F$8=1,'Hourly Demand and Generation'!J7379*'System Design'!$F$22,IF('System Design'!$F$8=2,'Hourly Demand and Generation'!K7379*'System Design'!$F$22,IF('System Design'!$F$8=3,'Hourly Demand and Generation'!L7379*'System Design'!$F$22)))</f>
        <v>1080</v>
      </c>
      <c r="Q7379" s="32">
        <f t="shared" si="1648"/>
        <v>0</v>
      </c>
      <c r="R7379" s="32">
        <f t="shared" si="1651"/>
        <v>5400</v>
      </c>
      <c r="S7379" s="32">
        <f t="shared" si="1652"/>
        <v>0</v>
      </c>
      <c r="T7379" s="32">
        <f t="shared" si="1653"/>
        <v>21600</v>
      </c>
      <c r="U7379" s="32">
        <f t="shared" si="1654"/>
        <v>0</v>
      </c>
      <c r="V7379" s="32">
        <f t="shared" si="1649"/>
        <v>699.84067250202497</v>
      </c>
      <c r="W7379" s="32">
        <f t="shared" si="1655"/>
        <v>699.84067250202497</v>
      </c>
      <c r="X7379" s="32">
        <f t="shared" si="1656"/>
        <v>699.84067250202497</v>
      </c>
    </row>
    <row r="7380" spans="1:24" x14ac:dyDescent="0.25">
      <c r="A7380" s="2"/>
      <c r="B7380" s="2" t="s">
        <v>12</v>
      </c>
      <c r="C7380" s="2">
        <f t="shared" si="1657"/>
        <v>308</v>
      </c>
      <c r="D7380" s="2">
        <f t="shared" si="1658"/>
        <v>8</v>
      </c>
      <c r="E7380" s="2">
        <f t="shared" si="1650"/>
        <v>7376</v>
      </c>
      <c r="F7380" s="11">
        <v>468</v>
      </c>
      <c r="G7380" s="9">
        <v>0.15467937540534701</v>
      </c>
      <c r="H7380" s="9">
        <v>0.17577201750607599</v>
      </c>
      <c r="I7380" s="9">
        <v>0.19686465960680499</v>
      </c>
      <c r="J7380" s="9">
        <v>0.432</v>
      </c>
      <c r="K7380" s="9">
        <v>0.432</v>
      </c>
      <c r="L7380" s="9">
        <v>0.432</v>
      </c>
      <c r="N7380" s="32">
        <f>IF('System Design'!$F$8=1,'Hourly Demand and Generation'!G7380*'System Design'!$F$21,IF('System Design'!$F$8=2,'Hourly Demand and Generation'!H7380*'System Design'!$F$21,IF('System Design'!$F$8=3,'Hourly Demand and Generation'!I7380*'System Design'!$F$21)))</f>
        <v>98.432329803402496</v>
      </c>
      <c r="O7380" s="32">
        <f>IF('System Design'!$F$8=1,'Hourly Demand and Generation'!J7380*'System Design'!$F$22,IF('System Design'!$F$8=2,'Hourly Demand and Generation'!K7380*'System Design'!$F$22,IF('System Design'!$F$8=3,'Hourly Demand and Generation'!L7380*'System Design'!$F$22)))</f>
        <v>1080</v>
      </c>
      <c r="Q7380" s="32">
        <f t="shared" si="1648"/>
        <v>0</v>
      </c>
      <c r="R7380" s="32">
        <f t="shared" si="1651"/>
        <v>5400</v>
      </c>
      <c r="S7380" s="32">
        <f t="shared" si="1652"/>
        <v>0</v>
      </c>
      <c r="T7380" s="32">
        <f t="shared" si="1653"/>
        <v>21600</v>
      </c>
      <c r="U7380" s="32">
        <f t="shared" si="1654"/>
        <v>0</v>
      </c>
      <c r="V7380" s="32">
        <f t="shared" si="1649"/>
        <v>710.43232980340258</v>
      </c>
      <c r="W7380" s="32">
        <f t="shared" si="1655"/>
        <v>710.43232980340258</v>
      </c>
      <c r="X7380" s="32">
        <f t="shared" si="1656"/>
        <v>710.43232980340258</v>
      </c>
    </row>
    <row r="7381" spans="1:24" x14ac:dyDescent="0.25">
      <c r="A7381" s="2"/>
      <c r="B7381" s="2" t="s">
        <v>12</v>
      </c>
      <c r="C7381" s="2">
        <f t="shared" si="1657"/>
        <v>308</v>
      </c>
      <c r="D7381" s="2">
        <f t="shared" si="1658"/>
        <v>9</v>
      </c>
      <c r="E7381" s="2">
        <f t="shared" si="1650"/>
        <v>7377</v>
      </c>
      <c r="F7381" s="11">
        <v>468</v>
      </c>
      <c r="G7381" s="9">
        <v>0.234362690008101</v>
      </c>
      <c r="H7381" s="9">
        <v>0.25311170520874898</v>
      </c>
      <c r="I7381" s="9">
        <v>0.27186072040939702</v>
      </c>
      <c r="J7381" s="9">
        <v>0.38400000000000001</v>
      </c>
      <c r="K7381" s="9">
        <v>0.38400000000000001</v>
      </c>
      <c r="L7381" s="9">
        <v>0.38400000000000001</v>
      </c>
      <c r="N7381" s="32">
        <f>IF('System Design'!$F$8=1,'Hourly Demand and Generation'!G7381*'System Design'!$F$21,IF('System Design'!$F$8=2,'Hourly Demand and Generation'!H7381*'System Design'!$F$21,IF('System Design'!$F$8=3,'Hourly Demand and Generation'!I7381*'System Design'!$F$21)))</f>
        <v>135.9303602046985</v>
      </c>
      <c r="O7381" s="32">
        <f>IF('System Design'!$F$8=1,'Hourly Demand and Generation'!J7381*'System Design'!$F$22,IF('System Design'!$F$8=2,'Hourly Demand and Generation'!K7381*'System Design'!$F$22,IF('System Design'!$F$8=3,'Hourly Demand and Generation'!L7381*'System Design'!$F$22)))</f>
        <v>960</v>
      </c>
      <c r="Q7381" s="32">
        <f t="shared" si="1648"/>
        <v>0</v>
      </c>
      <c r="R7381" s="32">
        <f t="shared" si="1651"/>
        <v>5400</v>
      </c>
      <c r="S7381" s="32">
        <f t="shared" si="1652"/>
        <v>0</v>
      </c>
      <c r="T7381" s="32">
        <f t="shared" si="1653"/>
        <v>21600</v>
      </c>
      <c r="U7381" s="32">
        <f t="shared" si="1654"/>
        <v>0</v>
      </c>
      <c r="V7381" s="32">
        <f t="shared" si="1649"/>
        <v>627.93036020469845</v>
      </c>
      <c r="W7381" s="32">
        <f t="shared" si="1655"/>
        <v>627.93036020469845</v>
      </c>
      <c r="X7381" s="32">
        <f t="shared" si="1656"/>
        <v>627.93036020469845</v>
      </c>
    </row>
    <row r="7382" spans="1:24" x14ac:dyDescent="0.25">
      <c r="A7382" s="2"/>
      <c r="B7382" s="2" t="s">
        <v>12</v>
      </c>
      <c r="C7382" s="2">
        <f t="shared" si="1657"/>
        <v>308</v>
      </c>
      <c r="D7382" s="2">
        <f t="shared" si="1658"/>
        <v>10</v>
      </c>
      <c r="E7382" s="2">
        <f t="shared" si="1650"/>
        <v>7378</v>
      </c>
      <c r="F7382" s="11">
        <v>456.3</v>
      </c>
      <c r="G7382" s="9">
        <v>0.31404600461085502</v>
      </c>
      <c r="H7382" s="9">
        <v>0.332795019811503</v>
      </c>
      <c r="I7382" s="9">
        <v>0.35154403501215098</v>
      </c>
      <c r="J7382" s="9">
        <v>0.432</v>
      </c>
      <c r="K7382" s="9">
        <v>0.432</v>
      </c>
      <c r="L7382" s="9">
        <v>0.432</v>
      </c>
      <c r="N7382" s="32">
        <f>IF('System Design'!$F$8=1,'Hourly Demand and Generation'!G7382*'System Design'!$F$21,IF('System Design'!$F$8=2,'Hourly Demand and Generation'!H7382*'System Design'!$F$21,IF('System Design'!$F$8=3,'Hourly Demand and Generation'!I7382*'System Design'!$F$21)))</f>
        <v>175.77201750607549</v>
      </c>
      <c r="O7382" s="32">
        <f>IF('System Design'!$F$8=1,'Hourly Demand and Generation'!J7382*'System Design'!$F$22,IF('System Design'!$F$8=2,'Hourly Demand and Generation'!K7382*'System Design'!$F$22,IF('System Design'!$F$8=3,'Hourly Demand and Generation'!L7382*'System Design'!$F$22)))</f>
        <v>1080</v>
      </c>
      <c r="Q7382" s="32">
        <f t="shared" si="1648"/>
        <v>0</v>
      </c>
      <c r="R7382" s="32">
        <f t="shared" si="1651"/>
        <v>5400</v>
      </c>
      <c r="S7382" s="32">
        <f t="shared" si="1652"/>
        <v>0</v>
      </c>
      <c r="T7382" s="32">
        <f t="shared" si="1653"/>
        <v>21600</v>
      </c>
      <c r="U7382" s="32">
        <f t="shared" si="1654"/>
        <v>0</v>
      </c>
      <c r="V7382" s="32">
        <f t="shared" si="1649"/>
        <v>799.47201750607542</v>
      </c>
      <c r="W7382" s="32">
        <f t="shared" si="1655"/>
        <v>799.47201750607542</v>
      </c>
      <c r="X7382" s="32">
        <f t="shared" si="1656"/>
        <v>799.47201750607542</v>
      </c>
    </row>
    <row r="7383" spans="1:24" x14ac:dyDescent="0.25">
      <c r="A7383" s="2"/>
      <c r="B7383" s="2" t="s">
        <v>12</v>
      </c>
      <c r="C7383" s="2">
        <f t="shared" si="1657"/>
        <v>308</v>
      </c>
      <c r="D7383" s="2">
        <f t="shared" si="1658"/>
        <v>11</v>
      </c>
      <c r="E7383" s="2">
        <f t="shared" si="1650"/>
        <v>7379</v>
      </c>
      <c r="F7383" s="11">
        <v>450.45</v>
      </c>
      <c r="G7383" s="9">
        <v>0.38904206541344699</v>
      </c>
      <c r="H7383" s="9">
        <v>0.41013470751417602</v>
      </c>
      <c r="I7383" s="9">
        <v>0.431227349614905</v>
      </c>
      <c r="J7383" s="9">
        <v>0.38400000000000001</v>
      </c>
      <c r="K7383" s="9">
        <v>0.38400000000000001</v>
      </c>
      <c r="L7383" s="9">
        <v>0.38400000000000001</v>
      </c>
      <c r="N7383" s="32">
        <f>IF('System Design'!$F$8=1,'Hourly Demand and Generation'!G7383*'System Design'!$F$21,IF('System Design'!$F$8=2,'Hourly Demand and Generation'!H7383*'System Design'!$F$21,IF('System Design'!$F$8=3,'Hourly Demand and Generation'!I7383*'System Design'!$F$21)))</f>
        <v>215.6136748074525</v>
      </c>
      <c r="O7383" s="32">
        <f>IF('System Design'!$F$8=1,'Hourly Demand and Generation'!J7383*'System Design'!$F$22,IF('System Design'!$F$8=2,'Hourly Demand and Generation'!K7383*'System Design'!$F$22,IF('System Design'!$F$8=3,'Hourly Demand and Generation'!L7383*'System Design'!$F$22)))</f>
        <v>960</v>
      </c>
      <c r="Q7383" s="32">
        <f t="shared" si="1648"/>
        <v>0</v>
      </c>
      <c r="R7383" s="32">
        <f t="shared" si="1651"/>
        <v>5400</v>
      </c>
      <c r="S7383" s="32">
        <f t="shared" si="1652"/>
        <v>0</v>
      </c>
      <c r="T7383" s="32">
        <f t="shared" si="1653"/>
        <v>21600</v>
      </c>
      <c r="U7383" s="32">
        <f t="shared" si="1654"/>
        <v>0</v>
      </c>
      <c r="V7383" s="32">
        <f t="shared" si="1649"/>
        <v>725.16367480745248</v>
      </c>
      <c r="W7383" s="32">
        <f t="shared" si="1655"/>
        <v>725.16367480745248</v>
      </c>
      <c r="X7383" s="32">
        <f t="shared" si="1656"/>
        <v>725.16367480745248</v>
      </c>
    </row>
    <row r="7384" spans="1:24" x14ac:dyDescent="0.25">
      <c r="A7384" s="2"/>
      <c r="B7384" s="2" t="s">
        <v>12</v>
      </c>
      <c r="C7384" s="2">
        <f t="shared" si="1657"/>
        <v>308</v>
      </c>
      <c r="D7384" s="2">
        <f t="shared" si="1658"/>
        <v>12</v>
      </c>
      <c r="E7384" s="2">
        <f t="shared" si="1650"/>
        <v>7380</v>
      </c>
      <c r="F7384" s="11">
        <v>450.45</v>
      </c>
      <c r="G7384" s="9">
        <v>0.46872538001620101</v>
      </c>
      <c r="H7384" s="9">
        <v>0.46872538001620101</v>
      </c>
      <c r="I7384" s="9">
        <v>0.46872538001620101</v>
      </c>
      <c r="J7384" s="9">
        <v>0.36</v>
      </c>
      <c r="K7384" s="9">
        <v>0.36</v>
      </c>
      <c r="L7384" s="9">
        <v>0.36</v>
      </c>
      <c r="N7384" s="32">
        <f>IF('System Design'!$F$8=1,'Hourly Demand and Generation'!G7384*'System Design'!$F$21,IF('System Design'!$F$8=2,'Hourly Demand and Generation'!H7384*'System Design'!$F$21,IF('System Design'!$F$8=3,'Hourly Demand and Generation'!I7384*'System Design'!$F$21)))</f>
        <v>234.36269000810051</v>
      </c>
      <c r="O7384" s="32">
        <f>IF('System Design'!$F$8=1,'Hourly Demand and Generation'!J7384*'System Design'!$F$22,IF('System Design'!$F$8=2,'Hourly Demand and Generation'!K7384*'System Design'!$F$22,IF('System Design'!$F$8=3,'Hourly Demand and Generation'!L7384*'System Design'!$F$22)))</f>
        <v>900</v>
      </c>
      <c r="Q7384" s="32">
        <f t="shared" si="1648"/>
        <v>0</v>
      </c>
      <c r="R7384" s="32">
        <f t="shared" si="1651"/>
        <v>5400</v>
      </c>
      <c r="S7384" s="32">
        <f t="shared" si="1652"/>
        <v>0</v>
      </c>
      <c r="T7384" s="32">
        <f t="shared" si="1653"/>
        <v>21600</v>
      </c>
      <c r="U7384" s="32">
        <f t="shared" si="1654"/>
        <v>0</v>
      </c>
      <c r="V7384" s="32">
        <f t="shared" si="1649"/>
        <v>683.91269000810053</v>
      </c>
      <c r="W7384" s="32">
        <f t="shared" si="1655"/>
        <v>683.91269000810053</v>
      </c>
      <c r="X7384" s="32">
        <f t="shared" si="1656"/>
        <v>683.91269000810053</v>
      </c>
    </row>
    <row r="7385" spans="1:24" x14ac:dyDescent="0.25">
      <c r="A7385" s="2"/>
      <c r="B7385" s="2" t="s">
        <v>12</v>
      </c>
      <c r="C7385" s="2">
        <f t="shared" si="1657"/>
        <v>308</v>
      </c>
      <c r="D7385" s="2">
        <f t="shared" si="1658"/>
        <v>13</v>
      </c>
      <c r="E7385" s="2">
        <f t="shared" si="1650"/>
        <v>7381</v>
      </c>
      <c r="F7385" s="11">
        <v>468</v>
      </c>
      <c r="G7385" s="9">
        <v>0.38904206541344699</v>
      </c>
      <c r="H7385" s="9">
        <v>0.41013470751417602</v>
      </c>
      <c r="I7385" s="9">
        <v>0.431227349614905</v>
      </c>
      <c r="J7385" s="9">
        <v>0.38400000000000001</v>
      </c>
      <c r="K7385" s="9">
        <v>0.38400000000000001</v>
      </c>
      <c r="L7385" s="9">
        <v>0.38400000000000001</v>
      </c>
      <c r="N7385" s="32">
        <f>IF('System Design'!$F$8=1,'Hourly Demand and Generation'!G7385*'System Design'!$F$21,IF('System Design'!$F$8=2,'Hourly Demand and Generation'!H7385*'System Design'!$F$21,IF('System Design'!$F$8=3,'Hourly Demand and Generation'!I7385*'System Design'!$F$21)))</f>
        <v>215.6136748074525</v>
      </c>
      <c r="O7385" s="32">
        <f>IF('System Design'!$F$8=1,'Hourly Demand and Generation'!J7385*'System Design'!$F$22,IF('System Design'!$F$8=2,'Hourly Demand and Generation'!K7385*'System Design'!$F$22,IF('System Design'!$F$8=3,'Hourly Demand and Generation'!L7385*'System Design'!$F$22)))</f>
        <v>960</v>
      </c>
      <c r="Q7385" s="32">
        <f t="shared" si="1648"/>
        <v>0</v>
      </c>
      <c r="R7385" s="32">
        <f t="shared" si="1651"/>
        <v>5400</v>
      </c>
      <c r="S7385" s="32">
        <f t="shared" si="1652"/>
        <v>0</v>
      </c>
      <c r="T7385" s="32">
        <f t="shared" si="1653"/>
        <v>21600</v>
      </c>
      <c r="U7385" s="32">
        <f t="shared" si="1654"/>
        <v>0</v>
      </c>
      <c r="V7385" s="32">
        <f t="shared" si="1649"/>
        <v>707.61367480745253</v>
      </c>
      <c r="W7385" s="32">
        <f t="shared" si="1655"/>
        <v>707.61367480745253</v>
      </c>
      <c r="X7385" s="32">
        <f t="shared" si="1656"/>
        <v>707.61367480745253</v>
      </c>
    </row>
    <row r="7386" spans="1:24" x14ac:dyDescent="0.25">
      <c r="A7386" s="2"/>
      <c r="B7386" s="2" t="s">
        <v>12</v>
      </c>
      <c r="C7386" s="2">
        <f t="shared" si="1657"/>
        <v>308</v>
      </c>
      <c r="D7386" s="2">
        <f t="shared" si="1658"/>
        <v>14</v>
      </c>
      <c r="E7386" s="2">
        <f t="shared" si="1650"/>
        <v>7382</v>
      </c>
      <c r="F7386" s="11">
        <v>468</v>
      </c>
      <c r="G7386" s="9">
        <v>0.31404600461085502</v>
      </c>
      <c r="H7386" s="9">
        <v>0.332795019811503</v>
      </c>
      <c r="I7386" s="9">
        <v>0.35154403501215098</v>
      </c>
      <c r="J7386" s="9">
        <v>0.40799999999999997</v>
      </c>
      <c r="K7386" s="9">
        <v>0.40799999999999997</v>
      </c>
      <c r="L7386" s="9">
        <v>0.40799999999999997</v>
      </c>
      <c r="N7386" s="32">
        <f>IF('System Design'!$F$8=1,'Hourly Demand and Generation'!G7386*'System Design'!$F$21,IF('System Design'!$F$8=2,'Hourly Demand and Generation'!H7386*'System Design'!$F$21,IF('System Design'!$F$8=3,'Hourly Demand and Generation'!I7386*'System Design'!$F$21)))</f>
        <v>175.77201750607549</v>
      </c>
      <c r="O7386" s="32">
        <f>IF('System Design'!$F$8=1,'Hourly Demand and Generation'!J7386*'System Design'!$F$22,IF('System Design'!$F$8=2,'Hourly Demand and Generation'!K7386*'System Design'!$F$22,IF('System Design'!$F$8=3,'Hourly Demand and Generation'!L7386*'System Design'!$F$22)))</f>
        <v>1019.9999999999999</v>
      </c>
      <c r="Q7386" s="32">
        <f t="shared" si="1648"/>
        <v>0</v>
      </c>
      <c r="R7386" s="32">
        <f t="shared" si="1651"/>
        <v>5400</v>
      </c>
      <c r="S7386" s="32">
        <f t="shared" si="1652"/>
        <v>0</v>
      </c>
      <c r="T7386" s="32">
        <f t="shared" si="1653"/>
        <v>21600</v>
      </c>
      <c r="U7386" s="32">
        <f t="shared" si="1654"/>
        <v>0</v>
      </c>
      <c r="V7386" s="32">
        <f t="shared" si="1649"/>
        <v>727.77201750607537</v>
      </c>
      <c r="W7386" s="32">
        <f t="shared" si="1655"/>
        <v>727.77201750607537</v>
      </c>
      <c r="X7386" s="32">
        <f t="shared" si="1656"/>
        <v>727.77201750607537</v>
      </c>
    </row>
    <row r="7387" spans="1:24" x14ac:dyDescent="0.25">
      <c r="A7387" s="2"/>
      <c r="B7387" s="2" t="s">
        <v>12</v>
      </c>
      <c r="C7387" s="2">
        <f t="shared" si="1657"/>
        <v>308</v>
      </c>
      <c r="D7387" s="2">
        <f t="shared" si="1658"/>
        <v>15</v>
      </c>
      <c r="E7387" s="2">
        <f t="shared" si="1650"/>
        <v>7383</v>
      </c>
      <c r="F7387" s="11">
        <v>497.25</v>
      </c>
      <c r="G7387" s="9">
        <v>0.234362690008101</v>
      </c>
      <c r="H7387" s="9">
        <v>0.25311170520874898</v>
      </c>
      <c r="I7387" s="9">
        <v>0.27186072040939702</v>
      </c>
      <c r="J7387" s="9">
        <v>0.432</v>
      </c>
      <c r="K7387" s="9">
        <v>0.432</v>
      </c>
      <c r="L7387" s="9">
        <v>0.432</v>
      </c>
      <c r="N7387" s="32">
        <f>IF('System Design'!$F$8=1,'Hourly Demand and Generation'!G7387*'System Design'!$F$21,IF('System Design'!$F$8=2,'Hourly Demand and Generation'!H7387*'System Design'!$F$21,IF('System Design'!$F$8=3,'Hourly Demand and Generation'!I7387*'System Design'!$F$21)))</f>
        <v>135.9303602046985</v>
      </c>
      <c r="O7387" s="32">
        <f>IF('System Design'!$F$8=1,'Hourly Demand and Generation'!J7387*'System Design'!$F$22,IF('System Design'!$F$8=2,'Hourly Demand and Generation'!K7387*'System Design'!$F$22,IF('System Design'!$F$8=3,'Hourly Demand and Generation'!L7387*'System Design'!$F$22)))</f>
        <v>1080</v>
      </c>
      <c r="Q7387" s="32">
        <f t="shared" si="1648"/>
        <v>0</v>
      </c>
      <c r="R7387" s="32">
        <f t="shared" si="1651"/>
        <v>5400</v>
      </c>
      <c r="S7387" s="32">
        <f t="shared" si="1652"/>
        <v>0</v>
      </c>
      <c r="T7387" s="32">
        <f t="shared" si="1653"/>
        <v>21600</v>
      </c>
      <c r="U7387" s="32">
        <f t="shared" si="1654"/>
        <v>0</v>
      </c>
      <c r="V7387" s="32">
        <f t="shared" si="1649"/>
        <v>718.68036020469845</v>
      </c>
      <c r="W7387" s="32">
        <f t="shared" si="1655"/>
        <v>718.68036020469845</v>
      </c>
      <c r="X7387" s="32">
        <f t="shared" si="1656"/>
        <v>718.68036020469845</v>
      </c>
    </row>
    <row r="7388" spans="1:24" x14ac:dyDescent="0.25">
      <c r="A7388" s="2"/>
      <c r="B7388" s="2" t="s">
        <v>12</v>
      </c>
      <c r="C7388" s="2">
        <f t="shared" si="1657"/>
        <v>308</v>
      </c>
      <c r="D7388" s="2">
        <f t="shared" si="1658"/>
        <v>16</v>
      </c>
      <c r="E7388" s="2">
        <f t="shared" si="1650"/>
        <v>7384</v>
      </c>
      <c r="F7388" s="11">
        <v>526.5</v>
      </c>
      <c r="G7388" s="9">
        <v>0.15467937540534701</v>
      </c>
      <c r="H7388" s="9">
        <v>0.17577201750607599</v>
      </c>
      <c r="I7388" s="9">
        <v>0.19686465960680499</v>
      </c>
      <c r="J7388" s="9">
        <v>0.432</v>
      </c>
      <c r="K7388" s="9">
        <v>0.432</v>
      </c>
      <c r="L7388" s="9">
        <v>0.432</v>
      </c>
      <c r="N7388" s="32">
        <f>IF('System Design'!$F$8=1,'Hourly Demand and Generation'!G7388*'System Design'!$F$21,IF('System Design'!$F$8=2,'Hourly Demand and Generation'!H7388*'System Design'!$F$21,IF('System Design'!$F$8=3,'Hourly Demand and Generation'!I7388*'System Design'!$F$21)))</f>
        <v>98.432329803402496</v>
      </c>
      <c r="O7388" s="32">
        <f>IF('System Design'!$F$8=1,'Hourly Demand and Generation'!J7388*'System Design'!$F$22,IF('System Design'!$F$8=2,'Hourly Demand and Generation'!K7388*'System Design'!$F$22,IF('System Design'!$F$8=3,'Hourly Demand and Generation'!L7388*'System Design'!$F$22)))</f>
        <v>1080</v>
      </c>
      <c r="Q7388" s="32">
        <f t="shared" si="1648"/>
        <v>0</v>
      </c>
      <c r="R7388" s="32">
        <f t="shared" si="1651"/>
        <v>5400</v>
      </c>
      <c r="S7388" s="32">
        <f t="shared" si="1652"/>
        <v>0</v>
      </c>
      <c r="T7388" s="32">
        <f t="shared" si="1653"/>
        <v>21600</v>
      </c>
      <c r="U7388" s="32">
        <f t="shared" si="1654"/>
        <v>0</v>
      </c>
      <c r="V7388" s="32">
        <f t="shared" si="1649"/>
        <v>651.93232980340258</v>
      </c>
      <c r="W7388" s="32">
        <f t="shared" si="1655"/>
        <v>651.93232980340258</v>
      </c>
      <c r="X7388" s="32">
        <f t="shared" si="1656"/>
        <v>651.93232980340258</v>
      </c>
    </row>
    <row r="7389" spans="1:24" x14ac:dyDescent="0.25">
      <c r="A7389" s="2"/>
      <c r="B7389" s="2" t="s">
        <v>12</v>
      </c>
      <c r="C7389" s="2">
        <f t="shared" si="1657"/>
        <v>308</v>
      </c>
      <c r="D7389" s="2">
        <f t="shared" si="1658"/>
        <v>17</v>
      </c>
      <c r="E7389" s="2">
        <f t="shared" si="1650"/>
        <v>7385</v>
      </c>
      <c r="F7389" s="11">
        <v>555.75</v>
      </c>
      <c r="G7389" s="9">
        <v>7.9683314602754296E-2</v>
      </c>
      <c r="H7389" s="9">
        <v>9.8432329803402302E-2</v>
      </c>
      <c r="I7389" s="9">
        <v>0.11718134500405</v>
      </c>
      <c r="J7389" s="9">
        <v>0.48</v>
      </c>
      <c r="K7389" s="9">
        <v>0.48</v>
      </c>
      <c r="L7389" s="9">
        <v>0.48</v>
      </c>
      <c r="N7389" s="32">
        <f>IF('System Design'!$F$8=1,'Hourly Demand and Generation'!G7389*'System Design'!$F$21,IF('System Design'!$F$8=2,'Hourly Demand and Generation'!H7389*'System Design'!$F$21,IF('System Design'!$F$8=3,'Hourly Demand and Generation'!I7389*'System Design'!$F$21)))</f>
        <v>58.590672502025001</v>
      </c>
      <c r="O7389" s="32">
        <f>IF('System Design'!$F$8=1,'Hourly Demand and Generation'!J7389*'System Design'!$F$22,IF('System Design'!$F$8=2,'Hourly Demand and Generation'!K7389*'System Design'!$F$22,IF('System Design'!$F$8=3,'Hourly Demand and Generation'!L7389*'System Design'!$F$22)))</f>
        <v>1200</v>
      </c>
      <c r="Q7389" s="32">
        <f t="shared" si="1648"/>
        <v>0</v>
      </c>
      <c r="R7389" s="32">
        <f t="shared" si="1651"/>
        <v>5400</v>
      </c>
      <c r="S7389" s="32">
        <f t="shared" si="1652"/>
        <v>0</v>
      </c>
      <c r="T7389" s="32">
        <f t="shared" si="1653"/>
        <v>21600</v>
      </c>
      <c r="U7389" s="32">
        <f t="shared" si="1654"/>
        <v>0</v>
      </c>
      <c r="V7389" s="32">
        <f t="shared" si="1649"/>
        <v>702.84067250202497</v>
      </c>
      <c r="W7389" s="32">
        <f t="shared" si="1655"/>
        <v>702.84067250202497</v>
      </c>
      <c r="X7389" s="32">
        <f t="shared" si="1656"/>
        <v>702.84067250202497</v>
      </c>
    </row>
    <row r="7390" spans="1:24" x14ac:dyDescent="0.25">
      <c r="A7390" s="2"/>
      <c r="B7390" s="2" t="s">
        <v>12</v>
      </c>
      <c r="C7390" s="2">
        <f t="shared" si="1657"/>
        <v>308</v>
      </c>
      <c r="D7390" s="2">
        <f t="shared" si="1658"/>
        <v>18</v>
      </c>
      <c r="E7390" s="2">
        <f t="shared" si="1650"/>
        <v>7386</v>
      </c>
      <c r="F7390" s="11">
        <v>585</v>
      </c>
      <c r="G7390" s="9">
        <v>3.7498030401296102E-2</v>
      </c>
      <c r="H7390" s="9">
        <v>5.8590672502025203E-2</v>
      </c>
      <c r="I7390" s="9">
        <v>7.9683314602754296E-2</v>
      </c>
      <c r="J7390" s="9">
        <v>0.45600000000000002</v>
      </c>
      <c r="K7390" s="9">
        <v>0.45600000000000002</v>
      </c>
      <c r="L7390" s="9">
        <v>0.45600000000000002</v>
      </c>
      <c r="N7390" s="32">
        <f>IF('System Design'!$F$8=1,'Hourly Demand and Generation'!G7390*'System Design'!$F$21,IF('System Design'!$F$8=2,'Hourly Demand and Generation'!H7390*'System Design'!$F$21,IF('System Design'!$F$8=3,'Hourly Demand and Generation'!I7390*'System Design'!$F$21)))</f>
        <v>39.841657301377147</v>
      </c>
      <c r="O7390" s="32">
        <f>IF('System Design'!$F$8=1,'Hourly Demand and Generation'!J7390*'System Design'!$F$22,IF('System Design'!$F$8=2,'Hourly Demand and Generation'!K7390*'System Design'!$F$22,IF('System Design'!$F$8=3,'Hourly Demand and Generation'!L7390*'System Design'!$F$22)))</f>
        <v>1140</v>
      </c>
      <c r="Q7390" s="32">
        <f t="shared" si="1648"/>
        <v>0</v>
      </c>
      <c r="R7390" s="32">
        <f t="shared" si="1651"/>
        <v>5400</v>
      </c>
      <c r="S7390" s="32">
        <f t="shared" si="1652"/>
        <v>0</v>
      </c>
      <c r="T7390" s="32">
        <f t="shared" si="1653"/>
        <v>21600</v>
      </c>
      <c r="U7390" s="32">
        <f t="shared" si="1654"/>
        <v>0</v>
      </c>
      <c r="V7390" s="32">
        <f t="shared" si="1649"/>
        <v>594.84165730137715</v>
      </c>
      <c r="W7390" s="32">
        <f t="shared" si="1655"/>
        <v>594.84165730137715</v>
      </c>
      <c r="X7390" s="32">
        <f t="shared" si="1656"/>
        <v>594.84165730137715</v>
      </c>
    </row>
    <row r="7391" spans="1:24" x14ac:dyDescent="0.25">
      <c r="A7391" s="2"/>
      <c r="B7391" s="2" t="s">
        <v>12</v>
      </c>
      <c r="C7391" s="2">
        <f t="shared" si="1657"/>
        <v>308</v>
      </c>
      <c r="D7391" s="2">
        <f t="shared" si="1658"/>
        <v>19</v>
      </c>
      <c r="E7391" s="2">
        <f t="shared" si="1650"/>
        <v>7387</v>
      </c>
      <c r="F7391" s="11">
        <v>567.45000000000005</v>
      </c>
      <c r="G7391" s="9">
        <v>0</v>
      </c>
      <c r="H7391" s="9">
        <v>1.87490152006481E-2</v>
      </c>
      <c r="I7391" s="9">
        <v>3.7498030401296102E-2</v>
      </c>
      <c r="J7391" s="9">
        <v>0.432</v>
      </c>
      <c r="K7391" s="9">
        <v>0.432</v>
      </c>
      <c r="L7391" s="9">
        <v>0.432</v>
      </c>
      <c r="N7391" s="32">
        <f>IF('System Design'!$F$8=1,'Hourly Demand and Generation'!G7391*'System Design'!$F$21,IF('System Design'!$F$8=2,'Hourly Demand and Generation'!H7391*'System Design'!$F$21,IF('System Design'!$F$8=3,'Hourly Demand and Generation'!I7391*'System Design'!$F$21)))</f>
        <v>18.749015200648053</v>
      </c>
      <c r="O7391" s="32">
        <f>IF('System Design'!$F$8=1,'Hourly Demand and Generation'!J7391*'System Design'!$F$22,IF('System Design'!$F$8=2,'Hourly Demand and Generation'!K7391*'System Design'!$F$22,IF('System Design'!$F$8=3,'Hourly Demand and Generation'!L7391*'System Design'!$F$22)))</f>
        <v>1080</v>
      </c>
      <c r="Q7391" s="32">
        <f t="shared" si="1648"/>
        <v>0</v>
      </c>
      <c r="R7391" s="32">
        <f t="shared" si="1651"/>
        <v>5400</v>
      </c>
      <c r="S7391" s="32">
        <f t="shared" si="1652"/>
        <v>0</v>
      </c>
      <c r="T7391" s="32">
        <f t="shared" si="1653"/>
        <v>21600</v>
      </c>
      <c r="U7391" s="32">
        <f t="shared" si="1654"/>
        <v>0</v>
      </c>
      <c r="V7391" s="32">
        <f t="shared" si="1649"/>
        <v>531.299015200648</v>
      </c>
      <c r="W7391" s="32">
        <f t="shared" si="1655"/>
        <v>531.299015200648</v>
      </c>
      <c r="X7391" s="32">
        <f t="shared" si="1656"/>
        <v>531.299015200648</v>
      </c>
    </row>
    <row r="7392" spans="1:24" x14ac:dyDescent="0.25">
      <c r="A7392" s="2"/>
      <c r="B7392" s="2" t="s">
        <v>12</v>
      </c>
      <c r="C7392" s="2">
        <f t="shared" si="1657"/>
        <v>308</v>
      </c>
      <c r="D7392" s="2">
        <f t="shared" si="1658"/>
        <v>20</v>
      </c>
      <c r="E7392" s="2">
        <f t="shared" si="1650"/>
        <v>7388</v>
      </c>
      <c r="F7392" s="11">
        <v>555.75</v>
      </c>
      <c r="G7392" s="9">
        <v>0</v>
      </c>
      <c r="H7392" s="9">
        <v>0</v>
      </c>
      <c r="I7392" s="9">
        <v>0</v>
      </c>
      <c r="J7392" s="9">
        <v>0.432</v>
      </c>
      <c r="K7392" s="9">
        <v>0.432</v>
      </c>
      <c r="L7392" s="9">
        <v>0.432</v>
      </c>
      <c r="N7392" s="32">
        <f>IF('System Design'!$F$8=1,'Hourly Demand and Generation'!G7392*'System Design'!$F$21,IF('System Design'!$F$8=2,'Hourly Demand and Generation'!H7392*'System Design'!$F$21,IF('System Design'!$F$8=3,'Hourly Demand and Generation'!I7392*'System Design'!$F$21)))</f>
        <v>0</v>
      </c>
      <c r="O7392" s="32">
        <f>IF('System Design'!$F$8=1,'Hourly Demand and Generation'!J7392*'System Design'!$F$22,IF('System Design'!$F$8=2,'Hourly Demand and Generation'!K7392*'System Design'!$F$22,IF('System Design'!$F$8=3,'Hourly Demand and Generation'!L7392*'System Design'!$F$22)))</f>
        <v>1080</v>
      </c>
      <c r="Q7392" s="32">
        <f t="shared" si="1648"/>
        <v>0</v>
      </c>
      <c r="R7392" s="32">
        <f t="shared" si="1651"/>
        <v>5400</v>
      </c>
      <c r="S7392" s="32">
        <f t="shared" si="1652"/>
        <v>0</v>
      </c>
      <c r="T7392" s="32">
        <f t="shared" si="1653"/>
        <v>21600</v>
      </c>
      <c r="U7392" s="32">
        <f t="shared" si="1654"/>
        <v>0</v>
      </c>
      <c r="V7392" s="32">
        <f t="shared" si="1649"/>
        <v>524.25</v>
      </c>
      <c r="W7392" s="32">
        <f t="shared" si="1655"/>
        <v>524.25</v>
      </c>
      <c r="X7392" s="32">
        <f t="shared" si="1656"/>
        <v>524.25</v>
      </c>
    </row>
    <row r="7393" spans="1:24" x14ac:dyDescent="0.25">
      <c r="A7393" s="2"/>
      <c r="B7393" s="2" t="s">
        <v>12</v>
      </c>
      <c r="C7393" s="2">
        <f t="shared" si="1657"/>
        <v>308</v>
      </c>
      <c r="D7393" s="2">
        <f t="shared" si="1658"/>
        <v>21</v>
      </c>
      <c r="E7393" s="2">
        <f t="shared" si="1650"/>
        <v>7389</v>
      </c>
      <c r="F7393" s="11">
        <v>526.5</v>
      </c>
      <c r="G7393" s="9">
        <v>0</v>
      </c>
      <c r="H7393" s="9">
        <v>0</v>
      </c>
      <c r="I7393" s="9">
        <v>0</v>
      </c>
      <c r="J7393" s="9">
        <v>0.432</v>
      </c>
      <c r="K7393" s="9">
        <v>0.432</v>
      </c>
      <c r="L7393" s="9">
        <v>0.432</v>
      </c>
      <c r="N7393" s="32">
        <f>IF('System Design'!$F$8=1,'Hourly Demand and Generation'!G7393*'System Design'!$F$21,IF('System Design'!$F$8=2,'Hourly Demand and Generation'!H7393*'System Design'!$F$21,IF('System Design'!$F$8=3,'Hourly Demand and Generation'!I7393*'System Design'!$F$21)))</f>
        <v>0</v>
      </c>
      <c r="O7393" s="32">
        <f>IF('System Design'!$F$8=1,'Hourly Demand and Generation'!J7393*'System Design'!$F$22,IF('System Design'!$F$8=2,'Hourly Demand and Generation'!K7393*'System Design'!$F$22,IF('System Design'!$F$8=3,'Hourly Demand and Generation'!L7393*'System Design'!$F$22)))</f>
        <v>1080</v>
      </c>
      <c r="Q7393" s="32">
        <f t="shared" si="1648"/>
        <v>0</v>
      </c>
      <c r="R7393" s="32">
        <f t="shared" si="1651"/>
        <v>5400</v>
      </c>
      <c r="S7393" s="32">
        <f t="shared" si="1652"/>
        <v>0</v>
      </c>
      <c r="T7393" s="32">
        <f t="shared" si="1653"/>
        <v>21600</v>
      </c>
      <c r="U7393" s="32">
        <f t="shared" si="1654"/>
        <v>0</v>
      </c>
      <c r="V7393" s="32">
        <f t="shared" si="1649"/>
        <v>553.5</v>
      </c>
      <c r="W7393" s="32">
        <f t="shared" si="1655"/>
        <v>553.5</v>
      </c>
      <c r="X7393" s="32">
        <f t="shared" si="1656"/>
        <v>553.5</v>
      </c>
    </row>
    <row r="7394" spans="1:24" x14ac:dyDescent="0.25">
      <c r="A7394" s="2"/>
      <c r="B7394" s="2" t="s">
        <v>12</v>
      </c>
      <c r="C7394" s="2">
        <f t="shared" si="1657"/>
        <v>308</v>
      </c>
      <c r="D7394" s="2">
        <f t="shared" si="1658"/>
        <v>22</v>
      </c>
      <c r="E7394" s="2">
        <f t="shared" si="1650"/>
        <v>7390</v>
      </c>
      <c r="F7394" s="11">
        <v>497.25</v>
      </c>
      <c r="G7394" s="9">
        <v>0</v>
      </c>
      <c r="H7394" s="9">
        <v>0</v>
      </c>
      <c r="I7394" s="9">
        <v>0</v>
      </c>
      <c r="J7394" s="9">
        <v>0.45600000000000002</v>
      </c>
      <c r="K7394" s="9">
        <v>0.45600000000000002</v>
      </c>
      <c r="L7394" s="9">
        <v>0.45600000000000002</v>
      </c>
      <c r="N7394" s="32">
        <f>IF('System Design'!$F$8=1,'Hourly Demand and Generation'!G7394*'System Design'!$F$21,IF('System Design'!$F$8=2,'Hourly Demand and Generation'!H7394*'System Design'!$F$21,IF('System Design'!$F$8=3,'Hourly Demand and Generation'!I7394*'System Design'!$F$21)))</f>
        <v>0</v>
      </c>
      <c r="O7394" s="32">
        <f>IF('System Design'!$F$8=1,'Hourly Demand and Generation'!J7394*'System Design'!$F$22,IF('System Design'!$F$8=2,'Hourly Demand and Generation'!K7394*'System Design'!$F$22,IF('System Design'!$F$8=3,'Hourly Demand and Generation'!L7394*'System Design'!$F$22)))</f>
        <v>1140</v>
      </c>
      <c r="Q7394" s="32">
        <f t="shared" si="1648"/>
        <v>0</v>
      </c>
      <c r="R7394" s="32">
        <f t="shared" si="1651"/>
        <v>5400</v>
      </c>
      <c r="S7394" s="32">
        <f t="shared" si="1652"/>
        <v>0</v>
      </c>
      <c r="T7394" s="32">
        <f t="shared" si="1653"/>
        <v>21600</v>
      </c>
      <c r="U7394" s="32">
        <f t="shared" si="1654"/>
        <v>0</v>
      </c>
      <c r="V7394" s="32">
        <f t="shared" si="1649"/>
        <v>642.75</v>
      </c>
      <c r="W7394" s="32">
        <f t="shared" si="1655"/>
        <v>642.75</v>
      </c>
      <c r="X7394" s="32">
        <f t="shared" si="1656"/>
        <v>642.75</v>
      </c>
    </row>
    <row r="7395" spans="1:24" x14ac:dyDescent="0.25">
      <c r="A7395" s="2"/>
      <c r="B7395" s="2" t="s">
        <v>12</v>
      </c>
      <c r="C7395" s="2">
        <f t="shared" si="1657"/>
        <v>308</v>
      </c>
      <c r="D7395" s="2">
        <f t="shared" si="1658"/>
        <v>23</v>
      </c>
      <c r="E7395" s="2">
        <f t="shared" si="1650"/>
        <v>7391</v>
      </c>
      <c r="F7395" s="11">
        <v>468</v>
      </c>
      <c r="G7395" s="9">
        <v>0</v>
      </c>
      <c r="H7395" s="9">
        <v>0</v>
      </c>
      <c r="I7395" s="9">
        <v>0</v>
      </c>
      <c r="J7395" s="9">
        <v>0.38400000000000001</v>
      </c>
      <c r="K7395" s="9">
        <v>0.38400000000000001</v>
      </c>
      <c r="L7395" s="9">
        <v>0.38400000000000001</v>
      </c>
      <c r="N7395" s="32">
        <f>IF('System Design'!$F$8=1,'Hourly Demand and Generation'!G7395*'System Design'!$F$21,IF('System Design'!$F$8=2,'Hourly Demand and Generation'!H7395*'System Design'!$F$21,IF('System Design'!$F$8=3,'Hourly Demand and Generation'!I7395*'System Design'!$F$21)))</f>
        <v>0</v>
      </c>
      <c r="O7395" s="32">
        <f>IF('System Design'!$F$8=1,'Hourly Demand and Generation'!J7395*'System Design'!$F$22,IF('System Design'!$F$8=2,'Hourly Demand and Generation'!K7395*'System Design'!$F$22,IF('System Design'!$F$8=3,'Hourly Demand and Generation'!L7395*'System Design'!$F$22)))</f>
        <v>960</v>
      </c>
      <c r="Q7395" s="32">
        <f t="shared" si="1648"/>
        <v>0</v>
      </c>
      <c r="R7395" s="32">
        <f t="shared" si="1651"/>
        <v>5400</v>
      </c>
      <c r="S7395" s="32">
        <f t="shared" si="1652"/>
        <v>0</v>
      </c>
      <c r="T7395" s="32">
        <f t="shared" si="1653"/>
        <v>21600</v>
      </c>
      <c r="U7395" s="32">
        <f t="shared" si="1654"/>
        <v>0</v>
      </c>
      <c r="V7395" s="32">
        <f t="shared" si="1649"/>
        <v>492</v>
      </c>
      <c r="W7395" s="32">
        <f t="shared" si="1655"/>
        <v>492</v>
      </c>
      <c r="X7395" s="32">
        <f t="shared" si="1656"/>
        <v>492</v>
      </c>
    </row>
    <row r="7396" spans="1:24" x14ac:dyDescent="0.25">
      <c r="A7396" s="2"/>
      <c r="B7396" s="2" t="s">
        <v>12</v>
      </c>
      <c r="C7396" s="2">
        <f t="shared" si="1657"/>
        <v>308</v>
      </c>
      <c r="D7396" s="2">
        <f t="shared" si="1658"/>
        <v>24</v>
      </c>
      <c r="E7396" s="2">
        <f t="shared" si="1650"/>
        <v>7392</v>
      </c>
      <c r="F7396" s="11">
        <v>409.5</v>
      </c>
      <c r="G7396" s="9">
        <v>0</v>
      </c>
      <c r="H7396" s="9">
        <v>0</v>
      </c>
      <c r="I7396" s="9">
        <v>0</v>
      </c>
      <c r="J7396" s="9">
        <v>0.38400000000000001</v>
      </c>
      <c r="K7396" s="9">
        <v>0.38400000000000001</v>
      </c>
      <c r="L7396" s="9">
        <v>0.38400000000000001</v>
      </c>
      <c r="N7396" s="32">
        <f>IF('System Design'!$F$8=1,'Hourly Demand and Generation'!G7396*'System Design'!$F$21,IF('System Design'!$F$8=2,'Hourly Demand and Generation'!H7396*'System Design'!$F$21,IF('System Design'!$F$8=3,'Hourly Demand and Generation'!I7396*'System Design'!$F$21)))</f>
        <v>0</v>
      </c>
      <c r="O7396" s="32">
        <f>IF('System Design'!$F$8=1,'Hourly Demand and Generation'!J7396*'System Design'!$F$22,IF('System Design'!$F$8=2,'Hourly Demand and Generation'!K7396*'System Design'!$F$22,IF('System Design'!$F$8=3,'Hourly Demand and Generation'!L7396*'System Design'!$F$22)))</f>
        <v>960</v>
      </c>
      <c r="Q7396" s="32">
        <f t="shared" si="1648"/>
        <v>0</v>
      </c>
      <c r="R7396" s="32">
        <f t="shared" si="1651"/>
        <v>5400</v>
      </c>
      <c r="S7396" s="32">
        <f t="shared" si="1652"/>
        <v>0</v>
      </c>
      <c r="T7396" s="32">
        <f t="shared" si="1653"/>
        <v>21600</v>
      </c>
      <c r="U7396" s="32">
        <f t="shared" si="1654"/>
        <v>0</v>
      </c>
      <c r="V7396" s="32">
        <f t="shared" si="1649"/>
        <v>550.5</v>
      </c>
      <c r="W7396" s="32">
        <f t="shared" si="1655"/>
        <v>550.5</v>
      </c>
      <c r="X7396" s="32">
        <f t="shared" si="1656"/>
        <v>550.5</v>
      </c>
    </row>
    <row r="7397" spans="1:24" x14ac:dyDescent="0.25">
      <c r="A7397" s="2"/>
      <c r="B7397" s="2" t="s">
        <v>12</v>
      </c>
      <c r="C7397" s="2">
        <f>C7396+1</f>
        <v>309</v>
      </c>
      <c r="D7397" s="2">
        <v>1</v>
      </c>
      <c r="E7397" s="2">
        <f t="shared" si="1650"/>
        <v>7393</v>
      </c>
      <c r="F7397" s="11">
        <v>351</v>
      </c>
      <c r="G7397" s="9">
        <v>0</v>
      </c>
      <c r="H7397" s="9">
        <v>0</v>
      </c>
      <c r="I7397" s="9">
        <v>0</v>
      </c>
      <c r="J7397" s="9">
        <v>0.264223195771425</v>
      </c>
      <c r="K7397" s="9">
        <v>0.264223195771425</v>
      </c>
      <c r="L7397" s="9">
        <v>0.48</v>
      </c>
      <c r="N7397" s="32">
        <f>IF('System Design'!$F$8=1,'Hourly Demand and Generation'!G7397*'System Design'!$F$21,IF('System Design'!$F$8=2,'Hourly Demand and Generation'!H7397*'System Design'!$F$21,IF('System Design'!$F$8=3,'Hourly Demand and Generation'!I7397*'System Design'!$F$21)))</f>
        <v>0</v>
      </c>
      <c r="O7397" s="32">
        <f>IF('System Design'!$F$8=1,'Hourly Demand and Generation'!J7397*'System Design'!$F$22,IF('System Design'!$F$8=2,'Hourly Demand and Generation'!K7397*'System Design'!$F$22,IF('System Design'!$F$8=3,'Hourly Demand and Generation'!L7397*'System Design'!$F$22)))</f>
        <v>1200</v>
      </c>
      <c r="Q7397" s="32">
        <f t="shared" si="1648"/>
        <v>0</v>
      </c>
      <c r="R7397" s="32">
        <f t="shared" si="1651"/>
        <v>5400</v>
      </c>
      <c r="S7397" s="32">
        <f t="shared" si="1652"/>
        <v>0</v>
      </c>
      <c r="T7397" s="32">
        <f t="shared" si="1653"/>
        <v>21600</v>
      </c>
      <c r="U7397" s="32">
        <f t="shared" si="1654"/>
        <v>0</v>
      </c>
      <c r="V7397" s="32">
        <f t="shared" si="1649"/>
        <v>849</v>
      </c>
      <c r="W7397" s="32">
        <f t="shared" si="1655"/>
        <v>849</v>
      </c>
      <c r="X7397" s="32">
        <f t="shared" si="1656"/>
        <v>849</v>
      </c>
    </row>
    <row r="7398" spans="1:24" x14ac:dyDescent="0.25">
      <c r="A7398" s="2"/>
      <c r="B7398" s="2" t="s">
        <v>12</v>
      </c>
      <c r="C7398" s="2">
        <f>C7397</f>
        <v>309</v>
      </c>
      <c r="D7398" s="2">
        <f>D7397+1</f>
        <v>2</v>
      </c>
      <c r="E7398" s="2">
        <f t="shared" si="1650"/>
        <v>7394</v>
      </c>
      <c r="F7398" s="11">
        <v>321.75</v>
      </c>
      <c r="G7398" s="9">
        <v>0</v>
      </c>
      <c r="H7398" s="9">
        <v>0</v>
      </c>
      <c r="I7398" s="9">
        <v>0</v>
      </c>
      <c r="J7398" s="9">
        <v>0.237800876194283</v>
      </c>
      <c r="K7398" s="9">
        <v>0.237800876194283</v>
      </c>
      <c r="L7398" s="9">
        <v>0.432</v>
      </c>
      <c r="N7398" s="32">
        <f>IF('System Design'!$F$8=1,'Hourly Demand and Generation'!G7398*'System Design'!$F$21,IF('System Design'!$F$8=2,'Hourly Demand and Generation'!H7398*'System Design'!$F$21,IF('System Design'!$F$8=3,'Hourly Demand and Generation'!I7398*'System Design'!$F$21)))</f>
        <v>0</v>
      </c>
      <c r="O7398" s="32">
        <f>IF('System Design'!$F$8=1,'Hourly Demand and Generation'!J7398*'System Design'!$F$22,IF('System Design'!$F$8=2,'Hourly Demand and Generation'!K7398*'System Design'!$F$22,IF('System Design'!$F$8=3,'Hourly Demand and Generation'!L7398*'System Design'!$F$22)))</f>
        <v>1080</v>
      </c>
      <c r="Q7398" s="32">
        <f t="shared" si="1648"/>
        <v>0</v>
      </c>
      <c r="R7398" s="32">
        <f t="shared" si="1651"/>
        <v>5400</v>
      </c>
      <c r="S7398" s="32">
        <f t="shared" si="1652"/>
        <v>0</v>
      </c>
      <c r="T7398" s="32">
        <f t="shared" si="1653"/>
        <v>21600</v>
      </c>
      <c r="U7398" s="32">
        <f t="shared" si="1654"/>
        <v>0</v>
      </c>
      <c r="V7398" s="32">
        <f t="shared" si="1649"/>
        <v>758.25</v>
      </c>
      <c r="W7398" s="32">
        <f t="shared" si="1655"/>
        <v>758.25</v>
      </c>
      <c r="X7398" s="32">
        <f t="shared" si="1656"/>
        <v>758.25</v>
      </c>
    </row>
    <row r="7399" spans="1:24" x14ac:dyDescent="0.25">
      <c r="A7399" s="2"/>
      <c r="B7399" s="2" t="s">
        <v>12</v>
      </c>
      <c r="C7399" s="2">
        <f t="shared" ref="C7399:C7420" si="1659">C7398</f>
        <v>309</v>
      </c>
      <c r="D7399" s="2">
        <f t="shared" ref="D7399:D7420" si="1660">D7398+1</f>
        <v>3</v>
      </c>
      <c r="E7399" s="2">
        <f t="shared" si="1650"/>
        <v>7395</v>
      </c>
      <c r="F7399" s="11">
        <v>292.5</v>
      </c>
      <c r="G7399" s="9">
        <v>0</v>
      </c>
      <c r="H7399" s="9">
        <v>0</v>
      </c>
      <c r="I7399" s="9">
        <v>0</v>
      </c>
      <c r="J7399" s="9">
        <v>0.237800876194283</v>
      </c>
      <c r="K7399" s="9">
        <v>0.237800876194283</v>
      </c>
      <c r="L7399" s="9">
        <v>0.432</v>
      </c>
      <c r="N7399" s="32">
        <f>IF('System Design'!$F$8=1,'Hourly Demand and Generation'!G7399*'System Design'!$F$21,IF('System Design'!$F$8=2,'Hourly Demand and Generation'!H7399*'System Design'!$F$21,IF('System Design'!$F$8=3,'Hourly Demand and Generation'!I7399*'System Design'!$F$21)))</f>
        <v>0</v>
      </c>
      <c r="O7399" s="32">
        <f>IF('System Design'!$F$8=1,'Hourly Demand and Generation'!J7399*'System Design'!$F$22,IF('System Design'!$F$8=2,'Hourly Demand and Generation'!K7399*'System Design'!$F$22,IF('System Design'!$F$8=3,'Hourly Demand and Generation'!L7399*'System Design'!$F$22)))</f>
        <v>1080</v>
      </c>
      <c r="Q7399" s="32">
        <f t="shared" si="1648"/>
        <v>0</v>
      </c>
      <c r="R7399" s="32">
        <f t="shared" si="1651"/>
        <v>5400</v>
      </c>
      <c r="S7399" s="32">
        <f t="shared" si="1652"/>
        <v>0</v>
      </c>
      <c r="T7399" s="32">
        <f t="shared" si="1653"/>
        <v>21600</v>
      </c>
      <c r="U7399" s="32">
        <f t="shared" si="1654"/>
        <v>0</v>
      </c>
      <c r="V7399" s="32">
        <f t="shared" si="1649"/>
        <v>787.5</v>
      </c>
      <c r="W7399" s="32">
        <f t="shared" si="1655"/>
        <v>787.5</v>
      </c>
      <c r="X7399" s="32">
        <f t="shared" si="1656"/>
        <v>787.5</v>
      </c>
    </row>
    <row r="7400" spans="1:24" x14ac:dyDescent="0.25">
      <c r="A7400" s="2"/>
      <c r="B7400" s="2" t="s">
        <v>12</v>
      </c>
      <c r="C7400" s="2">
        <f t="shared" si="1659"/>
        <v>309</v>
      </c>
      <c r="D7400" s="2">
        <f t="shared" si="1660"/>
        <v>4</v>
      </c>
      <c r="E7400" s="2">
        <f t="shared" si="1650"/>
        <v>7396</v>
      </c>
      <c r="F7400" s="11">
        <v>351</v>
      </c>
      <c r="G7400" s="9">
        <v>0</v>
      </c>
      <c r="H7400" s="9">
        <v>0</v>
      </c>
      <c r="I7400" s="9">
        <v>0</v>
      </c>
      <c r="J7400" s="9">
        <v>0.264223195771425</v>
      </c>
      <c r="K7400" s="9">
        <v>0.264223195771425</v>
      </c>
      <c r="L7400" s="9">
        <v>0.48</v>
      </c>
      <c r="N7400" s="32">
        <f>IF('System Design'!$F$8=1,'Hourly Demand and Generation'!G7400*'System Design'!$F$21,IF('System Design'!$F$8=2,'Hourly Demand and Generation'!H7400*'System Design'!$F$21,IF('System Design'!$F$8=3,'Hourly Demand and Generation'!I7400*'System Design'!$F$21)))</f>
        <v>0</v>
      </c>
      <c r="O7400" s="32">
        <f>IF('System Design'!$F$8=1,'Hourly Demand and Generation'!J7400*'System Design'!$F$22,IF('System Design'!$F$8=2,'Hourly Demand and Generation'!K7400*'System Design'!$F$22,IF('System Design'!$F$8=3,'Hourly Demand and Generation'!L7400*'System Design'!$F$22)))</f>
        <v>1200</v>
      </c>
      <c r="Q7400" s="32">
        <f t="shared" si="1648"/>
        <v>0</v>
      </c>
      <c r="R7400" s="32">
        <f t="shared" si="1651"/>
        <v>5400</v>
      </c>
      <c r="S7400" s="32">
        <f t="shared" si="1652"/>
        <v>0</v>
      </c>
      <c r="T7400" s="32">
        <f t="shared" si="1653"/>
        <v>21600</v>
      </c>
      <c r="U7400" s="32">
        <f t="shared" si="1654"/>
        <v>0</v>
      </c>
      <c r="V7400" s="32">
        <f t="shared" si="1649"/>
        <v>849</v>
      </c>
      <c r="W7400" s="32">
        <f t="shared" si="1655"/>
        <v>849</v>
      </c>
      <c r="X7400" s="32">
        <f t="shared" si="1656"/>
        <v>849</v>
      </c>
    </row>
    <row r="7401" spans="1:24" x14ac:dyDescent="0.25">
      <c r="A7401" s="2"/>
      <c r="B7401" s="2" t="s">
        <v>12</v>
      </c>
      <c r="C7401" s="2">
        <f t="shared" si="1659"/>
        <v>309</v>
      </c>
      <c r="D7401" s="2">
        <f t="shared" si="1660"/>
        <v>5</v>
      </c>
      <c r="E7401" s="2">
        <f t="shared" si="1650"/>
        <v>7397</v>
      </c>
      <c r="F7401" s="11">
        <v>380.25</v>
      </c>
      <c r="G7401" s="9">
        <v>0</v>
      </c>
      <c r="H7401" s="9">
        <v>1.79996286945775E-2</v>
      </c>
      <c r="I7401" s="9">
        <v>0.04</v>
      </c>
      <c r="J7401" s="9">
        <v>0.21137855661714</v>
      </c>
      <c r="K7401" s="9">
        <v>0.21137855661714</v>
      </c>
      <c r="L7401" s="9">
        <v>0.38400000000000001</v>
      </c>
      <c r="N7401" s="32">
        <f>IF('System Design'!$F$8=1,'Hourly Demand and Generation'!G7401*'System Design'!$F$21,IF('System Design'!$F$8=2,'Hourly Demand and Generation'!H7401*'System Design'!$F$21,IF('System Design'!$F$8=3,'Hourly Demand and Generation'!I7401*'System Design'!$F$21)))</f>
        <v>20</v>
      </c>
      <c r="O7401" s="32">
        <f>IF('System Design'!$F$8=1,'Hourly Demand and Generation'!J7401*'System Design'!$F$22,IF('System Design'!$F$8=2,'Hourly Demand and Generation'!K7401*'System Design'!$F$22,IF('System Design'!$F$8=3,'Hourly Demand and Generation'!L7401*'System Design'!$F$22)))</f>
        <v>960</v>
      </c>
      <c r="Q7401" s="32">
        <f t="shared" si="1648"/>
        <v>0</v>
      </c>
      <c r="R7401" s="32">
        <f t="shared" si="1651"/>
        <v>5400</v>
      </c>
      <c r="S7401" s="32">
        <f t="shared" si="1652"/>
        <v>0</v>
      </c>
      <c r="T7401" s="32">
        <f t="shared" si="1653"/>
        <v>21600</v>
      </c>
      <c r="U7401" s="32">
        <f t="shared" si="1654"/>
        <v>0</v>
      </c>
      <c r="V7401" s="32">
        <f t="shared" si="1649"/>
        <v>599.75</v>
      </c>
      <c r="W7401" s="32">
        <f t="shared" si="1655"/>
        <v>599.75</v>
      </c>
      <c r="X7401" s="32">
        <f t="shared" si="1656"/>
        <v>599.75</v>
      </c>
    </row>
    <row r="7402" spans="1:24" x14ac:dyDescent="0.25">
      <c r="A7402" s="2"/>
      <c r="B7402" s="2" t="s">
        <v>12</v>
      </c>
      <c r="C7402" s="2">
        <f t="shared" si="1659"/>
        <v>309</v>
      </c>
      <c r="D7402" s="2">
        <f t="shared" si="1660"/>
        <v>6</v>
      </c>
      <c r="E7402" s="2">
        <f t="shared" si="1650"/>
        <v>7398</v>
      </c>
      <c r="F7402" s="11">
        <v>409.5</v>
      </c>
      <c r="G7402" s="9">
        <v>3.5999257389155E-2</v>
      </c>
      <c r="H7402" s="9">
        <v>5.6248839670554697E-2</v>
      </c>
      <c r="I7402" s="9">
        <v>8.5000000000000006E-2</v>
      </c>
      <c r="J7402" s="9">
        <v>0.21137855661714</v>
      </c>
      <c r="K7402" s="9">
        <v>0.21137855661714</v>
      </c>
      <c r="L7402" s="9">
        <v>0.38400000000000001</v>
      </c>
      <c r="N7402" s="32">
        <f>IF('System Design'!$F$8=1,'Hourly Demand and Generation'!G7402*'System Design'!$F$21,IF('System Design'!$F$8=2,'Hourly Demand and Generation'!H7402*'System Design'!$F$21,IF('System Design'!$F$8=3,'Hourly Demand and Generation'!I7402*'System Design'!$F$21)))</f>
        <v>42.5</v>
      </c>
      <c r="O7402" s="32">
        <f>IF('System Design'!$F$8=1,'Hourly Demand and Generation'!J7402*'System Design'!$F$22,IF('System Design'!$F$8=2,'Hourly Demand and Generation'!K7402*'System Design'!$F$22,IF('System Design'!$F$8=3,'Hourly Demand and Generation'!L7402*'System Design'!$F$22)))</f>
        <v>960</v>
      </c>
      <c r="Q7402" s="32">
        <f t="shared" si="1648"/>
        <v>0</v>
      </c>
      <c r="R7402" s="32">
        <f t="shared" si="1651"/>
        <v>5400</v>
      </c>
      <c r="S7402" s="32">
        <f t="shared" si="1652"/>
        <v>0</v>
      </c>
      <c r="T7402" s="32">
        <f t="shared" si="1653"/>
        <v>21600</v>
      </c>
      <c r="U7402" s="32">
        <f t="shared" si="1654"/>
        <v>0</v>
      </c>
      <c r="V7402" s="32">
        <f t="shared" si="1649"/>
        <v>593</v>
      </c>
      <c r="W7402" s="32">
        <f t="shared" si="1655"/>
        <v>593</v>
      </c>
      <c r="X7402" s="32">
        <f t="shared" si="1656"/>
        <v>593</v>
      </c>
    </row>
    <row r="7403" spans="1:24" x14ac:dyDescent="0.25">
      <c r="A7403" s="2"/>
      <c r="B7403" s="2" t="s">
        <v>12</v>
      </c>
      <c r="C7403" s="2">
        <f t="shared" si="1659"/>
        <v>309</v>
      </c>
      <c r="D7403" s="2">
        <f t="shared" si="1660"/>
        <v>7</v>
      </c>
      <c r="E7403" s="2">
        <f t="shared" si="1650"/>
        <v>7399</v>
      </c>
      <c r="F7403" s="11">
        <v>438.75</v>
      </c>
      <c r="G7403" s="9">
        <v>7.6498421951954401E-2</v>
      </c>
      <c r="H7403" s="9">
        <v>9.4498050646531898E-2</v>
      </c>
      <c r="I7403" s="9">
        <v>0.125</v>
      </c>
      <c r="J7403" s="9">
        <v>0.237800876194283</v>
      </c>
      <c r="K7403" s="9">
        <v>0.237800876194283</v>
      </c>
      <c r="L7403" s="9">
        <v>0.432</v>
      </c>
      <c r="N7403" s="32">
        <f>IF('System Design'!$F$8=1,'Hourly Demand and Generation'!G7403*'System Design'!$F$21,IF('System Design'!$F$8=2,'Hourly Demand and Generation'!H7403*'System Design'!$F$21,IF('System Design'!$F$8=3,'Hourly Demand and Generation'!I7403*'System Design'!$F$21)))</f>
        <v>62.5</v>
      </c>
      <c r="O7403" s="32">
        <f>IF('System Design'!$F$8=1,'Hourly Demand and Generation'!J7403*'System Design'!$F$22,IF('System Design'!$F$8=2,'Hourly Demand and Generation'!K7403*'System Design'!$F$22,IF('System Design'!$F$8=3,'Hourly Demand and Generation'!L7403*'System Design'!$F$22)))</f>
        <v>1080</v>
      </c>
      <c r="Q7403" s="32">
        <f t="shared" si="1648"/>
        <v>0</v>
      </c>
      <c r="R7403" s="32">
        <f t="shared" si="1651"/>
        <v>5400</v>
      </c>
      <c r="S7403" s="32">
        <f t="shared" si="1652"/>
        <v>0</v>
      </c>
      <c r="T7403" s="32">
        <f t="shared" si="1653"/>
        <v>21600</v>
      </c>
      <c r="U7403" s="32">
        <f t="shared" si="1654"/>
        <v>0</v>
      </c>
      <c r="V7403" s="32">
        <f t="shared" si="1649"/>
        <v>703.75</v>
      </c>
      <c r="W7403" s="32">
        <f t="shared" si="1655"/>
        <v>703.75</v>
      </c>
      <c r="X7403" s="32">
        <f t="shared" si="1656"/>
        <v>703.75</v>
      </c>
    </row>
    <row r="7404" spans="1:24" x14ac:dyDescent="0.25">
      <c r="A7404" s="2"/>
      <c r="B7404" s="2" t="s">
        <v>12</v>
      </c>
      <c r="C7404" s="2">
        <f t="shared" si="1659"/>
        <v>309</v>
      </c>
      <c r="D7404" s="2">
        <f t="shared" si="1660"/>
        <v>8</v>
      </c>
      <c r="E7404" s="2">
        <f t="shared" si="1650"/>
        <v>7400</v>
      </c>
      <c r="F7404" s="11">
        <v>468</v>
      </c>
      <c r="G7404" s="9">
        <v>0.14849693673026401</v>
      </c>
      <c r="H7404" s="9">
        <v>0.16874651901166399</v>
      </c>
      <c r="I7404" s="9">
        <v>0.21</v>
      </c>
      <c r="J7404" s="9">
        <v>0.237800876194283</v>
      </c>
      <c r="K7404" s="9">
        <v>0.237800876194283</v>
      </c>
      <c r="L7404" s="9">
        <v>0.432</v>
      </c>
      <c r="N7404" s="32">
        <f>IF('System Design'!$F$8=1,'Hourly Demand and Generation'!G7404*'System Design'!$F$21,IF('System Design'!$F$8=2,'Hourly Demand and Generation'!H7404*'System Design'!$F$21,IF('System Design'!$F$8=3,'Hourly Demand and Generation'!I7404*'System Design'!$F$21)))</f>
        <v>105</v>
      </c>
      <c r="O7404" s="32">
        <f>IF('System Design'!$F$8=1,'Hourly Demand and Generation'!J7404*'System Design'!$F$22,IF('System Design'!$F$8=2,'Hourly Demand and Generation'!K7404*'System Design'!$F$22,IF('System Design'!$F$8=3,'Hourly Demand and Generation'!L7404*'System Design'!$F$22)))</f>
        <v>1080</v>
      </c>
      <c r="Q7404" s="32">
        <f t="shared" si="1648"/>
        <v>0</v>
      </c>
      <c r="R7404" s="32">
        <f t="shared" si="1651"/>
        <v>5400</v>
      </c>
      <c r="S7404" s="32">
        <f t="shared" si="1652"/>
        <v>0</v>
      </c>
      <c r="T7404" s="32">
        <f t="shared" si="1653"/>
        <v>21600</v>
      </c>
      <c r="U7404" s="32">
        <f t="shared" si="1654"/>
        <v>0</v>
      </c>
      <c r="V7404" s="32">
        <f t="shared" si="1649"/>
        <v>717</v>
      </c>
      <c r="W7404" s="32">
        <f t="shared" si="1655"/>
        <v>717</v>
      </c>
      <c r="X7404" s="32">
        <f t="shared" si="1656"/>
        <v>717</v>
      </c>
    </row>
    <row r="7405" spans="1:24" x14ac:dyDescent="0.25">
      <c r="A7405" s="2"/>
      <c r="B7405" s="2" t="s">
        <v>12</v>
      </c>
      <c r="C7405" s="2">
        <f t="shared" si="1659"/>
        <v>309</v>
      </c>
      <c r="D7405" s="2">
        <f t="shared" si="1660"/>
        <v>9</v>
      </c>
      <c r="E7405" s="2">
        <f t="shared" si="1650"/>
        <v>7401</v>
      </c>
      <c r="F7405" s="11">
        <v>468</v>
      </c>
      <c r="G7405" s="9">
        <v>0.22499535868221901</v>
      </c>
      <c r="H7405" s="9">
        <v>0.24299498737679601</v>
      </c>
      <c r="I7405" s="9">
        <v>0.28999999999999998</v>
      </c>
      <c r="J7405" s="9">
        <v>0.21137855661714</v>
      </c>
      <c r="K7405" s="9">
        <v>0.21137855661714</v>
      </c>
      <c r="L7405" s="9">
        <v>0.38400000000000001</v>
      </c>
      <c r="N7405" s="32">
        <f>IF('System Design'!$F$8=1,'Hourly Demand and Generation'!G7405*'System Design'!$F$21,IF('System Design'!$F$8=2,'Hourly Demand and Generation'!H7405*'System Design'!$F$21,IF('System Design'!$F$8=3,'Hourly Demand and Generation'!I7405*'System Design'!$F$21)))</f>
        <v>145</v>
      </c>
      <c r="O7405" s="32">
        <f>IF('System Design'!$F$8=1,'Hourly Demand and Generation'!J7405*'System Design'!$F$22,IF('System Design'!$F$8=2,'Hourly Demand and Generation'!K7405*'System Design'!$F$22,IF('System Design'!$F$8=3,'Hourly Demand and Generation'!L7405*'System Design'!$F$22)))</f>
        <v>960</v>
      </c>
      <c r="Q7405" s="32">
        <f t="shared" si="1648"/>
        <v>0</v>
      </c>
      <c r="R7405" s="32">
        <f t="shared" si="1651"/>
        <v>5400</v>
      </c>
      <c r="S7405" s="32">
        <f t="shared" si="1652"/>
        <v>0</v>
      </c>
      <c r="T7405" s="32">
        <f t="shared" si="1653"/>
        <v>21600</v>
      </c>
      <c r="U7405" s="32">
        <f t="shared" si="1654"/>
        <v>0</v>
      </c>
      <c r="V7405" s="32">
        <f t="shared" si="1649"/>
        <v>637</v>
      </c>
      <c r="W7405" s="32">
        <f t="shared" si="1655"/>
        <v>637</v>
      </c>
      <c r="X7405" s="32">
        <f t="shared" si="1656"/>
        <v>637</v>
      </c>
    </row>
    <row r="7406" spans="1:24" x14ac:dyDescent="0.25">
      <c r="A7406" s="2"/>
      <c r="B7406" s="2" t="s">
        <v>12</v>
      </c>
      <c r="C7406" s="2">
        <f t="shared" si="1659"/>
        <v>309</v>
      </c>
      <c r="D7406" s="2">
        <f t="shared" si="1660"/>
        <v>10</v>
      </c>
      <c r="E7406" s="2">
        <f t="shared" si="1650"/>
        <v>7402</v>
      </c>
      <c r="F7406" s="11">
        <v>456.3</v>
      </c>
      <c r="G7406" s="9">
        <v>0.30149378063417298</v>
      </c>
      <c r="H7406" s="9">
        <v>0.31949340932875098</v>
      </c>
      <c r="I7406" s="9">
        <v>0.375</v>
      </c>
      <c r="J7406" s="9">
        <v>0.237800876194283</v>
      </c>
      <c r="K7406" s="9">
        <v>0.237800876194283</v>
      </c>
      <c r="L7406" s="9">
        <v>0.432</v>
      </c>
      <c r="N7406" s="32">
        <f>IF('System Design'!$F$8=1,'Hourly Demand and Generation'!G7406*'System Design'!$F$21,IF('System Design'!$F$8=2,'Hourly Demand and Generation'!H7406*'System Design'!$F$21,IF('System Design'!$F$8=3,'Hourly Demand and Generation'!I7406*'System Design'!$F$21)))</f>
        <v>187.5</v>
      </c>
      <c r="O7406" s="32">
        <f>IF('System Design'!$F$8=1,'Hourly Demand and Generation'!J7406*'System Design'!$F$22,IF('System Design'!$F$8=2,'Hourly Demand and Generation'!K7406*'System Design'!$F$22,IF('System Design'!$F$8=3,'Hourly Demand and Generation'!L7406*'System Design'!$F$22)))</f>
        <v>1080</v>
      </c>
      <c r="Q7406" s="32">
        <f t="shared" si="1648"/>
        <v>0</v>
      </c>
      <c r="R7406" s="32">
        <f t="shared" si="1651"/>
        <v>5400</v>
      </c>
      <c r="S7406" s="32">
        <f t="shared" si="1652"/>
        <v>0</v>
      </c>
      <c r="T7406" s="32">
        <f t="shared" si="1653"/>
        <v>21600</v>
      </c>
      <c r="U7406" s="32">
        <f t="shared" si="1654"/>
        <v>0</v>
      </c>
      <c r="V7406" s="32">
        <f t="shared" si="1649"/>
        <v>811.2</v>
      </c>
      <c r="W7406" s="32">
        <f t="shared" si="1655"/>
        <v>811.2</v>
      </c>
      <c r="X7406" s="32">
        <f t="shared" si="1656"/>
        <v>811.2</v>
      </c>
    </row>
    <row r="7407" spans="1:24" x14ac:dyDescent="0.25">
      <c r="A7407" s="2"/>
      <c r="B7407" s="2" t="s">
        <v>12</v>
      </c>
      <c r="C7407" s="2">
        <f t="shared" si="1659"/>
        <v>309</v>
      </c>
      <c r="D7407" s="2">
        <f t="shared" si="1660"/>
        <v>11</v>
      </c>
      <c r="E7407" s="2">
        <f t="shared" si="1650"/>
        <v>7403</v>
      </c>
      <c r="F7407" s="11">
        <v>450.45</v>
      </c>
      <c r="G7407" s="9">
        <v>0.37349229541248302</v>
      </c>
      <c r="H7407" s="9">
        <v>0.39374187769388302</v>
      </c>
      <c r="I7407" s="9">
        <v>0.46</v>
      </c>
      <c r="J7407" s="9">
        <v>0.21137855661714</v>
      </c>
      <c r="K7407" s="9">
        <v>0.21137855661714</v>
      </c>
      <c r="L7407" s="9">
        <v>0.38400000000000001</v>
      </c>
      <c r="N7407" s="32">
        <f>IF('System Design'!$F$8=1,'Hourly Demand and Generation'!G7407*'System Design'!$F$21,IF('System Design'!$F$8=2,'Hourly Demand and Generation'!H7407*'System Design'!$F$21,IF('System Design'!$F$8=3,'Hourly Demand and Generation'!I7407*'System Design'!$F$21)))</f>
        <v>230</v>
      </c>
      <c r="O7407" s="32">
        <f>IF('System Design'!$F$8=1,'Hourly Demand and Generation'!J7407*'System Design'!$F$22,IF('System Design'!$F$8=2,'Hourly Demand and Generation'!K7407*'System Design'!$F$22,IF('System Design'!$F$8=3,'Hourly Demand and Generation'!L7407*'System Design'!$F$22)))</f>
        <v>960</v>
      </c>
      <c r="Q7407" s="32">
        <f t="shared" si="1648"/>
        <v>0</v>
      </c>
      <c r="R7407" s="32">
        <f t="shared" si="1651"/>
        <v>5400</v>
      </c>
      <c r="S7407" s="32">
        <f t="shared" si="1652"/>
        <v>0</v>
      </c>
      <c r="T7407" s="32">
        <f t="shared" si="1653"/>
        <v>21600</v>
      </c>
      <c r="U7407" s="32">
        <f t="shared" si="1654"/>
        <v>0</v>
      </c>
      <c r="V7407" s="32">
        <f t="shared" si="1649"/>
        <v>739.55</v>
      </c>
      <c r="W7407" s="32">
        <f t="shared" si="1655"/>
        <v>739.55</v>
      </c>
      <c r="X7407" s="32">
        <f t="shared" si="1656"/>
        <v>739.55</v>
      </c>
    </row>
    <row r="7408" spans="1:24" x14ac:dyDescent="0.25">
      <c r="A7408" s="2"/>
      <c r="B7408" s="2" t="s">
        <v>12</v>
      </c>
      <c r="C7408" s="2">
        <f t="shared" si="1659"/>
        <v>309</v>
      </c>
      <c r="D7408" s="2">
        <f t="shared" si="1660"/>
        <v>12</v>
      </c>
      <c r="E7408" s="2">
        <f t="shared" si="1650"/>
        <v>7404</v>
      </c>
      <c r="F7408" s="11">
        <v>450.45</v>
      </c>
      <c r="G7408" s="9">
        <v>0.44999071736443702</v>
      </c>
      <c r="H7408" s="9">
        <v>0.44999071736443702</v>
      </c>
      <c r="I7408" s="9">
        <v>0.5</v>
      </c>
      <c r="J7408" s="9">
        <v>0.19816739682856899</v>
      </c>
      <c r="K7408" s="9">
        <v>0.19816739682856899</v>
      </c>
      <c r="L7408" s="9">
        <v>0.36</v>
      </c>
      <c r="N7408" s="32">
        <f>IF('System Design'!$F$8=1,'Hourly Demand and Generation'!G7408*'System Design'!$F$21,IF('System Design'!$F$8=2,'Hourly Demand and Generation'!H7408*'System Design'!$F$21,IF('System Design'!$F$8=3,'Hourly Demand and Generation'!I7408*'System Design'!$F$21)))</f>
        <v>250</v>
      </c>
      <c r="O7408" s="32">
        <f>IF('System Design'!$F$8=1,'Hourly Demand and Generation'!J7408*'System Design'!$F$22,IF('System Design'!$F$8=2,'Hourly Demand and Generation'!K7408*'System Design'!$F$22,IF('System Design'!$F$8=3,'Hourly Demand and Generation'!L7408*'System Design'!$F$22)))</f>
        <v>900</v>
      </c>
      <c r="Q7408" s="32">
        <f t="shared" si="1648"/>
        <v>0</v>
      </c>
      <c r="R7408" s="32">
        <f t="shared" si="1651"/>
        <v>5400</v>
      </c>
      <c r="S7408" s="32">
        <f t="shared" si="1652"/>
        <v>0</v>
      </c>
      <c r="T7408" s="32">
        <f t="shared" si="1653"/>
        <v>21600</v>
      </c>
      <c r="U7408" s="32">
        <f t="shared" si="1654"/>
        <v>0</v>
      </c>
      <c r="V7408" s="32">
        <f t="shared" si="1649"/>
        <v>699.55</v>
      </c>
      <c r="W7408" s="32">
        <f t="shared" si="1655"/>
        <v>699.55</v>
      </c>
      <c r="X7408" s="32">
        <f t="shared" si="1656"/>
        <v>699.55</v>
      </c>
    </row>
    <row r="7409" spans="1:24" x14ac:dyDescent="0.25">
      <c r="A7409" s="2"/>
      <c r="B7409" s="2" t="s">
        <v>12</v>
      </c>
      <c r="C7409" s="2">
        <f t="shared" si="1659"/>
        <v>309</v>
      </c>
      <c r="D7409" s="2">
        <f t="shared" si="1660"/>
        <v>13</v>
      </c>
      <c r="E7409" s="2">
        <f t="shared" si="1650"/>
        <v>7405</v>
      </c>
      <c r="F7409" s="11">
        <v>468</v>
      </c>
      <c r="G7409" s="9">
        <v>0.37349229541248302</v>
      </c>
      <c r="H7409" s="9">
        <v>0.39374187769388302</v>
      </c>
      <c r="I7409" s="9">
        <v>0.46</v>
      </c>
      <c r="J7409" s="9">
        <v>0.21137855661714</v>
      </c>
      <c r="K7409" s="9">
        <v>0.21137855661714</v>
      </c>
      <c r="L7409" s="9">
        <v>0.38400000000000001</v>
      </c>
      <c r="N7409" s="32">
        <f>IF('System Design'!$F$8=1,'Hourly Demand and Generation'!G7409*'System Design'!$F$21,IF('System Design'!$F$8=2,'Hourly Demand and Generation'!H7409*'System Design'!$F$21,IF('System Design'!$F$8=3,'Hourly Demand and Generation'!I7409*'System Design'!$F$21)))</f>
        <v>230</v>
      </c>
      <c r="O7409" s="32">
        <f>IF('System Design'!$F$8=1,'Hourly Demand and Generation'!J7409*'System Design'!$F$22,IF('System Design'!$F$8=2,'Hourly Demand and Generation'!K7409*'System Design'!$F$22,IF('System Design'!$F$8=3,'Hourly Demand and Generation'!L7409*'System Design'!$F$22)))</f>
        <v>960</v>
      </c>
      <c r="Q7409" s="32">
        <f t="shared" si="1648"/>
        <v>0</v>
      </c>
      <c r="R7409" s="32">
        <f t="shared" si="1651"/>
        <v>5400</v>
      </c>
      <c r="S7409" s="32">
        <f t="shared" si="1652"/>
        <v>0</v>
      </c>
      <c r="T7409" s="32">
        <f t="shared" si="1653"/>
        <v>21600</v>
      </c>
      <c r="U7409" s="32">
        <f t="shared" si="1654"/>
        <v>0</v>
      </c>
      <c r="V7409" s="32">
        <f t="shared" si="1649"/>
        <v>722</v>
      </c>
      <c r="W7409" s="32">
        <f t="shared" si="1655"/>
        <v>722</v>
      </c>
      <c r="X7409" s="32">
        <f t="shared" si="1656"/>
        <v>722</v>
      </c>
    </row>
    <row r="7410" spans="1:24" x14ac:dyDescent="0.25">
      <c r="A7410" s="2"/>
      <c r="B7410" s="2" t="s">
        <v>12</v>
      </c>
      <c r="C7410" s="2">
        <f t="shared" si="1659"/>
        <v>309</v>
      </c>
      <c r="D7410" s="2">
        <f t="shared" si="1660"/>
        <v>14</v>
      </c>
      <c r="E7410" s="2">
        <f t="shared" si="1650"/>
        <v>7406</v>
      </c>
      <c r="F7410" s="11">
        <v>468</v>
      </c>
      <c r="G7410" s="9">
        <v>0.30149378063417298</v>
      </c>
      <c r="H7410" s="9">
        <v>0.31949340932875098</v>
      </c>
      <c r="I7410" s="9">
        <v>0.375</v>
      </c>
      <c r="J7410" s="9">
        <v>0.22458971640571099</v>
      </c>
      <c r="K7410" s="9">
        <v>0.22458971640571099</v>
      </c>
      <c r="L7410" s="9">
        <v>0.40799999999999997</v>
      </c>
      <c r="N7410" s="32">
        <f>IF('System Design'!$F$8=1,'Hourly Demand and Generation'!G7410*'System Design'!$F$21,IF('System Design'!$F$8=2,'Hourly Demand and Generation'!H7410*'System Design'!$F$21,IF('System Design'!$F$8=3,'Hourly Demand and Generation'!I7410*'System Design'!$F$21)))</f>
        <v>187.5</v>
      </c>
      <c r="O7410" s="32">
        <f>IF('System Design'!$F$8=1,'Hourly Demand and Generation'!J7410*'System Design'!$F$22,IF('System Design'!$F$8=2,'Hourly Demand and Generation'!K7410*'System Design'!$F$22,IF('System Design'!$F$8=3,'Hourly Demand and Generation'!L7410*'System Design'!$F$22)))</f>
        <v>1019.9999999999999</v>
      </c>
      <c r="Q7410" s="32">
        <f t="shared" si="1648"/>
        <v>0</v>
      </c>
      <c r="R7410" s="32">
        <f t="shared" si="1651"/>
        <v>5400</v>
      </c>
      <c r="S7410" s="32">
        <f t="shared" si="1652"/>
        <v>0</v>
      </c>
      <c r="T7410" s="32">
        <f t="shared" si="1653"/>
        <v>21600</v>
      </c>
      <c r="U7410" s="32">
        <f t="shared" si="1654"/>
        <v>0</v>
      </c>
      <c r="V7410" s="32">
        <f t="shared" si="1649"/>
        <v>739.5</v>
      </c>
      <c r="W7410" s="32">
        <f t="shared" si="1655"/>
        <v>739.5</v>
      </c>
      <c r="X7410" s="32">
        <f t="shared" si="1656"/>
        <v>739.5</v>
      </c>
    </row>
    <row r="7411" spans="1:24" x14ac:dyDescent="0.25">
      <c r="A7411" s="2"/>
      <c r="B7411" s="2" t="s">
        <v>12</v>
      </c>
      <c r="C7411" s="2">
        <f t="shared" si="1659"/>
        <v>309</v>
      </c>
      <c r="D7411" s="2">
        <f t="shared" si="1660"/>
        <v>15</v>
      </c>
      <c r="E7411" s="2">
        <f t="shared" si="1650"/>
        <v>7407</v>
      </c>
      <c r="F7411" s="11">
        <v>497.25</v>
      </c>
      <c r="G7411" s="9">
        <v>0.22499535868221901</v>
      </c>
      <c r="H7411" s="9">
        <v>0.24299498737679601</v>
      </c>
      <c r="I7411" s="9">
        <v>0.28999999999999998</v>
      </c>
      <c r="J7411" s="9">
        <v>0.237800876194283</v>
      </c>
      <c r="K7411" s="9">
        <v>0.237800876194283</v>
      </c>
      <c r="L7411" s="9">
        <v>0.432</v>
      </c>
      <c r="N7411" s="32">
        <f>IF('System Design'!$F$8=1,'Hourly Demand and Generation'!G7411*'System Design'!$F$21,IF('System Design'!$F$8=2,'Hourly Demand and Generation'!H7411*'System Design'!$F$21,IF('System Design'!$F$8=3,'Hourly Demand and Generation'!I7411*'System Design'!$F$21)))</f>
        <v>145</v>
      </c>
      <c r="O7411" s="32">
        <f>IF('System Design'!$F$8=1,'Hourly Demand and Generation'!J7411*'System Design'!$F$22,IF('System Design'!$F$8=2,'Hourly Demand and Generation'!K7411*'System Design'!$F$22,IF('System Design'!$F$8=3,'Hourly Demand and Generation'!L7411*'System Design'!$F$22)))</f>
        <v>1080</v>
      </c>
      <c r="Q7411" s="32">
        <f t="shared" si="1648"/>
        <v>0</v>
      </c>
      <c r="R7411" s="32">
        <f t="shared" si="1651"/>
        <v>5400</v>
      </c>
      <c r="S7411" s="32">
        <f t="shared" si="1652"/>
        <v>0</v>
      </c>
      <c r="T7411" s="32">
        <f t="shared" si="1653"/>
        <v>21600</v>
      </c>
      <c r="U7411" s="32">
        <f t="shared" si="1654"/>
        <v>0</v>
      </c>
      <c r="V7411" s="32">
        <f t="shared" si="1649"/>
        <v>727.75</v>
      </c>
      <c r="W7411" s="32">
        <f t="shared" si="1655"/>
        <v>727.75</v>
      </c>
      <c r="X7411" s="32">
        <f t="shared" si="1656"/>
        <v>727.75</v>
      </c>
    </row>
    <row r="7412" spans="1:24" x14ac:dyDescent="0.25">
      <c r="A7412" s="2"/>
      <c r="B7412" s="2" t="s">
        <v>12</v>
      </c>
      <c r="C7412" s="2">
        <f t="shared" si="1659"/>
        <v>309</v>
      </c>
      <c r="D7412" s="2">
        <f t="shared" si="1660"/>
        <v>16</v>
      </c>
      <c r="E7412" s="2">
        <f t="shared" si="1650"/>
        <v>7408</v>
      </c>
      <c r="F7412" s="11">
        <v>526.5</v>
      </c>
      <c r="G7412" s="9">
        <v>0.14849693673026401</v>
      </c>
      <c r="H7412" s="9">
        <v>0.16874651901166399</v>
      </c>
      <c r="I7412" s="9">
        <v>0.21</v>
      </c>
      <c r="J7412" s="9">
        <v>0.237800876194283</v>
      </c>
      <c r="K7412" s="9">
        <v>0.237800876194283</v>
      </c>
      <c r="L7412" s="9">
        <v>0.432</v>
      </c>
      <c r="N7412" s="32">
        <f>IF('System Design'!$F$8=1,'Hourly Demand and Generation'!G7412*'System Design'!$F$21,IF('System Design'!$F$8=2,'Hourly Demand and Generation'!H7412*'System Design'!$F$21,IF('System Design'!$F$8=3,'Hourly Demand and Generation'!I7412*'System Design'!$F$21)))</f>
        <v>105</v>
      </c>
      <c r="O7412" s="32">
        <f>IF('System Design'!$F$8=1,'Hourly Demand and Generation'!J7412*'System Design'!$F$22,IF('System Design'!$F$8=2,'Hourly Demand and Generation'!K7412*'System Design'!$F$22,IF('System Design'!$F$8=3,'Hourly Demand and Generation'!L7412*'System Design'!$F$22)))</f>
        <v>1080</v>
      </c>
      <c r="Q7412" s="32">
        <f t="shared" si="1648"/>
        <v>0</v>
      </c>
      <c r="R7412" s="32">
        <f t="shared" si="1651"/>
        <v>5400</v>
      </c>
      <c r="S7412" s="32">
        <f t="shared" si="1652"/>
        <v>0</v>
      </c>
      <c r="T7412" s="32">
        <f t="shared" si="1653"/>
        <v>21600</v>
      </c>
      <c r="U7412" s="32">
        <f t="shared" si="1654"/>
        <v>0</v>
      </c>
      <c r="V7412" s="32">
        <f t="shared" si="1649"/>
        <v>658.5</v>
      </c>
      <c r="W7412" s="32">
        <f t="shared" si="1655"/>
        <v>658.5</v>
      </c>
      <c r="X7412" s="32">
        <f t="shared" si="1656"/>
        <v>658.5</v>
      </c>
    </row>
    <row r="7413" spans="1:24" x14ac:dyDescent="0.25">
      <c r="A7413" s="2"/>
      <c r="B7413" s="2" t="s">
        <v>12</v>
      </c>
      <c r="C7413" s="2">
        <f t="shared" si="1659"/>
        <v>309</v>
      </c>
      <c r="D7413" s="2">
        <f t="shared" si="1660"/>
        <v>17</v>
      </c>
      <c r="E7413" s="2">
        <f t="shared" si="1650"/>
        <v>7409</v>
      </c>
      <c r="F7413" s="11">
        <v>555.75</v>
      </c>
      <c r="G7413" s="9">
        <v>7.6498421951954401E-2</v>
      </c>
      <c r="H7413" s="9">
        <v>9.4498050646531898E-2</v>
      </c>
      <c r="I7413" s="9">
        <v>0.125</v>
      </c>
      <c r="J7413" s="9">
        <v>0.264223195771425</v>
      </c>
      <c r="K7413" s="9">
        <v>0.264223195771425</v>
      </c>
      <c r="L7413" s="9">
        <v>0.48</v>
      </c>
      <c r="N7413" s="32">
        <f>IF('System Design'!$F$8=1,'Hourly Demand and Generation'!G7413*'System Design'!$F$21,IF('System Design'!$F$8=2,'Hourly Demand and Generation'!H7413*'System Design'!$F$21,IF('System Design'!$F$8=3,'Hourly Demand and Generation'!I7413*'System Design'!$F$21)))</f>
        <v>62.5</v>
      </c>
      <c r="O7413" s="32">
        <f>IF('System Design'!$F$8=1,'Hourly Demand and Generation'!J7413*'System Design'!$F$22,IF('System Design'!$F$8=2,'Hourly Demand and Generation'!K7413*'System Design'!$F$22,IF('System Design'!$F$8=3,'Hourly Demand and Generation'!L7413*'System Design'!$F$22)))</f>
        <v>1200</v>
      </c>
      <c r="Q7413" s="32">
        <f t="shared" si="1648"/>
        <v>0</v>
      </c>
      <c r="R7413" s="32">
        <f t="shared" si="1651"/>
        <v>5400</v>
      </c>
      <c r="S7413" s="32">
        <f t="shared" si="1652"/>
        <v>0</v>
      </c>
      <c r="T7413" s="32">
        <f t="shared" si="1653"/>
        <v>21600</v>
      </c>
      <c r="U7413" s="32">
        <f t="shared" si="1654"/>
        <v>0</v>
      </c>
      <c r="V7413" s="32">
        <f t="shared" si="1649"/>
        <v>706.75</v>
      </c>
      <c r="W7413" s="32">
        <f t="shared" si="1655"/>
        <v>706.75</v>
      </c>
      <c r="X7413" s="32">
        <f t="shared" si="1656"/>
        <v>706.75</v>
      </c>
    </row>
    <row r="7414" spans="1:24" x14ac:dyDescent="0.25">
      <c r="A7414" s="2"/>
      <c r="B7414" s="2" t="s">
        <v>12</v>
      </c>
      <c r="C7414" s="2">
        <f t="shared" si="1659"/>
        <v>309</v>
      </c>
      <c r="D7414" s="2">
        <f t="shared" si="1660"/>
        <v>18</v>
      </c>
      <c r="E7414" s="2">
        <f t="shared" si="1650"/>
        <v>7410</v>
      </c>
      <c r="F7414" s="11">
        <v>585</v>
      </c>
      <c r="G7414" s="9">
        <v>3.5999257389155E-2</v>
      </c>
      <c r="H7414" s="9">
        <v>5.6248839670554697E-2</v>
      </c>
      <c r="I7414" s="9">
        <v>8.5000000000000006E-2</v>
      </c>
      <c r="J7414" s="9">
        <v>0.25101203598285399</v>
      </c>
      <c r="K7414" s="9">
        <v>0.25101203598285399</v>
      </c>
      <c r="L7414" s="9">
        <v>0.45600000000000002</v>
      </c>
      <c r="N7414" s="32">
        <f>IF('System Design'!$F$8=1,'Hourly Demand and Generation'!G7414*'System Design'!$F$21,IF('System Design'!$F$8=2,'Hourly Demand and Generation'!H7414*'System Design'!$F$21,IF('System Design'!$F$8=3,'Hourly Demand and Generation'!I7414*'System Design'!$F$21)))</f>
        <v>42.5</v>
      </c>
      <c r="O7414" s="32">
        <f>IF('System Design'!$F$8=1,'Hourly Demand and Generation'!J7414*'System Design'!$F$22,IF('System Design'!$F$8=2,'Hourly Demand and Generation'!K7414*'System Design'!$F$22,IF('System Design'!$F$8=3,'Hourly Demand and Generation'!L7414*'System Design'!$F$22)))</f>
        <v>1140</v>
      </c>
      <c r="Q7414" s="32">
        <f t="shared" si="1648"/>
        <v>0</v>
      </c>
      <c r="R7414" s="32">
        <f t="shared" si="1651"/>
        <v>5400</v>
      </c>
      <c r="S7414" s="32">
        <f t="shared" si="1652"/>
        <v>0</v>
      </c>
      <c r="T7414" s="32">
        <f t="shared" si="1653"/>
        <v>21600</v>
      </c>
      <c r="U7414" s="32">
        <f t="shared" si="1654"/>
        <v>0</v>
      </c>
      <c r="V7414" s="32">
        <f t="shared" si="1649"/>
        <v>597.5</v>
      </c>
      <c r="W7414" s="32">
        <f t="shared" si="1655"/>
        <v>597.5</v>
      </c>
      <c r="X7414" s="32">
        <f t="shared" si="1656"/>
        <v>597.5</v>
      </c>
    </row>
    <row r="7415" spans="1:24" x14ac:dyDescent="0.25">
      <c r="A7415" s="2"/>
      <c r="B7415" s="2" t="s">
        <v>12</v>
      </c>
      <c r="C7415" s="2">
        <f t="shared" si="1659"/>
        <v>309</v>
      </c>
      <c r="D7415" s="2">
        <f t="shared" si="1660"/>
        <v>19</v>
      </c>
      <c r="E7415" s="2">
        <f t="shared" si="1650"/>
        <v>7411</v>
      </c>
      <c r="F7415" s="11">
        <v>567.45000000000005</v>
      </c>
      <c r="G7415" s="9">
        <v>0</v>
      </c>
      <c r="H7415" s="9">
        <v>1.79996286945775E-2</v>
      </c>
      <c r="I7415" s="9">
        <v>0.04</v>
      </c>
      <c r="J7415" s="9">
        <v>0.237800876194283</v>
      </c>
      <c r="K7415" s="9">
        <v>0.237800876194283</v>
      </c>
      <c r="L7415" s="9">
        <v>0.432</v>
      </c>
      <c r="N7415" s="32">
        <f>IF('System Design'!$F$8=1,'Hourly Demand and Generation'!G7415*'System Design'!$F$21,IF('System Design'!$F$8=2,'Hourly Demand and Generation'!H7415*'System Design'!$F$21,IF('System Design'!$F$8=3,'Hourly Demand and Generation'!I7415*'System Design'!$F$21)))</f>
        <v>20</v>
      </c>
      <c r="O7415" s="32">
        <f>IF('System Design'!$F$8=1,'Hourly Demand and Generation'!J7415*'System Design'!$F$22,IF('System Design'!$F$8=2,'Hourly Demand and Generation'!K7415*'System Design'!$F$22,IF('System Design'!$F$8=3,'Hourly Demand and Generation'!L7415*'System Design'!$F$22)))</f>
        <v>1080</v>
      </c>
      <c r="Q7415" s="32">
        <f t="shared" si="1648"/>
        <v>0</v>
      </c>
      <c r="R7415" s="32">
        <f t="shared" si="1651"/>
        <v>5400</v>
      </c>
      <c r="S7415" s="32">
        <f t="shared" si="1652"/>
        <v>0</v>
      </c>
      <c r="T7415" s="32">
        <f t="shared" si="1653"/>
        <v>21600</v>
      </c>
      <c r="U7415" s="32">
        <f t="shared" si="1654"/>
        <v>0</v>
      </c>
      <c r="V7415" s="32">
        <f t="shared" si="1649"/>
        <v>532.54999999999995</v>
      </c>
      <c r="W7415" s="32">
        <f t="shared" si="1655"/>
        <v>532.54999999999995</v>
      </c>
      <c r="X7415" s="32">
        <f t="shared" si="1656"/>
        <v>532.54999999999995</v>
      </c>
    </row>
    <row r="7416" spans="1:24" x14ac:dyDescent="0.25">
      <c r="A7416" s="2"/>
      <c r="B7416" s="2" t="s">
        <v>12</v>
      </c>
      <c r="C7416" s="2">
        <f t="shared" si="1659"/>
        <v>309</v>
      </c>
      <c r="D7416" s="2">
        <f t="shared" si="1660"/>
        <v>20</v>
      </c>
      <c r="E7416" s="2">
        <f t="shared" si="1650"/>
        <v>7412</v>
      </c>
      <c r="F7416" s="11">
        <v>555.75</v>
      </c>
      <c r="G7416" s="9">
        <v>0</v>
      </c>
      <c r="H7416" s="9">
        <v>0</v>
      </c>
      <c r="I7416" s="9">
        <v>0</v>
      </c>
      <c r="J7416" s="9">
        <v>0.237800876194283</v>
      </c>
      <c r="K7416" s="9">
        <v>0.237800876194283</v>
      </c>
      <c r="L7416" s="9">
        <v>0.432</v>
      </c>
      <c r="N7416" s="32">
        <f>IF('System Design'!$F$8=1,'Hourly Demand and Generation'!G7416*'System Design'!$F$21,IF('System Design'!$F$8=2,'Hourly Demand and Generation'!H7416*'System Design'!$F$21,IF('System Design'!$F$8=3,'Hourly Demand and Generation'!I7416*'System Design'!$F$21)))</f>
        <v>0</v>
      </c>
      <c r="O7416" s="32">
        <f>IF('System Design'!$F$8=1,'Hourly Demand and Generation'!J7416*'System Design'!$F$22,IF('System Design'!$F$8=2,'Hourly Demand and Generation'!K7416*'System Design'!$F$22,IF('System Design'!$F$8=3,'Hourly Demand and Generation'!L7416*'System Design'!$F$22)))</f>
        <v>1080</v>
      </c>
      <c r="Q7416" s="32">
        <f t="shared" si="1648"/>
        <v>0</v>
      </c>
      <c r="R7416" s="32">
        <f t="shared" si="1651"/>
        <v>5400</v>
      </c>
      <c r="S7416" s="32">
        <f t="shared" si="1652"/>
        <v>0</v>
      </c>
      <c r="T7416" s="32">
        <f t="shared" si="1653"/>
        <v>21600</v>
      </c>
      <c r="U7416" s="32">
        <f t="shared" si="1654"/>
        <v>0</v>
      </c>
      <c r="V7416" s="32">
        <f t="shared" si="1649"/>
        <v>524.25</v>
      </c>
      <c r="W7416" s="32">
        <f t="shared" si="1655"/>
        <v>524.25</v>
      </c>
      <c r="X7416" s="32">
        <f t="shared" si="1656"/>
        <v>524.25</v>
      </c>
    </row>
    <row r="7417" spans="1:24" x14ac:dyDescent="0.25">
      <c r="A7417" s="2"/>
      <c r="B7417" s="2" t="s">
        <v>12</v>
      </c>
      <c r="C7417" s="2">
        <f t="shared" si="1659"/>
        <v>309</v>
      </c>
      <c r="D7417" s="2">
        <f t="shared" si="1660"/>
        <v>21</v>
      </c>
      <c r="E7417" s="2">
        <f t="shared" si="1650"/>
        <v>7413</v>
      </c>
      <c r="F7417" s="11">
        <v>526.5</v>
      </c>
      <c r="G7417" s="9">
        <v>0</v>
      </c>
      <c r="H7417" s="9">
        <v>0</v>
      </c>
      <c r="I7417" s="9">
        <v>0</v>
      </c>
      <c r="J7417" s="9">
        <v>0.237800876194283</v>
      </c>
      <c r="K7417" s="9">
        <v>0.237800876194283</v>
      </c>
      <c r="L7417" s="9">
        <v>0.432</v>
      </c>
      <c r="N7417" s="32">
        <f>IF('System Design'!$F$8=1,'Hourly Demand and Generation'!G7417*'System Design'!$F$21,IF('System Design'!$F$8=2,'Hourly Demand and Generation'!H7417*'System Design'!$F$21,IF('System Design'!$F$8=3,'Hourly Demand and Generation'!I7417*'System Design'!$F$21)))</f>
        <v>0</v>
      </c>
      <c r="O7417" s="32">
        <f>IF('System Design'!$F$8=1,'Hourly Demand and Generation'!J7417*'System Design'!$F$22,IF('System Design'!$F$8=2,'Hourly Demand and Generation'!K7417*'System Design'!$F$22,IF('System Design'!$F$8=3,'Hourly Demand and Generation'!L7417*'System Design'!$F$22)))</f>
        <v>1080</v>
      </c>
      <c r="Q7417" s="32">
        <f t="shared" si="1648"/>
        <v>0</v>
      </c>
      <c r="R7417" s="32">
        <f t="shared" si="1651"/>
        <v>5400</v>
      </c>
      <c r="S7417" s="32">
        <f t="shared" si="1652"/>
        <v>0</v>
      </c>
      <c r="T7417" s="32">
        <f t="shared" si="1653"/>
        <v>21600</v>
      </c>
      <c r="U7417" s="32">
        <f t="shared" si="1654"/>
        <v>0</v>
      </c>
      <c r="V7417" s="32">
        <f t="shared" si="1649"/>
        <v>553.5</v>
      </c>
      <c r="W7417" s="32">
        <f t="shared" si="1655"/>
        <v>553.5</v>
      </c>
      <c r="X7417" s="32">
        <f t="shared" si="1656"/>
        <v>553.5</v>
      </c>
    </row>
    <row r="7418" spans="1:24" x14ac:dyDescent="0.25">
      <c r="A7418" s="2"/>
      <c r="B7418" s="2" t="s">
        <v>12</v>
      </c>
      <c r="C7418" s="2">
        <f t="shared" si="1659"/>
        <v>309</v>
      </c>
      <c r="D7418" s="2">
        <f t="shared" si="1660"/>
        <v>22</v>
      </c>
      <c r="E7418" s="2">
        <f t="shared" si="1650"/>
        <v>7414</v>
      </c>
      <c r="F7418" s="11">
        <v>497.25</v>
      </c>
      <c r="G7418" s="9">
        <v>0</v>
      </c>
      <c r="H7418" s="9">
        <v>0</v>
      </c>
      <c r="I7418" s="9">
        <v>0</v>
      </c>
      <c r="J7418" s="9">
        <v>0.25101203598285399</v>
      </c>
      <c r="K7418" s="9">
        <v>0.25101203598285399</v>
      </c>
      <c r="L7418" s="9">
        <v>0.45600000000000002</v>
      </c>
      <c r="N7418" s="32">
        <f>IF('System Design'!$F$8=1,'Hourly Demand and Generation'!G7418*'System Design'!$F$21,IF('System Design'!$F$8=2,'Hourly Demand and Generation'!H7418*'System Design'!$F$21,IF('System Design'!$F$8=3,'Hourly Demand and Generation'!I7418*'System Design'!$F$21)))</f>
        <v>0</v>
      </c>
      <c r="O7418" s="32">
        <f>IF('System Design'!$F$8=1,'Hourly Demand and Generation'!J7418*'System Design'!$F$22,IF('System Design'!$F$8=2,'Hourly Demand and Generation'!K7418*'System Design'!$F$22,IF('System Design'!$F$8=3,'Hourly Demand and Generation'!L7418*'System Design'!$F$22)))</f>
        <v>1140</v>
      </c>
      <c r="Q7418" s="32">
        <f t="shared" si="1648"/>
        <v>0</v>
      </c>
      <c r="R7418" s="32">
        <f t="shared" si="1651"/>
        <v>5400</v>
      </c>
      <c r="S7418" s="32">
        <f t="shared" si="1652"/>
        <v>0</v>
      </c>
      <c r="T7418" s="32">
        <f t="shared" si="1653"/>
        <v>21600</v>
      </c>
      <c r="U7418" s="32">
        <f t="shared" si="1654"/>
        <v>0</v>
      </c>
      <c r="V7418" s="32">
        <f t="shared" si="1649"/>
        <v>642.75</v>
      </c>
      <c r="W7418" s="32">
        <f t="shared" si="1655"/>
        <v>642.75</v>
      </c>
      <c r="X7418" s="32">
        <f t="shared" si="1656"/>
        <v>642.75</v>
      </c>
    </row>
    <row r="7419" spans="1:24" x14ac:dyDescent="0.25">
      <c r="A7419" s="2"/>
      <c r="B7419" s="2" t="s">
        <v>12</v>
      </c>
      <c r="C7419" s="2">
        <f t="shared" si="1659"/>
        <v>309</v>
      </c>
      <c r="D7419" s="2">
        <f t="shared" si="1660"/>
        <v>23</v>
      </c>
      <c r="E7419" s="2">
        <f t="shared" si="1650"/>
        <v>7415</v>
      </c>
      <c r="F7419" s="11">
        <v>468</v>
      </c>
      <c r="G7419" s="9">
        <v>0</v>
      </c>
      <c r="H7419" s="9">
        <v>0</v>
      </c>
      <c r="I7419" s="9">
        <v>0</v>
      </c>
      <c r="J7419" s="9">
        <v>0.21137855661714</v>
      </c>
      <c r="K7419" s="9">
        <v>0.21137855661714</v>
      </c>
      <c r="L7419" s="9">
        <v>0.38400000000000001</v>
      </c>
      <c r="N7419" s="32">
        <f>IF('System Design'!$F$8=1,'Hourly Demand and Generation'!G7419*'System Design'!$F$21,IF('System Design'!$F$8=2,'Hourly Demand and Generation'!H7419*'System Design'!$F$21,IF('System Design'!$F$8=3,'Hourly Demand and Generation'!I7419*'System Design'!$F$21)))</f>
        <v>0</v>
      </c>
      <c r="O7419" s="32">
        <f>IF('System Design'!$F$8=1,'Hourly Demand and Generation'!J7419*'System Design'!$F$22,IF('System Design'!$F$8=2,'Hourly Demand and Generation'!K7419*'System Design'!$F$22,IF('System Design'!$F$8=3,'Hourly Demand and Generation'!L7419*'System Design'!$F$22)))</f>
        <v>960</v>
      </c>
      <c r="Q7419" s="32">
        <f t="shared" si="1648"/>
        <v>0</v>
      </c>
      <c r="R7419" s="32">
        <f t="shared" si="1651"/>
        <v>5400</v>
      </c>
      <c r="S7419" s="32">
        <f t="shared" si="1652"/>
        <v>0</v>
      </c>
      <c r="T7419" s="32">
        <f t="shared" si="1653"/>
        <v>21600</v>
      </c>
      <c r="U7419" s="32">
        <f t="shared" si="1654"/>
        <v>0</v>
      </c>
      <c r="V7419" s="32">
        <f t="shared" si="1649"/>
        <v>492</v>
      </c>
      <c r="W7419" s="32">
        <f t="shared" si="1655"/>
        <v>492</v>
      </c>
      <c r="X7419" s="32">
        <f t="shared" si="1656"/>
        <v>492</v>
      </c>
    </row>
    <row r="7420" spans="1:24" x14ac:dyDescent="0.25">
      <c r="A7420" s="2"/>
      <c r="B7420" s="2" t="s">
        <v>12</v>
      </c>
      <c r="C7420" s="2">
        <f t="shared" si="1659"/>
        <v>309</v>
      </c>
      <c r="D7420" s="2">
        <f t="shared" si="1660"/>
        <v>24</v>
      </c>
      <c r="E7420" s="2">
        <f t="shared" si="1650"/>
        <v>7416</v>
      </c>
      <c r="F7420" s="11">
        <v>409.5</v>
      </c>
      <c r="G7420" s="9">
        <v>0</v>
      </c>
      <c r="H7420" s="9">
        <v>0</v>
      </c>
      <c r="I7420" s="9">
        <v>0</v>
      </c>
      <c r="J7420" s="9">
        <v>0.21137855661714</v>
      </c>
      <c r="K7420" s="9">
        <v>0.21137855661714</v>
      </c>
      <c r="L7420" s="9">
        <v>0.38400000000000001</v>
      </c>
      <c r="N7420" s="32">
        <f>IF('System Design'!$F$8=1,'Hourly Demand and Generation'!G7420*'System Design'!$F$21,IF('System Design'!$F$8=2,'Hourly Demand and Generation'!H7420*'System Design'!$F$21,IF('System Design'!$F$8=3,'Hourly Demand and Generation'!I7420*'System Design'!$F$21)))</f>
        <v>0</v>
      </c>
      <c r="O7420" s="32">
        <f>IF('System Design'!$F$8=1,'Hourly Demand and Generation'!J7420*'System Design'!$F$22,IF('System Design'!$F$8=2,'Hourly Demand and Generation'!K7420*'System Design'!$F$22,IF('System Design'!$F$8=3,'Hourly Demand and Generation'!L7420*'System Design'!$F$22)))</f>
        <v>960</v>
      </c>
      <c r="Q7420" s="32">
        <f t="shared" si="1648"/>
        <v>0</v>
      </c>
      <c r="R7420" s="32">
        <f t="shared" si="1651"/>
        <v>5400</v>
      </c>
      <c r="S7420" s="32">
        <f t="shared" si="1652"/>
        <v>0</v>
      </c>
      <c r="T7420" s="32">
        <f t="shared" si="1653"/>
        <v>21600</v>
      </c>
      <c r="U7420" s="32">
        <f t="shared" si="1654"/>
        <v>0</v>
      </c>
      <c r="V7420" s="32">
        <f t="shared" si="1649"/>
        <v>550.5</v>
      </c>
      <c r="W7420" s="32">
        <f t="shared" si="1655"/>
        <v>550.5</v>
      </c>
      <c r="X7420" s="32">
        <f t="shared" si="1656"/>
        <v>550.5</v>
      </c>
    </row>
    <row r="7421" spans="1:24" x14ac:dyDescent="0.25">
      <c r="A7421" s="2"/>
      <c r="B7421" s="2" t="s">
        <v>12</v>
      </c>
      <c r="C7421" s="2">
        <f>C7420+1</f>
        <v>310</v>
      </c>
      <c r="D7421" s="2">
        <v>1</v>
      </c>
      <c r="E7421" s="2">
        <f t="shared" si="1650"/>
        <v>7417</v>
      </c>
      <c r="F7421" s="11">
        <v>351</v>
      </c>
      <c r="G7421" s="9">
        <v>0</v>
      </c>
      <c r="H7421" s="9">
        <v>0</v>
      </c>
      <c r="I7421" s="9">
        <v>0</v>
      </c>
      <c r="J7421" s="9">
        <v>0.48</v>
      </c>
      <c r="K7421" s="9">
        <v>0.48</v>
      </c>
      <c r="L7421" s="9">
        <v>0.48</v>
      </c>
      <c r="N7421" s="32">
        <f>IF('System Design'!$F$8=1,'Hourly Demand and Generation'!G7421*'System Design'!$F$21,IF('System Design'!$F$8=2,'Hourly Demand and Generation'!H7421*'System Design'!$F$21,IF('System Design'!$F$8=3,'Hourly Demand and Generation'!I7421*'System Design'!$F$21)))</f>
        <v>0</v>
      </c>
      <c r="O7421" s="32">
        <f>IF('System Design'!$F$8=1,'Hourly Demand and Generation'!J7421*'System Design'!$F$22,IF('System Design'!$F$8=2,'Hourly Demand and Generation'!K7421*'System Design'!$F$22,IF('System Design'!$F$8=3,'Hourly Demand and Generation'!L7421*'System Design'!$F$22)))</f>
        <v>1200</v>
      </c>
      <c r="Q7421" s="32">
        <f t="shared" si="1648"/>
        <v>0</v>
      </c>
      <c r="R7421" s="32">
        <f t="shared" si="1651"/>
        <v>5400</v>
      </c>
      <c r="S7421" s="32">
        <f t="shared" si="1652"/>
        <v>0</v>
      </c>
      <c r="T7421" s="32">
        <f t="shared" si="1653"/>
        <v>21600</v>
      </c>
      <c r="U7421" s="32">
        <f t="shared" si="1654"/>
        <v>0</v>
      </c>
      <c r="V7421" s="32">
        <f t="shared" si="1649"/>
        <v>849</v>
      </c>
      <c r="W7421" s="32">
        <f t="shared" si="1655"/>
        <v>849</v>
      </c>
      <c r="X7421" s="32">
        <f t="shared" si="1656"/>
        <v>849</v>
      </c>
    </row>
    <row r="7422" spans="1:24" x14ac:dyDescent="0.25">
      <c r="A7422" s="2"/>
      <c r="B7422" s="2" t="s">
        <v>12</v>
      </c>
      <c r="C7422" s="2">
        <f>C7421</f>
        <v>310</v>
      </c>
      <c r="D7422" s="2">
        <f>D7421+1</f>
        <v>2</v>
      </c>
      <c r="E7422" s="2">
        <f t="shared" si="1650"/>
        <v>7418</v>
      </c>
      <c r="F7422" s="11">
        <v>321.75</v>
      </c>
      <c r="G7422" s="9">
        <v>0</v>
      </c>
      <c r="H7422" s="9">
        <v>0</v>
      </c>
      <c r="I7422" s="9">
        <v>0</v>
      </c>
      <c r="J7422" s="9">
        <v>0.432</v>
      </c>
      <c r="K7422" s="9">
        <v>0.432</v>
      </c>
      <c r="L7422" s="9">
        <v>0.432</v>
      </c>
      <c r="N7422" s="32">
        <f>IF('System Design'!$F$8=1,'Hourly Demand and Generation'!G7422*'System Design'!$F$21,IF('System Design'!$F$8=2,'Hourly Demand and Generation'!H7422*'System Design'!$F$21,IF('System Design'!$F$8=3,'Hourly Demand and Generation'!I7422*'System Design'!$F$21)))</f>
        <v>0</v>
      </c>
      <c r="O7422" s="32">
        <f>IF('System Design'!$F$8=1,'Hourly Demand and Generation'!J7422*'System Design'!$F$22,IF('System Design'!$F$8=2,'Hourly Demand and Generation'!K7422*'System Design'!$F$22,IF('System Design'!$F$8=3,'Hourly Demand and Generation'!L7422*'System Design'!$F$22)))</f>
        <v>1080</v>
      </c>
      <c r="Q7422" s="32">
        <f t="shared" si="1648"/>
        <v>0</v>
      </c>
      <c r="R7422" s="32">
        <f t="shared" si="1651"/>
        <v>5400</v>
      </c>
      <c r="S7422" s="32">
        <f t="shared" si="1652"/>
        <v>0</v>
      </c>
      <c r="T7422" s="32">
        <f t="shared" si="1653"/>
        <v>21600</v>
      </c>
      <c r="U7422" s="32">
        <f t="shared" si="1654"/>
        <v>0</v>
      </c>
      <c r="V7422" s="32">
        <f t="shared" si="1649"/>
        <v>758.25</v>
      </c>
      <c r="W7422" s="32">
        <f t="shared" si="1655"/>
        <v>758.25</v>
      </c>
      <c r="X7422" s="32">
        <f t="shared" si="1656"/>
        <v>758.25</v>
      </c>
    </row>
    <row r="7423" spans="1:24" x14ac:dyDescent="0.25">
      <c r="A7423" s="2"/>
      <c r="B7423" s="2" t="s">
        <v>12</v>
      </c>
      <c r="C7423" s="2">
        <f t="shared" ref="C7423:C7444" si="1661">C7422</f>
        <v>310</v>
      </c>
      <c r="D7423" s="2">
        <f t="shared" ref="D7423:D7444" si="1662">D7422+1</f>
        <v>3</v>
      </c>
      <c r="E7423" s="2">
        <f t="shared" si="1650"/>
        <v>7419</v>
      </c>
      <c r="F7423" s="11">
        <v>292.5</v>
      </c>
      <c r="G7423" s="9">
        <v>0</v>
      </c>
      <c r="H7423" s="9">
        <v>0</v>
      </c>
      <c r="I7423" s="9">
        <v>0</v>
      </c>
      <c r="J7423" s="9">
        <v>0.432</v>
      </c>
      <c r="K7423" s="9">
        <v>0.432</v>
      </c>
      <c r="L7423" s="9">
        <v>0.432</v>
      </c>
      <c r="N7423" s="32">
        <f>IF('System Design'!$F$8=1,'Hourly Demand and Generation'!G7423*'System Design'!$F$21,IF('System Design'!$F$8=2,'Hourly Demand and Generation'!H7423*'System Design'!$F$21,IF('System Design'!$F$8=3,'Hourly Demand and Generation'!I7423*'System Design'!$F$21)))</f>
        <v>0</v>
      </c>
      <c r="O7423" s="32">
        <f>IF('System Design'!$F$8=1,'Hourly Demand and Generation'!J7423*'System Design'!$F$22,IF('System Design'!$F$8=2,'Hourly Demand and Generation'!K7423*'System Design'!$F$22,IF('System Design'!$F$8=3,'Hourly Demand and Generation'!L7423*'System Design'!$F$22)))</f>
        <v>1080</v>
      </c>
      <c r="Q7423" s="32">
        <f t="shared" si="1648"/>
        <v>0</v>
      </c>
      <c r="R7423" s="32">
        <f t="shared" si="1651"/>
        <v>5400</v>
      </c>
      <c r="S7423" s="32">
        <f t="shared" si="1652"/>
        <v>0</v>
      </c>
      <c r="T7423" s="32">
        <f t="shared" si="1653"/>
        <v>21600</v>
      </c>
      <c r="U7423" s="32">
        <f t="shared" si="1654"/>
        <v>0</v>
      </c>
      <c r="V7423" s="32">
        <f t="shared" si="1649"/>
        <v>787.5</v>
      </c>
      <c r="W7423" s="32">
        <f t="shared" si="1655"/>
        <v>787.5</v>
      </c>
      <c r="X7423" s="32">
        <f t="shared" si="1656"/>
        <v>787.5</v>
      </c>
    </row>
    <row r="7424" spans="1:24" x14ac:dyDescent="0.25">
      <c r="A7424" s="2"/>
      <c r="B7424" s="2" t="s">
        <v>12</v>
      </c>
      <c r="C7424" s="2">
        <f t="shared" si="1661"/>
        <v>310</v>
      </c>
      <c r="D7424" s="2">
        <f t="shared" si="1662"/>
        <v>4</v>
      </c>
      <c r="E7424" s="2">
        <f t="shared" si="1650"/>
        <v>7420</v>
      </c>
      <c r="F7424" s="11">
        <v>351</v>
      </c>
      <c r="G7424" s="9">
        <v>0</v>
      </c>
      <c r="H7424" s="9">
        <v>0</v>
      </c>
      <c r="I7424" s="9">
        <v>0</v>
      </c>
      <c r="J7424" s="9">
        <v>0.48</v>
      </c>
      <c r="K7424" s="9">
        <v>0.48</v>
      </c>
      <c r="L7424" s="9">
        <v>0.48</v>
      </c>
      <c r="N7424" s="32">
        <f>IF('System Design'!$F$8=1,'Hourly Demand and Generation'!G7424*'System Design'!$F$21,IF('System Design'!$F$8=2,'Hourly Demand and Generation'!H7424*'System Design'!$F$21,IF('System Design'!$F$8=3,'Hourly Demand and Generation'!I7424*'System Design'!$F$21)))</f>
        <v>0</v>
      </c>
      <c r="O7424" s="32">
        <f>IF('System Design'!$F$8=1,'Hourly Demand and Generation'!J7424*'System Design'!$F$22,IF('System Design'!$F$8=2,'Hourly Demand and Generation'!K7424*'System Design'!$F$22,IF('System Design'!$F$8=3,'Hourly Demand and Generation'!L7424*'System Design'!$F$22)))</f>
        <v>1200</v>
      </c>
      <c r="Q7424" s="32">
        <f t="shared" si="1648"/>
        <v>0</v>
      </c>
      <c r="R7424" s="32">
        <f t="shared" si="1651"/>
        <v>5400</v>
      </c>
      <c r="S7424" s="32">
        <f t="shared" si="1652"/>
        <v>0</v>
      </c>
      <c r="T7424" s="32">
        <f t="shared" si="1653"/>
        <v>21600</v>
      </c>
      <c r="U7424" s="32">
        <f t="shared" si="1654"/>
        <v>0</v>
      </c>
      <c r="V7424" s="32">
        <f t="shared" si="1649"/>
        <v>849</v>
      </c>
      <c r="W7424" s="32">
        <f t="shared" si="1655"/>
        <v>849</v>
      </c>
      <c r="X7424" s="32">
        <f t="shared" si="1656"/>
        <v>849</v>
      </c>
    </row>
    <row r="7425" spans="1:24" x14ac:dyDescent="0.25">
      <c r="A7425" s="2"/>
      <c r="B7425" s="2" t="s">
        <v>12</v>
      </c>
      <c r="C7425" s="2">
        <f t="shared" si="1661"/>
        <v>310</v>
      </c>
      <c r="D7425" s="2">
        <f t="shared" si="1662"/>
        <v>5</v>
      </c>
      <c r="E7425" s="2">
        <f t="shared" si="1650"/>
        <v>7421</v>
      </c>
      <c r="F7425" s="11">
        <v>380.25</v>
      </c>
      <c r="G7425" s="9">
        <v>0</v>
      </c>
      <c r="H7425" s="9">
        <v>0.02</v>
      </c>
      <c r="I7425" s="9">
        <v>0.04</v>
      </c>
      <c r="J7425" s="9">
        <v>0.38400000000000001</v>
      </c>
      <c r="K7425" s="9">
        <v>0.38400000000000001</v>
      </c>
      <c r="L7425" s="9">
        <v>0.38400000000000001</v>
      </c>
      <c r="N7425" s="32">
        <f>IF('System Design'!$F$8=1,'Hourly Demand and Generation'!G7425*'System Design'!$F$21,IF('System Design'!$F$8=2,'Hourly Demand and Generation'!H7425*'System Design'!$F$21,IF('System Design'!$F$8=3,'Hourly Demand and Generation'!I7425*'System Design'!$F$21)))</f>
        <v>20</v>
      </c>
      <c r="O7425" s="32">
        <f>IF('System Design'!$F$8=1,'Hourly Demand and Generation'!J7425*'System Design'!$F$22,IF('System Design'!$F$8=2,'Hourly Demand and Generation'!K7425*'System Design'!$F$22,IF('System Design'!$F$8=3,'Hourly Demand and Generation'!L7425*'System Design'!$F$22)))</f>
        <v>960</v>
      </c>
      <c r="Q7425" s="32">
        <f t="shared" si="1648"/>
        <v>0</v>
      </c>
      <c r="R7425" s="32">
        <f t="shared" si="1651"/>
        <v>5400</v>
      </c>
      <c r="S7425" s="32">
        <f t="shared" si="1652"/>
        <v>0</v>
      </c>
      <c r="T7425" s="32">
        <f t="shared" si="1653"/>
        <v>21600</v>
      </c>
      <c r="U7425" s="32">
        <f t="shared" si="1654"/>
        <v>0</v>
      </c>
      <c r="V7425" s="32">
        <f t="shared" si="1649"/>
        <v>599.75</v>
      </c>
      <c r="W7425" s="32">
        <f t="shared" si="1655"/>
        <v>599.75</v>
      </c>
      <c r="X7425" s="32">
        <f t="shared" si="1656"/>
        <v>599.75</v>
      </c>
    </row>
    <row r="7426" spans="1:24" x14ac:dyDescent="0.25">
      <c r="A7426" s="2"/>
      <c r="B7426" s="2" t="s">
        <v>12</v>
      </c>
      <c r="C7426" s="2">
        <f t="shared" si="1661"/>
        <v>310</v>
      </c>
      <c r="D7426" s="2">
        <f t="shared" si="1662"/>
        <v>6</v>
      </c>
      <c r="E7426" s="2">
        <f t="shared" si="1650"/>
        <v>7422</v>
      </c>
      <c r="F7426" s="11">
        <v>409.5</v>
      </c>
      <c r="G7426" s="9">
        <v>0.04</v>
      </c>
      <c r="H7426" s="9">
        <v>6.25E-2</v>
      </c>
      <c r="I7426" s="9">
        <v>8.5000000000000006E-2</v>
      </c>
      <c r="J7426" s="9">
        <v>0.38400000000000001</v>
      </c>
      <c r="K7426" s="9">
        <v>0.38400000000000001</v>
      </c>
      <c r="L7426" s="9">
        <v>0.38400000000000001</v>
      </c>
      <c r="N7426" s="32">
        <f>IF('System Design'!$F$8=1,'Hourly Demand and Generation'!G7426*'System Design'!$F$21,IF('System Design'!$F$8=2,'Hourly Demand and Generation'!H7426*'System Design'!$F$21,IF('System Design'!$F$8=3,'Hourly Demand and Generation'!I7426*'System Design'!$F$21)))</f>
        <v>42.5</v>
      </c>
      <c r="O7426" s="32">
        <f>IF('System Design'!$F$8=1,'Hourly Demand and Generation'!J7426*'System Design'!$F$22,IF('System Design'!$F$8=2,'Hourly Demand and Generation'!K7426*'System Design'!$F$22,IF('System Design'!$F$8=3,'Hourly Demand and Generation'!L7426*'System Design'!$F$22)))</f>
        <v>960</v>
      </c>
      <c r="Q7426" s="32">
        <f t="shared" si="1648"/>
        <v>0</v>
      </c>
      <c r="R7426" s="32">
        <f t="shared" si="1651"/>
        <v>5400</v>
      </c>
      <c r="S7426" s="32">
        <f t="shared" si="1652"/>
        <v>0</v>
      </c>
      <c r="T7426" s="32">
        <f t="shared" si="1653"/>
        <v>21600</v>
      </c>
      <c r="U7426" s="32">
        <f t="shared" si="1654"/>
        <v>0</v>
      </c>
      <c r="V7426" s="32">
        <f t="shared" si="1649"/>
        <v>593</v>
      </c>
      <c r="W7426" s="32">
        <f t="shared" si="1655"/>
        <v>593</v>
      </c>
      <c r="X7426" s="32">
        <f t="shared" si="1656"/>
        <v>593</v>
      </c>
    </row>
    <row r="7427" spans="1:24" x14ac:dyDescent="0.25">
      <c r="A7427" s="2"/>
      <c r="B7427" s="2" t="s">
        <v>12</v>
      </c>
      <c r="C7427" s="2">
        <f t="shared" si="1661"/>
        <v>310</v>
      </c>
      <c r="D7427" s="2">
        <f t="shared" si="1662"/>
        <v>7</v>
      </c>
      <c r="E7427" s="2">
        <f t="shared" si="1650"/>
        <v>7423</v>
      </c>
      <c r="F7427" s="11">
        <v>438.75</v>
      </c>
      <c r="G7427" s="9">
        <v>8.5000000000000006E-2</v>
      </c>
      <c r="H7427" s="9">
        <v>0.105</v>
      </c>
      <c r="I7427" s="9">
        <v>0.125</v>
      </c>
      <c r="J7427" s="9">
        <v>0.432</v>
      </c>
      <c r="K7427" s="9">
        <v>0.432</v>
      </c>
      <c r="L7427" s="9">
        <v>0.432</v>
      </c>
      <c r="N7427" s="32">
        <f>IF('System Design'!$F$8=1,'Hourly Demand and Generation'!G7427*'System Design'!$F$21,IF('System Design'!$F$8=2,'Hourly Demand and Generation'!H7427*'System Design'!$F$21,IF('System Design'!$F$8=3,'Hourly Demand and Generation'!I7427*'System Design'!$F$21)))</f>
        <v>62.5</v>
      </c>
      <c r="O7427" s="32">
        <f>IF('System Design'!$F$8=1,'Hourly Demand and Generation'!J7427*'System Design'!$F$22,IF('System Design'!$F$8=2,'Hourly Demand and Generation'!K7427*'System Design'!$F$22,IF('System Design'!$F$8=3,'Hourly Demand and Generation'!L7427*'System Design'!$F$22)))</f>
        <v>1080</v>
      </c>
      <c r="Q7427" s="32">
        <f t="shared" si="1648"/>
        <v>0</v>
      </c>
      <c r="R7427" s="32">
        <f t="shared" si="1651"/>
        <v>5400</v>
      </c>
      <c r="S7427" s="32">
        <f t="shared" si="1652"/>
        <v>0</v>
      </c>
      <c r="T7427" s="32">
        <f t="shared" si="1653"/>
        <v>21600</v>
      </c>
      <c r="U7427" s="32">
        <f t="shared" si="1654"/>
        <v>0</v>
      </c>
      <c r="V7427" s="32">
        <f t="shared" si="1649"/>
        <v>703.75</v>
      </c>
      <c r="W7427" s="32">
        <f t="shared" si="1655"/>
        <v>703.75</v>
      </c>
      <c r="X7427" s="32">
        <f t="shared" si="1656"/>
        <v>703.75</v>
      </c>
    </row>
    <row r="7428" spans="1:24" x14ac:dyDescent="0.25">
      <c r="A7428" s="2"/>
      <c r="B7428" s="2" t="s">
        <v>12</v>
      </c>
      <c r="C7428" s="2">
        <f t="shared" si="1661"/>
        <v>310</v>
      </c>
      <c r="D7428" s="2">
        <f t="shared" si="1662"/>
        <v>8</v>
      </c>
      <c r="E7428" s="2">
        <f t="shared" si="1650"/>
        <v>7424</v>
      </c>
      <c r="F7428" s="11">
        <v>468</v>
      </c>
      <c r="G7428" s="9">
        <v>0.16500000000000001</v>
      </c>
      <c r="H7428" s="9">
        <v>0.1875</v>
      </c>
      <c r="I7428" s="9">
        <v>0.21</v>
      </c>
      <c r="J7428" s="9">
        <v>0.432</v>
      </c>
      <c r="K7428" s="9">
        <v>0.432</v>
      </c>
      <c r="L7428" s="9">
        <v>0.432</v>
      </c>
      <c r="N7428" s="32">
        <f>IF('System Design'!$F$8=1,'Hourly Demand and Generation'!G7428*'System Design'!$F$21,IF('System Design'!$F$8=2,'Hourly Demand and Generation'!H7428*'System Design'!$F$21,IF('System Design'!$F$8=3,'Hourly Demand and Generation'!I7428*'System Design'!$F$21)))</f>
        <v>105</v>
      </c>
      <c r="O7428" s="32">
        <f>IF('System Design'!$F$8=1,'Hourly Demand and Generation'!J7428*'System Design'!$F$22,IF('System Design'!$F$8=2,'Hourly Demand and Generation'!K7428*'System Design'!$F$22,IF('System Design'!$F$8=3,'Hourly Demand and Generation'!L7428*'System Design'!$F$22)))</f>
        <v>1080</v>
      </c>
      <c r="Q7428" s="32">
        <f t="shared" si="1648"/>
        <v>0</v>
      </c>
      <c r="R7428" s="32">
        <f t="shared" si="1651"/>
        <v>5400</v>
      </c>
      <c r="S7428" s="32">
        <f t="shared" si="1652"/>
        <v>0</v>
      </c>
      <c r="T7428" s="32">
        <f t="shared" si="1653"/>
        <v>21600</v>
      </c>
      <c r="U7428" s="32">
        <f t="shared" si="1654"/>
        <v>0</v>
      </c>
      <c r="V7428" s="32">
        <f t="shared" si="1649"/>
        <v>717</v>
      </c>
      <c r="W7428" s="32">
        <f t="shared" si="1655"/>
        <v>717</v>
      </c>
      <c r="X7428" s="32">
        <f t="shared" si="1656"/>
        <v>717</v>
      </c>
    </row>
    <row r="7429" spans="1:24" x14ac:dyDescent="0.25">
      <c r="A7429" s="2"/>
      <c r="B7429" s="2" t="s">
        <v>12</v>
      </c>
      <c r="C7429" s="2">
        <f t="shared" si="1661"/>
        <v>310</v>
      </c>
      <c r="D7429" s="2">
        <f t="shared" si="1662"/>
        <v>9</v>
      </c>
      <c r="E7429" s="2">
        <f t="shared" si="1650"/>
        <v>7425</v>
      </c>
      <c r="F7429" s="11">
        <v>468</v>
      </c>
      <c r="G7429" s="9">
        <v>0.25</v>
      </c>
      <c r="H7429" s="9">
        <v>0.27</v>
      </c>
      <c r="I7429" s="9">
        <v>0.28999999999999998</v>
      </c>
      <c r="J7429" s="9">
        <v>0.38400000000000001</v>
      </c>
      <c r="K7429" s="9">
        <v>0.38400000000000001</v>
      </c>
      <c r="L7429" s="9">
        <v>0.38400000000000001</v>
      </c>
      <c r="N7429" s="32">
        <f>IF('System Design'!$F$8=1,'Hourly Demand and Generation'!G7429*'System Design'!$F$21,IF('System Design'!$F$8=2,'Hourly Demand and Generation'!H7429*'System Design'!$F$21,IF('System Design'!$F$8=3,'Hourly Demand and Generation'!I7429*'System Design'!$F$21)))</f>
        <v>145</v>
      </c>
      <c r="O7429" s="32">
        <f>IF('System Design'!$F$8=1,'Hourly Demand and Generation'!J7429*'System Design'!$F$22,IF('System Design'!$F$8=2,'Hourly Demand and Generation'!K7429*'System Design'!$F$22,IF('System Design'!$F$8=3,'Hourly Demand and Generation'!L7429*'System Design'!$F$22)))</f>
        <v>960</v>
      </c>
      <c r="Q7429" s="32">
        <f t="shared" si="1648"/>
        <v>0</v>
      </c>
      <c r="R7429" s="32">
        <f t="shared" si="1651"/>
        <v>5400</v>
      </c>
      <c r="S7429" s="32">
        <f t="shared" si="1652"/>
        <v>0</v>
      </c>
      <c r="T7429" s="32">
        <f t="shared" si="1653"/>
        <v>21600</v>
      </c>
      <c r="U7429" s="32">
        <f t="shared" si="1654"/>
        <v>0</v>
      </c>
      <c r="V7429" s="32">
        <f t="shared" si="1649"/>
        <v>637</v>
      </c>
      <c r="W7429" s="32">
        <f t="shared" si="1655"/>
        <v>637</v>
      </c>
      <c r="X7429" s="32">
        <f t="shared" si="1656"/>
        <v>637</v>
      </c>
    </row>
    <row r="7430" spans="1:24" x14ac:dyDescent="0.25">
      <c r="A7430" s="2"/>
      <c r="B7430" s="2" t="s">
        <v>12</v>
      </c>
      <c r="C7430" s="2">
        <f t="shared" si="1661"/>
        <v>310</v>
      </c>
      <c r="D7430" s="2">
        <f t="shared" si="1662"/>
        <v>10</v>
      </c>
      <c r="E7430" s="2">
        <f t="shared" si="1650"/>
        <v>7426</v>
      </c>
      <c r="F7430" s="11">
        <v>456.3</v>
      </c>
      <c r="G7430" s="9">
        <v>0.33500000000000002</v>
      </c>
      <c r="H7430" s="9">
        <v>0.35499999999999998</v>
      </c>
      <c r="I7430" s="9">
        <v>0.375</v>
      </c>
      <c r="J7430" s="9">
        <v>0.432</v>
      </c>
      <c r="K7430" s="9">
        <v>0.432</v>
      </c>
      <c r="L7430" s="9">
        <v>0.432</v>
      </c>
      <c r="N7430" s="32">
        <f>IF('System Design'!$F$8=1,'Hourly Demand and Generation'!G7430*'System Design'!$F$21,IF('System Design'!$F$8=2,'Hourly Demand and Generation'!H7430*'System Design'!$F$21,IF('System Design'!$F$8=3,'Hourly Demand and Generation'!I7430*'System Design'!$F$21)))</f>
        <v>187.5</v>
      </c>
      <c r="O7430" s="32">
        <f>IF('System Design'!$F$8=1,'Hourly Demand and Generation'!J7430*'System Design'!$F$22,IF('System Design'!$F$8=2,'Hourly Demand and Generation'!K7430*'System Design'!$F$22,IF('System Design'!$F$8=3,'Hourly Demand and Generation'!L7430*'System Design'!$F$22)))</f>
        <v>1080</v>
      </c>
      <c r="Q7430" s="32">
        <f t="shared" ref="Q7430:Q7493" si="1663">IF(F7430-N7430-O7430&gt;0,F7430-N7430-O7430,0)</f>
        <v>0</v>
      </c>
      <c r="R7430" s="32">
        <f t="shared" si="1651"/>
        <v>5400</v>
      </c>
      <c r="S7430" s="32">
        <f t="shared" si="1652"/>
        <v>0</v>
      </c>
      <c r="T7430" s="32">
        <f t="shared" si="1653"/>
        <v>21600</v>
      </c>
      <c r="U7430" s="32">
        <f t="shared" si="1654"/>
        <v>0</v>
      </c>
      <c r="V7430" s="32">
        <f t="shared" ref="V7430:V7493" si="1664">IF(F7430-N7430-O7430&lt;0,N7430+O7430-F7430,0)</f>
        <v>811.2</v>
      </c>
      <c r="W7430" s="32">
        <f t="shared" si="1655"/>
        <v>811.2</v>
      </c>
      <c r="X7430" s="32">
        <f t="shared" si="1656"/>
        <v>811.2</v>
      </c>
    </row>
    <row r="7431" spans="1:24" x14ac:dyDescent="0.25">
      <c r="A7431" s="2"/>
      <c r="B7431" s="2" t="s">
        <v>12</v>
      </c>
      <c r="C7431" s="2">
        <f t="shared" si="1661"/>
        <v>310</v>
      </c>
      <c r="D7431" s="2">
        <f t="shared" si="1662"/>
        <v>11</v>
      </c>
      <c r="E7431" s="2">
        <f t="shared" ref="E7431:E7494" si="1665">E7430+1</f>
        <v>7427</v>
      </c>
      <c r="F7431" s="11">
        <v>450.45</v>
      </c>
      <c r="G7431" s="9">
        <v>0.41499999999999998</v>
      </c>
      <c r="H7431" s="9">
        <v>0.4375</v>
      </c>
      <c r="I7431" s="9">
        <v>0.46</v>
      </c>
      <c r="J7431" s="9">
        <v>0.38400000000000001</v>
      </c>
      <c r="K7431" s="9">
        <v>0.38400000000000001</v>
      </c>
      <c r="L7431" s="9">
        <v>0.38400000000000001</v>
      </c>
      <c r="N7431" s="32">
        <f>IF('System Design'!$F$8=1,'Hourly Demand and Generation'!G7431*'System Design'!$F$21,IF('System Design'!$F$8=2,'Hourly Demand and Generation'!H7431*'System Design'!$F$21,IF('System Design'!$F$8=3,'Hourly Demand and Generation'!I7431*'System Design'!$F$21)))</f>
        <v>230</v>
      </c>
      <c r="O7431" s="32">
        <f>IF('System Design'!$F$8=1,'Hourly Demand and Generation'!J7431*'System Design'!$F$22,IF('System Design'!$F$8=2,'Hourly Demand and Generation'!K7431*'System Design'!$F$22,IF('System Design'!$F$8=3,'Hourly Demand and Generation'!L7431*'System Design'!$F$22)))</f>
        <v>960</v>
      </c>
      <c r="Q7431" s="32">
        <f t="shared" si="1663"/>
        <v>0</v>
      </c>
      <c r="R7431" s="32">
        <f t="shared" ref="R7431:R7494" si="1666">IF($Q7431&lt;R7430+$V7431,IF(R7430+$V7431-$Q7431&gt;5400,5400,R7430+$V7431-$Q7431),0)</f>
        <v>5400</v>
      </c>
      <c r="S7431" s="32">
        <f t="shared" ref="S7431:S7494" si="1667">IF(R7431&gt;0,0,$Q7431+$V7431-R7430)</f>
        <v>0</v>
      </c>
      <c r="T7431" s="32">
        <f t="shared" ref="T7431:T7494" si="1668">IF($Q7431&lt;T7430+$V7431,IF(T7430+$V7431-$Q7431&gt;21600,21600,T7430+$V7431-$Q7431),0)</f>
        <v>21600</v>
      </c>
      <c r="U7431" s="32">
        <f t="shared" ref="U7431:U7494" si="1669">IF(T7431&gt;0,0,$Q7431+$V7431-T7430)</f>
        <v>0</v>
      </c>
      <c r="V7431" s="32">
        <f t="shared" si="1664"/>
        <v>739.55</v>
      </c>
      <c r="W7431" s="32">
        <f t="shared" ref="W7431:W7494" si="1670">IF(R7431=5400,$V7431-(R7431-R7430),0)</f>
        <v>739.55</v>
      </c>
      <c r="X7431" s="32">
        <f t="shared" ref="X7431:X7494" si="1671">IF(T7431=21600,$V7431-(T7431-T7430),0)</f>
        <v>739.55</v>
      </c>
    </row>
    <row r="7432" spans="1:24" x14ac:dyDescent="0.25">
      <c r="A7432" s="2"/>
      <c r="B7432" s="2" t="s">
        <v>12</v>
      </c>
      <c r="C7432" s="2">
        <f t="shared" si="1661"/>
        <v>310</v>
      </c>
      <c r="D7432" s="2">
        <f t="shared" si="1662"/>
        <v>12</v>
      </c>
      <c r="E7432" s="2">
        <f t="shared" si="1665"/>
        <v>7428</v>
      </c>
      <c r="F7432" s="11">
        <v>450.45</v>
      </c>
      <c r="G7432" s="9">
        <v>0.5</v>
      </c>
      <c r="H7432" s="9">
        <v>0.5</v>
      </c>
      <c r="I7432" s="9">
        <v>0.5</v>
      </c>
      <c r="J7432" s="9">
        <v>0.36</v>
      </c>
      <c r="K7432" s="9">
        <v>0.36</v>
      </c>
      <c r="L7432" s="9">
        <v>0.36</v>
      </c>
      <c r="N7432" s="32">
        <f>IF('System Design'!$F$8=1,'Hourly Demand and Generation'!G7432*'System Design'!$F$21,IF('System Design'!$F$8=2,'Hourly Demand and Generation'!H7432*'System Design'!$F$21,IF('System Design'!$F$8=3,'Hourly Demand and Generation'!I7432*'System Design'!$F$21)))</f>
        <v>250</v>
      </c>
      <c r="O7432" s="32">
        <f>IF('System Design'!$F$8=1,'Hourly Demand and Generation'!J7432*'System Design'!$F$22,IF('System Design'!$F$8=2,'Hourly Demand and Generation'!K7432*'System Design'!$F$22,IF('System Design'!$F$8=3,'Hourly Demand and Generation'!L7432*'System Design'!$F$22)))</f>
        <v>900</v>
      </c>
      <c r="Q7432" s="32">
        <f t="shared" si="1663"/>
        <v>0</v>
      </c>
      <c r="R7432" s="32">
        <f t="shared" si="1666"/>
        <v>5400</v>
      </c>
      <c r="S7432" s="32">
        <f t="shared" si="1667"/>
        <v>0</v>
      </c>
      <c r="T7432" s="32">
        <f t="shared" si="1668"/>
        <v>21600</v>
      </c>
      <c r="U7432" s="32">
        <f t="shared" si="1669"/>
        <v>0</v>
      </c>
      <c r="V7432" s="32">
        <f t="shared" si="1664"/>
        <v>699.55</v>
      </c>
      <c r="W7432" s="32">
        <f t="shared" si="1670"/>
        <v>699.55</v>
      </c>
      <c r="X7432" s="32">
        <f t="shared" si="1671"/>
        <v>699.55</v>
      </c>
    </row>
    <row r="7433" spans="1:24" x14ac:dyDescent="0.25">
      <c r="A7433" s="2"/>
      <c r="B7433" s="2" t="s">
        <v>12</v>
      </c>
      <c r="C7433" s="2">
        <f t="shared" si="1661"/>
        <v>310</v>
      </c>
      <c r="D7433" s="2">
        <f t="shared" si="1662"/>
        <v>13</v>
      </c>
      <c r="E7433" s="2">
        <f t="shared" si="1665"/>
        <v>7429</v>
      </c>
      <c r="F7433" s="11">
        <v>468</v>
      </c>
      <c r="G7433" s="9">
        <v>0.41499999999999998</v>
      </c>
      <c r="H7433" s="9">
        <v>0.4375</v>
      </c>
      <c r="I7433" s="9">
        <v>0.46</v>
      </c>
      <c r="J7433" s="9">
        <v>0.38400000000000001</v>
      </c>
      <c r="K7433" s="9">
        <v>0.38400000000000001</v>
      </c>
      <c r="L7433" s="9">
        <v>0.38400000000000001</v>
      </c>
      <c r="N7433" s="32">
        <f>IF('System Design'!$F$8=1,'Hourly Demand and Generation'!G7433*'System Design'!$F$21,IF('System Design'!$F$8=2,'Hourly Demand and Generation'!H7433*'System Design'!$F$21,IF('System Design'!$F$8=3,'Hourly Demand and Generation'!I7433*'System Design'!$F$21)))</f>
        <v>230</v>
      </c>
      <c r="O7433" s="32">
        <f>IF('System Design'!$F$8=1,'Hourly Demand and Generation'!J7433*'System Design'!$F$22,IF('System Design'!$F$8=2,'Hourly Demand and Generation'!K7433*'System Design'!$F$22,IF('System Design'!$F$8=3,'Hourly Demand and Generation'!L7433*'System Design'!$F$22)))</f>
        <v>960</v>
      </c>
      <c r="Q7433" s="32">
        <f t="shared" si="1663"/>
        <v>0</v>
      </c>
      <c r="R7433" s="32">
        <f t="shared" si="1666"/>
        <v>5400</v>
      </c>
      <c r="S7433" s="32">
        <f t="shared" si="1667"/>
        <v>0</v>
      </c>
      <c r="T7433" s="32">
        <f t="shared" si="1668"/>
        <v>21600</v>
      </c>
      <c r="U7433" s="32">
        <f t="shared" si="1669"/>
        <v>0</v>
      </c>
      <c r="V7433" s="32">
        <f t="shared" si="1664"/>
        <v>722</v>
      </c>
      <c r="W7433" s="32">
        <f t="shared" si="1670"/>
        <v>722</v>
      </c>
      <c r="X7433" s="32">
        <f t="shared" si="1671"/>
        <v>722</v>
      </c>
    </row>
    <row r="7434" spans="1:24" x14ac:dyDescent="0.25">
      <c r="A7434" s="2"/>
      <c r="B7434" s="2" t="s">
        <v>12</v>
      </c>
      <c r="C7434" s="2">
        <f t="shared" si="1661"/>
        <v>310</v>
      </c>
      <c r="D7434" s="2">
        <f t="shared" si="1662"/>
        <v>14</v>
      </c>
      <c r="E7434" s="2">
        <f t="shared" si="1665"/>
        <v>7430</v>
      </c>
      <c r="F7434" s="11">
        <v>468</v>
      </c>
      <c r="G7434" s="9">
        <v>0.33500000000000002</v>
      </c>
      <c r="H7434" s="9">
        <v>0.35499999999999998</v>
      </c>
      <c r="I7434" s="9">
        <v>0.375</v>
      </c>
      <c r="J7434" s="9">
        <v>0.40799999999999997</v>
      </c>
      <c r="K7434" s="9">
        <v>0.40799999999999997</v>
      </c>
      <c r="L7434" s="9">
        <v>0.40799999999999997</v>
      </c>
      <c r="N7434" s="32">
        <f>IF('System Design'!$F$8=1,'Hourly Demand and Generation'!G7434*'System Design'!$F$21,IF('System Design'!$F$8=2,'Hourly Demand and Generation'!H7434*'System Design'!$F$21,IF('System Design'!$F$8=3,'Hourly Demand and Generation'!I7434*'System Design'!$F$21)))</f>
        <v>187.5</v>
      </c>
      <c r="O7434" s="32">
        <f>IF('System Design'!$F$8=1,'Hourly Demand and Generation'!J7434*'System Design'!$F$22,IF('System Design'!$F$8=2,'Hourly Demand and Generation'!K7434*'System Design'!$F$22,IF('System Design'!$F$8=3,'Hourly Demand and Generation'!L7434*'System Design'!$F$22)))</f>
        <v>1019.9999999999999</v>
      </c>
      <c r="Q7434" s="32">
        <f t="shared" si="1663"/>
        <v>0</v>
      </c>
      <c r="R7434" s="32">
        <f t="shared" si="1666"/>
        <v>5400</v>
      </c>
      <c r="S7434" s="32">
        <f t="shared" si="1667"/>
        <v>0</v>
      </c>
      <c r="T7434" s="32">
        <f t="shared" si="1668"/>
        <v>21600</v>
      </c>
      <c r="U7434" s="32">
        <f t="shared" si="1669"/>
        <v>0</v>
      </c>
      <c r="V7434" s="32">
        <f t="shared" si="1664"/>
        <v>739.5</v>
      </c>
      <c r="W7434" s="32">
        <f t="shared" si="1670"/>
        <v>739.5</v>
      </c>
      <c r="X7434" s="32">
        <f t="shared" si="1671"/>
        <v>739.5</v>
      </c>
    </row>
    <row r="7435" spans="1:24" x14ac:dyDescent="0.25">
      <c r="A7435" s="2"/>
      <c r="B7435" s="2" t="s">
        <v>12</v>
      </c>
      <c r="C7435" s="2">
        <f t="shared" si="1661"/>
        <v>310</v>
      </c>
      <c r="D7435" s="2">
        <f t="shared" si="1662"/>
        <v>15</v>
      </c>
      <c r="E7435" s="2">
        <f t="shared" si="1665"/>
        <v>7431</v>
      </c>
      <c r="F7435" s="11">
        <v>497.25</v>
      </c>
      <c r="G7435" s="9">
        <v>0.25</v>
      </c>
      <c r="H7435" s="9">
        <v>0.27</v>
      </c>
      <c r="I7435" s="9">
        <v>0.28999999999999998</v>
      </c>
      <c r="J7435" s="9">
        <v>0.432</v>
      </c>
      <c r="K7435" s="9">
        <v>0.432</v>
      </c>
      <c r="L7435" s="9">
        <v>0.432</v>
      </c>
      <c r="N7435" s="32">
        <f>IF('System Design'!$F$8=1,'Hourly Demand and Generation'!G7435*'System Design'!$F$21,IF('System Design'!$F$8=2,'Hourly Demand and Generation'!H7435*'System Design'!$F$21,IF('System Design'!$F$8=3,'Hourly Demand and Generation'!I7435*'System Design'!$F$21)))</f>
        <v>145</v>
      </c>
      <c r="O7435" s="32">
        <f>IF('System Design'!$F$8=1,'Hourly Demand and Generation'!J7435*'System Design'!$F$22,IF('System Design'!$F$8=2,'Hourly Demand and Generation'!K7435*'System Design'!$F$22,IF('System Design'!$F$8=3,'Hourly Demand and Generation'!L7435*'System Design'!$F$22)))</f>
        <v>1080</v>
      </c>
      <c r="Q7435" s="32">
        <f t="shared" si="1663"/>
        <v>0</v>
      </c>
      <c r="R7435" s="32">
        <f t="shared" si="1666"/>
        <v>5400</v>
      </c>
      <c r="S7435" s="32">
        <f t="shared" si="1667"/>
        <v>0</v>
      </c>
      <c r="T7435" s="32">
        <f t="shared" si="1668"/>
        <v>21600</v>
      </c>
      <c r="U7435" s="32">
        <f t="shared" si="1669"/>
        <v>0</v>
      </c>
      <c r="V7435" s="32">
        <f t="shared" si="1664"/>
        <v>727.75</v>
      </c>
      <c r="W7435" s="32">
        <f t="shared" si="1670"/>
        <v>727.75</v>
      </c>
      <c r="X7435" s="32">
        <f t="shared" si="1671"/>
        <v>727.75</v>
      </c>
    </row>
    <row r="7436" spans="1:24" x14ac:dyDescent="0.25">
      <c r="A7436" s="2"/>
      <c r="B7436" s="2" t="s">
        <v>12</v>
      </c>
      <c r="C7436" s="2">
        <f t="shared" si="1661"/>
        <v>310</v>
      </c>
      <c r="D7436" s="2">
        <f t="shared" si="1662"/>
        <v>16</v>
      </c>
      <c r="E7436" s="2">
        <f t="shared" si="1665"/>
        <v>7432</v>
      </c>
      <c r="F7436" s="11">
        <v>526.5</v>
      </c>
      <c r="G7436" s="9">
        <v>0.16500000000000001</v>
      </c>
      <c r="H7436" s="9">
        <v>0.1875</v>
      </c>
      <c r="I7436" s="9">
        <v>0.21</v>
      </c>
      <c r="J7436" s="9">
        <v>0.432</v>
      </c>
      <c r="K7436" s="9">
        <v>0.432</v>
      </c>
      <c r="L7436" s="9">
        <v>0.432</v>
      </c>
      <c r="N7436" s="32">
        <f>IF('System Design'!$F$8=1,'Hourly Demand and Generation'!G7436*'System Design'!$F$21,IF('System Design'!$F$8=2,'Hourly Demand and Generation'!H7436*'System Design'!$F$21,IF('System Design'!$F$8=3,'Hourly Demand and Generation'!I7436*'System Design'!$F$21)))</f>
        <v>105</v>
      </c>
      <c r="O7436" s="32">
        <f>IF('System Design'!$F$8=1,'Hourly Demand and Generation'!J7436*'System Design'!$F$22,IF('System Design'!$F$8=2,'Hourly Demand and Generation'!K7436*'System Design'!$F$22,IF('System Design'!$F$8=3,'Hourly Demand and Generation'!L7436*'System Design'!$F$22)))</f>
        <v>1080</v>
      </c>
      <c r="Q7436" s="32">
        <f t="shared" si="1663"/>
        <v>0</v>
      </c>
      <c r="R7436" s="32">
        <f t="shared" si="1666"/>
        <v>5400</v>
      </c>
      <c r="S7436" s="32">
        <f t="shared" si="1667"/>
        <v>0</v>
      </c>
      <c r="T7436" s="32">
        <f t="shared" si="1668"/>
        <v>21600</v>
      </c>
      <c r="U7436" s="32">
        <f t="shared" si="1669"/>
        <v>0</v>
      </c>
      <c r="V7436" s="32">
        <f t="shared" si="1664"/>
        <v>658.5</v>
      </c>
      <c r="W7436" s="32">
        <f t="shared" si="1670"/>
        <v>658.5</v>
      </c>
      <c r="X7436" s="32">
        <f t="shared" si="1671"/>
        <v>658.5</v>
      </c>
    </row>
    <row r="7437" spans="1:24" x14ac:dyDescent="0.25">
      <c r="A7437" s="2"/>
      <c r="B7437" s="2" t="s">
        <v>12</v>
      </c>
      <c r="C7437" s="2">
        <f t="shared" si="1661"/>
        <v>310</v>
      </c>
      <c r="D7437" s="2">
        <f t="shared" si="1662"/>
        <v>17</v>
      </c>
      <c r="E7437" s="2">
        <f t="shared" si="1665"/>
        <v>7433</v>
      </c>
      <c r="F7437" s="11">
        <v>555.75</v>
      </c>
      <c r="G7437" s="9">
        <v>8.5000000000000006E-2</v>
      </c>
      <c r="H7437" s="9">
        <v>0.105</v>
      </c>
      <c r="I7437" s="9">
        <v>0.125</v>
      </c>
      <c r="J7437" s="9">
        <v>0.48</v>
      </c>
      <c r="K7437" s="9">
        <v>0.48</v>
      </c>
      <c r="L7437" s="9">
        <v>0.48</v>
      </c>
      <c r="N7437" s="32">
        <f>IF('System Design'!$F$8=1,'Hourly Demand and Generation'!G7437*'System Design'!$F$21,IF('System Design'!$F$8=2,'Hourly Demand and Generation'!H7437*'System Design'!$F$21,IF('System Design'!$F$8=3,'Hourly Demand and Generation'!I7437*'System Design'!$F$21)))</f>
        <v>62.5</v>
      </c>
      <c r="O7437" s="32">
        <f>IF('System Design'!$F$8=1,'Hourly Demand and Generation'!J7437*'System Design'!$F$22,IF('System Design'!$F$8=2,'Hourly Demand and Generation'!K7437*'System Design'!$F$22,IF('System Design'!$F$8=3,'Hourly Demand and Generation'!L7437*'System Design'!$F$22)))</f>
        <v>1200</v>
      </c>
      <c r="Q7437" s="32">
        <f t="shared" si="1663"/>
        <v>0</v>
      </c>
      <c r="R7437" s="32">
        <f t="shared" si="1666"/>
        <v>5400</v>
      </c>
      <c r="S7437" s="32">
        <f t="shared" si="1667"/>
        <v>0</v>
      </c>
      <c r="T7437" s="32">
        <f t="shared" si="1668"/>
        <v>21600</v>
      </c>
      <c r="U7437" s="32">
        <f t="shared" si="1669"/>
        <v>0</v>
      </c>
      <c r="V7437" s="32">
        <f t="shared" si="1664"/>
        <v>706.75</v>
      </c>
      <c r="W7437" s="32">
        <f t="shared" si="1670"/>
        <v>706.75</v>
      </c>
      <c r="X7437" s="32">
        <f t="shared" si="1671"/>
        <v>706.75</v>
      </c>
    </row>
    <row r="7438" spans="1:24" x14ac:dyDescent="0.25">
      <c r="A7438" s="2"/>
      <c r="B7438" s="2" t="s">
        <v>12</v>
      </c>
      <c r="C7438" s="2">
        <f t="shared" si="1661"/>
        <v>310</v>
      </c>
      <c r="D7438" s="2">
        <f t="shared" si="1662"/>
        <v>18</v>
      </c>
      <c r="E7438" s="2">
        <f t="shared" si="1665"/>
        <v>7434</v>
      </c>
      <c r="F7438" s="11">
        <v>585</v>
      </c>
      <c r="G7438" s="9">
        <v>0.04</v>
      </c>
      <c r="H7438" s="9">
        <v>6.25E-2</v>
      </c>
      <c r="I7438" s="9">
        <v>8.5000000000000006E-2</v>
      </c>
      <c r="J7438" s="9">
        <v>0.45600000000000002</v>
      </c>
      <c r="K7438" s="9">
        <v>0.45600000000000002</v>
      </c>
      <c r="L7438" s="9">
        <v>0.45600000000000002</v>
      </c>
      <c r="N7438" s="32">
        <f>IF('System Design'!$F$8=1,'Hourly Demand and Generation'!G7438*'System Design'!$F$21,IF('System Design'!$F$8=2,'Hourly Demand and Generation'!H7438*'System Design'!$F$21,IF('System Design'!$F$8=3,'Hourly Demand and Generation'!I7438*'System Design'!$F$21)))</f>
        <v>42.5</v>
      </c>
      <c r="O7438" s="32">
        <f>IF('System Design'!$F$8=1,'Hourly Demand and Generation'!J7438*'System Design'!$F$22,IF('System Design'!$F$8=2,'Hourly Demand and Generation'!K7438*'System Design'!$F$22,IF('System Design'!$F$8=3,'Hourly Demand and Generation'!L7438*'System Design'!$F$22)))</f>
        <v>1140</v>
      </c>
      <c r="Q7438" s="32">
        <f t="shared" si="1663"/>
        <v>0</v>
      </c>
      <c r="R7438" s="32">
        <f t="shared" si="1666"/>
        <v>5400</v>
      </c>
      <c r="S7438" s="32">
        <f t="shared" si="1667"/>
        <v>0</v>
      </c>
      <c r="T7438" s="32">
        <f t="shared" si="1668"/>
        <v>21600</v>
      </c>
      <c r="U7438" s="32">
        <f t="shared" si="1669"/>
        <v>0</v>
      </c>
      <c r="V7438" s="32">
        <f t="shared" si="1664"/>
        <v>597.5</v>
      </c>
      <c r="W7438" s="32">
        <f t="shared" si="1670"/>
        <v>597.5</v>
      </c>
      <c r="X7438" s="32">
        <f t="shared" si="1671"/>
        <v>597.5</v>
      </c>
    </row>
    <row r="7439" spans="1:24" x14ac:dyDescent="0.25">
      <c r="A7439" s="2"/>
      <c r="B7439" s="2" t="s">
        <v>12</v>
      </c>
      <c r="C7439" s="2">
        <f t="shared" si="1661"/>
        <v>310</v>
      </c>
      <c r="D7439" s="2">
        <f t="shared" si="1662"/>
        <v>19</v>
      </c>
      <c r="E7439" s="2">
        <f t="shared" si="1665"/>
        <v>7435</v>
      </c>
      <c r="F7439" s="11">
        <v>567.45000000000005</v>
      </c>
      <c r="G7439" s="9">
        <v>0</v>
      </c>
      <c r="H7439" s="9">
        <v>0.02</v>
      </c>
      <c r="I7439" s="9">
        <v>0.04</v>
      </c>
      <c r="J7439" s="9">
        <v>0.432</v>
      </c>
      <c r="K7439" s="9">
        <v>0.432</v>
      </c>
      <c r="L7439" s="9">
        <v>0.432</v>
      </c>
      <c r="N7439" s="32">
        <f>IF('System Design'!$F$8=1,'Hourly Demand and Generation'!G7439*'System Design'!$F$21,IF('System Design'!$F$8=2,'Hourly Demand and Generation'!H7439*'System Design'!$F$21,IF('System Design'!$F$8=3,'Hourly Demand and Generation'!I7439*'System Design'!$F$21)))</f>
        <v>20</v>
      </c>
      <c r="O7439" s="32">
        <f>IF('System Design'!$F$8=1,'Hourly Demand and Generation'!J7439*'System Design'!$F$22,IF('System Design'!$F$8=2,'Hourly Demand and Generation'!K7439*'System Design'!$F$22,IF('System Design'!$F$8=3,'Hourly Demand and Generation'!L7439*'System Design'!$F$22)))</f>
        <v>1080</v>
      </c>
      <c r="Q7439" s="32">
        <f t="shared" si="1663"/>
        <v>0</v>
      </c>
      <c r="R7439" s="32">
        <f t="shared" si="1666"/>
        <v>5400</v>
      </c>
      <c r="S7439" s="32">
        <f t="shared" si="1667"/>
        <v>0</v>
      </c>
      <c r="T7439" s="32">
        <f t="shared" si="1668"/>
        <v>21600</v>
      </c>
      <c r="U7439" s="32">
        <f t="shared" si="1669"/>
        <v>0</v>
      </c>
      <c r="V7439" s="32">
        <f t="shared" si="1664"/>
        <v>532.54999999999995</v>
      </c>
      <c r="W7439" s="32">
        <f t="shared" si="1670"/>
        <v>532.54999999999995</v>
      </c>
      <c r="X7439" s="32">
        <f t="shared" si="1671"/>
        <v>532.54999999999995</v>
      </c>
    </row>
    <row r="7440" spans="1:24" x14ac:dyDescent="0.25">
      <c r="A7440" s="2"/>
      <c r="B7440" s="2" t="s">
        <v>12</v>
      </c>
      <c r="C7440" s="2">
        <f t="shared" si="1661"/>
        <v>310</v>
      </c>
      <c r="D7440" s="2">
        <f t="shared" si="1662"/>
        <v>20</v>
      </c>
      <c r="E7440" s="2">
        <f t="shared" si="1665"/>
        <v>7436</v>
      </c>
      <c r="F7440" s="11">
        <v>555.75</v>
      </c>
      <c r="G7440" s="9">
        <v>0</v>
      </c>
      <c r="H7440" s="9">
        <v>0</v>
      </c>
      <c r="I7440" s="9">
        <v>0</v>
      </c>
      <c r="J7440" s="9">
        <v>0.432</v>
      </c>
      <c r="K7440" s="9">
        <v>0.432</v>
      </c>
      <c r="L7440" s="9">
        <v>0.432</v>
      </c>
      <c r="N7440" s="32">
        <f>IF('System Design'!$F$8=1,'Hourly Demand and Generation'!G7440*'System Design'!$F$21,IF('System Design'!$F$8=2,'Hourly Demand and Generation'!H7440*'System Design'!$F$21,IF('System Design'!$F$8=3,'Hourly Demand and Generation'!I7440*'System Design'!$F$21)))</f>
        <v>0</v>
      </c>
      <c r="O7440" s="32">
        <f>IF('System Design'!$F$8=1,'Hourly Demand and Generation'!J7440*'System Design'!$F$22,IF('System Design'!$F$8=2,'Hourly Demand and Generation'!K7440*'System Design'!$F$22,IF('System Design'!$F$8=3,'Hourly Demand and Generation'!L7440*'System Design'!$F$22)))</f>
        <v>1080</v>
      </c>
      <c r="Q7440" s="32">
        <f t="shared" si="1663"/>
        <v>0</v>
      </c>
      <c r="R7440" s="32">
        <f t="shared" si="1666"/>
        <v>5400</v>
      </c>
      <c r="S7440" s="32">
        <f t="shared" si="1667"/>
        <v>0</v>
      </c>
      <c r="T7440" s="32">
        <f t="shared" si="1668"/>
        <v>21600</v>
      </c>
      <c r="U7440" s="32">
        <f t="shared" si="1669"/>
        <v>0</v>
      </c>
      <c r="V7440" s="32">
        <f t="shared" si="1664"/>
        <v>524.25</v>
      </c>
      <c r="W7440" s="32">
        <f t="shared" si="1670"/>
        <v>524.25</v>
      </c>
      <c r="X7440" s="32">
        <f t="shared" si="1671"/>
        <v>524.25</v>
      </c>
    </row>
    <row r="7441" spans="1:24" x14ac:dyDescent="0.25">
      <c r="A7441" s="2"/>
      <c r="B7441" s="2" t="s">
        <v>12</v>
      </c>
      <c r="C7441" s="2">
        <f t="shared" si="1661"/>
        <v>310</v>
      </c>
      <c r="D7441" s="2">
        <f t="shared" si="1662"/>
        <v>21</v>
      </c>
      <c r="E7441" s="2">
        <f t="shared" si="1665"/>
        <v>7437</v>
      </c>
      <c r="F7441" s="11">
        <v>526.5</v>
      </c>
      <c r="G7441" s="9">
        <v>0</v>
      </c>
      <c r="H7441" s="9">
        <v>0</v>
      </c>
      <c r="I7441" s="9">
        <v>0</v>
      </c>
      <c r="J7441" s="9">
        <v>0.432</v>
      </c>
      <c r="K7441" s="9">
        <v>0.432</v>
      </c>
      <c r="L7441" s="9">
        <v>0.432</v>
      </c>
      <c r="N7441" s="32">
        <f>IF('System Design'!$F$8=1,'Hourly Demand and Generation'!G7441*'System Design'!$F$21,IF('System Design'!$F$8=2,'Hourly Demand and Generation'!H7441*'System Design'!$F$21,IF('System Design'!$F$8=3,'Hourly Demand and Generation'!I7441*'System Design'!$F$21)))</f>
        <v>0</v>
      </c>
      <c r="O7441" s="32">
        <f>IF('System Design'!$F$8=1,'Hourly Demand and Generation'!J7441*'System Design'!$F$22,IF('System Design'!$F$8=2,'Hourly Demand and Generation'!K7441*'System Design'!$F$22,IF('System Design'!$F$8=3,'Hourly Demand and Generation'!L7441*'System Design'!$F$22)))</f>
        <v>1080</v>
      </c>
      <c r="Q7441" s="32">
        <f t="shared" si="1663"/>
        <v>0</v>
      </c>
      <c r="R7441" s="32">
        <f t="shared" si="1666"/>
        <v>5400</v>
      </c>
      <c r="S7441" s="32">
        <f t="shared" si="1667"/>
        <v>0</v>
      </c>
      <c r="T7441" s="32">
        <f t="shared" si="1668"/>
        <v>21600</v>
      </c>
      <c r="U7441" s="32">
        <f t="shared" si="1669"/>
        <v>0</v>
      </c>
      <c r="V7441" s="32">
        <f t="shared" si="1664"/>
        <v>553.5</v>
      </c>
      <c r="W7441" s="32">
        <f t="shared" si="1670"/>
        <v>553.5</v>
      </c>
      <c r="X7441" s="32">
        <f t="shared" si="1671"/>
        <v>553.5</v>
      </c>
    </row>
    <row r="7442" spans="1:24" x14ac:dyDescent="0.25">
      <c r="A7442" s="2"/>
      <c r="B7442" s="2" t="s">
        <v>12</v>
      </c>
      <c r="C7442" s="2">
        <f t="shared" si="1661"/>
        <v>310</v>
      </c>
      <c r="D7442" s="2">
        <f t="shared" si="1662"/>
        <v>22</v>
      </c>
      <c r="E7442" s="2">
        <f t="shared" si="1665"/>
        <v>7438</v>
      </c>
      <c r="F7442" s="11">
        <v>497.25</v>
      </c>
      <c r="G7442" s="9">
        <v>0</v>
      </c>
      <c r="H7442" s="9">
        <v>0</v>
      </c>
      <c r="I7442" s="9">
        <v>0</v>
      </c>
      <c r="J7442" s="9">
        <v>0.45600000000000002</v>
      </c>
      <c r="K7442" s="9">
        <v>0.45600000000000002</v>
      </c>
      <c r="L7442" s="9">
        <v>0.45600000000000002</v>
      </c>
      <c r="N7442" s="32">
        <f>IF('System Design'!$F$8=1,'Hourly Demand and Generation'!G7442*'System Design'!$F$21,IF('System Design'!$F$8=2,'Hourly Demand and Generation'!H7442*'System Design'!$F$21,IF('System Design'!$F$8=3,'Hourly Demand and Generation'!I7442*'System Design'!$F$21)))</f>
        <v>0</v>
      </c>
      <c r="O7442" s="32">
        <f>IF('System Design'!$F$8=1,'Hourly Demand and Generation'!J7442*'System Design'!$F$22,IF('System Design'!$F$8=2,'Hourly Demand and Generation'!K7442*'System Design'!$F$22,IF('System Design'!$F$8=3,'Hourly Demand and Generation'!L7442*'System Design'!$F$22)))</f>
        <v>1140</v>
      </c>
      <c r="Q7442" s="32">
        <f t="shared" si="1663"/>
        <v>0</v>
      </c>
      <c r="R7442" s="32">
        <f t="shared" si="1666"/>
        <v>5400</v>
      </c>
      <c r="S7442" s="32">
        <f t="shared" si="1667"/>
        <v>0</v>
      </c>
      <c r="T7442" s="32">
        <f t="shared" si="1668"/>
        <v>21600</v>
      </c>
      <c r="U7442" s="32">
        <f t="shared" si="1669"/>
        <v>0</v>
      </c>
      <c r="V7442" s="32">
        <f t="shared" si="1664"/>
        <v>642.75</v>
      </c>
      <c r="W7442" s="32">
        <f t="shared" si="1670"/>
        <v>642.75</v>
      </c>
      <c r="X7442" s="32">
        <f t="shared" si="1671"/>
        <v>642.75</v>
      </c>
    </row>
    <row r="7443" spans="1:24" x14ac:dyDescent="0.25">
      <c r="A7443" s="2"/>
      <c r="B7443" s="2" t="s">
        <v>12</v>
      </c>
      <c r="C7443" s="2">
        <f t="shared" si="1661"/>
        <v>310</v>
      </c>
      <c r="D7443" s="2">
        <f t="shared" si="1662"/>
        <v>23</v>
      </c>
      <c r="E7443" s="2">
        <f t="shared" si="1665"/>
        <v>7439</v>
      </c>
      <c r="F7443" s="11">
        <v>468</v>
      </c>
      <c r="G7443" s="9">
        <v>0</v>
      </c>
      <c r="H7443" s="9">
        <v>0</v>
      </c>
      <c r="I7443" s="9">
        <v>0</v>
      </c>
      <c r="J7443" s="9">
        <v>0.38400000000000001</v>
      </c>
      <c r="K7443" s="9">
        <v>0.38400000000000001</v>
      </c>
      <c r="L7443" s="9">
        <v>0.38400000000000001</v>
      </c>
      <c r="N7443" s="32">
        <f>IF('System Design'!$F$8=1,'Hourly Demand and Generation'!G7443*'System Design'!$F$21,IF('System Design'!$F$8=2,'Hourly Demand and Generation'!H7443*'System Design'!$F$21,IF('System Design'!$F$8=3,'Hourly Demand and Generation'!I7443*'System Design'!$F$21)))</f>
        <v>0</v>
      </c>
      <c r="O7443" s="32">
        <f>IF('System Design'!$F$8=1,'Hourly Demand and Generation'!J7443*'System Design'!$F$22,IF('System Design'!$F$8=2,'Hourly Demand and Generation'!K7443*'System Design'!$F$22,IF('System Design'!$F$8=3,'Hourly Demand and Generation'!L7443*'System Design'!$F$22)))</f>
        <v>960</v>
      </c>
      <c r="Q7443" s="32">
        <f t="shared" si="1663"/>
        <v>0</v>
      </c>
      <c r="R7443" s="32">
        <f t="shared" si="1666"/>
        <v>5400</v>
      </c>
      <c r="S7443" s="32">
        <f t="shared" si="1667"/>
        <v>0</v>
      </c>
      <c r="T7443" s="32">
        <f t="shared" si="1668"/>
        <v>21600</v>
      </c>
      <c r="U7443" s="32">
        <f t="shared" si="1669"/>
        <v>0</v>
      </c>
      <c r="V7443" s="32">
        <f t="shared" si="1664"/>
        <v>492</v>
      </c>
      <c r="W7443" s="32">
        <f t="shared" si="1670"/>
        <v>492</v>
      </c>
      <c r="X7443" s="32">
        <f t="shared" si="1671"/>
        <v>492</v>
      </c>
    </row>
    <row r="7444" spans="1:24" x14ac:dyDescent="0.25">
      <c r="A7444" s="2"/>
      <c r="B7444" s="2" t="s">
        <v>12</v>
      </c>
      <c r="C7444" s="2">
        <f t="shared" si="1661"/>
        <v>310</v>
      </c>
      <c r="D7444" s="2">
        <f t="shared" si="1662"/>
        <v>24</v>
      </c>
      <c r="E7444" s="2">
        <f t="shared" si="1665"/>
        <v>7440</v>
      </c>
      <c r="F7444" s="11">
        <v>409.5</v>
      </c>
      <c r="G7444" s="9">
        <v>0</v>
      </c>
      <c r="H7444" s="9">
        <v>0</v>
      </c>
      <c r="I7444" s="9">
        <v>0</v>
      </c>
      <c r="J7444" s="9">
        <v>0.38400000000000001</v>
      </c>
      <c r="K7444" s="9">
        <v>0.38400000000000001</v>
      </c>
      <c r="L7444" s="9">
        <v>0.38400000000000001</v>
      </c>
      <c r="N7444" s="32">
        <f>IF('System Design'!$F$8=1,'Hourly Demand and Generation'!G7444*'System Design'!$F$21,IF('System Design'!$F$8=2,'Hourly Demand and Generation'!H7444*'System Design'!$F$21,IF('System Design'!$F$8=3,'Hourly Demand and Generation'!I7444*'System Design'!$F$21)))</f>
        <v>0</v>
      </c>
      <c r="O7444" s="32">
        <f>IF('System Design'!$F$8=1,'Hourly Demand and Generation'!J7444*'System Design'!$F$22,IF('System Design'!$F$8=2,'Hourly Demand and Generation'!K7444*'System Design'!$F$22,IF('System Design'!$F$8=3,'Hourly Demand and Generation'!L7444*'System Design'!$F$22)))</f>
        <v>960</v>
      </c>
      <c r="Q7444" s="32">
        <f t="shared" si="1663"/>
        <v>0</v>
      </c>
      <c r="R7444" s="32">
        <f t="shared" si="1666"/>
        <v>5400</v>
      </c>
      <c r="S7444" s="32">
        <f t="shared" si="1667"/>
        <v>0</v>
      </c>
      <c r="T7444" s="32">
        <f t="shared" si="1668"/>
        <v>21600</v>
      </c>
      <c r="U7444" s="32">
        <f t="shared" si="1669"/>
        <v>0</v>
      </c>
      <c r="V7444" s="32">
        <f t="shared" si="1664"/>
        <v>550.5</v>
      </c>
      <c r="W7444" s="32">
        <f t="shared" si="1670"/>
        <v>550.5</v>
      </c>
      <c r="X7444" s="32">
        <f t="shared" si="1671"/>
        <v>550.5</v>
      </c>
    </row>
    <row r="7445" spans="1:24" x14ac:dyDescent="0.25">
      <c r="A7445" s="2"/>
      <c r="B7445" s="2" t="s">
        <v>12</v>
      </c>
      <c r="C7445" s="2">
        <f>C7444+1</f>
        <v>311</v>
      </c>
      <c r="D7445" s="2">
        <v>1</v>
      </c>
      <c r="E7445" s="2">
        <f t="shared" si="1665"/>
        <v>7441</v>
      </c>
      <c r="F7445" s="11">
        <v>351</v>
      </c>
      <c r="G7445" s="9">
        <v>0</v>
      </c>
      <c r="H7445" s="9">
        <v>0</v>
      </c>
      <c r="I7445" s="9">
        <v>0</v>
      </c>
      <c r="J7445" s="9">
        <v>0.214737020977747</v>
      </c>
      <c r="K7445" s="9">
        <v>0.48</v>
      </c>
      <c r="L7445" s="9">
        <v>0.48</v>
      </c>
      <c r="N7445" s="32">
        <f>IF('System Design'!$F$8=1,'Hourly Demand and Generation'!G7445*'System Design'!$F$21,IF('System Design'!$F$8=2,'Hourly Demand and Generation'!H7445*'System Design'!$F$21,IF('System Design'!$F$8=3,'Hourly Demand and Generation'!I7445*'System Design'!$F$21)))</f>
        <v>0</v>
      </c>
      <c r="O7445" s="32">
        <f>IF('System Design'!$F$8=1,'Hourly Demand and Generation'!J7445*'System Design'!$F$22,IF('System Design'!$F$8=2,'Hourly Demand and Generation'!K7445*'System Design'!$F$22,IF('System Design'!$F$8=3,'Hourly Demand and Generation'!L7445*'System Design'!$F$22)))</f>
        <v>1200</v>
      </c>
      <c r="Q7445" s="32">
        <f t="shared" si="1663"/>
        <v>0</v>
      </c>
      <c r="R7445" s="32">
        <f t="shared" si="1666"/>
        <v>5400</v>
      </c>
      <c r="S7445" s="32">
        <f t="shared" si="1667"/>
        <v>0</v>
      </c>
      <c r="T7445" s="32">
        <f t="shared" si="1668"/>
        <v>21600</v>
      </c>
      <c r="U7445" s="32">
        <f t="shared" si="1669"/>
        <v>0</v>
      </c>
      <c r="V7445" s="32">
        <f t="shared" si="1664"/>
        <v>849</v>
      </c>
      <c r="W7445" s="32">
        <f t="shared" si="1670"/>
        <v>849</v>
      </c>
      <c r="X7445" s="32">
        <f t="shared" si="1671"/>
        <v>849</v>
      </c>
    </row>
    <row r="7446" spans="1:24" x14ac:dyDescent="0.25">
      <c r="A7446" s="2"/>
      <c r="B7446" s="2" t="s">
        <v>12</v>
      </c>
      <c r="C7446" s="2">
        <f>C7445</f>
        <v>311</v>
      </c>
      <c r="D7446" s="2">
        <f>D7445+1</f>
        <v>2</v>
      </c>
      <c r="E7446" s="2">
        <f t="shared" si="1665"/>
        <v>7442</v>
      </c>
      <c r="F7446" s="11">
        <v>321.75</v>
      </c>
      <c r="G7446" s="9">
        <v>0</v>
      </c>
      <c r="H7446" s="9">
        <v>0</v>
      </c>
      <c r="I7446" s="9">
        <v>0</v>
      </c>
      <c r="J7446" s="9">
        <v>0.193263318879972</v>
      </c>
      <c r="K7446" s="9">
        <v>0.432</v>
      </c>
      <c r="L7446" s="9">
        <v>0.432</v>
      </c>
      <c r="N7446" s="32">
        <f>IF('System Design'!$F$8=1,'Hourly Demand and Generation'!G7446*'System Design'!$F$21,IF('System Design'!$F$8=2,'Hourly Demand and Generation'!H7446*'System Design'!$F$21,IF('System Design'!$F$8=3,'Hourly Demand and Generation'!I7446*'System Design'!$F$21)))</f>
        <v>0</v>
      </c>
      <c r="O7446" s="32">
        <f>IF('System Design'!$F$8=1,'Hourly Demand and Generation'!J7446*'System Design'!$F$22,IF('System Design'!$F$8=2,'Hourly Demand and Generation'!K7446*'System Design'!$F$22,IF('System Design'!$F$8=3,'Hourly Demand and Generation'!L7446*'System Design'!$F$22)))</f>
        <v>1080</v>
      </c>
      <c r="Q7446" s="32">
        <f t="shared" si="1663"/>
        <v>0</v>
      </c>
      <c r="R7446" s="32">
        <f t="shared" si="1666"/>
        <v>5400</v>
      </c>
      <c r="S7446" s="32">
        <f t="shared" si="1667"/>
        <v>0</v>
      </c>
      <c r="T7446" s="32">
        <f t="shared" si="1668"/>
        <v>21600</v>
      </c>
      <c r="U7446" s="32">
        <f t="shared" si="1669"/>
        <v>0</v>
      </c>
      <c r="V7446" s="32">
        <f t="shared" si="1664"/>
        <v>758.25</v>
      </c>
      <c r="W7446" s="32">
        <f t="shared" si="1670"/>
        <v>758.25</v>
      </c>
      <c r="X7446" s="32">
        <f t="shared" si="1671"/>
        <v>758.25</v>
      </c>
    </row>
    <row r="7447" spans="1:24" x14ac:dyDescent="0.25">
      <c r="A7447" s="2"/>
      <c r="B7447" s="2" t="s">
        <v>12</v>
      </c>
      <c r="C7447" s="2">
        <f t="shared" ref="C7447:C7468" si="1672">C7446</f>
        <v>311</v>
      </c>
      <c r="D7447" s="2">
        <f t="shared" ref="D7447:D7468" si="1673">D7446+1</f>
        <v>3</v>
      </c>
      <c r="E7447" s="2">
        <f t="shared" si="1665"/>
        <v>7443</v>
      </c>
      <c r="F7447" s="11">
        <v>292.5</v>
      </c>
      <c r="G7447" s="9">
        <v>0</v>
      </c>
      <c r="H7447" s="9">
        <v>0</v>
      </c>
      <c r="I7447" s="9">
        <v>0</v>
      </c>
      <c r="J7447" s="9">
        <v>0.193263318879972</v>
      </c>
      <c r="K7447" s="9">
        <v>0.432</v>
      </c>
      <c r="L7447" s="9">
        <v>0.432</v>
      </c>
      <c r="N7447" s="32">
        <f>IF('System Design'!$F$8=1,'Hourly Demand and Generation'!G7447*'System Design'!$F$21,IF('System Design'!$F$8=2,'Hourly Demand and Generation'!H7447*'System Design'!$F$21,IF('System Design'!$F$8=3,'Hourly Demand and Generation'!I7447*'System Design'!$F$21)))</f>
        <v>0</v>
      </c>
      <c r="O7447" s="32">
        <f>IF('System Design'!$F$8=1,'Hourly Demand and Generation'!J7447*'System Design'!$F$22,IF('System Design'!$F$8=2,'Hourly Demand and Generation'!K7447*'System Design'!$F$22,IF('System Design'!$F$8=3,'Hourly Demand and Generation'!L7447*'System Design'!$F$22)))</f>
        <v>1080</v>
      </c>
      <c r="Q7447" s="32">
        <f t="shared" si="1663"/>
        <v>0</v>
      </c>
      <c r="R7447" s="32">
        <f t="shared" si="1666"/>
        <v>5400</v>
      </c>
      <c r="S7447" s="32">
        <f t="shared" si="1667"/>
        <v>0</v>
      </c>
      <c r="T7447" s="32">
        <f t="shared" si="1668"/>
        <v>21600</v>
      </c>
      <c r="U7447" s="32">
        <f t="shared" si="1669"/>
        <v>0</v>
      </c>
      <c r="V7447" s="32">
        <f t="shared" si="1664"/>
        <v>787.5</v>
      </c>
      <c r="W7447" s="32">
        <f t="shared" si="1670"/>
        <v>787.5</v>
      </c>
      <c r="X7447" s="32">
        <f t="shared" si="1671"/>
        <v>787.5</v>
      </c>
    </row>
    <row r="7448" spans="1:24" x14ac:dyDescent="0.25">
      <c r="A7448" s="2"/>
      <c r="B7448" s="2" t="s">
        <v>12</v>
      </c>
      <c r="C7448" s="2">
        <f t="shared" si="1672"/>
        <v>311</v>
      </c>
      <c r="D7448" s="2">
        <f t="shared" si="1673"/>
        <v>4</v>
      </c>
      <c r="E7448" s="2">
        <f t="shared" si="1665"/>
        <v>7444</v>
      </c>
      <c r="F7448" s="11">
        <v>351</v>
      </c>
      <c r="G7448" s="9">
        <v>0</v>
      </c>
      <c r="H7448" s="9">
        <v>0</v>
      </c>
      <c r="I7448" s="9">
        <v>0</v>
      </c>
      <c r="J7448" s="9">
        <v>0.214737020977747</v>
      </c>
      <c r="K7448" s="9">
        <v>0.48</v>
      </c>
      <c r="L7448" s="9">
        <v>0.48</v>
      </c>
      <c r="N7448" s="32">
        <f>IF('System Design'!$F$8=1,'Hourly Demand and Generation'!G7448*'System Design'!$F$21,IF('System Design'!$F$8=2,'Hourly Demand and Generation'!H7448*'System Design'!$F$21,IF('System Design'!$F$8=3,'Hourly Demand and Generation'!I7448*'System Design'!$F$21)))</f>
        <v>0</v>
      </c>
      <c r="O7448" s="32">
        <f>IF('System Design'!$F$8=1,'Hourly Demand and Generation'!J7448*'System Design'!$F$22,IF('System Design'!$F$8=2,'Hourly Demand and Generation'!K7448*'System Design'!$F$22,IF('System Design'!$F$8=3,'Hourly Demand and Generation'!L7448*'System Design'!$F$22)))</f>
        <v>1200</v>
      </c>
      <c r="Q7448" s="32">
        <f t="shared" si="1663"/>
        <v>0</v>
      </c>
      <c r="R7448" s="32">
        <f t="shared" si="1666"/>
        <v>5400</v>
      </c>
      <c r="S7448" s="32">
        <f t="shared" si="1667"/>
        <v>0</v>
      </c>
      <c r="T7448" s="32">
        <f t="shared" si="1668"/>
        <v>21600</v>
      </c>
      <c r="U7448" s="32">
        <f t="shared" si="1669"/>
        <v>0</v>
      </c>
      <c r="V7448" s="32">
        <f t="shared" si="1664"/>
        <v>849</v>
      </c>
      <c r="W7448" s="32">
        <f t="shared" si="1670"/>
        <v>849</v>
      </c>
      <c r="X7448" s="32">
        <f t="shared" si="1671"/>
        <v>849</v>
      </c>
    </row>
    <row r="7449" spans="1:24" x14ac:dyDescent="0.25">
      <c r="A7449" s="2"/>
      <c r="B7449" s="2" t="s">
        <v>12</v>
      </c>
      <c r="C7449" s="2">
        <f t="shared" si="1672"/>
        <v>311</v>
      </c>
      <c r="D7449" s="2">
        <f t="shared" si="1673"/>
        <v>5</v>
      </c>
      <c r="E7449" s="2">
        <f t="shared" si="1665"/>
        <v>7445</v>
      </c>
      <c r="F7449" s="11">
        <v>380.25</v>
      </c>
      <c r="G7449" s="9">
        <v>0</v>
      </c>
      <c r="H7449" s="9">
        <v>0.02</v>
      </c>
      <c r="I7449" s="9">
        <v>0.04</v>
      </c>
      <c r="J7449" s="9">
        <v>0.17178961678219801</v>
      </c>
      <c r="K7449" s="9">
        <v>0.38400000000000001</v>
      </c>
      <c r="L7449" s="9">
        <v>0.38400000000000001</v>
      </c>
      <c r="N7449" s="32">
        <f>IF('System Design'!$F$8=1,'Hourly Demand and Generation'!G7449*'System Design'!$F$21,IF('System Design'!$F$8=2,'Hourly Demand and Generation'!H7449*'System Design'!$F$21,IF('System Design'!$F$8=3,'Hourly Demand and Generation'!I7449*'System Design'!$F$21)))</f>
        <v>20</v>
      </c>
      <c r="O7449" s="32">
        <f>IF('System Design'!$F$8=1,'Hourly Demand and Generation'!J7449*'System Design'!$F$22,IF('System Design'!$F$8=2,'Hourly Demand and Generation'!K7449*'System Design'!$F$22,IF('System Design'!$F$8=3,'Hourly Demand and Generation'!L7449*'System Design'!$F$22)))</f>
        <v>960</v>
      </c>
      <c r="Q7449" s="32">
        <f t="shared" si="1663"/>
        <v>0</v>
      </c>
      <c r="R7449" s="32">
        <f t="shared" si="1666"/>
        <v>5400</v>
      </c>
      <c r="S7449" s="32">
        <f t="shared" si="1667"/>
        <v>0</v>
      </c>
      <c r="T7449" s="32">
        <f t="shared" si="1668"/>
        <v>21600</v>
      </c>
      <c r="U7449" s="32">
        <f t="shared" si="1669"/>
        <v>0</v>
      </c>
      <c r="V7449" s="32">
        <f t="shared" si="1664"/>
        <v>599.75</v>
      </c>
      <c r="W7449" s="32">
        <f t="shared" si="1670"/>
        <v>599.75</v>
      </c>
      <c r="X7449" s="32">
        <f t="shared" si="1671"/>
        <v>599.75</v>
      </c>
    </row>
    <row r="7450" spans="1:24" x14ac:dyDescent="0.25">
      <c r="A7450" s="2"/>
      <c r="B7450" s="2" t="s">
        <v>12</v>
      </c>
      <c r="C7450" s="2">
        <f t="shared" si="1672"/>
        <v>311</v>
      </c>
      <c r="D7450" s="2">
        <f t="shared" si="1673"/>
        <v>6</v>
      </c>
      <c r="E7450" s="2">
        <f t="shared" si="1665"/>
        <v>7446</v>
      </c>
      <c r="F7450" s="11">
        <v>409.5</v>
      </c>
      <c r="G7450" s="9">
        <v>0.04</v>
      </c>
      <c r="H7450" s="9">
        <v>6.25E-2</v>
      </c>
      <c r="I7450" s="9">
        <v>8.5000000000000006E-2</v>
      </c>
      <c r="J7450" s="9">
        <v>0.17178961678219801</v>
      </c>
      <c r="K7450" s="9">
        <v>0.38400000000000001</v>
      </c>
      <c r="L7450" s="9">
        <v>0.38400000000000001</v>
      </c>
      <c r="N7450" s="32">
        <f>IF('System Design'!$F$8=1,'Hourly Demand and Generation'!G7450*'System Design'!$F$21,IF('System Design'!$F$8=2,'Hourly Demand and Generation'!H7450*'System Design'!$F$21,IF('System Design'!$F$8=3,'Hourly Demand and Generation'!I7450*'System Design'!$F$21)))</f>
        <v>42.5</v>
      </c>
      <c r="O7450" s="32">
        <f>IF('System Design'!$F$8=1,'Hourly Demand and Generation'!J7450*'System Design'!$F$22,IF('System Design'!$F$8=2,'Hourly Demand and Generation'!K7450*'System Design'!$F$22,IF('System Design'!$F$8=3,'Hourly Demand and Generation'!L7450*'System Design'!$F$22)))</f>
        <v>960</v>
      </c>
      <c r="Q7450" s="32">
        <f t="shared" si="1663"/>
        <v>0</v>
      </c>
      <c r="R7450" s="32">
        <f t="shared" si="1666"/>
        <v>5400</v>
      </c>
      <c r="S7450" s="32">
        <f t="shared" si="1667"/>
        <v>0</v>
      </c>
      <c r="T7450" s="32">
        <f t="shared" si="1668"/>
        <v>21600</v>
      </c>
      <c r="U7450" s="32">
        <f t="shared" si="1669"/>
        <v>0</v>
      </c>
      <c r="V7450" s="32">
        <f t="shared" si="1664"/>
        <v>593</v>
      </c>
      <c r="W7450" s="32">
        <f t="shared" si="1670"/>
        <v>593</v>
      </c>
      <c r="X7450" s="32">
        <f t="shared" si="1671"/>
        <v>593</v>
      </c>
    </row>
    <row r="7451" spans="1:24" x14ac:dyDescent="0.25">
      <c r="A7451" s="2"/>
      <c r="B7451" s="2" t="s">
        <v>12</v>
      </c>
      <c r="C7451" s="2">
        <f t="shared" si="1672"/>
        <v>311</v>
      </c>
      <c r="D7451" s="2">
        <f t="shared" si="1673"/>
        <v>7</v>
      </c>
      <c r="E7451" s="2">
        <f t="shared" si="1665"/>
        <v>7447</v>
      </c>
      <c r="F7451" s="11">
        <v>438.75</v>
      </c>
      <c r="G7451" s="9">
        <v>8.5000000000000006E-2</v>
      </c>
      <c r="H7451" s="9">
        <v>0.105</v>
      </c>
      <c r="I7451" s="9">
        <v>0.125</v>
      </c>
      <c r="J7451" s="9">
        <v>0.193263318879972</v>
      </c>
      <c r="K7451" s="9">
        <v>0.432</v>
      </c>
      <c r="L7451" s="9">
        <v>0.432</v>
      </c>
      <c r="N7451" s="32">
        <f>IF('System Design'!$F$8=1,'Hourly Demand and Generation'!G7451*'System Design'!$F$21,IF('System Design'!$F$8=2,'Hourly Demand and Generation'!H7451*'System Design'!$F$21,IF('System Design'!$F$8=3,'Hourly Demand and Generation'!I7451*'System Design'!$F$21)))</f>
        <v>62.5</v>
      </c>
      <c r="O7451" s="32">
        <f>IF('System Design'!$F$8=1,'Hourly Demand and Generation'!J7451*'System Design'!$F$22,IF('System Design'!$F$8=2,'Hourly Demand and Generation'!K7451*'System Design'!$F$22,IF('System Design'!$F$8=3,'Hourly Demand and Generation'!L7451*'System Design'!$F$22)))</f>
        <v>1080</v>
      </c>
      <c r="Q7451" s="32">
        <f t="shared" si="1663"/>
        <v>0</v>
      </c>
      <c r="R7451" s="32">
        <f t="shared" si="1666"/>
        <v>5400</v>
      </c>
      <c r="S7451" s="32">
        <f t="shared" si="1667"/>
        <v>0</v>
      </c>
      <c r="T7451" s="32">
        <f t="shared" si="1668"/>
        <v>21600</v>
      </c>
      <c r="U7451" s="32">
        <f t="shared" si="1669"/>
        <v>0</v>
      </c>
      <c r="V7451" s="32">
        <f t="shared" si="1664"/>
        <v>703.75</v>
      </c>
      <c r="W7451" s="32">
        <f t="shared" si="1670"/>
        <v>703.75</v>
      </c>
      <c r="X7451" s="32">
        <f t="shared" si="1671"/>
        <v>703.75</v>
      </c>
    </row>
    <row r="7452" spans="1:24" x14ac:dyDescent="0.25">
      <c r="A7452" s="2"/>
      <c r="B7452" s="2" t="s">
        <v>12</v>
      </c>
      <c r="C7452" s="2">
        <f t="shared" si="1672"/>
        <v>311</v>
      </c>
      <c r="D7452" s="2">
        <f t="shared" si="1673"/>
        <v>8</v>
      </c>
      <c r="E7452" s="2">
        <f t="shared" si="1665"/>
        <v>7448</v>
      </c>
      <c r="F7452" s="11">
        <v>468</v>
      </c>
      <c r="G7452" s="9">
        <v>0.16500000000000001</v>
      </c>
      <c r="H7452" s="9">
        <v>0.1875</v>
      </c>
      <c r="I7452" s="9">
        <v>0.21</v>
      </c>
      <c r="J7452" s="9">
        <v>0.193263318879972</v>
      </c>
      <c r="K7452" s="9">
        <v>0.432</v>
      </c>
      <c r="L7452" s="9">
        <v>0.432</v>
      </c>
      <c r="N7452" s="32">
        <f>IF('System Design'!$F$8=1,'Hourly Demand and Generation'!G7452*'System Design'!$F$21,IF('System Design'!$F$8=2,'Hourly Demand and Generation'!H7452*'System Design'!$F$21,IF('System Design'!$F$8=3,'Hourly Demand and Generation'!I7452*'System Design'!$F$21)))</f>
        <v>105</v>
      </c>
      <c r="O7452" s="32">
        <f>IF('System Design'!$F$8=1,'Hourly Demand and Generation'!J7452*'System Design'!$F$22,IF('System Design'!$F$8=2,'Hourly Demand and Generation'!K7452*'System Design'!$F$22,IF('System Design'!$F$8=3,'Hourly Demand and Generation'!L7452*'System Design'!$F$22)))</f>
        <v>1080</v>
      </c>
      <c r="Q7452" s="32">
        <f t="shared" si="1663"/>
        <v>0</v>
      </c>
      <c r="R7452" s="32">
        <f t="shared" si="1666"/>
        <v>5400</v>
      </c>
      <c r="S7452" s="32">
        <f t="shared" si="1667"/>
        <v>0</v>
      </c>
      <c r="T7452" s="32">
        <f t="shared" si="1668"/>
        <v>21600</v>
      </c>
      <c r="U7452" s="32">
        <f t="shared" si="1669"/>
        <v>0</v>
      </c>
      <c r="V7452" s="32">
        <f t="shared" si="1664"/>
        <v>717</v>
      </c>
      <c r="W7452" s="32">
        <f t="shared" si="1670"/>
        <v>717</v>
      </c>
      <c r="X7452" s="32">
        <f t="shared" si="1671"/>
        <v>717</v>
      </c>
    </row>
    <row r="7453" spans="1:24" x14ac:dyDescent="0.25">
      <c r="A7453" s="2"/>
      <c r="B7453" s="2" t="s">
        <v>12</v>
      </c>
      <c r="C7453" s="2">
        <f t="shared" si="1672"/>
        <v>311</v>
      </c>
      <c r="D7453" s="2">
        <f t="shared" si="1673"/>
        <v>9</v>
      </c>
      <c r="E7453" s="2">
        <f t="shared" si="1665"/>
        <v>7449</v>
      </c>
      <c r="F7453" s="11">
        <v>468</v>
      </c>
      <c r="G7453" s="9">
        <v>0.25</v>
      </c>
      <c r="H7453" s="9">
        <v>0.27</v>
      </c>
      <c r="I7453" s="9">
        <v>0.28999999999999998</v>
      </c>
      <c r="J7453" s="9">
        <v>0.17178961678219801</v>
      </c>
      <c r="K7453" s="9">
        <v>0.38400000000000001</v>
      </c>
      <c r="L7453" s="9">
        <v>0.38400000000000001</v>
      </c>
      <c r="N7453" s="32">
        <f>IF('System Design'!$F$8=1,'Hourly Demand and Generation'!G7453*'System Design'!$F$21,IF('System Design'!$F$8=2,'Hourly Demand and Generation'!H7453*'System Design'!$F$21,IF('System Design'!$F$8=3,'Hourly Demand and Generation'!I7453*'System Design'!$F$21)))</f>
        <v>145</v>
      </c>
      <c r="O7453" s="32">
        <f>IF('System Design'!$F$8=1,'Hourly Demand and Generation'!J7453*'System Design'!$F$22,IF('System Design'!$F$8=2,'Hourly Demand and Generation'!K7453*'System Design'!$F$22,IF('System Design'!$F$8=3,'Hourly Demand and Generation'!L7453*'System Design'!$F$22)))</f>
        <v>960</v>
      </c>
      <c r="Q7453" s="32">
        <f t="shared" si="1663"/>
        <v>0</v>
      </c>
      <c r="R7453" s="32">
        <f t="shared" si="1666"/>
        <v>5400</v>
      </c>
      <c r="S7453" s="32">
        <f t="shared" si="1667"/>
        <v>0</v>
      </c>
      <c r="T7453" s="32">
        <f t="shared" si="1668"/>
        <v>21600</v>
      </c>
      <c r="U7453" s="32">
        <f t="shared" si="1669"/>
        <v>0</v>
      </c>
      <c r="V7453" s="32">
        <f t="shared" si="1664"/>
        <v>637</v>
      </c>
      <c r="W7453" s="32">
        <f t="shared" si="1670"/>
        <v>637</v>
      </c>
      <c r="X7453" s="32">
        <f t="shared" si="1671"/>
        <v>637</v>
      </c>
    </row>
    <row r="7454" spans="1:24" x14ac:dyDescent="0.25">
      <c r="A7454" s="2"/>
      <c r="B7454" s="2" t="s">
        <v>12</v>
      </c>
      <c r="C7454" s="2">
        <f t="shared" si="1672"/>
        <v>311</v>
      </c>
      <c r="D7454" s="2">
        <f t="shared" si="1673"/>
        <v>10</v>
      </c>
      <c r="E7454" s="2">
        <f t="shared" si="1665"/>
        <v>7450</v>
      </c>
      <c r="F7454" s="11">
        <v>456.3</v>
      </c>
      <c r="G7454" s="9">
        <v>0.33500000000000002</v>
      </c>
      <c r="H7454" s="9">
        <v>0.35499999999999998</v>
      </c>
      <c r="I7454" s="9">
        <v>0.375</v>
      </c>
      <c r="J7454" s="9">
        <v>0.193263318879972</v>
      </c>
      <c r="K7454" s="9">
        <v>0.432</v>
      </c>
      <c r="L7454" s="9">
        <v>0.432</v>
      </c>
      <c r="N7454" s="32">
        <f>IF('System Design'!$F$8=1,'Hourly Demand and Generation'!G7454*'System Design'!$F$21,IF('System Design'!$F$8=2,'Hourly Demand and Generation'!H7454*'System Design'!$F$21,IF('System Design'!$F$8=3,'Hourly Demand and Generation'!I7454*'System Design'!$F$21)))</f>
        <v>187.5</v>
      </c>
      <c r="O7454" s="32">
        <f>IF('System Design'!$F$8=1,'Hourly Demand and Generation'!J7454*'System Design'!$F$22,IF('System Design'!$F$8=2,'Hourly Demand and Generation'!K7454*'System Design'!$F$22,IF('System Design'!$F$8=3,'Hourly Demand and Generation'!L7454*'System Design'!$F$22)))</f>
        <v>1080</v>
      </c>
      <c r="Q7454" s="32">
        <f t="shared" si="1663"/>
        <v>0</v>
      </c>
      <c r="R7454" s="32">
        <f t="shared" si="1666"/>
        <v>5400</v>
      </c>
      <c r="S7454" s="32">
        <f t="shared" si="1667"/>
        <v>0</v>
      </c>
      <c r="T7454" s="32">
        <f t="shared" si="1668"/>
        <v>21600</v>
      </c>
      <c r="U7454" s="32">
        <f t="shared" si="1669"/>
        <v>0</v>
      </c>
      <c r="V7454" s="32">
        <f t="shared" si="1664"/>
        <v>811.2</v>
      </c>
      <c r="W7454" s="32">
        <f t="shared" si="1670"/>
        <v>811.2</v>
      </c>
      <c r="X7454" s="32">
        <f t="shared" si="1671"/>
        <v>811.2</v>
      </c>
    </row>
    <row r="7455" spans="1:24" x14ac:dyDescent="0.25">
      <c r="A7455" s="2"/>
      <c r="B7455" s="2" t="s">
        <v>12</v>
      </c>
      <c r="C7455" s="2">
        <f t="shared" si="1672"/>
        <v>311</v>
      </c>
      <c r="D7455" s="2">
        <f t="shared" si="1673"/>
        <v>11</v>
      </c>
      <c r="E7455" s="2">
        <f t="shared" si="1665"/>
        <v>7451</v>
      </c>
      <c r="F7455" s="11">
        <v>450.45</v>
      </c>
      <c r="G7455" s="9">
        <v>0.41499999999999998</v>
      </c>
      <c r="H7455" s="9">
        <v>0.4375</v>
      </c>
      <c r="I7455" s="9">
        <v>0.46</v>
      </c>
      <c r="J7455" s="9">
        <v>0.17178961678219801</v>
      </c>
      <c r="K7455" s="9">
        <v>0.38400000000000001</v>
      </c>
      <c r="L7455" s="9">
        <v>0.38400000000000001</v>
      </c>
      <c r="N7455" s="32">
        <f>IF('System Design'!$F$8=1,'Hourly Demand and Generation'!G7455*'System Design'!$F$21,IF('System Design'!$F$8=2,'Hourly Demand and Generation'!H7455*'System Design'!$F$21,IF('System Design'!$F$8=3,'Hourly Demand and Generation'!I7455*'System Design'!$F$21)))</f>
        <v>230</v>
      </c>
      <c r="O7455" s="32">
        <f>IF('System Design'!$F$8=1,'Hourly Demand and Generation'!J7455*'System Design'!$F$22,IF('System Design'!$F$8=2,'Hourly Demand and Generation'!K7455*'System Design'!$F$22,IF('System Design'!$F$8=3,'Hourly Demand and Generation'!L7455*'System Design'!$F$22)))</f>
        <v>960</v>
      </c>
      <c r="Q7455" s="32">
        <f t="shared" si="1663"/>
        <v>0</v>
      </c>
      <c r="R7455" s="32">
        <f t="shared" si="1666"/>
        <v>5400</v>
      </c>
      <c r="S7455" s="32">
        <f t="shared" si="1667"/>
        <v>0</v>
      </c>
      <c r="T7455" s="32">
        <f t="shared" si="1668"/>
        <v>21600</v>
      </c>
      <c r="U7455" s="32">
        <f t="shared" si="1669"/>
        <v>0</v>
      </c>
      <c r="V7455" s="32">
        <f t="shared" si="1664"/>
        <v>739.55</v>
      </c>
      <c r="W7455" s="32">
        <f t="shared" si="1670"/>
        <v>739.55</v>
      </c>
      <c r="X7455" s="32">
        <f t="shared" si="1671"/>
        <v>739.55</v>
      </c>
    </row>
    <row r="7456" spans="1:24" x14ac:dyDescent="0.25">
      <c r="A7456" s="2"/>
      <c r="B7456" s="2" t="s">
        <v>12</v>
      </c>
      <c r="C7456" s="2">
        <f t="shared" si="1672"/>
        <v>311</v>
      </c>
      <c r="D7456" s="2">
        <f t="shared" si="1673"/>
        <v>12</v>
      </c>
      <c r="E7456" s="2">
        <f t="shared" si="1665"/>
        <v>7452</v>
      </c>
      <c r="F7456" s="11">
        <v>450.45</v>
      </c>
      <c r="G7456" s="9">
        <v>0.5</v>
      </c>
      <c r="H7456" s="9">
        <v>0.5</v>
      </c>
      <c r="I7456" s="9">
        <v>0.5</v>
      </c>
      <c r="J7456" s="9">
        <v>0.16105276573331001</v>
      </c>
      <c r="K7456" s="9">
        <v>0.36</v>
      </c>
      <c r="L7456" s="9">
        <v>0.36</v>
      </c>
      <c r="N7456" s="32">
        <f>IF('System Design'!$F$8=1,'Hourly Demand and Generation'!G7456*'System Design'!$F$21,IF('System Design'!$F$8=2,'Hourly Demand and Generation'!H7456*'System Design'!$F$21,IF('System Design'!$F$8=3,'Hourly Demand and Generation'!I7456*'System Design'!$F$21)))</f>
        <v>250</v>
      </c>
      <c r="O7456" s="32">
        <f>IF('System Design'!$F$8=1,'Hourly Demand and Generation'!J7456*'System Design'!$F$22,IF('System Design'!$F$8=2,'Hourly Demand and Generation'!K7456*'System Design'!$F$22,IF('System Design'!$F$8=3,'Hourly Demand and Generation'!L7456*'System Design'!$F$22)))</f>
        <v>900</v>
      </c>
      <c r="Q7456" s="32">
        <f t="shared" si="1663"/>
        <v>0</v>
      </c>
      <c r="R7456" s="32">
        <f t="shared" si="1666"/>
        <v>5400</v>
      </c>
      <c r="S7456" s="32">
        <f t="shared" si="1667"/>
        <v>0</v>
      </c>
      <c r="T7456" s="32">
        <f t="shared" si="1668"/>
        <v>21600</v>
      </c>
      <c r="U7456" s="32">
        <f t="shared" si="1669"/>
        <v>0</v>
      </c>
      <c r="V7456" s="32">
        <f t="shared" si="1664"/>
        <v>699.55</v>
      </c>
      <c r="W7456" s="32">
        <f t="shared" si="1670"/>
        <v>699.55</v>
      </c>
      <c r="X7456" s="32">
        <f t="shared" si="1671"/>
        <v>699.55</v>
      </c>
    </row>
    <row r="7457" spans="1:24" x14ac:dyDescent="0.25">
      <c r="A7457" s="2"/>
      <c r="B7457" s="2" t="s">
        <v>12</v>
      </c>
      <c r="C7457" s="2">
        <f t="shared" si="1672"/>
        <v>311</v>
      </c>
      <c r="D7457" s="2">
        <f t="shared" si="1673"/>
        <v>13</v>
      </c>
      <c r="E7457" s="2">
        <f t="shared" si="1665"/>
        <v>7453</v>
      </c>
      <c r="F7457" s="11">
        <v>468</v>
      </c>
      <c r="G7457" s="9">
        <v>0.41499999999999998</v>
      </c>
      <c r="H7457" s="9">
        <v>0.4375</v>
      </c>
      <c r="I7457" s="9">
        <v>0.46</v>
      </c>
      <c r="J7457" s="9">
        <v>0.17178961678219801</v>
      </c>
      <c r="K7457" s="9">
        <v>0.38400000000000001</v>
      </c>
      <c r="L7457" s="9">
        <v>0.38400000000000001</v>
      </c>
      <c r="N7457" s="32">
        <f>IF('System Design'!$F$8=1,'Hourly Demand and Generation'!G7457*'System Design'!$F$21,IF('System Design'!$F$8=2,'Hourly Demand and Generation'!H7457*'System Design'!$F$21,IF('System Design'!$F$8=3,'Hourly Demand and Generation'!I7457*'System Design'!$F$21)))</f>
        <v>230</v>
      </c>
      <c r="O7457" s="32">
        <f>IF('System Design'!$F$8=1,'Hourly Demand and Generation'!J7457*'System Design'!$F$22,IF('System Design'!$F$8=2,'Hourly Demand and Generation'!K7457*'System Design'!$F$22,IF('System Design'!$F$8=3,'Hourly Demand and Generation'!L7457*'System Design'!$F$22)))</f>
        <v>960</v>
      </c>
      <c r="Q7457" s="32">
        <f t="shared" si="1663"/>
        <v>0</v>
      </c>
      <c r="R7457" s="32">
        <f t="shared" si="1666"/>
        <v>5400</v>
      </c>
      <c r="S7457" s="32">
        <f t="shared" si="1667"/>
        <v>0</v>
      </c>
      <c r="T7457" s="32">
        <f t="shared" si="1668"/>
        <v>21600</v>
      </c>
      <c r="U7457" s="32">
        <f t="shared" si="1669"/>
        <v>0</v>
      </c>
      <c r="V7457" s="32">
        <f t="shared" si="1664"/>
        <v>722</v>
      </c>
      <c r="W7457" s="32">
        <f t="shared" si="1670"/>
        <v>722</v>
      </c>
      <c r="X7457" s="32">
        <f t="shared" si="1671"/>
        <v>722</v>
      </c>
    </row>
    <row r="7458" spans="1:24" x14ac:dyDescent="0.25">
      <c r="A7458" s="2"/>
      <c r="B7458" s="2" t="s">
        <v>12</v>
      </c>
      <c r="C7458" s="2">
        <f t="shared" si="1672"/>
        <v>311</v>
      </c>
      <c r="D7458" s="2">
        <f t="shared" si="1673"/>
        <v>14</v>
      </c>
      <c r="E7458" s="2">
        <f t="shared" si="1665"/>
        <v>7454</v>
      </c>
      <c r="F7458" s="11">
        <v>468</v>
      </c>
      <c r="G7458" s="9">
        <v>0.33500000000000002</v>
      </c>
      <c r="H7458" s="9">
        <v>0.35499999999999998</v>
      </c>
      <c r="I7458" s="9">
        <v>0.375</v>
      </c>
      <c r="J7458" s="9">
        <v>0.182526467831085</v>
      </c>
      <c r="K7458" s="9">
        <v>0.40799999999999997</v>
      </c>
      <c r="L7458" s="9">
        <v>0.40799999999999997</v>
      </c>
      <c r="N7458" s="32">
        <f>IF('System Design'!$F$8=1,'Hourly Demand and Generation'!G7458*'System Design'!$F$21,IF('System Design'!$F$8=2,'Hourly Demand and Generation'!H7458*'System Design'!$F$21,IF('System Design'!$F$8=3,'Hourly Demand and Generation'!I7458*'System Design'!$F$21)))</f>
        <v>187.5</v>
      </c>
      <c r="O7458" s="32">
        <f>IF('System Design'!$F$8=1,'Hourly Demand and Generation'!J7458*'System Design'!$F$22,IF('System Design'!$F$8=2,'Hourly Demand and Generation'!K7458*'System Design'!$F$22,IF('System Design'!$F$8=3,'Hourly Demand and Generation'!L7458*'System Design'!$F$22)))</f>
        <v>1019.9999999999999</v>
      </c>
      <c r="Q7458" s="32">
        <f t="shared" si="1663"/>
        <v>0</v>
      </c>
      <c r="R7458" s="32">
        <f t="shared" si="1666"/>
        <v>5400</v>
      </c>
      <c r="S7458" s="32">
        <f t="shared" si="1667"/>
        <v>0</v>
      </c>
      <c r="T7458" s="32">
        <f t="shared" si="1668"/>
        <v>21600</v>
      </c>
      <c r="U7458" s="32">
        <f t="shared" si="1669"/>
        <v>0</v>
      </c>
      <c r="V7458" s="32">
        <f t="shared" si="1664"/>
        <v>739.5</v>
      </c>
      <c r="W7458" s="32">
        <f t="shared" si="1670"/>
        <v>739.5</v>
      </c>
      <c r="X7458" s="32">
        <f t="shared" si="1671"/>
        <v>739.5</v>
      </c>
    </row>
    <row r="7459" spans="1:24" x14ac:dyDescent="0.25">
      <c r="A7459" s="2"/>
      <c r="B7459" s="2" t="s">
        <v>12</v>
      </c>
      <c r="C7459" s="2">
        <f t="shared" si="1672"/>
        <v>311</v>
      </c>
      <c r="D7459" s="2">
        <f t="shared" si="1673"/>
        <v>15</v>
      </c>
      <c r="E7459" s="2">
        <f t="shared" si="1665"/>
        <v>7455</v>
      </c>
      <c r="F7459" s="11">
        <v>497.25</v>
      </c>
      <c r="G7459" s="9">
        <v>0.25</v>
      </c>
      <c r="H7459" s="9">
        <v>0.27</v>
      </c>
      <c r="I7459" s="9">
        <v>0.28999999999999998</v>
      </c>
      <c r="J7459" s="9">
        <v>0.193263318879972</v>
      </c>
      <c r="K7459" s="9">
        <v>0.432</v>
      </c>
      <c r="L7459" s="9">
        <v>0.432</v>
      </c>
      <c r="N7459" s="32">
        <f>IF('System Design'!$F$8=1,'Hourly Demand and Generation'!G7459*'System Design'!$F$21,IF('System Design'!$F$8=2,'Hourly Demand and Generation'!H7459*'System Design'!$F$21,IF('System Design'!$F$8=3,'Hourly Demand and Generation'!I7459*'System Design'!$F$21)))</f>
        <v>145</v>
      </c>
      <c r="O7459" s="32">
        <f>IF('System Design'!$F$8=1,'Hourly Demand and Generation'!J7459*'System Design'!$F$22,IF('System Design'!$F$8=2,'Hourly Demand and Generation'!K7459*'System Design'!$F$22,IF('System Design'!$F$8=3,'Hourly Demand and Generation'!L7459*'System Design'!$F$22)))</f>
        <v>1080</v>
      </c>
      <c r="Q7459" s="32">
        <f t="shared" si="1663"/>
        <v>0</v>
      </c>
      <c r="R7459" s="32">
        <f t="shared" si="1666"/>
        <v>5400</v>
      </c>
      <c r="S7459" s="32">
        <f t="shared" si="1667"/>
        <v>0</v>
      </c>
      <c r="T7459" s="32">
        <f t="shared" si="1668"/>
        <v>21600</v>
      </c>
      <c r="U7459" s="32">
        <f t="shared" si="1669"/>
        <v>0</v>
      </c>
      <c r="V7459" s="32">
        <f t="shared" si="1664"/>
        <v>727.75</v>
      </c>
      <c r="W7459" s="32">
        <f t="shared" si="1670"/>
        <v>727.75</v>
      </c>
      <c r="X7459" s="32">
        <f t="shared" si="1671"/>
        <v>727.75</v>
      </c>
    </row>
    <row r="7460" spans="1:24" x14ac:dyDescent="0.25">
      <c r="A7460" s="2"/>
      <c r="B7460" s="2" t="s">
        <v>12</v>
      </c>
      <c r="C7460" s="2">
        <f t="shared" si="1672"/>
        <v>311</v>
      </c>
      <c r="D7460" s="2">
        <f t="shared" si="1673"/>
        <v>16</v>
      </c>
      <c r="E7460" s="2">
        <f t="shared" si="1665"/>
        <v>7456</v>
      </c>
      <c r="F7460" s="11">
        <v>526.5</v>
      </c>
      <c r="G7460" s="9">
        <v>0.16500000000000001</v>
      </c>
      <c r="H7460" s="9">
        <v>0.1875</v>
      </c>
      <c r="I7460" s="9">
        <v>0.21</v>
      </c>
      <c r="J7460" s="9">
        <v>0.193263318879972</v>
      </c>
      <c r="K7460" s="9">
        <v>0.432</v>
      </c>
      <c r="L7460" s="9">
        <v>0.432</v>
      </c>
      <c r="N7460" s="32">
        <f>IF('System Design'!$F$8=1,'Hourly Demand and Generation'!G7460*'System Design'!$F$21,IF('System Design'!$F$8=2,'Hourly Demand and Generation'!H7460*'System Design'!$F$21,IF('System Design'!$F$8=3,'Hourly Demand and Generation'!I7460*'System Design'!$F$21)))</f>
        <v>105</v>
      </c>
      <c r="O7460" s="32">
        <f>IF('System Design'!$F$8=1,'Hourly Demand and Generation'!J7460*'System Design'!$F$22,IF('System Design'!$F$8=2,'Hourly Demand and Generation'!K7460*'System Design'!$F$22,IF('System Design'!$F$8=3,'Hourly Demand and Generation'!L7460*'System Design'!$F$22)))</f>
        <v>1080</v>
      </c>
      <c r="Q7460" s="32">
        <f t="shared" si="1663"/>
        <v>0</v>
      </c>
      <c r="R7460" s="32">
        <f t="shared" si="1666"/>
        <v>5400</v>
      </c>
      <c r="S7460" s="32">
        <f t="shared" si="1667"/>
        <v>0</v>
      </c>
      <c r="T7460" s="32">
        <f t="shared" si="1668"/>
        <v>21600</v>
      </c>
      <c r="U7460" s="32">
        <f t="shared" si="1669"/>
        <v>0</v>
      </c>
      <c r="V7460" s="32">
        <f t="shared" si="1664"/>
        <v>658.5</v>
      </c>
      <c r="W7460" s="32">
        <f t="shared" si="1670"/>
        <v>658.5</v>
      </c>
      <c r="X7460" s="32">
        <f t="shared" si="1671"/>
        <v>658.5</v>
      </c>
    </row>
    <row r="7461" spans="1:24" x14ac:dyDescent="0.25">
      <c r="A7461" s="2"/>
      <c r="B7461" s="2" t="s">
        <v>12</v>
      </c>
      <c r="C7461" s="2">
        <f t="shared" si="1672"/>
        <v>311</v>
      </c>
      <c r="D7461" s="2">
        <f t="shared" si="1673"/>
        <v>17</v>
      </c>
      <c r="E7461" s="2">
        <f t="shared" si="1665"/>
        <v>7457</v>
      </c>
      <c r="F7461" s="11">
        <v>555.75</v>
      </c>
      <c r="G7461" s="9">
        <v>8.5000000000000006E-2</v>
      </c>
      <c r="H7461" s="9">
        <v>0.105</v>
      </c>
      <c r="I7461" s="9">
        <v>0.125</v>
      </c>
      <c r="J7461" s="9">
        <v>0.214737020977747</v>
      </c>
      <c r="K7461" s="9">
        <v>0.48</v>
      </c>
      <c r="L7461" s="9">
        <v>0.48</v>
      </c>
      <c r="N7461" s="32">
        <f>IF('System Design'!$F$8=1,'Hourly Demand and Generation'!G7461*'System Design'!$F$21,IF('System Design'!$F$8=2,'Hourly Demand and Generation'!H7461*'System Design'!$F$21,IF('System Design'!$F$8=3,'Hourly Demand and Generation'!I7461*'System Design'!$F$21)))</f>
        <v>62.5</v>
      </c>
      <c r="O7461" s="32">
        <f>IF('System Design'!$F$8=1,'Hourly Demand and Generation'!J7461*'System Design'!$F$22,IF('System Design'!$F$8=2,'Hourly Demand and Generation'!K7461*'System Design'!$F$22,IF('System Design'!$F$8=3,'Hourly Demand and Generation'!L7461*'System Design'!$F$22)))</f>
        <v>1200</v>
      </c>
      <c r="Q7461" s="32">
        <f t="shared" si="1663"/>
        <v>0</v>
      </c>
      <c r="R7461" s="32">
        <f t="shared" si="1666"/>
        <v>5400</v>
      </c>
      <c r="S7461" s="32">
        <f t="shared" si="1667"/>
        <v>0</v>
      </c>
      <c r="T7461" s="32">
        <f t="shared" si="1668"/>
        <v>21600</v>
      </c>
      <c r="U7461" s="32">
        <f t="shared" si="1669"/>
        <v>0</v>
      </c>
      <c r="V7461" s="32">
        <f t="shared" si="1664"/>
        <v>706.75</v>
      </c>
      <c r="W7461" s="32">
        <f t="shared" si="1670"/>
        <v>706.75</v>
      </c>
      <c r="X7461" s="32">
        <f t="shared" si="1671"/>
        <v>706.75</v>
      </c>
    </row>
    <row r="7462" spans="1:24" x14ac:dyDescent="0.25">
      <c r="A7462" s="2"/>
      <c r="B7462" s="2" t="s">
        <v>12</v>
      </c>
      <c r="C7462" s="2">
        <f t="shared" si="1672"/>
        <v>311</v>
      </c>
      <c r="D7462" s="2">
        <f t="shared" si="1673"/>
        <v>18</v>
      </c>
      <c r="E7462" s="2">
        <f t="shared" si="1665"/>
        <v>7458</v>
      </c>
      <c r="F7462" s="11">
        <v>585</v>
      </c>
      <c r="G7462" s="9">
        <v>0.04</v>
      </c>
      <c r="H7462" s="9">
        <v>6.25E-2</v>
      </c>
      <c r="I7462" s="9">
        <v>8.5000000000000006E-2</v>
      </c>
      <c r="J7462" s="9">
        <v>0.20400016992886</v>
      </c>
      <c r="K7462" s="9">
        <v>0.45600000000000002</v>
      </c>
      <c r="L7462" s="9">
        <v>0.45600000000000002</v>
      </c>
      <c r="N7462" s="32">
        <f>IF('System Design'!$F$8=1,'Hourly Demand and Generation'!G7462*'System Design'!$F$21,IF('System Design'!$F$8=2,'Hourly Demand and Generation'!H7462*'System Design'!$F$21,IF('System Design'!$F$8=3,'Hourly Demand and Generation'!I7462*'System Design'!$F$21)))</f>
        <v>42.5</v>
      </c>
      <c r="O7462" s="32">
        <f>IF('System Design'!$F$8=1,'Hourly Demand and Generation'!J7462*'System Design'!$F$22,IF('System Design'!$F$8=2,'Hourly Demand and Generation'!K7462*'System Design'!$F$22,IF('System Design'!$F$8=3,'Hourly Demand and Generation'!L7462*'System Design'!$F$22)))</f>
        <v>1140</v>
      </c>
      <c r="Q7462" s="32">
        <f t="shared" si="1663"/>
        <v>0</v>
      </c>
      <c r="R7462" s="32">
        <f t="shared" si="1666"/>
        <v>5400</v>
      </c>
      <c r="S7462" s="32">
        <f t="shared" si="1667"/>
        <v>0</v>
      </c>
      <c r="T7462" s="32">
        <f t="shared" si="1668"/>
        <v>21600</v>
      </c>
      <c r="U7462" s="32">
        <f t="shared" si="1669"/>
        <v>0</v>
      </c>
      <c r="V7462" s="32">
        <f t="shared" si="1664"/>
        <v>597.5</v>
      </c>
      <c r="W7462" s="32">
        <f t="shared" si="1670"/>
        <v>597.5</v>
      </c>
      <c r="X7462" s="32">
        <f t="shared" si="1671"/>
        <v>597.5</v>
      </c>
    </row>
    <row r="7463" spans="1:24" x14ac:dyDescent="0.25">
      <c r="A7463" s="2"/>
      <c r="B7463" s="2" t="s">
        <v>12</v>
      </c>
      <c r="C7463" s="2">
        <f t="shared" si="1672"/>
        <v>311</v>
      </c>
      <c r="D7463" s="2">
        <f t="shared" si="1673"/>
        <v>19</v>
      </c>
      <c r="E7463" s="2">
        <f t="shared" si="1665"/>
        <v>7459</v>
      </c>
      <c r="F7463" s="11">
        <v>567.45000000000005</v>
      </c>
      <c r="G7463" s="9">
        <v>0</v>
      </c>
      <c r="H7463" s="9">
        <v>0.02</v>
      </c>
      <c r="I7463" s="9">
        <v>0.04</v>
      </c>
      <c r="J7463" s="9">
        <v>0.193263318879972</v>
      </c>
      <c r="K7463" s="9">
        <v>0.432</v>
      </c>
      <c r="L7463" s="9">
        <v>0.432</v>
      </c>
      <c r="N7463" s="32">
        <f>IF('System Design'!$F$8=1,'Hourly Demand and Generation'!G7463*'System Design'!$F$21,IF('System Design'!$F$8=2,'Hourly Demand and Generation'!H7463*'System Design'!$F$21,IF('System Design'!$F$8=3,'Hourly Demand and Generation'!I7463*'System Design'!$F$21)))</f>
        <v>20</v>
      </c>
      <c r="O7463" s="32">
        <f>IF('System Design'!$F$8=1,'Hourly Demand and Generation'!J7463*'System Design'!$F$22,IF('System Design'!$F$8=2,'Hourly Demand and Generation'!K7463*'System Design'!$F$22,IF('System Design'!$F$8=3,'Hourly Demand and Generation'!L7463*'System Design'!$F$22)))</f>
        <v>1080</v>
      </c>
      <c r="Q7463" s="32">
        <f t="shared" si="1663"/>
        <v>0</v>
      </c>
      <c r="R7463" s="32">
        <f t="shared" si="1666"/>
        <v>5400</v>
      </c>
      <c r="S7463" s="32">
        <f t="shared" si="1667"/>
        <v>0</v>
      </c>
      <c r="T7463" s="32">
        <f t="shared" si="1668"/>
        <v>21600</v>
      </c>
      <c r="U7463" s="32">
        <f t="shared" si="1669"/>
        <v>0</v>
      </c>
      <c r="V7463" s="32">
        <f t="shared" si="1664"/>
        <v>532.54999999999995</v>
      </c>
      <c r="W7463" s="32">
        <f t="shared" si="1670"/>
        <v>532.54999999999995</v>
      </c>
      <c r="X7463" s="32">
        <f t="shared" si="1671"/>
        <v>532.54999999999995</v>
      </c>
    </row>
    <row r="7464" spans="1:24" x14ac:dyDescent="0.25">
      <c r="A7464" s="2"/>
      <c r="B7464" s="2" t="s">
        <v>12</v>
      </c>
      <c r="C7464" s="2">
        <f t="shared" si="1672"/>
        <v>311</v>
      </c>
      <c r="D7464" s="2">
        <f t="shared" si="1673"/>
        <v>20</v>
      </c>
      <c r="E7464" s="2">
        <f t="shared" si="1665"/>
        <v>7460</v>
      </c>
      <c r="F7464" s="11">
        <v>555.75</v>
      </c>
      <c r="G7464" s="9">
        <v>0</v>
      </c>
      <c r="H7464" s="9">
        <v>0</v>
      </c>
      <c r="I7464" s="9">
        <v>0</v>
      </c>
      <c r="J7464" s="9">
        <v>0.193263318879972</v>
      </c>
      <c r="K7464" s="9">
        <v>0.432</v>
      </c>
      <c r="L7464" s="9">
        <v>0.432</v>
      </c>
      <c r="N7464" s="32">
        <f>IF('System Design'!$F$8=1,'Hourly Demand and Generation'!G7464*'System Design'!$F$21,IF('System Design'!$F$8=2,'Hourly Demand and Generation'!H7464*'System Design'!$F$21,IF('System Design'!$F$8=3,'Hourly Demand and Generation'!I7464*'System Design'!$F$21)))</f>
        <v>0</v>
      </c>
      <c r="O7464" s="32">
        <f>IF('System Design'!$F$8=1,'Hourly Demand and Generation'!J7464*'System Design'!$F$22,IF('System Design'!$F$8=2,'Hourly Demand and Generation'!K7464*'System Design'!$F$22,IF('System Design'!$F$8=3,'Hourly Demand and Generation'!L7464*'System Design'!$F$22)))</f>
        <v>1080</v>
      </c>
      <c r="Q7464" s="32">
        <f t="shared" si="1663"/>
        <v>0</v>
      </c>
      <c r="R7464" s="32">
        <f t="shared" si="1666"/>
        <v>5400</v>
      </c>
      <c r="S7464" s="32">
        <f t="shared" si="1667"/>
        <v>0</v>
      </c>
      <c r="T7464" s="32">
        <f t="shared" si="1668"/>
        <v>21600</v>
      </c>
      <c r="U7464" s="32">
        <f t="shared" si="1669"/>
        <v>0</v>
      </c>
      <c r="V7464" s="32">
        <f t="shared" si="1664"/>
        <v>524.25</v>
      </c>
      <c r="W7464" s="32">
        <f t="shared" si="1670"/>
        <v>524.25</v>
      </c>
      <c r="X7464" s="32">
        <f t="shared" si="1671"/>
        <v>524.25</v>
      </c>
    </row>
    <row r="7465" spans="1:24" x14ac:dyDescent="0.25">
      <c r="A7465" s="2"/>
      <c r="B7465" s="2" t="s">
        <v>12</v>
      </c>
      <c r="C7465" s="2">
        <f t="shared" si="1672"/>
        <v>311</v>
      </c>
      <c r="D7465" s="2">
        <f t="shared" si="1673"/>
        <v>21</v>
      </c>
      <c r="E7465" s="2">
        <f t="shared" si="1665"/>
        <v>7461</v>
      </c>
      <c r="F7465" s="11">
        <v>526.5</v>
      </c>
      <c r="G7465" s="9">
        <v>0</v>
      </c>
      <c r="H7465" s="9">
        <v>0</v>
      </c>
      <c r="I7465" s="9">
        <v>0</v>
      </c>
      <c r="J7465" s="9">
        <v>0.193263318879972</v>
      </c>
      <c r="K7465" s="9">
        <v>0.432</v>
      </c>
      <c r="L7465" s="9">
        <v>0.432</v>
      </c>
      <c r="N7465" s="32">
        <f>IF('System Design'!$F$8=1,'Hourly Demand and Generation'!G7465*'System Design'!$F$21,IF('System Design'!$F$8=2,'Hourly Demand and Generation'!H7465*'System Design'!$F$21,IF('System Design'!$F$8=3,'Hourly Demand and Generation'!I7465*'System Design'!$F$21)))</f>
        <v>0</v>
      </c>
      <c r="O7465" s="32">
        <f>IF('System Design'!$F$8=1,'Hourly Demand and Generation'!J7465*'System Design'!$F$22,IF('System Design'!$F$8=2,'Hourly Demand and Generation'!K7465*'System Design'!$F$22,IF('System Design'!$F$8=3,'Hourly Demand and Generation'!L7465*'System Design'!$F$22)))</f>
        <v>1080</v>
      </c>
      <c r="Q7465" s="32">
        <f t="shared" si="1663"/>
        <v>0</v>
      </c>
      <c r="R7465" s="32">
        <f t="shared" si="1666"/>
        <v>5400</v>
      </c>
      <c r="S7465" s="32">
        <f t="shared" si="1667"/>
        <v>0</v>
      </c>
      <c r="T7465" s="32">
        <f t="shared" si="1668"/>
        <v>21600</v>
      </c>
      <c r="U7465" s="32">
        <f t="shared" si="1669"/>
        <v>0</v>
      </c>
      <c r="V7465" s="32">
        <f t="shared" si="1664"/>
        <v>553.5</v>
      </c>
      <c r="W7465" s="32">
        <f t="shared" si="1670"/>
        <v>553.5</v>
      </c>
      <c r="X7465" s="32">
        <f t="shared" si="1671"/>
        <v>553.5</v>
      </c>
    </row>
    <row r="7466" spans="1:24" x14ac:dyDescent="0.25">
      <c r="A7466" s="2"/>
      <c r="B7466" s="2" t="s">
        <v>12</v>
      </c>
      <c r="C7466" s="2">
        <f t="shared" si="1672"/>
        <v>311</v>
      </c>
      <c r="D7466" s="2">
        <f t="shared" si="1673"/>
        <v>22</v>
      </c>
      <c r="E7466" s="2">
        <f t="shared" si="1665"/>
        <v>7462</v>
      </c>
      <c r="F7466" s="11">
        <v>497.25</v>
      </c>
      <c r="G7466" s="9">
        <v>0</v>
      </c>
      <c r="H7466" s="9">
        <v>0</v>
      </c>
      <c r="I7466" s="9">
        <v>0</v>
      </c>
      <c r="J7466" s="9">
        <v>0.20400016992886</v>
      </c>
      <c r="K7466" s="9">
        <v>0.45600000000000002</v>
      </c>
      <c r="L7466" s="9">
        <v>0.45600000000000002</v>
      </c>
      <c r="N7466" s="32">
        <f>IF('System Design'!$F$8=1,'Hourly Demand and Generation'!G7466*'System Design'!$F$21,IF('System Design'!$F$8=2,'Hourly Demand and Generation'!H7466*'System Design'!$F$21,IF('System Design'!$F$8=3,'Hourly Demand and Generation'!I7466*'System Design'!$F$21)))</f>
        <v>0</v>
      </c>
      <c r="O7466" s="32">
        <f>IF('System Design'!$F$8=1,'Hourly Demand and Generation'!J7466*'System Design'!$F$22,IF('System Design'!$F$8=2,'Hourly Demand and Generation'!K7466*'System Design'!$F$22,IF('System Design'!$F$8=3,'Hourly Demand and Generation'!L7466*'System Design'!$F$22)))</f>
        <v>1140</v>
      </c>
      <c r="Q7466" s="32">
        <f t="shared" si="1663"/>
        <v>0</v>
      </c>
      <c r="R7466" s="32">
        <f t="shared" si="1666"/>
        <v>5400</v>
      </c>
      <c r="S7466" s="32">
        <f t="shared" si="1667"/>
        <v>0</v>
      </c>
      <c r="T7466" s="32">
        <f t="shared" si="1668"/>
        <v>21600</v>
      </c>
      <c r="U7466" s="32">
        <f t="shared" si="1669"/>
        <v>0</v>
      </c>
      <c r="V7466" s="32">
        <f t="shared" si="1664"/>
        <v>642.75</v>
      </c>
      <c r="W7466" s="32">
        <f t="shared" si="1670"/>
        <v>642.75</v>
      </c>
      <c r="X7466" s="32">
        <f t="shared" si="1671"/>
        <v>642.75</v>
      </c>
    </row>
    <row r="7467" spans="1:24" x14ac:dyDescent="0.25">
      <c r="A7467" s="2"/>
      <c r="B7467" s="2" t="s">
        <v>12</v>
      </c>
      <c r="C7467" s="2">
        <f t="shared" si="1672"/>
        <v>311</v>
      </c>
      <c r="D7467" s="2">
        <f t="shared" si="1673"/>
        <v>23</v>
      </c>
      <c r="E7467" s="2">
        <f t="shared" si="1665"/>
        <v>7463</v>
      </c>
      <c r="F7467" s="11">
        <v>468</v>
      </c>
      <c r="G7467" s="9">
        <v>0</v>
      </c>
      <c r="H7467" s="9">
        <v>0</v>
      </c>
      <c r="I7467" s="9">
        <v>0</v>
      </c>
      <c r="J7467" s="9">
        <v>0.17178961678219801</v>
      </c>
      <c r="K7467" s="9">
        <v>0.38400000000000001</v>
      </c>
      <c r="L7467" s="9">
        <v>0.38400000000000001</v>
      </c>
      <c r="N7467" s="32">
        <f>IF('System Design'!$F$8=1,'Hourly Demand and Generation'!G7467*'System Design'!$F$21,IF('System Design'!$F$8=2,'Hourly Demand and Generation'!H7467*'System Design'!$F$21,IF('System Design'!$F$8=3,'Hourly Demand and Generation'!I7467*'System Design'!$F$21)))</f>
        <v>0</v>
      </c>
      <c r="O7467" s="32">
        <f>IF('System Design'!$F$8=1,'Hourly Demand and Generation'!J7467*'System Design'!$F$22,IF('System Design'!$F$8=2,'Hourly Demand and Generation'!K7467*'System Design'!$F$22,IF('System Design'!$F$8=3,'Hourly Demand and Generation'!L7467*'System Design'!$F$22)))</f>
        <v>960</v>
      </c>
      <c r="Q7467" s="32">
        <f t="shared" si="1663"/>
        <v>0</v>
      </c>
      <c r="R7467" s="32">
        <f t="shared" si="1666"/>
        <v>5400</v>
      </c>
      <c r="S7467" s="32">
        <f t="shared" si="1667"/>
        <v>0</v>
      </c>
      <c r="T7467" s="32">
        <f t="shared" si="1668"/>
        <v>21600</v>
      </c>
      <c r="U7467" s="32">
        <f t="shared" si="1669"/>
        <v>0</v>
      </c>
      <c r="V7467" s="32">
        <f t="shared" si="1664"/>
        <v>492</v>
      </c>
      <c r="W7467" s="32">
        <f t="shared" si="1670"/>
        <v>492</v>
      </c>
      <c r="X7467" s="32">
        <f t="shared" si="1671"/>
        <v>492</v>
      </c>
    </row>
    <row r="7468" spans="1:24" x14ac:dyDescent="0.25">
      <c r="A7468" s="2"/>
      <c r="B7468" s="2" t="s">
        <v>12</v>
      </c>
      <c r="C7468" s="2">
        <f t="shared" si="1672"/>
        <v>311</v>
      </c>
      <c r="D7468" s="2">
        <f t="shared" si="1673"/>
        <v>24</v>
      </c>
      <c r="E7468" s="2">
        <f t="shared" si="1665"/>
        <v>7464</v>
      </c>
      <c r="F7468" s="11">
        <v>409.5</v>
      </c>
      <c r="G7468" s="9">
        <v>0</v>
      </c>
      <c r="H7468" s="9">
        <v>0</v>
      </c>
      <c r="I7468" s="9">
        <v>0</v>
      </c>
      <c r="J7468" s="9">
        <v>0.17178961678219801</v>
      </c>
      <c r="K7468" s="9">
        <v>0.38400000000000001</v>
      </c>
      <c r="L7468" s="9">
        <v>0.38400000000000001</v>
      </c>
      <c r="N7468" s="32">
        <f>IF('System Design'!$F$8=1,'Hourly Demand and Generation'!G7468*'System Design'!$F$21,IF('System Design'!$F$8=2,'Hourly Demand and Generation'!H7468*'System Design'!$F$21,IF('System Design'!$F$8=3,'Hourly Demand and Generation'!I7468*'System Design'!$F$21)))</f>
        <v>0</v>
      </c>
      <c r="O7468" s="32">
        <f>IF('System Design'!$F$8=1,'Hourly Demand and Generation'!J7468*'System Design'!$F$22,IF('System Design'!$F$8=2,'Hourly Demand and Generation'!K7468*'System Design'!$F$22,IF('System Design'!$F$8=3,'Hourly Demand and Generation'!L7468*'System Design'!$F$22)))</f>
        <v>960</v>
      </c>
      <c r="Q7468" s="32">
        <f t="shared" si="1663"/>
        <v>0</v>
      </c>
      <c r="R7468" s="32">
        <f t="shared" si="1666"/>
        <v>5400</v>
      </c>
      <c r="S7468" s="32">
        <f t="shared" si="1667"/>
        <v>0</v>
      </c>
      <c r="T7468" s="32">
        <f t="shared" si="1668"/>
        <v>21600</v>
      </c>
      <c r="U7468" s="32">
        <f t="shared" si="1669"/>
        <v>0</v>
      </c>
      <c r="V7468" s="32">
        <f t="shared" si="1664"/>
        <v>550.5</v>
      </c>
      <c r="W7468" s="32">
        <f t="shared" si="1670"/>
        <v>550.5</v>
      </c>
      <c r="X7468" s="32">
        <f t="shared" si="1671"/>
        <v>550.5</v>
      </c>
    </row>
    <row r="7469" spans="1:24" x14ac:dyDescent="0.25">
      <c r="A7469" s="2"/>
      <c r="B7469" s="2" t="s">
        <v>12</v>
      </c>
      <c r="C7469" s="2">
        <f>C7468+1</f>
        <v>312</v>
      </c>
      <c r="D7469" s="2">
        <v>1</v>
      </c>
      <c r="E7469" s="2">
        <f t="shared" si="1665"/>
        <v>7465</v>
      </c>
      <c r="F7469" s="11">
        <v>351</v>
      </c>
      <c r="G7469" s="9">
        <v>0</v>
      </c>
      <c r="H7469" s="9">
        <v>0</v>
      </c>
      <c r="I7469" s="9">
        <v>0</v>
      </c>
      <c r="J7469" s="9">
        <v>0.17023254446331501</v>
      </c>
      <c r="K7469" s="9">
        <v>0.48</v>
      </c>
      <c r="L7469" s="9">
        <v>0.48</v>
      </c>
      <c r="N7469" s="32">
        <f>IF('System Design'!$F$8=1,'Hourly Demand and Generation'!G7469*'System Design'!$F$21,IF('System Design'!$F$8=2,'Hourly Demand and Generation'!H7469*'System Design'!$F$21,IF('System Design'!$F$8=3,'Hourly Demand and Generation'!I7469*'System Design'!$F$21)))</f>
        <v>0</v>
      </c>
      <c r="O7469" s="32">
        <f>IF('System Design'!$F$8=1,'Hourly Demand and Generation'!J7469*'System Design'!$F$22,IF('System Design'!$F$8=2,'Hourly Demand and Generation'!K7469*'System Design'!$F$22,IF('System Design'!$F$8=3,'Hourly Demand and Generation'!L7469*'System Design'!$F$22)))</f>
        <v>1200</v>
      </c>
      <c r="Q7469" s="32">
        <f t="shared" si="1663"/>
        <v>0</v>
      </c>
      <c r="R7469" s="32">
        <f t="shared" si="1666"/>
        <v>5400</v>
      </c>
      <c r="S7469" s="32">
        <f t="shared" si="1667"/>
        <v>0</v>
      </c>
      <c r="T7469" s="32">
        <f t="shared" si="1668"/>
        <v>21600</v>
      </c>
      <c r="U7469" s="32">
        <f t="shared" si="1669"/>
        <v>0</v>
      </c>
      <c r="V7469" s="32">
        <f t="shared" si="1664"/>
        <v>849</v>
      </c>
      <c r="W7469" s="32">
        <f t="shared" si="1670"/>
        <v>849</v>
      </c>
      <c r="X7469" s="32">
        <f t="shared" si="1671"/>
        <v>849</v>
      </c>
    </row>
    <row r="7470" spans="1:24" x14ac:dyDescent="0.25">
      <c r="A7470" s="2"/>
      <c r="B7470" s="2" t="s">
        <v>12</v>
      </c>
      <c r="C7470" s="2">
        <f>C7469</f>
        <v>312</v>
      </c>
      <c r="D7470" s="2">
        <f>D7469+1</f>
        <v>2</v>
      </c>
      <c r="E7470" s="2">
        <f t="shared" si="1665"/>
        <v>7466</v>
      </c>
      <c r="F7470" s="11">
        <v>321.75</v>
      </c>
      <c r="G7470" s="9">
        <v>0</v>
      </c>
      <c r="H7470" s="9">
        <v>0</v>
      </c>
      <c r="I7470" s="9">
        <v>0</v>
      </c>
      <c r="J7470" s="9">
        <v>0.153209290016983</v>
      </c>
      <c r="K7470" s="9">
        <v>0.432</v>
      </c>
      <c r="L7470" s="9">
        <v>0.432</v>
      </c>
      <c r="N7470" s="32">
        <f>IF('System Design'!$F$8=1,'Hourly Demand and Generation'!G7470*'System Design'!$F$21,IF('System Design'!$F$8=2,'Hourly Demand and Generation'!H7470*'System Design'!$F$21,IF('System Design'!$F$8=3,'Hourly Demand and Generation'!I7470*'System Design'!$F$21)))</f>
        <v>0</v>
      </c>
      <c r="O7470" s="32">
        <f>IF('System Design'!$F$8=1,'Hourly Demand and Generation'!J7470*'System Design'!$F$22,IF('System Design'!$F$8=2,'Hourly Demand and Generation'!K7470*'System Design'!$F$22,IF('System Design'!$F$8=3,'Hourly Demand and Generation'!L7470*'System Design'!$F$22)))</f>
        <v>1080</v>
      </c>
      <c r="Q7470" s="32">
        <f t="shared" si="1663"/>
        <v>0</v>
      </c>
      <c r="R7470" s="32">
        <f t="shared" si="1666"/>
        <v>5400</v>
      </c>
      <c r="S7470" s="32">
        <f t="shared" si="1667"/>
        <v>0</v>
      </c>
      <c r="T7470" s="32">
        <f t="shared" si="1668"/>
        <v>21600</v>
      </c>
      <c r="U7470" s="32">
        <f t="shared" si="1669"/>
        <v>0</v>
      </c>
      <c r="V7470" s="32">
        <f t="shared" si="1664"/>
        <v>758.25</v>
      </c>
      <c r="W7470" s="32">
        <f t="shared" si="1670"/>
        <v>758.25</v>
      </c>
      <c r="X7470" s="32">
        <f t="shared" si="1671"/>
        <v>758.25</v>
      </c>
    </row>
    <row r="7471" spans="1:24" x14ac:dyDescent="0.25">
      <c r="A7471" s="2"/>
      <c r="B7471" s="2" t="s">
        <v>12</v>
      </c>
      <c r="C7471" s="2">
        <f t="shared" ref="C7471:C7492" si="1674">C7470</f>
        <v>312</v>
      </c>
      <c r="D7471" s="2">
        <f t="shared" ref="D7471:D7492" si="1675">D7470+1</f>
        <v>3</v>
      </c>
      <c r="E7471" s="2">
        <f t="shared" si="1665"/>
        <v>7467</v>
      </c>
      <c r="F7471" s="11">
        <v>292.5</v>
      </c>
      <c r="G7471" s="9">
        <v>0</v>
      </c>
      <c r="H7471" s="9">
        <v>0</v>
      </c>
      <c r="I7471" s="9">
        <v>0</v>
      </c>
      <c r="J7471" s="9">
        <v>0.153209290016983</v>
      </c>
      <c r="K7471" s="9">
        <v>0.432</v>
      </c>
      <c r="L7471" s="9">
        <v>0.432</v>
      </c>
      <c r="N7471" s="32">
        <f>IF('System Design'!$F$8=1,'Hourly Demand and Generation'!G7471*'System Design'!$F$21,IF('System Design'!$F$8=2,'Hourly Demand and Generation'!H7471*'System Design'!$F$21,IF('System Design'!$F$8=3,'Hourly Demand and Generation'!I7471*'System Design'!$F$21)))</f>
        <v>0</v>
      </c>
      <c r="O7471" s="32">
        <f>IF('System Design'!$F$8=1,'Hourly Demand and Generation'!J7471*'System Design'!$F$22,IF('System Design'!$F$8=2,'Hourly Demand and Generation'!K7471*'System Design'!$F$22,IF('System Design'!$F$8=3,'Hourly Demand and Generation'!L7471*'System Design'!$F$22)))</f>
        <v>1080</v>
      </c>
      <c r="Q7471" s="32">
        <f t="shared" si="1663"/>
        <v>0</v>
      </c>
      <c r="R7471" s="32">
        <f t="shared" si="1666"/>
        <v>5400</v>
      </c>
      <c r="S7471" s="32">
        <f t="shared" si="1667"/>
        <v>0</v>
      </c>
      <c r="T7471" s="32">
        <f t="shared" si="1668"/>
        <v>21600</v>
      </c>
      <c r="U7471" s="32">
        <f t="shared" si="1669"/>
        <v>0</v>
      </c>
      <c r="V7471" s="32">
        <f t="shared" si="1664"/>
        <v>787.5</v>
      </c>
      <c r="W7471" s="32">
        <f t="shared" si="1670"/>
        <v>787.5</v>
      </c>
      <c r="X7471" s="32">
        <f t="shared" si="1671"/>
        <v>787.5</v>
      </c>
    </row>
    <row r="7472" spans="1:24" x14ac:dyDescent="0.25">
      <c r="A7472" s="2"/>
      <c r="B7472" s="2" t="s">
        <v>12</v>
      </c>
      <c r="C7472" s="2">
        <f t="shared" si="1674"/>
        <v>312</v>
      </c>
      <c r="D7472" s="2">
        <f t="shared" si="1675"/>
        <v>4</v>
      </c>
      <c r="E7472" s="2">
        <f t="shared" si="1665"/>
        <v>7468</v>
      </c>
      <c r="F7472" s="11">
        <v>351</v>
      </c>
      <c r="G7472" s="9">
        <v>0</v>
      </c>
      <c r="H7472" s="9">
        <v>0</v>
      </c>
      <c r="I7472" s="9">
        <v>0</v>
      </c>
      <c r="J7472" s="9">
        <v>0.17023254446331501</v>
      </c>
      <c r="K7472" s="9">
        <v>0.48</v>
      </c>
      <c r="L7472" s="9">
        <v>0.48</v>
      </c>
      <c r="N7472" s="32">
        <f>IF('System Design'!$F$8=1,'Hourly Demand and Generation'!G7472*'System Design'!$F$21,IF('System Design'!$F$8=2,'Hourly Demand and Generation'!H7472*'System Design'!$F$21,IF('System Design'!$F$8=3,'Hourly Demand and Generation'!I7472*'System Design'!$F$21)))</f>
        <v>0</v>
      </c>
      <c r="O7472" s="32">
        <f>IF('System Design'!$F$8=1,'Hourly Demand and Generation'!J7472*'System Design'!$F$22,IF('System Design'!$F$8=2,'Hourly Demand and Generation'!K7472*'System Design'!$F$22,IF('System Design'!$F$8=3,'Hourly Demand and Generation'!L7472*'System Design'!$F$22)))</f>
        <v>1200</v>
      </c>
      <c r="Q7472" s="32">
        <f t="shared" si="1663"/>
        <v>0</v>
      </c>
      <c r="R7472" s="32">
        <f t="shared" si="1666"/>
        <v>5400</v>
      </c>
      <c r="S7472" s="32">
        <f t="shared" si="1667"/>
        <v>0</v>
      </c>
      <c r="T7472" s="32">
        <f t="shared" si="1668"/>
        <v>21600</v>
      </c>
      <c r="U7472" s="32">
        <f t="shared" si="1669"/>
        <v>0</v>
      </c>
      <c r="V7472" s="32">
        <f t="shared" si="1664"/>
        <v>849</v>
      </c>
      <c r="W7472" s="32">
        <f t="shared" si="1670"/>
        <v>849</v>
      </c>
      <c r="X7472" s="32">
        <f t="shared" si="1671"/>
        <v>849</v>
      </c>
    </row>
    <row r="7473" spans="1:24" x14ac:dyDescent="0.25">
      <c r="A7473" s="2"/>
      <c r="B7473" s="2" t="s">
        <v>12</v>
      </c>
      <c r="C7473" s="2">
        <f t="shared" si="1674"/>
        <v>312</v>
      </c>
      <c r="D7473" s="2">
        <f t="shared" si="1675"/>
        <v>5</v>
      </c>
      <c r="E7473" s="2">
        <f t="shared" si="1665"/>
        <v>7469</v>
      </c>
      <c r="F7473" s="11">
        <v>380.25</v>
      </c>
      <c r="G7473" s="9">
        <v>0</v>
      </c>
      <c r="H7473" s="9">
        <v>0.02</v>
      </c>
      <c r="I7473" s="9">
        <v>0.04</v>
      </c>
      <c r="J7473" s="9">
        <v>0.13618603557065201</v>
      </c>
      <c r="K7473" s="9">
        <v>0.38400000000000001</v>
      </c>
      <c r="L7473" s="9">
        <v>0.38400000000000001</v>
      </c>
      <c r="N7473" s="32">
        <f>IF('System Design'!$F$8=1,'Hourly Demand and Generation'!G7473*'System Design'!$F$21,IF('System Design'!$F$8=2,'Hourly Demand and Generation'!H7473*'System Design'!$F$21,IF('System Design'!$F$8=3,'Hourly Demand and Generation'!I7473*'System Design'!$F$21)))</f>
        <v>20</v>
      </c>
      <c r="O7473" s="32">
        <f>IF('System Design'!$F$8=1,'Hourly Demand and Generation'!J7473*'System Design'!$F$22,IF('System Design'!$F$8=2,'Hourly Demand and Generation'!K7473*'System Design'!$F$22,IF('System Design'!$F$8=3,'Hourly Demand and Generation'!L7473*'System Design'!$F$22)))</f>
        <v>960</v>
      </c>
      <c r="Q7473" s="32">
        <f t="shared" si="1663"/>
        <v>0</v>
      </c>
      <c r="R7473" s="32">
        <f t="shared" si="1666"/>
        <v>5400</v>
      </c>
      <c r="S7473" s="32">
        <f t="shared" si="1667"/>
        <v>0</v>
      </c>
      <c r="T7473" s="32">
        <f t="shared" si="1668"/>
        <v>21600</v>
      </c>
      <c r="U7473" s="32">
        <f t="shared" si="1669"/>
        <v>0</v>
      </c>
      <c r="V7473" s="32">
        <f t="shared" si="1664"/>
        <v>599.75</v>
      </c>
      <c r="W7473" s="32">
        <f t="shared" si="1670"/>
        <v>599.75</v>
      </c>
      <c r="X7473" s="32">
        <f t="shared" si="1671"/>
        <v>599.75</v>
      </c>
    </row>
    <row r="7474" spans="1:24" x14ac:dyDescent="0.25">
      <c r="A7474" s="2"/>
      <c r="B7474" s="2" t="s">
        <v>12</v>
      </c>
      <c r="C7474" s="2">
        <f t="shared" si="1674"/>
        <v>312</v>
      </c>
      <c r="D7474" s="2">
        <f t="shared" si="1675"/>
        <v>6</v>
      </c>
      <c r="E7474" s="2">
        <f t="shared" si="1665"/>
        <v>7470</v>
      </c>
      <c r="F7474" s="11">
        <v>409.5</v>
      </c>
      <c r="G7474" s="9">
        <v>0.04</v>
      </c>
      <c r="H7474" s="9">
        <v>6.25E-2</v>
      </c>
      <c r="I7474" s="9">
        <v>8.5000000000000006E-2</v>
      </c>
      <c r="J7474" s="9">
        <v>0.13618603557065201</v>
      </c>
      <c r="K7474" s="9">
        <v>0.38400000000000001</v>
      </c>
      <c r="L7474" s="9">
        <v>0.38400000000000001</v>
      </c>
      <c r="N7474" s="32">
        <f>IF('System Design'!$F$8=1,'Hourly Demand and Generation'!G7474*'System Design'!$F$21,IF('System Design'!$F$8=2,'Hourly Demand and Generation'!H7474*'System Design'!$F$21,IF('System Design'!$F$8=3,'Hourly Demand and Generation'!I7474*'System Design'!$F$21)))</f>
        <v>42.5</v>
      </c>
      <c r="O7474" s="32">
        <f>IF('System Design'!$F$8=1,'Hourly Demand and Generation'!J7474*'System Design'!$F$22,IF('System Design'!$F$8=2,'Hourly Demand and Generation'!K7474*'System Design'!$F$22,IF('System Design'!$F$8=3,'Hourly Demand and Generation'!L7474*'System Design'!$F$22)))</f>
        <v>960</v>
      </c>
      <c r="Q7474" s="32">
        <f t="shared" si="1663"/>
        <v>0</v>
      </c>
      <c r="R7474" s="32">
        <f t="shared" si="1666"/>
        <v>5400</v>
      </c>
      <c r="S7474" s="32">
        <f t="shared" si="1667"/>
        <v>0</v>
      </c>
      <c r="T7474" s="32">
        <f t="shared" si="1668"/>
        <v>21600</v>
      </c>
      <c r="U7474" s="32">
        <f t="shared" si="1669"/>
        <v>0</v>
      </c>
      <c r="V7474" s="32">
        <f t="shared" si="1664"/>
        <v>593</v>
      </c>
      <c r="W7474" s="32">
        <f t="shared" si="1670"/>
        <v>593</v>
      </c>
      <c r="X7474" s="32">
        <f t="shared" si="1671"/>
        <v>593</v>
      </c>
    </row>
    <row r="7475" spans="1:24" x14ac:dyDescent="0.25">
      <c r="A7475" s="2"/>
      <c r="B7475" s="2" t="s">
        <v>12</v>
      </c>
      <c r="C7475" s="2">
        <f t="shared" si="1674"/>
        <v>312</v>
      </c>
      <c r="D7475" s="2">
        <f t="shared" si="1675"/>
        <v>7</v>
      </c>
      <c r="E7475" s="2">
        <f t="shared" si="1665"/>
        <v>7471</v>
      </c>
      <c r="F7475" s="11">
        <v>438.75</v>
      </c>
      <c r="G7475" s="9">
        <v>8.5000000000000006E-2</v>
      </c>
      <c r="H7475" s="9">
        <v>0.105</v>
      </c>
      <c r="I7475" s="9">
        <v>0.125</v>
      </c>
      <c r="J7475" s="9">
        <v>0.153209290016983</v>
      </c>
      <c r="K7475" s="9">
        <v>0.432</v>
      </c>
      <c r="L7475" s="9">
        <v>0.432</v>
      </c>
      <c r="N7475" s="32">
        <f>IF('System Design'!$F$8=1,'Hourly Demand and Generation'!G7475*'System Design'!$F$21,IF('System Design'!$F$8=2,'Hourly Demand and Generation'!H7475*'System Design'!$F$21,IF('System Design'!$F$8=3,'Hourly Demand and Generation'!I7475*'System Design'!$F$21)))</f>
        <v>62.5</v>
      </c>
      <c r="O7475" s="32">
        <f>IF('System Design'!$F$8=1,'Hourly Demand and Generation'!J7475*'System Design'!$F$22,IF('System Design'!$F$8=2,'Hourly Demand and Generation'!K7475*'System Design'!$F$22,IF('System Design'!$F$8=3,'Hourly Demand and Generation'!L7475*'System Design'!$F$22)))</f>
        <v>1080</v>
      </c>
      <c r="Q7475" s="32">
        <f t="shared" si="1663"/>
        <v>0</v>
      </c>
      <c r="R7475" s="32">
        <f t="shared" si="1666"/>
        <v>5400</v>
      </c>
      <c r="S7475" s="32">
        <f t="shared" si="1667"/>
        <v>0</v>
      </c>
      <c r="T7475" s="32">
        <f t="shared" si="1668"/>
        <v>21600</v>
      </c>
      <c r="U7475" s="32">
        <f t="shared" si="1669"/>
        <v>0</v>
      </c>
      <c r="V7475" s="32">
        <f t="shared" si="1664"/>
        <v>703.75</v>
      </c>
      <c r="W7475" s="32">
        <f t="shared" si="1670"/>
        <v>703.75</v>
      </c>
      <c r="X7475" s="32">
        <f t="shared" si="1671"/>
        <v>703.75</v>
      </c>
    </row>
    <row r="7476" spans="1:24" x14ac:dyDescent="0.25">
      <c r="A7476" s="2"/>
      <c r="B7476" s="2" t="s">
        <v>12</v>
      </c>
      <c r="C7476" s="2">
        <f t="shared" si="1674"/>
        <v>312</v>
      </c>
      <c r="D7476" s="2">
        <f t="shared" si="1675"/>
        <v>8</v>
      </c>
      <c r="E7476" s="2">
        <f t="shared" si="1665"/>
        <v>7472</v>
      </c>
      <c r="F7476" s="11">
        <v>468</v>
      </c>
      <c r="G7476" s="9">
        <v>0.16500000000000001</v>
      </c>
      <c r="H7476" s="9">
        <v>0.1875</v>
      </c>
      <c r="I7476" s="9">
        <v>0.21</v>
      </c>
      <c r="J7476" s="9">
        <v>0.153209290016983</v>
      </c>
      <c r="K7476" s="9">
        <v>0.432</v>
      </c>
      <c r="L7476" s="9">
        <v>0.432</v>
      </c>
      <c r="N7476" s="32">
        <f>IF('System Design'!$F$8=1,'Hourly Demand and Generation'!G7476*'System Design'!$F$21,IF('System Design'!$F$8=2,'Hourly Demand and Generation'!H7476*'System Design'!$F$21,IF('System Design'!$F$8=3,'Hourly Demand and Generation'!I7476*'System Design'!$F$21)))</f>
        <v>105</v>
      </c>
      <c r="O7476" s="32">
        <f>IF('System Design'!$F$8=1,'Hourly Demand and Generation'!J7476*'System Design'!$F$22,IF('System Design'!$F$8=2,'Hourly Demand and Generation'!K7476*'System Design'!$F$22,IF('System Design'!$F$8=3,'Hourly Demand and Generation'!L7476*'System Design'!$F$22)))</f>
        <v>1080</v>
      </c>
      <c r="Q7476" s="32">
        <f t="shared" si="1663"/>
        <v>0</v>
      </c>
      <c r="R7476" s="32">
        <f t="shared" si="1666"/>
        <v>5400</v>
      </c>
      <c r="S7476" s="32">
        <f t="shared" si="1667"/>
        <v>0</v>
      </c>
      <c r="T7476" s="32">
        <f t="shared" si="1668"/>
        <v>21600</v>
      </c>
      <c r="U7476" s="32">
        <f t="shared" si="1669"/>
        <v>0</v>
      </c>
      <c r="V7476" s="32">
        <f t="shared" si="1664"/>
        <v>717</v>
      </c>
      <c r="W7476" s="32">
        <f t="shared" si="1670"/>
        <v>717</v>
      </c>
      <c r="X7476" s="32">
        <f t="shared" si="1671"/>
        <v>717</v>
      </c>
    </row>
    <row r="7477" spans="1:24" x14ac:dyDescent="0.25">
      <c r="A7477" s="2"/>
      <c r="B7477" s="2" t="s">
        <v>12</v>
      </c>
      <c r="C7477" s="2">
        <f t="shared" si="1674"/>
        <v>312</v>
      </c>
      <c r="D7477" s="2">
        <f t="shared" si="1675"/>
        <v>9</v>
      </c>
      <c r="E7477" s="2">
        <f t="shared" si="1665"/>
        <v>7473</v>
      </c>
      <c r="F7477" s="11">
        <v>468</v>
      </c>
      <c r="G7477" s="9">
        <v>0.25</v>
      </c>
      <c r="H7477" s="9">
        <v>0.27</v>
      </c>
      <c r="I7477" s="9">
        <v>0.28999999999999998</v>
      </c>
      <c r="J7477" s="9">
        <v>0.13618603557065201</v>
      </c>
      <c r="K7477" s="9">
        <v>0.38400000000000001</v>
      </c>
      <c r="L7477" s="9">
        <v>0.38400000000000001</v>
      </c>
      <c r="N7477" s="32">
        <f>IF('System Design'!$F$8=1,'Hourly Demand and Generation'!G7477*'System Design'!$F$21,IF('System Design'!$F$8=2,'Hourly Demand and Generation'!H7477*'System Design'!$F$21,IF('System Design'!$F$8=3,'Hourly Demand and Generation'!I7477*'System Design'!$F$21)))</f>
        <v>145</v>
      </c>
      <c r="O7477" s="32">
        <f>IF('System Design'!$F$8=1,'Hourly Demand and Generation'!J7477*'System Design'!$F$22,IF('System Design'!$F$8=2,'Hourly Demand and Generation'!K7477*'System Design'!$F$22,IF('System Design'!$F$8=3,'Hourly Demand and Generation'!L7477*'System Design'!$F$22)))</f>
        <v>960</v>
      </c>
      <c r="Q7477" s="32">
        <f t="shared" si="1663"/>
        <v>0</v>
      </c>
      <c r="R7477" s="32">
        <f t="shared" si="1666"/>
        <v>5400</v>
      </c>
      <c r="S7477" s="32">
        <f t="shared" si="1667"/>
        <v>0</v>
      </c>
      <c r="T7477" s="32">
        <f t="shared" si="1668"/>
        <v>21600</v>
      </c>
      <c r="U7477" s="32">
        <f t="shared" si="1669"/>
        <v>0</v>
      </c>
      <c r="V7477" s="32">
        <f t="shared" si="1664"/>
        <v>637</v>
      </c>
      <c r="W7477" s="32">
        <f t="shared" si="1670"/>
        <v>637</v>
      </c>
      <c r="X7477" s="32">
        <f t="shared" si="1671"/>
        <v>637</v>
      </c>
    </row>
    <row r="7478" spans="1:24" x14ac:dyDescent="0.25">
      <c r="A7478" s="2"/>
      <c r="B7478" s="2" t="s">
        <v>12</v>
      </c>
      <c r="C7478" s="2">
        <f t="shared" si="1674"/>
        <v>312</v>
      </c>
      <c r="D7478" s="2">
        <f t="shared" si="1675"/>
        <v>10</v>
      </c>
      <c r="E7478" s="2">
        <f t="shared" si="1665"/>
        <v>7474</v>
      </c>
      <c r="F7478" s="11">
        <v>456.3</v>
      </c>
      <c r="G7478" s="9">
        <v>0.33500000000000002</v>
      </c>
      <c r="H7478" s="9">
        <v>0.35499999999999998</v>
      </c>
      <c r="I7478" s="9">
        <v>0.375</v>
      </c>
      <c r="J7478" s="9">
        <v>0.153209290016983</v>
      </c>
      <c r="K7478" s="9">
        <v>0.432</v>
      </c>
      <c r="L7478" s="9">
        <v>0.432</v>
      </c>
      <c r="N7478" s="32">
        <f>IF('System Design'!$F$8=1,'Hourly Demand and Generation'!G7478*'System Design'!$F$21,IF('System Design'!$F$8=2,'Hourly Demand and Generation'!H7478*'System Design'!$F$21,IF('System Design'!$F$8=3,'Hourly Demand and Generation'!I7478*'System Design'!$F$21)))</f>
        <v>187.5</v>
      </c>
      <c r="O7478" s="32">
        <f>IF('System Design'!$F$8=1,'Hourly Demand and Generation'!J7478*'System Design'!$F$22,IF('System Design'!$F$8=2,'Hourly Demand and Generation'!K7478*'System Design'!$F$22,IF('System Design'!$F$8=3,'Hourly Demand and Generation'!L7478*'System Design'!$F$22)))</f>
        <v>1080</v>
      </c>
      <c r="Q7478" s="32">
        <f t="shared" si="1663"/>
        <v>0</v>
      </c>
      <c r="R7478" s="32">
        <f t="shared" si="1666"/>
        <v>5400</v>
      </c>
      <c r="S7478" s="32">
        <f t="shared" si="1667"/>
        <v>0</v>
      </c>
      <c r="T7478" s="32">
        <f t="shared" si="1668"/>
        <v>21600</v>
      </c>
      <c r="U7478" s="32">
        <f t="shared" si="1669"/>
        <v>0</v>
      </c>
      <c r="V7478" s="32">
        <f t="shared" si="1664"/>
        <v>811.2</v>
      </c>
      <c r="W7478" s="32">
        <f t="shared" si="1670"/>
        <v>811.2</v>
      </c>
      <c r="X7478" s="32">
        <f t="shared" si="1671"/>
        <v>811.2</v>
      </c>
    </row>
    <row r="7479" spans="1:24" x14ac:dyDescent="0.25">
      <c r="A7479" s="2"/>
      <c r="B7479" s="2" t="s">
        <v>12</v>
      </c>
      <c r="C7479" s="2">
        <f t="shared" si="1674"/>
        <v>312</v>
      </c>
      <c r="D7479" s="2">
        <f t="shared" si="1675"/>
        <v>11</v>
      </c>
      <c r="E7479" s="2">
        <f t="shared" si="1665"/>
        <v>7475</v>
      </c>
      <c r="F7479" s="11">
        <v>450.45</v>
      </c>
      <c r="G7479" s="9">
        <v>0.41499999999999998</v>
      </c>
      <c r="H7479" s="9">
        <v>0.4375</v>
      </c>
      <c r="I7479" s="9">
        <v>0.46</v>
      </c>
      <c r="J7479" s="9">
        <v>0.13618603557065201</v>
      </c>
      <c r="K7479" s="9">
        <v>0.38400000000000001</v>
      </c>
      <c r="L7479" s="9">
        <v>0.38400000000000001</v>
      </c>
      <c r="N7479" s="32">
        <f>IF('System Design'!$F$8=1,'Hourly Demand and Generation'!G7479*'System Design'!$F$21,IF('System Design'!$F$8=2,'Hourly Demand and Generation'!H7479*'System Design'!$F$21,IF('System Design'!$F$8=3,'Hourly Demand and Generation'!I7479*'System Design'!$F$21)))</f>
        <v>230</v>
      </c>
      <c r="O7479" s="32">
        <f>IF('System Design'!$F$8=1,'Hourly Demand and Generation'!J7479*'System Design'!$F$22,IF('System Design'!$F$8=2,'Hourly Demand and Generation'!K7479*'System Design'!$F$22,IF('System Design'!$F$8=3,'Hourly Demand and Generation'!L7479*'System Design'!$F$22)))</f>
        <v>960</v>
      </c>
      <c r="Q7479" s="32">
        <f t="shared" si="1663"/>
        <v>0</v>
      </c>
      <c r="R7479" s="32">
        <f t="shared" si="1666"/>
        <v>5400</v>
      </c>
      <c r="S7479" s="32">
        <f t="shared" si="1667"/>
        <v>0</v>
      </c>
      <c r="T7479" s="32">
        <f t="shared" si="1668"/>
        <v>21600</v>
      </c>
      <c r="U7479" s="32">
        <f t="shared" si="1669"/>
        <v>0</v>
      </c>
      <c r="V7479" s="32">
        <f t="shared" si="1664"/>
        <v>739.55</v>
      </c>
      <c r="W7479" s="32">
        <f t="shared" si="1670"/>
        <v>739.55</v>
      </c>
      <c r="X7479" s="32">
        <f t="shared" si="1671"/>
        <v>739.55</v>
      </c>
    </row>
    <row r="7480" spans="1:24" x14ac:dyDescent="0.25">
      <c r="A7480" s="2"/>
      <c r="B7480" s="2" t="s">
        <v>12</v>
      </c>
      <c r="C7480" s="2">
        <f t="shared" si="1674"/>
        <v>312</v>
      </c>
      <c r="D7480" s="2">
        <f t="shared" si="1675"/>
        <v>12</v>
      </c>
      <c r="E7480" s="2">
        <f t="shared" si="1665"/>
        <v>7476</v>
      </c>
      <c r="F7480" s="11">
        <v>450.45</v>
      </c>
      <c r="G7480" s="9">
        <v>0.5</v>
      </c>
      <c r="H7480" s="9">
        <v>0.5</v>
      </c>
      <c r="I7480" s="9">
        <v>0.5</v>
      </c>
      <c r="J7480" s="9">
        <v>0.127674408347486</v>
      </c>
      <c r="K7480" s="9">
        <v>0.36</v>
      </c>
      <c r="L7480" s="9">
        <v>0.36</v>
      </c>
      <c r="N7480" s="32">
        <f>IF('System Design'!$F$8=1,'Hourly Demand and Generation'!G7480*'System Design'!$F$21,IF('System Design'!$F$8=2,'Hourly Demand and Generation'!H7480*'System Design'!$F$21,IF('System Design'!$F$8=3,'Hourly Demand and Generation'!I7480*'System Design'!$F$21)))</f>
        <v>250</v>
      </c>
      <c r="O7480" s="32">
        <f>IF('System Design'!$F$8=1,'Hourly Demand and Generation'!J7480*'System Design'!$F$22,IF('System Design'!$F$8=2,'Hourly Demand and Generation'!K7480*'System Design'!$F$22,IF('System Design'!$F$8=3,'Hourly Demand and Generation'!L7480*'System Design'!$F$22)))</f>
        <v>900</v>
      </c>
      <c r="Q7480" s="32">
        <f t="shared" si="1663"/>
        <v>0</v>
      </c>
      <c r="R7480" s="32">
        <f t="shared" si="1666"/>
        <v>5400</v>
      </c>
      <c r="S7480" s="32">
        <f t="shared" si="1667"/>
        <v>0</v>
      </c>
      <c r="T7480" s="32">
        <f t="shared" si="1668"/>
        <v>21600</v>
      </c>
      <c r="U7480" s="32">
        <f t="shared" si="1669"/>
        <v>0</v>
      </c>
      <c r="V7480" s="32">
        <f t="shared" si="1664"/>
        <v>699.55</v>
      </c>
      <c r="W7480" s="32">
        <f t="shared" si="1670"/>
        <v>699.55</v>
      </c>
      <c r="X7480" s="32">
        <f t="shared" si="1671"/>
        <v>699.55</v>
      </c>
    </row>
    <row r="7481" spans="1:24" x14ac:dyDescent="0.25">
      <c r="A7481" s="2"/>
      <c r="B7481" s="2" t="s">
        <v>12</v>
      </c>
      <c r="C7481" s="2">
        <f t="shared" si="1674"/>
        <v>312</v>
      </c>
      <c r="D7481" s="2">
        <f t="shared" si="1675"/>
        <v>13</v>
      </c>
      <c r="E7481" s="2">
        <f t="shared" si="1665"/>
        <v>7477</v>
      </c>
      <c r="F7481" s="11">
        <v>468</v>
      </c>
      <c r="G7481" s="9">
        <v>0.41499999999999998</v>
      </c>
      <c r="H7481" s="9">
        <v>0.4375</v>
      </c>
      <c r="I7481" s="9">
        <v>0.46</v>
      </c>
      <c r="J7481" s="9">
        <v>0.13618603557065201</v>
      </c>
      <c r="K7481" s="9">
        <v>0.38400000000000001</v>
      </c>
      <c r="L7481" s="9">
        <v>0.38400000000000001</v>
      </c>
      <c r="N7481" s="32">
        <f>IF('System Design'!$F$8=1,'Hourly Demand and Generation'!G7481*'System Design'!$F$21,IF('System Design'!$F$8=2,'Hourly Demand and Generation'!H7481*'System Design'!$F$21,IF('System Design'!$F$8=3,'Hourly Demand and Generation'!I7481*'System Design'!$F$21)))</f>
        <v>230</v>
      </c>
      <c r="O7481" s="32">
        <f>IF('System Design'!$F$8=1,'Hourly Demand and Generation'!J7481*'System Design'!$F$22,IF('System Design'!$F$8=2,'Hourly Demand and Generation'!K7481*'System Design'!$F$22,IF('System Design'!$F$8=3,'Hourly Demand and Generation'!L7481*'System Design'!$F$22)))</f>
        <v>960</v>
      </c>
      <c r="Q7481" s="32">
        <f t="shared" si="1663"/>
        <v>0</v>
      </c>
      <c r="R7481" s="32">
        <f t="shared" si="1666"/>
        <v>5400</v>
      </c>
      <c r="S7481" s="32">
        <f t="shared" si="1667"/>
        <v>0</v>
      </c>
      <c r="T7481" s="32">
        <f t="shared" si="1668"/>
        <v>21600</v>
      </c>
      <c r="U7481" s="32">
        <f t="shared" si="1669"/>
        <v>0</v>
      </c>
      <c r="V7481" s="32">
        <f t="shared" si="1664"/>
        <v>722</v>
      </c>
      <c r="W7481" s="32">
        <f t="shared" si="1670"/>
        <v>722</v>
      </c>
      <c r="X7481" s="32">
        <f t="shared" si="1671"/>
        <v>722</v>
      </c>
    </row>
    <row r="7482" spans="1:24" x14ac:dyDescent="0.25">
      <c r="A7482" s="2"/>
      <c r="B7482" s="2" t="s">
        <v>12</v>
      </c>
      <c r="C7482" s="2">
        <f t="shared" si="1674"/>
        <v>312</v>
      </c>
      <c r="D7482" s="2">
        <f t="shared" si="1675"/>
        <v>14</v>
      </c>
      <c r="E7482" s="2">
        <f t="shared" si="1665"/>
        <v>7478</v>
      </c>
      <c r="F7482" s="11">
        <v>468</v>
      </c>
      <c r="G7482" s="9">
        <v>0.33500000000000002</v>
      </c>
      <c r="H7482" s="9">
        <v>0.35499999999999998</v>
      </c>
      <c r="I7482" s="9">
        <v>0.375</v>
      </c>
      <c r="J7482" s="9">
        <v>0.14469766279381799</v>
      </c>
      <c r="K7482" s="9">
        <v>0.40799999999999997</v>
      </c>
      <c r="L7482" s="9">
        <v>0.40799999999999997</v>
      </c>
      <c r="N7482" s="32">
        <f>IF('System Design'!$F$8=1,'Hourly Demand and Generation'!G7482*'System Design'!$F$21,IF('System Design'!$F$8=2,'Hourly Demand and Generation'!H7482*'System Design'!$F$21,IF('System Design'!$F$8=3,'Hourly Demand and Generation'!I7482*'System Design'!$F$21)))</f>
        <v>187.5</v>
      </c>
      <c r="O7482" s="32">
        <f>IF('System Design'!$F$8=1,'Hourly Demand and Generation'!J7482*'System Design'!$F$22,IF('System Design'!$F$8=2,'Hourly Demand and Generation'!K7482*'System Design'!$F$22,IF('System Design'!$F$8=3,'Hourly Demand and Generation'!L7482*'System Design'!$F$22)))</f>
        <v>1019.9999999999999</v>
      </c>
      <c r="Q7482" s="32">
        <f t="shared" si="1663"/>
        <v>0</v>
      </c>
      <c r="R7482" s="32">
        <f t="shared" si="1666"/>
        <v>5400</v>
      </c>
      <c r="S7482" s="32">
        <f t="shared" si="1667"/>
        <v>0</v>
      </c>
      <c r="T7482" s="32">
        <f t="shared" si="1668"/>
        <v>21600</v>
      </c>
      <c r="U7482" s="32">
        <f t="shared" si="1669"/>
        <v>0</v>
      </c>
      <c r="V7482" s="32">
        <f t="shared" si="1664"/>
        <v>739.5</v>
      </c>
      <c r="W7482" s="32">
        <f t="shared" si="1670"/>
        <v>739.5</v>
      </c>
      <c r="X7482" s="32">
        <f t="shared" si="1671"/>
        <v>739.5</v>
      </c>
    </row>
    <row r="7483" spans="1:24" x14ac:dyDescent="0.25">
      <c r="A7483" s="2"/>
      <c r="B7483" s="2" t="s">
        <v>12</v>
      </c>
      <c r="C7483" s="2">
        <f t="shared" si="1674"/>
        <v>312</v>
      </c>
      <c r="D7483" s="2">
        <f t="shared" si="1675"/>
        <v>15</v>
      </c>
      <c r="E7483" s="2">
        <f t="shared" si="1665"/>
        <v>7479</v>
      </c>
      <c r="F7483" s="11">
        <v>497.25</v>
      </c>
      <c r="G7483" s="9">
        <v>0.25</v>
      </c>
      <c r="H7483" s="9">
        <v>0.27</v>
      </c>
      <c r="I7483" s="9">
        <v>0.28999999999999998</v>
      </c>
      <c r="J7483" s="9">
        <v>0.153209290016983</v>
      </c>
      <c r="K7483" s="9">
        <v>0.432</v>
      </c>
      <c r="L7483" s="9">
        <v>0.432</v>
      </c>
      <c r="N7483" s="32">
        <f>IF('System Design'!$F$8=1,'Hourly Demand and Generation'!G7483*'System Design'!$F$21,IF('System Design'!$F$8=2,'Hourly Demand and Generation'!H7483*'System Design'!$F$21,IF('System Design'!$F$8=3,'Hourly Demand and Generation'!I7483*'System Design'!$F$21)))</f>
        <v>145</v>
      </c>
      <c r="O7483" s="32">
        <f>IF('System Design'!$F$8=1,'Hourly Demand and Generation'!J7483*'System Design'!$F$22,IF('System Design'!$F$8=2,'Hourly Demand and Generation'!K7483*'System Design'!$F$22,IF('System Design'!$F$8=3,'Hourly Demand and Generation'!L7483*'System Design'!$F$22)))</f>
        <v>1080</v>
      </c>
      <c r="Q7483" s="32">
        <f t="shared" si="1663"/>
        <v>0</v>
      </c>
      <c r="R7483" s="32">
        <f t="shared" si="1666"/>
        <v>5400</v>
      </c>
      <c r="S7483" s="32">
        <f t="shared" si="1667"/>
        <v>0</v>
      </c>
      <c r="T7483" s="32">
        <f t="shared" si="1668"/>
        <v>21600</v>
      </c>
      <c r="U7483" s="32">
        <f t="shared" si="1669"/>
        <v>0</v>
      </c>
      <c r="V7483" s="32">
        <f t="shared" si="1664"/>
        <v>727.75</v>
      </c>
      <c r="W7483" s="32">
        <f t="shared" si="1670"/>
        <v>727.75</v>
      </c>
      <c r="X7483" s="32">
        <f t="shared" si="1671"/>
        <v>727.75</v>
      </c>
    </row>
    <row r="7484" spans="1:24" x14ac:dyDescent="0.25">
      <c r="A7484" s="2"/>
      <c r="B7484" s="2" t="s">
        <v>12</v>
      </c>
      <c r="C7484" s="2">
        <f t="shared" si="1674"/>
        <v>312</v>
      </c>
      <c r="D7484" s="2">
        <f t="shared" si="1675"/>
        <v>16</v>
      </c>
      <c r="E7484" s="2">
        <f t="shared" si="1665"/>
        <v>7480</v>
      </c>
      <c r="F7484" s="11">
        <v>526.5</v>
      </c>
      <c r="G7484" s="9">
        <v>0.16500000000000001</v>
      </c>
      <c r="H7484" s="9">
        <v>0.1875</v>
      </c>
      <c r="I7484" s="9">
        <v>0.21</v>
      </c>
      <c r="J7484" s="9">
        <v>0.153209290016983</v>
      </c>
      <c r="K7484" s="9">
        <v>0.432</v>
      </c>
      <c r="L7484" s="9">
        <v>0.432</v>
      </c>
      <c r="N7484" s="32">
        <f>IF('System Design'!$F$8=1,'Hourly Demand and Generation'!G7484*'System Design'!$F$21,IF('System Design'!$F$8=2,'Hourly Demand and Generation'!H7484*'System Design'!$F$21,IF('System Design'!$F$8=3,'Hourly Demand and Generation'!I7484*'System Design'!$F$21)))</f>
        <v>105</v>
      </c>
      <c r="O7484" s="32">
        <f>IF('System Design'!$F$8=1,'Hourly Demand and Generation'!J7484*'System Design'!$F$22,IF('System Design'!$F$8=2,'Hourly Demand and Generation'!K7484*'System Design'!$F$22,IF('System Design'!$F$8=3,'Hourly Demand and Generation'!L7484*'System Design'!$F$22)))</f>
        <v>1080</v>
      </c>
      <c r="Q7484" s="32">
        <f t="shared" si="1663"/>
        <v>0</v>
      </c>
      <c r="R7484" s="32">
        <f t="shared" si="1666"/>
        <v>5400</v>
      </c>
      <c r="S7484" s="32">
        <f t="shared" si="1667"/>
        <v>0</v>
      </c>
      <c r="T7484" s="32">
        <f t="shared" si="1668"/>
        <v>21600</v>
      </c>
      <c r="U7484" s="32">
        <f t="shared" si="1669"/>
        <v>0</v>
      </c>
      <c r="V7484" s="32">
        <f t="shared" si="1664"/>
        <v>658.5</v>
      </c>
      <c r="W7484" s="32">
        <f t="shared" si="1670"/>
        <v>658.5</v>
      </c>
      <c r="X7484" s="32">
        <f t="shared" si="1671"/>
        <v>658.5</v>
      </c>
    </row>
    <row r="7485" spans="1:24" x14ac:dyDescent="0.25">
      <c r="A7485" s="2"/>
      <c r="B7485" s="2" t="s">
        <v>12</v>
      </c>
      <c r="C7485" s="2">
        <f t="shared" si="1674"/>
        <v>312</v>
      </c>
      <c r="D7485" s="2">
        <f t="shared" si="1675"/>
        <v>17</v>
      </c>
      <c r="E7485" s="2">
        <f t="shared" si="1665"/>
        <v>7481</v>
      </c>
      <c r="F7485" s="11">
        <v>555.75</v>
      </c>
      <c r="G7485" s="9">
        <v>8.5000000000000006E-2</v>
      </c>
      <c r="H7485" s="9">
        <v>0.105</v>
      </c>
      <c r="I7485" s="9">
        <v>0.125</v>
      </c>
      <c r="J7485" s="9">
        <v>0.17023254446331501</v>
      </c>
      <c r="K7485" s="9">
        <v>0.48</v>
      </c>
      <c r="L7485" s="9">
        <v>0.48</v>
      </c>
      <c r="N7485" s="32">
        <f>IF('System Design'!$F$8=1,'Hourly Demand and Generation'!G7485*'System Design'!$F$21,IF('System Design'!$F$8=2,'Hourly Demand and Generation'!H7485*'System Design'!$F$21,IF('System Design'!$F$8=3,'Hourly Demand and Generation'!I7485*'System Design'!$F$21)))</f>
        <v>62.5</v>
      </c>
      <c r="O7485" s="32">
        <f>IF('System Design'!$F$8=1,'Hourly Demand and Generation'!J7485*'System Design'!$F$22,IF('System Design'!$F$8=2,'Hourly Demand and Generation'!K7485*'System Design'!$F$22,IF('System Design'!$F$8=3,'Hourly Demand and Generation'!L7485*'System Design'!$F$22)))</f>
        <v>1200</v>
      </c>
      <c r="Q7485" s="32">
        <f t="shared" si="1663"/>
        <v>0</v>
      </c>
      <c r="R7485" s="32">
        <f t="shared" si="1666"/>
        <v>5400</v>
      </c>
      <c r="S7485" s="32">
        <f t="shared" si="1667"/>
        <v>0</v>
      </c>
      <c r="T7485" s="32">
        <f t="shared" si="1668"/>
        <v>21600</v>
      </c>
      <c r="U7485" s="32">
        <f t="shared" si="1669"/>
        <v>0</v>
      </c>
      <c r="V7485" s="32">
        <f t="shared" si="1664"/>
        <v>706.75</v>
      </c>
      <c r="W7485" s="32">
        <f t="shared" si="1670"/>
        <v>706.75</v>
      </c>
      <c r="X7485" s="32">
        <f t="shared" si="1671"/>
        <v>706.75</v>
      </c>
    </row>
    <row r="7486" spans="1:24" x14ac:dyDescent="0.25">
      <c r="A7486" s="2"/>
      <c r="B7486" s="2" t="s">
        <v>12</v>
      </c>
      <c r="C7486" s="2">
        <f t="shared" si="1674"/>
        <v>312</v>
      </c>
      <c r="D7486" s="2">
        <f t="shared" si="1675"/>
        <v>18</v>
      </c>
      <c r="E7486" s="2">
        <f t="shared" si="1665"/>
        <v>7482</v>
      </c>
      <c r="F7486" s="11">
        <v>585</v>
      </c>
      <c r="G7486" s="9">
        <v>0.04</v>
      </c>
      <c r="H7486" s="9">
        <v>6.25E-2</v>
      </c>
      <c r="I7486" s="9">
        <v>8.5000000000000006E-2</v>
      </c>
      <c r="J7486" s="9">
        <v>0.161720917240149</v>
      </c>
      <c r="K7486" s="9">
        <v>0.45600000000000002</v>
      </c>
      <c r="L7486" s="9">
        <v>0.45600000000000002</v>
      </c>
      <c r="N7486" s="32">
        <f>IF('System Design'!$F$8=1,'Hourly Demand and Generation'!G7486*'System Design'!$F$21,IF('System Design'!$F$8=2,'Hourly Demand and Generation'!H7486*'System Design'!$F$21,IF('System Design'!$F$8=3,'Hourly Demand and Generation'!I7486*'System Design'!$F$21)))</f>
        <v>42.5</v>
      </c>
      <c r="O7486" s="32">
        <f>IF('System Design'!$F$8=1,'Hourly Demand and Generation'!J7486*'System Design'!$F$22,IF('System Design'!$F$8=2,'Hourly Demand and Generation'!K7486*'System Design'!$F$22,IF('System Design'!$F$8=3,'Hourly Demand and Generation'!L7486*'System Design'!$F$22)))</f>
        <v>1140</v>
      </c>
      <c r="Q7486" s="32">
        <f t="shared" si="1663"/>
        <v>0</v>
      </c>
      <c r="R7486" s="32">
        <f t="shared" si="1666"/>
        <v>5400</v>
      </c>
      <c r="S7486" s="32">
        <f t="shared" si="1667"/>
        <v>0</v>
      </c>
      <c r="T7486" s="32">
        <f t="shared" si="1668"/>
        <v>21600</v>
      </c>
      <c r="U7486" s="32">
        <f t="shared" si="1669"/>
        <v>0</v>
      </c>
      <c r="V7486" s="32">
        <f t="shared" si="1664"/>
        <v>597.5</v>
      </c>
      <c r="W7486" s="32">
        <f t="shared" si="1670"/>
        <v>597.5</v>
      </c>
      <c r="X7486" s="32">
        <f t="shared" si="1671"/>
        <v>597.5</v>
      </c>
    </row>
    <row r="7487" spans="1:24" x14ac:dyDescent="0.25">
      <c r="A7487" s="2"/>
      <c r="B7487" s="2" t="s">
        <v>12</v>
      </c>
      <c r="C7487" s="2">
        <f t="shared" si="1674"/>
        <v>312</v>
      </c>
      <c r="D7487" s="2">
        <f t="shared" si="1675"/>
        <v>19</v>
      </c>
      <c r="E7487" s="2">
        <f t="shared" si="1665"/>
        <v>7483</v>
      </c>
      <c r="F7487" s="11">
        <v>567.45000000000005</v>
      </c>
      <c r="G7487" s="9">
        <v>0</v>
      </c>
      <c r="H7487" s="9">
        <v>0.02</v>
      </c>
      <c r="I7487" s="9">
        <v>0.04</v>
      </c>
      <c r="J7487" s="9">
        <v>0.153209290016983</v>
      </c>
      <c r="K7487" s="9">
        <v>0.432</v>
      </c>
      <c r="L7487" s="9">
        <v>0.432</v>
      </c>
      <c r="N7487" s="32">
        <f>IF('System Design'!$F$8=1,'Hourly Demand and Generation'!G7487*'System Design'!$F$21,IF('System Design'!$F$8=2,'Hourly Demand and Generation'!H7487*'System Design'!$F$21,IF('System Design'!$F$8=3,'Hourly Demand and Generation'!I7487*'System Design'!$F$21)))</f>
        <v>20</v>
      </c>
      <c r="O7487" s="32">
        <f>IF('System Design'!$F$8=1,'Hourly Demand and Generation'!J7487*'System Design'!$F$22,IF('System Design'!$F$8=2,'Hourly Demand and Generation'!K7487*'System Design'!$F$22,IF('System Design'!$F$8=3,'Hourly Demand and Generation'!L7487*'System Design'!$F$22)))</f>
        <v>1080</v>
      </c>
      <c r="Q7487" s="32">
        <f t="shared" si="1663"/>
        <v>0</v>
      </c>
      <c r="R7487" s="32">
        <f t="shared" si="1666"/>
        <v>5400</v>
      </c>
      <c r="S7487" s="32">
        <f t="shared" si="1667"/>
        <v>0</v>
      </c>
      <c r="T7487" s="32">
        <f t="shared" si="1668"/>
        <v>21600</v>
      </c>
      <c r="U7487" s="32">
        <f t="shared" si="1669"/>
        <v>0</v>
      </c>
      <c r="V7487" s="32">
        <f t="shared" si="1664"/>
        <v>532.54999999999995</v>
      </c>
      <c r="W7487" s="32">
        <f t="shared" si="1670"/>
        <v>532.54999999999995</v>
      </c>
      <c r="X7487" s="32">
        <f t="shared" si="1671"/>
        <v>532.54999999999995</v>
      </c>
    </row>
    <row r="7488" spans="1:24" x14ac:dyDescent="0.25">
      <c r="A7488" s="2"/>
      <c r="B7488" s="2" t="s">
        <v>12</v>
      </c>
      <c r="C7488" s="2">
        <f t="shared" si="1674"/>
        <v>312</v>
      </c>
      <c r="D7488" s="2">
        <f t="shared" si="1675"/>
        <v>20</v>
      </c>
      <c r="E7488" s="2">
        <f t="shared" si="1665"/>
        <v>7484</v>
      </c>
      <c r="F7488" s="11">
        <v>555.75</v>
      </c>
      <c r="G7488" s="9">
        <v>0</v>
      </c>
      <c r="H7488" s="9">
        <v>0</v>
      </c>
      <c r="I7488" s="9">
        <v>0</v>
      </c>
      <c r="J7488" s="9">
        <v>0.153209290016983</v>
      </c>
      <c r="K7488" s="9">
        <v>0.432</v>
      </c>
      <c r="L7488" s="9">
        <v>0.432</v>
      </c>
      <c r="N7488" s="32">
        <f>IF('System Design'!$F$8=1,'Hourly Demand and Generation'!G7488*'System Design'!$F$21,IF('System Design'!$F$8=2,'Hourly Demand and Generation'!H7488*'System Design'!$F$21,IF('System Design'!$F$8=3,'Hourly Demand and Generation'!I7488*'System Design'!$F$21)))</f>
        <v>0</v>
      </c>
      <c r="O7488" s="32">
        <f>IF('System Design'!$F$8=1,'Hourly Demand and Generation'!J7488*'System Design'!$F$22,IF('System Design'!$F$8=2,'Hourly Demand and Generation'!K7488*'System Design'!$F$22,IF('System Design'!$F$8=3,'Hourly Demand and Generation'!L7488*'System Design'!$F$22)))</f>
        <v>1080</v>
      </c>
      <c r="Q7488" s="32">
        <f t="shared" si="1663"/>
        <v>0</v>
      </c>
      <c r="R7488" s="32">
        <f t="shared" si="1666"/>
        <v>5400</v>
      </c>
      <c r="S7488" s="32">
        <f t="shared" si="1667"/>
        <v>0</v>
      </c>
      <c r="T7488" s="32">
        <f t="shared" si="1668"/>
        <v>21600</v>
      </c>
      <c r="U7488" s="32">
        <f t="shared" si="1669"/>
        <v>0</v>
      </c>
      <c r="V7488" s="32">
        <f t="shared" si="1664"/>
        <v>524.25</v>
      </c>
      <c r="W7488" s="32">
        <f t="shared" si="1670"/>
        <v>524.25</v>
      </c>
      <c r="X7488" s="32">
        <f t="shared" si="1671"/>
        <v>524.25</v>
      </c>
    </row>
    <row r="7489" spans="1:24" x14ac:dyDescent="0.25">
      <c r="A7489" s="2"/>
      <c r="B7489" s="2" t="s">
        <v>12</v>
      </c>
      <c r="C7489" s="2">
        <f t="shared" si="1674"/>
        <v>312</v>
      </c>
      <c r="D7489" s="2">
        <f t="shared" si="1675"/>
        <v>21</v>
      </c>
      <c r="E7489" s="2">
        <f t="shared" si="1665"/>
        <v>7485</v>
      </c>
      <c r="F7489" s="11">
        <v>526.5</v>
      </c>
      <c r="G7489" s="9">
        <v>0</v>
      </c>
      <c r="H7489" s="9">
        <v>0</v>
      </c>
      <c r="I7489" s="9">
        <v>0</v>
      </c>
      <c r="J7489" s="9">
        <v>0.153209290016983</v>
      </c>
      <c r="K7489" s="9">
        <v>0.432</v>
      </c>
      <c r="L7489" s="9">
        <v>0.432</v>
      </c>
      <c r="N7489" s="32">
        <f>IF('System Design'!$F$8=1,'Hourly Demand and Generation'!G7489*'System Design'!$F$21,IF('System Design'!$F$8=2,'Hourly Demand and Generation'!H7489*'System Design'!$F$21,IF('System Design'!$F$8=3,'Hourly Demand and Generation'!I7489*'System Design'!$F$21)))</f>
        <v>0</v>
      </c>
      <c r="O7489" s="32">
        <f>IF('System Design'!$F$8=1,'Hourly Demand and Generation'!J7489*'System Design'!$F$22,IF('System Design'!$F$8=2,'Hourly Demand and Generation'!K7489*'System Design'!$F$22,IF('System Design'!$F$8=3,'Hourly Demand and Generation'!L7489*'System Design'!$F$22)))</f>
        <v>1080</v>
      </c>
      <c r="Q7489" s="32">
        <f t="shared" si="1663"/>
        <v>0</v>
      </c>
      <c r="R7489" s="32">
        <f t="shared" si="1666"/>
        <v>5400</v>
      </c>
      <c r="S7489" s="32">
        <f t="shared" si="1667"/>
        <v>0</v>
      </c>
      <c r="T7489" s="32">
        <f t="shared" si="1668"/>
        <v>21600</v>
      </c>
      <c r="U7489" s="32">
        <f t="shared" si="1669"/>
        <v>0</v>
      </c>
      <c r="V7489" s="32">
        <f t="shared" si="1664"/>
        <v>553.5</v>
      </c>
      <c r="W7489" s="32">
        <f t="shared" si="1670"/>
        <v>553.5</v>
      </c>
      <c r="X7489" s="32">
        <f t="shared" si="1671"/>
        <v>553.5</v>
      </c>
    </row>
    <row r="7490" spans="1:24" x14ac:dyDescent="0.25">
      <c r="A7490" s="2"/>
      <c r="B7490" s="2" t="s">
        <v>12</v>
      </c>
      <c r="C7490" s="2">
        <f t="shared" si="1674"/>
        <v>312</v>
      </c>
      <c r="D7490" s="2">
        <f t="shared" si="1675"/>
        <v>22</v>
      </c>
      <c r="E7490" s="2">
        <f t="shared" si="1665"/>
        <v>7486</v>
      </c>
      <c r="F7490" s="11">
        <v>497.25</v>
      </c>
      <c r="G7490" s="9">
        <v>0</v>
      </c>
      <c r="H7490" s="9">
        <v>0</v>
      </c>
      <c r="I7490" s="9">
        <v>0</v>
      </c>
      <c r="J7490" s="9">
        <v>0.161720917240149</v>
      </c>
      <c r="K7490" s="9">
        <v>0.45600000000000002</v>
      </c>
      <c r="L7490" s="9">
        <v>0.45600000000000002</v>
      </c>
      <c r="N7490" s="32">
        <f>IF('System Design'!$F$8=1,'Hourly Demand and Generation'!G7490*'System Design'!$F$21,IF('System Design'!$F$8=2,'Hourly Demand and Generation'!H7490*'System Design'!$F$21,IF('System Design'!$F$8=3,'Hourly Demand and Generation'!I7490*'System Design'!$F$21)))</f>
        <v>0</v>
      </c>
      <c r="O7490" s="32">
        <f>IF('System Design'!$F$8=1,'Hourly Demand and Generation'!J7490*'System Design'!$F$22,IF('System Design'!$F$8=2,'Hourly Demand and Generation'!K7490*'System Design'!$F$22,IF('System Design'!$F$8=3,'Hourly Demand and Generation'!L7490*'System Design'!$F$22)))</f>
        <v>1140</v>
      </c>
      <c r="Q7490" s="32">
        <f t="shared" si="1663"/>
        <v>0</v>
      </c>
      <c r="R7490" s="32">
        <f t="shared" si="1666"/>
        <v>5400</v>
      </c>
      <c r="S7490" s="32">
        <f t="shared" si="1667"/>
        <v>0</v>
      </c>
      <c r="T7490" s="32">
        <f t="shared" si="1668"/>
        <v>21600</v>
      </c>
      <c r="U7490" s="32">
        <f t="shared" si="1669"/>
        <v>0</v>
      </c>
      <c r="V7490" s="32">
        <f t="shared" si="1664"/>
        <v>642.75</v>
      </c>
      <c r="W7490" s="32">
        <f t="shared" si="1670"/>
        <v>642.75</v>
      </c>
      <c r="X7490" s="32">
        <f t="shared" si="1671"/>
        <v>642.75</v>
      </c>
    </row>
    <row r="7491" spans="1:24" x14ac:dyDescent="0.25">
      <c r="A7491" s="2"/>
      <c r="B7491" s="2" t="s">
        <v>12</v>
      </c>
      <c r="C7491" s="2">
        <f t="shared" si="1674"/>
        <v>312</v>
      </c>
      <c r="D7491" s="2">
        <f t="shared" si="1675"/>
        <v>23</v>
      </c>
      <c r="E7491" s="2">
        <f t="shared" si="1665"/>
        <v>7487</v>
      </c>
      <c r="F7491" s="11">
        <v>468</v>
      </c>
      <c r="G7491" s="9">
        <v>0</v>
      </c>
      <c r="H7491" s="9">
        <v>0</v>
      </c>
      <c r="I7491" s="9">
        <v>0</v>
      </c>
      <c r="J7491" s="9">
        <v>0.13618603557065201</v>
      </c>
      <c r="K7491" s="9">
        <v>0.38400000000000001</v>
      </c>
      <c r="L7491" s="9">
        <v>0.38400000000000001</v>
      </c>
      <c r="N7491" s="32">
        <f>IF('System Design'!$F$8=1,'Hourly Demand and Generation'!G7491*'System Design'!$F$21,IF('System Design'!$F$8=2,'Hourly Demand and Generation'!H7491*'System Design'!$F$21,IF('System Design'!$F$8=3,'Hourly Demand and Generation'!I7491*'System Design'!$F$21)))</f>
        <v>0</v>
      </c>
      <c r="O7491" s="32">
        <f>IF('System Design'!$F$8=1,'Hourly Demand and Generation'!J7491*'System Design'!$F$22,IF('System Design'!$F$8=2,'Hourly Demand and Generation'!K7491*'System Design'!$F$22,IF('System Design'!$F$8=3,'Hourly Demand and Generation'!L7491*'System Design'!$F$22)))</f>
        <v>960</v>
      </c>
      <c r="Q7491" s="32">
        <f t="shared" si="1663"/>
        <v>0</v>
      </c>
      <c r="R7491" s="32">
        <f t="shared" si="1666"/>
        <v>5400</v>
      </c>
      <c r="S7491" s="32">
        <f t="shared" si="1667"/>
        <v>0</v>
      </c>
      <c r="T7491" s="32">
        <f t="shared" si="1668"/>
        <v>21600</v>
      </c>
      <c r="U7491" s="32">
        <f t="shared" si="1669"/>
        <v>0</v>
      </c>
      <c r="V7491" s="32">
        <f t="shared" si="1664"/>
        <v>492</v>
      </c>
      <c r="W7491" s="32">
        <f t="shared" si="1670"/>
        <v>492</v>
      </c>
      <c r="X7491" s="32">
        <f t="shared" si="1671"/>
        <v>492</v>
      </c>
    </row>
    <row r="7492" spans="1:24" x14ac:dyDescent="0.25">
      <c r="A7492" s="2"/>
      <c r="B7492" s="2" t="s">
        <v>12</v>
      </c>
      <c r="C7492" s="2">
        <f t="shared" si="1674"/>
        <v>312</v>
      </c>
      <c r="D7492" s="2">
        <f t="shared" si="1675"/>
        <v>24</v>
      </c>
      <c r="E7492" s="2">
        <f t="shared" si="1665"/>
        <v>7488</v>
      </c>
      <c r="F7492" s="11">
        <v>409.5</v>
      </c>
      <c r="G7492" s="9">
        <v>0</v>
      </c>
      <c r="H7492" s="9">
        <v>0</v>
      </c>
      <c r="I7492" s="9">
        <v>0</v>
      </c>
      <c r="J7492" s="9">
        <v>0.13618603557065201</v>
      </c>
      <c r="K7492" s="9">
        <v>0.38400000000000001</v>
      </c>
      <c r="L7492" s="9">
        <v>0.38400000000000001</v>
      </c>
      <c r="N7492" s="32">
        <f>IF('System Design'!$F$8=1,'Hourly Demand and Generation'!G7492*'System Design'!$F$21,IF('System Design'!$F$8=2,'Hourly Demand and Generation'!H7492*'System Design'!$F$21,IF('System Design'!$F$8=3,'Hourly Demand and Generation'!I7492*'System Design'!$F$21)))</f>
        <v>0</v>
      </c>
      <c r="O7492" s="32">
        <f>IF('System Design'!$F$8=1,'Hourly Demand and Generation'!J7492*'System Design'!$F$22,IF('System Design'!$F$8=2,'Hourly Demand and Generation'!K7492*'System Design'!$F$22,IF('System Design'!$F$8=3,'Hourly Demand and Generation'!L7492*'System Design'!$F$22)))</f>
        <v>960</v>
      </c>
      <c r="Q7492" s="32">
        <f t="shared" si="1663"/>
        <v>0</v>
      </c>
      <c r="R7492" s="32">
        <f t="shared" si="1666"/>
        <v>5400</v>
      </c>
      <c r="S7492" s="32">
        <f t="shared" si="1667"/>
        <v>0</v>
      </c>
      <c r="T7492" s="32">
        <f t="shared" si="1668"/>
        <v>21600</v>
      </c>
      <c r="U7492" s="32">
        <f t="shared" si="1669"/>
        <v>0</v>
      </c>
      <c r="V7492" s="32">
        <f t="shared" si="1664"/>
        <v>550.5</v>
      </c>
      <c r="W7492" s="32">
        <f t="shared" si="1670"/>
        <v>550.5</v>
      </c>
      <c r="X7492" s="32">
        <f t="shared" si="1671"/>
        <v>550.5</v>
      </c>
    </row>
    <row r="7493" spans="1:24" x14ac:dyDescent="0.25">
      <c r="A7493" s="2"/>
      <c r="B7493" s="2" t="s">
        <v>12</v>
      </c>
      <c r="C7493" s="2">
        <f>C7492+1</f>
        <v>313</v>
      </c>
      <c r="D7493" s="2">
        <v>1</v>
      </c>
      <c r="E7493" s="2">
        <f t="shared" si="1665"/>
        <v>7489</v>
      </c>
      <c r="F7493" s="11">
        <v>351</v>
      </c>
      <c r="G7493" s="9">
        <v>0</v>
      </c>
      <c r="H7493" s="9">
        <v>0</v>
      </c>
      <c r="I7493" s="9">
        <v>0</v>
      </c>
      <c r="J7493" s="9">
        <v>0.42320694837619499</v>
      </c>
      <c r="K7493" s="9">
        <v>0.42320694837619499</v>
      </c>
      <c r="L7493" s="9">
        <v>0.42320694837619499</v>
      </c>
      <c r="N7493" s="32">
        <f>IF('System Design'!$F$8=1,'Hourly Demand and Generation'!G7493*'System Design'!$F$21,IF('System Design'!$F$8=2,'Hourly Demand and Generation'!H7493*'System Design'!$F$21,IF('System Design'!$F$8=3,'Hourly Demand and Generation'!I7493*'System Design'!$F$21)))</f>
        <v>0</v>
      </c>
      <c r="O7493" s="32">
        <f>IF('System Design'!$F$8=1,'Hourly Demand and Generation'!J7493*'System Design'!$F$22,IF('System Design'!$F$8=2,'Hourly Demand and Generation'!K7493*'System Design'!$F$22,IF('System Design'!$F$8=3,'Hourly Demand and Generation'!L7493*'System Design'!$F$22)))</f>
        <v>1058.0173709404876</v>
      </c>
      <c r="Q7493" s="32">
        <f t="shared" si="1663"/>
        <v>0</v>
      </c>
      <c r="R7493" s="32">
        <f t="shared" si="1666"/>
        <v>5400</v>
      </c>
      <c r="S7493" s="32">
        <f t="shared" si="1667"/>
        <v>0</v>
      </c>
      <c r="T7493" s="32">
        <f t="shared" si="1668"/>
        <v>21600</v>
      </c>
      <c r="U7493" s="32">
        <f t="shared" si="1669"/>
        <v>0</v>
      </c>
      <c r="V7493" s="32">
        <f t="shared" si="1664"/>
        <v>707.01737094048758</v>
      </c>
      <c r="W7493" s="32">
        <f t="shared" si="1670"/>
        <v>707.01737094048758</v>
      </c>
      <c r="X7493" s="32">
        <f t="shared" si="1671"/>
        <v>707.01737094048758</v>
      </c>
    </row>
    <row r="7494" spans="1:24" x14ac:dyDescent="0.25">
      <c r="A7494" s="2"/>
      <c r="B7494" s="2" t="s">
        <v>12</v>
      </c>
      <c r="C7494" s="2">
        <f>C7493</f>
        <v>313</v>
      </c>
      <c r="D7494" s="2">
        <f>D7493+1</f>
        <v>2</v>
      </c>
      <c r="E7494" s="2">
        <f t="shared" si="1665"/>
        <v>7490</v>
      </c>
      <c r="F7494" s="11">
        <v>321.75</v>
      </c>
      <c r="G7494" s="9">
        <v>0</v>
      </c>
      <c r="H7494" s="9">
        <v>0</v>
      </c>
      <c r="I7494" s="9">
        <v>0</v>
      </c>
      <c r="J7494" s="9">
        <v>0.38088625353857603</v>
      </c>
      <c r="K7494" s="9">
        <v>0.38088625353857603</v>
      </c>
      <c r="L7494" s="9">
        <v>0.38088625353857603</v>
      </c>
      <c r="N7494" s="32">
        <f>IF('System Design'!$F$8=1,'Hourly Demand and Generation'!G7494*'System Design'!$F$21,IF('System Design'!$F$8=2,'Hourly Demand and Generation'!H7494*'System Design'!$F$21,IF('System Design'!$F$8=3,'Hourly Demand and Generation'!I7494*'System Design'!$F$21)))</f>
        <v>0</v>
      </c>
      <c r="O7494" s="32">
        <f>IF('System Design'!$F$8=1,'Hourly Demand and Generation'!J7494*'System Design'!$F$22,IF('System Design'!$F$8=2,'Hourly Demand and Generation'!K7494*'System Design'!$F$22,IF('System Design'!$F$8=3,'Hourly Demand and Generation'!L7494*'System Design'!$F$22)))</f>
        <v>952.21563384644003</v>
      </c>
      <c r="Q7494" s="32">
        <f t="shared" ref="Q7494:Q7557" si="1676">IF(F7494-N7494-O7494&gt;0,F7494-N7494-O7494,0)</f>
        <v>0</v>
      </c>
      <c r="R7494" s="32">
        <f t="shared" si="1666"/>
        <v>5400</v>
      </c>
      <c r="S7494" s="32">
        <f t="shared" si="1667"/>
        <v>0</v>
      </c>
      <c r="T7494" s="32">
        <f t="shared" si="1668"/>
        <v>21600</v>
      </c>
      <c r="U7494" s="32">
        <f t="shared" si="1669"/>
        <v>0</v>
      </c>
      <c r="V7494" s="32">
        <f t="shared" ref="V7494:V7557" si="1677">IF(F7494-N7494-O7494&lt;0,N7494+O7494-F7494,0)</f>
        <v>630.46563384644003</v>
      </c>
      <c r="W7494" s="32">
        <f t="shared" si="1670"/>
        <v>630.46563384644003</v>
      </c>
      <c r="X7494" s="32">
        <f t="shared" si="1671"/>
        <v>630.46563384644003</v>
      </c>
    </row>
    <row r="7495" spans="1:24" x14ac:dyDescent="0.25">
      <c r="A7495" s="2"/>
      <c r="B7495" s="2" t="s">
        <v>12</v>
      </c>
      <c r="C7495" s="2">
        <f t="shared" ref="C7495:C7516" si="1678">C7494</f>
        <v>313</v>
      </c>
      <c r="D7495" s="2">
        <f t="shared" ref="D7495:D7516" si="1679">D7494+1</f>
        <v>3</v>
      </c>
      <c r="E7495" s="2">
        <f t="shared" ref="E7495:E7558" si="1680">E7494+1</f>
        <v>7491</v>
      </c>
      <c r="F7495" s="11">
        <v>292.5</v>
      </c>
      <c r="G7495" s="9">
        <v>0</v>
      </c>
      <c r="H7495" s="9">
        <v>0</v>
      </c>
      <c r="I7495" s="9">
        <v>0</v>
      </c>
      <c r="J7495" s="9">
        <v>0.38088625353857603</v>
      </c>
      <c r="K7495" s="9">
        <v>0.38088625353857603</v>
      </c>
      <c r="L7495" s="9">
        <v>0.38088625353857603</v>
      </c>
      <c r="N7495" s="32">
        <f>IF('System Design'!$F$8=1,'Hourly Demand and Generation'!G7495*'System Design'!$F$21,IF('System Design'!$F$8=2,'Hourly Demand and Generation'!H7495*'System Design'!$F$21,IF('System Design'!$F$8=3,'Hourly Demand and Generation'!I7495*'System Design'!$F$21)))</f>
        <v>0</v>
      </c>
      <c r="O7495" s="32">
        <f>IF('System Design'!$F$8=1,'Hourly Demand and Generation'!J7495*'System Design'!$F$22,IF('System Design'!$F$8=2,'Hourly Demand and Generation'!K7495*'System Design'!$F$22,IF('System Design'!$F$8=3,'Hourly Demand and Generation'!L7495*'System Design'!$F$22)))</f>
        <v>952.21563384644003</v>
      </c>
      <c r="Q7495" s="32">
        <f t="shared" si="1676"/>
        <v>0</v>
      </c>
      <c r="R7495" s="32">
        <f t="shared" ref="R7495:R7558" si="1681">IF($Q7495&lt;R7494+$V7495,IF(R7494+$V7495-$Q7495&gt;5400,5400,R7494+$V7495-$Q7495),0)</f>
        <v>5400</v>
      </c>
      <c r="S7495" s="32">
        <f t="shared" ref="S7495:S7558" si="1682">IF(R7495&gt;0,0,$Q7495+$V7495-R7494)</f>
        <v>0</v>
      </c>
      <c r="T7495" s="32">
        <f t="shared" ref="T7495:T7558" si="1683">IF($Q7495&lt;T7494+$V7495,IF(T7494+$V7495-$Q7495&gt;21600,21600,T7494+$V7495-$Q7495),0)</f>
        <v>21600</v>
      </c>
      <c r="U7495" s="32">
        <f t="shared" ref="U7495:U7558" si="1684">IF(T7495&gt;0,0,$Q7495+$V7495-T7494)</f>
        <v>0</v>
      </c>
      <c r="V7495" s="32">
        <f t="shared" si="1677"/>
        <v>659.71563384644003</v>
      </c>
      <c r="W7495" s="32">
        <f t="shared" ref="W7495:W7558" si="1685">IF(R7495=5400,$V7495-(R7495-R7494),0)</f>
        <v>659.71563384644003</v>
      </c>
      <c r="X7495" s="32">
        <f t="shared" ref="X7495:X7558" si="1686">IF(T7495=21600,$V7495-(T7495-T7494),0)</f>
        <v>659.71563384644003</v>
      </c>
    </row>
    <row r="7496" spans="1:24" x14ac:dyDescent="0.25">
      <c r="A7496" s="2"/>
      <c r="B7496" s="2" t="s">
        <v>12</v>
      </c>
      <c r="C7496" s="2">
        <f t="shared" si="1678"/>
        <v>313</v>
      </c>
      <c r="D7496" s="2">
        <f t="shared" si="1679"/>
        <v>4</v>
      </c>
      <c r="E7496" s="2">
        <f t="shared" si="1680"/>
        <v>7492</v>
      </c>
      <c r="F7496" s="11">
        <v>351</v>
      </c>
      <c r="G7496" s="9">
        <v>0</v>
      </c>
      <c r="H7496" s="9">
        <v>0</v>
      </c>
      <c r="I7496" s="9">
        <v>0</v>
      </c>
      <c r="J7496" s="9">
        <v>0.42320694837619499</v>
      </c>
      <c r="K7496" s="9">
        <v>0.42320694837619499</v>
      </c>
      <c r="L7496" s="9">
        <v>0.42320694837619499</v>
      </c>
      <c r="N7496" s="32">
        <f>IF('System Design'!$F$8=1,'Hourly Demand and Generation'!G7496*'System Design'!$F$21,IF('System Design'!$F$8=2,'Hourly Demand and Generation'!H7496*'System Design'!$F$21,IF('System Design'!$F$8=3,'Hourly Demand and Generation'!I7496*'System Design'!$F$21)))</f>
        <v>0</v>
      </c>
      <c r="O7496" s="32">
        <f>IF('System Design'!$F$8=1,'Hourly Demand and Generation'!J7496*'System Design'!$F$22,IF('System Design'!$F$8=2,'Hourly Demand and Generation'!K7496*'System Design'!$F$22,IF('System Design'!$F$8=3,'Hourly Demand and Generation'!L7496*'System Design'!$F$22)))</f>
        <v>1058.0173709404876</v>
      </c>
      <c r="Q7496" s="32">
        <f t="shared" si="1676"/>
        <v>0</v>
      </c>
      <c r="R7496" s="32">
        <f t="shared" si="1681"/>
        <v>5400</v>
      </c>
      <c r="S7496" s="32">
        <f t="shared" si="1682"/>
        <v>0</v>
      </c>
      <c r="T7496" s="32">
        <f t="shared" si="1683"/>
        <v>21600</v>
      </c>
      <c r="U7496" s="32">
        <f t="shared" si="1684"/>
        <v>0</v>
      </c>
      <c r="V7496" s="32">
        <f t="shared" si="1677"/>
        <v>707.01737094048758</v>
      </c>
      <c r="W7496" s="32">
        <f t="shared" si="1685"/>
        <v>707.01737094048758</v>
      </c>
      <c r="X7496" s="32">
        <f t="shared" si="1686"/>
        <v>707.01737094048758</v>
      </c>
    </row>
    <row r="7497" spans="1:24" x14ac:dyDescent="0.25">
      <c r="A7497" s="2"/>
      <c r="B7497" s="2" t="s">
        <v>12</v>
      </c>
      <c r="C7497" s="2">
        <f t="shared" si="1678"/>
        <v>313</v>
      </c>
      <c r="D7497" s="2">
        <f t="shared" si="1679"/>
        <v>5</v>
      </c>
      <c r="E7497" s="2">
        <f t="shared" si="1680"/>
        <v>7493</v>
      </c>
      <c r="F7497" s="11">
        <v>380.25</v>
      </c>
      <c r="G7497" s="9">
        <v>0</v>
      </c>
      <c r="H7497" s="9">
        <v>0.02</v>
      </c>
      <c r="I7497" s="9">
        <v>0.04</v>
      </c>
      <c r="J7497" s="9">
        <v>0.338565558700956</v>
      </c>
      <c r="K7497" s="9">
        <v>0.338565558700956</v>
      </c>
      <c r="L7497" s="9">
        <v>0.338565558700956</v>
      </c>
      <c r="N7497" s="32">
        <f>IF('System Design'!$F$8=1,'Hourly Demand and Generation'!G7497*'System Design'!$F$21,IF('System Design'!$F$8=2,'Hourly Demand and Generation'!H7497*'System Design'!$F$21,IF('System Design'!$F$8=3,'Hourly Demand and Generation'!I7497*'System Design'!$F$21)))</f>
        <v>20</v>
      </c>
      <c r="O7497" s="32">
        <f>IF('System Design'!$F$8=1,'Hourly Demand and Generation'!J7497*'System Design'!$F$22,IF('System Design'!$F$8=2,'Hourly Demand and Generation'!K7497*'System Design'!$F$22,IF('System Design'!$F$8=3,'Hourly Demand and Generation'!L7497*'System Design'!$F$22)))</f>
        <v>846.41389675238997</v>
      </c>
      <c r="Q7497" s="32">
        <f t="shared" si="1676"/>
        <v>0</v>
      </c>
      <c r="R7497" s="32">
        <f t="shared" si="1681"/>
        <v>5400</v>
      </c>
      <c r="S7497" s="32">
        <f t="shared" si="1682"/>
        <v>0</v>
      </c>
      <c r="T7497" s="32">
        <f t="shared" si="1683"/>
        <v>21600</v>
      </c>
      <c r="U7497" s="32">
        <f t="shared" si="1684"/>
        <v>0</v>
      </c>
      <c r="V7497" s="32">
        <f t="shared" si="1677"/>
        <v>486.16389675238997</v>
      </c>
      <c r="W7497" s="32">
        <f t="shared" si="1685"/>
        <v>486.16389675238997</v>
      </c>
      <c r="X7497" s="32">
        <f t="shared" si="1686"/>
        <v>486.16389675238997</v>
      </c>
    </row>
    <row r="7498" spans="1:24" x14ac:dyDescent="0.25">
      <c r="A7498" s="2"/>
      <c r="B7498" s="2" t="s">
        <v>12</v>
      </c>
      <c r="C7498" s="2">
        <f t="shared" si="1678"/>
        <v>313</v>
      </c>
      <c r="D7498" s="2">
        <f t="shared" si="1679"/>
        <v>6</v>
      </c>
      <c r="E7498" s="2">
        <f t="shared" si="1680"/>
        <v>7494</v>
      </c>
      <c r="F7498" s="11">
        <v>409.5</v>
      </c>
      <c r="G7498" s="9">
        <v>3.09245924908951E-2</v>
      </c>
      <c r="H7498" s="9">
        <v>6.25E-2</v>
      </c>
      <c r="I7498" s="9">
        <v>8.5000000000000006E-2</v>
      </c>
      <c r="J7498" s="9">
        <v>0.338565558700956</v>
      </c>
      <c r="K7498" s="9">
        <v>0.338565558700956</v>
      </c>
      <c r="L7498" s="9">
        <v>0.338565558700956</v>
      </c>
      <c r="N7498" s="32">
        <f>IF('System Design'!$F$8=1,'Hourly Demand and Generation'!G7498*'System Design'!$F$21,IF('System Design'!$F$8=2,'Hourly Demand and Generation'!H7498*'System Design'!$F$21,IF('System Design'!$F$8=3,'Hourly Demand and Generation'!I7498*'System Design'!$F$21)))</f>
        <v>42.5</v>
      </c>
      <c r="O7498" s="32">
        <f>IF('System Design'!$F$8=1,'Hourly Demand and Generation'!J7498*'System Design'!$F$22,IF('System Design'!$F$8=2,'Hourly Demand and Generation'!K7498*'System Design'!$F$22,IF('System Design'!$F$8=3,'Hourly Demand and Generation'!L7498*'System Design'!$F$22)))</f>
        <v>846.41389675238997</v>
      </c>
      <c r="Q7498" s="32">
        <f t="shared" si="1676"/>
        <v>0</v>
      </c>
      <c r="R7498" s="32">
        <f t="shared" si="1681"/>
        <v>5400</v>
      </c>
      <c r="S7498" s="32">
        <f t="shared" si="1682"/>
        <v>0</v>
      </c>
      <c r="T7498" s="32">
        <f t="shared" si="1683"/>
        <v>21600</v>
      </c>
      <c r="U7498" s="32">
        <f t="shared" si="1684"/>
        <v>0</v>
      </c>
      <c r="V7498" s="32">
        <f t="shared" si="1677"/>
        <v>479.41389675238997</v>
      </c>
      <c r="W7498" s="32">
        <f t="shared" si="1685"/>
        <v>479.41389675238997</v>
      </c>
      <c r="X7498" s="32">
        <f t="shared" si="1686"/>
        <v>479.41389675238997</v>
      </c>
    </row>
    <row r="7499" spans="1:24" x14ac:dyDescent="0.25">
      <c r="A7499" s="2"/>
      <c r="B7499" s="2" t="s">
        <v>12</v>
      </c>
      <c r="C7499" s="2">
        <f t="shared" si="1678"/>
        <v>313</v>
      </c>
      <c r="D7499" s="2">
        <f t="shared" si="1679"/>
        <v>7</v>
      </c>
      <c r="E7499" s="2">
        <f t="shared" si="1680"/>
        <v>7495</v>
      </c>
      <c r="F7499" s="11">
        <v>438.75</v>
      </c>
      <c r="G7499" s="9">
        <v>6.5714759043152202E-2</v>
      </c>
      <c r="H7499" s="9">
        <v>0.105</v>
      </c>
      <c r="I7499" s="9">
        <v>0.125</v>
      </c>
      <c r="J7499" s="9">
        <v>0.38088625353857603</v>
      </c>
      <c r="K7499" s="9">
        <v>0.38088625353857603</v>
      </c>
      <c r="L7499" s="9">
        <v>0.38088625353857603</v>
      </c>
      <c r="N7499" s="32">
        <f>IF('System Design'!$F$8=1,'Hourly Demand and Generation'!G7499*'System Design'!$F$21,IF('System Design'!$F$8=2,'Hourly Demand and Generation'!H7499*'System Design'!$F$21,IF('System Design'!$F$8=3,'Hourly Demand and Generation'!I7499*'System Design'!$F$21)))</f>
        <v>62.5</v>
      </c>
      <c r="O7499" s="32">
        <f>IF('System Design'!$F$8=1,'Hourly Demand and Generation'!J7499*'System Design'!$F$22,IF('System Design'!$F$8=2,'Hourly Demand and Generation'!K7499*'System Design'!$F$22,IF('System Design'!$F$8=3,'Hourly Demand and Generation'!L7499*'System Design'!$F$22)))</f>
        <v>952.21563384644003</v>
      </c>
      <c r="Q7499" s="32">
        <f t="shared" si="1676"/>
        <v>0</v>
      </c>
      <c r="R7499" s="32">
        <f t="shared" si="1681"/>
        <v>5400</v>
      </c>
      <c r="S7499" s="32">
        <f t="shared" si="1682"/>
        <v>0</v>
      </c>
      <c r="T7499" s="32">
        <f t="shared" si="1683"/>
        <v>21600</v>
      </c>
      <c r="U7499" s="32">
        <f t="shared" si="1684"/>
        <v>0</v>
      </c>
      <c r="V7499" s="32">
        <f t="shared" si="1677"/>
        <v>575.96563384644003</v>
      </c>
      <c r="W7499" s="32">
        <f t="shared" si="1685"/>
        <v>575.96563384644003</v>
      </c>
      <c r="X7499" s="32">
        <f t="shared" si="1686"/>
        <v>575.96563384644003</v>
      </c>
    </row>
    <row r="7500" spans="1:24" x14ac:dyDescent="0.25">
      <c r="A7500" s="2"/>
      <c r="B7500" s="2" t="s">
        <v>12</v>
      </c>
      <c r="C7500" s="2">
        <f t="shared" si="1678"/>
        <v>313</v>
      </c>
      <c r="D7500" s="2">
        <f t="shared" si="1679"/>
        <v>8</v>
      </c>
      <c r="E7500" s="2">
        <f t="shared" si="1680"/>
        <v>7496</v>
      </c>
      <c r="F7500" s="11">
        <v>468</v>
      </c>
      <c r="G7500" s="9">
        <v>0.12756394402494201</v>
      </c>
      <c r="H7500" s="9">
        <v>0.1875</v>
      </c>
      <c r="I7500" s="9">
        <v>0.21</v>
      </c>
      <c r="J7500" s="9">
        <v>0.38088625353857603</v>
      </c>
      <c r="K7500" s="9">
        <v>0.38088625353857603</v>
      </c>
      <c r="L7500" s="9">
        <v>0.38088625353857603</v>
      </c>
      <c r="N7500" s="32">
        <f>IF('System Design'!$F$8=1,'Hourly Demand and Generation'!G7500*'System Design'!$F$21,IF('System Design'!$F$8=2,'Hourly Demand and Generation'!H7500*'System Design'!$F$21,IF('System Design'!$F$8=3,'Hourly Demand and Generation'!I7500*'System Design'!$F$21)))</f>
        <v>105</v>
      </c>
      <c r="O7500" s="32">
        <f>IF('System Design'!$F$8=1,'Hourly Demand and Generation'!J7500*'System Design'!$F$22,IF('System Design'!$F$8=2,'Hourly Demand and Generation'!K7500*'System Design'!$F$22,IF('System Design'!$F$8=3,'Hourly Demand and Generation'!L7500*'System Design'!$F$22)))</f>
        <v>952.21563384644003</v>
      </c>
      <c r="Q7500" s="32">
        <f t="shared" si="1676"/>
        <v>0</v>
      </c>
      <c r="R7500" s="32">
        <f t="shared" si="1681"/>
        <v>5400</v>
      </c>
      <c r="S7500" s="32">
        <f t="shared" si="1682"/>
        <v>0</v>
      </c>
      <c r="T7500" s="32">
        <f t="shared" si="1683"/>
        <v>21600</v>
      </c>
      <c r="U7500" s="32">
        <f t="shared" si="1684"/>
        <v>0</v>
      </c>
      <c r="V7500" s="32">
        <f t="shared" si="1677"/>
        <v>589.21563384644014</v>
      </c>
      <c r="W7500" s="32">
        <f t="shared" si="1685"/>
        <v>589.21563384644014</v>
      </c>
      <c r="X7500" s="32">
        <f t="shared" si="1686"/>
        <v>589.21563384644014</v>
      </c>
    </row>
    <row r="7501" spans="1:24" x14ac:dyDescent="0.25">
      <c r="A7501" s="2"/>
      <c r="B7501" s="2" t="s">
        <v>12</v>
      </c>
      <c r="C7501" s="2">
        <f t="shared" si="1678"/>
        <v>313</v>
      </c>
      <c r="D7501" s="2">
        <f t="shared" si="1679"/>
        <v>9</v>
      </c>
      <c r="E7501" s="2">
        <f t="shared" si="1680"/>
        <v>7497</v>
      </c>
      <c r="F7501" s="11">
        <v>468</v>
      </c>
      <c r="G7501" s="9">
        <v>0.193278703068095</v>
      </c>
      <c r="H7501" s="9">
        <v>0.27</v>
      </c>
      <c r="I7501" s="9">
        <v>0.28999999999999998</v>
      </c>
      <c r="J7501" s="9">
        <v>0.338565558700956</v>
      </c>
      <c r="K7501" s="9">
        <v>0.338565558700956</v>
      </c>
      <c r="L7501" s="9">
        <v>0.338565558700956</v>
      </c>
      <c r="N7501" s="32">
        <f>IF('System Design'!$F$8=1,'Hourly Demand and Generation'!G7501*'System Design'!$F$21,IF('System Design'!$F$8=2,'Hourly Demand and Generation'!H7501*'System Design'!$F$21,IF('System Design'!$F$8=3,'Hourly Demand and Generation'!I7501*'System Design'!$F$21)))</f>
        <v>145</v>
      </c>
      <c r="O7501" s="32">
        <f>IF('System Design'!$F$8=1,'Hourly Demand and Generation'!J7501*'System Design'!$F$22,IF('System Design'!$F$8=2,'Hourly Demand and Generation'!K7501*'System Design'!$F$22,IF('System Design'!$F$8=3,'Hourly Demand and Generation'!L7501*'System Design'!$F$22)))</f>
        <v>846.41389675238997</v>
      </c>
      <c r="Q7501" s="32">
        <f t="shared" si="1676"/>
        <v>0</v>
      </c>
      <c r="R7501" s="32">
        <f t="shared" si="1681"/>
        <v>5400</v>
      </c>
      <c r="S7501" s="32">
        <f t="shared" si="1682"/>
        <v>0</v>
      </c>
      <c r="T7501" s="32">
        <f t="shared" si="1683"/>
        <v>21600</v>
      </c>
      <c r="U7501" s="32">
        <f t="shared" si="1684"/>
        <v>0</v>
      </c>
      <c r="V7501" s="32">
        <f t="shared" si="1677"/>
        <v>523.41389675238997</v>
      </c>
      <c r="W7501" s="32">
        <f t="shared" si="1685"/>
        <v>523.41389675238997</v>
      </c>
      <c r="X7501" s="32">
        <f t="shared" si="1686"/>
        <v>523.41389675238997</v>
      </c>
    </row>
    <row r="7502" spans="1:24" x14ac:dyDescent="0.25">
      <c r="A7502" s="2"/>
      <c r="B7502" s="2" t="s">
        <v>12</v>
      </c>
      <c r="C7502" s="2">
        <f t="shared" si="1678"/>
        <v>313</v>
      </c>
      <c r="D7502" s="2">
        <f t="shared" si="1679"/>
        <v>10</v>
      </c>
      <c r="E7502" s="2">
        <f t="shared" si="1680"/>
        <v>7498</v>
      </c>
      <c r="F7502" s="11">
        <v>456.3</v>
      </c>
      <c r="G7502" s="9">
        <v>0.25899346211124702</v>
      </c>
      <c r="H7502" s="9">
        <v>0.35499999999999998</v>
      </c>
      <c r="I7502" s="9">
        <v>0.375</v>
      </c>
      <c r="J7502" s="9">
        <v>0.38088625353857603</v>
      </c>
      <c r="K7502" s="9">
        <v>0.38088625353857603</v>
      </c>
      <c r="L7502" s="9">
        <v>0.38088625353857603</v>
      </c>
      <c r="N7502" s="32">
        <f>IF('System Design'!$F$8=1,'Hourly Demand and Generation'!G7502*'System Design'!$F$21,IF('System Design'!$F$8=2,'Hourly Demand and Generation'!H7502*'System Design'!$F$21,IF('System Design'!$F$8=3,'Hourly Demand and Generation'!I7502*'System Design'!$F$21)))</f>
        <v>187.5</v>
      </c>
      <c r="O7502" s="32">
        <f>IF('System Design'!$F$8=1,'Hourly Demand and Generation'!J7502*'System Design'!$F$22,IF('System Design'!$F$8=2,'Hourly Demand and Generation'!K7502*'System Design'!$F$22,IF('System Design'!$F$8=3,'Hourly Demand and Generation'!L7502*'System Design'!$F$22)))</f>
        <v>952.21563384644003</v>
      </c>
      <c r="Q7502" s="32">
        <f t="shared" si="1676"/>
        <v>0</v>
      </c>
      <c r="R7502" s="32">
        <f t="shared" si="1681"/>
        <v>5400</v>
      </c>
      <c r="S7502" s="32">
        <f t="shared" si="1682"/>
        <v>0</v>
      </c>
      <c r="T7502" s="32">
        <f t="shared" si="1683"/>
        <v>21600</v>
      </c>
      <c r="U7502" s="32">
        <f t="shared" si="1684"/>
        <v>0</v>
      </c>
      <c r="V7502" s="32">
        <f t="shared" si="1677"/>
        <v>683.41563384644019</v>
      </c>
      <c r="W7502" s="32">
        <f t="shared" si="1685"/>
        <v>683.41563384644019</v>
      </c>
      <c r="X7502" s="32">
        <f t="shared" si="1686"/>
        <v>683.41563384644019</v>
      </c>
    </row>
    <row r="7503" spans="1:24" x14ac:dyDescent="0.25">
      <c r="A7503" s="2"/>
      <c r="B7503" s="2" t="s">
        <v>12</v>
      </c>
      <c r="C7503" s="2">
        <f t="shared" si="1678"/>
        <v>313</v>
      </c>
      <c r="D7503" s="2">
        <f t="shared" si="1679"/>
        <v>11</v>
      </c>
      <c r="E7503" s="2">
        <f t="shared" si="1680"/>
        <v>7499</v>
      </c>
      <c r="F7503" s="11">
        <v>450.45</v>
      </c>
      <c r="G7503" s="9">
        <v>0.320842647093037</v>
      </c>
      <c r="H7503" s="9">
        <v>0.4375</v>
      </c>
      <c r="I7503" s="9">
        <v>0.46</v>
      </c>
      <c r="J7503" s="9">
        <v>0.338565558700956</v>
      </c>
      <c r="K7503" s="9">
        <v>0.338565558700956</v>
      </c>
      <c r="L7503" s="9">
        <v>0.338565558700956</v>
      </c>
      <c r="N7503" s="32">
        <f>IF('System Design'!$F$8=1,'Hourly Demand and Generation'!G7503*'System Design'!$F$21,IF('System Design'!$F$8=2,'Hourly Demand and Generation'!H7503*'System Design'!$F$21,IF('System Design'!$F$8=3,'Hourly Demand and Generation'!I7503*'System Design'!$F$21)))</f>
        <v>230</v>
      </c>
      <c r="O7503" s="32">
        <f>IF('System Design'!$F$8=1,'Hourly Demand and Generation'!J7503*'System Design'!$F$22,IF('System Design'!$F$8=2,'Hourly Demand and Generation'!K7503*'System Design'!$F$22,IF('System Design'!$F$8=3,'Hourly Demand and Generation'!L7503*'System Design'!$F$22)))</f>
        <v>846.41389675238997</v>
      </c>
      <c r="Q7503" s="32">
        <f t="shared" si="1676"/>
        <v>0</v>
      </c>
      <c r="R7503" s="32">
        <f t="shared" si="1681"/>
        <v>5400</v>
      </c>
      <c r="S7503" s="32">
        <f t="shared" si="1682"/>
        <v>0</v>
      </c>
      <c r="T7503" s="32">
        <f t="shared" si="1683"/>
        <v>21600</v>
      </c>
      <c r="U7503" s="32">
        <f t="shared" si="1684"/>
        <v>0</v>
      </c>
      <c r="V7503" s="32">
        <f t="shared" si="1677"/>
        <v>625.96389675238993</v>
      </c>
      <c r="W7503" s="32">
        <f t="shared" si="1685"/>
        <v>625.96389675238993</v>
      </c>
      <c r="X7503" s="32">
        <f t="shared" si="1686"/>
        <v>625.96389675238993</v>
      </c>
    </row>
    <row r="7504" spans="1:24" x14ac:dyDescent="0.25">
      <c r="A7504" s="2"/>
      <c r="B7504" s="2" t="s">
        <v>12</v>
      </c>
      <c r="C7504" s="2">
        <f t="shared" si="1678"/>
        <v>313</v>
      </c>
      <c r="D7504" s="2">
        <f t="shared" si="1679"/>
        <v>12</v>
      </c>
      <c r="E7504" s="2">
        <f t="shared" si="1680"/>
        <v>7500</v>
      </c>
      <c r="F7504" s="11">
        <v>450.45</v>
      </c>
      <c r="G7504" s="9">
        <v>0.386557406136189</v>
      </c>
      <c r="H7504" s="9">
        <v>0.5</v>
      </c>
      <c r="I7504" s="9">
        <v>0.5</v>
      </c>
      <c r="J7504" s="9">
        <v>0.31740521128214699</v>
      </c>
      <c r="K7504" s="9">
        <v>0.31740521128214699</v>
      </c>
      <c r="L7504" s="9">
        <v>0.31740521128214699</v>
      </c>
      <c r="N7504" s="32">
        <f>IF('System Design'!$F$8=1,'Hourly Demand and Generation'!G7504*'System Design'!$F$21,IF('System Design'!$F$8=2,'Hourly Demand and Generation'!H7504*'System Design'!$F$21,IF('System Design'!$F$8=3,'Hourly Demand and Generation'!I7504*'System Design'!$F$21)))</f>
        <v>250</v>
      </c>
      <c r="O7504" s="32">
        <f>IF('System Design'!$F$8=1,'Hourly Demand and Generation'!J7504*'System Design'!$F$22,IF('System Design'!$F$8=2,'Hourly Demand and Generation'!K7504*'System Design'!$F$22,IF('System Design'!$F$8=3,'Hourly Demand and Generation'!L7504*'System Design'!$F$22)))</f>
        <v>793.5130282053675</v>
      </c>
      <c r="Q7504" s="32">
        <f t="shared" si="1676"/>
        <v>0</v>
      </c>
      <c r="R7504" s="32">
        <f t="shared" si="1681"/>
        <v>5400</v>
      </c>
      <c r="S7504" s="32">
        <f t="shared" si="1682"/>
        <v>0</v>
      </c>
      <c r="T7504" s="32">
        <f t="shared" si="1683"/>
        <v>21600</v>
      </c>
      <c r="U7504" s="32">
        <f t="shared" si="1684"/>
        <v>0</v>
      </c>
      <c r="V7504" s="32">
        <f t="shared" si="1677"/>
        <v>593.06302820536735</v>
      </c>
      <c r="W7504" s="32">
        <f t="shared" si="1685"/>
        <v>593.06302820536735</v>
      </c>
      <c r="X7504" s="32">
        <f t="shared" si="1686"/>
        <v>593.06302820536735</v>
      </c>
    </row>
    <row r="7505" spans="1:24" x14ac:dyDescent="0.25">
      <c r="A7505" s="2"/>
      <c r="B7505" s="2" t="s">
        <v>12</v>
      </c>
      <c r="C7505" s="2">
        <f t="shared" si="1678"/>
        <v>313</v>
      </c>
      <c r="D7505" s="2">
        <f t="shared" si="1679"/>
        <v>13</v>
      </c>
      <c r="E7505" s="2">
        <f t="shared" si="1680"/>
        <v>7501</v>
      </c>
      <c r="F7505" s="11">
        <v>468</v>
      </c>
      <c r="G7505" s="9">
        <v>0.320842647093037</v>
      </c>
      <c r="H7505" s="9">
        <v>0.4375</v>
      </c>
      <c r="I7505" s="9">
        <v>0.46</v>
      </c>
      <c r="J7505" s="9">
        <v>0.338565558700956</v>
      </c>
      <c r="K7505" s="9">
        <v>0.338565558700956</v>
      </c>
      <c r="L7505" s="9">
        <v>0.338565558700956</v>
      </c>
      <c r="N7505" s="32">
        <f>IF('System Design'!$F$8=1,'Hourly Demand and Generation'!G7505*'System Design'!$F$21,IF('System Design'!$F$8=2,'Hourly Demand and Generation'!H7505*'System Design'!$F$21,IF('System Design'!$F$8=3,'Hourly Demand and Generation'!I7505*'System Design'!$F$21)))</f>
        <v>230</v>
      </c>
      <c r="O7505" s="32">
        <f>IF('System Design'!$F$8=1,'Hourly Demand and Generation'!J7505*'System Design'!$F$22,IF('System Design'!$F$8=2,'Hourly Demand and Generation'!K7505*'System Design'!$F$22,IF('System Design'!$F$8=3,'Hourly Demand and Generation'!L7505*'System Design'!$F$22)))</f>
        <v>846.41389675238997</v>
      </c>
      <c r="Q7505" s="32">
        <f t="shared" si="1676"/>
        <v>0</v>
      </c>
      <c r="R7505" s="32">
        <f t="shared" si="1681"/>
        <v>5400</v>
      </c>
      <c r="S7505" s="32">
        <f t="shared" si="1682"/>
        <v>0</v>
      </c>
      <c r="T7505" s="32">
        <f t="shared" si="1683"/>
        <v>21600</v>
      </c>
      <c r="U7505" s="32">
        <f t="shared" si="1684"/>
        <v>0</v>
      </c>
      <c r="V7505" s="32">
        <f t="shared" si="1677"/>
        <v>608.41389675238997</v>
      </c>
      <c r="W7505" s="32">
        <f t="shared" si="1685"/>
        <v>608.41389675238997</v>
      </c>
      <c r="X7505" s="32">
        <f t="shared" si="1686"/>
        <v>608.41389675238997</v>
      </c>
    </row>
    <row r="7506" spans="1:24" x14ac:dyDescent="0.25">
      <c r="A7506" s="2"/>
      <c r="B7506" s="2" t="s">
        <v>12</v>
      </c>
      <c r="C7506" s="2">
        <f t="shared" si="1678"/>
        <v>313</v>
      </c>
      <c r="D7506" s="2">
        <f t="shared" si="1679"/>
        <v>14</v>
      </c>
      <c r="E7506" s="2">
        <f t="shared" si="1680"/>
        <v>7502</v>
      </c>
      <c r="F7506" s="11">
        <v>468</v>
      </c>
      <c r="G7506" s="9">
        <v>0.25899346211124702</v>
      </c>
      <c r="H7506" s="9">
        <v>0.35499999999999998</v>
      </c>
      <c r="I7506" s="9">
        <v>0.375</v>
      </c>
      <c r="J7506" s="9">
        <v>0.35972590611976601</v>
      </c>
      <c r="K7506" s="9">
        <v>0.35972590611976601</v>
      </c>
      <c r="L7506" s="9">
        <v>0.35972590611976601</v>
      </c>
      <c r="N7506" s="32">
        <f>IF('System Design'!$F$8=1,'Hourly Demand and Generation'!G7506*'System Design'!$F$21,IF('System Design'!$F$8=2,'Hourly Demand and Generation'!H7506*'System Design'!$F$21,IF('System Design'!$F$8=3,'Hourly Demand and Generation'!I7506*'System Design'!$F$21)))</f>
        <v>187.5</v>
      </c>
      <c r="O7506" s="32">
        <f>IF('System Design'!$F$8=1,'Hourly Demand and Generation'!J7506*'System Design'!$F$22,IF('System Design'!$F$8=2,'Hourly Demand and Generation'!K7506*'System Design'!$F$22,IF('System Design'!$F$8=3,'Hourly Demand and Generation'!L7506*'System Design'!$F$22)))</f>
        <v>899.31476529941506</v>
      </c>
      <c r="Q7506" s="32">
        <f t="shared" si="1676"/>
        <v>0</v>
      </c>
      <c r="R7506" s="32">
        <f t="shared" si="1681"/>
        <v>5400</v>
      </c>
      <c r="S7506" s="32">
        <f t="shared" si="1682"/>
        <v>0</v>
      </c>
      <c r="T7506" s="32">
        <f t="shared" si="1683"/>
        <v>21600</v>
      </c>
      <c r="U7506" s="32">
        <f t="shared" si="1684"/>
        <v>0</v>
      </c>
      <c r="V7506" s="32">
        <f t="shared" si="1677"/>
        <v>618.81476529941506</v>
      </c>
      <c r="W7506" s="32">
        <f t="shared" si="1685"/>
        <v>618.81476529941506</v>
      </c>
      <c r="X7506" s="32">
        <f t="shared" si="1686"/>
        <v>618.81476529941506</v>
      </c>
    </row>
    <row r="7507" spans="1:24" x14ac:dyDescent="0.25">
      <c r="A7507" s="2"/>
      <c r="B7507" s="2" t="s">
        <v>12</v>
      </c>
      <c r="C7507" s="2">
        <f t="shared" si="1678"/>
        <v>313</v>
      </c>
      <c r="D7507" s="2">
        <f t="shared" si="1679"/>
        <v>15</v>
      </c>
      <c r="E7507" s="2">
        <f t="shared" si="1680"/>
        <v>7503</v>
      </c>
      <c r="F7507" s="11">
        <v>497.25</v>
      </c>
      <c r="G7507" s="9">
        <v>0.193278703068095</v>
      </c>
      <c r="H7507" s="9">
        <v>0.27</v>
      </c>
      <c r="I7507" s="9">
        <v>0.28999999999999998</v>
      </c>
      <c r="J7507" s="9">
        <v>0.38088625353857603</v>
      </c>
      <c r="K7507" s="9">
        <v>0.38088625353857603</v>
      </c>
      <c r="L7507" s="9">
        <v>0.38088625353857603</v>
      </c>
      <c r="N7507" s="32">
        <f>IF('System Design'!$F$8=1,'Hourly Demand and Generation'!G7507*'System Design'!$F$21,IF('System Design'!$F$8=2,'Hourly Demand and Generation'!H7507*'System Design'!$F$21,IF('System Design'!$F$8=3,'Hourly Demand and Generation'!I7507*'System Design'!$F$21)))</f>
        <v>145</v>
      </c>
      <c r="O7507" s="32">
        <f>IF('System Design'!$F$8=1,'Hourly Demand and Generation'!J7507*'System Design'!$F$22,IF('System Design'!$F$8=2,'Hourly Demand and Generation'!K7507*'System Design'!$F$22,IF('System Design'!$F$8=3,'Hourly Demand and Generation'!L7507*'System Design'!$F$22)))</f>
        <v>952.21563384644003</v>
      </c>
      <c r="Q7507" s="32">
        <f t="shared" si="1676"/>
        <v>0</v>
      </c>
      <c r="R7507" s="32">
        <f t="shared" si="1681"/>
        <v>5400</v>
      </c>
      <c r="S7507" s="32">
        <f t="shared" si="1682"/>
        <v>0</v>
      </c>
      <c r="T7507" s="32">
        <f t="shared" si="1683"/>
        <v>21600</v>
      </c>
      <c r="U7507" s="32">
        <f t="shared" si="1684"/>
        <v>0</v>
      </c>
      <c r="V7507" s="32">
        <f t="shared" si="1677"/>
        <v>599.96563384644014</v>
      </c>
      <c r="W7507" s="32">
        <f t="shared" si="1685"/>
        <v>599.96563384644014</v>
      </c>
      <c r="X7507" s="32">
        <f t="shared" si="1686"/>
        <v>599.96563384644014</v>
      </c>
    </row>
    <row r="7508" spans="1:24" x14ac:dyDescent="0.25">
      <c r="A7508" s="2"/>
      <c r="B7508" s="2" t="s">
        <v>12</v>
      </c>
      <c r="C7508" s="2">
        <f t="shared" si="1678"/>
        <v>313</v>
      </c>
      <c r="D7508" s="2">
        <f t="shared" si="1679"/>
        <v>16</v>
      </c>
      <c r="E7508" s="2">
        <f t="shared" si="1680"/>
        <v>7504</v>
      </c>
      <c r="F7508" s="11">
        <v>526.5</v>
      </c>
      <c r="G7508" s="9">
        <v>0.12756394402494201</v>
      </c>
      <c r="H7508" s="9">
        <v>0.1875</v>
      </c>
      <c r="I7508" s="9">
        <v>0.21</v>
      </c>
      <c r="J7508" s="9">
        <v>0.38088625353857603</v>
      </c>
      <c r="K7508" s="9">
        <v>0.38088625353857603</v>
      </c>
      <c r="L7508" s="9">
        <v>0.38088625353857603</v>
      </c>
      <c r="N7508" s="32">
        <f>IF('System Design'!$F$8=1,'Hourly Demand and Generation'!G7508*'System Design'!$F$21,IF('System Design'!$F$8=2,'Hourly Demand and Generation'!H7508*'System Design'!$F$21,IF('System Design'!$F$8=3,'Hourly Demand and Generation'!I7508*'System Design'!$F$21)))</f>
        <v>105</v>
      </c>
      <c r="O7508" s="32">
        <f>IF('System Design'!$F$8=1,'Hourly Demand and Generation'!J7508*'System Design'!$F$22,IF('System Design'!$F$8=2,'Hourly Demand and Generation'!K7508*'System Design'!$F$22,IF('System Design'!$F$8=3,'Hourly Demand and Generation'!L7508*'System Design'!$F$22)))</f>
        <v>952.21563384644003</v>
      </c>
      <c r="Q7508" s="32">
        <f t="shared" si="1676"/>
        <v>0</v>
      </c>
      <c r="R7508" s="32">
        <f t="shared" si="1681"/>
        <v>5400</v>
      </c>
      <c r="S7508" s="32">
        <f t="shared" si="1682"/>
        <v>0</v>
      </c>
      <c r="T7508" s="32">
        <f t="shared" si="1683"/>
        <v>21600</v>
      </c>
      <c r="U7508" s="32">
        <f t="shared" si="1684"/>
        <v>0</v>
      </c>
      <c r="V7508" s="32">
        <f t="shared" si="1677"/>
        <v>530.71563384644014</v>
      </c>
      <c r="W7508" s="32">
        <f t="shared" si="1685"/>
        <v>530.71563384644014</v>
      </c>
      <c r="X7508" s="32">
        <f t="shared" si="1686"/>
        <v>530.71563384644014</v>
      </c>
    </row>
    <row r="7509" spans="1:24" x14ac:dyDescent="0.25">
      <c r="A7509" s="2"/>
      <c r="B7509" s="2" t="s">
        <v>12</v>
      </c>
      <c r="C7509" s="2">
        <f t="shared" si="1678"/>
        <v>313</v>
      </c>
      <c r="D7509" s="2">
        <f t="shared" si="1679"/>
        <v>17</v>
      </c>
      <c r="E7509" s="2">
        <f t="shared" si="1680"/>
        <v>7505</v>
      </c>
      <c r="F7509" s="11">
        <v>555.75</v>
      </c>
      <c r="G7509" s="9">
        <v>6.5714759043152202E-2</v>
      </c>
      <c r="H7509" s="9">
        <v>0.105</v>
      </c>
      <c r="I7509" s="9">
        <v>0.125</v>
      </c>
      <c r="J7509" s="9">
        <v>0.42320694837619499</v>
      </c>
      <c r="K7509" s="9">
        <v>0.42320694837619499</v>
      </c>
      <c r="L7509" s="9">
        <v>0.42320694837619499</v>
      </c>
      <c r="N7509" s="32">
        <f>IF('System Design'!$F$8=1,'Hourly Demand and Generation'!G7509*'System Design'!$F$21,IF('System Design'!$F$8=2,'Hourly Demand and Generation'!H7509*'System Design'!$F$21,IF('System Design'!$F$8=3,'Hourly Demand and Generation'!I7509*'System Design'!$F$21)))</f>
        <v>62.5</v>
      </c>
      <c r="O7509" s="32">
        <f>IF('System Design'!$F$8=1,'Hourly Demand and Generation'!J7509*'System Design'!$F$22,IF('System Design'!$F$8=2,'Hourly Demand and Generation'!K7509*'System Design'!$F$22,IF('System Design'!$F$8=3,'Hourly Demand and Generation'!L7509*'System Design'!$F$22)))</f>
        <v>1058.0173709404876</v>
      </c>
      <c r="Q7509" s="32">
        <f t="shared" si="1676"/>
        <v>0</v>
      </c>
      <c r="R7509" s="32">
        <f t="shared" si="1681"/>
        <v>5400</v>
      </c>
      <c r="S7509" s="32">
        <f t="shared" si="1682"/>
        <v>0</v>
      </c>
      <c r="T7509" s="32">
        <f t="shared" si="1683"/>
        <v>21600</v>
      </c>
      <c r="U7509" s="32">
        <f t="shared" si="1684"/>
        <v>0</v>
      </c>
      <c r="V7509" s="32">
        <f t="shared" si="1677"/>
        <v>564.76737094048758</v>
      </c>
      <c r="W7509" s="32">
        <f t="shared" si="1685"/>
        <v>564.76737094048758</v>
      </c>
      <c r="X7509" s="32">
        <f t="shared" si="1686"/>
        <v>564.76737094048758</v>
      </c>
    </row>
    <row r="7510" spans="1:24" x14ac:dyDescent="0.25">
      <c r="A7510" s="2"/>
      <c r="B7510" s="2" t="s">
        <v>12</v>
      </c>
      <c r="C7510" s="2">
        <f t="shared" si="1678"/>
        <v>313</v>
      </c>
      <c r="D7510" s="2">
        <f t="shared" si="1679"/>
        <v>18</v>
      </c>
      <c r="E7510" s="2">
        <f t="shared" si="1680"/>
        <v>7506</v>
      </c>
      <c r="F7510" s="11">
        <v>585</v>
      </c>
      <c r="G7510" s="9">
        <v>3.09245924908951E-2</v>
      </c>
      <c r="H7510" s="9">
        <v>6.25E-2</v>
      </c>
      <c r="I7510" s="9">
        <v>8.5000000000000006E-2</v>
      </c>
      <c r="J7510" s="9">
        <v>0.40204660095738598</v>
      </c>
      <c r="K7510" s="9">
        <v>0.40204660095738598</v>
      </c>
      <c r="L7510" s="9">
        <v>0.40204660095738598</v>
      </c>
      <c r="N7510" s="32">
        <f>IF('System Design'!$F$8=1,'Hourly Demand and Generation'!G7510*'System Design'!$F$21,IF('System Design'!$F$8=2,'Hourly Demand and Generation'!H7510*'System Design'!$F$21,IF('System Design'!$F$8=3,'Hourly Demand and Generation'!I7510*'System Design'!$F$21)))</f>
        <v>42.5</v>
      </c>
      <c r="O7510" s="32">
        <f>IF('System Design'!$F$8=1,'Hourly Demand and Generation'!J7510*'System Design'!$F$22,IF('System Design'!$F$8=2,'Hourly Demand and Generation'!K7510*'System Design'!$F$22,IF('System Design'!$F$8=3,'Hourly Demand and Generation'!L7510*'System Design'!$F$22)))</f>
        <v>1005.116502393465</v>
      </c>
      <c r="Q7510" s="32">
        <f t="shared" si="1676"/>
        <v>0</v>
      </c>
      <c r="R7510" s="32">
        <f t="shared" si="1681"/>
        <v>5400</v>
      </c>
      <c r="S7510" s="32">
        <f t="shared" si="1682"/>
        <v>0</v>
      </c>
      <c r="T7510" s="32">
        <f t="shared" si="1683"/>
        <v>21600</v>
      </c>
      <c r="U7510" s="32">
        <f t="shared" si="1684"/>
        <v>0</v>
      </c>
      <c r="V7510" s="32">
        <f t="shared" si="1677"/>
        <v>462.616502393465</v>
      </c>
      <c r="W7510" s="32">
        <f t="shared" si="1685"/>
        <v>462.616502393465</v>
      </c>
      <c r="X7510" s="32">
        <f t="shared" si="1686"/>
        <v>462.616502393465</v>
      </c>
    </row>
    <row r="7511" spans="1:24" x14ac:dyDescent="0.25">
      <c r="A7511" s="2"/>
      <c r="B7511" s="2" t="s">
        <v>12</v>
      </c>
      <c r="C7511" s="2">
        <f t="shared" si="1678"/>
        <v>313</v>
      </c>
      <c r="D7511" s="2">
        <f t="shared" si="1679"/>
        <v>19</v>
      </c>
      <c r="E7511" s="2">
        <f t="shared" si="1680"/>
        <v>7507</v>
      </c>
      <c r="F7511" s="11">
        <v>567.45000000000005</v>
      </c>
      <c r="G7511" s="9">
        <v>0</v>
      </c>
      <c r="H7511" s="9">
        <v>0.02</v>
      </c>
      <c r="I7511" s="9">
        <v>0.04</v>
      </c>
      <c r="J7511" s="9">
        <v>0.38088625353857603</v>
      </c>
      <c r="K7511" s="9">
        <v>0.38088625353857603</v>
      </c>
      <c r="L7511" s="9">
        <v>0.38088625353857603</v>
      </c>
      <c r="N7511" s="32">
        <f>IF('System Design'!$F$8=1,'Hourly Demand and Generation'!G7511*'System Design'!$F$21,IF('System Design'!$F$8=2,'Hourly Demand and Generation'!H7511*'System Design'!$F$21,IF('System Design'!$F$8=3,'Hourly Demand and Generation'!I7511*'System Design'!$F$21)))</f>
        <v>20</v>
      </c>
      <c r="O7511" s="32">
        <f>IF('System Design'!$F$8=1,'Hourly Demand and Generation'!J7511*'System Design'!$F$22,IF('System Design'!$F$8=2,'Hourly Demand and Generation'!K7511*'System Design'!$F$22,IF('System Design'!$F$8=3,'Hourly Demand and Generation'!L7511*'System Design'!$F$22)))</f>
        <v>952.21563384644003</v>
      </c>
      <c r="Q7511" s="32">
        <f t="shared" si="1676"/>
        <v>0</v>
      </c>
      <c r="R7511" s="32">
        <f t="shared" si="1681"/>
        <v>5400</v>
      </c>
      <c r="S7511" s="32">
        <f t="shared" si="1682"/>
        <v>0</v>
      </c>
      <c r="T7511" s="32">
        <f t="shared" si="1683"/>
        <v>21600</v>
      </c>
      <c r="U7511" s="32">
        <f t="shared" si="1684"/>
        <v>0</v>
      </c>
      <c r="V7511" s="32">
        <f t="shared" si="1677"/>
        <v>404.76563384643998</v>
      </c>
      <c r="W7511" s="32">
        <f t="shared" si="1685"/>
        <v>404.76563384643998</v>
      </c>
      <c r="X7511" s="32">
        <f t="shared" si="1686"/>
        <v>404.76563384643998</v>
      </c>
    </row>
    <row r="7512" spans="1:24" x14ac:dyDescent="0.25">
      <c r="A7512" s="2"/>
      <c r="B7512" s="2" t="s">
        <v>12</v>
      </c>
      <c r="C7512" s="2">
        <f t="shared" si="1678"/>
        <v>313</v>
      </c>
      <c r="D7512" s="2">
        <f t="shared" si="1679"/>
        <v>20</v>
      </c>
      <c r="E7512" s="2">
        <f t="shared" si="1680"/>
        <v>7508</v>
      </c>
      <c r="F7512" s="11">
        <v>555.75</v>
      </c>
      <c r="G7512" s="9">
        <v>0</v>
      </c>
      <c r="H7512" s="9">
        <v>0</v>
      </c>
      <c r="I7512" s="9">
        <v>0</v>
      </c>
      <c r="J7512" s="9">
        <v>0.38088625353857603</v>
      </c>
      <c r="K7512" s="9">
        <v>0.38088625353857603</v>
      </c>
      <c r="L7512" s="9">
        <v>0.38088625353857603</v>
      </c>
      <c r="N7512" s="32">
        <f>IF('System Design'!$F$8=1,'Hourly Demand and Generation'!G7512*'System Design'!$F$21,IF('System Design'!$F$8=2,'Hourly Demand and Generation'!H7512*'System Design'!$F$21,IF('System Design'!$F$8=3,'Hourly Demand and Generation'!I7512*'System Design'!$F$21)))</f>
        <v>0</v>
      </c>
      <c r="O7512" s="32">
        <f>IF('System Design'!$F$8=1,'Hourly Demand and Generation'!J7512*'System Design'!$F$22,IF('System Design'!$F$8=2,'Hourly Demand and Generation'!K7512*'System Design'!$F$22,IF('System Design'!$F$8=3,'Hourly Demand and Generation'!L7512*'System Design'!$F$22)))</f>
        <v>952.21563384644003</v>
      </c>
      <c r="Q7512" s="32">
        <f t="shared" si="1676"/>
        <v>0</v>
      </c>
      <c r="R7512" s="32">
        <f t="shared" si="1681"/>
        <v>5400</v>
      </c>
      <c r="S7512" s="32">
        <f t="shared" si="1682"/>
        <v>0</v>
      </c>
      <c r="T7512" s="32">
        <f t="shared" si="1683"/>
        <v>21600</v>
      </c>
      <c r="U7512" s="32">
        <f t="shared" si="1684"/>
        <v>0</v>
      </c>
      <c r="V7512" s="32">
        <f t="shared" si="1677"/>
        <v>396.46563384644003</v>
      </c>
      <c r="W7512" s="32">
        <f t="shared" si="1685"/>
        <v>396.46563384644003</v>
      </c>
      <c r="X7512" s="32">
        <f t="shared" si="1686"/>
        <v>396.46563384644003</v>
      </c>
    </row>
    <row r="7513" spans="1:24" x14ac:dyDescent="0.25">
      <c r="A7513" s="2"/>
      <c r="B7513" s="2" t="s">
        <v>12</v>
      </c>
      <c r="C7513" s="2">
        <f t="shared" si="1678"/>
        <v>313</v>
      </c>
      <c r="D7513" s="2">
        <f t="shared" si="1679"/>
        <v>21</v>
      </c>
      <c r="E7513" s="2">
        <f t="shared" si="1680"/>
        <v>7509</v>
      </c>
      <c r="F7513" s="11">
        <v>526.5</v>
      </c>
      <c r="G7513" s="9">
        <v>0</v>
      </c>
      <c r="H7513" s="9">
        <v>0</v>
      </c>
      <c r="I7513" s="9">
        <v>0</v>
      </c>
      <c r="J7513" s="9">
        <v>0.38088625353857603</v>
      </c>
      <c r="K7513" s="9">
        <v>0.38088625353857603</v>
      </c>
      <c r="L7513" s="9">
        <v>0.38088625353857603</v>
      </c>
      <c r="N7513" s="32">
        <f>IF('System Design'!$F$8=1,'Hourly Demand and Generation'!G7513*'System Design'!$F$21,IF('System Design'!$F$8=2,'Hourly Demand and Generation'!H7513*'System Design'!$F$21,IF('System Design'!$F$8=3,'Hourly Demand and Generation'!I7513*'System Design'!$F$21)))</f>
        <v>0</v>
      </c>
      <c r="O7513" s="32">
        <f>IF('System Design'!$F$8=1,'Hourly Demand and Generation'!J7513*'System Design'!$F$22,IF('System Design'!$F$8=2,'Hourly Demand and Generation'!K7513*'System Design'!$F$22,IF('System Design'!$F$8=3,'Hourly Demand and Generation'!L7513*'System Design'!$F$22)))</f>
        <v>952.21563384644003</v>
      </c>
      <c r="Q7513" s="32">
        <f t="shared" si="1676"/>
        <v>0</v>
      </c>
      <c r="R7513" s="32">
        <f t="shared" si="1681"/>
        <v>5400</v>
      </c>
      <c r="S7513" s="32">
        <f t="shared" si="1682"/>
        <v>0</v>
      </c>
      <c r="T7513" s="32">
        <f t="shared" si="1683"/>
        <v>21600</v>
      </c>
      <c r="U7513" s="32">
        <f t="shared" si="1684"/>
        <v>0</v>
      </c>
      <c r="V7513" s="32">
        <f t="shared" si="1677"/>
        <v>425.71563384644003</v>
      </c>
      <c r="W7513" s="32">
        <f t="shared" si="1685"/>
        <v>425.71563384644003</v>
      </c>
      <c r="X7513" s="32">
        <f t="shared" si="1686"/>
        <v>425.71563384644003</v>
      </c>
    </row>
    <row r="7514" spans="1:24" x14ac:dyDescent="0.25">
      <c r="A7514" s="2"/>
      <c r="B7514" s="2" t="s">
        <v>12</v>
      </c>
      <c r="C7514" s="2">
        <f t="shared" si="1678"/>
        <v>313</v>
      </c>
      <c r="D7514" s="2">
        <f t="shared" si="1679"/>
        <v>22</v>
      </c>
      <c r="E7514" s="2">
        <f t="shared" si="1680"/>
        <v>7510</v>
      </c>
      <c r="F7514" s="11">
        <v>497.25</v>
      </c>
      <c r="G7514" s="9">
        <v>0</v>
      </c>
      <c r="H7514" s="9">
        <v>0</v>
      </c>
      <c r="I7514" s="9">
        <v>0</v>
      </c>
      <c r="J7514" s="9">
        <v>0.40204660095738598</v>
      </c>
      <c r="K7514" s="9">
        <v>0.40204660095738598</v>
      </c>
      <c r="L7514" s="9">
        <v>0.40204660095738598</v>
      </c>
      <c r="N7514" s="32">
        <f>IF('System Design'!$F$8=1,'Hourly Demand and Generation'!G7514*'System Design'!$F$21,IF('System Design'!$F$8=2,'Hourly Demand and Generation'!H7514*'System Design'!$F$21,IF('System Design'!$F$8=3,'Hourly Demand and Generation'!I7514*'System Design'!$F$21)))</f>
        <v>0</v>
      </c>
      <c r="O7514" s="32">
        <f>IF('System Design'!$F$8=1,'Hourly Demand and Generation'!J7514*'System Design'!$F$22,IF('System Design'!$F$8=2,'Hourly Demand and Generation'!K7514*'System Design'!$F$22,IF('System Design'!$F$8=3,'Hourly Demand and Generation'!L7514*'System Design'!$F$22)))</f>
        <v>1005.116502393465</v>
      </c>
      <c r="Q7514" s="32">
        <f t="shared" si="1676"/>
        <v>0</v>
      </c>
      <c r="R7514" s="32">
        <f t="shared" si="1681"/>
        <v>5400</v>
      </c>
      <c r="S7514" s="32">
        <f t="shared" si="1682"/>
        <v>0</v>
      </c>
      <c r="T7514" s="32">
        <f t="shared" si="1683"/>
        <v>21600</v>
      </c>
      <c r="U7514" s="32">
        <f t="shared" si="1684"/>
        <v>0</v>
      </c>
      <c r="V7514" s="32">
        <f t="shared" si="1677"/>
        <v>507.866502393465</v>
      </c>
      <c r="W7514" s="32">
        <f t="shared" si="1685"/>
        <v>507.866502393465</v>
      </c>
      <c r="X7514" s="32">
        <f t="shared" si="1686"/>
        <v>507.866502393465</v>
      </c>
    </row>
    <row r="7515" spans="1:24" x14ac:dyDescent="0.25">
      <c r="A7515" s="2"/>
      <c r="B7515" s="2" t="s">
        <v>12</v>
      </c>
      <c r="C7515" s="2">
        <f t="shared" si="1678"/>
        <v>313</v>
      </c>
      <c r="D7515" s="2">
        <f t="shared" si="1679"/>
        <v>23</v>
      </c>
      <c r="E7515" s="2">
        <f t="shared" si="1680"/>
        <v>7511</v>
      </c>
      <c r="F7515" s="11">
        <v>468</v>
      </c>
      <c r="G7515" s="9">
        <v>0</v>
      </c>
      <c r="H7515" s="9">
        <v>0</v>
      </c>
      <c r="I7515" s="9">
        <v>0</v>
      </c>
      <c r="J7515" s="9">
        <v>0.338565558700956</v>
      </c>
      <c r="K7515" s="9">
        <v>0.338565558700956</v>
      </c>
      <c r="L7515" s="9">
        <v>0.338565558700956</v>
      </c>
      <c r="N7515" s="32">
        <f>IF('System Design'!$F$8=1,'Hourly Demand and Generation'!G7515*'System Design'!$F$21,IF('System Design'!$F$8=2,'Hourly Demand and Generation'!H7515*'System Design'!$F$21,IF('System Design'!$F$8=3,'Hourly Demand and Generation'!I7515*'System Design'!$F$21)))</f>
        <v>0</v>
      </c>
      <c r="O7515" s="32">
        <f>IF('System Design'!$F$8=1,'Hourly Demand and Generation'!J7515*'System Design'!$F$22,IF('System Design'!$F$8=2,'Hourly Demand and Generation'!K7515*'System Design'!$F$22,IF('System Design'!$F$8=3,'Hourly Demand and Generation'!L7515*'System Design'!$F$22)))</f>
        <v>846.41389675238997</v>
      </c>
      <c r="Q7515" s="32">
        <f t="shared" si="1676"/>
        <v>0</v>
      </c>
      <c r="R7515" s="32">
        <f t="shared" si="1681"/>
        <v>5400</v>
      </c>
      <c r="S7515" s="32">
        <f t="shared" si="1682"/>
        <v>0</v>
      </c>
      <c r="T7515" s="32">
        <f t="shared" si="1683"/>
        <v>21600</v>
      </c>
      <c r="U7515" s="32">
        <f t="shared" si="1684"/>
        <v>0</v>
      </c>
      <c r="V7515" s="32">
        <f t="shared" si="1677"/>
        <v>378.41389675238997</v>
      </c>
      <c r="W7515" s="32">
        <f t="shared" si="1685"/>
        <v>378.41389675238997</v>
      </c>
      <c r="X7515" s="32">
        <f t="shared" si="1686"/>
        <v>378.41389675238997</v>
      </c>
    </row>
    <row r="7516" spans="1:24" x14ac:dyDescent="0.25">
      <c r="A7516" s="2"/>
      <c r="B7516" s="2" t="s">
        <v>12</v>
      </c>
      <c r="C7516" s="2">
        <f t="shared" si="1678"/>
        <v>313</v>
      </c>
      <c r="D7516" s="2">
        <f t="shared" si="1679"/>
        <v>24</v>
      </c>
      <c r="E7516" s="2">
        <f t="shared" si="1680"/>
        <v>7512</v>
      </c>
      <c r="F7516" s="11">
        <v>409.5</v>
      </c>
      <c r="G7516" s="9">
        <v>0</v>
      </c>
      <c r="H7516" s="9">
        <v>0</v>
      </c>
      <c r="I7516" s="9">
        <v>0</v>
      </c>
      <c r="J7516" s="9">
        <v>0.338565558700956</v>
      </c>
      <c r="K7516" s="9">
        <v>0.338565558700956</v>
      </c>
      <c r="L7516" s="9">
        <v>0.338565558700956</v>
      </c>
      <c r="N7516" s="32">
        <f>IF('System Design'!$F$8=1,'Hourly Demand and Generation'!G7516*'System Design'!$F$21,IF('System Design'!$F$8=2,'Hourly Demand and Generation'!H7516*'System Design'!$F$21,IF('System Design'!$F$8=3,'Hourly Demand and Generation'!I7516*'System Design'!$F$21)))</f>
        <v>0</v>
      </c>
      <c r="O7516" s="32">
        <f>IF('System Design'!$F$8=1,'Hourly Demand and Generation'!J7516*'System Design'!$F$22,IF('System Design'!$F$8=2,'Hourly Demand and Generation'!K7516*'System Design'!$F$22,IF('System Design'!$F$8=3,'Hourly Demand and Generation'!L7516*'System Design'!$F$22)))</f>
        <v>846.41389675238997</v>
      </c>
      <c r="Q7516" s="32">
        <f t="shared" si="1676"/>
        <v>0</v>
      </c>
      <c r="R7516" s="32">
        <f t="shared" si="1681"/>
        <v>5400</v>
      </c>
      <c r="S7516" s="32">
        <f t="shared" si="1682"/>
        <v>0</v>
      </c>
      <c r="T7516" s="32">
        <f t="shared" si="1683"/>
        <v>21600</v>
      </c>
      <c r="U7516" s="32">
        <f t="shared" si="1684"/>
        <v>0</v>
      </c>
      <c r="V7516" s="32">
        <f t="shared" si="1677"/>
        <v>436.91389675238997</v>
      </c>
      <c r="W7516" s="32">
        <f t="shared" si="1685"/>
        <v>436.91389675238997</v>
      </c>
      <c r="X7516" s="32">
        <f t="shared" si="1686"/>
        <v>436.91389675238997</v>
      </c>
    </row>
    <row r="7517" spans="1:24" x14ac:dyDescent="0.25">
      <c r="A7517" s="2"/>
      <c r="B7517" s="2" t="s">
        <v>12</v>
      </c>
      <c r="C7517" s="2">
        <f>C7516+1</f>
        <v>314</v>
      </c>
      <c r="D7517" s="2">
        <v>1</v>
      </c>
      <c r="E7517" s="2">
        <f t="shared" si="1680"/>
        <v>7513</v>
      </c>
      <c r="F7517" s="11">
        <v>351</v>
      </c>
      <c r="G7517" s="9">
        <v>0</v>
      </c>
      <c r="H7517" s="9">
        <v>0</v>
      </c>
      <c r="I7517" s="9">
        <v>0</v>
      </c>
      <c r="J7517" s="9">
        <v>0.195087459052841</v>
      </c>
      <c r="K7517" s="9">
        <v>0.48</v>
      </c>
      <c r="L7517" s="9">
        <v>0.48</v>
      </c>
      <c r="N7517" s="32">
        <f>IF('System Design'!$F$8=1,'Hourly Demand and Generation'!G7517*'System Design'!$F$21,IF('System Design'!$F$8=2,'Hourly Demand and Generation'!H7517*'System Design'!$F$21,IF('System Design'!$F$8=3,'Hourly Demand and Generation'!I7517*'System Design'!$F$21)))</f>
        <v>0</v>
      </c>
      <c r="O7517" s="32">
        <f>IF('System Design'!$F$8=1,'Hourly Demand and Generation'!J7517*'System Design'!$F$22,IF('System Design'!$F$8=2,'Hourly Demand and Generation'!K7517*'System Design'!$F$22,IF('System Design'!$F$8=3,'Hourly Demand and Generation'!L7517*'System Design'!$F$22)))</f>
        <v>1200</v>
      </c>
      <c r="Q7517" s="32">
        <f t="shared" si="1676"/>
        <v>0</v>
      </c>
      <c r="R7517" s="32">
        <f t="shared" si="1681"/>
        <v>5400</v>
      </c>
      <c r="S7517" s="32">
        <f t="shared" si="1682"/>
        <v>0</v>
      </c>
      <c r="T7517" s="32">
        <f t="shared" si="1683"/>
        <v>21600</v>
      </c>
      <c r="U7517" s="32">
        <f t="shared" si="1684"/>
        <v>0</v>
      </c>
      <c r="V7517" s="32">
        <f t="shared" si="1677"/>
        <v>849</v>
      </c>
      <c r="W7517" s="32">
        <f t="shared" si="1685"/>
        <v>849</v>
      </c>
      <c r="X7517" s="32">
        <f t="shared" si="1686"/>
        <v>849</v>
      </c>
    </row>
    <row r="7518" spans="1:24" x14ac:dyDescent="0.25">
      <c r="A7518" s="2"/>
      <c r="B7518" s="2" t="s">
        <v>12</v>
      </c>
      <c r="C7518" s="2">
        <f>C7517</f>
        <v>314</v>
      </c>
      <c r="D7518" s="2">
        <f>D7517+1</f>
        <v>2</v>
      </c>
      <c r="E7518" s="2">
        <f t="shared" si="1680"/>
        <v>7514</v>
      </c>
      <c r="F7518" s="11">
        <v>321.75</v>
      </c>
      <c r="G7518" s="9">
        <v>0</v>
      </c>
      <c r="H7518" s="9">
        <v>0</v>
      </c>
      <c r="I7518" s="9">
        <v>0</v>
      </c>
      <c r="J7518" s="9">
        <v>0.17557871314755699</v>
      </c>
      <c r="K7518" s="9">
        <v>0.432</v>
      </c>
      <c r="L7518" s="9">
        <v>0.432</v>
      </c>
      <c r="N7518" s="32">
        <f>IF('System Design'!$F$8=1,'Hourly Demand and Generation'!G7518*'System Design'!$F$21,IF('System Design'!$F$8=2,'Hourly Demand and Generation'!H7518*'System Design'!$F$21,IF('System Design'!$F$8=3,'Hourly Demand and Generation'!I7518*'System Design'!$F$21)))</f>
        <v>0</v>
      </c>
      <c r="O7518" s="32">
        <f>IF('System Design'!$F$8=1,'Hourly Demand and Generation'!J7518*'System Design'!$F$22,IF('System Design'!$F$8=2,'Hourly Demand and Generation'!K7518*'System Design'!$F$22,IF('System Design'!$F$8=3,'Hourly Demand and Generation'!L7518*'System Design'!$F$22)))</f>
        <v>1080</v>
      </c>
      <c r="Q7518" s="32">
        <f t="shared" si="1676"/>
        <v>0</v>
      </c>
      <c r="R7518" s="32">
        <f t="shared" si="1681"/>
        <v>5400</v>
      </c>
      <c r="S7518" s="32">
        <f t="shared" si="1682"/>
        <v>0</v>
      </c>
      <c r="T7518" s="32">
        <f t="shared" si="1683"/>
        <v>21600</v>
      </c>
      <c r="U7518" s="32">
        <f t="shared" si="1684"/>
        <v>0</v>
      </c>
      <c r="V7518" s="32">
        <f t="shared" si="1677"/>
        <v>758.25</v>
      </c>
      <c r="W7518" s="32">
        <f t="shared" si="1685"/>
        <v>758.25</v>
      </c>
      <c r="X7518" s="32">
        <f t="shared" si="1686"/>
        <v>758.25</v>
      </c>
    </row>
    <row r="7519" spans="1:24" x14ac:dyDescent="0.25">
      <c r="A7519" s="2"/>
      <c r="B7519" s="2" t="s">
        <v>12</v>
      </c>
      <c r="C7519" s="2">
        <f t="shared" ref="C7519:C7540" si="1687">C7518</f>
        <v>314</v>
      </c>
      <c r="D7519" s="2">
        <f t="shared" ref="D7519:D7540" si="1688">D7518+1</f>
        <v>3</v>
      </c>
      <c r="E7519" s="2">
        <f t="shared" si="1680"/>
        <v>7515</v>
      </c>
      <c r="F7519" s="11">
        <v>292.5</v>
      </c>
      <c r="G7519" s="9">
        <v>0</v>
      </c>
      <c r="H7519" s="9">
        <v>0</v>
      </c>
      <c r="I7519" s="9">
        <v>0</v>
      </c>
      <c r="J7519" s="9">
        <v>0.17557871314755699</v>
      </c>
      <c r="K7519" s="9">
        <v>0.432</v>
      </c>
      <c r="L7519" s="9">
        <v>0.432</v>
      </c>
      <c r="N7519" s="32">
        <f>IF('System Design'!$F$8=1,'Hourly Demand and Generation'!G7519*'System Design'!$F$21,IF('System Design'!$F$8=2,'Hourly Demand and Generation'!H7519*'System Design'!$F$21,IF('System Design'!$F$8=3,'Hourly Demand and Generation'!I7519*'System Design'!$F$21)))</f>
        <v>0</v>
      </c>
      <c r="O7519" s="32">
        <f>IF('System Design'!$F$8=1,'Hourly Demand and Generation'!J7519*'System Design'!$F$22,IF('System Design'!$F$8=2,'Hourly Demand and Generation'!K7519*'System Design'!$F$22,IF('System Design'!$F$8=3,'Hourly Demand and Generation'!L7519*'System Design'!$F$22)))</f>
        <v>1080</v>
      </c>
      <c r="Q7519" s="32">
        <f t="shared" si="1676"/>
        <v>0</v>
      </c>
      <c r="R7519" s="32">
        <f t="shared" si="1681"/>
        <v>5400</v>
      </c>
      <c r="S7519" s="32">
        <f t="shared" si="1682"/>
        <v>0</v>
      </c>
      <c r="T7519" s="32">
        <f t="shared" si="1683"/>
        <v>21600</v>
      </c>
      <c r="U7519" s="32">
        <f t="shared" si="1684"/>
        <v>0</v>
      </c>
      <c r="V7519" s="32">
        <f t="shared" si="1677"/>
        <v>787.5</v>
      </c>
      <c r="W7519" s="32">
        <f t="shared" si="1685"/>
        <v>787.5</v>
      </c>
      <c r="X7519" s="32">
        <f t="shared" si="1686"/>
        <v>787.5</v>
      </c>
    </row>
    <row r="7520" spans="1:24" x14ac:dyDescent="0.25">
      <c r="A7520" s="2"/>
      <c r="B7520" s="2" t="s">
        <v>12</v>
      </c>
      <c r="C7520" s="2">
        <f t="shared" si="1687"/>
        <v>314</v>
      </c>
      <c r="D7520" s="2">
        <f t="shared" si="1688"/>
        <v>4</v>
      </c>
      <c r="E7520" s="2">
        <f t="shared" si="1680"/>
        <v>7516</v>
      </c>
      <c r="F7520" s="11">
        <v>351</v>
      </c>
      <c r="G7520" s="9">
        <v>0</v>
      </c>
      <c r="H7520" s="9">
        <v>0</v>
      </c>
      <c r="I7520" s="9">
        <v>0</v>
      </c>
      <c r="J7520" s="9">
        <v>0.195087459052841</v>
      </c>
      <c r="K7520" s="9">
        <v>0.48</v>
      </c>
      <c r="L7520" s="9">
        <v>0.48</v>
      </c>
      <c r="N7520" s="32">
        <f>IF('System Design'!$F$8=1,'Hourly Demand and Generation'!G7520*'System Design'!$F$21,IF('System Design'!$F$8=2,'Hourly Demand and Generation'!H7520*'System Design'!$F$21,IF('System Design'!$F$8=3,'Hourly Demand and Generation'!I7520*'System Design'!$F$21)))</f>
        <v>0</v>
      </c>
      <c r="O7520" s="32">
        <f>IF('System Design'!$F$8=1,'Hourly Demand and Generation'!J7520*'System Design'!$F$22,IF('System Design'!$F$8=2,'Hourly Demand and Generation'!K7520*'System Design'!$F$22,IF('System Design'!$F$8=3,'Hourly Demand and Generation'!L7520*'System Design'!$F$22)))</f>
        <v>1200</v>
      </c>
      <c r="Q7520" s="32">
        <f t="shared" si="1676"/>
        <v>0</v>
      </c>
      <c r="R7520" s="32">
        <f t="shared" si="1681"/>
        <v>5400</v>
      </c>
      <c r="S7520" s="32">
        <f t="shared" si="1682"/>
        <v>0</v>
      </c>
      <c r="T7520" s="32">
        <f t="shared" si="1683"/>
        <v>21600</v>
      </c>
      <c r="U7520" s="32">
        <f t="shared" si="1684"/>
        <v>0</v>
      </c>
      <c r="V7520" s="32">
        <f t="shared" si="1677"/>
        <v>849</v>
      </c>
      <c r="W7520" s="32">
        <f t="shared" si="1685"/>
        <v>849</v>
      </c>
      <c r="X7520" s="32">
        <f t="shared" si="1686"/>
        <v>849</v>
      </c>
    </row>
    <row r="7521" spans="1:24" x14ac:dyDescent="0.25">
      <c r="A7521" s="2"/>
      <c r="B7521" s="2" t="s">
        <v>12</v>
      </c>
      <c r="C7521" s="2">
        <f t="shared" si="1687"/>
        <v>314</v>
      </c>
      <c r="D7521" s="2">
        <f t="shared" si="1688"/>
        <v>5</v>
      </c>
      <c r="E7521" s="2">
        <f t="shared" si="1680"/>
        <v>7517</v>
      </c>
      <c r="F7521" s="11">
        <v>380.25</v>
      </c>
      <c r="G7521" s="9">
        <v>0</v>
      </c>
      <c r="H7521" s="9">
        <v>0.02</v>
      </c>
      <c r="I7521" s="9">
        <v>0.04</v>
      </c>
      <c r="J7521" s="9">
        <v>0.15606996724227301</v>
      </c>
      <c r="K7521" s="9">
        <v>0.38400000000000001</v>
      </c>
      <c r="L7521" s="9">
        <v>0.38400000000000001</v>
      </c>
      <c r="N7521" s="32">
        <f>IF('System Design'!$F$8=1,'Hourly Demand and Generation'!G7521*'System Design'!$F$21,IF('System Design'!$F$8=2,'Hourly Demand and Generation'!H7521*'System Design'!$F$21,IF('System Design'!$F$8=3,'Hourly Demand and Generation'!I7521*'System Design'!$F$21)))</f>
        <v>20</v>
      </c>
      <c r="O7521" s="32">
        <f>IF('System Design'!$F$8=1,'Hourly Demand and Generation'!J7521*'System Design'!$F$22,IF('System Design'!$F$8=2,'Hourly Demand and Generation'!K7521*'System Design'!$F$22,IF('System Design'!$F$8=3,'Hourly Demand and Generation'!L7521*'System Design'!$F$22)))</f>
        <v>960</v>
      </c>
      <c r="Q7521" s="32">
        <f t="shared" si="1676"/>
        <v>0</v>
      </c>
      <c r="R7521" s="32">
        <f t="shared" si="1681"/>
        <v>5400</v>
      </c>
      <c r="S7521" s="32">
        <f t="shared" si="1682"/>
        <v>0</v>
      </c>
      <c r="T7521" s="32">
        <f t="shared" si="1683"/>
        <v>21600</v>
      </c>
      <c r="U7521" s="32">
        <f t="shared" si="1684"/>
        <v>0</v>
      </c>
      <c r="V7521" s="32">
        <f t="shared" si="1677"/>
        <v>599.75</v>
      </c>
      <c r="W7521" s="32">
        <f t="shared" si="1685"/>
        <v>599.75</v>
      </c>
      <c r="X7521" s="32">
        <f t="shared" si="1686"/>
        <v>599.75</v>
      </c>
    </row>
    <row r="7522" spans="1:24" x14ac:dyDescent="0.25">
      <c r="A7522" s="2"/>
      <c r="B7522" s="2" t="s">
        <v>12</v>
      </c>
      <c r="C7522" s="2">
        <f t="shared" si="1687"/>
        <v>314</v>
      </c>
      <c r="D7522" s="2">
        <f t="shared" si="1688"/>
        <v>6</v>
      </c>
      <c r="E7522" s="2">
        <f t="shared" si="1680"/>
        <v>7518</v>
      </c>
      <c r="F7522" s="11">
        <v>409.5</v>
      </c>
      <c r="G7522" s="9">
        <v>2.9363683739045101E-2</v>
      </c>
      <c r="H7522" s="9">
        <v>6.25E-2</v>
      </c>
      <c r="I7522" s="9">
        <v>8.5000000000000006E-2</v>
      </c>
      <c r="J7522" s="9">
        <v>0.15606996724227301</v>
      </c>
      <c r="K7522" s="9">
        <v>0.38400000000000001</v>
      </c>
      <c r="L7522" s="9">
        <v>0.38400000000000001</v>
      </c>
      <c r="N7522" s="32">
        <f>IF('System Design'!$F$8=1,'Hourly Demand and Generation'!G7522*'System Design'!$F$21,IF('System Design'!$F$8=2,'Hourly Demand and Generation'!H7522*'System Design'!$F$21,IF('System Design'!$F$8=3,'Hourly Demand and Generation'!I7522*'System Design'!$F$21)))</f>
        <v>42.5</v>
      </c>
      <c r="O7522" s="32">
        <f>IF('System Design'!$F$8=1,'Hourly Demand and Generation'!J7522*'System Design'!$F$22,IF('System Design'!$F$8=2,'Hourly Demand and Generation'!K7522*'System Design'!$F$22,IF('System Design'!$F$8=3,'Hourly Demand and Generation'!L7522*'System Design'!$F$22)))</f>
        <v>960</v>
      </c>
      <c r="Q7522" s="32">
        <f t="shared" si="1676"/>
        <v>0</v>
      </c>
      <c r="R7522" s="32">
        <f t="shared" si="1681"/>
        <v>5400</v>
      </c>
      <c r="S7522" s="32">
        <f t="shared" si="1682"/>
        <v>0</v>
      </c>
      <c r="T7522" s="32">
        <f t="shared" si="1683"/>
        <v>21600</v>
      </c>
      <c r="U7522" s="32">
        <f t="shared" si="1684"/>
        <v>0</v>
      </c>
      <c r="V7522" s="32">
        <f t="shared" si="1677"/>
        <v>593</v>
      </c>
      <c r="W7522" s="32">
        <f t="shared" si="1685"/>
        <v>593</v>
      </c>
      <c r="X7522" s="32">
        <f t="shared" si="1686"/>
        <v>593</v>
      </c>
    </row>
    <row r="7523" spans="1:24" x14ac:dyDescent="0.25">
      <c r="A7523" s="2"/>
      <c r="B7523" s="2" t="s">
        <v>12</v>
      </c>
      <c r="C7523" s="2">
        <f t="shared" si="1687"/>
        <v>314</v>
      </c>
      <c r="D7523" s="2">
        <f t="shared" si="1688"/>
        <v>7</v>
      </c>
      <c r="E7523" s="2">
        <f t="shared" si="1680"/>
        <v>7519</v>
      </c>
      <c r="F7523" s="11">
        <v>438.75</v>
      </c>
      <c r="G7523" s="9">
        <v>6.2397827945470698E-2</v>
      </c>
      <c r="H7523" s="9">
        <v>0.105</v>
      </c>
      <c r="I7523" s="9">
        <v>0.125</v>
      </c>
      <c r="J7523" s="9">
        <v>0.17557871314755699</v>
      </c>
      <c r="K7523" s="9">
        <v>0.432</v>
      </c>
      <c r="L7523" s="9">
        <v>0.432</v>
      </c>
      <c r="N7523" s="32">
        <f>IF('System Design'!$F$8=1,'Hourly Demand and Generation'!G7523*'System Design'!$F$21,IF('System Design'!$F$8=2,'Hourly Demand and Generation'!H7523*'System Design'!$F$21,IF('System Design'!$F$8=3,'Hourly Demand and Generation'!I7523*'System Design'!$F$21)))</f>
        <v>62.5</v>
      </c>
      <c r="O7523" s="32">
        <f>IF('System Design'!$F$8=1,'Hourly Demand and Generation'!J7523*'System Design'!$F$22,IF('System Design'!$F$8=2,'Hourly Demand and Generation'!K7523*'System Design'!$F$22,IF('System Design'!$F$8=3,'Hourly Demand and Generation'!L7523*'System Design'!$F$22)))</f>
        <v>1080</v>
      </c>
      <c r="Q7523" s="32">
        <f t="shared" si="1676"/>
        <v>0</v>
      </c>
      <c r="R7523" s="32">
        <f t="shared" si="1681"/>
        <v>5400</v>
      </c>
      <c r="S7523" s="32">
        <f t="shared" si="1682"/>
        <v>0</v>
      </c>
      <c r="T7523" s="32">
        <f t="shared" si="1683"/>
        <v>21600</v>
      </c>
      <c r="U7523" s="32">
        <f t="shared" si="1684"/>
        <v>0</v>
      </c>
      <c r="V7523" s="32">
        <f t="shared" si="1677"/>
        <v>703.75</v>
      </c>
      <c r="W7523" s="32">
        <f t="shared" si="1685"/>
        <v>703.75</v>
      </c>
      <c r="X7523" s="32">
        <f t="shared" si="1686"/>
        <v>703.75</v>
      </c>
    </row>
    <row r="7524" spans="1:24" x14ac:dyDescent="0.25">
      <c r="A7524" s="2"/>
      <c r="B7524" s="2" t="s">
        <v>12</v>
      </c>
      <c r="C7524" s="2">
        <f t="shared" si="1687"/>
        <v>314</v>
      </c>
      <c r="D7524" s="2">
        <f t="shared" si="1688"/>
        <v>8</v>
      </c>
      <c r="E7524" s="2">
        <f t="shared" si="1680"/>
        <v>7520</v>
      </c>
      <c r="F7524" s="11">
        <v>468</v>
      </c>
      <c r="G7524" s="9">
        <v>0.121125195423561</v>
      </c>
      <c r="H7524" s="9">
        <v>0.1875</v>
      </c>
      <c r="I7524" s="9">
        <v>0.21</v>
      </c>
      <c r="J7524" s="9">
        <v>0.17557871314755699</v>
      </c>
      <c r="K7524" s="9">
        <v>0.432</v>
      </c>
      <c r="L7524" s="9">
        <v>0.432</v>
      </c>
      <c r="N7524" s="32">
        <f>IF('System Design'!$F$8=1,'Hourly Demand and Generation'!G7524*'System Design'!$F$21,IF('System Design'!$F$8=2,'Hourly Demand and Generation'!H7524*'System Design'!$F$21,IF('System Design'!$F$8=3,'Hourly Demand and Generation'!I7524*'System Design'!$F$21)))</f>
        <v>105</v>
      </c>
      <c r="O7524" s="32">
        <f>IF('System Design'!$F$8=1,'Hourly Demand and Generation'!J7524*'System Design'!$F$22,IF('System Design'!$F$8=2,'Hourly Demand and Generation'!K7524*'System Design'!$F$22,IF('System Design'!$F$8=3,'Hourly Demand and Generation'!L7524*'System Design'!$F$22)))</f>
        <v>1080</v>
      </c>
      <c r="Q7524" s="32">
        <f t="shared" si="1676"/>
        <v>0</v>
      </c>
      <c r="R7524" s="32">
        <f t="shared" si="1681"/>
        <v>5400</v>
      </c>
      <c r="S7524" s="32">
        <f t="shared" si="1682"/>
        <v>0</v>
      </c>
      <c r="T7524" s="32">
        <f t="shared" si="1683"/>
        <v>21600</v>
      </c>
      <c r="U7524" s="32">
        <f t="shared" si="1684"/>
        <v>0</v>
      </c>
      <c r="V7524" s="32">
        <f t="shared" si="1677"/>
        <v>717</v>
      </c>
      <c r="W7524" s="32">
        <f t="shared" si="1685"/>
        <v>717</v>
      </c>
      <c r="X7524" s="32">
        <f t="shared" si="1686"/>
        <v>717</v>
      </c>
    </row>
    <row r="7525" spans="1:24" x14ac:dyDescent="0.25">
      <c r="A7525" s="2"/>
      <c r="B7525" s="2" t="s">
        <v>12</v>
      </c>
      <c r="C7525" s="2">
        <f t="shared" si="1687"/>
        <v>314</v>
      </c>
      <c r="D7525" s="2">
        <f t="shared" si="1688"/>
        <v>9</v>
      </c>
      <c r="E7525" s="2">
        <f t="shared" si="1680"/>
        <v>7521</v>
      </c>
      <c r="F7525" s="11">
        <v>468</v>
      </c>
      <c r="G7525" s="9">
        <v>0.18352302336903201</v>
      </c>
      <c r="H7525" s="9">
        <v>0.27</v>
      </c>
      <c r="I7525" s="9">
        <v>0.28999999999999998</v>
      </c>
      <c r="J7525" s="9">
        <v>0.15606996724227301</v>
      </c>
      <c r="K7525" s="9">
        <v>0.38400000000000001</v>
      </c>
      <c r="L7525" s="9">
        <v>0.38400000000000001</v>
      </c>
      <c r="N7525" s="32">
        <f>IF('System Design'!$F$8=1,'Hourly Demand and Generation'!G7525*'System Design'!$F$21,IF('System Design'!$F$8=2,'Hourly Demand and Generation'!H7525*'System Design'!$F$21,IF('System Design'!$F$8=3,'Hourly Demand and Generation'!I7525*'System Design'!$F$21)))</f>
        <v>145</v>
      </c>
      <c r="O7525" s="32">
        <f>IF('System Design'!$F$8=1,'Hourly Demand and Generation'!J7525*'System Design'!$F$22,IF('System Design'!$F$8=2,'Hourly Demand and Generation'!K7525*'System Design'!$F$22,IF('System Design'!$F$8=3,'Hourly Demand and Generation'!L7525*'System Design'!$F$22)))</f>
        <v>960</v>
      </c>
      <c r="Q7525" s="32">
        <f t="shared" si="1676"/>
        <v>0</v>
      </c>
      <c r="R7525" s="32">
        <f t="shared" si="1681"/>
        <v>5400</v>
      </c>
      <c r="S7525" s="32">
        <f t="shared" si="1682"/>
        <v>0</v>
      </c>
      <c r="T7525" s="32">
        <f t="shared" si="1683"/>
        <v>21600</v>
      </c>
      <c r="U7525" s="32">
        <f t="shared" si="1684"/>
        <v>0</v>
      </c>
      <c r="V7525" s="32">
        <f t="shared" si="1677"/>
        <v>637</v>
      </c>
      <c r="W7525" s="32">
        <f t="shared" si="1685"/>
        <v>637</v>
      </c>
      <c r="X7525" s="32">
        <f t="shared" si="1686"/>
        <v>637</v>
      </c>
    </row>
    <row r="7526" spans="1:24" x14ac:dyDescent="0.25">
      <c r="A7526" s="2"/>
      <c r="B7526" s="2" t="s">
        <v>12</v>
      </c>
      <c r="C7526" s="2">
        <f t="shared" si="1687"/>
        <v>314</v>
      </c>
      <c r="D7526" s="2">
        <f t="shared" si="1688"/>
        <v>10</v>
      </c>
      <c r="E7526" s="2">
        <f t="shared" si="1680"/>
        <v>7522</v>
      </c>
      <c r="F7526" s="11">
        <v>456.3</v>
      </c>
      <c r="G7526" s="9">
        <v>0.245920851314502</v>
      </c>
      <c r="H7526" s="9">
        <v>0.35499999999999998</v>
      </c>
      <c r="I7526" s="9">
        <v>0.375</v>
      </c>
      <c r="J7526" s="9">
        <v>0.17557871314755699</v>
      </c>
      <c r="K7526" s="9">
        <v>0.432</v>
      </c>
      <c r="L7526" s="9">
        <v>0.432</v>
      </c>
      <c r="N7526" s="32">
        <f>IF('System Design'!$F$8=1,'Hourly Demand and Generation'!G7526*'System Design'!$F$21,IF('System Design'!$F$8=2,'Hourly Demand and Generation'!H7526*'System Design'!$F$21,IF('System Design'!$F$8=3,'Hourly Demand and Generation'!I7526*'System Design'!$F$21)))</f>
        <v>187.5</v>
      </c>
      <c r="O7526" s="32">
        <f>IF('System Design'!$F$8=1,'Hourly Demand and Generation'!J7526*'System Design'!$F$22,IF('System Design'!$F$8=2,'Hourly Demand and Generation'!K7526*'System Design'!$F$22,IF('System Design'!$F$8=3,'Hourly Demand and Generation'!L7526*'System Design'!$F$22)))</f>
        <v>1080</v>
      </c>
      <c r="Q7526" s="32">
        <f t="shared" si="1676"/>
        <v>0</v>
      </c>
      <c r="R7526" s="32">
        <f t="shared" si="1681"/>
        <v>5400</v>
      </c>
      <c r="S7526" s="32">
        <f t="shared" si="1682"/>
        <v>0</v>
      </c>
      <c r="T7526" s="32">
        <f t="shared" si="1683"/>
        <v>21600</v>
      </c>
      <c r="U7526" s="32">
        <f t="shared" si="1684"/>
        <v>0</v>
      </c>
      <c r="V7526" s="32">
        <f t="shared" si="1677"/>
        <v>811.2</v>
      </c>
      <c r="W7526" s="32">
        <f t="shared" si="1685"/>
        <v>811.2</v>
      </c>
      <c r="X7526" s="32">
        <f t="shared" si="1686"/>
        <v>811.2</v>
      </c>
    </row>
    <row r="7527" spans="1:24" x14ac:dyDescent="0.25">
      <c r="A7527" s="2"/>
      <c r="B7527" s="2" t="s">
        <v>12</v>
      </c>
      <c r="C7527" s="2">
        <f t="shared" si="1687"/>
        <v>314</v>
      </c>
      <c r="D7527" s="2">
        <f t="shared" si="1688"/>
        <v>11</v>
      </c>
      <c r="E7527" s="2">
        <f t="shared" si="1680"/>
        <v>7523</v>
      </c>
      <c r="F7527" s="11">
        <v>450.45</v>
      </c>
      <c r="G7527" s="9">
        <v>0.30464821879259202</v>
      </c>
      <c r="H7527" s="9">
        <v>0.4375</v>
      </c>
      <c r="I7527" s="9">
        <v>0.46</v>
      </c>
      <c r="J7527" s="9">
        <v>0.15606996724227301</v>
      </c>
      <c r="K7527" s="9">
        <v>0.38400000000000001</v>
      </c>
      <c r="L7527" s="9">
        <v>0.38400000000000001</v>
      </c>
      <c r="N7527" s="32">
        <f>IF('System Design'!$F$8=1,'Hourly Demand and Generation'!G7527*'System Design'!$F$21,IF('System Design'!$F$8=2,'Hourly Demand and Generation'!H7527*'System Design'!$F$21,IF('System Design'!$F$8=3,'Hourly Demand and Generation'!I7527*'System Design'!$F$21)))</f>
        <v>230</v>
      </c>
      <c r="O7527" s="32">
        <f>IF('System Design'!$F$8=1,'Hourly Demand and Generation'!J7527*'System Design'!$F$22,IF('System Design'!$F$8=2,'Hourly Demand and Generation'!K7527*'System Design'!$F$22,IF('System Design'!$F$8=3,'Hourly Demand and Generation'!L7527*'System Design'!$F$22)))</f>
        <v>960</v>
      </c>
      <c r="Q7527" s="32">
        <f t="shared" si="1676"/>
        <v>0</v>
      </c>
      <c r="R7527" s="32">
        <f t="shared" si="1681"/>
        <v>5400</v>
      </c>
      <c r="S7527" s="32">
        <f t="shared" si="1682"/>
        <v>0</v>
      </c>
      <c r="T7527" s="32">
        <f t="shared" si="1683"/>
        <v>21600</v>
      </c>
      <c r="U7527" s="32">
        <f t="shared" si="1684"/>
        <v>0</v>
      </c>
      <c r="V7527" s="32">
        <f t="shared" si="1677"/>
        <v>739.55</v>
      </c>
      <c r="W7527" s="32">
        <f t="shared" si="1685"/>
        <v>739.55</v>
      </c>
      <c r="X7527" s="32">
        <f t="shared" si="1686"/>
        <v>739.55</v>
      </c>
    </row>
    <row r="7528" spans="1:24" x14ac:dyDescent="0.25">
      <c r="A7528" s="2"/>
      <c r="B7528" s="2" t="s">
        <v>12</v>
      </c>
      <c r="C7528" s="2">
        <f t="shared" si="1687"/>
        <v>314</v>
      </c>
      <c r="D7528" s="2">
        <f t="shared" si="1688"/>
        <v>12</v>
      </c>
      <c r="E7528" s="2">
        <f t="shared" si="1680"/>
        <v>7524</v>
      </c>
      <c r="F7528" s="11">
        <v>450.45</v>
      </c>
      <c r="G7528" s="9">
        <v>0.36704604673806301</v>
      </c>
      <c r="H7528" s="9">
        <v>0.5</v>
      </c>
      <c r="I7528" s="9">
        <v>0.5</v>
      </c>
      <c r="J7528" s="9">
        <v>0.14631559428963101</v>
      </c>
      <c r="K7528" s="9">
        <v>0.36</v>
      </c>
      <c r="L7528" s="9">
        <v>0.36</v>
      </c>
      <c r="N7528" s="32">
        <f>IF('System Design'!$F$8=1,'Hourly Demand and Generation'!G7528*'System Design'!$F$21,IF('System Design'!$F$8=2,'Hourly Demand and Generation'!H7528*'System Design'!$F$21,IF('System Design'!$F$8=3,'Hourly Demand and Generation'!I7528*'System Design'!$F$21)))</f>
        <v>250</v>
      </c>
      <c r="O7528" s="32">
        <f>IF('System Design'!$F$8=1,'Hourly Demand and Generation'!J7528*'System Design'!$F$22,IF('System Design'!$F$8=2,'Hourly Demand and Generation'!K7528*'System Design'!$F$22,IF('System Design'!$F$8=3,'Hourly Demand and Generation'!L7528*'System Design'!$F$22)))</f>
        <v>900</v>
      </c>
      <c r="Q7528" s="32">
        <f t="shared" si="1676"/>
        <v>0</v>
      </c>
      <c r="R7528" s="32">
        <f t="shared" si="1681"/>
        <v>5400</v>
      </c>
      <c r="S7528" s="32">
        <f t="shared" si="1682"/>
        <v>0</v>
      </c>
      <c r="T7528" s="32">
        <f t="shared" si="1683"/>
        <v>21600</v>
      </c>
      <c r="U7528" s="32">
        <f t="shared" si="1684"/>
        <v>0</v>
      </c>
      <c r="V7528" s="32">
        <f t="shared" si="1677"/>
        <v>699.55</v>
      </c>
      <c r="W7528" s="32">
        <f t="shared" si="1685"/>
        <v>699.55</v>
      </c>
      <c r="X7528" s="32">
        <f t="shared" si="1686"/>
        <v>699.55</v>
      </c>
    </row>
    <row r="7529" spans="1:24" x14ac:dyDescent="0.25">
      <c r="A7529" s="2"/>
      <c r="B7529" s="2" t="s">
        <v>12</v>
      </c>
      <c r="C7529" s="2">
        <f t="shared" si="1687"/>
        <v>314</v>
      </c>
      <c r="D7529" s="2">
        <f t="shared" si="1688"/>
        <v>13</v>
      </c>
      <c r="E7529" s="2">
        <f t="shared" si="1680"/>
        <v>7525</v>
      </c>
      <c r="F7529" s="11">
        <v>468</v>
      </c>
      <c r="G7529" s="9">
        <v>0.30464821879259202</v>
      </c>
      <c r="H7529" s="9">
        <v>0.4375</v>
      </c>
      <c r="I7529" s="9">
        <v>0.46</v>
      </c>
      <c r="J7529" s="9">
        <v>0.15606996724227301</v>
      </c>
      <c r="K7529" s="9">
        <v>0.38400000000000001</v>
      </c>
      <c r="L7529" s="9">
        <v>0.38400000000000001</v>
      </c>
      <c r="N7529" s="32">
        <f>IF('System Design'!$F$8=1,'Hourly Demand and Generation'!G7529*'System Design'!$F$21,IF('System Design'!$F$8=2,'Hourly Demand and Generation'!H7529*'System Design'!$F$21,IF('System Design'!$F$8=3,'Hourly Demand and Generation'!I7529*'System Design'!$F$21)))</f>
        <v>230</v>
      </c>
      <c r="O7529" s="32">
        <f>IF('System Design'!$F$8=1,'Hourly Demand and Generation'!J7529*'System Design'!$F$22,IF('System Design'!$F$8=2,'Hourly Demand and Generation'!K7529*'System Design'!$F$22,IF('System Design'!$F$8=3,'Hourly Demand and Generation'!L7529*'System Design'!$F$22)))</f>
        <v>960</v>
      </c>
      <c r="Q7529" s="32">
        <f t="shared" si="1676"/>
        <v>0</v>
      </c>
      <c r="R7529" s="32">
        <f t="shared" si="1681"/>
        <v>5400</v>
      </c>
      <c r="S7529" s="32">
        <f t="shared" si="1682"/>
        <v>0</v>
      </c>
      <c r="T7529" s="32">
        <f t="shared" si="1683"/>
        <v>21600</v>
      </c>
      <c r="U7529" s="32">
        <f t="shared" si="1684"/>
        <v>0</v>
      </c>
      <c r="V7529" s="32">
        <f t="shared" si="1677"/>
        <v>722</v>
      </c>
      <c r="W7529" s="32">
        <f t="shared" si="1685"/>
        <v>722</v>
      </c>
      <c r="X7529" s="32">
        <f t="shared" si="1686"/>
        <v>722</v>
      </c>
    </row>
    <row r="7530" spans="1:24" x14ac:dyDescent="0.25">
      <c r="A7530" s="2"/>
      <c r="B7530" s="2" t="s">
        <v>12</v>
      </c>
      <c r="C7530" s="2">
        <f t="shared" si="1687"/>
        <v>314</v>
      </c>
      <c r="D7530" s="2">
        <f t="shared" si="1688"/>
        <v>14</v>
      </c>
      <c r="E7530" s="2">
        <f t="shared" si="1680"/>
        <v>7526</v>
      </c>
      <c r="F7530" s="11">
        <v>468</v>
      </c>
      <c r="G7530" s="9">
        <v>0.245920851314502</v>
      </c>
      <c r="H7530" s="9">
        <v>0.35499999999999998</v>
      </c>
      <c r="I7530" s="9">
        <v>0.375</v>
      </c>
      <c r="J7530" s="9">
        <v>0.16582434019491499</v>
      </c>
      <c r="K7530" s="9">
        <v>0.40799999999999997</v>
      </c>
      <c r="L7530" s="9">
        <v>0.40799999999999997</v>
      </c>
      <c r="N7530" s="32">
        <f>IF('System Design'!$F$8=1,'Hourly Demand and Generation'!G7530*'System Design'!$F$21,IF('System Design'!$F$8=2,'Hourly Demand and Generation'!H7530*'System Design'!$F$21,IF('System Design'!$F$8=3,'Hourly Demand and Generation'!I7530*'System Design'!$F$21)))</f>
        <v>187.5</v>
      </c>
      <c r="O7530" s="32">
        <f>IF('System Design'!$F$8=1,'Hourly Demand and Generation'!J7530*'System Design'!$F$22,IF('System Design'!$F$8=2,'Hourly Demand and Generation'!K7530*'System Design'!$F$22,IF('System Design'!$F$8=3,'Hourly Demand and Generation'!L7530*'System Design'!$F$22)))</f>
        <v>1019.9999999999999</v>
      </c>
      <c r="Q7530" s="32">
        <f t="shared" si="1676"/>
        <v>0</v>
      </c>
      <c r="R7530" s="32">
        <f t="shared" si="1681"/>
        <v>5400</v>
      </c>
      <c r="S7530" s="32">
        <f t="shared" si="1682"/>
        <v>0</v>
      </c>
      <c r="T7530" s="32">
        <f t="shared" si="1683"/>
        <v>21600</v>
      </c>
      <c r="U7530" s="32">
        <f t="shared" si="1684"/>
        <v>0</v>
      </c>
      <c r="V7530" s="32">
        <f t="shared" si="1677"/>
        <v>739.5</v>
      </c>
      <c r="W7530" s="32">
        <f t="shared" si="1685"/>
        <v>739.5</v>
      </c>
      <c r="X7530" s="32">
        <f t="shared" si="1686"/>
        <v>739.5</v>
      </c>
    </row>
    <row r="7531" spans="1:24" x14ac:dyDescent="0.25">
      <c r="A7531" s="2"/>
      <c r="B7531" s="2" t="s">
        <v>12</v>
      </c>
      <c r="C7531" s="2">
        <f t="shared" si="1687"/>
        <v>314</v>
      </c>
      <c r="D7531" s="2">
        <f t="shared" si="1688"/>
        <v>15</v>
      </c>
      <c r="E7531" s="2">
        <f t="shared" si="1680"/>
        <v>7527</v>
      </c>
      <c r="F7531" s="11">
        <v>497.25</v>
      </c>
      <c r="G7531" s="9">
        <v>0.18352302336903201</v>
      </c>
      <c r="H7531" s="9">
        <v>0.27</v>
      </c>
      <c r="I7531" s="9">
        <v>0.28999999999999998</v>
      </c>
      <c r="J7531" s="9">
        <v>0.17557871314755699</v>
      </c>
      <c r="K7531" s="9">
        <v>0.432</v>
      </c>
      <c r="L7531" s="9">
        <v>0.432</v>
      </c>
      <c r="N7531" s="32">
        <f>IF('System Design'!$F$8=1,'Hourly Demand and Generation'!G7531*'System Design'!$F$21,IF('System Design'!$F$8=2,'Hourly Demand and Generation'!H7531*'System Design'!$F$21,IF('System Design'!$F$8=3,'Hourly Demand and Generation'!I7531*'System Design'!$F$21)))</f>
        <v>145</v>
      </c>
      <c r="O7531" s="32">
        <f>IF('System Design'!$F$8=1,'Hourly Demand and Generation'!J7531*'System Design'!$F$22,IF('System Design'!$F$8=2,'Hourly Demand and Generation'!K7531*'System Design'!$F$22,IF('System Design'!$F$8=3,'Hourly Demand and Generation'!L7531*'System Design'!$F$22)))</f>
        <v>1080</v>
      </c>
      <c r="Q7531" s="32">
        <f t="shared" si="1676"/>
        <v>0</v>
      </c>
      <c r="R7531" s="32">
        <f t="shared" si="1681"/>
        <v>5400</v>
      </c>
      <c r="S7531" s="32">
        <f t="shared" si="1682"/>
        <v>0</v>
      </c>
      <c r="T7531" s="32">
        <f t="shared" si="1683"/>
        <v>21600</v>
      </c>
      <c r="U7531" s="32">
        <f t="shared" si="1684"/>
        <v>0</v>
      </c>
      <c r="V7531" s="32">
        <f t="shared" si="1677"/>
        <v>727.75</v>
      </c>
      <c r="W7531" s="32">
        <f t="shared" si="1685"/>
        <v>727.75</v>
      </c>
      <c r="X7531" s="32">
        <f t="shared" si="1686"/>
        <v>727.75</v>
      </c>
    </row>
    <row r="7532" spans="1:24" x14ac:dyDescent="0.25">
      <c r="A7532" s="2"/>
      <c r="B7532" s="2" t="s">
        <v>12</v>
      </c>
      <c r="C7532" s="2">
        <f t="shared" si="1687"/>
        <v>314</v>
      </c>
      <c r="D7532" s="2">
        <f t="shared" si="1688"/>
        <v>16</v>
      </c>
      <c r="E7532" s="2">
        <f t="shared" si="1680"/>
        <v>7528</v>
      </c>
      <c r="F7532" s="11">
        <v>526.5</v>
      </c>
      <c r="G7532" s="9">
        <v>0.121125195423561</v>
      </c>
      <c r="H7532" s="9">
        <v>0.1875</v>
      </c>
      <c r="I7532" s="9">
        <v>0.21</v>
      </c>
      <c r="J7532" s="9">
        <v>0.17557871314755699</v>
      </c>
      <c r="K7532" s="9">
        <v>0.432</v>
      </c>
      <c r="L7532" s="9">
        <v>0.432</v>
      </c>
      <c r="N7532" s="32">
        <f>IF('System Design'!$F$8=1,'Hourly Demand and Generation'!G7532*'System Design'!$F$21,IF('System Design'!$F$8=2,'Hourly Demand and Generation'!H7532*'System Design'!$F$21,IF('System Design'!$F$8=3,'Hourly Demand and Generation'!I7532*'System Design'!$F$21)))</f>
        <v>105</v>
      </c>
      <c r="O7532" s="32">
        <f>IF('System Design'!$F$8=1,'Hourly Demand and Generation'!J7532*'System Design'!$F$22,IF('System Design'!$F$8=2,'Hourly Demand and Generation'!K7532*'System Design'!$F$22,IF('System Design'!$F$8=3,'Hourly Demand and Generation'!L7532*'System Design'!$F$22)))</f>
        <v>1080</v>
      </c>
      <c r="Q7532" s="32">
        <f t="shared" si="1676"/>
        <v>0</v>
      </c>
      <c r="R7532" s="32">
        <f t="shared" si="1681"/>
        <v>5400</v>
      </c>
      <c r="S7532" s="32">
        <f t="shared" si="1682"/>
        <v>0</v>
      </c>
      <c r="T7532" s="32">
        <f t="shared" si="1683"/>
        <v>21600</v>
      </c>
      <c r="U7532" s="32">
        <f t="shared" si="1684"/>
        <v>0</v>
      </c>
      <c r="V7532" s="32">
        <f t="shared" si="1677"/>
        <v>658.5</v>
      </c>
      <c r="W7532" s="32">
        <f t="shared" si="1685"/>
        <v>658.5</v>
      </c>
      <c r="X7532" s="32">
        <f t="shared" si="1686"/>
        <v>658.5</v>
      </c>
    </row>
    <row r="7533" spans="1:24" x14ac:dyDescent="0.25">
      <c r="A7533" s="2"/>
      <c r="B7533" s="2" t="s">
        <v>12</v>
      </c>
      <c r="C7533" s="2">
        <f t="shared" si="1687"/>
        <v>314</v>
      </c>
      <c r="D7533" s="2">
        <f t="shared" si="1688"/>
        <v>17</v>
      </c>
      <c r="E7533" s="2">
        <f t="shared" si="1680"/>
        <v>7529</v>
      </c>
      <c r="F7533" s="11">
        <v>555.75</v>
      </c>
      <c r="G7533" s="9">
        <v>6.2397827945470698E-2</v>
      </c>
      <c r="H7533" s="9">
        <v>0.105</v>
      </c>
      <c r="I7533" s="9">
        <v>0.125</v>
      </c>
      <c r="J7533" s="9">
        <v>0.195087459052841</v>
      </c>
      <c r="K7533" s="9">
        <v>0.48</v>
      </c>
      <c r="L7533" s="9">
        <v>0.48</v>
      </c>
      <c r="N7533" s="32">
        <f>IF('System Design'!$F$8=1,'Hourly Demand and Generation'!G7533*'System Design'!$F$21,IF('System Design'!$F$8=2,'Hourly Demand and Generation'!H7533*'System Design'!$F$21,IF('System Design'!$F$8=3,'Hourly Demand and Generation'!I7533*'System Design'!$F$21)))</f>
        <v>62.5</v>
      </c>
      <c r="O7533" s="32">
        <f>IF('System Design'!$F$8=1,'Hourly Demand and Generation'!J7533*'System Design'!$F$22,IF('System Design'!$F$8=2,'Hourly Demand and Generation'!K7533*'System Design'!$F$22,IF('System Design'!$F$8=3,'Hourly Demand and Generation'!L7533*'System Design'!$F$22)))</f>
        <v>1200</v>
      </c>
      <c r="Q7533" s="32">
        <f t="shared" si="1676"/>
        <v>0</v>
      </c>
      <c r="R7533" s="32">
        <f t="shared" si="1681"/>
        <v>5400</v>
      </c>
      <c r="S7533" s="32">
        <f t="shared" si="1682"/>
        <v>0</v>
      </c>
      <c r="T7533" s="32">
        <f t="shared" si="1683"/>
        <v>21600</v>
      </c>
      <c r="U7533" s="32">
        <f t="shared" si="1684"/>
        <v>0</v>
      </c>
      <c r="V7533" s="32">
        <f t="shared" si="1677"/>
        <v>706.75</v>
      </c>
      <c r="W7533" s="32">
        <f t="shared" si="1685"/>
        <v>706.75</v>
      </c>
      <c r="X7533" s="32">
        <f t="shared" si="1686"/>
        <v>706.75</v>
      </c>
    </row>
    <row r="7534" spans="1:24" x14ac:dyDescent="0.25">
      <c r="A7534" s="2"/>
      <c r="B7534" s="2" t="s">
        <v>12</v>
      </c>
      <c r="C7534" s="2">
        <f t="shared" si="1687"/>
        <v>314</v>
      </c>
      <c r="D7534" s="2">
        <f t="shared" si="1688"/>
        <v>18</v>
      </c>
      <c r="E7534" s="2">
        <f t="shared" si="1680"/>
        <v>7530</v>
      </c>
      <c r="F7534" s="11">
        <v>585</v>
      </c>
      <c r="G7534" s="9">
        <v>2.9363683739045101E-2</v>
      </c>
      <c r="H7534" s="9">
        <v>6.25E-2</v>
      </c>
      <c r="I7534" s="9">
        <v>8.5000000000000006E-2</v>
      </c>
      <c r="J7534" s="9">
        <v>0.185333086100199</v>
      </c>
      <c r="K7534" s="9">
        <v>0.45600000000000002</v>
      </c>
      <c r="L7534" s="9">
        <v>0.45600000000000002</v>
      </c>
      <c r="N7534" s="32">
        <f>IF('System Design'!$F$8=1,'Hourly Demand and Generation'!G7534*'System Design'!$F$21,IF('System Design'!$F$8=2,'Hourly Demand and Generation'!H7534*'System Design'!$F$21,IF('System Design'!$F$8=3,'Hourly Demand and Generation'!I7534*'System Design'!$F$21)))</f>
        <v>42.5</v>
      </c>
      <c r="O7534" s="32">
        <f>IF('System Design'!$F$8=1,'Hourly Demand and Generation'!J7534*'System Design'!$F$22,IF('System Design'!$F$8=2,'Hourly Demand and Generation'!K7534*'System Design'!$F$22,IF('System Design'!$F$8=3,'Hourly Demand and Generation'!L7534*'System Design'!$F$22)))</f>
        <v>1140</v>
      </c>
      <c r="Q7534" s="32">
        <f t="shared" si="1676"/>
        <v>0</v>
      </c>
      <c r="R7534" s="32">
        <f t="shared" si="1681"/>
        <v>5400</v>
      </c>
      <c r="S7534" s="32">
        <f t="shared" si="1682"/>
        <v>0</v>
      </c>
      <c r="T7534" s="32">
        <f t="shared" si="1683"/>
        <v>21600</v>
      </c>
      <c r="U7534" s="32">
        <f t="shared" si="1684"/>
        <v>0</v>
      </c>
      <c r="V7534" s="32">
        <f t="shared" si="1677"/>
        <v>597.5</v>
      </c>
      <c r="W7534" s="32">
        <f t="shared" si="1685"/>
        <v>597.5</v>
      </c>
      <c r="X7534" s="32">
        <f t="shared" si="1686"/>
        <v>597.5</v>
      </c>
    </row>
    <row r="7535" spans="1:24" x14ac:dyDescent="0.25">
      <c r="A7535" s="2"/>
      <c r="B7535" s="2" t="s">
        <v>12</v>
      </c>
      <c r="C7535" s="2">
        <f t="shared" si="1687"/>
        <v>314</v>
      </c>
      <c r="D7535" s="2">
        <f t="shared" si="1688"/>
        <v>19</v>
      </c>
      <c r="E7535" s="2">
        <f t="shared" si="1680"/>
        <v>7531</v>
      </c>
      <c r="F7535" s="11">
        <v>567.45000000000005</v>
      </c>
      <c r="G7535" s="9">
        <v>0</v>
      </c>
      <c r="H7535" s="9">
        <v>0.02</v>
      </c>
      <c r="I7535" s="9">
        <v>0.04</v>
      </c>
      <c r="J7535" s="9">
        <v>0.17557871314755699</v>
      </c>
      <c r="K7535" s="9">
        <v>0.432</v>
      </c>
      <c r="L7535" s="9">
        <v>0.432</v>
      </c>
      <c r="N7535" s="32">
        <f>IF('System Design'!$F$8=1,'Hourly Demand and Generation'!G7535*'System Design'!$F$21,IF('System Design'!$F$8=2,'Hourly Demand and Generation'!H7535*'System Design'!$F$21,IF('System Design'!$F$8=3,'Hourly Demand and Generation'!I7535*'System Design'!$F$21)))</f>
        <v>20</v>
      </c>
      <c r="O7535" s="32">
        <f>IF('System Design'!$F$8=1,'Hourly Demand and Generation'!J7535*'System Design'!$F$22,IF('System Design'!$F$8=2,'Hourly Demand and Generation'!K7535*'System Design'!$F$22,IF('System Design'!$F$8=3,'Hourly Demand and Generation'!L7535*'System Design'!$F$22)))</f>
        <v>1080</v>
      </c>
      <c r="Q7535" s="32">
        <f t="shared" si="1676"/>
        <v>0</v>
      </c>
      <c r="R7535" s="32">
        <f t="shared" si="1681"/>
        <v>5400</v>
      </c>
      <c r="S7535" s="32">
        <f t="shared" si="1682"/>
        <v>0</v>
      </c>
      <c r="T7535" s="32">
        <f t="shared" si="1683"/>
        <v>21600</v>
      </c>
      <c r="U7535" s="32">
        <f t="shared" si="1684"/>
        <v>0</v>
      </c>
      <c r="V7535" s="32">
        <f t="shared" si="1677"/>
        <v>532.54999999999995</v>
      </c>
      <c r="W7535" s="32">
        <f t="shared" si="1685"/>
        <v>532.54999999999995</v>
      </c>
      <c r="X7535" s="32">
        <f t="shared" si="1686"/>
        <v>532.54999999999995</v>
      </c>
    </row>
    <row r="7536" spans="1:24" x14ac:dyDescent="0.25">
      <c r="A7536" s="2"/>
      <c r="B7536" s="2" t="s">
        <v>12</v>
      </c>
      <c r="C7536" s="2">
        <f t="shared" si="1687"/>
        <v>314</v>
      </c>
      <c r="D7536" s="2">
        <f t="shared" si="1688"/>
        <v>20</v>
      </c>
      <c r="E7536" s="2">
        <f t="shared" si="1680"/>
        <v>7532</v>
      </c>
      <c r="F7536" s="11">
        <v>555.75</v>
      </c>
      <c r="G7536" s="9">
        <v>0</v>
      </c>
      <c r="H7536" s="9">
        <v>0</v>
      </c>
      <c r="I7536" s="9">
        <v>0</v>
      </c>
      <c r="J7536" s="9">
        <v>0.17557871314755699</v>
      </c>
      <c r="K7536" s="9">
        <v>0.432</v>
      </c>
      <c r="L7536" s="9">
        <v>0.432</v>
      </c>
      <c r="N7536" s="32">
        <f>IF('System Design'!$F$8=1,'Hourly Demand and Generation'!G7536*'System Design'!$F$21,IF('System Design'!$F$8=2,'Hourly Demand and Generation'!H7536*'System Design'!$F$21,IF('System Design'!$F$8=3,'Hourly Demand and Generation'!I7536*'System Design'!$F$21)))</f>
        <v>0</v>
      </c>
      <c r="O7536" s="32">
        <f>IF('System Design'!$F$8=1,'Hourly Demand and Generation'!J7536*'System Design'!$F$22,IF('System Design'!$F$8=2,'Hourly Demand and Generation'!K7536*'System Design'!$F$22,IF('System Design'!$F$8=3,'Hourly Demand and Generation'!L7536*'System Design'!$F$22)))</f>
        <v>1080</v>
      </c>
      <c r="Q7536" s="32">
        <f t="shared" si="1676"/>
        <v>0</v>
      </c>
      <c r="R7536" s="32">
        <f t="shared" si="1681"/>
        <v>5400</v>
      </c>
      <c r="S7536" s="32">
        <f t="shared" si="1682"/>
        <v>0</v>
      </c>
      <c r="T7536" s="32">
        <f t="shared" si="1683"/>
        <v>21600</v>
      </c>
      <c r="U7536" s="32">
        <f t="shared" si="1684"/>
        <v>0</v>
      </c>
      <c r="V7536" s="32">
        <f t="shared" si="1677"/>
        <v>524.25</v>
      </c>
      <c r="W7536" s="32">
        <f t="shared" si="1685"/>
        <v>524.25</v>
      </c>
      <c r="X7536" s="32">
        <f t="shared" si="1686"/>
        <v>524.25</v>
      </c>
    </row>
    <row r="7537" spans="1:24" x14ac:dyDescent="0.25">
      <c r="A7537" s="2"/>
      <c r="B7537" s="2" t="s">
        <v>12</v>
      </c>
      <c r="C7537" s="2">
        <f t="shared" si="1687"/>
        <v>314</v>
      </c>
      <c r="D7537" s="2">
        <f t="shared" si="1688"/>
        <v>21</v>
      </c>
      <c r="E7537" s="2">
        <f t="shared" si="1680"/>
        <v>7533</v>
      </c>
      <c r="F7537" s="11">
        <v>526.5</v>
      </c>
      <c r="G7537" s="9">
        <v>0</v>
      </c>
      <c r="H7537" s="9">
        <v>0</v>
      </c>
      <c r="I7537" s="9">
        <v>0</v>
      </c>
      <c r="J7537" s="9">
        <v>0.17557871314755699</v>
      </c>
      <c r="K7537" s="9">
        <v>0.432</v>
      </c>
      <c r="L7537" s="9">
        <v>0.432</v>
      </c>
      <c r="N7537" s="32">
        <f>IF('System Design'!$F$8=1,'Hourly Demand and Generation'!G7537*'System Design'!$F$21,IF('System Design'!$F$8=2,'Hourly Demand and Generation'!H7537*'System Design'!$F$21,IF('System Design'!$F$8=3,'Hourly Demand and Generation'!I7537*'System Design'!$F$21)))</f>
        <v>0</v>
      </c>
      <c r="O7537" s="32">
        <f>IF('System Design'!$F$8=1,'Hourly Demand and Generation'!J7537*'System Design'!$F$22,IF('System Design'!$F$8=2,'Hourly Demand and Generation'!K7537*'System Design'!$F$22,IF('System Design'!$F$8=3,'Hourly Demand and Generation'!L7537*'System Design'!$F$22)))</f>
        <v>1080</v>
      </c>
      <c r="Q7537" s="32">
        <f t="shared" si="1676"/>
        <v>0</v>
      </c>
      <c r="R7537" s="32">
        <f t="shared" si="1681"/>
        <v>5400</v>
      </c>
      <c r="S7537" s="32">
        <f t="shared" si="1682"/>
        <v>0</v>
      </c>
      <c r="T7537" s="32">
        <f t="shared" si="1683"/>
        <v>21600</v>
      </c>
      <c r="U7537" s="32">
        <f t="shared" si="1684"/>
        <v>0</v>
      </c>
      <c r="V7537" s="32">
        <f t="shared" si="1677"/>
        <v>553.5</v>
      </c>
      <c r="W7537" s="32">
        <f t="shared" si="1685"/>
        <v>553.5</v>
      </c>
      <c r="X7537" s="32">
        <f t="shared" si="1686"/>
        <v>553.5</v>
      </c>
    </row>
    <row r="7538" spans="1:24" x14ac:dyDescent="0.25">
      <c r="A7538" s="2"/>
      <c r="B7538" s="2" t="s">
        <v>12</v>
      </c>
      <c r="C7538" s="2">
        <f t="shared" si="1687"/>
        <v>314</v>
      </c>
      <c r="D7538" s="2">
        <f t="shared" si="1688"/>
        <v>22</v>
      </c>
      <c r="E7538" s="2">
        <f t="shared" si="1680"/>
        <v>7534</v>
      </c>
      <c r="F7538" s="11">
        <v>497.25</v>
      </c>
      <c r="G7538" s="9">
        <v>0</v>
      </c>
      <c r="H7538" s="9">
        <v>0</v>
      </c>
      <c r="I7538" s="9">
        <v>0</v>
      </c>
      <c r="J7538" s="9">
        <v>0.185333086100199</v>
      </c>
      <c r="K7538" s="9">
        <v>0.45600000000000002</v>
      </c>
      <c r="L7538" s="9">
        <v>0.45600000000000002</v>
      </c>
      <c r="N7538" s="32">
        <f>IF('System Design'!$F$8=1,'Hourly Demand and Generation'!G7538*'System Design'!$F$21,IF('System Design'!$F$8=2,'Hourly Demand and Generation'!H7538*'System Design'!$F$21,IF('System Design'!$F$8=3,'Hourly Demand and Generation'!I7538*'System Design'!$F$21)))</f>
        <v>0</v>
      </c>
      <c r="O7538" s="32">
        <f>IF('System Design'!$F$8=1,'Hourly Demand and Generation'!J7538*'System Design'!$F$22,IF('System Design'!$F$8=2,'Hourly Demand and Generation'!K7538*'System Design'!$F$22,IF('System Design'!$F$8=3,'Hourly Demand and Generation'!L7538*'System Design'!$F$22)))</f>
        <v>1140</v>
      </c>
      <c r="Q7538" s="32">
        <f t="shared" si="1676"/>
        <v>0</v>
      </c>
      <c r="R7538" s="32">
        <f t="shared" si="1681"/>
        <v>5400</v>
      </c>
      <c r="S7538" s="32">
        <f t="shared" si="1682"/>
        <v>0</v>
      </c>
      <c r="T7538" s="32">
        <f t="shared" si="1683"/>
        <v>21600</v>
      </c>
      <c r="U7538" s="32">
        <f t="shared" si="1684"/>
        <v>0</v>
      </c>
      <c r="V7538" s="32">
        <f t="shared" si="1677"/>
        <v>642.75</v>
      </c>
      <c r="W7538" s="32">
        <f t="shared" si="1685"/>
        <v>642.75</v>
      </c>
      <c r="X7538" s="32">
        <f t="shared" si="1686"/>
        <v>642.75</v>
      </c>
    </row>
    <row r="7539" spans="1:24" x14ac:dyDescent="0.25">
      <c r="A7539" s="2"/>
      <c r="B7539" s="2" t="s">
        <v>12</v>
      </c>
      <c r="C7539" s="2">
        <f t="shared" si="1687"/>
        <v>314</v>
      </c>
      <c r="D7539" s="2">
        <f t="shared" si="1688"/>
        <v>23</v>
      </c>
      <c r="E7539" s="2">
        <f t="shared" si="1680"/>
        <v>7535</v>
      </c>
      <c r="F7539" s="11">
        <v>468</v>
      </c>
      <c r="G7539" s="9">
        <v>0</v>
      </c>
      <c r="H7539" s="9">
        <v>0</v>
      </c>
      <c r="I7539" s="9">
        <v>0</v>
      </c>
      <c r="J7539" s="9">
        <v>0.15606996724227301</v>
      </c>
      <c r="K7539" s="9">
        <v>0.38400000000000001</v>
      </c>
      <c r="L7539" s="9">
        <v>0.38400000000000001</v>
      </c>
      <c r="N7539" s="32">
        <f>IF('System Design'!$F$8=1,'Hourly Demand and Generation'!G7539*'System Design'!$F$21,IF('System Design'!$F$8=2,'Hourly Demand and Generation'!H7539*'System Design'!$F$21,IF('System Design'!$F$8=3,'Hourly Demand and Generation'!I7539*'System Design'!$F$21)))</f>
        <v>0</v>
      </c>
      <c r="O7539" s="32">
        <f>IF('System Design'!$F$8=1,'Hourly Demand and Generation'!J7539*'System Design'!$F$22,IF('System Design'!$F$8=2,'Hourly Demand and Generation'!K7539*'System Design'!$F$22,IF('System Design'!$F$8=3,'Hourly Demand and Generation'!L7539*'System Design'!$F$22)))</f>
        <v>960</v>
      </c>
      <c r="Q7539" s="32">
        <f t="shared" si="1676"/>
        <v>0</v>
      </c>
      <c r="R7539" s="32">
        <f t="shared" si="1681"/>
        <v>5400</v>
      </c>
      <c r="S7539" s="32">
        <f t="shared" si="1682"/>
        <v>0</v>
      </c>
      <c r="T7539" s="32">
        <f t="shared" si="1683"/>
        <v>21600</v>
      </c>
      <c r="U7539" s="32">
        <f t="shared" si="1684"/>
        <v>0</v>
      </c>
      <c r="V7539" s="32">
        <f t="shared" si="1677"/>
        <v>492</v>
      </c>
      <c r="W7539" s="32">
        <f t="shared" si="1685"/>
        <v>492</v>
      </c>
      <c r="X7539" s="32">
        <f t="shared" si="1686"/>
        <v>492</v>
      </c>
    </row>
    <row r="7540" spans="1:24" x14ac:dyDescent="0.25">
      <c r="A7540" s="2"/>
      <c r="B7540" s="2" t="s">
        <v>12</v>
      </c>
      <c r="C7540" s="2">
        <f t="shared" si="1687"/>
        <v>314</v>
      </c>
      <c r="D7540" s="2">
        <f t="shared" si="1688"/>
        <v>24</v>
      </c>
      <c r="E7540" s="2">
        <f t="shared" si="1680"/>
        <v>7536</v>
      </c>
      <c r="F7540" s="11">
        <v>409.5</v>
      </c>
      <c r="G7540" s="9">
        <v>0</v>
      </c>
      <c r="H7540" s="9">
        <v>0</v>
      </c>
      <c r="I7540" s="9">
        <v>0</v>
      </c>
      <c r="J7540" s="9">
        <v>0.15606996724227301</v>
      </c>
      <c r="K7540" s="9">
        <v>0.38400000000000001</v>
      </c>
      <c r="L7540" s="9">
        <v>0.38400000000000001</v>
      </c>
      <c r="N7540" s="32">
        <f>IF('System Design'!$F$8=1,'Hourly Demand and Generation'!G7540*'System Design'!$F$21,IF('System Design'!$F$8=2,'Hourly Demand and Generation'!H7540*'System Design'!$F$21,IF('System Design'!$F$8=3,'Hourly Demand and Generation'!I7540*'System Design'!$F$21)))</f>
        <v>0</v>
      </c>
      <c r="O7540" s="32">
        <f>IF('System Design'!$F$8=1,'Hourly Demand and Generation'!J7540*'System Design'!$F$22,IF('System Design'!$F$8=2,'Hourly Demand and Generation'!K7540*'System Design'!$F$22,IF('System Design'!$F$8=3,'Hourly Demand and Generation'!L7540*'System Design'!$F$22)))</f>
        <v>960</v>
      </c>
      <c r="Q7540" s="32">
        <f t="shared" si="1676"/>
        <v>0</v>
      </c>
      <c r="R7540" s="32">
        <f t="shared" si="1681"/>
        <v>5400</v>
      </c>
      <c r="S7540" s="32">
        <f t="shared" si="1682"/>
        <v>0</v>
      </c>
      <c r="T7540" s="32">
        <f t="shared" si="1683"/>
        <v>21600</v>
      </c>
      <c r="U7540" s="32">
        <f t="shared" si="1684"/>
        <v>0</v>
      </c>
      <c r="V7540" s="32">
        <f t="shared" si="1677"/>
        <v>550.5</v>
      </c>
      <c r="W7540" s="32">
        <f t="shared" si="1685"/>
        <v>550.5</v>
      </c>
      <c r="X7540" s="32">
        <f t="shared" si="1686"/>
        <v>550.5</v>
      </c>
    </row>
    <row r="7541" spans="1:24" x14ac:dyDescent="0.25">
      <c r="A7541" s="2"/>
      <c r="B7541" s="2" t="s">
        <v>12</v>
      </c>
      <c r="C7541" s="2">
        <f>C7540+1</f>
        <v>315</v>
      </c>
      <c r="D7541" s="2">
        <v>1</v>
      </c>
      <c r="E7541" s="2">
        <f t="shared" si="1680"/>
        <v>7537</v>
      </c>
      <c r="F7541" s="11">
        <v>351</v>
      </c>
      <c r="G7541" s="9">
        <v>0</v>
      </c>
      <c r="H7541" s="9">
        <v>0</v>
      </c>
      <c r="I7541" s="9">
        <v>0</v>
      </c>
      <c r="J7541" s="9">
        <v>0.30773042479684198</v>
      </c>
      <c r="K7541" s="9">
        <v>0.30773042479684198</v>
      </c>
      <c r="L7541" s="9">
        <v>0.48</v>
      </c>
      <c r="N7541" s="32">
        <f>IF('System Design'!$F$8=1,'Hourly Demand and Generation'!G7541*'System Design'!$F$21,IF('System Design'!$F$8=2,'Hourly Demand and Generation'!H7541*'System Design'!$F$21,IF('System Design'!$F$8=3,'Hourly Demand and Generation'!I7541*'System Design'!$F$21)))</f>
        <v>0</v>
      </c>
      <c r="O7541" s="32">
        <f>IF('System Design'!$F$8=1,'Hourly Demand and Generation'!J7541*'System Design'!$F$22,IF('System Design'!$F$8=2,'Hourly Demand and Generation'!K7541*'System Design'!$F$22,IF('System Design'!$F$8=3,'Hourly Demand and Generation'!L7541*'System Design'!$F$22)))</f>
        <v>1200</v>
      </c>
      <c r="Q7541" s="32">
        <f t="shared" si="1676"/>
        <v>0</v>
      </c>
      <c r="R7541" s="32">
        <f t="shared" si="1681"/>
        <v>5400</v>
      </c>
      <c r="S7541" s="32">
        <f t="shared" si="1682"/>
        <v>0</v>
      </c>
      <c r="T7541" s="32">
        <f t="shared" si="1683"/>
        <v>21600</v>
      </c>
      <c r="U7541" s="32">
        <f t="shared" si="1684"/>
        <v>0</v>
      </c>
      <c r="V7541" s="32">
        <f t="shared" si="1677"/>
        <v>849</v>
      </c>
      <c r="W7541" s="32">
        <f t="shared" si="1685"/>
        <v>849</v>
      </c>
      <c r="X7541" s="32">
        <f t="shared" si="1686"/>
        <v>849</v>
      </c>
    </row>
    <row r="7542" spans="1:24" x14ac:dyDescent="0.25">
      <c r="A7542" s="2"/>
      <c r="B7542" s="2" t="s">
        <v>12</v>
      </c>
      <c r="C7542" s="2">
        <f>C7541</f>
        <v>315</v>
      </c>
      <c r="D7542" s="2">
        <f>D7541+1</f>
        <v>2</v>
      </c>
      <c r="E7542" s="2">
        <f t="shared" si="1680"/>
        <v>7538</v>
      </c>
      <c r="F7542" s="11">
        <v>321.75</v>
      </c>
      <c r="G7542" s="9">
        <v>0</v>
      </c>
      <c r="H7542" s="9">
        <v>0</v>
      </c>
      <c r="I7542" s="9">
        <v>0</v>
      </c>
      <c r="J7542" s="9">
        <v>0.276957382317158</v>
      </c>
      <c r="K7542" s="9">
        <v>0.276957382317158</v>
      </c>
      <c r="L7542" s="9">
        <v>0.432</v>
      </c>
      <c r="N7542" s="32">
        <f>IF('System Design'!$F$8=1,'Hourly Demand and Generation'!G7542*'System Design'!$F$21,IF('System Design'!$F$8=2,'Hourly Demand and Generation'!H7542*'System Design'!$F$21,IF('System Design'!$F$8=3,'Hourly Demand and Generation'!I7542*'System Design'!$F$21)))</f>
        <v>0</v>
      </c>
      <c r="O7542" s="32">
        <f>IF('System Design'!$F$8=1,'Hourly Demand and Generation'!J7542*'System Design'!$F$22,IF('System Design'!$F$8=2,'Hourly Demand and Generation'!K7542*'System Design'!$F$22,IF('System Design'!$F$8=3,'Hourly Demand and Generation'!L7542*'System Design'!$F$22)))</f>
        <v>1080</v>
      </c>
      <c r="Q7542" s="32">
        <f t="shared" si="1676"/>
        <v>0</v>
      </c>
      <c r="R7542" s="32">
        <f t="shared" si="1681"/>
        <v>5400</v>
      </c>
      <c r="S7542" s="32">
        <f t="shared" si="1682"/>
        <v>0</v>
      </c>
      <c r="T7542" s="32">
        <f t="shared" si="1683"/>
        <v>21600</v>
      </c>
      <c r="U7542" s="32">
        <f t="shared" si="1684"/>
        <v>0</v>
      </c>
      <c r="V7542" s="32">
        <f t="shared" si="1677"/>
        <v>758.25</v>
      </c>
      <c r="W7542" s="32">
        <f t="shared" si="1685"/>
        <v>758.25</v>
      </c>
      <c r="X7542" s="32">
        <f t="shared" si="1686"/>
        <v>758.25</v>
      </c>
    </row>
    <row r="7543" spans="1:24" x14ac:dyDescent="0.25">
      <c r="A7543" s="2"/>
      <c r="B7543" s="2" t="s">
        <v>12</v>
      </c>
      <c r="C7543" s="2">
        <f t="shared" ref="C7543:C7564" si="1689">C7542</f>
        <v>315</v>
      </c>
      <c r="D7543" s="2">
        <f t="shared" ref="D7543:D7564" si="1690">D7542+1</f>
        <v>3</v>
      </c>
      <c r="E7543" s="2">
        <f t="shared" si="1680"/>
        <v>7539</v>
      </c>
      <c r="F7543" s="11">
        <v>292.5</v>
      </c>
      <c r="G7543" s="9">
        <v>0</v>
      </c>
      <c r="H7543" s="9">
        <v>0</v>
      </c>
      <c r="I7543" s="9">
        <v>0</v>
      </c>
      <c r="J7543" s="9">
        <v>0.276957382317158</v>
      </c>
      <c r="K7543" s="9">
        <v>0.276957382317158</v>
      </c>
      <c r="L7543" s="9">
        <v>0.432</v>
      </c>
      <c r="N7543" s="32">
        <f>IF('System Design'!$F$8=1,'Hourly Demand and Generation'!G7543*'System Design'!$F$21,IF('System Design'!$F$8=2,'Hourly Demand and Generation'!H7543*'System Design'!$F$21,IF('System Design'!$F$8=3,'Hourly Demand and Generation'!I7543*'System Design'!$F$21)))</f>
        <v>0</v>
      </c>
      <c r="O7543" s="32">
        <f>IF('System Design'!$F$8=1,'Hourly Demand and Generation'!J7543*'System Design'!$F$22,IF('System Design'!$F$8=2,'Hourly Demand and Generation'!K7543*'System Design'!$F$22,IF('System Design'!$F$8=3,'Hourly Demand and Generation'!L7543*'System Design'!$F$22)))</f>
        <v>1080</v>
      </c>
      <c r="Q7543" s="32">
        <f t="shared" si="1676"/>
        <v>0</v>
      </c>
      <c r="R7543" s="32">
        <f t="shared" si="1681"/>
        <v>5400</v>
      </c>
      <c r="S7543" s="32">
        <f t="shared" si="1682"/>
        <v>0</v>
      </c>
      <c r="T7543" s="32">
        <f t="shared" si="1683"/>
        <v>21600</v>
      </c>
      <c r="U7543" s="32">
        <f t="shared" si="1684"/>
        <v>0</v>
      </c>
      <c r="V7543" s="32">
        <f t="shared" si="1677"/>
        <v>787.5</v>
      </c>
      <c r="W7543" s="32">
        <f t="shared" si="1685"/>
        <v>787.5</v>
      </c>
      <c r="X7543" s="32">
        <f t="shared" si="1686"/>
        <v>787.5</v>
      </c>
    </row>
    <row r="7544" spans="1:24" x14ac:dyDescent="0.25">
      <c r="A7544" s="2"/>
      <c r="B7544" s="2" t="s">
        <v>12</v>
      </c>
      <c r="C7544" s="2">
        <f t="shared" si="1689"/>
        <v>315</v>
      </c>
      <c r="D7544" s="2">
        <f t="shared" si="1690"/>
        <v>4</v>
      </c>
      <c r="E7544" s="2">
        <f t="shared" si="1680"/>
        <v>7540</v>
      </c>
      <c r="F7544" s="11">
        <v>351</v>
      </c>
      <c r="G7544" s="9">
        <v>0</v>
      </c>
      <c r="H7544" s="9">
        <v>0</v>
      </c>
      <c r="I7544" s="9">
        <v>0</v>
      </c>
      <c r="J7544" s="9">
        <v>0.30773042479684198</v>
      </c>
      <c r="K7544" s="9">
        <v>0.30773042479684198</v>
      </c>
      <c r="L7544" s="9">
        <v>0.48</v>
      </c>
      <c r="N7544" s="32">
        <f>IF('System Design'!$F$8=1,'Hourly Demand and Generation'!G7544*'System Design'!$F$21,IF('System Design'!$F$8=2,'Hourly Demand and Generation'!H7544*'System Design'!$F$21,IF('System Design'!$F$8=3,'Hourly Demand and Generation'!I7544*'System Design'!$F$21)))</f>
        <v>0</v>
      </c>
      <c r="O7544" s="32">
        <f>IF('System Design'!$F$8=1,'Hourly Demand and Generation'!J7544*'System Design'!$F$22,IF('System Design'!$F$8=2,'Hourly Demand and Generation'!K7544*'System Design'!$F$22,IF('System Design'!$F$8=3,'Hourly Demand and Generation'!L7544*'System Design'!$F$22)))</f>
        <v>1200</v>
      </c>
      <c r="Q7544" s="32">
        <f t="shared" si="1676"/>
        <v>0</v>
      </c>
      <c r="R7544" s="32">
        <f t="shared" si="1681"/>
        <v>5400</v>
      </c>
      <c r="S7544" s="32">
        <f t="shared" si="1682"/>
        <v>0</v>
      </c>
      <c r="T7544" s="32">
        <f t="shared" si="1683"/>
        <v>21600</v>
      </c>
      <c r="U7544" s="32">
        <f t="shared" si="1684"/>
        <v>0</v>
      </c>
      <c r="V7544" s="32">
        <f t="shared" si="1677"/>
        <v>849</v>
      </c>
      <c r="W7544" s="32">
        <f t="shared" si="1685"/>
        <v>849</v>
      </c>
      <c r="X7544" s="32">
        <f t="shared" si="1686"/>
        <v>849</v>
      </c>
    </row>
    <row r="7545" spans="1:24" x14ac:dyDescent="0.25">
      <c r="A7545" s="2"/>
      <c r="B7545" s="2" t="s">
        <v>12</v>
      </c>
      <c r="C7545" s="2">
        <f t="shared" si="1689"/>
        <v>315</v>
      </c>
      <c r="D7545" s="2">
        <f t="shared" si="1690"/>
        <v>5</v>
      </c>
      <c r="E7545" s="2">
        <f t="shared" si="1680"/>
        <v>7541</v>
      </c>
      <c r="F7545" s="11">
        <v>380.25</v>
      </c>
      <c r="G7545" s="9">
        <v>0</v>
      </c>
      <c r="H7545" s="9">
        <v>0.02</v>
      </c>
      <c r="I7545" s="9">
        <v>0.04</v>
      </c>
      <c r="J7545" s="9">
        <v>0.24618433983747401</v>
      </c>
      <c r="K7545" s="9">
        <v>0.24618433983747401</v>
      </c>
      <c r="L7545" s="9">
        <v>0.38400000000000001</v>
      </c>
      <c r="N7545" s="32">
        <f>IF('System Design'!$F$8=1,'Hourly Demand and Generation'!G7545*'System Design'!$F$21,IF('System Design'!$F$8=2,'Hourly Demand and Generation'!H7545*'System Design'!$F$21,IF('System Design'!$F$8=3,'Hourly Demand and Generation'!I7545*'System Design'!$F$21)))</f>
        <v>20</v>
      </c>
      <c r="O7545" s="32">
        <f>IF('System Design'!$F$8=1,'Hourly Demand and Generation'!J7545*'System Design'!$F$22,IF('System Design'!$F$8=2,'Hourly Demand and Generation'!K7545*'System Design'!$F$22,IF('System Design'!$F$8=3,'Hourly Demand and Generation'!L7545*'System Design'!$F$22)))</f>
        <v>960</v>
      </c>
      <c r="Q7545" s="32">
        <f t="shared" si="1676"/>
        <v>0</v>
      </c>
      <c r="R7545" s="32">
        <f t="shared" si="1681"/>
        <v>5400</v>
      </c>
      <c r="S7545" s="32">
        <f t="shared" si="1682"/>
        <v>0</v>
      </c>
      <c r="T7545" s="32">
        <f t="shared" si="1683"/>
        <v>21600</v>
      </c>
      <c r="U7545" s="32">
        <f t="shared" si="1684"/>
        <v>0</v>
      </c>
      <c r="V7545" s="32">
        <f t="shared" si="1677"/>
        <v>599.75</v>
      </c>
      <c r="W7545" s="32">
        <f t="shared" si="1685"/>
        <v>599.75</v>
      </c>
      <c r="X7545" s="32">
        <f t="shared" si="1686"/>
        <v>599.75</v>
      </c>
    </row>
    <row r="7546" spans="1:24" x14ac:dyDescent="0.25">
      <c r="A7546" s="2"/>
      <c r="B7546" s="2" t="s">
        <v>12</v>
      </c>
      <c r="C7546" s="2">
        <f t="shared" si="1689"/>
        <v>315</v>
      </c>
      <c r="D7546" s="2">
        <f t="shared" si="1690"/>
        <v>6</v>
      </c>
      <c r="E7546" s="2">
        <f t="shared" si="1680"/>
        <v>7542</v>
      </c>
      <c r="F7546" s="11">
        <v>409.5</v>
      </c>
      <c r="G7546" s="9">
        <v>0.04</v>
      </c>
      <c r="H7546" s="9">
        <v>6.25E-2</v>
      </c>
      <c r="I7546" s="9">
        <v>8.5000000000000006E-2</v>
      </c>
      <c r="J7546" s="9">
        <v>0.24618433983747401</v>
      </c>
      <c r="K7546" s="9">
        <v>0.24618433983747401</v>
      </c>
      <c r="L7546" s="9">
        <v>0.38400000000000001</v>
      </c>
      <c r="N7546" s="32">
        <f>IF('System Design'!$F$8=1,'Hourly Demand and Generation'!G7546*'System Design'!$F$21,IF('System Design'!$F$8=2,'Hourly Demand and Generation'!H7546*'System Design'!$F$21,IF('System Design'!$F$8=3,'Hourly Demand and Generation'!I7546*'System Design'!$F$21)))</f>
        <v>42.5</v>
      </c>
      <c r="O7546" s="32">
        <f>IF('System Design'!$F$8=1,'Hourly Demand and Generation'!J7546*'System Design'!$F$22,IF('System Design'!$F$8=2,'Hourly Demand and Generation'!K7546*'System Design'!$F$22,IF('System Design'!$F$8=3,'Hourly Demand and Generation'!L7546*'System Design'!$F$22)))</f>
        <v>960</v>
      </c>
      <c r="Q7546" s="32">
        <f t="shared" si="1676"/>
        <v>0</v>
      </c>
      <c r="R7546" s="32">
        <f t="shared" si="1681"/>
        <v>5400</v>
      </c>
      <c r="S7546" s="32">
        <f t="shared" si="1682"/>
        <v>0</v>
      </c>
      <c r="T7546" s="32">
        <f t="shared" si="1683"/>
        <v>21600</v>
      </c>
      <c r="U7546" s="32">
        <f t="shared" si="1684"/>
        <v>0</v>
      </c>
      <c r="V7546" s="32">
        <f t="shared" si="1677"/>
        <v>593</v>
      </c>
      <c r="W7546" s="32">
        <f t="shared" si="1685"/>
        <v>593</v>
      </c>
      <c r="X7546" s="32">
        <f t="shared" si="1686"/>
        <v>593</v>
      </c>
    </row>
    <row r="7547" spans="1:24" x14ac:dyDescent="0.25">
      <c r="A7547" s="2"/>
      <c r="B7547" s="2" t="s">
        <v>12</v>
      </c>
      <c r="C7547" s="2">
        <f t="shared" si="1689"/>
        <v>315</v>
      </c>
      <c r="D7547" s="2">
        <f t="shared" si="1690"/>
        <v>7</v>
      </c>
      <c r="E7547" s="2">
        <f t="shared" si="1680"/>
        <v>7543</v>
      </c>
      <c r="F7547" s="11">
        <v>438.75</v>
      </c>
      <c r="G7547" s="9">
        <v>8.5000000000000006E-2</v>
      </c>
      <c r="H7547" s="9">
        <v>0.105</v>
      </c>
      <c r="I7547" s="9">
        <v>0.125</v>
      </c>
      <c r="J7547" s="9">
        <v>0.276957382317158</v>
      </c>
      <c r="K7547" s="9">
        <v>0.276957382317158</v>
      </c>
      <c r="L7547" s="9">
        <v>0.432</v>
      </c>
      <c r="N7547" s="32">
        <f>IF('System Design'!$F$8=1,'Hourly Demand and Generation'!G7547*'System Design'!$F$21,IF('System Design'!$F$8=2,'Hourly Demand and Generation'!H7547*'System Design'!$F$21,IF('System Design'!$F$8=3,'Hourly Demand and Generation'!I7547*'System Design'!$F$21)))</f>
        <v>62.5</v>
      </c>
      <c r="O7547" s="32">
        <f>IF('System Design'!$F$8=1,'Hourly Demand and Generation'!J7547*'System Design'!$F$22,IF('System Design'!$F$8=2,'Hourly Demand and Generation'!K7547*'System Design'!$F$22,IF('System Design'!$F$8=3,'Hourly Demand and Generation'!L7547*'System Design'!$F$22)))</f>
        <v>1080</v>
      </c>
      <c r="Q7547" s="32">
        <f t="shared" si="1676"/>
        <v>0</v>
      </c>
      <c r="R7547" s="32">
        <f t="shared" si="1681"/>
        <v>5400</v>
      </c>
      <c r="S7547" s="32">
        <f t="shared" si="1682"/>
        <v>0</v>
      </c>
      <c r="T7547" s="32">
        <f t="shared" si="1683"/>
        <v>21600</v>
      </c>
      <c r="U7547" s="32">
        <f t="shared" si="1684"/>
        <v>0</v>
      </c>
      <c r="V7547" s="32">
        <f t="shared" si="1677"/>
        <v>703.75</v>
      </c>
      <c r="W7547" s="32">
        <f t="shared" si="1685"/>
        <v>703.75</v>
      </c>
      <c r="X7547" s="32">
        <f t="shared" si="1686"/>
        <v>703.75</v>
      </c>
    </row>
    <row r="7548" spans="1:24" x14ac:dyDescent="0.25">
      <c r="A7548" s="2"/>
      <c r="B7548" s="2" t="s">
        <v>12</v>
      </c>
      <c r="C7548" s="2">
        <f t="shared" si="1689"/>
        <v>315</v>
      </c>
      <c r="D7548" s="2">
        <f t="shared" si="1690"/>
        <v>8</v>
      </c>
      <c r="E7548" s="2">
        <f t="shared" si="1680"/>
        <v>7544</v>
      </c>
      <c r="F7548" s="11">
        <v>468</v>
      </c>
      <c r="G7548" s="9">
        <v>0.16500000000000001</v>
      </c>
      <c r="H7548" s="9">
        <v>0.1875</v>
      </c>
      <c r="I7548" s="9">
        <v>0.21</v>
      </c>
      <c r="J7548" s="9">
        <v>0.276957382317158</v>
      </c>
      <c r="K7548" s="9">
        <v>0.276957382317158</v>
      </c>
      <c r="L7548" s="9">
        <v>0.432</v>
      </c>
      <c r="N7548" s="32">
        <f>IF('System Design'!$F$8=1,'Hourly Demand and Generation'!G7548*'System Design'!$F$21,IF('System Design'!$F$8=2,'Hourly Demand and Generation'!H7548*'System Design'!$F$21,IF('System Design'!$F$8=3,'Hourly Demand and Generation'!I7548*'System Design'!$F$21)))</f>
        <v>105</v>
      </c>
      <c r="O7548" s="32">
        <f>IF('System Design'!$F$8=1,'Hourly Demand and Generation'!J7548*'System Design'!$F$22,IF('System Design'!$F$8=2,'Hourly Demand and Generation'!K7548*'System Design'!$F$22,IF('System Design'!$F$8=3,'Hourly Demand and Generation'!L7548*'System Design'!$F$22)))</f>
        <v>1080</v>
      </c>
      <c r="Q7548" s="32">
        <f t="shared" si="1676"/>
        <v>0</v>
      </c>
      <c r="R7548" s="32">
        <f t="shared" si="1681"/>
        <v>5400</v>
      </c>
      <c r="S7548" s="32">
        <f t="shared" si="1682"/>
        <v>0</v>
      </c>
      <c r="T7548" s="32">
        <f t="shared" si="1683"/>
        <v>21600</v>
      </c>
      <c r="U7548" s="32">
        <f t="shared" si="1684"/>
        <v>0</v>
      </c>
      <c r="V7548" s="32">
        <f t="shared" si="1677"/>
        <v>717</v>
      </c>
      <c r="W7548" s="32">
        <f t="shared" si="1685"/>
        <v>717</v>
      </c>
      <c r="X7548" s="32">
        <f t="shared" si="1686"/>
        <v>717</v>
      </c>
    </row>
    <row r="7549" spans="1:24" x14ac:dyDescent="0.25">
      <c r="A7549" s="2"/>
      <c r="B7549" s="2" t="s">
        <v>12</v>
      </c>
      <c r="C7549" s="2">
        <f t="shared" si="1689"/>
        <v>315</v>
      </c>
      <c r="D7549" s="2">
        <f t="shared" si="1690"/>
        <v>9</v>
      </c>
      <c r="E7549" s="2">
        <f t="shared" si="1680"/>
        <v>7545</v>
      </c>
      <c r="F7549" s="11">
        <v>468</v>
      </c>
      <c r="G7549" s="9">
        <v>0.25</v>
      </c>
      <c r="H7549" s="9">
        <v>0.27</v>
      </c>
      <c r="I7549" s="9">
        <v>0.28999999999999998</v>
      </c>
      <c r="J7549" s="9">
        <v>0.24618433983747401</v>
      </c>
      <c r="K7549" s="9">
        <v>0.24618433983747401</v>
      </c>
      <c r="L7549" s="9">
        <v>0.38400000000000001</v>
      </c>
      <c r="N7549" s="32">
        <f>IF('System Design'!$F$8=1,'Hourly Demand and Generation'!G7549*'System Design'!$F$21,IF('System Design'!$F$8=2,'Hourly Demand and Generation'!H7549*'System Design'!$F$21,IF('System Design'!$F$8=3,'Hourly Demand and Generation'!I7549*'System Design'!$F$21)))</f>
        <v>145</v>
      </c>
      <c r="O7549" s="32">
        <f>IF('System Design'!$F$8=1,'Hourly Demand and Generation'!J7549*'System Design'!$F$22,IF('System Design'!$F$8=2,'Hourly Demand and Generation'!K7549*'System Design'!$F$22,IF('System Design'!$F$8=3,'Hourly Demand and Generation'!L7549*'System Design'!$F$22)))</f>
        <v>960</v>
      </c>
      <c r="Q7549" s="32">
        <f t="shared" si="1676"/>
        <v>0</v>
      </c>
      <c r="R7549" s="32">
        <f t="shared" si="1681"/>
        <v>5400</v>
      </c>
      <c r="S7549" s="32">
        <f t="shared" si="1682"/>
        <v>0</v>
      </c>
      <c r="T7549" s="32">
        <f t="shared" si="1683"/>
        <v>21600</v>
      </c>
      <c r="U7549" s="32">
        <f t="shared" si="1684"/>
        <v>0</v>
      </c>
      <c r="V7549" s="32">
        <f t="shared" si="1677"/>
        <v>637</v>
      </c>
      <c r="W7549" s="32">
        <f t="shared" si="1685"/>
        <v>637</v>
      </c>
      <c r="X7549" s="32">
        <f t="shared" si="1686"/>
        <v>637</v>
      </c>
    </row>
    <row r="7550" spans="1:24" x14ac:dyDescent="0.25">
      <c r="A7550" s="2"/>
      <c r="B7550" s="2" t="s">
        <v>12</v>
      </c>
      <c r="C7550" s="2">
        <f t="shared" si="1689"/>
        <v>315</v>
      </c>
      <c r="D7550" s="2">
        <f t="shared" si="1690"/>
        <v>10</v>
      </c>
      <c r="E7550" s="2">
        <f t="shared" si="1680"/>
        <v>7546</v>
      </c>
      <c r="F7550" s="11">
        <v>456.3</v>
      </c>
      <c r="G7550" s="9">
        <v>0.33500000000000002</v>
      </c>
      <c r="H7550" s="9">
        <v>0.35499999999999998</v>
      </c>
      <c r="I7550" s="9">
        <v>0.375</v>
      </c>
      <c r="J7550" s="9">
        <v>0.276957382317158</v>
      </c>
      <c r="K7550" s="9">
        <v>0.276957382317158</v>
      </c>
      <c r="L7550" s="9">
        <v>0.432</v>
      </c>
      <c r="N7550" s="32">
        <f>IF('System Design'!$F$8=1,'Hourly Demand and Generation'!G7550*'System Design'!$F$21,IF('System Design'!$F$8=2,'Hourly Demand and Generation'!H7550*'System Design'!$F$21,IF('System Design'!$F$8=3,'Hourly Demand and Generation'!I7550*'System Design'!$F$21)))</f>
        <v>187.5</v>
      </c>
      <c r="O7550" s="32">
        <f>IF('System Design'!$F$8=1,'Hourly Demand and Generation'!J7550*'System Design'!$F$22,IF('System Design'!$F$8=2,'Hourly Demand and Generation'!K7550*'System Design'!$F$22,IF('System Design'!$F$8=3,'Hourly Demand and Generation'!L7550*'System Design'!$F$22)))</f>
        <v>1080</v>
      </c>
      <c r="Q7550" s="32">
        <f t="shared" si="1676"/>
        <v>0</v>
      </c>
      <c r="R7550" s="32">
        <f t="shared" si="1681"/>
        <v>5400</v>
      </c>
      <c r="S7550" s="32">
        <f t="shared" si="1682"/>
        <v>0</v>
      </c>
      <c r="T7550" s="32">
        <f t="shared" si="1683"/>
        <v>21600</v>
      </c>
      <c r="U7550" s="32">
        <f t="shared" si="1684"/>
        <v>0</v>
      </c>
      <c r="V7550" s="32">
        <f t="shared" si="1677"/>
        <v>811.2</v>
      </c>
      <c r="W7550" s="32">
        <f t="shared" si="1685"/>
        <v>811.2</v>
      </c>
      <c r="X7550" s="32">
        <f t="shared" si="1686"/>
        <v>811.2</v>
      </c>
    </row>
    <row r="7551" spans="1:24" x14ac:dyDescent="0.25">
      <c r="A7551" s="2"/>
      <c r="B7551" s="2" t="s">
        <v>12</v>
      </c>
      <c r="C7551" s="2">
        <f t="shared" si="1689"/>
        <v>315</v>
      </c>
      <c r="D7551" s="2">
        <f t="shared" si="1690"/>
        <v>11</v>
      </c>
      <c r="E7551" s="2">
        <f t="shared" si="1680"/>
        <v>7547</v>
      </c>
      <c r="F7551" s="11">
        <v>450.45</v>
      </c>
      <c r="G7551" s="9">
        <v>0.41499999999999998</v>
      </c>
      <c r="H7551" s="9">
        <v>0.4375</v>
      </c>
      <c r="I7551" s="9">
        <v>0.46</v>
      </c>
      <c r="J7551" s="9">
        <v>0.24618433983747401</v>
      </c>
      <c r="K7551" s="9">
        <v>0.24618433983747401</v>
      </c>
      <c r="L7551" s="9">
        <v>0.38400000000000001</v>
      </c>
      <c r="N7551" s="32">
        <f>IF('System Design'!$F$8=1,'Hourly Demand and Generation'!G7551*'System Design'!$F$21,IF('System Design'!$F$8=2,'Hourly Demand and Generation'!H7551*'System Design'!$F$21,IF('System Design'!$F$8=3,'Hourly Demand and Generation'!I7551*'System Design'!$F$21)))</f>
        <v>230</v>
      </c>
      <c r="O7551" s="32">
        <f>IF('System Design'!$F$8=1,'Hourly Demand and Generation'!J7551*'System Design'!$F$22,IF('System Design'!$F$8=2,'Hourly Demand and Generation'!K7551*'System Design'!$F$22,IF('System Design'!$F$8=3,'Hourly Demand and Generation'!L7551*'System Design'!$F$22)))</f>
        <v>960</v>
      </c>
      <c r="Q7551" s="32">
        <f t="shared" si="1676"/>
        <v>0</v>
      </c>
      <c r="R7551" s="32">
        <f t="shared" si="1681"/>
        <v>5400</v>
      </c>
      <c r="S7551" s="32">
        <f t="shared" si="1682"/>
        <v>0</v>
      </c>
      <c r="T7551" s="32">
        <f t="shared" si="1683"/>
        <v>21600</v>
      </c>
      <c r="U7551" s="32">
        <f t="shared" si="1684"/>
        <v>0</v>
      </c>
      <c r="V7551" s="32">
        <f t="shared" si="1677"/>
        <v>739.55</v>
      </c>
      <c r="W7551" s="32">
        <f t="shared" si="1685"/>
        <v>739.55</v>
      </c>
      <c r="X7551" s="32">
        <f t="shared" si="1686"/>
        <v>739.55</v>
      </c>
    </row>
    <row r="7552" spans="1:24" x14ac:dyDescent="0.25">
      <c r="A7552" s="2"/>
      <c r="B7552" s="2" t="s">
        <v>12</v>
      </c>
      <c r="C7552" s="2">
        <f t="shared" si="1689"/>
        <v>315</v>
      </c>
      <c r="D7552" s="2">
        <f t="shared" si="1690"/>
        <v>12</v>
      </c>
      <c r="E7552" s="2">
        <f t="shared" si="1680"/>
        <v>7548</v>
      </c>
      <c r="F7552" s="11">
        <v>450.45</v>
      </c>
      <c r="G7552" s="9">
        <v>0.5</v>
      </c>
      <c r="H7552" s="9">
        <v>0.5</v>
      </c>
      <c r="I7552" s="9">
        <v>0.5</v>
      </c>
      <c r="J7552" s="9">
        <v>0.23079781859763099</v>
      </c>
      <c r="K7552" s="9">
        <v>0.23079781859763099</v>
      </c>
      <c r="L7552" s="9">
        <v>0.36</v>
      </c>
      <c r="N7552" s="32">
        <f>IF('System Design'!$F$8=1,'Hourly Demand and Generation'!G7552*'System Design'!$F$21,IF('System Design'!$F$8=2,'Hourly Demand and Generation'!H7552*'System Design'!$F$21,IF('System Design'!$F$8=3,'Hourly Demand and Generation'!I7552*'System Design'!$F$21)))</f>
        <v>250</v>
      </c>
      <c r="O7552" s="32">
        <f>IF('System Design'!$F$8=1,'Hourly Demand and Generation'!J7552*'System Design'!$F$22,IF('System Design'!$F$8=2,'Hourly Demand and Generation'!K7552*'System Design'!$F$22,IF('System Design'!$F$8=3,'Hourly Demand and Generation'!L7552*'System Design'!$F$22)))</f>
        <v>900</v>
      </c>
      <c r="Q7552" s="32">
        <f t="shared" si="1676"/>
        <v>0</v>
      </c>
      <c r="R7552" s="32">
        <f t="shared" si="1681"/>
        <v>5400</v>
      </c>
      <c r="S7552" s="32">
        <f t="shared" si="1682"/>
        <v>0</v>
      </c>
      <c r="T7552" s="32">
        <f t="shared" si="1683"/>
        <v>21600</v>
      </c>
      <c r="U7552" s="32">
        <f t="shared" si="1684"/>
        <v>0</v>
      </c>
      <c r="V7552" s="32">
        <f t="shared" si="1677"/>
        <v>699.55</v>
      </c>
      <c r="W7552" s="32">
        <f t="shared" si="1685"/>
        <v>699.55</v>
      </c>
      <c r="X7552" s="32">
        <f t="shared" si="1686"/>
        <v>699.55</v>
      </c>
    </row>
    <row r="7553" spans="1:24" x14ac:dyDescent="0.25">
      <c r="A7553" s="2"/>
      <c r="B7553" s="2" t="s">
        <v>12</v>
      </c>
      <c r="C7553" s="2">
        <f t="shared" si="1689"/>
        <v>315</v>
      </c>
      <c r="D7553" s="2">
        <f t="shared" si="1690"/>
        <v>13</v>
      </c>
      <c r="E7553" s="2">
        <f t="shared" si="1680"/>
        <v>7549</v>
      </c>
      <c r="F7553" s="11">
        <v>468</v>
      </c>
      <c r="G7553" s="9">
        <v>0.41499999999999998</v>
      </c>
      <c r="H7553" s="9">
        <v>0.4375</v>
      </c>
      <c r="I7553" s="9">
        <v>0.46</v>
      </c>
      <c r="J7553" s="9">
        <v>0.24618433983747401</v>
      </c>
      <c r="K7553" s="9">
        <v>0.24618433983747401</v>
      </c>
      <c r="L7553" s="9">
        <v>0.38400000000000001</v>
      </c>
      <c r="N7553" s="32">
        <f>IF('System Design'!$F$8=1,'Hourly Demand and Generation'!G7553*'System Design'!$F$21,IF('System Design'!$F$8=2,'Hourly Demand and Generation'!H7553*'System Design'!$F$21,IF('System Design'!$F$8=3,'Hourly Demand and Generation'!I7553*'System Design'!$F$21)))</f>
        <v>230</v>
      </c>
      <c r="O7553" s="32">
        <f>IF('System Design'!$F$8=1,'Hourly Demand and Generation'!J7553*'System Design'!$F$22,IF('System Design'!$F$8=2,'Hourly Demand and Generation'!K7553*'System Design'!$F$22,IF('System Design'!$F$8=3,'Hourly Demand and Generation'!L7553*'System Design'!$F$22)))</f>
        <v>960</v>
      </c>
      <c r="Q7553" s="32">
        <f t="shared" si="1676"/>
        <v>0</v>
      </c>
      <c r="R7553" s="32">
        <f t="shared" si="1681"/>
        <v>5400</v>
      </c>
      <c r="S7553" s="32">
        <f t="shared" si="1682"/>
        <v>0</v>
      </c>
      <c r="T7553" s="32">
        <f t="shared" si="1683"/>
        <v>21600</v>
      </c>
      <c r="U7553" s="32">
        <f t="shared" si="1684"/>
        <v>0</v>
      </c>
      <c r="V7553" s="32">
        <f t="shared" si="1677"/>
        <v>722</v>
      </c>
      <c r="W7553" s="32">
        <f t="shared" si="1685"/>
        <v>722</v>
      </c>
      <c r="X7553" s="32">
        <f t="shared" si="1686"/>
        <v>722</v>
      </c>
    </row>
    <row r="7554" spans="1:24" x14ac:dyDescent="0.25">
      <c r="A7554" s="2"/>
      <c r="B7554" s="2" t="s">
        <v>12</v>
      </c>
      <c r="C7554" s="2">
        <f t="shared" si="1689"/>
        <v>315</v>
      </c>
      <c r="D7554" s="2">
        <f t="shared" si="1690"/>
        <v>14</v>
      </c>
      <c r="E7554" s="2">
        <f t="shared" si="1680"/>
        <v>7550</v>
      </c>
      <c r="F7554" s="11">
        <v>468</v>
      </c>
      <c r="G7554" s="9">
        <v>0.33500000000000002</v>
      </c>
      <c r="H7554" s="9">
        <v>0.35499999999999998</v>
      </c>
      <c r="I7554" s="9">
        <v>0.375</v>
      </c>
      <c r="J7554" s="9">
        <v>0.26157086107731597</v>
      </c>
      <c r="K7554" s="9">
        <v>0.26157086107731597</v>
      </c>
      <c r="L7554" s="9">
        <v>0.40799999999999997</v>
      </c>
      <c r="N7554" s="32">
        <f>IF('System Design'!$F$8=1,'Hourly Demand and Generation'!G7554*'System Design'!$F$21,IF('System Design'!$F$8=2,'Hourly Demand and Generation'!H7554*'System Design'!$F$21,IF('System Design'!$F$8=3,'Hourly Demand and Generation'!I7554*'System Design'!$F$21)))</f>
        <v>187.5</v>
      </c>
      <c r="O7554" s="32">
        <f>IF('System Design'!$F$8=1,'Hourly Demand and Generation'!J7554*'System Design'!$F$22,IF('System Design'!$F$8=2,'Hourly Demand and Generation'!K7554*'System Design'!$F$22,IF('System Design'!$F$8=3,'Hourly Demand and Generation'!L7554*'System Design'!$F$22)))</f>
        <v>1019.9999999999999</v>
      </c>
      <c r="Q7554" s="32">
        <f t="shared" si="1676"/>
        <v>0</v>
      </c>
      <c r="R7554" s="32">
        <f t="shared" si="1681"/>
        <v>5400</v>
      </c>
      <c r="S7554" s="32">
        <f t="shared" si="1682"/>
        <v>0</v>
      </c>
      <c r="T7554" s="32">
        <f t="shared" si="1683"/>
        <v>21600</v>
      </c>
      <c r="U7554" s="32">
        <f t="shared" si="1684"/>
        <v>0</v>
      </c>
      <c r="V7554" s="32">
        <f t="shared" si="1677"/>
        <v>739.5</v>
      </c>
      <c r="W7554" s="32">
        <f t="shared" si="1685"/>
        <v>739.5</v>
      </c>
      <c r="X7554" s="32">
        <f t="shared" si="1686"/>
        <v>739.5</v>
      </c>
    </row>
    <row r="7555" spans="1:24" x14ac:dyDescent="0.25">
      <c r="A7555" s="2"/>
      <c r="B7555" s="2" t="s">
        <v>12</v>
      </c>
      <c r="C7555" s="2">
        <f t="shared" si="1689"/>
        <v>315</v>
      </c>
      <c r="D7555" s="2">
        <f t="shared" si="1690"/>
        <v>15</v>
      </c>
      <c r="E7555" s="2">
        <f t="shared" si="1680"/>
        <v>7551</v>
      </c>
      <c r="F7555" s="11">
        <v>497.25</v>
      </c>
      <c r="G7555" s="9">
        <v>0.25</v>
      </c>
      <c r="H7555" s="9">
        <v>0.27</v>
      </c>
      <c r="I7555" s="9">
        <v>0.28999999999999998</v>
      </c>
      <c r="J7555" s="9">
        <v>0.276957382317158</v>
      </c>
      <c r="K7555" s="9">
        <v>0.276957382317158</v>
      </c>
      <c r="L7555" s="9">
        <v>0.432</v>
      </c>
      <c r="N7555" s="32">
        <f>IF('System Design'!$F$8=1,'Hourly Demand and Generation'!G7555*'System Design'!$F$21,IF('System Design'!$F$8=2,'Hourly Demand and Generation'!H7555*'System Design'!$F$21,IF('System Design'!$F$8=3,'Hourly Demand and Generation'!I7555*'System Design'!$F$21)))</f>
        <v>145</v>
      </c>
      <c r="O7555" s="32">
        <f>IF('System Design'!$F$8=1,'Hourly Demand and Generation'!J7555*'System Design'!$F$22,IF('System Design'!$F$8=2,'Hourly Demand and Generation'!K7555*'System Design'!$F$22,IF('System Design'!$F$8=3,'Hourly Demand and Generation'!L7555*'System Design'!$F$22)))</f>
        <v>1080</v>
      </c>
      <c r="Q7555" s="32">
        <f t="shared" si="1676"/>
        <v>0</v>
      </c>
      <c r="R7555" s="32">
        <f t="shared" si="1681"/>
        <v>5400</v>
      </c>
      <c r="S7555" s="32">
        <f t="shared" si="1682"/>
        <v>0</v>
      </c>
      <c r="T7555" s="32">
        <f t="shared" si="1683"/>
        <v>21600</v>
      </c>
      <c r="U7555" s="32">
        <f t="shared" si="1684"/>
        <v>0</v>
      </c>
      <c r="V7555" s="32">
        <f t="shared" si="1677"/>
        <v>727.75</v>
      </c>
      <c r="W7555" s="32">
        <f t="shared" si="1685"/>
        <v>727.75</v>
      </c>
      <c r="X7555" s="32">
        <f t="shared" si="1686"/>
        <v>727.75</v>
      </c>
    </row>
    <row r="7556" spans="1:24" x14ac:dyDescent="0.25">
      <c r="A7556" s="2"/>
      <c r="B7556" s="2" t="s">
        <v>12</v>
      </c>
      <c r="C7556" s="2">
        <f t="shared" si="1689"/>
        <v>315</v>
      </c>
      <c r="D7556" s="2">
        <f t="shared" si="1690"/>
        <v>16</v>
      </c>
      <c r="E7556" s="2">
        <f t="shared" si="1680"/>
        <v>7552</v>
      </c>
      <c r="F7556" s="11">
        <v>526.5</v>
      </c>
      <c r="G7556" s="9">
        <v>0.16500000000000001</v>
      </c>
      <c r="H7556" s="9">
        <v>0.1875</v>
      </c>
      <c r="I7556" s="9">
        <v>0.21</v>
      </c>
      <c r="J7556" s="9">
        <v>0.276957382317158</v>
      </c>
      <c r="K7556" s="9">
        <v>0.276957382317158</v>
      </c>
      <c r="L7556" s="9">
        <v>0.432</v>
      </c>
      <c r="N7556" s="32">
        <f>IF('System Design'!$F$8=1,'Hourly Demand and Generation'!G7556*'System Design'!$F$21,IF('System Design'!$F$8=2,'Hourly Demand and Generation'!H7556*'System Design'!$F$21,IF('System Design'!$F$8=3,'Hourly Demand and Generation'!I7556*'System Design'!$F$21)))</f>
        <v>105</v>
      </c>
      <c r="O7556" s="32">
        <f>IF('System Design'!$F$8=1,'Hourly Demand and Generation'!J7556*'System Design'!$F$22,IF('System Design'!$F$8=2,'Hourly Demand and Generation'!K7556*'System Design'!$F$22,IF('System Design'!$F$8=3,'Hourly Demand and Generation'!L7556*'System Design'!$F$22)))</f>
        <v>1080</v>
      </c>
      <c r="Q7556" s="32">
        <f t="shared" si="1676"/>
        <v>0</v>
      </c>
      <c r="R7556" s="32">
        <f t="shared" si="1681"/>
        <v>5400</v>
      </c>
      <c r="S7556" s="32">
        <f t="shared" si="1682"/>
        <v>0</v>
      </c>
      <c r="T7556" s="32">
        <f t="shared" si="1683"/>
        <v>21600</v>
      </c>
      <c r="U7556" s="32">
        <f t="shared" si="1684"/>
        <v>0</v>
      </c>
      <c r="V7556" s="32">
        <f t="shared" si="1677"/>
        <v>658.5</v>
      </c>
      <c r="W7556" s="32">
        <f t="shared" si="1685"/>
        <v>658.5</v>
      </c>
      <c r="X7556" s="32">
        <f t="shared" si="1686"/>
        <v>658.5</v>
      </c>
    </row>
    <row r="7557" spans="1:24" x14ac:dyDescent="0.25">
      <c r="A7557" s="2"/>
      <c r="B7557" s="2" t="s">
        <v>12</v>
      </c>
      <c r="C7557" s="2">
        <f t="shared" si="1689"/>
        <v>315</v>
      </c>
      <c r="D7557" s="2">
        <f t="shared" si="1690"/>
        <v>17</v>
      </c>
      <c r="E7557" s="2">
        <f t="shared" si="1680"/>
        <v>7553</v>
      </c>
      <c r="F7557" s="11">
        <v>555.75</v>
      </c>
      <c r="G7557" s="9">
        <v>8.5000000000000006E-2</v>
      </c>
      <c r="H7557" s="9">
        <v>0.105</v>
      </c>
      <c r="I7557" s="9">
        <v>0.125</v>
      </c>
      <c r="J7557" s="9">
        <v>0.30773042479684198</v>
      </c>
      <c r="K7557" s="9">
        <v>0.30773042479684198</v>
      </c>
      <c r="L7557" s="9">
        <v>0.48</v>
      </c>
      <c r="N7557" s="32">
        <f>IF('System Design'!$F$8=1,'Hourly Demand and Generation'!G7557*'System Design'!$F$21,IF('System Design'!$F$8=2,'Hourly Demand and Generation'!H7557*'System Design'!$F$21,IF('System Design'!$F$8=3,'Hourly Demand and Generation'!I7557*'System Design'!$F$21)))</f>
        <v>62.5</v>
      </c>
      <c r="O7557" s="32">
        <f>IF('System Design'!$F$8=1,'Hourly Demand and Generation'!J7557*'System Design'!$F$22,IF('System Design'!$F$8=2,'Hourly Demand and Generation'!K7557*'System Design'!$F$22,IF('System Design'!$F$8=3,'Hourly Demand and Generation'!L7557*'System Design'!$F$22)))</f>
        <v>1200</v>
      </c>
      <c r="Q7557" s="32">
        <f t="shared" si="1676"/>
        <v>0</v>
      </c>
      <c r="R7557" s="32">
        <f t="shared" si="1681"/>
        <v>5400</v>
      </c>
      <c r="S7557" s="32">
        <f t="shared" si="1682"/>
        <v>0</v>
      </c>
      <c r="T7557" s="32">
        <f t="shared" si="1683"/>
        <v>21600</v>
      </c>
      <c r="U7557" s="32">
        <f t="shared" si="1684"/>
        <v>0</v>
      </c>
      <c r="V7557" s="32">
        <f t="shared" si="1677"/>
        <v>706.75</v>
      </c>
      <c r="W7557" s="32">
        <f t="shared" si="1685"/>
        <v>706.75</v>
      </c>
      <c r="X7557" s="32">
        <f t="shared" si="1686"/>
        <v>706.75</v>
      </c>
    </row>
    <row r="7558" spans="1:24" x14ac:dyDescent="0.25">
      <c r="A7558" s="2"/>
      <c r="B7558" s="2" t="s">
        <v>12</v>
      </c>
      <c r="C7558" s="2">
        <f t="shared" si="1689"/>
        <v>315</v>
      </c>
      <c r="D7558" s="2">
        <f t="shared" si="1690"/>
        <v>18</v>
      </c>
      <c r="E7558" s="2">
        <f t="shared" si="1680"/>
        <v>7554</v>
      </c>
      <c r="F7558" s="11">
        <v>585</v>
      </c>
      <c r="G7558" s="9">
        <v>0.04</v>
      </c>
      <c r="H7558" s="9">
        <v>6.25E-2</v>
      </c>
      <c r="I7558" s="9">
        <v>8.5000000000000006E-2</v>
      </c>
      <c r="J7558" s="9">
        <v>0.29234390355700002</v>
      </c>
      <c r="K7558" s="9">
        <v>0.29234390355700002</v>
      </c>
      <c r="L7558" s="9">
        <v>0.45600000000000002</v>
      </c>
      <c r="N7558" s="32">
        <f>IF('System Design'!$F$8=1,'Hourly Demand and Generation'!G7558*'System Design'!$F$21,IF('System Design'!$F$8=2,'Hourly Demand and Generation'!H7558*'System Design'!$F$21,IF('System Design'!$F$8=3,'Hourly Demand and Generation'!I7558*'System Design'!$F$21)))</f>
        <v>42.5</v>
      </c>
      <c r="O7558" s="32">
        <f>IF('System Design'!$F$8=1,'Hourly Demand and Generation'!J7558*'System Design'!$F$22,IF('System Design'!$F$8=2,'Hourly Demand and Generation'!K7558*'System Design'!$F$22,IF('System Design'!$F$8=3,'Hourly Demand and Generation'!L7558*'System Design'!$F$22)))</f>
        <v>1140</v>
      </c>
      <c r="Q7558" s="32">
        <f t="shared" ref="Q7558:Q7621" si="1691">IF(F7558-N7558-O7558&gt;0,F7558-N7558-O7558,0)</f>
        <v>0</v>
      </c>
      <c r="R7558" s="32">
        <f t="shared" si="1681"/>
        <v>5400</v>
      </c>
      <c r="S7558" s="32">
        <f t="shared" si="1682"/>
        <v>0</v>
      </c>
      <c r="T7558" s="32">
        <f t="shared" si="1683"/>
        <v>21600</v>
      </c>
      <c r="U7558" s="32">
        <f t="shared" si="1684"/>
        <v>0</v>
      </c>
      <c r="V7558" s="32">
        <f t="shared" ref="V7558:V7621" si="1692">IF(F7558-N7558-O7558&lt;0,N7558+O7558-F7558,0)</f>
        <v>597.5</v>
      </c>
      <c r="W7558" s="32">
        <f t="shared" si="1685"/>
        <v>597.5</v>
      </c>
      <c r="X7558" s="32">
        <f t="shared" si="1686"/>
        <v>597.5</v>
      </c>
    </row>
    <row r="7559" spans="1:24" x14ac:dyDescent="0.25">
      <c r="A7559" s="2"/>
      <c r="B7559" s="2" t="s">
        <v>12</v>
      </c>
      <c r="C7559" s="2">
        <f t="shared" si="1689"/>
        <v>315</v>
      </c>
      <c r="D7559" s="2">
        <f t="shared" si="1690"/>
        <v>19</v>
      </c>
      <c r="E7559" s="2">
        <f t="shared" ref="E7559:E7622" si="1693">E7558+1</f>
        <v>7555</v>
      </c>
      <c r="F7559" s="11">
        <v>567.45000000000005</v>
      </c>
      <c r="G7559" s="9">
        <v>0</v>
      </c>
      <c r="H7559" s="9">
        <v>0.02</v>
      </c>
      <c r="I7559" s="9">
        <v>0.04</v>
      </c>
      <c r="J7559" s="9">
        <v>0.276957382317158</v>
      </c>
      <c r="K7559" s="9">
        <v>0.276957382317158</v>
      </c>
      <c r="L7559" s="9">
        <v>0.432</v>
      </c>
      <c r="N7559" s="32">
        <f>IF('System Design'!$F$8=1,'Hourly Demand and Generation'!G7559*'System Design'!$F$21,IF('System Design'!$F$8=2,'Hourly Demand and Generation'!H7559*'System Design'!$F$21,IF('System Design'!$F$8=3,'Hourly Demand and Generation'!I7559*'System Design'!$F$21)))</f>
        <v>20</v>
      </c>
      <c r="O7559" s="32">
        <f>IF('System Design'!$F$8=1,'Hourly Demand and Generation'!J7559*'System Design'!$F$22,IF('System Design'!$F$8=2,'Hourly Demand and Generation'!K7559*'System Design'!$F$22,IF('System Design'!$F$8=3,'Hourly Demand and Generation'!L7559*'System Design'!$F$22)))</f>
        <v>1080</v>
      </c>
      <c r="Q7559" s="32">
        <f t="shared" si="1691"/>
        <v>0</v>
      </c>
      <c r="R7559" s="32">
        <f t="shared" ref="R7559:R7622" si="1694">IF($Q7559&lt;R7558+$V7559,IF(R7558+$V7559-$Q7559&gt;5400,5400,R7558+$V7559-$Q7559),0)</f>
        <v>5400</v>
      </c>
      <c r="S7559" s="32">
        <f t="shared" ref="S7559:S7622" si="1695">IF(R7559&gt;0,0,$Q7559+$V7559-R7558)</f>
        <v>0</v>
      </c>
      <c r="T7559" s="32">
        <f t="shared" ref="T7559:T7622" si="1696">IF($Q7559&lt;T7558+$V7559,IF(T7558+$V7559-$Q7559&gt;21600,21600,T7558+$V7559-$Q7559),0)</f>
        <v>21600</v>
      </c>
      <c r="U7559" s="32">
        <f t="shared" ref="U7559:U7622" si="1697">IF(T7559&gt;0,0,$Q7559+$V7559-T7558)</f>
        <v>0</v>
      </c>
      <c r="V7559" s="32">
        <f t="shared" si="1692"/>
        <v>532.54999999999995</v>
      </c>
      <c r="W7559" s="32">
        <f t="shared" ref="W7559:W7622" si="1698">IF(R7559=5400,$V7559-(R7559-R7558),0)</f>
        <v>532.54999999999995</v>
      </c>
      <c r="X7559" s="32">
        <f t="shared" ref="X7559:X7622" si="1699">IF(T7559=21600,$V7559-(T7559-T7558),0)</f>
        <v>532.54999999999995</v>
      </c>
    </row>
    <row r="7560" spans="1:24" x14ac:dyDescent="0.25">
      <c r="A7560" s="2"/>
      <c r="B7560" s="2" t="s">
        <v>12</v>
      </c>
      <c r="C7560" s="2">
        <f t="shared" si="1689"/>
        <v>315</v>
      </c>
      <c r="D7560" s="2">
        <f t="shared" si="1690"/>
        <v>20</v>
      </c>
      <c r="E7560" s="2">
        <f t="shared" si="1693"/>
        <v>7556</v>
      </c>
      <c r="F7560" s="11">
        <v>555.75</v>
      </c>
      <c r="G7560" s="9">
        <v>0</v>
      </c>
      <c r="H7560" s="9">
        <v>0</v>
      </c>
      <c r="I7560" s="9">
        <v>0</v>
      </c>
      <c r="J7560" s="9">
        <v>0.276957382317158</v>
      </c>
      <c r="K7560" s="9">
        <v>0.276957382317158</v>
      </c>
      <c r="L7560" s="9">
        <v>0.432</v>
      </c>
      <c r="N7560" s="32">
        <f>IF('System Design'!$F$8=1,'Hourly Demand and Generation'!G7560*'System Design'!$F$21,IF('System Design'!$F$8=2,'Hourly Demand and Generation'!H7560*'System Design'!$F$21,IF('System Design'!$F$8=3,'Hourly Demand and Generation'!I7560*'System Design'!$F$21)))</f>
        <v>0</v>
      </c>
      <c r="O7560" s="32">
        <f>IF('System Design'!$F$8=1,'Hourly Demand and Generation'!J7560*'System Design'!$F$22,IF('System Design'!$F$8=2,'Hourly Demand and Generation'!K7560*'System Design'!$F$22,IF('System Design'!$F$8=3,'Hourly Demand and Generation'!L7560*'System Design'!$F$22)))</f>
        <v>1080</v>
      </c>
      <c r="Q7560" s="32">
        <f t="shared" si="1691"/>
        <v>0</v>
      </c>
      <c r="R7560" s="32">
        <f t="shared" si="1694"/>
        <v>5400</v>
      </c>
      <c r="S7560" s="32">
        <f t="shared" si="1695"/>
        <v>0</v>
      </c>
      <c r="T7560" s="32">
        <f t="shared" si="1696"/>
        <v>21600</v>
      </c>
      <c r="U7560" s="32">
        <f t="shared" si="1697"/>
        <v>0</v>
      </c>
      <c r="V7560" s="32">
        <f t="shared" si="1692"/>
        <v>524.25</v>
      </c>
      <c r="W7560" s="32">
        <f t="shared" si="1698"/>
        <v>524.25</v>
      </c>
      <c r="X7560" s="32">
        <f t="shared" si="1699"/>
        <v>524.25</v>
      </c>
    </row>
    <row r="7561" spans="1:24" x14ac:dyDescent="0.25">
      <c r="A7561" s="2"/>
      <c r="B7561" s="2" t="s">
        <v>12</v>
      </c>
      <c r="C7561" s="2">
        <f t="shared" si="1689"/>
        <v>315</v>
      </c>
      <c r="D7561" s="2">
        <f t="shared" si="1690"/>
        <v>21</v>
      </c>
      <c r="E7561" s="2">
        <f t="shared" si="1693"/>
        <v>7557</v>
      </c>
      <c r="F7561" s="11">
        <v>526.5</v>
      </c>
      <c r="G7561" s="9">
        <v>0</v>
      </c>
      <c r="H7561" s="9">
        <v>0</v>
      </c>
      <c r="I7561" s="9">
        <v>0</v>
      </c>
      <c r="J7561" s="9">
        <v>0.276957382317158</v>
      </c>
      <c r="K7561" s="9">
        <v>0.276957382317158</v>
      </c>
      <c r="L7561" s="9">
        <v>0.432</v>
      </c>
      <c r="N7561" s="32">
        <f>IF('System Design'!$F$8=1,'Hourly Demand and Generation'!G7561*'System Design'!$F$21,IF('System Design'!$F$8=2,'Hourly Demand and Generation'!H7561*'System Design'!$F$21,IF('System Design'!$F$8=3,'Hourly Demand and Generation'!I7561*'System Design'!$F$21)))</f>
        <v>0</v>
      </c>
      <c r="O7561" s="32">
        <f>IF('System Design'!$F$8=1,'Hourly Demand and Generation'!J7561*'System Design'!$F$22,IF('System Design'!$F$8=2,'Hourly Demand and Generation'!K7561*'System Design'!$F$22,IF('System Design'!$F$8=3,'Hourly Demand and Generation'!L7561*'System Design'!$F$22)))</f>
        <v>1080</v>
      </c>
      <c r="Q7561" s="32">
        <f t="shared" si="1691"/>
        <v>0</v>
      </c>
      <c r="R7561" s="32">
        <f t="shared" si="1694"/>
        <v>5400</v>
      </c>
      <c r="S7561" s="32">
        <f t="shared" si="1695"/>
        <v>0</v>
      </c>
      <c r="T7561" s="32">
        <f t="shared" si="1696"/>
        <v>21600</v>
      </c>
      <c r="U7561" s="32">
        <f t="shared" si="1697"/>
        <v>0</v>
      </c>
      <c r="V7561" s="32">
        <f t="shared" si="1692"/>
        <v>553.5</v>
      </c>
      <c r="W7561" s="32">
        <f t="shared" si="1698"/>
        <v>553.5</v>
      </c>
      <c r="X7561" s="32">
        <f t="shared" si="1699"/>
        <v>553.5</v>
      </c>
    </row>
    <row r="7562" spans="1:24" x14ac:dyDescent="0.25">
      <c r="A7562" s="2"/>
      <c r="B7562" s="2" t="s">
        <v>12</v>
      </c>
      <c r="C7562" s="2">
        <f t="shared" si="1689"/>
        <v>315</v>
      </c>
      <c r="D7562" s="2">
        <f t="shared" si="1690"/>
        <v>22</v>
      </c>
      <c r="E7562" s="2">
        <f t="shared" si="1693"/>
        <v>7558</v>
      </c>
      <c r="F7562" s="11">
        <v>497.25</v>
      </c>
      <c r="G7562" s="9">
        <v>0</v>
      </c>
      <c r="H7562" s="9">
        <v>0</v>
      </c>
      <c r="I7562" s="9">
        <v>0</v>
      </c>
      <c r="J7562" s="9">
        <v>0.29234390355700002</v>
      </c>
      <c r="K7562" s="9">
        <v>0.29234390355700002</v>
      </c>
      <c r="L7562" s="9">
        <v>0.45600000000000002</v>
      </c>
      <c r="N7562" s="32">
        <f>IF('System Design'!$F$8=1,'Hourly Demand and Generation'!G7562*'System Design'!$F$21,IF('System Design'!$F$8=2,'Hourly Demand and Generation'!H7562*'System Design'!$F$21,IF('System Design'!$F$8=3,'Hourly Demand and Generation'!I7562*'System Design'!$F$21)))</f>
        <v>0</v>
      </c>
      <c r="O7562" s="32">
        <f>IF('System Design'!$F$8=1,'Hourly Demand and Generation'!J7562*'System Design'!$F$22,IF('System Design'!$F$8=2,'Hourly Demand and Generation'!K7562*'System Design'!$F$22,IF('System Design'!$F$8=3,'Hourly Demand and Generation'!L7562*'System Design'!$F$22)))</f>
        <v>1140</v>
      </c>
      <c r="Q7562" s="32">
        <f t="shared" si="1691"/>
        <v>0</v>
      </c>
      <c r="R7562" s="32">
        <f t="shared" si="1694"/>
        <v>5400</v>
      </c>
      <c r="S7562" s="32">
        <f t="shared" si="1695"/>
        <v>0</v>
      </c>
      <c r="T7562" s="32">
        <f t="shared" si="1696"/>
        <v>21600</v>
      </c>
      <c r="U7562" s="32">
        <f t="shared" si="1697"/>
        <v>0</v>
      </c>
      <c r="V7562" s="32">
        <f t="shared" si="1692"/>
        <v>642.75</v>
      </c>
      <c r="W7562" s="32">
        <f t="shared" si="1698"/>
        <v>642.75</v>
      </c>
      <c r="X7562" s="32">
        <f t="shared" si="1699"/>
        <v>642.75</v>
      </c>
    </row>
    <row r="7563" spans="1:24" x14ac:dyDescent="0.25">
      <c r="A7563" s="2"/>
      <c r="B7563" s="2" t="s">
        <v>12</v>
      </c>
      <c r="C7563" s="2">
        <f t="shared" si="1689"/>
        <v>315</v>
      </c>
      <c r="D7563" s="2">
        <f t="shared" si="1690"/>
        <v>23</v>
      </c>
      <c r="E7563" s="2">
        <f t="shared" si="1693"/>
        <v>7559</v>
      </c>
      <c r="F7563" s="11">
        <v>468</v>
      </c>
      <c r="G7563" s="9">
        <v>0</v>
      </c>
      <c r="H7563" s="9">
        <v>0</v>
      </c>
      <c r="I7563" s="9">
        <v>0</v>
      </c>
      <c r="J7563" s="9">
        <v>0.24618433983747401</v>
      </c>
      <c r="K7563" s="9">
        <v>0.24618433983747401</v>
      </c>
      <c r="L7563" s="9">
        <v>0.38400000000000001</v>
      </c>
      <c r="N7563" s="32">
        <f>IF('System Design'!$F$8=1,'Hourly Demand and Generation'!G7563*'System Design'!$F$21,IF('System Design'!$F$8=2,'Hourly Demand and Generation'!H7563*'System Design'!$F$21,IF('System Design'!$F$8=3,'Hourly Demand and Generation'!I7563*'System Design'!$F$21)))</f>
        <v>0</v>
      </c>
      <c r="O7563" s="32">
        <f>IF('System Design'!$F$8=1,'Hourly Demand and Generation'!J7563*'System Design'!$F$22,IF('System Design'!$F$8=2,'Hourly Demand and Generation'!K7563*'System Design'!$F$22,IF('System Design'!$F$8=3,'Hourly Demand and Generation'!L7563*'System Design'!$F$22)))</f>
        <v>960</v>
      </c>
      <c r="Q7563" s="32">
        <f t="shared" si="1691"/>
        <v>0</v>
      </c>
      <c r="R7563" s="32">
        <f t="shared" si="1694"/>
        <v>5400</v>
      </c>
      <c r="S7563" s="32">
        <f t="shared" si="1695"/>
        <v>0</v>
      </c>
      <c r="T7563" s="32">
        <f t="shared" si="1696"/>
        <v>21600</v>
      </c>
      <c r="U7563" s="32">
        <f t="shared" si="1697"/>
        <v>0</v>
      </c>
      <c r="V7563" s="32">
        <f t="shared" si="1692"/>
        <v>492</v>
      </c>
      <c r="W7563" s="32">
        <f t="shared" si="1698"/>
        <v>492</v>
      </c>
      <c r="X7563" s="32">
        <f t="shared" si="1699"/>
        <v>492</v>
      </c>
    </row>
    <row r="7564" spans="1:24" x14ac:dyDescent="0.25">
      <c r="A7564" s="2"/>
      <c r="B7564" s="2" t="s">
        <v>12</v>
      </c>
      <c r="C7564" s="2">
        <f t="shared" si="1689"/>
        <v>315</v>
      </c>
      <c r="D7564" s="2">
        <f t="shared" si="1690"/>
        <v>24</v>
      </c>
      <c r="E7564" s="2">
        <f t="shared" si="1693"/>
        <v>7560</v>
      </c>
      <c r="F7564" s="11">
        <v>409.5</v>
      </c>
      <c r="G7564" s="9">
        <v>0</v>
      </c>
      <c r="H7564" s="9">
        <v>0</v>
      </c>
      <c r="I7564" s="9">
        <v>0</v>
      </c>
      <c r="J7564" s="9">
        <v>0.24618433983747401</v>
      </c>
      <c r="K7564" s="9">
        <v>0.24618433983747401</v>
      </c>
      <c r="L7564" s="9">
        <v>0.38400000000000001</v>
      </c>
      <c r="N7564" s="32">
        <f>IF('System Design'!$F$8=1,'Hourly Demand and Generation'!G7564*'System Design'!$F$21,IF('System Design'!$F$8=2,'Hourly Demand and Generation'!H7564*'System Design'!$F$21,IF('System Design'!$F$8=3,'Hourly Demand and Generation'!I7564*'System Design'!$F$21)))</f>
        <v>0</v>
      </c>
      <c r="O7564" s="32">
        <f>IF('System Design'!$F$8=1,'Hourly Demand and Generation'!J7564*'System Design'!$F$22,IF('System Design'!$F$8=2,'Hourly Demand and Generation'!K7564*'System Design'!$F$22,IF('System Design'!$F$8=3,'Hourly Demand and Generation'!L7564*'System Design'!$F$22)))</f>
        <v>960</v>
      </c>
      <c r="Q7564" s="32">
        <f t="shared" si="1691"/>
        <v>0</v>
      </c>
      <c r="R7564" s="32">
        <f t="shared" si="1694"/>
        <v>5400</v>
      </c>
      <c r="S7564" s="32">
        <f t="shared" si="1695"/>
        <v>0</v>
      </c>
      <c r="T7564" s="32">
        <f t="shared" si="1696"/>
        <v>21600</v>
      </c>
      <c r="U7564" s="32">
        <f t="shared" si="1697"/>
        <v>0</v>
      </c>
      <c r="V7564" s="32">
        <f t="shared" si="1692"/>
        <v>550.5</v>
      </c>
      <c r="W7564" s="32">
        <f t="shared" si="1698"/>
        <v>550.5</v>
      </c>
      <c r="X7564" s="32">
        <f t="shared" si="1699"/>
        <v>550.5</v>
      </c>
    </row>
    <row r="7565" spans="1:24" x14ac:dyDescent="0.25">
      <c r="A7565" s="2"/>
      <c r="B7565" s="2" t="s">
        <v>12</v>
      </c>
      <c r="C7565" s="2">
        <f>C7564+1</f>
        <v>316</v>
      </c>
      <c r="D7565" s="2">
        <v>1</v>
      </c>
      <c r="E7565" s="2">
        <f t="shared" si="1693"/>
        <v>7561</v>
      </c>
      <c r="F7565" s="11">
        <v>351</v>
      </c>
      <c r="G7565" s="9">
        <v>0</v>
      </c>
      <c r="H7565" s="9">
        <v>0</v>
      </c>
      <c r="I7565" s="9">
        <v>0</v>
      </c>
      <c r="J7565" s="9">
        <v>0.238172158534047</v>
      </c>
      <c r="K7565" s="9">
        <v>0.48</v>
      </c>
      <c r="L7565" s="9">
        <v>0.48</v>
      </c>
      <c r="N7565" s="32">
        <f>IF('System Design'!$F$8=1,'Hourly Demand and Generation'!G7565*'System Design'!$F$21,IF('System Design'!$F$8=2,'Hourly Demand and Generation'!H7565*'System Design'!$F$21,IF('System Design'!$F$8=3,'Hourly Demand and Generation'!I7565*'System Design'!$F$21)))</f>
        <v>0</v>
      </c>
      <c r="O7565" s="32">
        <f>IF('System Design'!$F$8=1,'Hourly Demand and Generation'!J7565*'System Design'!$F$22,IF('System Design'!$F$8=2,'Hourly Demand and Generation'!K7565*'System Design'!$F$22,IF('System Design'!$F$8=3,'Hourly Demand and Generation'!L7565*'System Design'!$F$22)))</f>
        <v>1200</v>
      </c>
      <c r="Q7565" s="32">
        <f t="shared" si="1691"/>
        <v>0</v>
      </c>
      <c r="R7565" s="32">
        <f t="shared" si="1694"/>
        <v>5400</v>
      </c>
      <c r="S7565" s="32">
        <f t="shared" si="1695"/>
        <v>0</v>
      </c>
      <c r="T7565" s="32">
        <f t="shared" si="1696"/>
        <v>21600</v>
      </c>
      <c r="U7565" s="32">
        <f t="shared" si="1697"/>
        <v>0</v>
      </c>
      <c r="V7565" s="32">
        <f t="shared" si="1692"/>
        <v>849</v>
      </c>
      <c r="W7565" s="32">
        <f t="shared" si="1698"/>
        <v>849</v>
      </c>
      <c r="X7565" s="32">
        <f t="shared" si="1699"/>
        <v>849</v>
      </c>
    </row>
    <row r="7566" spans="1:24" x14ac:dyDescent="0.25">
      <c r="A7566" s="2"/>
      <c r="B7566" s="2" t="s">
        <v>12</v>
      </c>
      <c r="C7566" s="2">
        <f>C7565</f>
        <v>316</v>
      </c>
      <c r="D7566" s="2">
        <f>D7565+1</f>
        <v>2</v>
      </c>
      <c r="E7566" s="2">
        <f t="shared" si="1693"/>
        <v>7562</v>
      </c>
      <c r="F7566" s="11">
        <v>321.75</v>
      </c>
      <c r="G7566" s="9">
        <v>0</v>
      </c>
      <c r="H7566" s="9">
        <v>0</v>
      </c>
      <c r="I7566" s="9">
        <v>0</v>
      </c>
      <c r="J7566" s="9">
        <v>0.21435494268064201</v>
      </c>
      <c r="K7566" s="9">
        <v>0.432</v>
      </c>
      <c r="L7566" s="9">
        <v>0.432</v>
      </c>
      <c r="N7566" s="32">
        <f>IF('System Design'!$F$8=1,'Hourly Demand and Generation'!G7566*'System Design'!$F$21,IF('System Design'!$F$8=2,'Hourly Demand and Generation'!H7566*'System Design'!$F$21,IF('System Design'!$F$8=3,'Hourly Demand and Generation'!I7566*'System Design'!$F$21)))</f>
        <v>0</v>
      </c>
      <c r="O7566" s="32">
        <f>IF('System Design'!$F$8=1,'Hourly Demand and Generation'!J7566*'System Design'!$F$22,IF('System Design'!$F$8=2,'Hourly Demand and Generation'!K7566*'System Design'!$F$22,IF('System Design'!$F$8=3,'Hourly Demand and Generation'!L7566*'System Design'!$F$22)))</f>
        <v>1080</v>
      </c>
      <c r="Q7566" s="32">
        <f t="shared" si="1691"/>
        <v>0</v>
      </c>
      <c r="R7566" s="32">
        <f t="shared" si="1694"/>
        <v>5400</v>
      </c>
      <c r="S7566" s="32">
        <f t="shared" si="1695"/>
        <v>0</v>
      </c>
      <c r="T7566" s="32">
        <f t="shared" si="1696"/>
        <v>21600</v>
      </c>
      <c r="U7566" s="32">
        <f t="shared" si="1697"/>
        <v>0</v>
      </c>
      <c r="V7566" s="32">
        <f t="shared" si="1692"/>
        <v>758.25</v>
      </c>
      <c r="W7566" s="32">
        <f t="shared" si="1698"/>
        <v>758.25</v>
      </c>
      <c r="X7566" s="32">
        <f t="shared" si="1699"/>
        <v>758.25</v>
      </c>
    </row>
    <row r="7567" spans="1:24" x14ac:dyDescent="0.25">
      <c r="A7567" s="2"/>
      <c r="B7567" s="2" t="s">
        <v>12</v>
      </c>
      <c r="C7567" s="2">
        <f t="shared" ref="C7567:C7588" si="1700">C7566</f>
        <v>316</v>
      </c>
      <c r="D7567" s="2">
        <f t="shared" ref="D7567:D7588" si="1701">D7566+1</f>
        <v>3</v>
      </c>
      <c r="E7567" s="2">
        <f t="shared" si="1693"/>
        <v>7563</v>
      </c>
      <c r="F7567" s="11">
        <v>292.5</v>
      </c>
      <c r="G7567" s="9">
        <v>0</v>
      </c>
      <c r="H7567" s="9">
        <v>0</v>
      </c>
      <c r="I7567" s="9">
        <v>0</v>
      </c>
      <c r="J7567" s="9">
        <v>0.21435494268064201</v>
      </c>
      <c r="K7567" s="9">
        <v>0.432</v>
      </c>
      <c r="L7567" s="9">
        <v>0.432</v>
      </c>
      <c r="N7567" s="32">
        <f>IF('System Design'!$F$8=1,'Hourly Demand and Generation'!G7567*'System Design'!$F$21,IF('System Design'!$F$8=2,'Hourly Demand and Generation'!H7567*'System Design'!$F$21,IF('System Design'!$F$8=3,'Hourly Demand and Generation'!I7567*'System Design'!$F$21)))</f>
        <v>0</v>
      </c>
      <c r="O7567" s="32">
        <f>IF('System Design'!$F$8=1,'Hourly Demand and Generation'!J7567*'System Design'!$F$22,IF('System Design'!$F$8=2,'Hourly Demand and Generation'!K7567*'System Design'!$F$22,IF('System Design'!$F$8=3,'Hourly Demand and Generation'!L7567*'System Design'!$F$22)))</f>
        <v>1080</v>
      </c>
      <c r="Q7567" s="32">
        <f t="shared" si="1691"/>
        <v>0</v>
      </c>
      <c r="R7567" s="32">
        <f t="shared" si="1694"/>
        <v>5400</v>
      </c>
      <c r="S7567" s="32">
        <f t="shared" si="1695"/>
        <v>0</v>
      </c>
      <c r="T7567" s="32">
        <f t="shared" si="1696"/>
        <v>21600</v>
      </c>
      <c r="U7567" s="32">
        <f t="shared" si="1697"/>
        <v>0</v>
      </c>
      <c r="V7567" s="32">
        <f t="shared" si="1692"/>
        <v>787.5</v>
      </c>
      <c r="W7567" s="32">
        <f t="shared" si="1698"/>
        <v>787.5</v>
      </c>
      <c r="X7567" s="32">
        <f t="shared" si="1699"/>
        <v>787.5</v>
      </c>
    </row>
    <row r="7568" spans="1:24" x14ac:dyDescent="0.25">
      <c r="A7568" s="2"/>
      <c r="B7568" s="2" t="s">
        <v>12</v>
      </c>
      <c r="C7568" s="2">
        <f t="shared" si="1700"/>
        <v>316</v>
      </c>
      <c r="D7568" s="2">
        <f t="shared" si="1701"/>
        <v>4</v>
      </c>
      <c r="E7568" s="2">
        <f t="shared" si="1693"/>
        <v>7564</v>
      </c>
      <c r="F7568" s="11">
        <v>351</v>
      </c>
      <c r="G7568" s="9">
        <v>0</v>
      </c>
      <c r="H7568" s="9">
        <v>0</v>
      </c>
      <c r="I7568" s="9">
        <v>0</v>
      </c>
      <c r="J7568" s="9">
        <v>0.238172158534047</v>
      </c>
      <c r="K7568" s="9">
        <v>0.48</v>
      </c>
      <c r="L7568" s="9">
        <v>0.48</v>
      </c>
      <c r="N7568" s="32">
        <f>IF('System Design'!$F$8=1,'Hourly Demand and Generation'!G7568*'System Design'!$F$21,IF('System Design'!$F$8=2,'Hourly Demand and Generation'!H7568*'System Design'!$F$21,IF('System Design'!$F$8=3,'Hourly Demand and Generation'!I7568*'System Design'!$F$21)))</f>
        <v>0</v>
      </c>
      <c r="O7568" s="32">
        <f>IF('System Design'!$F$8=1,'Hourly Demand and Generation'!J7568*'System Design'!$F$22,IF('System Design'!$F$8=2,'Hourly Demand and Generation'!K7568*'System Design'!$F$22,IF('System Design'!$F$8=3,'Hourly Demand and Generation'!L7568*'System Design'!$F$22)))</f>
        <v>1200</v>
      </c>
      <c r="Q7568" s="32">
        <f t="shared" si="1691"/>
        <v>0</v>
      </c>
      <c r="R7568" s="32">
        <f t="shared" si="1694"/>
        <v>5400</v>
      </c>
      <c r="S7568" s="32">
        <f t="shared" si="1695"/>
        <v>0</v>
      </c>
      <c r="T7568" s="32">
        <f t="shared" si="1696"/>
        <v>21600</v>
      </c>
      <c r="U7568" s="32">
        <f t="shared" si="1697"/>
        <v>0</v>
      </c>
      <c r="V7568" s="32">
        <f t="shared" si="1692"/>
        <v>849</v>
      </c>
      <c r="W7568" s="32">
        <f t="shared" si="1698"/>
        <v>849</v>
      </c>
      <c r="X7568" s="32">
        <f t="shared" si="1699"/>
        <v>849</v>
      </c>
    </row>
    <row r="7569" spans="1:24" x14ac:dyDescent="0.25">
      <c r="A7569" s="2"/>
      <c r="B7569" s="2" t="s">
        <v>12</v>
      </c>
      <c r="C7569" s="2">
        <f t="shared" si="1700"/>
        <v>316</v>
      </c>
      <c r="D7569" s="2">
        <f t="shared" si="1701"/>
        <v>5</v>
      </c>
      <c r="E7569" s="2">
        <f t="shared" si="1693"/>
        <v>7565</v>
      </c>
      <c r="F7569" s="11">
        <v>380.25</v>
      </c>
      <c r="G7569" s="9">
        <v>0</v>
      </c>
      <c r="H7569" s="9">
        <v>0.02</v>
      </c>
      <c r="I7569" s="9">
        <v>0.04</v>
      </c>
      <c r="J7569" s="9">
        <v>0.19053772682723799</v>
      </c>
      <c r="K7569" s="9">
        <v>0.38400000000000001</v>
      </c>
      <c r="L7569" s="9">
        <v>0.38400000000000001</v>
      </c>
      <c r="N7569" s="32">
        <f>IF('System Design'!$F$8=1,'Hourly Demand and Generation'!G7569*'System Design'!$F$21,IF('System Design'!$F$8=2,'Hourly Demand and Generation'!H7569*'System Design'!$F$21,IF('System Design'!$F$8=3,'Hourly Demand and Generation'!I7569*'System Design'!$F$21)))</f>
        <v>20</v>
      </c>
      <c r="O7569" s="32">
        <f>IF('System Design'!$F$8=1,'Hourly Demand and Generation'!J7569*'System Design'!$F$22,IF('System Design'!$F$8=2,'Hourly Demand and Generation'!K7569*'System Design'!$F$22,IF('System Design'!$F$8=3,'Hourly Demand and Generation'!L7569*'System Design'!$F$22)))</f>
        <v>960</v>
      </c>
      <c r="Q7569" s="32">
        <f t="shared" si="1691"/>
        <v>0</v>
      </c>
      <c r="R7569" s="32">
        <f t="shared" si="1694"/>
        <v>5400</v>
      </c>
      <c r="S7569" s="32">
        <f t="shared" si="1695"/>
        <v>0</v>
      </c>
      <c r="T7569" s="32">
        <f t="shared" si="1696"/>
        <v>21600</v>
      </c>
      <c r="U7569" s="32">
        <f t="shared" si="1697"/>
        <v>0</v>
      </c>
      <c r="V7569" s="32">
        <f t="shared" si="1692"/>
        <v>599.75</v>
      </c>
      <c r="W7569" s="32">
        <f t="shared" si="1698"/>
        <v>599.75</v>
      </c>
      <c r="X7569" s="32">
        <f t="shared" si="1699"/>
        <v>599.75</v>
      </c>
    </row>
    <row r="7570" spans="1:24" x14ac:dyDescent="0.25">
      <c r="A7570" s="2"/>
      <c r="B7570" s="2" t="s">
        <v>12</v>
      </c>
      <c r="C7570" s="2">
        <f t="shared" si="1700"/>
        <v>316</v>
      </c>
      <c r="D7570" s="2">
        <f t="shared" si="1701"/>
        <v>6</v>
      </c>
      <c r="E7570" s="2">
        <f t="shared" si="1693"/>
        <v>7566</v>
      </c>
      <c r="F7570" s="11">
        <v>409.5</v>
      </c>
      <c r="G7570" s="9">
        <v>0.04</v>
      </c>
      <c r="H7570" s="9">
        <v>6.25E-2</v>
      </c>
      <c r="I7570" s="9">
        <v>8.5000000000000006E-2</v>
      </c>
      <c r="J7570" s="9">
        <v>0.19053772682723799</v>
      </c>
      <c r="K7570" s="9">
        <v>0.38400000000000001</v>
      </c>
      <c r="L7570" s="9">
        <v>0.38400000000000001</v>
      </c>
      <c r="N7570" s="32">
        <f>IF('System Design'!$F$8=1,'Hourly Demand and Generation'!G7570*'System Design'!$F$21,IF('System Design'!$F$8=2,'Hourly Demand and Generation'!H7570*'System Design'!$F$21,IF('System Design'!$F$8=3,'Hourly Demand and Generation'!I7570*'System Design'!$F$21)))</f>
        <v>42.5</v>
      </c>
      <c r="O7570" s="32">
        <f>IF('System Design'!$F$8=1,'Hourly Demand and Generation'!J7570*'System Design'!$F$22,IF('System Design'!$F$8=2,'Hourly Demand and Generation'!K7570*'System Design'!$F$22,IF('System Design'!$F$8=3,'Hourly Demand and Generation'!L7570*'System Design'!$F$22)))</f>
        <v>960</v>
      </c>
      <c r="Q7570" s="32">
        <f t="shared" si="1691"/>
        <v>0</v>
      </c>
      <c r="R7570" s="32">
        <f t="shared" si="1694"/>
        <v>5400</v>
      </c>
      <c r="S7570" s="32">
        <f t="shared" si="1695"/>
        <v>0</v>
      </c>
      <c r="T7570" s="32">
        <f t="shared" si="1696"/>
        <v>21600</v>
      </c>
      <c r="U7570" s="32">
        <f t="shared" si="1697"/>
        <v>0</v>
      </c>
      <c r="V7570" s="32">
        <f t="shared" si="1692"/>
        <v>593</v>
      </c>
      <c r="W7570" s="32">
        <f t="shared" si="1698"/>
        <v>593</v>
      </c>
      <c r="X7570" s="32">
        <f t="shared" si="1699"/>
        <v>593</v>
      </c>
    </row>
    <row r="7571" spans="1:24" x14ac:dyDescent="0.25">
      <c r="A7571" s="2"/>
      <c r="B7571" s="2" t="s">
        <v>12</v>
      </c>
      <c r="C7571" s="2">
        <f t="shared" si="1700"/>
        <v>316</v>
      </c>
      <c r="D7571" s="2">
        <f t="shared" si="1701"/>
        <v>7</v>
      </c>
      <c r="E7571" s="2">
        <f t="shared" si="1693"/>
        <v>7567</v>
      </c>
      <c r="F7571" s="11">
        <v>438.75</v>
      </c>
      <c r="G7571" s="9">
        <v>8.5000000000000006E-2</v>
      </c>
      <c r="H7571" s="9">
        <v>0.105</v>
      </c>
      <c r="I7571" s="9">
        <v>0.125</v>
      </c>
      <c r="J7571" s="9">
        <v>0.21435494268064201</v>
      </c>
      <c r="K7571" s="9">
        <v>0.432</v>
      </c>
      <c r="L7571" s="9">
        <v>0.432</v>
      </c>
      <c r="N7571" s="32">
        <f>IF('System Design'!$F$8=1,'Hourly Demand and Generation'!G7571*'System Design'!$F$21,IF('System Design'!$F$8=2,'Hourly Demand and Generation'!H7571*'System Design'!$F$21,IF('System Design'!$F$8=3,'Hourly Demand and Generation'!I7571*'System Design'!$F$21)))</f>
        <v>62.5</v>
      </c>
      <c r="O7571" s="32">
        <f>IF('System Design'!$F$8=1,'Hourly Demand and Generation'!J7571*'System Design'!$F$22,IF('System Design'!$F$8=2,'Hourly Demand and Generation'!K7571*'System Design'!$F$22,IF('System Design'!$F$8=3,'Hourly Demand and Generation'!L7571*'System Design'!$F$22)))</f>
        <v>1080</v>
      </c>
      <c r="Q7571" s="32">
        <f t="shared" si="1691"/>
        <v>0</v>
      </c>
      <c r="R7571" s="32">
        <f t="shared" si="1694"/>
        <v>5400</v>
      </c>
      <c r="S7571" s="32">
        <f t="shared" si="1695"/>
        <v>0</v>
      </c>
      <c r="T7571" s="32">
        <f t="shared" si="1696"/>
        <v>21600</v>
      </c>
      <c r="U7571" s="32">
        <f t="shared" si="1697"/>
        <v>0</v>
      </c>
      <c r="V7571" s="32">
        <f t="shared" si="1692"/>
        <v>703.75</v>
      </c>
      <c r="W7571" s="32">
        <f t="shared" si="1698"/>
        <v>703.75</v>
      </c>
      <c r="X7571" s="32">
        <f t="shared" si="1699"/>
        <v>703.75</v>
      </c>
    </row>
    <row r="7572" spans="1:24" x14ac:dyDescent="0.25">
      <c r="A7572" s="2"/>
      <c r="B7572" s="2" t="s">
        <v>12</v>
      </c>
      <c r="C7572" s="2">
        <f t="shared" si="1700"/>
        <v>316</v>
      </c>
      <c r="D7572" s="2">
        <f t="shared" si="1701"/>
        <v>8</v>
      </c>
      <c r="E7572" s="2">
        <f t="shared" si="1693"/>
        <v>7568</v>
      </c>
      <c r="F7572" s="11">
        <v>468</v>
      </c>
      <c r="G7572" s="9">
        <v>0.16500000000000001</v>
      </c>
      <c r="H7572" s="9">
        <v>0.1875</v>
      </c>
      <c r="I7572" s="9">
        <v>0.21</v>
      </c>
      <c r="J7572" s="9">
        <v>0.21435494268064201</v>
      </c>
      <c r="K7572" s="9">
        <v>0.432</v>
      </c>
      <c r="L7572" s="9">
        <v>0.432</v>
      </c>
      <c r="N7572" s="32">
        <f>IF('System Design'!$F$8=1,'Hourly Demand and Generation'!G7572*'System Design'!$F$21,IF('System Design'!$F$8=2,'Hourly Demand and Generation'!H7572*'System Design'!$F$21,IF('System Design'!$F$8=3,'Hourly Demand and Generation'!I7572*'System Design'!$F$21)))</f>
        <v>105</v>
      </c>
      <c r="O7572" s="32">
        <f>IF('System Design'!$F$8=1,'Hourly Demand and Generation'!J7572*'System Design'!$F$22,IF('System Design'!$F$8=2,'Hourly Demand and Generation'!K7572*'System Design'!$F$22,IF('System Design'!$F$8=3,'Hourly Demand and Generation'!L7572*'System Design'!$F$22)))</f>
        <v>1080</v>
      </c>
      <c r="Q7572" s="32">
        <f t="shared" si="1691"/>
        <v>0</v>
      </c>
      <c r="R7572" s="32">
        <f t="shared" si="1694"/>
        <v>5400</v>
      </c>
      <c r="S7572" s="32">
        <f t="shared" si="1695"/>
        <v>0</v>
      </c>
      <c r="T7572" s="32">
        <f t="shared" si="1696"/>
        <v>21600</v>
      </c>
      <c r="U7572" s="32">
        <f t="shared" si="1697"/>
        <v>0</v>
      </c>
      <c r="V7572" s="32">
        <f t="shared" si="1692"/>
        <v>717</v>
      </c>
      <c r="W7572" s="32">
        <f t="shared" si="1698"/>
        <v>717</v>
      </c>
      <c r="X7572" s="32">
        <f t="shared" si="1699"/>
        <v>717</v>
      </c>
    </row>
    <row r="7573" spans="1:24" x14ac:dyDescent="0.25">
      <c r="A7573" s="2"/>
      <c r="B7573" s="2" t="s">
        <v>12</v>
      </c>
      <c r="C7573" s="2">
        <f t="shared" si="1700"/>
        <v>316</v>
      </c>
      <c r="D7573" s="2">
        <f t="shared" si="1701"/>
        <v>9</v>
      </c>
      <c r="E7573" s="2">
        <f t="shared" si="1693"/>
        <v>7569</v>
      </c>
      <c r="F7573" s="11">
        <v>468</v>
      </c>
      <c r="G7573" s="9">
        <v>0.25</v>
      </c>
      <c r="H7573" s="9">
        <v>0.27</v>
      </c>
      <c r="I7573" s="9">
        <v>0.28999999999999998</v>
      </c>
      <c r="J7573" s="9">
        <v>0.19053772682723799</v>
      </c>
      <c r="K7573" s="9">
        <v>0.38400000000000001</v>
      </c>
      <c r="L7573" s="9">
        <v>0.38400000000000001</v>
      </c>
      <c r="N7573" s="32">
        <f>IF('System Design'!$F$8=1,'Hourly Demand and Generation'!G7573*'System Design'!$F$21,IF('System Design'!$F$8=2,'Hourly Demand and Generation'!H7573*'System Design'!$F$21,IF('System Design'!$F$8=3,'Hourly Demand and Generation'!I7573*'System Design'!$F$21)))</f>
        <v>145</v>
      </c>
      <c r="O7573" s="32">
        <f>IF('System Design'!$F$8=1,'Hourly Demand and Generation'!J7573*'System Design'!$F$22,IF('System Design'!$F$8=2,'Hourly Demand and Generation'!K7573*'System Design'!$F$22,IF('System Design'!$F$8=3,'Hourly Demand and Generation'!L7573*'System Design'!$F$22)))</f>
        <v>960</v>
      </c>
      <c r="Q7573" s="32">
        <f t="shared" si="1691"/>
        <v>0</v>
      </c>
      <c r="R7573" s="32">
        <f t="shared" si="1694"/>
        <v>5400</v>
      </c>
      <c r="S7573" s="32">
        <f t="shared" si="1695"/>
        <v>0</v>
      </c>
      <c r="T7573" s="32">
        <f t="shared" si="1696"/>
        <v>21600</v>
      </c>
      <c r="U7573" s="32">
        <f t="shared" si="1697"/>
        <v>0</v>
      </c>
      <c r="V7573" s="32">
        <f t="shared" si="1692"/>
        <v>637</v>
      </c>
      <c r="W7573" s="32">
        <f t="shared" si="1698"/>
        <v>637</v>
      </c>
      <c r="X7573" s="32">
        <f t="shared" si="1699"/>
        <v>637</v>
      </c>
    </row>
    <row r="7574" spans="1:24" x14ac:dyDescent="0.25">
      <c r="A7574" s="2"/>
      <c r="B7574" s="2" t="s">
        <v>12</v>
      </c>
      <c r="C7574" s="2">
        <f t="shared" si="1700"/>
        <v>316</v>
      </c>
      <c r="D7574" s="2">
        <f t="shared" si="1701"/>
        <v>10</v>
      </c>
      <c r="E7574" s="2">
        <f t="shared" si="1693"/>
        <v>7570</v>
      </c>
      <c r="F7574" s="11">
        <v>456.3</v>
      </c>
      <c r="G7574" s="9">
        <v>0.33500000000000002</v>
      </c>
      <c r="H7574" s="9">
        <v>0.35499999999999998</v>
      </c>
      <c r="I7574" s="9">
        <v>0.375</v>
      </c>
      <c r="J7574" s="9">
        <v>0.21435494268064201</v>
      </c>
      <c r="K7574" s="9">
        <v>0.432</v>
      </c>
      <c r="L7574" s="9">
        <v>0.432</v>
      </c>
      <c r="N7574" s="32">
        <f>IF('System Design'!$F$8=1,'Hourly Demand and Generation'!G7574*'System Design'!$F$21,IF('System Design'!$F$8=2,'Hourly Demand and Generation'!H7574*'System Design'!$F$21,IF('System Design'!$F$8=3,'Hourly Demand and Generation'!I7574*'System Design'!$F$21)))</f>
        <v>187.5</v>
      </c>
      <c r="O7574" s="32">
        <f>IF('System Design'!$F$8=1,'Hourly Demand and Generation'!J7574*'System Design'!$F$22,IF('System Design'!$F$8=2,'Hourly Demand and Generation'!K7574*'System Design'!$F$22,IF('System Design'!$F$8=3,'Hourly Demand and Generation'!L7574*'System Design'!$F$22)))</f>
        <v>1080</v>
      </c>
      <c r="Q7574" s="32">
        <f t="shared" si="1691"/>
        <v>0</v>
      </c>
      <c r="R7574" s="32">
        <f t="shared" si="1694"/>
        <v>5400</v>
      </c>
      <c r="S7574" s="32">
        <f t="shared" si="1695"/>
        <v>0</v>
      </c>
      <c r="T7574" s="32">
        <f t="shared" si="1696"/>
        <v>21600</v>
      </c>
      <c r="U7574" s="32">
        <f t="shared" si="1697"/>
        <v>0</v>
      </c>
      <c r="V7574" s="32">
        <f t="shared" si="1692"/>
        <v>811.2</v>
      </c>
      <c r="W7574" s="32">
        <f t="shared" si="1698"/>
        <v>811.2</v>
      </c>
      <c r="X7574" s="32">
        <f t="shared" si="1699"/>
        <v>811.2</v>
      </c>
    </row>
    <row r="7575" spans="1:24" x14ac:dyDescent="0.25">
      <c r="A7575" s="2"/>
      <c r="B7575" s="2" t="s">
        <v>12</v>
      </c>
      <c r="C7575" s="2">
        <f t="shared" si="1700"/>
        <v>316</v>
      </c>
      <c r="D7575" s="2">
        <f t="shared" si="1701"/>
        <v>11</v>
      </c>
      <c r="E7575" s="2">
        <f t="shared" si="1693"/>
        <v>7571</v>
      </c>
      <c r="F7575" s="11">
        <v>450.45</v>
      </c>
      <c r="G7575" s="9">
        <v>0.41499999999999998</v>
      </c>
      <c r="H7575" s="9">
        <v>0.4375</v>
      </c>
      <c r="I7575" s="9">
        <v>0.46</v>
      </c>
      <c r="J7575" s="9">
        <v>0.19053772682723799</v>
      </c>
      <c r="K7575" s="9">
        <v>0.38400000000000001</v>
      </c>
      <c r="L7575" s="9">
        <v>0.38400000000000001</v>
      </c>
      <c r="N7575" s="32">
        <f>IF('System Design'!$F$8=1,'Hourly Demand and Generation'!G7575*'System Design'!$F$21,IF('System Design'!$F$8=2,'Hourly Demand and Generation'!H7575*'System Design'!$F$21,IF('System Design'!$F$8=3,'Hourly Demand and Generation'!I7575*'System Design'!$F$21)))</f>
        <v>230</v>
      </c>
      <c r="O7575" s="32">
        <f>IF('System Design'!$F$8=1,'Hourly Demand and Generation'!J7575*'System Design'!$F$22,IF('System Design'!$F$8=2,'Hourly Demand and Generation'!K7575*'System Design'!$F$22,IF('System Design'!$F$8=3,'Hourly Demand and Generation'!L7575*'System Design'!$F$22)))</f>
        <v>960</v>
      </c>
      <c r="Q7575" s="32">
        <f t="shared" si="1691"/>
        <v>0</v>
      </c>
      <c r="R7575" s="32">
        <f t="shared" si="1694"/>
        <v>5400</v>
      </c>
      <c r="S7575" s="32">
        <f t="shared" si="1695"/>
        <v>0</v>
      </c>
      <c r="T7575" s="32">
        <f t="shared" si="1696"/>
        <v>21600</v>
      </c>
      <c r="U7575" s="32">
        <f t="shared" si="1697"/>
        <v>0</v>
      </c>
      <c r="V7575" s="32">
        <f t="shared" si="1692"/>
        <v>739.55</v>
      </c>
      <c r="W7575" s="32">
        <f t="shared" si="1698"/>
        <v>739.55</v>
      </c>
      <c r="X7575" s="32">
        <f t="shared" si="1699"/>
        <v>739.55</v>
      </c>
    </row>
    <row r="7576" spans="1:24" x14ac:dyDescent="0.25">
      <c r="A7576" s="2"/>
      <c r="B7576" s="2" t="s">
        <v>12</v>
      </c>
      <c r="C7576" s="2">
        <f t="shared" si="1700"/>
        <v>316</v>
      </c>
      <c r="D7576" s="2">
        <f t="shared" si="1701"/>
        <v>12</v>
      </c>
      <c r="E7576" s="2">
        <f t="shared" si="1693"/>
        <v>7572</v>
      </c>
      <c r="F7576" s="11">
        <v>450.45</v>
      </c>
      <c r="G7576" s="9">
        <v>0.5</v>
      </c>
      <c r="H7576" s="9">
        <v>0.5</v>
      </c>
      <c r="I7576" s="9">
        <v>0.5</v>
      </c>
      <c r="J7576" s="9">
        <v>0.17862911890053501</v>
      </c>
      <c r="K7576" s="9">
        <v>0.36</v>
      </c>
      <c r="L7576" s="9">
        <v>0.36</v>
      </c>
      <c r="N7576" s="32">
        <f>IF('System Design'!$F$8=1,'Hourly Demand and Generation'!G7576*'System Design'!$F$21,IF('System Design'!$F$8=2,'Hourly Demand and Generation'!H7576*'System Design'!$F$21,IF('System Design'!$F$8=3,'Hourly Demand and Generation'!I7576*'System Design'!$F$21)))</f>
        <v>250</v>
      </c>
      <c r="O7576" s="32">
        <f>IF('System Design'!$F$8=1,'Hourly Demand and Generation'!J7576*'System Design'!$F$22,IF('System Design'!$F$8=2,'Hourly Demand and Generation'!K7576*'System Design'!$F$22,IF('System Design'!$F$8=3,'Hourly Demand and Generation'!L7576*'System Design'!$F$22)))</f>
        <v>900</v>
      </c>
      <c r="Q7576" s="32">
        <f t="shared" si="1691"/>
        <v>0</v>
      </c>
      <c r="R7576" s="32">
        <f t="shared" si="1694"/>
        <v>5400</v>
      </c>
      <c r="S7576" s="32">
        <f t="shared" si="1695"/>
        <v>0</v>
      </c>
      <c r="T7576" s="32">
        <f t="shared" si="1696"/>
        <v>21600</v>
      </c>
      <c r="U7576" s="32">
        <f t="shared" si="1697"/>
        <v>0</v>
      </c>
      <c r="V7576" s="32">
        <f t="shared" si="1692"/>
        <v>699.55</v>
      </c>
      <c r="W7576" s="32">
        <f t="shared" si="1698"/>
        <v>699.55</v>
      </c>
      <c r="X7576" s="32">
        <f t="shared" si="1699"/>
        <v>699.55</v>
      </c>
    </row>
    <row r="7577" spans="1:24" x14ac:dyDescent="0.25">
      <c r="A7577" s="2"/>
      <c r="B7577" s="2" t="s">
        <v>12</v>
      </c>
      <c r="C7577" s="2">
        <f t="shared" si="1700"/>
        <v>316</v>
      </c>
      <c r="D7577" s="2">
        <f t="shared" si="1701"/>
        <v>13</v>
      </c>
      <c r="E7577" s="2">
        <f t="shared" si="1693"/>
        <v>7573</v>
      </c>
      <c r="F7577" s="11">
        <v>468</v>
      </c>
      <c r="G7577" s="9">
        <v>0.41499999999999998</v>
      </c>
      <c r="H7577" s="9">
        <v>0.4375</v>
      </c>
      <c r="I7577" s="9">
        <v>0.46</v>
      </c>
      <c r="J7577" s="9">
        <v>0.19053772682723799</v>
      </c>
      <c r="K7577" s="9">
        <v>0.38400000000000001</v>
      </c>
      <c r="L7577" s="9">
        <v>0.38400000000000001</v>
      </c>
      <c r="N7577" s="32">
        <f>IF('System Design'!$F$8=1,'Hourly Demand and Generation'!G7577*'System Design'!$F$21,IF('System Design'!$F$8=2,'Hourly Demand and Generation'!H7577*'System Design'!$F$21,IF('System Design'!$F$8=3,'Hourly Demand and Generation'!I7577*'System Design'!$F$21)))</f>
        <v>230</v>
      </c>
      <c r="O7577" s="32">
        <f>IF('System Design'!$F$8=1,'Hourly Demand and Generation'!J7577*'System Design'!$F$22,IF('System Design'!$F$8=2,'Hourly Demand and Generation'!K7577*'System Design'!$F$22,IF('System Design'!$F$8=3,'Hourly Demand and Generation'!L7577*'System Design'!$F$22)))</f>
        <v>960</v>
      </c>
      <c r="Q7577" s="32">
        <f t="shared" si="1691"/>
        <v>0</v>
      </c>
      <c r="R7577" s="32">
        <f t="shared" si="1694"/>
        <v>5400</v>
      </c>
      <c r="S7577" s="32">
        <f t="shared" si="1695"/>
        <v>0</v>
      </c>
      <c r="T7577" s="32">
        <f t="shared" si="1696"/>
        <v>21600</v>
      </c>
      <c r="U7577" s="32">
        <f t="shared" si="1697"/>
        <v>0</v>
      </c>
      <c r="V7577" s="32">
        <f t="shared" si="1692"/>
        <v>722</v>
      </c>
      <c r="W7577" s="32">
        <f t="shared" si="1698"/>
        <v>722</v>
      </c>
      <c r="X7577" s="32">
        <f t="shared" si="1699"/>
        <v>722</v>
      </c>
    </row>
    <row r="7578" spans="1:24" x14ac:dyDescent="0.25">
      <c r="A7578" s="2"/>
      <c r="B7578" s="2" t="s">
        <v>12</v>
      </c>
      <c r="C7578" s="2">
        <f t="shared" si="1700"/>
        <v>316</v>
      </c>
      <c r="D7578" s="2">
        <f t="shared" si="1701"/>
        <v>14</v>
      </c>
      <c r="E7578" s="2">
        <f t="shared" si="1693"/>
        <v>7574</v>
      </c>
      <c r="F7578" s="11">
        <v>468</v>
      </c>
      <c r="G7578" s="9">
        <v>0.33500000000000002</v>
      </c>
      <c r="H7578" s="9">
        <v>0.35499999999999998</v>
      </c>
      <c r="I7578" s="9">
        <v>0.375</v>
      </c>
      <c r="J7578" s="9">
        <v>0.20244633475394</v>
      </c>
      <c r="K7578" s="9">
        <v>0.40799999999999997</v>
      </c>
      <c r="L7578" s="9">
        <v>0.40799999999999997</v>
      </c>
      <c r="N7578" s="32">
        <f>IF('System Design'!$F$8=1,'Hourly Demand and Generation'!G7578*'System Design'!$F$21,IF('System Design'!$F$8=2,'Hourly Demand and Generation'!H7578*'System Design'!$F$21,IF('System Design'!$F$8=3,'Hourly Demand and Generation'!I7578*'System Design'!$F$21)))</f>
        <v>187.5</v>
      </c>
      <c r="O7578" s="32">
        <f>IF('System Design'!$F$8=1,'Hourly Demand and Generation'!J7578*'System Design'!$F$22,IF('System Design'!$F$8=2,'Hourly Demand and Generation'!K7578*'System Design'!$F$22,IF('System Design'!$F$8=3,'Hourly Demand and Generation'!L7578*'System Design'!$F$22)))</f>
        <v>1019.9999999999999</v>
      </c>
      <c r="Q7578" s="32">
        <f t="shared" si="1691"/>
        <v>0</v>
      </c>
      <c r="R7578" s="32">
        <f t="shared" si="1694"/>
        <v>5400</v>
      </c>
      <c r="S7578" s="32">
        <f t="shared" si="1695"/>
        <v>0</v>
      </c>
      <c r="T7578" s="32">
        <f t="shared" si="1696"/>
        <v>21600</v>
      </c>
      <c r="U7578" s="32">
        <f t="shared" si="1697"/>
        <v>0</v>
      </c>
      <c r="V7578" s="32">
        <f t="shared" si="1692"/>
        <v>739.5</v>
      </c>
      <c r="W7578" s="32">
        <f t="shared" si="1698"/>
        <v>739.5</v>
      </c>
      <c r="X7578" s="32">
        <f t="shared" si="1699"/>
        <v>739.5</v>
      </c>
    </row>
    <row r="7579" spans="1:24" x14ac:dyDescent="0.25">
      <c r="A7579" s="2"/>
      <c r="B7579" s="2" t="s">
        <v>12</v>
      </c>
      <c r="C7579" s="2">
        <f t="shared" si="1700"/>
        <v>316</v>
      </c>
      <c r="D7579" s="2">
        <f t="shared" si="1701"/>
        <v>15</v>
      </c>
      <c r="E7579" s="2">
        <f t="shared" si="1693"/>
        <v>7575</v>
      </c>
      <c r="F7579" s="11">
        <v>497.25</v>
      </c>
      <c r="G7579" s="9">
        <v>0.25</v>
      </c>
      <c r="H7579" s="9">
        <v>0.27</v>
      </c>
      <c r="I7579" s="9">
        <v>0.28999999999999998</v>
      </c>
      <c r="J7579" s="9">
        <v>0.21435494268064201</v>
      </c>
      <c r="K7579" s="9">
        <v>0.432</v>
      </c>
      <c r="L7579" s="9">
        <v>0.432</v>
      </c>
      <c r="N7579" s="32">
        <f>IF('System Design'!$F$8=1,'Hourly Demand and Generation'!G7579*'System Design'!$F$21,IF('System Design'!$F$8=2,'Hourly Demand and Generation'!H7579*'System Design'!$F$21,IF('System Design'!$F$8=3,'Hourly Demand and Generation'!I7579*'System Design'!$F$21)))</f>
        <v>145</v>
      </c>
      <c r="O7579" s="32">
        <f>IF('System Design'!$F$8=1,'Hourly Demand and Generation'!J7579*'System Design'!$F$22,IF('System Design'!$F$8=2,'Hourly Demand and Generation'!K7579*'System Design'!$F$22,IF('System Design'!$F$8=3,'Hourly Demand and Generation'!L7579*'System Design'!$F$22)))</f>
        <v>1080</v>
      </c>
      <c r="Q7579" s="32">
        <f t="shared" si="1691"/>
        <v>0</v>
      </c>
      <c r="R7579" s="32">
        <f t="shared" si="1694"/>
        <v>5400</v>
      </c>
      <c r="S7579" s="32">
        <f t="shared" si="1695"/>
        <v>0</v>
      </c>
      <c r="T7579" s="32">
        <f t="shared" si="1696"/>
        <v>21600</v>
      </c>
      <c r="U7579" s="32">
        <f t="shared" si="1697"/>
        <v>0</v>
      </c>
      <c r="V7579" s="32">
        <f t="shared" si="1692"/>
        <v>727.75</v>
      </c>
      <c r="W7579" s="32">
        <f t="shared" si="1698"/>
        <v>727.75</v>
      </c>
      <c r="X7579" s="32">
        <f t="shared" si="1699"/>
        <v>727.75</v>
      </c>
    </row>
    <row r="7580" spans="1:24" x14ac:dyDescent="0.25">
      <c r="A7580" s="2"/>
      <c r="B7580" s="2" t="s">
        <v>12</v>
      </c>
      <c r="C7580" s="2">
        <f t="shared" si="1700"/>
        <v>316</v>
      </c>
      <c r="D7580" s="2">
        <f t="shared" si="1701"/>
        <v>16</v>
      </c>
      <c r="E7580" s="2">
        <f t="shared" si="1693"/>
        <v>7576</v>
      </c>
      <c r="F7580" s="11">
        <v>526.5</v>
      </c>
      <c r="G7580" s="9">
        <v>0.16500000000000001</v>
      </c>
      <c r="H7580" s="9">
        <v>0.1875</v>
      </c>
      <c r="I7580" s="9">
        <v>0.21</v>
      </c>
      <c r="J7580" s="9">
        <v>0.21435494268064201</v>
      </c>
      <c r="K7580" s="9">
        <v>0.432</v>
      </c>
      <c r="L7580" s="9">
        <v>0.432</v>
      </c>
      <c r="N7580" s="32">
        <f>IF('System Design'!$F$8=1,'Hourly Demand and Generation'!G7580*'System Design'!$F$21,IF('System Design'!$F$8=2,'Hourly Demand and Generation'!H7580*'System Design'!$F$21,IF('System Design'!$F$8=3,'Hourly Demand and Generation'!I7580*'System Design'!$F$21)))</f>
        <v>105</v>
      </c>
      <c r="O7580" s="32">
        <f>IF('System Design'!$F$8=1,'Hourly Demand and Generation'!J7580*'System Design'!$F$22,IF('System Design'!$F$8=2,'Hourly Demand and Generation'!K7580*'System Design'!$F$22,IF('System Design'!$F$8=3,'Hourly Demand and Generation'!L7580*'System Design'!$F$22)))</f>
        <v>1080</v>
      </c>
      <c r="Q7580" s="32">
        <f t="shared" si="1691"/>
        <v>0</v>
      </c>
      <c r="R7580" s="32">
        <f t="shared" si="1694"/>
        <v>5400</v>
      </c>
      <c r="S7580" s="32">
        <f t="shared" si="1695"/>
        <v>0</v>
      </c>
      <c r="T7580" s="32">
        <f t="shared" si="1696"/>
        <v>21600</v>
      </c>
      <c r="U7580" s="32">
        <f t="shared" si="1697"/>
        <v>0</v>
      </c>
      <c r="V7580" s="32">
        <f t="shared" si="1692"/>
        <v>658.5</v>
      </c>
      <c r="W7580" s="32">
        <f t="shared" si="1698"/>
        <v>658.5</v>
      </c>
      <c r="X7580" s="32">
        <f t="shared" si="1699"/>
        <v>658.5</v>
      </c>
    </row>
    <row r="7581" spans="1:24" x14ac:dyDescent="0.25">
      <c r="A7581" s="2"/>
      <c r="B7581" s="2" t="s">
        <v>12</v>
      </c>
      <c r="C7581" s="2">
        <f t="shared" si="1700"/>
        <v>316</v>
      </c>
      <c r="D7581" s="2">
        <f t="shared" si="1701"/>
        <v>17</v>
      </c>
      <c r="E7581" s="2">
        <f t="shared" si="1693"/>
        <v>7577</v>
      </c>
      <c r="F7581" s="11">
        <v>555.75</v>
      </c>
      <c r="G7581" s="9">
        <v>8.5000000000000006E-2</v>
      </c>
      <c r="H7581" s="9">
        <v>0.105</v>
      </c>
      <c r="I7581" s="9">
        <v>0.125</v>
      </c>
      <c r="J7581" s="9">
        <v>0.238172158534047</v>
      </c>
      <c r="K7581" s="9">
        <v>0.48</v>
      </c>
      <c r="L7581" s="9">
        <v>0.48</v>
      </c>
      <c r="N7581" s="32">
        <f>IF('System Design'!$F$8=1,'Hourly Demand and Generation'!G7581*'System Design'!$F$21,IF('System Design'!$F$8=2,'Hourly Demand and Generation'!H7581*'System Design'!$F$21,IF('System Design'!$F$8=3,'Hourly Demand and Generation'!I7581*'System Design'!$F$21)))</f>
        <v>62.5</v>
      </c>
      <c r="O7581" s="32">
        <f>IF('System Design'!$F$8=1,'Hourly Demand and Generation'!J7581*'System Design'!$F$22,IF('System Design'!$F$8=2,'Hourly Demand and Generation'!K7581*'System Design'!$F$22,IF('System Design'!$F$8=3,'Hourly Demand and Generation'!L7581*'System Design'!$F$22)))</f>
        <v>1200</v>
      </c>
      <c r="Q7581" s="32">
        <f t="shared" si="1691"/>
        <v>0</v>
      </c>
      <c r="R7581" s="32">
        <f t="shared" si="1694"/>
        <v>5400</v>
      </c>
      <c r="S7581" s="32">
        <f t="shared" si="1695"/>
        <v>0</v>
      </c>
      <c r="T7581" s="32">
        <f t="shared" si="1696"/>
        <v>21600</v>
      </c>
      <c r="U7581" s="32">
        <f t="shared" si="1697"/>
        <v>0</v>
      </c>
      <c r="V7581" s="32">
        <f t="shared" si="1692"/>
        <v>706.75</v>
      </c>
      <c r="W7581" s="32">
        <f t="shared" si="1698"/>
        <v>706.75</v>
      </c>
      <c r="X7581" s="32">
        <f t="shared" si="1699"/>
        <v>706.75</v>
      </c>
    </row>
    <row r="7582" spans="1:24" x14ac:dyDescent="0.25">
      <c r="A7582" s="2"/>
      <c r="B7582" s="2" t="s">
        <v>12</v>
      </c>
      <c r="C7582" s="2">
        <f t="shared" si="1700"/>
        <v>316</v>
      </c>
      <c r="D7582" s="2">
        <f t="shared" si="1701"/>
        <v>18</v>
      </c>
      <c r="E7582" s="2">
        <f t="shared" si="1693"/>
        <v>7578</v>
      </c>
      <c r="F7582" s="11">
        <v>585</v>
      </c>
      <c r="G7582" s="9">
        <v>0.04</v>
      </c>
      <c r="H7582" s="9">
        <v>6.25E-2</v>
      </c>
      <c r="I7582" s="9">
        <v>8.5000000000000006E-2</v>
      </c>
      <c r="J7582" s="9">
        <v>0.22626355060734499</v>
      </c>
      <c r="K7582" s="9">
        <v>0.45600000000000002</v>
      </c>
      <c r="L7582" s="9">
        <v>0.45600000000000002</v>
      </c>
      <c r="N7582" s="32">
        <f>IF('System Design'!$F$8=1,'Hourly Demand and Generation'!G7582*'System Design'!$F$21,IF('System Design'!$F$8=2,'Hourly Demand and Generation'!H7582*'System Design'!$F$21,IF('System Design'!$F$8=3,'Hourly Demand and Generation'!I7582*'System Design'!$F$21)))</f>
        <v>42.5</v>
      </c>
      <c r="O7582" s="32">
        <f>IF('System Design'!$F$8=1,'Hourly Demand and Generation'!J7582*'System Design'!$F$22,IF('System Design'!$F$8=2,'Hourly Demand and Generation'!K7582*'System Design'!$F$22,IF('System Design'!$F$8=3,'Hourly Demand and Generation'!L7582*'System Design'!$F$22)))</f>
        <v>1140</v>
      </c>
      <c r="Q7582" s="32">
        <f t="shared" si="1691"/>
        <v>0</v>
      </c>
      <c r="R7582" s="32">
        <f t="shared" si="1694"/>
        <v>5400</v>
      </c>
      <c r="S7582" s="32">
        <f t="shared" si="1695"/>
        <v>0</v>
      </c>
      <c r="T7582" s="32">
        <f t="shared" si="1696"/>
        <v>21600</v>
      </c>
      <c r="U7582" s="32">
        <f t="shared" si="1697"/>
        <v>0</v>
      </c>
      <c r="V7582" s="32">
        <f t="shared" si="1692"/>
        <v>597.5</v>
      </c>
      <c r="W7582" s="32">
        <f t="shared" si="1698"/>
        <v>597.5</v>
      </c>
      <c r="X7582" s="32">
        <f t="shared" si="1699"/>
        <v>597.5</v>
      </c>
    </row>
    <row r="7583" spans="1:24" x14ac:dyDescent="0.25">
      <c r="A7583" s="2"/>
      <c r="B7583" s="2" t="s">
        <v>12</v>
      </c>
      <c r="C7583" s="2">
        <f t="shared" si="1700"/>
        <v>316</v>
      </c>
      <c r="D7583" s="2">
        <f t="shared" si="1701"/>
        <v>19</v>
      </c>
      <c r="E7583" s="2">
        <f t="shared" si="1693"/>
        <v>7579</v>
      </c>
      <c r="F7583" s="11">
        <v>567.45000000000005</v>
      </c>
      <c r="G7583" s="9">
        <v>0</v>
      </c>
      <c r="H7583" s="9">
        <v>0.02</v>
      </c>
      <c r="I7583" s="9">
        <v>0.04</v>
      </c>
      <c r="J7583" s="9">
        <v>0.21435494268064201</v>
      </c>
      <c r="K7583" s="9">
        <v>0.432</v>
      </c>
      <c r="L7583" s="9">
        <v>0.432</v>
      </c>
      <c r="N7583" s="32">
        <f>IF('System Design'!$F$8=1,'Hourly Demand and Generation'!G7583*'System Design'!$F$21,IF('System Design'!$F$8=2,'Hourly Demand and Generation'!H7583*'System Design'!$F$21,IF('System Design'!$F$8=3,'Hourly Demand and Generation'!I7583*'System Design'!$F$21)))</f>
        <v>20</v>
      </c>
      <c r="O7583" s="32">
        <f>IF('System Design'!$F$8=1,'Hourly Demand and Generation'!J7583*'System Design'!$F$22,IF('System Design'!$F$8=2,'Hourly Demand and Generation'!K7583*'System Design'!$F$22,IF('System Design'!$F$8=3,'Hourly Demand and Generation'!L7583*'System Design'!$F$22)))</f>
        <v>1080</v>
      </c>
      <c r="Q7583" s="32">
        <f t="shared" si="1691"/>
        <v>0</v>
      </c>
      <c r="R7583" s="32">
        <f t="shared" si="1694"/>
        <v>5400</v>
      </c>
      <c r="S7583" s="32">
        <f t="shared" si="1695"/>
        <v>0</v>
      </c>
      <c r="T7583" s="32">
        <f t="shared" si="1696"/>
        <v>21600</v>
      </c>
      <c r="U7583" s="32">
        <f t="shared" si="1697"/>
        <v>0</v>
      </c>
      <c r="V7583" s="32">
        <f t="shared" si="1692"/>
        <v>532.54999999999995</v>
      </c>
      <c r="W7583" s="32">
        <f t="shared" si="1698"/>
        <v>532.54999999999995</v>
      </c>
      <c r="X7583" s="32">
        <f t="shared" si="1699"/>
        <v>532.54999999999995</v>
      </c>
    </row>
    <row r="7584" spans="1:24" x14ac:dyDescent="0.25">
      <c r="A7584" s="2"/>
      <c r="B7584" s="2" t="s">
        <v>12</v>
      </c>
      <c r="C7584" s="2">
        <f t="shared" si="1700"/>
        <v>316</v>
      </c>
      <c r="D7584" s="2">
        <f t="shared" si="1701"/>
        <v>20</v>
      </c>
      <c r="E7584" s="2">
        <f t="shared" si="1693"/>
        <v>7580</v>
      </c>
      <c r="F7584" s="11">
        <v>555.75</v>
      </c>
      <c r="G7584" s="9">
        <v>0</v>
      </c>
      <c r="H7584" s="9">
        <v>0</v>
      </c>
      <c r="I7584" s="9">
        <v>0</v>
      </c>
      <c r="J7584" s="9">
        <v>0.21435494268064201</v>
      </c>
      <c r="K7584" s="9">
        <v>0.432</v>
      </c>
      <c r="L7584" s="9">
        <v>0.432</v>
      </c>
      <c r="N7584" s="32">
        <f>IF('System Design'!$F$8=1,'Hourly Demand and Generation'!G7584*'System Design'!$F$21,IF('System Design'!$F$8=2,'Hourly Demand and Generation'!H7584*'System Design'!$F$21,IF('System Design'!$F$8=3,'Hourly Demand and Generation'!I7584*'System Design'!$F$21)))</f>
        <v>0</v>
      </c>
      <c r="O7584" s="32">
        <f>IF('System Design'!$F$8=1,'Hourly Demand and Generation'!J7584*'System Design'!$F$22,IF('System Design'!$F$8=2,'Hourly Demand and Generation'!K7584*'System Design'!$F$22,IF('System Design'!$F$8=3,'Hourly Demand and Generation'!L7584*'System Design'!$F$22)))</f>
        <v>1080</v>
      </c>
      <c r="Q7584" s="32">
        <f t="shared" si="1691"/>
        <v>0</v>
      </c>
      <c r="R7584" s="32">
        <f t="shared" si="1694"/>
        <v>5400</v>
      </c>
      <c r="S7584" s="32">
        <f t="shared" si="1695"/>
        <v>0</v>
      </c>
      <c r="T7584" s="32">
        <f t="shared" si="1696"/>
        <v>21600</v>
      </c>
      <c r="U7584" s="32">
        <f t="shared" si="1697"/>
        <v>0</v>
      </c>
      <c r="V7584" s="32">
        <f t="shared" si="1692"/>
        <v>524.25</v>
      </c>
      <c r="W7584" s="32">
        <f t="shared" si="1698"/>
        <v>524.25</v>
      </c>
      <c r="X7584" s="32">
        <f t="shared" si="1699"/>
        <v>524.25</v>
      </c>
    </row>
    <row r="7585" spans="1:24" x14ac:dyDescent="0.25">
      <c r="A7585" s="2"/>
      <c r="B7585" s="2" t="s">
        <v>12</v>
      </c>
      <c r="C7585" s="2">
        <f t="shared" si="1700"/>
        <v>316</v>
      </c>
      <c r="D7585" s="2">
        <f t="shared" si="1701"/>
        <v>21</v>
      </c>
      <c r="E7585" s="2">
        <f t="shared" si="1693"/>
        <v>7581</v>
      </c>
      <c r="F7585" s="11">
        <v>526.5</v>
      </c>
      <c r="G7585" s="9">
        <v>0</v>
      </c>
      <c r="H7585" s="9">
        <v>0</v>
      </c>
      <c r="I7585" s="9">
        <v>0</v>
      </c>
      <c r="J7585" s="9">
        <v>0.21435494268064201</v>
      </c>
      <c r="K7585" s="9">
        <v>0.432</v>
      </c>
      <c r="L7585" s="9">
        <v>0.432</v>
      </c>
      <c r="N7585" s="32">
        <f>IF('System Design'!$F$8=1,'Hourly Demand and Generation'!G7585*'System Design'!$F$21,IF('System Design'!$F$8=2,'Hourly Demand and Generation'!H7585*'System Design'!$F$21,IF('System Design'!$F$8=3,'Hourly Demand and Generation'!I7585*'System Design'!$F$21)))</f>
        <v>0</v>
      </c>
      <c r="O7585" s="32">
        <f>IF('System Design'!$F$8=1,'Hourly Demand and Generation'!J7585*'System Design'!$F$22,IF('System Design'!$F$8=2,'Hourly Demand and Generation'!K7585*'System Design'!$F$22,IF('System Design'!$F$8=3,'Hourly Demand and Generation'!L7585*'System Design'!$F$22)))</f>
        <v>1080</v>
      </c>
      <c r="Q7585" s="32">
        <f t="shared" si="1691"/>
        <v>0</v>
      </c>
      <c r="R7585" s="32">
        <f t="shared" si="1694"/>
        <v>5400</v>
      </c>
      <c r="S7585" s="32">
        <f t="shared" si="1695"/>
        <v>0</v>
      </c>
      <c r="T7585" s="32">
        <f t="shared" si="1696"/>
        <v>21600</v>
      </c>
      <c r="U7585" s="32">
        <f t="shared" si="1697"/>
        <v>0</v>
      </c>
      <c r="V7585" s="32">
        <f t="shared" si="1692"/>
        <v>553.5</v>
      </c>
      <c r="W7585" s="32">
        <f t="shared" si="1698"/>
        <v>553.5</v>
      </c>
      <c r="X7585" s="32">
        <f t="shared" si="1699"/>
        <v>553.5</v>
      </c>
    </row>
    <row r="7586" spans="1:24" x14ac:dyDescent="0.25">
      <c r="A7586" s="2"/>
      <c r="B7586" s="2" t="s">
        <v>12</v>
      </c>
      <c r="C7586" s="2">
        <f t="shared" si="1700"/>
        <v>316</v>
      </c>
      <c r="D7586" s="2">
        <f t="shared" si="1701"/>
        <v>22</v>
      </c>
      <c r="E7586" s="2">
        <f t="shared" si="1693"/>
        <v>7582</v>
      </c>
      <c r="F7586" s="11">
        <v>497.25</v>
      </c>
      <c r="G7586" s="9">
        <v>0</v>
      </c>
      <c r="H7586" s="9">
        <v>0</v>
      </c>
      <c r="I7586" s="9">
        <v>0</v>
      </c>
      <c r="J7586" s="9">
        <v>0.22626355060734499</v>
      </c>
      <c r="K7586" s="9">
        <v>0.45600000000000002</v>
      </c>
      <c r="L7586" s="9">
        <v>0.45600000000000002</v>
      </c>
      <c r="N7586" s="32">
        <f>IF('System Design'!$F$8=1,'Hourly Demand and Generation'!G7586*'System Design'!$F$21,IF('System Design'!$F$8=2,'Hourly Demand and Generation'!H7586*'System Design'!$F$21,IF('System Design'!$F$8=3,'Hourly Demand and Generation'!I7586*'System Design'!$F$21)))</f>
        <v>0</v>
      </c>
      <c r="O7586" s="32">
        <f>IF('System Design'!$F$8=1,'Hourly Demand and Generation'!J7586*'System Design'!$F$22,IF('System Design'!$F$8=2,'Hourly Demand and Generation'!K7586*'System Design'!$F$22,IF('System Design'!$F$8=3,'Hourly Demand and Generation'!L7586*'System Design'!$F$22)))</f>
        <v>1140</v>
      </c>
      <c r="Q7586" s="32">
        <f t="shared" si="1691"/>
        <v>0</v>
      </c>
      <c r="R7586" s="32">
        <f t="shared" si="1694"/>
        <v>5400</v>
      </c>
      <c r="S7586" s="32">
        <f t="shared" si="1695"/>
        <v>0</v>
      </c>
      <c r="T7586" s="32">
        <f t="shared" si="1696"/>
        <v>21600</v>
      </c>
      <c r="U7586" s="32">
        <f t="shared" si="1697"/>
        <v>0</v>
      </c>
      <c r="V7586" s="32">
        <f t="shared" si="1692"/>
        <v>642.75</v>
      </c>
      <c r="W7586" s="32">
        <f t="shared" si="1698"/>
        <v>642.75</v>
      </c>
      <c r="X7586" s="32">
        <f t="shared" si="1699"/>
        <v>642.75</v>
      </c>
    </row>
    <row r="7587" spans="1:24" x14ac:dyDescent="0.25">
      <c r="A7587" s="2"/>
      <c r="B7587" s="2" t="s">
        <v>12</v>
      </c>
      <c r="C7587" s="2">
        <f t="shared" si="1700"/>
        <v>316</v>
      </c>
      <c r="D7587" s="2">
        <f t="shared" si="1701"/>
        <v>23</v>
      </c>
      <c r="E7587" s="2">
        <f t="shared" si="1693"/>
        <v>7583</v>
      </c>
      <c r="F7587" s="11">
        <v>468</v>
      </c>
      <c r="G7587" s="9">
        <v>0</v>
      </c>
      <c r="H7587" s="9">
        <v>0</v>
      </c>
      <c r="I7587" s="9">
        <v>0</v>
      </c>
      <c r="J7587" s="9">
        <v>0.19053772682723799</v>
      </c>
      <c r="K7587" s="9">
        <v>0.38400000000000001</v>
      </c>
      <c r="L7587" s="9">
        <v>0.38400000000000001</v>
      </c>
      <c r="N7587" s="32">
        <f>IF('System Design'!$F$8=1,'Hourly Demand and Generation'!G7587*'System Design'!$F$21,IF('System Design'!$F$8=2,'Hourly Demand and Generation'!H7587*'System Design'!$F$21,IF('System Design'!$F$8=3,'Hourly Demand and Generation'!I7587*'System Design'!$F$21)))</f>
        <v>0</v>
      </c>
      <c r="O7587" s="32">
        <f>IF('System Design'!$F$8=1,'Hourly Demand and Generation'!J7587*'System Design'!$F$22,IF('System Design'!$F$8=2,'Hourly Demand and Generation'!K7587*'System Design'!$F$22,IF('System Design'!$F$8=3,'Hourly Demand and Generation'!L7587*'System Design'!$F$22)))</f>
        <v>960</v>
      </c>
      <c r="Q7587" s="32">
        <f t="shared" si="1691"/>
        <v>0</v>
      </c>
      <c r="R7587" s="32">
        <f t="shared" si="1694"/>
        <v>5400</v>
      </c>
      <c r="S7587" s="32">
        <f t="shared" si="1695"/>
        <v>0</v>
      </c>
      <c r="T7587" s="32">
        <f t="shared" si="1696"/>
        <v>21600</v>
      </c>
      <c r="U7587" s="32">
        <f t="shared" si="1697"/>
        <v>0</v>
      </c>
      <c r="V7587" s="32">
        <f t="shared" si="1692"/>
        <v>492</v>
      </c>
      <c r="W7587" s="32">
        <f t="shared" si="1698"/>
        <v>492</v>
      </c>
      <c r="X7587" s="32">
        <f t="shared" si="1699"/>
        <v>492</v>
      </c>
    </row>
    <row r="7588" spans="1:24" x14ac:dyDescent="0.25">
      <c r="A7588" s="2"/>
      <c r="B7588" s="2" t="s">
        <v>12</v>
      </c>
      <c r="C7588" s="2">
        <f t="shared" si="1700"/>
        <v>316</v>
      </c>
      <c r="D7588" s="2">
        <f t="shared" si="1701"/>
        <v>24</v>
      </c>
      <c r="E7588" s="2">
        <f t="shared" si="1693"/>
        <v>7584</v>
      </c>
      <c r="F7588" s="11">
        <v>409.5</v>
      </c>
      <c r="G7588" s="9">
        <v>0</v>
      </c>
      <c r="H7588" s="9">
        <v>0</v>
      </c>
      <c r="I7588" s="9">
        <v>0</v>
      </c>
      <c r="J7588" s="9">
        <v>0.19053772682723799</v>
      </c>
      <c r="K7588" s="9">
        <v>0.38400000000000001</v>
      </c>
      <c r="L7588" s="9">
        <v>0.38400000000000001</v>
      </c>
      <c r="N7588" s="32">
        <f>IF('System Design'!$F$8=1,'Hourly Demand and Generation'!G7588*'System Design'!$F$21,IF('System Design'!$F$8=2,'Hourly Demand and Generation'!H7588*'System Design'!$F$21,IF('System Design'!$F$8=3,'Hourly Demand and Generation'!I7588*'System Design'!$F$21)))</f>
        <v>0</v>
      </c>
      <c r="O7588" s="32">
        <f>IF('System Design'!$F$8=1,'Hourly Demand and Generation'!J7588*'System Design'!$F$22,IF('System Design'!$F$8=2,'Hourly Demand and Generation'!K7588*'System Design'!$F$22,IF('System Design'!$F$8=3,'Hourly Demand and Generation'!L7588*'System Design'!$F$22)))</f>
        <v>960</v>
      </c>
      <c r="Q7588" s="32">
        <f t="shared" si="1691"/>
        <v>0</v>
      </c>
      <c r="R7588" s="32">
        <f t="shared" si="1694"/>
        <v>5400</v>
      </c>
      <c r="S7588" s="32">
        <f t="shared" si="1695"/>
        <v>0</v>
      </c>
      <c r="T7588" s="32">
        <f t="shared" si="1696"/>
        <v>21600</v>
      </c>
      <c r="U7588" s="32">
        <f t="shared" si="1697"/>
        <v>0</v>
      </c>
      <c r="V7588" s="32">
        <f t="shared" si="1692"/>
        <v>550.5</v>
      </c>
      <c r="W7588" s="32">
        <f t="shared" si="1698"/>
        <v>550.5</v>
      </c>
      <c r="X7588" s="32">
        <f t="shared" si="1699"/>
        <v>550.5</v>
      </c>
    </row>
    <row r="7589" spans="1:24" x14ac:dyDescent="0.25">
      <c r="A7589" s="2"/>
      <c r="B7589" s="2" t="s">
        <v>12</v>
      </c>
      <c r="C7589" s="2">
        <f>C7588+1</f>
        <v>317</v>
      </c>
      <c r="D7589" s="2">
        <v>1</v>
      </c>
      <c r="E7589" s="2">
        <f t="shared" si="1693"/>
        <v>7585</v>
      </c>
      <c r="F7589" s="11">
        <v>351</v>
      </c>
      <c r="G7589" s="9">
        <v>0</v>
      </c>
      <c r="H7589" s="9">
        <v>0</v>
      </c>
      <c r="I7589" s="9">
        <v>0</v>
      </c>
      <c r="J7589" s="9">
        <v>0.27771574266468901</v>
      </c>
      <c r="K7589" s="9">
        <v>0.27771574266468901</v>
      </c>
      <c r="L7589" s="9">
        <v>0.48</v>
      </c>
      <c r="N7589" s="32">
        <f>IF('System Design'!$F$8=1,'Hourly Demand and Generation'!G7589*'System Design'!$F$21,IF('System Design'!$F$8=2,'Hourly Demand and Generation'!H7589*'System Design'!$F$21,IF('System Design'!$F$8=3,'Hourly Demand and Generation'!I7589*'System Design'!$F$21)))</f>
        <v>0</v>
      </c>
      <c r="O7589" s="32">
        <f>IF('System Design'!$F$8=1,'Hourly Demand and Generation'!J7589*'System Design'!$F$22,IF('System Design'!$F$8=2,'Hourly Demand and Generation'!K7589*'System Design'!$F$22,IF('System Design'!$F$8=3,'Hourly Demand and Generation'!L7589*'System Design'!$F$22)))</f>
        <v>1200</v>
      </c>
      <c r="Q7589" s="32">
        <f t="shared" si="1691"/>
        <v>0</v>
      </c>
      <c r="R7589" s="32">
        <f t="shared" si="1694"/>
        <v>5400</v>
      </c>
      <c r="S7589" s="32">
        <f t="shared" si="1695"/>
        <v>0</v>
      </c>
      <c r="T7589" s="32">
        <f t="shared" si="1696"/>
        <v>21600</v>
      </c>
      <c r="U7589" s="32">
        <f t="shared" si="1697"/>
        <v>0</v>
      </c>
      <c r="V7589" s="32">
        <f t="shared" si="1692"/>
        <v>849</v>
      </c>
      <c r="W7589" s="32">
        <f t="shared" si="1698"/>
        <v>849</v>
      </c>
      <c r="X7589" s="32">
        <f t="shared" si="1699"/>
        <v>849</v>
      </c>
    </row>
    <row r="7590" spans="1:24" x14ac:dyDescent="0.25">
      <c r="A7590" s="2"/>
      <c r="B7590" s="2" t="s">
        <v>12</v>
      </c>
      <c r="C7590" s="2">
        <f>C7589</f>
        <v>317</v>
      </c>
      <c r="D7590" s="2">
        <f>D7589+1</f>
        <v>2</v>
      </c>
      <c r="E7590" s="2">
        <f t="shared" si="1693"/>
        <v>7586</v>
      </c>
      <c r="F7590" s="11">
        <v>321.75</v>
      </c>
      <c r="G7590" s="9">
        <v>0</v>
      </c>
      <c r="H7590" s="9">
        <v>0</v>
      </c>
      <c r="I7590" s="9">
        <v>0</v>
      </c>
      <c r="J7590" s="9">
        <v>0.24994416839822101</v>
      </c>
      <c r="K7590" s="9">
        <v>0.24994416839822101</v>
      </c>
      <c r="L7590" s="9">
        <v>0.432</v>
      </c>
      <c r="N7590" s="32">
        <f>IF('System Design'!$F$8=1,'Hourly Demand and Generation'!G7590*'System Design'!$F$21,IF('System Design'!$F$8=2,'Hourly Demand and Generation'!H7590*'System Design'!$F$21,IF('System Design'!$F$8=3,'Hourly Demand and Generation'!I7590*'System Design'!$F$21)))</f>
        <v>0</v>
      </c>
      <c r="O7590" s="32">
        <f>IF('System Design'!$F$8=1,'Hourly Demand and Generation'!J7590*'System Design'!$F$22,IF('System Design'!$F$8=2,'Hourly Demand and Generation'!K7590*'System Design'!$F$22,IF('System Design'!$F$8=3,'Hourly Demand and Generation'!L7590*'System Design'!$F$22)))</f>
        <v>1080</v>
      </c>
      <c r="Q7590" s="32">
        <f t="shared" si="1691"/>
        <v>0</v>
      </c>
      <c r="R7590" s="32">
        <f t="shared" si="1694"/>
        <v>5400</v>
      </c>
      <c r="S7590" s="32">
        <f t="shared" si="1695"/>
        <v>0</v>
      </c>
      <c r="T7590" s="32">
        <f t="shared" si="1696"/>
        <v>21600</v>
      </c>
      <c r="U7590" s="32">
        <f t="shared" si="1697"/>
        <v>0</v>
      </c>
      <c r="V7590" s="32">
        <f t="shared" si="1692"/>
        <v>758.25</v>
      </c>
      <c r="W7590" s="32">
        <f t="shared" si="1698"/>
        <v>758.25</v>
      </c>
      <c r="X7590" s="32">
        <f t="shared" si="1699"/>
        <v>758.25</v>
      </c>
    </row>
    <row r="7591" spans="1:24" x14ac:dyDescent="0.25">
      <c r="A7591" s="2"/>
      <c r="B7591" s="2" t="s">
        <v>12</v>
      </c>
      <c r="C7591" s="2">
        <f t="shared" ref="C7591:C7612" si="1702">C7590</f>
        <v>317</v>
      </c>
      <c r="D7591" s="2">
        <f t="shared" ref="D7591:D7612" si="1703">D7590+1</f>
        <v>3</v>
      </c>
      <c r="E7591" s="2">
        <f t="shared" si="1693"/>
        <v>7587</v>
      </c>
      <c r="F7591" s="11">
        <v>292.5</v>
      </c>
      <c r="G7591" s="9">
        <v>0</v>
      </c>
      <c r="H7591" s="9">
        <v>0</v>
      </c>
      <c r="I7591" s="9">
        <v>0</v>
      </c>
      <c r="J7591" s="9">
        <v>0.24994416839822101</v>
      </c>
      <c r="K7591" s="9">
        <v>0.24994416839822101</v>
      </c>
      <c r="L7591" s="9">
        <v>0.432</v>
      </c>
      <c r="N7591" s="32">
        <f>IF('System Design'!$F$8=1,'Hourly Demand and Generation'!G7591*'System Design'!$F$21,IF('System Design'!$F$8=2,'Hourly Demand and Generation'!H7591*'System Design'!$F$21,IF('System Design'!$F$8=3,'Hourly Demand and Generation'!I7591*'System Design'!$F$21)))</f>
        <v>0</v>
      </c>
      <c r="O7591" s="32">
        <f>IF('System Design'!$F$8=1,'Hourly Demand and Generation'!J7591*'System Design'!$F$22,IF('System Design'!$F$8=2,'Hourly Demand and Generation'!K7591*'System Design'!$F$22,IF('System Design'!$F$8=3,'Hourly Demand and Generation'!L7591*'System Design'!$F$22)))</f>
        <v>1080</v>
      </c>
      <c r="Q7591" s="32">
        <f t="shared" si="1691"/>
        <v>0</v>
      </c>
      <c r="R7591" s="32">
        <f t="shared" si="1694"/>
        <v>5400</v>
      </c>
      <c r="S7591" s="32">
        <f t="shared" si="1695"/>
        <v>0</v>
      </c>
      <c r="T7591" s="32">
        <f t="shared" si="1696"/>
        <v>21600</v>
      </c>
      <c r="U7591" s="32">
        <f t="shared" si="1697"/>
        <v>0</v>
      </c>
      <c r="V7591" s="32">
        <f t="shared" si="1692"/>
        <v>787.5</v>
      </c>
      <c r="W7591" s="32">
        <f t="shared" si="1698"/>
        <v>787.5</v>
      </c>
      <c r="X7591" s="32">
        <f t="shared" si="1699"/>
        <v>787.5</v>
      </c>
    </row>
    <row r="7592" spans="1:24" x14ac:dyDescent="0.25">
      <c r="A7592" s="2"/>
      <c r="B7592" s="2" t="s">
        <v>12</v>
      </c>
      <c r="C7592" s="2">
        <f t="shared" si="1702"/>
        <v>317</v>
      </c>
      <c r="D7592" s="2">
        <f t="shared" si="1703"/>
        <v>4</v>
      </c>
      <c r="E7592" s="2">
        <f t="shared" si="1693"/>
        <v>7588</v>
      </c>
      <c r="F7592" s="11">
        <v>351</v>
      </c>
      <c r="G7592" s="9">
        <v>0</v>
      </c>
      <c r="H7592" s="9">
        <v>0</v>
      </c>
      <c r="I7592" s="9">
        <v>0</v>
      </c>
      <c r="J7592" s="9">
        <v>0.27771574266468901</v>
      </c>
      <c r="K7592" s="9">
        <v>0.27771574266468901</v>
      </c>
      <c r="L7592" s="9">
        <v>0.48</v>
      </c>
      <c r="N7592" s="32">
        <f>IF('System Design'!$F$8=1,'Hourly Demand and Generation'!G7592*'System Design'!$F$21,IF('System Design'!$F$8=2,'Hourly Demand and Generation'!H7592*'System Design'!$F$21,IF('System Design'!$F$8=3,'Hourly Demand and Generation'!I7592*'System Design'!$F$21)))</f>
        <v>0</v>
      </c>
      <c r="O7592" s="32">
        <f>IF('System Design'!$F$8=1,'Hourly Demand and Generation'!J7592*'System Design'!$F$22,IF('System Design'!$F$8=2,'Hourly Demand and Generation'!K7592*'System Design'!$F$22,IF('System Design'!$F$8=3,'Hourly Demand and Generation'!L7592*'System Design'!$F$22)))</f>
        <v>1200</v>
      </c>
      <c r="Q7592" s="32">
        <f t="shared" si="1691"/>
        <v>0</v>
      </c>
      <c r="R7592" s="32">
        <f t="shared" si="1694"/>
        <v>5400</v>
      </c>
      <c r="S7592" s="32">
        <f t="shared" si="1695"/>
        <v>0</v>
      </c>
      <c r="T7592" s="32">
        <f t="shared" si="1696"/>
        <v>21600</v>
      </c>
      <c r="U7592" s="32">
        <f t="shared" si="1697"/>
        <v>0</v>
      </c>
      <c r="V7592" s="32">
        <f t="shared" si="1692"/>
        <v>849</v>
      </c>
      <c r="W7592" s="32">
        <f t="shared" si="1698"/>
        <v>849</v>
      </c>
      <c r="X7592" s="32">
        <f t="shared" si="1699"/>
        <v>849</v>
      </c>
    </row>
    <row r="7593" spans="1:24" x14ac:dyDescent="0.25">
      <c r="A7593" s="2"/>
      <c r="B7593" s="2" t="s">
        <v>12</v>
      </c>
      <c r="C7593" s="2">
        <f t="shared" si="1702"/>
        <v>317</v>
      </c>
      <c r="D7593" s="2">
        <f t="shared" si="1703"/>
        <v>5</v>
      </c>
      <c r="E7593" s="2">
        <f t="shared" si="1693"/>
        <v>7589</v>
      </c>
      <c r="F7593" s="11">
        <v>380.25</v>
      </c>
      <c r="G7593" s="9">
        <v>0</v>
      </c>
      <c r="H7593" s="9">
        <v>0.02</v>
      </c>
      <c r="I7593" s="9">
        <v>0.04</v>
      </c>
      <c r="J7593" s="9">
        <v>0.222172594131752</v>
      </c>
      <c r="K7593" s="9">
        <v>0.222172594131752</v>
      </c>
      <c r="L7593" s="9">
        <v>0.38400000000000001</v>
      </c>
      <c r="N7593" s="32">
        <f>IF('System Design'!$F$8=1,'Hourly Demand and Generation'!G7593*'System Design'!$F$21,IF('System Design'!$F$8=2,'Hourly Demand and Generation'!H7593*'System Design'!$F$21,IF('System Design'!$F$8=3,'Hourly Demand and Generation'!I7593*'System Design'!$F$21)))</f>
        <v>20</v>
      </c>
      <c r="O7593" s="32">
        <f>IF('System Design'!$F$8=1,'Hourly Demand and Generation'!J7593*'System Design'!$F$22,IF('System Design'!$F$8=2,'Hourly Demand and Generation'!K7593*'System Design'!$F$22,IF('System Design'!$F$8=3,'Hourly Demand and Generation'!L7593*'System Design'!$F$22)))</f>
        <v>960</v>
      </c>
      <c r="Q7593" s="32">
        <f t="shared" si="1691"/>
        <v>0</v>
      </c>
      <c r="R7593" s="32">
        <f t="shared" si="1694"/>
        <v>5400</v>
      </c>
      <c r="S7593" s="32">
        <f t="shared" si="1695"/>
        <v>0</v>
      </c>
      <c r="T7593" s="32">
        <f t="shared" si="1696"/>
        <v>21600</v>
      </c>
      <c r="U7593" s="32">
        <f t="shared" si="1697"/>
        <v>0</v>
      </c>
      <c r="V7593" s="32">
        <f t="shared" si="1692"/>
        <v>599.75</v>
      </c>
      <c r="W7593" s="32">
        <f t="shared" si="1698"/>
        <v>599.75</v>
      </c>
      <c r="X7593" s="32">
        <f t="shared" si="1699"/>
        <v>599.75</v>
      </c>
    </row>
    <row r="7594" spans="1:24" x14ac:dyDescent="0.25">
      <c r="A7594" s="2"/>
      <c r="B7594" s="2" t="s">
        <v>12</v>
      </c>
      <c r="C7594" s="2">
        <f t="shared" si="1702"/>
        <v>317</v>
      </c>
      <c r="D7594" s="2">
        <f t="shared" si="1703"/>
        <v>6</v>
      </c>
      <c r="E7594" s="2">
        <f t="shared" si="1693"/>
        <v>7590</v>
      </c>
      <c r="F7594" s="11">
        <v>409.5</v>
      </c>
      <c r="G7594" s="9">
        <v>0.04</v>
      </c>
      <c r="H7594" s="9">
        <v>6.25E-2</v>
      </c>
      <c r="I7594" s="9">
        <v>8.5000000000000006E-2</v>
      </c>
      <c r="J7594" s="9">
        <v>0.222172594131752</v>
      </c>
      <c r="K7594" s="9">
        <v>0.222172594131752</v>
      </c>
      <c r="L7594" s="9">
        <v>0.38400000000000001</v>
      </c>
      <c r="N7594" s="32">
        <f>IF('System Design'!$F$8=1,'Hourly Demand and Generation'!G7594*'System Design'!$F$21,IF('System Design'!$F$8=2,'Hourly Demand and Generation'!H7594*'System Design'!$F$21,IF('System Design'!$F$8=3,'Hourly Demand and Generation'!I7594*'System Design'!$F$21)))</f>
        <v>42.5</v>
      </c>
      <c r="O7594" s="32">
        <f>IF('System Design'!$F$8=1,'Hourly Demand and Generation'!J7594*'System Design'!$F$22,IF('System Design'!$F$8=2,'Hourly Demand and Generation'!K7594*'System Design'!$F$22,IF('System Design'!$F$8=3,'Hourly Demand and Generation'!L7594*'System Design'!$F$22)))</f>
        <v>960</v>
      </c>
      <c r="Q7594" s="32">
        <f t="shared" si="1691"/>
        <v>0</v>
      </c>
      <c r="R7594" s="32">
        <f t="shared" si="1694"/>
        <v>5400</v>
      </c>
      <c r="S7594" s="32">
        <f t="shared" si="1695"/>
        <v>0</v>
      </c>
      <c r="T7594" s="32">
        <f t="shared" si="1696"/>
        <v>21600</v>
      </c>
      <c r="U7594" s="32">
        <f t="shared" si="1697"/>
        <v>0</v>
      </c>
      <c r="V7594" s="32">
        <f t="shared" si="1692"/>
        <v>593</v>
      </c>
      <c r="W7594" s="32">
        <f t="shared" si="1698"/>
        <v>593</v>
      </c>
      <c r="X7594" s="32">
        <f t="shared" si="1699"/>
        <v>593</v>
      </c>
    </row>
    <row r="7595" spans="1:24" x14ac:dyDescent="0.25">
      <c r="A7595" s="2"/>
      <c r="B7595" s="2" t="s">
        <v>12</v>
      </c>
      <c r="C7595" s="2">
        <f t="shared" si="1702"/>
        <v>317</v>
      </c>
      <c r="D7595" s="2">
        <f t="shared" si="1703"/>
        <v>7</v>
      </c>
      <c r="E7595" s="2">
        <f t="shared" si="1693"/>
        <v>7591</v>
      </c>
      <c r="F7595" s="11">
        <v>438.75</v>
      </c>
      <c r="G7595" s="9">
        <v>8.5000000000000006E-2</v>
      </c>
      <c r="H7595" s="9">
        <v>0.105</v>
      </c>
      <c r="I7595" s="9">
        <v>0.125</v>
      </c>
      <c r="J7595" s="9">
        <v>0.24994416839822101</v>
      </c>
      <c r="K7595" s="9">
        <v>0.24994416839822101</v>
      </c>
      <c r="L7595" s="9">
        <v>0.432</v>
      </c>
      <c r="N7595" s="32">
        <f>IF('System Design'!$F$8=1,'Hourly Demand and Generation'!G7595*'System Design'!$F$21,IF('System Design'!$F$8=2,'Hourly Demand and Generation'!H7595*'System Design'!$F$21,IF('System Design'!$F$8=3,'Hourly Demand and Generation'!I7595*'System Design'!$F$21)))</f>
        <v>62.5</v>
      </c>
      <c r="O7595" s="32">
        <f>IF('System Design'!$F$8=1,'Hourly Demand and Generation'!J7595*'System Design'!$F$22,IF('System Design'!$F$8=2,'Hourly Demand and Generation'!K7595*'System Design'!$F$22,IF('System Design'!$F$8=3,'Hourly Demand and Generation'!L7595*'System Design'!$F$22)))</f>
        <v>1080</v>
      </c>
      <c r="Q7595" s="32">
        <f t="shared" si="1691"/>
        <v>0</v>
      </c>
      <c r="R7595" s="32">
        <f t="shared" si="1694"/>
        <v>5400</v>
      </c>
      <c r="S7595" s="32">
        <f t="shared" si="1695"/>
        <v>0</v>
      </c>
      <c r="T7595" s="32">
        <f t="shared" si="1696"/>
        <v>21600</v>
      </c>
      <c r="U7595" s="32">
        <f t="shared" si="1697"/>
        <v>0</v>
      </c>
      <c r="V7595" s="32">
        <f t="shared" si="1692"/>
        <v>703.75</v>
      </c>
      <c r="W7595" s="32">
        <f t="shared" si="1698"/>
        <v>703.75</v>
      </c>
      <c r="X7595" s="32">
        <f t="shared" si="1699"/>
        <v>703.75</v>
      </c>
    </row>
    <row r="7596" spans="1:24" x14ac:dyDescent="0.25">
      <c r="A7596" s="2"/>
      <c r="B7596" s="2" t="s">
        <v>12</v>
      </c>
      <c r="C7596" s="2">
        <f t="shared" si="1702"/>
        <v>317</v>
      </c>
      <c r="D7596" s="2">
        <f t="shared" si="1703"/>
        <v>8</v>
      </c>
      <c r="E7596" s="2">
        <f t="shared" si="1693"/>
        <v>7592</v>
      </c>
      <c r="F7596" s="11">
        <v>468</v>
      </c>
      <c r="G7596" s="9">
        <v>0.16500000000000001</v>
      </c>
      <c r="H7596" s="9">
        <v>0.1875</v>
      </c>
      <c r="I7596" s="9">
        <v>0.21</v>
      </c>
      <c r="J7596" s="9">
        <v>0.24994416839822101</v>
      </c>
      <c r="K7596" s="9">
        <v>0.24994416839822101</v>
      </c>
      <c r="L7596" s="9">
        <v>0.432</v>
      </c>
      <c r="N7596" s="32">
        <f>IF('System Design'!$F$8=1,'Hourly Demand and Generation'!G7596*'System Design'!$F$21,IF('System Design'!$F$8=2,'Hourly Demand and Generation'!H7596*'System Design'!$F$21,IF('System Design'!$F$8=3,'Hourly Demand and Generation'!I7596*'System Design'!$F$21)))</f>
        <v>105</v>
      </c>
      <c r="O7596" s="32">
        <f>IF('System Design'!$F$8=1,'Hourly Demand and Generation'!J7596*'System Design'!$F$22,IF('System Design'!$F$8=2,'Hourly Demand and Generation'!K7596*'System Design'!$F$22,IF('System Design'!$F$8=3,'Hourly Demand and Generation'!L7596*'System Design'!$F$22)))</f>
        <v>1080</v>
      </c>
      <c r="Q7596" s="32">
        <f t="shared" si="1691"/>
        <v>0</v>
      </c>
      <c r="R7596" s="32">
        <f t="shared" si="1694"/>
        <v>5400</v>
      </c>
      <c r="S7596" s="32">
        <f t="shared" si="1695"/>
        <v>0</v>
      </c>
      <c r="T7596" s="32">
        <f t="shared" si="1696"/>
        <v>21600</v>
      </c>
      <c r="U7596" s="32">
        <f t="shared" si="1697"/>
        <v>0</v>
      </c>
      <c r="V7596" s="32">
        <f t="shared" si="1692"/>
        <v>717</v>
      </c>
      <c r="W7596" s="32">
        <f t="shared" si="1698"/>
        <v>717</v>
      </c>
      <c r="X7596" s="32">
        <f t="shared" si="1699"/>
        <v>717</v>
      </c>
    </row>
    <row r="7597" spans="1:24" x14ac:dyDescent="0.25">
      <c r="A7597" s="2"/>
      <c r="B7597" s="2" t="s">
        <v>12</v>
      </c>
      <c r="C7597" s="2">
        <f t="shared" si="1702"/>
        <v>317</v>
      </c>
      <c r="D7597" s="2">
        <f t="shared" si="1703"/>
        <v>9</v>
      </c>
      <c r="E7597" s="2">
        <f t="shared" si="1693"/>
        <v>7593</v>
      </c>
      <c r="F7597" s="11">
        <v>468</v>
      </c>
      <c r="G7597" s="9">
        <v>0.25</v>
      </c>
      <c r="H7597" s="9">
        <v>0.27</v>
      </c>
      <c r="I7597" s="9">
        <v>0.28999999999999998</v>
      </c>
      <c r="J7597" s="9">
        <v>0.222172594131752</v>
      </c>
      <c r="K7597" s="9">
        <v>0.222172594131752</v>
      </c>
      <c r="L7597" s="9">
        <v>0.38400000000000001</v>
      </c>
      <c r="N7597" s="32">
        <f>IF('System Design'!$F$8=1,'Hourly Demand and Generation'!G7597*'System Design'!$F$21,IF('System Design'!$F$8=2,'Hourly Demand and Generation'!H7597*'System Design'!$F$21,IF('System Design'!$F$8=3,'Hourly Demand and Generation'!I7597*'System Design'!$F$21)))</f>
        <v>145</v>
      </c>
      <c r="O7597" s="32">
        <f>IF('System Design'!$F$8=1,'Hourly Demand and Generation'!J7597*'System Design'!$F$22,IF('System Design'!$F$8=2,'Hourly Demand and Generation'!K7597*'System Design'!$F$22,IF('System Design'!$F$8=3,'Hourly Demand and Generation'!L7597*'System Design'!$F$22)))</f>
        <v>960</v>
      </c>
      <c r="Q7597" s="32">
        <f t="shared" si="1691"/>
        <v>0</v>
      </c>
      <c r="R7597" s="32">
        <f t="shared" si="1694"/>
        <v>5400</v>
      </c>
      <c r="S7597" s="32">
        <f t="shared" si="1695"/>
        <v>0</v>
      </c>
      <c r="T7597" s="32">
        <f t="shared" si="1696"/>
        <v>21600</v>
      </c>
      <c r="U7597" s="32">
        <f t="shared" si="1697"/>
        <v>0</v>
      </c>
      <c r="V7597" s="32">
        <f t="shared" si="1692"/>
        <v>637</v>
      </c>
      <c r="W7597" s="32">
        <f t="shared" si="1698"/>
        <v>637</v>
      </c>
      <c r="X7597" s="32">
        <f t="shared" si="1699"/>
        <v>637</v>
      </c>
    </row>
    <row r="7598" spans="1:24" x14ac:dyDescent="0.25">
      <c r="A7598" s="2"/>
      <c r="B7598" s="2" t="s">
        <v>12</v>
      </c>
      <c r="C7598" s="2">
        <f t="shared" si="1702"/>
        <v>317</v>
      </c>
      <c r="D7598" s="2">
        <f t="shared" si="1703"/>
        <v>10</v>
      </c>
      <c r="E7598" s="2">
        <f t="shared" si="1693"/>
        <v>7594</v>
      </c>
      <c r="F7598" s="11">
        <v>456.3</v>
      </c>
      <c r="G7598" s="9">
        <v>0.33500000000000002</v>
      </c>
      <c r="H7598" s="9">
        <v>0.35499999999999998</v>
      </c>
      <c r="I7598" s="9">
        <v>0.375</v>
      </c>
      <c r="J7598" s="9">
        <v>0.24994416839822101</v>
      </c>
      <c r="K7598" s="9">
        <v>0.24994416839822101</v>
      </c>
      <c r="L7598" s="9">
        <v>0.432</v>
      </c>
      <c r="N7598" s="32">
        <f>IF('System Design'!$F$8=1,'Hourly Demand and Generation'!G7598*'System Design'!$F$21,IF('System Design'!$F$8=2,'Hourly Demand and Generation'!H7598*'System Design'!$F$21,IF('System Design'!$F$8=3,'Hourly Demand and Generation'!I7598*'System Design'!$F$21)))</f>
        <v>187.5</v>
      </c>
      <c r="O7598" s="32">
        <f>IF('System Design'!$F$8=1,'Hourly Demand and Generation'!J7598*'System Design'!$F$22,IF('System Design'!$F$8=2,'Hourly Demand and Generation'!K7598*'System Design'!$F$22,IF('System Design'!$F$8=3,'Hourly Demand and Generation'!L7598*'System Design'!$F$22)))</f>
        <v>1080</v>
      </c>
      <c r="Q7598" s="32">
        <f t="shared" si="1691"/>
        <v>0</v>
      </c>
      <c r="R7598" s="32">
        <f t="shared" si="1694"/>
        <v>5400</v>
      </c>
      <c r="S7598" s="32">
        <f t="shared" si="1695"/>
        <v>0</v>
      </c>
      <c r="T7598" s="32">
        <f t="shared" si="1696"/>
        <v>21600</v>
      </c>
      <c r="U7598" s="32">
        <f t="shared" si="1697"/>
        <v>0</v>
      </c>
      <c r="V7598" s="32">
        <f t="shared" si="1692"/>
        <v>811.2</v>
      </c>
      <c r="W7598" s="32">
        <f t="shared" si="1698"/>
        <v>811.2</v>
      </c>
      <c r="X7598" s="32">
        <f t="shared" si="1699"/>
        <v>811.2</v>
      </c>
    </row>
    <row r="7599" spans="1:24" x14ac:dyDescent="0.25">
      <c r="A7599" s="2"/>
      <c r="B7599" s="2" t="s">
        <v>12</v>
      </c>
      <c r="C7599" s="2">
        <f t="shared" si="1702"/>
        <v>317</v>
      </c>
      <c r="D7599" s="2">
        <f t="shared" si="1703"/>
        <v>11</v>
      </c>
      <c r="E7599" s="2">
        <f t="shared" si="1693"/>
        <v>7595</v>
      </c>
      <c r="F7599" s="11">
        <v>450.45</v>
      </c>
      <c r="G7599" s="9">
        <v>0.41499999999999998</v>
      </c>
      <c r="H7599" s="9">
        <v>0.4375</v>
      </c>
      <c r="I7599" s="9">
        <v>0.46</v>
      </c>
      <c r="J7599" s="9">
        <v>0.222172594131752</v>
      </c>
      <c r="K7599" s="9">
        <v>0.222172594131752</v>
      </c>
      <c r="L7599" s="9">
        <v>0.38400000000000001</v>
      </c>
      <c r="N7599" s="32">
        <f>IF('System Design'!$F$8=1,'Hourly Demand and Generation'!G7599*'System Design'!$F$21,IF('System Design'!$F$8=2,'Hourly Demand and Generation'!H7599*'System Design'!$F$21,IF('System Design'!$F$8=3,'Hourly Demand and Generation'!I7599*'System Design'!$F$21)))</f>
        <v>230</v>
      </c>
      <c r="O7599" s="32">
        <f>IF('System Design'!$F$8=1,'Hourly Demand and Generation'!J7599*'System Design'!$F$22,IF('System Design'!$F$8=2,'Hourly Demand and Generation'!K7599*'System Design'!$F$22,IF('System Design'!$F$8=3,'Hourly Demand and Generation'!L7599*'System Design'!$F$22)))</f>
        <v>960</v>
      </c>
      <c r="Q7599" s="32">
        <f t="shared" si="1691"/>
        <v>0</v>
      </c>
      <c r="R7599" s="32">
        <f t="shared" si="1694"/>
        <v>5400</v>
      </c>
      <c r="S7599" s="32">
        <f t="shared" si="1695"/>
        <v>0</v>
      </c>
      <c r="T7599" s="32">
        <f t="shared" si="1696"/>
        <v>21600</v>
      </c>
      <c r="U7599" s="32">
        <f t="shared" si="1697"/>
        <v>0</v>
      </c>
      <c r="V7599" s="32">
        <f t="shared" si="1692"/>
        <v>739.55</v>
      </c>
      <c r="W7599" s="32">
        <f t="shared" si="1698"/>
        <v>739.55</v>
      </c>
      <c r="X7599" s="32">
        <f t="shared" si="1699"/>
        <v>739.55</v>
      </c>
    </row>
    <row r="7600" spans="1:24" x14ac:dyDescent="0.25">
      <c r="A7600" s="2"/>
      <c r="B7600" s="2" t="s">
        <v>12</v>
      </c>
      <c r="C7600" s="2">
        <f t="shared" si="1702"/>
        <v>317</v>
      </c>
      <c r="D7600" s="2">
        <f t="shared" si="1703"/>
        <v>12</v>
      </c>
      <c r="E7600" s="2">
        <f t="shared" si="1693"/>
        <v>7596</v>
      </c>
      <c r="F7600" s="11">
        <v>450.45</v>
      </c>
      <c r="G7600" s="9">
        <v>0.5</v>
      </c>
      <c r="H7600" s="9">
        <v>0.5</v>
      </c>
      <c r="I7600" s="9">
        <v>0.5</v>
      </c>
      <c r="J7600" s="9">
        <v>0.20828680699851701</v>
      </c>
      <c r="K7600" s="9">
        <v>0.20828680699851701</v>
      </c>
      <c r="L7600" s="9">
        <v>0.36</v>
      </c>
      <c r="N7600" s="32">
        <f>IF('System Design'!$F$8=1,'Hourly Demand and Generation'!G7600*'System Design'!$F$21,IF('System Design'!$F$8=2,'Hourly Demand and Generation'!H7600*'System Design'!$F$21,IF('System Design'!$F$8=3,'Hourly Demand and Generation'!I7600*'System Design'!$F$21)))</f>
        <v>250</v>
      </c>
      <c r="O7600" s="32">
        <f>IF('System Design'!$F$8=1,'Hourly Demand and Generation'!J7600*'System Design'!$F$22,IF('System Design'!$F$8=2,'Hourly Demand and Generation'!K7600*'System Design'!$F$22,IF('System Design'!$F$8=3,'Hourly Demand and Generation'!L7600*'System Design'!$F$22)))</f>
        <v>900</v>
      </c>
      <c r="Q7600" s="32">
        <f t="shared" si="1691"/>
        <v>0</v>
      </c>
      <c r="R7600" s="32">
        <f t="shared" si="1694"/>
        <v>5400</v>
      </c>
      <c r="S7600" s="32">
        <f t="shared" si="1695"/>
        <v>0</v>
      </c>
      <c r="T7600" s="32">
        <f t="shared" si="1696"/>
        <v>21600</v>
      </c>
      <c r="U7600" s="32">
        <f t="shared" si="1697"/>
        <v>0</v>
      </c>
      <c r="V7600" s="32">
        <f t="shared" si="1692"/>
        <v>699.55</v>
      </c>
      <c r="W7600" s="32">
        <f t="shared" si="1698"/>
        <v>699.55</v>
      </c>
      <c r="X7600" s="32">
        <f t="shared" si="1699"/>
        <v>699.55</v>
      </c>
    </row>
    <row r="7601" spans="1:24" x14ac:dyDescent="0.25">
      <c r="A7601" s="2"/>
      <c r="B7601" s="2" t="s">
        <v>12</v>
      </c>
      <c r="C7601" s="2">
        <f t="shared" si="1702"/>
        <v>317</v>
      </c>
      <c r="D7601" s="2">
        <f t="shared" si="1703"/>
        <v>13</v>
      </c>
      <c r="E7601" s="2">
        <f t="shared" si="1693"/>
        <v>7597</v>
      </c>
      <c r="F7601" s="11">
        <v>468</v>
      </c>
      <c r="G7601" s="9">
        <v>0.41499999999999998</v>
      </c>
      <c r="H7601" s="9">
        <v>0.4375</v>
      </c>
      <c r="I7601" s="9">
        <v>0.46</v>
      </c>
      <c r="J7601" s="9">
        <v>0.222172594131752</v>
      </c>
      <c r="K7601" s="9">
        <v>0.222172594131752</v>
      </c>
      <c r="L7601" s="9">
        <v>0.38400000000000001</v>
      </c>
      <c r="N7601" s="32">
        <f>IF('System Design'!$F$8=1,'Hourly Demand and Generation'!G7601*'System Design'!$F$21,IF('System Design'!$F$8=2,'Hourly Demand and Generation'!H7601*'System Design'!$F$21,IF('System Design'!$F$8=3,'Hourly Demand and Generation'!I7601*'System Design'!$F$21)))</f>
        <v>230</v>
      </c>
      <c r="O7601" s="32">
        <f>IF('System Design'!$F$8=1,'Hourly Demand and Generation'!J7601*'System Design'!$F$22,IF('System Design'!$F$8=2,'Hourly Demand and Generation'!K7601*'System Design'!$F$22,IF('System Design'!$F$8=3,'Hourly Demand and Generation'!L7601*'System Design'!$F$22)))</f>
        <v>960</v>
      </c>
      <c r="Q7601" s="32">
        <f t="shared" si="1691"/>
        <v>0</v>
      </c>
      <c r="R7601" s="32">
        <f t="shared" si="1694"/>
        <v>5400</v>
      </c>
      <c r="S7601" s="32">
        <f t="shared" si="1695"/>
        <v>0</v>
      </c>
      <c r="T7601" s="32">
        <f t="shared" si="1696"/>
        <v>21600</v>
      </c>
      <c r="U7601" s="32">
        <f t="shared" si="1697"/>
        <v>0</v>
      </c>
      <c r="V7601" s="32">
        <f t="shared" si="1692"/>
        <v>722</v>
      </c>
      <c r="W7601" s="32">
        <f t="shared" si="1698"/>
        <v>722</v>
      </c>
      <c r="X7601" s="32">
        <f t="shared" si="1699"/>
        <v>722</v>
      </c>
    </row>
    <row r="7602" spans="1:24" x14ac:dyDescent="0.25">
      <c r="A7602" s="2"/>
      <c r="B7602" s="2" t="s">
        <v>12</v>
      </c>
      <c r="C7602" s="2">
        <f t="shared" si="1702"/>
        <v>317</v>
      </c>
      <c r="D7602" s="2">
        <f t="shared" si="1703"/>
        <v>14</v>
      </c>
      <c r="E7602" s="2">
        <f t="shared" si="1693"/>
        <v>7598</v>
      </c>
      <c r="F7602" s="11">
        <v>468</v>
      </c>
      <c r="G7602" s="9">
        <v>0.33500000000000002</v>
      </c>
      <c r="H7602" s="9">
        <v>0.35499999999999998</v>
      </c>
      <c r="I7602" s="9">
        <v>0.375</v>
      </c>
      <c r="J7602" s="9">
        <v>0.23605838126498599</v>
      </c>
      <c r="K7602" s="9">
        <v>0.23605838126498599</v>
      </c>
      <c r="L7602" s="9">
        <v>0.40799999999999997</v>
      </c>
      <c r="N7602" s="32">
        <f>IF('System Design'!$F$8=1,'Hourly Demand and Generation'!G7602*'System Design'!$F$21,IF('System Design'!$F$8=2,'Hourly Demand and Generation'!H7602*'System Design'!$F$21,IF('System Design'!$F$8=3,'Hourly Demand and Generation'!I7602*'System Design'!$F$21)))</f>
        <v>187.5</v>
      </c>
      <c r="O7602" s="32">
        <f>IF('System Design'!$F$8=1,'Hourly Demand and Generation'!J7602*'System Design'!$F$22,IF('System Design'!$F$8=2,'Hourly Demand and Generation'!K7602*'System Design'!$F$22,IF('System Design'!$F$8=3,'Hourly Demand and Generation'!L7602*'System Design'!$F$22)))</f>
        <v>1019.9999999999999</v>
      </c>
      <c r="Q7602" s="32">
        <f t="shared" si="1691"/>
        <v>0</v>
      </c>
      <c r="R7602" s="32">
        <f t="shared" si="1694"/>
        <v>5400</v>
      </c>
      <c r="S7602" s="32">
        <f t="shared" si="1695"/>
        <v>0</v>
      </c>
      <c r="T7602" s="32">
        <f t="shared" si="1696"/>
        <v>21600</v>
      </c>
      <c r="U7602" s="32">
        <f t="shared" si="1697"/>
        <v>0</v>
      </c>
      <c r="V7602" s="32">
        <f t="shared" si="1692"/>
        <v>739.5</v>
      </c>
      <c r="W7602" s="32">
        <f t="shared" si="1698"/>
        <v>739.5</v>
      </c>
      <c r="X7602" s="32">
        <f t="shared" si="1699"/>
        <v>739.5</v>
      </c>
    </row>
    <row r="7603" spans="1:24" x14ac:dyDescent="0.25">
      <c r="A7603" s="2"/>
      <c r="B7603" s="2" t="s">
        <v>12</v>
      </c>
      <c r="C7603" s="2">
        <f t="shared" si="1702"/>
        <v>317</v>
      </c>
      <c r="D7603" s="2">
        <f t="shared" si="1703"/>
        <v>15</v>
      </c>
      <c r="E7603" s="2">
        <f t="shared" si="1693"/>
        <v>7599</v>
      </c>
      <c r="F7603" s="11">
        <v>497.25</v>
      </c>
      <c r="G7603" s="9">
        <v>0.25</v>
      </c>
      <c r="H7603" s="9">
        <v>0.27</v>
      </c>
      <c r="I7603" s="9">
        <v>0.28999999999999998</v>
      </c>
      <c r="J7603" s="9">
        <v>0.24994416839822101</v>
      </c>
      <c r="K7603" s="9">
        <v>0.24994416839822101</v>
      </c>
      <c r="L7603" s="9">
        <v>0.432</v>
      </c>
      <c r="N7603" s="32">
        <f>IF('System Design'!$F$8=1,'Hourly Demand and Generation'!G7603*'System Design'!$F$21,IF('System Design'!$F$8=2,'Hourly Demand and Generation'!H7603*'System Design'!$F$21,IF('System Design'!$F$8=3,'Hourly Demand and Generation'!I7603*'System Design'!$F$21)))</f>
        <v>145</v>
      </c>
      <c r="O7603" s="32">
        <f>IF('System Design'!$F$8=1,'Hourly Demand and Generation'!J7603*'System Design'!$F$22,IF('System Design'!$F$8=2,'Hourly Demand and Generation'!K7603*'System Design'!$F$22,IF('System Design'!$F$8=3,'Hourly Demand and Generation'!L7603*'System Design'!$F$22)))</f>
        <v>1080</v>
      </c>
      <c r="Q7603" s="32">
        <f t="shared" si="1691"/>
        <v>0</v>
      </c>
      <c r="R7603" s="32">
        <f t="shared" si="1694"/>
        <v>5400</v>
      </c>
      <c r="S7603" s="32">
        <f t="shared" si="1695"/>
        <v>0</v>
      </c>
      <c r="T7603" s="32">
        <f t="shared" si="1696"/>
        <v>21600</v>
      </c>
      <c r="U7603" s="32">
        <f t="shared" si="1697"/>
        <v>0</v>
      </c>
      <c r="V7603" s="32">
        <f t="shared" si="1692"/>
        <v>727.75</v>
      </c>
      <c r="W7603" s="32">
        <f t="shared" si="1698"/>
        <v>727.75</v>
      </c>
      <c r="X7603" s="32">
        <f t="shared" si="1699"/>
        <v>727.75</v>
      </c>
    </row>
    <row r="7604" spans="1:24" x14ac:dyDescent="0.25">
      <c r="A7604" s="2"/>
      <c r="B7604" s="2" t="s">
        <v>12</v>
      </c>
      <c r="C7604" s="2">
        <f t="shared" si="1702"/>
        <v>317</v>
      </c>
      <c r="D7604" s="2">
        <f t="shared" si="1703"/>
        <v>16</v>
      </c>
      <c r="E7604" s="2">
        <f t="shared" si="1693"/>
        <v>7600</v>
      </c>
      <c r="F7604" s="11">
        <v>526.5</v>
      </c>
      <c r="G7604" s="9">
        <v>0.16500000000000001</v>
      </c>
      <c r="H7604" s="9">
        <v>0.1875</v>
      </c>
      <c r="I7604" s="9">
        <v>0.21</v>
      </c>
      <c r="J7604" s="9">
        <v>0.24994416839822101</v>
      </c>
      <c r="K7604" s="9">
        <v>0.24994416839822101</v>
      </c>
      <c r="L7604" s="9">
        <v>0.432</v>
      </c>
      <c r="N7604" s="32">
        <f>IF('System Design'!$F$8=1,'Hourly Demand and Generation'!G7604*'System Design'!$F$21,IF('System Design'!$F$8=2,'Hourly Demand and Generation'!H7604*'System Design'!$F$21,IF('System Design'!$F$8=3,'Hourly Demand and Generation'!I7604*'System Design'!$F$21)))</f>
        <v>105</v>
      </c>
      <c r="O7604" s="32">
        <f>IF('System Design'!$F$8=1,'Hourly Demand and Generation'!J7604*'System Design'!$F$22,IF('System Design'!$F$8=2,'Hourly Demand and Generation'!K7604*'System Design'!$F$22,IF('System Design'!$F$8=3,'Hourly Demand and Generation'!L7604*'System Design'!$F$22)))</f>
        <v>1080</v>
      </c>
      <c r="Q7604" s="32">
        <f t="shared" si="1691"/>
        <v>0</v>
      </c>
      <c r="R7604" s="32">
        <f t="shared" si="1694"/>
        <v>5400</v>
      </c>
      <c r="S7604" s="32">
        <f t="shared" si="1695"/>
        <v>0</v>
      </c>
      <c r="T7604" s="32">
        <f t="shared" si="1696"/>
        <v>21600</v>
      </c>
      <c r="U7604" s="32">
        <f t="shared" si="1697"/>
        <v>0</v>
      </c>
      <c r="V7604" s="32">
        <f t="shared" si="1692"/>
        <v>658.5</v>
      </c>
      <c r="W7604" s="32">
        <f t="shared" si="1698"/>
        <v>658.5</v>
      </c>
      <c r="X7604" s="32">
        <f t="shared" si="1699"/>
        <v>658.5</v>
      </c>
    </row>
    <row r="7605" spans="1:24" x14ac:dyDescent="0.25">
      <c r="A7605" s="2"/>
      <c r="B7605" s="2" t="s">
        <v>12</v>
      </c>
      <c r="C7605" s="2">
        <f t="shared" si="1702"/>
        <v>317</v>
      </c>
      <c r="D7605" s="2">
        <f t="shared" si="1703"/>
        <v>17</v>
      </c>
      <c r="E7605" s="2">
        <f t="shared" si="1693"/>
        <v>7601</v>
      </c>
      <c r="F7605" s="11">
        <v>555.75</v>
      </c>
      <c r="G7605" s="9">
        <v>8.5000000000000006E-2</v>
      </c>
      <c r="H7605" s="9">
        <v>0.105</v>
      </c>
      <c r="I7605" s="9">
        <v>0.125</v>
      </c>
      <c r="J7605" s="9">
        <v>0.27771574266468901</v>
      </c>
      <c r="K7605" s="9">
        <v>0.27771574266468901</v>
      </c>
      <c r="L7605" s="9">
        <v>0.48</v>
      </c>
      <c r="N7605" s="32">
        <f>IF('System Design'!$F$8=1,'Hourly Demand and Generation'!G7605*'System Design'!$F$21,IF('System Design'!$F$8=2,'Hourly Demand and Generation'!H7605*'System Design'!$F$21,IF('System Design'!$F$8=3,'Hourly Demand and Generation'!I7605*'System Design'!$F$21)))</f>
        <v>62.5</v>
      </c>
      <c r="O7605" s="32">
        <f>IF('System Design'!$F$8=1,'Hourly Demand and Generation'!J7605*'System Design'!$F$22,IF('System Design'!$F$8=2,'Hourly Demand and Generation'!K7605*'System Design'!$F$22,IF('System Design'!$F$8=3,'Hourly Demand and Generation'!L7605*'System Design'!$F$22)))</f>
        <v>1200</v>
      </c>
      <c r="Q7605" s="32">
        <f t="shared" si="1691"/>
        <v>0</v>
      </c>
      <c r="R7605" s="32">
        <f t="shared" si="1694"/>
        <v>5400</v>
      </c>
      <c r="S7605" s="32">
        <f t="shared" si="1695"/>
        <v>0</v>
      </c>
      <c r="T7605" s="32">
        <f t="shared" si="1696"/>
        <v>21600</v>
      </c>
      <c r="U7605" s="32">
        <f t="shared" si="1697"/>
        <v>0</v>
      </c>
      <c r="V7605" s="32">
        <f t="shared" si="1692"/>
        <v>706.75</v>
      </c>
      <c r="W7605" s="32">
        <f t="shared" si="1698"/>
        <v>706.75</v>
      </c>
      <c r="X7605" s="32">
        <f t="shared" si="1699"/>
        <v>706.75</v>
      </c>
    </row>
    <row r="7606" spans="1:24" x14ac:dyDescent="0.25">
      <c r="A7606" s="2"/>
      <c r="B7606" s="2" t="s">
        <v>12</v>
      </c>
      <c r="C7606" s="2">
        <f t="shared" si="1702"/>
        <v>317</v>
      </c>
      <c r="D7606" s="2">
        <f t="shared" si="1703"/>
        <v>18</v>
      </c>
      <c r="E7606" s="2">
        <f t="shared" si="1693"/>
        <v>7602</v>
      </c>
      <c r="F7606" s="11">
        <v>585</v>
      </c>
      <c r="G7606" s="9">
        <v>0.04</v>
      </c>
      <c r="H7606" s="9">
        <v>6.25E-2</v>
      </c>
      <c r="I7606" s="9">
        <v>8.5000000000000006E-2</v>
      </c>
      <c r="J7606" s="9">
        <v>0.263829955531455</v>
      </c>
      <c r="K7606" s="9">
        <v>0.263829955531455</v>
      </c>
      <c r="L7606" s="9">
        <v>0.45600000000000002</v>
      </c>
      <c r="N7606" s="32">
        <f>IF('System Design'!$F$8=1,'Hourly Demand and Generation'!G7606*'System Design'!$F$21,IF('System Design'!$F$8=2,'Hourly Demand and Generation'!H7606*'System Design'!$F$21,IF('System Design'!$F$8=3,'Hourly Demand and Generation'!I7606*'System Design'!$F$21)))</f>
        <v>42.5</v>
      </c>
      <c r="O7606" s="32">
        <f>IF('System Design'!$F$8=1,'Hourly Demand and Generation'!J7606*'System Design'!$F$22,IF('System Design'!$F$8=2,'Hourly Demand and Generation'!K7606*'System Design'!$F$22,IF('System Design'!$F$8=3,'Hourly Demand and Generation'!L7606*'System Design'!$F$22)))</f>
        <v>1140</v>
      </c>
      <c r="Q7606" s="32">
        <f t="shared" si="1691"/>
        <v>0</v>
      </c>
      <c r="R7606" s="32">
        <f t="shared" si="1694"/>
        <v>5400</v>
      </c>
      <c r="S7606" s="32">
        <f t="shared" si="1695"/>
        <v>0</v>
      </c>
      <c r="T7606" s="32">
        <f t="shared" si="1696"/>
        <v>21600</v>
      </c>
      <c r="U7606" s="32">
        <f t="shared" si="1697"/>
        <v>0</v>
      </c>
      <c r="V7606" s="32">
        <f t="shared" si="1692"/>
        <v>597.5</v>
      </c>
      <c r="W7606" s="32">
        <f t="shared" si="1698"/>
        <v>597.5</v>
      </c>
      <c r="X7606" s="32">
        <f t="shared" si="1699"/>
        <v>597.5</v>
      </c>
    </row>
    <row r="7607" spans="1:24" x14ac:dyDescent="0.25">
      <c r="A7607" s="2"/>
      <c r="B7607" s="2" t="s">
        <v>12</v>
      </c>
      <c r="C7607" s="2">
        <f t="shared" si="1702"/>
        <v>317</v>
      </c>
      <c r="D7607" s="2">
        <f t="shared" si="1703"/>
        <v>19</v>
      </c>
      <c r="E7607" s="2">
        <f t="shared" si="1693"/>
        <v>7603</v>
      </c>
      <c r="F7607" s="11">
        <v>567.45000000000005</v>
      </c>
      <c r="G7607" s="9">
        <v>0</v>
      </c>
      <c r="H7607" s="9">
        <v>0.02</v>
      </c>
      <c r="I7607" s="9">
        <v>0.04</v>
      </c>
      <c r="J7607" s="9">
        <v>0.24994416839822101</v>
      </c>
      <c r="K7607" s="9">
        <v>0.24994416839822101</v>
      </c>
      <c r="L7607" s="9">
        <v>0.432</v>
      </c>
      <c r="N7607" s="32">
        <f>IF('System Design'!$F$8=1,'Hourly Demand and Generation'!G7607*'System Design'!$F$21,IF('System Design'!$F$8=2,'Hourly Demand and Generation'!H7607*'System Design'!$F$21,IF('System Design'!$F$8=3,'Hourly Demand and Generation'!I7607*'System Design'!$F$21)))</f>
        <v>20</v>
      </c>
      <c r="O7607" s="32">
        <f>IF('System Design'!$F$8=1,'Hourly Demand and Generation'!J7607*'System Design'!$F$22,IF('System Design'!$F$8=2,'Hourly Demand and Generation'!K7607*'System Design'!$F$22,IF('System Design'!$F$8=3,'Hourly Demand and Generation'!L7607*'System Design'!$F$22)))</f>
        <v>1080</v>
      </c>
      <c r="Q7607" s="32">
        <f t="shared" si="1691"/>
        <v>0</v>
      </c>
      <c r="R7607" s="32">
        <f t="shared" si="1694"/>
        <v>5400</v>
      </c>
      <c r="S7607" s="32">
        <f t="shared" si="1695"/>
        <v>0</v>
      </c>
      <c r="T7607" s="32">
        <f t="shared" si="1696"/>
        <v>21600</v>
      </c>
      <c r="U7607" s="32">
        <f t="shared" si="1697"/>
        <v>0</v>
      </c>
      <c r="V7607" s="32">
        <f t="shared" si="1692"/>
        <v>532.54999999999995</v>
      </c>
      <c r="W7607" s="32">
        <f t="shared" si="1698"/>
        <v>532.54999999999995</v>
      </c>
      <c r="X7607" s="32">
        <f t="shared" si="1699"/>
        <v>532.54999999999995</v>
      </c>
    </row>
    <row r="7608" spans="1:24" x14ac:dyDescent="0.25">
      <c r="A7608" s="2"/>
      <c r="B7608" s="2" t="s">
        <v>12</v>
      </c>
      <c r="C7608" s="2">
        <f t="shared" si="1702"/>
        <v>317</v>
      </c>
      <c r="D7608" s="2">
        <f t="shared" si="1703"/>
        <v>20</v>
      </c>
      <c r="E7608" s="2">
        <f t="shared" si="1693"/>
        <v>7604</v>
      </c>
      <c r="F7608" s="11">
        <v>555.75</v>
      </c>
      <c r="G7608" s="9">
        <v>0</v>
      </c>
      <c r="H7608" s="9">
        <v>0</v>
      </c>
      <c r="I7608" s="9">
        <v>0</v>
      </c>
      <c r="J7608" s="9">
        <v>0.24994416839822101</v>
      </c>
      <c r="K7608" s="9">
        <v>0.24994416839822101</v>
      </c>
      <c r="L7608" s="9">
        <v>0.432</v>
      </c>
      <c r="N7608" s="32">
        <f>IF('System Design'!$F$8=1,'Hourly Demand and Generation'!G7608*'System Design'!$F$21,IF('System Design'!$F$8=2,'Hourly Demand and Generation'!H7608*'System Design'!$F$21,IF('System Design'!$F$8=3,'Hourly Demand and Generation'!I7608*'System Design'!$F$21)))</f>
        <v>0</v>
      </c>
      <c r="O7608" s="32">
        <f>IF('System Design'!$F$8=1,'Hourly Demand and Generation'!J7608*'System Design'!$F$22,IF('System Design'!$F$8=2,'Hourly Demand and Generation'!K7608*'System Design'!$F$22,IF('System Design'!$F$8=3,'Hourly Demand and Generation'!L7608*'System Design'!$F$22)))</f>
        <v>1080</v>
      </c>
      <c r="Q7608" s="32">
        <f t="shared" si="1691"/>
        <v>0</v>
      </c>
      <c r="R7608" s="32">
        <f t="shared" si="1694"/>
        <v>5400</v>
      </c>
      <c r="S7608" s="32">
        <f t="shared" si="1695"/>
        <v>0</v>
      </c>
      <c r="T7608" s="32">
        <f t="shared" si="1696"/>
        <v>21600</v>
      </c>
      <c r="U7608" s="32">
        <f t="shared" si="1697"/>
        <v>0</v>
      </c>
      <c r="V7608" s="32">
        <f t="shared" si="1692"/>
        <v>524.25</v>
      </c>
      <c r="W7608" s="32">
        <f t="shared" si="1698"/>
        <v>524.25</v>
      </c>
      <c r="X7608" s="32">
        <f t="shared" si="1699"/>
        <v>524.25</v>
      </c>
    </row>
    <row r="7609" spans="1:24" x14ac:dyDescent="0.25">
      <c r="A7609" s="2"/>
      <c r="B7609" s="2" t="s">
        <v>12</v>
      </c>
      <c r="C7609" s="2">
        <f t="shared" si="1702"/>
        <v>317</v>
      </c>
      <c r="D7609" s="2">
        <f t="shared" si="1703"/>
        <v>21</v>
      </c>
      <c r="E7609" s="2">
        <f t="shared" si="1693"/>
        <v>7605</v>
      </c>
      <c r="F7609" s="11">
        <v>526.5</v>
      </c>
      <c r="G7609" s="9">
        <v>0</v>
      </c>
      <c r="H7609" s="9">
        <v>0</v>
      </c>
      <c r="I7609" s="9">
        <v>0</v>
      </c>
      <c r="J7609" s="9">
        <v>0.24994416839822101</v>
      </c>
      <c r="K7609" s="9">
        <v>0.24994416839822101</v>
      </c>
      <c r="L7609" s="9">
        <v>0.432</v>
      </c>
      <c r="N7609" s="32">
        <f>IF('System Design'!$F$8=1,'Hourly Demand and Generation'!G7609*'System Design'!$F$21,IF('System Design'!$F$8=2,'Hourly Demand and Generation'!H7609*'System Design'!$F$21,IF('System Design'!$F$8=3,'Hourly Demand and Generation'!I7609*'System Design'!$F$21)))</f>
        <v>0</v>
      </c>
      <c r="O7609" s="32">
        <f>IF('System Design'!$F$8=1,'Hourly Demand and Generation'!J7609*'System Design'!$F$22,IF('System Design'!$F$8=2,'Hourly Demand and Generation'!K7609*'System Design'!$F$22,IF('System Design'!$F$8=3,'Hourly Demand and Generation'!L7609*'System Design'!$F$22)))</f>
        <v>1080</v>
      </c>
      <c r="Q7609" s="32">
        <f t="shared" si="1691"/>
        <v>0</v>
      </c>
      <c r="R7609" s="32">
        <f t="shared" si="1694"/>
        <v>5400</v>
      </c>
      <c r="S7609" s="32">
        <f t="shared" si="1695"/>
        <v>0</v>
      </c>
      <c r="T7609" s="32">
        <f t="shared" si="1696"/>
        <v>21600</v>
      </c>
      <c r="U7609" s="32">
        <f t="shared" si="1697"/>
        <v>0</v>
      </c>
      <c r="V7609" s="32">
        <f t="shared" si="1692"/>
        <v>553.5</v>
      </c>
      <c r="W7609" s="32">
        <f t="shared" si="1698"/>
        <v>553.5</v>
      </c>
      <c r="X7609" s="32">
        <f t="shared" si="1699"/>
        <v>553.5</v>
      </c>
    </row>
    <row r="7610" spans="1:24" x14ac:dyDescent="0.25">
      <c r="A7610" s="2"/>
      <c r="B7610" s="2" t="s">
        <v>12</v>
      </c>
      <c r="C7610" s="2">
        <f t="shared" si="1702"/>
        <v>317</v>
      </c>
      <c r="D7610" s="2">
        <f t="shared" si="1703"/>
        <v>22</v>
      </c>
      <c r="E7610" s="2">
        <f t="shared" si="1693"/>
        <v>7606</v>
      </c>
      <c r="F7610" s="11">
        <v>497.25</v>
      </c>
      <c r="G7610" s="9">
        <v>0</v>
      </c>
      <c r="H7610" s="9">
        <v>0</v>
      </c>
      <c r="I7610" s="9">
        <v>0</v>
      </c>
      <c r="J7610" s="9">
        <v>0.263829955531455</v>
      </c>
      <c r="K7610" s="9">
        <v>0.263829955531455</v>
      </c>
      <c r="L7610" s="9">
        <v>0.45600000000000002</v>
      </c>
      <c r="N7610" s="32">
        <f>IF('System Design'!$F$8=1,'Hourly Demand and Generation'!G7610*'System Design'!$F$21,IF('System Design'!$F$8=2,'Hourly Demand and Generation'!H7610*'System Design'!$F$21,IF('System Design'!$F$8=3,'Hourly Demand and Generation'!I7610*'System Design'!$F$21)))</f>
        <v>0</v>
      </c>
      <c r="O7610" s="32">
        <f>IF('System Design'!$F$8=1,'Hourly Demand and Generation'!J7610*'System Design'!$F$22,IF('System Design'!$F$8=2,'Hourly Demand and Generation'!K7610*'System Design'!$F$22,IF('System Design'!$F$8=3,'Hourly Demand and Generation'!L7610*'System Design'!$F$22)))</f>
        <v>1140</v>
      </c>
      <c r="Q7610" s="32">
        <f t="shared" si="1691"/>
        <v>0</v>
      </c>
      <c r="R7610" s="32">
        <f t="shared" si="1694"/>
        <v>5400</v>
      </c>
      <c r="S7610" s="32">
        <f t="shared" si="1695"/>
        <v>0</v>
      </c>
      <c r="T7610" s="32">
        <f t="shared" si="1696"/>
        <v>21600</v>
      </c>
      <c r="U7610" s="32">
        <f t="shared" si="1697"/>
        <v>0</v>
      </c>
      <c r="V7610" s="32">
        <f t="shared" si="1692"/>
        <v>642.75</v>
      </c>
      <c r="W7610" s="32">
        <f t="shared" si="1698"/>
        <v>642.75</v>
      </c>
      <c r="X7610" s="32">
        <f t="shared" si="1699"/>
        <v>642.75</v>
      </c>
    </row>
    <row r="7611" spans="1:24" x14ac:dyDescent="0.25">
      <c r="A7611" s="2"/>
      <c r="B7611" s="2" t="s">
        <v>12</v>
      </c>
      <c r="C7611" s="2">
        <f t="shared" si="1702"/>
        <v>317</v>
      </c>
      <c r="D7611" s="2">
        <f t="shared" si="1703"/>
        <v>23</v>
      </c>
      <c r="E7611" s="2">
        <f t="shared" si="1693"/>
        <v>7607</v>
      </c>
      <c r="F7611" s="11">
        <v>468</v>
      </c>
      <c r="G7611" s="9">
        <v>0</v>
      </c>
      <c r="H7611" s="9">
        <v>0</v>
      </c>
      <c r="I7611" s="9">
        <v>0</v>
      </c>
      <c r="J7611" s="9">
        <v>0.222172594131752</v>
      </c>
      <c r="K7611" s="9">
        <v>0.222172594131752</v>
      </c>
      <c r="L7611" s="9">
        <v>0.38400000000000001</v>
      </c>
      <c r="N7611" s="32">
        <f>IF('System Design'!$F$8=1,'Hourly Demand and Generation'!G7611*'System Design'!$F$21,IF('System Design'!$F$8=2,'Hourly Demand and Generation'!H7611*'System Design'!$F$21,IF('System Design'!$F$8=3,'Hourly Demand and Generation'!I7611*'System Design'!$F$21)))</f>
        <v>0</v>
      </c>
      <c r="O7611" s="32">
        <f>IF('System Design'!$F$8=1,'Hourly Demand and Generation'!J7611*'System Design'!$F$22,IF('System Design'!$F$8=2,'Hourly Demand and Generation'!K7611*'System Design'!$F$22,IF('System Design'!$F$8=3,'Hourly Demand and Generation'!L7611*'System Design'!$F$22)))</f>
        <v>960</v>
      </c>
      <c r="Q7611" s="32">
        <f t="shared" si="1691"/>
        <v>0</v>
      </c>
      <c r="R7611" s="32">
        <f t="shared" si="1694"/>
        <v>5400</v>
      </c>
      <c r="S7611" s="32">
        <f t="shared" si="1695"/>
        <v>0</v>
      </c>
      <c r="T7611" s="32">
        <f t="shared" si="1696"/>
        <v>21600</v>
      </c>
      <c r="U7611" s="32">
        <f t="shared" si="1697"/>
        <v>0</v>
      </c>
      <c r="V7611" s="32">
        <f t="shared" si="1692"/>
        <v>492</v>
      </c>
      <c r="W7611" s="32">
        <f t="shared" si="1698"/>
        <v>492</v>
      </c>
      <c r="X7611" s="32">
        <f t="shared" si="1699"/>
        <v>492</v>
      </c>
    </row>
    <row r="7612" spans="1:24" x14ac:dyDescent="0.25">
      <c r="A7612" s="2"/>
      <c r="B7612" s="2" t="s">
        <v>12</v>
      </c>
      <c r="C7612" s="2">
        <f t="shared" si="1702"/>
        <v>317</v>
      </c>
      <c r="D7612" s="2">
        <f t="shared" si="1703"/>
        <v>24</v>
      </c>
      <c r="E7612" s="2">
        <f t="shared" si="1693"/>
        <v>7608</v>
      </c>
      <c r="F7612" s="11">
        <v>409.5</v>
      </c>
      <c r="G7612" s="9">
        <v>0</v>
      </c>
      <c r="H7612" s="9">
        <v>0</v>
      </c>
      <c r="I7612" s="9">
        <v>0</v>
      </c>
      <c r="J7612" s="9">
        <v>0.222172594131752</v>
      </c>
      <c r="K7612" s="9">
        <v>0.222172594131752</v>
      </c>
      <c r="L7612" s="9">
        <v>0.38400000000000001</v>
      </c>
      <c r="N7612" s="32">
        <f>IF('System Design'!$F$8=1,'Hourly Demand and Generation'!G7612*'System Design'!$F$21,IF('System Design'!$F$8=2,'Hourly Demand and Generation'!H7612*'System Design'!$F$21,IF('System Design'!$F$8=3,'Hourly Demand and Generation'!I7612*'System Design'!$F$21)))</f>
        <v>0</v>
      </c>
      <c r="O7612" s="32">
        <f>IF('System Design'!$F$8=1,'Hourly Demand and Generation'!J7612*'System Design'!$F$22,IF('System Design'!$F$8=2,'Hourly Demand and Generation'!K7612*'System Design'!$F$22,IF('System Design'!$F$8=3,'Hourly Demand and Generation'!L7612*'System Design'!$F$22)))</f>
        <v>960</v>
      </c>
      <c r="Q7612" s="32">
        <f t="shared" si="1691"/>
        <v>0</v>
      </c>
      <c r="R7612" s="32">
        <f t="shared" si="1694"/>
        <v>5400</v>
      </c>
      <c r="S7612" s="32">
        <f t="shared" si="1695"/>
        <v>0</v>
      </c>
      <c r="T7612" s="32">
        <f t="shared" si="1696"/>
        <v>21600</v>
      </c>
      <c r="U7612" s="32">
        <f t="shared" si="1697"/>
        <v>0</v>
      </c>
      <c r="V7612" s="32">
        <f t="shared" si="1692"/>
        <v>550.5</v>
      </c>
      <c r="W7612" s="32">
        <f t="shared" si="1698"/>
        <v>550.5</v>
      </c>
      <c r="X7612" s="32">
        <f t="shared" si="1699"/>
        <v>550.5</v>
      </c>
    </row>
    <row r="7613" spans="1:24" x14ac:dyDescent="0.25">
      <c r="A7613" s="2"/>
      <c r="B7613" s="2" t="s">
        <v>12</v>
      </c>
      <c r="C7613" s="2">
        <f>C7612+1</f>
        <v>318</v>
      </c>
      <c r="D7613" s="2">
        <v>1</v>
      </c>
      <c r="E7613" s="2">
        <f t="shared" si="1693"/>
        <v>7609</v>
      </c>
      <c r="F7613" s="11">
        <v>351</v>
      </c>
      <c r="G7613" s="9">
        <v>0</v>
      </c>
      <c r="H7613" s="9">
        <v>0</v>
      </c>
      <c r="I7613" s="9">
        <v>0</v>
      </c>
      <c r="J7613" s="9">
        <v>0.20493101245265299</v>
      </c>
      <c r="K7613" s="9">
        <v>0.48</v>
      </c>
      <c r="L7613" s="9">
        <v>0.48</v>
      </c>
      <c r="N7613" s="32">
        <f>IF('System Design'!$F$8=1,'Hourly Demand and Generation'!G7613*'System Design'!$F$21,IF('System Design'!$F$8=2,'Hourly Demand and Generation'!H7613*'System Design'!$F$21,IF('System Design'!$F$8=3,'Hourly Demand and Generation'!I7613*'System Design'!$F$21)))</f>
        <v>0</v>
      </c>
      <c r="O7613" s="32">
        <f>IF('System Design'!$F$8=1,'Hourly Demand and Generation'!J7613*'System Design'!$F$22,IF('System Design'!$F$8=2,'Hourly Demand and Generation'!K7613*'System Design'!$F$22,IF('System Design'!$F$8=3,'Hourly Demand and Generation'!L7613*'System Design'!$F$22)))</f>
        <v>1200</v>
      </c>
      <c r="Q7613" s="32">
        <f t="shared" si="1691"/>
        <v>0</v>
      </c>
      <c r="R7613" s="32">
        <f t="shared" si="1694"/>
        <v>5400</v>
      </c>
      <c r="S7613" s="32">
        <f t="shared" si="1695"/>
        <v>0</v>
      </c>
      <c r="T7613" s="32">
        <f t="shared" si="1696"/>
        <v>21600</v>
      </c>
      <c r="U7613" s="32">
        <f t="shared" si="1697"/>
        <v>0</v>
      </c>
      <c r="V7613" s="32">
        <f t="shared" si="1692"/>
        <v>849</v>
      </c>
      <c r="W7613" s="32">
        <f t="shared" si="1698"/>
        <v>849</v>
      </c>
      <c r="X7613" s="32">
        <f t="shared" si="1699"/>
        <v>849</v>
      </c>
    </row>
    <row r="7614" spans="1:24" x14ac:dyDescent="0.25">
      <c r="A7614" s="2"/>
      <c r="B7614" s="2" t="s">
        <v>12</v>
      </c>
      <c r="C7614" s="2">
        <f>C7613</f>
        <v>318</v>
      </c>
      <c r="D7614" s="2">
        <f>D7613+1</f>
        <v>2</v>
      </c>
      <c r="E7614" s="2">
        <f t="shared" si="1693"/>
        <v>7610</v>
      </c>
      <c r="F7614" s="11">
        <v>321.75</v>
      </c>
      <c r="G7614" s="9">
        <v>0</v>
      </c>
      <c r="H7614" s="9">
        <v>0</v>
      </c>
      <c r="I7614" s="9">
        <v>0</v>
      </c>
      <c r="J7614" s="9">
        <v>0.18443791120738701</v>
      </c>
      <c r="K7614" s="9">
        <v>0.432</v>
      </c>
      <c r="L7614" s="9">
        <v>0.432</v>
      </c>
      <c r="N7614" s="32">
        <f>IF('System Design'!$F$8=1,'Hourly Demand and Generation'!G7614*'System Design'!$F$21,IF('System Design'!$F$8=2,'Hourly Demand and Generation'!H7614*'System Design'!$F$21,IF('System Design'!$F$8=3,'Hourly Demand and Generation'!I7614*'System Design'!$F$21)))</f>
        <v>0</v>
      </c>
      <c r="O7614" s="32">
        <f>IF('System Design'!$F$8=1,'Hourly Demand and Generation'!J7614*'System Design'!$F$22,IF('System Design'!$F$8=2,'Hourly Demand and Generation'!K7614*'System Design'!$F$22,IF('System Design'!$F$8=3,'Hourly Demand and Generation'!L7614*'System Design'!$F$22)))</f>
        <v>1080</v>
      </c>
      <c r="Q7614" s="32">
        <f t="shared" si="1691"/>
        <v>0</v>
      </c>
      <c r="R7614" s="32">
        <f t="shared" si="1694"/>
        <v>5400</v>
      </c>
      <c r="S7614" s="32">
        <f t="shared" si="1695"/>
        <v>0</v>
      </c>
      <c r="T7614" s="32">
        <f t="shared" si="1696"/>
        <v>21600</v>
      </c>
      <c r="U7614" s="32">
        <f t="shared" si="1697"/>
        <v>0</v>
      </c>
      <c r="V7614" s="32">
        <f t="shared" si="1692"/>
        <v>758.25</v>
      </c>
      <c r="W7614" s="32">
        <f t="shared" si="1698"/>
        <v>758.25</v>
      </c>
      <c r="X7614" s="32">
        <f t="shared" si="1699"/>
        <v>758.25</v>
      </c>
    </row>
    <row r="7615" spans="1:24" x14ac:dyDescent="0.25">
      <c r="A7615" s="2"/>
      <c r="B7615" s="2" t="s">
        <v>12</v>
      </c>
      <c r="C7615" s="2">
        <f t="shared" ref="C7615:C7636" si="1704">C7614</f>
        <v>318</v>
      </c>
      <c r="D7615" s="2">
        <f t="shared" ref="D7615:D7636" si="1705">D7614+1</f>
        <v>3</v>
      </c>
      <c r="E7615" s="2">
        <f t="shared" si="1693"/>
        <v>7611</v>
      </c>
      <c r="F7615" s="11">
        <v>292.5</v>
      </c>
      <c r="G7615" s="9">
        <v>0</v>
      </c>
      <c r="H7615" s="9">
        <v>0</v>
      </c>
      <c r="I7615" s="9">
        <v>0</v>
      </c>
      <c r="J7615" s="9">
        <v>0.18443791120738701</v>
      </c>
      <c r="K7615" s="9">
        <v>0.432</v>
      </c>
      <c r="L7615" s="9">
        <v>0.432</v>
      </c>
      <c r="N7615" s="32">
        <f>IF('System Design'!$F$8=1,'Hourly Demand and Generation'!G7615*'System Design'!$F$21,IF('System Design'!$F$8=2,'Hourly Demand and Generation'!H7615*'System Design'!$F$21,IF('System Design'!$F$8=3,'Hourly Demand and Generation'!I7615*'System Design'!$F$21)))</f>
        <v>0</v>
      </c>
      <c r="O7615" s="32">
        <f>IF('System Design'!$F$8=1,'Hourly Demand and Generation'!J7615*'System Design'!$F$22,IF('System Design'!$F$8=2,'Hourly Demand and Generation'!K7615*'System Design'!$F$22,IF('System Design'!$F$8=3,'Hourly Demand and Generation'!L7615*'System Design'!$F$22)))</f>
        <v>1080</v>
      </c>
      <c r="Q7615" s="32">
        <f t="shared" si="1691"/>
        <v>0</v>
      </c>
      <c r="R7615" s="32">
        <f t="shared" si="1694"/>
        <v>5400</v>
      </c>
      <c r="S7615" s="32">
        <f t="shared" si="1695"/>
        <v>0</v>
      </c>
      <c r="T7615" s="32">
        <f t="shared" si="1696"/>
        <v>21600</v>
      </c>
      <c r="U7615" s="32">
        <f t="shared" si="1697"/>
        <v>0</v>
      </c>
      <c r="V7615" s="32">
        <f t="shared" si="1692"/>
        <v>787.5</v>
      </c>
      <c r="W7615" s="32">
        <f t="shared" si="1698"/>
        <v>787.5</v>
      </c>
      <c r="X7615" s="32">
        <f t="shared" si="1699"/>
        <v>787.5</v>
      </c>
    </row>
    <row r="7616" spans="1:24" x14ac:dyDescent="0.25">
      <c r="A7616" s="2"/>
      <c r="B7616" s="2" t="s">
        <v>12</v>
      </c>
      <c r="C7616" s="2">
        <f t="shared" si="1704"/>
        <v>318</v>
      </c>
      <c r="D7616" s="2">
        <f t="shared" si="1705"/>
        <v>4</v>
      </c>
      <c r="E7616" s="2">
        <f t="shared" si="1693"/>
        <v>7612</v>
      </c>
      <c r="F7616" s="11">
        <v>351</v>
      </c>
      <c r="G7616" s="9">
        <v>0</v>
      </c>
      <c r="H7616" s="9">
        <v>0</v>
      </c>
      <c r="I7616" s="9">
        <v>0</v>
      </c>
      <c r="J7616" s="9">
        <v>0.20493101245265299</v>
      </c>
      <c r="K7616" s="9">
        <v>0.48</v>
      </c>
      <c r="L7616" s="9">
        <v>0.48</v>
      </c>
      <c r="N7616" s="32">
        <f>IF('System Design'!$F$8=1,'Hourly Demand and Generation'!G7616*'System Design'!$F$21,IF('System Design'!$F$8=2,'Hourly Demand and Generation'!H7616*'System Design'!$F$21,IF('System Design'!$F$8=3,'Hourly Demand and Generation'!I7616*'System Design'!$F$21)))</f>
        <v>0</v>
      </c>
      <c r="O7616" s="32">
        <f>IF('System Design'!$F$8=1,'Hourly Demand and Generation'!J7616*'System Design'!$F$22,IF('System Design'!$F$8=2,'Hourly Demand and Generation'!K7616*'System Design'!$F$22,IF('System Design'!$F$8=3,'Hourly Demand and Generation'!L7616*'System Design'!$F$22)))</f>
        <v>1200</v>
      </c>
      <c r="Q7616" s="32">
        <f t="shared" si="1691"/>
        <v>0</v>
      </c>
      <c r="R7616" s="32">
        <f t="shared" si="1694"/>
        <v>5400</v>
      </c>
      <c r="S7616" s="32">
        <f t="shared" si="1695"/>
        <v>0</v>
      </c>
      <c r="T7616" s="32">
        <f t="shared" si="1696"/>
        <v>21600</v>
      </c>
      <c r="U7616" s="32">
        <f t="shared" si="1697"/>
        <v>0</v>
      </c>
      <c r="V7616" s="32">
        <f t="shared" si="1692"/>
        <v>849</v>
      </c>
      <c r="W7616" s="32">
        <f t="shared" si="1698"/>
        <v>849</v>
      </c>
      <c r="X7616" s="32">
        <f t="shared" si="1699"/>
        <v>849</v>
      </c>
    </row>
    <row r="7617" spans="1:24" x14ac:dyDescent="0.25">
      <c r="A7617" s="2"/>
      <c r="B7617" s="2" t="s">
        <v>12</v>
      </c>
      <c r="C7617" s="2">
        <f t="shared" si="1704"/>
        <v>318</v>
      </c>
      <c r="D7617" s="2">
        <f t="shared" si="1705"/>
        <v>5</v>
      </c>
      <c r="E7617" s="2">
        <f t="shared" si="1693"/>
        <v>7613</v>
      </c>
      <c r="F7617" s="11">
        <v>380.25</v>
      </c>
      <c r="G7617" s="9">
        <v>0</v>
      </c>
      <c r="H7617" s="9">
        <v>1.8872178740776801E-2</v>
      </c>
      <c r="I7617" s="9">
        <v>3.7744357481553699E-2</v>
      </c>
      <c r="J7617" s="9">
        <v>0.16394480996212199</v>
      </c>
      <c r="K7617" s="9">
        <v>0.38400000000000001</v>
      </c>
      <c r="L7617" s="9">
        <v>0.38400000000000001</v>
      </c>
      <c r="N7617" s="32">
        <f>IF('System Design'!$F$8=1,'Hourly Demand and Generation'!G7617*'System Design'!$F$21,IF('System Design'!$F$8=2,'Hourly Demand and Generation'!H7617*'System Design'!$F$21,IF('System Design'!$F$8=3,'Hourly Demand and Generation'!I7617*'System Design'!$F$21)))</f>
        <v>18.87217874077685</v>
      </c>
      <c r="O7617" s="32">
        <f>IF('System Design'!$F$8=1,'Hourly Demand and Generation'!J7617*'System Design'!$F$22,IF('System Design'!$F$8=2,'Hourly Demand and Generation'!K7617*'System Design'!$F$22,IF('System Design'!$F$8=3,'Hourly Demand and Generation'!L7617*'System Design'!$F$22)))</f>
        <v>960</v>
      </c>
      <c r="Q7617" s="32">
        <f t="shared" si="1691"/>
        <v>0</v>
      </c>
      <c r="R7617" s="32">
        <f t="shared" si="1694"/>
        <v>5400</v>
      </c>
      <c r="S7617" s="32">
        <f t="shared" si="1695"/>
        <v>0</v>
      </c>
      <c r="T7617" s="32">
        <f t="shared" si="1696"/>
        <v>21600</v>
      </c>
      <c r="U7617" s="32">
        <f t="shared" si="1697"/>
        <v>0</v>
      </c>
      <c r="V7617" s="32">
        <f t="shared" si="1692"/>
        <v>598.6221787407768</v>
      </c>
      <c r="W7617" s="32">
        <f t="shared" si="1698"/>
        <v>598.6221787407768</v>
      </c>
      <c r="X7617" s="32">
        <f t="shared" si="1699"/>
        <v>598.6221787407768</v>
      </c>
    </row>
    <row r="7618" spans="1:24" x14ac:dyDescent="0.25">
      <c r="A7618" s="2"/>
      <c r="B7618" s="2" t="s">
        <v>12</v>
      </c>
      <c r="C7618" s="2">
        <f t="shared" si="1704"/>
        <v>318</v>
      </c>
      <c r="D7618" s="2">
        <f t="shared" si="1705"/>
        <v>6</v>
      </c>
      <c r="E7618" s="2">
        <f t="shared" si="1693"/>
        <v>7614</v>
      </c>
      <c r="F7618" s="11">
        <v>409.5</v>
      </c>
      <c r="G7618" s="9">
        <v>3.7744357481553699E-2</v>
      </c>
      <c r="H7618" s="9">
        <v>5.8975558564927602E-2</v>
      </c>
      <c r="I7618" s="9">
        <v>8.0206759648301498E-2</v>
      </c>
      <c r="J7618" s="9">
        <v>0.16394480996212199</v>
      </c>
      <c r="K7618" s="9">
        <v>0.38400000000000001</v>
      </c>
      <c r="L7618" s="9">
        <v>0.38400000000000001</v>
      </c>
      <c r="N7618" s="32">
        <f>IF('System Design'!$F$8=1,'Hourly Demand and Generation'!G7618*'System Design'!$F$21,IF('System Design'!$F$8=2,'Hourly Demand and Generation'!H7618*'System Design'!$F$21,IF('System Design'!$F$8=3,'Hourly Demand and Generation'!I7618*'System Design'!$F$21)))</f>
        <v>40.10337982415075</v>
      </c>
      <c r="O7618" s="32">
        <f>IF('System Design'!$F$8=1,'Hourly Demand and Generation'!J7618*'System Design'!$F$22,IF('System Design'!$F$8=2,'Hourly Demand and Generation'!K7618*'System Design'!$F$22,IF('System Design'!$F$8=3,'Hourly Demand and Generation'!L7618*'System Design'!$F$22)))</f>
        <v>960</v>
      </c>
      <c r="Q7618" s="32">
        <f t="shared" si="1691"/>
        <v>0</v>
      </c>
      <c r="R7618" s="32">
        <f t="shared" si="1694"/>
        <v>5400</v>
      </c>
      <c r="S7618" s="32">
        <f t="shared" si="1695"/>
        <v>0</v>
      </c>
      <c r="T7618" s="32">
        <f t="shared" si="1696"/>
        <v>21600</v>
      </c>
      <c r="U7618" s="32">
        <f t="shared" si="1697"/>
        <v>0</v>
      </c>
      <c r="V7618" s="32">
        <f t="shared" si="1692"/>
        <v>590.60337982415081</v>
      </c>
      <c r="W7618" s="32">
        <f t="shared" si="1698"/>
        <v>590.60337982415081</v>
      </c>
      <c r="X7618" s="32">
        <f t="shared" si="1699"/>
        <v>590.60337982415081</v>
      </c>
    </row>
    <row r="7619" spans="1:24" x14ac:dyDescent="0.25">
      <c r="A7619" s="2"/>
      <c r="B7619" s="2" t="s">
        <v>12</v>
      </c>
      <c r="C7619" s="2">
        <f t="shared" si="1704"/>
        <v>318</v>
      </c>
      <c r="D7619" s="2">
        <f t="shared" si="1705"/>
        <v>7</v>
      </c>
      <c r="E7619" s="2">
        <f t="shared" si="1693"/>
        <v>7615</v>
      </c>
      <c r="F7619" s="11">
        <v>438.75</v>
      </c>
      <c r="G7619" s="9">
        <v>8.0206759648301498E-2</v>
      </c>
      <c r="H7619" s="9">
        <v>9.9078938389078303E-2</v>
      </c>
      <c r="I7619" s="9">
        <v>0.117951117129855</v>
      </c>
      <c r="J7619" s="9">
        <v>0.18443791120738701</v>
      </c>
      <c r="K7619" s="9">
        <v>0.432</v>
      </c>
      <c r="L7619" s="9">
        <v>0.432</v>
      </c>
      <c r="N7619" s="32">
        <f>IF('System Design'!$F$8=1,'Hourly Demand and Generation'!G7619*'System Design'!$F$21,IF('System Design'!$F$8=2,'Hourly Demand and Generation'!H7619*'System Design'!$F$21,IF('System Design'!$F$8=3,'Hourly Demand and Generation'!I7619*'System Design'!$F$21)))</f>
        <v>58.975558564927496</v>
      </c>
      <c r="O7619" s="32">
        <f>IF('System Design'!$F$8=1,'Hourly Demand and Generation'!J7619*'System Design'!$F$22,IF('System Design'!$F$8=2,'Hourly Demand and Generation'!K7619*'System Design'!$F$22,IF('System Design'!$F$8=3,'Hourly Demand and Generation'!L7619*'System Design'!$F$22)))</f>
        <v>1080</v>
      </c>
      <c r="Q7619" s="32">
        <f t="shared" si="1691"/>
        <v>0</v>
      </c>
      <c r="R7619" s="32">
        <f t="shared" si="1694"/>
        <v>5400</v>
      </c>
      <c r="S7619" s="32">
        <f t="shared" si="1695"/>
        <v>0</v>
      </c>
      <c r="T7619" s="32">
        <f t="shared" si="1696"/>
        <v>21600</v>
      </c>
      <c r="U7619" s="32">
        <f t="shared" si="1697"/>
        <v>0</v>
      </c>
      <c r="V7619" s="32">
        <f t="shared" si="1692"/>
        <v>700.2255585649275</v>
      </c>
      <c r="W7619" s="32">
        <f t="shared" si="1698"/>
        <v>700.2255585649275</v>
      </c>
      <c r="X7619" s="32">
        <f t="shared" si="1699"/>
        <v>700.2255585649275</v>
      </c>
    </row>
    <row r="7620" spans="1:24" x14ac:dyDescent="0.25">
      <c r="A7620" s="2"/>
      <c r="B7620" s="2" t="s">
        <v>12</v>
      </c>
      <c r="C7620" s="2">
        <f t="shared" si="1704"/>
        <v>318</v>
      </c>
      <c r="D7620" s="2">
        <f t="shared" si="1705"/>
        <v>8</v>
      </c>
      <c r="E7620" s="2">
        <f t="shared" si="1693"/>
        <v>7616</v>
      </c>
      <c r="F7620" s="11">
        <v>468</v>
      </c>
      <c r="G7620" s="9">
        <v>0.15569547461140901</v>
      </c>
      <c r="H7620" s="9">
        <v>0.17692667569478299</v>
      </c>
      <c r="I7620" s="9">
        <v>0.19815787677815699</v>
      </c>
      <c r="J7620" s="9">
        <v>0.18443791120738701</v>
      </c>
      <c r="K7620" s="9">
        <v>0.432</v>
      </c>
      <c r="L7620" s="9">
        <v>0.432</v>
      </c>
      <c r="N7620" s="32">
        <f>IF('System Design'!$F$8=1,'Hourly Demand and Generation'!G7620*'System Design'!$F$21,IF('System Design'!$F$8=2,'Hourly Demand and Generation'!H7620*'System Design'!$F$21,IF('System Design'!$F$8=3,'Hourly Demand and Generation'!I7620*'System Design'!$F$21)))</f>
        <v>99.078938389078502</v>
      </c>
      <c r="O7620" s="32">
        <f>IF('System Design'!$F$8=1,'Hourly Demand and Generation'!J7620*'System Design'!$F$22,IF('System Design'!$F$8=2,'Hourly Demand and Generation'!K7620*'System Design'!$F$22,IF('System Design'!$F$8=3,'Hourly Demand and Generation'!L7620*'System Design'!$F$22)))</f>
        <v>1080</v>
      </c>
      <c r="Q7620" s="32">
        <f t="shared" si="1691"/>
        <v>0</v>
      </c>
      <c r="R7620" s="32">
        <f t="shared" si="1694"/>
        <v>5400</v>
      </c>
      <c r="S7620" s="32">
        <f t="shared" si="1695"/>
        <v>0</v>
      </c>
      <c r="T7620" s="32">
        <f t="shared" si="1696"/>
        <v>21600</v>
      </c>
      <c r="U7620" s="32">
        <f t="shared" si="1697"/>
        <v>0</v>
      </c>
      <c r="V7620" s="32">
        <f t="shared" si="1692"/>
        <v>711.07893838907853</v>
      </c>
      <c r="W7620" s="32">
        <f t="shared" si="1698"/>
        <v>711.07893838907853</v>
      </c>
      <c r="X7620" s="32">
        <f t="shared" si="1699"/>
        <v>711.07893838907853</v>
      </c>
    </row>
    <row r="7621" spans="1:24" x14ac:dyDescent="0.25">
      <c r="A7621" s="2"/>
      <c r="B7621" s="2" t="s">
        <v>12</v>
      </c>
      <c r="C7621" s="2">
        <f t="shared" si="1704"/>
        <v>318</v>
      </c>
      <c r="D7621" s="2">
        <f t="shared" si="1705"/>
        <v>9</v>
      </c>
      <c r="E7621" s="2">
        <f t="shared" si="1693"/>
        <v>7617</v>
      </c>
      <c r="F7621" s="11">
        <v>468</v>
      </c>
      <c r="G7621" s="9">
        <v>0.23590223425970999</v>
      </c>
      <c r="H7621" s="9">
        <v>0.25477441300048698</v>
      </c>
      <c r="I7621" s="9">
        <v>0.27364659174126399</v>
      </c>
      <c r="J7621" s="9">
        <v>0.16394480996212199</v>
      </c>
      <c r="K7621" s="9">
        <v>0.38400000000000001</v>
      </c>
      <c r="L7621" s="9">
        <v>0.38400000000000001</v>
      </c>
      <c r="N7621" s="32">
        <f>IF('System Design'!$F$8=1,'Hourly Demand and Generation'!G7621*'System Design'!$F$21,IF('System Design'!$F$8=2,'Hourly Demand and Generation'!H7621*'System Design'!$F$21,IF('System Design'!$F$8=3,'Hourly Demand and Generation'!I7621*'System Design'!$F$21)))</f>
        <v>136.82329587063199</v>
      </c>
      <c r="O7621" s="32">
        <f>IF('System Design'!$F$8=1,'Hourly Demand and Generation'!J7621*'System Design'!$F$22,IF('System Design'!$F$8=2,'Hourly Demand and Generation'!K7621*'System Design'!$F$22,IF('System Design'!$F$8=3,'Hourly Demand and Generation'!L7621*'System Design'!$F$22)))</f>
        <v>960</v>
      </c>
      <c r="Q7621" s="32">
        <f t="shared" si="1691"/>
        <v>0</v>
      </c>
      <c r="R7621" s="32">
        <f t="shared" si="1694"/>
        <v>5400</v>
      </c>
      <c r="S7621" s="32">
        <f t="shared" si="1695"/>
        <v>0</v>
      </c>
      <c r="T7621" s="32">
        <f t="shared" si="1696"/>
        <v>21600</v>
      </c>
      <c r="U7621" s="32">
        <f t="shared" si="1697"/>
        <v>0</v>
      </c>
      <c r="V7621" s="32">
        <f t="shared" si="1692"/>
        <v>628.82329587063191</v>
      </c>
      <c r="W7621" s="32">
        <f t="shared" si="1698"/>
        <v>628.82329587063191</v>
      </c>
      <c r="X7621" s="32">
        <f t="shared" si="1699"/>
        <v>628.82329587063191</v>
      </c>
    </row>
    <row r="7622" spans="1:24" x14ac:dyDescent="0.25">
      <c r="A7622" s="2"/>
      <c r="B7622" s="2" t="s">
        <v>12</v>
      </c>
      <c r="C7622" s="2">
        <f t="shared" si="1704"/>
        <v>318</v>
      </c>
      <c r="D7622" s="2">
        <f t="shared" si="1705"/>
        <v>10</v>
      </c>
      <c r="E7622" s="2">
        <f t="shared" si="1693"/>
        <v>7618</v>
      </c>
      <c r="F7622" s="11">
        <v>456.3</v>
      </c>
      <c r="G7622" s="9">
        <v>0.316108993908012</v>
      </c>
      <c r="H7622" s="9">
        <v>0.33498117264878902</v>
      </c>
      <c r="I7622" s="9">
        <v>0.35385335138956597</v>
      </c>
      <c r="J7622" s="9">
        <v>0.18443791120738701</v>
      </c>
      <c r="K7622" s="9">
        <v>0.432</v>
      </c>
      <c r="L7622" s="9">
        <v>0.432</v>
      </c>
      <c r="N7622" s="32">
        <f>IF('System Design'!$F$8=1,'Hourly Demand and Generation'!G7622*'System Design'!$F$21,IF('System Design'!$F$8=2,'Hourly Demand and Generation'!H7622*'System Design'!$F$21,IF('System Design'!$F$8=3,'Hourly Demand and Generation'!I7622*'System Design'!$F$21)))</f>
        <v>176.926675694783</v>
      </c>
      <c r="O7622" s="32">
        <f>IF('System Design'!$F$8=1,'Hourly Demand and Generation'!J7622*'System Design'!$F$22,IF('System Design'!$F$8=2,'Hourly Demand and Generation'!K7622*'System Design'!$F$22,IF('System Design'!$F$8=3,'Hourly Demand and Generation'!L7622*'System Design'!$F$22)))</f>
        <v>1080</v>
      </c>
      <c r="Q7622" s="32">
        <f t="shared" ref="Q7622:Q7685" si="1706">IF(F7622-N7622-O7622&gt;0,F7622-N7622-O7622,0)</f>
        <v>0</v>
      </c>
      <c r="R7622" s="32">
        <f t="shared" si="1694"/>
        <v>5400</v>
      </c>
      <c r="S7622" s="32">
        <f t="shared" si="1695"/>
        <v>0</v>
      </c>
      <c r="T7622" s="32">
        <f t="shared" si="1696"/>
        <v>21600</v>
      </c>
      <c r="U7622" s="32">
        <f t="shared" si="1697"/>
        <v>0</v>
      </c>
      <c r="V7622" s="32">
        <f t="shared" ref="V7622:V7685" si="1707">IF(F7622-N7622-O7622&lt;0,N7622+O7622-F7622,0)</f>
        <v>800.62667569478299</v>
      </c>
      <c r="W7622" s="32">
        <f t="shared" si="1698"/>
        <v>800.62667569478299</v>
      </c>
      <c r="X7622" s="32">
        <f t="shared" si="1699"/>
        <v>800.62667569478299</v>
      </c>
    </row>
    <row r="7623" spans="1:24" x14ac:dyDescent="0.25">
      <c r="A7623" s="2"/>
      <c r="B7623" s="2" t="s">
        <v>12</v>
      </c>
      <c r="C7623" s="2">
        <f t="shared" si="1704"/>
        <v>318</v>
      </c>
      <c r="D7623" s="2">
        <f t="shared" si="1705"/>
        <v>11</v>
      </c>
      <c r="E7623" s="2">
        <f t="shared" ref="E7623:E7686" si="1708">E7622+1</f>
        <v>7619</v>
      </c>
      <c r="F7623" s="11">
        <v>450.45</v>
      </c>
      <c r="G7623" s="9">
        <v>0.391597708871119</v>
      </c>
      <c r="H7623" s="9">
        <v>0.41282890995449301</v>
      </c>
      <c r="I7623" s="9">
        <v>0.43406011103786701</v>
      </c>
      <c r="J7623" s="9">
        <v>0.16394480996212199</v>
      </c>
      <c r="K7623" s="9">
        <v>0.38400000000000001</v>
      </c>
      <c r="L7623" s="9">
        <v>0.38400000000000001</v>
      </c>
      <c r="N7623" s="32">
        <f>IF('System Design'!$F$8=1,'Hourly Demand and Generation'!G7623*'System Design'!$F$21,IF('System Design'!$F$8=2,'Hourly Demand and Generation'!H7623*'System Design'!$F$21,IF('System Design'!$F$8=3,'Hourly Demand and Generation'!I7623*'System Design'!$F$21)))</f>
        <v>217.03005551893349</v>
      </c>
      <c r="O7623" s="32">
        <f>IF('System Design'!$F$8=1,'Hourly Demand and Generation'!J7623*'System Design'!$F$22,IF('System Design'!$F$8=2,'Hourly Demand and Generation'!K7623*'System Design'!$F$22,IF('System Design'!$F$8=3,'Hourly Demand and Generation'!L7623*'System Design'!$F$22)))</f>
        <v>960</v>
      </c>
      <c r="Q7623" s="32">
        <f t="shared" si="1706"/>
        <v>0</v>
      </c>
      <c r="R7623" s="32">
        <f t="shared" ref="R7623:R7686" si="1709">IF($Q7623&lt;R7622+$V7623,IF(R7622+$V7623-$Q7623&gt;5400,5400,R7622+$V7623-$Q7623),0)</f>
        <v>5400</v>
      </c>
      <c r="S7623" s="32">
        <f t="shared" ref="S7623:S7686" si="1710">IF(R7623&gt;0,0,$Q7623+$V7623-R7622)</f>
        <v>0</v>
      </c>
      <c r="T7623" s="32">
        <f t="shared" ref="T7623:T7686" si="1711">IF($Q7623&lt;T7622+$V7623,IF(T7622+$V7623-$Q7623&gt;21600,21600,T7622+$V7623-$Q7623),0)</f>
        <v>21600</v>
      </c>
      <c r="U7623" s="32">
        <f t="shared" ref="U7623:U7686" si="1712">IF(T7623&gt;0,0,$Q7623+$V7623-T7622)</f>
        <v>0</v>
      </c>
      <c r="V7623" s="32">
        <f t="shared" si="1707"/>
        <v>726.58005551893348</v>
      </c>
      <c r="W7623" s="32">
        <f t="shared" ref="W7623:W7686" si="1713">IF(R7623=5400,$V7623-(R7623-R7622),0)</f>
        <v>726.58005551893348</v>
      </c>
      <c r="X7623" s="32">
        <f t="shared" ref="X7623:X7686" si="1714">IF(T7623=21600,$V7623-(T7623-T7622),0)</f>
        <v>726.58005551893348</v>
      </c>
    </row>
    <row r="7624" spans="1:24" x14ac:dyDescent="0.25">
      <c r="A7624" s="2"/>
      <c r="B7624" s="2" t="s">
        <v>12</v>
      </c>
      <c r="C7624" s="2">
        <f t="shared" si="1704"/>
        <v>318</v>
      </c>
      <c r="D7624" s="2">
        <f t="shared" si="1705"/>
        <v>12</v>
      </c>
      <c r="E7624" s="2">
        <f t="shared" si="1708"/>
        <v>7620</v>
      </c>
      <c r="F7624" s="11">
        <v>450.45</v>
      </c>
      <c r="G7624" s="9">
        <v>0.47180446851942098</v>
      </c>
      <c r="H7624" s="9">
        <v>0.47180446851942098</v>
      </c>
      <c r="I7624" s="9">
        <v>0.47180446851942098</v>
      </c>
      <c r="J7624" s="9">
        <v>0.15369825933949</v>
      </c>
      <c r="K7624" s="9">
        <v>0.36</v>
      </c>
      <c r="L7624" s="9">
        <v>0.36</v>
      </c>
      <c r="N7624" s="32">
        <f>IF('System Design'!$F$8=1,'Hourly Demand and Generation'!G7624*'System Design'!$F$21,IF('System Design'!$F$8=2,'Hourly Demand and Generation'!H7624*'System Design'!$F$21,IF('System Design'!$F$8=3,'Hourly Demand and Generation'!I7624*'System Design'!$F$21)))</f>
        <v>235.9022342597105</v>
      </c>
      <c r="O7624" s="32">
        <f>IF('System Design'!$F$8=1,'Hourly Demand and Generation'!J7624*'System Design'!$F$22,IF('System Design'!$F$8=2,'Hourly Demand and Generation'!K7624*'System Design'!$F$22,IF('System Design'!$F$8=3,'Hourly Demand and Generation'!L7624*'System Design'!$F$22)))</f>
        <v>900</v>
      </c>
      <c r="Q7624" s="32">
        <f t="shared" si="1706"/>
        <v>0</v>
      </c>
      <c r="R7624" s="32">
        <f t="shared" si="1709"/>
        <v>5400</v>
      </c>
      <c r="S7624" s="32">
        <f t="shared" si="1710"/>
        <v>0</v>
      </c>
      <c r="T7624" s="32">
        <f t="shared" si="1711"/>
        <v>21600</v>
      </c>
      <c r="U7624" s="32">
        <f t="shared" si="1712"/>
        <v>0</v>
      </c>
      <c r="V7624" s="32">
        <f t="shared" si="1707"/>
        <v>685.45223425971039</v>
      </c>
      <c r="W7624" s="32">
        <f t="shared" si="1713"/>
        <v>685.45223425971039</v>
      </c>
      <c r="X7624" s="32">
        <f t="shared" si="1714"/>
        <v>685.45223425971039</v>
      </c>
    </row>
    <row r="7625" spans="1:24" x14ac:dyDescent="0.25">
      <c r="A7625" s="2"/>
      <c r="B7625" s="2" t="s">
        <v>12</v>
      </c>
      <c r="C7625" s="2">
        <f t="shared" si="1704"/>
        <v>318</v>
      </c>
      <c r="D7625" s="2">
        <f t="shared" si="1705"/>
        <v>13</v>
      </c>
      <c r="E7625" s="2">
        <f t="shared" si="1708"/>
        <v>7621</v>
      </c>
      <c r="F7625" s="11">
        <v>468</v>
      </c>
      <c r="G7625" s="9">
        <v>0.391597708871119</v>
      </c>
      <c r="H7625" s="9">
        <v>0.41282890995449301</v>
      </c>
      <c r="I7625" s="9">
        <v>0.43406011103786701</v>
      </c>
      <c r="J7625" s="9">
        <v>0.16394480996212199</v>
      </c>
      <c r="K7625" s="9">
        <v>0.38400000000000001</v>
      </c>
      <c r="L7625" s="9">
        <v>0.38400000000000001</v>
      </c>
      <c r="N7625" s="32">
        <f>IF('System Design'!$F$8=1,'Hourly Demand and Generation'!G7625*'System Design'!$F$21,IF('System Design'!$F$8=2,'Hourly Demand and Generation'!H7625*'System Design'!$F$21,IF('System Design'!$F$8=3,'Hourly Demand and Generation'!I7625*'System Design'!$F$21)))</f>
        <v>217.03005551893349</v>
      </c>
      <c r="O7625" s="32">
        <f>IF('System Design'!$F$8=1,'Hourly Demand and Generation'!J7625*'System Design'!$F$22,IF('System Design'!$F$8=2,'Hourly Demand and Generation'!K7625*'System Design'!$F$22,IF('System Design'!$F$8=3,'Hourly Demand and Generation'!L7625*'System Design'!$F$22)))</f>
        <v>960</v>
      </c>
      <c r="Q7625" s="32">
        <f t="shared" si="1706"/>
        <v>0</v>
      </c>
      <c r="R7625" s="32">
        <f t="shared" si="1709"/>
        <v>5400</v>
      </c>
      <c r="S7625" s="32">
        <f t="shared" si="1710"/>
        <v>0</v>
      </c>
      <c r="T7625" s="32">
        <f t="shared" si="1711"/>
        <v>21600</v>
      </c>
      <c r="U7625" s="32">
        <f t="shared" si="1712"/>
        <v>0</v>
      </c>
      <c r="V7625" s="32">
        <f t="shared" si="1707"/>
        <v>709.03005551893352</v>
      </c>
      <c r="W7625" s="32">
        <f t="shared" si="1713"/>
        <v>709.03005551893352</v>
      </c>
      <c r="X7625" s="32">
        <f t="shared" si="1714"/>
        <v>709.03005551893352</v>
      </c>
    </row>
    <row r="7626" spans="1:24" x14ac:dyDescent="0.25">
      <c r="A7626" s="2"/>
      <c r="B7626" s="2" t="s">
        <v>12</v>
      </c>
      <c r="C7626" s="2">
        <f t="shared" si="1704"/>
        <v>318</v>
      </c>
      <c r="D7626" s="2">
        <f t="shared" si="1705"/>
        <v>14</v>
      </c>
      <c r="E7626" s="2">
        <f t="shared" si="1708"/>
        <v>7622</v>
      </c>
      <c r="F7626" s="11">
        <v>468</v>
      </c>
      <c r="G7626" s="9">
        <v>0.316108993908012</v>
      </c>
      <c r="H7626" s="9">
        <v>0.33498117264878902</v>
      </c>
      <c r="I7626" s="9">
        <v>0.35385335138956597</v>
      </c>
      <c r="J7626" s="9">
        <v>0.17419136058475501</v>
      </c>
      <c r="K7626" s="9">
        <v>0.40799999999999997</v>
      </c>
      <c r="L7626" s="9">
        <v>0.40799999999999997</v>
      </c>
      <c r="N7626" s="32">
        <f>IF('System Design'!$F$8=1,'Hourly Demand and Generation'!G7626*'System Design'!$F$21,IF('System Design'!$F$8=2,'Hourly Demand and Generation'!H7626*'System Design'!$F$21,IF('System Design'!$F$8=3,'Hourly Demand and Generation'!I7626*'System Design'!$F$21)))</f>
        <v>176.926675694783</v>
      </c>
      <c r="O7626" s="32">
        <f>IF('System Design'!$F$8=1,'Hourly Demand and Generation'!J7626*'System Design'!$F$22,IF('System Design'!$F$8=2,'Hourly Demand and Generation'!K7626*'System Design'!$F$22,IF('System Design'!$F$8=3,'Hourly Demand and Generation'!L7626*'System Design'!$F$22)))</f>
        <v>1019.9999999999999</v>
      </c>
      <c r="Q7626" s="32">
        <f t="shared" si="1706"/>
        <v>0</v>
      </c>
      <c r="R7626" s="32">
        <f t="shared" si="1709"/>
        <v>5400</v>
      </c>
      <c r="S7626" s="32">
        <f t="shared" si="1710"/>
        <v>0</v>
      </c>
      <c r="T7626" s="32">
        <f t="shared" si="1711"/>
        <v>21600</v>
      </c>
      <c r="U7626" s="32">
        <f t="shared" si="1712"/>
        <v>0</v>
      </c>
      <c r="V7626" s="32">
        <f t="shared" si="1707"/>
        <v>728.92667569478294</v>
      </c>
      <c r="W7626" s="32">
        <f t="shared" si="1713"/>
        <v>728.92667569478294</v>
      </c>
      <c r="X7626" s="32">
        <f t="shared" si="1714"/>
        <v>728.92667569478294</v>
      </c>
    </row>
    <row r="7627" spans="1:24" x14ac:dyDescent="0.25">
      <c r="A7627" s="2"/>
      <c r="B7627" s="2" t="s">
        <v>12</v>
      </c>
      <c r="C7627" s="2">
        <f t="shared" si="1704"/>
        <v>318</v>
      </c>
      <c r="D7627" s="2">
        <f t="shared" si="1705"/>
        <v>15</v>
      </c>
      <c r="E7627" s="2">
        <f t="shared" si="1708"/>
        <v>7623</v>
      </c>
      <c r="F7627" s="11">
        <v>497.25</v>
      </c>
      <c r="G7627" s="9">
        <v>0.23590223425970999</v>
      </c>
      <c r="H7627" s="9">
        <v>0.25477441300048698</v>
      </c>
      <c r="I7627" s="9">
        <v>0.27364659174126399</v>
      </c>
      <c r="J7627" s="9">
        <v>0.18443791120738701</v>
      </c>
      <c r="K7627" s="9">
        <v>0.432</v>
      </c>
      <c r="L7627" s="9">
        <v>0.432</v>
      </c>
      <c r="N7627" s="32">
        <f>IF('System Design'!$F$8=1,'Hourly Demand and Generation'!G7627*'System Design'!$F$21,IF('System Design'!$F$8=2,'Hourly Demand and Generation'!H7627*'System Design'!$F$21,IF('System Design'!$F$8=3,'Hourly Demand and Generation'!I7627*'System Design'!$F$21)))</f>
        <v>136.82329587063199</v>
      </c>
      <c r="O7627" s="32">
        <f>IF('System Design'!$F$8=1,'Hourly Demand and Generation'!J7627*'System Design'!$F$22,IF('System Design'!$F$8=2,'Hourly Demand and Generation'!K7627*'System Design'!$F$22,IF('System Design'!$F$8=3,'Hourly Demand and Generation'!L7627*'System Design'!$F$22)))</f>
        <v>1080</v>
      </c>
      <c r="Q7627" s="32">
        <f t="shared" si="1706"/>
        <v>0</v>
      </c>
      <c r="R7627" s="32">
        <f t="shared" si="1709"/>
        <v>5400</v>
      </c>
      <c r="S7627" s="32">
        <f t="shared" si="1710"/>
        <v>0</v>
      </c>
      <c r="T7627" s="32">
        <f t="shared" si="1711"/>
        <v>21600</v>
      </c>
      <c r="U7627" s="32">
        <f t="shared" si="1712"/>
        <v>0</v>
      </c>
      <c r="V7627" s="32">
        <f t="shared" si="1707"/>
        <v>719.57329587063191</v>
      </c>
      <c r="W7627" s="32">
        <f t="shared" si="1713"/>
        <v>719.57329587063191</v>
      </c>
      <c r="X7627" s="32">
        <f t="shared" si="1714"/>
        <v>719.57329587063191</v>
      </c>
    </row>
    <row r="7628" spans="1:24" x14ac:dyDescent="0.25">
      <c r="A7628" s="2"/>
      <c r="B7628" s="2" t="s">
        <v>12</v>
      </c>
      <c r="C7628" s="2">
        <f t="shared" si="1704"/>
        <v>318</v>
      </c>
      <c r="D7628" s="2">
        <f t="shared" si="1705"/>
        <v>16</v>
      </c>
      <c r="E7628" s="2">
        <f t="shared" si="1708"/>
        <v>7624</v>
      </c>
      <c r="F7628" s="11">
        <v>526.5</v>
      </c>
      <c r="G7628" s="9">
        <v>0.15569547461140901</v>
      </c>
      <c r="H7628" s="9">
        <v>0.17692667569478299</v>
      </c>
      <c r="I7628" s="9">
        <v>0.19815787677815699</v>
      </c>
      <c r="J7628" s="9">
        <v>0.18443791120738701</v>
      </c>
      <c r="K7628" s="9">
        <v>0.432</v>
      </c>
      <c r="L7628" s="9">
        <v>0.432</v>
      </c>
      <c r="N7628" s="32">
        <f>IF('System Design'!$F$8=1,'Hourly Demand and Generation'!G7628*'System Design'!$F$21,IF('System Design'!$F$8=2,'Hourly Demand and Generation'!H7628*'System Design'!$F$21,IF('System Design'!$F$8=3,'Hourly Demand and Generation'!I7628*'System Design'!$F$21)))</f>
        <v>99.078938389078502</v>
      </c>
      <c r="O7628" s="32">
        <f>IF('System Design'!$F$8=1,'Hourly Demand and Generation'!J7628*'System Design'!$F$22,IF('System Design'!$F$8=2,'Hourly Demand and Generation'!K7628*'System Design'!$F$22,IF('System Design'!$F$8=3,'Hourly Demand and Generation'!L7628*'System Design'!$F$22)))</f>
        <v>1080</v>
      </c>
      <c r="Q7628" s="32">
        <f t="shared" si="1706"/>
        <v>0</v>
      </c>
      <c r="R7628" s="32">
        <f t="shared" si="1709"/>
        <v>5400</v>
      </c>
      <c r="S7628" s="32">
        <f t="shared" si="1710"/>
        <v>0</v>
      </c>
      <c r="T7628" s="32">
        <f t="shared" si="1711"/>
        <v>21600</v>
      </c>
      <c r="U7628" s="32">
        <f t="shared" si="1712"/>
        <v>0</v>
      </c>
      <c r="V7628" s="32">
        <f t="shared" si="1707"/>
        <v>652.57893838907853</v>
      </c>
      <c r="W7628" s="32">
        <f t="shared" si="1713"/>
        <v>652.57893838907853</v>
      </c>
      <c r="X7628" s="32">
        <f t="shared" si="1714"/>
        <v>652.57893838907853</v>
      </c>
    </row>
    <row r="7629" spans="1:24" x14ac:dyDescent="0.25">
      <c r="A7629" s="2"/>
      <c r="B7629" s="2" t="s">
        <v>12</v>
      </c>
      <c r="C7629" s="2">
        <f t="shared" si="1704"/>
        <v>318</v>
      </c>
      <c r="D7629" s="2">
        <f t="shared" si="1705"/>
        <v>17</v>
      </c>
      <c r="E7629" s="2">
        <f t="shared" si="1708"/>
        <v>7625</v>
      </c>
      <c r="F7629" s="11">
        <v>555.75</v>
      </c>
      <c r="G7629" s="9">
        <v>8.0206759648301498E-2</v>
      </c>
      <c r="H7629" s="9">
        <v>9.9078938389078303E-2</v>
      </c>
      <c r="I7629" s="9">
        <v>0.117951117129855</v>
      </c>
      <c r="J7629" s="9">
        <v>0.20493101245265299</v>
      </c>
      <c r="K7629" s="9">
        <v>0.48</v>
      </c>
      <c r="L7629" s="9">
        <v>0.48</v>
      </c>
      <c r="N7629" s="32">
        <f>IF('System Design'!$F$8=1,'Hourly Demand and Generation'!G7629*'System Design'!$F$21,IF('System Design'!$F$8=2,'Hourly Demand and Generation'!H7629*'System Design'!$F$21,IF('System Design'!$F$8=3,'Hourly Demand and Generation'!I7629*'System Design'!$F$21)))</f>
        <v>58.975558564927496</v>
      </c>
      <c r="O7629" s="32">
        <f>IF('System Design'!$F$8=1,'Hourly Demand and Generation'!J7629*'System Design'!$F$22,IF('System Design'!$F$8=2,'Hourly Demand and Generation'!K7629*'System Design'!$F$22,IF('System Design'!$F$8=3,'Hourly Demand and Generation'!L7629*'System Design'!$F$22)))</f>
        <v>1200</v>
      </c>
      <c r="Q7629" s="32">
        <f t="shared" si="1706"/>
        <v>0</v>
      </c>
      <c r="R7629" s="32">
        <f t="shared" si="1709"/>
        <v>5400</v>
      </c>
      <c r="S7629" s="32">
        <f t="shared" si="1710"/>
        <v>0</v>
      </c>
      <c r="T7629" s="32">
        <f t="shared" si="1711"/>
        <v>21600</v>
      </c>
      <c r="U7629" s="32">
        <f t="shared" si="1712"/>
        <v>0</v>
      </c>
      <c r="V7629" s="32">
        <f t="shared" si="1707"/>
        <v>703.2255585649275</v>
      </c>
      <c r="W7629" s="32">
        <f t="shared" si="1713"/>
        <v>703.2255585649275</v>
      </c>
      <c r="X7629" s="32">
        <f t="shared" si="1714"/>
        <v>703.2255585649275</v>
      </c>
    </row>
    <row r="7630" spans="1:24" x14ac:dyDescent="0.25">
      <c r="A7630" s="2"/>
      <c r="B7630" s="2" t="s">
        <v>12</v>
      </c>
      <c r="C7630" s="2">
        <f t="shared" si="1704"/>
        <v>318</v>
      </c>
      <c r="D7630" s="2">
        <f t="shared" si="1705"/>
        <v>18</v>
      </c>
      <c r="E7630" s="2">
        <f t="shared" si="1708"/>
        <v>7626</v>
      </c>
      <c r="F7630" s="11">
        <v>585</v>
      </c>
      <c r="G7630" s="9">
        <v>3.7744357481553699E-2</v>
      </c>
      <c r="H7630" s="9">
        <v>5.8975558564927602E-2</v>
      </c>
      <c r="I7630" s="9">
        <v>8.0206759648301498E-2</v>
      </c>
      <c r="J7630" s="9">
        <v>0.19468446183002</v>
      </c>
      <c r="K7630" s="9">
        <v>0.45600000000000002</v>
      </c>
      <c r="L7630" s="9">
        <v>0.45600000000000002</v>
      </c>
      <c r="N7630" s="32">
        <f>IF('System Design'!$F$8=1,'Hourly Demand and Generation'!G7630*'System Design'!$F$21,IF('System Design'!$F$8=2,'Hourly Demand and Generation'!H7630*'System Design'!$F$21,IF('System Design'!$F$8=3,'Hourly Demand and Generation'!I7630*'System Design'!$F$21)))</f>
        <v>40.10337982415075</v>
      </c>
      <c r="O7630" s="32">
        <f>IF('System Design'!$F$8=1,'Hourly Demand and Generation'!J7630*'System Design'!$F$22,IF('System Design'!$F$8=2,'Hourly Demand and Generation'!K7630*'System Design'!$F$22,IF('System Design'!$F$8=3,'Hourly Demand and Generation'!L7630*'System Design'!$F$22)))</f>
        <v>1140</v>
      </c>
      <c r="Q7630" s="32">
        <f t="shared" si="1706"/>
        <v>0</v>
      </c>
      <c r="R7630" s="32">
        <f t="shared" si="1709"/>
        <v>5400</v>
      </c>
      <c r="S7630" s="32">
        <f t="shared" si="1710"/>
        <v>0</v>
      </c>
      <c r="T7630" s="32">
        <f t="shared" si="1711"/>
        <v>21600</v>
      </c>
      <c r="U7630" s="32">
        <f t="shared" si="1712"/>
        <v>0</v>
      </c>
      <c r="V7630" s="32">
        <f t="shared" si="1707"/>
        <v>595.10337982415081</v>
      </c>
      <c r="W7630" s="32">
        <f t="shared" si="1713"/>
        <v>595.10337982415081</v>
      </c>
      <c r="X7630" s="32">
        <f t="shared" si="1714"/>
        <v>595.10337982415081</v>
      </c>
    </row>
    <row r="7631" spans="1:24" x14ac:dyDescent="0.25">
      <c r="A7631" s="2"/>
      <c r="B7631" s="2" t="s">
        <v>12</v>
      </c>
      <c r="C7631" s="2">
        <f t="shared" si="1704"/>
        <v>318</v>
      </c>
      <c r="D7631" s="2">
        <f t="shared" si="1705"/>
        <v>19</v>
      </c>
      <c r="E7631" s="2">
        <f t="shared" si="1708"/>
        <v>7627</v>
      </c>
      <c r="F7631" s="11">
        <v>567.45000000000005</v>
      </c>
      <c r="G7631" s="9">
        <v>0</v>
      </c>
      <c r="H7631" s="9">
        <v>1.8872178740776801E-2</v>
      </c>
      <c r="I7631" s="9">
        <v>3.7744357481553699E-2</v>
      </c>
      <c r="J7631" s="9">
        <v>0.18443791120738701</v>
      </c>
      <c r="K7631" s="9">
        <v>0.432</v>
      </c>
      <c r="L7631" s="9">
        <v>0.432</v>
      </c>
      <c r="N7631" s="32">
        <f>IF('System Design'!$F$8=1,'Hourly Demand and Generation'!G7631*'System Design'!$F$21,IF('System Design'!$F$8=2,'Hourly Demand and Generation'!H7631*'System Design'!$F$21,IF('System Design'!$F$8=3,'Hourly Demand and Generation'!I7631*'System Design'!$F$21)))</f>
        <v>18.87217874077685</v>
      </c>
      <c r="O7631" s="32">
        <f>IF('System Design'!$F$8=1,'Hourly Demand and Generation'!J7631*'System Design'!$F$22,IF('System Design'!$F$8=2,'Hourly Demand and Generation'!K7631*'System Design'!$F$22,IF('System Design'!$F$8=3,'Hourly Demand and Generation'!L7631*'System Design'!$F$22)))</f>
        <v>1080</v>
      </c>
      <c r="Q7631" s="32">
        <f t="shared" si="1706"/>
        <v>0</v>
      </c>
      <c r="R7631" s="32">
        <f t="shared" si="1709"/>
        <v>5400</v>
      </c>
      <c r="S7631" s="32">
        <f t="shared" si="1710"/>
        <v>0</v>
      </c>
      <c r="T7631" s="32">
        <f t="shared" si="1711"/>
        <v>21600</v>
      </c>
      <c r="U7631" s="32">
        <f t="shared" si="1712"/>
        <v>0</v>
      </c>
      <c r="V7631" s="32">
        <f t="shared" si="1707"/>
        <v>531.42217874077687</v>
      </c>
      <c r="W7631" s="32">
        <f t="shared" si="1713"/>
        <v>531.42217874077687</v>
      </c>
      <c r="X7631" s="32">
        <f t="shared" si="1714"/>
        <v>531.42217874077687</v>
      </c>
    </row>
    <row r="7632" spans="1:24" x14ac:dyDescent="0.25">
      <c r="A7632" s="2"/>
      <c r="B7632" s="2" t="s">
        <v>12</v>
      </c>
      <c r="C7632" s="2">
        <f t="shared" si="1704"/>
        <v>318</v>
      </c>
      <c r="D7632" s="2">
        <f t="shared" si="1705"/>
        <v>20</v>
      </c>
      <c r="E7632" s="2">
        <f t="shared" si="1708"/>
        <v>7628</v>
      </c>
      <c r="F7632" s="11">
        <v>555.75</v>
      </c>
      <c r="G7632" s="9">
        <v>0</v>
      </c>
      <c r="H7632" s="9">
        <v>0</v>
      </c>
      <c r="I7632" s="9">
        <v>0</v>
      </c>
      <c r="J7632" s="9">
        <v>0.18443791120738701</v>
      </c>
      <c r="K7632" s="9">
        <v>0.432</v>
      </c>
      <c r="L7632" s="9">
        <v>0.432</v>
      </c>
      <c r="N7632" s="32">
        <f>IF('System Design'!$F$8=1,'Hourly Demand and Generation'!G7632*'System Design'!$F$21,IF('System Design'!$F$8=2,'Hourly Demand and Generation'!H7632*'System Design'!$F$21,IF('System Design'!$F$8=3,'Hourly Demand and Generation'!I7632*'System Design'!$F$21)))</f>
        <v>0</v>
      </c>
      <c r="O7632" s="32">
        <f>IF('System Design'!$F$8=1,'Hourly Demand and Generation'!J7632*'System Design'!$F$22,IF('System Design'!$F$8=2,'Hourly Demand and Generation'!K7632*'System Design'!$F$22,IF('System Design'!$F$8=3,'Hourly Demand and Generation'!L7632*'System Design'!$F$22)))</f>
        <v>1080</v>
      </c>
      <c r="Q7632" s="32">
        <f t="shared" si="1706"/>
        <v>0</v>
      </c>
      <c r="R7632" s="32">
        <f t="shared" si="1709"/>
        <v>5400</v>
      </c>
      <c r="S7632" s="32">
        <f t="shared" si="1710"/>
        <v>0</v>
      </c>
      <c r="T7632" s="32">
        <f t="shared" si="1711"/>
        <v>21600</v>
      </c>
      <c r="U7632" s="32">
        <f t="shared" si="1712"/>
        <v>0</v>
      </c>
      <c r="V7632" s="32">
        <f t="shared" si="1707"/>
        <v>524.25</v>
      </c>
      <c r="W7632" s="32">
        <f t="shared" si="1713"/>
        <v>524.25</v>
      </c>
      <c r="X7632" s="32">
        <f t="shared" si="1714"/>
        <v>524.25</v>
      </c>
    </row>
    <row r="7633" spans="1:24" x14ac:dyDescent="0.25">
      <c r="A7633" s="2"/>
      <c r="B7633" s="2" t="s">
        <v>12</v>
      </c>
      <c r="C7633" s="2">
        <f t="shared" si="1704"/>
        <v>318</v>
      </c>
      <c r="D7633" s="2">
        <f t="shared" si="1705"/>
        <v>21</v>
      </c>
      <c r="E7633" s="2">
        <f t="shared" si="1708"/>
        <v>7629</v>
      </c>
      <c r="F7633" s="11">
        <v>526.5</v>
      </c>
      <c r="G7633" s="9">
        <v>0</v>
      </c>
      <c r="H7633" s="9">
        <v>0</v>
      </c>
      <c r="I7633" s="9">
        <v>0</v>
      </c>
      <c r="J7633" s="9">
        <v>0.18443791120738701</v>
      </c>
      <c r="K7633" s="9">
        <v>0.432</v>
      </c>
      <c r="L7633" s="9">
        <v>0.432</v>
      </c>
      <c r="N7633" s="32">
        <f>IF('System Design'!$F$8=1,'Hourly Demand and Generation'!G7633*'System Design'!$F$21,IF('System Design'!$F$8=2,'Hourly Demand and Generation'!H7633*'System Design'!$F$21,IF('System Design'!$F$8=3,'Hourly Demand and Generation'!I7633*'System Design'!$F$21)))</f>
        <v>0</v>
      </c>
      <c r="O7633" s="32">
        <f>IF('System Design'!$F$8=1,'Hourly Demand and Generation'!J7633*'System Design'!$F$22,IF('System Design'!$F$8=2,'Hourly Demand and Generation'!K7633*'System Design'!$F$22,IF('System Design'!$F$8=3,'Hourly Demand and Generation'!L7633*'System Design'!$F$22)))</f>
        <v>1080</v>
      </c>
      <c r="Q7633" s="32">
        <f t="shared" si="1706"/>
        <v>0</v>
      </c>
      <c r="R7633" s="32">
        <f t="shared" si="1709"/>
        <v>5400</v>
      </c>
      <c r="S7633" s="32">
        <f t="shared" si="1710"/>
        <v>0</v>
      </c>
      <c r="T7633" s="32">
        <f t="shared" si="1711"/>
        <v>21600</v>
      </c>
      <c r="U7633" s="32">
        <f t="shared" si="1712"/>
        <v>0</v>
      </c>
      <c r="V7633" s="32">
        <f t="shared" si="1707"/>
        <v>553.5</v>
      </c>
      <c r="W7633" s="32">
        <f t="shared" si="1713"/>
        <v>553.5</v>
      </c>
      <c r="X7633" s="32">
        <f t="shared" si="1714"/>
        <v>553.5</v>
      </c>
    </row>
    <row r="7634" spans="1:24" x14ac:dyDescent="0.25">
      <c r="A7634" s="2"/>
      <c r="B7634" s="2" t="s">
        <v>12</v>
      </c>
      <c r="C7634" s="2">
        <f t="shared" si="1704"/>
        <v>318</v>
      </c>
      <c r="D7634" s="2">
        <f t="shared" si="1705"/>
        <v>22</v>
      </c>
      <c r="E7634" s="2">
        <f t="shared" si="1708"/>
        <v>7630</v>
      </c>
      <c r="F7634" s="11">
        <v>497.25</v>
      </c>
      <c r="G7634" s="9">
        <v>0</v>
      </c>
      <c r="H7634" s="9">
        <v>0</v>
      </c>
      <c r="I7634" s="9">
        <v>0</v>
      </c>
      <c r="J7634" s="9">
        <v>0.19468446183002</v>
      </c>
      <c r="K7634" s="9">
        <v>0.45600000000000002</v>
      </c>
      <c r="L7634" s="9">
        <v>0.45600000000000002</v>
      </c>
      <c r="N7634" s="32">
        <f>IF('System Design'!$F$8=1,'Hourly Demand and Generation'!G7634*'System Design'!$F$21,IF('System Design'!$F$8=2,'Hourly Demand and Generation'!H7634*'System Design'!$F$21,IF('System Design'!$F$8=3,'Hourly Demand and Generation'!I7634*'System Design'!$F$21)))</f>
        <v>0</v>
      </c>
      <c r="O7634" s="32">
        <f>IF('System Design'!$F$8=1,'Hourly Demand and Generation'!J7634*'System Design'!$F$22,IF('System Design'!$F$8=2,'Hourly Demand and Generation'!K7634*'System Design'!$F$22,IF('System Design'!$F$8=3,'Hourly Demand and Generation'!L7634*'System Design'!$F$22)))</f>
        <v>1140</v>
      </c>
      <c r="Q7634" s="32">
        <f t="shared" si="1706"/>
        <v>0</v>
      </c>
      <c r="R7634" s="32">
        <f t="shared" si="1709"/>
        <v>5400</v>
      </c>
      <c r="S7634" s="32">
        <f t="shared" si="1710"/>
        <v>0</v>
      </c>
      <c r="T7634" s="32">
        <f t="shared" si="1711"/>
        <v>21600</v>
      </c>
      <c r="U7634" s="32">
        <f t="shared" si="1712"/>
        <v>0</v>
      </c>
      <c r="V7634" s="32">
        <f t="shared" si="1707"/>
        <v>642.75</v>
      </c>
      <c r="W7634" s="32">
        <f t="shared" si="1713"/>
        <v>642.75</v>
      </c>
      <c r="X7634" s="32">
        <f t="shared" si="1714"/>
        <v>642.75</v>
      </c>
    </row>
    <row r="7635" spans="1:24" x14ac:dyDescent="0.25">
      <c r="A7635" s="2"/>
      <c r="B7635" s="2" t="s">
        <v>12</v>
      </c>
      <c r="C7635" s="2">
        <f t="shared" si="1704"/>
        <v>318</v>
      </c>
      <c r="D7635" s="2">
        <f t="shared" si="1705"/>
        <v>23</v>
      </c>
      <c r="E7635" s="2">
        <f t="shared" si="1708"/>
        <v>7631</v>
      </c>
      <c r="F7635" s="11">
        <v>468</v>
      </c>
      <c r="G7635" s="9">
        <v>0</v>
      </c>
      <c r="H7635" s="9">
        <v>0</v>
      </c>
      <c r="I7635" s="9">
        <v>0</v>
      </c>
      <c r="J7635" s="9">
        <v>0.16394480996212199</v>
      </c>
      <c r="K7635" s="9">
        <v>0.38400000000000001</v>
      </c>
      <c r="L7635" s="9">
        <v>0.38400000000000001</v>
      </c>
      <c r="N7635" s="32">
        <f>IF('System Design'!$F$8=1,'Hourly Demand and Generation'!G7635*'System Design'!$F$21,IF('System Design'!$F$8=2,'Hourly Demand and Generation'!H7635*'System Design'!$F$21,IF('System Design'!$F$8=3,'Hourly Demand and Generation'!I7635*'System Design'!$F$21)))</f>
        <v>0</v>
      </c>
      <c r="O7635" s="32">
        <f>IF('System Design'!$F$8=1,'Hourly Demand and Generation'!J7635*'System Design'!$F$22,IF('System Design'!$F$8=2,'Hourly Demand and Generation'!K7635*'System Design'!$F$22,IF('System Design'!$F$8=3,'Hourly Demand and Generation'!L7635*'System Design'!$F$22)))</f>
        <v>960</v>
      </c>
      <c r="Q7635" s="32">
        <f t="shared" si="1706"/>
        <v>0</v>
      </c>
      <c r="R7635" s="32">
        <f t="shared" si="1709"/>
        <v>5400</v>
      </c>
      <c r="S7635" s="32">
        <f t="shared" si="1710"/>
        <v>0</v>
      </c>
      <c r="T7635" s="32">
        <f t="shared" si="1711"/>
        <v>21600</v>
      </c>
      <c r="U7635" s="32">
        <f t="shared" si="1712"/>
        <v>0</v>
      </c>
      <c r="V7635" s="32">
        <f t="shared" si="1707"/>
        <v>492</v>
      </c>
      <c r="W7635" s="32">
        <f t="shared" si="1713"/>
        <v>492</v>
      </c>
      <c r="X7635" s="32">
        <f t="shared" si="1714"/>
        <v>492</v>
      </c>
    </row>
    <row r="7636" spans="1:24" x14ac:dyDescent="0.25">
      <c r="A7636" s="2"/>
      <c r="B7636" s="2" t="s">
        <v>12</v>
      </c>
      <c r="C7636" s="2">
        <f t="shared" si="1704"/>
        <v>318</v>
      </c>
      <c r="D7636" s="2">
        <f t="shared" si="1705"/>
        <v>24</v>
      </c>
      <c r="E7636" s="2">
        <f t="shared" si="1708"/>
        <v>7632</v>
      </c>
      <c r="F7636" s="11">
        <v>409.5</v>
      </c>
      <c r="G7636" s="9">
        <v>0</v>
      </c>
      <c r="H7636" s="9">
        <v>0</v>
      </c>
      <c r="I7636" s="9">
        <v>0</v>
      </c>
      <c r="J7636" s="9">
        <v>0.16394480996212199</v>
      </c>
      <c r="K7636" s="9">
        <v>0.38400000000000001</v>
      </c>
      <c r="L7636" s="9">
        <v>0.38400000000000001</v>
      </c>
      <c r="N7636" s="32">
        <f>IF('System Design'!$F$8=1,'Hourly Demand and Generation'!G7636*'System Design'!$F$21,IF('System Design'!$F$8=2,'Hourly Demand and Generation'!H7636*'System Design'!$F$21,IF('System Design'!$F$8=3,'Hourly Demand and Generation'!I7636*'System Design'!$F$21)))</f>
        <v>0</v>
      </c>
      <c r="O7636" s="32">
        <f>IF('System Design'!$F$8=1,'Hourly Demand and Generation'!J7636*'System Design'!$F$22,IF('System Design'!$F$8=2,'Hourly Demand and Generation'!K7636*'System Design'!$F$22,IF('System Design'!$F$8=3,'Hourly Demand and Generation'!L7636*'System Design'!$F$22)))</f>
        <v>960</v>
      </c>
      <c r="Q7636" s="32">
        <f t="shared" si="1706"/>
        <v>0</v>
      </c>
      <c r="R7636" s="32">
        <f t="shared" si="1709"/>
        <v>5400</v>
      </c>
      <c r="S7636" s="32">
        <f t="shared" si="1710"/>
        <v>0</v>
      </c>
      <c r="T7636" s="32">
        <f t="shared" si="1711"/>
        <v>21600</v>
      </c>
      <c r="U7636" s="32">
        <f t="shared" si="1712"/>
        <v>0</v>
      </c>
      <c r="V7636" s="32">
        <f t="shared" si="1707"/>
        <v>550.5</v>
      </c>
      <c r="W7636" s="32">
        <f t="shared" si="1713"/>
        <v>550.5</v>
      </c>
      <c r="X7636" s="32">
        <f t="shared" si="1714"/>
        <v>550.5</v>
      </c>
    </row>
    <row r="7637" spans="1:24" x14ac:dyDescent="0.25">
      <c r="A7637" s="2"/>
      <c r="B7637" s="2" t="s">
        <v>12</v>
      </c>
      <c r="C7637" s="2">
        <f>C7636+1</f>
        <v>319</v>
      </c>
      <c r="D7637" s="2">
        <v>1</v>
      </c>
      <c r="E7637" s="2">
        <f t="shared" si="1708"/>
        <v>7633</v>
      </c>
      <c r="F7637" s="11">
        <v>351</v>
      </c>
      <c r="G7637" s="9">
        <v>0</v>
      </c>
      <c r="H7637" s="9">
        <v>0</v>
      </c>
      <c r="I7637" s="9">
        <v>0</v>
      </c>
      <c r="J7637" s="9">
        <v>0.446128261817264</v>
      </c>
      <c r="K7637" s="9">
        <v>0.446128261817264</v>
      </c>
      <c r="L7637" s="9">
        <v>0.446128261817264</v>
      </c>
      <c r="N7637" s="32">
        <f>IF('System Design'!$F$8=1,'Hourly Demand and Generation'!G7637*'System Design'!$F$21,IF('System Design'!$F$8=2,'Hourly Demand and Generation'!H7637*'System Design'!$F$21,IF('System Design'!$F$8=3,'Hourly Demand and Generation'!I7637*'System Design'!$F$21)))</f>
        <v>0</v>
      </c>
      <c r="O7637" s="32">
        <f>IF('System Design'!$F$8=1,'Hourly Demand and Generation'!J7637*'System Design'!$F$22,IF('System Design'!$F$8=2,'Hourly Demand and Generation'!K7637*'System Design'!$F$22,IF('System Design'!$F$8=3,'Hourly Demand and Generation'!L7637*'System Design'!$F$22)))</f>
        <v>1115.3206545431601</v>
      </c>
      <c r="Q7637" s="32">
        <f t="shared" si="1706"/>
        <v>0</v>
      </c>
      <c r="R7637" s="32">
        <f t="shared" si="1709"/>
        <v>5400</v>
      </c>
      <c r="S7637" s="32">
        <f t="shared" si="1710"/>
        <v>0</v>
      </c>
      <c r="T7637" s="32">
        <f t="shared" si="1711"/>
        <v>21600</v>
      </c>
      <c r="U7637" s="32">
        <f t="shared" si="1712"/>
        <v>0</v>
      </c>
      <c r="V7637" s="32">
        <f t="shared" si="1707"/>
        <v>764.32065454316012</v>
      </c>
      <c r="W7637" s="32">
        <f t="shared" si="1713"/>
        <v>764.32065454316012</v>
      </c>
      <c r="X7637" s="32">
        <f t="shared" si="1714"/>
        <v>764.32065454316012</v>
      </c>
    </row>
    <row r="7638" spans="1:24" x14ac:dyDescent="0.25">
      <c r="A7638" s="2"/>
      <c r="B7638" s="2" t="s">
        <v>12</v>
      </c>
      <c r="C7638" s="2">
        <f>C7637</f>
        <v>319</v>
      </c>
      <c r="D7638" s="2">
        <f>D7637+1</f>
        <v>2</v>
      </c>
      <c r="E7638" s="2">
        <f t="shared" si="1708"/>
        <v>7634</v>
      </c>
      <c r="F7638" s="11">
        <v>321.75</v>
      </c>
      <c r="G7638" s="9">
        <v>0</v>
      </c>
      <c r="H7638" s="9">
        <v>0</v>
      </c>
      <c r="I7638" s="9">
        <v>0</v>
      </c>
      <c r="J7638" s="9">
        <v>0.40151543563553699</v>
      </c>
      <c r="K7638" s="9">
        <v>0.40151543563553699</v>
      </c>
      <c r="L7638" s="9">
        <v>0.40151543563553699</v>
      </c>
      <c r="N7638" s="32">
        <f>IF('System Design'!$F$8=1,'Hourly Demand and Generation'!G7638*'System Design'!$F$21,IF('System Design'!$F$8=2,'Hourly Demand and Generation'!H7638*'System Design'!$F$21,IF('System Design'!$F$8=3,'Hourly Demand and Generation'!I7638*'System Design'!$F$21)))</f>
        <v>0</v>
      </c>
      <c r="O7638" s="32">
        <f>IF('System Design'!$F$8=1,'Hourly Demand and Generation'!J7638*'System Design'!$F$22,IF('System Design'!$F$8=2,'Hourly Demand and Generation'!K7638*'System Design'!$F$22,IF('System Design'!$F$8=3,'Hourly Demand and Generation'!L7638*'System Design'!$F$22)))</f>
        <v>1003.7885890888425</v>
      </c>
      <c r="Q7638" s="32">
        <f t="shared" si="1706"/>
        <v>0</v>
      </c>
      <c r="R7638" s="32">
        <f t="shared" si="1709"/>
        <v>5400</v>
      </c>
      <c r="S7638" s="32">
        <f t="shared" si="1710"/>
        <v>0</v>
      </c>
      <c r="T7638" s="32">
        <f t="shared" si="1711"/>
        <v>21600</v>
      </c>
      <c r="U7638" s="32">
        <f t="shared" si="1712"/>
        <v>0</v>
      </c>
      <c r="V7638" s="32">
        <f t="shared" si="1707"/>
        <v>682.03858908884251</v>
      </c>
      <c r="W7638" s="32">
        <f t="shared" si="1713"/>
        <v>682.03858908884251</v>
      </c>
      <c r="X7638" s="32">
        <f t="shared" si="1714"/>
        <v>682.03858908884251</v>
      </c>
    </row>
    <row r="7639" spans="1:24" x14ac:dyDescent="0.25">
      <c r="A7639" s="2"/>
      <c r="B7639" s="2" t="s">
        <v>12</v>
      </c>
      <c r="C7639" s="2">
        <f t="shared" ref="C7639:C7660" si="1715">C7638</f>
        <v>319</v>
      </c>
      <c r="D7639" s="2">
        <f t="shared" ref="D7639:D7660" si="1716">D7638+1</f>
        <v>3</v>
      </c>
      <c r="E7639" s="2">
        <f t="shared" si="1708"/>
        <v>7635</v>
      </c>
      <c r="F7639" s="11">
        <v>292.5</v>
      </c>
      <c r="G7639" s="9">
        <v>0</v>
      </c>
      <c r="H7639" s="9">
        <v>0</v>
      </c>
      <c r="I7639" s="9">
        <v>0</v>
      </c>
      <c r="J7639" s="9">
        <v>0.40151543563553699</v>
      </c>
      <c r="K7639" s="9">
        <v>0.40151543563553699</v>
      </c>
      <c r="L7639" s="9">
        <v>0.40151543563553699</v>
      </c>
      <c r="N7639" s="32">
        <f>IF('System Design'!$F$8=1,'Hourly Demand and Generation'!G7639*'System Design'!$F$21,IF('System Design'!$F$8=2,'Hourly Demand and Generation'!H7639*'System Design'!$F$21,IF('System Design'!$F$8=3,'Hourly Demand and Generation'!I7639*'System Design'!$F$21)))</f>
        <v>0</v>
      </c>
      <c r="O7639" s="32">
        <f>IF('System Design'!$F$8=1,'Hourly Demand and Generation'!J7639*'System Design'!$F$22,IF('System Design'!$F$8=2,'Hourly Demand and Generation'!K7639*'System Design'!$F$22,IF('System Design'!$F$8=3,'Hourly Demand and Generation'!L7639*'System Design'!$F$22)))</f>
        <v>1003.7885890888425</v>
      </c>
      <c r="Q7639" s="32">
        <f t="shared" si="1706"/>
        <v>0</v>
      </c>
      <c r="R7639" s="32">
        <f t="shared" si="1709"/>
        <v>5400</v>
      </c>
      <c r="S7639" s="32">
        <f t="shared" si="1710"/>
        <v>0</v>
      </c>
      <c r="T7639" s="32">
        <f t="shared" si="1711"/>
        <v>21600</v>
      </c>
      <c r="U7639" s="32">
        <f t="shared" si="1712"/>
        <v>0</v>
      </c>
      <c r="V7639" s="32">
        <f t="shared" si="1707"/>
        <v>711.28858908884251</v>
      </c>
      <c r="W7639" s="32">
        <f t="shared" si="1713"/>
        <v>711.28858908884251</v>
      </c>
      <c r="X7639" s="32">
        <f t="shared" si="1714"/>
        <v>711.28858908884251</v>
      </c>
    </row>
    <row r="7640" spans="1:24" x14ac:dyDescent="0.25">
      <c r="A7640" s="2"/>
      <c r="B7640" s="2" t="s">
        <v>12</v>
      </c>
      <c r="C7640" s="2">
        <f t="shared" si="1715"/>
        <v>319</v>
      </c>
      <c r="D7640" s="2">
        <f t="shared" si="1716"/>
        <v>4</v>
      </c>
      <c r="E7640" s="2">
        <f t="shared" si="1708"/>
        <v>7636</v>
      </c>
      <c r="F7640" s="11">
        <v>351</v>
      </c>
      <c r="G7640" s="9">
        <v>0</v>
      </c>
      <c r="H7640" s="9">
        <v>0</v>
      </c>
      <c r="I7640" s="9">
        <v>0</v>
      </c>
      <c r="J7640" s="9">
        <v>0.446128261817264</v>
      </c>
      <c r="K7640" s="9">
        <v>0.446128261817264</v>
      </c>
      <c r="L7640" s="9">
        <v>0.446128261817264</v>
      </c>
      <c r="N7640" s="32">
        <f>IF('System Design'!$F$8=1,'Hourly Demand and Generation'!G7640*'System Design'!$F$21,IF('System Design'!$F$8=2,'Hourly Demand and Generation'!H7640*'System Design'!$F$21,IF('System Design'!$F$8=3,'Hourly Demand and Generation'!I7640*'System Design'!$F$21)))</f>
        <v>0</v>
      </c>
      <c r="O7640" s="32">
        <f>IF('System Design'!$F$8=1,'Hourly Demand and Generation'!J7640*'System Design'!$F$22,IF('System Design'!$F$8=2,'Hourly Demand and Generation'!K7640*'System Design'!$F$22,IF('System Design'!$F$8=3,'Hourly Demand and Generation'!L7640*'System Design'!$F$22)))</f>
        <v>1115.3206545431601</v>
      </c>
      <c r="Q7640" s="32">
        <f t="shared" si="1706"/>
        <v>0</v>
      </c>
      <c r="R7640" s="32">
        <f t="shared" si="1709"/>
        <v>5400</v>
      </c>
      <c r="S7640" s="32">
        <f t="shared" si="1710"/>
        <v>0</v>
      </c>
      <c r="T7640" s="32">
        <f t="shared" si="1711"/>
        <v>21600</v>
      </c>
      <c r="U7640" s="32">
        <f t="shared" si="1712"/>
        <v>0</v>
      </c>
      <c r="V7640" s="32">
        <f t="shared" si="1707"/>
        <v>764.32065454316012</v>
      </c>
      <c r="W7640" s="32">
        <f t="shared" si="1713"/>
        <v>764.32065454316012</v>
      </c>
      <c r="X7640" s="32">
        <f t="shared" si="1714"/>
        <v>764.32065454316012</v>
      </c>
    </row>
    <row r="7641" spans="1:24" x14ac:dyDescent="0.25">
      <c r="A7641" s="2"/>
      <c r="B7641" s="2" t="s">
        <v>12</v>
      </c>
      <c r="C7641" s="2">
        <f t="shared" si="1715"/>
        <v>319</v>
      </c>
      <c r="D7641" s="2">
        <f t="shared" si="1716"/>
        <v>5</v>
      </c>
      <c r="E7641" s="2">
        <f t="shared" si="1708"/>
        <v>7637</v>
      </c>
      <c r="F7641" s="11">
        <v>380.25</v>
      </c>
      <c r="G7641" s="9">
        <v>0</v>
      </c>
      <c r="H7641" s="9">
        <v>0.02</v>
      </c>
      <c r="I7641" s="9">
        <v>0.04</v>
      </c>
      <c r="J7641" s="9">
        <v>0.35690260945381103</v>
      </c>
      <c r="K7641" s="9">
        <v>0.35690260945381103</v>
      </c>
      <c r="L7641" s="9">
        <v>0.35690260945381103</v>
      </c>
      <c r="N7641" s="32">
        <f>IF('System Design'!$F$8=1,'Hourly Demand and Generation'!G7641*'System Design'!$F$21,IF('System Design'!$F$8=2,'Hourly Demand and Generation'!H7641*'System Design'!$F$21,IF('System Design'!$F$8=3,'Hourly Demand and Generation'!I7641*'System Design'!$F$21)))</f>
        <v>20</v>
      </c>
      <c r="O7641" s="32">
        <f>IF('System Design'!$F$8=1,'Hourly Demand and Generation'!J7641*'System Design'!$F$22,IF('System Design'!$F$8=2,'Hourly Demand and Generation'!K7641*'System Design'!$F$22,IF('System Design'!$F$8=3,'Hourly Demand and Generation'!L7641*'System Design'!$F$22)))</f>
        <v>892.25652363452753</v>
      </c>
      <c r="Q7641" s="32">
        <f t="shared" si="1706"/>
        <v>0</v>
      </c>
      <c r="R7641" s="32">
        <f t="shared" si="1709"/>
        <v>5400</v>
      </c>
      <c r="S7641" s="32">
        <f t="shared" si="1710"/>
        <v>0</v>
      </c>
      <c r="T7641" s="32">
        <f t="shared" si="1711"/>
        <v>21600</v>
      </c>
      <c r="U7641" s="32">
        <f t="shared" si="1712"/>
        <v>0</v>
      </c>
      <c r="V7641" s="32">
        <f t="shared" si="1707"/>
        <v>532.00652363452753</v>
      </c>
      <c r="W7641" s="32">
        <f t="shared" si="1713"/>
        <v>532.00652363452753</v>
      </c>
      <c r="X7641" s="32">
        <f t="shared" si="1714"/>
        <v>532.00652363452753</v>
      </c>
    </row>
    <row r="7642" spans="1:24" x14ac:dyDescent="0.25">
      <c r="A7642" s="2"/>
      <c r="B7642" s="2" t="s">
        <v>12</v>
      </c>
      <c r="C7642" s="2">
        <f t="shared" si="1715"/>
        <v>319</v>
      </c>
      <c r="D7642" s="2">
        <f t="shared" si="1716"/>
        <v>6</v>
      </c>
      <c r="E7642" s="2">
        <f t="shared" si="1708"/>
        <v>7638</v>
      </c>
      <c r="F7642" s="11">
        <v>409.5</v>
      </c>
      <c r="G7642" s="9">
        <v>0.04</v>
      </c>
      <c r="H7642" s="9">
        <v>6.25E-2</v>
      </c>
      <c r="I7642" s="9">
        <v>8.5000000000000006E-2</v>
      </c>
      <c r="J7642" s="9">
        <v>0.35690260945381103</v>
      </c>
      <c r="K7642" s="9">
        <v>0.35690260945381103</v>
      </c>
      <c r="L7642" s="9">
        <v>0.35690260945381103</v>
      </c>
      <c r="N7642" s="32">
        <f>IF('System Design'!$F$8=1,'Hourly Demand and Generation'!G7642*'System Design'!$F$21,IF('System Design'!$F$8=2,'Hourly Demand and Generation'!H7642*'System Design'!$F$21,IF('System Design'!$F$8=3,'Hourly Demand and Generation'!I7642*'System Design'!$F$21)))</f>
        <v>42.5</v>
      </c>
      <c r="O7642" s="32">
        <f>IF('System Design'!$F$8=1,'Hourly Demand and Generation'!J7642*'System Design'!$F$22,IF('System Design'!$F$8=2,'Hourly Demand and Generation'!K7642*'System Design'!$F$22,IF('System Design'!$F$8=3,'Hourly Demand and Generation'!L7642*'System Design'!$F$22)))</f>
        <v>892.25652363452753</v>
      </c>
      <c r="Q7642" s="32">
        <f t="shared" si="1706"/>
        <v>0</v>
      </c>
      <c r="R7642" s="32">
        <f t="shared" si="1709"/>
        <v>5400</v>
      </c>
      <c r="S7642" s="32">
        <f t="shared" si="1710"/>
        <v>0</v>
      </c>
      <c r="T7642" s="32">
        <f t="shared" si="1711"/>
        <v>21600</v>
      </c>
      <c r="U7642" s="32">
        <f t="shared" si="1712"/>
        <v>0</v>
      </c>
      <c r="V7642" s="32">
        <f t="shared" si="1707"/>
        <v>525.25652363452753</v>
      </c>
      <c r="W7642" s="32">
        <f t="shared" si="1713"/>
        <v>525.25652363452753</v>
      </c>
      <c r="X7642" s="32">
        <f t="shared" si="1714"/>
        <v>525.25652363452753</v>
      </c>
    </row>
    <row r="7643" spans="1:24" x14ac:dyDescent="0.25">
      <c r="A7643" s="2"/>
      <c r="B7643" s="2" t="s">
        <v>12</v>
      </c>
      <c r="C7643" s="2">
        <f t="shared" si="1715"/>
        <v>319</v>
      </c>
      <c r="D7643" s="2">
        <f t="shared" si="1716"/>
        <v>7</v>
      </c>
      <c r="E7643" s="2">
        <f t="shared" si="1708"/>
        <v>7639</v>
      </c>
      <c r="F7643" s="11">
        <v>438.75</v>
      </c>
      <c r="G7643" s="9">
        <v>8.5000000000000006E-2</v>
      </c>
      <c r="H7643" s="9">
        <v>0.105</v>
      </c>
      <c r="I7643" s="9">
        <v>0.125</v>
      </c>
      <c r="J7643" s="9">
        <v>0.40151543563553699</v>
      </c>
      <c r="K7643" s="9">
        <v>0.40151543563553699</v>
      </c>
      <c r="L7643" s="9">
        <v>0.40151543563553699</v>
      </c>
      <c r="N7643" s="32">
        <f>IF('System Design'!$F$8=1,'Hourly Demand and Generation'!G7643*'System Design'!$F$21,IF('System Design'!$F$8=2,'Hourly Demand and Generation'!H7643*'System Design'!$F$21,IF('System Design'!$F$8=3,'Hourly Demand and Generation'!I7643*'System Design'!$F$21)))</f>
        <v>62.5</v>
      </c>
      <c r="O7643" s="32">
        <f>IF('System Design'!$F$8=1,'Hourly Demand and Generation'!J7643*'System Design'!$F$22,IF('System Design'!$F$8=2,'Hourly Demand and Generation'!K7643*'System Design'!$F$22,IF('System Design'!$F$8=3,'Hourly Demand and Generation'!L7643*'System Design'!$F$22)))</f>
        <v>1003.7885890888425</v>
      </c>
      <c r="Q7643" s="32">
        <f t="shared" si="1706"/>
        <v>0</v>
      </c>
      <c r="R7643" s="32">
        <f t="shared" si="1709"/>
        <v>5400</v>
      </c>
      <c r="S7643" s="32">
        <f t="shared" si="1710"/>
        <v>0</v>
      </c>
      <c r="T7643" s="32">
        <f t="shared" si="1711"/>
        <v>21600</v>
      </c>
      <c r="U7643" s="32">
        <f t="shared" si="1712"/>
        <v>0</v>
      </c>
      <c r="V7643" s="32">
        <f t="shared" si="1707"/>
        <v>627.5385890888424</v>
      </c>
      <c r="W7643" s="32">
        <f t="shared" si="1713"/>
        <v>627.5385890888424</v>
      </c>
      <c r="X7643" s="32">
        <f t="shared" si="1714"/>
        <v>627.5385890888424</v>
      </c>
    </row>
    <row r="7644" spans="1:24" x14ac:dyDescent="0.25">
      <c r="A7644" s="2"/>
      <c r="B7644" s="2" t="s">
        <v>12</v>
      </c>
      <c r="C7644" s="2">
        <f t="shared" si="1715"/>
        <v>319</v>
      </c>
      <c r="D7644" s="2">
        <f t="shared" si="1716"/>
        <v>8</v>
      </c>
      <c r="E7644" s="2">
        <f t="shared" si="1708"/>
        <v>7640</v>
      </c>
      <c r="F7644" s="11">
        <v>468</v>
      </c>
      <c r="G7644" s="9">
        <v>0.16500000000000001</v>
      </c>
      <c r="H7644" s="9">
        <v>0.1875</v>
      </c>
      <c r="I7644" s="9">
        <v>0.21</v>
      </c>
      <c r="J7644" s="9">
        <v>0.40151543563553699</v>
      </c>
      <c r="K7644" s="9">
        <v>0.40151543563553699</v>
      </c>
      <c r="L7644" s="9">
        <v>0.40151543563553699</v>
      </c>
      <c r="N7644" s="32">
        <f>IF('System Design'!$F$8=1,'Hourly Demand and Generation'!G7644*'System Design'!$F$21,IF('System Design'!$F$8=2,'Hourly Demand and Generation'!H7644*'System Design'!$F$21,IF('System Design'!$F$8=3,'Hourly Demand and Generation'!I7644*'System Design'!$F$21)))</f>
        <v>105</v>
      </c>
      <c r="O7644" s="32">
        <f>IF('System Design'!$F$8=1,'Hourly Demand and Generation'!J7644*'System Design'!$F$22,IF('System Design'!$F$8=2,'Hourly Demand and Generation'!K7644*'System Design'!$F$22,IF('System Design'!$F$8=3,'Hourly Demand and Generation'!L7644*'System Design'!$F$22)))</f>
        <v>1003.7885890888425</v>
      </c>
      <c r="Q7644" s="32">
        <f t="shared" si="1706"/>
        <v>0</v>
      </c>
      <c r="R7644" s="32">
        <f t="shared" si="1709"/>
        <v>5400</v>
      </c>
      <c r="S7644" s="32">
        <f t="shared" si="1710"/>
        <v>0</v>
      </c>
      <c r="T7644" s="32">
        <f t="shared" si="1711"/>
        <v>21600</v>
      </c>
      <c r="U7644" s="32">
        <f t="shared" si="1712"/>
        <v>0</v>
      </c>
      <c r="V7644" s="32">
        <f t="shared" si="1707"/>
        <v>640.7885890888424</v>
      </c>
      <c r="W7644" s="32">
        <f t="shared" si="1713"/>
        <v>640.7885890888424</v>
      </c>
      <c r="X7644" s="32">
        <f t="shared" si="1714"/>
        <v>640.7885890888424</v>
      </c>
    </row>
    <row r="7645" spans="1:24" x14ac:dyDescent="0.25">
      <c r="A7645" s="2"/>
      <c r="B7645" s="2" t="s">
        <v>12</v>
      </c>
      <c r="C7645" s="2">
        <f t="shared" si="1715"/>
        <v>319</v>
      </c>
      <c r="D7645" s="2">
        <f t="shared" si="1716"/>
        <v>9</v>
      </c>
      <c r="E7645" s="2">
        <f t="shared" si="1708"/>
        <v>7641</v>
      </c>
      <c r="F7645" s="11">
        <v>468</v>
      </c>
      <c r="G7645" s="9">
        <v>0.25</v>
      </c>
      <c r="H7645" s="9">
        <v>0.27</v>
      </c>
      <c r="I7645" s="9">
        <v>0.28999999999999998</v>
      </c>
      <c r="J7645" s="9">
        <v>0.35690260945381103</v>
      </c>
      <c r="K7645" s="9">
        <v>0.35690260945381103</v>
      </c>
      <c r="L7645" s="9">
        <v>0.35690260945381103</v>
      </c>
      <c r="N7645" s="32">
        <f>IF('System Design'!$F$8=1,'Hourly Demand and Generation'!G7645*'System Design'!$F$21,IF('System Design'!$F$8=2,'Hourly Demand and Generation'!H7645*'System Design'!$F$21,IF('System Design'!$F$8=3,'Hourly Demand and Generation'!I7645*'System Design'!$F$21)))</f>
        <v>145</v>
      </c>
      <c r="O7645" s="32">
        <f>IF('System Design'!$F$8=1,'Hourly Demand and Generation'!J7645*'System Design'!$F$22,IF('System Design'!$F$8=2,'Hourly Demand and Generation'!K7645*'System Design'!$F$22,IF('System Design'!$F$8=3,'Hourly Demand and Generation'!L7645*'System Design'!$F$22)))</f>
        <v>892.25652363452753</v>
      </c>
      <c r="Q7645" s="32">
        <f t="shared" si="1706"/>
        <v>0</v>
      </c>
      <c r="R7645" s="32">
        <f t="shared" si="1709"/>
        <v>5400</v>
      </c>
      <c r="S7645" s="32">
        <f t="shared" si="1710"/>
        <v>0</v>
      </c>
      <c r="T7645" s="32">
        <f t="shared" si="1711"/>
        <v>21600</v>
      </c>
      <c r="U7645" s="32">
        <f t="shared" si="1712"/>
        <v>0</v>
      </c>
      <c r="V7645" s="32">
        <f t="shared" si="1707"/>
        <v>569.25652363452764</v>
      </c>
      <c r="W7645" s="32">
        <f t="shared" si="1713"/>
        <v>569.25652363452764</v>
      </c>
      <c r="X7645" s="32">
        <f t="shared" si="1714"/>
        <v>569.25652363452764</v>
      </c>
    </row>
    <row r="7646" spans="1:24" x14ac:dyDescent="0.25">
      <c r="A7646" s="2"/>
      <c r="B7646" s="2" t="s">
        <v>12</v>
      </c>
      <c r="C7646" s="2">
        <f t="shared" si="1715"/>
        <v>319</v>
      </c>
      <c r="D7646" s="2">
        <f t="shared" si="1716"/>
        <v>10</v>
      </c>
      <c r="E7646" s="2">
        <f t="shared" si="1708"/>
        <v>7642</v>
      </c>
      <c r="F7646" s="11">
        <v>456.3</v>
      </c>
      <c r="G7646" s="9">
        <v>0.33500000000000002</v>
      </c>
      <c r="H7646" s="9">
        <v>0.35499999999999998</v>
      </c>
      <c r="I7646" s="9">
        <v>0.375</v>
      </c>
      <c r="J7646" s="9">
        <v>0.40151543563553699</v>
      </c>
      <c r="K7646" s="9">
        <v>0.40151543563553699</v>
      </c>
      <c r="L7646" s="9">
        <v>0.40151543563553699</v>
      </c>
      <c r="N7646" s="32">
        <f>IF('System Design'!$F$8=1,'Hourly Demand and Generation'!G7646*'System Design'!$F$21,IF('System Design'!$F$8=2,'Hourly Demand and Generation'!H7646*'System Design'!$F$21,IF('System Design'!$F$8=3,'Hourly Demand and Generation'!I7646*'System Design'!$F$21)))</f>
        <v>187.5</v>
      </c>
      <c r="O7646" s="32">
        <f>IF('System Design'!$F$8=1,'Hourly Demand and Generation'!J7646*'System Design'!$F$22,IF('System Design'!$F$8=2,'Hourly Demand and Generation'!K7646*'System Design'!$F$22,IF('System Design'!$F$8=3,'Hourly Demand and Generation'!L7646*'System Design'!$F$22)))</f>
        <v>1003.7885890888425</v>
      </c>
      <c r="Q7646" s="32">
        <f t="shared" si="1706"/>
        <v>0</v>
      </c>
      <c r="R7646" s="32">
        <f t="shared" si="1709"/>
        <v>5400</v>
      </c>
      <c r="S7646" s="32">
        <f t="shared" si="1710"/>
        <v>0</v>
      </c>
      <c r="T7646" s="32">
        <f t="shared" si="1711"/>
        <v>21600</v>
      </c>
      <c r="U7646" s="32">
        <f t="shared" si="1712"/>
        <v>0</v>
      </c>
      <c r="V7646" s="32">
        <f t="shared" si="1707"/>
        <v>734.98858908884245</v>
      </c>
      <c r="W7646" s="32">
        <f t="shared" si="1713"/>
        <v>734.98858908884245</v>
      </c>
      <c r="X7646" s="32">
        <f t="shared" si="1714"/>
        <v>734.98858908884245</v>
      </c>
    </row>
    <row r="7647" spans="1:24" x14ac:dyDescent="0.25">
      <c r="A7647" s="2"/>
      <c r="B7647" s="2" t="s">
        <v>12</v>
      </c>
      <c r="C7647" s="2">
        <f t="shared" si="1715"/>
        <v>319</v>
      </c>
      <c r="D7647" s="2">
        <f t="shared" si="1716"/>
        <v>11</v>
      </c>
      <c r="E7647" s="2">
        <f t="shared" si="1708"/>
        <v>7643</v>
      </c>
      <c r="F7647" s="11">
        <v>450.45</v>
      </c>
      <c r="G7647" s="9">
        <v>0.41499999999999998</v>
      </c>
      <c r="H7647" s="9">
        <v>0.4375</v>
      </c>
      <c r="I7647" s="9">
        <v>0.46</v>
      </c>
      <c r="J7647" s="9">
        <v>0.35690260945381103</v>
      </c>
      <c r="K7647" s="9">
        <v>0.35690260945381103</v>
      </c>
      <c r="L7647" s="9">
        <v>0.35690260945381103</v>
      </c>
      <c r="N7647" s="32">
        <f>IF('System Design'!$F$8=1,'Hourly Demand and Generation'!G7647*'System Design'!$F$21,IF('System Design'!$F$8=2,'Hourly Demand and Generation'!H7647*'System Design'!$F$21,IF('System Design'!$F$8=3,'Hourly Demand and Generation'!I7647*'System Design'!$F$21)))</f>
        <v>230</v>
      </c>
      <c r="O7647" s="32">
        <f>IF('System Design'!$F$8=1,'Hourly Demand and Generation'!J7647*'System Design'!$F$22,IF('System Design'!$F$8=2,'Hourly Demand and Generation'!K7647*'System Design'!$F$22,IF('System Design'!$F$8=3,'Hourly Demand and Generation'!L7647*'System Design'!$F$22)))</f>
        <v>892.25652363452753</v>
      </c>
      <c r="Q7647" s="32">
        <f t="shared" si="1706"/>
        <v>0</v>
      </c>
      <c r="R7647" s="32">
        <f t="shared" si="1709"/>
        <v>5400</v>
      </c>
      <c r="S7647" s="32">
        <f t="shared" si="1710"/>
        <v>0</v>
      </c>
      <c r="T7647" s="32">
        <f t="shared" si="1711"/>
        <v>21600</v>
      </c>
      <c r="U7647" s="32">
        <f t="shared" si="1712"/>
        <v>0</v>
      </c>
      <c r="V7647" s="32">
        <f t="shared" si="1707"/>
        <v>671.80652363452759</v>
      </c>
      <c r="W7647" s="32">
        <f t="shared" si="1713"/>
        <v>671.80652363452759</v>
      </c>
      <c r="X7647" s="32">
        <f t="shared" si="1714"/>
        <v>671.80652363452759</v>
      </c>
    </row>
    <row r="7648" spans="1:24" x14ac:dyDescent="0.25">
      <c r="A7648" s="2"/>
      <c r="B7648" s="2" t="s">
        <v>12</v>
      </c>
      <c r="C7648" s="2">
        <f t="shared" si="1715"/>
        <v>319</v>
      </c>
      <c r="D7648" s="2">
        <f t="shared" si="1716"/>
        <v>12</v>
      </c>
      <c r="E7648" s="2">
        <f t="shared" si="1708"/>
        <v>7644</v>
      </c>
      <c r="F7648" s="11">
        <v>450.45</v>
      </c>
      <c r="G7648" s="9">
        <v>0.5</v>
      </c>
      <c r="H7648" s="9">
        <v>0.5</v>
      </c>
      <c r="I7648" s="9">
        <v>0.5</v>
      </c>
      <c r="J7648" s="9">
        <v>0.33459619636294802</v>
      </c>
      <c r="K7648" s="9">
        <v>0.33459619636294802</v>
      </c>
      <c r="L7648" s="9">
        <v>0.33459619636294802</v>
      </c>
      <c r="N7648" s="32">
        <f>IF('System Design'!$F$8=1,'Hourly Demand and Generation'!G7648*'System Design'!$F$21,IF('System Design'!$F$8=2,'Hourly Demand and Generation'!H7648*'System Design'!$F$21,IF('System Design'!$F$8=3,'Hourly Demand and Generation'!I7648*'System Design'!$F$21)))</f>
        <v>250</v>
      </c>
      <c r="O7648" s="32">
        <f>IF('System Design'!$F$8=1,'Hourly Demand and Generation'!J7648*'System Design'!$F$22,IF('System Design'!$F$8=2,'Hourly Demand and Generation'!K7648*'System Design'!$F$22,IF('System Design'!$F$8=3,'Hourly Demand and Generation'!L7648*'System Design'!$F$22)))</f>
        <v>836.49049090737003</v>
      </c>
      <c r="Q7648" s="32">
        <f t="shared" si="1706"/>
        <v>0</v>
      </c>
      <c r="R7648" s="32">
        <f t="shared" si="1709"/>
        <v>5400</v>
      </c>
      <c r="S7648" s="32">
        <f t="shared" si="1710"/>
        <v>0</v>
      </c>
      <c r="T7648" s="32">
        <f t="shared" si="1711"/>
        <v>21600</v>
      </c>
      <c r="U7648" s="32">
        <f t="shared" si="1712"/>
        <v>0</v>
      </c>
      <c r="V7648" s="32">
        <f t="shared" si="1707"/>
        <v>636.04049090736999</v>
      </c>
      <c r="W7648" s="32">
        <f t="shared" si="1713"/>
        <v>636.04049090736999</v>
      </c>
      <c r="X7648" s="32">
        <f t="shared" si="1714"/>
        <v>636.04049090736999</v>
      </c>
    </row>
    <row r="7649" spans="1:24" x14ac:dyDescent="0.25">
      <c r="A7649" s="2"/>
      <c r="B7649" s="2" t="s">
        <v>12</v>
      </c>
      <c r="C7649" s="2">
        <f t="shared" si="1715"/>
        <v>319</v>
      </c>
      <c r="D7649" s="2">
        <f t="shared" si="1716"/>
        <v>13</v>
      </c>
      <c r="E7649" s="2">
        <f t="shared" si="1708"/>
        <v>7645</v>
      </c>
      <c r="F7649" s="11">
        <v>468</v>
      </c>
      <c r="G7649" s="9">
        <v>0.41499999999999998</v>
      </c>
      <c r="H7649" s="9">
        <v>0.4375</v>
      </c>
      <c r="I7649" s="9">
        <v>0.46</v>
      </c>
      <c r="J7649" s="9">
        <v>0.35690260945381103</v>
      </c>
      <c r="K7649" s="9">
        <v>0.35690260945381103</v>
      </c>
      <c r="L7649" s="9">
        <v>0.35690260945381103</v>
      </c>
      <c r="N7649" s="32">
        <f>IF('System Design'!$F$8=1,'Hourly Demand and Generation'!G7649*'System Design'!$F$21,IF('System Design'!$F$8=2,'Hourly Demand and Generation'!H7649*'System Design'!$F$21,IF('System Design'!$F$8=3,'Hourly Demand and Generation'!I7649*'System Design'!$F$21)))</f>
        <v>230</v>
      </c>
      <c r="O7649" s="32">
        <f>IF('System Design'!$F$8=1,'Hourly Demand and Generation'!J7649*'System Design'!$F$22,IF('System Design'!$F$8=2,'Hourly Demand and Generation'!K7649*'System Design'!$F$22,IF('System Design'!$F$8=3,'Hourly Demand and Generation'!L7649*'System Design'!$F$22)))</f>
        <v>892.25652363452753</v>
      </c>
      <c r="Q7649" s="32">
        <f t="shared" si="1706"/>
        <v>0</v>
      </c>
      <c r="R7649" s="32">
        <f t="shared" si="1709"/>
        <v>5400</v>
      </c>
      <c r="S7649" s="32">
        <f t="shared" si="1710"/>
        <v>0</v>
      </c>
      <c r="T7649" s="32">
        <f t="shared" si="1711"/>
        <v>21600</v>
      </c>
      <c r="U7649" s="32">
        <f t="shared" si="1712"/>
        <v>0</v>
      </c>
      <c r="V7649" s="32">
        <f t="shared" si="1707"/>
        <v>654.25652363452764</v>
      </c>
      <c r="W7649" s="32">
        <f t="shared" si="1713"/>
        <v>654.25652363452764</v>
      </c>
      <c r="X7649" s="32">
        <f t="shared" si="1714"/>
        <v>654.25652363452764</v>
      </c>
    </row>
    <row r="7650" spans="1:24" x14ac:dyDescent="0.25">
      <c r="A7650" s="2"/>
      <c r="B7650" s="2" t="s">
        <v>12</v>
      </c>
      <c r="C7650" s="2">
        <f t="shared" si="1715"/>
        <v>319</v>
      </c>
      <c r="D7650" s="2">
        <f t="shared" si="1716"/>
        <v>14</v>
      </c>
      <c r="E7650" s="2">
        <f t="shared" si="1708"/>
        <v>7646</v>
      </c>
      <c r="F7650" s="11">
        <v>468</v>
      </c>
      <c r="G7650" s="9">
        <v>0.33500000000000002</v>
      </c>
      <c r="H7650" s="9">
        <v>0.35499999999999998</v>
      </c>
      <c r="I7650" s="9">
        <v>0.375</v>
      </c>
      <c r="J7650" s="9">
        <v>0.37920902254467398</v>
      </c>
      <c r="K7650" s="9">
        <v>0.37920902254467398</v>
      </c>
      <c r="L7650" s="9">
        <v>0.37920902254467398</v>
      </c>
      <c r="N7650" s="32">
        <f>IF('System Design'!$F$8=1,'Hourly Demand and Generation'!G7650*'System Design'!$F$21,IF('System Design'!$F$8=2,'Hourly Demand and Generation'!H7650*'System Design'!$F$21,IF('System Design'!$F$8=3,'Hourly Demand and Generation'!I7650*'System Design'!$F$21)))</f>
        <v>187.5</v>
      </c>
      <c r="O7650" s="32">
        <f>IF('System Design'!$F$8=1,'Hourly Demand and Generation'!J7650*'System Design'!$F$22,IF('System Design'!$F$8=2,'Hourly Demand and Generation'!K7650*'System Design'!$F$22,IF('System Design'!$F$8=3,'Hourly Demand and Generation'!L7650*'System Design'!$F$22)))</f>
        <v>948.02255636168491</v>
      </c>
      <c r="Q7650" s="32">
        <f t="shared" si="1706"/>
        <v>0</v>
      </c>
      <c r="R7650" s="32">
        <f t="shared" si="1709"/>
        <v>5400</v>
      </c>
      <c r="S7650" s="32">
        <f t="shared" si="1710"/>
        <v>0</v>
      </c>
      <c r="T7650" s="32">
        <f t="shared" si="1711"/>
        <v>21600</v>
      </c>
      <c r="U7650" s="32">
        <f t="shared" si="1712"/>
        <v>0</v>
      </c>
      <c r="V7650" s="32">
        <f t="shared" si="1707"/>
        <v>667.52255636168502</v>
      </c>
      <c r="W7650" s="32">
        <f t="shared" si="1713"/>
        <v>667.52255636168502</v>
      </c>
      <c r="X7650" s="32">
        <f t="shared" si="1714"/>
        <v>667.52255636168502</v>
      </c>
    </row>
    <row r="7651" spans="1:24" x14ac:dyDescent="0.25">
      <c r="A7651" s="2"/>
      <c r="B7651" s="2" t="s">
        <v>12</v>
      </c>
      <c r="C7651" s="2">
        <f t="shared" si="1715"/>
        <v>319</v>
      </c>
      <c r="D7651" s="2">
        <f t="shared" si="1716"/>
        <v>15</v>
      </c>
      <c r="E7651" s="2">
        <f t="shared" si="1708"/>
        <v>7647</v>
      </c>
      <c r="F7651" s="11">
        <v>497.25</v>
      </c>
      <c r="G7651" s="9">
        <v>0.25</v>
      </c>
      <c r="H7651" s="9">
        <v>0.27</v>
      </c>
      <c r="I7651" s="9">
        <v>0.28999999999999998</v>
      </c>
      <c r="J7651" s="9">
        <v>0.40151543563553699</v>
      </c>
      <c r="K7651" s="9">
        <v>0.40151543563553699</v>
      </c>
      <c r="L7651" s="9">
        <v>0.40151543563553699</v>
      </c>
      <c r="N7651" s="32">
        <f>IF('System Design'!$F$8=1,'Hourly Demand and Generation'!G7651*'System Design'!$F$21,IF('System Design'!$F$8=2,'Hourly Demand and Generation'!H7651*'System Design'!$F$21,IF('System Design'!$F$8=3,'Hourly Demand and Generation'!I7651*'System Design'!$F$21)))</f>
        <v>145</v>
      </c>
      <c r="O7651" s="32">
        <f>IF('System Design'!$F$8=1,'Hourly Demand and Generation'!J7651*'System Design'!$F$22,IF('System Design'!$F$8=2,'Hourly Demand and Generation'!K7651*'System Design'!$F$22,IF('System Design'!$F$8=3,'Hourly Demand and Generation'!L7651*'System Design'!$F$22)))</f>
        <v>1003.7885890888425</v>
      </c>
      <c r="Q7651" s="32">
        <f t="shared" si="1706"/>
        <v>0</v>
      </c>
      <c r="R7651" s="32">
        <f t="shared" si="1709"/>
        <v>5400</v>
      </c>
      <c r="S7651" s="32">
        <f t="shared" si="1710"/>
        <v>0</v>
      </c>
      <c r="T7651" s="32">
        <f t="shared" si="1711"/>
        <v>21600</v>
      </c>
      <c r="U7651" s="32">
        <f t="shared" si="1712"/>
        <v>0</v>
      </c>
      <c r="V7651" s="32">
        <f t="shared" si="1707"/>
        <v>651.5385890888424</v>
      </c>
      <c r="W7651" s="32">
        <f t="shared" si="1713"/>
        <v>651.5385890888424</v>
      </c>
      <c r="X7651" s="32">
        <f t="shared" si="1714"/>
        <v>651.5385890888424</v>
      </c>
    </row>
    <row r="7652" spans="1:24" x14ac:dyDescent="0.25">
      <c r="A7652" s="2"/>
      <c r="B7652" s="2" t="s">
        <v>12</v>
      </c>
      <c r="C7652" s="2">
        <f t="shared" si="1715"/>
        <v>319</v>
      </c>
      <c r="D7652" s="2">
        <f t="shared" si="1716"/>
        <v>16</v>
      </c>
      <c r="E7652" s="2">
        <f t="shared" si="1708"/>
        <v>7648</v>
      </c>
      <c r="F7652" s="11">
        <v>526.5</v>
      </c>
      <c r="G7652" s="9">
        <v>0.16500000000000001</v>
      </c>
      <c r="H7652" s="9">
        <v>0.1875</v>
      </c>
      <c r="I7652" s="9">
        <v>0.21</v>
      </c>
      <c r="J7652" s="9">
        <v>0.40151543563553699</v>
      </c>
      <c r="K7652" s="9">
        <v>0.40151543563553699</v>
      </c>
      <c r="L7652" s="9">
        <v>0.40151543563553699</v>
      </c>
      <c r="N7652" s="32">
        <f>IF('System Design'!$F$8=1,'Hourly Demand and Generation'!G7652*'System Design'!$F$21,IF('System Design'!$F$8=2,'Hourly Demand and Generation'!H7652*'System Design'!$F$21,IF('System Design'!$F$8=3,'Hourly Demand and Generation'!I7652*'System Design'!$F$21)))</f>
        <v>105</v>
      </c>
      <c r="O7652" s="32">
        <f>IF('System Design'!$F$8=1,'Hourly Demand and Generation'!J7652*'System Design'!$F$22,IF('System Design'!$F$8=2,'Hourly Demand and Generation'!K7652*'System Design'!$F$22,IF('System Design'!$F$8=3,'Hourly Demand and Generation'!L7652*'System Design'!$F$22)))</f>
        <v>1003.7885890888425</v>
      </c>
      <c r="Q7652" s="32">
        <f t="shared" si="1706"/>
        <v>0</v>
      </c>
      <c r="R7652" s="32">
        <f t="shared" si="1709"/>
        <v>5400</v>
      </c>
      <c r="S7652" s="32">
        <f t="shared" si="1710"/>
        <v>0</v>
      </c>
      <c r="T7652" s="32">
        <f t="shared" si="1711"/>
        <v>21600</v>
      </c>
      <c r="U7652" s="32">
        <f t="shared" si="1712"/>
        <v>0</v>
      </c>
      <c r="V7652" s="32">
        <f t="shared" si="1707"/>
        <v>582.2885890888424</v>
      </c>
      <c r="W7652" s="32">
        <f t="shared" si="1713"/>
        <v>582.2885890888424</v>
      </c>
      <c r="X7652" s="32">
        <f t="shared" si="1714"/>
        <v>582.2885890888424</v>
      </c>
    </row>
    <row r="7653" spans="1:24" x14ac:dyDescent="0.25">
      <c r="A7653" s="2"/>
      <c r="B7653" s="2" t="s">
        <v>12</v>
      </c>
      <c r="C7653" s="2">
        <f t="shared" si="1715"/>
        <v>319</v>
      </c>
      <c r="D7653" s="2">
        <f t="shared" si="1716"/>
        <v>17</v>
      </c>
      <c r="E7653" s="2">
        <f t="shared" si="1708"/>
        <v>7649</v>
      </c>
      <c r="F7653" s="11">
        <v>555.75</v>
      </c>
      <c r="G7653" s="9">
        <v>8.5000000000000006E-2</v>
      </c>
      <c r="H7653" s="9">
        <v>0.105</v>
      </c>
      <c r="I7653" s="9">
        <v>0.125</v>
      </c>
      <c r="J7653" s="9">
        <v>0.446128261817264</v>
      </c>
      <c r="K7653" s="9">
        <v>0.446128261817264</v>
      </c>
      <c r="L7653" s="9">
        <v>0.446128261817264</v>
      </c>
      <c r="N7653" s="32">
        <f>IF('System Design'!$F$8=1,'Hourly Demand and Generation'!G7653*'System Design'!$F$21,IF('System Design'!$F$8=2,'Hourly Demand and Generation'!H7653*'System Design'!$F$21,IF('System Design'!$F$8=3,'Hourly Demand and Generation'!I7653*'System Design'!$F$21)))</f>
        <v>62.5</v>
      </c>
      <c r="O7653" s="32">
        <f>IF('System Design'!$F$8=1,'Hourly Demand and Generation'!J7653*'System Design'!$F$22,IF('System Design'!$F$8=2,'Hourly Demand and Generation'!K7653*'System Design'!$F$22,IF('System Design'!$F$8=3,'Hourly Demand and Generation'!L7653*'System Design'!$F$22)))</f>
        <v>1115.3206545431601</v>
      </c>
      <c r="Q7653" s="32">
        <f t="shared" si="1706"/>
        <v>0</v>
      </c>
      <c r="R7653" s="32">
        <f t="shared" si="1709"/>
        <v>5400</v>
      </c>
      <c r="S7653" s="32">
        <f t="shared" si="1710"/>
        <v>0</v>
      </c>
      <c r="T7653" s="32">
        <f t="shared" si="1711"/>
        <v>21600</v>
      </c>
      <c r="U7653" s="32">
        <f t="shared" si="1712"/>
        <v>0</v>
      </c>
      <c r="V7653" s="32">
        <f t="shared" si="1707"/>
        <v>622.07065454316012</v>
      </c>
      <c r="W7653" s="32">
        <f t="shared" si="1713"/>
        <v>622.07065454316012</v>
      </c>
      <c r="X7653" s="32">
        <f t="shared" si="1714"/>
        <v>622.07065454316012</v>
      </c>
    </row>
    <row r="7654" spans="1:24" x14ac:dyDescent="0.25">
      <c r="A7654" s="2"/>
      <c r="B7654" s="2" t="s">
        <v>12</v>
      </c>
      <c r="C7654" s="2">
        <f t="shared" si="1715"/>
        <v>319</v>
      </c>
      <c r="D7654" s="2">
        <f t="shared" si="1716"/>
        <v>18</v>
      </c>
      <c r="E7654" s="2">
        <f t="shared" si="1708"/>
        <v>7650</v>
      </c>
      <c r="F7654" s="11">
        <v>585</v>
      </c>
      <c r="G7654" s="9">
        <v>0.04</v>
      </c>
      <c r="H7654" s="9">
        <v>6.25E-2</v>
      </c>
      <c r="I7654" s="9">
        <v>8.5000000000000006E-2</v>
      </c>
      <c r="J7654" s="9">
        <v>0.4238218487264</v>
      </c>
      <c r="K7654" s="9">
        <v>0.4238218487264</v>
      </c>
      <c r="L7654" s="9">
        <v>0.4238218487264</v>
      </c>
      <c r="N7654" s="32">
        <f>IF('System Design'!$F$8=1,'Hourly Demand and Generation'!G7654*'System Design'!$F$21,IF('System Design'!$F$8=2,'Hourly Demand and Generation'!H7654*'System Design'!$F$21,IF('System Design'!$F$8=3,'Hourly Demand and Generation'!I7654*'System Design'!$F$21)))</f>
        <v>42.5</v>
      </c>
      <c r="O7654" s="32">
        <f>IF('System Design'!$F$8=1,'Hourly Demand and Generation'!J7654*'System Design'!$F$22,IF('System Design'!$F$8=2,'Hourly Demand and Generation'!K7654*'System Design'!$F$22,IF('System Design'!$F$8=3,'Hourly Demand and Generation'!L7654*'System Design'!$F$22)))</f>
        <v>1059.554621816</v>
      </c>
      <c r="Q7654" s="32">
        <f t="shared" si="1706"/>
        <v>0</v>
      </c>
      <c r="R7654" s="32">
        <f t="shared" si="1709"/>
        <v>5400</v>
      </c>
      <c r="S7654" s="32">
        <f t="shared" si="1710"/>
        <v>0</v>
      </c>
      <c r="T7654" s="32">
        <f t="shared" si="1711"/>
        <v>21600</v>
      </c>
      <c r="U7654" s="32">
        <f t="shared" si="1712"/>
        <v>0</v>
      </c>
      <c r="V7654" s="32">
        <f t="shared" si="1707"/>
        <v>517.05462181600001</v>
      </c>
      <c r="W7654" s="32">
        <f t="shared" si="1713"/>
        <v>517.05462181600001</v>
      </c>
      <c r="X7654" s="32">
        <f t="shared" si="1714"/>
        <v>517.05462181600001</v>
      </c>
    </row>
    <row r="7655" spans="1:24" x14ac:dyDescent="0.25">
      <c r="A7655" s="2"/>
      <c r="B7655" s="2" t="s">
        <v>12</v>
      </c>
      <c r="C7655" s="2">
        <f t="shared" si="1715"/>
        <v>319</v>
      </c>
      <c r="D7655" s="2">
        <f t="shared" si="1716"/>
        <v>19</v>
      </c>
      <c r="E7655" s="2">
        <f t="shared" si="1708"/>
        <v>7651</v>
      </c>
      <c r="F7655" s="11">
        <v>567.45000000000005</v>
      </c>
      <c r="G7655" s="9">
        <v>0</v>
      </c>
      <c r="H7655" s="9">
        <v>0.02</v>
      </c>
      <c r="I7655" s="9">
        <v>0.04</v>
      </c>
      <c r="J7655" s="9">
        <v>0.40151543563553699</v>
      </c>
      <c r="K7655" s="9">
        <v>0.40151543563553699</v>
      </c>
      <c r="L7655" s="9">
        <v>0.40151543563553699</v>
      </c>
      <c r="N7655" s="32">
        <f>IF('System Design'!$F$8=1,'Hourly Demand and Generation'!G7655*'System Design'!$F$21,IF('System Design'!$F$8=2,'Hourly Demand and Generation'!H7655*'System Design'!$F$21,IF('System Design'!$F$8=3,'Hourly Demand and Generation'!I7655*'System Design'!$F$21)))</f>
        <v>20</v>
      </c>
      <c r="O7655" s="32">
        <f>IF('System Design'!$F$8=1,'Hourly Demand and Generation'!J7655*'System Design'!$F$22,IF('System Design'!$F$8=2,'Hourly Demand and Generation'!K7655*'System Design'!$F$22,IF('System Design'!$F$8=3,'Hourly Demand and Generation'!L7655*'System Design'!$F$22)))</f>
        <v>1003.7885890888425</v>
      </c>
      <c r="Q7655" s="32">
        <f t="shared" si="1706"/>
        <v>0</v>
      </c>
      <c r="R7655" s="32">
        <f t="shared" si="1709"/>
        <v>5400</v>
      </c>
      <c r="S7655" s="32">
        <f t="shared" si="1710"/>
        <v>0</v>
      </c>
      <c r="T7655" s="32">
        <f t="shared" si="1711"/>
        <v>21600</v>
      </c>
      <c r="U7655" s="32">
        <f t="shared" si="1712"/>
        <v>0</v>
      </c>
      <c r="V7655" s="32">
        <f t="shared" si="1707"/>
        <v>456.33858908884247</v>
      </c>
      <c r="W7655" s="32">
        <f t="shared" si="1713"/>
        <v>456.33858908884247</v>
      </c>
      <c r="X7655" s="32">
        <f t="shared" si="1714"/>
        <v>456.33858908884247</v>
      </c>
    </row>
    <row r="7656" spans="1:24" x14ac:dyDescent="0.25">
      <c r="A7656" s="2"/>
      <c r="B7656" s="2" t="s">
        <v>12</v>
      </c>
      <c r="C7656" s="2">
        <f t="shared" si="1715"/>
        <v>319</v>
      </c>
      <c r="D7656" s="2">
        <f t="shared" si="1716"/>
        <v>20</v>
      </c>
      <c r="E7656" s="2">
        <f t="shared" si="1708"/>
        <v>7652</v>
      </c>
      <c r="F7656" s="11">
        <v>555.75</v>
      </c>
      <c r="G7656" s="9">
        <v>0</v>
      </c>
      <c r="H7656" s="9">
        <v>0</v>
      </c>
      <c r="I7656" s="9">
        <v>0</v>
      </c>
      <c r="J7656" s="9">
        <v>0.40151543563553699</v>
      </c>
      <c r="K7656" s="9">
        <v>0.40151543563553699</v>
      </c>
      <c r="L7656" s="9">
        <v>0.40151543563553699</v>
      </c>
      <c r="N7656" s="32">
        <f>IF('System Design'!$F$8=1,'Hourly Demand and Generation'!G7656*'System Design'!$F$21,IF('System Design'!$F$8=2,'Hourly Demand and Generation'!H7656*'System Design'!$F$21,IF('System Design'!$F$8=3,'Hourly Demand and Generation'!I7656*'System Design'!$F$21)))</f>
        <v>0</v>
      </c>
      <c r="O7656" s="32">
        <f>IF('System Design'!$F$8=1,'Hourly Demand and Generation'!J7656*'System Design'!$F$22,IF('System Design'!$F$8=2,'Hourly Demand and Generation'!K7656*'System Design'!$F$22,IF('System Design'!$F$8=3,'Hourly Demand and Generation'!L7656*'System Design'!$F$22)))</f>
        <v>1003.7885890888425</v>
      </c>
      <c r="Q7656" s="32">
        <f t="shared" si="1706"/>
        <v>0</v>
      </c>
      <c r="R7656" s="32">
        <f t="shared" si="1709"/>
        <v>5400</v>
      </c>
      <c r="S7656" s="32">
        <f t="shared" si="1710"/>
        <v>0</v>
      </c>
      <c r="T7656" s="32">
        <f t="shared" si="1711"/>
        <v>21600</v>
      </c>
      <c r="U7656" s="32">
        <f t="shared" si="1712"/>
        <v>0</v>
      </c>
      <c r="V7656" s="32">
        <f t="shared" si="1707"/>
        <v>448.03858908884251</v>
      </c>
      <c r="W7656" s="32">
        <f t="shared" si="1713"/>
        <v>448.03858908884251</v>
      </c>
      <c r="X7656" s="32">
        <f t="shared" si="1714"/>
        <v>448.03858908884251</v>
      </c>
    </row>
    <row r="7657" spans="1:24" x14ac:dyDescent="0.25">
      <c r="A7657" s="2"/>
      <c r="B7657" s="2" t="s">
        <v>12</v>
      </c>
      <c r="C7657" s="2">
        <f t="shared" si="1715"/>
        <v>319</v>
      </c>
      <c r="D7657" s="2">
        <f t="shared" si="1716"/>
        <v>21</v>
      </c>
      <c r="E7657" s="2">
        <f t="shared" si="1708"/>
        <v>7653</v>
      </c>
      <c r="F7657" s="11">
        <v>526.5</v>
      </c>
      <c r="G7657" s="9">
        <v>0</v>
      </c>
      <c r="H7657" s="9">
        <v>0</v>
      </c>
      <c r="I7657" s="9">
        <v>0</v>
      </c>
      <c r="J7657" s="9">
        <v>0.40151543563553699</v>
      </c>
      <c r="K7657" s="9">
        <v>0.40151543563553699</v>
      </c>
      <c r="L7657" s="9">
        <v>0.40151543563553699</v>
      </c>
      <c r="N7657" s="32">
        <f>IF('System Design'!$F$8=1,'Hourly Demand and Generation'!G7657*'System Design'!$F$21,IF('System Design'!$F$8=2,'Hourly Demand and Generation'!H7657*'System Design'!$F$21,IF('System Design'!$F$8=3,'Hourly Demand and Generation'!I7657*'System Design'!$F$21)))</f>
        <v>0</v>
      </c>
      <c r="O7657" s="32">
        <f>IF('System Design'!$F$8=1,'Hourly Demand and Generation'!J7657*'System Design'!$F$22,IF('System Design'!$F$8=2,'Hourly Demand and Generation'!K7657*'System Design'!$F$22,IF('System Design'!$F$8=3,'Hourly Demand and Generation'!L7657*'System Design'!$F$22)))</f>
        <v>1003.7885890888425</v>
      </c>
      <c r="Q7657" s="32">
        <f t="shared" si="1706"/>
        <v>0</v>
      </c>
      <c r="R7657" s="32">
        <f t="shared" si="1709"/>
        <v>5400</v>
      </c>
      <c r="S7657" s="32">
        <f t="shared" si="1710"/>
        <v>0</v>
      </c>
      <c r="T7657" s="32">
        <f t="shared" si="1711"/>
        <v>21600</v>
      </c>
      <c r="U7657" s="32">
        <f t="shared" si="1712"/>
        <v>0</v>
      </c>
      <c r="V7657" s="32">
        <f t="shared" si="1707"/>
        <v>477.28858908884251</v>
      </c>
      <c r="W7657" s="32">
        <f t="shared" si="1713"/>
        <v>477.28858908884251</v>
      </c>
      <c r="X7657" s="32">
        <f t="shared" si="1714"/>
        <v>477.28858908884251</v>
      </c>
    </row>
    <row r="7658" spans="1:24" x14ac:dyDescent="0.25">
      <c r="A7658" s="2"/>
      <c r="B7658" s="2" t="s">
        <v>12</v>
      </c>
      <c r="C7658" s="2">
        <f t="shared" si="1715"/>
        <v>319</v>
      </c>
      <c r="D7658" s="2">
        <f t="shared" si="1716"/>
        <v>22</v>
      </c>
      <c r="E7658" s="2">
        <f t="shared" si="1708"/>
        <v>7654</v>
      </c>
      <c r="F7658" s="11">
        <v>497.25</v>
      </c>
      <c r="G7658" s="9">
        <v>0</v>
      </c>
      <c r="H7658" s="9">
        <v>0</v>
      </c>
      <c r="I7658" s="9">
        <v>0</v>
      </c>
      <c r="J7658" s="9">
        <v>0.4238218487264</v>
      </c>
      <c r="K7658" s="9">
        <v>0.4238218487264</v>
      </c>
      <c r="L7658" s="9">
        <v>0.4238218487264</v>
      </c>
      <c r="N7658" s="32">
        <f>IF('System Design'!$F$8=1,'Hourly Demand and Generation'!G7658*'System Design'!$F$21,IF('System Design'!$F$8=2,'Hourly Demand and Generation'!H7658*'System Design'!$F$21,IF('System Design'!$F$8=3,'Hourly Demand and Generation'!I7658*'System Design'!$F$21)))</f>
        <v>0</v>
      </c>
      <c r="O7658" s="32">
        <f>IF('System Design'!$F$8=1,'Hourly Demand and Generation'!J7658*'System Design'!$F$22,IF('System Design'!$F$8=2,'Hourly Demand and Generation'!K7658*'System Design'!$F$22,IF('System Design'!$F$8=3,'Hourly Demand and Generation'!L7658*'System Design'!$F$22)))</f>
        <v>1059.554621816</v>
      </c>
      <c r="Q7658" s="32">
        <f t="shared" si="1706"/>
        <v>0</v>
      </c>
      <c r="R7658" s="32">
        <f t="shared" si="1709"/>
        <v>5400</v>
      </c>
      <c r="S7658" s="32">
        <f t="shared" si="1710"/>
        <v>0</v>
      </c>
      <c r="T7658" s="32">
        <f t="shared" si="1711"/>
        <v>21600</v>
      </c>
      <c r="U7658" s="32">
        <f t="shared" si="1712"/>
        <v>0</v>
      </c>
      <c r="V7658" s="32">
        <f t="shared" si="1707"/>
        <v>562.30462181600001</v>
      </c>
      <c r="W7658" s="32">
        <f t="shared" si="1713"/>
        <v>562.30462181600001</v>
      </c>
      <c r="X7658" s="32">
        <f t="shared" si="1714"/>
        <v>562.30462181600001</v>
      </c>
    </row>
    <row r="7659" spans="1:24" x14ac:dyDescent="0.25">
      <c r="A7659" s="2"/>
      <c r="B7659" s="2" t="s">
        <v>12</v>
      </c>
      <c r="C7659" s="2">
        <f t="shared" si="1715"/>
        <v>319</v>
      </c>
      <c r="D7659" s="2">
        <f t="shared" si="1716"/>
        <v>23</v>
      </c>
      <c r="E7659" s="2">
        <f t="shared" si="1708"/>
        <v>7655</v>
      </c>
      <c r="F7659" s="11">
        <v>468</v>
      </c>
      <c r="G7659" s="9">
        <v>0</v>
      </c>
      <c r="H7659" s="9">
        <v>0</v>
      </c>
      <c r="I7659" s="9">
        <v>0</v>
      </c>
      <c r="J7659" s="9">
        <v>0.35690260945381103</v>
      </c>
      <c r="K7659" s="9">
        <v>0.35690260945381103</v>
      </c>
      <c r="L7659" s="9">
        <v>0.35690260945381103</v>
      </c>
      <c r="N7659" s="32">
        <f>IF('System Design'!$F$8=1,'Hourly Demand and Generation'!G7659*'System Design'!$F$21,IF('System Design'!$F$8=2,'Hourly Demand and Generation'!H7659*'System Design'!$F$21,IF('System Design'!$F$8=3,'Hourly Demand and Generation'!I7659*'System Design'!$F$21)))</f>
        <v>0</v>
      </c>
      <c r="O7659" s="32">
        <f>IF('System Design'!$F$8=1,'Hourly Demand and Generation'!J7659*'System Design'!$F$22,IF('System Design'!$F$8=2,'Hourly Demand and Generation'!K7659*'System Design'!$F$22,IF('System Design'!$F$8=3,'Hourly Demand and Generation'!L7659*'System Design'!$F$22)))</f>
        <v>892.25652363452753</v>
      </c>
      <c r="Q7659" s="32">
        <f t="shared" si="1706"/>
        <v>0</v>
      </c>
      <c r="R7659" s="32">
        <f t="shared" si="1709"/>
        <v>5400</v>
      </c>
      <c r="S7659" s="32">
        <f t="shared" si="1710"/>
        <v>0</v>
      </c>
      <c r="T7659" s="32">
        <f t="shared" si="1711"/>
        <v>21600</v>
      </c>
      <c r="U7659" s="32">
        <f t="shared" si="1712"/>
        <v>0</v>
      </c>
      <c r="V7659" s="32">
        <f t="shared" si="1707"/>
        <v>424.25652363452753</v>
      </c>
      <c r="W7659" s="32">
        <f t="shared" si="1713"/>
        <v>424.25652363452753</v>
      </c>
      <c r="X7659" s="32">
        <f t="shared" si="1714"/>
        <v>424.25652363452753</v>
      </c>
    </row>
    <row r="7660" spans="1:24" x14ac:dyDescent="0.25">
      <c r="A7660" s="2"/>
      <c r="B7660" s="2" t="s">
        <v>12</v>
      </c>
      <c r="C7660" s="2">
        <f t="shared" si="1715"/>
        <v>319</v>
      </c>
      <c r="D7660" s="2">
        <f t="shared" si="1716"/>
        <v>24</v>
      </c>
      <c r="E7660" s="2">
        <f t="shared" si="1708"/>
        <v>7656</v>
      </c>
      <c r="F7660" s="11">
        <v>409.5</v>
      </c>
      <c r="G7660" s="9">
        <v>0</v>
      </c>
      <c r="H7660" s="9">
        <v>0</v>
      </c>
      <c r="I7660" s="9">
        <v>0</v>
      </c>
      <c r="J7660" s="9">
        <v>0.35690260945381103</v>
      </c>
      <c r="K7660" s="9">
        <v>0.35690260945381103</v>
      </c>
      <c r="L7660" s="9">
        <v>0.35690260945381103</v>
      </c>
      <c r="N7660" s="32">
        <f>IF('System Design'!$F$8=1,'Hourly Demand and Generation'!G7660*'System Design'!$F$21,IF('System Design'!$F$8=2,'Hourly Demand and Generation'!H7660*'System Design'!$F$21,IF('System Design'!$F$8=3,'Hourly Demand and Generation'!I7660*'System Design'!$F$21)))</f>
        <v>0</v>
      </c>
      <c r="O7660" s="32">
        <f>IF('System Design'!$F$8=1,'Hourly Demand and Generation'!J7660*'System Design'!$F$22,IF('System Design'!$F$8=2,'Hourly Demand and Generation'!K7660*'System Design'!$F$22,IF('System Design'!$F$8=3,'Hourly Demand and Generation'!L7660*'System Design'!$F$22)))</f>
        <v>892.25652363452753</v>
      </c>
      <c r="Q7660" s="32">
        <f t="shared" si="1706"/>
        <v>0</v>
      </c>
      <c r="R7660" s="32">
        <f t="shared" si="1709"/>
        <v>5400</v>
      </c>
      <c r="S7660" s="32">
        <f t="shared" si="1710"/>
        <v>0</v>
      </c>
      <c r="T7660" s="32">
        <f t="shared" si="1711"/>
        <v>21600</v>
      </c>
      <c r="U7660" s="32">
        <f t="shared" si="1712"/>
        <v>0</v>
      </c>
      <c r="V7660" s="32">
        <f t="shared" si="1707"/>
        <v>482.75652363452753</v>
      </c>
      <c r="W7660" s="32">
        <f t="shared" si="1713"/>
        <v>482.75652363452753</v>
      </c>
      <c r="X7660" s="32">
        <f t="shared" si="1714"/>
        <v>482.75652363452753</v>
      </c>
    </row>
    <row r="7661" spans="1:24" x14ac:dyDescent="0.25">
      <c r="A7661" s="2"/>
      <c r="B7661" s="2" t="s">
        <v>12</v>
      </c>
      <c r="C7661" s="2">
        <f>C7660+1</f>
        <v>320</v>
      </c>
      <c r="D7661" s="2">
        <v>1</v>
      </c>
      <c r="E7661" s="2">
        <f t="shared" si="1708"/>
        <v>7657</v>
      </c>
      <c r="F7661" s="11">
        <v>351</v>
      </c>
      <c r="G7661" s="9">
        <v>0</v>
      </c>
      <c r="H7661" s="9">
        <v>0</v>
      </c>
      <c r="I7661" s="9">
        <v>0</v>
      </c>
      <c r="J7661" s="9">
        <v>0.17198732138607001</v>
      </c>
      <c r="K7661" s="9">
        <v>0.48</v>
      </c>
      <c r="L7661" s="9">
        <v>0.48</v>
      </c>
      <c r="N7661" s="32">
        <f>IF('System Design'!$F$8=1,'Hourly Demand and Generation'!G7661*'System Design'!$F$21,IF('System Design'!$F$8=2,'Hourly Demand and Generation'!H7661*'System Design'!$F$21,IF('System Design'!$F$8=3,'Hourly Demand and Generation'!I7661*'System Design'!$F$21)))</f>
        <v>0</v>
      </c>
      <c r="O7661" s="32">
        <f>IF('System Design'!$F$8=1,'Hourly Demand and Generation'!J7661*'System Design'!$F$22,IF('System Design'!$F$8=2,'Hourly Demand and Generation'!K7661*'System Design'!$F$22,IF('System Design'!$F$8=3,'Hourly Demand and Generation'!L7661*'System Design'!$F$22)))</f>
        <v>1200</v>
      </c>
      <c r="Q7661" s="32">
        <f t="shared" si="1706"/>
        <v>0</v>
      </c>
      <c r="R7661" s="32">
        <f t="shared" si="1709"/>
        <v>5400</v>
      </c>
      <c r="S7661" s="32">
        <f t="shared" si="1710"/>
        <v>0</v>
      </c>
      <c r="T7661" s="32">
        <f t="shared" si="1711"/>
        <v>21600</v>
      </c>
      <c r="U7661" s="32">
        <f t="shared" si="1712"/>
        <v>0</v>
      </c>
      <c r="V7661" s="32">
        <f t="shared" si="1707"/>
        <v>849</v>
      </c>
      <c r="W7661" s="32">
        <f t="shared" si="1713"/>
        <v>849</v>
      </c>
      <c r="X7661" s="32">
        <f t="shared" si="1714"/>
        <v>849</v>
      </c>
    </row>
    <row r="7662" spans="1:24" x14ac:dyDescent="0.25">
      <c r="A7662" s="2"/>
      <c r="B7662" s="2" t="s">
        <v>12</v>
      </c>
      <c r="C7662" s="2">
        <f>C7661</f>
        <v>320</v>
      </c>
      <c r="D7662" s="2">
        <f>D7661+1</f>
        <v>2</v>
      </c>
      <c r="E7662" s="2">
        <f t="shared" si="1708"/>
        <v>7658</v>
      </c>
      <c r="F7662" s="11">
        <v>321.75</v>
      </c>
      <c r="G7662" s="9">
        <v>0</v>
      </c>
      <c r="H7662" s="9">
        <v>0</v>
      </c>
      <c r="I7662" s="9">
        <v>0</v>
      </c>
      <c r="J7662" s="9">
        <v>0.154788589247463</v>
      </c>
      <c r="K7662" s="9">
        <v>0.432</v>
      </c>
      <c r="L7662" s="9">
        <v>0.432</v>
      </c>
      <c r="N7662" s="32">
        <f>IF('System Design'!$F$8=1,'Hourly Demand and Generation'!G7662*'System Design'!$F$21,IF('System Design'!$F$8=2,'Hourly Demand and Generation'!H7662*'System Design'!$F$21,IF('System Design'!$F$8=3,'Hourly Demand and Generation'!I7662*'System Design'!$F$21)))</f>
        <v>0</v>
      </c>
      <c r="O7662" s="32">
        <f>IF('System Design'!$F$8=1,'Hourly Demand and Generation'!J7662*'System Design'!$F$22,IF('System Design'!$F$8=2,'Hourly Demand and Generation'!K7662*'System Design'!$F$22,IF('System Design'!$F$8=3,'Hourly Demand and Generation'!L7662*'System Design'!$F$22)))</f>
        <v>1080</v>
      </c>
      <c r="Q7662" s="32">
        <f t="shared" si="1706"/>
        <v>0</v>
      </c>
      <c r="R7662" s="32">
        <f t="shared" si="1709"/>
        <v>5400</v>
      </c>
      <c r="S7662" s="32">
        <f t="shared" si="1710"/>
        <v>0</v>
      </c>
      <c r="T7662" s="32">
        <f t="shared" si="1711"/>
        <v>21600</v>
      </c>
      <c r="U7662" s="32">
        <f t="shared" si="1712"/>
        <v>0</v>
      </c>
      <c r="V7662" s="32">
        <f t="shared" si="1707"/>
        <v>758.25</v>
      </c>
      <c r="W7662" s="32">
        <f t="shared" si="1713"/>
        <v>758.25</v>
      </c>
      <c r="X7662" s="32">
        <f t="shared" si="1714"/>
        <v>758.25</v>
      </c>
    </row>
    <row r="7663" spans="1:24" x14ac:dyDescent="0.25">
      <c r="A7663" s="2"/>
      <c r="B7663" s="2" t="s">
        <v>12</v>
      </c>
      <c r="C7663" s="2">
        <f t="shared" ref="C7663:C7684" si="1717">C7662</f>
        <v>320</v>
      </c>
      <c r="D7663" s="2">
        <f t="shared" ref="D7663:D7684" si="1718">D7662+1</f>
        <v>3</v>
      </c>
      <c r="E7663" s="2">
        <f t="shared" si="1708"/>
        <v>7659</v>
      </c>
      <c r="F7663" s="11">
        <v>292.5</v>
      </c>
      <c r="G7663" s="9">
        <v>0</v>
      </c>
      <c r="H7663" s="9">
        <v>0</v>
      </c>
      <c r="I7663" s="9">
        <v>0</v>
      </c>
      <c r="J7663" s="9">
        <v>0.154788589247463</v>
      </c>
      <c r="K7663" s="9">
        <v>0.432</v>
      </c>
      <c r="L7663" s="9">
        <v>0.432</v>
      </c>
      <c r="N7663" s="32">
        <f>IF('System Design'!$F$8=1,'Hourly Demand and Generation'!G7663*'System Design'!$F$21,IF('System Design'!$F$8=2,'Hourly Demand and Generation'!H7663*'System Design'!$F$21,IF('System Design'!$F$8=3,'Hourly Demand and Generation'!I7663*'System Design'!$F$21)))</f>
        <v>0</v>
      </c>
      <c r="O7663" s="32">
        <f>IF('System Design'!$F$8=1,'Hourly Demand and Generation'!J7663*'System Design'!$F$22,IF('System Design'!$F$8=2,'Hourly Demand and Generation'!K7663*'System Design'!$F$22,IF('System Design'!$F$8=3,'Hourly Demand and Generation'!L7663*'System Design'!$F$22)))</f>
        <v>1080</v>
      </c>
      <c r="Q7663" s="32">
        <f t="shared" si="1706"/>
        <v>0</v>
      </c>
      <c r="R7663" s="32">
        <f t="shared" si="1709"/>
        <v>5400</v>
      </c>
      <c r="S7663" s="32">
        <f t="shared" si="1710"/>
        <v>0</v>
      </c>
      <c r="T7663" s="32">
        <f t="shared" si="1711"/>
        <v>21600</v>
      </c>
      <c r="U7663" s="32">
        <f t="shared" si="1712"/>
        <v>0</v>
      </c>
      <c r="V7663" s="32">
        <f t="shared" si="1707"/>
        <v>787.5</v>
      </c>
      <c r="W7663" s="32">
        <f t="shared" si="1713"/>
        <v>787.5</v>
      </c>
      <c r="X7663" s="32">
        <f t="shared" si="1714"/>
        <v>787.5</v>
      </c>
    </row>
    <row r="7664" spans="1:24" x14ac:dyDescent="0.25">
      <c r="A7664" s="2"/>
      <c r="B7664" s="2" t="s">
        <v>12</v>
      </c>
      <c r="C7664" s="2">
        <f t="shared" si="1717"/>
        <v>320</v>
      </c>
      <c r="D7664" s="2">
        <f t="shared" si="1718"/>
        <v>4</v>
      </c>
      <c r="E7664" s="2">
        <f t="shared" si="1708"/>
        <v>7660</v>
      </c>
      <c r="F7664" s="11">
        <v>351</v>
      </c>
      <c r="G7664" s="9">
        <v>0</v>
      </c>
      <c r="H7664" s="9">
        <v>0</v>
      </c>
      <c r="I7664" s="9">
        <v>0</v>
      </c>
      <c r="J7664" s="9">
        <v>0.17198732138607001</v>
      </c>
      <c r="K7664" s="9">
        <v>0.48</v>
      </c>
      <c r="L7664" s="9">
        <v>0.48</v>
      </c>
      <c r="N7664" s="32">
        <f>IF('System Design'!$F$8=1,'Hourly Demand and Generation'!G7664*'System Design'!$F$21,IF('System Design'!$F$8=2,'Hourly Demand and Generation'!H7664*'System Design'!$F$21,IF('System Design'!$F$8=3,'Hourly Demand and Generation'!I7664*'System Design'!$F$21)))</f>
        <v>0</v>
      </c>
      <c r="O7664" s="32">
        <f>IF('System Design'!$F$8=1,'Hourly Demand and Generation'!J7664*'System Design'!$F$22,IF('System Design'!$F$8=2,'Hourly Demand and Generation'!K7664*'System Design'!$F$22,IF('System Design'!$F$8=3,'Hourly Demand and Generation'!L7664*'System Design'!$F$22)))</f>
        <v>1200</v>
      </c>
      <c r="Q7664" s="32">
        <f t="shared" si="1706"/>
        <v>0</v>
      </c>
      <c r="R7664" s="32">
        <f t="shared" si="1709"/>
        <v>5400</v>
      </c>
      <c r="S7664" s="32">
        <f t="shared" si="1710"/>
        <v>0</v>
      </c>
      <c r="T7664" s="32">
        <f t="shared" si="1711"/>
        <v>21600</v>
      </c>
      <c r="U7664" s="32">
        <f t="shared" si="1712"/>
        <v>0</v>
      </c>
      <c r="V7664" s="32">
        <f t="shared" si="1707"/>
        <v>849</v>
      </c>
      <c r="W7664" s="32">
        <f t="shared" si="1713"/>
        <v>849</v>
      </c>
      <c r="X7664" s="32">
        <f t="shared" si="1714"/>
        <v>849</v>
      </c>
    </row>
    <row r="7665" spans="1:24" x14ac:dyDescent="0.25">
      <c r="A7665" s="2"/>
      <c r="B7665" s="2" t="s">
        <v>12</v>
      </c>
      <c r="C7665" s="2">
        <f t="shared" si="1717"/>
        <v>320</v>
      </c>
      <c r="D7665" s="2">
        <f t="shared" si="1718"/>
        <v>5</v>
      </c>
      <c r="E7665" s="2">
        <f t="shared" si="1708"/>
        <v>7661</v>
      </c>
      <c r="F7665" s="11">
        <v>380.25</v>
      </c>
      <c r="G7665" s="9">
        <v>0</v>
      </c>
      <c r="H7665" s="9">
        <v>1.84996450266584E-2</v>
      </c>
      <c r="I7665" s="9">
        <v>3.6999290053316702E-2</v>
      </c>
      <c r="J7665" s="9">
        <v>0.13758985710885599</v>
      </c>
      <c r="K7665" s="9">
        <v>0.38400000000000001</v>
      </c>
      <c r="L7665" s="9">
        <v>0.38400000000000001</v>
      </c>
      <c r="N7665" s="32">
        <f>IF('System Design'!$F$8=1,'Hourly Demand and Generation'!G7665*'System Design'!$F$21,IF('System Design'!$F$8=2,'Hourly Demand and Generation'!H7665*'System Design'!$F$21,IF('System Design'!$F$8=3,'Hourly Demand and Generation'!I7665*'System Design'!$F$21)))</f>
        <v>18.499645026658349</v>
      </c>
      <c r="O7665" s="32">
        <f>IF('System Design'!$F$8=1,'Hourly Demand and Generation'!J7665*'System Design'!$F$22,IF('System Design'!$F$8=2,'Hourly Demand and Generation'!K7665*'System Design'!$F$22,IF('System Design'!$F$8=3,'Hourly Demand and Generation'!L7665*'System Design'!$F$22)))</f>
        <v>960</v>
      </c>
      <c r="Q7665" s="32">
        <f t="shared" si="1706"/>
        <v>0</v>
      </c>
      <c r="R7665" s="32">
        <f t="shared" si="1709"/>
        <v>5400</v>
      </c>
      <c r="S7665" s="32">
        <f t="shared" si="1710"/>
        <v>0</v>
      </c>
      <c r="T7665" s="32">
        <f t="shared" si="1711"/>
        <v>21600</v>
      </c>
      <c r="U7665" s="32">
        <f t="shared" si="1712"/>
        <v>0</v>
      </c>
      <c r="V7665" s="32">
        <f t="shared" si="1707"/>
        <v>598.2496450266583</v>
      </c>
      <c r="W7665" s="32">
        <f t="shared" si="1713"/>
        <v>598.2496450266583</v>
      </c>
      <c r="X7665" s="32">
        <f t="shared" si="1714"/>
        <v>598.2496450266583</v>
      </c>
    </row>
    <row r="7666" spans="1:24" x14ac:dyDescent="0.25">
      <c r="A7666" s="2"/>
      <c r="B7666" s="2" t="s">
        <v>12</v>
      </c>
      <c r="C7666" s="2">
        <f t="shared" si="1717"/>
        <v>320</v>
      </c>
      <c r="D7666" s="2">
        <f t="shared" si="1718"/>
        <v>6</v>
      </c>
      <c r="E7666" s="2">
        <f t="shared" si="1708"/>
        <v>7662</v>
      </c>
      <c r="F7666" s="11">
        <v>409.5</v>
      </c>
      <c r="G7666" s="9">
        <v>3.6999290053316702E-2</v>
      </c>
      <c r="H7666" s="9">
        <v>5.7811390708307403E-2</v>
      </c>
      <c r="I7666" s="9">
        <v>7.8623491363298006E-2</v>
      </c>
      <c r="J7666" s="9">
        <v>0.13758985710885599</v>
      </c>
      <c r="K7666" s="9">
        <v>0.38400000000000001</v>
      </c>
      <c r="L7666" s="9">
        <v>0.38400000000000001</v>
      </c>
      <c r="N7666" s="32">
        <f>IF('System Design'!$F$8=1,'Hourly Demand and Generation'!G7666*'System Design'!$F$21,IF('System Design'!$F$8=2,'Hourly Demand and Generation'!H7666*'System Design'!$F$21,IF('System Design'!$F$8=3,'Hourly Demand and Generation'!I7666*'System Design'!$F$21)))</f>
        <v>39.311745681649001</v>
      </c>
      <c r="O7666" s="32">
        <f>IF('System Design'!$F$8=1,'Hourly Demand and Generation'!J7666*'System Design'!$F$22,IF('System Design'!$F$8=2,'Hourly Demand and Generation'!K7666*'System Design'!$F$22,IF('System Design'!$F$8=3,'Hourly Demand and Generation'!L7666*'System Design'!$F$22)))</f>
        <v>960</v>
      </c>
      <c r="Q7666" s="32">
        <f t="shared" si="1706"/>
        <v>0</v>
      </c>
      <c r="R7666" s="32">
        <f t="shared" si="1709"/>
        <v>5400</v>
      </c>
      <c r="S7666" s="32">
        <f t="shared" si="1710"/>
        <v>0</v>
      </c>
      <c r="T7666" s="32">
        <f t="shared" si="1711"/>
        <v>21600</v>
      </c>
      <c r="U7666" s="32">
        <f t="shared" si="1712"/>
        <v>0</v>
      </c>
      <c r="V7666" s="32">
        <f t="shared" si="1707"/>
        <v>589.81174568164897</v>
      </c>
      <c r="W7666" s="32">
        <f t="shared" si="1713"/>
        <v>589.81174568164897</v>
      </c>
      <c r="X7666" s="32">
        <f t="shared" si="1714"/>
        <v>589.81174568164897</v>
      </c>
    </row>
    <row r="7667" spans="1:24" x14ac:dyDescent="0.25">
      <c r="A7667" s="2"/>
      <c r="B7667" s="2" t="s">
        <v>12</v>
      </c>
      <c r="C7667" s="2">
        <f t="shared" si="1717"/>
        <v>320</v>
      </c>
      <c r="D7667" s="2">
        <f t="shared" si="1718"/>
        <v>7</v>
      </c>
      <c r="E7667" s="2">
        <f t="shared" si="1708"/>
        <v>7663</v>
      </c>
      <c r="F7667" s="11">
        <v>438.75</v>
      </c>
      <c r="G7667" s="9">
        <v>7.8623491363298006E-2</v>
      </c>
      <c r="H7667" s="9">
        <v>9.7123136389956399E-2</v>
      </c>
      <c r="I7667" s="9">
        <v>0.115622781416615</v>
      </c>
      <c r="J7667" s="9">
        <v>0.154788589247463</v>
      </c>
      <c r="K7667" s="9">
        <v>0.432</v>
      </c>
      <c r="L7667" s="9">
        <v>0.432</v>
      </c>
      <c r="N7667" s="32">
        <f>IF('System Design'!$F$8=1,'Hourly Demand and Generation'!G7667*'System Design'!$F$21,IF('System Design'!$F$8=2,'Hourly Demand and Generation'!H7667*'System Design'!$F$21,IF('System Design'!$F$8=3,'Hourly Demand and Generation'!I7667*'System Design'!$F$21)))</f>
        <v>57.811390708307499</v>
      </c>
      <c r="O7667" s="32">
        <f>IF('System Design'!$F$8=1,'Hourly Demand and Generation'!J7667*'System Design'!$F$22,IF('System Design'!$F$8=2,'Hourly Demand and Generation'!K7667*'System Design'!$F$22,IF('System Design'!$F$8=3,'Hourly Demand and Generation'!L7667*'System Design'!$F$22)))</f>
        <v>1080</v>
      </c>
      <c r="Q7667" s="32">
        <f t="shared" si="1706"/>
        <v>0</v>
      </c>
      <c r="R7667" s="32">
        <f t="shared" si="1709"/>
        <v>5400</v>
      </c>
      <c r="S7667" s="32">
        <f t="shared" si="1710"/>
        <v>0</v>
      </c>
      <c r="T7667" s="32">
        <f t="shared" si="1711"/>
        <v>21600</v>
      </c>
      <c r="U7667" s="32">
        <f t="shared" si="1712"/>
        <v>0</v>
      </c>
      <c r="V7667" s="32">
        <f t="shared" si="1707"/>
        <v>699.0613907083075</v>
      </c>
      <c r="W7667" s="32">
        <f t="shared" si="1713"/>
        <v>699.0613907083075</v>
      </c>
      <c r="X7667" s="32">
        <f t="shared" si="1714"/>
        <v>699.0613907083075</v>
      </c>
    </row>
    <row r="7668" spans="1:24" x14ac:dyDescent="0.25">
      <c r="A7668" s="2"/>
      <c r="B7668" s="2" t="s">
        <v>12</v>
      </c>
      <c r="C7668" s="2">
        <f t="shared" si="1717"/>
        <v>320</v>
      </c>
      <c r="D7668" s="2">
        <f t="shared" si="1718"/>
        <v>8</v>
      </c>
      <c r="E7668" s="2">
        <f t="shared" si="1708"/>
        <v>7664</v>
      </c>
      <c r="F7668" s="11">
        <v>468</v>
      </c>
      <c r="G7668" s="9">
        <v>0.15262207146993101</v>
      </c>
      <c r="H7668" s="9">
        <v>0.17343417212492199</v>
      </c>
      <c r="I7668" s="9">
        <v>0.19424627277991299</v>
      </c>
      <c r="J7668" s="9">
        <v>0.154788589247463</v>
      </c>
      <c r="K7668" s="9">
        <v>0.432</v>
      </c>
      <c r="L7668" s="9">
        <v>0.432</v>
      </c>
      <c r="N7668" s="32">
        <f>IF('System Design'!$F$8=1,'Hourly Demand and Generation'!G7668*'System Design'!$F$21,IF('System Design'!$F$8=2,'Hourly Demand and Generation'!H7668*'System Design'!$F$21,IF('System Design'!$F$8=3,'Hourly Demand and Generation'!I7668*'System Design'!$F$21)))</f>
        <v>97.1231363899565</v>
      </c>
      <c r="O7668" s="32">
        <f>IF('System Design'!$F$8=1,'Hourly Demand and Generation'!J7668*'System Design'!$F$22,IF('System Design'!$F$8=2,'Hourly Demand and Generation'!K7668*'System Design'!$F$22,IF('System Design'!$F$8=3,'Hourly Demand and Generation'!L7668*'System Design'!$F$22)))</f>
        <v>1080</v>
      </c>
      <c r="Q7668" s="32">
        <f t="shared" si="1706"/>
        <v>0</v>
      </c>
      <c r="R7668" s="32">
        <f t="shared" si="1709"/>
        <v>5400</v>
      </c>
      <c r="S7668" s="32">
        <f t="shared" si="1710"/>
        <v>0</v>
      </c>
      <c r="T7668" s="32">
        <f t="shared" si="1711"/>
        <v>21600</v>
      </c>
      <c r="U7668" s="32">
        <f t="shared" si="1712"/>
        <v>0</v>
      </c>
      <c r="V7668" s="32">
        <f t="shared" si="1707"/>
        <v>709.12313638995647</v>
      </c>
      <c r="W7668" s="32">
        <f t="shared" si="1713"/>
        <v>709.12313638995647</v>
      </c>
      <c r="X7668" s="32">
        <f t="shared" si="1714"/>
        <v>709.12313638995647</v>
      </c>
    </row>
    <row r="7669" spans="1:24" x14ac:dyDescent="0.25">
      <c r="A7669" s="2"/>
      <c r="B7669" s="2" t="s">
        <v>12</v>
      </c>
      <c r="C7669" s="2">
        <f t="shared" si="1717"/>
        <v>320</v>
      </c>
      <c r="D7669" s="2">
        <f t="shared" si="1718"/>
        <v>9</v>
      </c>
      <c r="E7669" s="2">
        <f t="shared" si="1708"/>
        <v>7665</v>
      </c>
      <c r="F7669" s="11">
        <v>468</v>
      </c>
      <c r="G7669" s="9">
        <v>0.231245562833229</v>
      </c>
      <c r="H7669" s="9">
        <v>0.24974520785988799</v>
      </c>
      <c r="I7669" s="9">
        <v>0.26824485288654598</v>
      </c>
      <c r="J7669" s="9">
        <v>0.13758985710885599</v>
      </c>
      <c r="K7669" s="9">
        <v>0.38400000000000001</v>
      </c>
      <c r="L7669" s="9">
        <v>0.38400000000000001</v>
      </c>
      <c r="N7669" s="32">
        <f>IF('System Design'!$F$8=1,'Hourly Demand and Generation'!G7669*'System Design'!$F$21,IF('System Design'!$F$8=2,'Hourly Demand and Generation'!H7669*'System Design'!$F$21,IF('System Design'!$F$8=3,'Hourly Demand and Generation'!I7669*'System Design'!$F$21)))</f>
        <v>134.12242644327299</v>
      </c>
      <c r="O7669" s="32">
        <f>IF('System Design'!$F$8=1,'Hourly Demand and Generation'!J7669*'System Design'!$F$22,IF('System Design'!$F$8=2,'Hourly Demand and Generation'!K7669*'System Design'!$F$22,IF('System Design'!$F$8=3,'Hourly Demand and Generation'!L7669*'System Design'!$F$22)))</f>
        <v>960</v>
      </c>
      <c r="Q7669" s="32">
        <f t="shared" si="1706"/>
        <v>0</v>
      </c>
      <c r="R7669" s="32">
        <f t="shared" si="1709"/>
        <v>5400</v>
      </c>
      <c r="S7669" s="32">
        <f t="shared" si="1710"/>
        <v>0</v>
      </c>
      <c r="T7669" s="32">
        <f t="shared" si="1711"/>
        <v>21600</v>
      </c>
      <c r="U7669" s="32">
        <f t="shared" si="1712"/>
        <v>0</v>
      </c>
      <c r="V7669" s="32">
        <f t="shared" si="1707"/>
        <v>626.12242644327307</v>
      </c>
      <c r="W7669" s="32">
        <f t="shared" si="1713"/>
        <v>626.12242644327307</v>
      </c>
      <c r="X7669" s="32">
        <f t="shared" si="1714"/>
        <v>626.12242644327307</v>
      </c>
    </row>
    <row r="7670" spans="1:24" x14ac:dyDescent="0.25">
      <c r="A7670" s="2"/>
      <c r="B7670" s="2" t="s">
        <v>12</v>
      </c>
      <c r="C7670" s="2">
        <f t="shared" si="1717"/>
        <v>320</v>
      </c>
      <c r="D7670" s="2">
        <f t="shared" si="1718"/>
        <v>10</v>
      </c>
      <c r="E7670" s="2">
        <f t="shared" si="1708"/>
        <v>7666</v>
      </c>
      <c r="F7670" s="11">
        <v>456.3</v>
      </c>
      <c r="G7670" s="9">
        <v>0.30986905419652799</v>
      </c>
      <c r="H7670" s="9">
        <v>0.32836869922318601</v>
      </c>
      <c r="I7670" s="9">
        <v>0.34686834424984397</v>
      </c>
      <c r="J7670" s="9">
        <v>0.154788589247463</v>
      </c>
      <c r="K7670" s="9">
        <v>0.432</v>
      </c>
      <c r="L7670" s="9">
        <v>0.432</v>
      </c>
      <c r="N7670" s="32">
        <f>IF('System Design'!$F$8=1,'Hourly Demand and Generation'!G7670*'System Design'!$F$21,IF('System Design'!$F$8=2,'Hourly Demand and Generation'!H7670*'System Design'!$F$21,IF('System Design'!$F$8=3,'Hourly Demand and Generation'!I7670*'System Design'!$F$21)))</f>
        <v>173.43417212492199</v>
      </c>
      <c r="O7670" s="32">
        <f>IF('System Design'!$F$8=1,'Hourly Demand and Generation'!J7670*'System Design'!$F$22,IF('System Design'!$F$8=2,'Hourly Demand and Generation'!K7670*'System Design'!$F$22,IF('System Design'!$F$8=3,'Hourly Demand and Generation'!L7670*'System Design'!$F$22)))</f>
        <v>1080</v>
      </c>
      <c r="Q7670" s="32">
        <f t="shared" si="1706"/>
        <v>0</v>
      </c>
      <c r="R7670" s="32">
        <f t="shared" si="1709"/>
        <v>5400</v>
      </c>
      <c r="S7670" s="32">
        <f t="shared" si="1710"/>
        <v>0</v>
      </c>
      <c r="T7670" s="32">
        <f t="shared" si="1711"/>
        <v>21600</v>
      </c>
      <c r="U7670" s="32">
        <f t="shared" si="1712"/>
        <v>0</v>
      </c>
      <c r="V7670" s="32">
        <f t="shared" si="1707"/>
        <v>797.13417212492209</v>
      </c>
      <c r="W7670" s="32">
        <f t="shared" si="1713"/>
        <v>797.13417212492209</v>
      </c>
      <c r="X7670" s="32">
        <f t="shared" si="1714"/>
        <v>797.13417212492209</v>
      </c>
    </row>
    <row r="7671" spans="1:24" x14ac:dyDescent="0.25">
      <c r="A7671" s="2"/>
      <c r="B7671" s="2" t="s">
        <v>12</v>
      </c>
      <c r="C7671" s="2">
        <f t="shared" si="1717"/>
        <v>320</v>
      </c>
      <c r="D7671" s="2">
        <f t="shared" si="1718"/>
        <v>11</v>
      </c>
      <c r="E7671" s="2">
        <f t="shared" si="1708"/>
        <v>7667</v>
      </c>
      <c r="F7671" s="11">
        <v>450.45</v>
      </c>
      <c r="G7671" s="9">
        <v>0.38386763430316101</v>
      </c>
      <c r="H7671" s="9">
        <v>0.40467973495815202</v>
      </c>
      <c r="I7671" s="9">
        <v>0.42549183561314202</v>
      </c>
      <c r="J7671" s="9">
        <v>0.13758985710885599</v>
      </c>
      <c r="K7671" s="9">
        <v>0.38400000000000001</v>
      </c>
      <c r="L7671" s="9">
        <v>0.38400000000000001</v>
      </c>
      <c r="N7671" s="32">
        <f>IF('System Design'!$F$8=1,'Hourly Demand and Generation'!G7671*'System Design'!$F$21,IF('System Design'!$F$8=2,'Hourly Demand and Generation'!H7671*'System Design'!$F$21,IF('System Design'!$F$8=3,'Hourly Demand and Generation'!I7671*'System Design'!$F$21)))</f>
        <v>212.74591780657101</v>
      </c>
      <c r="O7671" s="32">
        <f>IF('System Design'!$F$8=1,'Hourly Demand and Generation'!J7671*'System Design'!$F$22,IF('System Design'!$F$8=2,'Hourly Demand and Generation'!K7671*'System Design'!$F$22,IF('System Design'!$F$8=3,'Hourly Demand and Generation'!L7671*'System Design'!$F$22)))</f>
        <v>960</v>
      </c>
      <c r="Q7671" s="32">
        <f t="shared" si="1706"/>
        <v>0</v>
      </c>
      <c r="R7671" s="32">
        <f t="shared" si="1709"/>
        <v>5400</v>
      </c>
      <c r="S7671" s="32">
        <f t="shared" si="1710"/>
        <v>0</v>
      </c>
      <c r="T7671" s="32">
        <f t="shared" si="1711"/>
        <v>21600</v>
      </c>
      <c r="U7671" s="32">
        <f t="shared" si="1712"/>
        <v>0</v>
      </c>
      <c r="V7671" s="32">
        <f t="shared" si="1707"/>
        <v>722.29591780657097</v>
      </c>
      <c r="W7671" s="32">
        <f t="shared" si="1713"/>
        <v>722.29591780657097</v>
      </c>
      <c r="X7671" s="32">
        <f t="shared" si="1714"/>
        <v>722.29591780657097</v>
      </c>
    </row>
    <row r="7672" spans="1:24" x14ac:dyDescent="0.25">
      <c r="A7672" s="2"/>
      <c r="B7672" s="2" t="s">
        <v>12</v>
      </c>
      <c r="C7672" s="2">
        <f t="shared" si="1717"/>
        <v>320</v>
      </c>
      <c r="D7672" s="2">
        <f t="shared" si="1718"/>
        <v>12</v>
      </c>
      <c r="E7672" s="2">
        <f t="shared" si="1708"/>
        <v>7668</v>
      </c>
      <c r="F7672" s="11">
        <v>450.45</v>
      </c>
      <c r="G7672" s="9">
        <v>0.462491125666459</v>
      </c>
      <c r="H7672" s="9">
        <v>0.462491125666459</v>
      </c>
      <c r="I7672" s="9">
        <v>0.462491125666459</v>
      </c>
      <c r="J7672" s="9">
        <v>0.12899049103955301</v>
      </c>
      <c r="K7672" s="9">
        <v>0.36</v>
      </c>
      <c r="L7672" s="9">
        <v>0.36</v>
      </c>
      <c r="N7672" s="32">
        <f>IF('System Design'!$F$8=1,'Hourly Demand and Generation'!G7672*'System Design'!$F$21,IF('System Design'!$F$8=2,'Hourly Demand and Generation'!H7672*'System Design'!$F$21,IF('System Design'!$F$8=3,'Hourly Demand and Generation'!I7672*'System Design'!$F$21)))</f>
        <v>231.24556283322951</v>
      </c>
      <c r="O7672" s="32">
        <f>IF('System Design'!$F$8=1,'Hourly Demand and Generation'!J7672*'System Design'!$F$22,IF('System Design'!$F$8=2,'Hourly Demand and Generation'!K7672*'System Design'!$F$22,IF('System Design'!$F$8=3,'Hourly Demand and Generation'!L7672*'System Design'!$F$22)))</f>
        <v>900</v>
      </c>
      <c r="Q7672" s="32">
        <f t="shared" si="1706"/>
        <v>0</v>
      </c>
      <c r="R7672" s="32">
        <f t="shared" si="1709"/>
        <v>5400</v>
      </c>
      <c r="S7672" s="32">
        <f t="shared" si="1710"/>
        <v>0</v>
      </c>
      <c r="T7672" s="32">
        <f t="shared" si="1711"/>
        <v>21600</v>
      </c>
      <c r="U7672" s="32">
        <f t="shared" si="1712"/>
        <v>0</v>
      </c>
      <c r="V7672" s="32">
        <f t="shared" si="1707"/>
        <v>680.7955628332295</v>
      </c>
      <c r="W7672" s="32">
        <f t="shared" si="1713"/>
        <v>680.7955628332295</v>
      </c>
      <c r="X7672" s="32">
        <f t="shared" si="1714"/>
        <v>680.7955628332295</v>
      </c>
    </row>
    <row r="7673" spans="1:24" x14ac:dyDescent="0.25">
      <c r="A7673" s="2"/>
      <c r="B7673" s="2" t="s">
        <v>12</v>
      </c>
      <c r="C7673" s="2">
        <f t="shared" si="1717"/>
        <v>320</v>
      </c>
      <c r="D7673" s="2">
        <f t="shared" si="1718"/>
        <v>13</v>
      </c>
      <c r="E7673" s="2">
        <f t="shared" si="1708"/>
        <v>7669</v>
      </c>
      <c r="F7673" s="11">
        <v>468</v>
      </c>
      <c r="G7673" s="9">
        <v>0.38386763430316101</v>
      </c>
      <c r="H7673" s="9">
        <v>0.40467973495815202</v>
      </c>
      <c r="I7673" s="9">
        <v>0.42549183561314202</v>
      </c>
      <c r="J7673" s="9">
        <v>0.13758985710885599</v>
      </c>
      <c r="K7673" s="9">
        <v>0.38400000000000001</v>
      </c>
      <c r="L7673" s="9">
        <v>0.38400000000000001</v>
      </c>
      <c r="N7673" s="32">
        <f>IF('System Design'!$F$8=1,'Hourly Demand and Generation'!G7673*'System Design'!$F$21,IF('System Design'!$F$8=2,'Hourly Demand and Generation'!H7673*'System Design'!$F$21,IF('System Design'!$F$8=3,'Hourly Demand and Generation'!I7673*'System Design'!$F$21)))</f>
        <v>212.74591780657101</v>
      </c>
      <c r="O7673" s="32">
        <f>IF('System Design'!$F$8=1,'Hourly Demand and Generation'!J7673*'System Design'!$F$22,IF('System Design'!$F$8=2,'Hourly Demand and Generation'!K7673*'System Design'!$F$22,IF('System Design'!$F$8=3,'Hourly Demand and Generation'!L7673*'System Design'!$F$22)))</f>
        <v>960</v>
      </c>
      <c r="Q7673" s="32">
        <f t="shared" si="1706"/>
        <v>0</v>
      </c>
      <c r="R7673" s="32">
        <f t="shared" si="1709"/>
        <v>5400</v>
      </c>
      <c r="S7673" s="32">
        <f t="shared" si="1710"/>
        <v>0</v>
      </c>
      <c r="T7673" s="32">
        <f t="shared" si="1711"/>
        <v>21600</v>
      </c>
      <c r="U7673" s="32">
        <f t="shared" si="1712"/>
        <v>0</v>
      </c>
      <c r="V7673" s="32">
        <f t="shared" si="1707"/>
        <v>704.74591780657101</v>
      </c>
      <c r="W7673" s="32">
        <f t="shared" si="1713"/>
        <v>704.74591780657101</v>
      </c>
      <c r="X7673" s="32">
        <f t="shared" si="1714"/>
        <v>704.74591780657101</v>
      </c>
    </row>
    <row r="7674" spans="1:24" x14ac:dyDescent="0.25">
      <c r="A7674" s="2"/>
      <c r="B7674" s="2" t="s">
        <v>12</v>
      </c>
      <c r="C7674" s="2">
        <f t="shared" si="1717"/>
        <v>320</v>
      </c>
      <c r="D7674" s="2">
        <f t="shared" si="1718"/>
        <v>14</v>
      </c>
      <c r="E7674" s="2">
        <f t="shared" si="1708"/>
        <v>7670</v>
      </c>
      <c r="F7674" s="11">
        <v>468</v>
      </c>
      <c r="G7674" s="9">
        <v>0.30986905419652799</v>
      </c>
      <c r="H7674" s="9">
        <v>0.32836869922318601</v>
      </c>
      <c r="I7674" s="9">
        <v>0.34686834424984397</v>
      </c>
      <c r="J7674" s="9">
        <v>0.14618922317815999</v>
      </c>
      <c r="K7674" s="9">
        <v>0.40799999999999997</v>
      </c>
      <c r="L7674" s="9">
        <v>0.40799999999999997</v>
      </c>
      <c r="N7674" s="32">
        <f>IF('System Design'!$F$8=1,'Hourly Demand and Generation'!G7674*'System Design'!$F$21,IF('System Design'!$F$8=2,'Hourly Demand and Generation'!H7674*'System Design'!$F$21,IF('System Design'!$F$8=3,'Hourly Demand and Generation'!I7674*'System Design'!$F$21)))</f>
        <v>173.43417212492199</v>
      </c>
      <c r="O7674" s="32">
        <f>IF('System Design'!$F$8=1,'Hourly Demand and Generation'!J7674*'System Design'!$F$22,IF('System Design'!$F$8=2,'Hourly Demand and Generation'!K7674*'System Design'!$F$22,IF('System Design'!$F$8=3,'Hourly Demand and Generation'!L7674*'System Design'!$F$22)))</f>
        <v>1019.9999999999999</v>
      </c>
      <c r="Q7674" s="32">
        <f t="shared" si="1706"/>
        <v>0</v>
      </c>
      <c r="R7674" s="32">
        <f t="shared" si="1709"/>
        <v>5400</v>
      </c>
      <c r="S7674" s="32">
        <f t="shared" si="1710"/>
        <v>0</v>
      </c>
      <c r="T7674" s="32">
        <f t="shared" si="1711"/>
        <v>21600</v>
      </c>
      <c r="U7674" s="32">
        <f t="shared" si="1712"/>
        <v>0</v>
      </c>
      <c r="V7674" s="32">
        <f t="shared" si="1707"/>
        <v>725.43417212492182</v>
      </c>
      <c r="W7674" s="32">
        <f t="shared" si="1713"/>
        <v>725.43417212492182</v>
      </c>
      <c r="X7674" s="32">
        <f t="shared" si="1714"/>
        <v>725.43417212492182</v>
      </c>
    </row>
    <row r="7675" spans="1:24" x14ac:dyDescent="0.25">
      <c r="A7675" s="2"/>
      <c r="B7675" s="2" t="s">
        <v>12</v>
      </c>
      <c r="C7675" s="2">
        <f t="shared" si="1717"/>
        <v>320</v>
      </c>
      <c r="D7675" s="2">
        <f t="shared" si="1718"/>
        <v>15</v>
      </c>
      <c r="E7675" s="2">
        <f t="shared" si="1708"/>
        <v>7671</v>
      </c>
      <c r="F7675" s="11">
        <v>497.25</v>
      </c>
      <c r="G7675" s="9">
        <v>0.231245562833229</v>
      </c>
      <c r="H7675" s="9">
        <v>0.24974520785988799</v>
      </c>
      <c r="I7675" s="9">
        <v>0.26824485288654598</v>
      </c>
      <c r="J7675" s="9">
        <v>0.154788589247463</v>
      </c>
      <c r="K7675" s="9">
        <v>0.432</v>
      </c>
      <c r="L7675" s="9">
        <v>0.432</v>
      </c>
      <c r="N7675" s="32">
        <f>IF('System Design'!$F$8=1,'Hourly Demand and Generation'!G7675*'System Design'!$F$21,IF('System Design'!$F$8=2,'Hourly Demand and Generation'!H7675*'System Design'!$F$21,IF('System Design'!$F$8=3,'Hourly Demand and Generation'!I7675*'System Design'!$F$21)))</f>
        <v>134.12242644327299</v>
      </c>
      <c r="O7675" s="32">
        <f>IF('System Design'!$F$8=1,'Hourly Demand and Generation'!J7675*'System Design'!$F$22,IF('System Design'!$F$8=2,'Hourly Demand and Generation'!K7675*'System Design'!$F$22,IF('System Design'!$F$8=3,'Hourly Demand and Generation'!L7675*'System Design'!$F$22)))</f>
        <v>1080</v>
      </c>
      <c r="Q7675" s="32">
        <f t="shared" si="1706"/>
        <v>0</v>
      </c>
      <c r="R7675" s="32">
        <f t="shared" si="1709"/>
        <v>5400</v>
      </c>
      <c r="S7675" s="32">
        <f t="shared" si="1710"/>
        <v>0</v>
      </c>
      <c r="T7675" s="32">
        <f t="shared" si="1711"/>
        <v>21600</v>
      </c>
      <c r="U7675" s="32">
        <f t="shared" si="1712"/>
        <v>0</v>
      </c>
      <c r="V7675" s="32">
        <f t="shared" si="1707"/>
        <v>716.87242644327307</v>
      </c>
      <c r="W7675" s="32">
        <f t="shared" si="1713"/>
        <v>716.87242644327307</v>
      </c>
      <c r="X7675" s="32">
        <f t="shared" si="1714"/>
        <v>716.87242644327307</v>
      </c>
    </row>
    <row r="7676" spans="1:24" x14ac:dyDescent="0.25">
      <c r="A7676" s="2"/>
      <c r="B7676" s="2" t="s">
        <v>12</v>
      </c>
      <c r="C7676" s="2">
        <f t="shared" si="1717"/>
        <v>320</v>
      </c>
      <c r="D7676" s="2">
        <f t="shared" si="1718"/>
        <v>16</v>
      </c>
      <c r="E7676" s="2">
        <f t="shared" si="1708"/>
        <v>7672</v>
      </c>
      <c r="F7676" s="11">
        <v>526.5</v>
      </c>
      <c r="G7676" s="9">
        <v>0.15262207146993101</v>
      </c>
      <c r="H7676" s="9">
        <v>0.17343417212492199</v>
      </c>
      <c r="I7676" s="9">
        <v>0.19424627277991299</v>
      </c>
      <c r="J7676" s="9">
        <v>0.154788589247463</v>
      </c>
      <c r="K7676" s="9">
        <v>0.432</v>
      </c>
      <c r="L7676" s="9">
        <v>0.432</v>
      </c>
      <c r="N7676" s="32">
        <f>IF('System Design'!$F$8=1,'Hourly Demand and Generation'!G7676*'System Design'!$F$21,IF('System Design'!$F$8=2,'Hourly Demand and Generation'!H7676*'System Design'!$F$21,IF('System Design'!$F$8=3,'Hourly Demand and Generation'!I7676*'System Design'!$F$21)))</f>
        <v>97.1231363899565</v>
      </c>
      <c r="O7676" s="32">
        <f>IF('System Design'!$F$8=1,'Hourly Demand and Generation'!J7676*'System Design'!$F$22,IF('System Design'!$F$8=2,'Hourly Demand and Generation'!K7676*'System Design'!$F$22,IF('System Design'!$F$8=3,'Hourly Demand and Generation'!L7676*'System Design'!$F$22)))</f>
        <v>1080</v>
      </c>
      <c r="Q7676" s="32">
        <f t="shared" si="1706"/>
        <v>0</v>
      </c>
      <c r="R7676" s="32">
        <f t="shared" si="1709"/>
        <v>5400</v>
      </c>
      <c r="S7676" s="32">
        <f t="shared" si="1710"/>
        <v>0</v>
      </c>
      <c r="T7676" s="32">
        <f t="shared" si="1711"/>
        <v>21600</v>
      </c>
      <c r="U7676" s="32">
        <f t="shared" si="1712"/>
        <v>0</v>
      </c>
      <c r="V7676" s="32">
        <f t="shared" si="1707"/>
        <v>650.62313638995647</v>
      </c>
      <c r="W7676" s="32">
        <f t="shared" si="1713"/>
        <v>650.62313638995647</v>
      </c>
      <c r="X7676" s="32">
        <f t="shared" si="1714"/>
        <v>650.62313638995647</v>
      </c>
    </row>
    <row r="7677" spans="1:24" x14ac:dyDescent="0.25">
      <c r="A7677" s="2"/>
      <c r="B7677" s="2" t="s">
        <v>12</v>
      </c>
      <c r="C7677" s="2">
        <f t="shared" si="1717"/>
        <v>320</v>
      </c>
      <c r="D7677" s="2">
        <f t="shared" si="1718"/>
        <v>17</v>
      </c>
      <c r="E7677" s="2">
        <f t="shared" si="1708"/>
        <v>7673</v>
      </c>
      <c r="F7677" s="11">
        <v>555.75</v>
      </c>
      <c r="G7677" s="9">
        <v>7.8623491363298006E-2</v>
      </c>
      <c r="H7677" s="9">
        <v>9.7123136389956399E-2</v>
      </c>
      <c r="I7677" s="9">
        <v>0.115622781416615</v>
      </c>
      <c r="J7677" s="9">
        <v>0.17198732138607001</v>
      </c>
      <c r="K7677" s="9">
        <v>0.48</v>
      </c>
      <c r="L7677" s="9">
        <v>0.48</v>
      </c>
      <c r="N7677" s="32">
        <f>IF('System Design'!$F$8=1,'Hourly Demand and Generation'!G7677*'System Design'!$F$21,IF('System Design'!$F$8=2,'Hourly Demand and Generation'!H7677*'System Design'!$F$21,IF('System Design'!$F$8=3,'Hourly Demand and Generation'!I7677*'System Design'!$F$21)))</f>
        <v>57.811390708307499</v>
      </c>
      <c r="O7677" s="32">
        <f>IF('System Design'!$F$8=1,'Hourly Demand and Generation'!J7677*'System Design'!$F$22,IF('System Design'!$F$8=2,'Hourly Demand and Generation'!K7677*'System Design'!$F$22,IF('System Design'!$F$8=3,'Hourly Demand and Generation'!L7677*'System Design'!$F$22)))</f>
        <v>1200</v>
      </c>
      <c r="Q7677" s="32">
        <f t="shared" si="1706"/>
        <v>0</v>
      </c>
      <c r="R7677" s="32">
        <f t="shared" si="1709"/>
        <v>5400</v>
      </c>
      <c r="S7677" s="32">
        <f t="shared" si="1710"/>
        <v>0</v>
      </c>
      <c r="T7677" s="32">
        <f t="shared" si="1711"/>
        <v>21600</v>
      </c>
      <c r="U7677" s="32">
        <f t="shared" si="1712"/>
        <v>0</v>
      </c>
      <c r="V7677" s="32">
        <f t="shared" si="1707"/>
        <v>702.0613907083075</v>
      </c>
      <c r="W7677" s="32">
        <f t="shared" si="1713"/>
        <v>702.0613907083075</v>
      </c>
      <c r="X7677" s="32">
        <f t="shared" si="1714"/>
        <v>702.0613907083075</v>
      </c>
    </row>
    <row r="7678" spans="1:24" x14ac:dyDescent="0.25">
      <c r="A7678" s="2"/>
      <c r="B7678" s="2" t="s">
        <v>12</v>
      </c>
      <c r="C7678" s="2">
        <f t="shared" si="1717"/>
        <v>320</v>
      </c>
      <c r="D7678" s="2">
        <f t="shared" si="1718"/>
        <v>18</v>
      </c>
      <c r="E7678" s="2">
        <f t="shared" si="1708"/>
        <v>7674</v>
      </c>
      <c r="F7678" s="11">
        <v>585</v>
      </c>
      <c r="G7678" s="9">
        <v>3.6999290053316702E-2</v>
      </c>
      <c r="H7678" s="9">
        <v>5.7811390708307403E-2</v>
      </c>
      <c r="I7678" s="9">
        <v>7.8623491363298006E-2</v>
      </c>
      <c r="J7678" s="9">
        <v>0.163387955316767</v>
      </c>
      <c r="K7678" s="9">
        <v>0.45600000000000002</v>
      </c>
      <c r="L7678" s="9">
        <v>0.45600000000000002</v>
      </c>
      <c r="N7678" s="32">
        <f>IF('System Design'!$F$8=1,'Hourly Demand and Generation'!G7678*'System Design'!$F$21,IF('System Design'!$F$8=2,'Hourly Demand and Generation'!H7678*'System Design'!$F$21,IF('System Design'!$F$8=3,'Hourly Demand and Generation'!I7678*'System Design'!$F$21)))</f>
        <v>39.311745681649001</v>
      </c>
      <c r="O7678" s="32">
        <f>IF('System Design'!$F$8=1,'Hourly Demand and Generation'!J7678*'System Design'!$F$22,IF('System Design'!$F$8=2,'Hourly Demand and Generation'!K7678*'System Design'!$F$22,IF('System Design'!$F$8=3,'Hourly Demand and Generation'!L7678*'System Design'!$F$22)))</f>
        <v>1140</v>
      </c>
      <c r="Q7678" s="32">
        <f t="shared" si="1706"/>
        <v>0</v>
      </c>
      <c r="R7678" s="32">
        <f t="shared" si="1709"/>
        <v>5400</v>
      </c>
      <c r="S7678" s="32">
        <f t="shared" si="1710"/>
        <v>0</v>
      </c>
      <c r="T7678" s="32">
        <f t="shared" si="1711"/>
        <v>21600</v>
      </c>
      <c r="U7678" s="32">
        <f t="shared" si="1712"/>
        <v>0</v>
      </c>
      <c r="V7678" s="32">
        <f t="shared" si="1707"/>
        <v>594.31174568164897</v>
      </c>
      <c r="W7678" s="32">
        <f t="shared" si="1713"/>
        <v>594.31174568164897</v>
      </c>
      <c r="X7678" s="32">
        <f t="shared" si="1714"/>
        <v>594.31174568164897</v>
      </c>
    </row>
    <row r="7679" spans="1:24" x14ac:dyDescent="0.25">
      <c r="A7679" s="2"/>
      <c r="B7679" s="2" t="s">
        <v>12</v>
      </c>
      <c r="C7679" s="2">
        <f t="shared" si="1717"/>
        <v>320</v>
      </c>
      <c r="D7679" s="2">
        <f t="shared" si="1718"/>
        <v>19</v>
      </c>
      <c r="E7679" s="2">
        <f t="shared" si="1708"/>
        <v>7675</v>
      </c>
      <c r="F7679" s="11">
        <v>567.45000000000005</v>
      </c>
      <c r="G7679" s="9">
        <v>0</v>
      </c>
      <c r="H7679" s="9">
        <v>1.84996450266584E-2</v>
      </c>
      <c r="I7679" s="9">
        <v>3.6999290053316702E-2</v>
      </c>
      <c r="J7679" s="9">
        <v>0.154788589247463</v>
      </c>
      <c r="K7679" s="9">
        <v>0.432</v>
      </c>
      <c r="L7679" s="9">
        <v>0.432</v>
      </c>
      <c r="N7679" s="32">
        <f>IF('System Design'!$F$8=1,'Hourly Demand and Generation'!G7679*'System Design'!$F$21,IF('System Design'!$F$8=2,'Hourly Demand and Generation'!H7679*'System Design'!$F$21,IF('System Design'!$F$8=3,'Hourly Demand and Generation'!I7679*'System Design'!$F$21)))</f>
        <v>18.499645026658349</v>
      </c>
      <c r="O7679" s="32">
        <f>IF('System Design'!$F$8=1,'Hourly Demand and Generation'!J7679*'System Design'!$F$22,IF('System Design'!$F$8=2,'Hourly Demand and Generation'!K7679*'System Design'!$F$22,IF('System Design'!$F$8=3,'Hourly Demand and Generation'!L7679*'System Design'!$F$22)))</f>
        <v>1080</v>
      </c>
      <c r="Q7679" s="32">
        <f t="shared" si="1706"/>
        <v>0</v>
      </c>
      <c r="R7679" s="32">
        <f t="shared" si="1709"/>
        <v>5400</v>
      </c>
      <c r="S7679" s="32">
        <f t="shared" si="1710"/>
        <v>0</v>
      </c>
      <c r="T7679" s="32">
        <f t="shared" si="1711"/>
        <v>21600</v>
      </c>
      <c r="U7679" s="32">
        <f t="shared" si="1712"/>
        <v>0</v>
      </c>
      <c r="V7679" s="32">
        <f t="shared" si="1707"/>
        <v>531.04964502665825</v>
      </c>
      <c r="W7679" s="32">
        <f t="shared" si="1713"/>
        <v>531.04964502665825</v>
      </c>
      <c r="X7679" s="32">
        <f t="shared" si="1714"/>
        <v>531.04964502665825</v>
      </c>
    </row>
    <row r="7680" spans="1:24" x14ac:dyDescent="0.25">
      <c r="A7680" s="2"/>
      <c r="B7680" s="2" t="s">
        <v>12</v>
      </c>
      <c r="C7680" s="2">
        <f t="shared" si="1717"/>
        <v>320</v>
      </c>
      <c r="D7680" s="2">
        <f t="shared" si="1718"/>
        <v>20</v>
      </c>
      <c r="E7680" s="2">
        <f t="shared" si="1708"/>
        <v>7676</v>
      </c>
      <c r="F7680" s="11">
        <v>555.75</v>
      </c>
      <c r="G7680" s="9">
        <v>0</v>
      </c>
      <c r="H7680" s="9">
        <v>0</v>
      </c>
      <c r="I7680" s="9">
        <v>0</v>
      </c>
      <c r="J7680" s="9">
        <v>0.154788589247463</v>
      </c>
      <c r="K7680" s="9">
        <v>0.432</v>
      </c>
      <c r="L7680" s="9">
        <v>0.432</v>
      </c>
      <c r="N7680" s="32">
        <f>IF('System Design'!$F$8=1,'Hourly Demand and Generation'!G7680*'System Design'!$F$21,IF('System Design'!$F$8=2,'Hourly Demand and Generation'!H7680*'System Design'!$F$21,IF('System Design'!$F$8=3,'Hourly Demand and Generation'!I7680*'System Design'!$F$21)))</f>
        <v>0</v>
      </c>
      <c r="O7680" s="32">
        <f>IF('System Design'!$F$8=1,'Hourly Demand and Generation'!J7680*'System Design'!$F$22,IF('System Design'!$F$8=2,'Hourly Demand and Generation'!K7680*'System Design'!$F$22,IF('System Design'!$F$8=3,'Hourly Demand and Generation'!L7680*'System Design'!$F$22)))</f>
        <v>1080</v>
      </c>
      <c r="Q7680" s="32">
        <f t="shared" si="1706"/>
        <v>0</v>
      </c>
      <c r="R7680" s="32">
        <f t="shared" si="1709"/>
        <v>5400</v>
      </c>
      <c r="S7680" s="32">
        <f t="shared" si="1710"/>
        <v>0</v>
      </c>
      <c r="T7680" s="32">
        <f t="shared" si="1711"/>
        <v>21600</v>
      </c>
      <c r="U7680" s="32">
        <f t="shared" si="1712"/>
        <v>0</v>
      </c>
      <c r="V7680" s="32">
        <f t="shared" si="1707"/>
        <v>524.25</v>
      </c>
      <c r="W7680" s="32">
        <f t="shared" si="1713"/>
        <v>524.25</v>
      </c>
      <c r="X7680" s="32">
        <f t="shared" si="1714"/>
        <v>524.25</v>
      </c>
    </row>
    <row r="7681" spans="1:24" x14ac:dyDescent="0.25">
      <c r="A7681" s="2"/>
      <c r="B7681" s="2" t="s">
        <v>12</v>
      </c>
      <c r="C7681" s="2">
        <f t="shared" si="1717"/>
        <v>320</v>
      </c>
      <c r="D7681" s="2">
        <f t="shared" si="1718"/>
        <v>21</v>
      </c>
      <c r="E7681" s="2">
        <f t="shared" si="1708"/>
        <v>7677</v>
      </c>
      <c r="F7681" s="11">
        <v>526.5</v>
      </c>
      <c r="G7681" s="9">
        <v>0</v>
      </c>
      <c r="H7681" s="9">
        <v>0</v>
      </c>
      <c r="I7681" s="9">
        <v>0</v>
      </c>
      <c r="J7681" s="9">
        <v>0.154788589247463</v>
      </c>
      <c r="K7681" s="9">
        <v>0.432</v>
      </c>
      <c r="L7681" s="9">
        <v>0.432</v>
      </c>
      <c r="N7681" s="32">
        <f>IF('System Design'!$F$8=1,'Hourly Demand and Generation'!G7681*'System Design'!$F$21,IF('System Design'!$F$8=2,'Hourly Demand and Generation'!H7681*'System Design'!$F$21,IF('System Design'!$F$8=3,'Hourly Demand and Generation'!I7681*'System Design'!$F$21)))</f>
        <v>0</v>
      </c>
      <c r="O7681" s="32">
        <f>IF('System Design'!$F$8=1,'Hourly Demand and Generation'!J7681*'System Design'!$F$22,IF('System Design'!$F$8=2,'Hourly Demand and Generation'!K7681*'System Design'!$F$22,IF('System Design'!$F$8=3,'Hourly Demand and Generation'!L7681*'System Design'!$F$22)))</f>
        <v>1080</v>
      </c>
      <c r="Q7681" s="32">
        <f t="shared" si="1706"/>
        <v>0</v>
      </c>
      <c r="R7681" s="32">
        <f t="shared" si="1709"/>
        <v>5400</v>
      </c>
      <c r="S7681" s="32">
        <f t="shared" si="1710"/>
        <v>0</v>
      </c>
      <c r="T7681" s="32">
        <f t="shared" si="1711"/>
        <v>21600</v>
      </c>
      <c r="U7681" s="32">
        <f t="shared" si="1712"/>
        <v>0</v>
      </c>
      <c r="V7681" s="32">
        <f t="shared" si="1707"/>
        <v>553.5</v>
      </c>
      <c r="W7681" s="32">
        <f t="shared" si="1713"/>
        <v>553.5</v>
      </c>
      <c r="X7681" s="32">
        <f t="shared" si="1714"/>
        <v>553.5</v>
      </c>
    </row>
    <row r="7682" spans="1:24" x14ac:dyDescent="0.25">
      <c r="A7682" s="2"/>
      <c r="B7682" s="2" t="s">
        <v>12</v>
      </c>
      <c r="C7682" s="2">
        <f t="shared" si="1717"/>
        <v>320</v>
      </c>
      <c r="D7682" s="2">
        <f t="shared" si="1718"/>
        <v>22</v>
      </c>
      <c r="E7682" s="2">
        <f t="shared" si="1708"/>
        <v>7678</v>
      </c>
      <c r="F7682" s="11">
        <v>497.25</v>
      </c>
      <c r="G7682" s="9">
        <v>0</v>
      </c>
      <c r="H7682" s="9">
        <v>0</v>
      </c>
      <c r="I7682" s="9">
        <v>0</v>
      </c>
      <c r="J7682" s="9">
        <v>0.163387955316767</v>
      </c>
      <c r="K7682" s="9">
        <v>0.45600000000000002</v>
      </c>
      <c r="L7682" s="9">
        <v>0.45600000000000002</v>
      </c>
      <c r="N7682" s="32">
        <f>IF('System Design'!$F$8=1,'Hourly Demand and Generation'!G7682*'System Design'!$F$21,IF('System Design'!$F$8=2,'Hourly Demand and Generation'!H7682*'System Design'!$F$21,IF('System Design'!$F$8=3,'Hourly Demand and Generation'!I7682*'System Design'!$F$21)))</f>
        <v>0</v>
      </c>
      <c r="O7682" s="32">
        <f>IF('System Design'!$F$8=1,'Hourly Demand and Generation'!J7682*'System Design'!$F$22,IF('System Design'!$F$8=2,'Hourly Demand and Generation'!K7682*'System Design'!$F$22,IF('System Design'!$F$8=3,'Hourly Demand and Generation'!L7682*'System Design'!$F$22)))</f>
        <v>1140</v>
      </c>
      <c r="Q7682" s="32">
        <f t="shared" si="1706"/>
        <v>0</v>
      </c>
      <c r="R7682" s="32">
        <f t="shared" si="1709"/>
        <v>5400</v>
      </c>
      <c r="S7682" s="32">
        <f t="shared" si="1710"/>
        <v>0</v>
      </c>
      <c r="T7682" s="32">
        <f t="shared" si="1711"/>
        <v>21600</v>
      </c>
      <c r="U7682" s="32">
        <f t="shared" si="1712"/>
        <v>0</v>
      </c>
      <c r="V7682" s="32">
        <f t="shared" si="1707"/>
        <v>642.75</v>
      </c>
      <c r="W7682" s="32">
        <f t="shared" si="1713"/>
        <v>642.75</v>
      </c>
      <c r="X7682" s="32">
        <f t="shared" si="1714"/>
        <v>642.75</v>
      </c>
    </row>
    <row r="7683" spans="1:24" x14ac:dyDescent="0.25">
      <c r="A7683" s="2"/>
      <c r="B7683" s="2" t="s">
        <v>12</v>
      </c>
      <c r="C7683" s="2">
        <f t="shared" si="1717"/>
        <v>320</v>
      </c>
      <c r="D7683" s="2">
        <f t="shared" si="1718"/>
        <v>23</v>
      </c>
      <c r="E7683" s="2">
        <f t="shared" si="1708"/>
        <v>7679</v>
      </c>
      <c r="F7683" s="11">
        <v>468</v>
      </c>
      <c r="G7683" s="9">
        <v>0</v>
      </c>
      <c r="H7683" s="9">
        <v>0</v>
      </c>
      <c r="I7683" s="9">
        <v>0</v>
      </c>
      <c r="J7683" s="9">
        <v>0.13758985710885599</v>
      </c>
      <c r="K7683" s="9">
        <v>0.38400000000000001</v>
      </c>
      <c r="L7683" s="9">
        <v>0.38400000000000001</v>
      </c>
      <c r="N7683" s="32">
        <f>IF('System Design'!$F$8=1,'Hourly Demand and Generation'!G7683*'System Design'!$F$21,IF('System Design'!$F$8=2,'Hourly Demand and Generation'!H7683*'System Design'!$F$21,IF('System Design'!$F$8=3,'Hourly Demand and Generation'!I7683*'System Design'!$F$21)))</f>
        <v>0</v>
      </c>
      <c r="O7683" s="32">
        <f>IF('System Design'!$F$8=1,'Hourly Demand and Generation'!J7683*'System Design'!$F$22,IF('System Design'!$F$8=2,'Hourly Demand and Generation'!K7683*'System Design'!$F$22,IF('System Design'!$F$8=3,'Hourly Demand and Generation'!L7683*'System Design'!$F$22)))</f>
        <v>960</v>
      </c>
      <c r="Q7683" s="32">
        <f t="shared" si="1706"/>
        <v>0</v>
      </c>
      <c r="R7683" s="32">
        <f t="shared" si="1709"/>
        <v>5400</v>
      </c>
      <c r="S7683" s="32">
        <f t="shared" si="1710"/>
        <v>0</v>
      </c>
      <c r="T7683" s="32">
        <f t="shared" si="1711"/>
        <v>21600</v>
      </c>
      <c r="U7683" s="32">
        <f t="shared" si="1712"/>
        <v>0</v>
      </c>
      <c r="V7683" s="32">
        <f t="shared" si="1707"/>
        <v>492</v>
      </c>
      <c r="W7683" s="32">
        <f t="shared" si="1713"/>
        <v>492</v>
      </c>
      <c r="X7683" s="32">
        <f t="shared" si="1714"/>
        <v>492</v>
      </c>
    </row>
    <row r="7684" spans="1:24" x14ac:dyDescent="0.25">
      <c r="A7684" s="2"/>
      <c r="B7684" s="2" t="s">
        <v>12</v>
      </c>
      <c r="C7684" s="2">
        <f t="shared" si="1717"/>
        <v>320</v>
      </c>
      <c r="D7684" s="2">
        <f t="shared" si="1718"/>
        <v>24</v>
      </c>
      <c r="E7684" s="2">
        <f t="shared" si="1708"/>
        <v>7680</v>
      </c>
      <c r="F7684" s="11">
        <v>409.5</v>
      </c>
      <c r="G7684" s="9">
        <v>0</v>
      </c>
      <c r="H7684" s="9">
        <v>0</v>
      </c>
      <c r="I7684" s="9">
        <v>0</v>
      </c>
      <c r="J7684" s="9">
        <v>0.13758985710885599</v>
      </c>
      <c r="K7684" s="9">
        <v>0.38400000000000001</v>
      </c>
      <c r="L7684" s="9">
        <v>0.38400000000000001</v>
      </c>
      <c r="N7684" s="32">
        <f>IF('System Design'!$F$8=1,'Hourly Demand and Generation'!G7684*'System Design'!$F$21,IF('System Design'!$F$8=2,'Hourly Demand and Generation'!H7684*'System Design'!$F$21,IF('System Design'!$F$8=3,'Hourly Demand and Generation'!I7684*'System Design'!$F$21)))</f>
        <v>0</v>
      </c>
      <c r="O7684" s="32">
        <f>IF('System Design'!$F$8=1,'Hourly Demand and Generation'!J7684*'System Design'!$F$22,IF('System Design'!$F$8=2,'Hourly Demand and Generation'!K7684*'System Design'!$F$22,IF('System Design'!$F$8=3,'Hourly Demand and Generation'!L7684*'System Design'!$F$22)))</f>
        <v>960</v>
      </c>
      <c r="Q7684" s="32">
        <f t="shared" si="1706"/>
        <v>0</v>
      </c>
      <c r="R7684" s="32">
        <f t="shared" si="1709"/>
        <v>5400</v>
      </c>
      <c r="S7684" s="32">
        <f t="shared" si="1710"/>
        <v>0</v>
      </c>
      <c r="T7684" s="32">
        <f t="shared" si="1711"/>
        <v>21600</v>
      </c>
      <c r="U7684" s="32">
        <f t="shared" si="1712"/>
        <v>0</v>
      </c>
      <c r="V7684" s="32">
        <f t="shared" si="1707"/>
        <v>550.5</v>
      </c>
      <c r="W7684" s="32">
        <f t="shared" si="1713"/>
        <v>550.5</v>
      </c>
      <c r="X7684" s="32">
        <f t="shared" si="1714"/>
        <v>550.5</v>
      </c>
    </row>
    <row r="7685" spans="1:24" x14ac:dyDescent="0.25">
      <c r="A7685" s="2"/>
      <c r="B7685" s="2" t="s">
        <v>12</v>
      </c>
      <c r="C7685" s="2">
        <f>C7684+1</f>
        <v>321</v>
      </c>
      <c r="D7685" s="2">
        <v>1</v>
      </c>
      <c r="E7685" s="2">
        <f t="shared" si="1708"/>
        <v>7681</v>
      </c>
      <c r="F7685" s="11">
        <v>351</v>
      </c>
      <c r="G7685" s="9">
        <v>0</v>
      </c>
      <c r="H7685" s="9">
        <v>0</v>
      </c>
      <c r="I7685" s="9">
        <v>0</v>
      </c>
      <c r="J7685" s="9">
        <v>0.37769262988970498</v>
      </c>
      <c r="K7685" s="9">
        <v>0.37769262988970498</v>
      </c>
      <c r="L7685" s="9">
        <v>0.37769262988970498</v>
      </c>
      <c r="N7685" s="32">
        <f>IF('System Design'!$F$8=1,'Hourly Demand and Generation'!G7685*'System Design'!$F$21,IF('System Design'!$F$8=2,'Hourly Demand and Generation'!H7685*'System Design'!$F$21,IF('System Design'!$F$8=3,'Hourly Demand and Generation'!I7685*'System Design'!$F$21)))</f>
        <v>0</v>
      </c>
      <c r="O7685" s="32">
        <f>IF('System Design'!$F$8=1,'Hourly Demand and Generation'!J7685*'System Design'!$F$22,IF('System Design'!$F$8=2,'Hourly Demand and Generation'!K7685*'System Design'!$F$22,IF('System Design'!$F$8=3,'Hourly Demand and Generation'!L7685*'System Design'!$F$22)))</f>
        <v>944.23157472426249</v>
      </c>
      <c r="Q7685" s="32">
        <f t="shared" si="1706"/>
        <v>0</v>
      </c>
      <c r="R7685" s="32">
        <f t="shared" si="1709"/>
        <v>5400</v>
      </c>
      <c r="S7685" s="32">
        <f t="shared" si="1710"/>
        <v>0</v>
      </c>
      <c r="T7685" s="32">
        <f t="shared" si="1711"/>
        <v>21600</v>
      </c>
      <c r="U7685" s="32">
        <f t="shared" si="1712"/>
        <v>0</v>
      </c>
      <c r="V7685" s="32">
        <f t="shared" si="1707"/>
        <v>593.23157472426249</v>
      </c>
      <c r="W7685" s="32">
        <f t="shared" si="1713"/>
        <v>593.23157472426249</v>
      </c>
      <c r="X7685" s="32">
        <f t="shared" si="1714"/>
        <v>593.23157472426249</v>
      </c>
    </row>
    <row r="7686" spans="1:24" x14ac:dyDescent="0.25">
      <c r="A7686" s="2"/>
      <c r="B7686" s="2" t="s">
        <v>12</v>
      </c>
      <c r="C7686" s="2">
        <f>C7685</f>
        <v>321</v>
      </c>
      <c r="D7686" s="2">
        <f>D7685+1</f>
        <v>2</v>
      </c>
      <c r="E7686" s="2">
        <f t="shared" si="1708"/>
        <v>7682</v>
      </c>
      <c r="F7686" s="11">
        <v>321.75</v>
      </c>
      <c r="G7686" s="9">
        <v>0</v>
      </c>
      <c r="H7686" s="9">
        <v>0</v>
      </c>
      <c r="I7686" s="9">
        <v>0</v>
      </c>
      <c r="J7686" s="9">
        <v>0.33992336690073399</v>
      </c>
      <c r="K7686" s="9">
        <v>0.33992336690073399</v>
      </c>
      <c r="L7686" s="9">
        <v>0.33992336690073399</v>
      </c>
      <c r="N7686" s="32">
        <f>IF('System Design'!$F$8=1,'Hourly Demand and Generation'!G7686*'System Design'!$F$21,IF('System Design'!$F$8=2,'Hourly Demand and Generation'!H7686*'System Design'!$F$21,IF('System Design'!$F$8=3,'Hourly Demand and Generation'!I7686*'System Design'!$F$21)))</f>
        <v>0</v>
      </c>
      <c r="O7686" s="32">
        <f>IF('System Design'!$F$8=1,'Hourly Demand and Generation'!J7686*'System Design'!$F$22,IF('System Design'!$F$8=2,'Hourly Demand and Generation'!K7686*'System Design'!$F$22,IF('System Design'!$F$8=3,'Hourly Demand and Generation'!L7686*'System Design'!$F$22)))</f>
        <v>849.80841725183495</v>
      </c>
      <c r="Q7686" s="32">
        <f t="shared" ref="Q7686:Q7749" si="1719">IF(F7686-N7686-O7686&gt;0,F7686-N7686-O7686,0)</f>
        <v>0</v>
      </c>
      <c r="R7686" s="32">
        <f t="shared" si="1709"/>
        <v>5400</v>
      </c>
      <c r="S7686" s="32">
        <f t="shared" si="1710"/>
        <v>0</v>
      </c>
      <c r="T7686" s="32">
        <f t="shared" si="1711"/>
        <v>21600</v>
      </c>
      <c r="U7686" s="32">
        <f t="shared" si="1712"/>
        <v>0</v>
      </c>
      <c r="V7686" s="32">
        <f t="shared" ref="V7686:V7749" si="1720">IF(F7686-N7686-O7686&lt;0,N7686+O7686-F7686,0)</f>
        <v>528.05841725183495</v>
      </c>
      <c r="W7686" s="32">
        <f t="shared" si="1713"/>
        <v>528.05841725183495</v>
      </c>
      <c r="X7686" s="32">
        <f t="shared" si="1714"/>
        <v>528.05841725183495</v>
      </c>
    </row>
    <row r="7687" spans="1:24" x14ac:dyDescent="0.25">
      <c r="A7687" s="2"/>
      <c r="B7687" s="2" t="s">
        <v>12</v>
      </c>
      <c r="C7687" s="2">
        <f t="shared" ref="C7687:C7708" si="1721">C7686</f>
        <v>321</v>
      </c>
      <c r="D7687" s="2">
        <f t="shared" ref="D7687:D7708" si="1722">D7686+1</f>
        <v>3</v>
      </c>
      <c r="E7687" s="2">
        <f t="shared" ref="E7687:E7750" si="1723">E7686+1</f>
        <v>7683</v>
      </c>
      <c r="F7687" s="11">
        <v>292.5</v>
      </c>
      <c r="G7687" s="9">
        <v>0</v>
      </c>
      <c r="H7687" s="9">
        <v>0</v>
      </c>
      <c r="I7687" s="9">
        <v>0</v>
      </c>
      <c r="J7687" s="9">
        <v>0.33992336690073399</v>
      </c>
      <c r="K7687" s="9">
        <v>0.33992336690073399</v>
      </c>
      <c r="L7687" s="9">
        <v>0.33992336690073399</v>
      </c>
      <c r="N7687" s="32">
        <f>IF('System Design'!$F$8=1,'Hourly Demand and Generation'!G7687*'System Design'!$F$21,IF('System Design'!$F$8=2,'Hourly Demand and Generation'!H7687*'System Design'!$F$21,IF('System Design'!$F$8=3,'Hourly Demand and Generation'!I7687*'System Design'!$F$21)))</f>
        <v>0</v>
      </c>
      <c r="O7687" s="32">
        <f>IF('System Design'!$F$8=1,'Hourly Demand and Generation'!J7687*'System Design'!$F$22,IF('System Design'!$F$8=2,'Hourly Demand and Generation'!K7687*'System Design'!$F$22,IF('System Design'!$F$8=3,'Hourly Demand and Generation'!L7687*'System Design'!$F$22)))</f>
        <v>849.80841725183495</v>
      </c>
      <c r="Q7687" s="32">
        <f t="shared" si="1719"/>
        <v>0</v>
      </c>
      <c r="R7687" s="32">
        <f t="shared" ref="R7687:R7750" si="1724">IF($Q7687&lt;R7686+$V7687,IF(R7686+$V7687-$Q7687&gt;5400,5400,R7686+$V7687-$Q7687),0)</f>
        <v>5400</v>
      </c>
      <c r="S7687" s="32">
        <f t="shared" ref="S7687:S7750" si="1725">IF(R7687&gt;0,0,$Q7687+$V7687-R7686)</f>
        <v>0</v>
      </c>
      <c r="T7687" s="32">
        <f t="shared" ref="T7687:T7750" si="1726">IF($Q7687&lt;T7686+$V7687,IF(T7686+$V7687-$Q7687&gt;21600,21600,T7686+$V7687-$Q7687),0)</f>
        <v>21600</v>
      </c>
      <c r="U7687" s="32">
        <f t="shared" ref="U7687:U7750" si="1727">IF(T7687&gt;0,0,$Q7687+$V7687-T7686)</f>
        <v>0</v>
      </c>
      <c r="V7687" s="32">
        <f t="shared" si="1720"/>
        <v>557.30841725183495</v>
      </c>
      <c r="W7687" s="32">
        <f t="shared" ref="W7687:W7750" si="1728">IF(R7687=5400,$V7687-(R7687-R7686),0)</f>
        <v>557.30841725183495</v>
      </c>
      <c r="X7687" s="32">
        <f t="shared" ref="X7687:X7750" si="1729">IF(T7687=21600,$V7687-(T7687-T7686),0)</f>
        <v>557.30841725183495</v>
      </c>
    </row>
    <row r="7688" spans="1:24" x14ac:dyDescent="0.25">
      <c r="A7688" s="2"/>
      <c r="B7688" s="2" t="s">
        <v>12</v>
      </c>
      <c r="C7688" s="2">
        <f t="shared" si="1721"/>
        <v>321</v>
      </c>
      <c r="D7688" s="2">
        <f t="shared" si="1722"/>
        <v>4</v>
      </c>
      <c r="E7688" s="2">
        <f t="shared" si="1723"/>
        <v>7684</v>
      </c>
      <c r="F7688" s="11">
        <v>351</v>
      </c>
      <c r="G7688" s="9">
        <v>0</v>
      </c>
      <c r="H7688" s="9">
        <v>0</v>
      </c>
      <c r="I7688" s="9">
        <v>0</v>
      </c>
      <c r="J7688" s="9">
        <v>0.37769262988970498</v>
      </c>
      <c r="K7688" s="9">
        <v>0.37769262988970498</v>
      </c>
      <c r="L7688" s="9">
        <v>0.37769262988970498</v>
      </c>
      <c r="N7688" s="32">
        <f>IF('System Design'!$F$8=1,'Hourly Demand and Generation'!G7688*'System Design'!$F$21,IF('System Design'!$F$8=2,'Hourly Demand and Generation'!H7688*'System Design'!$F$21,IF('System Design'!$F$8=3,'Hourly Demand and Generation'!I7688*'System Design'!$F$21)))</f>
        <v>0</v>
      </c>
      <c r="O7688" s="32">
        <f>IF('System Design'!$F$8=1,'Hourly Demand and Generation'!J7688*'System Design'!$F$22,IF('System Design'!$F$8=2,'Hourly Demand and Generation'!K7688*'System Design'!$F$22,IF('System Design'!$F$8=3,'Hourly Demand and Generation'!L7688*'System Design'!$F$22)))</f>
        <v>944.23157472426249</v>
      </c>
      <c r="Q7688" s="32">
        <f t="shared" si="1719"/>
        <v>0</v>
      </c>
      <c r="R7688" s="32">
        <f t="shared" si="1724"/>
        <v>5400</v>
      </c>
      <c r="S7688" s="32">
        <f t="shared" si="1725"/>
        <v>0</v>
      </c>
      <c r="T7688" s="32">
        <f t="shared" si="1726"/>
        <v>21600</v>
      </c>
      <c r="U7688" s="32">
        <f t="shared" si="1727"/>
        <v>0</v>
      </c>
      <c r="V7688" s="32">
        <f t="shared" si="1720"/>
        <v>593.23157472426249</v>
      </c>
      <c r="W7688" s="32">
        <f t="shared" si="1728"/>
        <v>593.23157472426249</v>
      </c>
      <c r="X7688" s="32">
        <f t="shared" si="1729"/>
        <v>593.23157472426249</v>
      </c>
    </row>
    <row r="7689" spans="1:24" x14ac:dyDescent="0.25">
      <c r="A7689" s="2"/>
      <c r="B7689" s="2" t="s">
        <v>12</v>
      </c>
      <c r="C7689" s="2">
        <f t="shared" si="1721"/>
        <v>321</v>
      </c>
      <c r="D7689" s="2">
        <f t="shared" si="1722"/>
        <v>5</v>
      </c>
      <c r="E7689" s="2">
        <f t="shared" si="1723"/>
        <v>7685</v>
      </c>
      <c r="F7689" s="11">
        <v>380.25</v>
      </c>
      <c r="G7689" s="9">
        <v>0</v>
      </c>
      <c r="H7689" s="9">
        <v>0.02</v>
      </c>
      <c r="I7689" s="9">
        <v>0.04</v>
      </c>
      <c r="J7689" s="9">
        <v>0.302154103911764</v>
      </c>
      <c r="K7689" s="9">
        <v>0.302154103911764</v>
      </c>
      <c r="L7689" s="9">
        <v>0.302154103911764</v>
      </c>
      <c r="N7689" s="32">
        <f>IF('System Design'!$F$8=1,'Hourly Demand and Generation'!G7689*'System Design'!$F$21,IF('System Design'!$F$8=2,'Hourly Demand and Generation'!H7689*'System Design'!$F$21,IF('System Design'!$F$8=3,'Hourly Demand and Generation'!I7689*'System Design'!$F$21)))</f>
        <v>20</v>
      </c>
      <c r="O7689" s="32">
        <f>IF('System Design'!$F$8=1,'Hourly Demand and Generation'!J7689*'System Design'!$F$22,IF('System Design'!$F$8=2,'Hourly Demand and Generation'!K7689*'System Design'!$F$22,IF('System Design'!$F$8=3,'Hourly Demand and Generation'!L7689*'System Design'!$F$22)))</f>
        <v>755.38525977941003</v>
      </c>
      <c r="Q7689" s="32">
        <f t="shared" si="1719"/>
        <v>0</v>
      </c>
      <c r="R7689" s="32">
        <f t="shared" si="1724"/>
        <v>5400</v>
      </c>
      <c r="S7689" s="32">
        <f t="shared" si="1725"/>
        <v>0</v>
      </c>
      <c r="T7689" s="32">
        <f t="shared" si="1726"/>
        <v>21600</v>
      </c>
      <c r="U7689" s="32">
        <f t="shared" si="1727"/>
        <v>0</v>
      </c>
      <c r="V7689" s="32">
        <f t="shared" si="1720"/>
        <v>395.13525977941003</v>
      </c>
      <c r="W7689" s="32">
        <f t="shared" si="1728"/>
        <v>395.13525977941003</v>
      </c>
      <c r="X7689" s="32">
        <f t="shared" si="1729"/>
        <v>395.13525977941003</v>
      </c>
    </row>
    <row r="7690" spans="1:24" x14ac:dyDescent="0.25">
      <c r="A7690" s="2"/>
      <c r="B7690" s="2" t="s">
        <v>12</v>
      </c>
      <c r="C7690" s="2">
        <f t="shared" si="1721"/>
        <v>321</v>
      </c>
      <c r="D7690" s="2">
        <f t="shared" si="1722"/>
        <v>6</v>
      </c>
      <c r="E7690" s="2">
        <f t="shared" si="1723"/>
        <v>7686</v>
      </c>
      <c r="F7690" s="11">
        <v>409.5</v>
      </c>
      <c r="G7690" s="9">
        <v>0.04</v>
      </c>
      <c r="H7690" s="9">
        <v>6.25E-2</v>
      </c>
      <c r="I7690" s="9">
        <v>8.5000000000000006E-2</v>
      </c>
      <c r="J7690" s="9">
        <v>0.302154103911764</v>
      </c>
      <c r="K7690" s="9">
        <v>0.302154103911764</v>
      </c>
      <c r="L7690" s="9">
        <v>0.302154103911764</v>
      </c>
      <c r="N7690" s="32">
        <f>IF('System Design'!$F$8=1,'Hourly Demand and Generation'!G7690*'System Design'!$F$21,IF('System Design'!$F$8=2,'Hourly Demand and Generation'!H7690*'System Design'!$F$21,IF('System Design'!$F$8=3,'Hourly Demand and Generation'!I7690*'System Design'!$F$21)))</f>
        <v>42.5</v>
      </c>
      <c r="O7690" s="32">
        <f>IF('System Design'!$F$8=1,'Hourly Demand and Generation'!J7690*'System Design'!$F$22,IF('System Design'!$F$8=2,'Hourly Demand and Generation'!K7690*'System Design'!$F$22,IF('System Design'!$F$8=3,'Hourly Demand and Generation'!L7690*'System Design'!$F$22)))</f>
        <v>755.38525977941003</v>
      </c>
      <c r="Q7690" s="32">
        <f t="shared" si="1719"/>
        <v>0</v>
      </c>
      <c r="R7690" s="32">
        <f t="shared" si="1724"/>
        <v>5400</v>
      </c>
      <c r="S7690" s="32">
        <f t="shared" si="1725"/>
        <v>0</v>
      </c>
      <c r="T7690" s="32">
        <f t="shared" si="1726"/>
        <v>21600</v>
      </c>
      <c r="U7690" s="32">
        <f t="shared" si="1727"/>
        <v>0</v>
      </c>
      <c r="V7690" s="32">
        <f t="shared" si="1720"/>
        <v>388.38525977941003</v>
      </c>
      <c r="W7690" s="32">
        <f t="shared" si="1728"/>
        <v>388.38525977941003</v>
      </c>
      <c r="X7690" s="32">
        <f t="shared" si="1729"/>
        <v>388.38525977941003</v>
      </c>
    </row>
    <row r="7691" spans="1:24" x14ac:dyDescent="0.25">
      <c r="A7691" s="2"/>
      <c r="B7691" s="2" t="s">
        <v>12</v>
      </c>
      <c r="C7691" s="2">
        <f t="shared" si="1721"/>
        <v>321</v>
      </c>
      <c r="D7691" s="2">
        <f t="shared" si="1722"/>
        <v>7</v>
      </c>
      <c r="E7691" s="2">
        <f t="shared" si="1723"/>
        <v>7687</v>
      </c>
      <c r="F7691" s="11">
        <v>438.75</v>
      </c>
      <c r="G7691" s="9">
        <v>8.5000000000000006E-2</v>
      </c>
      <c r="H7691" s="9">
        <v>0.105</v>
      </c>
      <c r="I7691" s="9">
        <v>0.125</v>
      </c>
      <c r="J7691" s="9">
        <v>0.33992336690073399</v>
      </c>
      <c r="K7691" s="9">
        <v>0.33992336690073399</v>
      </c>
      <c r="L7691" s="9">
        <v>0.33992336690073399</v>
      </c>
      <c r="N7691" s="32">
        <f>IF('System Design'!$F$8=1,'Hourly Demand and Generation'!G7691*'System Design'!$F$21,IF('System Design'!$F$8=2,'Hourly Demand and Generation'!H7691*'System Design'!$F$21,IF('System Design'!$F$8=3,'Hourly Demand and Generation'!I7691*'System Design'!$F$21)))</f>
        <v>62.5</v>
      </c>
      <c r="O7691" s="32">
        <f>IF('System Design'!$F$8=1,'Hourly Demand and Generation'!J7691*'System Design'!$F$22,IF('System Design'!$F$8=2,'Hourly Demand and Generation'!K7691*'System Design'!$F$22,IF('System Design'!$F$8=3,'Hourly Demand and Generation'!L7691*'System Design'!$F$22)))</f>
        <v>849.80841725183495</v>
      </c>
      <c r="Q7691" s="32">
        <f t="shared" si="1719"/>
        <v>0</v>
      </c>
      <c r="R7691" s="32">
        <f t="shared" si="1724"/>
        <v>5400</v>
      </c>
      <c r="S7691" s="32">
        <f t="shared" si="1725"/>
        <v>0</v>
      </c>
      <c r="T7691" s="32">
        <f t="shared" si="1726"/>
        <v>21600</v>
      </c>
      <c r="U7691" s="32">
        <f t="shared" si="1727"/>
        <v>0</v>
      </c>
      <c r="V7691" s="32">
        <f t="shared" si="1720"/>
        <v>473.55841725183495</v>
      </c>
      <c r="W7691" s="32">
        <f t="shared" si="1728"/>
        <v>473.55841725183495</v>
      </c>
      <c r="X7691" s="32">
        <f t="shared" si="1729"/>
        <v>473.55841725183495</v>
      </c>
    </row>
    <row r="7692" spans="1:24" x14ac:dyDescent="0.25">
      <c r="A7692" s="2"/>
      <c r="B7692" s="2" t="s">
        <v>12</v>
      </c>
      <c r="C7692" s="2">
        <f t="shared" si="1721"/>
        <v>321</v>
      </c>
      <c r="D7692" s="2">
        <f t="shared" si="1722"/>
        <v>8</v>
      </c>
      <c r="E7692" s="2">
        <f t="shared" si="1723"/>
        <v>7688</v>
      </c>
      <c r="F7692" s="11">
        <v>468</v>
      </c>
      <c r="G7692" s="9">
        <v>0.16500000000000001</v>
      </c>
      <c r="H7692" s="9">
        <v>0.1875</v>
      </c>
      <c r="I7692" s="9">
        <v>0.21</v>
      </c>
      <c r="J7692" s="9">
        <v>0.33992336690073399</v>
      </c>
      <c r="K7692" s="9">
        <v>0.33992336690073399</v>
      </c>
      <c r="L7692" s="9">
        <v>0.33992336690073399</v>
      </c>
      <c r="N7692" s="32">
        <f>IF('System Design'!$F$8=1,'Hourly Demand and Generation'!G7692*'System Design'!$F$21,IF('System Design'!$F$8=2,'Hourly Demand and Generation'!H7692*'System Design'!$F$21,IF('System Design'!$F$8=3,'Hourly Demand and Generation'!I7692*'System Design'!$F$21)))</f>
        <v>105</v>
      </c>
      <c r="O7692" s="32">
        <f>IF('System Design'!$F$8=1,'Hourly Demand and Generation'!J7692*'System Design'!$F$22,IF('System Design'!$F$8=2,'Hourly Demand and Generation'!K7692*'System Design'!$F$22,IF('System Design'!$F$8=3,'Hourly Demand and Generation'!L7692*'System Design'!$F$22)))</f>
        <v>849.80841725183495</v>
      </c>
      <c r="Q7692" s="32">
        <f t="shared" si="1719"/>
        <v>0</v>
      </c>
      <c r="R7692" s="32">
        <f t="shared" si="1724"/>
        <v>5400</v>
      </c>
      <c r="S7692" s="32">
        <f t="shared" si="1725"/>
        <v>0</v>
      </c>
      <c r="T7692" s="32">
        <f t="shared" si="1726"/>
        <v>21600</v>
      </c>
      <c r="U7692" s="32">
        <f t="shared" si="1727"/>
        <v>0</v>
      </c>
      <c r="V7692" s="32">
        <f t="shared" si="1720"/>
        <v>486.80841725183495</v>
      </c>
      <c r="W7692" s="32">
        <f t="shared" si="1728"/>
        <v>486.80841725183495</v>
      </c>
      <c r="X7692" s="32">
        <f t="shared" si="1729"/>
        <v>486.80841725183495</v>
      </c>
    </row>
    <row r="7693" spans="1:24" x14ac:dyDescent="0.25">
      <c r="A7693" s="2"/>
      <c r="B7693" s="2" t="s">
        <v>12</v>
      </c>
      <c r="C7693" s="2">
        <f t="shared" si="1721"/>
        <v>321</v>
      </c>
      <c r="D7693" s="2">
        <f t="shared" si="1722"/>
        <v>9</v>
      </c>
      <c r="E7693" s="2">
        <f t="shared" si="1723"/>
        <v>7689</v>
      </c>
      <c r="F7693" s="11">
        <v>468</v>
      </c>
      <c r="G7693" s="9">
        <v>0.25</v>
      </c>
      <c r="H7693" s="9">
        <v>0.27</v>
      </c>
      <c r="I7693" s="9">
        <v>0.28999999999999998</v>
      </c>
      <c r="J7693" s="9">
        <v>0.302154103911764</v>
      </c>
      <c r="K7693" s="9">
        <v>0.302154103911764</v>
      </c>
      <c r="L7693" s="9">
        <v>0.302154103911764</v>
      </c>
      <c r="N7693" s="32">
        <f>IF('System Design'!$F$8=1,'Hourly Demand and Generation'!G7693*'System Design'!$F$21,IF('System Design'!$F$8=2,'Hourly Demand and Generation'!H7693*'System Design'!$F$21,IF('System Design'!$F$8=3,'Hourly Demand and Generation'!I7693*'System Design'!$F$21)))</f>
        <v>145</v>
      </c>
      <c r="O7693" s="32">
        <f>IF('System Design'!$F$8=1,'Hourly Demand and Generation'!J7693*'System Design'!$F$22,IF('System Design'!$F$8=2,'Hourly Demand and Generation'!K7693*'System Design'!$F$22,IF('System Design'!$F$8=3,'Hourly Demand and Generation'!L7693*'System Design'!$F$22)))</f>
        <v>755.38525977941003</v>
      </c>
      <c r="Q7693" s="32">
        <f t="shared" si="1719"/>
        <v>0</v>
      </c>
      <c r="R7693" s="32">
        <f t="shared" si="1724"/>
        <v>5400</v>
      </c>
      <c r="S7693" s="32">
        <f t="shared" si="1725"/>
        <v>0</v>
      </c>
      <c r="T7693" s="32">
        <f t="shared" si="1726"/>
        <v>21600</v>
      </c>
      <c r="U7693" s="32">
        <f t="shared" si="1727"/>
        <v>0</v>
      </c>
      <c r="V7693" s="32">
        <f t="shared" si="1720"/>
        <v>432.38525977941003</v>
      </c>
      <c r="W7693" s="32">
        <f t="shared" si="1728"/>
        <v>432.38525977941003</v>
      </c>
      <c r="X7693" s="32">
        <f t="shared" si="1729"/>
        <v>432.38525977941003</v>
      </c>
    </row>
    <row r="7694" spans="1:24" x14ac:dyDescent="0.25">
      <c r="A7694" s="2"/>
      <c r="B7694" s="2" t="s">
        <v>12</v>
      </c>
      <c r="C7694" s="2">
        <f t="shared" si="1721"/>
        <v>321</v>
      </c>
      <c r="D7694" s="2">
        <f t="shared" si="1722"/>
        <v>10</v>
      </c>
      <c r="E7694" s="2">
        <f t="shared" si="1723"/>
        <v>7690</v>
      </c>
      <c r="F7694" s="11">
        <v>456.3</v>
      </c>
      <c r="G7694" s="9">
        <v>0.33500000000000002</v>
      </c>
      <c r="H7694" s="9">
        <v>0.35499999999999998</v>
      </c>
      <c r="I7694" s="9">
        <v>0.375</v>
      </c>
      <c r="J7694" s="9">
        <v>0.33992336690073399</v>
      </c>
      <c r="K7694" s="9">
        <v>0.33992336690073399</v>
      </c>
      <c r="L7694" s="9">
        <v>0.33992336690073399</v>
      </c>
      <c r="N7694" s="32">
        <f>IF('System Design'!$F$8=1,'Hourly Demand and Generation'!G7694*'System Design'!$F$21,IF('System Design'!$F$8=2,'Hourly Demand and Generation'!H7694*'System Design'!$F$21,IF('System Design'!$F$8=3,'Hourly Demand and Generation'!I7694*'System Design'!$F$21)))</f>
        <v>187.5</v>
      </c>
      <c r="O7694" s="32">
        <f>IF('System Design'!$F$8=1,'Hourly Demand and Generation'!J7694*'System Design'!$F$22,IF('System Design'!$F$8=2,'Hourly Demand and Generation'!K7694*'System Design'!$F$22,IF('System Design'!$F$8=3,'Hourly Demand and Generation'!L7694*'System Design'!$F$22)))</f>
        <v>849.80841725183495</v>
      </c>
      <c r="Q7694" s="32">
        <f t="shared" si="1719"/>
        <v>0</v>
      </c>
      <c r="R7694" s="32">
        <f t="shared" si="1724"/>
        <v>5400</v>
      </c>
      <c r="S7694" s="32">
        <f t="shared" si="1725"/>
        <v>0</v>
      </c>
      <c r="T7694" s="32">
        <f t="shared" si="1726"/>
        <v>21600</v>
      </c>
      <c r="U7694" s="32">
        <f t="shared" si="1727"/>
        <v>0</v>
      </c>
      <c r="V7694" s="32">
        <f t="shared" si="1720"/>
        <v>581.008417251835</v>
      </c>
      <c r="W7694" s="32">
        <f t="shared" si="1728"/>
        <v>581.008417251835</v>
      </c>
      <c r="X7694" s="32">
        <f t="shared" si="1729"/>
        <v>581.008417251835</v>
      </c>
    </row>
    <row r="7695" spans="1:24" x14ac:dyDescent="0.25">
      <c r="A7695" s="2"/>
      <c r="B7695" s="2" t="s">
        <v>12</v>
      </c>
      <c r="C7695" s="2">
        <f t="shared" si="1721"/>
        <v>321</v>
      </c>
      <c r="D7695" s="2">
        <f t="shared" si="1722"/>
        <v>11</v>
      </c>
      <c r="E7695" s="2">
        <f t="shared" si="1723"/>
        <v>7691</v>
      </c>
      <c r="F7695" s="11">
        <v>450.45</v>
      </c>
      <c r="G7695" s="9">
        <v>0.41499999999999998</v>
      </c>
      <c r="H7695" s="9">
        <v>0.4375</v>
      </c>
      <c r="I7695" s="9">
        <v>0.46</v>
      </c>
      <c r="J7695" s="9">
        <v>0.302154103911764</v>
      </c>
      <c r="K7695" s="9">
        <v>0.302154103911764</v>
      </c>
      <c r="L7695" s="9">
        <v>0.302154103911764</v>
      </c>
      <c r="N7695" s="32">
        <f>IF('System Design'!$F$8=1,'Hourly Demand and Generation'!G7695*'System Design'!$F$21,IF('System Design'!$F$8=2,'Hourly Demand and Generation'!H7695*'System Design'!$F$21,IF('System Design'!$F$8=3,'Hourly Demand and Generation'!I7695*'System Design'!$F$21)))</f>
        <v>230</v>
      </c>
      <c r="O7695" s="32">
        <f>IF('System Design'!$F$8=1,'Hourly Demand and Generation'!J7695*'System Design'!$F$22,IF('System Design'!$F$8=2,'Hourly Demand and Generation'!K7695*'System Design'!$F$22,IF('System Design'!$F$8=3,'Hourly Demand and Generation'!L7695*'System Design'!$F$22)))</f>
        <v>755.38525977941003</v>
      </c>
      <c r="Q7695" s="32">
        <f t="shared" si="1719"/>
        <v>0</v>
      </c>
      <c r="R7695" s="32">
        <f t="shared" si="1724"/>
        <v>5400</v>
      </c>
      <c r="S7695" s="32">
        <f t="shared" si="1725"/>
        <v>0</v>
      </c>
      <c r="T7695" s="32">
        <f t="shared" si="1726"/>
        <v>21600</v>
      </c>
      <c r="U7695" s="32">
        <f t="shared" si="1727"/>
        <v>0</v>
      </c>
      <c r="V7695" s="32">
        <f t="shared" si="1720"/>
        <v>534.93525977940999</v>
      </c>
      <c r="W7695" s="32">
        <f t="shared" si="1728"/>
        <v>534.93525977940999</v>
      </c>
      <c r="X7695" s="32">
        <f t="shared" si="1729"/>
        <v>534.93525977940999</v>
      </c>
    </row>
    <row r="7696" spans="1:24" x14ac:dyDescent="0.25">
      <c r="A7696" s="2"/>
      <c r="B7696" s="2" t="s">
        <v>12</v>
      </c>
      <c r="C7696" s="2">
        <f t="shared" si="1721"/>
        <v>321</v>
      </c>
      <c r="D7696" s="2">
        <f t="shared" si="1722"/>
        <v>12</v>
      </c>
      <c r="E7696" s="2">
        <f t="shared" si="1723"/>
        <v>7692</v>
      </c>
      <c r="F7696" s="11">
        <v>450.45</v>
      </c>
      <c r="G7696" s="9">
        <v>0.5</v>
      </c>
      <c r="H7696" s="9">
        <v>0.5</v>
      </c>
      <c r="I7696" s="9">
        <v>0.5</v>
      </c>
      <c r="J7696" s="9">
        <v>0.28326947241727801</v>
      </c>
      <c r="K7696" s="9">
        <v>0.28326947241727801</v>
      </c>
      <c r="L7696" s="9">
        <v>0.28326947241727801</v>
      </c>
      <c r="N7696" s="32">
        <f>IF('System Design'!$F$8=1,'Hourly Demand and Generation'!G7696*'System Design'!$F$21,IF('System Design'!$F$8=2,'Hourly Demand and Generation'!H7696*'System Design'!$F$21,IF('System Design'!$F$8=3,'Hourly Demand and Generation'!I7696*'System Design'!$F$21)))</f>
        <v>250</v>
      </c>
      <c r="O7696" s="32">
        <f>IF('System Design'!$F$8=1,'Hourly Demand and Generation'!J7696*'System Design'!$F$22,IF('System Design'!$F$8=2,'Hourly Demand and Generation'!K7696*'System Design'!$F$22,IF('System Design'!$F$8=3,'Hourly Demand and Generation'!L7696*'System Design'!$F$22)))</f>
        <v>708.17368104319507</v>
      </c>
      <c r="Q7696" s="32">
        <f t="shared" si="1719"/>
        <v>0</v>
      </c>
      <c r="R7696" s="32">
        <f t="shared" si="1724"/>
        <v>5400</v>
      </c>
      <c r="S7696" s="32">
        <f t="shared" si="1725"/>
        <v>0</v>
      </c>
      <c r="T7696" s="32">
        <f t="shared" si="1726"/>
        <v>21600</v>
      </c>
      <c r="U7696" s="32">
        <f t="shared" si="1727"/>
        <v>0</v>
      </c>
      <c r="V7696" s="32">
        <f t="shared" si="1720"/>
        <v>507.72368104319509</v>
      </c>
      <c r="W7696" s="32">
        <f t="shared" si="1728"/>
        <v>507.72368104319509</v>
      </c>
      <c r="X7696" s="32">
        <f t="shared" si="1729"/>
        <v>507.72368104319509</v>
      </c>
    </row>
    <row r="7697" spans="1:24" x14ac:dyDescent="0.25">
      <c r="A7697" s="2"/>
      <c r="B7697" s="2" t="s">
        <v>12</v>
      </c>
      <c r="C7697" s="2">
        <f t="shared" si="1721"/>
        <v>321</v>
      </c>
      <c r="D7697" s="2">
        <f t="shared" si="1722"/>
        <v>13</v>
      </c>
      <c r="E7697" s="2">
        <f t="shared" si="1723"/>
        <v>7693</v>
      </c>
      <c r="F7697" s="11">
        <v>468</v>
      </c>
      <c r="G7697" s="9">
        <v>0.41499999999999998</v>
      </c>
      <c r="H7697" s="9">
        <v>0.4375</v>
      </c>
      <c r="I7697" s="9">
        <v>0.46</v>
      </c>
      <c r="J7697" s="9">
        <v>0.302154103911764</v>
      </c>
      <c r="K7697" s="9">
        <v>0.302154103911764</v>
      </c>
      <c r="L7697" s="9">
        <v>0.302154103911764</v>
      </c>
      <c r="N7697" s="32">
        <f>IF('System Design'!$F$8=1,'Hourly Demand and Generation'!G7697*'System Design'!$F$21,IF('System Design'!$F$8=2,'Hourly Demand and Generation'!H7697*'System Design'!$F$21,IF('System Design'!$F$8=3,'Hourly Demand and Generation'!I7697*'System Design'!$F$21)))</f>
        <v>230</v>
      </c>
      <c r="O7697" s="32">
        <f>IF('System Design'!$F$8=1,'Hourly Demand and Generation'!J7697*'System Design'!$F$22,IF('System Design'!$F$8=2,'Hourly Demand and Generation'!K7697*'System Design'!$F$22,IF('System Design'!$F$8=3,'Hourly Demand and Generation'!L7697*'System Design'!$F$22)))</f>
        <v>755.38525977941003</v>
      </c>
      <c r="Q7697" s="32">
        <f t="shared" si="1719"/>
        <v>0</v>
      </c>
      <c r="R7697" s="32">
        <f t="shared" si="1724"/>
        <v>5400</v>
      </c>
      <c r="S7697" s="32">
        <f t="shared" si="1725"/>
        <v>0</v>
      </c>
      <c r="T7697" s="32">
        <f t="shared" si="1726"/>
        <v>21600</v>
      </c>
      <c r="U7697" s="32">
        <f t="shared" si="1727"/>
        <v>0</v>
      </c>
      <c r="V7697" s="32">
        <f t="shared" si="1720"/>
        <v>517.38525977941003</v>
      </c>
      <c r="W7697" s="32">
        <f t="shared" si="1728"/>
        <v>517.38525977941003</v>
      </c>
      <c r="X7697" s="32">
        <f t="shared" si="1729"/>
        <v>517.38525977941003</v>
      </c>
    </row>
    <row r="7698" spans="1:24" x14ac:dyDescent="0.25">
      <c r="A7698" s="2"/>
      <c r="B7698" s="2" t="s">
        <v>12</v>
      </c>
      <c r="C7698" s="2">
        <f t="shared" si="1721"/>
        <v>321</v>
      </c>
      <c r="D7698" s="2">
        <f t="shared" si="1722"/>
        <v>14</v>
      </c>
      <c r="E7698" s="2">
        <f t="shared" si="1723"/>
        <v>7694</v>
      </c>
      <c r="F7698" s="11">
        <v>468</v>
      </c>
      <c r="G7698" s="9">
        <v>0.33500000000000002</v>
      </c>
      <c r="H7698" s="9">
        <v>0.35499999999999998</v>
      </c>
      <c r="I7698" s="9">
        <v>0.375</v>
      </c>
      <c r="J7698" s="9">
        <v>0.321038735406249</v>
      </c>
      <c r="K7698" s="9">
        <v>0.321038735406249</v>
      </c>
      <c r="L7698" s="9">
        <v>0.321038735406249</v>
      </c>
      <c r="N7698" s="32">
        <f>IF('System Design'!$F$8=1,'Hourly Demand and Generation'!G7698*'System Design'!$F$21,IF('System Design'!$F$8=2,'Hourly Demand and Generation'!H7698*'System Design'!$F$21,IF('System Design'!$F$8=3,'Hourly Demand and Generation'!I7698*'System Design'!$F$21)))</f>
        <v>187.5</v>
      </c>
      <c r="O7698" s="32">
        <f>IF('System Design'!$F$8=1,'Hourly Demand and Generation'!J7698*'System Design'!$F$22,IF('System Design'!$F$8=2,'Hourly Demand and Generation'!K7698*'System Design'!$F$22,IF('System Design'!$F$8=3,'Hourly Demand and Generation'!L7698*'System Design'!$F$22)))</f>
        <v>802.59683851562249</v>
      </c>
      <c r="Q7698" s="32">
        <f t="shared" si="1719"/>
        <v>0</v>
      </c>
      <c r="R7698" s="32">
        <f t="shared" si="1724"/>
        <v>5400</v>
      </c>
      <c r="S7698" s="32">
        <f t="shared" si="1725"/>
        <v>0</v>
      </c>
      <c r="T7698" s="32">
        <f t="shared" si="1726"/>
        <v>21600</v>
      </c>
      <c r="U7698" s="32">
        <f t="shared" si="1727"/>
        <v>0</v>
      </c>
      <c r="V7698" s="32">
        <f t="shared" si="1720"/>
        <v>522.09683851562249</v>
      </c>
      <c r="W7698" s="32">
        <f t="shared" si="1728"/>
        <v>522.09683851562249</v>
      </c>
      <c r="X7698" s="32">
        <f t="shared" si="1729"/>
        <v>522.09683851562249</v>
      </c>
    </row>
    <row r="7699" spans="1:24" x14ac:dyDescent="0.25">
      <c r="A7699" s="2"/>
      <c r="B7699" s="2" t="s">
        <v>12</v>
      </c>
      <c r="C7699" s="2">
        <f t="shared" si="1721"/>
        <v>321</v>
      </c>
      <c r="D7699" s="2">
        <f t="shared" si="1722"/>
        <v>15</v>
      </c>
      <c r="E7699" s="2">
        <f t="shared" si="1723"/>
        <v>7695</v>
      </c>
      <c r="F7699" s="11">
        <v>497.25</v>
      </c>
      <c r="G7699" s="9">
        <v>0.25</v>
      </c>
      <c r="H7699" s="9">
        <v>0.27</v>
      </c>
      <c r="I7699" s="9">
        <v>0.28999999999999998</v>
      </c>
      <c r="J7699" s="9">
        <v>0.33992336690073399</v>
      </c>
      <c r="K7699" s="9">
        <v>0.33992336690073399</v>
      </c>
      <c r="L7699" s="9">
        <v>0.33992336690073399</v>
      </c>
      <c r="N7699" s="32">
        <f>IF('System Design'!$F$8=1,'Hourly Demand and Generation'!G7699*'System Design'!$F$21,IF('System Design'!$F$8=2,'Hourly Demand and Generation'!H7699*'System Design'!$F$21,IF('System Design'!$F$8=3,'Hourly Demand and Generation'!I7699*'System Design'!$F$21)))</f>
        <v>145</v>
      </c>
      <c r="O7699" s="32">
        <f>IF('System Design'!$F$8=1,'Hourly Demand and Generation'!J7699*'System Design'!$F$22,IF('System Design'!$F$8=2,'Hourly Demand and Generation'!K7699*'System Design'!$F$22,IF('System Design'!$F$8=3,'Hourly Demand and Generation'!L7699*'System Design'!$F$22)))</f>
        <v>849.80841725183495</v>
      </c>
      <c r="Q7699" s="32">
        <f t="shared" si="1719"/>
        <v>0</v>
      </c>
      <c r="R7699" s="32">
        <f t="shared" si="1724"/>
        <v>5400</v>
      </c>
      <c r="S7699" s="32">
        <f t="shared" si="1725"/>
        <v>0</v>
      </c>
      <c r="T7699" s="32">
        <f t="shared" si="1726"/>
        <v>21600</v>
      </c>
      <c r="U7699" s="32">
        <f t="shared" si="1727"/>
        <v>0</v>
      </c>
      <c r="V7699" s="32">
        <f t="shared" si="1720"/>
        <v>497.55841725183495</v>
      </c>
      <c r="W7699" s="32">
        <f t="shared" si="1728"/>
        <v>497.55841725183495</v>
      </c>
      <c r="X7699" s="32">
        <f t="shared" si="1729"/>
        <v>497.55841725183495</v>
      </c>
    </row>
    <row r="7700" spans="1:24" x14ac:dyDescent="0.25">
      <c r="A7700" s="2"/>
      <c r="B7700" s="2" t="s">
        <v>12</v>
      </c>
      <c r="C7700" s="2">
        <f t="shared" si="1721"/>
        <v>321</v>
      </c>
      <c r="D7700" s="2">
        <f t="shared" si="1722"/>
        <v>16</v>
      </c>
      <c r="E7700" s="2">
        <f t="shared" si="1723"/>
        <v>7696</v>
      </c>
      <c r="F7700" s="11">
        <v>526.5</v>
      </c>
      <c r="G7700" s="9">
        <v>0.16500000000000001</v>
      </c>
      <c r="H7700" s="9">
        <v>0.1875</v>
      </c>
      <c r="I7700" s="9">
        <v>0.21</v>
      </c>
      <c r="J7700" s="9">
        <v>0.33992336690073399</v>
      </c>
      <c r="K7700" s="9">
        <v>0.33992336690073399</v>
      </c>
      <c r="L7700" s="9">
        <v>0.33992336690073399</v>
      </c>
      <c r="N7700" s="32">
        <f>IF('System Design'!$F$8=1,'Hourly Demand and Generation'!G7700*'System Design'!$F$21,IF('System Design'!$F$8=2,'Hourly Demand and Generation'!H7700*'System Design'!$F$21,IF('System Design'!$F$8=3,'Hourly Demand and Generation'!I7700*'System Design'!$F$21)))</f>
        <v>105</v>
      </c>
      <c r="O7700" s="32">
        <f>IF('System Design'!$F$8=1,'Hourly Demand and Generation'!J7700*'System Design'!$F$22,IF('System Design'!$F$8=2,'Hourly Demand and Generation'!K7700*'System Design'!$F$22,IF('System Design'!$F$8=3,'Hourly Demand and Generation'!L7700*'System Design'!$F$22)))</f>
        <v>849.80841725183495</v>
      </c>
      <c r="Q7700" s="32">
        <f t="shared" si="1719"/>
        <v>0</v>
      </c>
      <c r="R7700" s="32">
        <f t="shared" si="1724"/>
        <v>5400</v>
      </c>
      <c r="S7700" s="32">
        <f t="shared" si="1725"/>
        <v>0</v>
      </c>
      <c r="T7700" s="32">
        <f t="shared" si="1726"/>
        <v>21600</v>
      </c>
      <c r="U7700" s="32">
        <f t="shared" si="1727"/>
        <v>0</v>
      </c>
      <c r="V7700" s="32">
        <f t="shared" si="1720"/>
        <v>428.30841725183495</v>
      </c>
      <c r="W7700" s="32">
        <f t="shared" si="1728"/>
        <v>428.30841725183495</v>
      </c>
      <c r="X7700" s="32">
        <f t="shared" si="1729"/>
        <v>428.30841725183495</v>
      </c>
    </row>
    <row r="7701" spans="1:24" x14ac:dyDescent="0.25">
      <c r="A7701" s="2"/>
      <c r="B7701" s="2" t="s">
        <v>12</v>
      </c>
      <c r="C7701" s="2">
        <f t="shared" si="1721"/>
        <v>321</v>
      </c>
      <c r="D7701" s="2">
        <f t="shared" si="1722"/>
        <v>17</v>
      </c>
      <c r="E7701" s="2">
        <f t="shared" si="1723"/>
        <v>7697</v>
      </c>
      <c r="F7701" s="11">
        <v>555.75</v>
      </c>
      <c r="G7701" s="9">
        <v>8.5000000000000006E-2</v>
      </c>
      <c r="H7701" s="9">
        <v>0.105</v>
      </c>
      <c r="I7701" s="9">
        <v>0.125</v>
      </c>
      <c r="J7701" s="9">
        <v>0.37769262988970498</v>
      </c>
      <c r="K7701" s="9">
        <v>0.37769262988970498</v>
      </c>
      <c r="L7701" s="9">
        <v>0.37769262988970498</v>
      </c>
      <c r="N7701" s="32">
        <f>IF('System Design'!$F$8=1,'Hourly Demand and Generation'!G7701*'System Design'!$F$21,IF('System Design'!$F$8=2,'Hourly Demand and Generation'!H7701*'System Design'!$F$21,IF('System Design'!$F$8=3,'Hourly Demand and Generation'!I7701*'System Design'!$F$21)))</f>
        <v>62.5</v>
      </c>
      <c r="O7701" s="32">
        <f>IF('System Design'!$F$8=1,'Hourly Demand and Generation'!J7701*'System Design'!$F$22,IF('System Design'!$F$8=2,'Hourly Demand and Generation'!K7701*'System Design'!$F$22,IF('System Design'!$F$8=3,'Hourly Demand and Generation'!L7701*'System Design'!$F$22)))</f>
        <v>944.23157472426249</v>
      </c>
      <c r="Q7701" s="32">
        <f t="shared" si="1719"/>
        <v>0</v>
      </c>
      <c r="R7701" s="32">
        <f t="shared" si="1724"/>
        <v>5400</v>
      </c>
      <c r="S7701" s="32">
        <f t="shared" si="1725"/>
        <v>0</v>
      </c>
      <c r="T7701" s="32">
        <f t="shared" si="1726"/>
        <v>21600</v>
      </c>
      <c r="U7701" s="32">
        <f t="shared" si="1727"/>
        <v>0</v>
      </c>
      <c r="V7701" s="32">
        <f t="shared" si="1720"/>
        <v>450.98157472426249</v>
      </c>
      <c r="W7701" s="32">
        <f t="shared" si="1728"/>
        <v>450.98157472426249</v>
      </c>
      <c r="X7701" s="32">
        <f t="shared" si="1729"/>
        <v>450.98157472426249</v>
      </c>
    </row>
    <row r="7702" spans="1:24" x14ac:dyDescent="0.25">
      <c r="A7702" s="2"/>
      <c r="B7702" s="2" t="s">
        <v>12</v>
      </c>
      <c r="C7702" s="2">
        <f t="shared" si="1721"/>
        <v>321</v>
      </c>
      <c r="D7702" s="2">
        <f t="shared" si="1722"/>
        <v>18</v>
      </c>
      <c r="E7702" s="2">
        <f t="shared" si="1723"/>
        <v>7698</v>
      </c>
      <c r="F7702" s="11">
        <v>585</v>
      </c>
      <c r="G7702" s="9">
        <v>0.04</v>
      </c>
      <c r="H7702" s="9">
        <v>6.25E-2</v>
      </c>
      <c r="I7702" s="9">
        <v>8.5000000000000006E-2</v>
      </c>
      <c r="J7702" s="9">
        <v>0.35880799839521899</v>
      </c>
      <c r="K7702" s="9">
        <v>0.35880799839521899</v>
      </c>
      <c r="L7702" s="9">
        <v>0.35880799839521899</v>
      </c>
      <c r="N7702" s="32">
        <f>IF('System Design'!$F$8=1,'Hourly Demand and Generation'!G7702*'System Design'!$F$21,IF('System Design'!$F$8=2,'Hourly Demand and Generation'!H7702*'System Design'!$F$21,IF('System Design'!$F$8=3,'Hourly Demand and Generation'!I7702*'System Design'!$F$21)))</f>
        <v>42.5</v>
      </c>
      <c r="O7702" s="32">
        <f>IF('System Design'!$F$8=1,'Hourly Demand and Generation'!J7702*'System Design'!$F$22,IF('System Design'!$F$8=2,'Hourly Demand and Generation'!K7702*'System Design'!$F$22,IF('System Design'!$F$8=3,'Hourly Demand and Generation'!L7702*'System Design'!$F$22)))</f>
        <v>897.01999598804741</v>
      </c>
      <c r="Q7702" s="32">
        <f t="shared" si="1719"/>
        <v>0</v>
      </c>
      <c r="R7702" s="32">
        <f t="shared" si="1724"/>
        <v>5400</v>
      </c>
      <c r="S7702" s="32">
        <f t="shared" si="1725"/>
        <v>0</v>
      </c>
      <c r="T7702" s="32">
        <f t="shared" si="1726"/>
        <v>21600</v>
      </c>
      <c r="U7702" s="32">
        <f t="shared" si="1727"/>
        <v>0</v>
      </c>
      <c r="V7702" s="32">
        <f t="shared" si="1720"/>
        <v>354.51999598804741</v>
      </c>
      <c r="W7702" s="32">
        <f t="shared" si="1728"/>
        <v>354.51999598804741</v>
      </c>
      <c r="X7702" s="32">
        <f t="shared" si="1729"/>
        <v>354.51999598804741</v>
      </c>
    </row>
    <row r="7703" spans="1:24" x14ac:dyDescent="0.25">
      <c r="A7703" s="2"/>
      <c r="B7703" s="2" t="s">
        <v>12</v>
      </c>
      <c r="C7703" s="2">
        <f t="shared" si="1721"/>
        <v>321</v>
      </c>
      <c r="D7703" s="2">
        <f t="shared" si="1722"/>
        <v>19</v>
      </c>
      <c r="E7703" s="2">
        <f t="shared" si="1723"/>
        <v>7699</v>
      </c>
      <c r="F7703" s="11">
        <v>567.45000000000005</v>
      </c>
      <c r="G7703" s="9">
        <v>0</v>
      </c>
      <c r="H7703" s="9">
        <v>0.02</v>
      </c>
      <c r="I7703" s="9">
        <v>0.04</v>
      </c>
      <c r="J7703" s="9">
        <v>0.33992336690073399</v>
      </c>
      <c r="K7703" s="9">
        <v>0.33992336690073399</v>
      </c>
      <c r="L7703" s="9">
        <v>0.33992336690073399</v>
      </c>
      <c r="N7703" s="32">
        <f>IF('System Design'!$F$8=1,'Hourly Demand and Generation'!G7703*'System Design'!$F$21,IF('System Design'!$F$8=2,'Hourly Demand and Generation'!H7703*'System Design'!$F$21,IF('System Design'!$F$8=3,'Hourly Demand and Generation'!I7703*'System Design'!$F$21)))</f>
        <v>20</v>
      </c>
      <c r="O7703" s="32">
        <f>IF('System Design'!$F$8=1,'Hourly Demand and Generation'!J7703*'System Design'!$F$22,IF('System Design'!$F$8=2,'Hourly Demand and Generation'!K7703*'System Design'!$F$22,IF('System Design'!$F$8=3,'Hourly Demand and Generation'!L7703*'System Design'!$F$22)))</f>
        <v>849.80841725183495</v>
      </c>
      <c r="Q7703" s="32">
        <f t="shared" si="1719"/>
        <v>0</v>
      </c>
      <c r="R7703" s="32">
        <f t="shared" si="1724"/>
        <v>5400</v>
      </c>
      <c r="S7703" s="32">
        <f t="shared" si="1725"/>
        <v>0</v>
      </c>
      <c r="T7703" s="32">
        <f t="shared" si="1726"/>
        <v>21600</v>
      </c>
      <c r="U7703" s="32">
        <f t="shared" si="1727"/>
        <v>0</v>
      </c>
      <c r="V7703" s="32">
        <f t="shared" si="1720"/>
        <v>302.35841725183491</v>
      </c>
      <c r="W7703" s="32">
        <f t="shared" si="1728"/>
        <v>302.35841725183491</v>
      </c>
      <c r="X7703" s="32">
        <f t="shared" si="1729"/>
        <v>302.35841725183491</v>
      </c>
    </row>
    <row r="7704" spans="1:24" x14ac:dyDescent="0.25">
      <c r="A7704" s="2"/>
      <c r="B7704" s="2" t="s">
        <v>12</v>
      </c>
      <c r="C7704" s="2">
        <f t="shared" si="1721"/>
        <v>321</v>
      </c>
      <c r="D7704" s="2">
        <f t="shared" si="1722"/>
        <v>20</v>
      </c>
      <c r="E7704" s="2">
        <f t="shared" si="1723"/>
        <v>7700</v>
      </c>
      <c r="F7704" s="11">
        <v>555.75</v>
      </c>
      <c r="G7704" s="9">
        <v>0</v>
      </c>
      <c r="H7704" s="9">
        <v>0</v>
      </c>
      <c r="I7704" s="9">
        <v>0</v>
      </c>
      <c r="J7704" s="9">
        <v>0.33992336690073399</v>
      </c>
      <c r="K7704" s="9">
        <v>0.33992336690073399</v>
      </c>
      <c r="L7704" s="9">
        <v>0.33992336690073399</v>
      </c>
      <c r="N7704" s="32">
        <f>IF('System Design'!$F$8=1,'Hourly Demand and Generation'!G7704*'System Design'!$F$21,IF('System Design'!$F$8=2,'Hourly Demand and Generation'!H7704*'System Design'!$F$21,IF('System Design'!$F$8=3,'Hourly Demand and Generation'!I7704*'System Design'!$F$21)))</f>
        <v>0</v>
      </c>
      <c r="O7704" s="32">
        <f>IF('System Design'!$F$8=1,'Hourly Demand and Generation'!J7704*'System Design'!$F$22,IF('System Design'!$F$8=2,'Hourly Demand and Generation'!K7704*'System Design'!$F$22,IF('System Design'!$F$8=3,'Hourly Demand and Generation'!L7704*'System Design'!$F$22)))</f>
        <v>849.80841725183495</v>
      </c>
      <c r="Q7704" s="32">
        <f t="shared" si="1719"/>
        <v>0</v>
      </c>
      <c r="R7704" s="32">
        <f t="shared" si="1724"/>
        <v>5400</v>
      </c>
      <c r="S7704" s="32">
        <f t="shared" si="1725"/>
        <v>0</v>
      </c>
      <c r="T7704" s="32">
        <f t="shared" si="1726"/>
        <v>21600</v>
      </c>
      <c r="U7704" s="32">
        <f t="shared" si="1727"/>
        <v>0</v>
      </c>
      <c r="V7704" s="32">
        <f t="shared" si="1720"/>
        <v>294.05841725183495</v>
      </c>
      <c r="W7704" s="32">
        <f t="shared" si="1728"/>
        <v>294.05841725183495</v>
      </c>
      <c r="X7704" s="32">
        <f t="shared" si="1729"/>
        <v>294.05841725183495</v>
      </c>
    </row>
    <row r="7705" spans="1:24" x14ac:dyDescent="0.25">
      <c r="A7705" s="2"/>
      <c r="B7705" s="2" t="s">
        <v>12</v>
      </c>
      <c r="C7705" s="2">
        <f t="shared" si="1721"/>
        <v>321</v>
      </c>
      <c r="D7705" s="2">
        <f t="shared" si="1722"/>
        <v>21</v>
      </c>
      <c r="E7705" s="2">
        <f t="shared" si="1723"/>
        <v>7701</v>
      </c>
      <c r="F7705" s="11">
        <v>526.5</v>
      </c>
      <c r="G7705" s="9">
        <v>0</v>
      </c>
      <c r="H7705" s="9">
        <v>0</v>
      </c>
      <c r="I7705" s="9">
        <v>0</v>
      </c>
      <c r="J7705" s="9">
        <v>0.33992336690073399</v>
      </c>
      <c r="K7705" s="9">
        <v>0.33992336690073399</v>
      </c>
      <c r="L7705" s="9">
        <v>0.33992336690073399</v>
      </c>
      <c r="N7705" s="32">
        <f>IF('System Design'!$F$8=1,'Hourly Demand and Generation'!G7705*'System Design'!$F$21,IF('System Design'!$F$8=2,'Hourly Demand and Generation'!H7705*'System Design'!$F$21,IF('System Design'!$F$8=3,'Hourly Demand and Generation'!I7705*'System Design'!$F$21)))</f>
        <v>0</v>
      </c>
      <c r="O7705" s="32">
        <f>IF('System Design'!$F$8=1,'Hourly Demand and Generation'!J7705*'System Design'!$F$22,IF('System Design'!$F$8=2,'Hourly Demand and Generation'!K7705*'System Design'!$F$22,IF('System Design'!$F$8=3,'Hourly Demand and Generation'!L7705*'System Design'!$F$22)))</f>
        <v>849.80841725183495</v>
      </c>
      <c r="Q7705" s="32">
        <f t="shared" si="1719"/>
        <v>0</v>
      </c>
      <c r="R7705" s="32">
        <f t="shared" si="1724"/>
        <v>5400</v>
      </c>
      <c r="S7705" s="32">
        <f t="shared" si="1725"/>
        <v>0</v>
      </c>
      <c r="T7705" s="32">
        <f t="shared" si="1726"/>
        <v>21600</v>
      </c>
      <c r="U7705" s="32">
        <f t="shared" si="1727"/>
        <v>0</v>
      </c>
      <c r="V7705" s="32">
        <f t="shared" si="1720"/>
        <v>323.30841725183495</v>
      </c>
      <c r="W7705" s="32">
        <f t="shared" si="1728"/>
        <v>323.30841725183495</v>
      </c>
      <c r="X7705" s="32">
        <f t="shared" si="1729"/>
        <v>323.30841725183495</v>
      </c>
    </row>
    <row r="7706" spans="1:24" x14ac:dyDescent="0.25">
      <c r="A7706" s="2"/>
      <c r="B7706" s="2" t="s">
        <v>12</v>
      </c>
      <c r="C7706" s="2">
        <f t="shared" si="1721"/>
        <v>321</v>
      </c>
      <c r="D7706" s="2">
        <f t="shared" si="1722"/>
        <v>22</v>
      </c>
      <c r="E7706" s="2">
        <f t="shared" si="1723"/>
        <v>7702</v>
      </c>
      <c r="F7706" s="11">
        <v>497.25</v>
      </c>
      <c r="G7706" s="9">
        <v>0</v>
      </c>
      <c r="H7706" s="9">
        <v>0</v>
      </c>
      <c r="I7706" s="9">
        <v>0</v>
      </c>
      <c r="J7706" s="9">
        <v>0.35880799839521899</v>
      </c>
      <c r="K7706" s="9">
        <v>0.35880799839521899</v>
      </c>
      <c r="L7706" s="9">
        <v>0.35880799839521899</v>
      </c>
      <c r="N7706" s="32">
        <f>IF('System Design'!$F$8=1,'Hourly Demand and Generation'!G7706*'System Design'!$F$21,IF('System Design'!$F$8=2,'Hourly Demand and Generation'!H7706*'System Design'!$F$21,IF('System Design'!$F$8=3,'Hourly Demand and Generation'!I7706*'System Design'!$F$21)))</f>
        <v>0</v>
      </c>
      <c r="O7706" s="32">
        <f>IF('System Design'!$F$8=1,'Hourly Demand and Generation'!J7706*'System Design'!$F$22,IF('System Design'!$F$8=2,'Hourly Demand and Generation'!K7706*'System Design'!$F$22,IF('System Design'!$F$8=3,'Hourly Demand and Generation'!L7706*'System Design'!$F$22)))</f>
        <v>897.01999598804741</v>
      </c>
      <c r="Q7706" s="32">
        <f t="shared" si="1719"/>
        <v>0</v>
      </c>
      <c r="R7706" s="32">
        <f t="shared" si="1724"/>
        <v>5400</v>
      </c>
      <c r="S7706" s="32">
        <f t="shared" si="1725"/>
        <v>0</v>
      </c>
      <c r="T7706" s="32">
        <f t="shared" si="1726"/>
        <v>21600</v>
      </c>
      <c r="U7706" s="32">
        <f t="shared" si="1727"/>
        <v>0</v>
      </c>
      <c r="V7706" s="32">
        <f t="shared" si="1720"/>
        <v>399.76999598804741</v>
      </c>
      <c r="W7706" s="32">
        <f t="shared" si="1728"/>
        <v>399.76999598804741</v>
      </c>
      <c r="X7706" s="32">
        <f t="shared" si="1729"/>
        <v>399.76999598804741</v>
      </c>
    </row>
    <row r="7707" spans="1:24" x14ac:dyDescent="0.25">
      <c r="A7707" s="2"/>
      <c r="B7707" s="2" t="s">
        <v>12</v>
      </c>
      <c r="C7707" s="2">
        <f t="shared" si="1721"/>
        <v>321</v>
      </c>
      <c r="D7707" s="2">
        <f t="shared" si="1722"/>
        <v>23</v>
      </c>
      <c r="E7707" s="2">
        <f t="shared" si="1723"/>
        <v>7703</v>
      </c>
      <c r="F7707" s="11">
        <v>468</v>
      </c>
      <c r="G7707" s="9">
        <v>0</v>
      </c>
      <c r="H7707" s="9">
        <v>0</v>
      </c>
      <c r="I7707" s="9">
        <v>0</v>
      </c>
      <c r="J7707" s="9">
        <v>0.302154103911764</v>
      </c>
      <c r="K7707" s="9">
        <v>0.302154103911764</v>
      </c>
      <c r="L7707" s="9">
        <v>0.302154103911764</v>
      </c>
      <c r="N7707" s="32">
        <f>IF('System Design'!$F$8=1,'Hourly Demand and Generation'!G7707*'System Design'!$F$21,IF('System Design'!$F$8=2,'Hourly Demand and Generation'!H7707*'System Design'!$F$21,IF('System Design'!$F$8=3,'Hourly Demand and Generation'!I7707*'System Design'!$F$21)))</f>
        <v>0</v>
      </c>
      <c r="O7707" s="32">
        <f>IF('System Design'!$F$8=1,'Hourly Demand and Generation'!J7707*'System Design'!$F$22,IF('System Design'!$F$8=2,'Hourly Demand and Generation'!K7707*'System Design'!$F$22,IF('System Design'!$F$8=3,'Hourly Demand and Generation'!L7707*'System Design'!$F$22)))</f>
        <v>755.38525977941003</v>
      </c>
      <c r="Q7707" s="32">
        <f t="shared" si="1719"/>
        <v>0</v>
      </c>
      <c r="R7707" s="32">
        <f t="shared" si="1724"/>
        <v>5400</v>
      </c>
      <c r="S7707" s="32">
        <f t="shared" si="1725"/>
        <v>0</v>
      </c>
      <c r="T7707" s="32">
        <f t="shared" si="1726"/>
        <v>21600</v>
      </c>
      <c r="U7707" s="32">
        <f t="shared" si="1727"/>
        <v>0</v>
      </c>
      <c r="V7707" s="32">
        <f t="shared" si="1720"/>
        <v>287.38525977941003</v>
      </c>
      <c r="W7707" s="32">
        <f t="shared" si="1728"/>
        <v>287.38525977941003</v>
      </c>
      <c r="X7707" s="32">
        <f t="shared" si="1729"/>
        <v>287.38525977941003</v>
      </c>
    </row>
    <row r="7708" spans="1:24" x14ac:dyDescent="0.25">
      <c r="A7708" s="2"/>
      <c r="B7708" s="2" t="s">
        <v>12</v>
      </c>
      <c r="C7708" s="2">
        <f t="shared" si="1721"/>
        <v>321</v>
      </c>
      <c r="D7708" s="2">
        <f t="shared" si="1722"/>
        <v>24</v>
      </c>
      <c r="E7708" s="2">
        <f t="shared" si="1723"/>
        <v>7704</v>
      </c>
      <c r="F7708" s="11">
        <v>409.5</v>
      </c>
      <c r="G7708" s="9">
        <v>0</v>
      </c>
      <c r="H7708" s="9">
        <v>0</v>
      </c>
      <c r="I7708" s="9">
        <v>0</v>
      </c>
      <c r="J7708" s="9">
        <v>0.302154103911764</v>
      </c>
      <c r="K7708" s="9">
        <v>0.302154103911764</v>
      </c>
      <c r="L7708" s="9">
        <v>0.302154103911764</v>
      </c>
      <c r="N7708" s="32">
        <f>IF('System Design'!$F$8=1,'Hourly Demand and Generation'!G7708*'System Design'!$F$21,IF('System Design'!$F$8=2,'Hourly Demand and Generation'!H7708*'System Design'!$F$21,IF('System Design'!$F$8=3,'Hourly Demand and Generation'!I7708*'System Design'!$F$21)))</f>
        <v>0</v>
      </c>
      <c r="O7708" s="32">
        <f>IF('System Design'!$F$8=1,'Hourly Demand and Generation'!J7708*'System Design'!$F$22,IF('System Design'!$F$8=2,'Hourly Demand and Generation'!K7708*'System Design'!$F$22,IF('System Design'!$F$8=3,'Hourly Demand and Generation'!L7708*'System Design'!$F$22)))</f>
        <v>755.38525977941003</v>
      </c>
      <c r="Q7708" s="32">
        <f t="shared" si="1719"/>
        <v>0</v>
      </c>
      <c r="R7708" s="32">
        <f t="shared" si="1724"/>
        <v>5400</v>
      </c>
      <c r="S7708" s="32">
        <f t="shared" si="1725"/>
        <v>0</v>
      </c>
      <c r="T7708" s="32">
        <f t="shared" si="1726"/>
        <v>21600</v>
      </c>
      <c r="U7708" s="32">
        <f t="shared" si="1727"/>
        <v>0</v>
      </c>
      <c r="V7708" s="32">
        <f t="shared" si="1720"/>
        <v>345.88525977941003</v>
      </c>
      <c r="W7708" s="32">
        <f t="shared" si="1728"/>
        <v>345.88525977941003</v>
      </c>
      <c r="X7708" s="32">
        <f t="shared" si="1729"/>
        <v>345.88525977941003</v>
      </c>
    </row>
    <row r="7709" spans="1:24" x14ac:dyDescent="0.25">
      <c r="A7709" s="2"/>
      <c r="B7709" s="2" t="s">
        <v>12</v>
      </c>
      <c r="C7709" s="2">
        <f>C7708+1</f>
        <v>322</v>
      </c>
      <c r="D7709" s="2">
        <v>1</v>
      </c>
      <c r="E7709" s="2">
        <f t="shared" si="1723"/>
        <v>7705</v>
      </c>
      <c r="F7709" s="11">
        <v>351</v>
      </c>
      <c r="G7709" s="9">
        <v>0</v>
      </c>
      <c r="H7709" s="9">
        <v>0</v>
      </c>
      <c r="I7709" s="9">
        <v>0</v>
      </c>
      <c r="J7709" s="9">
        <v>0.27001303362715501</v>
      </c>
      <c r="K7709" s="9">
        <v>0.27001303362715501</v>
      </c>
      <c r="L7709" s="9">
        <v>0.48</v>
      </c>
      <c r="N7709" s="32">
        <f>IF('System Design'!$F$8=1,'Hourly Demand and Generation'!G7709*'System Design'!$F$21,IF('System Design'!$F$8=2,'Hourly Demand and Generation'!H7709*'System Design'!$F$21,IF('System Design'!$F$8=3,'Hourly Demand and Generation'!I7709*'System Design'!$F$21)))</f>
        <v>0</v>
      </c>
      <c r="O7709" s="32">
        <f>IF('System Design'!$F$8=1,'Hourly Demand and Generation'!J7709*'System Design'!$F$22,IF('System Design'!$F$8=2,'Hourly Demand and Generation'!K7709*'System Design'!$F$22,IF('System Design'!$F$8=3,'Hourly Demand and Generation'!L7709*'System Design'!$F$22)))</f>
        <v>1200</v>
      </c>
      <c r="Q7709" s="32">
        <f t="shared" si="1719"/>
        <v>0</v>
      </c>
      <c r="R7709" s="32">
        <f t="shared" si="1724"/>
        <v>5400</v>
      </c>
      <c r="S7709" s="32">
        <f t="shared" si="1725"/>
        <v>0</v>
      </c>
      <c r="T7709" s="32">
        <f t="shared" si="1726"/>
        <v>21600</v>
      </c>
      <c r="U7709" s="32">
        <f t="shared" si="1727"/>
        <v>0</v>
      </c>
      <c r="V7709" s="32">
        <f t="shared" si="1720"/>
        <v>849</v>
      </c>
      <c r="W7709" s="32">
        <f t="shared" si="1728"/>
        <v>849</v>
      </c>
      <c r="X7709" s="32">
        <f t="shared" si="1729"/>
        <v>849</v>
      </c>
    </row>
    <row r="7710" spans="1:24" x14ac:dyDescent="0.25">
      <c r="A7710" s="2"/>
      <c r="B7710" s="2" t="s">
        <v>12</v>
      </c>
      <c r="C7710" s="2">
        <f>C7709</f>
        <v>322</v>
      </c>
      <c r="D7710" s="2">
        <f>D7709+1</f>
        <v>2</v>
      </c>
      <c r="E7710" s="2">
        <f t="shared" si="1723"/>
        <v>7706</v>
      </c>
      <c r="F7710" s="11">
        <v>321.75</v>
      </c>
      <c r="G7710" s="9">
        <v>0</v>
      </c>
      <c r="H7710" s="9">
        <v>0</v>
      </c>
      <c r="I7710" s="9">
        <v>0</v>
      </c>
      <c r="J7710" s="9">
        <v>0.24301173026443901</v>
      </c>
      <c r="K7710" s="9">
        <v>0.24301173026443901</v>
      </c>
      <c r="L7710" s="9">
        <v>0.432</v>
      </c>
      <c r="N7710" s="32">
        <f>IF('System Design'!$F$8=1,'Hourly Demand and Generation'!G7710*'System Design'!$F$21,IF('System Design'!$F$8=2,'Hourly Demand and Generation'!H7710*'System Design'!$F$21,IF('System Design'!$F$8=3,'Hourly Demand and Generation'!I7710*'System Design'!$F$21)))</f>
        <v>0</v>
      </c>
      <c r="O7710" s="32">
        <f>IF('System Design'!$F$8=1,'Hourly Demand and Generation'!J7710*'System Design'!$F$22,IF('System Design'!$F$8=2,'Hourly Demand and Generation'!K7710*'System Design'!$F$22,IF('System Design'!$F$8=3,'Hourly Demand and Generation'!L7710*'System Design'!$F$22)))</f>
        <v>1080</v>
      </c>
      <c r="Q7710" s="32">
        <f t="shared" si="1719"/>
        <v>0</v>
      </c>
      <c r="R7710" s="32">
        <f t="shared" si="1724"/>
        <v>5400</v>
      </c>
      <c r="S7710" s="32">
        <f t="shared" si="1725"/>
        <v>0</v>
      </c>
      <c r="T7710" s="32">
        <f t="shared" si="1726"/>
        <v>21600</v>
      </c>
      <c r="U7710" s="32">
        <f t="shared" si="1727"/>
        <v>0</v>
      </c>
      <c r="V7710" s="32">
        <f t="shared" si="1720"/>
        <v>758.25</v>
      </c>
      <c r="W7710" s="32">
        <f t="shared" si="1728"/>
        <v>758.25</v>
      </c>
      <c r="X7710" s="32">
        <f t="shared" si="1729"/>
        <v>758.25</v>
      </c>
    </row>
    <row r="7711" spans="1:24" x14ac:dyDescent="0.25">
      <c r="A7711" s="2"/>
      <c r="B7711" s="2" t="s">
        <v>12</v>
      </c>
      <c r="C7711" s="2">
        <f t="shared" ref="C7711:C7732" si="1730">C7710</f>
        <v>322</v>
      </c>
      <c r="D7711" s="2">
        <f t="shared" ref="D7711:D7732" si="1731">D7710+1</f>
        <v>3</v>
      </c>
      <c r="E7711" s="2">
        <f t="shared" si="1723"/>
        <v>7707</v>
      </c>
      <c r="F7711" s="11">
        <v>292.5</v>
      </c>
      <c r="G7711" s="9">
        <v>0</v>
      </c>
      <c r="H7711" s="9">
        <v>0</v>
      </c>
      <c r="I7711" s="9">
        <v>0</v>
      </c>
      <c r="J7711" s="9">
        <v>0.24301173026443901</v>
      </c>
      <c r="K7711" s="9">
        <v>0.24301173026443901</v>
      </c>
      <c r="L7711" s="9">
        <v>0.432</v>
      </c>
      <c r="N7711" s="32">
        <f>IF('System Design'!$F$8=1,'Hourly Demand and Generation'!G7711*'System Design'!$F$21,IF('System Design'!$F$8=2,'Hourly Demand and Generation'!H7711*'System Design'!$F$21,IF('System Design'!$F$8=3,'Hourly Demand and Generation'!I7711*'System Design'!$F$21)))</f>
        <v>0</v>
      </c>
      <c r="O7711" s="32">
        <f>IF('System Design'!$F$8=1,'Hourly Demand and Generation'!J7711*'System Design'!$F$22,IF('System Design'!$F$8=2,'Hourly Demand and Generation'!K7711*'System Design'!$F$22,IF('System Design'!$F$8=3,'Hourly Demand and Generation'!L7711*'System Design'!$F$22)))</f>
        <v>1080</v>
      </c>
      <c r="Q7711" s="32">
        <f t="shared" si="1719"/>
        <v>0</v>
      </c>
      <c r="R7711" s="32">
        <f t="shared" si="1724"/>
        <v>5400</v>
      </c>
      <c r="S7711" s="32">
        <f t="shared" si="1725"/>
        <v>0</v>
      </c>
      <c r="T7711" s="32">
        <f t="shared" si="1726"/>
        <v>21600</v>
      </c>
      <c r="U7711" s="32">
        <f t="shared" si="1727"/>
        <v>0</v>
      </c>
      <c r="V7711" s="32">
        <f t="shared" si="1720"/>
        <v>787.5</v>
      </c>
      <c r="W7711" s="32">
        <f t="shared" si="1728"/>
        <v>787.5</v>
      </c>
      <c r="X7711" s="32">
        <f t="shared" si="1729"/>
        <v>787.5</v>
      </c>
    </row>
    <row r="7712" spans="1:24" x14ac:dyDescent="0.25">
      <c r="A7712" s="2"/>
      <c r="B7712" s="2" t="s">
        <v>12</v>
      </c>
      <c r="C7712" s="2">
        <f t="shared" si="1730"/>
        <v>322</v>
      </c>
      <c r="D7712" s="2">
        <f t="shared" si="1731"/>
        <v>4</v>
      </c>
      <c r="E7712" s="2">
        <f t="shared" si="1723"/>
        <v>7708</v>
      </c>
      <c r="F7712" s="11">
        <v>351</v>
      </c>
      <c r="G7712" s="9">
        <v>0</v>
      </c>
      <c r="H7712" s="9">
        <v>0</v>
      </c>
      <c r="I7712" s="9">
        <v>0</v>
      </c>
      <c r="J7712" s="9">
        <v>0.27001303362715501</v>
      </c>
      <c r="K7712" s="9">
        <v>0.27001303362715501</v>
      </c>
      <c r="L7712" s="9">
        <v>0.48</v>
      </c>
      <c r="N7712" s="32">
        <f>IF('System Design'!$F$8=1,'Hourly Demand and Generation'!G7712*'System Design'!$F$21,IF('System Design'!$F$8=2,'Hourly Demand and Generation'!H7712*'System Design'!$F$21,IF('System Design'!$F$8=3,'Hourly Demand and Generation'!I7712*'System Design'!$F$21)))</f>
        <v>0</v>
      </c>
      <c r="O7712" s="32">
        <f>IF('System Design'!$F$8=1,'Hourly Demand and Generation'!J7712*'System Design'!$F$22,IF('System Design'!$F$8=2,'Hourly Demand and Generation'!K7712*'System Design'!$F$22,IF('System Design'!$F$8=3,'Hourly Demand and Generation'!L7712*'System Design'!$F$22)))</f>
        <v>1200</v>
      </c>
      <c r="Q7712" s="32">
        <f t="shared" si="1719"/>
        <v>0</v>
      </c>
      <c r="R7712" s="32">
        <f t="shared" si="1724"/>
        <v>5400</v>
      </c>
      <c r="S7712" s="32">
        <f t="shared" si="1725"/>
        <v>0</v>
      </c>
      <c r="T7712" s="32">
        <f t="shared" si="1726"/>
        <v>21600</v>
      </c>
      <c r="U7712" s="32">
        <f t="shared" si="1727"/>
        <v>0</v>
      </c>
      <c r="V7712" s="32">
        <f t="shared" si="1720"/>
        <v>849</v>
      </c>
      <c r="W7712" s="32">
        <f t="shared" si="1728"/>
        <v>849</v>
      </c>
      <c r="X7712" s="32">
        <f t="shared" si="1729"/>
        <v>849</v>
      </c>
    </row>
    <row r="7713" spans="1:24" x14ac:dyDescent="0.25">
      <c r="A7713" s="2"/>
      <c r="B7713" s="2" t="s">
        <v>12</v>
      </c>
      <c r="C7713" s="2">
        <f t="shared" si="1730"/>
        <v>322</v>
      </c>
      <c r="D7713" s="2">
        <f t="shared" si="1731"/>
        <v>5</v>
      </c>
      <c r="E7713" s="2">
        <f t="shared" si="1723"/>
        <v>7709</v>
      </c>
      <c r="F7713" s="11">
        <v>380.25</v>
      </c>
      <c r="G7713" s="9">
        <v>0</v>
      </c>
      <c r="H7713" s="9">
        <v>0.02</v>
      </c>
      <c r="I7713" s="9">
        <v>0.04</v>
      </c>
      <c r="J7713" s="9">
        <v>0.21601042690172401</v>
      </c>
      <c r="K7713" s="9">
        <v>0.21601042690172401</v>
      </c>
      <c r="L7713" s="9">
        <v>0.38400000000000001</v>
      </c>
      <c r="N7713" s="32">
        <f>IF('System Design'!$F$8=1,'Hourly Demand and Generation'!G7713*'System Design'!$F$21,IF('System Design'!$F$8=2,'Hourly Demand and Generation'!H7713*'System Design'!$F$21,IF('System Design'!$F$8=3,'Hourly Demand and Generation'!I7713*'System Design'!$F$21)))</f>
        <v>20</v>
      </c>
      <c r="O7713" s="32">
        <f>IF('System Design'!$F$8=1,'Hourly Demand and Generation'!J7713*'System Design'!$F$22,IF('System Design'!$F$8=2,'Hourly Demand and Generation'!K7713*'System Design'!$F$22,IF('System Design'!$F$8=3,'Hourly Demand and Generation'!L7713*'System Design'!$F$22)))</f>
        <v>960</v>
      </c>
      <c r="Q7713" s="32">
        <f t="shared" si="1719"/>
        <v>0</v>
      </c>
      <c r="R7713" s="32">
        <f t="shared" si="1724"/>
        <v>5400</v>
      </c>
      <c r="S7713" s="32">
        <f t="shared" si="1725"/>
        <v>0</v>
      </c>
      <c r="T7713" s="32">
        <f t="shared" si="1726"/>
        <v>21600</v>
      </c>
      <c r="U7713" s="32">
        <f t="shared" si="1727"/>
        <v>0</v>
      </c>
      <c r="V7713" s="32">
        <f t="shared" si="1720"/>
        <v>599.75</v>
      </c>
      <c r="W7713" s="32">
        <f t="shared" si="1728"/>
        <v>599.75</v>
      </c>
      <c r="X7713" s="32">
        <f t="shared" si="1729"/>
        <v>599.75</v>
      </c>
    </row>
    <row r="7714" spans="1:24" x14ac:dyDescent="0.25">
      <c r="A7714" s="2"/>
      <c r="B7714" s="2" t="s">
        <v>12</v>
      </c>
      <c r="C7714" s="2">
        <f t="shared" si="1730"/>
        <v>322</v>
      </c>
      <c r="D7714" s="2">
        <f t="shared" si="1731"/>
        <v>6</v>
      </c>
      <c r="E7714" s="2">
        <f t="shared" si="1723"/>
        <v>7710</v>
      </c>
      <c r="F7714" s="11">
        <v>409.5</v>
      </c>
      <c r="G7714" s="9">
        <v>0.04</v>
      </c>
      <c r="H7714" s="9">
        <v>6.25E-2</v>
      </c>
      <c r="I7714" s="9">
        <v>8.5000000000000006E-2</v>
      </c>
      <c r="J7714" s="9">
        <v>0.21601042690172401</v>
      </c>
      <c r="K7714" s="9">
        <v>0.21601042690172401</v>
      </c>
      <c r="L7714" s="9">
        <v>0.38400000000000001</v>
      </c>
      <c r="N7714" s="32">
        <f>IF('System Design'!$F$8=1,'Hourly Demand and Generation'!G7714*'System Design'!$F$21,IF('System Design'!$F$8=2,'Hourly Demand and Generation'!H7714*'System Design'!$F$21,IF('System Design'!$F$8=3,'Hourly Demand and Generation'!I7714*'System Design'!$F$21)))</f>
        <v>42.5</v>
      </c>
      <c r="O7714" s="32">
        <f>IF('System Design'!$F$8=1,'Hourly Demand and Generation'!J7714*'System Design'!$F$22,IF('System Design'!$F$8=2,'Hourly Demand and Generation'!K7714*'System Design'!$F$22,IF('System Design'!$F$8=3,'Hourly Demand and Generation'!L7714*'System Design'!$F$22)))</f>
        <v>960</v>
      </c>
      <c r="Q7714" s="32">
        <f t="shared" si="1719"/>
        <v>0</v>
      </c>
      <c r="R7714" s="32">
        <f t="shared" si="1724"/>
        <v>5400</v>
      </c>
      <c r="S7714" s="32">
        <f t="shared" si="1725"/>
        <v>0</v>
      </c>
      <c r="T7714" s="32">
        <f t="shared" si="1726"/>
        <v>21600</v>
      </c>
      <c r="U7714" s="32">
        <f t="shared" si="1727"/>
        <v>0</v>
      </c>
      <c r="V7714" s="32">
        <f t="shared" si="1720"/>
        <v>593</v>
      </c>
      <c r="W7714" s="32">
        <f t="shared" si="1728"/>
        <v>593</v>
      </c>
      <c r="X7714" s="32">
        <f t="shared" si="1729"/>
        <v>593</v>
      </c>
    </row>
    <row r="7715" spans="1:24" x14ac:dyDescent="0.25">
      <c r="A7715" s="2"/>
      <c r="B7715" s="2" t="s">
        <v>12</v>
      </c>
      <c r="C7715" s="2">
        <f t="shared" si="1730"/>
        <v>322</v>
      </c>
      <c r="D7715" s="2">
        <f t="shared" si="1731"/>
        <v>7</v>
      </c>
      <c r="E7715" s="2">
        <f t="shared" si="1723"/>
        <v>7711</v>
      </c>
      <c r="F7715" s="11">
        <v>438.75</v>
      </c>
      <c r="G7715" s="9">
        <v>8.5000000000000006E-2</v>
      </c>
      <c r="H7715" s="9">
        <v>0.105</v>
      </c>
      <c r="I7715" s="9">
        <v>0.125</v>
      </c>
      <c r="J7715" s="9">
        <v>0.24301173026443901</v>
      </c>
      <c r="K7715" s="9">
        <v>0.24301173026443901</v>
      </c>
      <c r="L7715" s="9">
        <v>0.432</v>
      </c>
      <c r="N7715" s="32">
        <f>IF('System Design'!$F$8=1,'Hourly Demand and Generation'!G7715*'System Design'!$F$21,IF('System Design'!$F$8=2,'Hourly Demand and Generation'!H7715*'System Design'!$F$21,IF('System Design'!$F$8=3,'Hourly Demand and Generation'!I7715*'System Design'!$F$21)))</f>
        <v>62.5</v>
      </c>
      <c r="O7715" s="32">
        <f>IF('System Design'!$F$8=1,'Hourly Demand and Generation'!J7715*'System Design'!$F$22,IF('System Design'!$F$8=2,'Hourly Demand and Generation'!K7715*'System Design'!$F$22,IF('System Design'!$F$8=3,'Hourly Demand and Generation'!L7715*'System Design'!$F$22)))</f>
        <v>1080</v>
      </c>
      <c r="Q7715" s="32">
        <f t="shared" si="1719"/>
        <v>0</v>
      </c>
      <c r="R7715" s="32">
        <f t="shared" si="1724"/>
        <v>5400</v>
      </c>
      <c r="S7715" s="32">
        <f t="shared" si="1725"/>
        <v>0</v>
      </c>
      <c r="T7715" s="32">
        <f t="shared" si="1726"/>
        <v>21600</v>
      </c>
      <c r="U7715" s="32">
        <f t="shared" si="1727"/>
        <v>0</v>
      </c>
      <c r="V7715" s="32">
        <f t="shared" si="1720"/>
        <v>703.75</v>
      </c>
      <c r="W7715" s="32">
        <f t="shared" si="1728"/>
        <v>703.75</v>
      </c>
      <c r="X7715" s="32">
        <f t="shared" si="1729"/>
        <v>703.75</v>
      </c>
    </row>
    <row r="7716" spans="1:24" x14ac:dyDescent="0.25">
      <c r="A7716" s="2"/>
      <c r="B7716" s="2" t="s">
        <v>12</v>
      </c>
      <c r="C7716" s="2">
        <f t="shared" si="1730"/>
        <v>322</v>
      </c>
      <c r="D7716" s="2">
        <f t="shared" si="1731"/>
        <v>8</v>
      </c>
      <c r="E7716" s="2">
        <f t="shared" si="1723"/>
        <v>7712</v>
      </c>
      <c r="F7716" s="11">
        <v>468</v>
      </c>
      <c r="G7716" s="9">
        <v>0.16500000000000001</v>
      </c>
      <c r="H7716" s="9">
        <v>0.1875</v>
      </c>
      <c r="I7716" s="9">
        <v>0.21</v>
      </c>
      <c r="J7716" s="9">
        <v>0.24301173026443901</v>
      </c>
      <c r="K7716" s="9">
        <v>0.24301173026443901</v>
      </c>
      <c r="L7716" s="9">
        <v>0.432</v>
      </c>
      <c r="N7716" s="32">
        <f>IF('System Design'!$F$8=1,'Hourly Demand and Generation'!G7716*'System Design'!$F$21,IF('System Design'!$F$8=2,'Hourly Demand and Generation'!H7716*'System Design'!$F$21,IF('System Design'!$F$8=3,'Hourly Demand and Generation'!I7716*'System Design'!$F$21)))</f>
        <v>105</v>
      </c>
      <c r="O7716" s="32">
        <f>IF('System Design'!$F$8=1,'Hourly Demand and Generation'!J7716*'System Design'!$F$22,IF('System Design'!$F$8=2,'Hourly Demand and Generation'!K7716*'System Design'!$F$22,IF('System Design'!$F$8=3,'Hourly Demand and Generation'!L7716*'System Design'!$F$22)))</f>
        <v>1080</v>
      </c>
      <c r="Q7716" s="32">
        <f t="shared" si="1719"/>
        <v>0</v>
      </c>
      <c r="R7716" s="32">
        <f t="shared" si="1724"/>
        <v>5400</v>
      </c>
      <c r="S7716" s="32">
        <f t="shared" si="1725"/>
        <v>0</v>
      </c>
      <c r="T7716" s="32">
        <f t="shared" si="1726"/>
        <v>21600</v>
      </c>
      <c r="U7716" s="32">
        <f t="shared" si="1727"/>
        <v>0</v>
      </c>
      <c r="V7716" s="32">
        <f t="shared" si="1720"/>
        <v>717</v>
      </c>
      <c r="W7716" s="32">
        <f t="shared" si="1728"/>
        <v>717</v>
      </c>
      <c r="X7716" s="32">
        <f t="shared" si="1729"/>
        <v>717</v>
      </c>
    </row>
    <row r="7717" spans="1:24" x14ac:dyDescent="0.25">
      <c r="A7717" s="2"/>
      <c r="B7717" s="2" t="s">
        <v>12</v>
      </c>
      <c r="C7717" s="2">
        <f t="shared" si="1730"/>
        <v>322</v>
      </c>
      <c r="D7717" s="2">
        <f t="shared" si="1731"/>
        <v>9</v>
      </c>
      <c r="E7717" s="2">
        <f t="shared" si="1723"/>
        <v>7713</v>
      </c>
      <c r="F7717" s="11">
        <v>468</v>
      </c>
      <c r="G7717" s="9">
        <v>0.25</v>
      </c>
      <c r="H7717" s="9">
        <v>0.27</v>
      </c>
      <c r="I7717" s="9">
        <v>0.28999999999999998</v>
      </c>
      <c r="J7717" s="9">
        <v>0.21601042690172401</v>
      </c>
      <c r="K7717" s="9">
        <v>0.21601042690172401</v>
      </c>
      <c r="L7717" s="9">
        <v>0.38400000000000001</v>
      </c>
      <c r="N7717" s="32">
        <f>IF('System Design'!$F$8=1,'Hourly Demand and Generation'!G7717*'System Design'!$F$21,IF('System Design'!$F$8=2,'Hourly Demand and Generation'!H7717*'System Design'!$F$21,IF('System Design'!$F$8=3,'Hourly Demand and Generation'!I7717*'System Design'!$F$21)))</f>
        <v>145</v>
      </c>
      <c r="O7717" s="32">
        <f>IF('System Design'!$F$8=1,'Hourly Demand and Generation'!J7717*'System Design'!$F$22,IF('System Design'!$F$8=2,'Hourly Demand and Generation'!K7717*'System Design'!$F$22,IF('System Design'!$F$8=3,'Hourly Demand and Generation'!L7717*'System Design'!$F$22)))</f>
        <v>960</v>
      </c>
      <c r="Q7717" s="32">
        <f t="shared" si="1719"/>
        <v>0</v>
      </c>
      <c r="R7717" s="32">
        <f t="shared" si="1724"/>
        <v>5400</v>
      </c>
      <c r="S7717" s="32">
        <f t="shared" si="1725"/>
        <v>0</v>
      </c>
      <c r="T7717" s="32">
        <f t="shared" si="1726"/>
        <v>21600</v>
      </c>
      <c r="U7717" s="32">
        <f t="shared" si="1727"/>
        <v>0</v>
      </c>
      <c r="V7717" s="32">
        <f t="shared" si="1720"/>
        <v>637</v>
      </c>
      <c r="W7717" s="32">
        <f t="shared" si="1728"/>
        <v>637</v>
      </c>
      <c r="X7717" s="32">
        <f t="shared" si="1729"/>
        <v>637</v>
      </c>
    </row>
    <row r="7718" spans="1:24" x14ac:dyDescent="0.25">
      <c r="A7718" s="2"/>
      <c r="B7718" s="2" t="s">
        <v>12</v>
      </c>
      <c r="C7718" s="2">
        <f t="shared" si="1730"/>
        <v>322</v>
      </c>
      <c r="D7718" s="2">
        <f t="shared" si="1731"/>
        <v>10</v>
      </c>
      <c r="E7718" s="2">
        <f t="shared" si="1723"/>
        <v>7714</v>
      </c>
      <c r="F7718" s="11">
        <v>456.3</v>
      </c>
      <c r="G7718" s="9">
        <v>0.33500000000000002</v>
      </c>
      <c r="H7718" s="9">
        <v>0.35499999999999998</v>
      </c>
      <c r="I7718" s="9">
        <v>0.375</v>
      </c>
      <c r="J7718" s="9">
        <v>0.24301173026443901</v>
      </c>
      <c r="K7718" s="9">
        <v>0.24301173026443901</v>
      </c>
      <c r="L7718" s="9">
        <v>0.432</v>
      </c>
      <c r="N7718" s="32">
        <f>IF('System Design'!$F$8=1,'Hourly Demand and Generation'!G7718*'System Design'!$F$21,IF('System Design'!$F$8=2,'Hourly Demand and Generation'!H7718*'System Design'!$F$21,IF('System Design'!$F$8=3,'Hourly Demand and Generation'!I7718*'System Design'!$F$21)))</f>
        <v>187.5</v>
      </c>
      <c r="O7718" s="32">
        <f>IF('System Design'!$F$8=1,'Hourly Demand and Generation'!J7718*'System Design'!$F$22,IF('System Design'!$F$8=2,'Hourly Demand and Generation'!K7718*'System Design'!$F$22,IF('System Design'!$F$8=3,'Hourly Demand and Generation'!L7718*'System Design'!$F$22)))</f>
        <v>1080</v>
      </c>
      <c r="Q7718" s="32">
        <f t="shared" si="1719"/>
        <v>0</v>
      </c>
      <c r="R7718" s="32">
        <f t="shared" si="1724"/>
        <v>5400</v>
      </c>
      <c r="S7718" s="32">
        <f t="shared" si="1725"/>
        <v>0</v>
      </c>
      <c r="T7718" s="32">
        <f t="shared" si="1726"/>
        <v>21600</v>
      </c>
      <c r="U7718" s="32">
        <f t="shared" si="1727"/>
        <v>0</v>
      </c>
      <c r="V7718" s="32">
        <f t="shared" si="1720"/>
        <v>811.2</v>
      </c>
      <c r="W7718" s="32">
        <f t="shared" si="1728"/>
        <v>811.2</v>
      </c>
      <c r="X7718" s="32">
        <f t="shared" si="1729"/>
        <v>811.2</v>
      </c>
    </row>
    <row r="7719" spans="1:24" x14ac:dyDescent="0.25">
      <c r="A7719" s="2"/>
      <c r="B7719" s="2" t="s">
        <v>12</v>
      </c>
      <c r="C7719" s="2">
        <f t="shared" si="1730"/>
        <v>322</v>
      </c>
      <c r="D7719" s="2">
        <f t="shared" si="1731"/>
        <v>11</v>
      </c>
      <c r="E7719" s="2">
        <f t="shared" si="1723"/>
        <v>7715</v>
      </c>
      <c r="F7719" s="11">
        <v>450.45</v>
      </c>
      <c r="G7719" s="9">
        <v>0.41499999999999998</v>
      </c>
      <c r="H7719" s="9">
        <v>0.4375</v>
      </c>
      <c r="I7719" s="9">
        <v>0.46</v>
      </c>
      <c r="J7719" s="9">
        <v>0.21601042690172401</v>
      </c>
      <c r="K7719" s="9">
        <v>0.21601042690172401</v>
      </c>
      <c r="L7719" s="9">
        <v>0.38400000000000001</v>
      </c>
      <c r="N7719" s="32">
        <f>IF('System Design'!$F$8=1,'Hourly Demand and Generation'!G7719*'System Design'!$F$21,IF('System Design'!$F$8=2,'Hourly Demand and Generation'!H7719*'System Design'!$F$21,IF('System Design'!$F$8=3,'Hourly Demand and Generation'!I7719*'System Design'!$F$21)))</f>
        <v>230</v>
      </c>
      <c r="O7719" s="32">
        <f>IF('System Design'!$F$8=1,'Hourly Demand and Generation'!J7719*'System Design'!$F$22,IF('System Design'!$F$8=2,'Hourly Demand and Generation'!K7719*'System Design'!$F$22,IF('System Design'!$F$8=3,'Hourly Demand and Generation'!L7719*'System Design'!$F$22)))</f>
        <v>960</v>
      </c>
      <c r="Q7719" s="32">
        <f t="shared" si="1719"/>
        <v>0</v>
      </c>
      <c r="R7719" s="32">
        <f t="shared" si="1724"/>
        <v>5400</v>
      </c>
      <c r="S7719" s="32">
        <f t="shared" si="1725"/>
        <v>0</v>
      </c>
      <c r="T7719" s="32">
        <f t="shared" si="1726"/>
        <v>21600</v>
      </c>
      <c r="U7719" s="32">
        <f t="shared" si="1727"/>
        <v>0</v>
      </c>
      <c r="V7719" s="32">
        <f t="shared" si="1720"/>
        <v>739.55</v>
      </c>
      <c r="W7719" s="32">
        <f t="shared" si="1728"/>
        <v>739.55</v>
      </c>
      <c r="X7719" s="32">
        <f t="shared" si="1729"/>
        <v>739.55</v>
      </c>
    </row>
    <row r="7720" spans="1:24" x14ac:dyDescent="0.25">
      <c r="A7720" s="2"/>
      <c r="B7720" s="2" t="s">
        <v>12</v>
      </c>
      <c r="C7720" s="2">
        <f t="shared" si="1730"/>
        <v>322</v>
      </c>
      <c r="D7720" s="2">
        <f t="shared" si="1731"/>
        <v>12</v>
      </c>
      <c r="E7720" s="2">
        <f t="shared" si="1723"/>
        <v>7716</v>
      </c>
      <c r="F7720" s="11">
        <v>450.45</v>
      </c>
      <c r="G7720" s="9">
        <v>0.5</v>
      </c>
      <c r="H7720" s="9">
        <v>0.5</v>
      </c>
      <c r="I7720" s="9">
        <v>0.5</v>
      </c>
      <c r="J7720" s="9">
        <v>0.20250977522036601</v>
      </c>
      <c r="K7720" s="9">
        <v>0.20250977522036601</v>
      </c>
      <c r="L7720" s="9">
        <v>0.36</v>
      </c>
      <c r="N7720" s="32">
        <f>IF('System Design'!$F$8=1,'Hourly Demand and Generation'!G7720*'System Design'!$F$21,IF('System Design'!$F$8=2,'Hourly Demand and Generation'!H7720*'System Design'!$F$21,IF('System Design'!$F$8=3,'Hourly Demand and Generation'!I7720*'System Design'!$F$21)))</f>
        <v>250</v>
      </c>
      <c r="O7720" s="32">
        <f>IF('System Design'!$F$8=1,'Hourly Demand and Generation'!J7720*'System Design'!$F$22,IF('System Design'!$F$8=2,'Hourly Demand and Generation'!K7720*'System Design'!$F$22,IF('System Design'!$F$8=3,'Hourly Demand and Generation'!L7720*'System Design'!$F$22)))</f>
        <v>900</v>
      </c>
      <c r="Q7720" s="32">
        <f t="shared" si="1719"/>
        <v>0</v>
      </c>
      <c r="R7720" s="32">
        <f t="shared" si="1724"/>
        <v>5400</v>
      </c>
      <c r="S7720" s="32">
        <f t="shared" si="1725"/>
        <v>0</v>
      </c>
      <c r="T7720" s="32">
        <f t="shared" si="1726"/>
        <v>21600</v>
      </c>
      <c r="U7720" s="32">
        <f t="shared" si="1727"/>
        <v>0</v>
      </c>
      <c r="V7720" s="32">
        <f t="shared" si="1720"/>
        <v>699.55</v>
      </c>
      <c r="W7720" s="32">
        <f t="shared" si="1728"/>
        <v>699.55</v>
      </c>
      <c r="X7720" s="32">
        <f t="shared" si="1729"/>
        <v>699.55</v>
      </c>
    </row>
    <row r="7721" spans="1:24" x14ac:dyDescent="0.25">
      <c r="A7721" s="2"/>
      <c r="B7721" s="2" t="s">
        <v>12</v>
      </c>
      <c r="C7721" s="2">
        <f t="shared" si="1730"/>
        <v>322</v>
      </c>
      <c r="D7721" s="2">
        <f t="shared" si="1731"/>
        <v>13</v>
      </c>
      <c r="E7721" s="2">
        <f t="shared" si="1723"/>
        <v>7717</v>
      </c>
      <c r="F7721" s="11">
        <v>468</v>
      </c>
      <c r="G7721" s="9">
        <v>0.41499999999999998</v>
      </c>
      <c r="H7721" s="9">
        <v>0.4375</v>
      </c>
      <c r="I7721" s="9">
        <v>0.46</v>
      </c>
      <c r="J7721" s="9">
        <v>0.21601042690172401</v>
      </c>
      <c r="K7721" s="9">
        <v>0.21601042690172401</v>
      </c>
      <c r="L7721" s="9">
        <v>0.38400000000000001</v>
      </c>
      <c r="N7721" s="32">
        <f>IF('System Design'!$F$8=1,'Hourly Demand and Generation'!G7721*'System Design'!$F$21,IF('System Design'!$F$8=2,'Hourly Demand and Generation'!H7721*'System Design'!$F$21,IF('System Design'!$F$8=3,'Hourly Demand and Generation'!I7721*'System Design'!$F$21)))</f>
        <v>230</v>
      </c>
      <c r="O7721" s="32">
        <f>IF('System Design'!$F$8=1,'Hourly Demand and Generation'!J7721*'System Design'!$F$22,IF('System Design'!$F$8=2,'Hourly Demand and Generation'!K7721*'System Design'!$F$22,IF('System Design'!$F$8=3,'Hourly Demand and Generation'!L7721*'System Design'!$F$22)))</f>
        <v>960</v>
      </c>
      <c r="Q7721" s="32">
        <f t="shared" si="1719"/>
        <v>0</v>
      </c>
      <c r="R7721" s="32">
        <f t="shared" si="1724"/>
        <v>5400</v>
      </c>
      <c r="S7721" s="32">
        <f t="shared" si="1725"/>
        <v>0</v>
      </c>
      <c r="T7721" s="32">
        <f t="shared" si="1726"/>
        <v>21600</v>
      </c>
      <c r="U7721" s="32">
        <f t="shared" si="1727"/>
        <v>0</v>
      </c>
      <c r="V7721" s="32">
        <f t="shared" si="1720"/>
        <v>722</v>
      </c>
      <c r="W7721" s="32">
        <f t="shared" si="1728"/>
        <v>722</v>
      </c>
      <c r="X7721" s="32">
        <f t="shared" si="1729"/>
        <v>722</v>
      </c>
    </row>
    <row r="7722" spans="1:24" x14ac:dyDescent="0.25">
      <c r="A7722" s="2"/>
      <c r="B7722" s="2" t="s">
        <v>12</v>
      </c>
      <c r="C7722" s="2">
        <f t="shared" si="1730"/>
        <v>322</v>
      </c>
      <c r="D7722" s="2">
        <f t="shared" si="1731"/>
        <v>14</v>
      </c>
      <c r="E7722" s="2">
        <f t="shared" si="1723"/>
        <v>7718</v>
      </c>
      <c r="F7722" s="11">
        <v>468</v>
      </c>
      <c r="G7722" s="9">
        <v>0.33500000000000002</v>
      </c>
      <c r="H7722" s="9">
        <v>0.35499999999999998</v>
      </c>
      <c r="I7722" s="9">
        <v>0.375</v>
      </c>
      <c r="J7722" s="9">
        <v>0.22951107858308201</v>
      </c>
      <c r="K7722" s="9">
        <v>0.22951107858308201</v>
      </c>
      <c r="L7722" s="9">
        <v>0.40799999999999997</v>
      </c>
      <c r="N7722" s="32">
        <f>IF('System Design'!$F$8=1,'Hourly Demand and Generation'!G7722*'System Design'!$F$21,IF('System Design'!$F$8=2,'Hourly Demand and Generation'!H7722*'System Design'!$F$21,IF('System Design'!$F$8=3,'Hourly Demand and Generation'!I7722*'System Design'!$F$21)))</f>
        <v>187.5</v>
      </c>
      <c r="O7722" s="32">
        <f>IF('System Design'!$F$8=1,'Hourly Demand and Generation'!J7722*'System Design'!$F$22,IF('System Design'!$F$8=2,'Hourly Demand and Generation'!K7722*'System Design'!$F$22,IF('System Design'!$F$8=3,'Hourly Demand and Generation'!L7722*'System Design'!$F$22)))</f>
        <v>1019.9999999999999</v>
      </c>
      <c r="Q7722" s="32">
        <f t="shared" si="1719"/>
        <v>0</v>
      </c>
      <c r="R7722" s="32">
        <f t="shared" si="1724"/>
        <v>5400</v>
      </c>
      <c r="S7722" s="32">
        <f t="shared" si="1725"/>
        <v>0</v>
      </c>
      <c r="T7722" s="32">
        <f t="shared" si="1726"/>
        <v>21600</v>
      </c>
      <c r="U7722" s="32">
        <f t="shared" si="1727"/>
        <v>0</v>
      </c>
      <c r="V7722" s="32">
        <f t="shared" si="1720"/>
        <v>739.5</v>
      </c>
      <c r="W7722" s="32">
        <f t="shared" si="1728"/>
        <v>739.5</v>
      </c>
      <c r="X7722" s="32">
        <f t="shared" si="1729"/>
        <v>739.5</v>
      </c>
    </row>
    <row r="7723" spans="1:24" x14ac:dyDescent="0.25">
      <c r="A7723" s="2"/>
      <c r="B7723" s="2" t="s">
        <v>12</v>
      </c>
      <c r="C7723" s="2">
        <f t="shared" si="1730"/>
        <v>322</v>
      </c>
      <c r="D7723" s="2">
        <f t="shared" si="1731"/>
        <v>15</v>
      </c>
      <c r="E7723" s="2">
        <f t="shared" si="1723"/>
        <v>7719</v>
      </c>
      <c r="F7723" s="11">
        <v>497.25</v>
      </c>
      <c r="G7723" s="9">
        <v>0.25</v>
      </c>
      <c r="H7723" s="9">
        <v>0.27</v>
      </c>
      <c r="I7723" s="9">
        <v>0.28999999999999998</v>
      </c>
      <c r="J7723" s="9">
        <v>0.24301173026443901</v>
      </c>
      <c r="K7723" s="9">
        <v>0.24301173026443901</v>
      </c>
      <c r="L7723" s="9">
        <v>0.432</v>
      </c>
      <c r="N7723" s="32">
        <f>IF('System Design'!$F$8=1,'Hourly Demand and Generation'!G7723*'System Design'!$F$21,IF('System Design'!$F$8=2,'Hourly Demand and Generation'!H7723*'System Design'!$F$21,IF('System Design'!$F$8=3,'Hourly Demand and Generation'!I7723*'System Design'!$F$21)))</f>
        <v>145</v>
      </c>
      <c r="O7723" s="32">
        <f>IF('System Design'!$F$8=1,'Hourly Demand and Generation'!J7723*'System Design'!$F$22,IF('System Design'!$F$8=2,'Hourly Demand and Generation'!K7723*'System Design'!$F$22,IF('System Design'!$F$8=3,'Hourly Demand and Generation'!L7723*'System Design'!$F$22)))</f>
        <v>1080</v>
      </c>
      <c r="Q7723" s="32">
        <f t="shared" si="1719"/>
        <v>0</v>
      </c>
      <c r="R7723" s="32">
        <f t="shared" si="1724"/>
        <v>5400</v>
      </c>
      <c r="S7723" s="32">
        <f t="shared" si="1725"/>
        <v>0</v>
      </c>
      <c r="T7723" s="32">
        <f t="shared" si="1726"/>
        <v>21600</v>
      </c>
      <c r="U7723" s="32">
        <f t="shared" si="1727"/>
        <v>0</v>
      </c>
      <c r="V7723" s="32">
        <f t="shared" si="1720"/>
        <v>727.75</v>
      </c>
      <c r="W7723" s="32">
        <f t="shared" si="1728"/>
        <v>727.75</v>
      </c>
      <c r="X7723" s="32">
        <f t="shared" si="1729"/>
        <v>727.75</v>
      </c>
    </row>
    <row r="7724" spans="1:24" x14ac:dyDescent="0.25">
      <c r="A7724" s="2"/>
      <c r="B7724" s="2" t="s">
        <v>12</v>
      </c>
      <c r="C7724" s="2">
        <f t="shared" si="1730"/>
        <v>322</v>
      </c>
      <c r="D7724" s="2">
        <f t="shared" si="1731"/>
        <v>16</v>
      </c>
      <c r="E7724" s="2">
        <f t="shared" si="1723"/>
        <v>7720</v>
      </c>
      <c r="F7724" s="11">
        <v>526.5</v>
      </c>
      <c r="G7724" s="9">
        <v>0.16500000000000001</v>
      </c>
      <c r="H7724" s="9">
        <v>0.1875</v>
      </c>
      <c r="I7724" s="9">
        <v>0.21</v>
      </c>
      <c r="J7724" s="9">
        <v>0.24301173026443901</v>
      </c>
      <c r="K7724" s="9">
        <v>0.24301173026443901</v>
      </c>
      <c r="L7724" s="9">
        <v>0.432</v>
      </c>
      <c r="N7724" s="32">
        <f>IF('System Design'!$F$8=1,'Hourly Demand and Generation'!G7724*'System Design'!$F$21,IF('System Design'!$F$8=2,'Hourly Demand and Generation'!H7724*'System Design'!$F$21,IF('System Design'!$F$8=3,'Hourly Demand and Generation'!I7724*'System Design'!$F$21)))</f>
        <v>105</v>
      </c>
      <c r="O7724" s="32">
        <f>IF('System Design'!$F$8=1,'Hourly Demand and Generation'!J7724*'System Design'!$F$22,IF('System Design'!$F$8=2,'Hourly Demand and Generation'!K7724*'System Design'!$F$22,IF('System Design'!$F$8=3,'Hourly Demand and Generation'!L7724*'System Design'!$F$22)))</f>
        <v>1080</v>
      </c>
      <c r="Q7724" s="32">
        <f t="shared" si="1719"/>
        <v>0</v>
      </c>
      <c r="R7724" s="32">
        <f t="shared" si="1724"/>
        <v>5400</v>
      </c>
      <c r="S7724" s="32">
        <f t="shared" si="1725"/>
        <v>0</v>
      </c>
      <c r="T7724" s="32">
        <f t="shared" si="1726"/>
        <v>21600</v>
      </c>
      <c r="U7724" s="32">
        <f t="shared" si="1727"/>
        <v>0</v>
      </c>
      <c r="V7724" s="32">
        <f t="shared" si="1720"/>
        <v>658.5</v>
      </c>
      <c r="W7724" s="32">
        <f t="shared" si="1728"/>
        <v>658.5</v>
      </c>
      <c r="X7724" s="32">
        <f t="shared" si="1729"/>
        <v>658.5</v>
      </c>
    </row>
    <row r="7725" spans="1:24" x14ac:dyDescent="0.25">
      <c r="A7725" s="2"/>
      <c r="B7725" s="2" t="s">
        <v>12</v>
      </c>
      <c r="C7725" s="2">
        <f t="shared" si="1730"/>
        <v>322</v>
      </c>
      <c r="D7725" s="2">
        <f t="shared" si="1731"/>
        <v>17</v>
      </c>
      <c r="E7725" s="2">
        <f t="shared" si="1723"/>
        <v>7721</v>
      </c>
      <c r="F7725" s="11">
        <v>555.75</v>
      </c>
      <c r="G7725" s="9">
        <v>8.5000000000000006E-2</v>
      </c>
      <c r="H7725" s="9">
        <v>0.105</v>
      </c>
      <c r="I7725" s="9">
        <v>0.125</v>
      </c>
      <c r="J7725" s="9">
        <v>0.27001303362715501</v>
      </c>
      <c r="K7725" s="9">
        <v>0.27001303362715501</v>
      </c>
      <c r="L7725" s="9">
        <v>0.48</v>
      </c>
      <c r="N7725" s="32">
        <f>IF('System Design'!$F$8=1,'Hourly Demand and Generation'!G7725*'System Design'!$F$21,IF('System Design'!$F$8=2,'Hourly Demand and Generation'!H7725*'System Design'!$F$21,IF('System Design'!$F$8=3,'Hourly Demand and Generation'!I7725*'System Design'!$F$21)))</f>
        <v>62.5</v>
      </c>
      <c r="O7725" s="32">
        <f>IF('System Design'!$F$8=1,'Hourly Demand and Generation'!J7725*'System Design'!$F$22,IF('System Design'!$F$8=2,'Hourly Demand and Generation'!K7725*'System Design'!$F$22,IF('System Design'!$F$8=3,'Hourly Demand and Generation'!L7725*'System Design'!$F$22)))</f>
        <v>1200</v>
      </c>
      <c r="Q7725" s="32">
        <f t="shared" si="1719"/>
        <v>0</v>
      </c>
      <c r="R7725" s="32">
        <f t="shared" si="1724"/>
        <v>5400</v>
      </c>
      <c r="S7725" s="32">
        <f t="shared" si="1725"/>
        <v>0</v>
      </c>
      <c r="T7725" s="32">
        <f t="shared" si="1726"/>
        <v>21600</v>
      </c>
      <c r="U7725" s="32">
        <f t="shared" si="1727"/>
        <v>0</v>
      </c>
      <c r="V7725" s="32">
        <f t="shared" si="1720"/>
        <v>706.75</v>
      </c>
      <c r="W7725" s="32">
        <f t="shared" si="1728"/>
        <v>706.75</v>
      </c>
      <c r="X7725" s="32">
        <f t="shared" si="1729"/>
        <v>706.75</v>
      </c>
    </row>
    <row r="7726" spans="1:24" x14ac:dyDescent="0.25">
      <c r="A7726" s="2"/>
      <c r="B7726" s="2" t="s">
        <v>12</v>
      </c>
      <c r="C7726" s="2">
        <f t="shared" si="1730"/>
        <v>322</v>
      </c>
      <c r="D7726" s="2">
        <f t="shared" si="1731"/>
        <v>18</v>
      </c>
      <c r="E7726" s="2">
        <f t="shared" si="1723"/>
        <v>7722</v>
      </c>
      <c r="F7726" s="11">
        <v>585</v>
      </c>
      <c r="G7726" s="9">
        <v>0.04</v>
      </c>
      <c r="H7726" s="9">
        <v>6.25E-2</v>
      </c>
      <c r="I7726" s="9">
        <v>8.5000000000000006E-2</v>
      </c>
      <c r="J7726" s="9">
        <v>0.25651238194579701</v>
      </c>
      <c r="K7726" s="9">
        <v>0.25651238194579701</v>
      </c>
      <c r="L7726" s="9">
        <v>0.45600000000000002</v>
      </c>
      <c r="N7726" s="32">
        <f>IF('System Design'!$F$8=1,'Hourly Demand and Generation'!G7726*'System Design'!$F$21,IF('System Design'!$F$8=2,'Hourly Demand and Generation'!H7726*'System Design'!$F$21,IF('System Design'!$F$8=3,'Hourly Demand and Generation'!I7726*'System Design'!$F$21)))</f>
        <v>42.5</v>
      </c>
      <c r="O7726" s="32">
        <f>IF('System Design'!$F$8=1,'Hourly Demand and Generation'!J7726*'System Design'!$F$22,IF('System Design'!$F$8=2,'Hourly Demand and Generation'!K7726*'System Design'!$F$22,IF('System Design'!$F$8=3,'Hourly Demand and Generation'!L7726*'System Design'!$F$22)))</f>
        <v>1140</v>
      </c>
      <c r="Q7726" s="32">
        <f t="shared" si="1719"/>
        <v>0</v>
      </c>
      <c r="R7726" s="32">
        <f t="shared" si="1724"/>
        <v>5400</v>
      </c>
      <c r="S7726" s="32">
        <f t="shared" si="1725"/>
        <v>0</v>
      </c>
      <c r="T7726" s="32">
        <f t="shared" si="1726"/>
        <v>21600</v>
      </c>
      <c r="U7726" s="32">
        <f t="shared" si="1727"/>
        <v>0</v>
      </c>
      <c r="V7726" s="32">
        <f t="shared" si="1720"/>
        <v>597.5</v>
      </c>
      <c r="W7726" s="32">
        <f t="shared" si="1728"/>
        <v>597.5</v>
      </c>
      <c r="X7726" s="32">
        <f t="shared" si="1729"/>
        <v>597.5</v>
      </c>
    </row>
    <row r="7727" spans="1:24" x14ac:dyDescent="0.25">
      <c r="A7727" s="2"/>
      <c r="B7727" s="2" t="s">
        <v>12</v>
      </c>
      <c r="C7727" s="2">
        <f t="shared" si="1730"/>
        <v>322</v>
      </c>
      <c r="D7727" s="2">
        <f t="shared" si="1731"/>
        <v>19</v>
      </c>
      <c r="E7727" s="2">
        <f t="shared" si="1723"/>
        <v>7723</v>
      </c>
      <c r="F7727" s="11">
        <v>567.45000000000005</v>
      </c>
      <c r="G7727" s="9">
        <v>0</v>
      </c>
      <c r="H7727" s="9">
        <v>0.02</v>
      </c>
      <c r="I7727" s="9">
        <v>0.04</v>
      </c>
      <c r="J7727" s="9">
        <v>0.24301173026443901</v>
      </c>
      <c r="K7727" s="9">
        <v>0.24301173026443901</v>
      </c>
      <c r="L7727" s="9">
        <v>0.432</v>
      </c>
      <c r="N7727" s="32">
        <f>IF('System Design'!$F$8=1,'Hourly Demand and Generation'!G7727*'System Design'!$F$21,IF('System Design'!$F$8=2,'Hourly Demand and Generation'!H7727*'System Design'!$F$21,IF('System Design'!$F$8=3,'Hourly Demand and Generation'!I7727*'System Design'!$F$21)))</f>
        <v>20</v>
      </c>
      <c r="O7727" s="32">
        <f>IF('System Design'!$F$8=1,'Hourly Demand and Generation'!J7727*'System Design'!$F$22,IF('System Design'!$F$8=2,'Hourly Demand and Generation'!K7727*'System Design'!$F$22,IF('System Design'!$F$8=3,'Hourly Demand and Generation'!L7727*'System Design'!$F$22)))</f>
        <v>1080</v>
      </c>
      <c r="Q7727" s="32">
        <f t="shared" si="1719"/>
        <v>0</v>
      </c>
      <c r="R7727" s="32">
        <f t="shared" si="1724"/>
        <v>5400</v>
      </c>
      <c r="S7727" s="32">
        <f t="shared" si="1725"/>
        <v>0</v>
      </c>
      <c r="T7727" s="32">
        <f t="shared" si="1726"/>
        <v>21600</v>
      </c>
      <c r="U7727" s="32">
        <f t="shared" si="1727"/>
        <v>0</v>
      </c>
      <c r="V7727" s="32">
        <f t="shared" si="1720"/>
        <v>532.54999999999995</v>
      </c>
      <c r="W7727" s="32">
        <f t="shared" si="1728"/>
        <v>532.54999999999995</v>
      </c>
      <c r="X7727" s="32">
        <f t="shared" si="1729"/>
        <v>532.54999999999995</v>
      </c>
    </row>
    <row r="7728" spans="1:24" x14ac:dyDescent="0.25">
      <c r="A7728" s="2"/>
      <c r="B7728" s="2" t="s">
        <v>12</v>
      </c>
      <c r="C7728" s="2">
        <f t="shared" si="1730"/>
        <v>322</v>
      </c>
      <c r="D7728" s="2">
        <f t="shared" si="1731"/>
        <v>20</v>
      </c>
      <c r="E7728" s="2">
        <f t="shared" si="1723"/>
        <v>7724</v>
      </c>
      <c r="F7728" s="11">
        <v>555.75</v>
      </c>
      <c r="G7728" s="9">
        <v>0</v>
      </c>
      <c r="H7728" s="9">
        <v>0</v>
      </c>
      <c r="I7728" s="9">
        <v>0</v>
      </c>
      <c r="J7728" s="9">
        <v>0.24301173026443901</v>
      </c>
      <c r="K7728" s="9">
        <v>0.24301173026443901</v>
      </c>
      <c r="L7728" s="9">
        <v>0.432</v>
      </c>
      <c r="N7728" s="32">
        <f>IF('System Design'!$F$8=1,'Hourly Demand and Generation'!G7728*'System Design'!$F$21,IF('System Design'!$F$8=2,'Hourly Demand and Generation'!H7728*'System Design'!$F$21,IF('System Design'!$F$8=3,'Hourly Demand and Generation'!I7728*'System Design'!$F$21)))</f>
        <v>0</v>
      </c>
      <c r="O7728" s="32">
        <f>IF('System Design'!$F$8=1,'Hourly Demand and Generation'!J7728*'System Design'!$F$22,IF('System Design'!$F$8=2,'Hourly Demand and Generation'!K7728*'System Design'!$F$22,IF('System Design'!$F$8=3,'Hourly Demand and Generation'!L7728*'System Design'!$F$22)))</f>
        <v>1080</v>
      </c>
      <c r="Q7728" s="32">
        <f t="shared" si="1719"/>
        <v>0</v>
      </c>
      <c r="R7728" s="32">
        <f t="shared" si="1724"/>
        <v>5400</v>
      </c>
      <c r="S7728" s="32">
        <f t="shared" si="1725"/>
        <v>0</v>
      </c>
      <c r="T7728" s="32">
        <f t="shared" si="1726"/>
        <v>21600</v>
      </c>
      <c r="U7728" s="32">
        <f t="shared" si="1727"/>
        <v>0</v>
      </c>
      <c r="V7728" s="32">
        <f t="shared" si="1720"/>
        <v>524.25</v>
      </c>
      <c r="W7728" s="32">
        <f t="shared" si="1728"/>
        <v>524.25</v>
      </c>
      <c r="X7728" s="32">
        <f t="shared" si="1729"/>
        <v>524.25</v>
      </c>
    </row>
    <row r="7729" spans="1:24" x14ac:dyDescent="0.25">
      <c r="A7729" s="2"/>
      <c r="B7729" s="2" t="s">
        <v>12</v>
      </c>
      <c r="C7729" s="2">
        <f t="shared" si="1730"/>
        <v>322</v>
      </c>
      <c r="D7729" s="2">
        <f t="shared" si="1731"/>
        <v>21</v>
      </c>
      <c r="E7729" s="2">
        <f t="shared" si="1723"/>
        <v>7725</v>
      </c>
      <c r="F7729" s="11">
        <v>526.5</v>
      </c>
      <c r="G7729" s="9">
        <v>0</v>
      </c>
      <c r="H7729" s="9">
        <v>0</v>
      </c>
      <c r="I7729" s="9">
        <v>0</v>
      </c>
      <c r="J7729" s="9">
        <v>0.24301173026443901</v>
      </c>
      <c r="K7729" s="9">
        <v>0.24301173026443901</v>
      </c>
      <c r="L7729" s="9">
        <v>0.432</v>
      </c>
      <c r="N7729" s="32">
        <f>IF('System Design'!$F$8=1,'Hourly Demand and Generation'!G7729*'System Design'!$F$21,IF('System Design'!$F$8=2,'Hourly Demand and Generation'!H7729*'System Design'!$F$21,IF('System Design'!$F$8=3,'Hourly Demand and Generation'!I7729*'System Design'!$F$21)))</f>
        <v>0</v>
      </c>
      <c r="O7729" s="32">
        <f>IF('System Design'!$F$8=1,'Hourly Demand and Generation'!J7729*'System Design'!$F$22,IF('System Design'!$F$8=2,'Hourly Demand and Generation'!K7729*'System Design'!$F$22,IF('System Design'!$F$8=3,'Hourly Demand and Generation'!L7729*'System Design'!$F$22)))</f>
        <v>1080</v>
      </c>
      <c r="Q7729" s="32">
        <f t="shared" si="1719"/>
        <v>0</v>
      </c>
      <c r="R7729" s="32">
        <f t="shared" si="1724"/>
        <v>5400</v>
      </c>
      <c r="S7729" s="32">
        <f t="shared" si="1725"/>
        <v>0</v>
      </c>
      <c r="T7729" s="32">
        <f t="shared" si="1726"/>
        <v>21600</v>
      </c>
      <c r="U7729" s="32">
        <f t="shared" si="1727"/>
        <v>0</v>
      </c>
      <c r="V7729" s="32">
        <f t="shared" si="1720"/>
        <v>553.5</v>
      </c>
      <c r="W7729" s="32">
        <f t="shared" si="1728"/>
        <v>553.5</v>
      </c>
      <c r="X7729" s="32">
        <f t="shared" si="1729"/>
        <v>553.5</v>
      </c>
    </row>
    <row r="7730" spans="1:24" x14ac:dyDescent="0.25">
      <c r="A7730" s="2"/>
      <c r="B7730" s="2" t="s">
        <v>12</v>
      </c>
      <c r="C7730" s="2">
        <f t="shared" si="1730"/>
        <v>322</v>
      </c>
      <c r="D7730" s="2">
        <f t="shared" si="1731"/>
        <v>22</v>
      </c>
      <c r="E7730" s="2">
        <f t="shared" si="1723"/>
        <v>7726</v>
      </c>
      <c r="F7730" s="11">
        <v>497.25</v>
      </c>
      <c r="G7730" s="9">
        <v>0</v>
      </c>
      <c r="H7730" s="9">
        <v>0</v>
      </c>
      <c r="I7730" s="9">
        <v>0</v>
      </c>
      <c r="J7730" s="9">
        <v>0.25651238194579701</v>
      </c>
      <c r="K7730" s="9">
        <v>0.25651238194579701</v>
      </c>
      <c r="L7730" s="9">
        <v>0.45600000000000002</v>
      </c>
      <c r="N7730" s="32">
        <f>IF('System Design'!$F$8=1,'Hourly Demand and Generation'!G7730*'System Design'!$F$21,IF('System Design'!$F$8=2,'Hourly Demand and Generation'!H7730*'System Design'!$F$21,IF('System Design'!$F$8=3,'Hourly Demand and Generation'!I7730*'System Design'!$F$21)))</f>
        <v>0</v>
      </c>
      <c r="O7730" s="32">
        <f>IF('System Design'!$F$8=1,'Hourly Demand and Generation'!J7730*'System Design'!$F$22,IF('System Design'!$F$8=2,'Hourly Demand and Generation'!K7730*'System Design'!$F$22,IF('System Design'!$F$8=3,'Hourly Demand and Generation'!L7730*'System Design'!$F$22)))</f>
        <v>1140</v>
      </c>
      <c r="Q7730" s="32">
        <f t="shared" si="1719"/>
        <v>0</v>
      </c>
      <c r="R7730" s="32">
        <f t="shared" si="1724"/>
        <v>5400</v>
      </c>
      <c r="S7730" s="32">
        <f t="shared" si="1725"/>
        <v>0</v>
      </c>
      <c r="T7730" s="32">
        <f t="shared" si="1726"/>
        <v>21600</v>
      </c>
      <c r="U7730" s="32">
        <f t="shared" si="1727"/>
        <v>0</v>
      </c>
      <c r="V7730" s="32">
        <f t="shared" si="1720"/>
        <v>642.75</v>
      </c>
      <c r="W7730" s="32">
        <f t="shared" si="1728"/>
        <v>642.75</v>
      </c>
      <c r="X7730" s="32">
        <f t="shared" si="1729"/>
        <v>642.75</v>
      </c>
    </row>
    <row r="7731" spans="1:24" x14ac:dyDescent="0.25">
      <c r="A7731" s="2"/>
      <c r="B7731" s="2" t="s">
        <v>12</v>
      </c>
      <c r="C7731" s="2">
        <f t="shared" si="1730"/>
        <v>322</v>
      </c>
      <c r="D7731" s="2">
        <f t="shared" si="1731"/>
        <v>23</v>
      </c>
      <c r="E7731" s="2">
        <f t="shared" si="1723"/>
        <v>7727</v>
      </c>
      <c r="F7731" s="11">
        <v>468</v>
      </c>
      <c r="G7731" s="9">
        <v>0</v>
      </c>
      <c r="H7731" s="9">
        <v>0</v>
      </c>
      <c r="I7731" s="9">
        <v>0</v>
      </c>
      <c r="J7731" s="9">
        <v>0.21601042690172401</v>
      </c>
      <c r="K7731" s="9">
        <v>0.21601042690172401</v>
      </c>
      <c r="L7731" s="9">
        <v>0.38400000000000001</v>
      </c>
      <c r="N7731" s="32">
        <f>IF('System Design'!$F$8=1,'Hourly Demand and Generation'!G7731*'System Design'!$F$21,IF('System Design'!$F$8=2,'Hourly Demand and Generation'!H7731*'System Design'!$F$21,IF('System Design'!$F$8=3,'Hourly Demand and Generation'!I7731*'System Design'!$F$21)))</f>
        <v>0</v>
      </c>
      <c r="O7731" s="32">
        <f>IF('System Design'!$F$8=1,'Hourly Demand and Generation'!J7731*'System Design'!$F$22,IF('System Design'!$F$8=2,'Hourly Demand and Generation'!K7731*'System Design'!$F$22,IF('System Design'!$F$8=3,'Hourly Demand and Generation'!L7731*'System Design'!$F$22)))</f>
        <v>960</v>
      </c>
      <c r="Q7731" s="32">
        <f t="shared" si="1719"/>
        <v>0</v>
      </c>
      <c r="R7731" s="32">
        <f t="shared" si="1724"/>
        <v>5400</v>
      </c>
      <c r="S7731" s="32">
        <f t="shared" si="1725"/>
        <v>0</v>
      </c>
      <c r="T7731" s="32">
        <f t="shared" si="1726"/>
        <v>21600</v>
      </c>
      <c r="U7731" s="32">
        <f t="shared" si="1727"/>
        <v>0</v>
      </c>
      <c r="V7731" s="32">
        <f t="shared" si="1720"/>
        <v>492</v>
      </c>
      <c r="W7731" s="32">
        <f t="shared" si="1728"/>
        <v>492</v>
      </c>
      <c r="X7731" s="32">
        <f t="shared" si="1729"/>
        <v>492</v>
      </c>
    </row>
    <row r="7732" spans="1:24" x14ac:dyDescent="0.25">
      <c r="A7732" s="2"/>
      <c r="B7732" s="2" t="s">
        <v>12</v>
      </c>
      <c r="C7732" s="2">
        <f t="shared" si="1730"/>
        <v>322</v>
      </c>
      <c r="D7732" s="2">
        <f t="shared" si="1731"/>
        <v>24</v>
      </c>
      <c r="E7732" s="2">
        <f t="shared" si="1723"/>
        <v>7728</v>
      </c>
      <c r="F7732" s="11">
        <v>409.5</v>
      </c>
      <c r="G7732" s="9">
        <v>0</v>
      </c>
      <c r="H7732" s="9">
        <v>0</v>
      </c>
      <c r="I7732" s="9">
        <v>0</v>
      </c>
      <c r="J7732" s="9">
        <v>0.21601042690172401</v>
      </c>
      <c r="K7732" s="9">
        <v>0.21601042690172401</v>
      </c>
      <c r="L7732" s="9">
        <v>0.38400000000000001</v>
      </c>
      <c r="N7732" s="32">
        <f>IF('System Design'!$F$8=1,'Hourly Demand and Generation'!G7732*'System Design'!$F$21,IF('System Design'!$F$8=2,'Hourly Demand and Generation'!H7732*'System Design'!$F$21,IF('System Design'!$F$8=3,'Hourly Demand and Generation'!I7732*'System Design'!$F$21)))</f>
        <v>0</v>
      </c>
      <c r="O7732" s="32">
        <f>IF('System Design'!$F$8=1,'Hourly Demand and Generation'!J7732*'System Design'!$F$22,IF('System Design'!$F$8=2,'Hourly Demand and Generation'!K7732*'System Design'!$F$22,IF('System Design'!$F$8=3,'Hourly Demand and Generation'!L7732*'System Design'!$F$22)))</f>
        <v>960</v>
      </c>
      <c r="Q7732" s="32">
        <f t="shared" si="1719"/>
        <v>0</v>
      </c>
      <c r="R7732" s="32">
        <f t="shared" si="1724"/>
        <v>5400</v>
      </c>
      <c r="S7732" s="32">
        <f t="shared" si="1725"/>
        <v>0</v>
      </c>
      <c r="T7732" s="32">
        <f t="shared" si="1726"/>
        <v>21600</v>
      </c>
      <c r="U7732" s="32">
        <f t="shared" si="1727"/>
        <v>0</v>
      </c>
      <c r="V7732" s="32">
        <f t="shared" si="1720"/>
        <v>550.5</v>
      </c>
      <c r="W7732" s="32">
        <f t="shared" si="1728"/>
        <v>550.5</v>
      </c>
      <c r="X7732" s="32">
        <f t="shared" si="1729"/>
        <v>550.5</v>
      </c>
    </row>
    <row r="7733" spans="1:24" x14ac:dyDescent="0.25">
      <c r="A7733" s="2"/>
      <c r="B7733" s="2" t="s">
        <v>12</v>
      </c>
      <c r="C7733" s="2">
        <f>C7732+1</f>
        <v>323</v>
      </c>
      <c r="D7733" s="2">
        <v>1</v>
      </c>
      <c r="E7733" s="2">
        <f t="shared" si="1723"/>
        <v>7729</v>
      </c>
      <c r="F7733" s="11">
        <v>351</v>
      </c>
      <c r="G7733" s="9">
        <v>0</v>
      </c>
      <c r="H7733" s="9">
        <v>0</v>
      </c>
      <c r="I7733" s="9">
        <v>0</v>
      </c>
      <c r="J7733" s="9">
        <v>0.48</v>
      </c>
      <c r="K7733" s="9">
        <v>0.48</v>
      </c>
      <c r="L7733" s="9">
        <v>0.48</v>
      </c>
      <c r="N7733" s="32">
        <f>IF('System Design'!$F$8=1,'Hourly Demand and Generation'!G7733*'System Design'!$F$21,IF('System Design'!$F$8=2,'Hourly Demand and Generation'!H7733*'System Design'!$F$21,IF('System Design'!$F$8=3,'Hourly Demand and Generation'!I7733*'System Design'!$F$21)))</f>
        <v>0</v>
      </c>
      <c r="O7733" s="32">
        <f>IF('System Design'!$F$8=1,'Hourly Demand and Generation'!J7733*'System Design'!$F$22,IF('System Design'!$F$8=2,'Hourly Demand and Generation'!K7733*'System Design'!$F$22,IF('System Design'!$F$8=3,'Hourly Demand and Generation'!L7733*'System Design'!$F$22)))</f>
        <v>1200</v>
      </c>
      <c r="Q7733" s="32">
        <f t="shared" si="1719"/>
        <v>0</v>
      </c>
      <c r="R7733" s="32">
        <f t="shared" si="1724"/>
        <v>5400</v>
      </c>
      <c r="S7733" s="32">
        <f t="shared" si="1725"/>
        <v>0</v>
      </c>
      <c r="T7733" s="32">
        <f t="shared" si="1726"/>
        <v>21600</v>
      </c>
      <c r="U7733" s="32">
        <f t="shared" si="1727"/>
        <v>0</v>
      </c>
      <c r="V7733" s="32">
        <f t="shared" si="1720"/>
        <v>849</v>
      </c>
      <c r="W7733" s="32">
        <f t="shared" si="1728"/>
        <v>849</v>
      </c>
      <c r="X7733" s="32">
        <f t="shared" si="1729"/>
        <v>849</v>
      </c>
    </row>
    <row r="7734" spans="1:24" x14ac:dyDescent="0.25">
      <c r="A7734" s="2"/>
      <c r="B7734" s="2" t="s">
        <v>12</v>
      </c>
      <c r="C7734" s="2">
        <f>C7733</f>
        <v>323</v>
      </c>
      <c r="D7734" s="2">
        <f>D7733+1</f>
        <v>2</v>
      </c>
      <c r="E7734" s="2">
        <f t="shared" si="1723"/>
        <v>7730</v>
      </c>
      <c r="F7734" s="11">
        <v>321.75</v>
      </c>
      <c r="G7734" s="9">
        <v>0</v>
      </c>
      <c r="H7734" s="9">
        <v>0</v>
      </c>
      <c r="I7734" s="9">
        <v>0</v>
      </c>
      <c r="J7734" s="9">
        <v>0.432</v>
      </c>
      <c r="K7734" s="9">
        <v>0.432</v>
      </c>
      <c r="L7734" s="9">
        <v>0.432</v>
      </c>
      <c r="N7734" s="32">
        <f>IF('System Design'!$F$8=1,'Hourly Demand and Generation'!G7734*'System Design'!$F$21,IF('System Design'!$F$8=2,'Hourly Demand and Generation'!H7734*'System Design'!$F$21,IF('System Design'!$F$8=3,'Hourly Demand and Generation'!I7734*'System Design'!$F$21)))</f>
        <v>0</v>
      </c>
      <c r="O7734" s="32">
        <f>IF('System Design'!$F$8=1,'Hourly Demand and Generation'!J7734*'System Design'!$F$22,IF('System Design'!$F$8=2,'Hourly Demand and Generation'!K7734*'System Design'!$F$22,IF('System Design'!$F$8=3,'Hourly Demand and Generation'!L7734*'System Design'!$F$22)))</f>
        <v>1080</v>
      </c>
      <c r="Q7734" s="32">
        <f t="shared" si="1719"/>
        <v>0</v>
      </c>
      <c r="R7734" s="32">
        <f t="shared" si="1724"/>
        <v>5400</v>
      </c>
      <c r="S7734" s="32">
        <f t="shared" si="1725"/>
        <v>0</v>
      </c>
      <c r="T7734" s="32">
        <f t="shared" si="1726"/>
        <v>21600</v>
      </c>
      <c r="U7734" s="32">
        <f t="shared" si="1727"/>
        <v>0</v>
      </c>
      <c r="V7734" s="32">
        <f t="shared" si="1720"/>
        <v>758.25</v>
      </c>
      <c r="W7734" s="32">
        <f t="shared" si="1728"/>
        <v>758.25</v>
      </c>
      <c r="X7734" s="32">
        <f t="shared" si="1729"/>
        <v>758.25</v>
      </c>
    </row>
    <row r="7735" spans="1:24" x14ac:dyDescent="0.25">
      <c r="A7735" s="2"/>
      <c r="B7735" s="2" t="s">
        <v>12</v>
      </c>
      <c r="C7735" s="2">
        <f t="shared" ref="C7735:C7756" si="1732">C7734</f>
        <v>323</v>
      </c>
      <c r="D7735" s="2">
        <f t="shared" ref="D7735:D7756" si="1733">D7734+1</f>
        <v>3</v>
      </c>
      <c r="E7735" s="2">
        <f t="shared" si="1723"/>
        <v>7731</v>
      </c>
      <c r="F7735" s="11">
        <v>292.5</v>
      </c>
      <c r="G7735" s="9">
        <v>0</v>
      </c>
      <c r="H7735" s="9">
        <v>0</v>
      </c>
      <c r="I7735" s="9">
        <v>0</v>
      </c>
      <c r="J7735" s="9">
        <v>0.432</v>
      </c>
      <c r="K7735" s="9">
        <v>0.432</v>
      </c>
      <c r="L7735" s="9">
        <v>0.432</v>
      </c>
      <c r="N7735" s="32">
        <f>IF('System Design'!$F$8=1,'Hourly Demand and Generation'!G7735*'System Design'!$F$21,IF('System Design'!$F$8=2,'Hourly Demand and Generation'!H7735*'System Design'!$F$21,IF('System Design'!$F$8=3,'Hourly Demand and Generation'!I7735*'System Design'!$F$21)))</f>
        <v>0</v>
      </c>
      <c r="O7735" s="32">
        <f>IF('System Design'!$F$8=1,'Hourly Demand and Generation'!J7735*'System Design'!$F$22,IF('System Design'!$F$8=2,'Hourly Demand and Generation'!K7735*'System Design'!$F$22,IF('System Design'!$F$8=3,'Hourly Demand and Generation'!L7735*'System Design'!$F$22)))</f>
        <v>1080</v>
      </c>
      <c r="Q7735" s="32">
        <f t="shared" si="1719"/>
        <v>0</v>
      </c>
      <c r="R7735" s="32">
        <f t="shared" si="1724"/>
        <v>5400</v>
      </c>
      <c r="S7735" s="32">
        <f t="shared" si="1725"/>
        <v>0</v>
      </c>
      <c r="T7735" s="32">
        <f t="shared" si="1726"/>
        <v>21600</v>
      </c>
      <c r="U7735" s="32">
        <f t="shared" si="1727"/>
        <v>0</v>
      </c>
      <c r="V7735" s="32">
        <f t="shared" si="1720"/>
        <v>787.5</v>
      </c>
      <c r="W7735" s="32">
        <f t="shared" si="1728"/>
        <v>787.5</v>
      </c>
      <c r="X7735" s="32">
        <f t="shared" si="1729"/>
        <v>787.5</v>
      </c>
    </row>
    <row r="7736" spans="1:24" x14ac:dyDescent="0.25">
      <c r="A7736" s="2"/>
      <c r="B7736" s="2" t="s">
        <v>12</v>
      </c>
      <c r="C7736" s="2">
        <f t="shared" si="1732"/>
        <v>323</v>
      </c>
      <c r="D7736" s="2">
        <f t="shared" si="1733"/>
        <v>4</v>
      </c>
      <c r="E7736" s="2">
        <f t="shared" si="1723"/>
        <v>7732</v>
      </c>
      <c r="F7736" s="11">
        <v>351</v>
      </c>
      <c r="G7736" s="9">
        <v>0</v>
      </c>
      <c r="H7736" s="9">
        <v>0</v>
      </c>
      <c r="I7736" s="9">
        <v>0</v>
      </c>
      <c r="J7736" s="9">
        <v>0.48</v>
      </c>
      <c r="K7736" s="9">
        <v>0.48</v>
      </c>
      <c r="L7736" s="9">
        <v>0.48</v>
      </c>
      <c r="N7736" s="32">
        <f>IF('System Design'!$F$8=1,'Hourly Demand and Generation'!G7736*'System Design'!$F$21,IF('System Design'!$F$8=2,'Hourly Demand and Generation'!H7736*'System Design'!$F$21,IF('System Design'!$F$8=3,'Hourly Demand and Generation'!I7736*'System Design'!$F$21)))</f>
        <v>0</v>
      </c>
      <c r="O7736" s="32">
        <f>IF('System Design'!$F$8=1,'Hourly Demand and Generation'!J7736*'System Design'!$F$22,IF('System Design'!$F$8=2,'Hourly Demand and Generation'!K7736*'System Design'!$F$22,IF('System Design'!$F$8=3,'Hourly Demand and Generation'!L7736*'System Design'!$F$22)))</f>
        <v>1200</v>
      </c>
      <c r="Q7736" s="32">
        <f t="shared" si="1719"/>
        <v>0</v>
      </c>
      <c r="R7736" s="32">
        <f t="shared" si="1724"/>
        <v>5400</v>
      </c>
      <c r="S7736" s="32">
        <f t="shared" si="1725"/>
        <v>0</v>
      </c>
      <c r="T7736" s="32">
        <f t="shared" si="1726"/>
        <v>21600</v>
      </c>
      <c r="U7736" s="32">
        <f t="shared" si="1727"/>
        <v>0</v>
      </c>
      <c r="V7736" s="32">
        <f t="shared" si="1720"/>
        <v>849</v>
      </c>
      <c r="W7736" s="32">
        <f t="shared" si="1728"/>
        <v>849</v>
      </c>
      <c r="X7736" s="32">
        <f t="shared" si="1729"/>
        <v>849</v>
      </c>
    </row>
    <row r="7737" spans="1:24" x14ac:dyDescent="0.25">
      <c r="A7737" s="2"/>
      <c r="B7737" s="2" t="s">
        <v>12</v>
      </c>
      <c r="C7737" s="2">
        <f t="shared" si="1732"/>
        <v>323</v>
      </c>
      <c r="D7737" s="2">
        <f t="shared" si="1733"/>
        <v>5</v>
      </c>
      <c r="E7737" s="2">
        <f t="shared" si="1723"/>
        <v>7733</v>
      </c>
      <c r="F7737" s="11">
        <v>380.25</v>
      </c>
      <c r="G7737" s="9">
        <v>0</v>
      </c>
      <c r="H7737" s="9">
        <v>0.02</v>
      </c>
      <c r="I7737" s="9">
        <v>0.04</v>
      </c>
      <c r="J7737" s="9">
        <v>0.38400000000000001</v>
      </c>
      <c r="K7737" s="9">
        <v>0.38400000000000001</v>
      </c>
      <c r="L7737" s="9">
        <v>0.38400000000000001</v>
      </c>
      <c r="N7737" s="32">
        <f>IF('System Design'!$F$8=1,'Hourly Demand and Generation'!G7737*'System Design'!$F$21,IF('System Design'!$F$8=2,'Hourly Demand and Generation'!H7737*'System Design'!$F$21,IF('System Design'!$F$8=3,'Hourly Demand and Generation'!I7737*'System Design'!$F$21)))</f>
        <v>20</v>
      </c>
      <c r="O7737" s="32">
        <f>IF('System Design'!$F$8=1,'Hourly Demand and Generation'!J7737*'System Design'!$F$22,IF('System Design'!$F$8=2,'Hourly Demand and Generation'!K7737*'System Design'!$F$22,IF('System Design'!$F$8=3,'Hourly Demand and Generation'!L7737*'System Design'!$F$22)))</f>
        <v>960</v>
      </c>
      <c r="Q7737" s="32">
        <f t="shared" si="1719"/>
        <v>0</v>
      </c>
      <c r="R7737" s="32">
        <f t="shared" si="1724"/>
        <v>5400</v>
      </c>
      <c r="S7737" s="32">
        <f t="shared" si="1725"/>
        <v>0</v>
      </c>
      <c r="T7737" s="32">
        <f t="shared" si="1726"/>
        <v>21600</v>
      </c>
      <c r="U7737" s="32">
        <f t="shared" si="1727"/>
        <v>0</v>
      </c>
      <c r="V7737" s="32">
        <f t="shared" si="1720"/>
        <v>599.75</v>
      </c>
      <c r="W7737" s="32">
        <f t="shared" si="1728"/>
        <v>599.75</v>
      </c>
      <c r="X7737" s="32">
        <f t="shared" si="1729"/>
        <v>599.75</v>
      </c>
    </row>
    <row r="7738" spans="1:24" x14ac:dyDescent="0.25">
      <c r="A7738" s="2"/>
      <c r="B7738" s="2" t="s">
        <v>12</v>
      </c>
      <c r="C7738" s="2">
        <f t="shared" si="1732"/>
        <v>323</v>
      </c>
      <c r="D7738" s="2">
        <f t="shared" si="1733"/>
        <v>6</v>
      </c>
      <c r="E7738" s="2">
        <f t="shared" si="1723"/>
        <v>7734</v>
      </c>
      <c r="F7738" s="11">
        <v>409.5</v>
      </c>
      <c r="G7738" s="9">
        <v>0.04</v>
      </c>
      <c r="H7738" s="9">
        <v>6.25E-2</v>
      </c>
      <c r="I7738" s="9">
        <v>8.5000000000000006E-2</v>
      </c>
      <c r="J7738" s="9">
        <v>0.38400000000000001</v>
      </c>
      <c r="K7738" s="9">
        <v>0.38400000000000001</v>
      </c>
      <c r="L7738" s="9">
        <v>0.38400000000000001</v>
      </c>
      <c r="N7738" s="32">
        <f>IF('System Design'!$F$8=1,'Hourly Demand and Generation'!G7738*'System Design'!$F$21,IF('System Design'!$F$8=2,'Hourly Demand and Generation'!H7738*'System Design'!$F$21,IF('System Design'!$F$8=3,'Hourly Demand and Generation'!I7738*'System Design'!$F$21)))</f>
        <v>42.5</v>
      </c>
      <c r="O7738" s="32">
        <f>IF('System Design'!$F$8=1,'Hourly Demand and Generation'!J7738*'System Design'!$F$22,IF('System Design'!$F$8=2,'Hourly Demand and Generation'!K7738*'System Design'!$F$22,IF('System Design'!$F$8=3,'Hourly Demand and Generation'!L7738*'System Design'!$F$22)))</f>
        <v>960</v>
      </c>
      <c r="Q7738" s="32">
        <f t="shared" si="1719"/>
        <v>0</v>
      </c>
      <c r="R7738" s="32">
        <f t="shared" si="1724"/>
        <v>5400</v>
      </c>
      <c r="S7738" s="32">
        <f t="shared" si="1725"/>
        <v>0</v>
      </c>
      <c r="T7738" s="32">
        <f t="shared" si="1726"/>
        <v>21600</v>
      </c>
      <c r="U7738" s="32">
        <f t="shared" si="1727"/>
        <v>0</v>
      </c>
      <c r="V7738" s="32">
        <f t="shared" si="1720"/>
        <v>593</v>
      </c>
      <c r="W7738" s="32">
        <f t="shared" si="1728"/>
        <v>593</v>
      </c>
      <c r="X7738" s="32">
        <f t="shared" si="1729"/>
        <v>593</v>
      </c>
    </row>
    <row r="7739" spans="1:24" x14ac:dyDescent="0.25">
      <c r="A7739" s="2"/>
      <c r="B7739" s="2" t="s">
        <v>12</v>
      </c>
      <c r="C7739" s="2">
        <f t="shared" si="1732"/>
        <v>323</v>
      </c>
      <c r="D7739" s="2">
        <f t="shared" si="1733"/>
        <v>7</v>
      </c>
      <c r="E7739" s="2">
        <f t="shared" si="1723"/>
        <v>7735</v>
      </c>
      <c r="F7739" s="11">
        <v>438.75</v>
      </c>
      <c r="G7739" s="9">
        <v>8.5000000000000006E-2</v>
      </c>
      <c r="H7739" s="9">
        <v>0.105</v>
      </c>
      <c r="I7739" s="9">
        <v>0.125</v>
      </c>
      <c r="J7739" s="9">
        <v>0.432</v>
      </c>
      <c r="K7739" s="9">
        <v>0.432</v>
      </c>
      <c r="L7739" s="9">
        <v>0.432</v>
      </c>
      <c r="N7739" s="32">
        <f>IF('System Design'!$F$8=1,'Hourly Demand and Generation'!G7739*'System Design'!$F$21,IF('System Design'!$F$8=2,'Hourly Demand and Generation'!H7739*'System Design'!$F$21,IF('System Design'!$F$8=3,'Hourly Demand and Generation'!I7739*'System Design'!$F$21)))</f>
        <v>62.5</v>
      </c>
      <c r="O7739" s="32">
        <f>IF('System Design'!$F$8=1,'Hourly Demand and Generation'!J7739*'System Design'!$F$22,IF('System Design'!$F$8=2,'Hourly Demand and Generation'!K7739*'System Design'!$F$22,IF('System Design'!$F$8=3,'Hourly Demand and Generation'!L7739*'System Design'!$F$22)))</f>
        <v>1080</v>
      </c>
      <c r="Q7739" s="32">
        <f t="shared" si="1719"/>
        <v>0</v>
      </c>
      <c r="R7739" s="32">
        <f t="shared" si="1724"/>
        <v>5400</v>
      </c>
      <c r="S7739" s="32">
        <f t="shared" si="1725"/>
        <v>0</v>
      </c>
      <c r="T7739" s="32">
        <f t="shared" si="1726"/>
        <v>21600</v>
      </c>
      <c r="U7739" s="32">
        <f t="shared" si="1727"/>
        <v>0</v>
      </c>
      <c r="V7739" s="32">
        <f t="shared" si="1720"/>
        <v>703.75</v>
      </c>
      <c r="W7739" s="32">
        <f t="shared" si="1728"/>
        <v>703.75</v>
      </c>
      <c r="X7739" s="32">
        <f t="shared" si="1729"/>
        <v>703.75</v>
      </c>
    </row>
    <row r="7740" spans="1:24" x14ac:dyDescent="0.25">
      <c r="A7740" s="2"/>
      <c r="B7740" s="2" t="s">
        <v>12</v>
      </c>
      <c r="C7740" s="2">
        <f t="shared" si="1732"/>
        <v>323</v>
      </c>
      <c r="D7740" s="2">
        <f t="shared" si="1733"/>
        <v>8</v>
      </c>
      <c r="E7740" s="2">
        <f t="shared" si="1723"/>
        <v>7736</v>
      </c>
      <c r="F7740" s="11">
        <v>468</v>
      </c>
      <c r="G7740" s="9">
        <v>0.16500000000000001</v>
      </c>
      <c r="H7740" s="9">
        <v>0.1875</v>
      </c>
      <c r="I7740" s="9">
        <v>0.21</v>
      </c>
      <c r="J7740" s="9">
        <v>0.432</v>
      </c>
      <c r="K7740" s="9">
        <v>0.432</v>
      </c>
      <c r="L7740" s="9">
        <v>0.432</v>
      </c>
      <c r="N7740" s="32">
        <f>IF('System Design'!$F$8=1,'Hourly Demand and Generation'!G7740*'System Design'!$F$21,IF('System Design'!$F$8=2,'Hourly Demand and Generation'!H7740*'System Design'!$F$21,IF('System Design'!$F$8=3,'Hourly Demand and Generation'!I7740*'System Design'!$F$21)))</f>
        <v>105</v>
      </c>
      <c r="O7740" s="32">
        <f>IF('System Design'!$F$8=1,'Hourly Demand and Generation'!J7740*'System Design'!$F$22,IF('System Design'!$F$8=2,'Hourly Demand and Generation'!K7740*'System Design'!$F$22,IF('System Design'!$F$8=3,'Hourly Demand and Generation'!L7740*'System Design'!$F$22)))</f>
        <v>1080</v>
      </c>
      <c r="Q7740" s="32">
        <f t="shared" si="1719"/>
        <v>0</v>
      </c>
      <c r="R7740" s="32">
        <f t="shared" si="1724"/>
        <v>5400</v>
      </c>
      <c r="S7740" s="32">
        <f t="shared" si="1725"/>
        <v>0</v>
      </c>
      <c r="T7740" s="32">
        <f t="shared" si="1726"/>
        <v>21600</v>
      </c>
      <c r="U7740" s="32">
        <f t="shared" si="1727"/>
        <v>0</v>
      </c>
      <c r="V7740" s="32">
        <f t="shared" si="1720"/>
        <v>717</v>
      </c>
      <c r="W7740" s="32">
        <f t="shared" si="1728"/>
        <v>717</v>
      </c>
      <c r="X7740" s="32">
        <f t="shared" si="1729"/>
        <v>717</v>
      </c>
    </row>
    <row r="7741" spans="1:24" x14ac:dyDescent="0.25">
      <c r="A7741" s="2"/>
      <c r="B7741" s="2" t="s">
        <v>12</v>
      </c>
      <c r="C7741" s="2">
        <f t="shared" si="1732"/>
        <v>323</v>
      </c>
      <c r="D7741" s="2">
        <f t="shared" si="1733"/>
        <v>9</v>
      </c>
      <c r="E7741" s="2">
        <f t="shared" si="1723"/>
        <v>7737</v>
      </c>
      <c r="F7741" s="11">
        <v>468</v>
      </c>
      <c r="G7741" s="9">
        <v>0.25</v>
      </c>
      <c r="H7741" s="9">
        <v>0.27</v>
      </c>
      <c r="I7741" s="9">
        <v>0.28999999999999998</v>
      </c>
      <c r="J7741" s="9">
        <v>0.38400000000000001</v>
      </c>
      <c r="K7741" s="9">
        <v>0.38400000000000001</v>
      </c>
      <c r="L7741" s="9">
        <v>0.38400000000000001</v>
      </c>
      <c r="N7741" s="32">
        <f>IF('System Design'!$F$8=1,'Hourly Demand and Generation'!G7741*'System Design'!$F$21,IF('System Design'!$F$8=2,'Hourly Demand and Generation'!H7741*'System Design'!$F$21,IF('System Design'!$F$8=3,'Hourly Demand and Generation'!I7741*'System Design'!$F$21)))</f>
        <v>145</v>
      </c>
      <c r="O7741" s="32">
        <f>IF('System Design'!$F$8=1,'Hourly Demand and Generation'!J7741*'System Design'!$F$22,IF('System Design'!$F$8=2,'Hourly Demand and Generation'!K7741*'System Design'!$F$22,IF('System Design'!$F$8=3,'Hourly Demand and Generation'!L7741*'System Design'!$F$22)))</f>
        <v>960</v>
      </c>
      <c r="Q7741" s="32">
        <f t="shared" si="1719"/>
        <v>0</v>
      </c>
      <c r="R7741" s="32">
        <f t="shared" si="1724"/>
        <v>5400</v>
      </c>
      <c r="S7741" s="32">
        <f t="shared" si="1725"/>
        <v>0</v>
      </c>
      <c r="T7741" s="32">
        <f t="shared" si="1726"/>
        <v>21600</v>
      </c>
      <c r="U7741" s="32">
        <f t="shared" si="1727"/>
        <v>0</v>
      </c>
      <c r="V7741" s="32">
        <f t="shared" si="1720"/>
        <v>637</v>
      </c>
      <c r="W7741" s="32">
        <f t="shared" si="1728"/>
        <v>637</v>
      </c>
      <c r="X7741" s="32">
        <f t="shared" si="1729"/>
        <v>637</v>
      </c>
    </row>
    <row r="7742" spans="1:24" x14ac:dyDescent="0.25">
      <c r="A7742" s="2"/>
      <c r="B7742" s="2" t="s">
        <v>12</v>
      </c>
      <c r="C7742" s="2">
        <f t="shared" si="1732"/>
        <v>323</v>
      </c>
      <c r="D7742" s="2">
        <f t="shared" si="1733"/>
        <v>10</v>
      </c>
      <c r="E7742" s="2">
        <f t="shared" si="1723"/>
        <v>7738</v>
      </c>
      <c r="F7742" s="11">
        <v>456.3</v>
      </c>
      <c r="G7742" s="9">
        <v>0.33500000000000002</v>
      </c>
      <c r="H7742" s="9">
        <v>0.35499999999999998</v>
      </c>
      <c r="I7742" s="9">
        <v>0.375</v>
      </c>
      <c r="J7742" s="9">
        <v>0.432</v>
      </c>
      <c r="K7742" s="9">
        <v>0.432</v>
      </c>
      <c r="L7742" s="9">
        <v>0.432</v>
      </c>
      <c r="N7742" s="32">
        <f>IF('System Design'!$F$8=1,'Hourly Demand and Generation'!G7742*'System Design'!$F$21,IF('System Design'!$F$8=2,'Hourly Demand and Generation'!H7742*'System Design'!$F$21,IF('System Design'!$F$8=3,'Hourly Demand and Generation'!I7742*'System Design'!$F$21)))</f>
        <v>187.5</v>
      </c>
      <c r="O7742" s="32">
        <f>IF('System Design'!$F$8=1,'Hourly Demand and Generation'!J7742*'System Design'!$F$22,IF('System Design'!$F$8=2,'Hourly Demand and Generation'!K7742*'System Design'!$F$22,IF('System Design'!$F$8=3,'Hourly Demand and Generation'!L7742*'System Design'!$F$22)))</f>
        <v>1080</v>
      </c>
      <c r="Q7742" s="32">
        <f t="shared" si="1719"/>
        <v>0</v>
      </c>
      <c r="R7742" s="32">
        <f t="shared" si="1724"/>
        <v>5400</v>
      </c>
      <c r="S7742" s="32">
        <f t="shared" si="1725"/>
        <v>0</v>
      </c>
      <c r="T7742" s="32">
        <f t="shared" si="1726"/>
        <v>21600</v>
      </c>
      <c r="U7742" s="32">
        <f t="shared" si="1727"/>
        <v>0</v>
      </c>
      <c r="V7742" s="32">
        <f t="shared" si="1720"/>
        <v>811.2</v>
      </c>
      <c r="W7742" s="32">
        <f t="shared" si="1728"/>
        <v>811.2</v>
      </c>
      <c r="X7742" s="32">
        <f t="shared" si="1729"/>
        <v>811.2</v>
      </c>
    </row>
    <row r="7743" spans="1:24" x14ac:dyDescent="0.25">
      <c r="A7743" s="2"/>
      <c r="B7743" s="2" t="s">
        <v>12</v>
      </c>
      <c r="C7743" s="2">
        <f t="shared" si="1732"/>
        <v>323</v>
      </c>
      <c r="D7743" s="2">
        <f t="shared" si="1733"/>
        <v>11</v>
      </c>
      <c r="E7743" s="2">
        <f t="shared" si="1723"/>
        <v>7739</v>
      </c>
      <c r="F7743" s="11">
        <v>450.45</v>
      </c>
      <c r="G7743" s="9">
        <v>0.41499999999999998</v>
      </c>
      <c r="H7743" s="9">
        <v>0.4375</v>
      </c>
      <c r="I7743" s="9">
        <v>0.46</v>
      </c>
      <c r="J7743" s="9">
        <v>0.38400000000000001</v>
      </c>
      <c r="K7743" s="9">
        <v>0.38400000000000001</v>
      </c>
      <c r="L7743" s="9">
        <v>0.38400000000000001</v>
      </c>
      <c r="N7743" s="32">
        <f>IF('System Design'!$F$8=1,'Hourly Demand and Generation'!G7743*'System Design'!$F$21,IF('System Design'!$F$8=2,'Hourly Demand and Generation'!H7743*'System Design'!$F$21,IF('System Design'!$F$8=3,'Hourly Demand and Generation'!I7743*'System Design'!$F$21)))</f>
        <v>230</v>
      </c>
      <c r="O7743" s="32">
        <f>IF('System Design'!$F$8=1,'Hourly Demand and Generation'!J7743*'System Design'!$F$22,IF('System Design'!$F$8=2,'Hourly Demand and Generation'!K7743*'System Design'!$F$22,IF('System Design'!$F$8=3,'Hourly Demand and Generation'!L7743*'System Design'!$F$22)))</f>
        <v>960</v>
      </c>
      <c r="Q7743" s="32">
        <f t="shared" si="1719"/>
        <v>0</v>
      </c>
      <c r="R7743" s="32">
        <f t="shared" si="1724"/>
        <v>5400</v>
      </c>
      <c r="S7743" s="32">
        <f t="shared" si="1725"/>
        <v>0</v>
      </c>
      <c r="T7743" s="32">
        <f t="shared" si="1726"/>
        <v>21600</v>
      </c>
      <c r="U7743" s="32">
        <f t="shared" si="1727"/>
        <v>0</v>
      </c>
      <c r="V7743" s="32">
        <f t="shared" si="1720"/>
        <v>739.55</v>
      </c>
      <c r="W7743" s="32">
        <f t="shared" si="1728"/>
        <v>739.55</v>
      </c>
      <c r="X7743" s="32">
        <f t="shared" si="1729"/>
        <v>739.55</v>
      </c>
    </row>
    <row r="7744" spans="1:24" x14ac:dyDescent="0.25">
      <c r="A7744" s="2"/>
      <c r="B7744" s="2" t="s">
        <v>12</v>
      </c>
      <c r="C7744" s="2">
        <f t="shared" si="1732"/>
        <v>323</v>
      </c>
      <c r="D7744" s="2">
        <f t="shared" si="1733"/>
        <v>12</v>
      </c>
      <c r="E7744" s="2">
        <f t="shared" si="1723"/>
        <v>7740</v>
      </c>
      <c r="F7744" s="11">
        <v>450.45</v>
      </c>
      <c r="G7744" s="9">
        <v>0.5</v>
      </c>
      <c r="H7744" s="9">
        <v>0.5</v>
      </c>
      <c r="I7744" s="9">
        <v>0.5</v>
      </c>
      <c r="J7744" s="9">
        <v>0.36</v>
      </c>
      <c r="K7744" s="9">
        <v>0.36</v>
      </c>
      <c r="L7744" s="9">
        <v>0.36</v>
      </c>
      <c r="N7744" s="32">
        <f>IF('System Design'!$F$8=1,'Hourly Demand and Generation'!G7744*'System Design'!$F$21,IF('System Design'!$F$8=2,'Hourly Demand and Generation'!H7744*'System Design'!$F$21,IF('System Design'!$F$8=3,'Hourly Demand and Generation'!I7744*'System Design'!$F$21)))</f>
        <v>250</v>
      </c>
      <c r="O7744" s="32">
        <f>IF('System Design'!$F$8=1,'Hourly Demand and Generation'!J7744*'System Design'!$F$22,IF('System Design'!$F$8=2,'Hourly Demand and Generation'!K7744*'System Design'!$F$22,IF('System Design'!$F$8=3,'Hourly Demand and Generation'!L7744*'System Design'!$F$22)))</f>
        <v>900</v>
      </c>
      <c r="Q7744" s="32">
        <f t="shared" si="1719"/>
        <v>0</v>
      </c>
      <c r="R7744" s="32">
        <f t="shared" si="1724"/>
        <v>5400</v>
      </c>
      <c r="S7744" s="32">
        <f t="shared" si="1725"/>
        <v>0</v>
      </c>
      <c r="T7744" s="32">
        <f t="shared" si="1726"/>
        <v>21600</v>
      </c>
      <c r="U7744" s="32">
        <f t="shared" si="1727"/>
        <v>0</v>
      </c>
      <c r="V7744" s="32">
        <f t="shared" si="1720"/>
        <v>699.55</v>
      </c>
      <c r="W7744" s="32">
        <f t="shared" si="1728"/>
        <v>699.55</v>
      </c>
      <c r="X7744" s="32">
        <f t="shared" si="1729"/>
        <v>699.55</v>
      </c>
    </row>
    <row r="7745" spans="1:24" x14ac:dyDescent="0.25">
      <c r="A7745" s="2"/>
      <c r="B7745" s="2" t="s">
        <v>12</v>
      </c>
      <c r="C7745" s="2">
        <f t="shared" si="1732"/>
        <v>323</v>
      </c>
      <c r="D7745" s="2">
        <f t="shared" si="1733"/>
        <v>13</v>
      </c>
      <c r="E7745" s="2">
        <f t="shared" si="1723"/>
        <v>7741</v>
      </c>
      <c r="F7745" s="11">
        <v>468</v>
      </c>
      <c r="G7745" s="9">
        <v>0.41499999999999998</v>
      </c>
      <c r="H7745" s="9">
        <v>0.4375</v>
      </c>
      <c r="I7745" s="9">
        <v>0.46</v>
      </c>
      <c r="J7745" s="9">
        <v>0.38400000000000001</v>
      </c>
      <c r="K7745" s="9">
        <v>0.38400000000000001</v>
      </c>
      <c r="L7745" s="9">
        <v>0.38400000000000001</v>
      </c>
      <c r="N7745" s="32">
        <f>IF('System Design'!$F$8=1,'Hourly Demand and Generation'!G7745*'System Design'!$F$21,IF('System Design'!$F$8=2,'Hourly Demand and Generation'!H7745*'System Design'!$F$21,IF('System Design'!$F$8=3,'Hourly Demand and Generation'!I7745*'System Design'!$F$21)))</f>
        <v>230</v>
      </c>
      <c r="O7745" s="32">
        <f>IF('System Design'!$F$8=1,'Hourly Demand and Generation'!J7745*'System Design'!$F$22,IF('System Design'!$F$8=2,'Hourly Demand and Generation'!K7745*'System Design'!$F$22,IF('System Design'!$F$8=3,'Hourly Demand and Generation'!L7745*'System Design'!$F$22)))</f>
        <v>960</v>
      </c>
      <c r="Q7745" s="32">
        <f t="shared" si="1719"/>
        <v>0</v>
      </c>
      <c r="R7745" s="32">
        <f t="shared" si="1724"/>
        <v>5400</v>
      </c>
      <c r="S7745" s="32">
        <f t="shared" si="1725"/>
        <v>0</v>
      </c>
      <c r="T7745" s="32">
        <f t="shared" si="1726"/>
        <v>21600</v>
      </c>
      <c r="U7745" s="32">
        <f t="shared" si="1727"/>
        <v>0</v>
      </c>
      <c r="V7745" s="32">
        <f t="shared" si="1720"/>
        <v>722</v>
      </c>
      <c r="W7745" s="32">
        <f t="shared" si="1728"/>
        <v>722</v>
      </c>
      <c r="X7745" s="32">
        <f t="shared" si="1729"/>
        <v>722</v>
      </c>
    </row>
    <row r="7746" spans="1:24" x14ac:dyDescent="0.25">
      <c r="A7746" s="2"/>
      <c r="B7746" s="2" t="s">
        <v>12</v>
      </c>
      <c r="C7746" s="2">
        <f t="shared" si="1732"/>
        <v>323</v>
      </c>
      <c r="D7746" s="2">
        <f t="shared" si="1733"/>
        <v>14</v>
      </c>
      <c r="E7746" s="2">
        <f t="shared" si="1723"/>
        <v>7742</v>
      </c>
      <c r="F7746" s="11">
        <v>468</v>
      </c>
      <c r="G7746" s="9">
        <v>0.33500000000000002</v>
      </c>
      <c r="H7746" s="9">
        <v>0.35499999999999998</v>
      </c>
      <c r="I7746" s="9">
        <v>0.375</v>
      </c>
      <c r="J7746" s="9">
        <v>0.40799999999999997</v>
      </c>
      <c r="K7746" s="9">
        <v>0.40799999999999997</v>
      </c>
      <c r="L7746" s="9">
        <v>0.40799999999999997</v>
      </c>
      <c r="N7746" s="32">
        <f>IF('System Design'!$F$8=1,'Hourly Demand and Generation'!G7746*'System Design'!$F$21,IF('System Design'!$F$8=2,'Hourly Demand and Generation'!H7746*'System Design'!$F$21,IF('System Design'!$F$8=3,'Hourly Demand and Generation'!I7746*'System Design'!$F$21)))</f>
        <v>187.5</v>
      </c>
      <c r="O7746" s="32">
        <f>IF('System Design'!$F$8=1,'Hourly Demand and Generation'!J7746*'System Design'!$F$22,IF('System Design'!$F$8=2,'Hourly Demand and Generation'!K7746*'System Design'!$F$22,IF('System Design'!$F$8=3,'Hourly Demand and Generation'!L7746*'System Design'!$F$22)))</f>
        <v>1019.9999999999999</v>
      </c>
      <c r="Q7746" s="32">
        <f t="shared" si="1719"/>
        <v>0</v>
      </c>
      <c r="R7746" s="32">
        <f t="shared" si="1724"/>
        <v>5400</v>
      </c>
      <c r="S7746" s="32">
        <f t="shared" si="1725"/>
        <v>0</v>
      </c>
      <c r="T7746" s="32">
        <f t="shared" si="1726"/>
        <v>21600</v>
      </c>
      <c r="U7746" s="32">
        <f t="shared" si="1727"/>
        <v>0</v>
      </c>
      <c r="V7746" s="32">
        <f t="shared" si="1720"/>
        <v>739.5</v>
      </c>
      <c r="W7746" s="32">
        <f t="shared" si="1728"/>
        <v>739.5</v>
      </c>
      <c r="X7746" s="32">
        <f t="shared" si="1729"/>
        <v>739.5</v>
      </c>
    </row>
    <row r="7747" spans="1:24" x14ac:dyDescent="0.25">
      <c r="A7747" s="2"/>
      <c r="B7747" s="2" t="s">
        <v>12</v>
      </c>
      <c r="C7747" s="2">
        <f t="shared" si="1732"/>
        <v>323</v>
      </c>
      <c r="D7747" s="2">
        <f t="shared" si="1733"/>
        <v>15</v>
      </c>
      <c r="E7747" s="2">
        <f t="shared" si="1723"/>
        <v>7743</v>
      </c>
      <c r="F7747" s="11">
        <v>497.25</v>
      </c>
      <c r="G7747" s="9">
        <v>0.25</v>
      </c>
      <c r="H7747" s="9">
        <v>0.27</v>
      </c>
      <c r="I7747" s="9">
        <v>0.28999999999999998</v>
      </c>
      <c r="J7747" s="9">
        <v>0.432</v>
      </c>
      <c r="K7747" s="9">
        <v>0.432</v>
      </c>
      <c r="L7747" s="9">
        <v>0.432</v>
      </c>
      <c r="N7747" s="32">
        <f>IF('System Design'!$F$8=1,'Hourly Demand and Generation'!G7747*'System Design'!$F$21,IF('System Design'!$F$8=2,'Hourly Demand and Generation'!H7747*'System Design'!$F$21,IF('System Design'!$F$8=3,'Hourly Demand and Generation'!I7747*'System Design'!$F$21)))</f>
        <v>145</v>
      </c>
      <c r="O7747" s="32">
        <f>IF('System Design'!$F$8=1,'Hourly Demand and Generation'!J7747*'System Design'!$F$22,IF('System Design'!$F$8=2,'Hourly Demand and Generation'!K7747*'System Design'!$F$22,IF('System Design'!$F$8=3,'Hourly Demand and Generation'!L7747*'System Design'!$F$22)))</f>
        <v>1080</v>
      </c>
      <c r="Q7747" s="32">
        <f t="shared" si="1719"/>
        <v>0</v>
      </c>
      <c r="R7747" s="32">
        <f t="shared" si="1724"/>
        <v>5400</v>
      </c>
      <c r="S7747" s="32">
        <f t="shared" si="1725"/>
        <v>0</v>
      </c>
      <c r="T7747" s="32">
        <f t="shared" si="1726"/>
        <v>21600</v>
      </c>
      <c r="U7747" s="32">
        <f t="shared" si="1727"/>
        <v>0</v>
      </c>
      <c r="V7747" s="32">
        <f t="shared" si="1720"/>
        <v>727.75</v>
      </c>
      <c r="W7747" s="32">
        <f t="shared" si="1728"/>
        <v>727.75</v>
      </c>
      <c r="X7747" s="32">
        <f t="shared" si="1729"/>
        <v>727.75</v>
      </c>
    </row>
    <row r="7748" spans="1:24" x14ac:dyDescent="0.25">
      <c r="A7748" s="2"/>
      <c r="B7748" s="2" t="s">
        <v>12</v>
      </c>
      <c r="C7748" s="2">
        <f t="shared" si="1732"/>
        <v>323</v>
      </c>
      <c r="D7748" s="2">
        <f t="shared" si="1733"/>
        <v>16</v>
      </c>
      <c r="E7748" s="2">
        <f t="shared" si="1723"/>
        <v>7744</v>
      </c>
      <c r="F7748" s="11">
        <v>526.5</v>
      </c>
      <c r="G7748" s="9">
        <v>0.16500000000000001</v>
      </c>
      <c r="H7748" s="9">
        <v>0.1875</v>
      </c>
      <c r="I7748" s="9">
        <v>0.21</v>
      </c>
      <c r="J7748" s="9">
        <v>0.432</v>
      </c>
      <c r="K7748" s="9">
        <v>0.432</v>
      </c>
      <c r="L7748" s="9">
        <v>0.432</v>
      </c>
      <c r="N7748" s="32">
        <f>IF('System Design'!$F$8=1,'Hourly Demand and Generation'!G7748*'System Design'!$F$21,IF('System Design'!$F$8=2,'Hourly Demand and Generation'!H7748*'System Design'!$F$21,IF('System Design'!$F$8=3,'Hourly Demand and Generation'!I7748*'System Design'!$F$21)))</f>
        <v>105</v>
      </c>
      <c r="O7748" s="32">
        <f>IF('System Design'!$F$8=1,'Hourly Demand and Generation'!J7748*'System Design'!$F$22,IF('System Design'!$F$8=2,'Hourly Demand and Generation'!K7748*'System Design'!$F$22,IF('System Design'!$F$8=3,'Hourly Demand and Generation'!L7748*'System Design'!$F$22)))</f>
        <v>1080</v>
      </c>
      <c r="Q7748" s="32">
        <f t="shared" si="1719"/>
        <v>0</v>
      </c>
      <c r="R7748" s="32">
        <f t="shared" si="1724"/>
        <v>5400</v>
      </c>
      <c r="S7748" s="32">
        <f t="shared" si="1725"/>
        <v>0</v>
      </c>
      <c r="T7748" s="32">
        <f t="shared" si="1726"/>
        <v>21600</v>
      </c>
      <c r="U7748" s="32">
        <f t="shared" si="1727"/>
        <v>0</v>
      </c>
      <c r="V7748" s="32">
        <f t="shared" si="1720"/>
        <v>658.5</v>
      </c>
      <c r="W7748" s="32">
        <f t="shared" si="1728"/>
        <v>658.5</v>
      </c>
      <c r="X7748" s="32">
        <f t="shared" si="1729"/>
        <v>658.5</v>
      </c>
    </row>
    <row r="7749" spans="1:24" x14ac:dyDescent="0.25">
      <c r="A7749" s="2"/>
      <c r="B7749" s="2" t="s">
        <v>12</v>
      </c>
      <c r="C7749" s="2">
        <f t="shared" si="1732"/>
        <v>323</v>
      </c>
      <c r="D7749" s="2">
        <f t="shared" si="1733"/>
        <v>17</v>
      </c>
      <c r="E7749" s="2">
        <f t="shared" si="1723"/>
        <v>7745</v>
      </c>
      <c r="F7749" s="11">
        <v>555.75</v>
      </c>
      <c r="G7749" s="9">
        <v>8.5000000000000006E-2</v>
      </c>
      <c r="H7749" s="9">
        <v>0.105</v>
      </c>
      <c r="I7749" s="9">
        <v>0.125</v>
      </c>
      <c r="J7749" s="9">
        <v>0.48</v>
      </c>
      <c r="K7749" s="9">
        <v>0.48</v>
      </c>
      <c r="L7749" s="9">
        <v>0.48</v>
      </c>
      <c r="N7749" s="32">
        <f>IF('System Design'!$F$8=1,'Hourly Demand and Generation'!G7749*'System Design'!$F$21,IF('System Design'!$F$8=2,'Hourly Demand and Generation'!H7749*'System Design'!$F$21,IF('System Design'!$F$8=3,'Hourly Demand and Generation'!I7749*'System Design'!$F$21)))</f>
        <v>62.5</v>
      </c>
      <c r="O7749" s="32">
        <f>IF('System Design'!$F$8=1,'Hourly Demand and Generation'!J7749*'System Design'!$F$22,IF('System Design'!$F$8=2,'Hourly Demand and Generation'!K7749*'System Design'!$F$22,IF('System Design'!$F$8=3,'Hourly Demand and Generation'!L7749*'System Design'!$F$22)))</f>
        <v>1200</v>
      </c>
      <c r="Q7749" s="32">
        <f t="shared" si="1719"/>
        <v>0</v>
      </c>
      <c r="R7749" s="32">
        <f t="shared" si="1724"/>
        <v>5400</v>
      </c>
      <c r="S7749" s="32">
        <f t="shared" si="1725"/>
        <v>0</v>
      </c>
      <c r="T7749" s="32">
        <f t="shared" si="1726"/>
        <v>21600</v>
      </c>
      <c r="U7749" s="32">
        <f t="shared" si="1727"/>
        <v>0</v>
      </c>
      <c r="V7749" s="32">
        <f t="shared" si="1720"/>
        <v>706.75</v>
      </c>
      <c r="W7749" s="32">
        <f t="shared" si="1728"/>
        <v>706.75</v>
      </c>
      <c r="X7749" s="32">
        <f t="shared" si="1729"/>
        <v>706.75</v>
      </c>
    </row>
    <row r="7750" spans="1:24" x14ac:dyDescent="0.25">
      <c r="A7750" s="2"/>
      <c r="B7750" s="2" t="s">
        <v>12</v>
      </c>
      <c r="C7750" s="2">
        <f t="shared" si="1732"/>
        <v>323</v>
      </c>
      <c r="D7750" s="2">
        <f t="shared" si="1733"/>
        <v>18</v>
      </c>
      <c r="E7750" s="2">
        <f t="shared" si="1723"/>
        <v>7746</v>
      </c>
      <c r="F7750" s="11">
        <v>585</v>
      </c>
      <c r="G7750" s="9">
        <v>0.04</v>
      </c>
      <c r="H7750" s="9">
        <v>6.25E-2</v>
      </c>
      <c r="I7750" s="9">
        <v>8.5000000000000006E-2</v>
      </c>
      <c r="J7750" s="9">
        <v>0.45600000000000002</v>
      </c>
      <c r="K7750" s="9">
        <v>0.45600000000000002</v>
      </c>
      <c r="L7750" s="9">
        <v>0.45600000000000002</v>
      </c>
      <c r="N7750" s="32">
        <f>IF('System Design'!$F$8=1,'Hourly Demand and Generation'!G7750*'System Design'!$F$21,IF('System Design'!$F$8=2,'Hourly Demand and Generation'!H7750*'System Design'!$F$21,IF('System Design'!$F$8=3,'Hourly Demand and Generation'!I7750*'System Design'!$F$21)))</f>
        <v>42.5</v>
      </c>
      <c r="O7750" s="32">
        <f>IF('System Design'!$F$8=1,'Hourly Demand and Generation'!J7750*'System Design'!$F$22,IF('System Design'!$F$8=2,'Hourly Demand and Generation'!K7750*'System Design'!$F$22,IF('System Design'!$F$8=3,'Hourly Demand and Generation'!L7750*'System Design'!$F$22)))</f>
        <v>1140</v>
      </c>
      <c r="Q7750" s="32">
        <f t="shared" ref="Q7750:Q7813" si="1734">IF(F7750-N7750-O7750&gt;0,F7750-N7750-O7750,0)</f>
        <v>0</v>
      </c>
      <c r="R7750" s="32">
        <f t="shared" si="1724"/>
        <v>5400</v>
      </c>
      <c r="S7750" s="32">
        <f t="shared" si="1725"/>
        <v>0</v>
      </c>
      <c r="T7750" s="32">
        <f t="shared" si="1726"/>
        <v>21600</v>
      </c>
      <c r="U7750" s="32">
        <f t="shared" si="1727"/>
        <v>0</v>
      </c>
      <c r="V7750" s="32">
        <f t="shared" ref="V7750:V7813" si="1735">IF(F7750-N7750-O7750&lt;0,N7750+O7750-F7750,0)</f>
        <v>597.5</v>
      </c>
      <c r="W7750" s="32">
        <f t="shared" si="1728"/>
        <v>597.5</v>
      </c>
      <c r="X7750" s="32">
        <f t="shared" si="1729"/>
        <v>597.5</v>
      </c>
    </row>
    <row r="7751" spans="1:24" x14ac:dyDescent="0.25">
      <c r="A7751" s="2"/>
      <c r="B7751" s="2" t="s">
        <v>12</v>
      </c>
      <c r="C7751" s="2">
        <f t="shared" si="1732"/>
        <v>323</v>
      </c>
      <c r="D7751" s="2">
        <f t="shared" si="1733"/>
        <v>19</v>
      </c>
      <c r="E7751" s="2">
        <f t="shared" ref="E7751:E7814" si="1736">E7750+1</f>
        <v>7747</v>
      </c>
      <c r="F7751" s="11">
        <v>567.45000000000005</v>
      </c>
      <c r="G7751" s="9">
        <v>0</v>
      </c>
      <c r="H7751" s="9">
        <v>0.02</v>
      </c>
      <c r="I7751" s="9">
        <v>0.04</v>
      </c>
      <c r="J7751" s="9">
        <v>0.432</v>
      </c>
      <c r="K7751" s="9">
        <v>0.432</v>
      </c>
      <c r="L7751" s="9">
        <v>0.432</v>
      </c>
      <c r="N7751" s="32">
        <f>IF('System Design'!$F$8=1,'Hourly Demand and Generation'!G7751*'System Design'!$F$21,IF('System Design'!$F$8=2,'Hourly Demand and Generation'!H7751*'System Design'!$F$21,IF('System Design'!$F$8=3,'Hourly Demand and Generation'!I7751*'System Design'!$F$21)))</f>
        <v>20</v>
      </c>
      <c r="O7751" s="32">
        <f>IF('System Design'!$F$8=1,'Hourly Demand and Generation'!J7751*'System Design'!$F$22,IF('System Design'!$F$8=2,'Hourly Demand and Generation'!K7751*'System Design'!$F$22,IF('System Design'!$F$8=3,'Hourly Demand and Generation'!L7751*'System Design'!$F$22)))</f>
        <v>1080</v>
      </c>
      <c r="Q7751" s="32">
        <f t="shared" si="1734"/>
        <v>0</v>
      </c>
      <c r="R7751" s="32">
        <f t="shared" ref="R7751:R7814" si="1737">IF($Q7751&lt;R7750+$V7751,IF(R7750+$V7751-$Q7751&gt;5400,5400,R7750+$V7751-$Q7751),0)</f>
        <v>5400</v>
      </c>
      <c r="S7751" s="32">
        <f t="shared" ref="S7751:S7814" si="1738">IF(R7751&gt;0,0,$Q7751+$V7751-R7750)</f>
        <v>0</v>
      </c>
      <c r="T7751" s="32">
        <f t="shared" ref="T7751:T7814" si="1739">IF($Q7751&lt;T7750+$V7751,IF(T7750+$V7751-$Q7751&gt;21600,21600,T7750+$V7751-$Q7751),0)</f>
        <v>21600</v>
      </c>
      <c r="U7751" s="32">
        <f t="shared" ref="U7751:U7814" si="1740">IF(T7751&gt;0,0,$Q7751+$V7751-T7750)</f>
        <v>0</v>
      </c>
      <c r="V7751" s="32">
        <f t="shared" si="1735"/>
        <v>532.54999999999995</v>
      </c>
      <c r="W7751" s="32">
        <f t="shared" ref="W7751:W7814" si="1741">IF(R7751=5400,$V7751-(R7751-R7750),0)</f>
        <v>532.54999999999995</v>
      </c>
      <c r="X7751" s="32">
        <f t="shared" ref="X7751:X7814" si="1742">IF(T7751=21600,$V7751-(T7751-T7750),0)</f>
        <v>532.54999999999995</v>
      </c>
    </row>
    <row r="7752" spans="1:24" x14ac:dyDescent="0.25">
      <c r="A7752" s="2"/>
      <c r="B7752" s="2" t="s">
        <v>12</v>
      </c>
      <c r="C7752" s="2">
        <f t="shared" si="1732"/>
        <v>323</v>
      </c>
      <c r="D7752" s="2">
        <f t="shared" si="1733"/>
        <v>20</v>
      </c>
      <c r="E7752" s="2">
        <f t="shared" si="1736"/>
        <v>7748</v>
      </c>
      <c r="F7752" s="11">
        <v>555.75</v>
      </c>
      <c r="G7752" s="9">
        <v>0</v>
      </c>
      <c r="H7752" s="9">
        <v>0</v>
      </c>
      <c r="I7752" s="9">
        <v>0</v>
      </c>
      <c r="J7752" s="9">
        <v>0.432</v>
      </c>
      <c r="K7752" s="9">
        <v>0.432</v>
      </c>
      <c r="L7752" s="9">
        <v>0.432</v>
      </c>
      <c r="N7752" s="32">
        <f>IF('System Design'!$F$8=1,'Hourly Demand and Generation'!G7752*'System Design'!$F$21,IF('System Design'!$F$8=2,'Hourly Demand and Generation'!H7752*'System Design'!$F$21,IF('System Design'!$F$8=3,'Hourly Demand and Generation'!I7752*'System Design'!$F$21)))</f>
        <v>0</v>
      </c>
      <c r="O7752" s="32">
        <f>IF('System Design'!$F$8=1,'Hourly Demand and Generation'!J7752*'System Design'!$F$22,IF('System Design'!$F$8=2,'Hourly Demand and Generation'!K7752*'System Design'!$F$22,IF('System Design'!$F$8=3,'Hourly Demand and Generation'!L7752*'System Design'!$F$22)))</f>
        <v>1080</v>
      </c>
      <c r="Q7752" s="32">
        <f t="shared" si="1734"/>
        <v>0</v>
      </c>
      <c r="R7752" s="32">
        <f t="shared" si="1737"/>
        <v>5400</v>
      </c>
      <c r="S7752" s="32">
        <f t="shared" si="1738"/>
        <v>0</v>
      </c>
      <c r="T7752" s="32">
        <f t="shared" si="1739"/>
        <v>21600</v>
      </c>
      <c r="U7752" s="32">
        <f t="shared" si="1740"/>
        <v>0</v>
      </c>
      <c r="V7752" s="32">
        <f t="shared" si="1735"/>
        <v>524.25</v>
      </c>
      <c r="W7752" s="32">
        <f t="shared" si="1741"/>
        <v>524.25</v>
      </c>
      <c r="X7752" s="32">
        <f t="shared" si="1742"/>
        <v>524.25</v>
      </c>
    </row>
    <row r="7753" spans="1:24" x14ac:dyDescent="0.25">
      <c r="A7753" s="2"/>
      <c r="B7753" s="2" t="s">
        <v>12</v>
      </c>
      <c r="C7753" s="2">
        <f t="shared" si="1732"/>
        <v>323</v>
      </c>
      <c r="D7753" s="2">
        <f t="shared" si="1733"/>
        <v>21</v>
      </c>
      <c r="E7753" s="2">
        <f t="shared" si="1736"/>
        <v>7749</v>
      </c>
      <c r="F7753" s="11">
        <v>526.5</v>
      </c>
      <c r="G7753" s="9">
        <v>0</v>
      </c>
      <c r="H7753" s="9">
        <v>0</v>
      </c>
      <c r="I7753" s="9">
        <v>0</v>
      </c>
      <c r="J7753" s="9">
        <v>0.432</v>
      </c>
      <c r="K7753" s="9">
        <v>0.432</v>
      </c>
      <c r="L7753" s="9">
        <v>0.432</v>
      </c>
      <c r="N7753" s="32">
        <f>IF('System Design'!$F$8=1,'Hourly Demand and Generation'!G7753*'System Design'!$F$21,IF('System Design'!$F$8=2,'Hourly Demand and Generation'!H7753*'System Design'!$F$21,IF('System Design'!$F$8=3,'Hourly Demand and Generation'!I7753*'System Design'!$F$21)))</f>
        <v>0</v>
      </c>
      <c r="O7753" s="32">
        <f>IF('System Design'!$F$8=1,'Hourly Demand and Generation'!J7753*'System Design'!$F$22,IF('System Design'!$F$8=2,'Hourly Demand and Generation'!K7753*'System Design'!$F$22,IF('System Design'!$F$8=3,'Hourly Demand and Generation'!L7753*'System Design'!$F$22)))</f>
        <v>1080</v>
      </c>
      <c r="Q7753" s="32">
        <f t="shared" si="1734"/>
        <v>0</v>
      </c>
      <c r="R7753" s="32">
        <f t="shared" si="1737"/>
        <v>5400</v>
      </c>
      <c r="S7753" s="32">
        <f t="shared" si="1738"/>
        <v>0</v>
      </c>
      <c r="T7753" s="32">
        <f t="shared" si="1739"/>
        <v>21600</v>
      </c>
      <c r="U7753" s="32">
        <f t="shared" si="1740"/>
        <v>0</v>
      </c>
      <c r="V7753" s="32">
        <f t="shared" si="1735"/>
        <v>553.5</v>
      </c>
      <c r="W7753" s="32">
        <f t="shared" si="1741"/>
        <v>553.5</v>
      </c>
      <c r="X7753" s="32">
        <f t="shared" si="1742"/>
        <v>553.5</v>
      </c>
    </row>
    <row r="7754" spans="1:24" x14ac:dyDescent="0.25">
      <c r="A7754" s="2"/>
      <c r="B7754" s="2" t="s">
        <v>12</v>
      </c>
      <c r="C7754" s="2">
        <f t="shared" si="1732"/>
        <v>323</v>
      </c>
      <c r="D7754" s="2">
        <f t="shared" si="1733"/>
        <v>22</v>
      </c>
      <c r="E7754" s="2">
        <f t="shared" si="1736"/>
        <v>7750</v>
      </c>
      <c r="F7754" s="11">
        <v>497.25</v>
      </c>
      <c r="G7754" s="9">
        <v>0</v>
      </c>
      <c r="H7754" s="9">
        <v>0</v>
      </c>
      <c r="I7754" s="9">
        <v>0</v>
      </c>
      <c r="J7754" s="9">
        <v>0.45600000000000002</v>
      </c>
      <c r="K7754" s="9">
        <v>0.45600000000000002</v>
      </c>
      <c r="L7754" s="9">
        <v>0.45600000000000002</v>
      </c>
      <c r="N7754" s="32">
        <f>IF('System Design'!$F$8=1,'Hourly Demand and Generation'!G7754*'System Design'!$F$21,IF('System Design'!$F$8=2,'Hourly Demand and Generation'!H7754*'System Design'!$F$21,IF('System Design'!$F$8=3,'Hourly Demand and Generation'!I7754*'System Design'!$F$21)))</f>
        <v>0</v>
      </c>
      <c r="O7754" s="32">
        <f>IF('System Design'!$F$8=1,'Hourly Demand and Generation'!J7754*'System Design'!$F$22,IF('System Design'!$F$8=2,'Hourly Demand and Generation'!K7754*'System Design'!$F$22,IF('System Design'!$F$8=3,'Hourly Demand and Generation'!L7754*'System Design'!$F$22)))</f>
        <v>1140</v>
      </c>
      <c r="Q7754" s="32">
        <f t="shared" si="1734"/>
        <v>0</v>
      </c>
      <c r="R7754" s="32">
        <f t="shared" si="1737"/>
        <v>5400</v>
      </c>
      <c r="S7754" s="32">
        <f t="shared" si="1738"/>
        <v>0</v>
      </c>
      <c r="T7754" s="32">
        <f t="shared" si="1739"/>
        <v>21600</v>
      </c>
      <c r="U7754" s="32">
        <f t="shared" si="1740"/>
        <v>0</v>
      </c>
      <c r="V7754" s="32">
        <f t="shared" si="1735"/>
        <v>642.75</v>
      </c>
      <c r="W7754" s="32">
        <f t="shared" si="1741"/>
        <v>642.75</v>
      </c>
      <c r="X7754" s="32">
        <f t="shared" si="1742"/>
        <v>642.75</v>
      </c>
    </row>
    <row r="7755" spans="1:24" x14ac:dyDescent="0.25">
      <c r="A7755" s="2"/>
      <c r="B7755" s="2" t="s">
        <v>12</v>
      </c>
      <c r="C7755" s="2">
        <f t="shared" si="1732"/>
        <v>323</v>
      </c>
      <c r="D7755" s="2">
        <f t="shared" si="1733"/>
        <v>23</v>
      </c>
      <c r="E7755" s="2">
        <f t="shared" si="1736"/>
        <v>7751</v>
      </c>
      <c r="F7755" s="11">
        <v>468</v>
      </c>
      <c r="G7755" s="9">
        <v>0</v>
      </c>
      <c r="H7755" s="9">
        <v>0</v>
      </c>
      <c r="I7755" s="9">
        <v>0</v>
      </c>
      <c r="J7755" s="9">
        <v>0.38400000000000001</v>
      </c>
      <c r="K7755" s="9">
        <v>0.38400000000000001</v>
      </c>
      <c r="L7755" s="9">
        <v>0.38400000000000001</v>
      </c>
      <c r="N7755" s="32">
        <f>IF('System Design'!$F$8=1,'Hourly Demand and Generation'!G7755*'System Design'!$F$21,IF('System Design'!$F$8=2,'Hourly Demand and Generation'!H7755*'System Design'!$F$21,IF('System Design'!$F$8=3,'Hourly Demand and Generation'!I7755*'System Design'!$F$21)))</f>
        <v>0</v>
      </c>
      <c r="O7755" s="32">
        <f>IF('System Design'!$F$8=1,'Hourly Demand and Generation'!J7755*'System Design'!$F$22,IF('System Design'!$F$8=2,'Hourly Demand and Generation'!K7755*'System Design'!$F$22,IF('System Design'!$F$8=3,'Hourly Demand and Generation'!L7755*'System Design'!$F$22)))</f>
        <v>960</v>
      </c>
      <c r="Q7755" s="32">
        <f t="shared" si="1734"/>
        <v>0</v>
      </c>
      <c r="R7755" s="32">
        <f t="shared" si="1737"/>
        <v>5400</v>
      </c>
      <c r="S7755" s="32">
        <f t="shared" si="1738"/>
        <v>0</v>
      </c>
      <c r="T7755" s="32">
        <f t="shared" si="1739"/>
        <v>21600</v>
      </c>
      <c r="U7755" s="32">
        <f t="shared" si="1740"/>
        <v>0</v>
      </c>
      <c r="V7755" s="32">
        <f t="shared" si="1735"/>
        <v>492</v>
      </c>
      <c r="W7755" s="32">
        <f t="shared" si="1741"/>
        <v>492</v>
      </c>
      <c r="X7755" s="32">
        <f t="shared" si="1742"/>
        <v>492</v>
      </c>
    </row>
    <row r="7756" spans="1:24" x14ac:dyDescent="0.25">
      <c r="A7756" s="2"/>
      <c r="B7756" s="2" t="s">
        <v>12</v>
      </c>
      <c r="C7756" s="2">
        <f t="shared" si="1732"/>
        <v>323</v>
      </c>
      <c r="D7756" s="2">
        <f t="shared" si="1733"/>
        <v>24</v>
      </c>
      <c r="E7756" s="2">
        <f t="shared" si="1736"/>
        <v>7752</v>
      </c>
      <c r="F7756" s="11">
        <v>409.5</v>
      </c>
      <c r="G7756" s="9">
        <v>0</v>
      </c>
      <c r="H7756" s="9">
        <v>0</v>
      </c>
      <c r="I7756" s="9">
        <v>0</v>
      </c>
      <c r="J7756" s="9">
        <v>0.38400000000000001</v>
      </c>
      <c r="K7756" s="9">
        <v>0.38400000000000001</v>
      </c>
      <c r="L7756" s="9">
        <v>0.38400000000000001</v>
      </c>
      <c r="N7756" s="32">
        <f>IF('System Design'!$F$8=1,'Hourly Demand and Generation'!G7756*'System Design'!$F$21,IF('System Design'!$F$8=2,'Hourly Demand and Generation'!H7756*'System Design'!$F$21,IF('System Design'!$F$8=3,'Hourly Demand and Generation'!I7756*'System Design'!$F$21)))</f>
        <v>0</v>
      </c>
      <c r="O7756" s="32">
        <f>IF('System Design'!$F$8=1,'Hourly Demand and Generation'!J7756*'System Design'!$F$22,IF('System Design'!$F$8=2,'Hourly Demand and Generation'!K7756*'System Design'!$F$22,IF('System Design'!$F$8=3,'Hourly Demand and Generation'!L7756*'System Design'!$F$22)))</f>
        <v>960</v>
      </c>
      <c r="Q7756" s="32">
        <f t="shared" si="1734"/>
        <v>0</v>
      </c>
      <c r="R7756" s="32">
        <f t="shared" si="1737"/>
        <v>5400</v>
      </c>
      <c r="S7756" s="32">
        <f t="shared" si="1738"/>
        <v>0</v>
      </c>
      <c r="T7756" s="32">
        <f t="shared" si="1739"/>
        <v>21600</v>
      </c>
      <c r="U7756" s="32">
        <f t="shared" si="1740"/>
        <v>0</v>
      </c>
      <c r="V7756" s="32">
        <f t="shared" si="1735"/>
        <v>550.5</v>
      </c>
      <c r="W7756" s="32">
        <f t="shared" si="1741"/>
        <v>550.5</v>
      </c>
      <c r="X7756" s="32">
        <f t="shared" si="1742"/>
        <v>550.5</v>
      </c>
    </row>
    <row r="7757" spans="1:24" x14ac:dyDescent="0.25">
      <c r="A7757" s="2"/>
      <c r="B7757" s="2" t="s">
        <v>12</v>
      </c>
      <c r="C7757" s="2">
        <f>C7756+1</f>
        <v>324</v>
      </c>
      <c r="D7757" s="2">
        <v>1</v>
      </c>
      <c r="E7757" s="2">
        <f t="shared" si="1736"/>
        <v>7753</v>
      </c>
      <c r="F7757" s="11">
        <v>351</v>
      </c>
      <c r="G7757" s="9">
        <v>0</v>
      </c>
      <c r="H7757" s="9">
        <v>0</v>
      </c>
      <c r="I7757" s="9">
        <v>0</v>
      </c>
      <c r="J7757" s="9">
        <v>0.45261018250545798</v>
      </c>
      <c r="K7757" s="9">
        <v>0.45261018250545798</v>
      </c>
      <c r="L7757" s="9">
        <v>0.45261018250545798</v>
      </c>
      <c r="N7757" s="32">
        <f>IF('System Design'!$F$8=1,'Hourly Demand and Generation'!G7757*'System Design'!$F$21,IF('System Design'!$F$8=2,'Hourly Demand and Generation'!H7757*'System Design'!$F$21,IF('System Design'!$F$8=3,'Hourly Demand and Generation'!I7757*'System Design'!$F$21)))</f>
        <v>0</v>
      </c>
      <c r="O7757" s="32">
        <f>IF('System Design'!$F$8=1,'Hourly Demand and Generation'!J7757*'System Design'!$F$22,IF('System Design'!$F$8=2,'Hourly Demand and Generation'!K7757*'System Design'!$F$22,IF('System Design'!$F$8=3,'Hourly Demand and Generation'!L7757*'System Design'!$F$22)))</f>
        <v>1131.5254562636449</v>
      </c>
      <c r="Q7757" s="32">
        <f t="shared" si="1734"/>
        <v>0</v>
      </c>
      <c r="R7757" s="32">
        <f t="shared" si="1737"/>
        <v>5400</v>
      </c>
      <c r="S7757" s="32">
        <f t="shared" si="1738"/>
        <v>0</v>
      </c>
      <c r="T7757" s="32">
        <f t="shared" si="1739"/>
        <v>21600</v>
      </c>
      <c r="U7757" s="32">
        <f t="shared" si="1740"/>
        <v>0</v>
      </c>
      <c r="V7757" s="32">
        <f t="shared" si="1735"/>
        <v>780.52545626364486</v>
      </c>
      <c r="W7757" s="32">
        <f t="shared" si="1741"/>
        <v>780.52545626364486</v>
      </c>
      <c r="X7757" s="32">
        <f t="shared" si="1742"/>
        <v>780.52545626364486</v>
      </c>
    </row>
    <row r="7758" spans="1:24" x14ac:dyDescent="0.25">
      <c r="A7758" s="2"/>
      <c r="B7758" s="2" t="s">
        <v>12</v>
      </c>
      <c r="C7758" s="2">
        <f>C7757</f>
        <v>324</v>
      </c>
      <c r="D7758" s="2">
        <f>D7757+1</f>
        <v>2</v>
      </c>
      <c r="E7758" s="2">
        <f t="shared" si="1736"/>
        <v>7754</v>
      </c>
      <c r="F7758" s="11">
        <v>321.75</v>
      </c>
      <c r="G7758" s="9">
        <v>0</v>
      </c>
      <c r="H7758" s="9">
        <v>0</v>
      </c>
      <c r="I7758" s="9">
        <v>0</v>
      </c>
      <c r="J7758" s="9">
        <v>0.40734916425491202</v>
      </c>
      <c r="K7758" s="9">
        <v>0.40734916425491202</v>
      </c>
      <c r="L7758" s="9">
        <v>0.40734916425491202</v>
      </c>
      <c r="N7758" s="32">
        <f>IF('System Design'!$F$8=1,'Hourly Demand and Generation'!G7758*'System Design'!$F$21,IF('System Design'!$F$8=2,'Hourly Demand and Generation'!H7758*'System Design'!$F$21,IF('System Design'!$F$8=3,'Hourly Demand and Generation'!I7758*'System Design'!$F$21)))</f>
        <v>0</v>
      </c>
      <c r="O7758" s="32">
        <f>IF('System Design'!$F$8=1,'Hourly Demand and Generation'!J7758*'System Design'!$F$22,IF('System Design'!$F$8=2,'Hourly Demand and Generation'!K7758*'System Design'!$F$22,IF('System Design'!$F$8=3,'Hourly Demand and Generation'!L7758*'System Design'!$F$22)))</f>
        <v>1018.37291063728</v>
      </c>
      <c r="Q7758" s="32">
        <f t="shared" si="1734"/>
        <v>0</v>
      </c>
      <c r="R7758" s="32">
        <f t="shared" si="1737"/>
        <v>5400</v>
      </c>
      <c r="S7758" s="32">
        <f t="shared" si="1738"/>
        <v>0</v>
      </c>
      <c r="T7758" s="32">
        <f t="shared" si="1739"/>
        <v>21600</v>
      </c>
      <c r="U7758" s="32">
        <f t="shared" si="1740"/>
        <v>0</v>
      </c>
      <c r="V7758" s="32">
        <f t="shared" si="1735"/>
        <v>696.62291063728003</v>
      </c>
      <c r="W7758" s="32">
        <f t="shared" si="1741"/>
        <v>696.62291063728003</v>
      </c>
      <c r="X7758" s="32">
        <f t="shared" si="1742"/>
        <v>696.62291063728003</v>
      </c>
    </row>
    <row r="7759" spans="1:24" x14ac:dyDescent="0.25">
      <c r="A7759" s="2"/>
      <c r="B7759" s="2" t="s">
        <v>12</v>
      </c>
      <c r="C7759" s="2">
        <f t="shared" ref="C7759:C7780" si="1743">C7758</f>
        <v>324</v>
      </c>
      <c r="D7759" s="2">
        <f t="shared" ref="D7759:D7780" si="1744">D7758+1</f>
        <v>3</v>
      </c>
      <c r="E7759" s="2">
        <f t="shared" si="1736"/>
        <v>7755</v>
      </c>
      <c r="F7759" s="11">
        <v>292.5</v>
      </c>
      <c r="G7759" s="9">
        <v>0</v>
      </c>
      <c r="H7759" s="9">
        <v>0</v>
      </c>
      <c r="I7759" s="9">
        <v>0</v>
      </c>
      <c r="J7759" s="9">
        <v>0.40734916425491202</v>
      </c>
      <c r="K7759" s="9">
        <v>0.40734916425491202</v>
      </c>
      <c r="L7759" s="9">
        <v>0.40734916425491202</v>
      </c>
      <c r="N7759" s="32">
        <f>IF('System Design'!$F$8=1,'Hourly Demand and Generation'!G7759*'System Design'!$F$21,IF('System Design'!$F$8=2,'Hourly Demand and Generation'!H7759*'System Design'!$F$21,IF('System Design'!$F$8=3,'Hourly Demand and Generation'!I7759*'System Design'!$F$21)))</f>
        <v>0</v>
      </c>
      <c r="O7759" s="32">
        <f>IF('System Design'!$F$8=1,'Hourly Demand and Generation'!J7759*'System Design'!$F$22,IF('System Design'!$F$8=2,'Hourly Demand and Generation'!K7759*'System Design'!$F$22,IF('System Design'!$F$8=3,'Hourly Demand and Generation'!L7759*'System Design'!$F$22)))</f>
        <v>1018.37291063728</v>
      </c>
      <c r="Q7759" s="32">
        <f t="shared" si="1734"/>
        <v>0</v>
      </c>
      <c r="R7759" s="32">
        <f t="shared" si="1737"/>
        <v>5400</v>
      </c>
      <c r="S7759" s="32">
        <f t="shared" si="1738"/>
        <v>0</v>
      </c>
      <c r="T7759" s="32">
        <f t="shared" si="1739"/>
        <v>21600</v>
      </c>
      <c r="U7759" s="32">
        <f t="shared" si="1740"/>
        <v>0</v>
      </c>
      <c r="V7759" s="32">
        <f t="shared" si="1735"/>
        <v>725.87291063728003</v>
      </c>
      <c r="W7759" s="32">
        <f t="shared" si="1741"/>
        <v>725.87291063728003</v>
      </c>
      <c r="X7759" s="32">
        <f t="shared" si="1742"/>
        <v>725.87291063728003</v>
      </c>
    </row>
    <row r="7760" spans="1:24" x14ac:dyDescent="0.25">
      <c r="A7760" s="2"/>
      <c r="B7760" s="2" t="s">
        <v>12</v>
      </c>
      <c r="C7760" s="2">
        <f t="shared" si="1743"/>
        <v>324</v>
      </c>
      <c r="D7760" s="2">
        <f t="shared" si="1744"/>
        <v>4</v>
      </c>
      <c r="E7760" s="2">
        <f t="shared" si="1736"/>
        <v>7756</v>
      </c>
      <c r="F7760" s="11">
        <v>351</v>
      </c>
      <c r="G7760" s="9">
        <v>0</v>
      </c>
      <c r="H7760" s="9">
        <v>0</v>
      </c>
      <c r="I7760" s="9">
        <v>0</v>
      </c>
      <c r="J7760" s="9">
        <v>0.45261018250545798</v>
      </c>
      <c r="K7760" s="9">
        <v>0.45261018250545798</v>
      </c>
      <c r="L7760" s="9">
        <v>0.45261018250545798</v>
      </c>
      <c r="N7760" s="32">
        <f>IF('System Design'!$F$8=1,'Hourly Demand and Generation'!G7760*'System Design'!$F$21,IF('System Design'!$F$8=2,'Hourly Demand and Generation'!H7760*'System Design'!$F$21,IF('System Design'!$F$8=3,'Hourly Demand and Generation'!I7760*'System Design'!$F$21)))</f>
        <v>0</v>
      </c>
      <c r="O7760" s="32">
        <f>IF('System Design'!$F$8=1,'Hourly Demand and Generation'!J7760*'System Design'!$F$22,IF('System Design'!$F$8=2,'Hourly Demand and Generation'!K7760*'System Design'!$F$22,IF('System Design'!$F$8=3,'Hourly Demand and Generation'!L7760*'System Design'!$F$22)))</f>
        <v>1131.5254562636449</v>
      </c>
      <c r="Q7760" s="32">
        <f t="shared" si="1734"/>
        <v>0</v>
      </c>
      <c r="R7760" s="32">
        <f t="shared" si="1737"/>
        <v>5400</v>
      </c>
      <c r="S7760" s="32">
        <f t="shared" si="1738"/>
        <v>0</v>
      </c>
      <c r="T7760" s="32">
        <f t="shared" si="1739"/>
        <v>21600</v>
      </c>
      <c r="U7760" s="32">
        <f t="shared" si="1740"/>
        <v>0</v>
      </c>
      <c r="V7760" s="32">
        <f t="shared" si="1735"/>
        <v>780.52545626364486</v>
      </c>
      <c r="W7760" s="32">
        <f t="shared" si="1741"/>
        <v>780.52545626364486</v>
      </c>
      <c r="X7760" s="32">
        <f t="shared" si="1742"/>
        <v>780.52545626364486</v>
      </c>
    </row>
    <row r="7761" spans="1:24" x14ac:dyDescent="0.25">
      <c r="A7761" s="2"/>
      <c r="B7761" s="2" t="s">
        <v>12</v>
      </c>
      <c r="C7761" s="2">
        <f t="shared" si="1743"/>
        <v>324</v>
      </c>
      <c r="D7761" s="2">
        <f t="shared" si="1744"/>
        <v>5</v>
      </c>
      <c r="E7761" s="2">
        <f t="shared" si="1736"/>
        <v>7757</v>
      </c>
      <c r="F7761" s="11">
        <v>380.25</v>
      </c>
      <c r="G7761" s="9">
        <v>0</v>
      </c>
      <c r="H7761" s="9">
        <v>1.7451579340788899E-2</v>
      </c>
      <c r="I7761" s="9">
        <v>0.04</v>
      </c>
      <c r="J7761" s="9">
        <v>0.36208814600436701</v>
      </c>
      <c r="K7761" s="9">
        <v>0.36208814600436701</v>
      </c>
      <c r="L7761" s="9">
        <v>0.36208814600436701</v>
      </c>
      <c r="N7761" s="32">
        <f>IF('System Design'!$F$8=1,'Hourly Demand and Generation'!G7761*'System Design'!$F$21,IF('System Design'!$F$8=2,'Hourly Demand and Generation'!H7761*'System Design'!$F$21,IF('System Design'!$F$8=3,'Hourly Demand and Generation'!I7761*'System Design'!$F$21)))</f>
        <v>20</v>
      </c>
      <c r="O7761" s="32">
        <f>IF('System Design'!$F$8=1,'Hourly Demand and Generation'!J7761*'System Design'!$F$22,IF('System Design'!$F$8=2,'Hourly Demand and Generation'!K7761*'System Design'!$F$22,IF('System Design'!$F$8=3,'Hourly Demand and Generation'!L7761*'System Design'!$F$22)))</f>
        <v>905.22036501091748</v>
      </c>
      <c r="Q7761" s="32">
        <f t="shared" si="1734"/>
        <v>0</v>
      </c>
      <c r="R7761" s="32">
        <f t="shared" si="1737"/>
        <v>5400</v>
      </c>
      <c r="S7761" s="32">
        <f t="shared" si="1738"/>
        <v>0</v>
      </c>
      <c r="T7761" s="32">
        <f t="shared" si="1739"/>
        <v>21600</v>
      </c>
      <c r="U7761" s="32">
        <f t="shared" si="1740"/>
        <v>0</v>
      </c>
      <c r="V7761" s="32">
        <f t="shared" si="1735"/>
        <v>544.97036501091748</v>
      </c>
      <c r="W7761" s="32">
        <f t="shared" si="1741"/>
        <v>544.97036501091748</v>
      </c>
      <c r="X7761" s="32">
        <f t="shared" si="1742"/>
        <v>544.97036501091748</v>
      </c>
    </row>
    <row r="7762" spans="1:24" x14ac:dyDescent="0.25">
      <c r="A7762" s="2"/>
      <c r="B7762" s="2" t="s">
        <v>12</v>
      </c>
      <c r="C7762" s="2">
        <f t="shared" si="1743"/>
        <v>324</v>
      </c>
      <c r="D7762" s="2">
        <f t="shared" si="1744"/>
        <v>6</v>
      </c>
      <c r="E7762" s="2">
        <f t="shared" si="1736"/>
        <v>7758</v>
      </c>
      <c r="F7762" s="11">
        <v>409.5</v>
      </c>
      <c r="G7762" s="9">
        <v>3.4903158681577798E-2</v>
      </c>
      <c r="H7762" s="9">
        <v>5.4536185439965301E-2</v>
      </c>
      <c r="I7762" s="9">
        <v>8.5000000000000006E-2</v>
      </c>
      <c r="J7762" s="9">
        <v>0.36208814600436701</v>
      </c>
      <c r="K7762" s="9">
        <v>0.36208814600436701</v>
      </c>
      <c r="L7762" s="9">
        <v>0.36208814600436701</v>
      </c>
      <c r="N7762" s="32">
        <f>IF('System Design'!$F$8=1,'Hourly Demand and Generation'!G7762*'System Design'!$F$21,IF('System Design'!$F$8=2,'Hourly Demand and Generation'!H7762*'System Design'!$F$21,IF('System Design'!$F$8=3,'Hourly Demand and Generation'!I7762*'System Design'!$F$21)))</f>
        <v>42.5</v>
      </c>
      <c r="O7762" s="32">
        <f>IF('System Design'!$F$8=1,'Hourly Demand and Generation'!J7762*'System Design'!$F$22,IF('System Design'!$F$8=2,'Hourly Demand and Generation'!K7762*'System Design'!$F$22,IF('System Design'!$F$8=3,'Hourly Demand and Generation'!L7762*'System Design'!$F$22)))</f>
        <v>905.22036501091748</v>
      </c>
      <c r="Q7762" s="32">
        <f t="shared" si="1734"/>
        <v>0</v>
      </c>
      <c r="R7762" s="32">
        <f t="shared" si="1737"/>
        <v>5400</v>
      </c>
      <c r="S7762" s="32">
        <f t="shared" si="1738"/>
        <v>0</v>
      </c>
      <c r="T7762" s="32">
        <f t="shared" si="1739"/>
        <v>21600</v>
      </c>
      <c r="U7762" s="32">
        <f t="shared" si="1740"/>
        <v>0</v>
      </c>
      <c r="V7762" s="32">
        <f t="shared" si="1735"/>
        <v>538.22036501091748</v>
      </c>
      <c r="W7762" s="32">
        <f t="shared" si="1741"/>
        <v>538.22036501091748</v>
      </c>
      <c r="X7762" s="32">
        <f t="shared" si="1742"/>
        <v>538.22036501091748</v>
      </c>
    </row>
    <row r="7763" spans="1:24" x14ac:dyDescent="0.25">
      <c r="A7763" s="2"/>
      <c r="B7763" s="2" t="s">
        <v>12</v>
      </c>
      <c r="C7763" s="2">
        <f t="shared" si="1743"/>
        <v>324</v>
      </c>
      <c r="D7763" s="2">
        <f t="shared" si="1744"/>
        <v>7</v>
      </c>
      <c r="E7763" s="2">
        <f t="shared" si="1736"/>
        <v>7759</v>
      </c>
      <c r="F7763" s="11">
        <v>438.75</v>
      </c>
      <c r="G7763" s="9">
        <v>7.4169212198352805E-2</v>
      </c>
      <c r="H7763" s="9">
        <v>9.1620791539141697E-2</v>
      </c>
      <c r="I7763" s="9">
        <v>0.125</v>
      </c>
      <c r="J7763" s="9">
        <v>0.40734916425491202</v>
      </c>
      <c r="K7763" s="9">
        <v>0.40734916425491202</v>
      </c>
      <c r="L7763" s="9">
        <v>0.40734916425491202</v>
      </c>
      <c r="N7763" s="32">
        <f>IF('System Design'!$F$8=1,'Hourly Demand and Generation'!G7763*'System Design'!$F$21,IF('System Design'!$F$8=2,'Hourly Demand and Generation'!H7763*'System Design'!$F$21,IF('System Design'!$F$8=3,'Hourly Demand and Generation'!I7763*'System Design'!$F$21)))</f>
        <v>62.5</v>
      </c>
      <c r="O7763" s="32">
        <f>IF('System Design'!$F$8=1,'Hourly Demand and Generation'!J7763*'System Design'!$F$22,IF('System Design'!$F$8=2,'Hourly Demand and Generation'!K7763*'System Design'!$F$22,IF('System Design'!$F$8=3,'Hourly Demand and Generation'!L7763*'System Design'!$F$22)))</f>
        <v>1018.37291063728</v>
      </c>
      <c r="Q7763" s="32">
        <f t="shared" si="1734"/>
        <v>0</v>
      </c>
      <c r="R7763" s="32">
        <f t="shared" si="1737"/>
        <v>5400</v>
      </c>
      <c r="S7763" s="32">
        <f t="shared" si="1738"/>
        <v>0</v>
      </c>
      <c r="T7763" s="32">
        <f t="shared" si="1739"/>
        <v>21600</v>
      </c>
      <c r="U7763" s="32">
        <f t="shared" si="1740"/>
        <v>0</v>
      </c>
      <c r="V7763" s="32">
        <f t="shared" si="1735"/>
        <v>642.12291063728003</v>
      </c>
      <c r="W7763" s="32">
        <f t="shared" si="1741"/>
        <v>642.12291063728003</v>
      </c>
      <c r="X7763" s="32">
        <f t="shared" si="1742"/>
        <v>642.12291063728003</v>
      </c>
    </row>
    <row r="7764" spans="1:24" x14ac:dyDescent="0.25">
      <c r="A7764" s="2"/>
      <c r="B7764" s="2" t="s">
        <v>12</v>
      </c>
      <c r="C7764" s="2">
        <f t="shared" si="1743"/>
        <v>324</v>
      </c>
      <c r="D7764" s="2">
        <f t="shared" si="1744"/>
        <v>8</v>
      </c>
      <c r="E7764" s="2">
        <f t="shared" si="1736"/>
        <v>7760</v>
      </c>
      <c r="F7764" s="11">
        <v>468</v>
      </c>
      <c r="G7764" s="9">
        <v>0.143975529561508</v>
      </c>
      <c r="H7764" s="9">
        <v>0.16360855631989599</v>
      </c>
      <c r="I7764" s="9">
        <v>0.21</v>
      </c>
      <c r="J7764" s="9">
        <v>0.40734916425491202</v>
      </c>
      <c r="K7764" s="9">
        <v>0.40734916425491202</v>
      </c>
      <c r="L7764" s="9">
        <v>0.40734916425491202</v>
      </c>
      <c r="N7764" s="32">
        <f>IF('System Design'!$F$8=1,'Hourly Demand and Generation'!G7764*'System Design'!$F$21,IF('System Design'!$F$8=2,'Hourly Demand and Generation'!H7764*'System Design'!$F$21,IF('System Design'!$F$8=3,'Hourly Demand and Generation'!I7764*'System Design'!$F$21)))</f>
        <v>105</v>
      </c>
      <c r="O7764" s="32">
        <f>IF('System Design'!$F$8=1,'Hourly Demand and Generation'!J7764*'System Design'!$F$22,IF('System Design'!$F$8=2,'Hourly Demand and Generation'!K7764*'System Design'!$F$22,IF('System Design'!$F$8=3,'Hourly Demand and Generation'!L7764*'System Design'!$F$22)))</f>
        <v>1018.37291063728</v>
      </c>
      <c r="Q7764" s="32">
        <f t="shared" si="1734"/>
        <v>0</v>
      </c>
      <c r="R7764" s="32">
        <f t="shared" si="1737"/>
        <v>5400</v>
      </c>
      <c r="S7764" s="32">
        <f t="shared" si="1738"/>
        <v>0</v>
      </c>
      <c r="T7764" s="32">
        <f t="shared" si="1739"/>
        <v>21600</v>
      </c>
      <c r="U7764" s="32">
        <f t="shared" si="1740"/>
        <v>0</v>
      </c>
      <c r="V7764" s="32">
        <f t="shared" si="1735"/>
        <v>655.37291063728003</v>
      </c>
      <c r="W7764" s="32">
        <f t="shared" si="1741"/>
        <v>655.37291063728003</v>
      </c>
      <c r="X7764" s="32">
        <f t="shared" si="1742"/>
        <v>655.37291063728003</v>
      </c>
    </row>
    <row r="7765" spans="1:24" x14ac:dyDescent="0.25">
      <c r="A7765" s="2"/>
      <c r="B7765" s="2" t="s">
        <v>12</v>
      </c>
      <c r="C7765" s="2">
        <f t="shared" si="1743"/>
        <v>324</v>
      </c>
      <c r="D7765" s="2">
        <f t="shared" si="1744"/>
        <v>9</v>
      </c>
      <c r="E7765" s="2">
        <f t="shared" si="1736"/>
        <v>7761</v>
      </c>
      <c r="F7765" s="11">
        <v>468</v>
      </c>
      <c r="G7765" s="9">
        <v>0.21814474175986101</v>
      </c>
      <c r="H7765" s="9">
        <v>0.23559632110065001</v>
      </c>
      <c r="I7765" s="9">
        <v>0.28999999999999998</v>
      </c>
      <c r="J7765" s="9">
        <v>0.36208814600436701</v>
      </c>
      <c r="K7765" s="9">
        <v>0.36208814600436701</v>
      </c>
      <c r="L7765" s="9">
        <v>0.36208814600436701</v>
      </c>
      <c r="N7765" s="32">
        <f>IF('System Design'!$F$8=1,'Hourly Demand and Generation'!G7765*'System Design'!$F$21,IF('System Design'!$F$8=2,'Hourly Demand and Generation'!H7765*'System Design'!$F$21,IF('System Design'!$F$8=3,'Hourly Demand and Generation'!I7765*'System Design'!$F$21)))</f>
        <v>145</v>
      </c>
      <c r="O7765" s="32">
        <f>IF('System Design'!$F$8=1,'Hourly Demand and Generation'!J7765*'System Design'!$F$22,IF('System Design'!$F$8=2,'Hourly Demand and Generation'!K7765*'System Design'!$F$22,IF('System Design'!$F$8=3,'Hourly Demand and Generation'!L7765*'System Design'!$F$22)))</f>
        <v>905.22036501091748</v>
      </c>
      <c r="Q7765" s="32">
        <f t="shared" si="1734"/>
        <v>0</v>
      </c>
      <c r="R7765" s="32">
        <f t="shared" si="1737"/>
        <v>5400</v>
      </c>
      <c r="S7765" s="32">
        <f t="shared" si="1738"/>
        <v>0</v>
      </c>
      <c r="T7765" s="32">
        <f t="shared" si="1739"/>
        <v>21600</v>
      </c>
      <c r="U7765" s="32">
        <f t="shared" si="1740"/>
        <v>0</v>
      </c>
      <c r="V7765" s="32">
        <f t="shared" si="1735"/>
        <v>582.22036501091748</v>
      </c>
      <c r="W7765" s="32">
        <f t="shared" si="1741"/>
        <v>582.22036501091748</v>
      </c>
      <c r="X7765" s="32">
        <f t="shared" si="1742"/>
        <v>582.22036501091748</v>
      </c>
    </row>
    <row r="7766" spans="1:24" x14ac:dyDescent="0.25">
      <c r="A7766" s="2"/>
      <c r="B7766" s="2" t="s">
        <v>12</v>
      </c>
      <c r="C7766" s="2">
        <f t="shared" si="1743"/>
        <v>324</v>
      </c>
      <c r="D7766" s="2">
        <f t="shared" si="1744"/>
        <v>10</v>
      </c>
      <c r="E7766" s="2">
        <f t="shared" si="1736"/>
        <v>7762</v>
      </c>
      <c r="F7766" s="11">
        <v>456.3</v>
      </c>
      <c r="G7766" s="9">
        <v>0.29231395395821402</v>
      </c>
      <c r="H7766" s="9">
        <v>0.30976553329900303</v>
      </c>
      <c r="I7766" s="9">
        <v>0.375</v>
      </c>
      <c r="J7766" s="9">
        <v>0.40734916425491202</v>
      </c>
      <c r="K7766" s="9">
        <v>0.40734916425491202</v>
      </c>
      <c r="L7766" s="9">
        <v>0.40734916425491202</v>
      </c>
      <c r="N7766" s="32">
        <f>IF('System Design'!$F$8=1,'Hourly Demand and Generation'!G7766*'System Design'!$F$21,IF('System Design'!$F$8=2,'Hourly Demand and Generation'!H7766*'System Design'!$F$21,IF('System Design'!$F$8=3,'Hourly Demand and Generation'!I7766*'System Design'!$F$21)))</f>
        <v>187.5</v>
      </c>
      <c r="O7766" s="32">
        <f>IF('System Design'!$F$8=1,'Hourly Demand and Generation'!J7766*'System Design'!$F$22,IF('System Design'!$F$8=2,'Hourly Demand and Generation'!K7766*'System Design'!$F$22,IF('System Design'!$F$8=3,'Hourly Demand and Generation'!L7766*'System Design'!$F$22)))</f>
        <v>1018.37291063728</v>
      </c>
      <c r="Q7766" s="32">
        <f t="shared" si="1734"/>
        <v>0</v>
      </c>
      <c r="R7766" s="32">
        <f t="shared" si="1737"/>
        <v>5400</v>
      </c>
      <c r="S7766" s="32">
        <f t="shared" si="1738"/>
        <v>0</v>
      </c>
      <c r="T7766" s="32">
        <f t="shared" si="1739"/>
        <v>21600</v>
      </c>
      <c r="U7766" s="32">
        <f t="shared" si="1740"/>
        <v>0</v>
      </c>
      <c r="V7766" s="32">
        <f t="shared" si="1735"/>
        <v>749.57291063728007</v>
      </c>
      <c r="W7766" s="32">
        <f t="shared" si="1741"/>
        <v>749.57291063728007</v>
      </c>
      <c r="X7766" s="32">
        <f t="shared" si="1742"/>
        <v>749.57291063728007</v>
      </c>
    </row>
    <row r="7767" spans="1:24" x14ac:dyDescent="0.25">
      <c r="A7767" s="2"/>
      <c r="B7767" s="2" t="s">
        <v>12</v>
      </c>
      <c r="C7767" s="2">
        <f t="shared" si="1743"/>
        <v>324</v>
      </c>
      <c r="D7767" s="2">
        <f t="shared" si="1744"/>
        <v>11</v>
      </c>
      <c r="E7767" s="2">
        <f t="shared" si="1736"/>
        <v>7763</v>
      </c>
      <c r="F7767" s="11">
        <v>450.45</v>
      </c>
      <c r="G7767" s="9">
        <v>0.36212027132136998</v>
      </c>
      <c r="H7767" s="9">
        <v>0.381753298079757</v>
      </c>
      <c r="I7767" s="9">
        <v>0.46</v>
      </c>
      <c r="J7767" s="9">
        <v>0.36208814600436701</v>
      </c>
      <c r="K7767" s="9">
        <v>0.36208814600436701</v>
      </c>
      <c r="L7767" s="9">
        <v>0.36208814600436701</v>
      </c>
      <c r="N7767" s="32">
        <f>IF('System Design'!$F$8=1,'Hourly Demand and Generation'!G7767*'System Design'!$F$21,IF('System Design'!$F$8=2,'Hourly Demand and Generation'!H7767*'System Design'!$F$21,IF('System Design'!$F$8=3,'Hourly Demand and Generation'!I7767*'System Design'!$F$21)))</f>
        <v>230</v>
      </c>
      <c r="O7767" s="32">
        <f>IF('System Design'!$F$8=1,'Hourly Demand and Generation'!J7767*'System Design'!$F$22,IF('System Design'!$F$8=2,'Hourly Demand and Generation'!K7767*'System Design'!$F$22,IF('System Design'!$F$8=3,'Hourly Demand and Generation'!L7767*'System Design'!$F$22)))</f>
        <v>905.22036501091748</v>
      </c>
      <c r="Q7767" s="32">
        <f t="shared" si="1734"/>
        <v>0</v>
      </c>
      <c r="R7767" s="32">
        <f t="shared" si="1737"/>
        <v>5400</v>
      </c>
      <c r="S7767" s="32">
        <f t="shared" si="1738"/>
        <v>0</v>
      </c>
      <c r="T7767" s="32">
        <f t="shared" si="1739"/>
        <v>21600</v>
      </c>
      <c r="U7767" s="32">
        <f t="shared" si="1740"/>
        <v>0</v>
      </c>
      <c r="V7767" s="32">
        <f t="shared" si="1735"/>
        <v>684.77036501091743</v>
      </c>
      <c r="W7767" s="32">
        <f t="shared" si="1741"/>
        <v>684.77036501091743</v>
      </c>
      <c r="X7767" s="32">
        <f t="shared" si="1742"/>
        <v>684.77036501091743</v>
      </c>
    </row>
    <row r="7768" spans="1:24" x14ac:dyDescent="0.25">
      <c r="A7768" s="2"/>
      <c r="B7768" s="2" t="s">
        <v>12</v>
      </c>
      <c r="C7768" s="2">
        <f t="shared" si="1743"/>
        <v>324</v>
      </c>
      <c r="D7768" s="2">
        <f t="shared" si="1744"/>
        <v>12</v>
      </c>
      <c r="E7768" s="2">
        <f t="shared" si="1736"/>
        <v>7764</v>
      </c>
      <c r="F7768" s="11">
        <v>450.45</v>
      </c>
      <c r="G7768" s="9">
        <v>0.43628948351972302</v>
      </c>
      <c r="H7768" s="9">
        <v>0.43628948351972302</v>
      </c>
      <c r="I7768" s="9">
        <v>0.5</v>
      </c>
      <c r="J7768" s="9">
        <v>0.33945763687909403</v>
      </c>
      <c r="K7768" s="9">
        <v>0.33945763687909403</v>
      </c>
      <c r="L7768" s="9">
        <v>0.33945763687909403</v>
      </c>
      <c r="N7768" s="32">
        <f>IF('System Design'!$F$8=1,'Hourly Demand and Generation'!G7768*'System Design'!$F$21,IF('System Design'!$F$8=2,'Hourly Demand and Generation'!H7768*'System Design'!$F$21,IF('System Design'!$F$8=3,'Hourly Demand and Generation'!I7768*'System Design'!$F$21)))</f>
        <v>250</v>
      </c>
      <c r="O7768" s="32">
        <f>IF('System Design'!$F$8=1,'Hourly Demand and Generation'!J7768*'System Design'!$F$22,IF('System Design'!$F$8=2,'Hourly Demand and Generation'!K7768*'System Design'!$F$22,IF('System Design'!$F$8=3,'Hourly Demand and Generation'!L7768*'System Design'!$F$22)))</f>
        <v>848.64409219773506</v>
      </c>
      <c r="Q7768" s="32">
        <f t="shared" si="1734"/>
        <v>0</v>
      </c>
      <c r="R7768" s="32">
        <f t="shared" si="1737"/>
        <v>5400</v>
      </c>
      <c r="S7768" s="32">
        <f t="shared" si="1738"/>
        <v>0</v>
      </c>
      <c r="T7768" s="32">
        <f t="shared" si="1739"/>
        <v>21600</v>
      </c>
      <c r="U7768" s="32">
        <f t="shared" si="1740"/>
        <v>0</v>
      </c>
      <c r="V7768" s="32">
        <f t="shared" si="1735"/>
        <v>648.19409219773502</v>
      </c>
      <c r="W7768" s="32">
        <f t="shared" si="1741"/>
        <v>648.19409219773502</v>
      </c>
      <c r="X7768" s="32">
        <f t="shared" si="1742"/>
        <v>648.19409219773502</v>
      </c>
    </row>
    <row r="7769" spans="1:24" x14ac:dyDescent="0.25">
      <c r="A7769" s="2"/>
      <c r="B7769" s="2" t="s">
        <v>12</v>
      </c>
      <c r="C7769" s="2">
        <f t="shared" si="1743"/>
        <v>324</v>
      </c>
      <c r="D7769" s="2">
        <f t="shared" si="1744"/>
        <v>13</v>
      </c>
      <c r="E7769" s="2">
        <f t="shared" si="1736"/>
        <v>7765</v>
      </c>
      <c r="F7769" s="11">
        <v>468</v>
      </c>
      <c r="G7769" s="9">
        <v>0.36212027132136998</v>
      </c>
      <c r="H7769" s="9">
        <v>0.381753298079757</v>
      </c>
      <c r="I7769" s="9">
        <v>0.46</v>
      </c>
      <c r="J7769" s="9">
        <v>0.36208814600436701</v>
      </c>
      <c r="K7769" s="9">
        <v>0.36208814600436701</v>
      </c>
      <c r="L7769" s="9">
        <v>0.36208814600436701</v>
      </c>
      <c r="N7769" s="32">
        <f>IF('System Design'!$F$8=1,'Hourly Demand and Generation'!G7769*'System Design'!$F$21,IF('System Design'!$F$8=2,'Hourly Demand and Generation'!H7769*'System Design'!$F$21,IF('System Design'!$F$8=3,'Hourly Demand and Generation'!I7769*'System Design'!$F$21)))</f>
        <v>230</v>
      </c>
      <c r="O7769" s="32">
        <f>IF('System Design'!$F$8=1,'Hourly Demand and Generation'!J7769*'System Design'!$F$22,IF('System Design'!$F$8=2,'Hourly Demand and Generation'!K7769*'System Design'!$F$22,IF('System Design'!$F$8=3,'Hourly Demand and Generation'!L7769*'System Design'!$F$22)))</f>
        <v>905.22036501091748</v>
      </c>
      <c r="Q7769" s="32">
        <f t="shared" si="1734"/>
        <v>0</v>
      </c>
      <c r="R7769" s="32">
        <f t="shared" si="1737"/>
        <v>5400</v>
      </c>
      <c r="S7769" s="32">
        <f t="shared" si="1738"/>
        <v>0</v>
      </c>
      <c r="T7769" s="32">
        <f t="shared" si="1739"/>
        <v>21600</v>
      </c>
      <c r="U7769" s="32">
        <f t="shared" si="1740"/>
        <v>0</v>
      </c>
      <c r="V7769" s="32">
        <f t="shared" si="1735"/>
        <v>667.22036501091748</v>
      </c>
      <c r="W7769" s="32">
        <f t="shared" si="1741"/>
        <v>667.22036501091748</v>
      </c>
      <c r="X7769" s="32">
        <f t="shared" si="1742"/>
        <v>667.22036501091748</v>
      </c>
    </row>
    <row r="7770" spans="1:24" x14ac:dyDescent="0.25">
      <c r="A7770" s="2"/>
      <c r="B7770" s="2" t="s">
        <v>12</v>
      </c>
      <c r="C7770" s="2">
        <f t="shared" si="1743"/>
        <v>324</v>
      </c>
      <c r="D7770" s="2">
        <f t="shared" si="1744"/>
        <v>14</v>
      </c>
      <c r="E7770" s="2">
        <f t="shared" si="1736"/>
        <v>7766</v>
      </c>
      <c r="F7770" s="11">
        <v>468</v>
      </c>
      <c r="G7770" s="9">
        <v>0.29231395395821402</v>
      </c>
      <c r="H7770" s="9">
        <v>0.30976553329900303</v>
      </c>
      <c r="I7770" s="9">
        <v>0.375</v>
      </c>
      <c r="J7770" s="9">
        <v>0.38471865512963899</v>
      </c>
      <c r="K7770" s="9">
        <v>0.38471865512963899</v>
      </c>
      <c r="L7770" s="9">
        <v>0.38471865512963899</v>
      </c>
      <c r="N7770" s="32">
        <f>IF('System Design'!$F$8=1,'Hourly Demand and Generation'!G7770*'System Design'!$F$21,IF('System Design'!$F$8=2,'Hourly Demand and Generation'!H7770*'System Design'!$F$21,IF('System Design'!$F$8=3,'Hourly Demand and Generation'!I7770*'System Design'!$F$21)))</f>
        <v>187.5</v>
      </c>
      <c r="O7770" s="32">
        <f>IF('System Design'!$F$8=1,'Hourly Demand and Generation'!J7770*'System Design'!$F$22,IF('System Design'!$F$8=2,'Hourly Demand and Generation'!K7770*'System Design'!$F$22,IF('System Design'!$F$8=3,'Hourly Demand and Generation'!L7770*'System Design'!$F$22)))</f>
        <v>961.7966378240975</v>
      </c>
      <c r="Q7770" s="32">
        <f t="shared" si="1734"/>
        <v>0</v>
      </c>
      <c r="R7770" s="32">
        <f t="shared" si="1737"/>
        <v>5400</v>
      </c>
      <c r="S7770" s="32">
        <f t="shared" si="1738"/>
        <v>0</v>
      </c>
      <c r="T7770" s="32">
        <f t="shared" si="1739"/>
        <v>21600</v>
      </c>
      <c r="U7770" s="32">
        <f t="shared" si="1740"/>
        <v>0</v>
      </c>
      <c r="V7770" s="32">
        <f t="shared" si="1735"/>
        <v>681.29663782409762</v>
      </c>
      <c r="W7770" s="32">
        <f t="shared" si="1741"/>
        <v>681.29663782409762</v>
      </c>
      <c r="X7770" s="32">
        <f t="shared" si="1742"/>
        <v>681.29663782409762</v>
      </c>
    </row>
    <row r="7771" spans="1:24" x14ac:dyDescent="0.25">
      <c r="A7771" s="2"/>
      <c r="B7771" s="2" t="s">
        <v>12</v>
      </c>
      <c r="C7771" s="2">
        <f t="shared" si="1743"/>
        <v>324</v>
      </c>
      <c r="D7771" s="2">
        <f t="shared" si="1744"/>
        <v>15</v>
      </c>
      <c r="E7771" s="2">
        <f t="shared" si="1736"/>
        <v>7767</v>
      </c>
      <c r="F7771" s="11">
        <v>497.25</v>
      </c>
      <c r="G7771" s="9">
        <v>0.21814474175986101</v>
      </c>
      <c r="H7771" s="9">
        <v>0.23559632110065001</v>
      </c>
      <c r="I7771" s="9">
        <v>0.28999999999999998</v>
      </c>
      <c r="J7771" s="9">
        <v>0.40734916425491202</v>
      </c>
      <c r="K7771" s="9">
        <v>0.40734916425491202</v>
      </c>
      <c r="L7771" s="9">
        <v>0.40734916425491202</v>
      </c>
      <c r="N7771" s="32">
        <f>IF('System Design'!$F$8=1,'Hourly Demand and Generation'!G7771*'System Design'!$F$21,IF('System Design'!$F$8=2,'Hourly Demand and Generation'!H7771*'System Design'!$F$21,IF('System Design'!$F$8=3,'Hourly Demand and Generation'!I7771*'System Design'!$F$21)))</f>
        <v>145</v>
      </c>
      <c r="O7771" s="32">
        <f>IF('System Design'!$F$8=1,'Hourly Demand and Generation'!J7771*'System Design'!$F$22,IF('System Design'!$F$8=2,'Hourly Demand and Generation'!K7771*'System Design'!$F$22,IF('System Design'!$F$8=3,'Hourly Demand and Generation'!L7771*'System Design'!$F$22)))</f>
        <v>1018.37291063728</v>
      </c>
      <c r="Q7771" s="32">
        <f t="shared" si="1734"/>
        <v>0</v>
      </c>
      <c r="R7771" s="32">
        <f t="shared" si="1737"/>
        <v>5400</v>
      </c>
      <c r="S7771" s="32">
        <f t="shared" si="1738"/>
        <v>0</v>
      </c>
      <c r="T7771" s="32">
        <f t="shared" si="1739"/>
        <v>21600</v>
      </c>
      <c r="U7771" s="32">
        <f t="shared" si="1740"/>
        <v>0</v>
      </c>
      <c r="V7771" s="32">
        <f t="shared" si="1735"/>
        <v>666.12291063728003</v>
      </c>
      <c r="W7771" s="32">
        <f t="shared" si="1741"/>
        <v>666.12291063728003</v>
      </c>
      <c r="X7771" s="32">
        <f t="shared" si="1742"/>
        <v>666.12291063728003</v>
      </c>
    </row>
    <row r="7772" spans="1:24" x14ac:dyDescent="0.25">
      <c r="A7772" s="2"/>
      <c r="B7772" s="2" t="s">
        <v>12</v>
      </c>
      <c r="C7772" s="2">
        <f t="shared" si="1743"/>
        <v>324</v>
      </c>
      <c r="D7772" s="2">
        <f t="shared" si="1744"/>
        <v>16</v>
      </c>
      <c r="E7772" s="2">
        <f t="shared" si="1736"/>
        <v>7768</v>
      </c>
      <c r="F7772" s="11">
        <v>526.5</v>
      </c>
      <c r="G7772" s="9">
        <v>0.143975529561508</v>
      </c>
      <c r="H7772" s="9">
        <v>0.16360855631989599</v>
      </c>
      <c r="I7772" s="9">
        <v>0.21</v>
      </c>
      <c r="J7772" s="9">
        <v>0.40734916425491202</v>
      </c>
      <c r="K7772" s="9">
        <v>0.40734916425491202</v>
      </c>
      <c r="L7772" s="9">
        <v>0.40734916425491202</v>
      </c>
      <c r="N7772" s="32">
        <f>IF('System Design'!$F$8=1,'Hourly Demand and Generation'!G7772*'System Design'!$F$21,IF('System Design'!$F$8=2,'Hourly Demand and Generation'!H7772*'System Design'!$F$21,IF('System Design'!$F$8=3,'Hourly Demand and Generation'!I7772*'System Design'!$F$21)))</f>
        <v>105</v>
      </c>
      <c r="O7772" s="32">
        <f>IF('System Design'!$F$8=1,'Hourly Demand and Generation'!J7772*'System Design'!$F$22,IF('System Design'!$F$8=2,'Hourly Demand and Generation'!K7772*'System Design'!$F$22,IF('System Design'!$F$8=3,'Hourly Demand and Generation'!L7772*'System Design'!$F$22)))</f>
        <v>1018.37291063728</v>
      </c>
      <c r="Q7772" s="32">
        <f t="shared" si="1734"/>
        <v>0</v>
      </c>
      <c r="R7772" s="32">
        <f t="shared" si="1737"/>
        <v>5400</v>
      </c>
      <c r="S7772" s="32">
        <f t="shared" si="1738"/>
        <v>0</v>
      </c>
      <c r="T7772" s="32">
        <f t="shared" si="1739"/>
        <v>21600</v>
      </c>
      <c r="U7772" s="32">
        <f t="shared" si="1740"/>
        <v>0</v>
      </c>
      <c r="V7772" s="32">
        <f t="shared" si="1735"/>
        <v>596.87291063728003</v>
      </c>
      <c r="W7772" s="32">
        <f t="shared" si="1741"/>
        <v>596.87291063728003</v>
      </c>
      <c r="X7772" s="32">
        <f t="shared" si="1742"/>
        <v>596.87291063728003</v>
      </c>
    </row>
    <row r="7773" spans="1:24" x14ac:dyDescent="0.25">
      <c r="A7773" s="2"/>
      <c r="B7773" s="2" t="s">
        <v>12</v>
      </c>
      <c r="C7773" s="2">
        <f t="shared" si="1743"/>
        <v>324</v>
      </c>
      <c r="D7773" s="2">
        <f t="shared" si="1744"/>
        <v>17</v>
      </c>
      <c r="E7773" s="2">
        <f t="shared" si="1736"/>
        <v>7769</v>
      </c>
      <c r="F7773" s="11">
        <v>555.75</v>
      </c>
      <c r="G7773" s="9">
        <v>7.4169212198352805E-2</v>
      </c>
      <c r="H7773" s="9">
        <v>9.1620791539141697E-2</v>
      </c>
      <c r="I7773" s="9">
        <v>0.125</v>
      </c>
      <c r="J7773" s="9">
        <v>0.45261018250545798</v>
      </c>
      <c r="K7773" s="9">
        <v>0.45261018250545798</v>
      </c>
      <c r="L7773" s="9">
        <v>0.45261018250545798</v>
      </c>
      <c r="N7773" s="32">
        <f>IF('System Design'!$F$8=1,'Hourly Demand and Generation'!G7773*'System Design'!$F$21,IF('System Design'!$F$8=2,'Hourly Demand and Generation'!H7773*'System Design'!$F$21,IF('System Design'!$F$8=3,'Hourly Demand and Generation'!I7773*'System Design'!$F$21)))</f>
        <v>62.5</v>
      </c>
      <c r="O7773" s="32">
        <f>IF('System Design'!$F$8=1,'Hourly Demand and Generation'!J7773*'System Design'!$F$22,IF('System Design'!$F$8=2,'Hourly Demand and Generation'!K7773*'System Design'!$F$22,IF('System Design'!$F$8=3,'Hourly Demand and Generation'!L7773*'System Design'!$F$22)))</f>
        <v>1131.5254562636449</v>
      </c>
      <c r="Q7773" s="32">
        <f t="shared" si="1734"/>
        <v>0</v>
      </c>
      <c r="R7773" s="32">
        <f t="shared" si="1737"/>
        <v>5400</v>
      </c>
      <c r="S7773" s="32">
        <f t="shared" si="1738"/>
        <v>0</v>
      </c>
      <c r="T7773" s="32">
        <f t="shared" si="1739"/>
        <v>21600</v>
      </c>
      <c r="U7773" s="32">
        <f t="shared" si="1740"/>
        <v>0</v>
      </c>
      <c r="V7773" s="32">
        <f t="shared" si="1735"/>
        <v>638.27545626364486</v>
      </c>
      <c r="W7773" s="32">
        <f t="shared" si="1741"/>
        <v>638.27545626364486</v>
      </c>
      <c r="X7773" s="32">
        <f t="shared" si="1742"/>
        <v>638.27545626364486</v>
      </c>
    </row>
    <row r="7774" spans="1:24" x14ac:dyDescent="0.25">
      <c r="A7774" s="2"/>
      <c r="B7774" s="2" t="s">
        <v>12</v>
      </c>
      <c r="C7774" s="2">
        <f t="shared" si="1743"/>
        <v>324</v>
      </c>
      <c r="D7774" s="2">
        <f t="shared" si="1744"/>
        <v>18</v>
      </c>
      <c r="E7774" s="2">
        <f t="shared" si="1736"/>
        <v>7770</v>
      </c>
      <c r="F7774" s="11">
        <v>585</v>
      </c>
      <c r="G7774" s="9">
        <v>3.4903158681577798E-2</v>
      </c>
      <c r="H7774" s="9">
        <v>5.4536185439965301E-2</v>
      </c>
      <c r="I7774" s="9">
        <v>8.5000000000000006E-2</v>
      </c>
      <c r="J7774" s="9">
        <v>0.429979673380185</v>
      </c>
      <c r="K7774" s="9">
        <v>0.429979673380185</v>
      </c>
      <c r="L7774" s="9">
        <v>0.429979673380185</v>
      </c>
      <c r="N7774" s="32">
        <f>IF('System Design'!$F$8=1,'Hourly Demand and Generation'!G7774*'System Design'!$F$21,IF('System Design'!$F$8=2,'Hourly Demand and Generation'!H7774*'System Design'!$F$21,IF('System Design'!$F$8=3,'Hourly Demand and Generation'!I7774*'System Design'!$F$21)))</f>
        <v>42.5</v>
      </c>
      <c r="O7774" s="32">
        <f>IF('System Design'!$F$8=1,'Hourly Demand and Generation'!J7774*'System Design'!$F$22,IF('System Design'!$F$8=2,'Hourly Demand and Generation'!K7774*'System Design'!$F$22,IF('System Design'!$F$8=3,'Hourly Demand and Generation'!L7774*'System Design'!$F$22)))</f>
        <v>1074.9491834504624</v>
      </c>
      <c r="Q7774" s="32">
        <f t="shared" si="1734"/>
        <v>0</v>
      </c>
      <c r="R7774" s="32">
        <f t="shared" si="1737"/>
        <v>5400</v>
      </c>
      <c r="S7774" s="32">
        <f t="shared" si="1738"/>
        <v>0</v>
      </c>
      <c r="T7774" s="32">
        <f t="shared" si="1739"/>
        <v>21600</v>
      </c>
      <c r="U7774" s="32">
        <f t="shared" si="1740"/>
        <v>0</v>
      </c>
      <c r="V7774" s="32">
        <f t="shared" si="1735"/>
        <v>532.44918345046244</v>
      </c>
      <c r="W7774" s="32">
        <f t="shared" si="1741"/>
        <v>532.44918345046244</v>
      </c>
      <c r="X7774" s="32">
        <f t="shared" si="1742"/>
        <v>532.44918345046244</v>
      </c>
    </row>
    <row r="7775" spans="1:24" x14ac:dyDescent="0.25">
      <c r="A7775" s="2"/>
      <c r="B7775" s="2" t="s">
        <v>12</v>
      </c>
      <c r="C7775" s="2">
        <f t="shared" si="1743"/>
        <v>324</v>
      </c>
      <c r="D7775" s="2">
        <f t="shared" si="1744"/>
        <v>19</v>
      </c>
      <c r="E7775" s="2">
        <f t="shared" si="1736"/>
        <v>7771</v>
      </c>
      <c r="F7775" s="11">
        <v>567.45000000000005</v>
      </c>
      <c r="G7775" s="9">
        <v>0</v>
      </c>
      <c r="H7775" s="9">
        <v>1.7451579340788899E-2</v>
      </c>
      <c r="I7775" s="9">
        <v>0.04</v>
      </c>
      <c r="J7775" s="9">
        <v>0.40734916425491202</v>
      </c>
      <c r="K7775" s="9">
        <v>0.40734916425491202</v>
      </c>
      <c r="L7775" s="9">
        <v>0.40734916425491202</v>
      </c>
      <c r="N7775" s="32">
        <f>IF('System Design'!$F$8=1,'Hourly Demand and Generation'!G7775*'System Design'!$F$21,IF('System Design'!$F$8=2,'Hourly Demand and Generation'!H7775*'System Design'!$F$21,IF('System Design'!$F$8=3,'Hourly Demand and Generation'!I7775*'System Design'!$F$21)))</f>
        <v>20</v>
      </c>
      <c r="O7775" s="32">
        <f>IF('System Design'!$F$8=1,'Hourly Demand and Generation'!J7775*'System Design'!$F$22,IF('System Design'!$F$8=2,'Hourly Demand and Generation'!K7775*'System Design'!$F$22,IF('System Design'!$F$8=3,'Hourly Demand and Generation'!L7775*'System Design'!$F$22)))</f>
        <v>1018.37291063728</v>
      </c>
      <c r="Q7775" s="32">
        <f t="shared" si="1734"/>
        <v>0</v>
      </c>
      <c r="R7775" s="32">
        <f t="shared" si="1737"/>
        <v>5400</v>
      </c>
      <c r="S7775" s="32">
        <f t="shared" si="1738"/>
        <v>0</v>
      </c>
      <c r="T7775" s="32">
        <f t="shared" si="1739"/>
        <v>21600</v>
      </c>
      <c r="U7775" s="32">
        <f t="shared" si="1740"/>
        <v>0</v>
      </c>
      <c r="V7775" s="32">
        <f t="shared" si="1735"/>
        <v>470.92291063727998</v>
      </c>
      <c r="W7775" s="32">
        <f t="shared" si="1741"/>
        <v>470.92291063727998</v>
      </c>
      <c r="X7775" s="32">
        <f t="shared" si="1742"/>
        <v>470.92291063727998</v>
      </c>
    </row>
    <row r="7776" spans="1:24" x14ac:dyDescent="0.25">
      <c r="A7776" s="2"/>
      <c r="B7776" s="2" t="s">
        <v>12</v>
      </c>
      <c r="C7776" s="2">
        <f t="shared" si="1743"/>
        <v>324</v>
      </c>
      <c r="D7776" s="2">
        <f t="shared" si="1744"/>
        <v>20</v>
      </c>
      <c r="E7776" s="2">
        <f t="shared" si="1736"/>
        <v>7772</v>
      </c>
      <c r="F7776" s="11">
        <v>555.75</v>
      </c>
      <c r="G7776" s="9">
        <v>0</v>
      </c>
      <c r="H7776" s="9">
        <v>0</v>
      </c>
      <c r="I7776" s="9">
        <v>0</v>
      </c>
      <c r="J7776" s="9">
        <v>0.40734916425491202</v>
      </c>
      <c r="K7776" s="9">
        <v>0.40734916425491202</v>
      </c>
      <c r="L7776" s="9">
        <v>0.40734916425491202</v>
      </c>
      <c r="N7776" s="32">
        <f>IF('System Design'!$F$8=1,'Hourly Demand and Generation'!G7776*'System Design'!$F$21,IF('System Design'!$F$8=2,'Hourly Demand and Generation'!H7776*'System Design'!$F$21,IF('System Design'!$F$8=3,'Hourly Demand and Generation'!I7776*'System Design'!$F$21)))</f>
        <v>0</v>
      </c>
      <c r="O7776" s="32">
        <f>IF('System Design'!$F$8=1,'Hourly Demand and Generation'!J7776*'System Design'!$F$22,IF('System Design'!$F$8=2,'Hourly Demand and Generation'!K7776*'System Design'!$F$22,IF('System Design'!$F$8=3,'Hourly Demand and Generation'!L7776*'System Design'!$F$22)))</f>
        <v>1018.37291063728</v>
      </c>
      <c r="Q7776" s="32">
        <f t="shared" si="1734"/>
        <v>0</v>
      </c>
      <c r="R7776" s="32">
        <f t="shared" si="1737"/>
        <v>5400</v>
      </c>
      <c r="S7776" s="32">
        <f t="shared" si="1738"/>
        <v>0</v>
      </c>
      <c r="T7776" s="32">
        <f t="shared" si="1739"/>
        <v>21600</v>
      </c>
      <c r="U7776" s="32">
        <f t="shared" si="1740"/>
        <v>0</v>
      </c>
      <c r="V7776" s="32">
        <f t="shared" si="1735"/>
        <v>462.62291063728003</v>
      </c>
      <c r="W7776" s="32">
        <f t="shared" si="1741"/>
        <v>462.62291063728003</v>
      </c>
      <c r="X7776" s="32">
        <f t="shared" si="1742"/>
        <v>462.62291063728003</v>
      </c>
    </row>
    <row r="7777" spans="1:24" x14ac:dyDescent="0.25">
      <c r="A7777" s="2"/>
      <c r="B7777" s="2" t="s">
        <v>12</v>
      </c>
      <c r="C7777" s="2">
        <f t="shared" si="1743"/>
        <v>324</v>
      </c>
      <c r="D7777" s="2">
        <f t="shared" si="1744"/>
        <v>21</v>
      </c>
      <c r="E7777" s="2">
        <f t="shared" si="1736"/>
        <v>7773</v>
      </c>
      <c r="F7777" s="11">
        <v>526.5</v>
      </c>
      <c r="G7777" s="9">
        <v>0</v>
      </c>
      <c r="H7777" s="9">
        <v>0</v>
      </c>
      <c r="I7777" s="9">
        <v>0</v>
      </c>
      <c r="J7777" s="9">
        <v>0.40734916425491202</v>
      </c>
      <c r="K7777" s="9">
        <v>0.40734916425491202</v>
      </c>
      <c r="L7777" s="9">
        <v>0.40734916425491202</v>
      </c>
      <c r="N7777" s="32">
        <f>IF('System Design'!$F$8=1,'Hourly Demand and Generation'!G7777*'System Design'!$F$21,IF('System Design'!$F$8=2,'Hourly Demand and Generation'!H7777*'System Design'!$F$21,IF('System Design'!$F$8=3,'Hourly Demand and Generation'!I7777*'System Design'!$F$21)))</f>
        <v>0</v>
      </c>
      <c r="O7777" s="32">
        <f>IF('System Design'!$F$8=1,'Hourly Demand and Generation'!J7777*'System Design'!$F$22,IF('System Design'!$F$8=2,'Hourly Demand and Generation'!K7777*'System Design'!$F$22,IF('System Design'!$F$8=3,'Hourly Demand and Generation'!L7777*'System Design'!$F$22)))</f>
        <v>1018.37291063728</v>
      </c>
      <c r="Q7777" s="32">
        <f t="shared" si="1734"/>
        <v>0</v>
      </c>
      <c r="R7777" s="32">
        <f t="shared" si="1737"/>
        <v>5400</v>
      </c>
      <c r="S7777" s="32">
        <f t="shared" si="1738"/>
        <v>0</v>
      </c>
      <c r="T7777" s="32">
        <f t="shared" si="1739"/>
        <v>21600</v>
      </c>
      <c r="U7777" s="32">
        <f t="shared" si="1740"/>
        <v>0</v>
      </c>
      <c r="V7777" s="32">
        <f t="shared" si="1735"/>
        <v>491.87291063728003</v>
      </c>
      <c r="W7777" s="32">
        <f t="shared" si="1741"/>
        <v>491.87291063728003</v>
      </c>
      <c r="X7777" s="32">
        <f t="shared" si="1742"/>
        <v>491.87291063728003</v>
      </c>
    </row>
    <row r="7778" spans="1:24" x14ac:dyDescent="0.25">
      <c r="A7778" s="2"/>
      <c r="B7778" s="2" t="s">
        <v>12</v>
      </c>
      <c r="C7778" s="2">
        <f t="shared" si="1743"/>
        <v>324</v>
      </c>
      <c r="D7778" s="2">
        <f t="shared" si="1744"/>
        <v>22</v>
      </c>
      <c r="E7778" s="2">
        <f t="shared" si="1736"/>
        <v>7774</v>
      </c>
      <c r="F7778" s="11">
        <v>497.25</v>
      </c>
      <c r="G7778" s="9">
        <v>0</v>
      </c>
      <c r="H7778" s="9">
        <v>0</v>
      </c>
      <c r="I7778" s="9">
        <v>0</v>
      </c>
      <c r="J7778" s="9">
        <v>0.429979673380185</v>
      </c>
      <c r="K7778" s="9">
        <v>0.429979673380185</v>
      </c>
      <c r="L7778" s="9">
        <v>0.429979673380185</v>
      </c>
      <c r="N7778" s="32">
        <f>IF('System Design'!$F$8=1,'Hourly Demand and Generation'!G7778*'System Design'!$F$21,IF('System Design'!$F$8=2,'Hourly Demand and Generation'!H7778*'System Design'!$F$21,IF('System Design'!$F$8=3,'Hourly Demand and Generation'!I7778*'System Design'!$F$21)))</f>
        <v>0</v>
      </c>
      <c r="O7778" s="32">
        <f>IF('System Design'!$F$8=1,'Hourly Demand and Generation'!J7778*'System Design'!$F$22,IF('System Design'!$F$8=2,'Hourly Demand and Generation'!K7778*'System Design'!$F$22,IF('System Design'!$F$8=3,'Hourly Demand and Generation'!L7778*'System Design'!$F$22)))</f>
        <v>1074.9491834504624</v>
      </c>
      <c r="Q7778" s="32">
        <f t="shared" si="1734"/>
        <v>0</v>
      </c>
      <c r="R7778" s="32">
        <f t="shared" si="1737"/>
        <v>5400</v>
      </c>
      <c r="S7778" s="32">
        <f t="shared" si="1738"/>
        <v>0</v>
      </c>
      <c r="T7778" s="32">
        <f t="shared" si="1739"/>
        <v>21600</v>
      </c>
      <c r="U7778" s="32">
        <f t="shared" si="1740"/>
        <v>0</v>
      </c>
      <c r="V7778" s="32">
        <f t="shared" si="1735"/>
        <v>577.69918345046244</v>
      </c>
      <c r="W7778" s="32">
        <f t="shared" si="1741"/>
        <v>577.69918345046244</v>
      </c>
      <c r="X7778" s="32">
        <f t="shared" si="1742"/>
        <v>577.69918345046244</v>
      </c>
    </row>
    <row r="7779" spans="1:24" x14ac:dyDescent="0.25">
      <c r="A7779" s="2"/>
      <c r="B7779" s="2" t="s">
        <v>12</v>
      </c>
      <c r="C7779" s="2">
        <f t="shared" si="1743"/>
        <v>324</v>
      </c>
      <c r="D7779" s="2">
        <f t="shared" si="1744"/>
        <v>23</v>
      </c>
      <c r="E7779" s="2">
        <f t="shared" si="1736"/>
        <v>7775</v>
      </c>
      <c r="F7779" s="11">
        <v>468</v>
      </c>
      <c r="G7779" s="9">
        <v>0</v>
      </c>
      <c r="H7779" s="9">
        <v>0</v>
      </c>
      <c r="I7779" s="9">
        <v>0</v>
      </c>
      <c r="J7779" s="9">
        <v>0.36208814600436701</v>
      </c>
      <c r="K7779" s="9">
        <v>0.36208814600436701</v>
      </c>
      <c r="L7779" s="9">
        <v>0.36208814600436701</v>
      </c>
      <c r="N7779" s="32">
        <f>IF('System Design'!$F$8=1,'Hourly Demand and Generation'!G7779*'System Design'!$F$21,IF('System Design'!$F$8=2,'Hourly Demand and Generation'!H7779*'System Design'!$F$21,IF('System Design'!$F$8=3,'Hourly Demand and Generation'!I7779*'System Design'!$F$21)))</f>
        <v>0</v>
      </c>
      <c r="O7779" s="32">
        <f>IF('System Design'!$F$8=1,'Hourly Demand and Generation'!J7779*'System Design'!$F$22,IF('System Design'!$F$8=2,'Hourly Demand and Generation'!K7779*'System Design'!$F$22,IF('System Design'!$F$8=3,'Hourly Demand and Generation'!L7779*'System Design'!$F$22)))</f>
        <v>905.22036501091748</v>
      </c>
      <c r="Q7779" s="32">
        <f t="shared" si="1734"/>
        <v>0</v>
      </c>
      <c r="R7779" s="32">
        <f t="shared" si="1737"/>
        <v>5400</v>
      </c>
      <c r="S7779" s="32">
        <f t="shared" si="1738"/>
        <v>0</v>
      </c>
      <c r="T7779" s="32">
        <f t="shared" si="1739"/>
        <v>21600</v>
      </c>
      <c r="U7779" s="32">
        <f t="shared" si="1740"/>
        <v>0</v>
      </c>
      <c r="V7779" s="32">
        <f t="shared" si="1735"/>
        <v>437.22036501091748</v>
      </c>
      <c r="W7779" s="32">
        <f t="shared" si="1741"/>
        <v>437.22036501091748</v>
      </c>
      <c r="X7779" s="32">
        <f t="shared" si="1742"/>
        <v>437.22036501091748</v>
      </c>
    </row>
    <row r="7780" spans="1:24" x14ac:dyDescent="0.25">
      <c r="A7780" s="2"/>
      <c r="B7780" s="2" t="s">
        <v>12</v>
      </c>
      <c r="C7780" s="2">
        <f t="shared" si="1743"/>
        <v>324</v>
      </c>
      <c r="D7780" s="2">
        <f t="shared" si="1744"/>
        <v>24</v>
      </c>
      <c r="E7780" s="2">
        <f t="shared" si="1736"/>
        <v>7776</v>
      </c>
      <c r="F7780" s="11">
        <v>409.5</v>
      </c>
      <c r="G7780" s="9">
        <v>0</v>
      </c>
      <c r="H7780" s="9">
        <v>0</v>
      </c>
      <c r="I7780" s="9">
        <v>0</v>
      </c>
      <c r="J7780" s="9">
        <v>0.36208814600436701</v>
      </c>
      <c r="K7780" s="9">
        <v>0.36208814600436701</v>
      </c>
      <c r="L7780" s="9">
        <v>0.36208814600436701</v>
      </c>
      <c r="N7780" s="32">
        <f>IF('System Design'!$F$8=1,'Hourly Demand and Generation'!G7780*'System Design'!$F$21,IF('System Design'!$F$8=2,'Hourly Demand and Generation'!H7780*'System Design'!$F$21,IF('System Design'!$F$8=3,'Hourly Demand and Generation'!I7780*'System Design'!$F$21)))</f>
        <v>0</v>
      </c>
      <c r="O7780" s="32">
        <f>IF('System Design'!$F$8=1,'Hourly Demand and Generation'!J7780*'System Design'!$F$22,IF('System Design'!$F$8=2,'Hourly Demand and Generation'!K7780*'System Design'!$F$22,IF('System Design'!$F$8=3,'Hourly Demand and Generation'!L7780*'System Design'!$F$22)))</f>
        <v>905.22036501091748</v>
      </c>
      <c r="Q7780" s="32">
        <f t="shared" si="1734"/>
        <v>0</v>
      </c>
      <c r="R7780" s="32">
        <f t="shared" si="1737"/>
        <v>5400</v>
      </c>
      <c r="S7780" s="32">
        <f t="shared" si="1738"/>
        <v>0</v>
      </c>
      <c r="T7780" s="32">
        <f t="shared" si="1739"/>
        <v>21600</v>
      </c>
      <c r="U7780" s="32">
        <f t="shared" si="1740"/>
        <v>0</v>
      </c>
      <c r="V7780" s="32">
        <f t="shared" si="1735"/>
        <v>495.72036501091748</v>
      </c>
      <c r="W7780" s="32">
        <f t="shared" si="1741"/>
        <v>495.72036501091748</v>
      </c>
      <c r="X7780" s="32">
        <f t="shared" si="1742"/>
        <v>495.72036501091748</v>
      </c>
    </row>
    <row r="7781" spans="1:24" x14ac:dyDescent="0.25">
      <c r="A7781" s="2"/>
      <c r="B7781" s="2" t="s">
        <v>12</v>
      </c>
      <c r="C7781" s="2">
        <f>C7780+1</f>
        <v>325</v>
      </c>
      <c r="D7781" s="2">
        <v>1</v>
      </c>
      <c r="E7781" s="2">
        <f t="shared" si="1736"/>
        <v>7777</v>
      </c>
      <c r="F7781" s="11">
        <v>351</v>
      </c>
      <c r="G7781" s="9">
        <v>0</v>
      </c>
      <c r="H7781" s="9">
        <v>0</v>
      </c>
      <c r="I7781" s="9">
        <v>0</v>
      </c>
      <c r="J7781" s="9">
        <v>0.406023602506285</v>
      </c>
      <c r="K7781" s="9">
        <v>0.406023602506285</v>
      </c>
      <c r="L7781" s="9">
        <v>0.406023602506285</v>
      </c>
      <c r="N7781" s="32">
        <f>IF('System Design'!$F$8=1,'Hourly Demand and Generation'!G7781*'System Design'!$F$21,IF('System Design'!$F$8=2,'Hourly Demand and Generation'!H7781*'System Design'!$F$21,IF('System Design'!$F$8=3,'Hourly Demand and Generation'!I7781*'System Design'!$F$21)))</f>
        <v>0</v>
      </c>
      <c r="O7781" s="32">
        <f>IF('System Design'!$F$8=1,'Hourly Demand and Generation'!J7781*'System Design'!$F$22,IF('System Design'!$F$8=2,'Hourly Demand and Generation'!K7781*'System Design'!$F$22,IF('System Design'!$F$8=3,'Hourly Demand and Generation'!L7781*'System Design'!$F$22)))</f>
        <v>1015.0590062657125</v>
      </c>
      <c r="Q7781" s="32">
        <f t="shared" si="1734"/>
        <v>0</v>
      </c>
      <c r="R7781" s="32">
        <f t="shared" si="1737"/>
        <v>5400</v>
      </c>
      <c r="S7781" s="32">
        <f t="shared" si="1738"/>
        <v>0</v>
      </c>
      <c r="T7781" s="32">
        <f t="shared" si="1739"/>
        <v>21600</v>
      </c>
      <c r="U7781" s="32">
        <f t="shared" si="1740"/>
        <v>0</v>
      </c>
      <c r="V7781" s="32">
        <f t="shared" si="1735"/>
        <v>664.05900626571247</v>
      </c>
      <c r="W7781" s="32">
        <f t="shared" si="1741"/>
        <v>664.05900626571247</v>
      </c>
      <c r="X7781" s="32">
        <f t="shared" si="1742"/>
        <v>664.05900626571247</v>
      </c>
    </row>
    <row r="7782" spans="1:24" x14ac:dyDescent="0.25">
      <c r="A7782" s="2"/>
      <c r="B7782" s="2" t="s">
        <v>12</v>
      </c>
      <c r="C7782" s="2">
        <f>C7781</f>
        <v>325</v>
      </c>
      <c r="D7782" s="2">
        <f>D7781+1</f>
        <v>2</v>
      </c>
      <c r="E7782" s="2">
        <f t="shared" si="1736"/>
        <v>7778</v>
      </c>
      <c r="F7782" s="11">
        <v>321.75</v>
      </c>
      <c r="G7782" s="9">
        <v>0</v>
      </c>
      <c r="H7782" s="9">
        <v>0</v>
      </c>
      <c r="I7782" s="9">
        <v>0</v>
      </c>
      <c r="J7782" s="9">
        <v>0.36542124225565698</v>
      </c>
      <c r="K7782" s="9">
        <v>0.36542124225565698</v>
      </c>
      <c r="L7782" s="9">
        <v>0.36542124225565698</v>
      </c>
      <c r="N7782" s="32">
        <f>IF('System Design'!$F$8=1,'Hourly Demand and Generation'!G7782*'System Design'!$F$21,IF('System Design'!$F$8=2,'Hourly Demand and Generation'!H7782*'System Design'!$F$21,IF('System Design'!$F$8=3,'Hourly Demand and Generation'!I7782*'System Design'!$F$21)))</f>
        <v>0</v>
      </c>
      <c r="O7782" s="32">
        <f>IF('System Design'!$F$8=1,'Hourly Demand and Generation'!J7782*'System Design'!$F$22,IF('System Design'!$F$8=2,'Hourly Demand and Generation'!K7782*'System Design'!$F$22,IF('System Design'!$F$8=3,'Hourly Demand and Generation'!L7782*'System Design'!$F$22)))</f>
        <v>913.55310563914247</v>
      </c>
      <c r="Q7782" s="32">
        <f t="shared" si="1734"/>
        <v>0</v>
      </c>
      <c r="R7782" s="32">
        <f t="shared" si="1737"/>
        <v>5400</v>
      </c>
      <c r="S7782" s="32">
        <f t="shared" si="1738"/>
        <v>0</v>
      </c>
      <c r="T7782" s="32">
        <f t="shared" si="1739"/>
        <v>21600</v>
      </c>
      <c r="U7782" s="32">
        <f t="shared" si="1740"/>
        <v>0</v>
      </c>
      <c r="V7782" s="32">
        <f t="shared" si="1735"/>
        <v>591.80310563914247</v>
      </c>
      <c r="W7782" s="32">
        <f t="shared" si="1741"/>
        <v>591.80310563914247</v>
      </c>
      <c r="X7782" s="32">
        <f t="shared" si="1742"/>
        <v>591.80310563914247</v>
      </c>
    </row>
    <row r="7783" spans="1:24" x14ac:dyDescent="0.25">
      <c r="A7783" s="2"/>
      <c r="B7783" s="2" t="s">
        <v>12</v>
      </c>
      <c r="C7783" s="2">
        <f t="shared" ref="C7783:C7804" si="1745">C7782</f>
        <v>325</v>
      </c>
      <c r="D7783" s="2">
        <f t="shared" ref="D7783:D7804" si="1746">D7782+1</f>
        <v>3</v>
      </c>
      <c r="E7783" s="2">
        <f t="shared" si="1736"/>
        <v>7779</v>
      </c>
      <c r="F7783" s="11">
        <v>292.5</v>
      </c>
      <c r="G7783" s="9">
        <v>0</v>
      </c>
      <c r="H7783" s="9">
        <v>0</v>
      </c>
      <c r="I7783" s="9">
        <v>0</v>
      </c>
      <c r="J7783" s="9">
        <v>0.36542124225565698</v>
      </c>
      <c r="K7783" s="9">
        <v>0.36542124225565698</v>
      </c>
      <c r="L7783" s="9">
        <v>0.36542124225565698</v>
      </c>
      <c r="N7783" s="32">
        <f>IF('System Design'!$F$8=1,'Hourly Demand and Generation'!G7783*'System Design'!$F$21,IF('System Design'!$F$8=2,'Hourly Demand and Generation'!H7783*'System Design'!$F$21,IF('System Design'!$F$8=3,'Hourly Demand and Generation'!I7783*'System Design'!$F$21)))</f>
        <v>0</v>
      </c>
      <c r="O7783" s="32">
        <f>IF('System Design'!$F$8=1,'Hourly Demand and Generation'!J7783*'System Design'!$F$22,IF('System Design'!$F$8=2,'Hourly Demand and Generation'!K7783*'System Design'!$F$22,IF('System Design'!$F$8=3,'Hourly Demand and Generation'!L7783*'System Design'!$F$22)))</f>
        <v>913.55310563914247</v>
      </c>
      <c r="Q7783" s="32">
        <f t="shared" si="1734"/>
        <v>0</v>
      </c>
      <c r="R7783" s="32">
        <f t="shared" si="1737"/>
        <v>5400</v>
      </c>
      <c r="S7783" s="32">
        <f t="shared" si="1738"/>
        <v>0</v>
      </c>
      <c r="T7783" s="32">
        <f t="shared" si="1739"/>
        <v>21600</v>
      </c>
      <c r="U7783" s="32">
        <f t="shared" si="1740"/>
        <v>0</v>
      </c>
      <c r="V7783" s="32">
        <f t="shared" si="1735"/>
        <v>621.05310563914247</v>
      </c>
      <c r="W7783" s="32">
        <f t="shared" si="1741"/>
        <v>621.05310563914247</v>
      </c>
      <c r="X7783" s="32">
        <f t="shared" si="1742"/>
        <v>621.05310563914247</v>
      </c>
    </row>
    <row r="7784" spans="1:24" x14ac:dyDescent="0.25">
      <c r="A7784" s="2"/>
      <c r="B7784" s="2" t="s">
        <v>12</v>
      </c>
      <c r="C7784" s="2">
        <f t="shared" si="1745"/>
        <v>325</v>
      </c>
      <c r="D7784" s="2">
        <f t="shared" si="1746"/>
        <v>4</v>
      </c>
      <c r="E7784" s="2">
        <f t="shared" si="1736"/>
        <v>7780</v>
      </c>
      <c r="F7784" s="11">
        <v>351</v>
      </c>
      <c r="G7784" s="9">
        <v>0</v>
      </c>
      <c r="H7784" s="9">
        <v>0</v>
      </c>
      <c r="I7784" s="9">
        <v>0</v>
      </c>
      <c r="J7784" s="9">
        <v>0.406023602506285</v>
      </c>
      <c r="K7784" s="9">
        <v>0.406023602506285</v>
      </c>
      <c r="L7784" s="9">
        <v>0.406023602506285</v>
      </c>
      <c r="N7784" s="32">
        <f>IF('System Design'!$F$8=1,'Hourly Demand and Generation'!G7784*'System Design'!$F$21,IF('System Design'!$F$8=2,'Hourly Demand and Generation'!H7784*'System Design'!$F$21,IF('System Design'!$F$8=3,'Hourly Demand and Generation'!I7784*'System Design'!$F$21)))</f>
        <v>0</v>
      </c>
      <c r="O7784" s="32">
        <f>IF('System Design'!$F$8=1,'Hourly Demand and Generation'!J7784*'System Design'!$F$22,IF('System Design'!$F$8=2,'Hourly Demand and Generation'!K7784*'System Design'!$F$22,IF('System Design'!$F$8=3,'Hourly Demand and Generation'!L7784*'System Design'!$F$22)))</f>
        <v>1015.0590062657125</v>
      </c>
      <c r="Q7784" s="32">
        <f t="shared" si="1734"/>
        <v>0</v>
      </c>
      <c r="R7784" s="32">
        <f t="shared" si="1737"/>
        <v>5400</v>
      </c>
      <c r="S7784" s="32">
        <f t="shared" si="1738"/>
        <v>0</v>
      </c>
      <c r="T7784" s="32">
        <f t="shared" si="1739"/>
        <v>21600</v>
      </c>
      <c r="U7784" s="32">
        <f t="shared" si="1740"/>
        <v>0</v>
      </c>
      <c r="V7784" s="32">
        <f t="shared" si="1735"/>
        <v>664.05900626571247</v>
      </c>
      <c r="W7784" s="32">
        <f t="shared" si="1741"/>
        <v>664.05900626571247</v>
      </c>
      <c r="X7784" s="32">
        <f t="shared" si="1742"/>
        <v>664.05900626571247</v>
      </c>
    </row>
    <row r="7785" spans="1:24" x14ac:dyDescent="0.25">
      <c r="A7785" s="2"/>
      <c r="B7785" s="2" t="s">
        <v>12</v>
      </c>
      <c r="C7785" s="2">
        <f t="shared" si="1745"/>
        <v>325</v>
      </c>
      <c r="D7785" s="2">
        <f t="shared" si="1746"/>
        <v>5</v>
      </c>
      <c r="E7785" s="2">
        <f t="shared" si="1736"/>
        <v>7781</v>
      </c>
      <c r="F7785" s="11">
        <v>380.25</v>
      </c>
      <c r="G7785" s="9">
        <v>0</v>
      </c>
      <c r="H7785" s="9">
        <v>0.02</v>
      </c>
      <c r="I7785" s="9">
        <v>0.04</v>
      </c>
      <c r="J7785" s="9">
        <v>0.32481888200502801</v>
      </c>
      <c r="K7785" s="9">
        <v>0.32481888200502801</v>
      </c>
      <c r="L7785" s="9">
        <v>0.32481888200502801</v>
      </c>
      <c r="N7785" s="32">
        <f>IF('System Design'!$F$8=1,'Hourly Demand and Generation'!G7785*'System Design'!$F$21,IF('System Design'!$F$8=2,'Hourly Demand and Generation'!H7785*'System Design'!$F$21,IF('System Design'!$F$8=3,'Hourly Demand and Generation'!I7785*'System Design'!$F$21)))</f>
        <v>20</v>
      </c>
      <c r="O7785" s="32">
        <f>IF('System Design'!$F$8=1,'Hourly Demand and Generation'!J7785*'System Design'!$F$22,IF('System Design'!$F$8=2,'Hourly Demand and Generation'!K7785*'System Design'!$F$22,IF('System Design'!$F$8=3,'Hourly Demand and Generation'!L7785*'System Design'!$F$22)))</f>
        <v>812.04720501256998</v>
      </c>
      <c r="Q7785" s="32">
        <f t="shared" si="1734"/>
        <v>0</v>
      </c>
      <c r="R7785" s="32">
        <f t="shared" si="1737"/>
        <v>5400</v>
      </c>
      <c r="S7785" s="32">
        <f t="shared" si="1738"/>
        <v>0</v>
      </c>
      <c r="T7785" s="32">
        <f t="shared" si="1739"/>
        <v>21600</v>
      </c>
      <c r="U7785" s="32">
        <f t="shared" si="1740"/>
        <v>0</v>
      </c>
      <c r="V7785" s="32">
        <f t="shared" si="1735"/>
        <v>451.79720501256998</v>
      </c>
      <c r="W7785" s="32">
        <f t="shared" si="1741"/>
        <v>451.79720501256998</v>
      </c>
      <c r="X7785" s="32">
        <f t="shared" si="1742"/>
        <v>451.79720501256998</v>
      </c>
    </row>
    <row r="7786" spans="1:24" x14ac:dyDescent="0.25">
      <c r="A7786" s="2"/>
      <c r="B7786" s="2" t="s">
        <v>12</v>
      </c>
      <c r="C7786" s="2">
        <f t="shared" si="1745"/>
        <v>325</v>
      </c>
      <c r="D7786" s="2">
        <f t="shared" si="1746"/>
        <v>6</v>
      </c>
      <c r="E7786" s="2">
        <f t="shared" si="1736"/>
        <v>7782</v>
      </c>
      <c r="F7786" s="11">
        <v>409.5</v>
      </c>
      <c r="G7786" s="9">
        <v>0.04</v>
      </c>
      <c r="H7786" s="9">
        <v>6.25E-2</v>
      </c>
      <c r="I7786" s="9">
        <v>8.5000000000000006E-2</v>
      </c>
      <c r="J7786" s="9">
        <v>0.32481888200502801</v>
      </c>
      <c r="K7786" s="9">
        <v>0.32481888200502801</v>
      </c>
      <c r="L7786" s="9">
        <v>0.32481888200502801</v>
      </c>
      <c r="N7786" s="32">
        <f>IF('System Design'!$F$8=1,'Hourly Demand and Generation'!G7786*'System Design'!$F$21,IF('System Design'!$F$8=2,'Hourly Demand and Generation'!H7786*'System Design'!$F$21,IF('System Design'!$F$8=3,'Hourly Demand and Generation'!I7786*'System Design'!$F$21)))</f>
        <v>42.5</v>
      </c>
      <c r="O7786" s="32">
        <f>IF('System Design'!$F$8=1,'Hourly Demand and Generation'!J7786*'System Design'!$F$22,IF('System Design'!$F$8=2,'Hourly Demand and Generation'!K7786*'System Design'!$F$22,IF('System Design'!$F$8=3,'Hourly Demand and Generation'!L7786*'System Design'!$F$22)))</f>
        <v>812.04720501256998</v>
      </c>
      <c r="Q7786" s="32">
        <f t="shared" si="1734"/>
        <v>0</v>
      </c>
      <c r="R7786" s="32">
        <f t="shared" si="1737"/>
        <v>5400</v>
      </c>
      <c r="S7786" s="32">
        <f t="shared" si="1738"/>
        <v>0</v>
      </c>
      <c r="T7786" s="32">
        <f t="shared" si="1739"/>
        <v>21600</v>
      </c>
      <c r="U7786" s="32">
        <f t="shared" si="1740"/>
        <v>0</v>
      </c>
      <c r="V7786" s="32">
        <f t="shared" si="1735"/>
        <v>445.04720501256998</v>
      </c>
      <c r="W7786" s="32">
        <f t="shared" si="1741"/>
        <v>445.04720501256998</v>
      </c>
      <c r="X7786" s="32">
        <f t="shared" si="1742"/>
        <v>445.04720501256998</v>
      </c>
    </row>
    <row r="7787" spans="1:24" x14ac:dyDescent="0.25">
      <c r="A7787" s="2"/>
      <c r="B7787" s="2" t="s">
        <v>12</v>
      </c>
      <c r="C7787" s="2">
        <f t="shared" si="1745"/>
        <v>325</v>
      </c>
      <c r="D7787" s="2">
        <f t="shared" si="1746"/>
        <v>7</v>
      </c>
      <c r="E7787" s="2">
        <f t="shared" si="1736"/>
        <v>7783</v>
      </c>
      <c r="F7787" s="11">
        <v>438.75</v>
      </c>
      <c r="G7787" s="9">
        <v>8.5000000000000006E-2</v>
      </c>
      <c r="H7787" s="9">
        <v>0.105</v>
      </c>
      <c r="I7787" s="9">
        <v>0.125</v>
      </c>
      <c r="J7787" s="9">
        <v>0.36542124225565698</v>
      </c>
      <c r="K7787" s="9">
        <v>0.36542124225565698</v>
      </c>
      <c r="L7787" s="9">
        <v>0.36542124225565698</v>
      </c>
      <c r="N7787" s="32">
        <f>IF('System Design'!$F$8=1,'Hourly Demand and Generation'!G7787*'System Design'!$F$21,IF('System Design'!$F$8=2,'Hourly Demand and Generation'!H7787*'System Design'!$F$21,IF('System Design'!$F$8=3,'Hourly Demand and Generation'!I7787*'System Design'!$F$21)))</f>
        <v>62.5</v>
      </c>
      <c r="O7787" s="32">
        <f>IF('System Design'!$F$8=1,'Hourly Demand and Generation'!J7787*'System Design'!$F$22,IF('System Design'!$F$8=2,'Hourly Demand and Generation'!K7787*'System Design'!$F$22,IF('System Design'!$F$8=3,'Hourly Demand and Generation'!L7787*'System Design'!$F$22)))</f>
        <v>913.55310563914247</v>
      </c>
      <c r="Q7787" s="32">
        <f t="shared" si="1734"/>
        <v>0</v>
      </c>
      <c r="R7787" s="32">
        <f t="shared" si="1737"/>
        <v>5400</v>
      </c>
      <c r="S7787" s="32">
        <f t="shared" si="1738"/>
        <v>0</v>
      </c>
      <c r="T7787" s="32">
        <f t="shared" si="1739"/>
        <v>21600</v>
      </c>
      <c r="U7787" s="32">
        <f t="shared" si="1740"/>
        <v>0</v>
      </c>
      <c r="V7787" s="32">
        <f t="shared" si="1735"/>
        <v>537.30310563914247</v>
      </c>
      <c r="W7787" s="32">
        <f t="shared" si="1741"/>
        <v>537.30310563914247</v>
      </c>
      <c r="X7787" s="32">
        <f t="shared" si="1742"/>
        <v>537.30310563914247</v>
      </c>
    </row>
    <row r="7788" spans="1:24" x14ac:dyDescent="0.25">
      <c r="A7788" s="2"/>
      <c r="B7788" s="2" t="s">
        <v>12</v>
      </c>
      <c r="C7788" s="2">
        <f t="shared" si="1745"/>
        <v>325</v>
      </c>
      <c r="D7788" s="2">
        <f t="shared" si="1746"/>
        <v>8</v>
      </c>
      <c r="E7788" s="2">
        <f t="shared" si="1736"/>
        <v>7784</v>
      </c>
      <c r="F7788" s="11">
        <v>468</v>
      </c>
      <c r="G7788" s="9">
        <v>0.16500000000000001</v>
      </c>
      <c r="H7788" s="9">
        <v>0.1875</v>
      </c>
      <c r="I7788" s="9">
        <v>0.21</v>
      </c>
      <c r="J7788" s="9">
        <v>0.36542124225565698</v>
      </c>
      <c r="K7788" s="9">
        <v>0.36542124225565698</v>
      </c>
      <c r="L7788" s="9">
        <v>0.36542124225565698</v>
      </c>
      <c r="N7788" s="32">
        <f>IF('System Design'!$F$8=1,'Hourly Demand and Generation'!G7788*'System Design'!$F$21,IF('System Design'!$F$8=2,'Hourly Demand and Generation'!H7788*'System Design'!$F$21,IF('System Design'!$F$8=3,'Hourly Demand and Generation'!I7788*'System Design'!$F$21)))</f>
        <v>105</v>
      </c>
      <c r="O7788" s="32">
        <f>IF('System Design'!$F$8=1,'Hourly Demand and Generation'!J7788*'System Design'!$F$22,IF('System Design'!$F$8=2,'Hourly Demand and Generation'!K7788*'System Design'!$F$22,IF('System Design'!$F$8=3,'Hourly Demand and Generation'!L7788*'System Design'!$F$22)))</f>
        <v>913.55310563914247</v>
      </c>
      <c r="Q7788" s="32">
        <f t="shared" si="1734"/>
        <v>0</v>
      </c>
      <c r="R7788" s="32">
        <f t="shared" si="1737"/>
        <v>5400</v>
      </c>
      <c r="S7788" s="32">
        <f t="shared" si="1738"/>
        <v>0</v>
      </c>
      <c r="T7788" s="32">
        <f t="shared" si="1739"/>
        <v>21600</v>
      </c>
      <c r="U7788" s="32">
        <f t="shared" si="1740"/>
        <v>0</v>
      </c>
      <c r="V7788" s="32">
        <f t="shared" si="1735"/>
        <v>550.55310563914247</v>
      </c>
      <c r="W7788" s="32">
        <f t="shared" si="1741"/>
        <v>550.55310563914247</v>
      </c>
      <c r="X7788" s="32">
        <f t="shared" si="1742"/>
        <v>550.55310563914247</v>
      </c>
    </row>
    <row r="7789" spans="1:24" x14ac:dyDescent="0.25">
      <c r="A7789" s="2"/>
      <c r="B7789" s="2" t="s">
        <v>12</v>
      </c>
      <c r="C7789" s="2">
        <f t="shared" si="1745"/>
        <v>325</v>
      </c>
      <c r="D7789" s="2">
        <f t="shared" si="1746"/>
        <v>9</v>
      </c>
      <c r="E7789" s="2">
        <f t="shared" si="1736"/>
        <v>7785</v>
      </c>
      <c r="F7789" s="11">
        <v>468</v>
      </c>
      <c r="G7789" s="9">
        <v>0.25</v>
      </c>
      <c r="H7789" s="9">
        <v>0.27</v>
      </c>
      <c r="I7789" s="9">
        <v>0.28999999999999998</v>
      </c>
      <c r="J7789" s="9">
        <v>0.32481888200502801</v>
      </c>
      <c r="K7789" s="9">
        <v>0.32481888200502801</v>
      </c>
      <c r="L7789" s="9">
        <v>0.32481888200502801</v>
      </c>
      <c r="N7789" s="32">
        <f>IF('System Design'!$F$8=1,'Hourly Demand and Generation'!G7789*'System Design'!$F$21,IF('System Design'!$F$8=2,'Hourly Demand and Generation'!H7789*'System Design'!$F$21,IF('System Design'!$F$8=3,'Hourly Demand and Generation'!I7789*'System Design'!$F$21)))</f>
        <v>145</v>
      </c>
      <c r="O7789" s="32">
        <f>IF('System Design'!$F$8=1,'Hourly Demand and Generation'!J7789*'System Design'!$F$22,IF('System Design'!$F$8=2,'Hourly Demand and Generation'!K7789*'System Design'!$F$22,IF('System Design'!$F$8=3,'Hourly Demand and Generation'!L7789*'System Design'!$F$22)))</f>
        <v>812.04720501256998</v>
      </c>
      <c r="Q7789" s="32">
        <f t="shared" si="1734"/>
        <v>0</v>
      </c>
      <c r="R7789" s="32">
        <f t="shared" si="1737"/>
        <v>5400</v>
      </c>
      <c r="S7789" s="32">
        <f t="shared" si="1738"/>
        <v>0</v>
      </c>
      <c r="T7789" s="32">
        <f t="shared" si="1739"/>
        <v>21600</v>
      </c>
      <c r="U7789" s="32">
        <f t="shared" si="1740"/>
        <v>0</v>
      </c>
      <c r="V7789" s="32">
        <f t="shared" si="1735"/>
        <v>489.04720501256998</v>
      </c>
      <c r="W7789" s="32">
        <f t="shared" si="1741"/>
        <v>489.04720501256998</v>
      </c>
      <c r="X7789" s="32">
        <f t="shared" si="1742"/>
        <v>489.04720501256998</v>
      </c>
    </row>
    <row r="7790" spans="1:24" x14ac:dyDescent="0.25">
      <c r="A7790" s="2"/>
      <c r="B7790" s="2" t="s">
        <v>12</v>
      </c>
      <c r="C7790" s="2">
        <f t="shared" si="1745"/>
        <v>325</v>
      </c>
      <c r="D7790" s="2">
        <f t="shared" si="1746"/>
        <v>10</v>
      </c>
      <c r="E7790" s="2">
        <f t="shared" si="1736"/>
        <v>7786</v>
      </c>
      <c r="F7790" s="11">
        <v>456.3</v>
      </c>
      <c r="G7790" s="9">
        <v>0.33500000000000002</v>
      </c>
      <c r="H7790" s="9">
        <v>0.35499999999999998</v>
      </c>
      <c r="I7790" s="9">
        <v>0.375</v>
      </c>
      <c r="J7790" s="9">
        <v>0.36542124225565698</v>
      </c>
      <c r="K7790" s="9">
        <v>0.36542124225565698</v>
      </c>
      <c r="L7790" s="9">
        <v>0.36542124225565698</v>
      </c>
      <c r="N7790" s="32">
        <f>IF('System Design'!$F$8=1,'Hourly Demand and Generation'!G7790*'System Design'!$F$21,IF('System Design'!$F$8=2,'Hourly Demand and Generation'!H7790*'System Design'!$F$21,IF('System Design'!$F$8=3,'Hourly Demand and Generation'!I7790*'System Design'!$F$21)))</f>
        <v>187.5</v>
      </c>
      <c r="O7790" s="32">
        <f>IF('System Design'!$F$8=1,'Hourly Demand and Generation'!J7790*'System Design'!$F$22,IF('System Design'!$F$8=2,'Hourly Demand and Generation'!K7790*'System Design'!$F$22,IF('System Design'!$F$8=3,'Hourly Demand and Generation'!L7790*'System Design'!$F$22)))</f>
        <v>913.55310563914247</v>
      </c>
      <c r="Q7790" s="32">
        <f t="shared" si="1734"/>
        <v>0</v>
      </c>
      <c r="R7790" s="32">
        <f t="shared" si="1737"/>
        <v>5400</v>
      </c>
      <c r="S7790" s="32">
        <f t="shared" si="1738"/>
        <v>0</v>
      </c>
      <c r="T7790" s="32">
        <f t="shared" si="1739"/>
        <v>21600</v>
      </c>
      <c r="U7790" s="32">
        <f t="shared" si="1740"/>
        <v>0</v>
      </c>
      <c r="V7790" s="32">
        <f t="shared" si="1735"/>
        <v>644.7531056391424</v>
      </c>
      <c r="W7790" s="32">
        <f t="shared" si="1741"/>
        <v>644.7531056391424</v>
      </c>
      <c r="X7790" s="32">
        <f t="shared" si="1742"/>
        <v>644.7531056391424</v>
      </c>
    </row>
    <row r="7791" spans="1:24" x14ac:dyDescent="0.25">
      <c r="A7791" s="2"/>
      <c r="B7791" s="2" t="s">
        <v>12</v>
      </c>
      <c r="C7791" s="2">
        <f t="shared" si="1745"/>
        <v>325</v>
      </c>
      <c r="D7791" s="2">
        <f t="shared" si="1746"/>
        <v>11</v>
      </c>
      <c r="E7791" s="2">
        <f t="shared" si="1736"/>
        <v>7787</v>
      </c>
      <c r="F7791" s="11">
        <v>450.45</v>
      </c>
      <c r="G7791" s="9">
        <v>0.41499999999999998</v>
      </c>
      <c r="H7791" s="9">
        <v>0.4375</v>
      </c>
      <c r="I7791" s="9">
        <v>0.46</v>
      </c>
      <c r="J7791" s="9">
        <v>0.32481888200502801</v>
      </c>
      <c r="K7791" s="9">
        <v>0.32481888200502801</v>
      </c>
      <c r="L7791" s="9">
        <v>0.32481888200502801</v>
      </c>
      <c r="N7791" s="32">
        <f>IF('System Design'!$F$8=1,'Hourly Demand and Generation'!G7791*'System Design'!$F$21,IF('System Design'!$F$8=2,'Hourly Demand and Generation'!H7791*'System Design'!$F$21,IF('System Design'!$F$8=3,'Hourly Demand and Generation'!I7791*'System Design'!$F$21)))</f>
        <v>230</v>
      </c>
      <c r="O7791" s="32">
        <f>IF('System Design'!$F$8=1,'Hourly Demand and Generation'!J7791*'System Design'!$F$22,IF('System Design'!$F$8=2,'Hourly Demand and Generation'!K7791*'System Design'!$F$22,IF('System Design'!$F$8=3,'Hourly Demand and Generation'!L7791*'System Design'!$F$22)))</f>
        <v>812.04720501256998</v>
      </c>
      <c r="Q7791" s="32">
        <f t="shared" si="1734"/>
        <v>0</v>
      </c>
      <c r="R7791" s="32">
        <f t="shared" si="1737"/>
        <v>5400</v>
      </c>
      <c r="S7791" s="32">
        <f t="shared" si="1738"/>
        <v>0</v>
      </c>
      <c r="T7791" s="32">
        <f t="shared" si="1739"/>
        <v>21600</v>
      </c>
      <c r="U7791" s="32">
        <f t="shared" si="1740"/>
        <v>0</v>
      </c>
      <c r="V7791" s="32">
        <f t="shared" si="1735"/>
        <v>591.59720501256993</v>
      </c>
      <c r="W7791" s="32">
        <f t="shared" si="1741"/>
        <v>591.59720501256993</v>
      </c>
      <c r="X7791" s="32">
        <f t="shared" si="1742"/>
        <v>591.59720501256993</v>
      </c>
    </row>
    <row r="7792" spans="1:24" x14ac:dyDescent="0.25">
      <c r="A7792" s="2"/>
      <c r="B7792" s="2" t="s">
        <v>12</v>
      </c>
      <c r="C7792" s="2">
        <f t="shared" si="1745"/>
        <v>325</v>
      </c>
      <c r="D7792" s="2">
        <f t="shared" si="1746"/>
        <v>12</v>
      </c>
      <c r="E7792" s="2">
        <f t="shared" si="1736"/>
        <v>7788</v>
      </c>
      <c r="F7792" s="11">
        <v>450.45</v>
      </c>
      <c r="G7792" s="9">
        <v>0.5</v>
      </c>
      <c r="H7792" s="9">
        <v>0.5</v>
      </c>
      <c r="I7792" s="9">
        <v>0.5</v>
      </c>
      <c r="J7792" s="9">
        <v>0.304517701879714</v>
      </c>
      <c r="K7792" s="9">
        <v>0.304517701879714</v>
      </c>
      <c r="L7792" s="9">
        <v>0.304517701879714</v>
      </c>
      <c r="N7792" s="32">
        <f>IF('System Design'!$F$8=1,'Hourly Demand and Generation'!G7792*'System Design'!$F$21,IF('System Design'!$F$8=2,'Hourly Demand and Generation'!H7792*'System Design'!$F$21,IF('System Design'!$F$8=3,'Hourly Demand and Generation'!I7792*'System Design'!$F$21)))</f>
        <v>250</v>
      </c>
      <c r="O7792" s="32">
        <f>IF('System Design'!$F$8=1,'Hourly Demand and Generation'!J7792*'System Design'!$F$22,IF('System Design'!$F$8=2,'Hourly Demand and Generation'!K7792*'System Design'!$F$22,IF('System Design'!$F$8=3,'Hourly Demand and Generation'!L7792*'System Design'!$F$22)))</f>
        <v>761.29425469928503</v>
      </c>
      <c r="Q7792" s="32">
        <f t="shared" si="1734"/>
        <v>0</v>
      </c>
      <c r="R7792" s="32">
        <f t="shared" si="1737"/>
        <v>5400</v>
      </c>
      <c r="S7792" s="32">
        <f t="shared" si="1738"/>
        <v>0</v>
      </c>
      <c r="T7792" s="32">
        <f t="shared" si="1739"/>
        <v>21600</v>
      </c>
      <c r="U7792" s="32">
        <f t="shared" si="1740"/>
        <v>0</v>
      </c>
      <c r="V7792" s="32">
        <f t="shared" si="1735"/>
        <v>560.8442546992851</v>
      </c>
      <c r="W7792" s="32">
        <f t="shared" si="1741"/>
        <v>560.8442546992851</v>
      </c>
      <c r="X7792" s="32">
        <f t="shared" si="1742"/>
        <v>560.8442546992851</v>
      </c>
    </row>
    <row r="7793" spans="1:24" x14ac:dyDescent="0.25">
      <c r="A7793" s="2"/>
      <c r="B7793" s="2" t="s">
        <v>12</v>
      </c>
      <c r="C7793" s="2">
        <f t="shared" si="1745"/>
        <v>325</v>
      </c>
      <c r="D7793" s="2">
        <f t="shared" si="1746"/>
        <v>13</v>
      </c>
      <c r="E7793" s="2">
        <f t="shared" si="1736"/>
        <v>7789</v>
      </c>
      <c r="F7793" s="11">
        <v>468</v>
      </c>
      <c r="G7793" s="9">
        <v>0.41499999999999998</v>
      </c>
      <c r="H7793" s="9">
        <v>0.4375</v>
      </c>
      <c r="I7793" s="9">
        <v>0.46</v>
      </c>
      <c r="J7793" s="9">
        <v>0.32481888200502801</v>
      </c>
      <c r="K7793" s="9">
        <v>0.32481888200502801</v>
      </c>
      <c r="L7793" s="9">
        <v>0.32481888200502801</v>
      </c>
      <c r="N7793" s="32">
        <f>IF('System Design'!$F$8=1,'Hourly Demand and Generation'!G7793*'System Design'!$F$21,IF('System Design'!$F$8=2,'Hourly Demand and Generation'!H7793*'System Design'!$F$21,IF('System Design'!$F$8=3,'Hourly Demand and Generation'!I7793*'System Design'!$F$21)))</f>
        <v>230</v>
      </c>
      <c r="O7793" s="32">
        <f>IF('System Design'!$F$8=1,'Hourly Demand and Generation'!J7793*'System Design'!$F$22,IF('System Design'!$F$8=2,'Hourly Demand and Generation'!K7793*'System Design'!$F$22,IF('System Design'!$F$8=3,'Hourly Demand and Generation'!L7793*'System Design'!$F$22)))</f>
        <v>812.04720501256998</v>
      </c>
      <c r="Q7793" s="32">
        <f t="shared" si="1734"/>
        <v>0</v>
      </c>
      <c r="R7793" s="32">
        <f t="shared" si="1737"/>
        <v>5400</v>
      </c>
      <c r="S7793" s="32">
        <f t="shared" si="1738"/>
        <v>0</v>
      </c>
      <c r="T7793" s="32">
        <f t="shared" si="1739"/>
        <v>21600</v>
      </c>
      <c r="U7793" s="32">
        <f t="shared" si="1740"/>
        <v>0</v>
      </c>
      <c r="V7793" s="32">
        <f t="shared" si="1735"/>
        <v>574.04720501256998</v>
      </c>
      <c r="W7793" s="32">
        <f t="shared" si="1741"/>
        <v>574.04720501256998</v>
      </c>
      <c r="X7793" s="32">
        <f t="shared" si="1742"/>
        <v>574.04720501256998</v>
      </c>
    </row>
    <row r="7794" spans="1:24" x14ac:dyDescent="0.25">
      <c r="A7794" s="2"/>
      <c r="B7794" s="2" t="s">
        <v>12</v>
      </c>
      <c r="C7794" s="2">
        <f t="shared" si="1745"/>
        <v>325</v>
      </c>
      <c r="D7794" s="2">
        <f t="shared" si="1746"/>
        <v>14</v>
      </c>
      <c r="E7794" s="2">
        <f t="shared" si="1736"/>
        <v>7790</v>
      </c>
      <c r="F7794" s="11">
        <v>468</v>
      </c>
      <c r="G7794" s="9">
        <v>0.33500000000000002</v>
      </c>
      <c r="H7794" s="9">
        <v>0.35499999999999998</v>
      </c>
      <c r="I7794" s="9">
        <v>0.375</v>
      </c>
      <c r="J7794" s="9">
        <v>0.34512006213034202</v>
      </c>
      <c r="K7794" s="9">
        <v>0.34512006213034202</v>
      </c>
      <c r="L7794" s="9">
        <v>0.34512006213034202</v>
      </c>
      <c r="N7794" s="32">
        <f>IF('System Design'!$F$8=1,'Hourly Demand and Generation'!G7794*'System Design'!$F$21,IF('System Design'!$F$8=2,'Hourly Demand and Generation'!H7794*'System Design'!$F$21,IF('System Design'!$F$8=3,'Hourly Demand and Generation'!I7794*'System Design'!$F$21)))</f>
        <v>187.5</v>
      </c>
      <c r="O7794" s="32">
        <f>IF('System Design'!$F$8=1,'Hourly Demand and Generation'!J7794*'System Design'!$F$22,IF('System Design'!$F$8=2,'Hourly Demand and Generation'!K7794*'System Design'!$F$22,IF('System Design'!$F$8=3,'Hourly Demand and Generation'!L7794*'System Design'!$F$22)))</f>
        <v>862.80015532585503</v>
      </c>
      <c r="Q7794" s="32">
        <f t="shared" si="1734"/>
        <v>0</v>
      </c>
      <c r="R7794" s="32">
        <f t="shared" si="1737"/>
        <v>5400</v>
      </c>
      <c r="S7794" s="32">
        <f t="shared" si="1738"/>
        <v>0</v>
      </c>
      <c r="T7794" s="32">
        <f t="shared" si="1739"/>
        <v>21600</v>
      </c>
      <c r="U7794" s="32">
        <f t="shared" si="1740"/>
        <v>0</v>
      </c>
      <c r="V7794" s="32">
        <f t="shared" si="1735"/>
        <v>582.30015532585503</v>
      </c>
      <c r="W7794" s="32">
        <f t="shared" si="1741"/>
        <v>582.30015532585503</v>
      </c>
      <c r="X7794" s="32">
        <f t="shared" si="1742"/>
        <v>582.30015532585503</v>
      </c>
    </row>
    <row r="7795" spans="1:24" x14ac:dyDescent="0.25">
      <c r="A7795" s="2"/>
      <c r="B7795" s="2" t="s">
        <v>12</v>
      </c>
      <c r="C7795" s="2">
        <f t="shared" si="1745"/>
        <v>325</v>
      </c>
      <c r="D7795" s="2">
        <f t="shared" si="1746"/>
        <v>15</v>
      </c>
      <c r="E7795" s="2">
        <f t="shared" si="1736"/>
        <v>7791</v>
      </c>
      <c r="F7795" s="11">
        <v>497.25</v>
      </c>
      <c r="G7795" s="9">
        <v>0.25</v>
      </c>
      <c r="H7795" s="9">
        <v>0.27</v>
      </c>
      <c r="I7795" s="9">
        <v>0.28999999999999998</v>
      </c>
      <c r="J7795" s="9">
        <v>0.36542124225565698</v>
      </c>
      <c r="K7795" s="9">
        <v>0.36542124225565698</v>
      </c>
      <c r="L7795" s="9">
        <v>0.36542124225565698</v>
      </c>
      <c r="N7795" s="32">
        <f>IF('System Design'!$F$8=1,'Hourly Demand and Generation'!G7795*'System Design'!$F$21,IF('System Design'!$F$8=2,'Hourly Demand and Generation'!H7795*'System Design'!$F$21,IF('System Design'!$F$8=3,'Hourly Demand and Generation'!I7795*'System Design'!$F$21)))</f>
        <v>145</v>
      </c>
      <c r="O7795" s="32">
        <f>IF('System Design'!$F$8=1,'Hourly Demand and Generation'!J7795*'System Design'!$F$22,IF('System Design'!$F$8=2,'Hourly Demand and Generation'!K7795*'System Design'!$F$22,IF('System Design'!$F$8=3,'Hourly Demand and Generation'!L7795*'System Design'!$F$22)))</f>
        <v>913.55310563914247</v>
      </c>
      <c r="Q7795" s="32">
        <f t="shared" si="1734"/>
        <v>0</v>
      </c>
      <c r="R7795" s="32">
        <f t="shared" si="1737"/>
        <v>5400</v>
      </c>
      <c r="S7795" s="32">
        <f t="shared" si="1738"/>
        <v>0</v>
      </c>
      <c r="T7795" s="32">
        <f t="shared" si="1739"/>
        <v>21600</v>
      </c>
      <c r="U7795" s="32">
        <f t="shared" si="1740"/>
        <v>0</v>
      </c>
      <c r="V7795" s="32">
        <f t="shared" si="1735"/>
        <v>561.30310563914236</v>
      </c>
      <c r="W7795" s="32">
        <f t="shared" si="1741"/>
        <v>561.30310563914236</v>
      </c>
      <c r="X7795" s="32">
        <f t="shared" si="1742"/>
        <v>561.30310563914236</v>
      </c>
    </row>
    <row r="7796" spans="1:24" x14ac:dyDescent="0.25">
      <c r="A7796" s="2"/>
      <c r="B7796" s="2" t="s">
        <v>12</v>
      </c>
      <c r="C7796" s="2">
        <f t="shared" si="1745"/>
        <v>325</v>
      </c>
      <c r="D7796" s="2">
        <f t="shared" si="1746"/>
        <v>16</v>
      </c>
      <c r="E7796" s="2">
        <f t="shared" si="1736"/>
        <v>7792</v>
      </c>
      <c r="F7796" s="11">
        <v>526.5</v>
      </c>
      <c r="G7796" s="9">
        <v>0.16500000000000001</v>
      </c>
      <c r="H7796" s="9">
        <v>0.1875</v>
      </c>
      <c r="I7796" s="9">
        <v>0.21</v>
      </c>
      <c r="J7796" s="9">
        <v>0.36542124225565698</v>
      </c>
      <c r="K7796" s="9">
        <v>0.36542124225565698</v>
      </c>
      <c r="L7796" s="9">
        <v>0.36542124225565698</v>
      </c>
      <c r="N7796" s="32">
        <f>IF('System Design'!$F$8=1,'Hourly Demand and Generation'!G7796*'System Design'!$F$21,IF('System Design'!$F$8=2,'Hourly Demand and Generation'!H7796*'System Design'!$F$21,IF('System Design'!$F$8=3,'Hourly Demand and Generation'!I7796*'System Design'!$F$21)))</f>
        <v>105</v>
      </c>
      <c r="O7796" s="32">
        <f>IF('System Design'!$F$8=1,'Hourly Demand and Generation'!J7796*'System Design'!$F$22,IF('System Design'!$F$8=2,'Hourly Demand and Generation'!K7796*'System Design'!$F$22,IF('System Design'!$F$8=3,'Hourly Demand and Generation'!L7796*'System Design'!$F$22)))</f>
        <v>913.55310563914247</v>
      </c>
      <c r="Q7796" s="32">
        <f t="shared" si="1734"/>
        <v>0</v>
      </c>
      <c r="R7796" s="32">
        <f t="shared" si="1737"/>
        <v>5400</v>
      </c>
      <c r="S7796" s="32">
        <f t="shared" si="1738"/>
        <v>0</v>
      </c>
      <c r="T7796" s="32">
        <f t="shared" si="1739"/>
        <v>21600</v>
      </c>
      <c r="U7796" s="32">
        <f t="shared" si="1740"/>
        <v>0</v>
      </c>
      <c r="V7796" s="32">
        <f t="shared" si="1735"/>
        <v>492.05310563914247</v>
      </c>
      <c r="W7796" s="32">
        <f t="shared" si="1741"/>
        <v>492.05310563914247</v>
      </c>
      <c r="X7796" s="32">
        <f t="shared" si="1742"/>
        <v>492.05310563914247</v>
      </c>
    </row>
    <row r="7797" spans="1:24" x14ac:dyDescent="0.25">
      <c r="A7797" s="2"/>
      <c r="B7797" s="2" t="s">
        <v>12</v>
      </c>
      <c r="C7797" s="2">
        <f t="shared" si="1745"/>
        <v>325</v>
      </c>
      <c r="D7797" s="2">
        <f t="shared" si="1746"/>
        <v>17</v>
      </c>
      <c r="E7797" s="2">
        <f t="shared" si="1736"/>
        <v>7793</v>
      </c>
      <c r="F7797" s="11">
        <v>555.75</v>
      </c>
      <c r="G7797" s="9">
        <v>8.5000000000000006E-2</v>
      </c>
      <c r="H7797" s="9">
        <v>0.105</v>
      </c>
      <c r="I7797" s="9">
        <v>0.125</v>
      </c>
      <c r="J7797" s="9">
        <v>0.406023602506285</v>
      </c>
      <c r="K7797" s="9">
        <v>0.406023602506285</v>
      </c>
      <c r="L7797" s="9">
        <v>0.406023602506285</v>
      </c>
      <c r="N7797" s="32">
        <f>IF('System Design'!$F$8=1,'Hourly Demand and Generation'!G7797*'System Design'!$F$21,IF('System Design'!$F$8=2,'Hourly Demand and Generation'!H7797*'System Design'!$F$21,IF('System Design'!$F$8=3,'Hourly Demand and Generation'!I7797*'System Design'!$F$21)))</f>
        <v>62.5</v>
      </c>
      <c r="O7797" s="32">
        <f>IF('System Design'!$F$8=1,'Hourly Demand and Generation'!J7797*'System Design'!$F$22,IF('System Design'!$F$8=2,'Hourly Demand and Generation'!K7797*'System Design'!$F$22,IF('System Design'!$F$8=3,'Hourly Demand and Generation'!L7797*'System Design'!$F$22)))</f>
        <v>1015.0590062657125</v>
      </c>
      <c r="Q7797" s="32">
        <f t="shared" si="1734"/>
        <v>0</v>
      </c>
      <c r="R7797" s="32">
        <f t="shared" si="1737"/>
        <v>5400</v>
      </c>
      <c r="S7797" s="32">
        <f t="shared" si="1738"/>
        <v>0</v>
      </c>
      <c r="T7797" s="32">
        <f t="shared" si="1739"/>
        <v>21600</v>
      </c>
      <c r="U7797" s="32">
        <f t="shared" si="1740"/>
        <v>0</v>
      </c>
      <c r="V7797" s="32">
        <f t="shared" si="1735"/>
        <v>521.80900626571247</v>
      </c>
      <c r="W7797" s="32">
        <f t="shared" si="1741"/>
        <v>521.80900626571247</v>
      </c>
      <c r="X7797" s="32">
        <f t="shared" si="1742"/>
        <v>521.80900626571247</v>
      </c>
    </row>
    <row r="7798" spans="1:24" x14ac:dyDescent="0.25">
      <c r="A7798" s="2"/>
      <c r="B7798" s="2" t="s">
        <v>12</v>
      </c>
      <c r="C7798" s="2">
        <f t="shared" si="1745"/>
        <v>325</v>
      </c>
      <c r="D7798" s="2">
        <f t="shared" si="1746"/>
        <v>18</v>
      </c>
      <c r="E7798" s="2">
        <f t="shared" si="1736"/>
        <v>7794</v>
      </c>
      <c r="F7798" s="11">
        <v>585</v>
      </c>
      <c r="G7798" s="9">
        <v>0.04</v>
      </c>
      <c r="H7798" s="9">
        <v>6.25E-2</v>
      </c>
      <c r="I7798" s="9">
        <v>8.5000000000000006E-2</v>
      </c>
      <c r="J7798" s="9">
        <v>0.38572242238097099</v>
      </c>
      <c r="K7798" s="9">
        <v>0.38572242238097099</v>
      </c>
      <c r="L7798" s="9">
        <v>0.38572242238097099</v>
      </c>
      <c r="N7798" s="32">
        <f>IF('System Design'!$F$8=1,'Hourly Demand and Generation'!G7798*'System Design'!$F$21,IF('System Design'!$F$8=2,'Hourly Demand and Generation'!H7798*'System Design'!$F$21,IF('System Design'!$F$8=3,'Hourly Demand and Generation'!I7798*'System Design'!$F$21)))</f>
        <v>42.5</v>
      </c>
      <c r="O7798" s="32">
        <f>IF('System Design'!$F$8=1,'Hourly Demand and Generation'!J7798*'System Design'!$F$22,IF('System Design'!$F$8=2,'Hourly Demand and Generation'!K7798*'System Design'!$F$22,IF('System Design'!$F$8=3,'Hourly Demand and Generation'!L7798*'System Design'!$F$22)))</f>
        <v>964.30605595242741</v>
      </c>
      <c r="Q7798" s="32">
        <f t="shared" si="1734"/>
        <v>0</v>
      </c>
      <c r="R7798" s="32">
        <f t="shared" si="1737"/>
        <v>5400</v>
      </c>
      <c r="S7798" s="32">
        <f t="shared" si="1738"/>
        <v>0</v>
      </c>
      <c r="T7798" s="32">
        <f t="shared" si="1739"/>
        <v>21600</v>
      </c>
      <c r="U7798" s="32">
        <f t="shared" si="1740"/>
        <v>0</v>
      </c>
      <c r="V7798" s="32">
        <f t="shared" si="1735"/>
        <v>421.80605595242741</v>
      </c>
      <c r="W7798" s="32">
        <f t="shared" si="1741"/>
        <v>421.80605595242741</v>
      </c>
      <c r="X7798" s="32">
        <f t="shared" si="1742"/>
        <v>421.80605595242741</v>
      </c>
    </row>
    <row r="7799" spans="1:24" x14ac:dyDescent="0.25">
      <c r="A7799" s="2"/>
      <c r="B7799" s="2" t="s">
        <v>12</v>
      </c>
      <c r="C7799" s="2">
        <f t="shared" si="1745"/>
        <v>325</v>
      </c>
      <c r="D7799" s="2">
        <f t="shared" si="1746"/>
        <v>19</v>
      </c>
      <c r="E7799" s="2">
        <f t="shared" si="1736"/>
        <v>7795</v>
      </c>
      <c r="F7799" s="11">
        <v>567.45000000000005</v>
      </c>
      <c r="G7799" s="9">
        <v>0</v>
      </c>
      <c r="H7799" s="9">
        <v>0.02</v>
      </c>
      <c r="I7799" s="9">
        <v>0.04</v>
      </c>
      <c r="J7799" s="9">
        <v>0.36542124225565698</v>
      </c>
      <c r="K7799" s="9">
        <v>0.36542124225565698</v>
      </c>
      <c r="L7799" s="9">
        <v>0.36542124225565698</v>
      </c>
      <c r="N7799" s="32">
        <f>IF('System Design'!$F$8=1,'Hourly Demand and Generation'!G7799*'System Design'!$F$21,IF('System Design'!$F$8=2,'Hourly Demand and Generation'!H7799*'System Design'!$F$21,IF('System Design'!$F$8=3,'Hourly Demand and Generation'!I7799*'System Design'!$F$21)))</f>
        <v>20</v>
      </c>
      <c r="O7799" s="32">
        <f>IF('System Design'!$F$8=1,'Hourly Demand and Generation'!J7799*'System Design'!$F$22,IF('System Design'!$F$8=2,'Hourly Demand and Generation'!K7799*'System Design'!$F$22,IF('System Design'!$F$8=3,'Hourly Demand and Generation'!L7799*'System Design'!$F$22)))</f>
        <v>913.55310563914247</v>
      </c>
      <c r="Q7799" s="32">
        <f t="shared" si="1734"/>
        <v>0</v>
      </c>
      <c r="R7799" s="32">
        <f t="shared" si="1737"/>
        <v>5400</v>
      </c>
      <c r="S7799" s="32">
        <f t="shared" si="1738"/>
        <v>0</v>
      </c>
      <c r="T7799" s="32">
        <f t="shared" si="1739"/>
        <v>21600</v>
      </c>
      <c r="U7799" s="32">
        <f t="shared" si="1740"/>
        <v>0</v>
      </c>
      <c r="V7799" s="32">
        <f t="shared" si="1735"/>
        <v>366.10310563914243</v>
      </c>
      <c r="W7799" s="32">
        <f t="shared" si="1741"/>
        <v>366.10310563914243</v>
      </c>
      <c r="X7799" s="32">
        <f t="shared" si="1742"/>
        <v>366.10310563914243</v>
      </c>
    </row>
    <row r="7800" spans="1:24" x14ac:dyDescent="0.25">
      <c r="A7800" s="2"/>
      <c r="B7800" s="2" t="s">
        <v>12</v>
      </c>
      <c r="C7800" s="2">
        <f t="shared" si="1745"/>
        <v>325</v>
      </c>
      <c r="D7800" s="2">
        <f t="shared" si="1746"/>
        <v>20</v>
      </c>
      <c r="E7800" s="2">
        <f t="shared" si="1736"/>
        <v>7796</v>
      </c>
      <c r="F7800" s="11">
        <v>555.75</v>
      </c>
      <c r="G7800" s="9">
        <v>0</v>
      </c>
      <c r="H7800" s="9">
        <v>0</v>
      </c>
      <c r="I7800" s="9">
        <v>0</v>
      </c>
      <c r="J7800" s="9">
        <v>0.36542124225565698</v>
      </c>
      <c r="K7800" s="9">
        <v>0.36542124225565698</v>
      </c>
      <c r="L7800" s="9">
        <v>0.36542124225565698</v>
      </c>
      <c r="N7800" s="32">
        <f>IF('System Design'!$F$8=1,'Hourly Demand and Generation'!G7800*'System Design'!$F$21,IF('System Design'!$F$8=2,'Hourly Demand and Generation'!H7800*'System Design'!$F$21,IF('System Design'!$F$8=3,'Hourly Demand and Generation'!I7800*'System Design'!$F$21)))</f>
        <v>0</v>
      </c>
      <c r="O7800" s="32">
        <f>IF('System Design'!$F$8=1,'Hourly Demand and Generation'!J7800*'System Design'!$F$22,IF('System Design'!$F$8=2,'Hourly Demand and Generation'!K7800*'System Design'!$F$22,IF('System Design'!$F$8=3,'Hourly Demand and Generation'!L7800*'System Design'!$F$22)))</f>
        <v>913.55310563914247</v>
      </c>
      <c r="Q7800" s="32">
        <f t="shared" si="1734"/>
        <v>0</v>
      </c>
      <c r="R7800" s="32">
        <f t="shared" si="1737"/>
        <v>5400</v>
      </c>
      <c r="S7800" s="32">
        <f t="shared" si="1738"/>
        <v>0</v>
      </c>
      <c r="T7800" s="32">
        <f t="shared" si="1739"/>
        <v>21600</v>
      </c>
      <c r="U7800" s="32">
        <f t="shared" si="1740"/>
        <v>0</v>
      </c>
      <c r="V7800" s="32">
        <f t="shared" si="1735"/>
        <v>357.80310563914247</v>
      </c>
      <c r="W7800" s="32">
        <f t="shared" si="1741"/>
        <v>357.80310563914247</v>
      </c>
      <c r="X7800" s="32">
        <f t="shared" si="1742"/>
        <v>357.80310563914247</v>
      </c>
    </row>
    <row r="7801" spans="1:24" x14ac:dyDescent="0.25">
      <c r="A7801" s="2"/>
      <c r="B7801" s="2" t="s">
        <v>12</v>
      </c>
      <c r="C7801" s="2">
        <f t="shared" si="1745"/>
        <v>325</v>
      </c>
      <c r="D7801" s="2">
        <f t="shared" si="1746"/>
        <v>21</v>
      </c>
      <c r="E7801" s="2">
        <f t="shared" si="1736"/>
        <v>7797</v>
      </c>
      <c r="F7801" s="11">
        <v>526.5</v>
      </c>
      <c r="G7801" s="9">
        <v>0</v>
      </c>
      <c r="H7801" s="9">
        <v>0</v>
      </c>
      <c r="I7801" s="9">
        <v>0</v>
      </c>
      <c r="J7801" s="9">
        <v>0.36542124225565698</v>
      </c>
      <c r="K7801" s="9">
        <v>0.36542124225565698</v>
      </c>
      <c r="L7801" s="9">
        <v>0.36542124225565698</v>
      </c>
      <c r="N7801" s="32">
        <f>IF('System Design'!$F$8=1,'Hourly Demand and Generation'!G7801*'System Design'!$F$21,IF('System Design'!$F$8=2,'Hourly Demand and Generation'!H7801*'System Design'!$F$21,IF('System Design'!$F$8=3,'Hourly Demand and Generation'!I7801*'System Design'!$F$21)))</f>
        <v>0</v>
      </c>
      <c r="O7801" s="32">
        <f>IF('System Design'!$F$8=1,'Hourly Demand and Generation'!J7801*'System Design'!$F$22,IF('System Design'!$F$8=2,'Hourly Demand and Generation'!K7801*'System Design'!$F$22,IF('System Design'!$F$8=3,'Hourly Demand and Generation'!L7801*'System Design'!$F$22)))</f>
        <v>913.55310563914247</v>
      </c>
      <c r="Q7801" s="32">
        <f t="shared" si="1734"/>
        <v>0</v>
      </c>
      <c r="R7801" s="32">
        <f t="shared" si="1737"/>
        <v>5400</v>
      </c>
      <c r="S7801" s="32">
        <f t="shared" si="1738"/>
        <v>0</v>
      </c>
      <c r="T7801" s="32">
        <f t="shared" si="1739"/>
        <v>21600</v>
      </c>
      <c r="U7801" s="32">
        <f t="shared" si="1740"/>
        <v>0</v>
      </c>
      <c r="V7801" s="32">
        <f t="shared" si="1735"/>
        <v>387.05310563914247</v>
      </c>
      <c r="W7801" s="32">
        <f t="shared" si="1741"/>
        <v>387.05310563914247</v>
      </c>
      <c r="X7801" s="32">
        <f t="shared" si="1742"/>
        <v>387.05310563914247</v>
      </c>
    </row>
    <row r="7802" spans="1:24" x14ac:dyDescent="0.25">
      <c r="A7802" s="2"/>
      <c r="B7802" s="2" t="s">
        <v>12</v>
      </c>
      <c r="C7802" s="2">
        <f t="shared" si="1745"/>
        <v>325</v>
      </c>
      <c r="D7802" s="2">
        <f t="shared" si="1746"/>
        <v>22</v>
      </c>
      <c r="E7802" s="2">
        <f t="shared" si="1736"/>
        <v>7798</v>
      </c>
      <c r="F7802" s="11">
        <v>497.25</v>
      </c>
      <c r="G7802" s="9">
        <v>0</v>
      </c>
      <c r="H7802" s="9">
        <v>0</v>
      </c>
      <c r="I7802" s="9">
        <v>0</v>
      </c>
      <c r="J7802" s="9">
        <v>0.38572242238097099</v>
      </c>
      <c r="K7802" s="9">
        <v>0.38572242238097099</v>
      </c>
      <c r="L7802" s="9">
        <v>0.38572242238097099</v>
      </c>
      <c r="N7802" s="32">
        <f>IF('System Design'!$F$8=1,'Hourly Demand and Generation'!G7802*'System Design'!$F$21,IF('System Design'!$F$8=2,'Hourly Demand and Generation'!H7802*'System Design'!$F$21,IF('System Design'!$F$8=3,'Hourly Demand and Generation'!I7802*'System Design'!$F$21)))</f>
        <v>0</v>
      </c>
      <c r="O7802" s="32">
        <f>IF('System Design'!$F$8=1,'Hourly Demand and Generation'!J7802*'System Design'!$F$22,IF('System Design'!$F$8=2,'Hourly Demand and Generation'!K7802*'System Design'!$F$22,IF('System Design'!$F$8=3,'Hourly Demand and Generation'!L7802*'System Design'!$F$22)))</f>
        <v>964.30605595242741</v>
      </c>
      <c r="Q7802" s="32">
        <f t="shared" si="1734"/>
        <v>0</v>
      </c>
      <c r="R7802" s="32">
        <f t="shared" si="1737"/>
        <v>5400</v>
      </c>
      <c r="S7802" s="32">
        <f t="shared" si="1738"/>
        <v>0</v>
      </c>
      <c r="T7802" s="32">
        <f t="shared" si="1739"/>
        <v>21600</v>
      </c>
      <c r="U7802" s="32">
        <f t="shared" si="1740"/>
        <v>0</v>
      </c>
      <c r="V7802" s="32">
        <f t="shared" si="1735"/>
        <v>467.05605595242741</v>
      </c>
      <c r="W7802" s="32">
        <f t="shared" si="1741"/>
        <v>467.05605595242741</v>
      </c>
      <c r="X7802" s="32">
        <f t="shared" si="1742"/>
        <v>467.05605595242741</v>
      </c>
    </row>
    <row r="7803" spans="1:24" x14ac:dyDescent="0.25">
      <c r="A7803" s="2"/>
      <c r="B7803" s="2" t="s">
        <v>12</v>
      </c>
      <c r="C7803" s="2">
        <f t="shared" si="1745"/>
        <v>325</v>
      </c>
      <c r="D7803" s="2">
        <f t="shared" si="1746"/>
        <v>23</v>
      </c>
      <c r="E7803" s="2">
        <f t="shared" si="1736"/>
        <v>7799</v>
      </c>
      <c r="F7803" s="11">
        <v>468</v>
      </c>
      <c r="G7803" s="9">
        <v>0</v>
      </c>
      <c r="H7803" s="9">
        <v>0</v>
      </c>
      <c r="I7803" s="9">
        <v>0</v>
      </c>
      <c r="J7803" s="9">
        <v>0.32481888200502801</v>
      </c>
      <c r="K7803" s="9">
        <v>0.32481888200502801</v>
      </c>
      <c r="L7803" s="9">
        <v>0.32481888200502801</v>
      </c>
      <c r="N7803" s="32">
        <f>IF('System Design'!$F$8=1,'Hourly Demand and Generation'!G7803*'System Design'!$F$21,IF('System Design'!$F$8=2,'Hourly Demand and Generation'!H7803*'System Design'!$F$21,IF('System Design'!$F$8=3,'Hourly Demand and Generation'!I7803*'System Design'!$F$21)))</f>
        <v>0</v>
      </c>
      <c r="O7803" s="32">
        <f>IF('System Design'!$F$8=1,'Hourly Demand and Generation'!J7803*'System Design'!$F$22,IF('System Design'!$F$8=2,'Hourly Demand and Generation'!K7803*'System Design'!$F$22,IF('System Design'!$F$8=3,'Hourly Demand and Generation'!L7803*'System Design'!$F$22)))</f>
        <v>812.04720501256998</v>
      </c>
      <c r="Q7803" s="32">
        <f t="shared" si="1734"/>
        <v>0</v>
      </c>
      <c r="R7803" s="32">
        <f t="shared" si="1737"/>
        <v>5400</v>
      </c>
      <c r="S7803" s="32">
        <f t="shared" si="1738"/>
        <v>0</v>
      </c>
      <c r="T7803" s="32">
        <f t="shared" si="1739"/>
        <v>21600</v>
      </c>
      <c r="U7803" s="32">
        <f t="shared" si="1740"/>
        <v>0</v>
      </c>
      <c r="V7803" s="32">
        <f t="shared" si="1735"/>
        <v>344.04720501256998</v>
      </c>
      <c r="W7803" s="32">
        <f t="shared" si="1741"/>
        <v>344.04720501256998</v>
      </c>
      <c r="X7803" s="32">
        <f t="shared" si="1742"/>
        <v>344.04720501256998</v>
      </c>
    </row>
    <row r="7804" spans="1:24" x14ac:dyDescent="0.25">
      <c r="A7804" s="2"/>
      <c r="B7804" s="2" t="s">
        <v>12</v>
      </c>
      <c r="C7804" s="2">
        <f t="shared" si="1745"/>
        <v>325</v>
      </c>
      <c r="D7804" s="2">
        <f t="shared" si="1746"/>
        <v>24</v>
      </c>
      <c r="E7804" s="2">
        <f t="shared" si="1736"/>
        <v>7800</v>
      </c>
      <c r="F7804" s="11">
        <v>409.5</v>
      </c>
      <c r="G7804" s="9">
        <v>0</v>
      </c>
      <c r="H7804" s="9">
        <v>0</v>
      </c>
      <c r="I7804" s="9">
        <v>0</v>
      </c>
      <c r="J7804" s="9">
        <v>0.32481888200502801</v>
      </c>
      <c r="K7804" s="9">
        <v>0.32481888200502801</v>
      </c>
      <c r="L7804" s="9">
        <v>0.32481888200502801</v>
      </c>
      <c r="N7804" s="32">
        <f>IF('System Design'!$F$8=1,'Hourly Demand and Generation'!G7804*'System Design'!$F$21,IF('System Design'!$F$8=2,'Hourly Demand and Generation'!H7804*'System Design'!$F$21,IF('System Design'!$F$8=3,'Hourly Demand and Generation'!I7804*'System Design'!$F$21)))</f>
        <v>0</v>
      </c>
      <c r="O7804" s="32">
        <f>IF('System Design'!$F$8=1,'Hourly Demand and Generation'!J7804*'System Design'!$F$22,IF('System Design'!$F$8=2,'Hourly Demand and Generation'!K7804*'System Design'!$F$22,IF('System Design'!$F$8=3,'Hourly Demand and Generation'!L7804*'System Design'!$F$22)))</f>
        <v>812.04720501256998</v>
      </c>
      <c r="Q7804" s="32">
        <f t="shared" si="1734"/>
        <v>0</v>
      </c>
      <c r="R7804" s="32">
        <f t="shared" si="1737"/>
        <v>5400</v>
      </c>
      <c r="S7804" s="32">
        <f t="shared" si="1738"/>
        <v>0</v>
      </c>
      <c r="T7804" s="32">
        <f t="shared" si="1739"/>
        <v>21600</v>
      </c>
      <c r="U7804" s="32">
        <f t="shared" si="1740"/>
        <v>0</v>
      </c>
      <c r="V7804" s="32">
        <f t="shared" si="1735"/>
        <v>402.54720501256998</v>
      </c>
      <c r="W7804" s="32">
        <f t="shared" si="1741"/>
        <v>402.54720501256998</v>
      </c>
      <c r="X7804" s="32">
        <f t="shared" si="1742"/>
        <v>402.54720501256998</v>
      </c>
    </row>
    <row r="7805" spans="1:24" x14ac:dyDescent="0.25">
      <c r="A7805" s="2"/>
      <c r="B7805" s="2" t="s">
        <v>12</v>
      </c>
      <c r="C7805" s="2">
        <f>C7804+1</f>
        <v>326</v>
      </c>
      <c r="D7805" s="2">
        <v>1</v>
      </c>
      <c r="E7805" s="2">
        <f t="shared" si="1736"/>
        <v>7801</v>
      </c>
      <c r="F7805" s="11">
        <v>351</v>
      </c>
      <c r="G7805" s="9">
        <v>0</v>
      </c>
      <c r="H7805" s="9">
        <v>0</v>
      </c>
      <c r="I7805" s="9">
        <v>0</v>
      </c>
      <c r="J7805" s="9">
        <v>0.48</v>
      </c>
      <c r="K7805" s="9">
        <v>0.48</v>
      </c>
      <c r="L7805" s="9">
        <v>0.48</v>
      </c>
      <c r="N7805" s="32">
        <f>IF('System Design'!$F$8=1,'Hourly Demand and Generation'!G7805*'System Design'!$F$21,IF('System Design'!$F$8=2,'Hourly Demand and Generation'!H7805*'System Design'!$F$21,IF('System Design'!$F$8=3,'Hourly Demand and Generation'!I7805*'System Design'!$F$21)))</f>
        <v>0</v>
      </c>
      <c r="O7805" s="32">
        <f>IF('System Design'!$F$8=1,'Hourly Demand and Generation'!J7805*'System Design'!$F$22,IF('System Design'!$F$8=2,'Hourly Demand and Generation'!K7805*'System Design'!$F$22,IF('System Design'!$F$8=3,'Hourly Demand and Generation'!L7805*'System Design'!$F$22)))</f>
        <v>1200</v>
      </c>
      <c r="Q7805" s="32">
        <f t="shared" si="1734"/>
        <v>0</v>
      </c>
      <c r="R7805" s="32">
        <f t="shared" si="1737"/>
        <v>5400</v>
      </c>
      <c r="S7805" s="32">
        <f t="shared" si="1738"/>
        <v>0</v>
      </c>
      <c r="T7805" s="32">
        <f t="shared" si="1739"/>
        <v>21600</v>
      </c>
      <c r="U7805" s="32">
        <f t="shared" si="1740"/>
        <v>0</v>
      </c>
      <c r="V7805" s="32">
        <f t="shared" si="1735"/>
        <v>849</v>
      </c>
      <c r="W7805" s="32">
        <f t="shared" si="1741"/>
        <v>849</v>
      </c>
      <c r="X7805" s="32">
        <f t="shared" si="1742"/>
        <v>849</v>
      </c>
    </row>
    <row r="7806" spans="1:24" x14ac:dyDescent="0.25">
      <c r="A7806" s="2"/>
      <c r="B7806" s="2" t="s">
        <v>12</v>
      </c>
      <c r="C7806" s="2">
        <f>C7805</f>
        <v>326</v>
      </c>
      <c r="D7806" s="2">
        <f>D7805+1</f>
        <v>2</v>
      </c>
      <c r="E7806" s="2">
        <f t="shared" si="1736"/>
        <v>7802</v>
      </c>
      <c r="F7806" s="11">
        <v>321.75</v>
      </c>
      <c r="G7806" s="9">
        <v>0</v>
      </c>
      <c r="H7806" s="9">
        <v>0</v>
      </c>
      <c r="I7806" s="9">
        <v>0</v>
      </c>
      <c r="J7806" s="9">
        <v>0.432</v>
      </c>
      <c r="K7806" s="9">
        <v>0.432</v>
      </c>
      <c r="L7806" s="9">
        <v>0.432</v>
      </c>
      <c r="N7806" s="32">
        <f>IF('System Design'!$F$8=1,'Hourly Demand and Generation'!G7806*'System Design'!$F$21,IF('System Design'!$F$8=2,'Hourly Demand and Generation'!H7806*'System Design'!$F$21,IF('System Design'!$F$8=3,'Hourly Demand and Generation'!I7806*'System Design'!$F$21)))</f>
        <v>0</v>
      </c>
      <c r="O7806" s="32">
        <f>IF('System Design'!$F$8=1,'Hourly Demand and Generation'!J7806*'System Design'!$F$22,IF('System Design'!$F$8=2,'Hourly Demand and Generation'!K7806*'System Design'!$F$22,IF('System Design'!$F$8=3,'Hourly Demand and Generation'!L7806*'System Design'!$F$22)))</f>
        <v>1080</v>
      </c>
      <c r="Q7806" s="32">
        <f t="shared" si="1734"/>
        <v>0</v>
      </c>
      <c r="R7806" s="32">
        <f t="shared" si="1737"/>
        <v>5400</v>
      </c>
      <c r="S7806" s="32">
        <f t="shared" si="1738"/>
        <v>0</v>
      </c>
      <c r="T7806" s="32">
        <f t="shared" si="1739"/>
        <v>21600</v>
      </c>
      <c r="U7806" s="32">
        <f t="shared" si="1740"/>
        <v>0</v>
      </c>
      <c r="V7806" s="32">
        <f t="shared" si="1735"/>
        <v>758.25</v>
      </c>
      <c r="W7806" s="32">
        <f t="shared" si="1741"/>
        <v>758.25</v>
      </c>
      <c r="X7806" s="32">
        <f t="shared" si="1742"/>
        <v>758.25</v>
      </c>
    </row>
    <row r="7807" spans="1:24" x14ac:dyDescent="0.25">
      <c r="A7807" s="2"/>
      <c r="B7807" s="2" t="s">
        <v>12</v>
      </c>
      <c r="C7807" s="2">
        <f t="shared" ref="C7807:C7828" si="1747">C7806</f>
        <v>326</v>
      </c>
      <c r="D7807" s="2">
        <f t="shared" ref="D7807:D7828" si="1748">D7806+1</f>
        <v>3</v>
      </c>
      <c r="E7807" s="2">
        <f t="shared" si="1736"/>
        <v>7803</v>
      </c>
      <c r="F7807" s="11">
        <v>292.5</v>
      </c>
      <c r="G7807" s="9">
        <v>0</v>
      </c>
      <c r="H7807" s="9">
        <v>0</v>
      </c>
      <c r="I7807" s="9">
        <v>0</v>
      </c>
      <c r="J7807" s="9">
        <v>0.432</v>
      </c>
      <c r="K7807" s="9">
        <v>0.432</v>
      </c>
      <c r="L7807" s="9">
        <v>0.432</v>
      </c>
      <c r="N7807" s="32">
        <f>IF('System Design'!$F$8=1,'Hourly Demand and Generation'!G7807*'System Design'!$F$21,IF('System Design'!$F$8=2,'Hourly Demand and Generation'!H7807*'System Design'!$F$21,IF('System Design'!$F$8=3,'Hourly Demand and Generation'!I7807*'System Design'!$F$21)))</f>
        <v>0</v>
      </c>
      <c r="O7807" s="32">
        <f>IF('System Design'!$F$8=1,'Hourly Demand and Generation'!J7807*'System Design'!$F$22,IF('System Design'!$F$8=2,'Hourly Demand and Generation'!K7807*'System Design'!$F$22,IF('System Design'!$F$8=3,'Hourly Demand and Generation'!L7807*'System Design'!$F$22)))</f>
        <v>1080</v>
      </c>
      <c r="Q7807" s="32">
        <f t="shared" si="1734"/>
        <v>0</v>
      </c>
      <c r="R7807" s="32">
        <f t="shared" si="1737"/>
        <v>5400</v>
      </c>
      <c r="S7807" s="32">
        <f t="shared" si="1738"/>
        <v>0</v>
      </c>
      <c r="T7807" s="32">
        <f t="shared" si="1739"/>
        <v>21600</v>
      </c>
      <c r="U7807" s="32">
        <f t="shared" si="1740"/>
        <v>0</v>
      </c>
      <c r="V7807" s="32">
        <f t="shared" si="1735"/>
        <v>787.5</v>
      </c>
      <c r="W7807" s="32">
        <f t="shared" si="1741"/>
        <v>787.5</v>
      </c>
      <c r="X7807" s="32">
        <f t="shared" si="1742"/>
        <v>787.5</v>
      </c>
    </row>
    <row r="7808" spans="1:24" x14ac:dyDescent="0.25">
      <c r="A7808" s="2"/>
      <c r="B7808" s="2" t="s">
        <v>12</v>
      </c>
      <c r="C7808" s="2">
        <f t="shared" si="1747"/>
        <v>326</v>
      </c>
      <c r="D7808" s="2">
        <f t="shared" si="1748"/>
        <v>4</v>
      </c>
      <c r="E7808" s="2">
        <f t="shared" si="1736"/>
        <v>7804</v>
      </c>
      <c r="F7808" s="11">
        <v>351</v>
      </c>
      <c r="G7808" s="9">
        <v>0</v>
      </c>
      <c r="H7808" s="9">
        <v>0</v>
      </c>
      <c r="I7808" s="9">
        <v>0</v>
      </c>
      <c r="J7808" s="9">
        <v>0.48</v>
      </c>
      <c r="K7808" s="9">
        <v>0.48</v>
      </c>
      <c r="L7808" s="9">
        <v>0.48</v>
      </c>
      <c r="N7808" s="32">
        <f>IF('System Design'!$F$8=1,'Hourly Demand and Generation'!G7808*'System Design'!$F$21,IF('System Design'!$F$8=2,'Hourly Demand and Generation'!H7808*'System Design'!$F$21,IF('System Design'!$F$8=3,'Hourly Demand and Generation'!I7808*'System Design'!$F$21)))</f>
        <v>0</v>
      </c>
      <c r="O7808" s="32">
        <f>IF('System Design'!$F$8=1,'Hourly Demand and Generation'!J7808*'System Design'!$F$22,IF('System Design'!$F$8=2,'Hourly Demand and Generation'!K7808*'System Design'!$F$22,IF('System Design'!$F$8=3,'Hourly Demand and Generation'!L7808*'System Design'!$F$22)))</f>
        <v>1200</v>
      </c>
      <c r="Q7808" s="32">
        <f t="shared" si="1734"/>
        <v>0</v>
      </c>
      <c r="R7808" s="32">
        <f t="shared" si="1737"/>
        <v>5400</v>
      </c>
      <c r="S7808" s="32">
        <f t="shared" si="1738"/>
        <v>0</v>
      </c>
      <c r="T7808" s="32">
        <f t="shared" si="1739"/>
        <v>21600</v>
      </c>
      <c r="U7808" s="32">
        <f t="shared" si="1740"/>
        <v>0</v>
      </c>
      <c r="V7808" s="32">
        <f t="shared" si="1735"/>
        <v>849</v>
      </c>
      <c r="W7808" s="32">
        <f t="shared" si="1741"/>
        <v>849</v>
      </c>
      <c r="X7808" s="32">
        <f t="shared" si="1742"/>
        <v>849</v>
      </c>
    </row>
    <row r="7809" spans="1:24" x14ac:dyDescent="0.25">
      <c r="A7809" s="2"/>
      <c r="B7809" s="2" t="s">
        <v>12</v>
      </c>
      <c r="C7809" s="2">
        <f t="shared" si="1747"/>
        <v>326</v>
      </c>
      <c r="D7809" s="2">
        <f t="shared" si="1748"/>
        <v>5</v>
      </c>
      <c r="E7809" s="2">
        <f t="shared" si="1736"/>
        <v>7805</v>
      </c>
      <c r="F7809" s="11">
        <v>380.25</v>
      </c>
      <c r="G7809" s="9">
        <v>0</v>
      </c>
      <c r="H7809" s="9">
        <v>1.8187912297120499E-2</v>
      </c>
      <c r="I7809" s="9">
        <v>3.6375824594240901E-2</v>
      </c>
      <c r="J7809" s="9">
        <v>0.38400000000000001</v>
      </c>
      <c r="K7809" s="9">
        <v>0.38400000000000001</v>
      </c>
      <c r="L7809" s="9">
        <v>0.38400000000000001</v>
      </c>
      <c r="N7809" s="32">
        <f>IF('System Design'!$F$8=1,'Hourly Demand and Generation'!G7809*'System Design'!$F$21,IF('System Design'!$F$8=2,'Hourly Demand and Generation'!H7809*'System Design'!$F$21,IF('System Design'!$F$8=3,'Hourly Demand and Generation'!I7809*'System Design'!$F$21)))</f>
        <v>18.187912297120452</v>
      </c>
      <c r="O7809" s="32">
        <f>IF('System Design'!$F$8=1,'Hourly Demand and Generation'!J7809*'System Design'!$F$22,IF('System Design'!$F$8=2,'Hourly Demand and Generation'!K7809*'System Design'!$F$22,IF('System Design'!$F$8=3,'Hourly Demand and Generation'!L7809*'System Design'!$F$22)))</f>
        <v>960</v>
      </c>
      <c r="Q7809" s="32">
        <f t="shared" si="1734"/>
        <v>0</v>
      </c>
      <c r="R7809" s="32">
        <f t="shared" si="1737"/>
        <v>5400</v>
      </c>
      <c r="S7809" s="32">
        <f t="shared" si="1738"/>
        <v>0</v>
      </c>
      <c r="T7809" s="32">
        <f t="shared" si="1739"/>
        <v>21600</v>
      </c>
      <c r="U7809" s="32">
        <f t="shared" si="1740"/>
        <v>0</v>
      </c>
      <c r="V7809" s="32">
        <f t="shared" si="1735"/>
        <v>597.93791229712042</v>
      </c>
      <c r="W7809" s="32">
        <f t="shared" si="1741"/>
        <v>597.93791229712042</v>
      </c>
      <c r="X7809" s="32">
        <f t="shared" si="1742"/>
        <v>597.93791229712042</v>
      </c>
    </row>
    <row r="7810" spans="1:24" x14ac:dyDescent="0.25">
      <c r="A7810" s="2"/>
      <c r="B7810" s="2" t="s">
        <v>12</v>
      </c>
      <c r="C7810" s="2">
        <f t="shared" si="1747"/>
        <v>326</v>
      </c>
      <c r="D7810" s="2">
        <f t="shared" si="1748"/>
        <v>6</v>
      </c>
      <c r="E7810" s="2">
        <f t="shared" si="1736"/>
        <v>7806</v>
      </c>
      <c r="F7810" s="11">
        <v>409.5</v>
      </c>
      <c r="G7810" s="9">
        <v>3.6375824594240901E-2</v>
      </c>
      <c r="H7810" s="9">
        <v>5.6837225928501503E-2</v>
      </c>
      <c r="I7810" s="9">
        <v>7.7298627262762001E-2</v>
      </c>
      <c r="J7810" s="9">
        <v>0.38400000000000001</v>
      </c>
      <c r="K7810" s="9">
        <v>0.38400000000000001</v>
      </c>
      <c r="L7810" s="9">
        <v>0.38400000000000001</v>
      </c>
      <c r="N7810" s="32">
        <f>IF('System Design'!$F$8=1,'Hourly Demand and Generation'!G7810*'System Design'!$F$21,IF('System Design'!$F$8=2,'Hourly Demand and Generation'!H7810*'System Design'!$F$21,IF('System Design'!$F$8=3,'Hourly Demand and Generation'!I7810*'System Design'!$F$21)))</f>
        <v>38.649313631380998</v>
      </c>
      <c r="O7810" s="32">
        <f>IF('System Design'!$F$8=1,'Hourly Demand and Generation'!J7810*'System Design'!$F$22,IF('System Design'!$F$8=2,'Hourly Demand and Generation'!K7810*'System Design'!$F$22,IF('System Design'!$F$8=3,'Hourly Demand and Generation'!L7810*'System Design'!$F$22)))</f>
        <v>960</v>
      </c>
      <c r="Q7810" s="32">
        <f t="shared" si="1734"/>
        <v>0</v>
      </c>
      <c r="R7810" s="32">
        <f t="shared" si="1737"/>
        <v>5400</v>
      </c>
      <c r="S7810" s="32">
        <f t="shared" si="1738"/>
        <v>0</v>
      </c>
      <c r="T7810" s="32">
        <f t="shared" si="1739"/>
        <v>21600</v>
      </c>
      <c r="U7810" s="32">
        <f t="shared" si="1740"/>
        <v>0</v>
      </c>
      <c r="V7810" s="32">
        <f t="shared" si="1735"/>
        <v>589.14931363138101</v>
      </c>
      <c r="W7810" s="32">
        <f t="shared" si="1741"/>
        <v>589.14931363138101</v>
      </c>
      <c r="X7810" s="32">
        <f t="shared" si="1742"/>
        <v>589.14931363138101</v>
      </c>
    </row>
    <row r="7811" spans="1:24" x14ac:dyDescent="0.25">
      <c r="A7811" s="2"/>
      <c r="B7811" s="2" t="s">
        <v>12</v>
      </c>
      <c r="C7811" s="2">
        <f t="shared" si="1747"/>
        <v>326</v>
      </c>
      <c r="D7811" s="2">
        <f t="shared" si="1748"/>
        <v>7</v>
      </c>
      <c r="E7811" s="2">
        <f t="shared" si="1736"/>
        <v>7807</v>
      </c>
      <c r="F7811" s="11">
        <v>438.75</v>
      </c>
      <c r="G7811" s="9">
        <v>7.7298627262762001E-2</v>
      </c>
      <c r="H7811" s="9">
        <v>9.5486539559882497E-2</v>
      </c>
      <c r="I7811" s="9">
        <v>0.11367445185700301</v>
      </c>
      <c r="J7811" s="9">
        <v>0.432</v>
      </c>
      <c r="K7811" s="9">
        <v>0.432</v>
      </c>
      <c r="L7811" s="9">
        <v>0.432</v>
      </c>
      <c r="N7811" s="32">
        <f>IF('System Design'!$F$8=1,'Hourly Demand and Generation'!G7811*'System Design'!$F$21,IF('System Design'!$F$8=2,'Hourly Demand and Generation'!H7811*'System Design'!$F$21,IF('System Design'!$F$8=3,'Hourly Demand and Generation'!I7811*'System Design'!$F$21)))</f>
        <v>56.837225928501503</v>
      </c>
      <c r="O7811" s="32">
        <f>IF('System Design'!$F$8=1,'Hourly Demand and Generation'!J7811*'System Design'!$F$22,IF('System Design'!$F$8=2,'Hourly Demand and Generation'!K7811*'System Design'!$F$22,IF('System Design'!$F$8=3,'Hourly Demand and Generation'!L7811*'System Design'!$F$22)))</f>
        <v>1080</v>
      </c>
      <c r="Q7811" s="32">
        <f t="shared" si="1734"/>
        <v>0</v>
      </c>
      <c r="R7811" s="32">
        <f t="shared" si="1737"/>
        <v>5400</v>
      </c>
      <c r="S7811" s="32">
        <f t="shared" si="1738"/>
        <v>0</v>
      </c>
      <c r="T7811" s="32">
        <f t="shared" si="1739"/>
        <v>21600</v>
      </c>
      <c r="U7811" s="32">
        <f t="shared" si="1740"/>
        <v>0</v>
      </c>
      <c r="V7811" s="32">
        <f t="shared" si="1735"/>
        <v>698.08722592850154</v>
      </c>
      <c r="W7811" s="32">
        <f t="shared" si="1741"/>
        <v>698.08722592850154</v>
      </c>
      <c r="X7811" s="32">
        <f t="shared" si="1742"/>
        <v>698.08722592850154</v>
      </c>
    </row>
    <row r="7812" spans="1:24" x14ac:dyDescent="0.25">
      <c r="A7812" s="2"/>
      <c r="B7812" s="2" t="s">
        <v>12</v>
      </c>
      <c r="C7812" s="2">
        <f t="shared" si="1747"/>
        <v>326</v>
      </c>
      <c r="D7812" s="2">
        <f t="shared" si="1748"/>
        <v>8</v>
      </c>
      <c r="E7812" s="2">
        <f t="shared" si="1736"/>
        <v>7808</v>
      </c>
      <c r="F7812" s="11">
        <v>468</v>
      </c>
      <c r="G7812" s="9">
        <v>0.150050276451244</v>
      </c>
      <c r="H7812" s="9">
        <v>0.170511677785504</v>
      </c>
      <c r="I7812" s="9">
        <v>0.19097307911976499</v>
      </c>
      <c r="J7812" s="9">
        <v>0.432</v>
      </c>
      <c r="K7812" s="9">
        <v>0.432</v>
      </c>
      <c r="L7812" s="9">
        <v>0.432</v>
      </c>
      <c r="N7812" s="32">
        <f>IF('System Design'!$F$8=1,'Hourly Demand and Generation'!G7812*'System Design'!$F$21,IF('System Design'!$F$8=2,'Hourly Demand and Generation'!H7812*'System Design'!$F$21,IF('System Design'!$F$8=3,'Hourly Demand and Generation'!I7812*'System Design'!$F$21)))</f>
        <v>95.486539559882502</v>
      </c>
      <c r="O7812" s="32">
        <f>IF('System Design'!$F$8=1,'Hourly Demand and Generation'!J7812*'System Design'!$F$22,IF('System Design'!$F$8=2,'Hourly Demand and Generation'!K7812*'System Design'!$F$22,IF('System Design'!$F$8=3,'Hourly Demand and Generation'!L7812*'System Design'!$F$22)))</f>
        <v>1080</v>
      </c>
      <c r="Q7812" s="32">
        <f t="shared" si="1734"/>
        <v>0</v>
      </c>
      <c r="R7812" s="32">
        <f t="shared" si="1737"/>
        <v>5400</v>
      </c>
      <c r="S7812" s="32">
        <f t="shared" si="1738"/>
        <v>0</v>
      </c>
      <c r="T7812" s="32">
        <f t="shared" si="1739"/>
        <v>21600</v>
      </c>
      <c r="U7812" s="32">
        <f t="shared" si="1740"/>
        <v>0</v>
      </c>
      <c r="V7812" s="32">
        <f t="shared" si="1735"/>
        <v>707.48653955988243</v>
      </c>
      <c r="W7812" s="32">
        <f t="shared" si="1741"/>
        <v>707.48653955988243</v>
      </c>
      <c r="X7812" s="32">
        <f t="shared" si="1742"/>
        <v>707.48653955988243</v>
      </c>
    </row>
    <row r="7813" spans="1:24" x14ac:dyDescent="0.25">
      <c r="A7813" s="2"/>
      <c r="B7813" s="2" t="s">
        <v>12</v>
      </c>
      <c r="C7813" s="2">
        <f t="shared" si="1747"/>
        <v>326</v>
      </c>
      <c r="D7813" s="2">
        <f t="shared" si="1748"/>
        <v>9</v>
      </c>
      <c r="E7813" s="2">
        <f t="shared" si="1736"/>
        <v>7809</v>
      </c>
      <c r="F7813" s="11">
        <v>468</v>
      </c>
      <c r="G7813" s="9">
        <v>0.22734890371400601</v>
      </c>
      <c r="H7813" s="9">
        <v>0.24553681601112601</v>
      </c>
      <c r="I7813" s="9">
        <v>0.263724728308247</v>
      </c>
      <c r="J7813" s="9">
        <v>0.38400000000000001</v>
      </c>
      <c r="K7813" s="9">
        <v>0.38400000000000001</v>
      </c>
      <c r="L7813" s="9">
        <v>0.38400000000000001</v>
      </c>
      <c r="N7813" s="32">
        <f>IF('System Design'!$F$8=1,'Hourly Demand and Generation'!G7813*'System Design'!$F$21,IF('System Design'!$F$8=2,'Hourly Demand and Generation'!H7813*'System Design'!$F$21,IF('System Design'!$F$8=3,'Hourly Demand and Generation'!I7813*'System Design'!$F$21)))</f>
        <v>131.8623641541235</v>
      </c>
      <c r="O7813" s="32">
        <f>IF('System Design'!$F$8=1,'Hourly Demand and Generation'!J7813*'System Design'!$F$22,IF('System Design'!$F$8=2,'Hourly Demand and Generation'!K7813*'System Design'!$F$22,IF('System Design'!$F$8=3,'Hourly Demand and Generation'!L7813*'System Design'!$F$22)))</f>
        <v>960</v>
      </c>
      <c r="Q7813" s="32">
        <f t="shared" si="1734"/>
        <v>0</v>
      </c>
      <c r="R7813" s="32">
        <f t="shared" si="1737"/>
        <v>5400</v>
      </c>
      <c r="S7813" s="32">
        <f t="shared" si="1738"/>
        <v>0</v>
      </c>
      <c r="T7813" s="32">
        <f t="shared" si="1739"/>
        <v>21600</v>
      </c>
      <c r="U7813" s="32">
        <f t="shared" si="1740"/>
        <v>0</v>
      </c>
      <c r="V7813" s="32">
        <f t="shared" si="1735"/>
        <v>623.8623641541235</v>
      </c>
      <c r="W7813" s="32">
        <f t="shared" si="1741"/>
        <v>623.8623641541235</v>
      </c>
      <c r="X7813" s="32">
        <f t="shared" si="1742"/>
        <v>623.8623641541235</v>
      </c>
    </row>
    <row r="7814" spans="1:24" x14ac:dyDescent="0.25">
      <c r="A7814" s="2"/>
      <c r="B7814" s="2" t="s">
        <v>12</v>
      </c>
      <c r="C7814" s="2">
        <f t="shared" si="1747"/>
        <v>326</v>
      </c>
      <c r="D7814" s="2">
        <f t="shared" si="1748"/>
        <v>10</v>
      </c>
      <c r="E7814" s="2">
        <f t="shared" si="1736"/>
        <v>7810</v>
      </c>
      <c r="F7814" s="11">
        <v>456.3</v>
      </c>
      <c r="G7814" s="9">
        <v>0.304647530976768</v>
      </c>
      <c r="H7814" s="9">
        <v>0.32283544327388802</v>
      </c>
      <c r="I7814" s="9">
        <v>0.34102335557100899</v>
      </c>
      <c r="J7814" s="9">
        <v>0.432</v>
      </c>
      <c r="K7814" s="9">
        <v>0.432</v>
      </c>
      <c r="L7814" s="9">
        <v>0.432</v>
      </c>
      <c r="N7814" s="32">
        <f>IF('System Design'!$F$8=1,'Hourly Demand and Generation'!G7814*'System Design'!$F$21,IF('System Design'!$F$8=2,'Hourly Demand and Generation'!H7814*'System Design'!$F$21,IF('System Design'!$F$8=3,'Hourly Demand and Generation'!I7814*'System Design'!$F$21)))</f>
        <v>170.5116777855045</v>
      </c>
      <c r="O7814" s="32">
        <f>IF('System Design'!$F$8=1,'Hourly Demand and Generation'!J7814*'System Design'!$F$22,IF('System Design'!$F$8=2,'Hourly Demand and Generation'!K7814*'System Design'!$F$22,IF('System Design'!$F$8=3,'Hourly Demand and Generation'!L7814*'System Design'!$F$22)))</f>
        <v>1080</v>
      </c>
      <c r="Q7814" s="32">
        <f t="shared" ref="Q7814:Q7877" si="1749">IF(F7814-N7814-O7814&gt;0,F7814-N7814-O7814,0)</f>
        <v>0</v>
      </c>
      <c r="R7814" s="32">
        <f t="shared" si="1737"/>
        <v>5400</v>
      </c>
      <c r="S7814" s="32">
        <f t="shared" si="1738"/>
        <v>0</v>
      </c>
      <c r="T7814" s="32">
        <f t="shared" si="1739"/>
        <v>21600</v>
      </c>
      <c r="U7814" s="32">
        <f t="shared" si="1740"/>
        <v>0</v>
      </c>
      <c r="V7814" s="32">
        <f t="shared" ref="V7814:V7877" si="1750">IF(F7814-N7814-O7814&lt;0,N7814+O7814-F7814,0)</f>
        <v>794.21167778550466</v>
      </c>
      <c r="W7814" s="32">
        <f t="shared" si="1741"/>
        <v>794.21167778550466</v>
      </c>
      <c r="X7814" s="32">
        <f t="shared" si="1742"/>
        <v>794.21167778550466</v>
      </c>
    </row>
    <row r="7815" spans="1:24" x14ac:dyDescent="0.25">
      <c r="A7815" s="2"/>
      <c r="B7815" s="2" t="s">
        <v>12</v>
      </c>
      <c r="C7815" s="2">
        <f t="shared" si="1747"/>
        <v>326</v>
      </c>
      <c r="D7815" s="2">
        <f t="shared" si="1748"/>
        <v>11</v>
      </c>
      <c r="E7815" s="2">
        <f t="shared" ref="E7815:E7878" si="1751">E7814+1</f>
        <v>7811</v>
      </c>
      <c r="F7815" s="11">
        <v>450.45</v>
      </c>
      <c r="G7815" s="9">
        <v>0.37739918016524998</v>
      </c>
      <c r="H7815" s="9">
        <v>0.39786058149950998</v>
      </c>
      <c r="I7815" s="9">
        <v>0.41832198283377098</v>
      </c>
      <c r="J7815" s="9">
        <v>0.38400000000000001</v>
      </c>
      <c r="K7815" s="9">
        <v>0.38400000000000001</v>
      </c>
      <c r="L7815" s="9">
        <v>0.38400000000000001</v>
      </c>
      <c r="N7815" s="32">
        <f>IF('System Design'!$F$8=1,'Hourly Demand and Generation'!G7815*'System Design'!$F$21,IF('System Design'!$F$8=2,'Hourly Demand and Generation'!H7815*'System Design'!$F$21,IF('System Design'!$F$8=3,'Hourly Demand and Generation'!I7815*'System Design'!$F$21)))</f>
        <v>209.16099141688548</v>
      </c>
      <c r="O7815" s="32">
        <f>IF('System Design'!$F$8=1,'Hourly Demand and Generation'!J7815*'System Design'!$F$22,IF('System Design'!$F$8=2,'Hourly Demand and Generation'!K7815*'System Design'!$F$22,IF('System Design'!$F$8=3,'Hourly Demand and Generation'!L7815*'System Design'!$F$22)))</f>
        <v>960</v>
      </c>
      <c r="Q7815" s="32">
        <f t="shared" si="1749"/>
        <v>0</v>
      </c>
      <c r="R7815" s="32">
        <f t="shared" ref="R7815:R7878" si="1752">IF($Q7815&lt;R7814+$V7815,IF(R7814+$V7815-$Q7815&gt;5400,5400,R7814+$V7815-$Q7815),0)</f>
        <v>5400</v>
      </c>
      <c r="S7815" s="32">
        <f t="shared" ref="S7815:S7878" si="1753">IF(R7815&gt;0,0,$Q7815+$V7815-R7814)</f>
        <v>0</v>
      </c>
      <c r="T7815" s="32">
        <f t="shared" ref="T7815:T7878" si="1754">IF($Q7815&lt;T7814+$V7815,IF(T7814+$V7815-$Q7815&gt;21600,21600,T7814+$V7815-$Q7815),0)</f>
        <v>21600</v>
      </c>
      <c r="U7815" s="32">
        <f t="shared" ref="U7815:U7878" si="1755">IF(T7815&gt;0,0,$Q7815+$V7815-T7814)</f>
        <v>0</v>
      </c>
      <c r="V7815" s="32">
        <f t="shared" si="1750"/>
        <v>718.71099141688546</v>
      </c>
      <c r="W7815" s="32">
        <f t="shared" ref="W7815:W7878" si="1756">IF(R7815=5400,$V7815-(R7815-R7814),0)</f>
        <v>718.71099141688546</v>
      </c>
      <c r="X7815" s="32">
        <f t="shared" ref="X7815:X7878" si="1757">IF(T7815=21600,$V7815-(T7815-T7814),0)</f>
        <v>718.71099141688546</v>
      </c>
    </row>
    <row r="7816" spans="1:24" x14ac:dyDescent="0.25">
      <c r="A7816" s="2"/>
      <c r="B7816" s="2" t="s">
        <v>12</v>
      </c>
      <c r="C7816" s="2">
        <f t="shared" si="1747"/>
        <v>326</v>
      </c>
      <c r="D7816" s="2">
        <f t="shared" si="1748"/>
        <v>12</v>
      </c>
      <c r="E7816" s="2">
        <f t="shared" si="1751"/>
        <v>7812</v>
      </c>
      <c r="F7816" s="11">
        <v>450.45</v>
      </c>
      <c r="G7816" s="9">
        <v>0.45469780742801202</v>
      </c>
      <c r="H7816" s="9">
        <v>0.45469780742801202</v>
      </c>
      <c r="I7816" s="9">
        <v>0.45469780742801202</v>
      </c>
      <c r="J7816" s="9">
        <v>0.36</v>
      </c>
      <c r="K7816" s="9">
        <v>0.36</v>
      </c>
      <c r="L7816" s="9">
        <v>0.36</v>
      </c>
      <c r="N7816" s="32">
        <f>IF('System Design'!$F$8=1,'Hourly Demand and Generation'!G7816*'System Design'!$F$21,IF('System Design'!$F$8=2,'Hourly Demand and Generation'!H7816*'System Design'!$F$21,IF('System Design'!$F$8=3,'Hourly Demand and Generation'!I7816*'System Design'!$F$21)))</f>
        <v>227.34890371400601</v>
      </c>
      <c r="O7816" s="32">
        <f>IF('System Design'!$F$8=1,'Hourly Demand and Generation'!J7816*'System Design'!$F$22,IF('System Design'!$F$8=2,'Hourly Demand and Generation'!K7816*'System Design'!$F$22,IF('System Design'!$F$8=3,'Hourly Demand and Generation'!L7816*'System Design'!$F$22)))</f>
        <v>900</v>
      </c>
      <c r="Q7816" s="32">
        <f t="shared" si="1749"/>
        <v>0</v>
      </c>
      <c r="R7816" s="32">
        <f t="shared" si="1752"/>
        <v>5400</v>
      </c>
      <c r="S7816" s="32">
        <f t="shared" si="1753"/>
        <v>0</v>
      </c>
      <c r="T7816" s="32">
        <f t="shared" si="1754"/>
        <v>21600</v>
      </c>
      <c r="U7816" s="32">
        <f t="shared" si="1755"/>
        <v>0</v>
      </c>
      <c r="V7816" s="32">
        <f t="shared" si="1750"/>
        <v>676.89890371400588</v>
      </c>
      <c r="W7816" s="32">
        <f t="shared" si="1756"/>
        <v>676.89890371400588</v>
      </c>
      <c r="X7816" s="32">
        <f t="shared" si="1757"/>
        <v>676.89890371400588</v>
      </c>
    </row>
    <row r="7817" spans="1:24" x14ac:dyDescent="0.25">
      <c r="A7817" s="2"/>
      <c r="B7817" s="2" t="s">
        <v>12</v>
      </c>
      <c r="C7817" s="2">
        <f t="shared" si="1747"/>
        <v>326</v>
      </c>
      <c r="D7817" s="2">
        <f t="shared" si="1748"/>
        <v>13</v>
      </c>
      <c r="E7817" s="2">
        <f t="shared" si="1751"/>
        <v>7813</v>
      </c>
      <c r="F7817" s="11">
        <v>468</v>
      </c>
      <c r="G7817" s="9">
        <v>0.37739918016524998</v>
      </c>
      <c r="H7817" s="9">
        <v>0.39786058149950998</v>
      </c>
      <c r="I7817" s="9">
        <v>0.41832198283377098</v>
      </c>
      <c r="J7817" s="9">
        <v>0.38400000000000001</v>
      </c>
      <c r="K7817" s="9">
        <v>0.38400000000000001</v>
      </c>
      <c r="L7817" s="9">
        <v>0.38400000000000001</v>
      </c>
      <c r="N7817" s="32">
        <f>IF('System Design'!$F$8=1,'Hourly Demand and Generation'!G7817*'System Design'!$F$21,IF('System Design'!$F$8=2,'Hourly Demand and Generation'!H7817*'System Design'!$F$21,IF('System Design'!$F$8=3,'Hourly Demand and Generation'!I7817*'System Design'!$F$21)))</f>
        <v>209.16099141688548</v>
      </c>
      <c r="O7817" s="32">
        <f>IF('System Design'!$F$8=1,'Hourly Demand and Generation'!J7817*'System Design'!$F$22,IF('System Design'!$F$8=2,'Hourly Demand and Generation'!K7817*'System Design'!$F$22,IF('System Design'!$F$8=3,'Hourly Demand and Generation'!L7817*'System Design'!$F$22)))</f>
        <v>960</v>
      </c>
      <c r="Q7817" s="32">
        <f t="shared" si="1749"/>
        <v>0</v>
      </c>
      <c r="R7817" s="32">
        <f t="shared" si="1752"/>
        <v>5400</v>
      </c>
      <c r="S7817" s="32">
        <f t="shared" si="1753"/>
        <v>0</v>
      </c>
      <c r="T7817" s="32">
        <f t="shared" si="1754"/>
        <v>21600</v>
      </c>
      <c r="U7817" s="32">
        <f t="shared" si="1755"/>
        <v>0</v>
      </c>
      <c r="V7817" s="32">
        <f t="shared" si="1750"/>
        <v>701.16099141688551</v>
      </c>
      <c r="W7817" s="32">
        <f t="shared" si="1756"/>
        <v>701.16099141688551</v>
      </c>
      <c r="X7817" s="32">
        <f t="shared" si="1757"/>
        <v>701.16099141688551</v>
      </c>
    </row>
    <row r="7818" spans="1:24" x14ac:dyDescent="0.25">
      <c r="A7818" s="2"/>
      <c r="B7818" s="2" t="s">
        <v>12</v>
      </c>
      <c r="C7818" s="2">
        <f t="shared" si="1747"/>
        <v>326</v>
      </c>
      <c r="D7818" s="2">
        <f t="shared" si="1748"/>
        <v>14</v>
      </c>
      <c r="E7818" s="2">
        <f t="shared" si="1751"/>
        <v>7814</v>
      </c>
      <c r="F7818" s="11">
        <v>468</v>
      </c>
      <c r="G7818" s="9">
        <v>0.304647530976768</v>
      </c>
      <c r="H7818" s="9">
        <v>0.32283544327388802</v>
      </c>
      <c r="I7818" s="9">
        <v>0.34102335557100899</v>
      </c>
      <c r="J7818" s="9">
        <v>0.40799999999999997</v>
      </c>
      <c r="K7818" s="9">
        <v>0.40799999999999997</v>
      </c>
      <c r="L7818" s="9">
        <v>0.40799999999999997</v>
      </c>
      <c r="N7818" s="32">
        <f>IF('System Design'!$F$8=1,'Hourly Demand and Generation'!G7818*'System Design'!$F$21,IF('System Design'!$F$8=2,'Hourly Demand and Generation'!H7818*'System Design'!$F$21,IF('System Design'!$F$8=3,'Hourly Demand and Generation'!I7818*'System Design'!$F$21)))</f>
        <v>170.5116777855045</v>
      </c>
      <c r="O7818" s="32">
        <f>IF('System Design'!$F$8=1,'Hourly Demand and Generation'!J7818*'System Design'!$F$22,IF('System Design'!$F$8=2,'Hourly Demand and Generation'!K7818*'System Design'!$F$22,IF('System Design'!$F$8=3,'Hourly Demand and Generation'!L7818*'System Design'!$F$22)))</f>
        <v>1019.9999999999999</v>
      </c>
      <c r="Q7818" s="32">
        <f t="shared" si="1749"/>
        <v>0</v>
      </c>
      <c r="R7818" s="32">
        <f t="shared" si="1752"/>
        <v>5400</v>
      </c>
      <c r="S7818" s="32">
        <f t="shared" si="1753"/>
        <v>0</v>
      </c>
      <c r="T7818" s="32">
        <f t="shared" si="1754"/>
        <v>21600</v>
      </c>
      <c r="U7818" s="32">
        <f t="shared" si="1755"/>
        <v>0</v>
      </c>
      <c r="V7818" s="32">
        <f t="shared" si="1750"/>
        <v>722.51167778550439</v>
      </c>
      <c r="W7818" s="32">
        <f t="shared" si="1756"/>
        <v>722.51167778550439</v>
      </c>
      <c r="X7818" s="32">
        <f t="shared" si="1757"/>
        <v>722.51167778550439</v>
      </c>
    </row>
    <row r="7819" spans="1:24" x14ac:dyDescent="0.25">
      <c r="A7819" s="2"/>
      <c r="B7819" s="2" t="s">
        <v>12</v>
      </c>
      <c r="C7819" s="2">
        <f t="shared" si="1747"/>
        <v>326</v>
      </c>
      <c r="D7819" s="2">
        <f t="shared" si="1748"/>
        <v>15</v>
      </c>
      <c r="E7819" s="2">
        <f t="shared" si="1751"/>
        <v>7815</v>
      </c>
      <c r="F7819" s="11">
        <v>497.25</v>
      </c>
      <c r="G7819" s="9">
        <v>0.22734890371400601</v>
      </c>
      <c r="H7819" s="9">
        <v>0.24553681601112601</v>
      </c>
      <c r="I7819" s="9">
        <v>0.263724728308247</v>
      </c>
      <c r="J7819" s="9">
        <v>0.432</v>
      </c>
      <c r="K7819" s="9">
        <v>0.432</v>
      </c>
      <c r="L7819" s="9">
        <v>0.432</v>
      </c>
      <c r="N7819" s="32">
        <f>IF('System Design'!$F$8=1,'Hourly Demand and Generation'!G7819*'System Design'!$F$21,IF('System Design'!$F$8=2,'Hourly Demand and Generation'!H7819*'System Design'!$F$21,IF('System Design'!$F$8=3,'Hourly Demand and Generation'!I7819*'System Design'!$F$21)))</f>
        <v>131.8623641541235</v>
      </c>
      <c r="O7819" s="32">
        <f>IF('System Design'!$F$8=1,'Hourly Demand and Generation'!J7819*'System Design'!$F$22,IF('System Design'!$F$8=2,'Hourly Demand and Generation'!K7819*'System Design'!$F$22,IF('System Design'!$F$8=3,'Hourly Demand and Generation'!L7819*'System Design'!$F$22)))</f>
        <v>1080</v>
      </c>
      <c r="Q7819" s="32">
        <f t="shared" si="1749"/>
        <v>0</v>
      </c>
      <c r="R7819" s="32">
        <f t="shared" si="1752"/>
        <v>5400</v>
      </c>
      <c r="S7819" s="32">
        <f t="shared" si="1753"/>
        <v>0</v>
      </c>
      <c r="T7819" s="32">
        <f t="shared" si="1754"/>
        <v>21600</v>
      </c>
      <c r="U7819" s="32">
        <f t="shared" si="1755"/>
        <v>0</v>
      </c>
      <c r="V7819" s="32">
        <f t="shared" si="1750"/>
        <v>714.6123641541235</v>
      </c>
      <c r="W7819" s="32">
        <f t="shared" si="1756"/>
        <v>714.6123641541235</v>
      </c>
      <c r="X7819" s="32">
        <f t="shared" si="1757"/>
        <v>714.6123641541235</v>
      </c>
    </row>
    <row r="7820" spans="1:24" x14ac:dyDescent="0.25">
      <c r="A7820" s="2"/>
      <c r="B7820" s="2" t="s">
        <v>12</v>
      </c>
      <c r="C7820" s="2">
        <f t="shared" si="1747"/>
        <v>326</v>
      </c>
      <c r="D7820" s="2">
        <f t="shared" si="1748"/>
        <v>16</v>
      </c>
      <c r="E7820" s="2">
        <f t="shared" si="1751"/>
        <v>7816</v>
      </c>
      <c r="F7820" s="11">
        <v>526.5</v>
      </c>
      <c r="G7820" s="9">
        <v>0.150050276451244</v>
      </c>
      <c r="H7820" s="9">
        <v>0.170511677785504</v>
      </c>
      <c r="I7820" s="9">
        <v>0.19097307911976499</v>
      </c>
      <c r="J7820" s="9">
        <v>0.432</v>
      </c>
      <c r="K7820" s="9">
        <v>0.432</v>
      </c>
      <c r="L7820" s="9">
        <v>0.432</v>
      </c>
      <c r="N7820" s="32">
        <f>IF('System Design'!$F$8=1,'Hourly Demand and Generation'!G7820*'System Design'!$F$21,IF('System Design'!$F$8=2,'Hourly Demand and Generation'!H7820*'System Design'!$F$21,IF('System Design'!$F$8=3,'Hourly Demand and Generation'!I7820*'System Design'!$F$21)))</f>
        <v>95.486539559882502</v>
      </c>
      <c r="O7820" s="32">
        <f>IF('System Design'!$F$8=1,'Hourly Demand and Generation'!J7820*'System Design'!$F$22,IF('System Design'!$F$8=2,'Hourly Demand and Generation'!K7820*'System Design'!$F$22,IF('System Design'!$F$8=3,'Hourly Demand and Generation'!L7820*'System Design'!$F$22)))</f>
        <v>1080</v>
      </c>
      <c r="Q7820" s="32">
        <f t="shared" si="1749"/>
        <v>0</v>
      </c>
      <c r="R7820" s="32">
        <f t="shared" si="1752"/>
        <v>5400</v>
      </c>
      <c r="S7820" s="32">
        <f t="shared" si="1753"/>
        <v>0</v>
      </c>
      <c r="T7820" s="32">
        <f t="shared" si="1754"/>
        <v>21600</v>
      </c>
      <c r="U7820" s="32">
        <f t="shared" si="1755"/>
        <v>0</v>
      </c>
      <c r="V7820" s="32">
        <f t="shared" si="1750"/>
        <v>648.98653955988243</v>
      </c>
      <c r="W7820" s="32">
        <f t="shared" si="1756"/>
        <v>648.98653955988243</v>
      </c>
      <c r="X7820" s="32">
        <f t="shared" si="1757"/>
        <v>648.98653955988243</v>
      </c>
    </row>
    <row r="7821" spans="1:24" x14ac:dyDescent="0.25">
      <c r="A7821" s="2"/>
      <c r="B7821" s="2" t="s">
        <v>12</v>
      </c>
      <c r="C7821" s="2">
        <f t="shared" si="1747"/>
        <v>326</v>
      </c>
      <c r="D7821" s="2">
        <f t="shared" si="1748"/>
        <v>17</v>
      </c>
      <c r="E7821" s="2">
        <f t="shared" si="1751"/>
        <v>7817</v>
      </c>
      <c r="F7821" s="11">
        <v>555.75</v>
      </c>
      <c r="G7821" s="9">
        <v>7.7298627262762001E-2</v>
      </c>
      <c r="H7821" s="9">
        <v>9.5486539559882497E-2</v>
      </c>
      <c r="I7821" s="9">
        <v>0.11367445185700301</v>
      </c>
      <c r="J7821" s="9">
        <v>0.48</v>
      </c>
      <c r="K7821" s="9">
        <v>0.48</v>
      </c>
      <c r="L7821" s="9">
        <v>0.48</v>
      </c>
      <c r="N7821" s="32">
        <f>IF('System Design'!$F$8=1,'Hourly Demand and Generation'!G7821*'System Design'!$F$21,IF('System Design'!$F$8=2,'Hourly Demand and Generation'!H7821*'System Design'!$F$21,IF('System Design'!$F$8=3,'Hourly Demand and Generation'!I7821*'System Design'!$F$21)))</f>
        <v>56.837225928501503</v>
      </c>
      <c r="O7821" s="32">
        <f>IF('System Design'!$F$8=1,'Hourly Demand and Generation'!J7821*'System Design'!$F$22,IF('System Design'!$F$8=2,'Hourly Demand and Generation'!K7821*'System Design'!$F$22,IF('System Design'!$F$8=3,'Hourly Demand and Generation'!L7821*'System Design'!$F$22)))</f>
        <v>1200</v>
      </c>
      <c r="Q7821" s="32">
        <f t="shared" si="1749"/>
        <v>0</v>
      </c>
      <c r="R7821" s="32">
        <f t="shared" si="1752"/>
        <v>5400</v>
      </c>
      <c r="S7821" s="32">
        <f t="shared" si="1753"/>
        <v>0</v>
      </c>
      <c r="T7821" s="32">
        <f t="shared" si="1754"/>
        <v>21600</v>
      </c>
      <c r="U7821" s="32">
        <f t="shared" si="1755"/>
        <v>0</v>
      </c>
      <c r="V7821" s="32">
        <f t="shared" si="1750"/>
        <v>701.08722592850154</v>
      </c>
      <c r="W7821" s="32">
        <f t="shared" si="1756"/>
        <v>701.08722592850154</v>
      </c>
      <c r="X7821" s="32">
        <f t="shared" si="1757"/>
        <v>701.08722592850154</v>
      </c>
    </row>
    <row r="7822" spans="1:24" x14ac:dyDescent="0.25">
      <c r="A7822" s="2"/>
      <c r="B7822" s="2" t="s">
        <v>12</v>
      </c>
      <c r="C7822" s="2">
        <f t="shared" si="1747"/>
        <v>326</v>
      </c>
      <c r="D7822" s="2">
        <f t="shared" si="1748"/>
        <v>18</v>
      </c>
      <c r="E7822" s="2">
        <f t="shared" si="1751"/>
        <v>7818</v>
      </c>
      <c r="F7822" s="11">
        <v>585</v>
      </c>
      <c r="G7822" s="9">
        <v>3.6375824594240901E-2</v>
      </c>
      <c r="H7822" s="9">
        <v>5.6837225928501503E-2</v>
      </c>
      <c r="I7822" s="9">
        <v>7.7298627262762001E-2</v>
      </c>
      <c r="J7822" s="9">
        <v>0.45600000000000002</v>
      </c>
      <c r="K7822" s="9">
        <v>0.45600000000000002</v>
      </c>
      <c r="L7822" s="9">
        <v>0.45600000000000002</v>
      </c>
      <c r="N7822" s="32">
        <f>IF('System Design'!$F$8=1,'Hourly Demand and Generation'!G7822*'System Design'!$F$21,IF('System Design'!$F$8=2,'Hourly Demand and Generation'!H7822*'System Design'!$F$21,IF('System Design'!$F$8=3,'Hourly Demand and Generation'!I7822*'System Design'!$F$21)))</f>
        <v>38.649313631380998</v>
      </c>
      <c r="O7822" s="32">
        <f>IF('System Design'!$F$8=1,'Hourly Demand and Generation'!J7822*'System Design'!$F$22,IF('System Design'!$F$8=2,'Hourly Demand and Generation'!K7822*'System Design'!$F$22,IF('System Design'!$F$8=3,'Hourly Demand and Generation'!L7822*'System Design'!$F$22)))</f>
        <v>1140</v>
      </c>
      <c r="Q7822" s="32">
        <f t="shared" si="1749"/>
        <v>0</v>
      </c>
      <c r="R7822" s="32">
        <f t="shared" si="1752"/>
        <v>5400</v>
      </c>
      <c r="S7822" s="32">
        <f t="shared" si="1753"/>
        <v>0</v>
      </c>
      <c r="T7822" s="32">
        <f t="shared" si="1754"/>
        <v>21600</v>
      </c>
      <c r="U7822" s="32">
        <f t="shared" si="1755"/>
        <v>0</v>
      </c>
      <c r="V7822" s="32">
        <f t="shared" si="1750"/>
        <v>593.64931363138089</v>
      </c>
      <c r="W7822" s="32">
        <f t="shared" si="1756"/>
        <v>593.64931363138089</v>
      </c>
      <c r="X7822" s="32">
        <f t="shared" si="1757"/>
        <v>593.64931363138089</v>
      </c>
    </row>
    <row r="7823" spans="1:24" x14ac:dyDescent="0.25">
      <c r="A7823" s="2"/>
      <c r="B7823" s="2" t="s">
        <v>12</v>
      </c>
      <c r="C7823" s="2">
        <f t="shared" si="1747"/>
        <v>326</v>
      </c>
      <c r="D7823" s="2">
        <f t="shared" si="1748"/>
        <v>19</v>
      </c>
      <c r="E7823" s="2">
        <f t="shared" si="1751"/>
        <v>7819</v>
      </c>
      <c r="F7823" s="11">
        <v>567.45000000000005</v>
      </c>
      <c r="G7823" s="9">
        <v>0</v>
      </c>
      <c r="H7823" s="9">
        <v>1.8187912297120499E-2</v>
      </c>
      <c r="I7823" s="9">
        <v>3.6375824594240901E-2</v>
      </c>
      <c r="J7823" s="9">
        <v>0.432</v>
      </c>
      <c r="K7823" s="9">
        <v>0.432</v>
      </c>
      <c r="L7823" s="9">
        <v>0.432</v>
      </c>
      <c r="N7823" s="32">
        <f>IF('System Design'!$F$8=1,'Hourly Demand and Generation'!G7823*'System Design'!$F$21,IF('System Design'!$F$8=2,'Hourly Demand and Generation'!H7823*'System Design'!$F$21,IF('System Design'!$F$8=3,'Hourly Demand and Generation'!I7823*'System Design'!$F$21)))</f>
        <v>18.187912297120452</v>
      </c>
      <c r="O7823" s="32">
        <f>IF('System Design'!$F$8=1,'Hourly Demand and Generation'!J7823*'System Design'!$F$22,IF('System Design'!$F$8=2,'Hourly Demand and Generation'!K7823*'System Design'!$F$22,IF('System Design'!$F$8=3,'Hourly Demand and Generation'!L7823*'System Design'!$F$22)))</f>
        <v>1080</v>
      </c>
      <c r="Q7823" s="32">
        <f t="shared" si="1749"/>
        <v>0</v>
      </c>
      <c r="R7823" s="32">
        <f t="shared" si="1752"/>
        <v>5400</v>
      </c>
      <c r="S7823" s="32">
        <f t="shared" si="1753"/>
        <v>0</v>
      </c>
      <c r="T7823" s="32">
        <f t="shared" si="1754"/>
        <v>21600</v>
      </c>
      <c r="U7823" s="32">
        <f t="shared" si="1755"/>
        <v>0</v>
      </c>
      <c r="V7823" s="32">
        <f t="shared" si="1750"/>
        <v>530.73791229712037</v>
      </c>
      <c r="W7823" s="32">
        <f t="shared" si="1756"/>
        <v>530.73791229712037</v>
      </c>
      <c r="X7823" s="32">
        <f t="shared" si="1757"/>
        <v>530.73791229712037</v>
      </c>
    </row>
    <row r="7824" spans="1:24" x14ac:dyDescent="0.25">
      <c r="A7824" s="2"/>
      <c r="B7824" s="2" t="s">
        <v>12</v>
      </c>
      <c r="C7824" s="2">
        <f t="shared" si="1747"/>
        <v>326</v>
      </c>
      <c r="D7824" s="2">
        <f t="shared" si="1748"/>
        <v>20</v>
      </c>
      <c r="E7824" s="2">
        <f t="shared" si="1751"/>
        <v>7820</v>
      </c>
      <c r="F7824" s="11">
        <v>555.75</v>
      </c>
      <c r="G7824" s="9">
        <v>0</v>
      </c>
      <c r="H7824" s="9">
        <v>0</v>
      </c>
      <c r="I7824" s="9">
        <v>0</v>
      </c>
      <c r="J7824" s="9">
        <v>0.432</v>
      </c>
      <c r="K7824" s="9">
        <v>0.432</v>
      </c>
      <c r="L7824" s="9">
        <v>0.432</v>
      </c>
      <c r="N7824" s="32">
        <f>IF('System Design'!$F$8=1,'Hourly Demand and Generation'!G7824*'System Design'!$F$21,IF('System Design'!$F$8=2,'Hourly Demand and Generation'!H7824*'System Design'!$F$21,IF('System Design'!$F$8=3,'Hourly Demand and Generation'!I7824*'System Design'!$F$21)))</f>
        <v>0</v>
      </c>
      <c r="O7824" s="32">
        <f>IF('System Design'!$F$8=1,'Hourly Demand and Generation'!J7824*'System Design'!$F$22,IF('System Design'!$F$8=2,'Hourly Demand and Generation'!K7824*'System Design'!$F$22,IF('System Design'!$F$8=3,'Hourly Demand and Generation'!L7824*'System Design'!$F$22)))</f>
        <v>1080</v>
      </c>
      <c r="Q7824" s="32">
        <f t="shared" si="1749"/>
        <v>0</v>
      </c>
      <c r="R7824" s="32">
        <f t="shared" si="1752"/>
        <v>5400</v>
      </c>
      <c r="S7824" s="32">
        <f t="shared" si="1753"/>
        <v>0</v>
      </c>
      <c r="T7824" s="32">
        <f t="shared" si="1754"/>
        <v>21600</v>
      </c>
      <c r="U7824" s="32">
        <f t="shared" si="1755"/>
        <v>0</v>
      </c>
      <c r="V7824" s="32">
        <f t="shared" si="1750"/>
        <v>524.25</v>
      </c>
      <c r="W7824" s="32">
        <f t="shared" si="1756"/>
        <v>524.25</v>
      </c>
      <c r="X7824" s="32">
        <f t="shared" si="1757"/>
        <v>524.25</v>
      </c>
    </row>
    <row r="7825" spans="1:24" x14ac:dyDescent="0.25">
      <c r="A7825" s="2"/>
      <c r="B7825" s="2" t="s">
        <v>12</v>
      </c>
      <c r="C7825" s="2">
        <f t="shared" si="1747"/>
        <v>326</v>
      </c>
      <c r="D7825" s="2">
        <f t="shared" si="1748"/>
        <v>21</v>
      </c>
      <c r="E7825" s="2">
        <f t="shared" si="1751"/>
        <v>7821</v>
      </c>
      <c r="F7825" s="11">
        <v>526.5</v>
      </c>
      <c r="G7825" s="9">
        <v>0</v>
      </c>
      <c r="H7825" s="9">
        <v>0</v>
      </c>
      <c r="I7825" s="9">
        <v>0</v>
      </c>
      <c r="J7825" s="9">
        <v>0.432</v>
      </c>
      <c r="K7825" s="9">
        <v>0.432</v>
      </c>
      <c r="L7825" s="9">
        <v>0.432</v>
      </c>
      <c r="N7825" s="32">
        <f>IF('System Design'!$F$8=1,'Hourly Demand and Generation'!G7825*'System Design'!$F$21,IF('System Design'!$F$8=2,'Hourly Demand and Generation'!H7825*'System Design'!$F$21,IF('System Design'!$F$8=3,'Hourly Demand and Generation'!I7825*'System Design'!$F$21)))</f>
        <v>0</v>
      </c>
      <c r="O7825" s="32">
        <f>IF('System Design'!$F$8=1,'Hourly Demand and Generation'!J7825*'System Design'!$F$22,IF('System Design'!$F$8=2,'Hourly Demand and Generation'!K7825*'System Design'!$F$22,IF('System Design'!$F$8=3,'Hourly Demand and Generation'!L7825*'System Design'!$F$22)))</f>
        <v>1080</v>
      </c>
      <c r="Q7825" s="32">
        <f t="shared" si="1749"/>
        <v>0</v>
      </c>
      <c r="R7825" s="32">
        <f t="shared" si="1752"/>
        <v>5400</v>
      </c>
      <c r="S7825" s="32">
        <f t="shared" si="1753"/>
        <v>0</v>
      </c>
      <c r="T7825" s="32">
        <f t="shared" si="1754"/>
        <v>21600</v>
      </c>
      <c r="U7825" s="32">
        <f t="shared" si="1755"/>
        <v>0</v>
      </c>
      <c r="V7825" s="32">
        <f t="shared" si="1750"/>
        <v>553.5</v>
      </c>
      <c r="W7825" s="32">
        <f t="shared" si="1756"/>
        <v>553.5</v>
      </c>
      <c r="X7825" s="32">
        <f t="shared" si="1757"/>
        <v>553.5</v>
      </c>
    </row>
    <row r="7826" spans="1:24" x14ac:dyDescent="0.25">
      <c r="A7826" s="2"/>
      <c r="B7826" s="2" t="s">
        <v>12</v>
      </c>
      <c r="C7826" s="2">
        <f t="shared" si="1747"/>
        <v>326</v>
      </c>
      <c r="D7826" s="2">
        <f t="shared" si="1748"/>
        <v>22</v>
      </c>
      <c r="E7826" s="2">
        <f t="shared" si="1751"/>
        <v>7822</v>
      </c>
      <c r="F7826" s="11">
        <v>497.25</v>
      </c>
      <c r="G7826" s="9">
        <v>0</v>
      </c>
      <c r="H7826" s="9">
        <v>0</v>
      </c>
      <c r="I7826" s="9">
        <v>0</v>
      </c>
      <c r="J7826" s="9">
        <v>0.45600000000000002</v>
      </c>
      <c r="K7826" s="9">
        <v>0.45600000000000002</v>
      </c>
      <c r="L7826" s="9">
        <v>0.45600000000000002</v>
      </c>
      <c r="N7826" s="32">
        <f>IF('System Design'!$F$8=1,'Hourly Demand and Generation'!G7826*'System Design'!$F$21,IF('System Design'!$F$8=2,'Hourly Demand and Generation'!H7826*'System Design'!$F$21,IF('System Design'!$F$8=3,'Hourly Demand and Generation'!I7826*'System Design'!$F$21)))</f>
        <v>0</v>
      </c>
      <c r="O7826" s="32">
        <f>IF('System Design'!$F$8=1,'Hourly Demand and Generation'!J7826*'System Design'!$F$22,IF('System Design'!$F$8=2,'Hourly Demand and Generation'!K7826*'System Design'!$F$22,IF('System Design'!$F$8=3,'Hourly Demand and Generation'!L7826*'System Design'!$F$22)))</f>
        <v>1140</v>
      </c>
      <c r="Q7826" s="32">
        <f t="shared" si="1749"/>
        <v>0</v>
      </c>
      <c r="R7826" s="32">
        <f t="shared" si="1752"/>
        <v>5400</v>
      </c>
      <c r="S7826" s="32">
        <f t="shared" si="1753"/>
        <v>0</v>
      </c>
      <c r="T7826" s="32">
        <f t="shared" si="1754"/>
        <v>21600</v>
      </c>
      <c r="U7826" s="32">
        <f t="shared" si="1755"/>
        <v>0</v>
      </c>
      <c r="V7826" s="32">
        <f t="shared" si="1750"/>
        <v>642.75</v>
      </c>
      <c r="W7826" s="32">
        <f t="shared" si="1756"/>
        <v>642.75</v>
      </c>
      <c r="X7826" s="32">
        <f t="shared" si="1757"/>
        <v>642.75</v>
      </c>
    </row>
    <row r="7827" spans="1:24" x14ac:dyDescent="0.25">
      <c r="A7827" s="2"/>
      <c r="B7827" s="2" t="s">
        <v>12</v>
      </c>
      <c r="C7827" s="2">
        <f t="shared" si="1747"/>
        <v>326</v>
      </c>
      <c r="D7827" s="2">
        <f t="shared" si="1748"/>
        <v>23</v>
      </c>
      <c r="E7827" s="2">
        <f t="shared" si="1751"/>
        <v>7823</v>
      </c>
      <c r="F7827" s="11">
        <v>468</v>
      </c>
      <c r="G7827" s="9">
        <v>0</v>
      </c>
      <c r="H7827" s="9">
        <v>0</v>
      </c>
      <c r="I7827" s="9">
        <v>0</v>
      </c>
      <c r="J7827" s="9">
        <v>0.38400000000000001</v>
      </c>
      <c r="K7827" s="9">
        <v>0.38400000000000001</v>
      </c>
      <c r="L7827" s="9">
        <v>0.38400000000000001</v>
      </c>
      <c r="N7827" s="32">
        <f>IF('System Design'!$F$8=1,'Hourly Demand and Generation'!G7827*'System Design'!$F$21,IF('System Design'!$F$8=2,'Hourly Demand and Generation'!H7827*'System Design'!$F$21,IF('System Design'!$F$8=3,'Hourly Demand and Generation'!I7827*'System Design'!$F$21)))</f>
        <v>0</v>
      </c>
      <c r="O7827" s="32">
        <f>IF('System Design'!$F$8=1,'Hourly Demand and Generation'!J7827*'System Design'!$F$22,IF('System Design'!$F$8=2,'Hourly Demand and Generation'!K7827*'System Design'!$F$22,IF('System Design'!$F$8=3,'Hourly Demand and Generation'!L7827*'System Design'!$F$22)))</f>
        <v>960</v>
      </c>
      <c r="Q7827" s="32">
        <f t="shared" si="1749"/>
        <v>0</v>
      </c>
      <c r="R7827" s="32">
        <f t="shared" si="1752"/>
        <v>5400</v>
      </c>
      <c r="S7827" s="32">
        <f t="shared" si="1753"/>
        <v>0</v>
      </c>
      <c r="T7827" s="32">
        <f t="shared" si="1754"/>
        <v>21600</v>
      </c>
      <c r="U7827" s="32">
        <f t="shared" si="1755"/>
        <v>0</v>
      </c>
      <c r="V7827" s="32">
        <f t="shared" si="1750"/>
        <v>492</v>
      </c>
      <c r="W7827" s="32">
        <f t="shared" si="1756"/>
        <v>492</v>
      </c>
      <c r="X7827" s="32">
        <f t="shared" si="1757"/>
        <v>492</v>
      </c>
    </row>
    <row r="7828" spans="1:24" x14ac:dyDescent="0.25">
      <c r="A7828" s="2"/>
      <c r="B7828" s="2" t="s">
        <v>12</v>
      </c>
      <c r="C7828" s="2">
        <f t="shared" si="1747"/>
        <v>326</v>
      </c>
      <c r="D7828" s="2">
        <f t="shared" si="1748"/>
        <v>24</v>
      </c>
      <c r="E7828" s="2">
        <f t="shared" si="1751"/>
        <v>7824</v>
      </c>
      <c r="F7828" s="11">
        <v>409.5</v>
      </c>
      <c r="G7828" s="9">
        <v>0</v>
      </c>
      <c r="H7828" s="9">
        <v>0</v>
      </c>
      <c r="I7828" s="9">
        <v>0</v>
      </c>
      <c r="J7828" s="9">
        <v>0.38400000000000001</v>
      </c>
      <c r="K7828" s="9">
        <v>0.38400000000000001</v>
      </c>
      <c r="L7828" s="9">
        <v>0.38400000000000001</v>
      </c>
      <c r="N7828" s="32">
        <f>IF('System Design'!$F$8=1,'Hourly Demand and Generation'!G7828*'System Design'!$F$21,IF('System Design'!$F$8=2,'Hourly Demand and Generation'!H7828*'System Design'!$F$21,IF('System Design'!$F$8=3,'Hourly Demand and Generation'!I7828*'System Design'!$F$21)))</f>
        <v>0</v>
      </c>
      <c r="O7828" s="32">
        <f>IF('System Design'!$F$8=1,'Hourly Demand and Generation'!J7828*'System Design'!$F$22,IF('System Design'!$F$8=2,'Hourly Demand and Generation'!K7828*'System Design'!$F$22,IF('System Design'!$F$8=3,'Hourly Demand and Generation'!L7828*'System Design'!$F$22)))</f>
        <v>960</v>
      </c>
      <c r="Q7828" s="32">
        <f t="shared" si="1749"/>
        <v>0</v>
      </c>
      <c r="R7828" s="32">
        <f t="shared" si="1752"/>
        <v>5400</v>
      </c>
      <c r="S7828" s="32">
        <f t="shared" si="1753"/>
        <v>0</v>
      </c>
      <c r="T7828" s="32">
        <f t="shared" si="1754"/>
        <v>21600</v>
      </c>
      <c r="U7828" s="32">
        <f t="shared" si="1755"/>
        <v>0</v>
      </c>
      <c r="V7828" s="32">
        <f t="shared" si="1750"/>
        <v>550.5</v>
      </c>
      <c r="W7828" s="32">
        <f t="shared" si="1756"/>
        <v>550.5</v>
      </c>
      <c r="X7828" s="32">
        <f t="shared" si="1757"/>
        <v>550.5</v>
      </c>
    </row>
    <row r="7829" spans="1:24" x14ac:dyDescent="0.25">
      <c r="A7829" s="2"/>
      <c r="B7829" s="2" t="s">
        <v>12</v>
      </c>
      <c r="C7829" s="2">
        <f>C7828+1</f>
        <v>327</v>
      </c>
      <c r="D7829" s="2">
        <v>1</v>
      </c>
      <c r="E7829" s="2">
        <f t="shared" si="1751"/>
        <v>7825</v>
      </c>
      <c r="F7829" s="11">
        <v>351</v>
      </c>
      <c r="G7829" s="9">
        <v>0</v>
      </c>
      <c r="H7829" s="9">
        <v>0</v>
      </c>
      <c r="I7829" s="9">
        <v>0</v>
      </c>
      <c r="J7829" s="9">
        <v>0.312165731356293</v>
      </c>
      <c r="K7829" s="9">
        <v>0.312165731356293</v>
      </c>
      <c r="L7829" s="9">
        <v>0.48</v>
      </c>
      <c r="N7829" s="32">
        <f>IF('System Design'!$F$8=1,'Hourly Demand and Generation'!G7829*'System Design'!$F$21,IF('System Design'!$F$8=2,'Hourly Demand and Generation'!H7829*'System Design'!$F$21,IF('System Design'!$F$8=3,'Hourly Demand and Generation'!I7829*'System Design'!$F$21)))</f>
        <v>0</v>
      </c>
      <c r="O7829" s="32">
        <f>IF('System Design'!$F$8=1,'Hourly Demand and Generation'!J7829*'System Design'!$F$22,IF('System Design'!$F$8=2,'Hourly Demand and Generation'!K7829*'System Design'!$F$22,IF('System Design'!$F$8=3,'Hourly Demand and Generation'!L7829*'System Design'!$F$22)))</f>
        <v>1200</v>
      </c>
      <c r="Q7829" s="32">
        <f t="shared" si="1749"/>
        <v>0</v>
      </c>
      <c r="R7829" s="32">
        <f t="shared" si="1752"/>
        <v>5400</v>
      </c>
      <c r="S7829" s="32">
        <f t="shared" si="1753"/>
        <v>0</v>
      </c>
      <c r="T7829" s="32">
        <f t="shared" si="1754"/>
        <v>21600</v>
      </c>
      <c r="U7829" s="32">
        <f t="shared" si="1755"/>
        <v>0</v>
      </c>
      <c r="V7829" s="32">
        <f t="shared" si="1750"/>
        <v>849</v>
      </c>
      <c r="W7829" s="32">
        <f t="shared" si="1756"/>
        <v>849</v>
      </c>
      <c r="X7829" s="32">
        <f t="shared" si="1757"/>
        <v>849</v>
      </c>
    </row>
    <row r="7830" spans="1:24" x14ac:dyDescent="0.25">
      <c r="A7830" s="2"/>
      <c r="B7830" s="2" t="s">
        <v>12</v>
      </c>
      <c r="C7830" s="2">
        <f>C7829</f>
        <v>327</v>
      </c>
      <c r="D7830" s="2">
        <f>D7829+1</f>
        <v>2</v>
      </c>
      <c r="E7830" s="2">
        <f t="shared" si="1751"/>
        <v>7826</v>
      </c>
      <c r="F7830" s="11">
        <v>321.75</v>
      </c>
      <c r="G7830" s="9">
        <v>0</v>
      </c>
      <c r="H7830" s="9">
        <v>0</v>
      </c>
      <c r="I7830" s="9">
        <v>0</v>
      </c>
      <c r="J7830" s="9">
        <v>0.28094915822066402</v>
      </c>
      <c r="K7830" s="9">
        <v>0.28094915822066402</v>
      </c>
      <c r="L7830" s="9">
        <v>0.432</v>
      </c>
      <c r="N7830" s="32">
        <f>IF('System Design'!$F$8=1,'Hourly Demand and Generation'!G7830*'System Design'!$F$21,IF('System Design'!$F$8=2,'Hourly Demand and Generation'!H7830*'System Design'!$F$21,IF('System Design'!$F$8=3,'Hourly Demand and Generation'!I7830*'System Design'!$F$21)))</f>
        <v>0</v>
      </c>
      <c r="O7830" s="32">
        <f>IF('System Design'!$F$8=1,'Hourly Demand and Generation'!J7830*'System Design'!$F$22,IF('System Design'!$F$8=2,'Hourly Demand and Generation'!K7830*'System Design'!$F$22,IF('System Design'!$F$8=3,'Hourly Demand and Generation'!L7830*'System Design'!$F$22)))</f>
        <v>1080</v>
      </c>
      <c r="Q7830" s="32">
        <f t="shared" si="1749"/>
        <v>0</v>
      </c>
      <c r="R7830" s="32">
        <f t="shared" si="1752"/>
        <v>5400</v>
      </c>
      <c r="S7830" s="32">
        <f t="shared" si="1753"/>
        <v>0</v>
      </c>
      <c r="T7830" s="32">
        <f t="shared" si="1754"/>
        <v>21600</v>
      </c>
      <c r="U7830" s="32">
        <f t="shared" si="1755"/>
        <v>0</v>
      </c>
      <c r="V7830" s="32">
        <f t="shared" si="1750"/>
        <v>758.25</v>
      </c>
      <c r="W7830" s="32">
        <f t="shared" si="1756"/>
        <v>758.25</v>
      </c>
      <c r="X7830" s="32">
        <f t="shared" si="1757"/>
        <v>758.25</v>
      </c>
    </row>
    <row r="7831" spans="1:24" x14ac:dyDescent="0.25">
      <c r="A7831" s="2"/>
      <c r="B7831" s="2" t="s">
        <v>12</v>
      </c>
      <c r="C7831" s="2">
        <f t="shared" ref="C7831:C7852" si="1758">C7830</f>
        <v>327</v>
      </c>
      <c r="D7831" s="2">
        <f t="shared" ref="D7831:D7852" si="1759">D7830+1</f>
        <v>3</v>
      </c>
      <c r="E7831" s="2">
        <f t="shared" si="1751"/>
        <v>7827</v>
      </c>
      <c r="F7831" s="11">
        <v>292.5</v>
      </c>
      <c r="G7831" s="9">
        <v>0</v>
      </c>
      <c r="H7831" s="9">
        <v>0</v>
      </c>
      <c r="I7831" s="9">
        <v>0</v>
      </c>
      <c r="J7831" s="9">
        <v>0.28094915822066402</v>
      </c>
      <c r="K7831" s="9">
        <v>0.28094915822066402</v>
      </c>
      <c r="L7831" s="9">
        <v>0.432</v>
      </c>
      <c r="N7831" s="32">
        <f>IF('System Design'!$F$8=1,'Hourly Demand and Generation'!G7831*'System Design'!$F$21,IF('System Design'!$F$8=2,'Hourly Demand and Generation'!H7831*'System Design'!$F$21,IF('System Design'!$F$8=3,'Hourly Demand and Generation'!I7831*'System Design'!$F$21)))</f>
        <v>0</v>
      </c>
      <c r="O7831" s="32">
        <f>IF('System Design'!$F$8=1,'Hourly Demand and Generation'!J7831*'System Design'!$F$22,IF('System Design'!$F$8=2,'Hourly Demand and Generation'!K7831*'System Design'!$F$22,IF('System Design'!$F$8=3,'Hourly Demand and Generation'!L7831*'System Design'!$F$22)))</f>
        <v>1080</v>
      </c>
      <c r="Q7831" s="32">
        <f t="shared" si="1749"/>
        <v>0</v>
      </c>
      <c r="R7831" s="32">
        <f t="shared" si="1752"/>
        <v>5400</v>
      </c>
      <c r="S7831" s="32">
        <f t="shared" si="1753"/>
        <v>0</v>
      </c>
      <c r="T7831" s="32">
        <f t="shared" si="1754"/>
        <v>21600</v>
      </c>
      <c r="U7831" s="32">
        <f t="shared" si="1755"/>
        <v>0</v>
      </c>
      <c r="V7831" s="32">
        <f t="shared" si="1750"/>
        <v>787.5</v>
      </c>
      <c r="W7831" s="32">
        <f t="shared" si="1756"/>
        <v>787.5</v>
      </c>
      <c r="X7831" s="32">
        <f t="shared" si="1757"/>
        <v>787.5</v>
      </c>
    </row>
    <row r="7832" spans="1:24" x14ac:dyDescent="0.25">
      <c r="A7832" s="2"/>
      <c r="B7832" s="2" t="s">
        <v>12</v>
      </c>
      <c r="C7832" s="2">
        <f t="shared" si="1758"/>
        <v>327</v>
      </c>
      <c r="D7832" s="2">
        <f t="shared" si="1759"/>
        <v>4</v>
      </c>
      <c r="E7832" s="2">
        <f t="shared" si="1751"/>
        <v>7828</v>
      </c>
      <c r="F7832" s="11">
        <v>351</v>
      </c>
      <c r="G7832" s="9">
        <v>0</v>
      </c>
      <c r="H7832" s="9">
        <v>0</v>
      </c>
      <c r="I7832" s="9">
        <v>0</v>
      </c>
      <c r="J7832" s="9">
        <v>0.312165731356293</v>
      </c>
      <c r="K7832" s="9">
        <v>0.312165731356293</v>
      </c>
      <c r="L7832" s="9">
        <v>0.48</v>
      </c>
      <c r="N7832" s="32">
        <f>IF('System Design'!$F$8=1,'Hourly Demand and Generation'!G7832*'System Design'!$F$21,IF('System Design'!$F$8=2,'Hourly Demand and Generation'!H7832*'System Design'!$F$21,IF('System Design'!$F$8=3,'Hourly Demand and Generation'!I7832*'System Design'!$F$21)))</f>
        <v>0</v>
      </c>
      <c r="O7832" s="32">
        <f>IF('System Design'!$F$8=1,'Hourly Demand and Generation'!J7832*'System Design'!$F$22,IF('System Design'!$F$8=2,'Hourly Demand and Generation'!K7832*'System Design'!$F$22,IF('System Design'!$F$8=3,'Hourly Demand and Generation'!L7832*'System Design'!$F$22)))</f>
        <v>1200</v>
      </c>
      <c r="Q7832" s="32">
        <f t="shared" si="1749"/>
        <v>0</v>
      </c>
      <c r="R7832" s="32">
        <f t="shared" si="1752"/>
        <v>5400</v>
      </c>
      <c r="S7832" s="32">
        <f t="shared" si="1753"/>
        <v>0</v>
      </c>
      <c r="T7832" s="32">
        <f t="shared" si="1754"/>
        <v>21600</v>
      </c>
      <c r="U7832" s="32">
        <f t="shared" si="1755"/>
        <v>0</v>
      </c>
      <c r="V7832" s="32">
        <f t="shared" si="1750"/>
        <v>849</v>
      </c>
      <c r="W7832" s="32">
        <f t="shared" si="1756"/>
        <v>849</v>
      </c>
      <c r="X7832" s="32">
        <f t="shared" si="1757"/>
        <v>849</v>
      </c>
    </row>
    <row r="7833" spans="1:24" x14ac:dyDescent="0.25">
      <c r="A7833" s="2"/>
      <c r="B7833" s="2" t="s">
        <v>12</v>
      </c>
      <c r="C7833" s="2">
        <f t="shared" si="1758"/>
        <v>327</v>
      </c>
      <c r="D7833" s="2">
        <f t="shared" si="1759"/>
        <v>5</v>
      </c>
      <c r="E7833" s="2">
        <f t="shared" si="1751"/>
        <v>7829</v>
      </c>
      <c r="F7833" s="11">
        <v>380.25</v>
      </c>
      <c r="G7833" s="9">
        <v>0</v>
      </c>
      <c r="H7833" s="9">
        <v>0.02</v>
      </c>
      <c r="I7833" s="9">
        <v>0.04</v>
      </c>
      <c r="J7833" s="9">
        <v>0.24973258508503399</v>
      </c>
      <c r="K7833" s="9">
        <v>0.24973258508503399</v>
      </c>
      <c r="L7833" s="9">
        <v>0.38400000000000001</v>
      </c>
      <c r="N7833" s="32">
        <f>IF('System Design'!$F$8=1,'Hourly Demand and Generation'!G7833*'System Design'!$F$21,IF('System Design'!$F$8=2,'Hourly Demand and Generation'!H7833*'System Design'!$F$21,IF('System Design'!$F$8=3,'Hourly Demand and Generation'!I7833*'System Design'!$F$21)))</f>
        <v>20</v>
      </c>
      <c r="O7833" s="32">
        <f>IF('System Design'!$F$8=1,'Hourly Demand and Generation'!J7833*'System Design'!$F$22,IF('System Design'!$F$8=2,'Hourly Demand and Generation'!K7833*'System Design'!$F$22,IF('System Design'!$F$8=3,'Hourly Demand and Generation'!L7833*'System Design'!$F$22)))</f>
        <v>960</v>
      </c>
      <c r="Q7833" s="32">
        <f t="shared" si="1749"/>
        <v>0</v>
      </c>
      <c r="R7833" s="32">
        <f t="shared" si="1752"/>
        <v>5400</v>
      </c>
      <c r="S7833" s="32">
        <f t="shared" si="1753"/>
        <v>0</v>
      </c>
      <c r="T7833" s="32">
        <f t="shared" si="1754"/>
        <v>21600</v>
      </c>
      <c r="U7833" s="32">
        <f t="shared" si="1755"/>
        <v>0</v>
      </c>
      <c r="V7833" s="32">
        <f t="shared" si="1750"/>
        <v>599.75</v>
      </c>
      <c r="W7833" s="32">
        <f t="shared" si="1756"/>
        <v>599.75</v>
      </c>
      <c r="X7833" s="32">
        <f t="shared" si="1757"/>
        <v>599.75</v>
      </c>
    </row>
    <row r="7834" spans="1:24" x14ac:dyDescent="0.25">
      <c r="A7834" s="2"/>
      <c r="B7834" s="2" t="s">
        <v>12</v>
      </c>
      <c r="C7834" s="2">
        <f t="shared" si="1758"/>
        <v>327</v>
      </c>
      <c r="D7834" s="2">
        <f t="shared" si="1759"/>
        <v>6</v>
      </c>
      <c r="E7834" s="2">
        <f t="shared" si="1751"/>
        <v>7830</v>
      </c>
      <c r="F7834" s="11">
        <v>409.5</v>
      </c>
      <c r="G7834" s="9">
        <v>0.04</v>
      </c>
      <c r="H7834" s="9">
        <v>6.25E-2</v>
      </c>
      <c r="I7834" s="9">
        <v>8.5000000000000006E-2</v>
      </c>
      <c r="J7834" s="9">
        <v>0.24973258508503399</v>
      </c>
      <c r="K7834" s="9">
        <v>0.24973258508503399</v>
      </c>
      <c r="L7834" s="9">
        <v>0.38400000000000001</v>
      </c>
      <c r="N7834" s="32">
        <f>IF('System Design'!$F$8=1,'Hourly Demand and Generation'!G7834*'System Design'!$F$21,IF('System Design'!$F$8=2,'Hourly Demand and Generation'!H7834*'System Design'!$F$21,IF('System Design'!$F$8=3,'Hourly Demand and Generation'!I7834*'System Design'!$F$21)))</f>
        <v>42.5</v>
      </c>
      <c r="O7834" s="32">
        <f>IF('System Design'!$F$8=1,'Hourly Demand and Generation'!J7834*'System Design'!$F$22,IF('System Design'!$F$8=2,'Hourly Demand and Generation'!K7834*'System Design'!$F$22,IF('System Design'!$F$8=3,'Hourly Demand and Generation'!L7834*'System Design'!$F$22)))</f>
        <v>960</v>
      </c>
      <c r="Q7834" s="32">
        <f t="shared" si="1749"/>
        <v>0</v>
      </c>
      <c r="R7834" s="32">
        <f t="shared" si="1752"/>
        <v>5400</v>
      </c>
      <c r="S7834" s="32">
        <f t="shared" si="1753"/>
        <v>0</v>
      </c>
      <c r="T7834" s="32">
        <f t="shared" si="1754"/>
        <v>21600</v>
      </c>
      <c r="U7834" s="32">
        <f t="shared" si="1755"/>
        <v>0</v>
      </c>
      <c r="V7834" s="32">
        <f t="shared" si="1750"/>
        <v>593</v>
      </c>
      <c r="W7834" s="32">
        <f t="shared" si="1756"/>
        <v>593</v>
      </c>
      <c r="X7834" s="32">
        <f t="shared" si="1757"/>
        <v>593</v>
      </c>
    </row>
    <row r="7835" spans="1:24" x14ac:dyDescent="0.25">
      <c r="A7835" s="2"/>
      <c r="B7835" s="2" t="s">
        <v>12</v>
      </c>
      <c r="C7835" s="2">
        <f t="shared" si="1758"/>
        <v>327</v>
      </c>
      <c r="D7835" s="2">
        <f t="shared" si="1759"/>
        <v>7</v>
      </c>
      <c r="E7835" s="2">
        <f t="shared" si="1751"/>
        <v>7831</v>
      </c>
      <c r="F7835" s="11">
        <v>438.75</v>
      </c>
      <c r="G7835" s="9">
        <v>8.5000000000000006E-2</v>
      </c>
      <c r="H7835" s="9">
        <v>0.105</v>
      </c>
      <c r="I7835" s="9">
        <v>0.125</v>
      </c>
      <c r="J7835" s="9">
        <v>0.28094915822066402</v>
      </c>
      <c r="K7835" s="9">
        <v>0.28094915822066402</v>
      </c>
      <c r="L7835" s="9">
        <v>0.432</v>
      </c>
      <c r="N7835" s="32">
        <f>IF('System Design'!$F$8=1,'Hourly Demand and Generation'!G7835*'System Design'!$F$21,IF('System Design'!$F$8=2,'Hourly Demand and Generation'!H7835*'System Design'!$F$21,IF('System Design'!$F$8=3,'Hourly Demand and Generation'!I7835*'System Design'!$F$21)))</f>
        <v>62.5</v>
      </c>
      <c r="O7835" s="32">
        <f>IF('System Design'!$F$8=1,'Hourly Demand and Generation'!J7835*'System Design'!$F$22,IF('System Design'!$F$8=2,'Hourly Demand and Generation'!K7835*'System Design'!$F$22,IF('System Design'!$F$8=3,'Hourly Demand and Generation'!L7835*'System Design'!$F$22)))</f>
        <v>1080</v>
      </c>
      <c r="Q7835" s="32">
        <f t="shared" si="1749"/>
        <v>0</v>
      </c>
      <c r="R7835" s="32">
        <f t="shared" si="1752"/>
        <v>5400</v>
      </c>
      <c r="S7835" s="32">
        <f t="shared" si="1753"/>
        <v>0</v>
      </c>
      <c r="T7835" s="32">
        <f t="shared" si="1754"/>
        <v>21600</v>
      </c>
      <c r="U7835" s="32">
        <f t="shared" si="1755"/>
        <v>0</v>
      </c>
      <c r="V7835" s="32">
        <f t="shared" si="1750"/>
        <v>703.75</v>
      </c>
      <c r="W7835" s="32">
        <f t="shared" si="1756"/>
        <v>703.75</v>
      </c>
      <c r="X7835" s="32">
        <f t="shared" si="1757"/>
        <v>703.75</v>
      </c>
    </row>
    <row r="7836" spans="1:24" x14ac:dyDescent="0.25">
      <c r="A7836" s="2"/>
      <c r="B7836" s="2" t="s">
        <v>12</v>
      </c>
      <c r="C7836" s="2">
        <f t="shared" si="1758"/>
        <v>327</v>
      </c>
      <c r="D7836" s="2">
        <f t="shared" si="1759"/>
        <v>8</v>
      </c>
      <c r="E7836" s="2">
        <f t="shared" si="1751"/>
        <v>7832</v>
      </c>
      <c r="F7836" s="11">
        <v>468</v>
      </c>
      <c r="G7836" s="9">
        <v>0.16500000000000001</v>
      </c>
      <c r="H7836" s="9">
        <v>0.1875</v>
      </c>
      <c r="I7836" s="9">
        <v>0.21</v>
      </c>
      <c r="J7836" s="9">
        <v>0.28094915822066402</v>
      </c>
      <c r="K7836" s="9">
        <v>0.28094915822066402</v>
      </c>
      <c r="L7836" s="9">
        <v>0.432</v>
      </c>
      <c r="N7836" s="32">
        <f>IF('System Design'!$F$8=1,'Hourly Demand and Generation'!G7836*'System Design'!$F$21,IF('System Design'!$F$8=2,'Hourly Demand and Generation'!H7836*'System Design'!$F$21,IF('System Design'!$F$8=3,'Hourly Demand and Generation'!I7836*'System Design'!$F$21)))</f>
        <v>105</v>
      </c>
      <c r="O7836" s="32">
        <f>IF('System Design'!$F$8=1,'Hourly Demand and Generation'!J7836*'System Design'!$F$22,IF('System Design'!$F$8=2,'Hourly Demand and Generation'!K7836*'System Design'!$F$22,IF('System Design'!$F$8=3,'Hourly Demand and Generation'!L7836*'System Design'!$F$22)))</f>
        <v>1080</v>
      </c>
      <c r="Q7836" s="32">
        <f t="shared" si="1749"/>
        <v>0</v>
      </c>
      <c r="R7836" s="32">
        <f t="shared" si="1752"/>
        <v>5400</v>
      </c>
      <c r="S7836" s="32">
        <f t="shared" si="1753"/>
        <v>0</v>
      </c>
      <c r="T7836" s="32">
        <f t="shared" si="1754"/>
        <v>21600</v>
      </c>
      <c r="U7836" s="32">
        <f t="shared" si="1755"/>
        <v>0</v>
      </c>
      <c r="V7836" s="32">
        <f t="shared" si="1750"/>
        <v>717</v>
      </c>
      <c r="W7836" s="32">
        <f t="shared" si="1756"/>
        <v>717</v>
      </c>
      <c r="X7836" s="32">
        <f t="shared" si="1757"/>
        <v>717</v>
      </c>
    </row>
    <row r="7837" spans="1:24" x14ac:dyDescent="0.25">
      <c r="A7837" s="2"/>
      <c r="B7837" s="2" t="s">
        <v>12</v>
      </c>
      <c r="C7837" s="2">
        <f t="shared" si="1758"/>
        <v>327</v>
      </c>
      <c r="D7837" s="2">
        <f t="shared" si="1759"/>
        <v>9</v>
      </c>
      <c r="E7837" s="2">
        <f t="shared" si="1751"/>
        <v>7833</v>
      </c>
      <c r="F7837" s="11">
        <v>468</v>
      </c>
      <c r="G7837" s="9">
        <v>0.25</v>
      </c>
      <c r="H7837" s="9">
        <v>0.27</v>
      </c>
      <c r="I7837" s="9">
        <v>0.28999999999999998</v>
      </c>
      <c r="J7837" s="9">
        <v>0.24973258508503399</v>
      </c>
      <c r="K7837" s="9">
        <v>0.24973258508503399</v>
      </c>
      <c r="L7837" s="9">
        <v>0.38400000000000001</v>
      </c>
      <c r="N7837" s="32">
        <f>IF('System Design'!$F$8=1,'Hourly Demand and Generation'!G7837*'System Design'!$F$21,IF('System Design'!$F$8=2,'Hourly Demand and Generation'!H7837*'System Design'!$F$21,IF('System Design'!$F$8=3,'Hourly Demand and Generation'!I7837*'System Design'!$F$21)))</f>
        <v>145</v>
      </c>
      <c r="O7837" s="32">
        <f>IF('System Design'!$F$8=1,'Hourly Demand and Generation'!J7837*'System Design'!$F$22,IF('System Design'!$F$8=2,'Hourly Demand and Generation'!K7837*'System Design'!$F$22,IF('System Design'!$F$8=3,'Hourly Demand and Generation'!L7837*'System Design'!$F$22)))</f>
        <v>960</v>
      </c>
      <c r="Q7837" s="32">
        <f t="shared" si="1749"/>
        <v>0</v>
      </c>
      <c r="R7837" s="32">
        <f t="shared" si="1752"/>
        <v>5400</v>
      </c>
      <c r="S7837" s="32">
        <f t="shared" si="1753"/>
        <v>0</v>
      </c>
      <c r="T7837" s="32">
        <f t="shared" si="1754"/>
        <v>21600</v>
      </c>
      <c r="U7837" s="32">
        <f t="shared" si="1755"/>
        <v>0</v>
      </c>
      <c r="V7837" s="32">
        <f t="shared" si="1750"/>
        <v>637</v>
      </c>
      <c r="W7837" s="32">
        <f t="shared" si="1756"/>
        <v>637</v>
      </c>
      <c r="X7837" s="32">
        <f t="shared" si="1757"/>
        <v>637</v>
      </c>
    </row>
    <row r="7838" spans="1:24" x14ac:dyDescent="0.25">
      <c r="A7838" s="2"/>
      <c r="B7838" s="2" t="s">
        <v>12</v>
      </c>
      <c r="C7838" s="2">
        <f t="shared" si="1758"/>
        <v>327</v>
      </c>
      <c r="D7838" s="2">
        <f t="shared" si="1759"/>
        <v>10</v>
      </c>
      <c r="E7838" s="2">
        <f t="shared" si="1751"/>
        <v>7834</v>
      </c>
      <c r="F7838" s="11">
        <v>456.3</v>
      </c>
      <c r="G7838" s="9">
        <v>0.33500000000000002</v>
      </c>
      <c r="H7838" s="9">
        <v>0.35499999999999998</v>
      </c>
      <c r="I7838" s="9">
        <v>0.375</v>
      </c>
      <c r="J7838" s="9">
        <v>0.28094915822066402</v>
      </c>
      <c r="K7838" s="9">
        <v>0.28094915822066402</v>
      </c>
      <c r="L7838" s="9">
        <v>0.432</v>
      </c>
      <c r="N7838" s="32">
        <f>IF('System Design'!$F$8=1,'Hourly Demand and Generation'!G7838*'System Design'!$F$21,IF('System Design'!$F$8=2,'Hourly Demand and Generation'!H7838*'System Design'!$F$21,IF('System Design'!$F$8=3,'Hourly Demand and Generation'!I7838*'System Design'!$F$21)))</f>
        <v>187.5</v>
      </c>
      <c r="O7838" s="32">
        <f>IF('System Design'!$F$8=1,'Hourly Demand and Generation'!J7838*'System Design'!$F$22,IF('System Design'!$F$8=2,'Hourly Demand and Generation'!K7838*'System Design'!$F$22,IF('System Design'!$F$8=3,'Hourly Demand and Generation'!L7838*'System Design'!$F$22)))</f>
        <v>1080</v>
      </c>
      <c r="Q7838" s="32">
        <f t="shared" si="1749"/>
        <v>0</v>
      </c>
      <c r="R7838" s="32">
        <f t="shared" si="1752"/>
        <v>5400</v>
      </c>
      <c r="S7838" s="32">
        <f t="shared" si="1753"/>
        <v>0</v>
      </c>
      <c r="T7838" s="32">
        <f t="shared" si="1754"/>
        <v>21600</v>
      </c>
      <c r="U7838" s="32">
        <f t="shared" si="1755"/>
        <v>0</v>
      </c>
      <c r="V7838" s="32">
        <f t="shared" si="1750"/>
        <v>811.2</v>
      </c>
      <c r="W7838" s="32">
        <f t="shared" si="1756"/>
        <v>811.2</v>
      </c>
      <c r="X7838" s="32">
        <f t="shared" si="1757"/>
        <v>811.2</v>
      </c>
    </row>
    <row r="7839" spans="1:24" x14ac:dyDescent="0.25">
      <c r="A7839" s="2"/>
      <c r="B7839" s="2" t="s">
        <v>12</v>
      </c>
      <c r="C7839" s="2">
        <f t="shared" si="1758"/>
        <v>327</v>
      </c>
      <c r="D7839" s="2">
        <f t="shared" si="1759"/>
        <v>11</v>
      </c>
      <c r="E7839" s="2">
        <f t="shared" si="1751"/>
        <v>7835</v>
      </c>
      <c r="F7839" s="11">
        <v>450.45</v>
      </c>
      <c r="G7839" s="9">
        <v>0.41499999999999998</v>
      </c>
      <c r="H7839" s="9">
        <v>0.4375</v>
      </c>
      <c r="I7839" s="9">
        <v>0.46</v>
      </c>
      <c r="J7839" s="9">
        <v>0.24973258508503399</v>
      </c>
      <c r="K7839" s="9">
        <v>0.24973258508503399</v>
      </c>
      <c r="L7839" s="9">
        <v>0.38400000000000001</v>
      </c>
      <c r="N7839" s="32">
        <f>IF('System Design'!$F$8=1,'Hourly Demand and Generation'!G7839*'System Design'!$F$21,IF('System Design'!$F$8=2,'Hourly Demand and Generation'!H7839*'System Design'!$F$21,IF('System Design'!$F$8=3,'Hourly Demand and Generation'!I7839*'System Design'!$F$21)))</f>
        <v>230</v>
      </c>
      <c r="O7839" s="32">
        <f>IF('System Design'!$F$8=1,'Hourly Demand and Generation'!J7839*'System Design'!$F$22,IF('System Design'!$F$8=2,'Hourly Demand and Generation'!K7839*'System Design'!$F$22,IF('System Design'!$F$8=3,'Hourly Demand and Generation'!L7839*'System Design'!$F$22)))</f>
        <v>960</v>
      </c>
      <c r="Q7839" s="32">
        <f t="shared" si="1749"/>
        <v>0</v>
      </c>
      <c r="R7839" s="32">
        <f t="shared" si="1752"/>
        <v>5400</v>
      </c>
      <c r="S7839" s="32">
        <f t="shared" si="1753"/>
        <v>0</v>
      </c>
      <c r="T7839" s="32">
        <f t="shared" si="1754"/>
        <v>21600</v>
      </c>
      <c r="U7839" s="32">
        <f t="shared" si="1755"/>
        <v>0</v>
      </c>
      <c r="V7839" s="32">
        <f t="shared" si="1750"/>
        <v>739.55</v>
      </c>
      <c r="W7839" s="32">
        <f t="shared" si="1756"/>
        <v>739.55</v>
      </c>
      <c r="X7839" s="32">
        <f t="shared" si="1757"/>
        <v>739.55</v>
      </c>
    </row>
    <row r="7840" spans="1:24" x14ac:dyDescent="0.25">
      <c r="A7840" s="2"/>
      <c r="B7840" s="2" t="s">
        <v>12</v>
      </c>
      <c r="C7840" s="2">
        <f t="shared" si="1758"/>
        <v>327</v>
      </c>
      <c r="D7840" s="2">
        <f t="shared" si="1759"/>
        <v>12</v>
      </c>
      <c r="E7840" s="2">
        <f t="shared" si="1751"/>
        <v>7836</v>
      </c>
      <c r="F7840" s="11">
        <v>450.45</v>
      </c>
      <c r="G7840" s="9">
        <v>0.5</v>
      </c>
      <c r="H7840" s="9">
        <v>0.5</v>
      </c>
      <c r="I7840" s="9">
        <v>0.5</v>
      </c>
      <c r="J7840" s="9">
        <v>0.23412429851722</v>
      </c>
      <c r="K7840" s="9">
        <v>0.23412429851722</v>
      </c>
      <c r="L7840" s="9">
        <v>0.36</v>
      </c>
      <c r="N7840" s="32">
        <f>IF('System Design'!$F$8=1,'Hourly Demand and Generation'!G7840*'System Design'!$F$21,IF('System Design'!$F$8=2,'Hourly Demand and Generation'!H7840*'System Design'!$F$21,IF('System Design'!$F$8=3,'Hourly Demand and Generation'!I7840*'System Design'!$F$21)))</f>
        <v>250</v>
      </c>
      <c r="O7840" s="32">
        <f>IF('System Design'!$F$8=1,'Hourly Demand and Generation'!J7840*'System Design'!$F$22,IF('System Design'!$F$8=2,'Hourly Demand and Generation'!K7840*'System Design'!$F$22,IF('System Design'!$F$8=3,'Hourly Demand and Generation'!L7840*'System Design'!$F$22)))</f>
        <v>900</v>
      </c>
      <c r="Q7840" s="32">
        <f t="shared" si="1749"/>
        <v>0</v>
      </c>
      <c r="R7840" s="32">
        <f t="shared" si="1752"/>
        <v>5400</v>
      </c>
      <c r="S7840" s="32">
        <f t="shared" si="1753"/>
        <v>0</v>
      </c>
      <c r="T7840" s="32">
        <f t="shared" si="1754"/>
        <v>21600</v>
      </c>
      <c r="U7840" s="32">
        <f t="shared" si="1755"/>
        <v>0</v>
      </c>
      <c r="V7840" s="32">
        <f t="shared" si="1750"/>
        <v>699.55</v>
      </c>
      <c r="W7840" s="32">
        <f t="shared" si="1756"/>
        <v>699.55</v>
      </c>
      <c r="X7840" s="32">
        <f t="shared" si="1757"/>
        <v>699.55</v>
      </c>
    </row>
    <row r="7841" spans="1:24" x14ac:dyDescent="0.25">
      <c r="A7841" s="2"/>
      <c r="B7841" s="2" t="s">
        <v>12</v>
      </c>
      <c r="C7841" s="2">
        <f t="shared" si="1758"/>
        <v>327</v>
      </c>
      <c r="D7841" s="2">
        <f t="shared" si="1759"/>
        <v>13</v>
      </c>
      <c r="E7841" s="2">
        <f t="shared" si="1751"/>
        <v>7837</v>
      </c>
      <c r="F7841" s="11">
        <v>468</v>
      </c>
      <c r="G7841" s="9">
        <v>0.41499999999999998</v>
      </c>
      <c r="H7841" s="9">
        <v>0.4375</v>
      </c>
      <c r="I7841" s="9">
        <v>0.46</v>
      </c>
      <c r="J7841" s="9">
        <v>0.24973258508503399</v>
      </c>
      <c r="K7841" s="9">
        <v>0.24973258508503399</v>
      </c>
      <c r="L7841" s="9">
        <v>0.38400000000000001</v>
      </c>
      <c r="N7841" s="32">
        <f>IF('System Design'!$F$8=1,'Hourly Demand and Generation'!G7841*'System Design'!$F$21,IF('System Design'!$F$8=2,'Hourly Demand and Generation'!H7841*'System Design'!$F$21,IF('System Design'!$F$8=3,'Hourly Demand and Generation'!I7841*'System Design'!$F$21)))</f>
        <v>230</v>
      </c>
      <c r="O7841" s="32">
        <f>IF('System Design'!$F$8=1,'Hourly Demand and Generation'!J7841*'System Design'!$F$22,IF('System Design'!$F$8=2,'Hourly Demand and Generation'!K7841*'System Design'!$F$22,IF('System Design'!$F$8=3,'Hourly Demand and Generation'!L7841*'System Design'!$F$22)))</f>
        <v>960</v>
      </c>
      <c r="Q7841" s="32">
        <f t="shared" si="1749"/>
        <v>0</v>
      </c>
      <c r="R7841" s="32">
        <f t="shared" si="1752"/>
        <v>5400</v>
      </c>
      <c r="S7841" s="32">
        <f t="shared" si="1753"/>
        <v>0</v>
      </c>
      <c r="T7841" s="32">
        <f t="shared" si="1754"/>
        <v>21600</v>
      </c>
      <c r="U7841" s="32">
        <f t="shared" si="1755"/>
        <v>0</v>
      </c>
      <c r="V7841" s="32">
        <f t="shared" si="1750"/>
        <v>722</v>
      </c>
      <c r="W7841" s="32">
        <f t="shared" si="1756"/>
        <v>722</v>
      </c>
      <c r="X7841" s="32">
        <f t="shared" si="1757"/>
        <v>722</v>
      </c>
    </row>
    <row r="7842" spans="1:24" x14ac:dyDescent="0.25">
      <c r="A7842" s="2"/>
      <c r="B7842" s="2" t="s">
        <v>12</v>
      </c>
      <c r="C7842" s="2">
        <f t="shared" si="1758"/>
        <v>327</v>
      </c>
      <c r="D7842" s="2">
        <f t="shared" si="1759"/>
        <v>14</v>
      </c>
      <c r="E7842" s="2">
        <f t="shared" si="1751"/>
        <v>7838</v>
      </c>
      <c r="F7842" s="11">
        <v>468</v>
      </c>
      <c r="G7842" s="9">
        <v>0.33500000000000002</v>
      </c>
      <c r="H7842" s="9">
        <v>0.35499999999999998</v>
      </c>
      <c r="I7842" s="9">
        <v>0.375</v>
      </c>
      <c r="J7842" s="9">
        <v>0.26534087165284898</v>
      </c>
      <c r="K7842" s="9">
        <v>0.26534087165284898</v>
      </c>
      <c r="L7842" s="9">
        <v>0.40799999999999997</v>
      </c>
      <c r="N7842" s="32">
        <f>IF('System Design'!$F$8=1,'Hourly Demand and Generation'!G7842*'System Design'!$F$21,IF('System Design'!$F$8=2,'Hourly Demand and Generation'!H7842*'System Design'!$F$21,IF('System Design'!$F$8=3,'Hourly Demand and Generation'!I7842*'System Design'!$F$21)))</f>
        <v>187.5</v>
      </c>
      <c r="O7842" s="32">
        <f>IF('System Design'!$F$8=1,'Hourly Demand and Generation'!J7842*'System Design'!$F$22,IF('System Design'!$F$8=2,'Hourly Demand and Generation'!K7842*'System Design'!$F$22,IF('System Design'!$F$8=3,'Hourly Demand and Generation'!L7842*'System Design'!$F$22)))</f>
        <v>1019.9999999999999</v>
      </c>
      <c r="Q7842" s="32">
        <f t="shared" si="1749"/>
        <v>0</v>
      </c>
      <c r="R7842" s="32">
        <f t="shared" si="1752"/>
        <v>5400</v>
      </c>
      <c r="S7842" s="32">
        <f t="shared" si="1753"/>
        <v>0</v>
      </c>
      <c r="T7842" s="32">
        <f t="shared" si="1754"/>
        <v>21600</v>
      </c>
      <c r="U7842" s="32">
        <f t="shared" si="1755"/>
        <v>0</v>
      </c>
      <c r="V7842" s="32">
        <f t="shared" si="1750"/>
        <v>739.5</v>
      </c>
      <c r="W7842" s="32">
        <f t="shared" si="1756"/>
        <v>739.5</v>
      </c>
      <c r="X7842" s="32">
        <f t="shared" si="1757"/>
        <v>739.5</v>
      </c>
    </row>
    <row r="7843" spans="1:24" x14ac:dyDescent="0.25">
      <c r="A7843" s="2"/>
      <c r="B7843" s="2" t="s">
        <v>12</v>
      </c>
      <c r="C7843" s="2">
        <f t="shared" si="1758"/>
        <v>327</v>
      </c>
      <c r="D7843" s="2">
        <f t="shared" si="1759"/>
        <v>15</v>
      </c>
      <c r="E7843" s="2">
        <f t="shared" si="1751"/>
        <v>7839</v>
      </c>
      <c r="F7843" s="11">
        <v>497.25</v>
      </c>
      <c r="G7843" s="9">
        <v>0.25</v>
      </c>
      <c r="H7843" s="9">
        <v>0.27</v>
      </c>
      <c r="I7843" s="9">
        <v>0.28999999999999998</v>
      </c>
      <c r="J7843" s="9">
        <v>0.28094915822066402</v>
      </c>
      <c r="K7843" s="9">
        <v>0.28094915822066402</v>
      </c>
      <c r="L7843" s="9">
        <v>0.432</v>
      </c>
      <c r="N7843" s="32">
        <f>IF('System Design'!$F$8=1,'Hourly Demand and Generation'!G7843*'System Design'!$F$21,IF('System Design'!$F$8=2,'Hourly Demand and Generation'!H7843*'System Design'!$F$21,IF('System Design'!$F$8=3,'Hourly Demand and Generation'!I7843*'System Design'!$F$21)))</f>
        <v>145</v>
      </c>
      <c r="O7843" s="32">
        <f>IF('System Design'!$F$8=1,'Hourly Demand and Generation'!J7843*'System Design'!$F$22,IF('System Design'!$F$8=2,'Hourly Demand and Generation'!K7843*'System Design'!$F$22,IF('System Design'!$F$8=3,'Hourly Demand and Generation'!L7843*'System Design'!$F$22)))</f>
        <v>1080</v>
      </c>
      <c r="Q7843" s="32">
        <f t="shared" si="1749"/>
        <v>0</v>
      </c>
      <c r="R7843" s="32">
        <f t="shared" si="1752"/>
        <v>5400</v>
      </c>
      <c r="S7843" s="32">
        <f t="shared" si="1753"/>
        <v>0</v>
      </c>
      <c r="T7843" s="32">
        <f t="shared" si="1754"/>
        <v>21600</v>
      </c>
      <c r="U7843" s="32">
        <f t="shared" si="1755"/>
        <v>0</v>
      </c>
      <c r="V7843" s="32">
        <f t="shared" si="1750"/>
        <v>727.75</v>
      </c>
      <c r="W7843" s="32">
        <f t="shared" si="1756"/>
        <v>727.75</v>
      </c>
      <c r="X7843" s="32">
        <f t="shared" si="1757"/>
        <v>727.75</v>
      </c>
    </row>
    <row r="7844" spans="1:24" x14ac:dyDescent="0.25">
      <c r="A7844" s="2"/>
      <c r="B7844" s="2" t="s">
        <v>12</v>
      </c>
      <c r="C7844" s="2">
        <f t="shared" si="1758"/>
        <v>327</v>
      </c>
      <c r="D7844" s="2">
        <f t="shared" si="1759"/>
        <v>16</v>
      </c>
      <c r="E7844" s="2">
        <f t="shared" si="1751"/>
        <v>7840</v>
      </c>
      <c r="F7844" s="11">
        <v>526.5</v>
      </c>
      <c r="G7844" s="9">
        <v>0.16500000000000001</v>
      </c>
      <c r="H7844" s="9">
        <v>0.1875</v>
      </c>
      <c r="I7844" s="9">
        <v>0.21</v>
      </c>
      <c r="J7844" s="9">
        <v>0.28094915822066402</v>
      </c>
      <c r="K7844" s="9">
        <v>0.28094915822066402</v>
      </c>
      <c r="L7844" s="9">
        <v>0.432</v>
      </c>
      <c r="N7844" s="32">
        <f>IF('System Design'!$F$8=1,'Hourly Demand and Generation'!G7844*'System Design'!$F$21,IF('System Design'!$F$8=2,'Hourly Demand and Generation'!H7844*'System Design'!$F$21,IF('System Design'!$F$8=3,'Hourly Demand and Generation'!I7844*'System Design'!$F$21)))</f>
        <v>105</v>
      </c>
      <c r="O7844" s="32">
        <f>IF('System Design'!$F$8=1,'Hourly Demand and Generation'!J7844*'System Design'!$F$22,IF('System Design'!$F$8=2,'Hourly Demand and Generation'!K7844*'System Design'!$F$22,IF('System Design'!$F$8=3,'Hourly Demand and Generation'!L7844*'System Design'!$F$22)))</f>
        <v>1080</v>
      </c>
      <c r="Q7844" s="32">
        <f t="shared" si="1749"/>
        <v>0</v>
      </c>
      <c r="R7844" s="32">
        <f t="shared" si="1752"/>
        <v>5400</v>
      </c>
      <c r="S7844" s="32">
        <f t="shared" si="1753"/>
        <v>0</v>
      </c>
      <c r="T7844" s="32">
        <f t="shared" si="1754"/>
        <v>21600</v>
      </c>
      <c r="U7844" s="32">
        <f t="shared" si="1755"/>
        <v>0</v>
      </c>
      <c r="V7844" s="32">
        <f t="shared" si="1750"/>
        <v>658.5</v>
      </c>
      <c r="W7844" s="32">
        <f t="shared" si="1756"/>
        <v>658.5</v>
      </c>
      <c r="X7844" s="32">
        <f t="shared" si="1757"/>
        <v>658.5</v>
      </c>
    </row>
    <row r="7845" spans="1:24" x14ac:dyDescent="0.25">
      <c r="A7845" s="2"/>
      <c r="B7845" s="2" t="s">
        <v>12</v>
      </c>
      <c r="C7845" s="2">
        <f t="shared" si="1758"/>
        <v>327</v>
      </c>
      <c r="D7845" s="2">
        <f t="shared" si="1759"/>
        <v>17</v>
      </c>
      <c r="E7845" s="2">
        <f t="shared" si="1751"/>
        <v>7841</v>
      </c>
      <c r="F7845" s="11">
        <v>555.75</v>
      </c>
      <c r="G7845" s="9">
        <v>8.5000000000000006E-2</v>
      </c>
      <c r="H7845" s="9">
        <v>0.105</v>
      </c>
      <c r="I7845" s="9">
        <v>0.125</v>
      </c>
      <c r="J7845" s="9">
        <v>0.312165731356293</v>
      </c>
      <c r="K7845" s="9">
        <v>0.312165731356293</v>
      </c>
      <c r="L7845" s="9">
        <v>0.48</v>
      </c>
      <c r="N7845" s="32">
        <f>IF('System Design'!$F$8=1,'Hourly Demand and Generation'!G7845*'System Design'!$F$21,IF('System Design'!$F$8=2,'Hourly Demand and Generation'!H7845*'System Design'!$F$21,IF('System Design'!$F$8=3,'Hourly Demand and Generation'!I7845*'System Design'!$F$21)))</f>
        <v>62.5</v>
      </c>
      <c r="O7845" s="32">
        <f>IF('System Design'!$F$8=1,'Hourly Demand and Generation'!J7845*'System Design'!$F$22,IF('System Design'!$F$8=2,'Hourly Demand and Generation'!K7845*'System Design'!$F$22,IF('System Design'!$F$8=3,'Hourly Demand and Generation'!L7845*'System Design'!$F$22)))</f>
        <v>1200</v>
      </c>
      <c r="Q7845" s="32">
        <f t="shared" si="1749"/>
        <v>0</v>
      </c>
      <c r="R7845" s="32">
        <f t="shared" si="1752"/>
        <v>5400</v>
      </c>
      <c r="S7845" s="32">
        <f t="shared" si="1753"/>
        <v>0</v>
      </c>
      <c r="T7845" s="32">
        <f t="shared" si="1754"/>
        <v>21600</v>
      </c>
      <c r="U7845" s="32">
        <f t="shared" si="1755"/>
        <v>0</v>
      </c>
      <c r="V7845" s="32">
        <f t="shared" si="1750"/>
        <v>706.75</v>
      </c>
      <c r="W7845" s="32">
        <f t="shared" si="1756"/>
        <v>706.75</v>
      </c>
      <c r="X7845" s="32">
        <f t="shared" si="1757"/>
        <v>706.75</v>
      </c>
    </row>
    <row r="7846" spans="1:24" x14ac:dyDescent="0.25">
      <c r="A7846" s="2"/>
      <c r="B7846" s="2" t="s">
        <v>12</v>
      </c>
      <c r="C7846" s="2">
        <f t="shared" si="1758"/>
        <v>327</v>
      </c>
      <c r="D7846" s="2">
        <f t="shared" si="1759"/>
        <v>18</v>
      </c>
      <c r="E7846" s="2">
        <f t="shared" si="1751"/>
        <v>7842</v>
      </c>
      <c r="F7846" s="11">
        <v>585</v>
      </c>
      <c r="G7846" s="9">
        <v>0.04</v>
      </c>
      <c r="H7846" s="9">
        <v>6.25E-2</v>
      </c>
      <c r="I7846" s="9">
        <v>8.5000000000000006E-2</v>
      </c>
      <c r="J7846" s="9">
        <v>0.29655744478847801</v>
      </c>
      <c r="K7846" s="9">
        <v>0.29655744478847801</v>
      </c>
      <c r="L7846" s="9">
        <v>0.45600000000000002</v>
      </c>
      <c r="N7846" s="32">
        <f>IF('System Design'!$F$8=1,'Hourly Demand and Generation'!G7846*'System Design'!$F$21,IF('System Design'!$F$8=2,'Hourly Demand and Generation'!H7846*'System Design'!$F$21,IF('System Design'!$F$8=3,'Hourly Demand and Generation'!I7846*'System Design'!$F$21)))</f>
        <v>42.5</v>
      </c>
      <c r="O7846" s="32">
        <f>IF('System Design'!$F$8=1,'Hourly Demand and Generation'!J7846*'System Design'!$F$22,IF('System Design'!$F$8=2,'Hourly Demand and Generation'!K7846*'System Design'!$F$22,IF('System Design'!$F$8=3,'Hourly Demand and Generation'!L7846*'System Design'!$F$22)))</f>
        <v>1140</v>
      </c>
      <c r="Q7846" s="32">
        <f t="shared" si="1749"/>
        <v>0</v>
      </c>
      <c r="R7846" s="32">
        <f t="shared" si="1752"/>
        <v>5400</v>
      </c>
      <c r="S7846" s="32">
        <f t="shared" si="1753"/>
        <v>0</v>
      </c>
      <c r="T7846" s="32">
        <f t="shared" si="1754"/>
        <v>21600</v>
      </c>
      <c r="U7846" s="32">
        <f t="shared" si="1755"/>
        <v>0</v>
      </c>
      <c r="V7846" s="32">
        <f t="shared" si="1750"/>
        <v>597.5</v>
      </c>
      <c r="W7846" s="32">
        <f t="shared" si="1756"/>
        <v>597.5</v>
      </c>
      <c r="X7846" s="32">
        <f t="shared" si="1757"/>
        <v>597.5</v>
      </c>
    </row>
    <row r="7847" spans="1:24" x14ac:dyDescent="0.25">
      <c r="A7847" s="2"/>
      <c r="B7847" s="2" t="s">
        <v>12</v>
      </c>
      <c r="C7847" s="2">
        <f t="shared" si="1758"/>
        <v>327</v>
      </c>
      <c r="D7847" s="2">
        <f t="shared" si="1759"/>
        <v>19</v>
      </c>
      <c r="E7847" s="2">
        <f t="shared" si="1751"/>
        <v>7843</v>
      </c>
      <c r="F7847" s="11">
        <v>567.45000000000005</v>
      </c>
      <c r="G7847" s="9">
        <v>0</v>
      </c>
      <c r="H7847" s="9">
        <v>0.02</v>
      </c>
      <c r="I7847" s="9">
        <v>0.04</v>
      </c>
      <c r="J7847" s="9">
        <v>0.28094915822066402</v>
      </c>
      <c r="K7847" s="9">
        <v>0.28094915822066402</v>
      </c>
      <c r="L7847" s="9">
        <v>0.432</v>
      </c>
      <c r="N7847" s="32">
        <f>IF('System Design'!$F$8=1,'Hourly Demand and Generation'!G7847*'System Design'!$F$21,IF('System Design'!$F$8=2,'Hourly Demand and Generation'!H7847*'System Design'!$F$21,IF('System Design'!$F$8=3,'Hourly Demand and Generation'!I7847*'System Design'!$F$21)))</f>
        <v>20</v>
      </c>
      <c r="O7847" s="32">
        <f>IF('System Design'!$F$8=1,'Hourly Demand and Generation'!J7847*'System Design'!$F$22,IF('System Design'!$F$8=2,'Hourly Demand and Generation'!K7847*'System Design'!$F$22,IF('System Design'!$F$8=3,'Hourly Demand and Generation'!L7847*'System Design'!$F$22)))</f>
        <v>1080</v>
      </c>
      <c r="Q7847" s="32">
        <f t="shared" si="1749"/>
        <v>0</v>
      </c>
      <c r="R7847" s="32">
        <f t="shared" si="1752"/>
        <v>5400</v>
      </c>
      <c r="S7847" s="32">
        <f t="shared" si="1753"/>
        <v>0</v>
      </c>
      <c r="T7847" s="32">
        <f t="shared" si="1754"/>
        <v>21600</v>
      </c>
      <c r="U7847" s="32">
        <f t="shared" si="1755"/>
        <v>0</v>
      </c>
      <c r="V7847" s="32">
        <f t="shared" si="1750"/>
        <v>532.54999999999995</v>
      </c>
      <c r="W7847" s="32">
        <f t="shared" si="1756"/>
        <v>532.54999999999995</v>
      </c>
      <c r="X7847" s="32">
        <f t="shared" si="1757"/>
        <v>532.54999999999995</v>
      </c>
    </row>
    <row r="7848" spans="1:24" x14ac:dyDescent="0.25">
      <c r="A7848" s="2"/>
      <c r="B7848" s="2" t="s">
        <v>12</v>
      </c>
      <c r="C7848" s="2">
        <f t="shared" si="1758"/>
        <v>327</v>
      </c>
      <c r="D7848" s="2">
        <f t="shared" si="1759"/>
        <v>20</v>
      </c>
      <c r="E7848" s="2">
        <f t="shared" si="1751"/>
        <v>7844</v>
      </c>
      <c r="F7848" s="11">
        <v>555.75</v>
      </c>
      <c r="G7848" s="9">
        <v>0</v>
      </c>
      <c r="H7848" s="9">
        <v>0</v>
      </c>
      <c r="I7848" s="9">
        <v>0</v>
      </c>
      <c r="J7848" s="9">
        <v>0.28094915822066402</v>
      </c>
      <c r="K7848" s="9">
        <v>0.28094915822066402</v>
      </c>
      <c r="L7848" s="9">
        <v>0.432</v>
      </c>
      <c r="N7848" s="32">
        <f>IF('System Design'!$F$8=1,'Hourly Demand and Generation'!G7848*'System Design'!$F$21,IF('System Design'!$F$8=2,'Hourly Demand and Generation'!H7848*'System Design'!$F$21,IF('System Design'!$F$8=3,'Hourly Demand and Generation'!I7848*'System Design'!$F$21)))</f>
        <v>0</v>
      </c>
      <c r="O7848" s="32">
        <f>IF('System Design'!$F$8=1,'Hourly Demand and Generation'!J7848*'System Design'!$F$22,IF('System Design'!$F$8=2,'Hourly Demand and Generation'!K7848*'System Design'!$F$22,IF('System Design'!$F$8=3,'Hourly Demand and Generation'!L7848*'System Design'!$F$22)))</f>
        <v>1080</v>
      </c>
      <c r="Q7848" s="32">
        <f t="shared" si="1749"/>
        <v>0</v>
      </c>
      <c r="R7848" s="32">
        <f t="shared" si="1752"/>
        <v>5400</v>
      </c>
      <c r="S7848" s="32">
        <f t="shared" si="1753"/>
        <v>0</v>
      </c>
      <c r="T7848" s="32">
        <f t="shared" si="1754"/>
        <v>21600</v>
      </c>
      <c r="U7848" s="32">
        <f t="shared" si="1755"/>
        <v>0</v>
      </c>
      <c r="V7848" s="32">
        <f t="shared" si="1750"/>
        <v>524.25</v>
      </c>
      <c r="W7848" s="32">
        <f t="shared" si="1756"/>
        <v>524.25</v>
      </c>
      <c r="X7848" s="32">
        <f t="shared" si="1757"/>
        <v>524.25</v>
      </c>
    </row>
    <row r="7849" spans="1:24" x14ac:dyDescent="0.25">
      <c r="A7849" s="2"/>
      <c r="B7849" s="2" t="s">
        <v>12</v>
      </c>
      <c r="C7849" s="2">
        <f t="shared" si="1758"/>
        <v>327</v>
      </c>
      <c r="D7849" s="2">
        <f t="shared" si="1759"/>
        <v>21</v>
      </c>
      <c r="E7849" s="2">
        <f t="shared" si="1751"/>
        <v>7845</v>
      </c>
      <c r="F7849" s="11">
        <v>526.5</v>
      </c>
      <c r="G7849" s="9">
        <v>0</v>
      </c>
      <c r="H7849" s="9">
        <v>0</v>
      </c>
      <c r="I7849" s="9">
        <v>0</v>
      </c>
      <c r="J7849" s="9">
        <v>0.28094915822066402</v>
      </c>
      <c r="K7849" s="9">
        <v>0.28094915822066402</v>
      </c>
      <c r="L7849" s="9">
        <v>0.432</v>
      </c>
      <c r="N7849" s="32">
        <f>IF('System Design'!$F$8=1,'Hourly Demand and Generation'!G7849*'System Design'!$F$21,IF('System Design'!$F$8=2,'Hourly Demand and Generation'!H7849*'System Design'!$F$21,IF('System Design'!$F$8=3,'Hourly Demand and Generation'!I7849*'System Design'!$F$21)))</f>
        <v>0</v>
      </c>
      <c r="O7849" s="32">
        <f>IF('System Design'!$F$8=1,'Hourly Demand and Generation'!J7849*'System Design'!$F$22,IF('System Design'!$F$8=2,'Hourly Demand and Generation'!K7849*'System Design'!$F$22,IF('System Design'!$F$8=3,'Hourly Demand and Generation'!L7849*'System Design'!$F$22)))</f>
        <v>1080</v>
      </c>
      <c r="Q7849" s="32">
        <f t="shared" si="1749"/>
        <v>0</v>
      </c>
      <c r="R7849" s="32">
        <f t="shared" si="1752"/>
        <v>5400</v>
      </c>
      <c r="S7849" s="32">
        <f t="shared" si="1753"/>
        <v>0</v>
      </c>
      <c r="T7849" s="32">
        <f t="shared" si="1754"/>
        <v>21600</v>
      </c>
      <c r="U7849" s="32">
        <f t="shared" si="1755"/>
        <v>0</v>
      </c>
      <c r="V7849" s="32">
        <f t="shared" si="1750"/>
        <v>553.5</v>
      </c>
      <c r="W7849" s="32">
        <f t="shared" si="1756"/>
        <v>553.5</v>
      </c>
      <c r="X7849" s="32">
        <f t="shared" si="1757"/>
        <v>553.5</v>
      </c>
    </row>
    <row r="7850" spans="1:24" x14ac:dyDescent="0.25">
      <c r="A7850" s="2"/>
      <c r="B7850" s="2" t="s">
        <v>12</v>
      </c>
      <c r="C7850" s="2">
        <f t="shared" si="1758"/>
        <v>327</v>
      </c>
      <c r="D7850" s="2">
        <f t="shared" si="1759"/>
        <v>22</v>
      </c>
      <c r="E7850" s="2">
        <f t="shared" si="1751"/>
        <v>7846</v>
      </c>
      <c r="F7850" s="11">
        <v>497.25</v>
      </c>
      <c r="G7850" s="9">
        <v>0</v>
      </c>
      <c r="H7850" s="9">
        <v>0</v>
      </c>
      <c r="I7850" s="9">
        <v>0</v>
      </c>
      <c r="J7850" s="9">
        <v>0.29655744478847801</v>
      </c>
      <c r="K7850" s="9">
        <v>0.29655744478847801</v>
      </c>
      <c r="L7850" s="9">
        <v>0.45600000000000002</v>
      </c>
      <c r="N7850" s="32">
        <f>IF('System Design'!$F$8=1,'Hourly Demand and Generation'!G7850*'System Design'!$F$21,IF('System Design'!$F$8=2,'Hourly Demand and Generation'!H7850*'System Design'!$F$21,IF('System Design'!$F$8=3,'Hourly Demand and Generation'!I7850*'System Design'!$F$21)))</f>
        <v>0</v>
      </c>
      <c r="O7850" s="32">
        <f>IF('System Design'!$F$8=1,'Hourly Demand and Generation'!J7850*'System Design'!$F$22,IF('System Design'!$F$8=2,'Hourly Demand and Generation'!K7850*'System Design'!$F$22,IF('System Design'!$F$8=3,'Hourly Demand and Generation'!L7850*'System Design'!$F$22)))</f>
        <v>1140</v>
      </c>
      <c r="Q7850" s="32">
        <f t="shared" si="1749"/>
        <v>0</v>
      </c>
      <c r="R7850" s="32">
        <f t="shared" si="1752"/>
        <v>5400</v>
      </c>
      <c r="S7850" s="32">
        <f t="shared" si="1753"/>
        <v>0</v>
      </c>
      <c r="T7850" s="32">
        <f t="shared" si="1754"/>
        <v>21600</v>
      </c>
      <c r="U7850" s="32">
        <f t="shared" si="1755"/>
        <v>0</v>
      </c>
      <c r="V7850" s="32">
        <f t="shared" si="1750"/>
        <v>642.75</v>
      </c>
      <c r="W7850" s="32">
        <f t="shared" si="1756"/>
        <v>642.75</v>
      </c>
      <c r="X7850" s="32">
        <f t="shared" si="1757"/>
        <v>642.75</v>
      </c>
    </row>
    <row r="7851" spans="1:24" x14ac:dyDescent="0.25">
      <c r="A7851" s="2"/>
      <c r="B7851" s="2" t="s">
        <v>12</v>
      </c>
      <c r="C7851" s="2">
        <f t="shared" si="1758"/>
        <v>327</v>
      </c>
      <c r="D7851" s="2">
        <f t="shared" si="1759"/>
        <v>23</v>
      </c>
      <c r="E7851" s="2">
        <f t="shared" si="1751"/>
        <v>7847</v>
      </c>
      <c r="F7851" s="11">
        <v>468</v>
      </c>
      <c r="G7851" s="9">
        <v>0</v>
      </c>
      <c r="H7851" s="9">
        <v>0</v>
      </c>
      <c r="I7851" s="9">
        <v>0</v>
      </c>
      <c r="J7851" s="9">
        <v>0.24973258508503399</v>
      </c>
      <c r="K7851" s="9">
        <v>0.24973258508503399</v>
      </c>
      <c r="L7851" s="9">
        <v>0.38400000000000001</v>
      </c>
      <c r="N7851" s="32">
        <f>IF('System Design'!$F$8=1,'Hourly Demand and Generation'!G7851*'System Design'!$F$21,IF('System Design'!$F$8=2,'Hourly Demand and Generation'!H7851*'System Design'!$F$21,IF('System Design'!$F$8=3,'Hourly Demand and Generation'!I7851*'System Design'!$F$21)))</f>
        <v>0</v>
      </c>
      <c r="O7851" s="32">
        <f>IF('System Design'!$F$8=1,'Hourly Demand and Generation'!J7851*'System Design'!$F$22,IF('System Design'!$F$8=2,'Hourly Demand and Generation'!K7851*'System Design'!$F$22,IF('System Design'!$F$8=3,'Hourly Demand and Generation'!L7851*'System Design'!$F$22)))</f>
        <v>960</v>
      </c>
      <c r="Q7851" s="32">
        <f t="shared" si="1749"/>
        <v>0</v>
      </c>
      <c r="R7851" s="32">
        <f t="shared" si="1752"/>
        <v>5400</v>
      </c>
      <c r="S7851" s="32">
        <f t="shared" si="1753"/>
        <v>0</v>
      </c>
      <c r="T7851" s="32">
        <f t="shared" si="1754"/>
        <v>21600</v>
      </c>
      <c r="U7851" s="32">
        <f t="shared" si="1755"/>
        <v>0</v>
      </c>
      <c r="V7851" s="32">
        <f t="shared" si="1750"/>
        <v>492</v>
      </c>
      <c r="W7851" s="32">
        <f t="shared" si="1756"/>
        <v>492</v>
      </c>
      <c r="X7851" s="32">
        <f t="shared" si="1757"/>
        <v>492</v>
      </c>
    </row>
    <row r="7852" spans="1:24" x14ac:dyDescent="0.25">
      <c r="A7852" s="2"/>
      <c r="B7852" s="2" t="s">
        <v>12</v>
      </c>
      <c r="C7852" s="2">
        <f t="shared" si="1758"/>
        <v>327</v>
      </c>
      <c r="D7852" s="2">
        <f t="shared" si="1759"/>
        <v>24</v>
      </c>
      <c r="E7852" s="2">
        <f t="shared" si="1751"/>
        <v>7848</v>
      </c>
      <c r="F7852" s="11">
        <v>409.5</v>
      </c>
      <c r="G7852" s="9">
        <v>0</v>
      </c>
      <c r="H7852" s="9">
        <v>0</v>
      </c>
      <c r="I7852" s="9">
        <v>0</v>
      </c>
      <c r="J7852" s="9">
        <v>0.24973258508503399</v>
      </c>
      <c r="K7852" s="9">
        <v>0.24973258508503399</v>
      </c>
      <c r="L7852" s="9">
        <v>0.38400000000000001</v>
      </c>
      <c r="N7852" s="32">
        <f>IF('System Design'!$F$8=1,'Hourly Demand and Generation'!G7852*'System Design'!$F$21,IF('System Design'!$F$8=2,'Hourly Demand and Generation'!H7852*'System Design'!$F$21,IF('System Design'!$F$8=3,'Hourly Demand and Generation'!I7852*'System Design'!$F$21)))</f>
        <v>0</v>
      </c>
      <c r="O7852" s="32">
        <f>IF('System Design'!$F$8=1,'Hourly Demand and Generation'!J7852*'System Design'!$F$22,IF('System Design'!$F$8=2,'Hourly Demand and Generation'!K7852*'System Design'!$F$22,IF('System Design'!$F$8=3,'Hourly Demand and Generation'!L7852*'System Design'!$F$22)))</f>
        <v>960</v>
      </c>
      <c r="Q7852" s="32">
        <f t="shared" si="1749"/>
        <v>0</v>
      </c>
      <c r="R7852" s="32">
        <f t="shared" si="1752"/>
        <v>5400</v>
      </c>
      <c r="S7852" s="32">
        <f t="shared" si="1753"/>
        <v>0</v>
      </c>
      <c r="T7852" s="32">
        <f t="shared" si="1754"/>
        <v>21600</v>
      </c>
      <c r="U7852" s="32">
        <f t="shared" si="1755"/>
        <v>0</v>
      </c>
      <c r="V7852" s="32">
        <f t="shared" si="1750"/>
        <v>550.5</v>
      </c>
      <c r="W7852" s="32">
        <f t="shared" si="1756"/>
        <v>550.5</v>
      </c>
      <c r="X7852" s="32">
        <f t="shared" si="1757"/>
        <v>550.5</v>
      </c>
    </row>
    <row r="7853" spans="1:24" x14ac:dyDescent="0.25">
      <c r="A7853" s="2"/>
      <c r="B7853" s="2" t="s">
        <v>12</v>
      </c>
      <c r="C7853" s="2">
        <f>C7852+1</f>
        <v>328</v>
      </c>
      <c r="D7853" s="2">
        <v>1</v>
      </c>
      <c r="E7853" s="2">
        <f t="shared" si="1751"/>
        <v>7849</v>
      </c>
      <c r="F7853" s="11">
        <v>351</v>
      </c>
      <c r="G7853" s="9">
        <v>0</v>
      </c>
      <c r="H7853" s="9">
        <v>0</v>
      </c>
      <c r="I7853" s="9">
        <v>0</v>
      </c>
      <c r="J7853" s="9">
        <v>0.31166498373954699</v>
      </c>
      <c r="K7853" s="9">
        <v>0.31166498373954699</v>
      </c>
      <c r="L7853" s="9">
        <v>0.48</v>
      </c>
      <c r="N7853" s="32">
        <f>IF('System Design'!$F$8=1,'Hourly Demand and Generation'!G7853*'System Design'!$F$21,IF('System Design'!$F$8=2,'Hourly Demand and Generation'!H7853*'System Design'!$F$21,IF('System Design'!$F$8=3,'Hourly Demand and Generation'!I7853*'System Design'!$F$21)))</f>
        <v>0</v>
      </c>
      <c r="O7853" s="32">
        <f>IF('System Design'!$F$8=1,'Hourly Demand and Generation'!J7853*'System Design'!$F$22,IF('System Design'!$F$8=2,'Hourly Demand and Generation'!K7853*'System Design'!$F$22,IF('System Design'!$F$8=3,'Hourly Demand and Generation'!L7853*'System Design'!$F$22)))</f>
        <v>1200</v>
      </c>
      <c r="Q7853" s="32">
        <f t="shared" si="1749"/>
        <v>0</v>
      </c>
      <c r="R7853" s="32">
        <f t="shared" si="1752"/>
        <v>5400</v>
      </c>
      <c r="S7853" s="32">
        <f t="shared" si="1753"/>
        <v>0</v>
      </c>
      <c r="T7853" s="32">
        <f t="shared" si="1754"/>
        <v>21600</v>
      </c>
      <c r="U7853" s="32">
        <f t="shared" si="1755"/>
        <v>0</v>
      </c>
      <c r="V7853" s="32">
        <f t="shared" si="1750"/>
        <v>849</v>
      </c>
      <c r="W7853" s="32">
        <f t="shared" si="1756"/>
        <v>849</v>
      </c>
      <c r="X7853" s="32">
        <f t="shared" si="1757"/>
        <v>849</v>
      </c>
    </row>
    <row r="7854" spans="1:24" x14ac:dyDescent="0.25">
      <c r="A7854" s="2"/>
      <c r="B7854" s="2" t="s">
        <v>12</v>
      </c>
      <c r="C7854" s="2">
        <f>C7853</f>
        <v>328</v>
      </c>
      <c r="D7854" s="2">
        <f>D7853+1</f>
        <v>2</v>
      </c>
      <c r="E7854" s="2">
        <f t="shared" si="1751"/>
        <v>7850</v>
      </c>
      <c r="F7854" s="11">
        <v>321.75</v>
      </c>
      <c r="G7854" s="9">
        <v>0</v>
      </c>
      <c r="H7854" s="9">
        <v>0</v>
      </c>
      <c r="I7854" s="9">
        <v>0</v>
      </c>
      <c r="J7854" s="9">
        <v>0.28049848536559202</v>
      </c>
      <c r="K7854" s="9">
        <v>0.28049848536559202</v>
      </c>
      <c r="L7854" s="9">
        <v>0.432</v>
      </c>
      <c r="N7854" s="32">
        <f>IF('System Design'!$F$8=1,'Hourly Demand and Generation'!G7854*'System Design'!$F$21,IF('System Design'!$F$8=2,'Hourly Demand and Generation'!H7854*'System Design'!$F$21,IF('System Design'!$F$8=3,'Hourly Demand and Generation'!I7854*'System Design'!$F$21)))</f>
        <v>0</v>
      </c>
      <c r="O7854" s="32">
        <f>IF('System Design'!$F$8=1,'Hourly Demand and Generation'!J7854*'System Design'!$F$22,IF('System Design'!$F$8=2,'Hourly Demand and Generation'!K7854*'System Design'!$F$22,IF('System Design'!$F$8=3,'Hourly Demand and Generation'!L7854*'System Design'!$F$22)))</f>
        <v>1080</v>
      </c>
      <c r="Q7854" s="32">
        <f t="shared" si="1749"/>
        <v>0</v>
      </c>
      <c r="R7854" s="32">
        <f t="shared" si="1752"/>
        <v>5400</v>
      </c>
      <c r="S7854" s="32">
        <f t="shared" si="1753"/>
        <v>0</v>
      </c>
      <c r="T7854" s="32">
        <f t="shared" si="1754"/>
        <v>21600</v>
      </c>
      <c r="U7854" s="32">
        <f t="shared" si="1755"/>
        <v>0</v>
      </c>
      <c r="V7854" s="32">
        <f t="shared" si="1750"/>
        <v>758.25</v>
      </c>
      <c r="W7854" s="32">
        <f t="shared" si="1756"/>
        <v>758.25</v>
      </c>
      <c r="X7854" s="32">
        <f t="shared" si="1757"/>
        <v>758.25</v>
      </c>
    </row>
    <row r="7855" spans="1:24" x14ac:dyDescent="0.25">
      <c r="A7855" s="2"/>
      <c r="B7855" s="2" t="s">
        <v>12</v>
      </c>
      <c r="C7855" s="2">
        <f t="shared" ref="C7855:C7876" si="1760">C7854</f>
        <v>328</v>
      </c>
      <c r="D7855" s="2">
        <f t="shared" ref="D7855:D7876" si="1761">D7854+1</f>
        <v>3</v>
      </c>
      <c r="E7855" s="2">
        <f t="shared" si="1751"/>
        <v>7851</v>
      </c>
      <c r="F7855" s="11">
        <v>292.5</v>
      </c>
      <c r="G7855" s="9">
        <v>0</v>
      </c>
      <c r="H7855" s="9">
        <v>0</v>
      </c>
      <c r="I7855" s="9">
        <v>0</v>
      </c>
      <c r="J7855" s="9">
        <v>0.28049848536559202</v>
      </c>
      <c r="K7855" s="9">
        <v>0.28049848536559202</v>
      </c>
      <c r="L7855" s="9">
        <v>0.432</v>
      </c>
      <c r="N7855" s="32">
        <f>IF('System Design'!$F$8=1,'Hourly Demand and Generation'!G7855*'System Design'!$F$21,IF('System Design'!$F$8=2,'Hourly Demand and Generation'!H7855*'System Design'!$F$21,IF('System Design'!$F$8=3,'Hourly Demand and Generation'!I7855*'System Design'!$F$21)))</f>
        <v>0</v>
      </c>
      <c r="O7855" s="32">
        <f>IF('System Design'!$F$8=1,'Hourly Demand and Generation'!J7855*'System Design'!$F$22,IF('System Design'!$F$8=2,'Hourly Demand and Generation'!K7855*'System Design'!$F$22,IF('System Design'!$F$8=3,'Hourly Demand and Generation'!L7855*'System Design'!$F$22)))</f>
        <v>1080</v>
      </c>
      <c r="Q7855" s="32">
        <f t="shared" si="1749"/>
        <v>0</v>
      </c>
      <c r="R7855" s="32">
        <f t="shared" si="1752"/>
        <v>5400</v>
      </c>
      <c r="S7855" s="32">
        <f t="shared" si="1753"/>
        <v>0</v>
      </c>
      <c r="T7855" s="32">
        <f t="shared" si="1754"/>
        <v>21600</v>
      </c>
      <c r="U7855" s="32">
        <f t="shared" si="1755"/>
        <v>0</v>
      </c>
      <c r="V7855" s="32">
        <f t="shared" si="1750"/>
        <v>787.5</v>
      </c>
      <c r="W7855" s="32">
        <f t="shared" si="1756"/>
        <v>787.5</v>
      </c>
      <c r="X7855" s="32">
        <f t="shared" si="1757"/>
        <v>787.5</v>
      </c>
    </row>
    <row r="7856" spans="1:24" x14ac:dyDescent="0.25">
      <c r="A7856" s="2"/>
      <c r="B7856" s="2" t="s">
        <v>12</v>
      </c>
      <c r="C7856" s="2">
        <f t="shared" si="1760"/>
        <v>328</v>
      </c>
      <c r="D7856" s="2">
        <f t="shared" si="1761"/>
        <v>4</v>
      </c>
      <c r="E7856" s="2">
        <f t="shared" si="1751"/>
        <v>7852</v>
      </c>
      <c r="F7856" s="11">
        <v>351</v>
      </c>
      <c r="G7856" s="9">
        <v>0</v>
      </c>
      <c r="H7856" s="9">
        <v>0</v>
      </c>
      <c r="I7856" s="9">
        <v>0</v>
      </c>
      <c r="J7856" s="9">
        <v>0.31166498373954699</v>
      </c>
      <c r="K7856" s="9">
        <v>0.31166498373954699</v>
      </c>
      <c r="L7856" s="9">
        <v>0.48</v>
      </c>
      <c r="N7856" s="32">
        <f>IF('System Design'!$F$8=1,'Hourly Demand and Generation'!G7856*'System Design'!$F$21,IF('System Design'!$F$8=2,'Hourly Demand and Generation'!H7856*'System Design'!$F$21,IF('System Design'!$F$8=3,'Hourly Demand and Generation'!I7856*'System Design'!$F$21)))</f>
        <v>0</v>
      </c>
      <c r="O7856" s="32">
        <f>IF('System Design'!$F$8=1,'Hourly Demand and Generation'!J7856*'System Design'!$F$22,IF('System Design'!$F$8=2,'Hourly Demand and Generation'!K7856*'System Design'!$F$22,IF('System Design'!$F$8=3,'Hourly Demand and Generation'!L7856*'System Design'!$F$22)))</f>
        <v>1200</v>
      </c>
      <c r="Q7856" s="32">
        <f t="shared" si="1749"/>
        <v>0</v>
      </c>
      <c r="R7856" s="32">
        <f t="shared" si="1752"/>
        <v>5400</v>
      </c>
      <c r="S7856" s="32">
        <f t="shared" si="1753"/>
        <v>0</v>
      </c>
      <c r="T7856" s="32">
        <f t="shared" si="1754"/>
        <v>21600</v>
      </c>
      <c r="U7856" s="32">
        <f t="shared" si="1755"/>
        <v>0</v>
      </c>
      <c r="V7856" s="32">
        <f t="shared" si="1750"/>
        <v>849</v>
      </c>
      <c r="W7856" s="32">
        <f t="shared" si="1756"/>
        <v>849</v>
      </c>
      <c r="X7856" s="32">
        <f t="shared" si="1757"/>
        <v>849</v>
      </c>
    </row>
    <row r="7857" spans="1:24" x14ac:dyDescent="0.25">
      <c r="A7857" s="2"/>
      <c r="B7857" s="2" t="s">
        <v>12</v>
      </c>
      <c r="C7857" s="2">
        <f t="shared" si="1760"/>
        <v>328</v>
      </c>
      <c r="D7857" s="2">
        <f t="shared" si="1761"/>
        <v>5</v>
      </c>
      <c r="E7857" s="2">
        <f t="shared" si="1751"/>
        <v>7853</v>
      </c>
      <c r="F7857" s="11">
        <v>380.25</v>
      </c>
      <c r="G7857" s="9">
        <v>0</v>
      </c>
      <c r="H7857" s="9">
        <v>0.02</v>
      </c>
      <c r="I7857" s="9">
        <v>0.04</v>
      </c>
      <c r="J7857" s="9">
        <v>0.249331986991638</v>
      </c>
      <c r="K7857" s="9">
        <v>0.249331986991638</v>
      </c>
      <c r="L7857" s="9">
        <v>0.38400000000000001</v>
      </c>
      <c r="N7857" s="32">
        <f>IF('System Design'!$F$8=1,'Hourly Demand and Generation'!G7857*'System Design'!$F$21,IF('System Design'!$F$8=2,'Hourly Demand and Generation'!H7857*'System Design'!$F$21,IF('System Design'!$F$8=3,'Hourly Demand and Generation'!I7857*'System Design'!$F$21)))</f>
        <v>20</v>
      </c>
      <c r="O7857" s="32">
        <f>IF('System Design'!$F$8=1,'Hourly Demand and Generation'!J7857*'System Design'!$F$22,IF('System Design'!$F$8=2,'Hourly Demand and Generation'!K7857*'System Design'!$F$22,IF('System Design'!$F$8=3,'Hourly Demand and Generation'!L7857*'System Design'!$F$22)))</f>
        <v>960</v>
      </c>
      <c r="Q7857" s="32">
        <f t="shared" si="1749"/>
        <v>0</v>
      </c>
      <c r="R7857" s="32">
        <f t="shared" si="1752"/>
        <v>5400</v>
      </c>
      <c r="S7857" s="32">
        <f t="shared" si="1753"/>
        <v>0</v>
      </c>
      <c r="T7857" s="32">
        <f t="shared" si="1754"/>
        <v>21600</v>
      </c>
      <c r="U7857" s="32">
        <f t="shared" si="1755"/>
        <v>0</v>
      </c>
      <c r="V7857" s="32">
        <f t="shared" si="1750"/>
        <v>599.75</v>
      </c>
      <c r="W7857" s="32">
        <f t="shared" si="1756"/>
        <v>599.75</v>
      </c>
      <c r="X7857" s="32">
        <f t="shared" si="1757"/>
        <v>599.75</v>
      </c>
    </row>
    <row r="7858" spans="1:24" x14ac:dyDescent="0.25">
      <c r="A7858" s="2"/>
      <c r="B7858" s="2" t="s">
        <v>12</v>
      </c>
      <c r="C7858" s="2">
        <f t="shared" si="1760"/>
        <v>328</v>
      </c>
      <c r="D7858" s="2">
        <f t="shared" si="1761"/>
        <v>6</v>
      </c>
      <c r="E7858" s="2">
        <f t="shared" si="1751"/>
        <v>7854</v>
      </c>
      <c r="F7858" s="11">
        <v>409.5</v>
      </c>
      <c r="G7858" s="9">
        <v>0.04</v>
      </c>
      <c r="H7858" s="9">
        <v>6.25E-2</v>
      </c>
      <c r="I7858" s="9">
        <v>8.5000000000000006E-2</v>
      </c>
      <c r="J7858" s="9">
        <v>0.249331986991638</v>
      </c>
      <c r="K7858" s="9">
        <v>0.249331986991638</v>
      </c>
      <c r="L7858" s="9">
        <v>0.38400000000000001</v>
      </c>
      <c r="N7858" s="32">
        <f>IF('System Design'!$F$8=1,'Hourly Demand and Generation'!G7858*'System Design'!$F$21,IF('System Design'!$F$8=2,'Hourly Demand and Generation'!H7858*'System Design'!$F$21,IF('System Design'!$F$8=3,'Hourly Demand and Generation'!I7858*'System Design'!$F$21)))</f>
        <v>42.5</v>
      </c>
      <c r="O7858" s="32">
        <f>IF('System Design'!$F$8=1,'Hourly Demand and Generation'!J7858*'System Design'!$F$22,IF('System Design'!$F$8=2,'Hourly Demand and Generation'!K7858*'System Design'!$F$22,IF('System Design'!$F$8=3,'Hourly Demand and Generation'!L7858*'System Design'!$F$22)))</f>
        <v>960</v>
      </c>
      <c r="Q7858" s="32">
        <f t="shared" si="1749"/>
        <v>0</v>
      </c>
      <c r="R7858" s="32">
        <f t="shared" si="1752"/>
        <v>5400</v>
      </c>
      <c r="S7858" s="32">
        <f t="shared" si="1753"/>
        <v>0</v>
      </c>
      <c r="T7858" s="32">
        <f t="shared" si="1754"/>
        <v>21600</v>
      </c>
      <c r="U7858" s="32">
        <f t="shared" si="1755"/>
        <v>0</v>
      </c>
      <c r="V7858" s="32">
        <f t="shared" si="1750"/>
        <v>593</v>
      </c>
      <c r="W7858" s="32">
        <f t="shared" si="1756"/>
        <v>593</v>
      </c>
      <c r="X7858" s="32">
        <f t="shared" si="1757"/>
        <v>593</v>
      </c>
    </row>
    <row r="7859" spans="1:24" x14ac:dyDescent="0.25">
      <c r="A7859" s="2"/>
      <c r="B7859" s="2" t="s">
        <v>12</v>
      </c>
      <c r="C7859" s="2">
        <f t="shared" si="1760"/>
        <v>328</v>
      </c>
      <c r="D7859" s="2">
        <f t="shared" si="1761"/>
        <v>7</v>
      </c>
      <c r="E7859" s="2">
        <f t="shared" si="1751"/>
        <v>7855</v>
      </c>
      <c r="F7859" s="11">
        <v>438.75</v>
      </c>
      <c r="G7859" s="9">
        <v>8.5000000000000006E-2</v>
      </c>
      <c r="H7859" s="9">
        <v>0.105</v>
      </c>
      <c r="I7859" s="9">
        <v>0.125</v>
      </c>
      <c r="J7859" s="9">
        <v>0.28049848536559202</v>
      </c>
      <c r="K7859" s="9">
        <v>0.28049848536559202</v>
      </c>
      <c r="L7859" s="9">
        <v>0.432</v>
      </c>
      <c r="N7859" s="32">
        <f>IF('System Design'!$F$8=1,'Hourly Demand and Generation'!G7859*'System Design'!$F$21,IF('System Design'!$F$8=2,'Hourly Demand and Generation'!H7859*'System Design'!$F$21,IF('System Design'!$F$8=3,'Hourly Demand and Generation'!I7859*'System Design'!$F$21)))</f>
        <v>62.5</v>
      </c>
      <c r="O7859" s="32">
        <f>IF('System Design'!$F$8=1,'Hourly Demand and Generation'!J7859*'System Design'!$F$22,IF('System Design'!$F$8=2,'Hourly Demand and Generation'!K7859*'System Design'!$F$22,IF('System Design'!$F$8=3,'Hourly Demand and Generation'!L7859*'System Design'!$F$22)))</f>
        <v>1080</v>
      </c>
      <c r="Q7859" s="32">
        <f t="shared" si="1749"/>
        <v>0</v>
      </c>
      <c r="R7859" s="32">
        <f t="shared" si="1752"/>
        <v>5400</v>
      </c>
      <c r="S7859" s="32">
        <f t="shared" si="1753"/>
        <v>0</v>
      </c>
      <c r="T7859" s="32">
        <f t="shared" si="1754"/>
        <v>21600</v>
      </c>
      <c r="U7859" s="32">
        <f t="shared" si="1755"/>
        <v>0</v>
      </c>
      <c r="V7859" s="32">
        <f t="shared" si="1750"/>
        <v>703.75</v>
      </c>
      <c r="W7859" s="32">
        <f t="shared" si="1756"/>
        <v>703.75</v>
      </c>
      <c r="X7859" s="32">
        <f t="shared" si="1757"/>
        <v>703.75</v>
      </c>
    </row>
    <row r="7860" spans="1:24" x14ac:dyDescent="0.25">
      <c r="A7860" s="2"/>
      <c r="B7860" s="2" t="s">
        <v>12</v>
      </c>
      <c r="C7860" s="2">
        <f t="shared" si="1760"/>
        <v>328</v>
      </c>
      <c r="D7860" s="2">
        <f t="shared" si="1761"/>
        <v>8</v>
      </c>
      <c r="E7860" s="2">
        <f t="shared" si="1751"/>
        <v>7856</v>
      </c>
      <c r="F7860" s="11">
        <v>468</v>
      </c>
      <c r="G7860" s="9">
        <v>0.16500000000000001</v>
      </c>
      <c r="H7860" s="9">
        <v>0.1875</v>
      </c>
      <c r="I7860" s="9">
        <v>0.21</v>
      </c>
      <c r="J7860" s="9">
        <v>0.28049848536559202</v>
      </c>
      <c r="K7860" s="9">
        <v>0.28049848536559202</v>
      </c>
      <c r="L7860" s="9">
        <v>0.432</v>
      </c>
      <c r="N7860" s="32">
        <f>IF('System Design'!$F$8=1,'Hourly Demand and Generation'!G7860*'System Design'!$F$21,IF('System Design'!$F$8=2,'Hourly Demand and Generation'!H7860*'System Design'!$F$21,IF('System Design'!$F$8=3,'Hourly Demand and Generation'!I7860*'System Design'!$F$21)))</f>
        <v>105</v>
      </c>
      <c r="O7860" s="32">
        <f>IF('System Design'!$F$8=1,'Hourly Demand and Generation'!J7860*'System Design'!$F$22,IF('System Design'!$F$8=2,'Hourly Demand and Generation'!K7860*'System Design'!$F$22,IF('System Design'!$F$8=3,'Hourly Demand and Generation'!L7860*'System Design'!$F$22)))</f>
        <v>1080</v>
      </c>
      <c r="Q7860" s="32">
        <f t="shared" si="1749"/>
        <v>0</v>
      </c>
      <c r="R7860" s="32">
        <f t="shared" si="1752"/>
        <v>5400</v>
      </c>
      <c r="S7860" s="32">
        <f t="shared" si="1753"/>
        <v>0</v>
      </c>
      <c r="T7860" s="32">
        <f t="shared" si="1754"/>
        <v>21600</v>
      </c>
      <c r="U7860" s="32">
        <f t="shared" si="1755"/>
        <v>0</v>
      </c>
      <c r="V7860" s="32">
        <f t="shared" si="1750"/>
        <v>717</v>
      </c>
      <c r="W7860" s="32">
        <f t="shared" si="1756"/>
        <v>717</v>
      </c>
      <c r="X7860" s="32">
        <f t="shared" si="1757"/>
        <v>717</v>
      </c>
    </row>
    <row r="7861" spans="1:24" x14ac:dyDescent="0.25">
      <c r="A7861" s="2"/>
      <c r="B7861" s="2" t="s">
        <v>12</v>
      </c>
      <c r="C7861" s="2">
        <f t="shared" si="1760"/>
        <v>328</v>
      </c>
      <c r="D7861" s="2">
        <f t="shared" si="1761"/>
        <v>9</v>
      </c>
      <c r="E7861" s="2">
        <f t="shared" si="1751"/>
        <v>7857</v>
      </c>
      <c r="F7861" s="11">
        <v>468</v>
      </c>
      <c r="G7861" s="9">
        <v>0.25</v>
      </c>
      <c r="H7861" s="9">
        <v>0.27</v>
      </c>
      <c r="I7861" s="9">
        <v>0.28999999999999998</v>
      </c>
      <c r="J7861" s="9">
        <v>0.249331986991638</v>
      </c>
      <c r="K7861" s="9">
        <v>0.249331986991638</v>
      </c>
      <c r="L7861" s="9">
        <v>0.38400000000000001</v>
      </c>
      <c r="N7861" s="32">
        <f>IF('System Design'!$F$8=1,'Hourly Demand and Generation'!G7861*'System Design'!$F$21,IF('System Design'!$F$8=2,'Hourly Demand and Generation'!H7861*'System Design'!$F$21,IF('System Design'!$F$8=3,'Hourly Demand and Generation'!I7861*'System Design'!$F$21)))</f>
        <v>145</v>
      </c>
      <c r="O7861" s="32">
        <f>IF('System Design'!$F$8=1,'Hourly Demand and Generation'!J7861*'System Design'!$F$22,IF('System Design'!$F$8=2,'Hourly Demand and Generation'!K7861*'System Design'!$F$22,IF('System Design'!$F$8=3,'Hourly Demand and Generation'!L7861*'System Design'!$F$22)))</f>
        <v>960</v>
      </c>
      <c r="Q7861" s="32">
        <f t="shared" si="1749"/>
        <v>0</v>
      </c>
      <c r="R7861" s="32">
        <f t="shared" si="1752"/>
        <v>5400</v>
      </c>
      <c r="S7861" s="32">
        <f t="shared" si="1753"/>
        <v>0</v>
      </c>
      <c r="T7861" s="32">
        <f t="shared" si="1754"/>
        <v>21600</v>
      </c>
      <c r="U7861" s="32">
        <f t="shared" si="1755"/>
        <v>0</v>
      </c>
      <c r="V7861" s="32">
        <f t="shared" si="1750"/>
        <v>637</v>
      </c>
      <c r="W7861" s="32">
        <f t="shared" si="1756"/>
        <v>637</v>
      </c>
      <c r="X7861" s="32">
        <f t="shared" si="1757"/>
        <v>637</v>
      </c>
    </row>
    <row r="7862" spans="1:24" x14ac:dyDescent="0.25">
      <c r="A7862" s="2"/>
      <c r="B7862" s="2" t="s">
        <v>12</v>
      </c>
      <c r="C7862" s="2">
        <f t="shared" si="1760"/>
        <v>328</v>
      </c>
      <c r="D7862" s="2">
        <f t="shared" si="1761"/>
        <v>10</v>
      </c>
      <c r="E7862" s="2">
        <f t="shared" si="1751"/>
        <v>7858</v>
      </c>
      <c r="F7862" s="11">
        <v>456.3</v>
      </c>
      <c r="G7862" s="9">
        <v>0.33500000000000002</v>
      </c>
      <c r="H7862" s="9">
        <v>0.35499999999999998</v>
      </c>
      <c r="I7862" s="9">
        <v>0.375</v>
      </c>
      <c r="J7862" s="9">
        <v>0.28049848536559202</v>
      </c>
      <c r="K7862" s="9">
        <v>0.28049848536559202</v>
      </c>
      <c r="L7862" s="9">
        <v>0.432</v>
      </c>
      <c r="N7862" s="32">
        <f>IF('System Design'!$F$8=1,'Hourly Demand and Generation'!G7862*'System Design'!$F$21,IF('System Design'!$F$8=2,'Hourly Demand and Generation'!H7862*'System Design'!$F$21,IF('System Design'!$F$8=3,'Hourly Demand and Generation'!I7862*'System Design'!$F$21)))</f>
        <v>187.5</v>
      </c>
      <c r="O7862" s="32">
        <f>IF('System Design'!$F$8=1,'Hourly Demand and Generation'!J7862*'System Design'!$F$22,IF('System Design'!$F$8=2,'Hourly Demand and Generation'!K7862*'System Design'!$F$22,IF('System Design'!$F$8=3,'Hourly Demand and Generation'!L7862*'System Design'!$F$22)))</f>
        <v>1080</v>
      </c>
      <c r="Q7862" s="32">
        <f t="shared" si="1749"/>
        <v>0</v>
      </c>
      <c r="R7862" s="32">
        <f t="shared" si="1752"/>
        <v>5400</v>
      </c>
      <c r="S7862" s="32">
        <f t="shared" si="1753"/>
        <v>0</v>
      </c>
      <c r="T7862" s="32">
        <f t="shared" si="1754"/>
        <v>21600</v>
      </c>
      <c r="U7862" s="32">
        <f t="shared" si="1755"/>
        <v>0</v>
      </c>
      <c r="V7862" s="32">
        <f t="shared" si="1750"/>
        <v>811.2</v>
      </c>
      <c r="W7862" s="32">
        <f t="shared" si="1756"/>
        <v>811.2</v>
      </c>
      <c r="X7862" s="32">
        <f t="shared" si="1757"/>
        <v>811.2</v>
      </c>
    </row>
    <row r="7863" spans="1:24" x14ac:dyDescent="0.25">
      <c r="A7863" s="2"/>
      <c r="B7863" s="2" t="s">
        <v>12</v>
      </c>
      <c r="C7863" s="2">
        <f t="shared" si="1760"/>
        <v>328</v>
      </c>
      <c r="D7863" s="2">
        <f t="shared" si="1761"/>
        <v>11</v>
      </c>
      <c r="E7863" s="2">
        <f t="shared" si="1751"/>
        <v>7859</v>
      </c>
      <c r="F7863" s="11">
        <v>450.45</v>
      </c>
      <c r="G7863" s="9">
        <v>0.41499999999999998</v>
      </c>
      <c r="H7863" s="9">
        <v>0.4375</v>
      </c>
      <c r="I7863" s="9">
        <v>0.46</v>
      </c>
      <c r="J7863" s="9">
        <v>0.249331986991638</v>
      </c>
      <c r="K7863" s="9">
        <v>0.249331986991638</v>
      </c>
      <c r="L7863" s="9">
        <v>0.38400000000000001</v>
      </c>
      <c r="N7863" s="32">
        <f>IF('System Design'!$F$8=1,'Hourly Demand and Generation'!G7863*'System Design'!$F$21,IF('System Design'!$F$8=2,'Hourly Demand and Generation'!H7863*'System Design'!$F$21,IF('System Design'!$F$8=3,'Hourly Demand and Generation'!I7863*'System Design'!$F$21)))</f>
        <v>230</v>
      </c>
      <c r="O7863" s="32">
        <f>IF('System Design'!$F$8=1,'Hourly Demand and Generation'!J7863*'System Design'!$F$22,IF('System Design'!$F$8=2,'Hourly Demand and Generation'!K7863*'System Design'!$F$22,IF('System Design'!$F$8=3,'Hourly Demand and Generation'!L7863*'System Design'!$F$22)))</f>
        <v>960</v>
      </c>
      <c r="Q7863" s="32">
        <f t="shared" si="1749"/>
        <v>0</v>
      </c>
      <c r="R7863" s="32">
        <f t="shared" si="1752"/>
        <v>5400</v>
      </c>
      <c r="S7863" s="32">
        <f t="shared" si="1753"/>
        <v>0</v>
      </c>
      <c r="T7863" s="32">
        <f t="shared" si="1754"/>
        <v>21600</v>
      </c>
      <c r="U7863" s="32">
        <f t="shared" si="1755"/>
        <v>0</v>
      </c>
      <c r="V7863" s="32">
        <f t="shared" si="1750"/>
        <v>739.55</v>
      </c>
      <c r="W7863" s="32">
        <f t="shared" si="1756"/>
        <v>739.55</v>
      </c>
      <c r="X7863" s="32">
        <f t="shared" si="1757"/>
        <v>739.55</v>
      </c>
    </row>
    <row r="7864" spans="1:24" x14ac:dyDescent="0.25">
      <c r="A7864" s="2"/>
      <c r="B7864" s="2" t="s">
        <v>12</v>
      </c>
      <c r="C7864" s="2">
        <f t="shared" si="1760"/>
        <v>328</v>
      </c>
      <c r="D7864" s="2">
        <f t="shared" si="1761"/>
        <v>12</v>
      </c>
      <c r="E7864" s="2">
        <f t="shared" si="1751"/>
        <v>7860</v>
      </c>
      <c r="F7864" s="11">
        <v>450.45</v>
      </c>
      <c r="G7864" s="9">
        <v>0.5</v>
      </c>
      <c r="H7864" s="9">
        <v>0.5</v>
      </c>
      <c r="I7864" s="9">
        <v>0.5</v>
      </c>
      <c r="J7864" s="9">
        <v>0.23374873780465999</v>
      </c>
      <c r="K7864" s="9">
        <v>0.23374873780465999</v>
      </c>
      <c r="L7864" s="9">
        <v>0.36</v>
      </c>
      <c r="N7864" s="32">
        <f>IF('System Design'!$F$8=1,'Hourly Demand and Generation'!G7864*'System Design'!$F$21,IF('System Design'!$F$8=2,'Hourly Demand and Generation'!H7864*'System Design'!$F$21,IF('System Design'!$F$8=3,'Hourly Demand and Generation'!I7864*'System Design'!$F$21)))</f>
        <v>250</v>
      </c>
      <c r="O7864" s="32">
        <f>IF('System Design'!$F$8=1,'Hourly Demand and Generation'!J7864*'System Design'!$F$22,IF('System Design'!$F$8=2,'Hourly Demand and Generation'!K7864*'System Design'!$F$22,IF('System Design'!$F$8=3,'Hourly Demand and Generation'!L7864*'System Design'!$F$22)))</f>
        <v>900</v>
      </c>
      <c r="Q7864" s="32">
        <f t="shared" si="1749"/>
        <v>0</v>
      </c>
      <c r="R7864" s="32">
        <f t="shared" si="1752"/>
        <v>5400</v>
      </c>
      <c r="S7864" s="32">
        <f t="shared" si="1753"/>
        <v>0</v>
      </c>
      <c r="T7864" s="32">
        <f t="shared" si="1754"/>
        <v>21600</v>
      </c>
      <c r="U7864" s="32">
        <f t="shared" si="1755"/>
        <v>0</v>
      </c>
      <c r="V7864" s="32">
        <f t="shared" si="1750"/>
        <v>699.55</v>
      </c>
      <c r="W7864" s="32">
        <f t="shared" si="1756"/>
        <v>699.55</v>
      </c>
      <c r="X7864" s="32">
        <f t="shared" si="1757"/>
        <v>699.55</v>
      </c>
    </row>
    <row r="7865" spans="1:24" x14ac:dyDescent="0.25">
      <c r="A7865" s="2"/>
      <c r="B7865" s="2" t="s">
        <v>12</v>
      </c>
      <c r="C7865" s="2">
        <f t="shared" si="1760"/>
        <v>328</v>
      </c>
      <c r="D7865" s="2">
        <f t="shared" si="1761"/>
        <v>13</v>
      </c>
      <c r="E7865" s="2">
        <f t="shared" si="1751"/>
        <v>7861</v>
      </c>
      <c r="F7865" s="11">
        <v>468</v>
      </c>
      <c r="G7865" s="9">
        <v>0.41499999999999998</v>
      </c>
      <c r="H7865" s="9">
        <v>0.4375</v>
      </c>
      <c r="I7865" s="9">
        <v>0.46</v>
      </c>
      <c r="J7865" s="9">
        <v>0.249331986991638</v>
      </c>
      <c r="K7865" s="9">
        <v>0.249331986991638</v>
      </c>
      <c r="L7865" s="9">
        <v>0.38400000000000001</v>
      </c>
      <c r="N7865" s="32">
        <f>IF('System Design'!$F$8=1,'Hourly Demand and Generation'!G7865*'System Design'!$F$21,IF('System Design'!$F$8=2,'Hourly Demand and Generation'!H7865*'System Design'!$F$21,IF('System Design'!$F$8=3,'Hourly Demand and Generation'!I7865*'System Design'!$F$21)))</f>
        <v>230</v>
      </c>
      <c r="O7865" s="32">
        <f>IF('System Design'!$F$8=1,'Hourly Demand and Generation'!J7865*'System Design'!$F$22,IF('System Design'!$F$8=2,'Hourly Demand and Generation'!K7865*'System Design'!$F$22,IF('System Design'!$F$8=3,'Hourly Demand and Generation'!L7865*'System Design'!$F$22)))</f>
        <v>960</v>
      </c>
      <c r="Q7865" s="32">
        <f t="shared" si="1749"/>
        <v>0</v>
      </c>
      <c r="R7865" s="32">
        <f t="shared" si="1752"/>
        <v>5400</v>
      </c>
      <c r="S7865" s="32">
        <f t="shared" si="1753"/>
        <v>0</v>
      </c>
      <c r="T7865" s="32">
        <f t="shared" si="1754"/>
        <v>21600</v>
      </c>
      <c r="U7865" s="32">
        <f t="shared" si="1755"/>
        <v>0</v>
      </c>
      <c r="V7865" s="32">
        <f t="shared" si="1750"/>
        <v>722</v>
      </c>
      <c r="W7865" s="32">
        <f t="shared" si="1756"/>
        <v>722</v>
      </c>
      <c r="X7865" s="32">
        <f t="shared" si="1757"/>
        <v>722</v>
      </c>
    </row>
    <row r="7866" spans="1:24" x14ac:dyDescent="0.25">
      <c r="A7866" s="2"/>
      <c r="B7866" s="2" t="s">
        <v>12</v>
      </c>
      <c r="C7866" s="2">
        <f t="shared" si="1760"/>
        <v>328</v>
      </c>
      <c r="D7866" s="2">
        <f t="shared" si="1761"/>
        <v>14</v>
      </c>
      <c r="E7866" s="2">
        <f t="shared" si="1751"/>
        <v>7862</v>
      </c>
      <c r="F7866" s="11">
        <v>468</v>
      </c>
      <c r="G7866" s="9">
        <v>0.33500000000000002</v>
      </c>
      <c r="H7866" s="9">
        <v>0.35499999999999998</v>
      </c>
      <c r="I7866" s="9">
        <v>0.375</v>
      </c>
      <c r="J7866" s="9">
        <v>0.26491523617861501</v>
      </c>
      <c r="K7866" s="9">
        <v>0.26491523617861501</v>
      </c>
      <c r="L7866" s="9">
        <v>0.40799999999999997</v>
      </c>
      <c r="N7866" s="32">
        <f>IF('System Design'!$F$8=1,'Hourly Demand and Generation'!G7866*'System Design'!$F$21,IF('System Design'!$F$8=2,'Hourly Demand and Generation'!H7866*'System Design'!$F$21,IF('System Design'!$F$8=3,'Hourly Demand and Generation'!I7866*'System Design'!$F$21)))</f>
        <v>187.5</v>
      </c>
      <c r="O7866" s="32">
        <f>IF('System Design'!$F$8=1,'Hourly Demand and Generation'!J7866*'System Design'!$F$22,IF('System Design'!$F$8=2,'Hourly Demand and Generation'!K7866*'System Design'!$F$22,IF('System Design'!$F$8=3,'Hourly Demand and Generation'!L7866*'System Design'!$F$22)))</f>
        <v>1019.9999999999999</v>
      </c>
      <c r="Q7866" s="32">
        <f t="shared" si="1749"/>
        <v>0</v>
      </c>
      <c r="R7866" s="32">
        <f t="shared" si="1752"/>
        <v>5400</v>
      </c>
      <c r="S7866" s="32">
        <f t="shared" si="1753"/>
        <v>0</v>
      </c>
      <c r="T7866" s="32">
        <f t="shared" si="1754"/>
        <v>21600</v>
      </c>
      <c r="U7866" s="32">
        <f t="shared" si="1755"/>
        <v>0</v>
      </c>
      <c r="V7866" s="32">
        <f t="shared" si="1750"/>
        <v>739.5</v>
      </c>
      <c r="W7866" s="32">
        <f t="shared" si="1756"/>
        <v>739.5</v>
      </c>
      <c r="X7866" s="32">
        <f t="shared" si="1757"/>
        <v>739.5</v>
      </c>
    </row>
    <row r="7867" spans="1:24" x14ac:dyDescent="0.25">
      <c r="A7867" s="2"/>
      <c r="B7867" s="2" t="s">
        <v>12</v>
      </c>
      <c r="C7867" s="2">
        <f t="shared" si="1760"/>
        <v>328</v>
      </c>
      <c r="D7867" s="2">
        <f t="shared" si="1761"/>
        <v>15</v>
      </c>
      <c r="E7867" s="2">
        <f t="shared" si="1751"/>
        <v>7863</v>
      </c>
      <c r="F7867" s="11">
        <v>497.25</v>
      </c>
      <c r="G7867" s="9">
        <v>0.25</v>
      </c>
      <c r="H7867" s="9">
        <v>0.27</v>
      </c>
      <c r="I7867" s="9">
        <v>0.28999999999999998</v>
      </c>
      <c r="J7867" s="9">
        <v>0.28049848536559202</v>
      </c>
      <c r="K7867" s="9">
        <v>0.28049848536559202</v>
      </c>
      <c r="L7867" s="9">
        <v>0.432</v>
      </c>
      <c r="N7867" s="32">
        <f>IF('System Design'!$F$8=1,'Hourly Demand and Generation'!G7867*'System Design'!$F$21,IF('System Design'!$F$8=2,'Hourly Demand and Generation'!H7867*'System Design'!$F$21,IF('System Design'!$F$8=3,'Hourly Demand and Generation'!I7867*'System Design'!$F$21)))</f>
        <v>145</v>
      </c>
      <c r="O7867" s="32">
        <f>IF('System Design'!$F$8=1,'Hourly Demand and Generation'!J7867*'System Design'!$F$22,IF('System Design'!$F$8=2,'Hourly Demand and Generation'!K7867*'System Design'!$F$22,IF('System Design'!$F$8=3,'Hourly Demand and Generation'!L7867*'System Design'!$F$22)))</f>
        <v>1080</v>
      </c>
      <c r="Q7867" s="32">
        <f t="shared" si="1749"/>
        <v>0</v>
      </c>
      <c r="R7867" s="32">
        <f t="shared" si="1752"/>
        <v>5400</v>
      </c>
      <c r="S7867" s="32">
        <f t="shared" si="1753"/>
        <v>0</v>
      </c>
      <c r="T7867" s="32">
        <f t="shared" si="1754"/>
        <v>21600</v>
      </c>
      <c r="U7867" s="32">
        <f t="shared" si="1755"/>
        <v>0</v>
      </c>
      <c r="V7867" s="32">
        <f t="shared" si="1750"/>
        <v>727.75</v>
      </c>
      <c r="W7867" s="32">
        <f t="shared" si="1756"/>
        <v>727.75</v>
      </c>
      <c r="X7867" s="32">
        <f t="shared" si="1757"/>
        <v>727.75</v>
      </c>
    </row>
    <row r="7868" spans="1:24" x14ac:dyDescent="0.25">
      <c r="A7868" s="2"/>
      <c r="B7868" s="2" t="s">
        <v>12</v>
      </c>
      <c r="C7868" s="2">
        <f t="shared" si="1760"/>
        <v>328</v>
      </c>
      <c r="D7868" s="2">
        <f t="shared" si="1761"/>
        <v>16</v>
      </c>
      <c r="E7868" s="2">
        <f t="shared" si="1751"/>
        <v>7864</v>
      </c>
      <c r="F7868" s="11">
        <v>526.5</v>
      </c>
      <c r="G7868" s="9">
        <v>0.16500000000000001</v>
      </c>
      <c r="H7868" s="9">
        <v>0.1875</v>
      </c>
      <c r="I7868" s="9">
        <v>0.21</v>
      </c>
      <c r="J7868" s="9">
        <v>0.28049848536559202</v>
      </c>
      <c r="K7868" s="9">
        <v>0.28049848536559202</v>
      </c>
      <c r="L7868" s="9">
        <v>0.432</v>
      </c>
      <c r="N7868" s="32">
        <f>IF('System Design'!$F$8=1,'Hourly Demand and Generation'!G7868*'System Design'!$F$21,IF('System Design'!$F$8=2,'Hourly Demand and Generation'!H7868*'System Design'!$F$21,IF('System Design'!$F$8=3,'Hourly Demand and Generation'!I7868*'System Design'!$F$21)))</f>
        <v>105</v>
      </c>
      <c r="O7868" s="32">
        <f>IF('System Design'!$F$8=1,'Hourly Demand and Generation'!J7868*'System Design'!$F$22,IF('System Design'!$F$8=2,'Hourly Demand and Generation'!K7868*'System Design'!$F$22,IF('System Design'!$F$8=3,'Hourly Demand and Generation'!L7868*'System Design'!$F$22)))</f>
        <v>1080</v>
      </c>
      <c r="Q7868" s="32">
        <f t="shared" si="1749"/>
        <v>0</v>
      </c>
      <c r="R7868" s="32">
        <f t="shared" si="1752"/>
        <v>5400</v>
      </c>
      <c r="S7868" s="32">
        <f t="shared" si="1753"/>
        <v>0</v>
      </c>
      <c r="T7868" s="32">
        <f t="shared" si="1754"/>
        <v>21600</v>
      </c>
      <c r="U7868" s="32">
        <f t="shared" si="1755"/>
        <v>0</v>
      </c>
      <c r="V7868" s="32">
        <f t="shared" si="1750"/>
        <v>658.5</v>
      </c>
      <c r="W7868" s="32">
        <f t="shared" si="1756"/>
        <v>658.5</v>
      </c>
      <c r="X7868" s="32">
        <f t="shared" si="1757"/>
        <v>658.5</v>
      </c>
    </row>
    <row r="7869" spans="1:24" x14ac:dyDescent="0.25">
      <c r="A7869" s="2"/>
      <c r="B7869" s="2" t="s">
        <v>12</v>
      </c>
      <c r="C7869" s="2">
        <f t="shared" si="1760"/>
        <v>328</v>
      </c>
      <c r="D7869" s="2">
        <f t="shared" si="1761"/>
        <v>17</v>
      </c>
      <c r="E7869" s="2">
        <f t="shared" si="1751"/>
        <v>7865</v>
      </c>
      <c r="F7869" s="11">
        <v>555.75</v>
      </c>
      <c r="G7869" s="9">
        <v>8.5000000000000006E-2</v>
      </c>
      <c r="H7869" s="9">
        <v>0.105</v>
      </c>
      <c r="I7869" s="9">
        <v>0.125</v>
      </c>
      <c r="J7869" s="9">
        <v>0.31166498373954699</v>
      </c>
      <c r="K7869" s="9">
        <v>0.31166498373954699</v>
      </c>
      <c r="L7869" s="9">
        <v>0.48</v>
      </c>
      <c r="N7869" s="32">
        <f>IF('System Design'!$F$8=1,'Hourly Demand and Generation'!G7869*'System Design'!$F$21,IF('System Design'!$F$8=2,'Hourly Demand and Generation'!H7869*'System Design'!$F$21,IF('System Design'!$F$8=3,'Hourly Demand and Generation'!I7869*'System Design'!$F$21)))</f>
        <v>62.5</v>
      </c>
      <c r="O7869" s="32">
        <f>IF('System Design'!$F$8=1,'Hourly Demand and Generation'!J7869*'System Design'!$F$22,IF('System Design'!$F$8=2,'Hourly Demand and Generation'!K7869*'System Design'!$F$22,IF('System Design'!$F$8=3,'Hourly Demand and Generation'!L7869*'System Design'!$F$22)))</f>
        <v>1200</v>
      </c>
      <c r="Q7869" s="32">
        <f t="shared" si="1749"/>
        <v>0</v>
      </c>
      <c r="R7869" s="32">
        <f t="shared" si="1752"/>
        <v>5400</v>
      </c>
      <c r="S7869" s="32">
        <f t="shared" si="1753"/>
        <v>0</v>
      </c>
      <c r="T7869" s="32">
        <f t="shared" si="1754"/>
        <v>21600</v>
      </c>
      <c r="U7869" s="32">
        <f t="shared" si="1755"/>
        <v>0</v>
      </c>
      <c r="V7869" s="32">
        <f t="shared" si="1750"/>
        <v>706.75</v>
      </c>
      <c r="W7869" s="32">
        <f t="shared" si="1756"/>
        <v>706.75</v>
      </c>
      <c r="X7869" s="32">
        <f t="shared" si="1757"/>
        <v>706.75</v>
      </c>
    </row>
    <row r="7870" spans="1:24" x14ac:dyDescent="0.25">
      <c r="A7870" s="2"/>
      <c r="B7870" s="2" t="s">
        <v>12</v>
      </c>
      <c r="C7870" s="2">
        <f t="shared" si="1760"/>
        <v>328</v>
      </c>
      <c r="D7870" s="2">
        <f t="shared" si="1761"/>
        <v>18</v>
      </c>
      <c r="E7870" s="2">
        <f t="shared" si="1751"/>
        <v>7866</v>
      </c>
      <c r="F7870" s="11">
        <v>585</v>
      </c>
      <c r="G7870" s="9">
        <v>0.04</v>
      </c>
      <c r="H7870" s="9">
        <v>6.25E-2</v>
      </c>
      <c r="I7870" s="9">
        <v>8.5000000000000006E-2</v>
      </c>
      <c r="J7870" s="9">
        <v>0.29608173455256998</v>
      </c>
      <c r="K7870" s="9">
        <v>0.29608173455256998</v>
      </c>
      <c r="L7870" s="9">
        <v>0.45600000000000002</v>
      </c>
      <c r="N7870" s="32">
        <f>IF('System Design'!$F$8=1,'Hourly Demand and Generation'!G7870*'System Design'!$F$21,IF('System Design'!$F$8=2,'Hourly Demand and Generation'!H7870*'System Design'!$F$21,IF('System Design'!$F$8=3,'Hourly Demand and Generation'!I7870*'System Design'!$F$21)))</f>
        <v>42.5</v>
      </c>
      <c r="O7870" s="32">
        <f>IF('System Design'!$F$8=1,'Hourly Demand and Generation'!J7870*'System Design'!$F$22,IF('System Design'!$F$8=2,'Hourly Demand and Generation'!K7870*'System Design'!$F$22,IF('System Design'!$F$8=3,'Hourly Demand and Generation'!L7870*'System Design'!$F$22)))</f>
        <v>1140</v>
      </c>
      <c r="Q7870" s="32">
        <f t="shared" si="1749"/>
        <v>0</v>
      </c>
      <c r="R7870" s="32">
        <f t="shared" si="1752"/>
        <v>5400</v>
      </c>
      <c r="S7870" s="32">
        <f t="shared" si="1753"/>
        <v>0</v>
      </c>
      <c r="T7870" s="32">
        <f t="shared" si="1754"/>
        <v>21600</v>
      </c>
      <c r="U7870" s="32">
        <f t="shared" si="1755"/>
        <v>0</v>
      </c>
      <c r="V7870" s="32">
        <f t="shared" si="1750"/>
        <v>597.5</v>
      </c>
      <c r="W7870" s="32">
        <f t="shared" si="1756"/>
        <v>597.5</v>
      </c>
      <c r="X7870" s="32">
        <f t="shared" si="1757"/>
        <v>597.5</v>
      </c>
    </row>
    <row r="7871" spans="1:24" x14ac:dyDescent="0.25">
      <c r="A7871" s="2"/>
      <c r="B7871" s="2" t="s">
        <v>12</v>
      </c>
      <c r="C7871" s="2">
        <f t="shared" si="1760"/>
        <v>328</v>
      </c>
      <c r="D7871" s="2">
        <f t="shared" si="1761"/>
        <v>19</v>
      </c>
      <c r="E7871" s="2">
        <f t="shared" si="1751"/>
        <v>7867</v>
      </c>
      <c r="F7871" s="11">
        <v>567.45000000000005</v>
      </c>
      <c r="G7871" s="9">
        <v>0</v>
      </c>
      <c r="H7871" s="9">
        <v>0.02</v>
      </c>
      <c r="I7871" s="9">
        <v>0.04</v>
      </c>
      <c r="J7871" s="9">
        <v>0.28049848536559202</v>
      </c>
      <c r="K7871" s="9">
        <v>0.28049848536559202</v>
      </c>
      <c r="L7871" s="9">
        <v>0.432</v>
      </c>
      <c r="N7871" s="32">
        <f>IF('System Design'!$F$8=1,'Hourly Demand and Generation'!G7871*'System Design'!$F$21,IF('System Design'!$F$8=2,'Hourly Demand and Generation'!H7871*'System Design'!$F$21,IF('System Design'!$F$8=3,'Hourly Demand and Generation'!I7871*'System Design'!$F$21)))</f>
        <v>20</v>
      </c>
      <c r="O7871" s="32">
        <f>IF('System Design'!$F$8=1,'Hourly Demand and Generation'!J7871*'System Design'!$F$22,IF('System Design'!$F$8=2,'Hourly Demand and Generation'!K7871*'System Design'!$F$22,IF('System Design'!$F$8=3,'Hourly Demand and Generation'!L7871*'System Design'!$F$22)))</f>
        <v>1080</v>
      </c>
      <c r="Q7871" s="32">
        <f t="shared" si="1749"/>
        <v>0</v>
      </c>
      <c r="R7871" s="32">
        <f t="shared" si="1752"/>
        <v>5400</v>
      </c>
      <c r="S7871" s="32">
        <f t="shared" si="1753"/>
        <v>0</v>
      </c>
      <c r="T7871" s="32">
        <f t="shared" si="1754"/>
        <v>21600</v>
      </c>
      <c r="U7871" s="32">
        <f t="shared" si="1755"/>
        <v>0</v>
      </c>
      <c r="V7871" s="32">
        <f t="shared" si="1750"/>
        <v>532.54999999999995</v>
      </c>
      <c r="W7871" s="32">
        <f t="shared" si="1756"/>
        <v>532.54999999999995</v>
      </c>
      <c r="X7871" s="32">
        <f t="shared" si="1757"/>
        <v>532.54999999999995</v>
      </c>
    </row>
    <row r="7872" spans="1:24" x14ac:dyDescent="0.25">
      <c r="A7872" s="2"/>
      <c r="B7872" s="2" t="s">
        <v>12</v>
      </c>
      <c r="C7872" s="2">
        <f t="shared" si="1760"/>
        <v>328</v>
      </c>
      <c r="D7872" s="2">
        <f t="shared" si="1761"/>
        <v>20</v>
      </c>
      <c r="E7872" s="2">
        <f t="shared" si="1751"/>
        <v>7868</v>
      </c>
      <c r="F7872" s="11">
        <v>555.75</v>
      </c>
      <c r="G7872" s="9">
        <v>0</v>
      </c>
      <c r="H7872" s="9">
        <v>0</v>
      </c>
      <c r="I7872" s="9">
        <v>0</v>
      </c>
      <c r="J7872" s="9">
        <v>0.28049848536559202</v>
      </c>
      <c r="K7872" s="9">
        <v>0.28049848536559202</v>
      </c>
      <c r="L7872" s="9">
        <v>0.432</v>
      </c>
      <c r="N7872" s="32">
        <f>IF('System Design'!$F$8=1,'Hourly Demand and Generation'!G7872*'System Design'!$F$21,IF('System Design'!$F$8=2,'Hourly Demand and Generation'!H7872*'System Design'!$F$21,IF('System Design'!$F$8=3,'Hourly Demand and Generation'!I7872*'System Design'!$F$21)))</f>
        <v>0</v>
      </c>
      <c r="O7872" s="32">
        <f>IF('System Design'!$F$8=1,'Hourly Demand and Generation'!J7872*'System Design'!$F$22,IF('System Design'!$F$8=2,'Hourly Demand and Generation'!K7872*'System Design'!$F$22,IF('System Design'!$F$8=3,'Hourly Demand and Generation'!L7872*'System Design'!$F$22)))</f>
        <v>1080</v>
      </c>
      <c r="Q7872" s="32">
        <f t="shared" si="1749"/>
        <v>0</v>
      </c>
      <c r="R7872" s="32">
        <f t="shared" si="1752"/>
        <v>5400</v>
      </c>
      <c r="S7872" s="32">
        <f t="shared" si="1753"/>
        <v>0</v>
      </c>
      <c r="T7872" s="32">
        <f t="shared" si="1754"/>
        <v>21600</v>
      </c>
      <c r="U7872" s="32">
        <f t="shared" si="1755"/>
        <v>0</v>
      </c>
      <c r="V7872" s="32">
        <f t="shared" si="1750"/>
        <v>524.25</v>
      </c>
      <c r="W7872" s="32">
        <f t="shared" si="1756"/>
        <v>524.25</v>
      </c>
      <c r="X7872" s="32">
        <f t="shared" si="1757"/>
        <v>524.25</v>
      </c>
    </row>
    <row r="7873" spans="1:24" x14ac:dyDescent="0.25">
      <c r="A7873" s="2"/>
      <c r="B7873" s="2" t="s">
        <v>12</v>
      </c>
      <c r="C7873" s="2">
        <f t="shared" si="1760"/>
        <v>328</v>
      </c>
      <c r="D7873" s="2">
        <f t="shared" si="1761"/>
        <v>21</v>
      </c>
      <c r="E7873" s="2">
        <f t="shared" si="1751"/>
        <v>7869</v>
      </c>
      <c r="F7873" s="11">
        <v>526.5</v>
      </c>
      <c r="G7873" s="9">
        <v>0</v>
      </c>
      <c r="H7873" s="9">
        <v>0</v>
      </c>
      <c r="I7873" s="9">
        <v>0</v>
      </c>
      <c r="J7873" s="9">
        <v>0.28049848536559202</v>
      </c>
      <c r="K7873" s="9">
        <v>0.28049848536559202</v>
      </c>
      <c r="L7873" s="9">
        <v>0.432</v>
      </c>
      <c r="N7873" s="32">
        <f>IF('System Design'!$F$8=1,'Hourly Demand and Generation'!G7873*'System Design'!$F$21,IF('System Design'!$F$8=2,'Hourly Demand and Generation'!H7873*'System Design'!$F$21,IF('System Design'!$F$8=3,'Hourly Demand and Generation'!I7873*'System Design'!$F$21)))</f>
        <v>0</v>
      </c>
      <c r="O7873" s="32">
        <f>IF('System Design'!$F$8=1,'Hourly Demand and Generation'!J7873*'System Design'!$F$22,IF('System Design'!$F$8=2,'Hourly Demand and Generation'!K7873*'System Design'!$F$22,IF('System Design'!$F$8=3,'Hourly Demand and Generation'!L7873*'System Design'!$F$22)))</f>
        <v>1080</v>
      </c>
      <c r="Q7873" s="32">
        <f t="shared" si="1749"/>
        <v>0</v>
      </c>
      <c r="R7873" s="32">
        <f t="shared" si="1752"/>
        <v>5400</v>
      </c>
      <c r="S7873" s="32">
        <f t="shared" si="1753"/>
        <v>0</v>
      </c>
      <c r="T7873" s="32">
        <f t="shared" si="1754"/>
        <v>21600</v>
      </c>
      <c r="U7873" s="32">
        <f t="shared" si="1755"/>
        <v>0</v>
      </c>
      <c r="V7873" s="32">
        <f t="shared" si="1750"/>
        <v>553.5</v>
      </c>
      <c r="W7873" s="32">
        <f t="shared" si="1756"/>
        <v>553.5</v>
      </c>
      <c r="X7873" s="32">
        <f t="shared" si="1757"/>
        <v>553.5</v>
      </c>
    </row>
    <row r="7874" spans="1:24" x14ac:dyDescent="0.25">
      <c r="A7874" s="2"/>
      <c r="B7874" s="2" t="s">
        <v>12</v>
      </c>
      <c r="C7874" s="2">
        <f t="shared" si="1760"/>
        <v>328</v>
      </c>
      <c r="D7874" s="2">
        <f t="shared" si="1761"/>
        <v>22</v>
      </c>
      <c r="E7874" s="2">
        <f t="shared" si="1751"/>
        <v>7870</v>
      </c>
      <c r="F7874" s="11">
        <v>497.25</v>
      </c>
      <c r="G7874" s="9">
        <v>0</v>
      </c>
      <c r="H7874" s="9">
        <v>0</v>
      </c>
      <c r="I7874" s="9">
        <v>0</v>
      </c>
      <c r="J7874" s="9">
        <v>0.29608173455256998</v>
      </c>
      <c r="K7874" s="9">
        <v>0.29608173455256998</v>
      </c>
      <c r="L7874" s="9">
        <v>0.45600000000000002</v>
      </c>
      <c r="N7874" s="32">
        <f>IF('System Design'!$F$8=1,'Hourly Demand and Generation'!G7874*'System Design'!$F$21,IF('System Design'!$F$8=2,'Hourly Demand and Generation'!H7874*'System Design'!$F$21,IF('System Design'!$F$8=3,'Hourly Demand and Generation'!I7874*'System Design'!$F$21)))</f>
        <v>0</v>
      </c>
      <c r="O7874" s="32">
        <f>IF('System Design'!$F$8=1,'Hourly Demand and Generation'!J7874*'System Design'!$F$22,IF('System Design'!$F$8=2,'Hourly Demand and Generation'!K7874*'System Design'!$F$22,IF('System Design'!$F$8=3,'Hourly Demand and Generation'!L7874*'System Design'!$F$22)))</f>
        <v>1140</v>
      </c>
      <c r="Q7874" s="32">
        <f t="shared" si="1749"/>
        <v>0</v>
      </c>
      <c r="R7874" s="32">
        <f t="shared" si="1752"/>
        <v>5400</v>
      </c>
      <c r="S7874" s="32">
        <f t="shared" si="1753"/>
        <v>0</v>
      </c>
      <c r="T7874" s="32">
        <f t="shared" si="1754"/>
        <v>21600</v>
      </c>
      <c r="U7874" s="32">
        <f t="shared" si="1755"/>
        <v>0</v>
      </c>
      <c r="V7874" s="32">
        <f t="shared" si="1750"/>
        <v>642.75</v>
      </c>
      <c r="W7874" s="32">
        <f t="shared" si="1756"/>
        <v>642.75</v>
      </c>
      <c r="X7874" s="32">
        <f t="shared" si="1757"/>
        <v>642.75</v>
      </c>
    </row>
    <row r="7875" spans="1:24" x14ac:dyDescent="0.25">
      <c r="A7875" s="2"/>
      <c r="B7875" s="2" t="s">
        <v>12</v>
      </c>
      <c r="C7875" s="2">
        <f t="shared" si="1760"/>
        <v>328</v>
      </c>
      <c r="D7875" s="2">
        <f t="shared" si="1761"/>
        <v>23</v>
      </c>
      <c r="E7875" s="2">
        <f t="shared" si="1751"/>
        <v>7871</v>
      </c>
      <c r="F7875" s="11">
        <v>468</v>
      </c>
      <c r="G7875" s="9">
        <v>0</v>
      </c>
      <c r="H7875" s="9">
        <v>0</v>
      </c>
      <c r="I7875" s="9">
        <v>0</v>
      </c>
      <c r="J7875" s="9">
        <v>0.249331986991638</v>
      </c>
      <c r="K7875" s="9">
        <v>0.249331986991638</v>
      </c>
      <c r="L7875" s="9">
        <v>0.38400000000000001</v>
      </c>
      <c r="N7875" s="32">
        <f>IF('System Design'!$F$8=1,'Hourly Demand and Generation'!G7875*'System Design'!$F$21,IF('System Design'!$F$8=2,'Hourly Demand and Generation'!H7875*'System Design'!$F$21,IF('System Design'!$F$8=3,'Hourly Demand and Generation'!I7875*'System Design'!$F$21)))</f>
        <v>0</v>
      </c>
      <c r="O7875" s="32">
        <f>IF('System Design'!$F$8=1,'Hourly Demand and Generation'!J7875*'System Design'!$F$22,IF('System Design'!$F$8=2,'Hourly Demand and Generation'!K7875*'System Design'!$F$22,IF('System Design'!$F$8=3,'Hourly Demand and Generation'!L7875*'System Design'!$F$22)))</f>
        <v>960</v>
      </c>
      <c r="Q7875" s="32">
        <f t="shared" si="1749"/>
        <v>0</v>
      </c>
      <c r="R7875" s="32">
        <f t="shared" si="1752"/>
        <v>5400</v>
      </c>
      <c r="S7875" s="32">
        <f t="shared" si="1753"/>
        <v>0</v>
      </c>
      <c r="T7875" s="32">
        <f t="shared" si="1754"/>
        <v>21600</v>
      </c>
      <c r="U7875" s="32">
        <f t="shared" si="1755"/>
        <v>0</v>
      </c>
      <c r="V7875" s="32">
        <f t="shared" si="1750"/>
        <v>492</v>
      </c>
      <c r="W7875" s="32">
        <f t="shared" si="1756"/>
        <v>492</v>
      </c>
      <c r="X7875" s="32">
        <f t="shared" si="1757"/>
        <v>492</v>
      </c>
    </row>
    <row r="7876" spans="1:24" x14ac:dyDescent="0.25">
      <c r="A7876" s="2"/>
      <c r="B7876" s="2" t="s">
        <v>12</v>
      </c>
      <c r="C7876" s="2">
        <f t="shared" si="1760"/>
        <v>328</v>
      </c>
      <c r="D7876" s="2">
        <f t="shared" si="1761"/>
        <v>24</v>
      </c>
      <c r="E7876" s="2">
        <f t="shared" si="1751"/>
        <v>7872</v>
      </c>
      <c r="F7876" s="11">
        <v>409.5</v>
      </c>
      <c r="G7876" s="9">
        <v>0</v>
      </c>
      <c r="H7876" s="9">
        <v>0</v>
      </c>
      <c r="I7876" s="9">
        <v>0</v>
      </c>
      <c r="J7876" s="9">
        <v>0.249331986991638</v>
      </c>
      <c r="K7876" s="9">
        <v>0.249331986991638</v>
      </c>
      <c r="L7876" s="9">
        <v>0.38400000000000001</v>
      </c>
      <c r="N7876" s="32">
        <f>IF('System Design'!$F$8=1,'Hourly Demand and Generation'!G7876*'System Design'!$F$21,IF('System Design'!$F$8=2,'Hourly Demand and Generation'!H7876*'System Design'!$F$21,IF('System Design'!$F$8=3,'Hourly Demand and Generation'!I7876*'System Design'!$F$21)))</f>
        <v>0</v>
      </c>
      <c r="O7876" s="32">
        <f>IF('System Design'!$F$8=1,'Hourly Demand and Generation'!J7876*'System Design'!$F$22,IF('System Design'!$F$8=2,'Hourly Demand and Generation'!K7876*'System Design'!$F$22,IF('System Design'!$F$8=3,'Hourly Demand and Generation'!L7876*'System Design'!$F$22)))</f>
        <v>960</v>
      </c>
      <c r="Q7876" s="32">
        <f t="shared" si="1749"/>
        <v>0</v>
      </c>
      <c r="R7876" s="32">
        <f t="shared" si="1752"/>
        <v>5400</v>
      </c>
      <c r="S7876" s="32">
        <f t="shared" si="1753"/>
        <v>0</v>
      </c>
      <c r="T7876" s="32">
        <f t="shared" si="1754"/>
        <v>21600</v>
      </c>
      <c r="U7876" s="32">
        <f t="shared" si="1755"/>
        <v>0</v>
      </c>
      <c r="V7876" s="32">
        <f t="shared" si="1750"/>
        <v>550.5</v>
      </c>
      <c r="W7876" s="32">
        <f t="shared" si="1756"/>
        <v>550.5</v>
      </c>
      <c r="X7876" s="32">
        <f t="shared" si="1757"/>
        <v>550.5</v>
      </c>
    </row>
    <row r="7877" spans="1:24" x14ac:dyDescent="0.25">
      <c r="A7877" s="2"/>
      <c r="B7877" s="2" t="s">
        <v>12</v>
      </c>
      <c r="C7877" s="2">
        <f>C7876+1</f>
        <v>329</v>
      </c>
      <c r="D7877" s="2">
        <v>1</v>
      </c>
      <c r="E7877" s="2">
        <f t="shared" si="1751"/>
        <v>7873</v>
      </c>
      <c r="F7877" s="11">
        <v>351</v>
      </c>
      <c r="G7877" s="9">
        <v>0</v>
      </c>
      <c r="H7877" s="9">
        <v>0</v>
      </c>
      <c r="I7877" s="9">
        <v>0</v>
      </c>
      <c r="J7877" s="9">
        <v>0.27632927106392702</v>
      </c>
      <c r="K7877" s="9">
        <v>0.27632927106392702</v>
      </c>
      <c r="L7877" s="9">
        <v>0.48</v>
      </c>
      <c r="N7877" s="32">
        <f>IF('System Design'!$F$8=1,'Hourly Demand and Generation'!G7877*'System Design'!$F$21,IF('System Design'!$F$8=2,'Hourly Demand and Generation'!H7877*'System Design'!$F$21,IF('System Design'!$F$8=3,'Hourly Demand and Generation'!I7877*'System Design'!$F$21)))</f>
        <v>0</v>
      </c>
      <c r="O7877" s="32">
        <f>IF('System Design'!$F$8=1,'Hourly Demand and Generation'!J7877*'System Design'!$F$22,IF('System Design'!$F$8=2,'Hourly Demand and Generation'!K7877*'System Design'!$F$22,IF('System Design'!$F$8=3,'Hourly Demand and Generation'!L7877*'System Design'!$F$22)))</f>
        <v>1200</v>
      </c>
      <c r="Q7877" s="32">
        <f t="shared" si="1749"/>
        <v>0</v>
      </c>
      <c r="R7877" s="32">
        <f t="shared" si="1752"/>
        <v>5400</v>
      </c>
      <c r="S7877" s="32">
        <f t="shared" si="1753"/>
        <v>0</v>
      </c>
      <c r="T7877" s="32">
        <f t="shared" si="1754"/>
        <v>21600</v>
      </c>
      <c r="U7877" s="32">
        <f t="shared" si="1755"/>
        <v>0</v>
      </c>
      <c r="V7877" s="32">
        <f t="shared" si="1750"/>
        <v>849</v>
      </c>
      <c r="W7877" s="32">
        <f t="shared" si="1756"/>
        <v>849</v>
      </c>
      <c r="X7877" s="32">
        <f t="shared" si="1757"/>
        <v>849</v>
      </c>
    </row>
    <row r="7878" spans="1:24" x14ac:dyDescent="0.25">
      <c r="A7878" s="2"/>
      <c r="B7878" s="2" t="s">
        <v>12</v>
      </c>
      <c r="C7878" s="2">
        <f>C7877</f>
        <v>329</v>
      </c>
      <c r="D7878" s="2">
        <f>D7877+1</f>
        <v>2</v>
      </c>
      <c r="E7878" s="2">
        <f t="shared" si="1751"/>
        <v>7874</v>
      </c>
      <c r="F7878" s="11">
        <v>321.75</v>
      </c>
      <c r="G7878" s="9">
        <v>0</v>
      </c>
      <c r="H7878" s="9">
        <v>0</v>
      </c>
      <c r="I7878" s="9">
        <v>0</v>
      </c>
      <c r="J7878" s="9">
        <v>0.24869634395753501</v>
      </c>
      <c r="K7878" s="9">
        <v>0.24869634395753501</v>
      </c>
      <c r="L7878" s="9">
        <v>0.432</v>
      </c>
      <c r="N7878" s="32">
        <f>IF('System Design'!$F$8=1,'Hourly Demand and Generation'!G7878*'System Design'!$F$21,IF('System Design'!$F$8=2,'Hourly Demand and Generation'!H7878*'System Design'!$F$21,IF('System Design'!$F$8=3,'Hourly Demand and Generation'!I7878*'System Design'!$F$21)))</f>
        <v>0</v>
      </c>
      <c r="O7878" s="32">
        <f>IF('System Design'!$F$8=1,'Hourly Demand and Generation'!J7878*'System Design'!$F$22,IF('System Design'!$F$8=2,'Hourly Demand and Generation'!K7878*'System Design'!$F$22,IF('System Design'!$F$8=3,'Hourly Demand and Generation'!L7878*'System Design'!$F$22)))</f>
        <v>1080</v>
      </c>
      <c r="Q7878" s="32">
        <f t="shared" ref="Q7878:Q7941" si="1762">IF(F7878-N7878-O7878&gt;0,F7878-N7878-O7878,0)</f>
        <v>0</v>
      </c>
      <c r="R7878" s="32">
        <f t="shared" si="1752"/>
        <v>5400</v>
      </c>
      <c r="S7878" s="32">
        <f t="shared" si="1753"/>
        <v>0</v>
      </c>
      <c r="T7878" s="32">
        <f t="shared" si="1754"/>
        <v>21600</v>
      </c>
      <c r="U7878" s="32">
        <f t="shared" si="1755"/>
        <v>0</v>
      </c>
      <c r="V7878" s="32">
        <f t="shared" ref="V7878:V7941" si="1763">IF(F7878-N7878-O7878&lt;0,N7878+O7878-F7878,0)</f>
        <v>758.25</v>
      </c>
      <c r="W7878" s="32">
        <f t="shared" si="1756"/>
        <v>758.25</v>
      </c>
      <c r="X7878" s="32">
        <f t="shared" si="1757"/>
        <v>758.25</v>
      </c>
    </row>
    <row r="7879" spans="1:24" x14ac:dyDescent="0.25">
      <c r="A7879" s="2"/>
      <c r="B7879" s="2" t="s">
        <v>12</v>
      </c>
      <c r="C7879" s="2">
        <f t="shared" ref="C7879:C7900" si="1764">C7878</f>
        <v>329</v>
      </c>
      <c r="D7879" s="2">
        <f t="shared" ref="D7879:D7900" si="1765">D7878+1</f>
        <v>3</v>
      </c>
      <c r="E7879" s="2">
        <f t="shared" ref="E7879:E7942" si="1766">E7878+1</f>
        <v>7875</v>
      </c>
      <c r="F7879" s="11">
        <v>292.5</v>
      </c>
      <c r="G7879" s="9">
        <v>0</v>
      </c>
      <c r="H7879" s="9">
        <v>0</v>
      </c>
      <c r="I7879" s="9">
        <v>0</v>
      </c>
      <c r="J7879" s="9">
        <v>0.24869634395753501</v>
      </c>
      <c r="K7879" s="9">
        <v>0.24869634395753501</v>
      </c>
      <c r="L7879" s="9">
        <v>0.432</v>
      </c>
      <c r="N7879" s="32">
        <f>IF('System Design'!$F$8=1,'Hourly Demand and Generation'!G7879*'System Design'!$F$21,IF('System Design'!$F$8=2,'Hourly Demand and Generation'!H7879*'System Design'!$F$21,IF('System Design'!$F$8=3,'Hourly Demand and Generation'!I7879*'System Design'!$F$21)))</f>
        <v>0</v>
      </c>
      <c r="O7879" s="32">
        <f>IF('System Design'!$F$8=1,'Hourly Demand and Generation'!J7879*'System Design'!$F$22,IF('System Design'!$F$8=2,'Hourly Demand and Generation'!K7879*'System Design'!$F$22,IF('System Design'!$F$8=3,'Hourly Demand and Generation'!L7879*'System Design'!$F$22)))</f>
        <v>1080</v>
      </c>
      <c r="Q7879" s="32">
        <f t="shared" si="1762"/>
        <v>0</v>
      </c>
      <c r="R7879" s="32">
        <f t="shared" ref="R7879:R7942" si="1767">IF($Q7879&lt;R7878+$V7879,IF(R7878+$V7879-$Q7879&gt;5400,5400,R7878+$V7879-$Q7879),0)</f>
        <v>5400</v>
      </c>
      <c r="S7879" s="32">
        <f t="shared" ref="S7879:S7942" si="1768">IF(R7879&gt;0,0,$Q7879+$V7879-R7878)</f>
        <v>0</v>
      </c>
      <c r="T7879" s="32">
        <f t="shared" ref="T7879:T7942" si="1769">IF($Q7879&lt;T7878+$V7879,IF(T7878+$V7879-$Q7879&gt;21600,21600,T7878+$V7879-$Q7879),0)</f>
        <v>21600</v>
      </c>
      <c r="U7879" s="32">
        <f t="shared" ref="U7879:U7942" si="1770">IF(T7879&gt;0,0,$Q7879+$V7879-T7878)</f>
        <v>0</v>
      </c>
      <c r="V7879" s="32">
        <f t="shared" si="1763"/>
        <v>787.5</v>
      </c>
      <c r="W7879" s="32">
        <f t="shared" ref="W7879:W7942" si="1771">IF(R7879=5400,$V7879-(R7879-R7878),0)</f>
        <v>787.5</v>
      </c>
      <c r="X7879" s="32">
        <f t="shared" ref="X7879:X7942" si="1772">IF(T7879=21600,$V7879-(T7879-T7878),0)</f>
        <v>787.5</v>
      </c>
    </row>
    <row r="7880" spans="1:24" x14ac:dyDescent="0.25">
      <c r="A7880" s="2"/>
      <c r="B7880" s="2" t="s">
        <v>12</v>
      </c>
      <c r="C7880" s="2">
        <f t="shared" si="1764"/>
        <v>329</v>
      </c>
      <c r="D7880" s="2">
        <f t="shared" si="1765"/>
        <v>4</v>
      </c>
      <c r="E7880" s="2">
        <f t="shared" si="1766"/>
        <v>7876</v>
      </c>
      <c r="F7880" s="11">
        <v>351</v>
      </c>
      <c r="G7880" s="9">
        <v>0</v>
      </c>
      <c r="H7880" s="9">
        <v>0</v>
      </c>
      <c r="I7880" s="9">
        <v>0</v>
      </c>
      <c r="J7880" s="9">
        <v>0.27632927106392702</v>
      </c>
      <c r="K7880" s="9">
        <v>0.27632927106392702</v>
      </c>
      <c r="L7880" s="9">
        <v>0.48</v>
      </c>
      <c r="N7880" s="32">
        <f>IF('System Design'!$F$8=1,'Hourly Demand and Generation'!G7880*'System Design'!$F$21,IF('System Design'!$F$8=2,'Hourly Demand and Generation'!H7880*'System Design'!$F$21,IF('System Design'!$F$8=3,'Hourly Demand and Generation'!I7880*'System Design'!$F$21)))</f>
        <v>0</v>
      </c>
      <c r="O7880" s="32">
        <f>IF('System Design'!$F$8=1,'Hourly Demand and Generation'!J7880*'System Design'!$F$22,IF('System Design'!$F$8=2,'Hourly Demand and Generation'!K7880*'System Design'!$F$22,IF('System Design'!$F$8=3,'Hourly Demand and Generation'!L7880*'System Design'!$F$22)))</f>
        <v>1200</v>
      </c>
      <c r="Q7880" s="32">
        <f t="shared" si="1762"/>
        <v>0</v>
      </c>
      <c r="R7880" s="32">
        <f t="shared" si="1767"/>
        <v>5400</v>
      </c>
      <c r="S7880" s="32">
        <f t="shared" si="1768"/>
        <v>0</v>
      </c>
      <c r="T7880" s="32">
        <f t="shared" si="1769"/>
        <v>21600</v>
      </c>
      <c r="U7880" s="32">
        <f t="shared" si="1770"/>
        <v>0</v>
      </c>
      <c r="V7880" s="32">
        <f t="shared" si="1763"/>
        <v>849</v>
      </c>
      <c r="W7880" s="32">
        <f t="shared" si="1771"/>
        <v>849</v>
      </c>
      <c r="X7880" s="32">
        <f t="shared" si="1772"/>
        <v>849</v>
      </c>
    </row>
    <row r="7881" spans="1:24" x14ac:dyDescent="0.25">
      <c r="A7881" s="2"/>
      <c r="B7881" s="2" t="s">
        <v>12</v>
      </c>
      <c r="C7881" s="2">
        <f t="shared" si="1764"/>
        <v>329</v>
      </c>
      <c r="D7881" s="2">
        <f t="shared" si="1765"/>
        <v>5</v>
      </c>
      <c r="E7881" s="2">
        <f t="shared" si="1766"/>
        <v>7877</v>
      </c>
      <c r="F7881" s="11">
        <v>380.25</v>
      </c>
      <c r="G7881" s="9">
        <v>0</v>
      </c>
      <c r="H7881" s="9">
        <v>0.02</v>
      </c>
      <c r="I7881" s="9">
        <v>0.04</v>
      </c>
      <c r="J7881" s="9">
        <v>0.221063416851142</v>
      </c>
      <c r="K7881" s="9">
        <v>0.221063416851142</v>
      </c>
      <c r="L7881" s="9">
        <v>0.38400000000000001</v>
      </c>
      <c r="N7881" s="32">
        <f>IF('System Design'!$F$8=1,'Hourly Demand and Generation'!G7881*'System Design'!$F$21,IF('System Design'!$F$8=2,'Hourly Demand and Generation'!H7881*'System Design'!$F$21,IF('System Design'!$F$8=3,'Hourly Demand and Generation'!I7881*'System Design'!$F$21)))</f>
        <v>20</v>
      </c>
      <c r="O7881" s="32">
        <f>IF('System Design'!$F$8=1,'Hourly Demand and Generation'!J7881*'System Design'!$F$22,IF('System Design'!$F$8=2,'Hourly Demand and Generation'!K7881*'System Design'!$F$22,IF('System Design'!$F$8=3,'Hourly Demand and Generation'!L7881*'System Design'!$F$22)))</f>
        <v>960</v>
      </c>
      <c r="Q7881" s="32">
        <f t="shared" si="1762"/>
        <v>0</v>
      </c>
      <c r="R7881" s="32">
        <f t="shared" si="1767"/>
        <v>5400</v>
      </c>
      <c r="S7881" s="32">
        <f t="shared" si="1768"/>
        <v>0</v>
      </c>
      <c r="T7881" s="32">
        <f t="shared" si="1769"/>
        <v>21600</v>
      </c>
      <c r="U7881" s="32">
        <f t="shared" si="1770"/>
        <v>0</v>
      </c>
      <c r="V7881" s="32">
        <f t="shared" si="1763"/>
        <v>599.75</v>
      </c>
      <c r="W7881" s="32">
        <f t="shared" si="1771"/>
        <v>599.75</v>
      </c>
      <c r="X7881" s="32">
        <f t="shared" si="1772"/>
        <v>599.75</v>
      </c>
    </row>
    <row r="7882" spans="1:24" x14ac:dyDescent="0.25">
      <c r="A7882" s="2"/>
      <c r="B7882" s="2" t="s">
        <v>12</v>
      </c>
      <c r="C7882" s="2">
        <f t="shared" si="1764"/>
        <v>329</v>
      </c>
      <c r="D7882" s="2">
        <f t="shared" si="1765"/>
        <v>6</v>
      </c>
      <c r="E7882" s="2">
        <f t="shared" si="1766"/>
        <v>7878</v>
      </c>
      <c r="F7882" s="11">
        <v>409.5</v>
      </c>
      <c r="G7882" s="9">
        <v>3.0514139190093801E-2</v>
      </c>
      <c r="H7882" s="9">
        <v>6.25E-2</v>
      </c>
      <c r="I7882" s="9">
        <v>8.5000000000000006E-2</v>
      </c>
      <c r="J7882" s="9">
        <v>0.221063416851142</v>
      </c>
      <c r="K7882" s="9">
        <v>0.221063416851142</v>
      </c>
      <c r="L7882" s="9">
        <v>0.38400000000000001</v>
      </c>
      <c r="N7882" s="32">
        <f>IF('System Design'!$F$8=1,'Hourly Demand and Generation'!G7882*'System Design'!$F$21,IF('System Design'!$F$8=2,'Hourly Demand and Generation'!H7882*'System Design'!$F$21,IF('System Design'!$F$8=3,'Hourly Demand and Generation'!I7882*'System Design'!$F$21)))</f>
        <v>42.5</v>
      </c>
      <c r="O7882" s="32">
        <f>IF('System Design'!$F$8=1,'Hourly Demand and Generation'!J7882*'System Design'!$F$22,IF('System Design'!$F$8=2,'Hourly Demand and Generation'!K7882*'System Design'!$F$22,IF('System Design'!$F$8=3,'Hourly Demand and Generation'!L7882*'System Design'!$F$22)))</f>
        <v>960</v>
      </c>
      <c r="Q7882" s="32">
        <f t="shared" si="1762"/>
        <v>0</v>
      </c>
      <c r="R7882" s="32">
        <f t="shared" si="1767"/>
        <v>5400</v>
      </c>
      <c r="S7882" s="32">
        <f t="shared" si="1768"/>
        <v>0</v>
      </c>
      <c r="T7882" s="32">
        <f t="shared" si="1769"/>
        <v>21600</v>
      </c>
      <c r="U7882" s="32">
        <f t="shared" si="1770"/>
        <v>0</v>
      </c>
      <c r="V7882" s="32">
        <f t="shared" si="1763"/>
        <v>593</v>
      </c>
      <c r="W7882" s="32">
        <f t="shared" si="1771"/>
        <v>593</v>
      </c>
      <c r="X7882" s="32">
        <f t="shared" si="1772"/>
        <v>593</v>
      </c>
    </row>
    <row r="7883" spans="1:24" x14ac:dyDescent="0.25">
      <c r="A7883" s="2"/>
      <c r="B7883" s="2" t="s">
        <v>12</v>
      </c>
      <c r="C7883" s="2">
        <f t="shared" si="1764"/>
        <v>329</v>
      </c>
      <c r="D7883" s="2">
        <f t="shared" si="1765"/>
        <v>7</v>
      </c>
      <c r="E7883" s="2">
        <f t="shared" si="1766"/>
        <v>7879</v>
      </c>
      <c r="F7883" s="11">
        <v>438.75</v>
      </c>
      <c r="G7883" s="9">
        <v>6.4842545778949295E-2</v>
      </c>
      <c r="H7883" s="9">
        <v>0.105</v>
      </c>
      <c r="I7883" s="9">
        <v>0.125</v>
      </c>
      <c r="J7883" s="9">
        <v>0.24869634395753501</v>
      </c>
      <c r="K7883" s="9">
        <v>0.24869634395753501</v>
      </c>
      <c r="L7883" s="9">
        <v>0.432</v>
      </c>
      <c r="N7883" s="32">
        <f>IF('System Design'!$F$8=1,'Hourly Demand and Generation'!G7883*'System Design'!$F$21,IF('System Design'!$F$8=2,'Hourly Demand and Generation'!H7883*'System Design'!$F$21,IF('System Design'!$F$8=3,'Hourly Demand and Generation'!I7883*'System Design'!$F$21)))</f>
        <v>62.5</v>
      </c>
      <c r="O7883" s="32">
        <f>IF('System Design'!$F$8=1,'Hourly Demand and Generation'!J7883*'System Design'!$F$22,IF('System Design'!$F$8=2,'Hourly Demand and Generation'!K7883*'System Design'!$F$22,IF('System Design'!$F$8=3,'Hourly Demand and Generation'!L7883*'System Design'!$F$22)))</f>
        <v>1080</v>
      </c>
      <c r="Q7883" s="32">
        <f t="shared" si="1762"/>
        <v>0</v>
      </c>
      <c r="R7883" s="32">
        <f t="shared" si="1767"/>
        <v>5400</v>
      </c>
      <c r="S7883" s="32">
        <f t="shared" si="1768"/>
        <v>0</v>
      </c>
      <c r="T7883" s="32">
        <f t="shared" si="1769"/>
        <v>21600</v>
      </c>
      <c r="U7883" s="32">
        <f t="shared" si="1770"/>
        <v>0</v>
      </c>
      <c r="V7883" s="32">
        <f t="shared" si="1763"/>
        <v>703.75</v>
      </c>
      <c r="W7883" s="32">
        <f t="shared" si="1771"/>
        <v>703.75</v>
      </c>
      <c r="X7883" s="32">
        <f t="shared" si="1772"/>
        <v>703.75</v>
      </c>
    </row>
    <row r="7884" spans="1:24" x14ac:dyDescent="0.25">
      <c r="A7884" s="2"/>
      <c r="B7884" s="2" t="s">
        <v>12</v>
      </c>
      <c r="C7884" s="2">
        <f t="shared" si="1764"/>
        <v>329</v>
      </c>
      <c r="D7884" s="2">
        <f t="shared" si="1765"/>
        <v>8</v>
      </c>
      <c r="E7884" s="2">
        <f t="shared" si="1766"/>
        <v>7880</v>
      </c>
      <c r="F7884" s="11">
        <v>468</v>
      </c>
      <c r="G7884" s="9">
        <v>0.125870824159137</v>
      </c>
      <c r="H7884" s="9">
        <v>0.1875</v>
      </c>
      <c r="I7884" s="9">
        <v>0.21</v>
      </c>
      <c r="J7884" s="9">
        <v>0.24869634395753501</v>
      </c>
      <c r="K7884" s="9">
        <v>0.24869634395753501</v>
      </c>
      <c r="L7884" s="9">
        <v>0.432</v>
      </c>
      <c r="N7884" s="32">
        <f>IF('System Design'!$F$8=1,'Hourly Demand and Generation'!G7884*'System Design'!$F$21,IF('System Design'!$F$8=2,'Hourly Demand and Generation'!H7884*'System Design'!$F$21,IF('System Design'!$F$8=3,'Hourly Demand and Generation'!I7884*'System Design'!$F$21)))</f>
        <v>105</v>
      </c>
      <c r="O7884" s="32">
        <f>IF('System Design'!$F$8=1,'Hourly Demand and Generation'!J7884*'System Design'!$F$22,IF('System Design'!$F$8=2,'Hourly Demand and Generation'!K7884*'System Design'!$F$22,IF('System Design'!$F$8=3,'Hourly Demand and Generation'!L7884*'System Design'!$F$22)))</f>
        <v>1080</v>
      </c>
      <c r="Q7884" s="32">
        <f t="shared" si="1762"/>
        <v>0</v>
      </c>
      <c r="R7884" s="32">
        <f t="shared" si="1767"/>
        <v>5400</v>
      </c>
      <c r="S7884" s="32">
        <f t="shared" si="1768"/>
        <v>0</v>
      </c>
      <c r="T7884" s="32">
        <f t="shared" si="1769"/>
        <v>21600</v>
      </c>
      <c r="U7884" s="32">
        <f t="shared" si="1770"/>
        <v>0</v>
      </c>
      <c r="V7884" s="32">
        <f t="shared" si="1763"/>
        <v>717</v>
      </c>
      <c r="W7884" s="32">
        <f t="shared" si="1771"/>
        <v>717</v>
      </c>
      <c r="X7884" s="32">
        <f t="shared" si="1772"/>
        <v>717</v>
      </c>
    </row>
    <row r="7885" spans="1:24" x14ac:dyDescent="0.25">
      <c r="A7885" s="2"/>
      <c r="B7885" s="2" t="s">
        <v>12</v>
      </c>
      <c r="C7885" s="2">
        <f t="shared" si="1764"/>
        <v>329</v>
      </c>
      <c r="D7885" s="2">
        <f t="shared" si="1765"/>
        <v>9</v>
      </c>
      <c r="E7885" s="2">
        <f t="shared" si="1766"/>
        <v>7881</v>
      </c>
      <c r="F7885" s="11">
        <v>468</v>
      </c>
      <c r="G7885" s="9">
        <v>0.19071336993808599</v>
      </c>
      <c r="H7885" s="9">
        <v>0.27</v>
      </c>
      <c r="I7885" s="9">
        <v>0.28999999999999998</v>
      </c>
      <c r="J7885" s="9">
        <v>0.221063416851142</v>
      </c>
      <c r="K7885" s="9">
        <v>0.221063416851142</v>
      </c>
      <c r="L7885" s="9">
        <v>0.38400000000000001</v>
      </c>
      <c r="N7885" s="32">
        <f>IF('System Design'!$F$8=1,'Hourly Demand and Generation'!G7885*'System Design'!$F$21,IF('System Design'!$F$8=2,'Hourly Demand and Generation'!H7885*'System Design'!$F$21,IF('System Design'!$F$8=3,'Hourly Demand and Generation'!I7885*'System Design'!$F$21)))</f>
        <v>145</v>
      </c>
      <c r="O7885" s="32">
        <f>IF('System Design'!$F$8=1,'Hourly Demand and Generation'!J7885*'System Design'!$F$22,IF('System Design'!$F$8=2,'Hourly Demand and Generation'!K7885*'System Design'!$F$22,IF('System Design'!$F$8=3,'Hourly Demand and Generation'!L7885*'System Design'!$F$22)))</f>
        <v>960</v>
      </c>
      <c r="Q7885" s="32">
        <f t="shared" si="1762"/>
        <v>0</v>
      </c>
      <c r="R7885" s="32">
        <f t="shared" si="1767"/>
        <v>5400</v>
      </c>
      <c r="S7885" s="32">
        <f t="shared" si="1768"/>
        <v>0</v>
      </c>
      <c r="T7885" s="32">
        <f t="shared" si="1769"/>
        <v>21600</v>
      </c>
      <c r="U7885" s="32">
        <f t="shared" si="1770"/>
        <v>0</v>
      </c>
      <c r="V7885" s="32">
        <f t="shared" si="1763"/>
        <v>637</v>
      </c>
      <c r="W7885" s="32">
        <f t="shared" si="1771"/>
        <v>637</v>
      </c>
      <c r="X7885" s="32">
        <f t="shared" si="1772"/>
        <v>637</v>
      </c>
    </row>
    <row r="7886" spans="1:24" x14ac:dyDescent="0.25">
      <c r="A7886" s="2"/>
      <c r="B7886" s="2" t="s">
        <v>12</v>
      </c>
      <c r="C7886" s="2">
        <f t="shared" si="1764"/>
        <v>329</v>
      </c>
      <c r="D7886" s="2">
        <f t="shared" si="1765"/>
        <v>10</v>
      </c>
      <c r="E7886" s="2">
        <f t="shared" si="1766"/>
        <v>7882</v>
      </c>
      <c r="F7886" s="11">
        <v>456.3</v>
      </c>
      <c r="G7886" s="9">
        <v>0.25555591571703601</v>
      </c>
      <c r="H7886" s="9">
        <v>0.35499999999999998</v>
      </c>
      <c r="I7886" s="9">
        <v>0.375</v>
      </c>
      <c r="J7886" s="9">
        <v>0.24869634395753501</v>
      </c>
      <c r="K7886" s="9">
        <v>0.24869634395753501</v>
      </c>
      <c r="L7886" s="9">
        <v>0.432</v>
      </c>
      <c r="N7886" s="32">
        <f>IF('System Design'!$F$8=1,'Hourly Demand and Generation'!G7886*'System Design'!$F$21,IF('System Design'!$F$8=2,'Hourly Demand and Generation'!H7886*'System Design'!$F$21,IF('System Design'!$F$8=3,'Hourly Demand and Generation'!I7886*'System Design'!$F$21)))</f>
        <v>187.5</v>
      </c>
      <c r="O7886" s="32">
        <f>IF('System Design'!$F$8=1,'Hourly Demand and Generation'!J7886*'System Design'!$F$22,IF('System Design'!$F$8=2,'Hourly Demand and Generation'!K7886*'System Design'!$F$22,IF('System Design'!$F$8=3,'Hourly Demand and Generation'!L7886*'System Design'!$F$22)))</f>
        <v>1080</v>
      </c>
      <c r="Q7886" s="32">
        <f t="shared" si="1762"/>
        <v>0</v>
      </c>
      <c r="R7886" s="32">
        <f t="shared" si="1767"/>
        <v>5400</v>
      </c>
      <c r="S7886" s="32">
        <f t="shared" si="1768"/>
        <v>0</v>
      </c>
      <c r="T7886" s="32">
        <f t="shared" si="1769"/>
        <v>21600</v>
      </c>
      <c r="U7886" s="32">
        <f t="shared" si="1770"/>
        <v>0</v>
      </c>
      <c r="V7886" s="32">
        <f t="shared" si="1763"/>
        <v>811.2</v>
      </c>
      <c r="W7886" s="32">
        <f t="shared" si="1771"/>
        <v>811.2</v>
      </c>
      <c r="X7886" s="32">
        <f t="shared" si="1772"/>
        <v>811.2</v>
      </c>
    </row>
    <row r="7887" spans="1:24" x14ac:dyDescent="0.25">
      <c r="A7887" s="2"/>
      <c r="B7887" s="2" t="s">
        <v>12</v>
      </c>
      <c r="C7887" s="2">
        <f t="shared" si="1764"/>
        <v>329</v>
      </c>
      <c r="D7887" s="2">
        <f t="shared" si="1765"/>
        <v>11</v>
      </c>
      <c r="E7887" s="2">
        <f t="shared" si="1766"/>
        <v>7883</v>
      </c>
      <c r="F7887" s="11">
        <v>450.45</v>
      </c>
      <c r="G7887" s="9">
        <v>0.31658419409722299</v>
      </c>
      <c r="H7887" s="9">
        <v>0.4375</v>
      </c>
      <c r="I7887" s="9">
        <v>0.46</v>
      </c>
      <c r="J7887" s="9">
        <v>0.221063416851142</v>
      </c>
      <c r="K7887" s="9">
        <v>0.221063416851142</v>
      </c>
      <c r="L7887" s="9">
        <v>0.38400000000000001</v>
      </c>
      <c r="N7887" s="32">
        <f>IF('System Design'!$F$8=1,'Hourly Demand and Generation'!G7887*'System Design'!$F$21,IF('System Design'!$F$8=2,'Hourly Demand and Generation'!H7887*'System Design'!$F$21,IF('System Design'!$F$8=3,'Hourly Demand and Generation'!I7887*'System Design'!$F$21)))</f>
        <v>230</v>
      </c>
      <c r="O7887" s="32">
        <f>IF('System Design'!$F$8=1,'Hourly Demand and Generation'!J7887*'System Design'!$F$22,IF('System Design'!$F$8=2,'Hourly Demand and Generation'!K7887*'System Design'!$F$22,IF('System Design'!$F$8=3,'Hourly Demand and Generation'!L7887*'System Design'!$F$22)))</f>
        <v>960</v>
      </c>
      <c r="Q7887" s="32">
        <f t="shared" si="1762"/>
        <v>0</v>
      </c>
      <c r="R7887" s="32">
        <f t="shared" si="1767"/>
        <v>5400</v>
      </c>
      <c r="S7887" s="32">
        <f t="shared" si="1768"/>
        <v>0</v>
      </c>
      <c r="T7887" s="32">
        <f t="shared" si="1769"/>
        <v>21600</v>
      </c>
      <c r="U7887" s="32">
        <f t="shared" si="1770"/>
        <v>0</v>
      </c>
      <c r="V7887" s="32">
        <f t="shared" si="1763"/>
        <v>739.55</v>
      </c>
      <c r="W7887" s="32">
        <f t="shared" si="1771"/>
        <v>739.55</v>
      </c>
      <c r="X7887" s="32">
        <f t="shared" si="1772"/>
        <v>739.55</v>
      </c>
    </row>
    <row r="7888" spans="1:24" x14ac:dyDescent="0.25">
      <c r="A7888" s="2"/>
      <c r="B7888" s="2" t="s">
        <v>12</v>
      </c>
      <c r="C7888" s="2">
        <f t="shared" si="1764"/>
        <v>329</v>
      </c>
      <c r="D7888" s="2">
        <f t="shared" si="1765"/>
        <v>12</v>
      </c>
      <c r="E7888" s="2">
        <f t="shared" si="1766"/>
        <v>7884</v>
      </c>
      <c r="F7888" s="11">
        <v>450.45</v>
      </c>
      <c r="G7888" s="9">
        <v>0.38142673987617198</v>
      </c>
      <c r="H7888" s="9">
        <v>0.5</v>
      </c>
      <c r="I7888" s="9">
        <v>0.5</v>
      </c>
      <c r="J7888" s="9">
        <v>0.20724695329794501</v>
      </c>
      <c r="K7888" s="9">
        <v>0.20724695329794501</v>
      </c>
      <c r="L7888" s="9">
        <v>0.36</v>
      </c>
      <c r="N7888" s="32">
        <f>IF('System Design'!$F$8=1,'Hourly Demand and Generation'!G7888*'System Design'!$F$21,IF('System Design'!$F$8=2,'Hourly Demand and Generation'!H7888*'System Design'!$F$21,IF('System Design'!$F$8=3,'Hourly Demand and Generation'!I7888*'System Design'!$F$21)))</f>
        <v>250</v>
      </c>
      <c r="O7888" s="32">
        <f>IF('System Design'!$F$8=1,'Hourly Demand and Generation'!J7888*'System Design'!$F$22,IF('System Design'!$F$8=2,'Hourly Demand and Generation'!K7888*'System Design'!$F$22,IF('System Design'!$F$8=3,'Hourly Demand and Generation'!L7888*'System Design'!$F$22)))</f>
        <v>900</v>
      </c>
      <c r="Q7888" s="32">
        <f t="shared" si="1762"/>
        <v>0</v>
      </c>
      <c r="R7888" s="32">
        <f t="shared" si="1767"/>
        <v>5400</v>
      </c>
      <c r="S7888" s="32">
        <f t="shared" si="1768"/>
        <v>0</v>
      </c>
      <c r="T7888" s="32">
        <f t="shared" si="1769"/>
        <v>21600</v>
      </c>
      <c r="U7888" s="32">
        <f t="shared" si="1770"/>
        <v>0</v>
      </c>
      <c r="V7888" s="32">
        <f t="shared" si="1763"/>
        <v>699.55</v>
      </c>
      <c r="W7888" s="32">
        <f t="shared" si="1771"/>
        <v>699.55</v>
      </c>
      <c r="X7888" s="32">
        <f t="shared" si="1772"/>
        <v>699.55</v>
      </c>
    </row>
    <row r="7889" spans="1:24" x14ac:dyDescent="0.25">
      <c r="A7889" s="2"/>
      <c r="B7889" s="2" t="s">
        <v>12</v>
      </c>
      <c r="C7889" s="2">
        <f t="shared" si="1764"/>
        <v>329</v>
      </c>
      <c r="D7889" s="2">
        <f t="shared" si="1765"/>
        <v>13</v>
      </c>
      <c r="E7889" s="2">
        <f t="shared" si="1766"/>
        <v>7885</v>
      </c>
      <c r="F7889" s="11">
        <v>468</v>
      </c>
      <c r="G7889" s="9">
        <v>0.31658419409722299</v>
      </c>
      <c r="H7889" s="9">
        <v>0.4375</v>
      </c>
      <c r="I7889" s="9">
        <v>0.46</v>
      </c>
      <c r="J7889" s="9">
        <v>0.221063416851142</v>
      </c>
      <c r="K7889" s="9">
        <v>0.221063416851142</v>
      </c>
      <c r="L7889" s="9">
        <v>0.38400000000000001</v>
      </c>
      <c r="N7889" s="32">
        <f>IF('System Design'!$F$8=1,'Hourly Demand and Generation'!G7889*'System Design'!$F$21,IF('System Design'!$F$8=2,'Hourly Demand and Generation'!H7889*'System Design'!$F$21,IF('System Design'!$F$8=3,'Hourly Demand and Generation'!I7889*'System Design'!$F$21)))</f>
        <v>230</v>
      </c>
      <c r="O7889" s="32">
        <f>IF('System Design'!$F$8=1,'Hourly Demand and Generation'!J7889*'System Design'!$F$22,IF('System Design'!$F$8=2,'Hourly Demand and Generation'!K7889*'System Design'!$F$22,IF('System Design'!$F$8=3,'Hourly Demand and Generation'!L7889*'System Design'!$F$22)))</f>
        <v>960</v>
      </c>
      <c r="Q7889" s="32">
        <f t="shared" si="1762"/>
        <v>0</v>
      </c>
      <c r="R7889" s="32">
        <f t="shared" si="1767"/>
        <v>5400</v>
      </c>
      <c r="S7889" s="32">
        <f t="shared" si="1768"/>
        <v>0</v>
      </c>
      <c r="T7889" s="32">
        <f t="shared" si="1769"/>
        <v>21600</v>
      </c>
      <c r="U7889" s="32">
        <f t="shared" si="1770"/>
        <v>0</v>
      </c>
      <c r="V7889" s="32">
        <f t="shared" si="1763"/>
        <v>722</v>
      </c>
      <c r="W7889" s="32">
        <f t="shared" si="1771"/>
        <v>722</v>
      </c>
      <c r="X7889" s="32">
        <f t="shared" si="1772"/>
        <v>722</v>
      </c>
    </row>
    <row r="7890" spans="1:24" x14ac:dyDescent="0.25">
      <c r="A7890" s="2"/>
      <c r="B7890" s="2" t="s">
        <v>12</v>
      </c>
      <c r="C7890" s="2">
        <f t="shared" si="1764"/>
        <v>329</v>
      </c>
      <c r="D7890" s="2">
        <f t="shared" si="1765"/>
        <v>14</v>
      </c>
      <c r="E7890" s="2">
        <f t="shared" si="1766"/>
        <v>7886</v>
      </c>
      <c r="F7890" s="11">
        <v>468</v>
      </c>
      <c r="G7890" s="9">
        <v>0.25555591571703601</v>
      </c>
      <c r="H7890" s="9">
        <v>0.35499999999999998</v>
      </c>
      <c r="I7890" s="9">
        <v>0.375</v>
      </c>
      <c r="J7890" s="9">
        <v>0.23487988040433799</v>
      </c>
      <c r="K7890" s="9">
        <v>0.23487988040433799</v>
      </c>
      <c r="L7890" s="9">
        <v>0.40799999999999997</v>
      </c>
      <c r="N7890" s="32">
        <f>IF('System Design'!$F$8=1,'Hourly Demand and Generation'!G7890*'System Design'!$F$21,IF('System Design'!$F$8=2,'Hourly Demand and Generation'!H7890*'System Design'!$F$21,IF('System Design'!$F$8=3,'Hourly Demand and Generation'!I7890*'System Design'!$F$21)))</f>
        <v>187.5</v>
      </c>
      <c r="O7890" s="32">
        <f>IF('System Design'!$F$8=1,'Hourly Demand and Generation'!J7890*'System Design'!$F$22,IF('System Design'!$F$8=2,'Hourly Demand and Generation'!K7890*'System Design'!$F$22,IF('System Design'!$F$8=3,'Hourly Demand and Generation'!L7890*'System Design'!$F$22)))</f>
        <v>1019.9999999999999</v>
      </c>
      <c r="Q7890" s="32">
        <f t="shared" si="1762"/>
        <v>0</v>
      </c>
      <c r="R7890" s="32">
        <f t="shared" si="1767"/>
        <v>5400</v>
      </c>
      <c r="S7890" s="32">
        <f t="shared" si="1768"/>
        <v>0</v>
      </c>
      <c r="T7890" s="32">
        <f t="shared" si="1769"/>
        <v>21600</v>
      </c>
      <c r="U7890" s="32">
        <f t="shared" si="1770"/>
        <v>0</v>
      </c>
      <c r="V7890" s="32">
        <f t="shared" si="1763"/>
        <v>739.5</v>
      </c>
      <c r="W7890" s="32">
        <f t="shared" si="1771"/>
        <v>739.5</v>
      </c>
      <c r="X7890" s="32">
        <f t="shared" si="1772"/>
        <v>739.5</v>
      </c>
    </row>
    <row r="7891" spans="1:24" x14ac:dyDescent="0.25">
      <c r="A7891" s="2"/>
      <c r="B7891" s="2" t="s">
        <v>12</v>
      </c>
      <c r="C7891" s="2">
        <f t="shared" si="1764"/>
        <v>329</v>
      </c>
      <c r="D7891" s="2">
        <f t="shared" si="1765"/>
        <v>15</v>
      </c>
      <c r="E7891" s="2">
        <f t="shared" si="1766"/>
        <v>7887</v>
      </c>
      <c r="F7891" s="11">
        <v>497.25</v>
      </c>
      <c r="G7891" s="9">
        <v>0.19071336993808599</v>
      </c>
      <c r="H7891" s="9">
        <v>0.27</v>
      </c>
      <c r="I7891" s="9">
        <v>0.28999999999999998</v>
      </c>
      <c r="J7891" s="9">
        <v>0.24869634395753501</v>
      </c>
      <c r="K7891" s="9">
        <v>0.24869634395753501</v>
      </c>
      <c r="L7891" s="9">
        <v>0.432</v>
      </c>
      <c r="N7891" s="32">
        <f>IF('System Design'!$F$8=1,'Hourly Demand and Generation'!G7891*'System Design'!$F$21,IF('System Design'!$F$8=2,'Hourly Demand and Generation'!H7891*'System Design'!$F$21,IF('System Design'!$F$8=3,'Hourly Demand and Generation'!I7891*'System Design'!$F$21)))</f>
        <v>145</v>
      </c>
      <c r="O7891" s="32">
        <f>IF('System Design'!$F$8=1,'Hourly Demand and Generation'!J7891*'System Design'!$F$22,IF('System Design'!$F$8=2,'Hourly Demand and Generation'!K7891*'System Design'!$F$22,IF('System Design'!$F$8=3,'Hourly Demand and Generation'!L7891*'System Design'!$F$22)))</f>
        <v>1080</v>
      </c>
      <c r="Q7891" s="32">
        <f t="shared" si="1762"/>
        <v>0</v>
      </c>
      <c r="R7891" s="32">
        <f t="shared" si="1767"/>
        <v>5400</v>
      </c>
      <c r="S7891" s="32">
        <f t="shared" si="1768"/>
        <v>0</v>
      </c>
      <c r="T7891" s="32">
        <f t="shared" si="1769"/>
        <v>21600</v>
      </c>
      <c r="U7891" s="32">
        <f t="shared" si="1770"/>
        <v>0</v>
      </c>
      <c r="V7891" s="32">
        <f t="shared" si="1763"/>
        <v>727.75</v>
      </c>
      <c r="W7891" s="32">
        <f t="shared" si="1771"/>
        <v>727.75</v>
      </c>
      <c r="X7891" s="32">
        <f t="shared" si="1772"/>
        <v>727.75</v>
      </c>
    </row>
    <row r="7892" spans="1:24" x14ac:dyDescent="0.25">
      <c r="A7892" s="2"/>
      <c r="B7892" s="2" t="s">
        <v>12</v>
      </c>
      <c r="C7892" s="2">
        <f t="shared" si="1764"/>
        <v>329</v>
      </c>
      <c r="D7892" s="2">
        <f t="shared" si="1765"/>
        <v>16</v>
      </c>
      <c r="E7892" s="2">
        <f t="shared" si="1766"/>
        <v>7888</v>
      </c>
      <c r="F7892" s="11">
        <v>526.5</v>
      </c>
      <c r="G7892" s="9">
        <v>0.125870824159137</v>
      </c>
      <c r="H7892" s="9">
        <v>0.1875</v>
      </c>
      <c r="I7892" s="9">
        <v>0.21</v>
      </c>
      <c r="J7892" s="9">
        <v>0.24869634395753501</v>
      </c>
      <c r="K7892" s="9">
        <v>0.24869634395753501</v>
      </c>
      <c r="L7892" s="9">
        <v>0.432</v>
      </c>
      <c r="N7892" s="32">
        <f>IF('System Design'!$F$8=1,'Hourly Demand and Generation'!G7892*'System Design'!$F$21,IF('System Design'!$F$8=2,'Hourly Demand and Generation'!H7892*'System Design'!$F$21,IF('System Design'!$F$8=3,'Hourly Demand and Generation'!I7892*'System Design'!$F$21)))</f>
        <v>105</v>
      </c>
      <c r="O7892" s="32">
        <f>IF('System Design'!$F$8=1,'Hourly Demand and Generation'!J7892*'System Design'!$F$22,IF('System Design'!$F$8=2,'Hourly Demand and Generation'!K7892*'System Design'!$F$22,IF('System Design'!$F$8=3,'Hourly Demand and Generation'!L7892*'System Design'!$F$22)))</f>
        <v>1080</v>
      </c>
      <c r="Q7892" s="32">
        <f t="shared" si="1762"/>
        <v>0</v>
      </c>
      <c r="R7892" s="32">
        <f t="shared" si="1767"/>
        <v>5400</v>
      </c>
      <c r="S7892" s="32">
        <f t="shared" si="1768"/>
        <v>0</v>
      </c>
      <c r="T7892" s="32">
        <f t="shared" si="1769"/>
        <v>21600</v>
      </c>
      <c r="U7892" s="32">
        <f t="shared" si="1770"/>
        <v>0</v>
      </c>
      <c r="V7892" s="32">
        <f t="shared" si="1763"/>
        <v>658.5</v>
      </c>
      <c r="W7892" s="32">
        <f t="shared" si="1771"/>
        <v>658.5</v>
      </c>
      <c r="X7892" s="32">
        <f t="shared" si="1772"/>
        <v>658.5</v>
      </c>
    </row>
    <row r="7893" spans="1:24" x14ac:dyDescent="0.25">
      <c r="A7893" s="2"/>
      <c r="B7893" s="2" t="s">
        <v>12</v>
      </c>
      <c r="C7893" s="2">
        <f t="shared" si="1764"/>
        <v>329</v>
      </c>
      <c r="D7893" s="2">
        <f t="shared" si="1765"/>
        <v>17</v>
      </c>
      <c r="E7893" s="2">
        <f t="shared" si="1766"/>
        <v>7889</v>
      </c>
      <c r="F7893" s="11">
        <v>555.75</v>
      </c>
      <c r="G7893" s="9">
        <v>6.4842545778949295E-2</v>
      </c>
      <c r="H7893" s="9">
        <v>0.105</v>
      </c>
      <c r="I7893" s="9">
        <v>0.125</v>
      </c>
      <c r="J7893" s="9">
        <v>0.27632927106392702</v>
      </c>
      <c r="K7893" s="9">
        <v>0.27632927106392702</v>
      </c>
      <c r="L7893" s="9">
        <v>0.48</v>
      </c>
      <c r="N7893" s="32">
        <f>IF('System Design'!$F$8=1,'Hourly Demand and Generation'!G7893*'System Design'!$F$21,IF('System Design'!$F$8=2,'Hourly Demand and Generation'!H7893*'System Design'!$F$21,IF('System Design'!$F$8=3,'Hourly Demand and Generation'!I7893*'System Design'!$F$21)))</f>
        <v>62.5</v>
      </c>
      <c r="O7893" s="32">
        <f>IF('System Design'!$F$8=1,'Hourly Demand and Generation'!J7893*'System Design'!$F$22,IF('System Design'!$F$8=2,'Hourly Demand and Generation'!K7893*'System Design'!$F$22,IF('System Design'!$F$8=3,'Hourly Demand and Generation'!L7893*'System Design'!$F$22)))</f>
        <v>1200</v>
      </c>
      <c r="Q7893" s="32">
        <f t="shared" si="1762"/>
        <v>0</v>
      </c>
      <c r="R7893" s="32">
        <f t="shared" si="1767"/>
        <v>5400</v>
      </c>
      <c r="S7893" s="32">
        <f t="shared" si="1768"/>
        <v>0</v>
      </c>
      <c r="T7893" s="32">
        <f t="shared" si="1769"/>
        <v>21600</v>
      </c>
      <c r="U7893" s="32">
        <f t="shared" si="1770"/>
        <v>0</v>
      </c>
      <c r="V7893" s="32">
        <f t="shared" si="1763"/>
        <v>706.75</v>
      </c>
      <c r="W7893" s="32">
        <f t="shared" si="1771"/>
        <v>706.75</v>
      </c>
      <c r="X7893" s="32">
        <f t="shared" si="1772"/>
        <v>706.75</v>
      </c>
    </row>
    <row r="7894" spans="1:24" x14ac:dyDescent="0.25">
      <c r="A7894" s="2"/>
      <c r="B7894" s="2" t="s">
        <v>12</v>
      </c>
      <c r="C7894" s="2">
        <f t="shared" si="1764"/>
        <v>329</v>
      </c>
      <c r="D7894" s="2">
        <f t="shared" si="1765"/>
        <v>18</v>
      </c>
      <c r="E7894" s="2">
        <f t="shared" si="1766"/>
        <v>7890</v>
      </c>
      <c r="F7894" s="11">
        <v>585</v>
      </c>
      <c r="G7894" s="9">
        <v>3.0514139190093801E-2</v>
      </c>
      <c r="H7894" s="9">
        <v>6.25E-2</v>
      </c>
      <c r="I7894" s="9">
        <v>8.5000000000000006E-2</v>
      </c>
      <c r="J7894" s="9">
        <v>0.26251280751073103</v>
      </c>
      <c r="K7894" s="9">
        <v>0.26251280751073103</v>
      </c>
      <c r="L7894" s="9">
        <v>0.45600000000000002</v>
      </c>
      <c r="N7894" s="32">
        <f>IF('System Design'!$F$8=1,'Hourly Demand and Generation'!G7894*'System Design'!$F$21,IF('System Design'!$F$8=2,'Hourly Demand and Generation'!H7894*'System Design'!$F$21,IF('System Design'!$F$8=3,'Hourly Demand and Generation'!I7894*'System Design'!$F$21)))</f>
        <v>42.5</v>
      </c>
      <c r="O7894" s="32">
        <f>IF('System Design'!$F$8=1,'Hourly Demand and Generation'!J7894*'System Design'!$F$22,IF('System Design'!$F$8=2,'Hourly Demand and Generation'!K7894*'System Design'!$F$22,IF('System Design'!$F$8=3,'Hourly Demand and Generation'!L7894*'System Design'!$F$22)))</f>
        <v>1140</v>
      </c>
      <c r="Q7894" s="32">
        <f t="shared" si="1762"/>
        <v>0</v>
      </c>
      <c r="R7894" s="32">
        <f t="shared" si="1767"/>
        <v>5400</v>
      </c>
      <c r="S7894" s="32">
        <f t="shared" si="1768"/>
        <v>0</v>
      </c>
      <c r="T7894" s="32">
        <f t="shared" si="1769"/>
        <v>21600</v>
      </c>
      <c r="U7894" s="32">
        <f t="shared" si="1770"/>
        <v>0</v>
      </c>
      <c r="V7894" s="32">
        <f t="shared" si="1763"/>
        <v>597.5</v>
      </c>
      <c r="W7894" s="32">
        <f t="shared" si="1771"/>
        <v>597.5</v>
      </c>
      <c r="X7894" s="32">
        <f t="shared" si="1772"/>
        <v>597.5</v>
      </c>
    </row>
    <row r="7895" spans="1:24" x14ac:dyDescent="0.25">
      <c r="A7895" s="2"/>
      <c r="B7895" s="2" t="s">
        <v>12</v>
      </c>
      <c r="C7895" s="2">
        <f t="shared" si="1764"/>
        <v>329</v>
      </c>
      <c r="D7895" s="2">
        <f t="shared" si="1765"/>
        <v>19</v>
      </c>
      <c r="E7895" s="2">
        <f t="shared" si="1766"/>
        <v>7891</v>
      </c>
      <c r="F7895" s="11">
        <v>567.45000000000005</v>
      </c>
      <c r="G7895" s="9">
        <v>0</v>
      </c>
      <c r="H7895" s="9">
        <v>0.02</v>
      </c>
      <c r="I7895" s="9">
        <v>0.04</v>
      </c>
      <c r="J7895" s="9">
        <v>0.24869634395753501</v>
      </c>
      <c r="K7895" s="9">
        <v>0.24869634395753501</v>
      </c>
      <c r="L7895" s="9">
        <v>0.432</v>
      </c>
      <c r="N7895" s="32">
        <f>IF('System Design'!$F$8=1,'Hourly Demand and Generation'!G7895*'System Design'!$F$21,IF('System Design'!$F$8=2,'Hourly Demand and Generation'!H7895*'System Design'!$F$21,IF('System Design'!$F$8=3,'Hourly Demand and Generation'!I7895*'System Design'!$F$21)))</f>
        <v>20</v>
      </c>
      <c r="O7895" s="32">
        <f>IF('System Design'!$F$8=1,'Hourly Demand and Generation'!J7895*'System Design'!$F$22,IF('System Design'!$F$8=2,'Hourly Demand and Generation'!K7895*'System Design'!$F$22,IF('System Design'!$F$8=3,'Hourly Demand and Generation'!L7895*'System Design'!$F$22)))</f>
        <v>1080</v>
      </c>
      <c r="Q7895" s="32">
        <f t="shared" si="1762"/>
        <v>0</v>
      </c>
      <c r="R7895" s="32">
        <f t="shared" si="1767"/>
        <v>5400</v>
      </c>
      <c r="S7895" s="32">
        <f t="shared" si="1768"/>
        <v>0</v>
      </c>
      <c r="T7895" s="32">
        <f t="shared" si="1769"/>
        <v>21600</v>
      </c>
      <c r="U7895" s="32">
        <f t="shared" si="1770"/>
        <v>0</v>
      </c>
      <c r="V7895" s="32">
        <f t="shared" si="1763"/>
        <v>532.54999999999995</v>
      </c>
      <c r="W7895" s="32">
        <f t="shared" si="1771"/>
        <v>532.54999999999995</v>
      </c>
      <c r="X7895" s="32">
        <f t="shared" si="1772"/>
        <v>532.54999999999995</v>
      </c>
    </row>
    <row r="7896" spans="1:24" x14ac:dyDescent="0.25">
      <c r="A7896" s="2"/>
      <c r="B7896" s="2" t="s">
        <v>12</v>
      </c>
      <c r="C7896" s="2">
        <f t="shared" si="1764"/>
        <v>329</v>
      </c>
      <c r="D7896" s="2">
        <f t="shared" si="1765"/>
        <v>20</v>
      </c>
      <c r="E7896" s="2">
        <f t="shared" si="1766"/>
        <v>7892</v>
      </c>
      <c r="F7896" s="11">
        <v>555.75</v>
      </c>
      <c r="G7896" s="9">
        <v>0</v>
      </c>
      <c r="H7896" s="9">
        <v>0</v>
      </c>
      <c r="I7896" s="9">
        <v>0</v>
      </c>
      <c r="J7896" s="9">
        <v>0.24869634395753501</v>
      </c>
      <c r="K7896" s="9">
        <v>0.24869634395753501</v>
      </c>
      <c r="L7896" s="9">
        <v>0.432</v>
      </c>
      <c r="N7896" s="32">
        <f>IF('System Design'!$F$8=1,'Hourly Demand and Generation'!G7896*'System Design'!$F$21,IF('System Design'!$F$8=2,'Hourly Demand and Generation'!H7896*'System Design'!$F$21,IF('System Design'!$F$8=3,'Hourly Demand and Generation'!I7896*'System Design'!$F$21)))</f>
        <v>0</v>
      </c>
      <c r="O7896" s="32">
        <f>IF('System Design'!$F$8=1,'Hourly Demand and Generation'!J7896*'System Design'!$F$22,IF('System Design'!$F$8=2,'Hourly Demand and Generation'!K7896*'System Design'!$F$22,IF('System Design'!$F$8=3,'Hourly Demand and Generation'!L7896*'System Design'!$F$22)))</f>
        <v>1080</v>
      </c>
      <c r="Q7896" s="32">
        <f t="shared" si="1762"/>
        <v>0</v>
      </c>
      <c r="R7896" s="32">
        <f t="shared" si="1767"/>
        <v>5400</v>
      </c>
      <c r="S7896" s="32">
        <f t="shared" si="1768"/>
        <v>0</v>
      </c>
      <c r="T7896" s="32">
        <f t="shared" si="1769"/>
        <v>21600</v>
      </c>
      <c r="U7896" s="32">
        <f t="shared" si="1770"/>
        <v>0</v>
      </c>
      <c r="V7896" s="32">
        <f t="shared" si="1763"/>
        <v>524.25</v>
      </c>
      <c r="W7896" s="32">
        <f t="shared" si="1771"/>
        <v>524.25</v>
      </c>
      <c r="X7896" s="32">
        <f t="shared" si="1772"/>
        <v>524.25</v>
      </c>
    </row>
    <row r="7897" spans="1:24" x14ac:dyDescent="0.25">
      <c r="A7897" s="2"/>
      <c r="B7897" s="2" t="s">
        <v>12</v>
      </c>
      <c r="C7897" s="2">
        <f t="shared" si="1764"/>
        <v>329</v>
      </c>
      <c r="D7897" s="2">
        <f t="shared" si="1765"/>
        <v>21</v>
      </c>
      <c r="E7897" s="2">
        <f t="shared" si="1766"/>
        <v>7893</v>
      </c>
      <c r="F7897" s="11">
        <v>526.5</v>
      </c>
      <c r="G7897" s="9">
        <v>0</v>
      </c>
      <c r="H7897" s="9">
        <v>0</v>
      </c>
      <c r="I7897" s="9">
        <v>0</v>
      </c>
      <c r="J7897" s="9">
        <v>0.24869634395753501</v>
      </c>
      <c r="K7897" s="9">
        <v>0.24869634395753501</v>
      </c>
      <c r="L7897" s="9">
        <v>0.432</v>
      </c>
      <c r="N7897" s="32">
        <f>IF('System Design'!$F$8=1,'Hourly Demand and Generation'!G7897*'System Design'!$F$21,IF('System Design'!$F$8=2,'Hourly Demand and Generation'!H7897*'System Design'!$F$21,IF('System Design'!$F$8=3,'Hourly Demand and Generation'!I7897*'System Design'!$F$21)))</f>
        <v>0</v>
      </c>
      <c r="O7897" s="32">
        <f>IF('System Design'!$F$8=1,'Hourly Demand and Generation'!J7897*'System Design'!$F$22,IF('System Design'!$F$8=2,'Hourly Demand and Generation'!K7897*'System Design'!$F$22,IF('System Design'!$F$8=3,'Hourly Demand and Generation'!L7897*'System Design'!$F$22)))</f>
        <v>1080</v>
      </c>
      <c r="Q7897" s="32">
        <f t="shared" si="1762"/>
        <v>0</v>
      </c>
      <c r="R7897" s="32">
        <f t="shared" si="1767"/>
        <v>5400</v>
      </c>
      <c r="S7897" s="32">
        <f t="shared" si="1768"/>
        <v>0</v>
      </c>
      <c r="T7897" s="32">
        <f t="shared" si="1769"/>
        <v>21600</v>
      </c>
      <c r="U7897" s="32">
        <f t="shared" si="1770"/>
        <v>0</v>
      </c>
      <c r="V7897" s="32">
        <f t="shared" si="1763"/>
        <v>553.5</v>
      </c>
      <c r="W7897" s="32">
        <f t="shared" si="1771"/>
        <v>553.5</v>
      </c>
      <c r="X7897" s="32">
        <f t="shared" si="1772"/>
        <v>553.5</v>
      </c>
    </row>
    <row r="7898" spans="1:24" x14ac:dyDescent="0.25">
      <c r="A7898" s="2"/>
      <c r="B7898" s="2" t="s">
        <v>12</v>
      </c>
      <c r="C7898" s="2">
        <f t="shared" si="1764"/>
        <v>329</v>
      </c>
      <c r="D7898" s="2">
        <f t="shared" si="1765"/>
        <v>22</v>
      </c>
      <c r="E7898" s="2">
        <f t="shared" si="1766"/>
        <v>7894</v>
      </c>
      <c r="F7898" s="11">
        <v>497.25</v>
      </c>
      <c r="G7898" s="9">
        <v>0</v>
      </c>
      <c r="H7898" s="9">
        <v>0</v>
      </c>
      <c r="I7898" s="9">
        <v>0</v>
      </c>
      <c r="J7898" s="9">
        <v>0.26251280751073103</v>
      </c>
      <c r="K7898" s="9">
        <v>0.26251280751073103</v>
      </c>
      <c r="L7898" s="9">
        <v>0.45600000000000002</v>
      </c>
      <c r="N7898" s="32">
        <f>IF('System Design'!$F$8=1,'Hourly Demand and Generation'!G7898*'System Design'!$F$21,IF('System Design'!$F$8=2,'Hourly Demand and Generation'!H7898*'System Design'!$F$21,IF('System Design'!$F$8=3,'Hourly Demand and Generation'!I7898*'System Design'!$F$21)))</f>
        <v>0</v>
      </c>
      <c r="O7898" s="32">
        <f>IF('System Design'!$F$8=1,'Hourly Demand and Generation'!J7898*'System Design'!$F$22,IF('System Design'!$F$8=2,'Hourly Demand and Generation'!K7898*'System Design'!$F$22,IF('System Design'!$F$8=3,'Hourly Demand and Generation'!L7898*'System Design'!$F$22)))</f>
        <v>1140</v>
      </c>
      <c r="Q7898" s="32">
        <f t="shared" si="1762"/>
        <v>0</v>
      </c>
      <c r="R7898" s="32">
        <f t="shared" si="1767"/>
        <v>5400</v>
      </c>
      <c r="S7898" s="32">
        <f t="shared" si="1768"/>
        <v>0</v>
      </c>
      <c r="T7898" s="32">
        <f t="shared" si="1769"/>
        <v>21600</v>
      </c>
      <c r="U7898" s="32">
        <f t="shared" si="1770"/>
        <v>0</v>
      </c>
      <c r="V7898" s="32">
        <f t="shared" si="1763"/>
        <v>642.75</v>
      </c>
      <c r="W7898" s="32">
        <f t="shared" si="1771"/>
        <v>642.75</v>
      </c>
      <c r="X7898" s="32">
        <f t="shared" si="1772"/>
        <v>642.75</v>
      </c>
    </row>
    <row r="7899" spans="1:24" x14ac:dyDescent="0.25">
      <c r="A7899" s="2"/>
      <c r="B7899" s="2" t="s">
        <v>12</v>
      </c>
      <c r="C7899" s="2">
        <f t="shared" si="1764"/>
        <v>329</v>
      </c>
      <c r="D7899" s="2">
        <f t="shared" si="1765"/>
        <v>23</v>
      </c>
      <c r="E7899" s="2">
        <f t="shared" si="1766"/>
        <v>7895</v>
      </c>
      <c r="F7899" s="11">
        <v>468</v>
      </c>
      <c r="G7899" s="9">
        <v>0</v>
      </c>
      <c r="H7899" s="9">
        <v>0</v>
      </c>
      <c r="I7899" s="9">
        <v>0</v>
      </c>
      <c r="J7899" s="9">
        <v>0.221063416851142</v>
      </c>
      <c r="K7899" s="9">
        <v>0.221063416851142</v>
      </c>
      <c r="L7899" s="9">
        <v>0.38400000000000001</v>
      </c>
      <c r="N7899" s="32">
        <f>IF('System Design'!$F$8=1,'Hourly Demand and Generation'!G7899*'System Design'!$F$21,IF('System Design'!$F$8=2,'Hourly Demand and Generation'!H7899*'System Design'!$F$21,IF('System Design'!$F$8=3,'Hourly Demand and Generation'!I7899*'System Design'!$F$21)))</f>
        <v>0</v>
      </c>
      <c r="O7899" s="32">
        <f>IF('System Design'!$F$8=1,'Hourly Demand and Generation'!J7899*'System Design'!$F$22,IF('System Design'!$F$8=2,'Hourly Demand and Generation'!K7899*'System Design'!$F$22,IF('System Design'!$F$8=3,'Hourly Demand and Generation'!L7899*'System Design'!$F$22)))</f>
        <v>960</v>
      </c>
      <c r="Q7899" s="32">
        <f t="shared" si="1762"/>
        <v>0</v>
      </c>
      <c r="R7899" s="32">
        <f t="shared" si="1767"/>
        <v>5400</v>
      </c>
      <c r="S7899" s="32">
        <f t="shared" si="1768"/>
        <v>0</v>
      </c>
      <c r="T7899" s="32">
        <f t="shared" si="1769"/>
        <v>21600</v>
      </c>
      <c r="U7899" s="32">
        <f t="shared" si="1770"/>
        <v>0</v>
      </c>
      <c r="V7899" s="32">
        <f t="shared" si="1763"/>
        <v>492</v>
      </c>
      <c r="W7899" s="32">
        <f t="shared" si="1771"/>
        <v>492</v>
      </c>
      <c r="X7899" s="32">
        <f t="shared" si="1772"/>
        <v>492</v>
      </c>
    </row>
    <row r="7900" spans="1:24" x14ac:dyDescent="0.25">
      <c r="A7900" s="2"/>
      <c r="B7900" s="2" t="s">
        <v>12</v>
      </c>
      <c r="C7900" s="2">
        <f t="shared" si="1764"/>
        <v>329</v>
      </c>
      <c r="D7900" s="2">
        <f t="shared" si="1765"/>
        <v>24</v>
      </c>
      <c r="E7900" s="2">
        <f t="shared" si="1766"/>
        <v>7896</v>
      </c>
      <c r="F7900" s="11">
        <v>409.5</v>
      </c>
      <c r="G7900" s="9">
        <v>0</v>
      </c>
      <c r="H7900" s="9">
        <v>0</v>
      </c>
      <c r="I7900" s="9">
        <v>0</v>
      </c>
      <c r="J7900" s="9">
        <v>0.221063416851142</v>
      </c>
      <c r="K7900" s="9">
        <v>0.221063416851142</v>
      </c>
      <c r="L7900" s="9">
        <v>0.38400000000000001</v>
      </c>
      <c r="N7900" s="32">
        <f>IF('System Design'!$F$8=1,'Hourly Demand and Generation'!G7900*'System Design'!$F$21,IF('System Design'!$F$8=2,'Hourly Demand and Generation'!H7900*'System Design'!$F$21,IF('System Design'!$F$8=3,'Hourly Demand and Generation'!I7900*'System Design'!$F$21)))</f>
        <v>0</v>
      </c>
      <c r="O7900" s="32">
        <f>IF('System Design'!$F$8=1,'Hourly Demand and Generation'!J7900*'System Design'!$F$22,IF('System Design'!$F$8=2,'Hourly Demand and Generation'!K7900*'System Design'!$F$22,IF('System Design'!$F$8=3,'Hourly Demand and Generation'!L7900*'System Design'!$F$22)))</f>
        <v>960</v>
      </c>
      <c r="Q7900" s="32">
        <f t="shared" si="1762"/>
        <v>0</v>
      </c>
      <c r="R7900" s="32">
        <f t="shared" si="1767"/>
        <v>5400</v>
      </c>
      <c r="S7900" s="32">
        <f t="shared" si="1768"/>
        <v>0</v>
      </c>
      <c r="T7900" s="32">
        <f t="shared" si="1769"/>
        <v>21600</v>
      </c>
      <c r="U7900" s="32">
        <f t="shared" si="1770"/>
        <v>0</v>
      </c>
      <c r="V7900" s="32">
        <f t="shared" si="1763"/>
        <v>550.5</v>
      </c>
      <c r="W7900" s="32">
        <f t="shared" si="1771"/>
        <v>550.5</v>
      </c>
      <c r="X7900" s="32">
        <f t="shared" si="1772"/>
        <v>550.5</v>
      </c>
    </row>
    <row r="7901" spans="1:24" x14ac:dyDescent="0.25">
      <c r="A7901" s="2"/>
      <c r="B7901" s="2" t="s">
        <v>12</v>
      </c>
      <c r="C7901" s="2">
        <f>C7900+1</f>
        <v>330</v>
      </c>
      <c r="D7901" s="2">
        <v>1</v>
      </c>
      <c r="E7901" s="2">
        <f t="shared" si="1766"/>
        <v>7897</v>
      </c>
      <c r="F7901" s="11">
        <v>351</v>
      </c>
      <c r="G7901" s="9">
        <v>0</v>
      </c>
      <c r="H7901" s="9">
        <v>0</v>
      </c>
      <c r="I7901" s="9">
        <v>0</v>
      </c>
      <c r="J7901" s="9">
        <v>0.48</v>
      </c>
      <c r="K7901" s="9">
        <v>0.48</v>
      </c>
      <c r="L7901" s="9">
        <v>0.48</v>
      </c>
      <c r="N7901" s="32">
        <f>IF('System Design'!$F$8=1,'Hourly Demand and Generation'!G7901*'System Design'!$F$21,IF('System Design'!$F$8=2,'Hourly Demand and Generation'!H7901*'System Design'!$F$21,IF('System Design'!$F$8=3,'Hourly Demand and Generation'!I7901*'System Design'!$F$21)))</f>
        <v>0</v>
      </c>
      <c r="O7901" s="32">
        <f>IF('System Design'!$F$8=1,'Hourly Demand and Generation'!J7901*'System Design'!$F$22,IF('System Design'!$F$8=2,'Hourly Demand and Generation'!K7901*'System Design'!$F$22,IF('System Design'!$F$8=3,'Hourly Demand and Generation'!L7901*'System Design'!$F$22)))</f>
        <v>1200</v>
      </c>
      <c r="Q7901" s="32">
        <f t="shared" si="1762"/>
        <v>0</v>
      </c>
      <c r="R7901" s="32">
        <f t="shared" si="1767"/>
        <v>5400</v>
      </c>
      <c r="S7901" s="32">
        <f t="shared" si="1768"/>
        <v>0</v>
      </c>
      <c r="T7901" s="32">
        <f t="shared" si="1769"/>
        <v>21600</v>
      </c>
      <c r="U7901" s="32">
        <f t="shared" si="1770"/>
        <v>0</v>
      </c>
      <c r="V7901" s="32">
        <f t="shared" si="1763"/>
        <v>849</v>
      </c>
      <c r="W7901" s="32">
        <f t="shared" si="1771"/>
        <v>849</v>
      </c>
      <c r="X7901" s="32">
        <f t="shared" si="1772"/>
        <v>849</v>
      </c>
    </row>
    <row r="7902" spans="1:24" x14ac:dyDescent="0.25">
      <c r="A7902" s="2"/>
      <c r="B7902" s="2" t="s">
        <v>12</v>
      </c>
      <c r="C7902" s="2">
        <f>C7901</f>
        <v>330</v>
      </c>
      <c r="D7902" s="2">
        <f>D7901+1</f>
        <v>2</v>
      </c>
      <c r="E7902" s="2">
        <f t="shared" si="1766"/>
        <v>7898</v>
      </c>
      <c r="F7902" s="11">
        <v>321.75</v>
      </c>
      <c r="G7902" s="9">
        <v>0</v>
      </c>
      <c r="H7902" s="9">
        <v>0</v>
      </c>
      <c r="I7902" s="9">
        <v>0</v>
      </c>
      <c r="J7902" s="9">
        <v>0.432</v>
      </c>
      <c r="K7902" s="9">
        <v>0.432</v>
      </c>
      <c r="L7902" s="9">
        <v>0.432</v>
      </c>
      <c r="N7902" s="32">
        <f>IF('System Design'!$F$8=1,'Hourly Demand and Generation'!G7902*'System Design'!$F$21,IF('System Design'!$F$8=2,'Hourly Demand and Generation'!H7902*'System Design'!$F$21,IF('System Design'!$F$8=3,'Hourly Demand and Generation'!I7902*'System Design'!$F$21)))</f>
        <v>0</v>
      </c>
      <c r="O7902" s="32">
        <f>IF('System Design'!$F$8=1,'Hourly Demand and Generation'!J7902*'System Design'!$F$22,IF('System Design'!$F$8=2,'Hourly Demand and Generation'!K7902*'System Design'!$F$22,IF('System Design'!$F$8=3,'Hourly Demand and Generation'!L7902*'System Design'!$F$22)))</f>
        <v>1080</v>
      </c>
      <c r="Q7902" s="32">
        <f t="shared" si="1762"/>
        <v>0</v>
      </c>
      <c r="R7902" s="32">
        <f t="shared" si="1767"/>
        <v>5400</v>
      </c>
      <c r="S7902" s="32">
        <f t="shared" si="1768"/>
        <v>0</v>
      </c>
      <c r="T7902" s="32">
        <f t="shared" si="1769"/>
        <v>21600</v>
      </c>
      <c r="U7902" s="32">
        <f t="shared" si="1770"/>
        <v>0</v>
      </c>
      <c r="V7902" s="32">
        <f t="shared" si="1763"/>
        <v>758.25</v>
      </c>
      <c r="W7902" s="32">
        <f t="shared" si="1771"/>
        <v>758.25</v>
      </c>
      <c r="X7902" s="32">
        <f t="shared" si="1772"/>
        <v>758.25</v>
      </c>
    </row>
    <row r="7903" spans="1:24" x14ac:dyDescent="0.25">
      <c r="A7903" s="2"/>
      <c r="B7903" s="2" t="s">
        <v>12</v>
      </c>
      <c r="C7903" s="2">
        <f t="shared" ref="C7903:C7924" si="1773">C7902</f>
        <v>330</v>
      </c>
      <c r="D7903" s="2">
        <f t="shared" ref="D7903:D7924" si="1774">D7902+1</f>
        <v>3</v>
      </c>
      <c r="E7903" s="2">
        <f t="shared" si="1766"/>
        <v>7899</v>
      </c>
      <c r="F7903" s="11">
        <v>292.5</v>
      </c>
      <c r="G7903" s="9">
        <v>0</v>
      </c>
      <c r="H7903" s="9">
        <v>0</v>
      </c>
      <c r="I7903" s="9">
        <v>0</v>
      </c>
      <c r="J7903" s="9">
        <v>0.432</v>
      </c>
      <c r="K7903" s="9">
        <v>0.432</v>
      </c>
      <c r="L7903" s="9">
        <v>0.432</v>
      </c>
      <c r="N7903" s="32">
        <f>IF('System Design'!$F$8=1,'Hourly Demand and Generation'!G7903*'System Design'!$F$21,IF('System Design'!$F$8=2,'Hourly Demand and Generation'!H7903*'System Design'!$F$21,IF('System Design'!$F$8=3,'Hourly Demand and Generation'!I7903*'System Design'!$F$21)))</f>
        <v>0</v>
      </c>
      <c r="O7903" s="32">
        <f>IF('System Design'!$F$8=1,'Hourly Demand and Generation'!J7903*'System Design'!$F$22,IF('System Design'!$F$8=2,'Hourly Demand and Generation'!K7903*'System Design'!$F$22,IF('System Design'!$F$8=3,'Hourly Demand and Generation'!L7903*'System Design'!$F$22)))</f>
        <v>1080</v>
      </c>
      <c r="Q7903" s="32">
        <f t="shared" si="1762"/>
        <v>0</v>
      </c>
      <c r="R7903" s="32">
        <f t="shared" si="1767"/>
        <v>5400</v>
      </c>
      <c r="S7903" s="32">
        <f t="shared" si="1768"/>
        <v>0</v>
      </c>
      <c r="T7903" s="32">
        <f t="shared" si="1769"/>
        <v>21600</v>
      </c>
      <c r="U7903" s="32">
        <f t="shared" si="1770"/>
        <v>0</v>
      </c>
      <c r="V7903" s="32">
        <f t="shared" si="1763"/>
        <v>787.5</v>
      </c>
      <c r="W7903" s="32">
        <f t="shared" si="1771"/>
        <v>787.5</v>
      </c>
      <c r="X7903" s="32">
        <f t="shared" si="1772"/>
        <v>787.5</v>
      </c>
    </row>
    <row r="7904" spans="1:24" x14ac:dyDescent="0.25">
      <c r="A7904" s="2"/>
      <c r="B7904" s="2" t="s">
        <v>12</v>
      </c>
      <c r="C7904" s="2">
        <f t="shared" si="1773"/>
        <v>330</v>
      </c>
      <c r="D7904" s="2">
        <f t="shared" si="1774"/>
        <v>4</v>
      </c>
      <c r="E7904" s="2">
        <f t="shared" si="1766"/>
        <v>7900</v>
      </c>
      <c r="F7904" s="11">
        <v>351</v>
      </c>
      <c r="G7904" s="9">
        <v>0</v>
      </c>
      <c r="H7904" s="9">
        <v>0</v>
      </c>
      <c r="I7904" s="9">
        <v>0</v>
      </c>
      <c r="J7904" s="9">
        <v>0.48</v>
      </c>
      <c r="K7904" s="9">
        <v>0.48</v>
      </c>
      <c r="L7904" s="9">
        <v>0.48</v>
      </c>
      <c r="N7904" s="32">
        <f>IF('System Design'!$F$8=1,'Hourly Demand and Generation'!G7904*'System Design'!$F$21,IF('System Design'!$F$8=2,'Hourly Demand and Generation'!H7904*'System Design'!$F$21,IF('System Design'!$F$8=3,'Hourly Demand and Generation'!I7904*'System Design'!$F$21)))</f>
        <v>0</v>
      </c>
      <c r="O7904" s="32">
        <f>IF('System Design'!$F$8=1,'Hourly Demand and Generation'!J7904*'System Design'!$F$22,IF('System Design'!$F$8=2,'Hourly Demand and Generation'!K7904*'System Design'!$F$22,IF('System Design'!$F$8=3,'Hourly Demand and Generation'!L7904*'System Design'!$F$22)))</f>
        <v>1200</v>
      </c>
      <c r="Q7904" s="32">
        <f t="shared" si="1762"/>
        <v>0</v>
      </c>
      <c r="R7904" s="32">
        <f t="shared" si="1767"/>
        <v>5400</v>
      </c>
      <c r="S7904" s="32">
        <f t="shared" si="1768"/>
        <v>0</v>
      </c>
      <c r="T7904" s="32">
        <f t="shared" si="1769"/>
        <v>21600</v>
      </c>
      <c r="U7904" s="32">
        <f t="shared" si="1770"/>
        <v>0</v>
      </c>
      <c r="V7904" s="32">
        <f t="shared" si="1763"/>
        <v>849</v>
      </c>
      <c r="W7904" s="32">
        <f t="shared" si="1771"/>
        <v>849</v>
      </c>
      <c r="X7904" s="32">
        <f t="shared" si="1772"/>
        <v>849</v>
      </c>
    </row>
    <row r="7905" spans="1:24" x14ac:dyDescent="0.25">
      <c r="A7905" s="2"/>
      <c r="B7905" s="2" t="s">
        <v>12</v>
      </c>
      <c r="C7905" s="2">
        <f t="shared" si="1773"/>
        <v>330</v>
      </c>
      <c r="D7905" s="2">
        <f t="shared" si="1774"/>
        <v>5</v>
      </c>
      <c r="E7905" s="2">
        <f t="shared" si="1766"/>
        <v>7901</v>
      </c>
      <c r="F7905" s="11">
        <v>380.25</v>
      </c>
      <c r="G7905" s="9">
        <v>0</v>
      </c>
      <c r="H7905" s="9">
        <v>0.02</v>
      </c>
      <c r="I7905" s="9">
        <v>0.04</v>
      </c>
      <c r="J7905" s="9">
        <v>0.38400000000000001</v>
      </c>
      <c r="K7905" s="9">
        <v>0.38400000000000001</v>
      </c>
      <c r="L7905" s="9">
        <v>0.38400000000000001</v>
      </c>
      <c r="N7905" s="32">
        <f>IF('System Design'!$F$8=1,'Hourly Demand and Generation'!G7905*'System Design'!$F$21,IF('System Design'!$F$8=2,'Hourly Demand and Generation'!H7905*'System Design'!$F$21,IF('System Design'!$F$8=3,'Hourly Demand and Generation'!I7905*'System Design'!$F$21)))</f>
        <v>20</v>
      </c>
      <c r="O7905" s="32">
        <f>IF('System Design'!$F$8=1,'Hourly Demand and Generation'!J7905*'System Design'!$F$22,IF('System Design'!$F$8=2,'Hourly Demand and Generation'!K7905*'System Design'!$F$22,IF('System Design'!$F$8=3,'Hourly Demand and Generation'!L7905*'System Design'!$F$22)))</f>
        <v>960</v>
      </c>
      <c r="Q7905" s="32">
        <f t="shared" si="1762"/>
        <v>0</v>
      </c>
      <c r="R7905" s="32">
        <f t="shared" si="1767"/>
        <v>5400</v>
      </c>
      <c r="S7905" s="32">
        <f t="shared" si="1768"/>
        <v>0</v>
      </c>
      <c r="T7905" s="32">
        <f t="shared" si="1769"/>
        <v>21600</v>
      </c>
      <c r="U7905" s="32">
        <f t="shared" si="1770"/>
        <v>0</v>
      </c>
      <c r="V7905" s="32">
        <f t="shared" si="1763"/>
        <v>599.75</v>
      </c>
      <c r="W7905" s="32">
        <f t="shared" si="1771"/>
        <v>599.75</v>
      </c>
      <c r="X7905" s="32">
        <f t="shared" si="1772"/>
        <v>599.75</v>
      </c>
    </row>
    <row r="7906" spans="1:24" x14ac:dyDescent="0.25">
      <c r="A7906" s="2"/>
      <c r="B7906" s="2" t="s">
        <v>12</v>
      </c>
      <c r="C7906" s="2">
        <f t="shared" si="1773"/>
        <v>330</v>
      </c>
      <c r="D7906" s="2">
        <f t="shared" si="1774"/>
        <v>6</v>
      </c>
      <c r="E7906" s="2">
        <f t="shared" si="1766"/>
        <v>7902</v>
      </c>
      <c r="F7906" s="11">
        <v>409.5</v>
      </c>
      <c r="G7906" s="9">
        <v>0.04</v>
      </c>
      <c r="H7906" s="9">
        <v>6.25E-2</v>
      </c>
      <c r="I7906" s="9">
        <v>8.5000000000000006E-2</v>
      </c>
      <c r="J7906" s="9">
        <v>0.38400000000000001</v>
      </c>
      <c r="K7906" s="9">
        <v>0.38400000000000001</v>
      </c>
      <c r="L7906" s="9">
        <v>0.38400000000000001</v>
      </c>
      <c r="N7906" s="32">
        <f>IF('System Design'!$F$8=1,'Hourly Demand and Generation'!G7906*'System Design'!$F$21,IF('System Design'!$F$8=2,'Hourly Demand and Generation'!H7906*'System Design'!$F$21,IF('System Design'!$F$8=3,'Hourly Demand and Generation'!I7906*'System Design'!$F$21)))</f>
        <v>42.5</v>
      </c>
      <c r="O7906" s="32">
        <f>IF('System Design'!$F$8=1,'Hourly Demand and Generation'!J7906*'System Design'!$F$22,IF('System Design'!$F$8=2,'Hourly Demand and Generation'!K7906*'System Design'!$F$22,IF('System Design'!$F$8=3,'Hourly Demand and Generation'!L7906*'System Design'!$F$22)))</f>
        <v>960</v>
      </c>
      <c r="Q7906" s="32">
        <f t="shared" si="1762"/>
        <v>0</v>
      </c>
      <c r="R7906" s="32">
        <f t="shared" si="1767"/>
        <v>5400</v>
      </c>
      <c r="S7906" s="32">
        <f t="shared" si="1768"/>
        <v>0</v>
      </c>
      <c r="T7906" s="32">
        <f t="shared" si="1769"/>
        <v>21600</v>
      </c>
      <c r="U7906" s="32">
        <f t="shared" si="1770"/>
        <v>0</v>
      </c>
      <c r="V7906" s="32">
        <f t="shared" si="1763"/>
        <v>593</v>
      </c>
      <c r="W7906" s="32">
        <f t="shared" si="1771"/>
        <v>593</v>
      </c>
      <c r="X7906" s="32">
        <f t="shared" si="1772"/>
        <v>593</v>
      </c>
    </row>
    <row r="7907" spans="1:24" x14ac:dyDescent="0.25">
      <c r="A7907" s="2"/>
      <c r="B7907" s="2" t="s">
        <v>12</v>
      </c>
      <c r="C7907" s="2">
        <f t="shared" si="1773"/>
        <v>330</v>
      </c>
      <c r="D7907" s="2">
        <f t="shared" si="1774"/>
        <v>7</v>
      </c>
      <c r="E7907" s="2">
        <f t="shared" si="1766"/>
        <v>7903</v>
      </c>
      <c r="F7907" s="11">
        <v>438.75</v>
      </c>
      <c r="G7907" s="9">
        <v>8.5000000000000006E-2</v>
      </c>
      <c r="H7907" s="9">
        <v>0.105</v>
      </c>
      <c r="I7907" s="9">
        <v>0.125</v>
      </c>
      <c r="J7907" s="9">
        <v>0.432</v>
      </c>
      <c r="K7907" s="9">
        <v>0.432</v>
      </c>
      <c r="L7907" s="9">
        <v>0.432</v>
      </c>
      <c r="N7907" s="32">
        <f>IF('System Design'!$F$8=1,'Hourly Demand and Generation'!G7907*'System Design'!$F$21,IF('System Design'!$F$8=2,'Hourly Demand and Generation'!H7907*'System Design'!$F$21,IF('System Design'!$F$8=3,'Hourly Demand and Generation'!I7907*'System Design'!$F$21)))</f>
        <v>62.5</v>
      </c>
      <c r="O7907" s="32">
        <f>IF('System Design'!$F$8=1,'Hourly Demand and Generation'!J7907*'System Design'!$F$22,IF('System Design'!$F$8=2,'Hourly Demand and Generation'!K7907*'System Design'!$F$22,IF('System Design'!$F$8=3,'Hourly Demand and Generation'!L7907*'System Design'!$F$22)))</f>
        <v>1080</v>
      </c>
      <c r="Q7907" s="32">
        <f t="shared" si="1762"/>
        <v>0</v>
      </c>
      <c r="R7907" s="32">
        <f t="shared" si="1767"/>
        <v>5400</v>
      </c>
      <c r="S7907" s="32">
        <f t="shared" si="1768"/>
        <v>0</v>
      </c>
      <c r="T7907" s="32">
        <f t="shared" si="1769"/>
        <v>21600</v>
      </c>
      <c r="U7907" s="32">
        <f t="shared" si="1770"/>
        <v>0</v>
      </c>
      <c r="V7907" s="32">
        <f t="shared" si="1763"/>
        <v>703.75</v>
      </c>
      <c r="W7907" s="32">
        <f t="shared" si="1771"/>
        <v>703.75</v>
      </c>
      <c r="X7907" s="32">
        <f t="shared" si="1772"/>
        <v>703.75</v>
      </c>
    </row>
    <row r="7908" spans="1:24" x14ac:dyDescent="0.25">
      <c r="A7908" s="2"/>
      <c r="B7908" s="2" t="s">
        <v>12</v>
      </c>
      <c r="C7908" s="2">
        <f t="shared" si="1773"/>
        <v>330</v>
      </c>
      <c r="D7908" s="2">
        <f t="shared" si="1774"/>
        <v>8</v>
      </c>
      <c r="E7908" s="2">
        <f t="shared" si="1766"/>
        <v>7904</v>
      </c>
      <c r="F7908" s="11">
        <v>468</v>
      </c>
      <c r="G7908" s="9">
        <v>0.16500000000000001</v>
      </c>
      <c r="H7908" s="9">
        <v>0.1875</v>
      </c>
      <c r="I7908" s="9">
        <v>0.21</v>
      </c>
      <c r="J7908" s="9">
        <v>0.432</v>
      </c>
      <c r="K7908" s="9">
        <v>0.432</v>
      </c>
      <c r="L7908" s="9">
        <v>0.432</v>
      </c>
      <c r="N7908" s="32">
        <f>IF('System Design'!$F$8=1,'Hourly Demand and Generation'!G7908*'System Design'!$F$21,IF('System Design'!$F$8=2,'Hourly Demand and Generation'!H7908*'System Design'!$F$21,IF('System Design'!$F$8=3,'Hourly Demand and Generation'!I7908*'System Design'!$F$21)))</f>
        <v>105</v>
      </c>
      <c r="O7908" s="32">
        <f>IF('System Design'!$F$8=1,'Hourly Demand and Generation'!J7908*'System Design'!$F$22,IF('System Design'!$F$8=2,'Hourly Demand and Generation'!K7908*'System Design'!$F$22,IF('System Design'!$F$8=3,'Hourly Demand and Generation'!L7908*'System Design'!$F$22)))</f>
        <v>1080</v>
      </c>
      <c r="Q7908" s="32">
        <f t="shared" si="1762"/>
        <v>0</v>
      </c>
      <c r="R7908" s="32">
        <f t="shared" si="1767"/>
        <v>5400</v>
      </c>
      <c r="S7908" s="32">
        <f t="shared" si="1768"/>
        <v>0</v>
      </c>
      <c r="T7908" s="32">
        <f t="shared" si="1769"/>
        <v>21600</v>
      </c>
      <c r="U7908" s="32">
        <f t="shared" si="1770"/>
        <v>0</v>
      </c>
      <c r="V7908" s="32">
        <f t="shared" si="1763"/>
        <v>717</v>
      </c>
      <c r="W7908" s="32">
        <f t="shared" si="1771"/>
        <v>717</v>
      </c>
      <c r="X7908" s="32">
        <f t="shared" si="1772"/>
        <v>717</v>
      </c>
    </row>
    <row r="7909" spans="1:24" x14ac:dyDescent="0.25">
      <c r="A7909" s="2"/>
      <c r="B7909" s="2" t="s">
        <v>12</v>
      </c>
      <c r="C7909" s="2">
        <f t="shared" si="1773"/>
        <v>330</v>
      </c>
      <c r="D7909" s="2">
        <f t="shared" si="1774"/>
        <v>9</v>
      </c>
      <c r="E7909" s="2">
        <f t="shared" si="1766"/>
        <v>7905</v>
      </c>
      <c r="F7909" s="11">
        <v>468</v>
      </c>
      <c r="G7909" s="9">
        <v>0.25</v>
      </c>
      <c r="H7909" s="9">
        <v>0.27</v>
      </c>
      <c r="I7909" s="9">
        <v>0.28999999999999998</v>
      </c>
      <c r="J7909" s="9">
        <v>0.38400000000000001</v>
      </c>
      <c r="K7909" s="9">
        <v>0.38400000000000001</v>
      </c>
      <c r="L7909" s="9">
        <v>0.38400000000000001</v>
      </c>
      <c r="N7909" s="32">
        <f>IF('System Design'!$F$8=1,'Hourly Demand and Generation'!G7909*'System Design'!$F$21,IF('System Design'!$F$8=2,'Hourly Demand and Generation'!H7909*'System Design'!$F$21,IF('System Design'!$F$8=3,'Hourly Demand and Generation'!I7909*'System Design'!$F$21)))</f>
        <v>145</v>
      </c>
      <c r="O7909" s="32">
        <f>IF('System Design'!$F$8=1,'Hourly Demand and Generation'!J7909*'System Design'!$F$22,IF('System Design'!$F$8=2,'Hourly Demand and Generation'!K7909*'System Design'!$F$22,IF('System Design'!$F$8=3,'Hourly Demand and Generation'!L7909*'System Design'!$F$22)))</f>
        <v>960</v>
      </c>
      <c r="Q7909" s="32">
        <f t="shared" si="1762"/>
        <v>0</v>
      </c>
      <c r="R7909" s="32">
        <f t="shared" si="1767"/>
        <v>5400</v>
      </c>
      <c r="S7909" s="32">
        <f t="shared" si="1768"/>
        <v>0</v>
      </c>
      <c r="T7909" s="32">
        <f t="shared" si="1769"/>
        <v>21600</v>
      </c>
      <c r="U7909" s="32">
        <f t="shared" si="1770"/>
        <v>0</v>
      </c>
      <c r="V7909" s="32">
        <f t="shared" si="1763"/>
        <v>637</v>
      </c>
      <c r="W7909" s="32">
        <f t="shared" si="1771"/>
        <v>637</v>
      </c>
      <c r="X7909" s="32">
        <f t="shared" si="1772"/>
        <v>637</v>
      </c>
    </row>
    <row r="7910" spans="1:24" x14ac:dyDescent="0.25">
      <c r="A7910" s="2"/>
      <c r="B7910" s="2" t="s">
        <v>12</v>
      </c>
      <c r="C7910" s="2">
        <f t="shared" si="1773"/>
        <v>330</v>
      </c>
      <c r="D7910" s="2">
        <f t="shared" si="1774"/>
        <v>10</v>
      </c>
      <c r="E7910" s="2">
        <f t="shared" si="1766"/>
        <v>7906</v>
      </c>
      <c r="F7910" s="11">
        <v>456.3</v>
      </c>
      <c r="G7910" s="9">
        <v>0.33500000000000002</v>
      </c>
      <c r="H7910" s="9">
        <v>0.35499999999999998</v>
      </c>
      <c r="I7910" s="9">
        <v>0.375</v>
      </c>
      <c r="J7910" s="9">
        <v>0.432</v>
      </c>
      <c r="K7910" s="9">
        <v>0.432</v>
      </c>
      <c r="L7910" s="9">
        <v>0.432</v>
      </c>
      <c r="N7910" s="32">
        <f>IF('System Design'!$F$8=1,'Hourly Demand and Generation'!G7910*'System Design'!$F$21,IF('System Design'!$F$8=2,'Hourly Demand and Generation'!H7910*'System Design'!$F$21,IF('System Design'!$F$8=3,'Hourly Demand and Generation'!I7910*'System Design'!$F$21)))</f>
        <v>187.5</v>
      </c>
      <c r="O7910" s="32">
        <f>IF('System Design'!$F$8=1,'Hourly Demand and Generation'!J7910*'System Design'!$F$22,IF('System Design'!$F$8=2,'Hourly Demand and Generation'!K7910*'System Design'!$F$22,IF('System Design'!$F$8=3,'Hourly Demand and Generation'!L7910*'System Design'!$F$22)))</f>
        <v>1080</v>
      </c>
      <c r="Q7910" s="32">
        <f t="shared" si="1762"/>
        <v>0</v>
      </c>
      <c r="R7910" s="32">
        <f t="shared" si="1767"/>
        <v>5400</v>
      </c>
      <c r="S7910" s="32">
        <f t="shared" si="1768"/>
        <v>0</v>
      </c>
      <c r="T7910" s="32">
        <f t="shared" si="1769"/>
        <v>21600</v>
      </c>
      <c r="U7910" s="32">
        <f t="shared" si="1770"/>
        <v>0</v>
      </c>
      <c r="V7910" s="32">
        <f t="shared" si="1763"/>
        <v>811.2</v>
      </c>
      <c r="W7910" s="32">
        <f t="shared" si="1771"/>
        <v>811.2</v>
      </c>
      <c r="X7910" s="32">
        <f t="shared" si="1772"/>
        <v>811.2</v>
      </c>
    </row>
    <row r="7911" spans="1:24" x14ac:dyDescent="0.25">
      <c r="A7911" s="2"/>
      <c r="B7911" s="2" t="s">
        <v>12</v>
      </c>
      <c r="C7911" s="2">
        <f t="shared" si="1773"/>
        <v>330</v>
      </c>
      <c r="D7911" s="2">
        <f t="shared" si="1774"/>
        <v>11</v>
      </c>
      <c r="E7911" s="2">
        <f t="shared" si="1766"/>
        <v>7907</v>
      </c>
      <c r="F7911" s="11">
        <v>450.45</v>
      </c>
      <c r="G7911" s="9">
        <v>0.41499999999999998</v>
      </c>
      <c r="H7911" s="9">
        <v>0.4375</v>
      </c>
      <c r="I7911" s="9">
        <v>0.46</v>
      </c>
      <c r="J7911" s="9">
        <v>0.38400000000000001</v>
      </c>
      <c r="K7911" s="9">
        <v>0.38400000000000001</v>
      </c>
      <c r="L7911" s="9">
        <v>0.38400000000000001</v>
      </c>
      <c r="N7911" s="32">
        <f>IF('System Design'!$F$8=1,'Hourly Demand and Generation'!G7911*'System Design'!$F$21,IF('System Design'!$F$8=2,'Hourly Demand and Generation'!H7911*'System Design'!$F$21,IF('System Design'!$F$8=3,'Hourly Demand and Generation'!I7911*'System Design'!$F$21)))</f>
        <v>230</v>
      </c>
      <c r="O7911" s="32">
        <f>IF('System Design'!$F$8=1,'Hourly Demand and Generation'!J7911*'System Design'!$F$22,IF('System Design'!$F$8=2,'Hourly Demand and Generation'!K7911*'System Design'!$F$22,IF('System Design'!$F$8=3,'Hourly Demand and Generation'!L7911*'System Design'!$F$22)))</f>
        <v>960</v>
      </c>
      <c r="Q7911" s="32">
        <f t="shared" si="1762"/>
        <v>0</v>
      </c>
      <c r="R7911" s="32">
        <f t="shared" si="1767"/>
        <v>5400</v>
      </c>
      <c r="S7911" s="32">
        <f t="shared" si="1768"/>
        <v>0</v>
      </c>
      <c r="T7911" s="32">
        <f t="shared" si="1769"/>
        <v>21600</v>
      </c>
      <c r="U7911" s="32">
        <f t="shared" si="1770"/>
        <v>0</v>
      </c>
      <c r="V7911" s="32">
        <f t="shared" si="1763"/>
        <v>739.55</v>
      </c>
      <c r="W7911" s="32">
        <f t="shared" si="1771"/>
        <v>739.55</v>
      </c>
      <c r="X7911" s="32">
        <f t="shared" si="1772"/>
        <v>739.55</v>
      </c>
    </row>
    <row r="7912" spans="1:24" x14ac:dyDescent="0.25">
      <c r="A7912" s="2"/>
      <c r="B7912" s="2" t="s">
        <v>12</v>
      </c>
      <c r="C7912" s="2">
        <f t="shared" si="1773"/>
        <v>330</v>
      </c>
      <c r="D7912" s="2">
        <f t="shared" si="1774"/>
        <v>12</v>
      </c>
      <c r="E7912" s="2">
        <f t="shared" si="1766"/>
        <v>7908</v>
      </c>
      <c r="F7912" s="11">
        <v>450.45</v>
      </c>
      <c r="G7912" s="9">
        <v>0.5</v>
      </c>
      <c r="H7912" s="9">
        <v>0.5</v>
      </c>
      <c r="I7912" s="9">
        <v>0.5</v>
      </c>
      <c r="J7912" s="9">
        <v>0.36</v>
      </c>
      <c r="K7912" s="9">
        <v>0.36</v>
      </c>
      <c r="L7912" s="9">
        <v>0.36</v>
      </c>
      <c r="N7912" s="32">
        <f>IF('System Design'!$F$8=1,'Hourly Demand and Generation'!G7912*'System Design'!$F$21,IF('System Design'!$F$8=2,'Hourly Demand and Generation'!H7912*'System Design'!$F$21,IF('System Design'!$F$8=3,'Hourly Demand and Generation'!I7912*'System Design'!$F$21)))</f>
        <v>250</v>
      </c>
      <c r="O7912" s="32">
        <f>IF('System Design'!$F$8=1,'Hourly Demand and Generation'!J7912*'System Design'!$F$22,IF('System Design'!$F$8=2,'Hourly Demand and Generation'!K7912*'System Design'!$F$22,IF('System Design'!$F$8=3,'Hourly Demand and Generation'!L7912*'System Design'!$F$22)))</f>
        <v>900</v>
      </c>
      <c r="Q7912" s="32">
        <f t="shared" si="1762"/>
        <v>0</v>
      </c>
      <c r="R7912" s="32">
        <f t="shared" si="1767"/>
        <v>5400</v>
      </c>
      <c r="S7912" s="32">
        <f t="shared" si="1768"/>
        <v>0</v>
      </c>
      <c r="T7912" s="32">
        <f t="shared" si="1769"/>
        <v>21600</v>
      </c>
      <c r="U7912" s="32">
        <f t="shared" si="1770"/>
        <v>0</v>
      </c>
      <c r="V7912" s="32">
        <f t="shared" si="1763"/>
        <v>699.55</v>
      </c>
      <c r="W7912" s="32">
        <f t="shared" si="1771"/>
        <v>699.55</v>
      </c>
      <c r="X7912" s="32">
        <f t="shared" si="1772"/>
        <v>699.55</v>
      </c>
    </row>
    <row r="7913" spans="1:24" x14ac:dyDescent="0.25">
      <c r="A7913" s="2"/>
      <c r="B7913" s="2" t="s">
        <v>12</v>
      </c>
      <c r="C7913" s="2">
        <f t="shared" si="1773"/>
        <v>330</v>
      </c>
      <c r="D7913" s="2">
        <f t="shared" si="1774"/>
        <v>13</v>
      </c>
      <c r="E7913" s="2">
        <f t="shared" si="1766"/>
        <v>7909</v>
      </c>
      <c r="F7913" s="11">
        <v>468</v>
      </c>
      <c r="G7913" s="9">
        <v>0.41499999999999998</v>
      </c>
      <c r="H7913" s="9">
        <v>0.4375</v>
      </c>
      <c r="I7913" s="9">
        <v>0.46</v>
      </c>
      <c r="J7913" s="9">
        <v>0.38400000000000001</v>
      </c>
      <c r="K7913" s="9">
        <v>0.38400000000000001</v>
      </c>
      <c r="L7913" s="9">
        <v>0.38400000000000001</v>
      </c>
      <c r="N7913" s="32">
        <f>IF('System Design'!$F$8=1,'Hourly Demand and Generation'!G7913*'System Design'!$F$21,IF('System Design'!$F$8=2,'Hourly Demand and Generation'!H7913*'System Design'!$F$21,IF('System Design'!$F$8=3,'Hourly Demand and Generation'!I7913*'System Design'!$F$21)))</f>
        <v>230</v>
      </c>
      <c r="O7913" s="32">
        <f>IF('System Design'!$F$8=1,'Hourly Demand and Generation'!J7913*'System Design'!$F$22,IF('System Design'!$F$8=2,'Hourly Demand and Generation'!K7913*'System Design'!$F$22,IF('System Design'!$F$8=3,'Hourly Demand and Generation'!L7913*'System Design'!$F$22)))</f>
        <v>960</v>
      </c>
      <c r="Q7913" s="32">
        <f t="shared" si="1762"/>
        <v>0</v>
      </c>
      <c r="R7913" s="32">
        <f t="shared" si="1767"/>
        <v>5400</v>
      </c>
      <c r="S7913" s="32">
        <f t="shared" si="1768"/>
        <v>0</v>
      </c>
      <c r="T7913" s="32">
        <f t="shared" si="1769"/>
        <v>21600</v>
      </c>
      <c r="U7913" s="32">
        <f t="shared" si="1770"/>
        <v>0</v>
      </c>
      <c r="V7913" s="32">
        <f t="shared" si="1763"/>
        <v>722</v>
      </c>
      <c r="W7913" s="32">
        <f t="shared" si="1771"/>
        <v>722</v>
      </c>
      <c r="X7913" s="32">
        <f t="shared" si="1772"/>
        <v>722</v>
      </c>
    </row>
    <row r="7914" spans="1:24" x14ac:dyDescent="0.25">
      <c r="A7914" s="2"/>
      <c r="B7914" s="2" t="s">
        <v>12</v>
      </c>
      <c r="C7914" s="2">
        <f t="shared" si="1773"/>
        <v>330</v>
      </c>
      <c r="D7914" s="2">
        <f t="shared" si="1774"/>
        <v>14</v>
      </c>
      <c r="E7914" s="2">
        <f t="shared" si="1766"/>
        <v>7910</v>
      </c>
      <c r="F7914" s="11">
        <v>468</v>
      </c>
      <c r="G7914" s="9">
        <v>0.33500000000000002</v>
      </c>
      <c r="H7914" s="9">
        <v>0.35499999999999998</v>
      </c>
      <c r="I7914" s="9">
        <v>0.375</v>
      </c>
      <c r="J7914" s="9">
        <v>0.40799999999999997</v>
      </c>
      <c r="K7914" s="9">
        <v>0.40799999999999997</v>
      </c>
      <c r="L7914" s="9">
        <v>0.40799999999999997</v>
      </c>
      <c r="N7914" s="32">
        <f>IF('System Design'!$F$8=1,'Hourly Demand and Generation'!G7914*'System Design'!$F$21,IF('System Design'!$F$8=2,'Hourly Demand and Generation'!H7914*'System Design'!$F$21,IF('System Design'!$F$8=3,'Hourly Demand and Generation'!I7914*'System Design'!$F$21)))</f>
        <v>187.5</v>
      </c>
      <c r="O7914" s="32">
        <f>IF('System Design'!$F$8=1,'Hourly Demand and Generation'!J7914*'System Design'!$F$22,IF('System Design'!$F$8=2,'Hourly Demand and Generation'!K7914*'System Design'!$F$22,IF('System Design'!$F$8=3,'Hourly Demand and Generation'!L7914*'System Design'!$F$22)))</f>
        <v>1019.9999999999999</v>
      </c>
      <c r="Q7914" s="32">
        <f t="shared" si="1762"/>
        <v>0</v>
      </c>
      <c r="R7914" s="32">
        <f t="shared" si="1767"/>
        <v>5400</v>
      </c>
      <c r="S7914" s="32">
        <f t="shared" si="1768"/>
        <v>0</v>
      </c>
      <c r="T7914" s="32">
        <f t="shared" si="1769"/>
        <v>21600</v>
      </c>
      <c r="U7914" s="32">
        <f t="shared" si="1770"/>
        <v>0</v>
      </c>
      <c r="V7914" s="32">
        <f t="shared" si="1763"/>
        <v>739.5</v>
      </c>
      <c r="W7914" s="32">
        <f t="shared" si="1771"/>
        <v>739.5</v>
      </c>
      <c r="X7914" s="32">
        <f t="shared" si="1772"/>
        <v>739.5</v>
      </c>
    </row>
    <row r="7915" spans="1:24" x14ac:dyDescent="0.25">
      <c r="A7915" s="2"/>
      <c r="B7915" s="2" t="s">
        <v>12</v>
      </c>
      <c r="C7915" s="2">
        <f t="shared" si="1773"/>
        <v>330</v>
      </c>
      <c r="D7915" s="2">
        <f t="shared" si="1774"/>
        <v>15</v>
      </c>
      <c r="E7915" s="2">
        <f t="shared" si="1766"/>
        <v>7911</v>
      </c>
      <c r="F7915" s="11">
        <v>497.25</v>
      </c>
      <c r="G7915" s="9">
        <v>0.25</v>
      </c>
      <c r="H7915" s="9">
        <v>0.27</v>
      </c>
      <c r="I7915" s="9">
        <v>0.28999999999999998</v>
      </c>
      <c r="J7915" s="9">
        <v>0.432</v>
      </c>
      <c r="K7915" s="9">
        <v>0.432</v>
      </c>
      <c r="L7915" s="9">
        <v>0.432</v>
      </c>
      <c r="N7915" s="32">
        <f>IF('System Design'!$F$8=1,'Hourly Demand and Generation'!G7915*'System Design'!$F$21,IF('System Design'!$F$8=2,'Hourly Demand and Generation'!H7915*'System Design'!$F$21,IF('System Design'!$F$8=3,'Hourly Demand and Generation'!I7915*'System Design'!$F$21)))</f>
        <v>145</v>
      </c>
      <c r="O7915" s="32">
        <f>IF('System Design'!$F$8=1,'Hourly Demand and Generation'!J7915*'System Design'!$F$22,IF('System Design'!$F$8=2,'Hourly Demand and Generation'!K7915*'System Design'!$F$22,IF('System Design'!$F$8=3,'Hourly Demand and Generation'!L7915*'System Design'!$F$22)))</f>
        <v>1080</v>
      </c>
      <c r="Q7915" s="32">
        <f t="shared" si="1762"/>
        <v>0</v>
      </c>
      <c r="R7915" s="32">
        <f t="shared" si="1767"/>
        <v>5400</v>
      </c>
      <c r="S7915" s="32">
        <f t="shared" si="1768"/>
        <v>0</v>
      </c>
      <c r="T7915" s="32">
        <f t="shared" si="1769"/>
        <v>21600</v>
      </c>
      <c r="U7915" s="32">
        <f t="shared" si="1770"/>
        <v>0</v>
      </c>
      <c r="V7915" s="32">
        <f t="shared" si="1763"/>
        <v>727.75</v>
      </c>
      <c r="W7915" s="32">
        <f t="shared" si="1771"/>
        <v>727.75</v>
      </c>
      <c r="X7915" s="32">
        <f t="shared" si="1772"/>
        <v>727.75</v>
      </c>
    </row>
    <row r="7916" spans="1:24" x14ac:dyDescent="0.25">
      <c r="A7916" s="2"/>
      <c r="B7916" s="2" t="s">
        <v>12</v>
      </c>
      <c r="C7916" s="2">
        <f t="shared" si="1773"/>
        <v>330</v>
      </c>
      <c r="D7916" s="2">
        <f t="shared" si="1774"/>
        <v>16</v>
      </c>
      <c r="E7916" s="2">
        <f t="shared" si="1766"/>
        <v>7912</v>
      </c>
      <c r="F7916" s="11">
        <v>526.5</v>
      </c>
      <c r="G7916" s="9">
        <v>0.16500000000000001</v>
      </c>
      <c r="H7916" s="9">
        <v>0.1875</v>
      </c>
      <c r="I7916" s="9">
        <v>0.21</v>
      </c>
      <c r="J7916" s="9">
        <v>0.432</v>
      </c>
      <c r="K7916" s="9">
        <v>0.432</v>
      </c>
      <c r="L7916" s="9">
        <v>0.432</v>
      </c>
      <c r="N7916" s="32">
        <f>IF('System Design'!$F$8=1,'Hourly Demand and Generation'!G7916*'System Design'!$F$21,IF('System Design'!$F$8=2,'Hourly Demand and Generation'!H7916*'System Design'!$F$21,IF('System Design'!$F$8=3,'Hourly Demand and Generation'!I7916*'System Design'!$F$21)))</f>
        <v>105</v>
      </c>
      <c r="O7916" s="32">
        <f>IF('System Design'!$F$8=1,'Hourly Demand and Generation'!J7916*'System Design'!$F$22,IF('System Design'!$F$8=2,'Hourly Demand and Generation'!K7916*'System Design'!$F$22,IF('System Design'!$F$8=3,'Hourly Demand and Generation'!L7916*'System Design'!$F$22)))</f>
        <v>1080</v>
      </c>
      <c r="Q7916" s="32">
        <f t="shared" si="1762"/>
        <v>0</v>
      </c>
      <c r="R7916" s="32">
        <f t="shared" si="1767"/>
        <v>5400</v>
      </c>
      <c r="S7916" s="32">
        <f t="shared" si="1768"/>
        <v>0</v>
      </c>
      <c r="T7916" s="32">
        <f t="shared" si="1769"/>
        <v>21600</v>
      </c>
      <c r="U7916" s="32">
        <f t="shared" si="1770"/>
        <v>0</v>
      </c>
      <c r="V7916" s="32">
        <f t="shared" si="1763"/>
        <v>658.5</v>
      </c>
      <c r="W7916" s="32">
        <f t="shared" si="1771"/>
        <v>658.5</v>
      </c>
      <c r="X7916" s="32">
        <f t="shared" si="1772"/>
        <v>658.5</v>
      </c>
    </row>
    <row r="7917" spans="1:24" x14ac:dyDescent="0.25">
      <c r="A7917" s="2"/>
      <c r="B7917" s="2" t="s">
        <v>12</v>
      </c>
      <c r="C7917" s="2">
        <f t="shared" si="1773"/>
        <v>330</v>
      </c>
      <c r="D7917" s="2">
        <f t="shared" si="1774"/>
        <v>17</v>
      </c>
      <c r="E7917" s="2">
        <f t="shared" si="1766"/>
        <v>7913</v>
      </c>
      <c r="F7917" s="11">
        <v>555.75</v>
      </c>
      <c r="G7917" s="9">
        <v>8.5000000000000006E-2</v>
      </c>
      <c r="H7917" s="9">
        <v>0.105</v>
      </c>
      <c r="I7917" s="9">
        <v>0.125</v>
      </c>
      <c r="J7917" s="9">
        <v>0.48</v>
      </c>
      <c r="K7917" s="9">
        <v>0.48</v>
      </c>
      <c r="L7917" s="9">
        <v>0.48</v>
      </c>
      <c r="N7917" s="32">
        <f>IF('System Design'!$F$8=1,'Hourly Demand and Generation'!G7917*'System Design'!$F$21,IF('System Design'!$F$8=2,'Hourly Demand and Generation'!H7917*'System Design'!$F$21,IF('System Design'!$F$8=3,'Hourly Demand and Generation'!I7917*'System Design'!$F$21)))</f>
        <v>62.5</v>
      </c>
      <c r="O7917" s="32">
        <f>IF('System Design'!$F$8=1,'Hourly Demand and Generation'!J7917*'System Design'!$F$22,IF('System Design'!$F$8=2,'Hourly Demand and Generation'!K7917*'System Design'!$F$22,IF('System Design'!$F$8=3,'Hourly Demand and Generation'!L7917*'System Design'!$F$22)))</f>
        <v>1200</v>
      </c>
      <c r="Q7917" s="32">
        <f t="shared" si="1762"/>
        <v>0</v>
      </c>
      <c r="R7917" s="32">
        <f t="shared" si="1767"/>
        <v>5400</v>
      </c>
      <c r="S7917" s="32">
        <f t="shared" si="1768"/>
        <v>0</v>
      </c>
      <c r="T7917" s="32">
        <f t="shared" si="1769"/>
        <v>21600</v>
      </c>
      <c r="U7917" s="32">
        <f t="shared" si="1770"/>
        <v>0</v>
      </c>
      <c r="V7917" s="32">
        <f t="shared" si="1763"/>
        <v>706.75</v>
      </c>
      <c r="W7917" s="32">
        <f t="shared" si="1771"/>
        <v>706.75</v>
      </c>
      <c r="X7917" s="32">
        <f t="shared" si="1772"/>
        <v>706.75</v>
      </c>
    </row>
    <row r="7918" spans="1:24" x14ac:dyDescent="0.25">
      <c r="A7918" s="2"/>
      <c r="B7918" s="2" t="s">
        <v>12</v>
      </c>
      <c r="C7918" s="2">
        <f t="shared" si="1773"/>
        <v>330</v>
      </c>
      <c r="D7918" s="2">
        <f t="shared" si="1774"/>
        <v>18</v>
      </c>
      <c r="E7918" s="2">
        <f t="shared" si="1766"/>
        <v>7914</v>
      </c>
      <c r="F7918" s="11">
        <v>585</v>
      </c>
      <c r="G7918" s="9">
        <v>0.04</v>
      </c>
      <c r="H7918" s="9">
        <v>6.25E-2</v>
      </c>
      <c r="I7918" s="9">
        <v>8.5000000000000006E-2</v>
      </c>
      <c r="J7918" s="9">
        <v>0.45600000000000002</v>
      </c>
      <c r="K7918" s="9">
        <v>0.45600000000000002</v>
      </c>
      <c r="L7918" s="9">
        <v>0.45600000000000002</v>
      </c>
      <c r="N7918" s="32">
        <f>IF('System Design'!$F$8=1,'Hourly Demand and Generation'!G7918*'System Design'!$F$21,IF('System Design'!$F$8=2,'Hourly Demand and Generation'!H7918*'System Design'!$F$21,IF('System Design'!$F$8=3,'Hourly Demand and Generation'!I7918*'System Design'!$F$21)))</f>
        <v>42.5</v>
      </c>
      <c r="O7918" s="32">
        <f>IF('System Design'!$F$8=1,'Hourly Demand and Generation'!J7918*'System Design'!$F$22,IF('System Design'!$F$8=2,'Hourly Demand and Generation'!K7918*'System Design'!$F$22,IF('System Design'!$F$8=3,'Hourly Demand and Generation'!L7918*'System Design'!$F$22)))</f>
        <v>1140</v>
      </c>
      <c r="Q7918" s="32">
        <f t="shared" si="1762"/>
        <v>0</v>
      </c>
      <c r="R7918" s="32">
        <f t="shared" si="1767"/>
        <v>5400</v>
      </c>
      <c r="S7918" s="32">
        <f t="shared" si="1768"/>
        <v>0</v>
      </c>
      <c r="T7918" s="32">
        <f t="shared" si="1769"/>
        <v>21600</v>
      </c>
      <c r="U7918" s="32">
        <f t="shared" si="1770"/>
        <v>0</v>
      </c>
      <c r="V7918" s="32">
        <f t="shared" si="1763"/>
        <v>597.5</v>
      </c>
      <c r="W7918" s="32">
        <f t="shared" si="1771"/>
        <v>597.5</v>
      </c>
      <c r="X7918" s="32">
        <f t="shared" si="1772"/>
        <v>597.5</v>
      </c>
    </row>
    <row r="7919" spans="1:24" x14ac:dyDescent="0.25">
      <c r="A7919" s="2"/>
      <c r="B7919" s="2" t="s">
        <v>12</v>
      </c>
      <c r="C7919" s="2">
        <f t="shared" si="1773"/>
        <v>330</v>
      </c>
      <c r="D7919" s="2">
        <f t="shared" si="1774"/>
        <v>19</v>
      </c>
      <c r="E7919" s="2">
        <f t="shared" si="1766"/>
        <v>7915</v>
      </c>
      <c r="F7919" s="11">
        <v>567.45000000000005</v>
      </c>
      <c r="G7919" s="9">
        <v>0</v>
      </c>
      <c r="H7919" s="9">
        <v>0.02</v>
      </c>
      <c r="I7919" s="9">
        <v>0.04</v>
      </c>
      <c r="J7919" s="9">
        <v>0.432</v>
      </c>
      <c r="K7919" s="9">
        <v>0.432</v>
      </c>
      <c r="L7919" s="9">
        <v>0.432</v>
      </c>
      <c r="N7919" s="32">
        <f>IF('System Design'!$F$8=1,'Hourly Demand and Generation'!G7919*'System Design'!$F$21,IF('System Design'!$F$8=2,'Hourly Demand and Generation'!H7919*'System Design'!$F$21,IF('System Design'!$F$8=3,'Hourly Demand and Generation'!I7919*'System Design'!$F$21)))</f>
        <v>20</v>
      </c>
      <c r="O7919" s="32">
        <f>IF('System Design'!$F$8=1,'Hourly Demand and Generation'!J7919*'System Design'!$F$22,IF('System Design'!$F$8=2,'Hourly Demand and Generation'!K7919*'System Design'!$F$22,IF('System Design'!$F$8=3,'Hourly Demand and Generation'!L7919*'System Design'!$F$22)))</f>
        <v>1080</v>
      </c>
      <c r="Q7919" s="32">
        <f t="shared" si="1762"/>
        <v>0</v>
      </c>
      <c r="R7919" s="32">
        <f t="shared" si="1767"/>
        <v>5400</v>
      </c>
      <c r="S7919" s="32">
        <f t="shared" si="1768"/>
        <v>0</v>
      </c>
      <c r="T7919" s="32">
        <f t="shared" si="1769"/>
        <v>21600</v>
      </c>
      <c r="U7919" s="32">
        <f t="shared" si="1770"/>
        <v>0</v>
      </c>
      <c r="V7919" s="32">
        <f t="shared" si="1763"/>
        <v>532.54999999999995</v>
      </c>
      <c r="W7919" s="32">
        <f t="shared" si="1771"/>
        <v>532.54999999999995</v>
      </c>
      <c r="X7919" s="32">
        <f t="shared" si="1772"/>
        <v>532.54999999999995</v>
      </c>
    </row>
    <row r="7920" spans="1:24" x14ac:dyDescent="0.25">
      <c r="A7920" s="2"/>
      <c r="B7920" s="2" t="s">
        <v>12</v>
      </c>
      <c r="C7920" s="2">
        <f t="shared" si="1773"/>
        <v>330</v>
      </c>
      <c r="D7920" s="2">
        <f t="shared" si="1774"/>
        <v>20</v>
      </c>
      <c r="E7920" s="2">
        <f t="shared" si="1766"/>
        <v>7916</v>
      </c>
      <c r="F7920" s="11">
        <v>555.75</v>
      </c>
      <c r="G7920" s="9">
        <v>0</v>
      </c>
      <c r="H7920" s="9">
        <v>0</v>
      </c>
      <c r="I7920" s="9">
        <v>0</v>
      </c>
      <c r="J7920" s="9">
        <v>0.432</v>
      </c>
      <c r="K7920" s="9">
        <v>0.432</v>
      </c>
      <c r="L7920" s="9">
        <v>0.432</v>
      </c>
      <c r="N7920" s="32">
        <f>IF('System Design'!$F$8=1,'Hourly Demand and Generation'!G7920*'System Design'!$F$21,IF('System Design'!$F$8=2,'Hourly Demand and Generation'!H7920*'System Design'!$F$21,IF('System Design'!$F$8=3,'Hourly Demand and Generation'!I7920*'System Design'!$F$21)))</f>
        <v>0</v>
      </c>
      <c r="O7920" s="32">
        <f>IF('System Design'!$F$8=1,'Hourly Demand and Generation'!J7920*'System Design'!$F$22,IF('System Design'!$F$8=2,'Hourly Demand and Generation'!K7920*'System Design'!$F$22,IF('System Design'!$F$8=3,'Hourly Demand and Generation'!L7920*'System Design'!$F$22)))</f>
        <v>1080</v>
      </c>
      <c r="Q7920" s="32">
        <f t="shared" si="1762"/>
        <v>0</v>
      </c>
      <c r="R7920" s="32">
        <f t="shared" si="1767"/>
        <v>5400</v>
      </c>
      <c r="S7920" s="32">
        <f t="shared" si="1768"/>
        <v>0</v>
      </c>
      <c r="T7920" s="32">
        <f t="shared" si="1769"/>
        <v>21600</v>
      </c>
      <c r="U7920" s="32">
        <f t="shared" si="1770"/>
        <v>0</v>
      </c>
      <c r="V7920" s="32">
        <f t="shared" si="1763"/>
        <v>524.25</v>
      </c>
      <c r="W7920" s="32">
        <f t="shared" si="1771"/>
        <v>524.25</v>
      </c>
      <c r="X7920" s="32">
        <f t="shared" si="1772"/>
        <v>524.25</v>
      </c>
    </row>
    <row r="7921" spans="1:24" x14ac:dyDescent="0.25">
      <c r="A7921" s="2"/>
      <c r="B7921" s="2" t="s">
        <v>12</v>
      </c>
      <c r="C7921" s="2">
        <f t="shared" si="1773"/>
        <v>330</v>
      </c>
      <c r="D7921" s="2">
        <f t="shared" si="1774"/>
        <v>21</v>
      </c>
      <c r="E7921" s="2">
        <f t="shared" si="1766"/>
        <v>7917</v>
      </c>
      <c r="F7921" s="11">
        <v>526.5</v>
      </c>
      <c r="G7921" s="9">
        <v>0</v>
      </c>
      <c r="H7921" s="9">
        <v>0</v>
      </c>
      <c r="I7921" s="9">
        <v>0</v>
      </c>
      <c r="J7921" s="9">
        <v>0.432</v>
      </c>
      <c r="K7921" s="9">
        <v>0.432</v>
      </c>
      <c r="L7921" s="9">
        <v>0.432</v>
      </c>
      <c r="N7921" s="32">
        <f>IF('System Design'!$F$8=1,'Hourly Demand and Generation'!G7921*'System Design'!$F$21,IF('System Design'!$F$8=2,'Hourly Demand and Generation'!H7921*'System Design'!$F$21,IF('System Design'!$F$8=3,'Hourly Demand and Generation'!I7921*'System Design'!$F$21)))</f>
        <v>0</v>
      </c>
      <c r="O7921" s="32">
        <f>IF('System Design'!$F$8=1,'Hourly Demand and Generation'!J7921*'System Design'!$F$22,IF('System Design'!$F$8=2,'Hourly Demand and Generation'!K7921*'System Design'!$F$22,IF('System Design'!$F$8=3,'Hourly Demand and Generation'!L7921*'System Design'!$F$22)))</f>
        <v>1080</v>
      </c>
      <c r="Q7921" s="32">
        <f t="shared" si="1762"/>
        <v>0</v>
      </c>
      <c r="R7921" s="32">
        <f t="shared" si="1767"/>
        <v>5400</v>
      </c>
      <c r="S7921" s="32">
        <f t="shared" si="1768"/>
        <v>0</v>
      </c>
      <c r="T7921" s="32">
        <f t="shared" si="1769"/>
        <v>21600</v>
      </c>
      <c r="U7921" s="32">
        <f t="shared" si="1770"/>
        <v>0</v>
      </c>
      <c r="V7921" s="32">
        <f t="shared" si="1763"/>
        <v>553.5</v>
      </c>
      <c r="W7921" s="32">
        <f t="shared" si="1771"/>
        <v>553.5</v>
      </c>
      <c r="X7921" s="32">
        <f t="shared" si="1772"/>
        <v>553.5</v>
      </c>
    </row>
    <row r="7922" spans="1:24" x14ac:dyDescent="0.25">
      <c r="A7922" s="2"/>
      <c r="B7922" s="2" t="s">
        <v>12</v>
      </c>
      <c r="C7922" s="2">
        <f t="shared" si="1773"/>
        <v>330</v>
      </c>
      <c r="D7922" s="2">
        <f t="shared" si="1774"/>
        <v>22</v>
      </c>
      <c r="E7922" s="2">
        <f t="shared" si="1766"/>
        <v>7918</v>
      </c>
      <c r="F7922" s="11">
        <v>497.25</v>
      </c>
      <c r="G7922" s="9">
        <v>0</v>
      </c>
      <c r="H7922" s="9">
        <v>0</v>
      </c>
      <c r="I7922" s="9">
        <v>0</v>
      </c>
      <c r="J7922" s="9">
        <v>0.45600000000000002</v>
      </c>
      <c r="K7922" s="9">
        <v>0.45600000000000002</v>
      </c>
      <c r="L7922" s="9">
        <v>0.45600000000000002</v>
      </c>
      <c r="N7922" s="32">
        <f>IF('System Design'!$F$8=1,'Hourly Demand and Generation'!G7922*'System Design'!$F$21,IF('System Design'!$F$8=2,'Hourly Demand and Generation'!H7922*'System Design'!$F$21,IF('System Design'!$F$8=3,'Hourly Demand and Generation'!I7922*'System Design'!$F$21)))</f>
        <v>0</v>
      </c>
      <c r="O7922" s="32">
        <f>IF('System Design'!$F$8=1,'Hourly Demand and Generation'!J7922*'System Design'!$F$22,IF('System Design'!$F$8=2,'Hourly Demand and Generation'!K7922*'System Design'!$F$22,IF('System Design'!$F$8=3,'Hourly Demand and Generation'!L7922*'System Design'!$F$22)))</f>
        <v>1140</v>
      </c>
      <c r="Q7922" s="32">
        <f t="shared" si="1762"/>
        <v>0</v>
      </c>
      <c r="R7922" s="32">
        <f t="shared" si="1767"/>
        <v>5400</v>
      </c>
      <c r="S7922" s="32">
        <f t="shared" si="1768"/>
        <v>0</v>
      </c>
      <c r="T7922" s="32">
        <f t="shared" si="1769"/>
        <v>21600</v>
      </c>
      <c r="U7922" s="32">
        <f t="shared" si="1770"/>
        <v>0</v>
      </c>
      <c r="V7922" s="32">
        <f t="shared" si="1763"/>
        <v>642.75</v>
      </c>
      <c r="W7922" s="32">
        <f t="shared" si="1771"/>
        <v>642.75</v>
      </c>
      <c r="X7922" s="32">
        <f t="shared" si="1772"/>
        <v>642.75</v>
      </c>
    </row>
    <row r="7923" spans="1:24" x14ac:dyDescent="0.25">
      <c r="A7923" s="2"/>
      <c r="B7923" s="2" t="s">
        <v>12</v>
      </c>
      <c r="C7923" s="2">
        <f t="shared" si="1773"/>
        <v>330</v>
      </c>
      <c r="D7923" s="2">
        <f t="shared" si="1774"/>
        <v>23</v>
      </c>
      <c r="E7923" s="2">
        <f t="shared" si="1766"/>
        <v>7919</v>
      </c>
      <c r="F7923" s="11">
        <v>468</v>
      </c>
      <c r="G7923" s="9">
        <v>0</v>
      </c>
      <c r="H7923" s="9">
        <v>0</v>
      </c>
      <c r="I7923" s="9">
        <v>0</v>
      </c>
      <c r="J7923" s="9">
        <v>0.38400000000000001</v>
      </c>
      <c r="K7923" s="9">
        <v>0.38400000000000001</v>
      </c>
      <c r="L7923" s="9">
        <v>0.38400000000000001</v>
      </c>
      <c r="N7923" s="32">
        <f>IF('System Design'!$F$8=1,'Hourly Demand and Generation'!G7923*'System Design'!$F$21,IF('System Design'!$F$8=2,'Hourly Demand and Generation'!H7923*'System Design'!$F$21,IF('System Design'!$F$8=3,'Hourly Demand and Generation'!I7923*'System Design'!$F$21)))</f>
        <v>0</v>
      </c>
      <c r="O7923" s="32">
        <f>IF('System Design'!$F$8=1,'Hourly Demand and Generation'!J7923*'System Design'!$F$22,IF('System Design'!$F$8=2,'Hourly Demand and Generation'!K7923*'System Design'!$F$22,IF('System Design'!$F$8=3,'Hourly Demand and Generation'!L7923*'System Design'!$F$22)))</f>
        <v>960</v>
      </c>
      <c r="Q7923" s="32">
        <f t="shared" si="1762"/>
        <v>0</v>
      </c>
      <c r="R7923" s="32">
        <f t="shared" si="1767"/>
        <v>5400</v>
      </c>
      <c r="S7923" s="32">
        <f t="shared" si="1768"/>
        <v>0</v>
      </c>
      <c r="T7923" s="32">
        <f t="shared" si="1769"/>
        <v>21600</v>
      </c>
      <c r="U7923" s="32">
        <f t="shared" si="1770"/>
        <v>0</v>
      </c>
      <c r="V7923" s="32">
        <f t="shared" si="1763"/>
        <v>492</v>
      </c>
      <c r="W7923" s="32">
        <f t="shared" si="1771"/>
        <v>492</v>
      </c>
      <c r="X7923" s="32">
        <f t="shared" si="1772"/>
        <v>492</v>
      </c>
    </row>
    <row r="7924" spans="1:24" x14ac:dyDescent="0.25">
      <c r="A7924" s="2"/>
      <c r="B7924" s="2" t="s">
        <v>12</v>
      </c>
      <c r="C7924" s="2">
        <f t="shared" si="1773"/>
        <v>330</v>
      </c>
      <c r="D7924" s="2">
        <f t="shared" si="1774"/>
        <v>24</v>
      </c>
      <c r="E7924" s="2">
        <f t="shared" si="1766"/>
        <v>7920</v>
      </c>
      <c r="F7924" s="11">
        <v>409.5</v>
      </c>
      <c r="G7924" s="9">
        <v>0</v>
      </c>
      <c r="H7924" s="9">
        <v>0</v>
      </c>
      <c r="I7924" s="9">
        <v>0</v>
      </c>
      <c r="J7924" s="9">
        <v>0.38400000000000001</v>
      </c>
      <c r="K7924" s="9">
        <v>0.38400000000000001</v>
      </c>
      <c r="L7924" s="9">
        <v>0.38400000000000001</v>
      </c>
      <c r="N7924" s="32">
        <f>IF('System Design'!$F$8=1,'Hourly Demand and Generation'!G7924*'System Design'!$F$21,IF('System Design'!$F$8=2,'Hourly Demand and Generation'!H7924*'System Design'!$F$21,IF('System Design'!$F$8=3,'Hourly Demand and Generation'!I7924*'System Design'!$F$21)))</f>
        <v>0</v>
      </c>
      <c r="O7924" s="32">
        <f>IF('System Design'!$F$8=1,'Hourly Demand and Generation'!J7924*'System Design'!$F$22,IF('System Design'!$F$8=2,'Hourly Demand and Generation'!K7924*'System Design'!$F$22,IF('System Design'!$F$8=3,'Hourly Demand and Generation'!L7924*'System Design'!$F$22)))</f>
        <v>960</v>
      </c>
      <c r="Q7924" s="32">
        <f t="shared" si="1762"/>
        <v>0</v>
      </c>
      <c r="R7924" s="32">
        <f t="shared" si="1767"/>
        <v>5400</v>
      </c>
      <c r="S7924" s="32">
        <f t="shared" si="1768"/>
        <v>0</v>
      </c>
      <c r="T7924" s="32">
        <f t="shared" si="1769"/>
        <v>21600</v>
      </c>
      <c r="U7924" s="32">
        <f t="shared" si="1770"/>
        <v>0</v>
      </c>
      <c r="V7924" s="32">
        <f t="shared" si="1763"/>
        <v>550.5</v>
      </c>
      <c r="W7924" s="32">
        <f t="shared" si="1771"/>
        <v>550.5</v>
      </c>
      <c r="X7924" s="32">
        <f t="shared" si="1772"/>
        <v>550.5</v>
      </c>
    </row>
    <row r="7925" spans="1:24" x14ac:dyDescent="0.25">
      <c r="A7925" s="2"/>
      <c r="B7925" s="2" t="s">
        <v>12</v>
      </c>
      <c r="C7925" s="2">
        <f>C7924+1</f>
        <v>331</v>
      </c>
      <c r="D7925" s="2">
        <v>1</v>
      </c>
      <c r="E7925" s="2">
        <f t="shared" si="1766"/>
        <v>7921</v>
      </c>
      <c r="F7925" s="11">
        <v>351</v>
      </c>
      <c r="G7925" s="9">
        <v>0</v>
      </c>
      <c r="H7925" s="9">
        <v>0</v>
      </c>
      <c r="I7925" s="9">
        <v>0</v>
      </c>
      <c r="J7925" s="9">
        <v>0.20488077899475601</v>
      </c>
      <c r="K7925" s="9">
        <v>0.48</v>
      </c>
      <c r="L7925" s="9">
        <v>0.48</v>
      </c>
      <c r="N7925" s="32">
        <f>IF('System Design'!$F$8=1,'Hourly Demand and Generation'!G7925*'System Design'!$F$21,IF('System Design'!$F$8=2,'Hourly Demand and Generation'!H7925*'System Design'!$F$21,IF('System Design'!$F$8=3,'Hourly Demand and Generation'!I7925*'System Design'!$F$21)))</f>
        <v>0</v>
      </c>
      <c r="O7925" s="32">
        <f>IF('System Design'!$F$8=1,'Hourly Demand and Generation'!J7925*'System Design'!$F$22,IF('System Design'!$F$8=2,'Hourly Demand and Generation'!K7925*'System Design'!$F$22,IF('System Design'!$F$8=3,'Hourly Demand and Generation'!L7925*'System Design'!$F$22)))</f>
        <v>1200</v>
      </c>
      <c r="Q7925" s="32">
        <f t="shared" si="1762"/>
        <v>0</v>
      </c>
      <c r="R7925" s="32">
        <f t="shared" si="1767"/>
        <v>5400</v>
      </c>
      <c r="S7925" s="32">
        <f t="shared" si="1768"/>
        <v>0</v>
      </c>
      <c r="T7925" s="32">
        <f t="shared" si="1769"/>
        <v>21600</v>
      </c>
      <c r="U7925" s="32">
        <f t="shared" si="1770"/>
        <v>0</v>
      </c>
      <c r="V7925" s="32">
        <f t="shared" si="1763"/>
        <v>849</v>
      </c>
      <c r="W7925" s="32">
        <f t="shared" si="1771"/>
        <v>849</v>
      </c>
      <c r="X7925" s="32">
        <f t="shared" si="1772"/>
        <v>849</v>
      </c>
    </row>
    <row r="7926" spans="1:24" x14ac:dyDescent="0.25">
      <c r="A7926" s="2"/>
      <c r="B7926" s="2" t="s">
        <v>12</v>
      </c>
      <c r="C7926" s="2">
        <f>C7925</f>
        <v>331</v>
      </c>
      <c r="D7926" s="2">
        <f>D7925+1</f>
        <v>2</v>
      </c>
      <c r="E7926" s="2">
        <f t="shared" si="1766"/>
        <v>7922</v>
      </c>
      <c r="F7926" s="11">
        <v>321.75</v>
      </c>
      <c r="G7926" s="9">
        <v>0</v>
      </c>
      <c r="H7926" s="9">
        <v>0</v>
      </c>
      <c r="I7926" s="9">
        <v>0</v>
      </c>
      <c r="J7926" s="9">
        <v>0.18439270109528</v>
      </c>
      <c r="K7926" s="9">
        <v>0.432</v>
      </c>
      <c r="L7926" s="9">
        <v>0.432</v>
      </c>
      <c r="N7926" s="32">
        <f>IF('System Design'!$F$8=1,'Hourly Demand and Generation'!G7926*'System Design'!$F$21,IF('System Design'!$F$8=2,'Hourly Demand and Generation'!H7926*'System Design'!$F$21,IF('System Design'!$F$8=3,'Hourly Demand and Generation'!I7926*'System Design'!$F$21)))</f>
        <v>0</v>
      </c>
      <c r="O7926" s="32">
        <f>IF('System Design'!$F$8=1,'Hourly Demand and Generation'!J7926*'System Design'!$F$22,IF('System Design'!$F$8=2,'Hourly Demand and Generation'!K7926*'System Design'!$F$22,IF('System Design'!$F$8=3,'Hourly Demand and Generation'!L7926*'System Design'!$F$22)))</f>
        <v>1080</v>
      </c>
      <c r="Q7926" s="32">
        <f t="shared" si="1762"/>
        <v>0</v>
      </c>
      <c r="R7926" s="32">
        <f t="shared" si="1767"/>
        <v>5400</v>
      </c>
      <c r="S7926" s="32">
        <f t="shared" si="1768"/>
        <v>0</v>
      </c>
      <c r="T7926" s="32">
        <f t="shared" si="1769"/>
        <v>21600</v>
      </c>
      <c r="U7926" s="32">
        <f t="shared" si="1770"/>
        <v>0</v>
      </c>
      <c r="V7926" s="32">
        <f t="shared" si="1763"/>
        <v>758.25</v>
      </c>
      <c r="W7926" s="32">
        <f t="shared" si="1771"/>
        <v>758.25</v>
      </c>
      <c r="X7926" s="32">
        <f t="shared" si="1772"/>
        <v>758.25</v>
      </c>
    </row>
    <row r="7927" spans="1:24" x14ac:dyDescent="0.25">
      <c r="A7927" s="2"/>
      <c r="B7927" s="2" t="s">
        <v>12</v>
      </c>
      <c r="C7927" s="2">
        <f t="shared" ref="C7927:C7948" si="1775">C7926</f>
        <v>331</v>
      </c>
      <c r="D7927" s="2">
        <f t="shared" ref="D7927:D7948" si="1776">D7926+1</f>
        <v>3</v>
      </c>
      <c r="E7927" s="2">
        <f t="shared" si="1766"/>
        <v>7923</v>
      </c>
      <c r="F7927" s="11">
        <v>292.5</v>
      </c>
      <c r="G7927" s="9">
        <v>0</v>
      </c>
      <c r="H7927" s="9">
        <v>0</v>
      </c>
      <c r="I7927" s="9">
        <v>0</v>
      </c>
      <c r="J7927" s="9">
        <v>0.18439270109528</v>
      </c>
      <c r="K7927" s="9">
        <v>0.432</v>
      </c>
      <c r="L7927" s="9">
        <v>0.432</v>
      </c>
      <c r="N7927" s="32">
        <f>IF('System Design'!$F$8=1,'Hourly Demand and Generation'!G7927*'System Design'!$F$21,IF('System Design'!$F$8=2,'Hourly Demand and Generation'!H7927*'System Design'!$F$21,IF('System Design'!$F$8=3,'Hourly Demand and Generation'!I7927*'System Design'!$F$21)))</f>
        <v>0</v>
      </c>
      <c r="O7927" s="32">
        <f>IF('System Design'!$F$8=1,'Hourly Demand and Generation'!J7927*'System Design'!$F$22,IF('System Design'!$F$8=2,'Hourly Demand and Generation'!K7927*'System Design'!$F$22,IF('System Design'!$F$8=3,'Hourly Demand and Generation'!L7927*'System Design'!$F$22)))</f>
        <v>1080</v>
      </c>
      <c r="Q7927" s="32">
        <f t="shared" si="1762"/>
        <v>0</v>
      </c>
      <c r="R7927" s="32">
        <f t="shared" si="1767"/>
        <v>5400</v>
      </c>
      <c r="S7927" s="32">
        <f t="shared" si="1768"/>
        <v>0</v>
      </c>
      <c r="T7927" s="32">
        <f t="shared" si="1769"/>
        <v>21600</v>
      </c>
      <c r="U7927" s="32">
        <f t="shared" si="1770"/>
        <v>0</v>
      </c>
      <c r="V7927" s="32">
        <f t="shared" si="1763"/>
        <v>787.5</v>
      </c>
      <c r="W7927" s="32">
        <f t="shared" si="1771"/>
        <v>787.5</v>
      </c>
      <c r="X7927" s="32">
        <f t="shared" si="1772"/>
        <v>787.5</v>
      </c>
    </row>
    <row r="7928" spans="1:24" x14ac:dyDescent="0.25">
      <c r="A7928" s="2"/>
      <c r="B7928" s="2" t="s">
        <v>12</v>
      </c>
      <c r="C7928" s="2">
        <f t="shared" si="1775"/>
        <v>331</v>
      </c>
      <c r="D7928" s="2">
        <f t="shared" si="1776"/>
        <v>4</v>
      </c>
      <c r="E7928" s="2">
        <f t="shared" si="1766"/>
        <v>7924</v>
      </c>
      <c r="F7928" s="11">
        <v>351</v>
      </c>
      <c r="G7928" s="9">
        <v>0</v>
      </c>
      <c r="H7928" s="9">
        <v>0</v>
      </c>
      <c r="I7928" s="9">
        <v>0</v>
      </c>
      <c r="J7928" s="9">
        <v>0.20488077899475601</v>
      </c>
      <c r="K7928" s="9">
        <v>0.48</v>
      </c>
      <c r="L7928" s="9">
        <v>0.48</v>
      </c>
      <c r="N7928" s="32">
        <f>IF('System Design'!$F$8=1,'Hourly Demand and Generation'!G7928*'System Design'!$F$21,IF('System Design'!$F$8=2,'Hourly Demand and Generation'!H7928*'System Design'!$F$21,IF('System Design'!$F$8=3,'Hourly Demand and Generation'!I7928*'System Design'!$F$21)))</f>
        <v>0</v>
      </c>
      <c r="O7928" s="32">
        <f>IF('System Design'!$F$8=1,'Hourly Demand and Generation'!J7928*'System Design'!$F$22,IF('System Design'!$F$8=2,'Hourly Demand and Generation'!K7928*'System Design'!$F$22,IF('System Design'!$F$8=3,'Hourly Demand and Generation'!L7928*'System Design'!$F$22)))</f>
        <v>1200</v>
      </c>
      <c r="Q7928" s="32">
        <f t="shared" si="1762"/>
        <v>0</v>
      </c>
      <c r="R7928" s="32">
        <f t="shared" si="1767"/>
        <v>5400</v>
      </c>
      <c r="S7928" s="32">
        <f t="shared" si="1768"/>
        <v>0</v>
      </c>
      <c r="T7928" s="32">
        <f t="shared" si="1769"/>
        <v>21600</v>
      </c>
      <c r="U7928" s="32">
        <f t="shared" si="1770"/>
        <v>0</v>
      </c>
      <c r="V7928" s="32">
        <f t="shared" si="1763"/>
        <v>849</v>
      </c>
      <c r="W7928" s="32">
        <f t="shared" si="1771"/>
        <v>849</v>
      </c>
      <c r="X7928" s="32">
        <f t="shared" si="1772"/>
        <v>849</v>
      </c>
    </row>
    <row r="7929" spans="1:24" x14ac:dyDescent="0.25">
      <c r="A7929" s="2"/>
      <c r="B7929" s="2" t="s">
        <v>12</v>
      </c>
      <c r="C7929" s="2">
        <f t="shared" si="1775"/>
        <v>331</v>
      </c>
      <c r="D7929" s="2">
        <f t="shared" si="1776"/>
        <v>5</v>
      </c>
      <c r="E7929" s="2">
        <f t="shared" si="1766"/>
        <v>7925</v>
      </c>
      <c r="F7929" s="11">
        <v>380.25</v>
      </c>
      <c r="G7929" s="9">
        <v>0</v>
      </c>
      <c r="H7929" s="9">
        <v>1.6796728455996199E-2</v>
      </c>
      <c r="I7929" s="9">
        <v>0.04</v>
      </c>
      <c r="J7929" s="9">
        <v>0.16390462319580401</v>
      </c>
      <c r="K7929" s="9">
        <v>0.38400000000000001</v>
      </c>
      <c r="L7929" s="9">
        <v>0.38400000000000001</v>
      </c>
      <c r="N7929" s="32">
        <f>IF('System Design'!$F$8=1,'Hourly Demand and Generation'!G7929*'System Design'!$F$21,IF('System Design'!$F$8=2,'Hourly Demand and Generation'!H7929*'System Design'!$F$21,IF('System Design'!$F$8=3,'Hourly Demand and Generation'!I7929*'System Design'!$F$21)))</f>
        <v>20</v>
      </c>
      <c r="O7929" s="32">
        <f>IF('System Design'!$F$8=1,'Hourly Demand and Generation'!J7929*'System Design'!$F$22,IF('System Design'!$F$8=2,'Hourly Demand and Generation'!K7929*'System Design'!$F$22,IF('System Design'!$F$8=3,'Hourly Demand and Generation'!L7929*'System Design'!$F$22)))</f>
        <v>960</v>
      </c>
      <c r="Q7929" s="32">
        <f t="shared" si="1762"/>
        <v>0</v>
      </c>
      <c r="R7929" s="32">
        <f t="shared" si="1767"/>
        <v>5400</v>
      </c>
      <c r="S7929" s="32">
        <f t="shared" si="1768"/>
        <v>0</v>
      </c>
      <c r="T7929" s="32">
        <f t="shared" si="1769"/>
        <v>21600</v>
      </c>
      <c r="U7929" s="32">
        <f t="shared" si="1770"/>
        <v>0</v>
      </c>
      <c r="V7929" s="32">
        <f t="shared" si="1763"/>
        <v>599.75</v>
      </c>
      <c r="W7929" s="32">
        <f t="shared" si="1771"/>
        <v>599.75</v>
      </c>
      <c r="X7929" s="32">
        <f t="shared" si="1772"/>
        <v>599.75</v>
      </c>
    </row>
    <row r="7930" spans="1:24" x14ac:dyDescent="0.25">
      <c r="A7930" s="2"/>
      <c r="B7930" s="2" t="s">
        <v>12</v>
      </c>
      <c r="C7930" s="2">
        <f t="shared" si="1775"/>
        <v>331</v>
      </c>
      <c r="D7930" s="2">
        <f t="shared" si="1776"/>
        <v>6</v>
      </c>
      <c r="E7930" s="2">
        <f t="shared" si="1766"/>
        <v>7926</v>
      </c>
      <c r="F7930" s="11">
        <v>409.5</v>
      </c>
      <c r="G7930" s="9">
        <v>3.3593456911992399E-2</v>
      </c>
      <c r="H7930" s="9">
        <v>5.2489776424988199E-2</v>
      </c>
      <c r="I7930" s="9">
        <v>8.5000000000000006E-2</v>
      </c>
      <c r="J7930" s="9">
        <v>0.16390462319580401</v>
      </c>
      <c r="K7930" s="9">
        <v>0.38400000000000001</v>
      </c>
      <c r="L7930" s="9">
        <v>0.38400000000000001</v>
      </c>
      <c r="N7930" s="32">
        <f>IF('System Design'!$F$8=1,'Hourly Demand and Generation'!G7930*'System Design'!$F$21,IF('System Design'!$F$8=2,'Hourly Demand and Generation'!H7930*'System Design'!$F$21,IF('System Design'!$F$8=3,'Hourly Demand and Generation'!I7930*'System Design'!$F$21)))</f>
        <v>42.5</v>
      </c>
      <c r="O7930" s="32">
        <f>IF('System Design'!$F$8=1,'Hourly Demand and Generation'!J7930*'System Design'!$F$22,IF('System Design'!$F$8=2,'Hourly Demand and Generation'!K7930*'System Design'!$F$22,IF('System Design'!$F$8=3,'Hourly Demand and Generation'!L7930*'System Design'!$F$22)))</f>
        <v>960</v>
      </c>
      <c r="Q7930" s="32">
        <f t="shared" si="1762"/>
        <v>0</v>
      </c>
      <c r="R7930" s="32">
        <f t="shared" si="1767"/>
        <v>5400</v>
      </c>
      <c r="S7930" s="32">
        <f t="shared" si="1768"/>
        <v>0</v>
      </c>
      <c r="T7930" s="32">
        <f t="shared" si="1769"/>
        <v>21600</v>
      </c>
      <c r="U7930" s="32">
        <f t="shared" si="1770"/>
        <v>0</v>
      </c>
      <c r="V7930" s="32">
        <f t="shared" si="1763"/>
        <v>593</v>
      </c>
      <c r="W7930" s="32">
        <f t="shared" si="1771"/>
        <v>593</v>
      </c>
      <c r="X7930" s="32">
        <f t="shared" si="1772"/>
        <v>593</v>
      </c>
    </row>
    <row r="7931" spans="1:24" x14ac:dyDescent="0.25">
      <c r="A7931" s="2"/>
      <c r="B7931" s="2" t="s">
        <v>12</v>
      </c>
      <c r="C7931" s="2">
        <f t="shared" si="1775"/>
        <v>331</v>
      </c>
      <c r="D7931" s="2">
        <f t="shared" si="1776"/>
        <v>7</v>
      </c>
      <c r="E7931" s="2">
        <f t="shared" si="1766"/>
        <v>7927</v>
      </c>
      <c r="F7931" s="11">
        <v>438.75</v>
      </c>
      <c r="G7931" s="9">
        <v>7.1386095937984007E-2</v>
      </c>
      <c r="H7931" s="9">
        <v>8.8182824393980203E-2</v>
      </c>
      <c r="I7931" s="9">
        <v>0.125</v>
      </c>
      <c r="J7931" s="9">
        <v>0.18439270109528</v>
      </c>
      <c r="K7931" s="9">
        <v>0.432</v>
      </c>
      <c r="L7931" s="9">
        <v>0.432</v>
      </c>
      <c r="N7931" s="32">
        <f>IF('System Design'!$F$8=1,'Hourly Demand and Generation'!G7931*'System Design'!$F$21,IF('System Design'!$F$8=2,'Hourly Demand and Generation'!H7931*'System Design'!$F$21,IF('System Design'!$F$8=3,'Hourly Demand and Generation'!I7931*'System Design'!$F$21)))</f>
        <v>62.5</v>
      </c>
      <c r="O7931" s="32">
        <f>IF('System Design'!$F$8=1,'Hourly Demand and Generation'!J7931*'System Design'!$F$22,IF('System Design'!$F$8=2,'Hourly Demand and Generation'!K7931*'System Design'!$F$22,IF('System Design'!$F$8=3,'Hourly Demand and Generation'!L7931*'System Design'!$F$22)))</f>
        <v>1080</v>
      </c>
      <c r="Q7931" s="32">
        <f t="shared" si="1762"/>
        <v>0</v>
      </c>
      <c r="R7931" s="32">
        <f t="shared" si="1767"/>
        <v>5400</v>
      </c>
      <c r="S7931" s="32">
        <f t="shared" si="1768"/>
        <v>0</v>
      </c>
      <c r="T7931" s="32">
        <f t="shared" si="1769"/>
        <v>21600</v>
      </c>
      <c r="U7931" s="32">
        <f t="shared" si="1770"/>
        <v>0</v>
      </c>
      <c r="V7931" s="32">
        <f t="shared" si="1763"/>
        <v>703.75</v>
      </c>
      <c r="W7931" s="32">
        <f t="shared" si="1771"/>
        <v>703.75</v>
      </c>
      <c r="X7931" s="32">
        <f t="shared" si="1772"/>
        <v>703.75</v>
      </c>
    </row>
    <row r="7932" spans="1:24" x14ac:dyDescent="0.25">
      <c r="A7932" s="2"/>
      <c r="B7932" s="2" t="s">
        <v>12</v>
      </c>
      <c r="C7932" s="2">
        <f t="shared" si="1775"/>
        <v>331</v>
      </c>
      <c r="D7932" s="2">
        <f t="shared" si="1776"/>
        <v>8</v>
      </c>
      <c r="E7932" s="2">
        <f t="shared" si="1766"/>
        <v>7928</v>
      </c>
      <c r="F7932" s="11">
        <v>468</v>
      </c>
      <c r="G7932" s="9">
        <v>0.13857300976196901</v>
      </c>
      <c r="H7932" s="9">
        <v>0.15746932927496499</v>
      </c>
      <c r="I7932" s="9">
        <v>0.21</v>
      </c>
      <c r="J7932" s="9">
        <v>0.18439270109528</v>
      </c>
      <c r="K7932" s="9">
        <v>0.432</v>
      </c>
      <c r="L7932" s="9">
        <v>0.432</v>
      </c>
      <c r="N7932" s="32">
        <f>IF('System Design'!$F$8=1,'Hourly Demand and Generation'!G7932*'System Design'!$F$21,IF('System Design'!$F$8=2,'Hourly Demand and Generation'!H7932*'System Design'!$F$21,IF('System Design'!$F$8=3,'Hourly Demand and Generation'!I7932*'System Design'!$F$21)))</f>
        <v>105</v>
      </c>
      <c r="O7932" s="32">
        <f>IF('System Design'!$F$8=1,'Hourly Demand and Generation'!J7932*'System Design'!$F$22,IF('System Design'!$F$8=2,'Hourly Demand and Generation'!K7932*'System Design'!$F$22,IF('System Design'!$F$8=3,'Hourly Demand and Generation'!L7932*'System Design'!$F$22)))</f>
        <v>1080</v>
      </c>
      <c r="Q7932" s="32">
        <f t="shared" si="1762"/>
        <v>0</v>
      </c>
      <c r="R7932" s="32">
        <f t="shared" si="1767"/>
        <v>5400</v>
      </c>
      <c r="S7932" s="32">
        <f t="shared" si="1768"/>
        <v>0</v>
      </c>
      <c r="T7932" s="32">
        <f t="shared" si="1769"/>
        <v>21600</v>
      </c>
      <c r="U7932" s="32">
        <f t="shared" si="1770"/>
        <v>0</v>
      </c>
      <c r="V7932" s="32">
        <f t="shared" si="1763"/>
        <v>717</v>
      </c>
      <c r="W7932" s="32">
        <f t="shared" si="1771"/>
        <v>717</v>
      </c>
      <c r="X7932" s="32">
        <f t="shared" si="1772"/>
        <v>717</v>
      </c>
    </row>
    <row r="7933" spans="1:24" x14ac:dyDescent="0.25">
      <c r="A7933" s="2"/>
      <c r="B7933" s="2" t="s">
        <v>12</v>
      </c>
      <c r="C7933" s="2">
        <f t="shared" si="1775"/>
        <v>331</v>
      </c>
      <c r="D7933" s="2">
        <f t="shared" si="1776"/>
        <v>9</v>
      </c>
      <c r="E7933" s="2">
        <f t="shared" si="1766"/>
        <v>7929</v>
      </c>
      <c r="F7933" s="11">
        <v>468</v>
      </c>
      <c r="G7933" s="9">
        <v>0.20995910569995299</v>
      </c>
      <c r="H7933" s="9">
        <v>0.22675583415594899</v>
      </c>
      <c r="I7933" s="9">
        <v>0.28999999999999998</v>
      </c>
      <c r="J7933" s="9">
        <v>0.16390462319580401</v>
      </c>
      <c r="K7933" s="9">
        <v>0.38400000000000001</v>
      </c>
      <c r="L7933" s="9">
        <v>0.38400000000000001</v>
      </c>
      <c r="N7933" s="32">
        <f>IF('System Design'!$F$8=1,'Hourly Demand and Generation'!G7933*'System Design'!$F$21,IF('System Design'!$F$8=2,'Hourly Demand and Generation'!H7933*'System Design'!$F$21,IF('System Design'!$F$8=3,'Hourly Demand and Generation'!I7933*'System Design'!$F$21)))</f>
        <v>145</v>
      </c>
      <c r="O7933" s="32">
        <f>IF('System Design'!$F$8=1,'Hourly Demand and Generation'!J7933*'System Design'!$F$22,IF('System Design'!$F$8=2,'Hourly Demand and Generation'!K7933*'System Design'!$F$22,IF('System Design'!$F$8=3,'Hourly Demand and Generation'!L7933*'System Design'!$F$22)))</f>
        <v>960</v>
      </c>
      <c r="Q7933" s="32">
        <f t="shared" si="1762"/>
        <v>0</v>
      </c>
      <c r="R7933" s="32">
        <f t="shared" si="1767"/>
        <v>5400</v>
      </c>
      <c r="S7933" s="32">
        <f t="shared" si="1768"/>
        <v>0</v>
      </c>
      <c r="T7933" s="32">
        <f t="shared" si="1769"/>
        <v>21600</v>
      </c>
      <c r="U7933" s="32">
        <f t="shared" si="1770"/>
        <v>0</v>
      </c>
      <c r="V7933" s="32">
        <f t="shared" si="1763"/>
        <v>637</v>
      </c>
      <c r="W7933" s="32">
        <f t="shared" si="1771"/>
        <v>637</v>
      </c>
      <c r="X7933" s="32">
        <f t="shared" si="1772"/>
        <v>637</v>
      </c>
    </row>
    <row r="7934" spans="1:24" x14ac:dyDescent="0.25">
      <c r="A7934" s="2"/>
      <c r="B7934" s="2" t="s">
        <v>12</v>
      </c>
      <c r="C7934" s="2">
        <f t="shared" si="1775"/>
        <v>331</v>
      </c>
      <c r="D7934" s="2">
        <f t="shared" si="1776"/>
        <v>10</v>
      </c>
      <c r="E7934" s="2">
        <f t="shared" si="1766"/>
        <v>7930</v>
      </c>
      <c r="F7934" s="11">
        <v>456.3</v>
      </c>
      <c r="G7934" s="9">
        <v>0.28134520163793703</v>
      </c>
      <c r="H7934" s="9">
        <v>0.29814193009393303</v>
      </c>
      <c r="I7934" s="9">
        <v>0.375</v>
      </c>
      <c r="J7934" s="9">
        <v>0.18439270109528</v>
      </c>
      <c r="K7934" s="9">
        <v>0.432</v>
      </c>
      <c r="L7934" s="9">
        <v>0.432</v>
      </c>
      <c r="N7934" s="32">
        <f>IF('System Design'!$F$8=1,'Hourly Demand and Generation'!G7934*'System Design'!$F$21,IF('System Design'!$F$8=2,'Hourly Demand and Generation'!H7934*'System Design'!$F$21,IF('System Design'!$F$8=3,'Hourly Demand and Generation'!I7934*'System Design'!$F$21)))</f>
        <v>187.5</v>
      </c>
      <c r="O7934" s="32">
        <f>IF('System Design'!$F$8=1,'Hourly Demand and Generation'!J7934*'System Design'!$F$22,IF('System Design'!$F$8=2,'Hourly Demand and Generation'!K7934*'System Design'!$F$22,IF('System Design'!$F$8=3,'Hourly Demand and Generation'!L7934*'System Design'!$F$22)))</f>
        <v>1080</v>
      </c>
      <c r="Q7934" s="32">
        <f t="shared" si="1762"/>
        <v>0</v>
      </c>
      <c r="R7934" s="32">
        <f t="shared" si="1767"/>
        <v>5400</v>
      </c>
      <c r="S7934" s="32">
        <f t="shared" si="1768"/>
        <v>0</v>
      </c>
      <c r="T7934" s="32">
        <f t="shared" si="1769"/>
        <v>21600</v>
      </c>
      <c r="U7934" s="32">
        <f t="shared" si="1770"/>
        <v>0</v>
      </c>
      <c r="V7934" s="32">
        <f t="shared" si="1763"/>
        <v>811.2</v>
      </c>
      <c r="W7934" s="32">
        <f t="shared" si="1771"/>
        <v>811.2</v>
      </c>
      <c r="X7934" s="32">
        <f t="shared" si="1772"/>
        <v>811.2</v>
      </c>
    </row>
    <row r="7935" spans="1:24" x14ac:dyDescent="0.25">
      <c r="A7935" s="2"/>
      <c r="B7935" s="2" t="s">
        <v>12</v>
      </c>
      <c r="C7935" s="2">
        <f t="shared" si="1775"/>
        <v>331</v>
      </c>
      <c r="D7935" s="2">
        <f t="shared" si="1776"/>
        <v>11</v>
      </c>
      <c r="E7935" s="2">
        <f t="shared" si="1766"/>
        <v>7931</v>
      </c>
      <c r="F7935" s="11">
        <v>450.45</v>
      </c>
      <c r="G7935" s="9">
        <v>0.34853211546192198</v>
      </c>
      <c r="H7935" s="9">
        <v>0.36742843497491701</v>
      </c>
      <c r="I7935" s="9">
        <v>0.46</v>
      </c>
      <c r="J7935" s="9">
        <v>0.16390462319580401</v>
      </c>
      <c r="K7935" s="9">
        <v>0.38400000000000001</v>
      </c>
      <c r="L7935" s="9">
        <v>0.38400000000000001</v>
      </c>
      <c r="N7935" s="32">
        <f>IF('System Design'!$F$8=1,'Hourly Demand and Generation'!G7935*'System Design'!$F$21,IF('System Design'!$F$8=2,'Hourly Demand and Generation'!H7935*'System Design'!$F$21,IF('System Design'!$F$8=3,'Hourly Demand and Generation'!I7935*'System Design'!$F$21)))</f>
        <v>230</v>
      </c>
      <c r="O7935" s="32">
        <f>IF('System Design'!$F$8=1,'Hourly Demand and Generation'!J7935*'System Design'!$F$22,IF('System Design'!$F$8=2,'Hourly Demand and Generation'!K7935*'System Design'!$F$22,IF('System Design'!$F$8=3,'Hourly Demand and Generation'!L7935*'System Design'!$F$22)))</f>
        <v>960</v>
      </c>
      <c r="Q7935" s="32">
        <f t="shared" si="1762"/>
        <v>0</v>
      </c>
      <c r="R7935" s="32">
        <f t="shared" si="1767"/>
        <v>5400</v>
      </c>
      <c r="S7935" s="32">
        <f t="shared" si="1768"/>
        <v>0</v>
      </c>
      <c r="T7935" s="32">
        <f t="shared" si="1769"/>
        <v>21600</v>
      </c>
      <c r="U7935" s="32">
        <f t="shared" si="1770"/>
        <v>0</v>
      </c>
      <c r="V7935" s="32">
        <f t="shared" si="1763"/>
        <v>739.55</v>
      </c>
      <c r="W7935" s="32">
        <f t="shared" si="1771"/>
        <v>739.55</v>
      </c>
      <c r="X7935" s="32">
        <f t="shared" si="1772"/>
        <v>739.55</v>
      </c>
    </row>
    <row r="7936" spans="1:24" x14ac:dyDescent="0.25">
      <c r="A7936" s="2"/>
      <c r="B7936" s="2" t="s">
        <v>12</v>
      </c>
      <c r="C7936" s="2">
        <f t="shared" si="1775"/>
        <v>331</v>
      </c>
      <c r="D7936" s="2">
        <f t="shared" si="1776"/>
        <v>12</v>
      </c>
      <c r="E7936" s="2">
        <f t="shared" si="1766"/>
        <v>7932</v>
      </c>
      <c r="F7936" s="11">
        <v>450.45</v>
      </c>
      <c r="G7936" s="9">
        <v>0.41991821139990598</v>
      </c>
      <c r="H7936" s="9">
        <v>0.41991821139990598</v>
      </c>
      <c r="I7936" s="9">
        <v>0.5</v>
      </c>
      <c r="J7936" s="9">
        <v>0.15366058424606699</v>
      </c>
      <c r="K7936" s="9">
        <v>0.36</v>
      </c>
      <c r="L7936" s="9">
        <v>0.36</v>
      </c>
      <c r="N7936" s="32">
        <f>IF('System Design'!$F$8=1,'Hourly Demand and Generation'!G7936*'System Design'!$F$21,IF('System Design'!$F$8=2,'Hourly Demand and Generation'!H7936*'System Design'!$F$21,IF('System Design'!$F$8=3,'Hourly Demand and Generation'!I7936*'System Design'!$F$21)))</f>
        <v>250</v>
      </c>
      <c r="O7936" s="32">
        <f>IF('System Design'!$F$8=1,'Hourly Demand and Generation'!J7936*'System Design'!$F$22,IF('System Design'!$F$8=2,'Hourly Demand and Generation'!K7936*'System Design'!$F$22,IF('System Design'!$F$8=3,'Hourly Demand and Generation'!L7936*'System Design'!$F$22)))</f>
        <v>900</v>
      </c>
      <c r="Q7936" s="32">
        <f t="shared" si="1762"/>
        <v>0</v>
      </c>
      <c r="R7936" s="32">
        <f t="shared" si="1767"/>
        <v>5400</v>
      </c>
      <c r="S7936" s="32">
        <f t="shared" si="1768"/>
        <v>0</v>
      </c>
      <c r="T7936" s="32">
        <f t="shared" si="1769"/>
        <v>21600</v>
      </c>
      <c r="U7936" s="32">
        <f t="shared" si="1770"/>
        <v>0</v>
      </c>
      <c r="V7936" s="32">
        <f t="shared" si="1763"/>
        <v>699.55</v>
      </c>
      <c r="W7936" s="32">
        <f t="shared" si="1771"/>
        <v>699.55</v>
      </c>
      <c r="X7936" s="32">
        <f t="shared" si="1772"/>
        <v>699.55</v>
      </c>
    </row>
    <row r="7937" spans="1:24" x14ac:dyDescent="0.25">
      <c r="A7937" s="2"/>
      <c r="B7937" s="2" t="s">
        <v>12</v>
      </c>
      <c r="C7937" s="2">
        <f t="shared" si="1775"/>
        <v>331</v>
      </c>
      <c r="D7937" s="2">
        <f t="shared" si="1776"/>
        <v>13</v>
      </c>
      <c r="E7937" s="2">
        <f t="shared" si="1766"/>
        <v>7933</v>
      </c>
      <c r="F7937" s="11">
        <v>468</v>
      </c>
      <c r="G7937" s="9">
        <v>0.34853211546192198</v>
      </c>
      <c r="H7937" s="9">
        <v>0.36742843497491701</v>
      </c>
      <c r="I7937" s="9">
        <v>0.46</v>
      </c>
      <c r="J7937" s="9">
        <v>0.16390462319580401</v>
      </c>
      <c r="K7937" s="9">
        <v>0.38400000000000001</v>
      </c>
      <c r="L7937" s="9">
        <v>0.38400000000000001</v>
      </c>
      <c r="N7937" s="32">
        <f>IF('System Design'!$F$8=1,'Hourly Demand and Generation'!G7937*'System Design'!$F$21,IF('System Design'!$F$8=2,'Hourly Demand and Generation'!H7937*'System Design'!$F$21,IF('System Design'!$F$8=3,'Hourly Demand and Generation'!I7937*'System Design'!$F$21)))</f>
        <v>230</v>
      </c>
      <c r="O7937" s="32">
        <f>IF('System Design'!$F$8=1,'Hourly Demand and Generation'!J7937*'System Design'!$F$22,IF('System Design'!$F$8=2,'Hourly Demand and Generation'!K7937*'System Design'!$F$22,IF('System Design'!$F$8=3,'Hourly Demand and Generation'!L7937*'System Design'!$F$22)))</f>
        <v>960</v>
      </c>
      <c r="Q7937" s="32">
        <f t="shared" si="1762"/>
        <v>0</v>
      </c>
      <c r="R7937" s="32">
        <f t="shared" si="1767"/>
        <v>5400</v>
      </c>
      <c r="S7937" s="32">
        <f t="shared" si="1768"/>
        <v>0</v>
      </c>
      <c r="T7937" s="32">
        <f t="shared" si="1769"/>
        <v>21600</v>
      </c>
      <c r="U7937" s="32">
        <f t="shared" si="1770"/>
        <v>0</v>
      </c>
      <c r="V7937" s="32">
        <f t="shared" si="1763"/>
        <v>722</v>
      </c>
      <c r="W7937" s="32">
        <f t="shared" si="1771"/>
        <v>722</v>
      </c>
      <c r="X7937" s="32">
        <f t="shared" si="1772"/>
        <v>722</v>
      </c>
    </row>
    <row r="7938" spans="1:24" x14ac:dyDescent="0.25">
      <c r="A7938" s="2"/>
      <c r="B7938" s="2" t="s">
        <v>12</v>
      </c>
      <c r="C7938" s="2">
        <f t="shared" si="1775"/>
        <v>331</v>
      </c>
      <c r="D7938" s="2">
        <f t="shared" si="1776"/>
        <v>14</v>
      </c>
      <c r="E7938" s="2">
        <f t="shared" si="1766"/>
        <v>7934</v>
      </c>
      <c r="F7938" s="11">
        <v>468</v>
      </c>
      <c r="G7938" s="9">
        <v>0.28134520163793703</v>
      </c>
      <c r="H7938" s="9">
        <v>0.29814193009393303</v>
      </c>
      <c r="I7938" s="9">
        <v>0.375</v>
      </c>
      <c r="J7938" s="9">
        <v>0.174148662145542</v>
      </c>
      <c r="K7938" s="9">
        <v>0.40799999999999997</v>
      </c>
      <c r="L7938" s="9">
        <v>0.40799999999999997</v>
      </c>
      <c r="N7938" s="32">
        <f>IF('System Design'!$F$8=1,'Hourly Demand and Generation'!G7938*'System Design'!$F$21,IF('System Design'!$F$8=2,'Hourly Demand and Generation'!H7938*'System Design'!$F$21,IF('System Design'!$F$8=3,'Hourly Demand and Generation'!I7938*'System Design'!$F$21)))</f>
        <v>187.5</v>
      </c>
      <c r="O7938" s="32">
        <f>IF('System Design'!$F$8=1,'Hourly Demand and Generation'!J7938*'System Design'!$F$22,IF('System Design'!$F$8=2,'Hourly Demand and Generation'!K7938*'System Design'!$F$22,IF('System Design'!$F$8=3,'Hourly Demand and Generation'!L7938*'System Design'!$F$22)))</f>
        <v>1019.9999999999999</v>
      </c>
      <c r="Q7938" s="32">
        <f t="shared" si="1762"/>
        <v>0</v>
      </c>
      <c r="R7938" s="32">
        <f t="shared" si="1767"/>
        <v>5400</v>
      </c>
      <c r="S7938" s="32">
        <f t="shared" si="1768"/>
        <v>0</v>
      </c>
      <c r="T7938" s="32">
        <f t="shared" si="1769"/>
        <v>21600</v>
      </c>
      <c r="U7938" s="32">
        <f t="shared" si="1770"/>
        <v>0</v>
      </c>
      <c r="V7938" s="32">
        <f t="shared" si="1763"/>
        <v>739.5</v>
      </c>
      <c r="W7938" s="32">
        <f t="shared" si="1771"/>
        <v>739.5</v>
      </c>
      <c r="X7938" s="32">
        <f t="shared" si="1772"/>
        <v>739.5</v>
      </c>
    </row>
    <row r="7939" spans="1:24" x14ac:dyDescent="0.25">
      <c r="A7939" s="2"/>
      <c r="B7939" s="2" t="s">
        <v>12</v>
      </c>
      <c r="C7939" s="2">
        <f t="shared" si="1775"/>
        <v>331</v>
      </c>
      <c r="D7939" s="2">
        <f t="shared" si="1776"/>
        <v>15</v>
      </c>
      <c r="E7939" s="2">
        <f t="shared" si="1766"/>
        <v>7935</v>
      </c>
      <c r="F7939" s="11">
        <v>497.25</v>
      </c>
      <c r="G7939" s="9">
        <v>0.20995910569995299</v>
      </c>
      <c r="H7939" s="9">
        <v>0.22675583415594899</v>
      </c>
      <c r="I7939" s="9">
        <v>0.28999999999999998</v>
      </c>
      <c r="J7939" s="9">
        <v>0.18439270109528</v>
      </c>
      <c r="K7939" s="9">
        <v>0.432</v>
      </c>
      <c r="L7939" s="9">
        <v>0.432</v>
      </c>
      <c r="N7939" s="32">
        <f>IF('System Design'!$F$8=1,'Hourly Demand and Generation'!G7939*'System Design'!$F$21,IF('System Design'!$F$8=2,'Hourly Demand and Generation'!H7939*'System Design'!$F$21,IF('System Design'!$F$8=3,'Hourly Demand and Generation'!I7939*'System Design'!$F$21)))</f>
        <v>145</v>
      </c>
      <c r="O7939" s="32">
        <f>IF('System Design'!$F$8=1,'Hourly Demand and Generation'!J7939*'System Design'!$F$22,IF('System Design'!$F$8=2,'Hourly Demand and Generation'!K7939*'System Design'!$F$22,IF('System Design'!$F$8=3,'Hourly Demand and Generation'!L7939*'System Design'!$F$22)))</f>
        <v>1080</v>
      </c>
      <c r="Q7939" s="32">
        <f t="shared" si="1762"/>
        <v>0</v>
      </c>
      <c r="R7939" s="32">
        <f t="shared" si="1767"/>
        <v>5400</v>
      </c>
      <c r="S7939" s="32">
        <f t="shared" si="1768"/>
        <v>0</v>
      </c>
      <c r="T7939" s="32">
        <f t="shared" si="1769"/>
        <v>21600</v>
      </c>
      <c r="U7939" s="32">
        <f t="shared" si="1770"/>
        <v>0</v>
      </c>
      <c r="V7939" s="32">
        <f t="shared" si="1763"/>
        <v>727.75</v>
      </c>
      <c r="W7939" s="32">
        <f t="shared" si="1771"/>
        <v>727.75</v>
      </c>
      <c r="X7939" s="32">
        <f t="shared" si="1772"/>
        <v>727.75</v>
      </c>
    </row>
    <row r="7940" spans="1:24" x14ac:dyDescent="0.25">
      <c r="A7940" s="2"/>
      <c r="B7940" s="2" t="s">
        <v>12</v>
      </c>
      <c r="C7940" s="2">
        <f t="shared" si="1775"/>
        <v>331</v>
      </c>
      <c r="D7940" s="2">
        <f t="shared" si="1776"/>
        <v>16</v>
      </c>
      <c r="E7940" s="2">
        <f t="shared" si="1766"/>
        <v>7936</v>
      </c>
      <c r="F7940" s="11">
        <v>526.5</v>
      </c>
      <c r="G7940" s="9">
        <v>0.13857300976196901</v>
      </c>
      <c r="H7940" s="9">
        <v>0.15746932927496499</v>
      </c>
      <c r="I7940" s="9">
        <v>0.21</v>
      </c>
      <c r="J7940" s="9">
        <v>0.18439270109528</v>
      </c>
      <c r="K7940" s="9">
        <v>0.432</v>
      </c>
      <c r="L7940" s="9">
        <v>0.432</v>
      </c>
      <c r="N7940" s="32">
        <f>IF('System Design'!$F$8=1,'Hourly Demand and Generation'!G7940*'System Design'!$F$21,IF('System Design'!$F$8=2,'Hourly Demand and Generation'!H7940*'System Design'!$F$21,IF('System Design'!$F$8=3,'Hourly Demand and Generation'!I7940*'System Design'!$F$21)))</f>
        <v>105</v>
      </c>
      <c r="O7940" s="32">
        <f>IF('System Design'!$F$8=1,'Hourly Demand and Generation'!J7940*'System Design'!$F$22,IF('System Design'!$F$8=2,'Hourly Demand and Generation'!K7940*'System Design'!$F$22,IF('System Design'!$F$8=3,'Hourly Demand and Generation'!L7940*'System Design'!$F$22)))</f>
        <v>1080</v>
      </c>
      <c r="Q7940" s="32">
        <f t="shared" si="1762"/>
        <v>0</v>
      </c>
      <c r="R7940" s="32">
        <f t="shared" si="1767"/>
        <v>5400</v>
      </c>
      <c r="S7940" s="32">
        <f t="shared" si="1768"/>
        <v>0</v>
      </c>
      <c r="T7940" s="32">
        <f t="shared" si="1769"/>
        <v>21600</v>
      </c>
      <c r="U7940" s="32">
        <f t="shared" si="1770"/>
        <v>0</v>
      </c>
      <c r="V7940" s="32">
        <f t="shared" si="1763"/>
        <v>658.5</v>
      </c>
      <c r="W7940" s="32">
        <f t="shared" si="1771"/>
        <v>658.5</v>
      </c>
      <c r="X7940" s="32">
        <f t="shared" si="1772"/>
        <v>658.5</v>
      </c>
    </row>
    <row r="7941" spans="1:24" x14ac:dyDescent="0.25">
      <c r="A7941" s="2"/>
      <c r="B7941" s="2" t="s">
        <v>12</v>
      </c>
      <c r="C7941" s="2">
        <f t="shared" si="1775"/>
        <v>331</v>
      </c>
      <c r="D7941" s="2">
        <f t="shared" si="1776"/>
        <v>17</v>
      </c>
      <c r="E7941" s="2">
        <f t="shared" si="1766"/>
        <v>7937</v>
      </c>
      <c r="F7941" s="11">
        <v>555.75</v>
      </c>
      <c r="G7941" s="9">
        <v>7.1386095937984007E-2</v>
      </c>
      <c r="H7941" s="9">
        <v>8.8182824393980203E-2</v>
      </c>
      <c r="I7941" s="9">
        <v>0.125</v>
      </c>
      <c r="J7941" s="9">
        <v>0.20488077899475601</v>
      </c>
      <c r="K7941" s="9">
        <v>0.48</v>
      </c>
      <c r="L7941" s="9">
        <v>0.48</v>
      </c>
      <c r="N7941" s="32">
        <f>IF('System Design'!$F$8=1,'Hourly Demand and Generation'!G7941*'System Design'!$F$21,IF('System Design'!$F$8=2,'Hourly Demand and Generation'!H7941*'System Design'!$F$21,IF('System Design'!$F$8=3,'Hourly Demand and Generation'!I7941*'System Design'!$F$21)))</f>
        <v>62.5</v>
      </c>
      <c r="O7941" s="32">
        <f>IF('System Design'!$F$8=1,'Hourly Demand and Generation'!J7941*'System Design'!$F$22,IF('System Design'!$F$8=2,'Hourly Demand and Generation'!K7941*'System Design'!$F$22,IF('System Design'!$F$8=3,'Hourly Demand and Generation'!L7941*'System Design'!$F$22)))</f>
        <v>1200</v>
      </c>
      <c r="Q7941" s="32">
        <f t="shared" si="1762"/>
        <v>0</v>
      </c>
      <c r="R7941" s="32">
        <f t="shared" si="1767"/>
        <v>5400</v>
      </c>
      <c r="S7941" s="32">
        <f t="shared" si="1768"/>
        <v>0</v>
      </c>
      <c r="T7941" s="32">
        <f t="shared" si="1769"/>
        <v>21600</v>
      </c>
      <c r="U7941" s="32">
        <f t="shared" si="1770"/>
        <v>0</v>
      </c>
      <c r="V7941" s="32">
        <f t="shared" si="1763"/>
        <v>706.75</v>
      </c>
      <c r="W7941" s="32">
        <f t="shared" si="1771"/>
        <v>706.75</v>
      </c>
      <c r="X7941" s="32">
        <f t="shared" si="1772"/>
        <v>706.75</v>
      </c>
    </row>
    <row r="7942" spans="1:24" x14ac:dyDescent="0.25">
      <c r="A7942" s="2"/>
      <c r="B7942" s="2" t="s">
        <v>12</v>
      </c>
      <c r="C7942" s="2">
        <f t="shared" si="1775"/>
        <v>331</v>
      </c>
      <c r="D7942" s="2">
        <f t="shared" si="1776"/>
        <v>18</v>
      </c>
      <c r="E7942" s="2">
        <f t="shared" si="1766"/>
        <v>7938</v>
      </c>
      <c r="F7942" s="11">
        <v>585</v>
      </c>
      <c r="G7942" s="9">
        <v>3.3593456911992399E-2</v>
      </c>
      <c r="H7942" s="9">
        <v>5.2489776424988199E-2</v>
      </c>
      <c r="I7942" s="9">
        <v>8.5000000000000006E-2</v>
      </c>
      <c r="J7942" s="9">
        <v>0.19463674004501799</v>
      </c>
      <c r="K7942" s="9">
        <v>0.45600000000000002</v>
      </c>
      <c r="L7942" s="9">
        <v>0.45600000000000002</v>
      </c>
      <c r="N7942" s="32">
        <f>IF('System Design'!$F$8=1,'Hourly Demand and Generation'!G7942*'System Design'!$F$21,IF('System Design'!$F$8=2,'Hourly Demand and Generation'!H7942*'System Design'!$F$21,IF('System Design'!$F$8=3,'Hourly Demand and Generation'!I7942*'System Design'!$F$21)))</f>
        <v>42.5</v>
      </c>
      <c r="O7942" s="32">
        <f>IF('System Design'!$F$8=1,'Hourly Demand and Generation'!J7942*'System Design'!$F$22,IF('System Design'!$F$8=2,'Hourly Demand and Generation'!K7942*'System Design'!$F$22,IF('System Design'!$F$8=3,'Hourly Demand and Generation'!L7942*'System Design'!$F$22)))</f>
        <v>1140</v>
      </c>
      <c r="Q7942" s="32">
        <f t="shared" ref="Q7942:Q8005" si="1777">IF(F7942-N7942-O7942&gt;0,F7942-N7942-O7942,0)</f>
        <v>0</v>
      </c>
      <c r="R7942" s="32">
        <f t="shared" si="1767"/>
        <v>5400</v>
      </c>
      <c r="S7942" s="32">
        <f t="shared" si="1768"/>
        <v>0</v>
      </c>
      <c r="T7942" s="32">
        <f t="shared" si="1769"/>
        <v>21600</v>
      </c>
      <c r="U7942" s="32">
        <f t="shared" si="1770"/>
        <v>0</v>
      </c>
      <c r="V7942" s="32">
        <f t="shared" ref="V7942:V8005" si="1778">IF(F7942-N7942-O7942&lt;0,N7942+O7942-F7942,0)</f>
        <v>597.5</v>
      </c>
      <c r="W7942" s="32">
        <f t="shared" si="1771"/>
        <v>597.5</v>
      </c>
      <c r="X7942" s="32">
        <f t="shared" si="1772"/>
        <v>597.5</v>
      </c>
    </row>
    <row r="7943" spans="1:24" x14ac:dyDescent="0.25">
      <c r="A7943" s="2"/>
      <c r="B7943" s="2" t="s">
        <v>12</v>
      </c>
      <c r="C7943" s="2">
        <f t="shared" si="1775"/>
        <v>331</v>
      </c>
      <c r="D7943" s="2">
        <f t="shared" si="1776"/>
        <v>19</v>
      </c>
      <c r="E7943" s="2">
        <f t="shared" ref="E7943:E8006" si="1779">E7942+1</f>
        <v>7939</v>
      </c>
      <c r="F7943" s="11">
        <v>567.45000000000005</v>
      </c>
      <c r="G7943" s="9">
        <v>0</v>
      </c>
      <c r="H7943" s="9">
        <v>1.6796728455996199E-2</v>
      </c>
      <c r="I7943" s="9">
        <v>0.04</v>
      </c>
      <c r="J7943" s="9">
        <v>0.18439270109528</v>
      </c>
      <c r="K7943" s="9">
        <v>0.432</v>
      </c>
      <c r="L7943" s="9">
        <v>0.432</v>
      </c>
      <c r="N7943" s="32">
        <f>IF('System Design'!$F$8=1,'Hourly Demand and Generation'!G7943*'System Design'!$F$21,IF('System Design'!$F$8=2,'Hourly Demand and Generation'!H7943*'System Design'!$F$21,IF('System Design'!$F$8=3,'Hourly Demand and Generation'!I7943*'System Design'!$F$21)))</f>
        <v>20</v>
      </c>
      <c r="O7943" s="32">
        <f>IF('System Design'!$F$8=1,'Hourly Demand and Generation'!J7943*'System Design'!$F$22,IF('System Design'!$F$8=2,'Hourly Demand and Generation'!K7943*'System Design'!$F$22,IF('System Design'!$F$8=3,'Hourly Demand and Generation'!L7943*'System Design'!$F$22)))</f>
        <v>1080</v>
      </c>
      <c r="Q7943" s="32">
        <f t="shared" si="1777"/>
        <v>0</v>
      </c>
      <c r="R7943" s="32">
        <f t="shared" ref="R7943:R8006" si="1780">IF($Q7943&lt;R7942+$V7943,IF(R7942+$V7943-$Q7943&gt;5400,5400,R7942+$V7943-$Q7943),0)</f>
        <v>5400</v>
      </c>
      <c r="S7943" s="32">
        <f t="shared" ref="S7943:S8006" si="1781">IF(R7943&gt;0,0,$Q7943+$V7943-R7942)</f>
        <v>0</v>
      </c>
      <c r="T7943" s="32">
        <f t="shared" ref="T7943:T8006" si="1782">IF($Q7943&lt;T7942+$V7943,IF(T7942+$V7943-$Q7943&gt;21600,21600,T7942+$V7943-$Q7943),0)</f>
        <v>21600</v>
      </c>
      <c r="U7943" s="32">
        <f t="shared" ref="U7943:U8006" si="1783">IF(T7943&gt;0,0,$Q7943+$V7943-T7942)</f>
        <v>0</v>
      </c>
      <c r="V7943" s="32">
        <f t="shared" si="1778"/>
        <v>532.54999999999995</v>
      </c>
      <c r="W7943" s="32">
        <f t="shared" ref="W7943:W8006" si="1784">IF(R7943=5400,$V7943-(R7943-R7942),0)</f>
        <v>532.54999999999995</v>
      </c>
      <c r="X7943" s="32">
        <f t="shared" ref="X7943:X8006" si="1785">IF(T7943=21600,$V7943-(T7943-T7942),0)</f>
        <v>532.54999999999995</v>
      </c>
    </row>
    <row r="7944" spans="1:24" x14ac:dyDescent="0.25">
      <c r="A7944" s="2"/>
      <c r="B7944" s="2" t="s">
        <v>12</v>
      </c>
      <c r="C7944" s="2">
        <f t="shared" si="1775"/>
        <v>331</v>
      </c>
      <c r="D7944" s="2">
        <f t="shared" si="1776"/>
        <v>20</v>
      </c>
      <c r="E7944" s="2">
        <f t="shared" si="1779"/>
        <v>7940</v>
      </c>
      <c r="F7944" s="11">
        <v>555.75</v>
      </c>
      <c r="G7944" s="9">
        <v>0</v>
      </c>
      <c r="H7944" s="9">
        <v>0</v>
      </c>
      <c r="I7944" s="9">
        <v>0</v>
      </c>
      <c r="J7944" s="9">
        <v>0.18439270109528</v>
      </c>
      <c r="K7944" s="9">
        <v>0.432</v>
      </c>
      <c r="L7944" s="9">
        <v>0.432</v>
      </c>
      <c r="N7944" s="32">
        <f>IF('System Design'!$F$8=1,'Hourly Demand and Generation'!G7944*'System Design'!$F$21,IF('System Design'!$F$8=2,'Hourly Demand and Generation'!H7944*'System Design'!$F$21,IF('System Design'!$F$8=3,'Hourly Demand and Generation'!I7944*'System Design'!$F$21)))</f>
        <v>0</v>
      </c>
      <c r="O7944" s="32">
        <f>IF('System Design'!$F$8=1,'Hourly Demand and Generation'!J7944*'System Design'!$F$22,IF('System Design'!$F$8=2,'Hourly Demand and Generation'!K7944*'System Design'!$F$22,IF('System Design'!$F$8=3,'Hourly Demand and Generation'!L7944*'System Design'!$F$22)))</f>
        <v>1080</v>
      </c>
      <c r="Q7944" s="32">
        <f t="shared" si="1777"/>
        <v>0</v>
      </c>
      <c r="R7944" s="32">
        <f t="shared" si="1780"/>
        <v>5400</v>
      </c>
      <c r="S7944" s="32">
        <f t="shared" si="1781"/>
        <v>0</v>
      </c>
      <c r="T7944" s="32">
        <f t="shared" si="1782"/>
        <v>21600</v>
      </c>
      <c r="U7944" s="32">
        <f t="shared" si="1783"/>
        <v>0</v>
      </c>
      <c r="V7944" s="32">
        <f t="shared" si="1778"/>
        <v>524.25</v>
      </c>
      <c r="W7944" s="32">
        <f t="shared" si="1784"/>
        <v>524.25</v>
      </c>
      <c r="X7944" s="32">
        <f t="shared" si="1785"/>
        <v>524.25</v>
      </c>
    </row>
    <row r="7945" spans="1:24" x14ac:dyDescent="0.25">
      <c r="A7945" s="2"/>
      <c r="B7945" s="2" t="s">
        <v>12</v>
      </c>
      <c r="C7945" s="2">
        <f t="shared" si="1775"/>
        <v>331</v>
      </c>
      <c r="D7945" s="2">
        <f t="shared" si="1776"/>
        <v>21</v>
      </c>
      <c r="E7945" s="2">
        <f t="shared" si="1779"/>
        <v>7941</v>
      </c>
      <c r="F7945" s="11">
        <v>526.5</v>
      </c>
      <c r="G7945" s="9">
        <v>0</v>
      </c>
      <c r="H7945" s="9">
        <v>0</v>
      </c>
      <c r="I7945" s="9">
        <v>0</v>
      </c>
      <c r="J7945" s="9">
        <v>0.18439270109528</v>
      </c>
      <c r="K7945" s="9">
        <v>0.432</v>
      </c>
      <c r="L7945" s="9">
        <v>0.432</v>
      </c>
      <c r="N7945" s="32">
        <f>IF('System Design'!$F$8=1,'Hourly Demand and Generation'!G7945*'System Design'!$F$21,IF('System Design'!$F$8=2,'Hourly Demand and Generation'!H7945*'System Design'!$F$21,IF('System Design'!$F$8=3,'Hourly Demand and Generation'!I7945*'System Design'!$F$21)))</f>
        <v>0</v>
      </c>
      <c r="O7945" s="32">
        <f>IF('System Design'!$F$8=1,'Hourly Demand and Generation'!J7945*'System Design'!$F$22,IF('System Design'!$F$8=2,'Hourly Demand and Generation'!K7945*'System Design'!$F$22,IF('System Design'!$F$8=3,'Hourly Demand and Generation'!L7945*'System Design'!$F$22)))</f>
        <v>1080</v>
      </c>
      <c r="Q7945" s="32">
        <f t="shared" si="1777"/>
        <v>0</v>
      </c>
      <c r="R7945" s="32">
        <f t="shared" si="1780"/>
        <v>5400</v>
      </c>
      <c r="S7945" s="32">
        <f t="shared" si="1781"/>
        <v>0</v>
      </c>
      <c r="T7945" s="32">
        <f t="shared" si="1782"/>
        <v>21600</v>
      </c>
      <c r="U7945" s="32">
        <f t="shared" si="1783"/>
        <v>0</v>
      </c>
      <c r="V7945" s="32">
        <f t="shared" si="1778"/>
        <v>553.5</v>
      </c>
      <c r="W7945" s="32">
        <f t="shared" si="1784"/>
        <v>553.5</v>
      </c>
      <c r="X7945" s="32">
        <f t="shared" si="1785"/>
        <v>553.5</v>
      </c>
    </row>
    <row r="7946" spans="1:24" x14ac:dyDescent="0.25">
      <c r="A7946" s="2"/>
      <c r="B7946" s="2" t="s">
        <v>12</v>
      </c>
      <c r="C7946" s="2">
        <f t="shared" si="1775"/>
        <v>331</v>
      </c>
      <c r="D7946" s="2">
        <f t="shared" si="1776"/>
        <v>22</v>
      </c>
      <c r="E7946" s="2">
        <f t="shared" si="1779"/>
        <v>7942</v>
      </c>
      <c r="F7946" s="11">
        <v>497.25</v>
      </c>
      <c r="G7946" s="9">
        <v>0</v>
      </c>
      <c r="H7946" s="9">
        <v>0</v>
      </c>
      <c r="I7946" s="9">
        <v>0</v>
      </c>
      <c r="J7946" s="9">
        <v>0.19463674004501799</v>
      </c>
      <c r="K7946" s="9">
        <v>0.45600000000000002</v>
      </c>
      <c r="L7946" s="9">
        <v>0.45600000000000002</v>
      </c>
      <c r="N7946" s="32">
        <f>IF('System Design'!$F$8=1,'Hourly Demand and Generation'!G7946*'System Design'!$F$21,IF('System Design'!$F$8=2,'Hourly Demand and Generation'!H7946*'System Design'!$F$21,IF('System Design'!$F$8=3,'Hourly Demand and Generation'!I7946*'System Design'!$F$21)))</f>
        <v>0</v>
      </c>
      <c r="O7946" s="32">
        <f>IF('System Design'!$F$8=1,'Hourly Demand and Generation'!J7946*'System Design'!$F$22,IF('System Design'!$F$8=2,'Hourly Demand and Generation'!K7946*'System Design'!$F$22,IF('System Design'!$F$8=3,'Hourly Demand and Generation'!L7946*'System Design'!$F$22)))</f>
        <v>1140</v>
      </c>
      <c r="Q7946" s="32">
        <f t="shared" si="1777"/>
        <v>0</v>
      </c>
      <c r="R7946" s="32">
        <f t="shared" si="1780"/>
        <v>5400</v>
      </c>
      <c r="S7946" s="32">
        <f t="shared" si="1781"/>
        <v>0</v>
      </c>
      <c r="T7946" s="32">
        <f t="shared" si="1782"/>
        <v>21600</v>
      </c>
      <c r="U7946" s="32">
        <f t="shared" si="1783"/>
        <v>0</v>
      </c>
      <c r="V7946" s="32">
        <f t="shared" si="1778"/>
        <v>642.75</v>
      </c>
      <c r="W7946" s="32">
        <f t="shared" si="1784"/>
        <v>642.75</v>
      </c>
      <c r="X7946" s="32">
        <f t="shared" si="1785"/>
        <v>642.75</v>
      </c>
    </row>
    <row r="7947" spans="1:24" x14ac:dyDescent="0.25">
      <c r="A7947" s="2"/>
      <c r="B7947" s="2" t="s">
        <v>12</v>
      </c>
      <c r="C7947" s="2">
        <f t="shared" si="1775"/>
        <v>331</v>
      </c>
      <c r="D7947" s="2">
        <f t="shared" si="1776"/>
        <v>23</v>
      </c>
      <c r="E7947" s="2">
        <f t="shared" si="1779"/>
        <v>7943</v>
      </c>
      <c r="F7947" s="11">
        <v>468</v>
      </c>
      <c r="G7947" s="9">
        <v>0</v>
      </c>
      <c r="H7947" s="9">
        <v>0</v>
      </c>
      <c r="I7947" s="9">
        <v>0</v>
      </c>
      <c r="J7947" s="9">
        <v>0.16390462319580401</v>
      </c>
      <c r="K7947" s="9">
        <v>0.38400000000000001</v>
      </c>
      <c r="L7947" s="9">
        <v>0.38400000000000001</v>
      </c>
      <c r="N7947" s="32">
        <f>IF('System Design'!$F$8=1,'Hourly Demand and Generation'!G7947*'System Design'!$F$21,IF('System Design'!$F$8=2,'Hourly Demand and Generation'!H7947*'System Design'!$F$21,IF('System Design'!$F$8=3,'Hourly Demand and Generation'!I7947*'System Design'!$F$21)))</f>
        <v>0</v>
      </c>
      <c r="O7947" s="32">
        <f>IF('System Design'!$F$8=1,'Hourly Demand and Generation'!J7947*'System Design'!$F$22,IF('System Design'!$F$8=2,'Hourly Demand and Generation'!K7947*'System Design'!$F$22,IF('System Design'!$F$8=3,'Hourly Demand and Generation'!L7947*'System Design'!$F$22)))</f>
        <v>960</v>
      </c>
      <c r="Q7947" s="32">
        <f t="shared" si="1777"/>
        <v>0</v>
      </c>
      <c r="R7947" s="32">
        <f t="shared" si="1780"/>
        <v>5400</v>
      </c>
      <c r="S7947" s="32">
        <f t="shared" si="1781"/>
        <v>0</v>
      </c>
      <c r="T7947" s="32">
        <f t="shared" si="1782"/>
        <v>21600</v>
      </c>
      <c r="U7947" s="32">
        <f t="shared" si="1783"/>
        <v>0</v>
      </c>
      <c r="V7947" s="32">
        <f t="shared" si="1778"/>
        <v>492</v>
      </c>
      <c r="W7947" s="32">
        <f t="shared" si="1784"/>
        <v>492</v>
      </c>
      <c r="X7947" s="32">
        <f t="shared" si="1785"/>
        <v>492</v>
      </c>
    </row>
    <row r="7948" spans="1:24" x14ac:dyDescent="0.25">
      <c r="A7948" s="2"/>
      <c r="B7948" s="2" t="s">
        <v>12</v>
      </c>
      <c r="C7948" s="2">
        <f t="shared" si="1775"/>
        <v>331</v>
      </c>
      <c r="D7948" s="2">
        <f t="shared" si="1776"/>
        <v>24</v>
      </c>
      <c r="E7948" s="2">
        <f t="shared" si="1779"/>
        <v>7944</v>
      </c>
      <c r="F7948" s="11">
        <v>409.5</v>
      </c>
      <c r="G7948" s="9">
        <v>0</v>
      </c>
      <c r="H7948" s="9">
        <v>0</v>
      </c>
      <c r="I7948" s="9">
        <v>0</v>
      </c>
      <c r="J7948" s="9">
        <v>0.16390462319580401</v>
      </c>
      <c r="K7948" s="9">
        <v>0.38400000000000001</v>
      </c>
      <c r="L7948" s="9">
        <v>0.38400000000000001</v>
      </c>
      <c r="N7948" s="32">
        <f>IF('System Design'!$F$8=1,'Hourly Demand and Generation'!G7948*'System Design'!$F$21,IF('System Design'!$F$8=2,'Hourly Demand and Generation'!H7948*'System Design'!$F$21,IF('System Design'!$F$8=3,'Hourly Demand and Generation'!I7948*'System Design'!$F$21)))</f>
        <v>0</v>
      </c>
      <c r="O7948" s="32">
        <f>IF('System Design'!$F$8=1,'Hourly Demand and Generation'!J7948*'System Design'!$F$22,IF('System Design'!$F$8=2,'Hourly Demand and Generation'!K7948*'System Design'!$F$22,IF('System Design'!$F$8=3,'Hourly Demand and Generation'!L7948*'System Design'!$F$22)))</f>
        <v>960</v>
      </c>
      <c r="Q7948" s="32">
        <f t="shared" si="1777"/>
        <v>0</v>
      </c>
      <c r="R7948" s="32">
        <f t="shared" si="1780"/>
        <v>5400</v>
      </c>
      <c r="S7948" s="32">
        <f t="shared" si="1781"/>
        <v>0</v>
      </c>
      <c r="T7948" s="32">
        <f t="shared" si="1782"/>
        <v>21600</v>
      </c>
      <c r="U7948" s="32">
        <f t="shared" si="1783"/>
        <v>0</v>
      </c>
      <c r="V7948" s="32">
        <f t="shared" si="1778"/>
        <v>550.5</v>
      </c>
      <c r="W7948" s="32">
        <f t="shared" si="1784"/>
        <v>550.5</v>
      </c>
      <c r="X7948" s="32">
        <f t="shared" si="1785"/>
        <v>550.5</v>
      </c>
    </row>
    <row r="7949" spans="1:24" x14ac:dyDescent="0.25">
      <c r="A7949" s="2"/>
      <c r="B7949" s="2" t="s">
        <v>12</v>
      </c>
      <c r="C7949" s="2">
        <f>C7948+1</f>
        <v>332</v>
      </c>
      <c r="D7949" s="2">
        <v>1</v>
      </c>
      <c r="E7949" s="2">
        <f t="shared" si="1779"/>
        <v>7945</v>
      </c>
      <c r="F7949" s="11">
        <v>351</v>
      </c>
      <c r="G7949" s="9">
        <v>0</v>
      </c>
      <c r="H7949" s="9">
        <v>0</v>
      </c>
      <c r="I7949" s="9">
        <v>0</v>
      </c>
      <c r="J7949" s="9">
        <v>0.40006415112996802</v>
      </c>
      <c r="K7949" s="9">
        <v>0.40006415112996802</v>
      </c>
      <c r="L7949" s="9">
        <v>0.40006415112996802</v>
      </c>
      <c r="N7949" s="32">
        <f>IF('System Design'!$F$8=1,'Hourly Demand and Generation'!G7949*'System Design'!$F$21,IF('System Design'!$F$8=2,'Hourly Demand and Generation'!H7949*'System Design'!$F$21,IF('System Design'!$F$8=3,'Hourly Demand and Generation'!I7949*'System Design'!$F$21)))</f>
        <v>0</v>
      </c>
      <c r="O7949" s="32">
        <f>IF('System Design'!$F$8=1,'Hourly Demand and Generation'!J7949*'System Design'!$F$22,IF('System Design'!$F$8=2,'Hourly Demand and Generation'!K7949*'System Design'!$F$22,IF('System Design'!$F$8=3,'Hourly Demand and Generation'!L7949*'System Design'!$F$22)))</f>
        <v>1000.16037782492</v>
      </c>
      <c r="Q7949" s="32">
        <f t="shared" si="1777"/>
        <v>0</v>
      </c>
      <c r="R7949" s="32">
        <f t="shared" si="1780"/>
        <v>5400</v>
      </c>
      <c r="S7949" s="32">
        <f t="shared" si="1781"/>
        <v>0</v>
      </c>
      <c r="T7949" s="32">
        <f t="shared" si="1782"/>
        <v>21600</v>
      </c>
      <c r="U7949" s="32">
        <f t="shared" si="1783"/>
        <v>0</v>
      </c>
      <c r="V7949" s="32">
        <f t="shared" si="1778"/>
        <v>649.16037782492003</v>
      </c>
      <c r="W7949" s="32">
        <f t="shared" si="1784"/>
        <v>649.16037782492003</v>
      </c>
      <c r="X7949" s="32">
        <f t="shared" si="1785"/>
        <v>649.16037782492003</v>
      </c>
    </row>
    <row r="7950" spans="1:24" x14ac:dyDescent="0.25">
      <c r="A7950" s="2"/>
      <c r="B7950" s="2" t="s">
        <v>12</v>
      </c>
      <c r="C7950" s="2">
        <f>C7949</f>
        <v>332</v>
      </c>
      <c r="D7950" s="2">
        <f>D7949+1</f>
        <v>2</v>
      </c>
      <c r="E7950" s="2">
        <f t="shared" si="1779"/>
        <v>7946</v>
      </c>
      <c r="F7950" s="11">
        <v>321.75</v>
      </c>
      <c r="G7950" s="9">
        <v>0</v>
      </c>
      <c r="H7950" s="9">
        <v>0</v>
      </c>
      <c r="I7950" s="9">
        <v>0</v>
      </c>
      <c r="J7950" s="9">
        <v>0.360057736016972</v>
      </c>
      <c r="K7950" s="9">
        <v>0.360057736016972</v>
      </c>
      <c r="L7950" s="9">
        <v>0.360057736016972</v>
      </c>
      <c r="N7950" s="32">
        <f>IF('System Design'!$F$8=1,'Hourly Demand and Generation'!G7950*'System Design'!$F$21,IF('System Design'!$F$8=2,'Hourly Demand and Generation'!H7950*'System Design'!$F$21,IF('System Design'!$F$8=3,'Hourly Demand and Generation'!I7950*'System Design'!$F$21)))</f>
        <v>0</v>
      </c>
      <c r="O7950" s="32">
        <f>IF('System Design'!$F$8=1,'Hourly Demand and Generation'!J7950*'System Design'!$F$22,IF('System Design'!$F$8=2,'Hourly Demand and Generation'!K7950*'System Design'!$F$22,IF('System Design'!$F$8=3,'Hourly Demand and Generation'!L7950*'System Design'!$F$22)))</f>
        <v>900.14434004243003</v>
      </c>
      <c r="Q7950" s="32">
        <f t="shared" si="1777"/>
        <v>0</v>
      </c>
      <c r="R7950" s="32">
        <f t="shared" si="1780"/>
        <v>5400</v>
      </c>
      <c r="S7950" s="32">
        <f t="shared" si="1781"/>
        <v>0</v>
      </c>
      <c r="T7950" s="32">
        <f t="shared" si="1782"/>
        <v>21600</v>
      </c>
      <c r="U7950" s="32">
        <f t="shared" si="1783"/>
        <v>0</v>
      </c>
      <c r="V7950" s="32">
        <f t="shared" si="1778"/>
        <v>578.39434004243003</v>
      </c>
      <c r="W7950" s="32">
        <f t="shared" si="1784"/>
        <v>578.39434004243003</v>
      </c>
      <c r="X7950" s="32">
        <f t="shared" si="1785"/>
        <v>578.39434004243003</v>
      </c>
    </row>
    <row r="7951" spans="1:24" x14ac:dyDescent="0.25">
      <c r="A7951" s="2"/>
      <c r="B7951" s="2" t="s">
        <v>12</v>
      </c>
      <c r="C7951" s="2">
        <f t="shared" ref="C7951:C7972" si="1786">C7950</f>
        <v>332</v>
      </c>
      <c r="D7951" s="2">
        <f t="shared" ref="D7951:D7972" si="1787">D7950+1</f>
        <v>3</v>
      </c>
      <c r="E7951" s="2">
        <f t="shared" si="1779"/>
        <v>7947</v>
      </c>
      <c r="F7951" s="11">
        <v>292.5</v>
      </c>
      <c r="G7951" s="9">
        <v>0</v>
      </c>
      <c r="H7951" s="9">
        <v>0</v>
      </c>
      <c r="I7951" s="9">
        <v>0</v>
      </c>
      <c r="J7951" s="9">
        <v>0.360057736016972</v>
      </c>
      <c r="K7951" s="9">
        <v>0.360057736016972</v>
      </c>
      <c r="L7951" s="9">
        <v>0.360057736016972</v>
      </c>
      <c r="N7951" s="32">
        <f>IF('System Design'!$F$8=1,'Hourly Demand and Generation'!G7951*'System Design'!$F$21,IF('System Design'!$F$8=2,'Hourly Demand and Generation'!H7951*'System Design'!$F$21,IF('System Design'!$F$8=3,'Hourly Demand and Generation'!I7951*'System Design'!$F$21)))</f>
        <v>0</v>
      </c>
      <c r="O7951" s="32">
        <f>IF('System Design'!$F$8=1,'Hourly Demand and Generation'!J7951*'System Design'!$F$22,IF('System Design'!$F$8=2,'Hourly Demand and Generation'!K7951*'System Design'!$F$22,IF('System Design'!$F$8=3,'Hourly Demand and Generation'!L7951*'System Design'!$F$22)))</f>
        <v>900.14434004243003</v>
      </c>
      <c r="Q7951" s="32">
        <f t="shared" si="1777"/>
        <v>0</v>
      </c>
      <c r="R7951" s="32">
        <f t="shared" si="1780"/>
        <v>5400</v>
      </c>
      <c r="S7951" s="32">
        <f t="shared" si="1781"/>
        <v>0</v>
      </c>
      <c r="T7951" s="32">
        <f t="shared" si="1782"/>
        <v>21600</v>
      </c>
      <c r="U7951" s="32">
        <f t="shared" si="1783"/>
        <v>0</v>
      </c>
      <c r="V7951" s="32">
        <f t="shared" si="1778"/>
        <v>607.64434004243003</v>
      </c>
      <c r="W7951" s="32">
        <f t="shared" si="1784"/>
        <v>607.64434004243003</v>
      </c>
      <c r="X7951" s="32">
        <f t="shared" si="1785"/>
        <v>607.64434004243003</v>
      </c>
    </row>
    <row r="7952" spans="1:24" x14ac:dyDescent="0.25">
      <c r="A7952" s="2"/>
      <c r="B7952" s="2" t="s">
        <v>12</v>
      </c>
      <c r="C7952" s="2">
        <f t="shared" si="1786"/>
        <v>332</v>
      </c>
      <c r="D7952" s="2">
        <f t="shared" si="1787"/>
        <v>4</v>
      </c>
      <c r="E7952" s="2">
        <f t="shared" si="1779"/>
        <v>7948</v>
      </c>
      <c r="F7952" s="11">
        <v>351</v>
      </c>
      <c r="G7952" s="9">
        <v>0</v>
      </c>
      <c r="H7952" s="9">
        <v>0</v>
      </c>
      <c r="I7952" s="9">
        <v>0</v>
      </c>
      <c r="J7952" s="9">
        <v>0.40006415112996802</v>
      </c>
      <c r="K7952" s="9">
        <v>0.40006415112996802</v>
      </c>
      <c r="L7952" s="9">
        <v>0.40006415112996802</v>
      </c>
      <c r="N7952" s="32">
        <f>IF('System Design'!$F$8=1,'Hourly Demand and Generation'!G7952*'System Design'!$F$21,IF('System Design'!$F$8=2,'Hourly Demand and Generation'!H7952*'System Design'!$F$21,IF('System Design'!$F$8=3,'Hourly Demand and Generation'!I7952*'System Design'!$F$21)))</f>
        <v>0</v>
      </c>
      <c r="O7952" s="32">
        <f>IF('System Design'!$F$8=1,'Hourly Demand and Generation'!J7952*'System Design'!$F$22,IF('System Design'!$F$8=2,'Hourly Demand and Generation'!K7952*'System Design'!$F$22,IF('System Design'!$F$8=3,'Hourly Demand and Generation'!L7952*'System Design'!$F$22)))</f>
        <v>1000.16037782492</v>
      </c>
      <c r="Q7952" s="32">
        <f t="shared" si="1777"/>
        <v>0</v>
      </c>
      <c r="R7952" s="32">
        <f t="shared" si="1780"/>
        <v>5400</v>
      </c>
      <c r="S7952" s="32">
        <f t="shared" si="1781"/>
        <v>0</v>
      </c>
      <c r="T7952" s="32">
        <f t="shared" si="1782"/>
        <v>21600</v>
      </c>
      <c r="U7952" s="32">
        <f t="shared" si="1783"/>
        <v>0</v>
      </c>
      <c r="V7952" s="32">
        <f t="shared" si="1778"/>
        <v>649.16037782492003</v>
      </c>
      <c r="W7952" s="32">
        <f t="shared" si="1784"/>
        <v>649.16037782492003</v>
      </c>
      <c r="X7952" s="32">
        <f t="shared" si="1785"/>
        <v>649.16037782492003</v>
      </c>
    </row>
    <row r="7953" spans="1:24" x14ac:dyDescent="0.25">
      <c r="A7953" s="2"/>
      <c r="B7953" s="2" t="s">
        <v>12</v>
      </c>
      <c r="C7953" s="2">
        <f t="shared" si="1786"/>
        <v>332</v>
      </c>
      <c r="D7953" s="2">
        <f t="shared" si="1787"/>
        <v>5</v>
      </c>
      <c r="E7953" s="2">
        <f t="shared" si="1779"/>
        <v>7949</v>
      </c>
      <c r="F7953" s="11">
        <v>380.25</v>
      </c>
      <c r="G7953" s="9">
        <v>0</v>
      </c>
      <c r="H7953" s="9">
        <v>0.02</v>
      </c>
      <c r="I7953" s="9">
        <v>0.04</v>
      </c>
      <c r="J7953" s="9">
        <v>0.32005132090397498</v>
      </c>
      <c r="K7953" s="9">
        <v>0.32005132090397498</v>
      </c>
      <c r="L7953" s="9">
        <v>0.32005132090397498</v>
      </c>
      <c r="N7953" s="32">
        <f>IF('System Design'!$F$8=1,'Hourly Demand and Generation'!G7953*'System Design'!$F$21,IF('System Design'!$F$8=2,'Hourly Demand and Generation'!H7953*'System Design'!$F$21,IF('System Design'!$F$8=3,'Hourly Demand and Generation'!I7953*'System Design'!$F$21)))</f>
        <v>20</v>
      </c>
      <c r="O7953" s="32">
        <f>IF('System Design'!$F$8=1,'Hourly Demand and Generation'!J7953*'System Design'!$F$22,IF('System Design'!$F$8=2,'Hourly Demand and Generation'!K7953*'System Design'!$F$22,IF('System Design'!$F$8=3,'Hourly Demand and Generation'!L7953*'System Design'!$F$22)))</f>
        <v>800.12830225993741</v>
      </c>
      <c r="Q7953" s="32">
        <f t="shared" si="1777"/>
        <v>0</v>
      </c>
      <c r="R7953" s="32">
        <f t="shared" si="1780"/>
        <v>5400</v>
      </c>
      <c r="S7953" s="32">
        <f t="shared" si="1781"/>
        <v>0</v>
      </c>
      <c r="T7953" s="32">
        <f t="shared" si="1782"/>
        <v>21600</v>
      </c>
      <c r="U7953" s="32">
        <f t="shared" si="1783"/>
        <v>0</v>
      </c>
      <c r="V7953" s="32">
        <f t="shared" si="1778"/>
        <v>439.87830225993741</v>
      </c>
      <c r="W7953" s="32">
        <f t="shared" si="1784"/>
        <v>439.87830225993741</v>
      </c>
      <c r="X7953" s="32">
        <f t="shared" si="1785"/>
        <v>439.87830225993741</v>
      </c>
    </row>
    <row r="7954" spans="1:24" x14ac:dyDescent="0.25">
      <c r="A7954" s="2"/>
      <c r="B7954" s="2" t="s">
        <v>12</v>
      </c>
      <c r="C7954" s="2">
        <f t="shared" si="1786"/>
        <v>332</v>
      </c>
      <c r="D7954" s="2">
        <f t="shared" si="1787"/>
        <v>6</v>
      </c>
      <c r="E7954" s="2">
        <f t="shared" si="1779"/>
        <v>7950</v>
      </c>
      <c r="F7954" s="11">
        <v>409.5</v>
      </c>
      <c r="G7954" s="9">
        <v>0.04</v>
      </c>
      <c r="H7954" s="9">
        <v>6.25E-2</v>
      </c>
      <c r="I7954" s="9">
        <v>8.5000000000000006E-2</v>
      </c>
      <c r="J7954" s="9">
        <v>0.32005132090397498</v>
      </c>
      <c r="K7954" s="9">
        <v>0.32005132090397498</v>
      </c>
      <c r="L7954" s="9">
        <v>0.32005132090397498</v>
      </c>
      <c r="N7954" s="32">
        <f>IF('System Design'!$F$8=1,'Hourly Demand and Generation'!G7954*'System Design'!$F$21,IF('System Design'!$F$8=2,'Hourly Demand and Generation'!H7954*'System Design'!$F$21,IF('System Design'!$F$8=3,'Hourly Demand and Generation'!I7954*'System Design'!$F$21)))</f>
        <v>42.5</v>
      </c>
      <c r="O7954" s="32">
        <f>IF('System Design'!$F$8=1,'Hourly Demand and Generation'!J7954*'System Design'!$F$22,IF('System Design'!$F$8=2,'Hourly Demand and Generation'!K7954*'System Design'!$F$22,IF('System Design'!$F$8=3,'Hourly Demand and Generation'!L7954*'System Design'!$F$22)))</f>
        <v>800.12830225993741</v>
      </c>
      <c r="Q7954" s="32">
        <f t="shared" si="1777"/>
        <v>0</v>
      </c>
      <c r="R7954" s="32">
        <f t="shared" si="1780"/>
        <v>5400</v>
      </c>
      <c r="S7954" s="32">
        <f t="shared" si="1781"/>
        <v>0</v>
      </c>
      <c r="T7954" s="32">
        <f t="shared" si="1782"/>
        <v>21600</v>
      </c>
      <c r="U7954" s="32">
        <f t="shared" si="1783"/>
        <v>0</v>
      </c>
      <c r="V7954" s="32">
        <f t="shared" si="1778"/>
        <v>433.12830225993741</v>
      </c>
      <c r="W7954" s="32">
        <f t="shared" si="1784"/>
        <v>433.12830225993741</v>
      </c>
      <c r="X7954" s="32">
        <f t="shared" si="1785"/>
        <v>433.12830225993741</v>
      </c>
    </row>
    <row r="7955" spans="1:24" x14ac:dyDescent="0.25">
      <c r="A7955" s="2"/>
      <c r="B7955" s="2" t="s">
        <v>12</v>
      </c>
      <c r="C7955" s="2">
        <f t="shared" si="1786"/>
        <v>332</v>
      </c>
      <c r="D7955" s="2">
        <f t="shared" si="1787"/>
        <v>7</v>
      </c>
      <c r="E7955" s="2">
        <f t="shared" si="1779"/>
        <v>7951</v>
      </c>
      <c r="F7955" s="11">
        <v>438.75</v>
      </c>
      <c r="G7955" s="9">
        <v>8.5000000000000006E-2</v>
      </c>
      <c r="H7955" s="9">
        <v>0.105</v>
      </c>
      <c r="I7955" s="9">
        <v>0.125</v>
      </c>
      <c r="J7955" s="9">
        <v>0.360057736016972</v>
      </c>
      <c r="K7955" s="9">
        <v>0.360057736016972</v>
      </c>
      <c r="L7955" s="9">
        <v>0.360057736016972</v>
      </c>
      <c r="N7955" s="32">
        <f>IF('System Design'!$F$8=1,'Hourly Demand and Generation'!G7955*'System Design'!$F$21,IF('System Design'!$F$8=2,'Hourly Demand and Generation'!H7955*'System Design'!$F$21,IF('System Design'!$F$8=3,'Hourly Demand and Generation'!I7955*'System Design'!$F$21)))</f>
        <v>62.5</v>
      </c>
      <c r="O7955" s="32">
        <f>IF('System Design'!$F$8=1,'Hourly Demand and Generation'!J7955*'System Design'!$F$22,IF('System Design'!$F$8=2,'Hourly Demand and Generation'!K7955*'System Design'!$F$22,IF('System Design'!$F$8=3,'Hourly Demand and Generation'!L7955*'System Design'!$F$22)))</f>
        <v>900.14434004243003</v>
      </c>
      <c r="Q7955" s="32">
        <f t="shared" si="1777"/>
        <v>0</v>
      </c>
      <c r="R7955" s="32">
        <f t="shared" si="1780"/>
        <v>5400</v>
      </c>
      <c r="S7955" s="32">
        <f t="shared" si="1781"/>
        <v>0</v>
      </c>
      <c r="T7955" s="32">
        <f t="shared" si="1782"/>
        <v>21600</v>
      </c>
      <c r="U7955" s="32">
        <f t="shared" si="1783"/>
        <v>0</v>
      </c>
      <c r="V7955" s="32">
        <f t="shared" si="1778"/>
        <v>523.89434004243003</v>
      </c>
      <c r="W7955" s="32">
        <f t="shared" si="1784"/>
        <v>523.89434004243003</v>
      </c>
      <c r="X7955" s="32">
        <f t="shared" si="1785"/>
        <v>523.89434004243003</v>
      </c>
    </row>
    <row r="7956" spans="1:24" x14ac:dyDescent="0.25">
      <c r="A7956" s="2"/>
      <c r="B7956" s="2" t="s">
        <v>12</v>
      </c>
      <c r="C7956" s="2">
        <f t="shared" si="1786"/>
        <v>332</v>
      </c>
      <c r="D7956" s="2">
        <f t="shared" si="1787"/>
        <v>8</v>
      </c>
      <c r="E7956" s="2">
        <f t="shared" si="1779"/>
        <v>7952</v>
      </c>
      <c r="F7956" s="11">
        <v>468</v>
      </c>
      <c r="G7956" s="9">
        <v>0.16500000000000001</v>
      </c>
      <c r="H7956" s="9">
        <v>0.1875</v>
      </c>
      <c r="I7956" s="9">
        <v>0.21</v>
      </c>
      <c r="J7956" s="9">
        <v>0.360057736016972</v>
      </c>
      <c r="K7956" s="9">
        <v>0.360057736016972</v>
      </c>
      <c r="L7956" s="9">
        <v>0.360057736016972</v>
      </c>
      <c r="N7956" s="32">
        <f>IF('System Design'!$F$8=1,'Hourly Demand and Generation'!G7956*'System Design'!$F$21,IF('System Design'!$F$8=2,'Hourly Demand and Generation'!H7956*'System Design'!$F$21,IF('System Design'!$F$8=3,'Hourly Demand and Generation'!I7956*'System Design'!$F$21)))</f>
        <v>105</v>
      </c>
      <c r="O7956" s="32">
        <f>IF('System Design'!$F$8=1,'Hourly Demand and Generation'!J7956*'System Design'!$F$22,IF('System Design'!$F$8=2,'Hourly Demand and Generation'!K7956*'System Design'!$F$22,IF('System Design'!$F$8=3,'Hourly Demand and Generation'!L7956*'System Design'!$F$22)))</f>
        <v>900.14434004243003</v>
      </c>
      <c r="Q7956" s="32">
        <f t="shared" si="1777"/>
        <v>0</v>
      </c>
      <c r="R7956" s="32">
        <f t="shared" si="1780"/>
        <v>5400</v>
      </c>
      <c r="S7956" s="32">
        <f t="shared" si="1781"/>
        <v>0</v>
      </c>
      <c r="T7956" s="32">
        <f t="shared" si="1782"/>
        <v>21600</v>
      </c>
      <c r="U7956" s="32">
        <f t="shared" si="1783"/>
        <v>0</v>
      </c>
      <c r="V7956" s="32">
        <f t="shared" si="1778"/>
        <v>537.14434004243003</v>
      </c>
      <c r="W7956" s="32">
        <f t="shared" si="1784"/>
        <v>537.14434004243003</v>
      </c>
      <c r="X7956" s="32">
        <f t="shared" si="1785"/>
        <v>537.14434004243003</v>
      </c>
    </row>
    <row r="7957" spans="1:24" x14ac:dyDescent="0.25">
      <c r="A7957" s="2"/>
      <c r="B7957" s="2" t="s">
        <v>12</v>
      </c>
      <c r="C7957" s="2">
        <f t="shared" si="1786"/>
        <v>332</v>
      </c>
      <c r="D7957" s="2">
        <f t="shared" si="1787"/>
        <v>9</v>
      </c>
      <c r="E7957" s="2">
        <f t="shared" si="1779"/>
        <v>7953</v>
      </c>
      <c r="F7957" s="11">
        <v>468</v>
      </c>
      <c r="G7957" s="9">
        <v>0.25</v>
      </c>
      <c r="H7957" s="9">
        <v>0.27</v>
      </c>
      <c r="I7957" s="9">
        <v>0.28999999999999998</v>
      </c>
      <c r="J7957" s="9">
        <v>0.32005132090397498</v>
      </c>
      <c r="K7957" s="9">
        <v>0.32005132090397498</v>
      </c>
      <c r="L7957" s="9">
        <v>0.32005132090397498</v>
      </c>
      <c r="N7957" s="32">
        <f>IF('System Design'!$F$8=1,'Hourly Demand and Generation'!G7957*'System Design'!$F$21,IF('System Design'!$F$8=2,'Hourly Demand and Generation'!H7957*'System Design'!$F$21,IF('System Design'!$F$8=3,'Hourly Demand and Generation'!I7957*'System Design'!$F$21)))</f>
        <v>145</v>
      </c>
      <c r="O7957" s="32">
        <f>IF('System Design'!$F$8=1,'Hourly Demand and Generation'!J7957*'System Design'!$F$22,IF('System Design'!$F$8=2,'Hourly Demand and Generation'!K7957*'System Design'!$F$22,IF('System Design'!$F$8=3,'Hourly Demand and Generation'!L7957*'System Design'!$F$22)))</f>
        <v>800.12830225993741</v>
      </c>
      <c r="Q7957" s="32">
        <f t="shared" si="1777"/>
        <v>0</v>
      </c>
      <c r="R7957" s="32">
        <f t="shared" si="1780"/>
        <v>5400</v>
      </c>
      <c r="S7957" s="32">
        <f t="shared" si="1781"/>
        <v>0</v>
      </c>
      <c r="T7957" s="32">
        <f t="shared" si="1782"/>
        <v>21600</v>
      </c>
      <c r="U7957" s="32">
        <f t="shared" si="1783"/>
        <v>0</v>
      </c>
      <c r="V7957" s="32">
        <f t="shared" si="1778"/>
        <v>477.12830225993741</v>
      </c>
      <c r="W7957" s="32">
        <f t="shared" si="1784"/>
        <v>477.12830225993741</v>
      </c>
      <c r="X7957" s="32">
        <f t="shared" si="1785"/>
        <v>477.12830225993741</v>
      </c>
    </row>
    <row r="7958" spans="1:24" x14ac:dyDescent="0.25">
      <c r="A7958" s="2"/>
      <c r="B7958" s="2" t="s">
        <v>12</v>
      </c>
      <c r="C7958" s="2">
        <f t="shared" si="1786"/>
        <v>332</v>
      </c>
      <c r="D7958" s="2">
        <f t="shared" si="1787"/>
        <v>10</v>
      </c>
      <c r="E7958" s="2">
        <f t="shared" si="1779"/>
        <v>7954</v>
      </c>
      <c r="F7958" s="11">
        <v>456.3</v>
      </c>
      <c r="G7958" s="9">
        <v>0.33500000000000002</v>
      </c>
      <c r="H7958" s="9">
        <v>0.35499999999999998</v>
      </c>
      <c r="I7958" s="9">
        <v>0.375</v>
      </c>
      <c r="J7958" s="9">
        <v>0.360057736016972</v>
      </c>
      <c r="K7958" s="9">
        <v>0.360057736016972</v>
      </c>
      <c r="L7958" s="9">
        <v>0.360057736016972</v>
      </c>
      <c r="N7958" s="32">
        <f>IF('System Design'!$F$8=1,'Hourly Demand and Generation'!G7958*'System Design'!$F$21,IF('System Design'!$F$8=2,'Hourly Demand and Generation'!H7958*'System Design'!$F$21,IF('System Design'!$F$8=3,'Hourly Demand and Generation'!I7958*'System Design'!$F$21)))</f>
        <v>187.5</v>
      </c>
      <c r="O7958" s="32">
        <f>IF('System Design'!$F$8=1,'Hourly Demand and Generation'!J7958*'System Design'!$F$22,IF('System Design'!$F$8=2,'Hourly Demand and Generation'!K7958*'System Design'!$F$22,IF('System Design'!$F$8=3,'Hourly Demand and Generation'!L7958*'System Design'!$F$22)))</f>
        <v>900.14434004243003</v>
      </c>
      <c r="Q7958" s="32">
        <f t="shared" si="1777"/>
        <v>0</v>
      </c>
      <c r="R7958" s="32">
        <f t="shared" si="1780"/>
        <v>5400</v>
      </c>
      <c r="S7958" s="32">
        <f t="shared" si="1781"/>
        <v>0</v>
      </c>
      <c r="T7958" s="32">
        <f t="shared" si="1782"/>
        <v>21600</v>
      </c>
      <c r="U7958" s="32">
        <f t="shared" si="1783"/>
        <v>0</v>
      </c>
      <c r="V7958" s="32">
        <f t="shared" si="1778"/>
        <v>631.34434004243008</v>
      </c>
      <c r="W7958" s="32">
        <f t="shared" si="1784"/>
        <v>631.34434004243008</v>
      </c>
      <c r="X7958" s="32">
        <f t="shared" si="1785"/>
        <v>631.34434004243008</v>
      </c>
    </row>
    <row r="7959" spans="1:24" x14ac:dyDescent="0.25">
      <c r="A7959" s="2"/>
      <c r="B7959" s="2" t="s">
        <v>12</v>
      </c>
      <c r="C7959" s="2">
        <f t="shared" si="1786"/>
        <v>332</v>
      </c>
      <c r="D7959" s="2">
        <f t="shared" si="1787"/>
        <v>11</v>
      </c>
      <c r="E7959" s="2">
        <f t="shared" si="1779"/>
        <v>7955</v>
      </c>
      <c r="F7959" s="11">
        <v>450.45</v>
      </c>
      <c r="G7959" s="9">
        <v>0.41499999999999998</v>
      </c>
      <c r="H7959" s="9">
        <v>0.4375</v>
      </c>
      <c r="I7959" s="9">
        <v>0.46</v>
      </c>
      <c r="J7959" s="9">
        <v>0.32005132090397498</v>
      </c>
      <c r="K7959" s="9">
        <v>0.32005132090397498</v>
      </c>
      <c r="L7959" s="9">
        <v>0.32005132090397498</v>
      </c>
      <c r="N7959" s="32">
        <f>IF('System Design'!$F$8=1,'Hourly Demand and Generation'!G7959*'System Design'!$F$21,IF('System Design'!$F$8=2,'Hourly Demand and Generation'!H7959*'System Design'!$F$21,IF('System Design'!$F$8=3,'Hourly Demand and Generation'!I7959*'System Design'!$F$21)))</f>
        <v>230</v>
      </c>
      <c r="O7959" s="32">
        <f>IF('System Design'!$F$8=1,'Hourly Demand and Generation'!J7959*'System Design'!$F$22,IF('System Design'!$F$8=2,'Hourly Demand and Generation'!K7959*'System Design'!$F$22,IF('System Design'!$F$8=3,'Hourly Demand and Generation'!L7959*'System Design'!$F$22)))</f>
        <v>800.12830225993741</v>
      </c>
      <c r="Q7959" s="32">
        <f t="shared" si="1777"/>
        <v>0</v>
      </c>
      <c r="R7959" s="32">
        <f t="shared" si="1780"/>
        <v>5400</v>
      </c>
      <c r="S7959" s="32">
        <f t="shared" si="1781"/>
        <v>0</v>
      </c>
      <c r="T7959" s="32">
        <f t="shared" si="1782"/>
        <v>21600</v>
      </c>
      <c r="U7959" s="32">
        <f t="shared" si="1783"/>
        <v>0</v>
      </c>
      <c r="V7959" s="32">
        <f t="shared" si="1778"/>
        <v>579.67830225993725</v>
      </c>
      <c r="W7959" s="32">
        <f t="shared" si="1784"/>
        <v>579.67830225993725</v>
      </c>
      <c r="X7959" s="32">
        <f t="shared" si="1785"/>
        <v>579.67830225993725</v>
      </c>
    </row>
    <row r="7960" spans="1:24" x14ac:dyDescent="0.25">
      <c r="A7960" s="2"/>
      <c r="B7960" s="2" t="s">
        <v>12</v>
      </c>
      <c r="C7960" s="2">
        <f t="shared" si="1786"/>
        <v>332</v>
      </c>
      <c r="D7960" s="2">
        <f t="shared" si="1787"/>
        <v>12</v>
      </c>
      <c r="E7960" s="2">
        <f t="shared" si="1779"/>
        <v>7956</v>
      </c>
      <c r="F7960" s="11">
        <v>450.45</v>
      </c>
      <c r="G7960" s="9">
        <v>0.5</v>
      </c>
      <c r="H7960" s="9">
        <v>0.5</v>
      </c>
      <c r="I7960" s="9">
        <v>0.5</v>
      </c>
      <c r="J7960" s="9">
        <v>0.300048113347476</v>
      </c>
      <c r="K7960" s="9">
        <v>0.300048113347476</v>
      </c>
      <c r="L7960" s="9">
        <v>0.300048113347476</v>
      </c>
      <c r="N7960" s="32">
        <f>IF('System Design'!$F$8=1,'Hourly Demand and Generation'!G7960*'System Design'!$F$21,IF('System Design'!$F$8=2,'Hourly Demand and Generation'!H7960*'System Design'!$F$21,IF('System Design'!$F$8=3,'Hourly Demand and Generation'!I7960*'System Design'!$F$21)))</f>
        <v>250</v>
      </c>
      <c r="O7960" s="32">
        <f>IF('System Design'!$F$8=1,'Hourly Demand and Generation'!J7960*'System Design'!$F$22,IF('System Design'!$F$8=2,'Hourly Demand and Generation'!K7960*'System Design'!$F$22,IF('System Design'!$F$8=3,'Hourly Demand and Generation'!L7960*'System Design'!$F$22)))</f>
        <v>750.12028336869002</v>
      </c>
      <c r="Q7960" s="32">
        <f t="shared" si="1777"/>
        <v>0</v>
      </c>
      <c r="R7960" s="32">
        <f t="shared" si="1780"/>
        <v>5400</v>
      </c>
      <c r="S7960" s="32">
        <f t="shared" si="1781"/>
        <v>0</v>
      </c>
      <c r="T7960" s="32">
        <f t="shared" si="1782"/>
        <v>21600</v>
      </c>
      <c r="U7960" s="32">
        <f t="shared" si="1783"/>
        <v>0</v>
      </c>
      <c r="V7960" s="32">
        <f t="shared" si="1778"/>
        <v>549.67028336868998</v>
      </c>
      <c r="W7960" s="32">
        <f t="shared" si="1784"/>
        <v>549.67028336868998</v>
      </c>
      <c r="X7960" s="32">
        <f t="shared" si="1785"/>
        <v>549.67028336868998</v>
      </c>
    </row>
    <row r="7961" spans="1:24" x14ac:dyDescent="0.25">
      <c r="A7961" s="2"/>
      <c r="B7961" s="2" t="s">
        <v>12</v>
      </c>
      <c r="C7961" s="2">
        <f t="shared" si="1786"/>
        <v>332</v>
      </c>
      <c r="D7961" s="2">
        <f t="shared" si="1787"/>
        <v>13</v>
      </c>
      <c r="E7961" s="2">
        <f t="shared" si="1779"/>
        <v>7957</v>
      </c>
      <c r="F7961" s="11">
        <v>468</v>
      </c>
      <c r="G7961" s="9">
        <v>0.41499999999999998</v>
      </c>
      <c r="H7961" s="9">
        <v>0.4375</v>
      </c>
      <c r="I7961" s="9">
        <v>0.46</v>
      </c>
      <c r="J7961" s="9">
        <v>0.32005132090397498</v>
      </c>
      <c r="K7961" s="9">
        <v>0.32005132090397498</v>
      </c>
      <c r="L7961" s="9">
        <v>0.32005132090397498</v>
      </c>
      <c r="N7961" s="32">
        <f>IF('System Design'!$F$8=1,'Hourly Demand and Generation'!G7961*'System Design'!$F$21,IF('System Design'!$F$8=2,'Hourly Demand and Generation'!H7961*'System Design'!$F$21,IF('System Design'!$F$8=3,'Hourly Demand and Generation'!I7961*'System Design'!$F$21)))</f>
        <v>230</v>
      </c>
      <c r="O7961" s="32">
        <f>IF('System Design'!$F$8=1,'Hourly Demand and Generation'!J7961*'System Design'!$F$22,IF('System Design'!$F$8=2,'Hourly Demand and Generation'!K7961*'System Design'!$F$22,IF('System Design'!$F$8=3,'Hourly Demand and Generation'!L7961*'System Design'!$F$22)))</f>
        <v>800.12830225993741</v>
      </c>
      <c r="Q7961" s="32">
        <f t="shared" si="1777"/>
        <v>0</v>
      </c>
      <c r="R7961" s="32">
        <f t="shared" si="1780"/>
        <v>5400</v>
      </c>
      <c r="S7961" s="32">
        <f t="shared" si="1781"/>
        <v>0</v>
      </c>
      <c r="T7961" s="32">
        <f t="shared" si="1782"/>
        <v>21600</v>
      </c>
      <c r="U7961" s="32">
        <f t="shared" si="1783"/>
        <v>0</v>
      </c>
      <c r="V7961" s="32">
        <f t="shared" si="1778"/>
        <v>562.1283022599373</v>
      </c>
      <c r="W7961" s="32">
        <f t="shared" si="1784"/>
        <v>562.1283022599373</v>
      </c>
      <c r="X7961" s="32">
        <f t="shared" si="1785"/>
        <v>562.1283022599373</v>
      </c>
    </row>
    <row r="7962" spans="1:24" x14ac:dyDescent="0.25">
      <c r="A7962" s="2"/>
      <c r="B7962" s="2" t="s">
        <v>12</v>
      </c>
      <c r="C7962" s="2">
        <f t="shared" si="1786"/>
        <v>332</v>
      </c>
      <c r="D7962" s="2">
        <f t="shared" si="1787"/>
        <v>14</v>
      </c>
      <c r="E7962" s="2">
        <f t="shared" si="1779"/>
        <v>7958</v>
      </c>
      <c r="F7962" s="11">
        <v>468</v>
      </c>
      <c r="G7962" s="9">
        <v>0.33500000000000002</v>
      </c>
      <c r="H7962" s="9">
        <v>0.35499999999999998</v>
      </c>
      <c r="I7962" s="9">
        <v>0.375</v>
      </c>
      <c r="J7962" s="9">
        <v>0.34005452846047302</v>
      </c>
      <c r="K7962" s="9">
        <v>0.34005452846047302</v>
      </c>
      <c r="L7962" s="9">
        <v>0.34005452846047302</v>
      </c>
      <c r="N7962" s="32">
        <f>IF('System Design'!$F$8=1,'Hourly Demand and Generation'!G7962*'System Design'!$F$21,IF('System Design'!$F$8=2,'Hourly Demand and Generation'!H7962*'System Design'!$F$21,IF('System Design'!$F$8=3,'Hourly Demand and Generation'!I7962*'System Design'!$F$21)))</f>
        <v>187.5</v>
      </c>
      <c r="O7962" s="32">
        <f>IF('System Design'!$F$8=1,'Hourly Demand and Generation'!J7962*'System Design'!$F$22,IF('System Design'!$F$8=2,'Hourly Demand and Generation'!K7962*'System Design'!$F$22,IF('System Design'!$F$8=3,'Hourly Demand and Generation'!L7962*'System Design'!$F$22)))</f>
        <v>850.13632115118253</v>
      </c>
      <c r="Q7962" s="32">
        <f t="shared" si="1777"/>
        <v>0</v>
      </c>
      <c r="R7962" s="32">
        <f t="shared" si="1780"/>
        <v>5400</v>
      </c>
      <c r="S7962" s="32">
        <f t="shared" si="1781"/>
        <v>0</v>
      </c>
      <c r="T7962" s="32">
        <f t="shared" si="1782"/>
        <v>21600</v>
      </c>
      <c r="U7962" s="32">
        <f t="shared" si="1783"/>
        <v>0</v>
      </c>
      <c r="V7962" s="32">
        <f t="shared" si="1778"/>
        <v>569.63632115118253</v>
      </c>
      <c r="W7962" s="32">
        <f t="shared" si="1784"/>
        <v>569.63632115118253</v>
      </c>
      <c r="X7962" s="32">
        <f t="shared" si="1785"/>
        <v>569.63632115118253</v>
      </c>
    </row>
    <row r="7963" spans="1:24" x14ac:dyDescent="0.25">
      <c r="A7963" s="2"/>
      <c r="B7963" s="2" t="s">
        <v>12</v>
      </c>
      <c r="C7963" s="2">
        <f t="shared" si="1786"/>
        <v>332</v>
      </c>
      <c r="D7963" s="2">
        <f t="shared" si="1787"/>
        <v>15</v>
      </c>
      <c r="E7963" s="2">
        <f t="shared" si="1779"/>
        <v>7959</v>
      </c>
      <c r="F7963" s="11">
        <v>497.25</v>
      </c>
      <c r="G7963" s="9">
        <v>0.25</v>
      </c>
      <c r="H7963" s="9">
        <v>0.27</v>
      </c>
      <c r="I7963" s="9">
        <v>0.28999999999999998</v>
      </c>
      <c r="J7963" s="9">
        <v>0.360057736016972</v>
      </c>
      <c r="K7963" s="9">
        <v>0.360057736016972</v>
      </c>
      <c r="L7963" s="9">
        <v>0.360057736016972</v>
      </c>
      <c r="N7963" s="32">
        <f>IF('System Design'!$F$8=1,'Hourly Demand and Generation'!G7963*'System Design'!$F$21,IF('System Design'!$F$8=2,'Hourly Demand and Generation'!H7963*'System Design'!$F$21,IF('System Design'!$F$8=3,'Hourly Demand and Generation'!I7963*'System Design'!$F$21)))</f>
        <v>145</v>
      </c>
      <c r="O7963" s="32">
        <f>IF('System Design'!$F$8=1,'Hourly Demand and Generation'!J7963*'System Design'!$F$22,IF('System Design'!$F$8=2,'Hourly Demand and Generation'!K7963*'System Design'!$F$22,IF('System Design'!$F$8=3,'Hourly Demand and Generation'!L7963*'System Design'!$F$22)))</f>
        <v>900.14434004243003</v>
      </c>
      <c r="Q7963" s="32">
        <f t="shared" si="1777"/>
        <v>0</v>
      </c>
      <c r="R7963" s="32">
        <f t="shared" si="1780"/>
        <v>5400</v>
      </c>
      <c r="S7963" s="32">
        <f t="shared" si="1781"/>
        <v>0</v>
      </c>
      <c r="T7963" s="32">
        <f t="shared" si="1782"/>
        <v>21600</v>
      </c>
      <c r="U7963" s="32">
        <f t="shared" si="1783"/>
        <v>0</v>
      </c>
      <c r="V7963" s="32">
        <f t="shared" si="1778"/>
        <v>547.89434004243003</v>
      </c>
      <c r="W7963" s="32">
        <f t="shared" si="1784"/>
        <v>547.89434004243003</v>
      </c>
      <c r="X7963" s="32">
        <f t="shared" si="1785"/>
        <v>547.89434004243003</v>
      </c>
    </row>
    <row r="7964" spans="1:24" x14ac:dyDescent="0.25">
      <c r="A7964" s="2"/>
      <c r="B7964" s="2" t="s">
        <v>12</v>
      </c>
      <c r="C7964" s="2">
        <f t="shared" si="1786"/>
        <v>332</v>
      </c>
      <c r="D7964" s="2">
        <f t="shared" si="1787"/>
        <v>16</v>
      </c>
      <c r="E7964" s="2">
        <f t="shared" si="1779"/>
        <v>7960</v>
      </c>
      <c r="F7964" s="11">
        <v>526.5</v>
      </c>
      <c r="G7964" s="9">
        <v>0.16500000000000001</v>
      </c>
      <c r="H7964" s="9">
        <v>0.1875</v>
      </c>
      <c r="I7964" s="9">
        <v>0.21</v>
      </c>
      <c r="J7964" s="9">
        <v>0.360057736016972</v>
      </c>
      <c r="K7964" s="9">
        <v>0.360057736016972</v>
      </c>
      <c r="L7964" s="9">
        <v>0.360057736016972</v>
      </c>
      <c r="N7964" s="32">
        <f>IF('System Design'!$F$8=1,'Hourly Demand and Generation'!G7964*'System Design'!$F$21,IF('System Design'!$F$8=2,'Hourly Demand and Generation'!H7964*'System Design'!$F$21,IF('System Design'!$F$8=3,'Hourly Demand and Generation'!I7964*'System Design'!$F$21)))</f>
        <v>105</v>
      </c>
      <c r="O7964" s="32">
        <f>IF('System Design'!$F$8=1,'Hourly Demand and Generation'!J7964*'System Design'!$F$22,IF('System Design'!$F$8=2,'Hourly Demand and Generation'!K7964*'System Design'!$F$22,IF('System Design'!$F$8=3,'Hourly Demand and Generation'!L7964*'System Design'!$F$22)))</f>
        <v>900.14434004243003</v>
      </c>
      <c r="Q7964" s="32">
        <f t="shared" si="1777"/>
        <v>0</v>
      </c>
      <c r="R7964" s="32">
        <f t="shared" si="1780"/>
        <v>5400</v>
      </c>
      <c r="S7964" s="32">
        <f t="shared" si="1781"/>
        <v>0</v>
      </c>
      <c r="T7964" s="32">
        <f t="shared" si="1782"/>
        <v>21600</v>
      </c>
      <c r="U7964" s="32">
        <f t="shared" si="1783"/>
        <v>0</v>
      </c>
      <c r="V7964" s="32">
        <f t="shared" si="1778"/>
        <v>478.64434004243003</v>
      </c>
      <c r="W7964" s="32">
        <f t="shared" si="1784"/>
        <v>478.64434004243003</v>
      </c>
      <c r="X7964" s="32">
        <f t="shared" si="1785"/>
        <v>478.64434004243003</v>
      </c>
    </row>
    <row r="7965" spans="1:24" x14ac:dyDescent="0.25">
      <c r="A7965" s="2"/>
      <c r="B7965" s="2" t="s">
        <v>12</v>
      </c>
      <c r="C7965" s="2">
        <f t="shared" si="1786"/>
        <v>332</v>
      </c>
      <c r="D7965" s="2">
        <f t="shared" si="1787"/>
        <v>17</v>
      </c>
      <c r="E7965" s="2">
        <f t="shared" si="1779"/>
        <v>7961</v>
      </c>
      <c r="F7965" s="11">
        <v>555.75</v>
      </c>
      <c r="G7965" s="9">
        <v>8.5000000000000006E-2</v>
      </c>
      <c r="H7965" s="9">
        <v>0.105</v>
      </c>
      <c r="I7965" s="9">
        <v>0.125</v>
      </c>
      <c r="J7965" s="9">
        <v>0.40006415112996802</v>
      </c>
      <c r="K7965" s="9">
        <v>0.40006415112996802</v>
      </c>
      <c r="L7965" s="9">
        <v>0.40006415112996802</v>
      </c>
      <c r="N7965" s="32">
        <f>IF('System Design'!$F$8=1,'Hourly Demand and Generation'!G7965*'System Design'!$F$21,IF('System Design'!$F$8=2,'Hourly Demand and Generation'!H7965*'System Design'!$F$21,IF('System Design'!$F$8=3,'Hourly Demand and Generation'!I7965*'System Design'!$F$21)))</f>
        <v>62.5</v>
      </c>
      <c r="O7965" s="32">
        <f>IF('System Design'!$F$8=1,'Hourly Demand and Generation'!J7965*'System Design'!$F$22,IF('System Design'!$F$8=2,'Hourly Demand and Generation'!K7965*'System Design'!$F$22,IF('System Design'!$F$8=3,'Hourly Demand and Generation'!L7965*'System Design'!$F$22)))</f>
        <v>1000.16037782492</v>
      </c>
      <c r="Q7965" s="32">
        <f t="shared" si="1777"/>
        <v>0</v>
      </c>
      <c r="R7965" s="32">
        <f t="shared" si="1780"/>
        <v>5400</v>
      </c>
      <c r="S7965" s="32">
        <f t="shared" si="1781"/>
        <v>0</v>
      </c>
      <c r="T7965" s="32">
        <f t="shared" si="1782"/>
        <v>21600</v>
      </c>
      <c r="U7965" s="32">
        <f t="shared" si="1783"/>
        <v>0</v>
      </c>
      <c r="V7965" s="32">
        <f t="shared" si="1778"/>
        <v>506.91037782492003</v>
      </c>
      <c r="W7965" s="32">
        <f t="shared" si="1784"/>
        <v>506.91037782492003</v>
      </c>
      <c r="X7965" s="32">
        <f t="shared" si="1785"/>
        <v>506.91037782492003</v>
      </c>
    </row>
    <row r="7966" spans="1:24" x14ac:dyDescent="0.25">
      <c r="A7966" s="2"/>
      <c r="B7966" s="2" t="s">
        <v>12</v>
      </c>
      <c r="C7966" s="2">
        <f t="shared" si="1786"/>
        <v>332</v>
      </c>
      <c r="D7966" s="2">
        <f t="shared" si="1787"/>
        <v>18</v>
      </c>
      <c r="E7966" s="2">
        <f t="shared" si="1779"/>
        <v>7962</v>
      </c>
      <c r="F7966" s="11">
        <v>585</v>
      </c>
      <c r="G7966" s="9">
        <v>0.04</v>
      </c>
      <c r="H7966" s="9">
        <v>6.25E-2</v>
      </c>
      <c r="I7966" s="9">
        <v>8.5000000000000006E-2</v>
      </c>
      <c r="J7966" s="9">
        <v>0.38006094357346998</v>
      </c>
      <c r="K7966" s="9">
        <v>0.38006094357346998</v>
      </c>
      <c r="L7966" s="9">
        <v>0.38006094357346998</v>
      </c>
      <c r="N7966" s="32">
        <f>IF('System Design'!$F$8=1,'Hourly Demand and Generation'!G7966*'System Design'!$F$21,IF('System Design'!$F$8=2,'Hourly Demand and Generation'!H7966*'System Design'!$F$21,IF('System Design'!$F$8=3,'Hourly Demand and Generation'!I7966*'System Design'!$F$21)))</f>
        <v>42.5</v>
      </c>
      <c r="O7966" s="32">
        <f>IF('System Design'!$F$8=1,'Hourly Demand and Generation'!J7966*'System Design'!$F$22,IF('System Design'!$F$8=2,'Hourly Demand and Generation'!K7966*'System Design'!$F$22,IF('System Design'!$F$8=3,'Hourly Demand and Generation'!L7966*'System Design'!$F$22)))</f>
        <v>950.15235893367492</v>
      </c>
      <c r="Q7966" s="32">
        <f t="shared" si="1777"/>
        <v>0</v>
      </c>
      <c r="R7966" s="32">
        <f t="shared" si="1780"/>
        <v>5400</v>
      </c>
      <c r="S7966" s="32">
        <f t="shared" si="1781"/>
        <v>0</v>
      </c>
      <c r="T7966" s="32">
        <f t="shared" si="1782"/>
        <v>21600</v>
      </c>
      <c r="U7966" s="32">
        <f t="shared" si="1783"/>
        <v>0</v>
      </c>
      <c r="V7966" s="32">
        <f t="shared" si="1778"/>
        <v>407.65235893367492</v>
      </c>
      <c r="W7966" s="32">
        <f t="shared" si="1784"/>
        <v>407.65235893367492</v>
      </c>
      <c r="X7966" s="32">
        <f t="shared" si="1785"/>
        <v>407.65235893367492</v>
      </c>
    </row>
    <row r="7967" spans="1:24" x14ac:dyDescent="0.25">
      <c r="A7967" s="2"/>
      <c r="B7967" s="2" t="s">
        <v>12</v>
      </c>
      <c r="C7967" s="2">
        <f t="shared" si="1786"/>
        <v>332</v>
      </c>
      <c r="D7967" s="2">
        <f t="shared" si="1787"/>
        <v>19</v>
      </c>
      <c r="E7967" s="2">
        <f t="shared" si="1779"/>
        <v>7963</v>
      </c>
      <c r="F7967" s="11">
        <v>567.45000000000005</v>
      </c>
      <c r="G7967" s="9">
        <v>0</v>
      </c>
      <c r="H7967" s="9">
        <v>0.02</v>
      </c>
      <c r="I7967" s="9">
        <v>0.04</v>
      </c>
      <c r="J7967" s="9">
        <v>0.360057736016972</v>
      </c>
      <c r="K7967" s="9">
        <v>0.360057736016972</v>
      </c>
      <c r="L7967" s="9">
        <v>0.360057736016972</v>
      </c>
      <c r="N7967" s="32">
        <f>IF('System Design'!$F$8=1,'Hourly Demand and Generation'!G7967*'System Design'!$F$21,IF('System Design'!$F$8=2,'Hourly Demand and Generation'!H7967*'System Design'!$F$21,IF('System Design'!$F$8=3,'Hourly Demand and Generation'!I7967*'System Design'!$F$21)))</f>
        <v>20</v>
      </c>
      <c r="O7967" s="32">
        <f>IF('System Design'!$F$8=1,'Hourly Demand and Generation'!J7967*'System Design'!$F$22,IF('System Design'!$F$8=2,'Hourly Demand and Generation'!K7967*'System Design'!$F$22,IF('System Design'!$F$8=3,'Hourly Demand and Generation'!L7967*'System Design'!$F$22)))</f>
        <v>900.14434004243003</v>
      </c>
      <c r="Q7967" s="32">
        <f t="shared" si="1777"/>
        <v>0</v>
      </c>
      <c r="R7967" s="32">
        <f t="shared" si="1780"/>
        <v>5400</v>
      </c>
      <c r="S7967" s="32">
        <f t="shared" si="1781"/>
        <v>0</v>
      </c>
      <c r="T7967" s="32">
        <f t="shared" si="1782"/>
        <v>21600</v>
      </c>
      <c r="U7967" s="32">
        <f t="shared" si="1783"/>
        <v>0</v>
      </c>
      <c r="V7967" s="32">
        <f t="shared" si="1778"/>
        <v>352.69434004242999</v>
      </c>
      <c r="W7967" s="32">
        <f t="shared" si="1784"/>
        <v>352.69434004242999</v>
      </c>
      <c r="X7967" s="32">
        <f t="shared" si="1785"/>
        <v>352.69434004242999</v>
      </c>
    </row>
    <row r="7968" spans="1:24" x14ac:dyDescent="0.25">
      <c r="A7968" s="2"/>
      <c r="B7968" s="2" t="s">
        <v>12</v>
      </c>
      <c r="C7968" s="2">
        <f t="shared" si="1786"/>
        <v>332</v>
      </c>
      <c r="D7968" s="2">
        <f t="shared" si="1787"/>
        <v>20</v>
      </c>
      <c r="E7968" s="2">
        <f t="shared" si="1779"/>
        <v>7964</v>
      </c>
      <c r="F7968" s="11">
        <v>555.75</v>
      </c>
      <c r="G7968" s="9">
        <v>0</v>
      </c>
      <c r="H7968" s="9">
        <v>0</v>
      </c>
      <c r="I7968" s="9">
        <v>0</v>
      </c>
      <c r="J7968" s="9">
        <v>0.360057736016972</v>
      </c>
      <c r="K7968" s="9">
        <v>0.360057736016972</v>
      </c>
      <c r="L7968" s="9">
        <v>0.360057736016972</v>
      </c>
      <c r="N7968" s="32">
        <f>IF('System Design'!$F$8=1,'Hourly Demand and Generation'!G7968*'System Design'!$F$21,IF('System Design'!$F$8=2,'Hourly Demand and Generation'!H7968*'System Design'!$F$21,IF('System Design'!$F$8=3,'Hourly Demand and Generation'!I7968*'System Design'!$F$21)))</f>
        <v>0</v>
      </c>
      <c r="O7968" s="32">
        <f>IF('System Design'!$F$8=1,'Hourly Demand and Generation'!J7968*'System Design'!$F$22,IF('System Design'!$F$8=2,'Hourly Demand and Generation'!K7968*'System Design'!$F$22,IF('System Design'!$F$8=3,'Hourly Demand and Generation'!L7968*'System Design'!$F$22)))</f>
        <v>900.14434004243003</v>
      </c>
      <c r="Q7968" s="32">
        <f t="shared" si="1777"/>
        <v>0</v>
      </c>
      <c r="R7968" s="32">
        <f t="shared" si="1780"/>
        <v>5400</v>
      </c>
      <c r="S7968" s="32">
        <f t="shared" si="1781"/>
        <v>0</v>
      </c>
      <c r="T7968" s="32">
        <f t="shared" si="1782"/>
        <v>21600</v>
      </c>
      <c r="U7968" s="32">
        <f t="shared" si="1783"/>
        <v>0</v>
      </c>
      <c r="V7968" s="32">
        <f t="shared" si="1778"/>
        <v>344.39434004243003</v>
      </c>
      <c r="W7968" s="32">
        <f t="shared" si="1784"/>
        <v>344.39434004243003</v>
      </c>
      <c r="X7968" s="32">
        <f t="shared" si="1785"/>
        <v>344.39434004243003</v>
      </c>
    </row>
    <row r="7969" spans="1:24" x14ac:dyDescent="0.25">
      <c r="A7969" s="2"/>
      <c r="B7969" s="2" t="s">
        <v>12</v>
      </c>
      <c r="C7969" s="2">
        <f t="shared" si="1786"/>
        <v>332</v>
      </c>
      <c r="D7969" s="2">
        <f t="shared" si="1787"/>
        <v>21</v>
      </c>
      <c r="E7969" s="2">
        <f t="shared" si="1779"/>
        <v>7965</v>
      </c>
      <c r="F7969" s="11">
        <v>526.5</v>
      </c>
      <c r="G7969" s="9">
        <v>0</v>
      </c>
      <c r="H7969" s="9">
        <v>0</v>
      </c>
      <c r="I7969" s="9">
        <v>0</v>
      </c>
      <c r="J7969" s="9">
        <v>0.360057736016972</v>
      </c>
      <c r="K7969" s="9">
        <v>0.360057736016972</v>
      </c>
      <c r="L7969" s="9">
        <v>0.360057736016972</v>
      </c>
      <c r="N7969" s="32">
        <f>IF('System Design'!$F$8=1,'Hourly Demand and Generation'!G7969*'System Design'!$F$21,IF('System Design'!$F$8=2,'Hourly Demand and Generation'!H7969*'System Design'!$F$21,IF('System Design'!$F$8=3,'Hourly Demand and Generation'!I7969*'System Design'!$F$21)))</f>
        <v>0</v>
      </c>
      <c r="O7969" s="32">
        <f>IF('System Design'!$F$8=1,'Hourly Demand and Generation'!J7969*'System Design'!$F$22,IF('System Design'!$F$8=2,'Hourly Demand and Generation'!K7969*'System Design'!$F$22,IF('System Design'!$F$8=3,'Hourly Demand and Generation'!L7969*'System Design'!$F$22)))</f>
        <v>900.14434004243003</v>
      </c>
      <c r="Q7969" s="32">
        <f t="shared" si="1777"/>
        <v>0</v>
      </c>
      <c r="R7969" s="32">
        <f t="shared" si="1780"/>
        <v>5400</v>
      </c>
      <c r="S7969" s="32">
        <f t="shared" si="1781"/>
        <v>0</v>
      </c>
      <c r="T7969" s="32">
        <f t="shared" si="1782"/>
        <v>21600</v>
      </c>
      <c r="U7969" s="32">
        <f t="shared" si="1783"/>
        <v>0</v>
      </c>
      <c r="V7969" s="32">
        <f t="shared" si="1778"/>
        <v>373.64434004243003</v>
      </c>
      <c r="W7969" s="32">
        <f t="shared" si="1784"/>
        <v>373.64434004243003</v>
      </c>
      <c r="X7969" s="32">
        <f t="shared" si="1785"/>
        <v>373.64434004243003</v>
      </c>
    </row>
    <row r="7970" spans="1:24" x14ac:dyDescent="0.25">
      <c r="A7970" s="2"/>
      <c r="B7970" s="2" t="s">
        <v>12</v>
      </c>
      <c r="C7970" s="2">
        <f t="shared" si="1786"/>
        <v>332</v>
      </c>
      <c r="D7970" s="2">
        <f t="shared" si="1787"/>
        <v>22</v>
      </c>
      <c r="E7970" s="2">
        <f t="shared" si="1779"/>
        <v>7966</v>
      </c>
      <c r="F7970" s="11">
        <v>497.25</v>
      </c>
      <c r="G7970" s="9">
        <v>0</v>
      </c>
      <c r="H7970" s="9">
        <v>0</v>
      </c>
      <c r="I7970" s="9">
        <v>0</v>
      </c>
      <c r="J7970" s="9">
        <v>0.38006094357346998</v>
      </c>
      <c r="K7970" s="9">
        <v>0.38006094357346998</v>
      </c>
      <c r="L7970" s="9">
        <v>0.38006094357346998</v>
      </c>
      <c r="N7970" s="32">
        <f>IF('System Design'!$F$8=1,'Hourly Demand and Generation'!G7970*'System Design'!$F$21,IF('System Design'!$F$8=2,'Hourly Demand and Generation'!H7970*'System Design'!$F$21,IF('System Design'!$F$8=3,'Hourly Demand and Generation'!I7970*'System Design'!$F$21)))</f>
        <v>0</v>
      </c>
      <c r="O7970" s="32">
        <f>IF('System Design'!$F$8=1,'Hourly Demand and Generation'!J7970*'System Design'!$F$22,IF('System Design'!$F$8=2,'Hourly Demand and Generation'!K7970*'System Design'!$F$22,IF('System Design'!$F$8=3,'Hourly Demand and Generation'!L7970*'System Design'!$F$22)))</f>
        <v>950.15235893367492</v>
      </c>
      <c r="Q7970" s="32">
        <f t="shared" si="1777"/>
        <v>0</v>
      </c>
      <c r="R7970" s="32">
        <f t="shared" si="1780"/>
        <v>5400</v>
      </c>
      <c r="S7970" s="32">
        <f t="shared" si="1781"/>
        <v>0</v>
      </c>
      <c r="T7970" s="32">
        <f t="shared" si="1782"/>
        <v>21600</v>
      </c>
      <c r="U7970" s="32">
        <f t="shared" si="1783"/>
        <v>0</v>
      </c>
      <c r="V7970" s="32">
        <f t="shared" si="1778"/>
        <v>452.90235893367492</v>
      </c>
      <c r="W7970" s="32">
        <f t="shared" si="1784"/>
        <v>452.90235893367492</v>
      </c>
      <c r="X7970" s="32">
        <f t="shared" si="1785"/>
        <v>452.90235893367492</v>
      </c>
    </row>
    <row r="7971" spans="1:24" x14ac:dyDescent="0.25">
      <c r="A7971" s="2"/>
      <c r="B7971" s="2" t="s">
        <v>12</v>
      </c>
      <c r="C7971" s="2">
        <f t="shared" si="1786"/>
        <v>332</v>
      </c>
      <c r="D7971" s="2">
        <f t="shared" si="1787"/>
        <v>23</v>
      </c>
      <c r="E7971" s="2">
        <f t="shared" si="1779"/>
        <v>7967</v>
      </c>
      <c r="F7971" s="11">
        <v>468</v>
      </c>
      <c r="G7971" s="9">
        <v>0</v>
      </c>
      <c r="H7971" s="9">
        <v>0</v>
      </c>
      <c r="I7971" s="9">
        <v>0</v>
      </c>
      <c r="J7971" s="9">
        <v>0.32005132090397498</v>
      </c>
      <c r="K7971" s="9">
        <v>0.32005132090397498</v>
      </c>
      <c r="L7971" s="9">
        <v>0.32005132090397498</v>
      </c>
      <c r="N7971" s="32">
        <f>IF('System Design'!$F$8=1,'Hourly Demand and Generation'!G7971*'System Design'!$F$21,IF('System Design'!$F$8=2,'Hourly Demand and Generation'!H7971*'System Design'!$F$21,IF('System Design'!$F$8=3,'Hourly Demand and Generation'!I7971*'System Design'!$F$21)))</f>
        <v>0</v>
      </c>
      <c r="O7971" s="32">
        <f>IF('System Design'!$F$8=1,'Hourly Demand and Generation'!J7971*'System Design'!$F$22,IF('System Design'!$F$8=2,'Hourly Demand and Generation'!K7971*'System Design'!$F$22,IF('System Design'!$F$8=3,'Hourly Demand and Generation'!L7971*'System Design'!$F$22)))</f>
        <v>800.12830225993741</v>
      </c>
      <c r="Q7971" s="32">
        <f t="shared" si="1777"/>
        <v>0</v>
      </c>
      <c r="R7971" s="32">
        <f t="shared" si="1780"/>
        <v>5400</v>
      </c>
      <c r="S7971" s="32">
        <f t="shared" si="1781"/>
        <v>0</v>
      </c>
      <c r="T7971" s="32">
        <f t="shared" si="1782"/>
        <v>21600</v>
      </c>
      <c r="U7971" s="32">
        <f t="shared" si="1783"/>
        <v>0</v>
      </c>
      <c r="V7971" s="32">
        <f t="shared" si="1778"/>
        <v>332.12830225993741</v>
      </c>
      <c r="W7971" s="32">
        <f t="shared" si="1784"/>
        <v>332.12830225993741</v>
      </c>
      <c r="X7971" s="32">
        <f t="shared" si="1785"/>
        <v>332.12830225993741</v>
      </c>
    </row>
    <row r="7972" spans="1:24" x14ac:dyDescent="0.25">
      <c r="A7972" s="2"/>
      <c r="B7972" s="2" t="s">
        <v>12</v>
      </c>
      <c r="C7972" s="2">
        <f t="shared" si="1786"/>
        <v>332</v>
      </c>
      <c r="D7972" s="2">
        <f t="shared" si="1787"/>
        <v>24</v>
      </c>
      <c r="E7972" s="2">
        <f t="shared" si="1779"/>
        <v>7968</v>
      </c>
      <c r="F7972" s="11">
        <v>409.5</v>
      </c>
      <c r="G7972" s="9">
        <v>0</v>
      </c>
      <c r="H7972" s="9">
        <v>0</v>
      </c>
      <c r="I7972" s="9">
        <v>0</v>
      </c>
      <c r="J7972" s="9">
        <v>0.32005132090397498</v>
      </c>
      <c r="K7972" s="9">
        <v>0.32005132090397498</v>
      </c>
      <c r="L7972" s="9">
        <v>0.32005132090397498</v>
      </c>
      <c r="N7972" s="32">
        <f>IF('System Design'!$F$8=1,'Hourly Demand and Generation'!G7972*'System Design'!$F$21,IF('System Design'!$F$8=2,'Hourly Demand and Generation'!H7972*'System Design'!$F$21,IF('System Design'!$F$8=3,'Hourly Demand and Generation'!I7972*'System Design'!$F$21)))</f>
        <v>0</v>
      </c>
      <c r="O7972" s="32">
        <f>IF('System Design'!$F$8=1,'Hourly Demand and Generation'!J7972*'System Design'!$F$22,IF('System Design'!$F$8=2,'Hourly Demand and Generation'!K7972*'System Design'!$F$22,IF('System Design'!$F$8=3,'Hourly Demand and Generation'!L7972*'System Design'!$F$22)))</f>
        <v>800.12830225993741</v>
      </c>
      <c r="Q7972" s="32">
        <f t="shared" si="1777"/>
        <v>0</v>
      </c>
      <c r="R7972" s="32">
        <f t="shared" si="1780"/>
        <v>5400</v>
      </c>
      <c r="S7972" s="32">
        <f t="shared" si="1781"/>
        <v>0</v>
      </c>
      <c r="T7972" s="32">
        <f t="shared" si="1782"/>
        <v>21600</v>
      </c>
      <c r="U7972" s="32">
        <f t="shared" si="1783"/>
        <v>0</v>
      </c>
      <c r="V7972" s="32">
        <f t="shared" si="1778"/>
        <v>390.62830225993741</v>
      </c>
      <c r="W7972" s="32">
        <f t="shared" si="1784"/>
        <v>390.62830225993741</v>
      </c>
      <c r="X7972" s="32">
        <f t="shared" si="1785"/>
        <v>390.62830225993741</v>
      </c>
    </row>
    <row r="7973" spans="1:24" x14ac:dyDescent="0.25">
      <c r="A7973" s="2"/>
      <c r="B7973" s="2" t="s">
        <v>12</v>
      </c>
      <c r="C7973" s="2">
        <f>C7972+1</f>
        <v>333</v>
      </c>
      <c r="D7973" s="2">
        <v>1</v>
      </c>
      <c r="E7973" s="2">
        <f t="shared" si="1779"/>
        <v>7969</v>
      </c>
      <c r="F7973" s="11">
        <v>351</v>
      </c>
      <c r="G7973" s="9">
        <v>0</v>
      </c>
      <c r="H7973" s="9">
        <v>0</v>
      </c>
      <c r="I7973" s="9">
        <v>0</v>
      </c>
      <c r="J7973" s="9">
        <v>0.19238435336269299</v>
      </c>
      <c r="K7973" s="9">
        <v>0.48</v>
      </c>
      <c r="L7973" s="9">
        <v>0.48</v>
      </c>
      <c r="N7973" s="32">
        <f>IF('System Design'!$F$8=1,'Hourly Demand and Generation'!G7973*'System Design'!$F$21,IF('System Design'!$F$8=2,'Hourly Demand and Generation'!H7973*'System Design'!$F$21,IF('System Design'!$F$8=3,'Hourly Demand and Generation'!I7973*'System Design'!$F$21)))</f>
        <v>0</v>
      </c>
      <c r="O7973" s="32">
        <f>IF('System Design'!$F$8=1,'Hourly Demand and Generation'!J7973*'System Design'!$F$22,IF('System Design'!$F$8=2,'Hourly Demand and Generation'!K7973*'System Design'!$F$22,IF('System Design'!$F$8=3,'Hourly Demand and Generation'!L7973*'System Design'!$F$22)))</f>
        <v>1200</v>
      </c>
      <c r="Q7973" s="32">
        <f t="shared" si="1777"/>
        <v>0</v>
      </c>
      <c r="R7973" s="32">
        <f t="shared" si="1780"/>
        <v>5400</v>
      </c>
      <c r="S7973" s="32">
        <f t="shared" si="1781"/>
        <v>0</v>
      </c>
      <c r="T7973" s="32">
        <f t="shared" si="1782"/>
        <v>21600</v>
      </c>
      <c r="U7973" s="32">
        <f t="shared" si="1783"/>
        <v>0</v>
      </c>
      <c r="V7973" s="32">
        <f t="shared" si="1778"/>
        <v>849</v>
      </c>
      <c r="W7973" s="32">
        <f t="shared" si="1784"/>
        <v>849</v>
      </c>
      <c r="X7973" s="32">
        <f t="shared" si="1785"/>
        <v>849</v>
      </c>
    </row>
    <row r="7974" spans="1:24" x14ac:dyDescent="0.25">
      <c r="A7974" s="2"/>
      <c r="B7974" s="2" t="s">
        <v>12</v>
      </c>
      <c r="C7974" s="2">
        <f>C7973</f>
        <v>333</v>
      </c>
      <c r="D7974" s="2">
        <f>D7973+1</f>
        <v>2</v>
      </c>
      <c r="E7974" s="2">
        <f t="shared" si="1779"/>
        <v>7970</v>
      </c>
      <c r="F7974" s="11">
        <v>321.75</v>
      </c>
      <c r="G7974" s="9">
        <v>0</v>
      </c>
      <c r="H7974" s="9">
        <v>0</v>
      </c>
      <c r="I7974" s="9">
        <v>0</v>
      </c>
      <c r="J7974" s="9">
        <v>0.17314591802642401</v>
      </c>
      <c r="K7974" s="9">
        <v>0.432</v>
      </c>
      <c r="L7974" s="9">
        <v>0.432</v>
      </c>
      <c r="N7974" s="32">
        <f>IF('System Design'!$F$8=1,'Hourly Demand and Generation'!G7974*'System Design'!$F$21,IF('System Design'!$F$8=2,'Hourly Demand and Generation'!H7974*'System Design'!$F$21,IF('System Design'!$F$8=3,'Hourly Demand and Generation'!I7974*'System Design'!$F$21)))</f>
        <v>0</v>
      </c>
      <c r="O7974" s="32">
        <f>IF('System Design'!$F$8=1,'Hourly Demand and Generation'!J7974*'System Design'!$F$22,IF('System Design'!$F$8=2,'Hourly Demand and Generation'!K7974*'System Design'!$F$22,IF('System Design'!$F$8=3,'Hourly Demand and Generation'!L7974*'System Design'!$F$22)))</f>
        <v>1080</v>
      </c>
      <c r="Q7974" s="32">
        <f t="shared" si="1777"/>
        <v>0</v>
      </c>
      <c r="R7974" s="32">
        <f t="shared" si="1780"/>
        <v>5400</v>
      </c>
      <c r="S7974" s="32">
        <f t="shared" si="1781"/>
        <v>0</v>
      </c>
      <c r="T7974" s="32">
        <f t="shared" si="1782"/>
        <v>21600</v>
      </c>
      <c r="U7974" s="32">
        <f t="shared" si="1783"/>
        <v>0</v>
      </c>
      <c r="V7974" s="32">
        <f t="shared" si="1778"/>
        <v>758.25</v>
      </c>
      <c r="W7974" s="32">
        <f t="shared" si="1784"/>
        <v>758.25</v>
      </c>
      <c r="X7974" s="32">
        <f t="shared" si="1785"/>
        <v>758.25</v>
      </c>
    </row>
    <row r="7975" spans="1:24" x14ac:dyDescent="0.25">
      <c r="A7975" s="2"/>
      <c r="B7975" s="2" t="s">
        <v>12</v>
      </c>
      <c r="C7975" s="2">
        <f t="shared" ref="C7975:C7996" si="1788">C7974</f>
        <v>333</v>
      </c>
      <c r="D7975" s="2">
        <f t="shared" ref="D7975:D7996" si="1789">D7974+1</f>
        <v>3</v>
      </c>
      <c r="E7975" s="2">
        <f t="shared" si="1779"/>
        <v>7971</v>
      </c>
      <c r="F7975" s="11">
        <v>292.5</v>
      </c>
      <c r="G7975" s="9">
        <v>0</v>
      </c>
      <c r="H7975" s="9">
        <v>0</v>
      </c>
      <c r="I7975" s="9">
        <v>0</v>
      </c>
      <c r="J7975" s="9">
        <v>0.17314591802642401</v>
      </c>
      <c r="K7975" s="9">
        <v>0.432</v>
      </c>
      <c r="L7975" s="9">
        <v>0.432</v>
      </c>
      <c r="N7975" s="32">
        <f>IF('System Design'!$F$8=1,'Hourly Demand and Generation'!G7975*'System Design'!$F$21,IF('System Design'!$F$8=2,'Hourly Demand and Generation'!H7975*'System Design'!$F$21,IF('System Design'!$F$8=3,'Hourly Demand and Generation'!I7975*'System Design'!$F$21)))</f>
        <v>0</v>
      </c>
      <c r="O7975" s="32">
        <f>IF('System Design'!$F$8=1,'Hourly Demand and Generation'!J7975*'System Design'!$F$22,IF('System Design'!$F$8=2,'Hourly Demand and Generation'!K7975*'System Design'!$F$22,IF('System Design'!$F$8=3,'Hourly Demand and Generation'!L7975*'System Design'!$F$22)))</f>
        <v>1080</v>
      </c>
      <c r="Q7975" s="32">
        <f t="shared" si="1777"/>
        <v>0</v>
      </c>
      <c r="R7975" s="32">
        <f t="shared" si="1780"/>
        <v>5400</v>
      </c>
      <c r="S7975" s="32">
        <f t="shared" si="1781"/>
        <v>0</v>
      </c>
      <c r="T7975" s="32">
        <f t="shared" si="1782"/>
        <v>21600</v>
      </c>
      <c r="U7975" s="32">
        <f t="shared" si="1783"/>
        <v>0</v>
      </c>
      <c r="V7975" s="32">
        <f t="shared" si="1778"/>
        <v>787.5</v>
      </c>
      <c r="W7975" s="32">
        <f t="shared" si="1784"/>
        <v>787.5</v>
      </c>
      <c r="X7975" s="32">
        <f t="shared" si="1785"/>
        <v>787.5</v>
      </c>
    </row>
    <row r="7976" spans="1:24" x14ac:dyDescent="0.25">
      <c r="A7976" s="2"/>
      <c r="B7976" s="2" t="s">
        <v>12</v>
      </c>
      <c r="C7976" s="2">
        <f t="shared" si="1788"/>
        <v>333</v>
      </c>
      <c r="D7976" s="2">
        <f t="shared" si="1789"/>
        <v>4</v>
      </c>
      <c r="E7976" s="2">
        <f t="shared" si="1779"/>
        <v>7972</v>
      </c>
      <c r="F7976" s="11">
        <v>351</v>
      </c>
      <c r="G7976" s="9">
        <v>0</v>
      </c>
      <c r="H7976" s="9">
        <v>0</v>
      </c>
      <c r="I7976" s="9">
        <v>0</v>
      </c>
      <c r="J7976" s="9">
        <v>0.19238435336269299</v>
      </c>
      <c r="K7976" s="9">
        <v>0.48</v>
      </c>
      <c r="L7976" s="9">
        <v>0.48</v>
      </c>
      <c r="N7976" s="32">
        <f>IF('System Design'!$F$8=1,'Hourly Demand and Generation'!G7976*'System Design'!$F$21,IF('System Design'!$F$8=2,'Hourly Demand and Generation'!H7976*'System Design'!$F$21,IF('System Design'!$F$8=3,'Hourly Demand and Generation'!I7976*'System Design'!$F$21)))</f>
        <v>0</v>
      </c>
      <c r="O7976" s="32">
        <f>IF('System Design'!$F$8=1,'Hourly Demand and Generation'!J7976*'System Design'!$F$22,IF('System Design'!$F$8=2,'Hourly Demand and Generation'!K7976*'System Design'!$F$22,IF('System Design'!$F$8=3,'Hourly Demand and Generation'!L7976*'System Design'!$F$22)))</f>
        <v>1200</v>
      </c>
      <c r="Q7976" s="32">
        <f t="shared" si="1777"/>
        <v>0</v>
      </c>
      <c r="R7976" s="32">
        <f t="shared" si="1780"/>
        <v>5400</v>
      </c>
      <c r="S7976" s="32">
        <f t="shared" si="1781"/>
        <v>0</v>
      </c>
      <c r="T7976" s="32">
        <f t="shared" si="1782"/>
        <v>21600</v>
      </c>
      <c r="U7976" s="32">
        <f t="shared" si="1783"/>
        <v>0</v>
      </c>
      <c r="V7976" s="32">
        <f t="shared" si="1778"/>
        <v>849</v>
      </c>
      <c r="W7976" s="32">
        <f t="shared" si="1784"/>
        <v>849</v>
      </c>
      <c r="X7976" s="32">
        <f t="shared" si="1785"/>
        <v>849</v>
      </c>
    </row>
    <row r="7977" spans="1:24" x14ac:dyDescent="0.25">
      <c r="A7977" s="2"/>
      <c r="B7977" s="2" t="s">
        <v>12</v>
      </c>
      <c r="C7977" s="2">
        <f t="shared" si="1788"/>
        <v>333</v>
      </c>
      <c r="D7977" s="2">
        <f t="shared" si="1789"/>
        <v>5</v>
      </c>
      <c r="E7977" s="2">
        <f t="shared" si="1779"/>
        <v>7973</v>
      </c>
      <c r="F7977" s="11">
        <v>380.25</v>
      </c>
      <c r="G7977" s="9">
        <v>0</v>
      </c>
      <c r="H7977" s="9">
        <v>0.02</v>
      </c>
      <c r="I7977" s="9">
        <v>0.04</v>
      </c>
      <c r="J7977" s="9">
        <v>0.153907482690154</v>
      </c>
      <c r="K7977" s="9">
        <v>0.38400000000000001</v>
      </c>
      <c r="L7977" s="9">
        <v>0.38400000000000001</v>
      </c>
      <c r="N7977" s="32">
        <f>IF('System Design'!$F$8=1,'Hourly Demand and Generation'!G7977*'System Design'!$F$21,IF('System Design'!$F$8=2,'Hourly Demand and Generation'!H7977*'System Design'!$F$21,IF('System Design'!$F$8=3,'Hourly Demand and Generation'!I7977*'System Design'!$F$21)))</f>
        <v>20</v>
      </c>
      <c r="O7977" s="32">
        <f>IF('System Design'!$F$8=1,'Hourly Demand and Generation'!J7977*'System Design'!$F$22,IF('System Design'!$F$8=2,'Hourly Demand and Generation'!K7977*'System Design'!$F$22,IF('System Design'!$F$8=3,'Hourly Demand and Generation'!L7977*'System Design'!$F$22)))</f>
        <v>960</v>
      </c>
      <c r="Q7977" s="32">
        <f t="shared" si="1777"/>
        <v>0</v>
      </c>
      <c r="R7977" s="32">
        <f t="shared" si="1780"/>
        <v>5400</v>
      </c>
      <c r="S7977" s="32">
        <f t="shared" si="1781"/>
        <v>0</v>
      </c>
      <c r="T7977" s="32">
        <f t="shared" si="1782"/>
        <v>21600</v>
      </c>
      <c r="U7977" s="32">
        <f t="shared" si="1783"/>
        <v>0</v>
      </c>
      <c r="V7977" s="32">
        <f t="shared" si="1778"/>
        <v>599.75</v>
      </c>
      <c r="W7977" s="32">
        <f t="shared" si="1784"/>
        <v>599.75</v>
      </c>
      <c r="X7977" s="32">
        <f t="shared" si="1785"/>
        <v>599.75</v>
      </c>
    </row>
    <row r="7978" spans="1:24" x14ac:dyDescent="0.25">
      <c r="A7978" s="2"/>
      <c r="B7978" s="2" t="s">
        <v>12</v>
      </c>
      <c r="C7978" s="2">
        <f t="shared" si="1788"/>
        <v>333</v>
      </c>
      <c r="D7978" s="2">
        <f t="shared" si="1789"/>
        <v>6</v>
      </c>
      <c r="E7978" s="2">
        <f t="shared" si="1779"/>
        <v>7974</v>
      </c>
      <c r="F7978" s="11">
        <v>409.5</v>
      </c>
      <c r="G7978" s="9">
        <v>0.04</v>
      </c>
      <c r="H7978" s="9">
        <v>6.25E-2</v>
      </c>
      <c r="I7978" s="9">
        <v>8.5000000000000006E-2</v>
      </c>
      <c r="J7978" s="9">
        <v>0.153907482690154</v>
      </c>
      <c r="K7978" s="9">
        <v>0.38400000000000001</v>
      </c>
      <c r="L7978" s="9">
        <v>0.38400000000000001</v>
      </c>
      <c r="N7978" s="32">
        <f>IF('System Design'!$F$8=1,'Hourly Demand and Generation'!G7978*'System Design'!$F$21,IF('System Design'!$F$8=2,'Hourly Demand and Generation'!H7978*'System Design'!$F$21,IF('System Design'!$F$8=3,'Hourly Demand and Generation'!I7978*'System Design'!$F$21)))</f>
        <v>42.5</v>
      </c>
      <c r="O7978" s="32">
        <f>IF('System Design'!$F$8=1,'Hourly Demand and Generation'!J7978*'System Design'!$F$22,IF('System Design'!$F$8=2,'Hourly Demand and Generation'!K7978*'System Design'!$F$22,IF('System Design'!$F$8=3,'Hourly Demand and Generation'!L7978*'System Design'!$F$22)))</f>
        <v>960</v>
      </c>
      <c r="Q7978" s="32">
        <f t="shared" si="1777"/>
        <v>0</v>
      </c>
      <c r="R7978" s="32">
        <f t="shared" si="1780"/>
        <v>5400</v>
      </c>
      <c r="S7978" s="32">
        <f t="shared" si="1781"/>
        <v>0</v>
      </c>
      <c r="T7978" s="32">
        <f t="shared" si="1782"/>
        <v>21600</v>
      </c>
      <c r="U7978" s="32">
        <f t="shared" si="1783"/>
        <v>0</v>
      </c>
      <c r="V7978" s="32">
        <f t="shared" si="1778"/>
        <v>593</v>
      </c>
      <c r="W7978" s="32">
        <f t="shared" si="1784"/>
        <v>593</v>
      </c>
      <c r="X7978" s="32">
        <f t="shared" si="1785"/>
        <v>593</v>
      </c>
    </row>
    <row r="7979" spans="1:24" x14ac:dyDescent="0.25">
      <c r="A7979" s="2"/>
      <c r="B7979" s="2" t="s">
        <v>12</v>
      </c>
      <c r="C7979" s="2">
        <f t="shared" si="1788"/>
        <v>333</v>
      </c>
      <c r="D7979" s="2">
        <f t="shared" si="1789"/>
        <v>7</v>
      </c>
      <c r="E7979" s="2">
        <f t="shared" si="1779"/>
        <v>7975</v>
      </c>
      <c r="F7979" s="11">
        <v>438.75</v>
      </c>
      <c r="G7979" s="9">
        <v>8.5000000000000006E-2</v>
      </c>
      <c r="H7979" s="9">
        <v>0.105</v>
      </c>
      <c r="I7979" s="9">
        <v>0.125</v>
      </c>
      <c r="J7979" s="9">
        <v>0.17314591802642401</v>
      </c>
      <c r="K7979" s="9">
        <v>0.432</v>
      </c>
      <c r="L7979" s="9">
        <v>0.432</v>
      </c>
      <c r="N7979" s="32">
        <f>IF('System Design'!$F$8=1,'Hourly Demand and Generation'!G7979*'System Design'!$F$21,IF('System Design'!$F$8=2,'Hourly Demand and Generation'!H7979*'System Design'!$F$21,IF('System Design'!$F$8=3,'Hourly Demand and Generation'!I7979*'System Design'!$F$21)))</f>
        <v>62.5</v>
      </c>
      <c r="O7979" s="32">
        <f>IF('System Design'!$F$8=1,'Hourly Demand and Generation'!J7979*'System Design'!$F$22,IF('System Design'!$F$8=2,'Hourly Demand and Generation'!K7979*'System Design'!$F$22,IF('System Design'!$F$8=3,'Hourly Demand and Generation'!L7979*'System Design'!$F$22)))</f>
        <v>1080</v>
      </c>
      <c r="Q7979" s="32">
        <f t="shared" si="1777"/>
        <v>0</v>
      </c>
      <c r="R7979" s="32">
        <f t="shared" si="1780"/>
        <v>5400</v>
      </c>
      <c r="S7979" s="32">
        <f t="shared" si="1781"/>
        <v>0</v>
      </c>
      <c r="T7979" s="32">
        <f t="shared" si="1782"/>
        <v>21600</v>
      </c>
      <c r="U7979" s="32">
        <f t="shared" si="1783"/>
        <v>0</v>
      </c>
      <c r="V7979" s="32">
        <f t="shared" si="1778"/>
        <v>703.75</v>
      </c>
      <c r="W7979" s="32">
        <f t="shared" si="1784"/>
        <v>703.75</v>
      </c>
      <c r="X7979" s="32">
        <f t="shared" si="1785"/>
        <v>703.75</v>
      </c>
    </row>
    <row r="7980" spans="1:24" x14ac:dyDescent="0.25">
      <c r="A7980" s="2"/>
      <c r="B7980" s="2" t="s">
        <v>12</v>
      </c>
      <c r="C7980" s="2">
        <f t="shared" si="1788"/>
        <v>333</v>
      </c>
      <c r="D7980" s="2">
        <f t="shared" si="1789"/>
        <v>8</v>
      </c>
      <c r="E7980" s="2">
        <f t="shared" si="1779"/>
        <v>7976</v>
      </c>
      <c r="F7980" s="11">
        <v>468</v>
      </c>
      <c r="G7980" s="9">
        <v>0.16500000000000001</v>
      </c>
      <c r="H7980" s="9">
        <v>0.1875</v>
      </c>
      <c r="I7980" s="9">
        <v>0.21</v>
      </c>
      <c r="J7980" s="9">
        <v>0.17314591802642401</v>
      </c>
      <c r="K7980" s="9">
        <v>0.432</v>
      </c>
      <c r="L7980" s="9">
        <v>0.432</v>
      </c>
      <c r="N7980" s="32">
        <f>IF('System Design'!$F$8=1,'Hourly Demand and Generation'!G7980*'System Design'!$F$21,IF('System Design'!$F$8=2,'Hourly Demand and Generation'!H7980*'System Design'!$F$21,IF('System Design'!$F$8=3,'Hourly Demand and Generation'!I7980*'System Design'!$F$21)))</f>
        <v>105</v>
      </c>
      <c r="O7980" s="32">
        <f>IF('System Design'!$F$8=1,'Hourly Demand and Generation'!J7980*'System Design'!$F$22,IF('System Design'!$F$8=2,'Hourly Demand and Generation'!K7980*'System Design'!$F$22,IF('System Design'!$F$8=3,'Hourly Demand and Generation'!L7980*'System Design'!$F$22)))</f>
        <v>1080</v>
      </c>
      <c r="Q7980" s="32">
        <f t="shared" si="1777"/>
        <v>0</v>
      </c>
      <c r="R7980" s="32">
        <f t="shared" si="1780"/>
        <v>5400</v>
      </c>
      <c r="S7980" s="32">
        <f t="shared" si="1781"/>
        <v>0</v>
      </c>
      <c r="T7980" s="32">
        <f t="shared" si="1782"/>
        <v>21600</v>
      </c>
      <c r="U7980" s="32">
        <f t="shared" si="1783"/>
        <v>0</v>
      </c>
      <c r="V7980" s="32">
        <f t="shared" si="1778"/>
        <v>717</v>
      </c>
      <c r="W7980" s="32">
        <f t="shared" si="1784"/>
        <v>717</v>
      </c>
      <c r="X7980" s="32">
        <f t="shared" si="1785"/>
        <v>717</v>
      </c>
    </row>
    <row r="7981" spans="1:24" x14ac:dyDescent="0.25">
      <c r="A7981" s="2"/>
      <c r="B7981" s="2" t="s">
        <v>12</v>
      </c>
      <c r="C7981" s="2">
        <f t="shared" si="1788"/>
        <v>333</v>
      </c>
      <c r="D7981" s="2">
        <f t="shared" si="1789"/>
        <v>9</v>
      </c>
      <c r="E7981" s="2">
        <f t="shared" si="1779"/>
        <v>7977</v>
      </c>
      <c r="F7981" s="11">
        <v>468</v>
      </c>
      <c r="G7981" s="9">
        <v>0.25</v>
      </c>
      <c r="H7981" s="9">
        <v>0.27</v>
      </c>
      <c r="I7981" s="9">
        <v>0.28999999999999998</v>
      </c>
      <c r="J7981" s="9">
        <v>0.153907482690154</v>
      </c>
      <c r="K7981" s="9">
        <v>0.38400000000000001</v>
      </c>
      <c r="L7981" s="9">
        <v>0.38400000000000001</v>
      </c>
      <c r="N7981" s="32">
        <f>IF('System Design'!$F$8=1,'Hourly Demand and Generation'!G7981*'System Design'!$F$21,IF('System Design'!$F$8=2,'Hourly Demand and Generation'!H7981*'System Design'!$F$21,IF('System Design'!$F$8=3,'Hourly Demand and Generation'!I7981*'System Design'!$F$21)))</f>
        <v>145</v>
      </c>
      <c r="O7981" s="32">
        <f>IF('System Design'!$F$8=1,'Hourly Demand and Generation'!J7981*'System Design'!$F$22,IF('System Design'!$F$8=2,'Hourly Demand and Generation'!K7981*'System Design'!$F$22,IF('System Design'!$F$8=3,'Hourly Demand and Generation'!L7981*'System Design'!$F$22)))</f>
        <v>960</v>
      </c>
      <c r="Q7981" s="32">
        <f t="shared" si="1777"/>
        <v>0</v>
      </c>
      <c r="R7981" s="32">
        <f t="shared" si="1780"/>
        <v>5400</v>
      </c>
      <c r="S7981" s="32">
        <f t="shared" si="1781"/>
        <v>0</v>
      </c>
      <c r="T7981" s="32">
        <f t="shared" si="1782"/>
        <v>21600</v>
      </c>
      <c r="U7981" s="32">
        <f t="shared" si="1783"/>
        <v>0</v>
      </c>
      <c r="V7981" s="32">
        <f t="shared" si="1778"/>
        <v>637</v>
      </c>
      <c r="W7981" s="32">
        <f t="shared" si="1784"/>
        <v>637</v>
      </c>
      <c r="X7981" s="32">
        <f t="shared" si="1785"/>
        <v>637</v>
      </c>
    </row>
    <row r="7982" spans="1:24" x14ac:dyDescent="0.25">
      <c r="A7982" s="2"/>
      <c r="B7982" s="2" t="s">
        <v>12</v>
      </c>
      <c r="C7982" s="2">
        <f t="shared" si="1788"/>
        <v>333</v>
      </c>
      <c r="D7982" s="2">
        <f t="shared" si="1789"/>
        <v>10</v>
      </c>
      <c r="E7982" s="2">
        <f t="shared" si="1779"/>
        <v>7978</v>
      </c>
      <c r="F7982" s="11">
        <v>456.3</v>
      </c>
      <c r="G7982" s="9">
        <v>0.33500000000000002</v>
      </c>
      <c r="H7982" s="9">
        <v>0.35499999999999998</v>
      </c>
      <c r="I7982" s="9">
        <v>0.375</v>
      </c>
      <c r="J7982" s="9">
        <v>0.17314591802642401</v>
      </c>
      <c r="K7982" s="9">
        <v>0.432</v>
      </c>
      <c r="L7982" s="9">
        <v>0.432</v>
      </c>
      <c r="N7982" s="32">
        <f>IF('System Design'!$F$8=1,'Hourly Demand and Generation'!G7982*'System Design'!$F$21,IF('System Design'!$F$8=2,'Hourly Demand and Generation'!H7982*'System Design'!$F$21,IF('System Design'!$F$8=3,'Hourly Demand and Generation'!I7982*'System Design'!$F$21)))</f>
        <v>187.5</v>
      </c>
      <c r="O7982" s="32">
        <f>IF('System Design'!$F$8=1,'Hourly Demand and Generation'!J7982*'System Design'!$F$22,IF('System Design'!$F$8=2,'Hourly Demand and Generation'!K7982*'System Design'!$F$22,IF('System Design'!$F$8=3,'Hourly Demand and Generation'!L7982*'System Design'!$F$22)))</f>
        <v>1080</v>
      </c>
      <c r="Q7982" s="32">
        <f t="shared" si="1777"/>
        <v>0</v>
      </c>
      <c r="R7982" s="32">
        <f t="shared" si="1780"/>
        <v>5400</v>
      </c>
      <c r="S7982" s="32">
        <f t="shared" si="1781"/>
        <v>0</v>
      </c>
      <c r="T7982" s="32">
        <f t="shared" si="1782"/>
        <v>21600</v>
      </c>
      <c r="U7982" s="32">
        <f t="shared" si="1783"/>
        <v>0</v>
      </c>
      <c r="V7982" s="32">
        <f t="shared" si="1778"/>
        <v>811.2</v>
      </c>
      <c r="W7982" s="32">
        <f t="shared" si="1784"/>
        <v>811.2</v>
      </c>
      <c r="X7982" s="32">
        <f t="shared" si="1785"/>
        <v>811.2</v>
      </c>
    </row>
    <row r="7983" spans="1:24" x14ac:dyDescent="0.25">
      <c r="A7983" s="2"/>
      <c r="B7983" s="2" t="s">
        <v>12</v>
      </c>
      <c r="C7983" s="2">
        <f t="shared" si="1788"/>
        <v>333</v>
      </c>
      <c r="D7983" s="2">
        <f t="shared" si="1789"/>
        <v>11</v>
      </c>
      <c r="E7983" s="2">
        <f t="shared" si="1779"/>
        <v>7979</v>
      </c>
      <c r="F7983" s="11">
        <v>450.45</v>
      </c>
      <c r="G7983" s="9">
        <v>0.41499999999999998</v>
      </c>
      <c r="H7983" s="9">
        <v>0.4375</v>
      </c>
      <c r="I7983" s="9">
        <v>0.46</v>
      </c>
      <c r="J7983" s="9">
        <v>0.153907482690154</v>
      </c>
      <c r="K7983" s="9">
        <v>0.38400000000000001</v>
      </c>
      <c r="L7983" s="9">
        <v>0.38400000000000001</v>
      </c>
      <c r="N7983" s="32">
        <f>IF('System Design'!$F$8=1,'Hourly Demand and Generation'!G7983*'System Design'!$F$21,IF('System Design'!$F$8=2,'Hourly Demand and Generation'!H7983*'System Design'!$F$21,IF('System Design'!$F$8=3,'Hourly Demand and Generation'!I7983*'System Design'!$F$21)))</f>
        <v>230</v>
      </c>
      <c r="O7983" s="32">
        <f>IF('System Design'!$F$8=1,'Hourly Demand and Generation'!J7983*'System Design'!$F$22,IF('System Design'!$F$8=2,'Hourly Demand and Generation'!K7983*'System Design'!$F$22,IF('System Design'!$F$8=3,'Hourly Demand and Generation'!L7983*'System Design'!$F$22)))</f>
        <v>960</v>
      </c>
      <c r="Q7983" s="32">
        <f t="shared" si="1777"/>
        <v>0</v>
      </c>
      <c r="R7983" s="32">
        <f t="shared" si="1780"/>
        <v>5400</v>
      </c>
      <c r="S7983" s="32">
        <f t="shared" si="1781"/>
        <v>0</v>
      </c>
      <c r="T7983" s="32">
        <f t="shared" si="1782"/>
        <v>21600</v>
      </c>
      <c r="U7983" s="32">
        <f t="shared" si="1783"/>
        <v>0</v>
      </c>
      <c r="V7983" s="32">
        <f t="shared" si="1778"/>
        <v>739.55</v>
      </c>
      <c r="W7983" s="32">
        <f t="shared" si="1784"/>
        <v>739.55</v>
      </c>
      <c r="X7983" s="32">
        <f t="shared" si="1785"/>
        <v>739.55</v>
      </c>
    </row>
    <row r="7984" spans="1:24" x14ac:dyDescent="0.25">
      <c r="A7984" s="2"/>
      <c r="B7984" s="2" t="s">
        <v>12</v>
      </c>
      <c r="C7984" s="2">
        <f t="shared" si="1788"/>
        <v>333</v>
      </c>
      <c r="D7984" s="2">
        <f t="shared" si="1789"/>
        <v>12</v>
      </c>
      <c r="E7984" s="2">
        <f t="shared" si="1779"/>
        <v>7980</v>
      </c>
      <c r="F7984" s="11">
        <v>450.45</v>
      </c>
      <c r="G7984" s="9">
        <v>0.5</v>
      </c>
      <c r="H7984" s="9">
        <v>0.5</v>
      </c>
      <c r="I7984" s="9">
        <v>0.5</v>
      </c>
      <c r="J7984" s="9">
        <v>0.14428826502202</v>
      </c>
      <c r="K7984" s="9">
        <v>0.36</v>
      </c>
      <c r="L7984" s="9">
        <v>0.36</v>
      </c>
      <c r="N7984" s="32">
        <f>IF('System Design'!$F$8=1,'Hourly Demand and Generation'!G7984*'System Design'!$F$21,IF('System Design'!$F$8=2,'Hourly Demand and Generation'!H7984*'System Design'!$F$21,IF('System Design'!$F$8=3,'Hourly Demand and Generation'!I7984*'System Design'!$F$21)))</f>
        <v>250</v>
      </c>
      <c r="O7984" s="32">
        <f>IF('System Design'!$F$8=1,'Hourly Demand and Generation'!J7984*'System Design'!$F$22,IF('System Design'!$F$8=2,'Hourly Demand and Generation'!K7984*'System Design'!$F$22,IF('System Design'!$F$8=3,'Hourly Demand and Generation'!L7984*'System Design'!$F$22)))</f>
        <v>900</v>
      </c>
      <c r="Q7984" s="32">
        <f t="shared" si="1777"/>
        <v>0</v>
      </c>
      <c r="R7984" s="32">
        <f t="shared" si="1780"/>
        <v>5400</v>
      </c>
      <c r="S7984" s="32">
        <f t="shared" si="1781"/>
        <v>0</v>
      </c>
      <c r="T7984" s="32">
        <f t="shared" si="1782"/>
        <v>21600</v>
      </c>
      <c r="U7984" s="32">
        <f t="shared" si="1783"/>
        <v>0</v>
      </c>
      <c r="V7984" s="32">
        <f t="shared" si="1778"/>
        <v>699.55</v>
      </c>
      <c r="W7984" s="32">
        <f t="shared" si="1784"/>
        <v>699.55</v>
      </c>
      <c r="X7984" s="32">
        <f t="shared" si="1785"/>
        <v>699.55</v>
      </c>
    </row>
    <row r="7985" spans="1:24" x14ac:dyDescent="0.25">
      <c r="A7985" s="2"/>
      <c r="B7985" s="2" t="s">
        <v>12</v>
      </c>
      <c r="C7985" s="2">
        <f t="shared" si="1788"/>
        <v>333</v>
      </c>
      <c r="D7985" s="2">
        <f t="shared" si="1789"/>
        <v>13</v>
      </c>
      <c r="E7985" s="2">
        <f t="shared" si="1779"/>
        <v>7981</v>
      </c>
      <c r="F7985" s="11">
        <v>468</v>
      </c>
      <c r="G7985" s="9">
        <v>0.41499999999999998</v>
      </c>
      <c r="H7985" s="9">
        <v>0.4375</v>
      </c>
      <c r="I7985" s="9">
        <v>0.46</v>
      </c>
      <c r="J7985" s="9">
        <v>0.153907482690154</v>
      </c>
      <c r="K7985" s="9">
        <v>0.38400000000000001</v>
      </c>
      <c r="L7985" s="9">
        <v>0.38400000000000001</v>
      </c>
      <c r="N7985" s="32">
        <f>IF('System Design'!$F$8=1,'Hourly Demand and Generation'!G7985*'System Design'!$F$21,IF('System Design'!$F$8=2,'Hourly Demand and Generation'!H7985*'System Design'!$F$21,IF('System Design'!$F$8=3,'Hourly Demand and Generation'!I7985*'System Design'!$F$21)))</f>
        <v>230</v>
      </c>
      <c r="O7985" s="32">
        <f>IF('System Design'!$F$8=1,'Hourly Demand and Generation'!J7985*'System Design'!$F$22,IF('System Design'!$F$8=2,'Hourly Demand and Generation'!K7985*'System Design'!$F$22,IF('System Design'!$F$8=3,'Hourly Demand and Generation'!L7985*'System Design'!$F$22)))</f>
        <v>960</v>
      </c>
      <c r="Q7985" s="32">
        <f t="shared" si="1777"/>
        <v>0</v>
      </c>
      <c r="R7985" s="32">
        <f t="shared" si="1780"/>
        <v>5400</v>
      </c>
      <c r="S7985" s="32">
        <f t="shared" si="1781"/>
        <v>0</v>
      </c>
      <c r="T7985" s="32">
        <f t="shared" si="1782"/>
        <v>21600</v>
      </c>
      <c r="U7985" s="32">
        <f t="shared" si="1783"/>
        <v>0</v>
      </c>
      <c r="V7985" s="32">
        <f t="shared" si="1778"/>
        <v>722</v>
      </c>
      <c r="W7985" s="32">
        <f t="shared" si="1784"/>
        <v>722</v>
      </c>
      <c r="X7985" s="32">
        <f t="shared" si="1785"/>
        <v>722</v>
      </c>
    </row>
    <row r="7986" spans="1:24" x14ac:dyDescent="0.25">
      <c r="A7986" s="2"/>
      <c r="B7986" s="2" t="s">
        <v>12</v>
      </c>
      <c r="C7986" s="2">
        <f t="shared" si="1788"/>
        <v>333</v>
      </c>
      <c r="D7986" s="2">
        <f t="shared" si="1789"/>
        <v>14</v>
      </c>
      <c r="E7986" s="2">
        <f t="shared" si="1779"/>
        <v>7982</v>
      </c>
      <c r="F7986" s="11">
        <v>468</v>
      </c>
      <c r="G7986" s="9">
        <v>0.33500000000000002</v>
      </c>
      <c r="H7986" s="9">
        <v>0.35499999999999998</v>
      </c>
      <c r="I7986" s="9">
        <v>0.375</v>
      </c>
      <c r="J7986" s="9">
        <v>0.16352670035828901</v>
      </c>
      <c r="K7986" s="9">
        <v>0.40799999999999997</v>
      </c>
      <c r="L7986" s="9">
        <v>0.40799999999999997</v>
      </c>
      <c r="N7986" s="32">
        <f>IF('System Design'!$F$8=1,'Hourly Demand and Generation'!G7986*'System Design'!$F$21,IF('System Design'!$F$8=2,'Hourly Demand and Generation'!H7986*'System Design'!$F$21,IF('System Design'!$F$8=3,'Hourly Demand and Generation'!I7986*'System Design'!$F$21)))</f>
        <v>187.5</v>
      </c>
      <c r="O7986" s="32">
        <f>IF('System Design'!$F$8=1,'Hourly Demand and Generation'!J7986*'System Design'!$F$22,IF('System Design'!$F$8=2,'Hourly Demand and Generation'!K7986*'System Design'!$F$22,IF('System Design'!$F$8=3,'Hourly Demand and Generation'!L7986*'System Design'!$F$22)))</f>
        <v>1019.9999999999999</v>
      </c>
      <c r="Q7986" s="32">
        <f t="shared" si="1777"/>
        <v>0</v>
      </c>
      <c r="R7986" s="32">
        <f t="shared" si="1780"/>
        <v>5400</v>
      </c>
      <c r="S7986" s="32">
        <f t="shared" si="1781"/>
        <v>0</v>
      </c>
      <c r="T7986" s="32">
        <f t="shared" si="1782"/>
        <v>21600</v>
      </c>
      <c r="U7986" s="32">
        <f t="shared" si="1783"/>
        <v>0</v>
      </c>
      <c r="V7986" s="32">
        <f t="shared" si="1778"/>
        <v>739.5</v>
      </c>
      <c r="W7986" s="32">
        <f t="shared" si="1784"/>
        <v>739.5</v>
      </c>
      <c r="X7986" s="32">
        <f t="shared" si="1785"/>
        <v>739.5</v>
      </c>
    </row>
    <row r="7987" spans="1:24" x14ac:dyDescent="0.25">
      <c r="A7987" s="2"/>
      <c r="B7987" s="2" t="s">
        <v>12</v>
      </c>
      <c r="C7987" s="2">
        <f t="shared" si="1788"/>
        <v>333</v>
      </c>
      <c r="D7987" s="2">
        <f t="shared" si="1789"/>
        <v>15</v>
      </c>
      <c r="E7987" s="2">
        <f t="shared" si="1779"/>
        <v>7983</v>
      </c>
      <c r="F7987" s="11">
        <v>497.25</v>
      </c>
      <c r="G7987" s="9">
        <v>0.25</v>
      </c>
      <c r="H7987" s="9">
        <v>0.27</v>
      </c>
      <c r="I7987" s="9">
        <v>0.28999999999999998</v>
      </c>
      <c r="J7987" s="9">
        <v>0.17314591802642401</v>
      </c>
      <c r="K7987" s="9">
        <v>0.432</v>
      </c>
      <c r="L7987" s="9">
        <v>0.432</v>
      </c>
      <c r="N7987" s="32">
        <f>IF('System Design'!$F$8=1,'Hourly Demand and Generation'!G7987*'System Design'!$F$21,IF('System Design'!$F$8=2,'Hourly Demand and Generation'!H7987*'System Design'!$F$21,IF('System Design'!$F$8=3,'Hourly Demand and Generation'!I7987*'System Design'!$F$21)))</f>
        <v>145</v>
      </c>
      <c r="O7987" s="32">
        <f>IF('System Design'!$F$8=1,'Hourly Demand and Generation'!J7987*'System Design'!$F$22,IF('System Design'!$F$8=2,'Hourly Demand and Generation'!K7987*'System Design'!$F$22,IF('System Design'!$F$8=3,'Hourly Demand and Generation'!L7987*'System Design'!$F$22)))</f>
        <v>1080</v>
      </c>
      <c r="Q7987" s="32">
        <f t="shared" si="1777"/>
        <v>0</v>
      </c>
      <c r="R7987" s="32">
        <f t="shared" si="1780"/>
        <v>5400</v>
      </c>
      <c r="S7987" s="32">
        <f t="shared" si="1781"/>
        <v>0</v>
      </c>
      <c r="T7987" s="32">
        <f t="shared" si="1782"/>
        <v>21600</v>
      </c>
      <c r="U7987" s="32">
        <f t="shared" si="1783"/>
        <v>0</v>
      </c>
      <c r="V7987" s="32">
        <f t="shared" si="1778"/>
        <v>727.75</v>
      </c>
      <c r="W7987" s="32">
        <f t="shared" si="1784"/>
        <v>727.75</v>
      </c>
      <c r="X7987" s="32">
        <f t="shared" si="1785"/>
        <v>727.75</v>
      </c>
    </row>
    <row r="7988" spans="1:24" x14ac:dyDescent="0.25">
      <c r="A7988" s="2"/>
      <c r="B7988" s="2" t="s">
        <v>12</v>
      </c>
      <c r="C7988" s="2">
        <f t="shared" si="1788"/>
        <v>333</v>
      </c>
      <c r="D7988" s="2">
        <f t="shared" si="1789"/>
        <v>16</v>
      </c>
      <c r="E7988" s="2">
        <f t="shared" si="1779"/>
        <v>7984</v>
      </c>
      <c r="F7988" s="11">
        <v>526.5</v>
      </c>
      <c r="G7988" s="9">
        <v>0.16500000000000001</v>
      </c>
      <c r="H7988" s="9">
        <v>0.1875</v>
      </c>
      <c r="I7988" s="9">
        <v>0.21</v>
      </c>
      <c r="J7988" s="9">
        <v>0.17314591802642401</v>
      </c>
      <c r="K7988" s="9">
        <v>0.432</v>
      </c>
      <c r="L7988" s="9">
        <v>0.432</v>
      </c>
      <c r="N7988" s="32">
        <f>IF('System Design'!$F$8=1,'Hourly Demand and Generation'!G7988*'System Design'!$F$21,IF('System Design'!$F$8=2,'Hourly Demand and Generation'!H7988*'System Design'!$F$21,IF('System Design'!$F$8=3,'Hourly Demand and Generation'!I7988*'System Design'!$F$21)))</f>
        <v>105</v>
      </c>
      <c r="O7988" s="32">
        <f>IF('System Design'!$F$8=1,'Hourly Demand and Generation'!J7988*'System Design'!$F$22,IF('System Design'!$F$8=2,'Hourly Demand and Generation'!K7988*'System Design'!$F$22,IF('System Design'!$F$8=3,'Hourly Demand and Generation'!L7988*'System Design'!$F$22)))</f>
        <v>1080</v>
      </c>
      <c r="Q7988" s="32">
        <f t="shared" si="1777"/>
        <v>0</v>
      </c>
      <c r="R7988" s="32">
        <f t="shared" si="1780"/>
        <v>5400</v>
      </c>
      <c r="S7988" s="32">
        <f t="shared" si="1781"/>
        <v>0</v>
      </c>
      <c r="T7988" s="32">
        <f t="shared" si="1782"/>
        <v>21600</v>
      </c>
      <c r="U7988" s="32">
        <f t="shared" si="1783"/>
        <v>0</v>
      </c>
      <c r="V7988" s="32">
        <f t="shared" si="1778"/>
        <v>658.5</v>
      </c>
      <c r="W7988" s="32">
        <f t="shared" si="1784"/>
        <v>658.5</v>
      </c>
      <c r="X7988" s="32">
        <f t="shared" si="1785"/>
        <v>658.5</v>
      </c>
    </row>
    <row r="7989" spans="1:24" x14ac:dyDescent="0.25">
      <c r="A7989" s="2"/>
      <c r="B7989" s="2" t="s">
        <v>12</v>
      </c>
      <c r="C7989" s="2">
        <f t="shared" si="1788"/>
        <v>333</v>
      </c>
      <c r="D7989" s="2">
        <f t="shared" si="1789"/>
        <v>17</v>
      </c>
      <c r="E7989" s="2">
        <f t="shared" si="1779"/>
        <v>7985</v>
      </c>
      <c r="F7989" s="11">
        <v>555.75</v>
      </c>
      <c r="G7989" s="9">
        <v>8.5000000000000006E-2</v>
      </c>
      <c r="H7989" s="9">
        <v>0.105</v>
      </c>
      <c r="I7989" s="9">
        <v>0.125</v>
      </c>
      <c r="J7989" s="9">
        <v>0.19238435336269299</v>
      </c>
      <c r="K7989" s="9">
        <v>0.48</v>
      </c>
      <c r="L7989" s="9">
        <v>0.48</v>
      </c>
      <c r="N7989" s="32">
        <f>IF('System Design'!$F$8=1,'Hourly Demand and Generation'!G7989*'System Design'!$F$21,IF('System Design'!$F$8=2,'Hourly Demand and Generation'!H7989*'System Design'!$F$21,IF('System Design'!$F$8=3,'Hourly Demand and Generation'!I7989*'System Design'!$F$21)))</f>
        <v>62.5</v>
      </c>
      <c r="O7989" s="32">
        <f>IF('System Design'!$F$8=1,'Hourly Demand and Generation'!J7989*'System Design'!$F$22,IF('System Design'!$F$8=2,'Hourly Demand and Generation'!K7989*'System Design'!$F$22,IF('System Design'!$F$8=3,'Hourly Demand and Generation'!L7989*'System Design'!$F$22)))</f>
        <v>1200</v>
      </c>
      <c r="Q7989" s="32">
        <f t="shared" si="1777"/>
        <v>0</v>
      </c>
      <c r="R7989" s="32">
        <f t="shared" si="1780"/>
        <v>5400</v>
      </c>
      <c r="S7989" s="32">
        <f t="shared" si="1781"/>
        <v>0</v>
      </c>
      <c r="T7989" s="32">
        <f t="shared" si="1782"/>
        <v>21600</v>
      </c>
      <c r="U7989" s="32">
        <f t="shared" si="1783"/>
        <v>0</v>
      </c>
      <c r="V7989" s="32">
        <f t="shared" si="1778"/>
        <v>706.75</v>
      </c>
      <c r="W7989" s="32">
        <f t="shared" si="1784"/>
        <v>706.75</v>
      </c>
      <c r="X7989" s="32">
        <f t="shared" si="1785"/>
        <v>706.75</v>
      </c>
    </row>
    <row r="7990" spans="1:24" x14ac:dyDescent="0.25">
      <c r="A7990" s="2"/>
      <c r="B7990" s="2" t="s">
        <v>12</v>
      </c>
      <c r="C7990" s="2">
        <f t="shared" si="1788"/>
        <v>333</v>
      </c>
      <c r="D7990" s="2">
        <f t="shared" si="1789"/>
        <v>18</v>
      </c>
      <c r="E7990" s="2">
        <f t="shared" si="1779"/>
        <v>7986</v>
      </c>
      <c r="F7990" s="11">
        <v>585</v>
      </c>
      <c r="G7990" s="9">
        <v>0.04</v>
      </c>
      <c r="H7990" s="9">
        <v>6.25E-2</v>
      </c>
      <c r="I7990" s="9">
        <v>8.5000000000000006E-2</v>
      </c>
      <c r="J7990" s="9">
        <v>0.18276513569455799</v>
      </c>
      <c r="K7990" s="9">
        <v>0.45600000000000002</v>
      </c>
      <c r="L7990" s="9">
        <v>0.45600000000000002</v>
      </c>
      <c r="N7990" s="32">
        <f>IF('System Design'!$F$8=1,'Hourly Demand and Generation'!G7990*'System Design'!$F$21,IF('System Design'!$F$8=2,'Hourly Demand and Generation'!H7990*'System Design'!$F$21,IF('System Design'!$F$8=3,'Hourly Demand and Generation'!I7990*'System Design'!$F$21)))</f>
        <v>42.5</v>
      </c>
      <c r="O7990" s="32">
        <f>IF('System Design'!$F$8=1,'Hourly Demand and Generation'!J7990*'System Design'!$F$22,IF('System Design'!$F$8=2,'Hourly Demand and Generation'!K7990*'System Design'!$F$22,IF('System Design'!$F$8=3,'Hourly Demand and Generation'!L7990*'System Design'!$F$22)))</f>
        <v>1140</v>
      </c>
      <c r="Q7990" s="32">
        <f t="shared" si="1777"/>
        <v>0</v>
      </c>
      <c r="R7990" s="32">
        <f t="shared" si="1780"/>
        <v>5400</v>
      </c>
      <c r="S7990" s="32">
        <f t="shared" si="1781"/>
        <v>0</v>
      </c>
      <c r="T7990" s="32">
        <f t="shared" si="1782"/>
        <v>21600</v>
      </c>
      <c r="U7990" s="32">
        <f t="shared" si="1783"/>
        <v>0</v>
      </c>
      <c r="V7990" s="32">
        <f t="shared" si="1778"/>
        <v>597.5</v>
      </c>
      <c r="W7990" s="32">
        <f t="shared" si="1784"/>
        <v>597.5</v>
      </c>
      <c r="X7990" s="32">
        <f t="shared" si="1785"/>
        <v>597.5</v>
      </c>
    </row>
    <row r="7991" spans="1:24" x14ac:dyDescent="0.25">
      <c r="A7991" s="2"/>
      <c r="B7991" s="2" t="s">
        <v>12</v>
      </c>
      <c r="C7991" s="2">
        <f t="shared" si="1788"/>
        <v>333</v>
      </c>
      <c r="D7991" s="2">
        <f t="shared" si="1789"/>
        <v>19</v>
      </c>
      <c r="E7991" s="2">
        <f t="shared" si="1779"/>
        <v>7987</v>
      </c>
      <c r="F7991" s="11">
        <v>567.45000000000005</v>
      </c>
      <c r="G7991" s="9">
        <v>0</v>
      </c>
      <c r="H7991" s="9">
        <v>0.02</v>
      </c>
      <c r="I7991" s="9">
        <v>0.04</v>
      </c>
      <c r="J7991" s="9">
        <v>0.17314591802642401</v>
      </c>
      <c r="K7991" s="9">
        <v>0.432</v>
      </c>
      <c r="L7991" s="9">
        <v>0.432</v>
      </c>
      <c r="N7991" s="32">
        <f>IF('System Design'!$F$8=1,'Hourly Demand and Generation'!G7991*'System Design'!$F$21,IF('System Design'!$F$8=2,'Hourly Demand and Generation'!H7991*'System Design'!$F$21,IF('System Design'!$F$8=3,'Hourly Demand and Generation'!I7991*'System Design'!$F$21)))</f>
        <v>20</v>
      </c>
      <c r="O7991" s="32">
        <f>IF('System Design'!$F$8=1,'Hourly Demand and Generation'!J7991*'System Design'!$F$22,IF('System Design'!$F$8=2,'Hourly Demand and Generation'!K7991*'System Design'!$F$22,IF('System Design'!$F$8=3,'Hourly Demand and Generation'!L7991*'System Design'!$F$22)))</f>
        <v>1080</v>
      </c>
      <c r="Q7991" s="32">
        <f t="shared" si="1777"/>
        <v>0</v>
      </c>
      <c r="R7991" s="32">
        <f t="shared" si="1780"/>
        <v>5400</v>
      </c>
      <c r="S7991" s="32">
        <f t="shared" si="1781"/>
        <v>0</v>
      </c>
      <c r="T7991" s="32">
        <f t="shared" si="1782"/>
        <v>21600</v>
      </c>
      <c r="U7991" s="32">
        <f t="shared" si="1783"/>
        <v>0</v>
      </c>
      <c r="V7991" s="32">
        <f t="shared" si="1778"/>
        <v>532.54999999999995</v>
      </c>
      <c r="W7991" s="32">
        <f t="shared" si="1784"/>
        <v>532.54999999999995</v>
      </c>
      <c r="X7991" s="32">
        <f t="shared" si="1785"/>
        <v>532.54999999999995</v>
      </c>
    </row>
    <row r="7992" spans="1:24" x14ac:dyDescent="0.25">
      <c r="A7992" s="2"/>
      <c r="B7992" s="2" t="s">
        <v>12</v>
      </c>
      <c r="C7992" s="2">
        <f t="shared" si="1788"/>
        <v>333</v>
      </c>
      <c r="D7992" s="2">
        <f t="shared" si="1789"/>
        <v>20</v>
      </c>
      <c r="E7992" s="2">
        <f t="shared" si="1779"/>
        <v>7988</v>
      </c>
      <c r="F7992" s="11">
        <v>555.75</v>
      </c>
      <c r="G7992" s="9">
        <v>0</v>
      </c>
      <c r="H7992" s="9">
        <v>0</v>
      </c>
      <c r="I7992" s="9">
        <v>0</v>
      </c>
      <c r="J7992" s="9">
        <v>0.17314591802642401</v>
      </c>
      <c r="K7992" s="9">
        <v>0.432</v>
      </c>
      <c r="L7992" s="9">
        <v>0.432</v>
      </c>
      <c r="N7992" s="32">
        <f>IF('System Design'!$F$8=1,'Hourly Demand and Generation'!G7992*'System Design'!$F$21,IF('System Design'!$F$8=2,'Hourly Demand and Generation'!H7992*'System Design'!$F$21,IF('System Design'!$F$8=3,'Hourly Demand and Generation'!I7992*'System Design'!$F$21)))</f>
        <v>0</v>
      </c>
      <c r="O7992" s="32">
        <f>IF('System Design'!$F$8=1,'Hourly Demand and Generation'!J7992*'System Design'!$F$22,IF('System Design'!$F$8=2,'Hourly Demand and Generation'!K7992*'System Design'!$F$22,IF('System Design'!$F$8=3,'Hourly Demand and Generation'!L7992*'System Design'!$F$22)))</f>
        <v>1080</v>
      </c>
      <c r="Q7992" s="32">
        <f t="shared" si="1777"/>
        <v>0</v>
      </c>
      <c r="R7992" s="32">
        <f t="shared" si="1780"/>
        <v>5400</v>
      </c>
      <c r="S7992" s="32">
        <f t="shared" si="1781"/>
        <v>0</v>
      </c>
      <c r="T7992" s="32">
        <f t="shared" si="1782"/>
        <v>21600</v>
      </c>
      <c r="U7992" s="32">
        <f t="shared" si="1783"/>
        <v>0</v>
      </c>
      <c r="V7992" s="32">
        <f t="shared" si="1778"/>
        <v>524.25</v>
      </c>
      <c r="W7992" s="32">
        <f t="shared" si="1784"/>
        <v>524.25</v>
      </c>
      <c r="X7992" s="32">
        <f t="shared" si="1785"/>
        <v>524.25</v>
      </c>
    </row>
    <row r="7993" spans="1:24" x14ac:dyDescent="0.25">
      <c r="A7993" s="2"/>
      <c r="B7993" s="2" t="s">
        <v>12</v>
      </c>
      <c r="C7993" s="2">
        <f t="shared" si="1788"/>
        <v>333</v>
      </c>
      <c r="D7993" s="2">
        <f t="shared" si="1789"/>
        <v>21</v>
      </c>
      <c r="E7993" s="2">
        <f t="shared" si="1779"/>
        <v>7989</v>
      </c>
      <c r="F7993" s="11">
        <v>526.5</v>
      </c>
      <c r="G7993" s="9">
        <v>0</v>
      </c>
      <c r="H7993" s="9">
        <v>0</v>
      </c>
      <c r="I7993" s="9">
        <v>0</v>
      </c>
      <c r="J7993" s="9">
        <v>0.17314591802642401</v>
      </c>
      <c r="K7993" s="9">
        <v>0.432</v>
      </c>
      <c r="L7993" s="9">
        <v>0.432</v>
      </c>
      <c r="N7993" s="32">
        <f>IF('System Design'!$F$8=1,'Hourly Demand and Generation'!G7993*'System Design'!$F$21,IF('System Design'!$F$8=2,'Hourly Demand and Generation'!H7993*'System Design'!$F$21,IF('System Design'!$F$8=3,'Hourly Demand and Generation'!I7993*'System Design'!$F$21)))</f>
        <v>0</v>
      </c>
      <c r="O7993" s="32">
        <f>IF('System Design'!$F$8=1,'Hourly Demand and Generation'!J7993*'System Design'!$F$22,IF('System Design'!$F$8=2,'Hourly Demand and Generation'!K7993*'System Design'!$F$22,IF('System Design'!$F$8=3,'Hourly Demand and Generation'!L7993*'System Design'!$F$22)))</f>
        <v>1080</v>
      </c>
      <c r="Q7993" s="32">
        <f t="shared" si="1777"/>
        <v>0</v>
      </c>
      <c r="R7993" s="32">
        <f t="shared" si="1780"/>
        <v>5400</v>
      </c>
      <c r="S7993" s="32">
        <f t="shared" si="1781"/>
        <v>0</v>
      </c>
      <c r="T7993" s="32">
        <f t="shared" si="1782"/>
        <v>21600</v>
      </c>
      <c r="U7993" s="32">
        <f t="shared" si="1783"/>
        <v>0</v>
      </c>
      <c r="V7993" s="32">
        <f t="shared" si="1778"/>
        <v>553.5</v>
      </c>
      <c r="W7993" s="32">
        <f t="shared" si="1784"/>
        <v>553.5</v>
      </c>
      <c r="X7993" s="32">
        <f t="shared" si="1785"/>
        <v>553.5</v>
      </c>
    </row>
    <row r="7994" spans="1:24" x14ac:dyDescent="0.25">
      <c r="A7994" s="2"/>
      <c r="B7994" s="2" t="s">
        <v>12</v>
      </c>
      <c r="C7994" s="2">
        <f t="shared" si="1788"/>
        <v>333</v>
      </c>
      <c r="D7994" s="2">
        <f t="shared" si="1789"/>
        <v>22</v>
      </c>
      <c r="E7994" s="2">
        <f t="shared" si="1779"/>
        <v>7990</v>
      </c>
      <c r="F7994" s="11">
        <v>497.25</v>
      </c>
      <c r="G7994" s="9">
        <v>0</v>
      </c>
      <c r="H7994" s="9">
        <v>0</v>
      </c>
      <c r="I7994" s="9">
        <v>0</v>
      </c>
      <c r="J7994" s="9">
        <v>0.18276513569455799</v>
      </c>
      <c r="K7994" s="9">
        <v>0.45600000000000002</v>
      </c>
      <c r="L7994" s="9">
        <v>0.45600000000000002</v>
      </c>
      <c r="N7994" s="32">
        <f>IF('System Design'!$F$8=1,'Hourly Demand and Generation'!G7994*'System Design'!$F$21,IF('System Design'!$F$8=2,'Hourly Demand and Generation'!H7994*'System Design'!$F$21,IF('System Design'!$F$8=3,'Hourly Demand and Generation'!I7994*'System Design'!$F$21)))</f>
        <v>0</v>
      </c>
      <c r="O7994" s="32">
        <f>IF('System Design'!$F$8=1,'Hourly Demand and Generation'!J7994*'System Design'!$F$22,IF('System Design'!$F$8=2,'Hourly Demand and Generation'!K7994*'System Design'!$F$22,IF('System Design'!$F$8=3,'Hourly Demand and Generation'!L7994*'System Design'!$F$22)))</f>
        <v>1140</v>
      </c>
      <c r="Q7994" s="32">
        <f t="shared" si="1777"/>
        <v>0</v>
      </c>
      <c r="R7994" s="32">
        <f t="shared" si="1780"/>
        <v>5400</v>
      </c>
      <c r="S7994" s="32">
        <f t="shared" si="1781"/>
        <v>0</v>
      </c>
      <c r="T7994" s="32">
        <f t="shared" si="1782"/>
        <v>21600</v>
      </c>
      <c r="U7994" s="32">
        <f t="shared" si="1783"/>
        <v>0</v>
      </c>
      <c r="V7994" s="32">
        <f t="shared" si="1778"/>
        <v>642.75</v>
      </c>
      <c r="W7994" s="32">
        <f t="shared" si="1784"/>
        <v>642.75</v>
      </c>
      <c r="X7994" s="32">
        <f t="shared" si="1785"/>
        <v>642.75</v>
      </c>
    </row>
    <row r="7995" spans="1:24" x14ac:dyDescent="0.25">
      <c r="A7995" s="2"/>
      <c r="B7995" s="2" t="s">
        <v>12</v>
      </c>
      <c r="C7995" s="2">
        <f t="shared" si="1788"/>
        <v>333</v>
      </c>
      <c r="D7995" s="2">
        <f t="shared" si="1789"/>
        <v>23</v>
      </c>
      <c r="E7995" s="2">
        <f t="shared" si="1779"/>
        <v>7991</v>
      </c>
      <c r="F7995" s="11">
        <v>468</v>
      </c>
      <c r="G7995" s="9">
        <v>0</v>
      </c>
      <c r="H7995" s="9">
        <v>0</v>
      </c>
      <c r="I7995" s="9">
        <v>0</v>
      </c>
      <c r="J7995" s="9">
        <v>0.153907482690154</v>
      </c>
      <c r="K7995" s="9">
        <v>0.38400000000000001</v>
      </c>
      <c r="L7995" s="9">
        <v>0.38400000000000001</v>
      </c>
      <c r="N7995" s="32">
        <f>IF('System Design'!$F$8=1,'Hourly Demand and Generation'!G7995*'System Design'!$F$21,IF('System Design'!$F$8=2,'Hourly Demand and Generation'!H7995*'System Design'!$F$21,IF('System Design'!$F$8=3,'Hourly Demand and Generation'!I7995*'System Design'!$F$21)))</f>
        <v>0</v>
      </c>
      <c r="O7995" s="32">
        <f>IF('System Design'!$F$8=1,'Hourly Demand and Generation'!J7995*'System Design'!$F$22,IF('System Design'!$F$8=2,'Hourly Demand and Generation'!K7995*'System Design'!$F$22,IF('System Design'!$F$8=3,'Hourly Demand and Generation'!L7995*'System Design'!$F$22)))</f>
        <v>960</v>
      </c>
      <c r="Q7995" s="32">
        <f t="shared" si="1777"/>
        <v>0</v>
      </c>
      <c r="R7995" s="32">
        <f t="shared" si="1780"/>
        <v>5400</v>
      </c>
      <c r="S7995" s="32">
        <f t="shared" si="1781"/>
        <v>0</v>
      </c>
      <c r="T7995" s="32">
        <f t="shared" si="1782"/>
        <v>21600</v>
      </c>
      <c r="U7995" s="32">
        <f t="shared" si="1783"/>
        <v>0</v>
      </c>
      <c r="V7995" s="32">
        <f t="shared" si="1778"/>
        <v>492</v>
      </c>
      <c r="W7995" s="32">
        <f t="shared" si="1784"/>
        <v>492</v>
      </c>
      <c r="X7995" s="32">
        <f t="shared" si="1785"/>
        <v>492</v>
      </c>
    </row>
    <row r="7996" spans="1:24" x14ac:dyDescent="0.25">
      <c r="A7996" s="2"/>
      <c r="B7996" s="2" t="s">
        <v>12</v>
      </c>
      <c r="C7996" s="2">
        <f t="shared" si="1788"/>
        <v>333</v>
      </c>
      <c r="D7996" s="2">
        <f t="shared" si="1789"/>
        <v>24</v>
      </c>
      <c r="E7996" s="2">
        <f t="shared" si="1779"/>
        <v>7992</v>
      </c>
      <c r="F7996" s="11">
        <v>409.5</v>
      </c>
      <c r="G7996" s="9">
        <v>0</v>
      </c>
      <c r="H7996" s="9">
        <v>0</v>
      </c>
      <c r="I7996" s="9">
        <v>0</v>
      </c>
      <c r="J7996" s="9">
        <v>0.153907482690154</v>
      </c>
      <c r="K7996" s="9">
        <v>0.38400000000000001</v>
      </c>
      <c r="L7996" s="9">
        <v>0.38400000000000001</v>
      </c>
      <c r="N7996" s="32">
        <f>IF('System Design'!$F$8=1,'Hourly Demand and Generation'!G7996*'System Design'!$F$21,IF('System Design'!$F$8=2,'Hourly Demand and Generation'!H7996*'System Design'!$F$21,IF('System Design'!$F$8=3,'Hourly Demand and Generation'!I7996*'System Design'!$F$21)))</f>
        <v>0</v>
      </c>
      <c r="O7996" s="32">
        <f>IF('System Design'!$F$8=1,'Hourly Demand and Generation'!J7996*'System Design'!$F$22,IF('System Design'!$F$8=2,'Hourly Demand and Generation'!K7996*'System Design'!$F$22,IF('System Design'!$F$8=3,'Hourly Demand and Generation'!L7996*'System Design'!$F$22)))</f>
        <v>960</v>
      </c>
      <c r="Q7996" s="32">
        <f t="shared" si="1777"/>
        <v>0</v>
      </c>
      <c r="R7996" s="32">
        <f t="shared" si="1780"/>
        <v>5400</v>
      </c>
      <c r="S7996" s="32">
        <f t="shared" si="1781"/>
        <v>0</v>
      </c>
      <c r="T7996" s="32">
        <f t="shared" si="1782"/>
        <v>21600</v>
      </c>
      <c r="U7996" s="32">
        <f t="shared" si="1783"/>
        <v>0</v>
      </c>
      <c r="V7996" s="32">
        <f t="shared" si="1778"/>
        <v>550.5</v>
      </c>
      <c r="W7996" s="32">
        <f t="shared" si="1784"/>
        <v>550.5</v>
      </c>
      <c r="X7996" s="32">
        <f t="shared" si="1785"/>
        <v>550.5</v>
      </c>
    </row>
    <row r="7997" spans="1:24" x14ac:dyDescent="0.25">
      <c r="A7997" s="2"/>
      <c r="B7997" s="2" t="s">
        <v>12</v>
      </c>
      <c r="C7997" s="2">
        <f>C7996+1</f>
        <v>334</v>
      </c>
      <c r="D7997" s="2">
        <v>1</v>
      </c>
      <c r="E7997" s="2">
        <f t="shared" si="1779"/>
        <v>7993</v>
      </c>
      <c r="F7997" s="11">
        <v>351</v>
      </c>
      <c r="G7997" s="9">
        <v>0</v>
      </c>
      <c r="H7997" s="9">
        <v>0</v>
      </c>
      <c r="I7997" s="9">
        <v>0</v>
      </c>
      <c r="J7997" s="9">
        <v>0.21305537127965701</v>
      </c>
      <c r="K7997" s="9">
        <v>0.48</v>
      </c>
      <c r="L7997" s="9">
        <v>0.48</v>
      </c>
      <c r="N7997" s="32">
        <f>IF('System Design'!$F$8=1,'Hourly Demand and Generation'!G7997*'System Design'!$F$21,IF('System Design'!$F$8=2,'Hourly Demand and Generation'!H7997*'System Design'!$F$21,IF('System Design'!$F$8=3,'Hourly Demand and Generation'!I7997*'System Design'!$F$21)))</f>
        <v>0</v>
      </c>
      <c r="O7997" s="32">
        <f>IF('System Design'!$F$8=1,'Hourly Demand and Generation'!J7997*'System Design'!$F$22,IF('System Design'!$F$8=2,'Hourly Demand and Generation'!K7997*'System Design'!$F$22,IF('System Design'!$F$8=3,'Hourly Demand and Generation'!L7997*'System Design'!$F$22)))</f>
        <v>1200</v>
      </c>
      <c r="Q7997" s="32">
        <f t="shared" si="1777"/>
        <v>0</v>
      </c>
      <c r="R7997" s="32">
        <f t="shared" si="1780"/>
        <v>5400</v>
      </c>
      <c r="S7997" s="32">
        <f t="shared" si="1781"/>
        <v>0</v>
      </c>
      <c r="T7997" s="32">
        <f t="shared" si="1782"/>
        <v>21600</v>
      </c>
      <c r="U7997" s="32">
        <f t="shared" si="1783"/>
        <v>0</v>
      </c>
      <c r="V7997" s="32">
        <f t="shared" si="1778"/>
        <v>849</v>
      </c>
      <c r="W7997" s="32">
        <f t="shared" si="1784"/>
        <v>849</v>
      </c>
      <c r="X7997" s="32">
        <f t="shared" si="1785"/>
        <v>849</v>
      </c>
    </row>
    <row r="7998" spans="1:24" x14ac:dyDescent="0.25">
      <c r="A7998" s="2"/>
      <c r="B7998" s="2" t="s">
        <v>12</v>
      </c>
      <c r="C7998" s="2">
        <f>C7997</f>
        <v>334</v>
      </c>
      <c r="D7998" s="2">
        <f>D7997+1</f>
        <v>2</v>
      </c>
      <c r="E7998" s="2">
        <f t="shared" si="1779"/>
        <v>7994</v>
      </c>
      <c r="F7998" s="11">
        <v>321.75</v>
      </c>
      <c r="G7998" s="9">
        <v>0</v>
      </c>
      <c r="H7998" s="9">
        <v>0</v>
      </c>
      <c r="I7998" s="9">
        <v>0</v>
      </c>
      <c r="J7998" s="9">
        <v>0.191749834151692</v>
      </c>
      <c r="K7998" s="9">
        <v>0.432</v>
      </c>
      <c r="L7998" s="9">
        <v>0.432</v>
      </c>
      <c r="N7998" s="32">
        <f>IF('System Design'!$F$8=1,'Hourly Demand and Generation'!G7998*'System Design'!$F$21,IF('System Design'!$F$8=2,'Hourly Demand and Generation'!H7998*'System Design'!$F$21,IF('System Design'!$F$8=3,'Hourly Demand and Generation'!I7998*'System Design'!$F$21)))</f>
        <v>0</v>
      </c>
      <c r="O7998" s="32">
        <f>IF('System Design'!$F$8=1,'Hourly Demand and Generation'!J7998*'System Design'!$F$22,IF('System Design'!$F$8=2,'Hourly Demand and Generation'!K7998*'System Design'!$F$22,IF('System Design'!$F$8=3,'Hourly Demand and Generation'!L7998*'System Design'!$F$22)))</f>
        <v>1080</v>
      </c>
      <c r="Q7998" s="32">
        <f t="shared" si="1777"/>
        <v>0</v>
      </c>
      <c r="R7998" s="32">
        <f t="shared" si="1780"/>
        <v>5400</v>
      </c>
      <c r="S7998" s="32">
        <f t="shared" si="1781"/>
        <v>0</v>
      </c>
      <c r="T7998" s="32">
        <f t="shared" si="1782"/>
        <v>21600</v>
      </c>
      <c r="U7998" s="32">
        <f t="shared" si="1783"/>
        <v>0</v>
      </c>
      <c r="V7998" s="32">
        <f t="shared" si="1778"/>
        <v>758.25</v>
      </c>
      <c r="W7998" s="32">
        <f t="shared" si="1784"/>
        <v>758.25</v>
      </c>
      <c r="X7998" s="32">
        <f t="shared" si="1785"/>
        <v>758.25</v>
      </c>
    </row>
    <row r="7999" spans="1:24" x14ac:dyDescent="0.25">
      <c r="A7999" s="2"/>
      <c r="B7999" s="2" t="s">
        <v>12</v>
      </c>
      <c r="C7999" s="2">
        <f t="shared" ref="C7999:C8020" si="1790">C7998</f>
        <v>334</v>
      </c>
      <c r="D7999" s="2">
        <f t="shared" ref="D7999:D8020" si="1791">D7998+1</f>
        <v>3</v>
      </c>
      <c r="E7999" s="2">
        <f t="shared" si="1779"/>
        <v>7995</v>
      </c>
      <c r="F7999" s="11">
        <v>292.5</v>
      </c>
      <c r="G7999" s="9">
        <v>0</v>
      </c>
      <c r="H7999" s="9">
        <v>0</v>
      </c>
      <c r="I7999" s="9">
        <v>0</v>
      </c>
      <c r="J7999" s="9">
        <v>0.191749834151692</v>
      </c>
      <c r="K7999" s="9">
        <v>0.432</v>
      </c>
      <c r="L7999" s="9">
        <v>0.432</v>
      </c>
      <c r="N7999" s="32">
        <f>IF('System Design'!$F$8=1,'Hourly Demand and Generation'!G7999*'System Design'!$F$21,IF('System Design'!$F$8=2,'Hourly Demand and Generation'!H7999*'System Design'!$F$21,IF('System Design'!$F$8=3,'Hourly Demand and Generation'!I7999*'System Design'!$F$21)))</f>
        <v>0</v>
      </c>
      <c r="O7999" s="32">
        <f>IF('System Design'!$F$8=1,'Hourly Demand and Generation'!J7999*'System Design'!$F$22,IF('System Design'!$F$8=2,'Hourly Demand and Generation'!K7999*'System Design'!$F$22,IF('System Design'!$F$8=3,'Hourly Demand and Generation'!L7999*'System Design'!$F$22)))</f>
        <v>1080</v>
      </c>
      <c r="Q7999" s="32">
        <f t="shared" si="1777"/>
        <v>0</v>
      </c>
      <c r="R7999" s="32">
        <f t="shared" si="1780"/>
        <v>5400</v>
      </c>
      <c r="S7999" s="32">
        <f t="shared" si="1781"/>
        <v>0</v>
      </c>
      <c r="T7999" s="32">
        <f t="shared" si="1782"/>
        <v>21600</v>
      </c>
      <c r="U7999" s="32">
        <f t="shared" si="1783"/>
        <v>0</v>
      </c>
      <c r="V7999" s="32">
        <f t="shared" si="1778"/>
        <v>787.5</v>
      </c>
      <c r="W7999" s="32">
        <f t="shared" si="1784"/>
        <v>787.5</v>
      </c>
      <c r="X7999" s="32">
        <f t="shared" si="1785"/>
        <v>787.5</v>
      </c>
    </row>
    <row r="8000" spans="1:24" x14ac:dyDescent="0.25">
      <c r="A8000" s="2"/>
      <c r="B8000" s="2" t="s">
        <v>12</v>
      </c>
      <c r="C8000" s="2">
        <f t="shared" si="1790"/>
        <v>334</v>
      </c>
      <c r="D8000" s="2">
        <f t="shared" si="1791"/>
        <v>4</v>
      </c>
      <c r="E8000" s="2">
        <f t="shared" si="1779"/>
        <v>7996</v>
      </c>
      <c r="F8000" s="11">
        <v>351</v>
      </c>
      <c r="G8000" s="9">
        <v>0</v>
      </c>
      <c r="H8000" s="9">
        <v>0</v>
      </c>
      <c r="I8000" s="9">
        <v>0</v>
      </c>
      <c r="J8000" s="9">
        <v>0.21305537127965701</v>
      </c>
      <c r="K8000" s="9">
        <v>0.48</v>
      </c>
      <c r="L8000" s="9">
        <v>0.48</v>
      </c>
      <c r="N8000" s="32">
        <f>IF('System Design'!$F$8=1,'Hourly Demand and Generation'!G8000*'System Design'!$F$21,IF('System Design'!$F$8=2,'Hourly Demand and Generation'!H8000*'System Design'!$F$21,IF('System Design'!$F$8=3,'Hourly Demand and Generation'!I8000*'System Design'!$F$21)))</f>
        <v>0</v>
      </c>
      <c r="O8000" s="32">
        <f>IF('System Design'!$F$8=1,'Hourly Demand and Generation'!J8000*'System Design'!$F$22,IF('System Design'!$F$8=2,'Hourly Demand and Generation'!K8000*'System Design'!$F$22,IF('System Design'!$F$8=3,'Hourly Demand and Generation'!L8000*'System Design'!$F$22)))</f>
        <v>1200</v>
      </c>
      <c r="Q8000" s="32">
        <f t="shared" si="1777"/>
        <v>0</v>
      </c>
      <c r="R8000" s="32">
        <f t="shared" si="1780"/>
        <v>5400</v>
      </c>
      <c r="S8000" s="32">
        <f t="shared" si="1781"/>
        <v>0</v>
      </c>
      <c r="T8000" s="32">
        <f t="shared" si="1782"/>
        <v>21600</v>
      </c>
      <c r="U8000" s="32">
        <f t="shared" si="1783"/>
        <v>0</v>
      </c>
      <c r="V8000" s="32">
        <f t="shared" si="1778"/>
        <v>849</v>
      </c>
      <c r="W8000" s="32">
        <f t="shared" si="1784"/>
        <v>849</v>
      </c>
      <c r="X8000" s="32">
        <f t="shared" si="1785"/>
        <v>849</v>
      </c>
    </row>
    <row r="8001" spans="1:24" x14ac:dyDescent="0.25">
      <c r="A8001" s="2"/>
      <c r="B8001" s="2" t="s">
        <v>12</v>
      </c>
      <c r="C8001" s="2">
        <f t="shared" si="1790"/>
        <v>334</v>
      </c>
      <c r="D8001" s="2">
        <f t="shared" si="1791"/>
        <v>5</v>
      </c>
      <c r="E8001" s="2">
        <f t="shared" si="1779"/>
        <v>7997</v>
      </c>
      <c r="F8001" s="11">
        <v>380.25</v>
      </c>
      <c r="G8001" s="9">
        <v>0</v>
      </c>
      <c r="H8001" s="9">
        <v>0.02</v>
      </c>
      <c r="I8001" s="9">
        <v>0.04</v>
      </c>
      <c r="J8001" s="9">
        <v>0.17044429702372599</v>
      </c>
      <c r="K8001" s="9">
        <v>0.38400000000000001</v>
      </c>
      <c r="L8001" s="9">
        <v>0.38400000000000001</v>
      </c>
      <c r="N8001" s="32">
        <f>IF('System Design'!$F$8=1,'Hourly Demand and Generation'!G8001*'System Design'!$F$21,IF('System Design'!$F$8=2,'Hourly Demand and Generation'!H8001*'System Design'!$F$21,IF('System Design'!$F$8=3,'Hourly Demand and Generation'!I8001*'System Design'!$F$21)))</f>
        <v>20</v>
      </c>
      <c r="O8001" s="32">
        <f>IF('System Design'!$F$8=1,'Hourly Demand and Generation'!J8001*'System Design'!$F$22,IF('System Design'!$F$8=2,'Hourly Demand and Generation'!K8001*'System Design'!$F$22,IF('System Design'!$F$8=3,'Hourly Demand and Generation'!L8001*'System Design'!$F$22)))</f>
        <v>960</v>
      </c>
      <c r="Q8001" s="32">
        <f t="shared" si="1777"/>
        <v>0</v>
      </c>
      <c r="R8001" s="32">
        <f t="shared" si="1780"/>
        <v>5400</v>
      </c>
      <c r="S8001" s="32">
        <f t="shared" si="1781"/>
        <v>0</v>
      </c>
      <c r="T8001" s="32">
        <f t="shared" si="1782"/>
        <v>21600</v>
      </c>
      <c r="U8001" s="32">
        <f t="shared" si="1783"/>
        <v>0</v>
      </c>
      <c r="V8001" s="32">
        <f t="shared" si="1778"/>
        <v>599.75</v>
      </c>
      <c r="W8001" s="32">
        <f t="shared" si="1784"/>
        <v>599.75</v>
      </c>
      <c r="X8001" s="32">
        <f t="shared" si="1785"/>
        <v>599.75</v>
      </c>
    </row>
    <row r="8002" spans="1:24" x14ac:dyDescent="0.25">
      <c r="A8002" s="2"/>
      <c r="B8002" s="2" t="s">
        <v>12</v>
      </c>
      <c r="C8002" s="2">
        <f t="shared" si="1790"/>
        <v>334</v>
      </c>
      <c r="D8002" s="2">
        <f t="shared" si="1791"/>
        <v>6</v>
      </c>
      <c r="E8002" s="2">
        <f t="shared" si="1779"/>
        <v>7998</v>
      </c>
      <c r="F8002" s="11">
        <v>409.5</v>
      </c>
      <c r="G8002" s="9">
        <v>0.04</v>
      </c>
      <c r="H8002" s="9">
        <v>6.25E-2</v>
      </c>
      <c r="I8002" s="9">
        <v>8.5000000000000006E-2</v>
      </c>
      <c r="J8002" s="9">
        <v>0.17044429702372599</v>
      </c>
      <c r="K8002" s="9">
        <v>0.38400000000000001</v>
      </c>
      <c r="L8002" s="9">
        <v>0.38400000000000001</v>
      </c>
      <c r="N8002" s="32">
        <f>IF('System Design'!$F$8=1,'Hourly Demand and Generation'!G8002*'System Design'!$F$21,IF('System Design'!$F$8=2,'Hourly Demand and Generation'!H8002*'System Design'!$F$21,IF('System Design'!$F$8=3,'Hourly Demand and Generation'!I8002*'System Design'!$F$21)))</f>
        <v>42.5</v>
      </c>
      <c r="O8002" s="32">
        <f>IF('System Design'!$F$8=1,'Hourly Demand and Generation'!J8002*'System Design'!$F$22,IF('System Design'!$F$8=2,'Hourly Demand and Generation'!K8002*'System Design'!$F$22,IF('System Design'!$F$8=3,'Hourly Demand and Generation'!L8002*'System Design'!$F$22)))</f>
        <v>960</v>
      </c>
      <c r="Q8002" s="32">
        <f t="shared" si="1777"/>
        <v>0</v>
      </c>
      <c r="R8002" s="32">
        <f t="shared" si="1780"/>
        <v>5400</v>
      </c>
      <c r="S8002" s="32">
        <f t="shared" si="1781"/>
        <v>0</v>
      </c>
      <c r="T8002" s="32">
        <f t="shared" si="1782"/>
        <v>21600</v>
      </c>
      <c r="U8002" s="32">
        <f t="shared" si="1783"/>
        <v>0</v>
      </c>
      <c r="V8002" s="32">
        <f t="shared" si="1778"/>
        <v>593</v>
      </c>
      <c r="W8002" s="32">
        <f t="shared" si="1784"/>
        <v>593</v>
      </c>
      <c r="X8002" s="32">
        <f t="shared" si="1785"/>
        <v>593</v>
      </c>
    </row>
    <row r="8003" spans="1:24" x14ac:dyDescent="0.25">
      <c r="A8003" s="2"/>
      <c r="B8003" s="2" t="s">
        <v>12</v>
      </c>
      <c r="C8003" s="2">
        <f t="shared" si="1790"/>
        <v>334</v>
      </c>
      <c r="D8003" s="2">
        <f t="shared" si="1791"/>
        <v>7</v>
      </c>
      <c r="E8003" s="2">
        <f t="shared" si="1779"/>
        <v>7999</v>
      </c>
      <c r="F8003" s="11">
        <v>438.75</v>
      </c>
      <c r="G8003" s="9">
        <v>8.5000000000000006E-2</v>
      </c>
      <c r="H8003" s="9">
        <v>0.105</v>
      </c>
      <c r="I8003" s="9">
        <v>0.125</v>
      </c>
      <c r="J8003" s="9">
        <v>0.191749834151692</v>
      </c>
      <c r="K8003" s="9">
        <v>0.432</v>
      </c>
      <c r="L8003" s="9">
        <v>0.432</v>
      </c>
      <c r="N8003" s="32">
        <f>IF('System Design'!$F$8=1,'Hourly Demand and Generation'!G8003*'System Design'!$F$21,IF('System Design'!$F$8=2,'Hourly Demand and Generation'!H8003*'System Design'!$F$21,IF('System Design'!$F$8=3,'Hourly Demand and Generation'!I8003*'System Design'!$F$21)))</f>
        <v>62.5</v>
      </c>
      <c r="O8003" s="32">
        <f>IF('System Design'!$F$8=1,'Hourly Demand and Generation'!J8003*'System Design'!$F$22,IF('System Design'!$F$8=2,'Hourly Demand and Generation'!K8003*'System Design'!$F$22,IF('System Design'!$F$8=3,'Hourly Demand and Generation'!L8003*'System Design'!$F$22)))</f>
        <v>1080</v>
      </c>
      <c r="Q8003" s="32">
        <f t="shared" si="1777"/>
        <v>0</v>
      </c>
      <c r="R8003" s="32">
        <f t="shared" si="1780"/>
        <v>5400</v>
      </c>
      <c r="S8003" s="32">
        <f t="shared" si="1781"/>
        <v>0</v>
      </c>
      <c r="T8003" s="32">
        <f t="shared" si="1782"/>
        <v>21600</v>
      </c>
      <c r="U8003" s="32">
        <f t="shared" si="1783"/>
        <v>0</v>
      </c>
      <c r="V8003" s="32">
        <f t="shared" si="1778"/>
        <v>703.75</v>
      </c>
      <c r="W8003" s="32">
        <f t="shared" si="1784"/>
        <v>703.75</v>
      </c>
      <c r="X8003" s="32">
        <f t="shared" si="1785"/>
        <v>703.75</v>
      </c>
    </row>
    <row r="8004" spans="1:24" x14ac:dyDescent="0.25">
      <c r="A8004" s="2"/>
      <c r="B8004" s="2" t="s">
        <v>12</v>
      </c>
      <c r="C8004" s="2">
        <f t="shared" si="1790"/>
        <v>334</v>
      </c>
      <c r="D8004" s="2">
        <f t="shared" si="1791"/>
        <v>8</v>
      </c>
      <c r="E8004" s="2">
        <f t="shared" si="1779"/>
        <v>8000</v>
      </c>
      <c r="F8004" s="11">
        <v>468</v>
      </c>
      <c r="G8004" s="9">
        <v>0.16500000000000001</v>
      </c>
      <c r="H8004" s="9">
        <v>0.1875</v>
      </c>
      <c r="I8004" s="9">
        <v>0.21</v>
      </c>
      <c r="J8004" s="9">
        <v>0.191749834151692</v>
      </c>
      <c r="K8004" s="9">
        <v>0.432</v>
      </c>
      <c r="L8004" s="9">
        <v>0.432</v>
      </c>
      <c r="N8004" s="32">
        <f>IF('System Design'!$F$8=1,'Hourly Demand and Generation'!G8004*'System Design'!$F$21,IF('System Design'!$F$8=2,'Hourly Demand and Generation'!H8004*'System Design'!$F$21,IF('System Design'!$F$8=3,'Hourly Demand and Generation'!I8004*'System Design'!$F$21)))</f>
        <v>105</v>
      </c>
      <c r="O8004" s="32">
        <f>IF('System Design'!$F$8=1,'Hourly Demand and Generation'!J8004*'System Design'!$F$22,IF('System Design'!$F$8=2,'Hourly Demand and Generation'!K8004*'System Design'!$F$22,IF('System Design'!$F$8=3,'Hourly Demand and Generation'!L8004*'System Design'!$F$22)))</f>
        <v>1080</v>
      </c>
      <c r="Q8004" s="32">
        <f t="shared" si="1777"/>
        <v>0</v>
      </c>
      <c r="R8004" s="32">
        <f t="shared" si="1780"/>
        <v>5400</v>
      </c>
      <c r="S8004" s="32">
        <f t="shared" si="1781"/>
        <v>0</v>
      </c>
      <c r="T8004" s="32">
        <f t="shared" si="1782"/>
        <v>21600</v>
      </c>
      <c r="U8004" s="32">
        <f t="shared" si="1783"/>
        <v>0</v>
      </c>
      <c r="V8004" s="32">
        <f t="shared" si="1778"/>
        <v>717</v>
      </c>
      <c r="W8004" s="32">
        <f t="shared" si="1784"/>
        <v>717</v>
      </c>
      <c r="X8004" s="32">
        <f t="shared" si="1785"/>
        <v>717</v>
      </c>
    </row>
    <row r="8005" spans="1:24" x14ac:dyDescent="0.25">
      <c r="A8005" s="2"/>
      <c r="B8005" s="2" t="s">
        <v>12</v>
      </c>
      <c r="C8005" s="2">
        <f t="shared" si="1790"/>
        <v>334</v>
      </c>
      <c r="D8005" s="2">
        <f t="shared" si="1791"/>
        <v>9</v>
      </c>
      <c r="E8005" s="2">
        <f t="shared" si="1779"/>
        <v>8001</v>
      </c>
      <c r="F8005" s="11">
        <v>468</v>
      </c>
      <c r="G8005" s="9">
        <v>0.25</v>
      </c>
      <c r="H8005" s="9">
        <v>0.27</v>
      </c>
      <c r="I8005" s="9">
        <v>0.28999999999999998</v>
      </c>
      <c r="J8005" s="9">
        <v>0.17044429702372599</v>
      </c>
      <c r="K8005" s="9">
        <v>0.38400000000000001</v>
      </c>
      <c r="L8005" s="9">
        <v>0.38400000000000001</v>
      </c>
      <c r="N8005" s="32">
        <f>IF('System Design'!$F$8=1,'Hourly Demand and Generation'!G8005*'System Design'!$F$21,IF('System Design'!$F$8=2,'Hourly Demand and Generation'!H8005*'System Design'!$F$21,IF('System Design'!$F$8=3,'Hourly Demand and Generation'!I8005*'System Design'!$F$21)))</f>
        <v>145</v>
      </c>
      <c r="O8005" s="32">
        <f>IF('System Design'!$F$8=1,'Hourly Demand and Generation'!J8005*'System Design'!$F$22,IF('System Design'!$F$8=2,'Hourly Demand and Generation'!K8005*'System Design'!$F$22,IF('System Design'!$F$8=3,'Hourly Demand and Generation'!L8005*'System Design'!$F$22)))</f>
        <v>960</v>
      </c>
      <c r="Q8005" s="32">
        <f t="shared" si="1777"/>
        <v>0</v>
      </c>
      <c r="R8005" s="32">
        <f t="shared" si="1780"/>
        <v>5400</v>
      </c>
      <c r="S8005" s="32">
        <f t="shared" si="1781"/>
        <v>0</v>
      </c>
      <c r="T8005" s="32">
        <f t="shared" si="1782"/>
        <v>21600</v>
      </c>
      <c r="U8005" s="32">
        <f t="shared" si="1783"/>
        <v>0</v>
      </c>
      <c r="V8005" s="32">
        <f t="shared" si="1778"/>
        <v>637</v>
      </c>
      <c r="W8005" s="32">
        <f t="shared" si="1784"/>
        <v>637</v>
      </c>
      <c r="X8005" s="32">
        <f t="shared" si="1785"/>
        <v>637</v>
      </c>
    </row>
    <row r="8006" spans="1:24" x14ac:dyDescent="0.25">
      <c r="A8006" s="2"/>
      <c r="B8006" s="2" t="s">
        <v>12</v>
      </c>
      <c r="C8006" s="2">
        <f t="shared" si="1790"/>
        <v>334</v>
      </c>
      <c r="D8006" s="2">
        <f t="shared" si="1791"/>
        <v>10</v>
      </c>
      <c r="E8006" s="2">
        <f t="shared" si="1779"/>
        <v>8002</v>
      </c>
      <c r="F8006" s="11">
        <v>456.3</v>
      </c>
      <c r="G8006" s="9">
        <v>0.33500000000000002</v>
      </c>
      <c r="H8006" s="9">
        <v>0.35499999999999998</v>
      </c>
      <c r="I8006" s="9">
        <v>0.375</v>
      </c>
      <c r="J8006" s="9">
        <v>0.191749834151692</v>
      </c>
      <c r="K8006" s="9">
        <v>0.432</v>
      </c>
      <c r="L8006" s="9">
        <v>0.432</v>
      </c>
      <c r="N8006" s="32">
        <f>IF('System Design'!$F$8=1,'Hourly Demand and Generation'!G8006*'System Design'!$F$21,IF('System Design'!$F$8=2,'Hourly Demand and Generation'!H8006*'System Design'!$F$21,IF('System Design'!$F$8=3,'Hourly Demand and Generation'!I8006*'System Design'!$F$21)))</f>
        <v>187.5</v>
      </c>
      <c r="O8006" s="32">
        <f>IF('System Design'!$F$8=1,'Hourly Demand and Generation'!J8006*'System Design'!$F$22,IF('System Design'!$F$8=2,'Hourly Demand and Generation'!K8006*'System Design'!$F$22,IF('System Design'!$F$8=3,'Hourly Demand and Generation'!L8006*'System Design'!$F$22)))</f>
        <v>1080</v>
      </c>
      <c r="Q8006" s="32">
        <f t="shared" ref="Q8006:Q8069" si="1792">IF(F8006-N8006-O8006&gt;0,F8006-N8006-O8006,0)</f>
        <v>0</v>
      </c>
      <c r="R8006" s="32">
        <f t="shared" si="1780"/>
        <v>5400</v>
      </c>
      <c r="S8006" s="32">
        <f t="shared" si="1781"/>
        <v>0</v>
      </c>
      <c r="T8006" s="32">
        <f t="shared" si="1782"/>
        <v>21600</v>
      </c>
      <c r="U8006" s="32">
        <f t="shared" si="1783"/>
        <v>0</v>
      </c>
      <c r="V8006" s="32">
        <f t="shared" ref="V8006:V8069" si="1793">IF(F8006-N8006-O8006&lt;0,N8006+O8006-F8006,0)</f>
        <v>811.2</v>
      </c>
      <c r="W8006" s="32">
        <f t="shared" si="1784"/>
        <v>811.2</v>
      </c>
      <c r="X8006" s="32">
        <f t="shared" si="1785"/>
        <v>811.2</v>
      </c>
    </row>
    <row r="8007" spans="1:24" x14ac:dyDescent="0.25">
      <c r="A8007" s="2"/>
      <c r="B8007" s="2" t="s">
        <v>12</v>
      </c>
      <c r="C8007" s="2">
        <f t="shared" si="1790"/>
        <v>334</v>
      </c>
      <c r="D8007" s="2">
        <f t="shared" si="1791"/>
        <v>11</v>
      </c>
      <c r="E8007" s="2">
        <f t="shared" ref="E8007:E8070" si="1794">E8006+1</f>
        <v>8003</v>
      </c>
      <c r="F8007" s="11">
        <v>450.45</v>
      </c>
      <c r="G8007" s="9">
        <v>0.41499999999999998</v>
      </c>
      <c r="H8007" s="9">
        <v>0.4375</v>
      </c>
      <c r="I8007" s="9">
        <v>0.46</v>
      </c>
      <c r="J8007" s="9">
        <v>0.17044429702372599</v>
      </c>
      <c r="K8007" s="9">
        <v>0.38400000000000001</v>
      </c>
      <c r="L8007" s="9">
        <v>0.38400000000000001</v>
      </c>
      <c r="N8007" s="32">
        <f>IF('System Design'!$F$8=1,'Hourly Demand and Generation'!G8007*'System Design'!$F$21,IF('System Design'!$F$8=2,'Hourly Demand and Generation'!H8007*'System Design'!$F$21,IF('System Design'!$F$8=3,'Hourly Demand and Generation'!I8007*'System Design'!$F$21)))</f>
        <v>230</v>
      </c>
      <c r="O8007" s="32">
        <f>IF('System Design'!$F$8=1,'Hourly Demand and Generation'!J8007*'System Design'!$F$22,IF('System Design'!$F$8=2,'Hourly Demand and Generation'!K8007*'System Design'!$F$22,IF('System Design'!$F$8=3,'Hourly Demand and Generation'!L8007*'System Design'!$F$22)))</f>
        <v>960</v>
      </c>
      <c r="Q8007" s="32">
        <f t="shared" si="1792"/>
        <v>0</v>
      </c>
      <c r="R8007" s="32">
        <f t="shared" ref="R8007:R8070" si="1795">IF($Q8007&lt;R8006+$V8007,IF(R8006+$V8007-$Q8007&gt;5400,5400,R8006+$V8007-$Q8007),0)</f>
        <v>5400</v>
      </c>
      <c r="S8007" s="32">
        <f t="shared" ref="S8007:S8070" si="1796">IF(R8007&gt;0,0,$Q8007+$V8007-R8006)</f>
        <v>0</v>
      </c>
      <c r="T8007" s="32">
        <f t="shared" ref="T8007:T8070" si="1797">IF($Q8007&lt;T8006+$V8007,IF(T8006+$V8007-$Q8007&gt;21600,21600,T8006+$V8007-$Q8007),0)</f>
        <v>21600</v>
      </c>
      <c r="U8007" s="32">
        <f t="shared" ref="U8007:U8070" si="1798">IF(T8007&gt;0,0,$Q8007+$V8007-T8006)</f>
        <v>0</v>
      </c>
      <c r="V8007" s="32">
        <f t="shared" si="1793"/>
        <v>739.55</v>
      </c>
      <c r="W8007" s="32">
        <f t="shared" ref="W8007:W8070" si="1799">IF(R8007=5400,$V8007-(R8007-R8006),0)</f>
        <v>739.55</v>
      </c>
      <c r="X8007" s="32">
        <f t="shared" ref="X8007:X8070" si="1800">IF(T8007=21600,$V8007-(T8007-T8006),0)</f>
        <v>739.55</v>
      </c>
    </row>
    <row r="8008" spans="1:24" x14ac:dyDescent="0.25">
      <c r="A8008" s="2"/>
      <c r="B8008" s="2" t="s">
        <v>12</v>
      </c>
      <c r="C8008" s="2">
        <f t="shared" si="1790"/>
        <v>334</v>
      </c>
      <c r="D8008" s="2">
        <f t="shared" si="1791"/>
        <v>12</v>
      </c>
      <c r="E8008" s="2">
        <f t="shared" si="1794"/>
        <v>8004</v>
      </c>
      <c r="F8008" s="11">
        <v>450.45</v>
      </c>
      <c r="G8008" s="9">
        <v>0.5</v>
      </c>
      <c r="H8008" s="9">
        <v>0.5</v>
      </c>
      <c r="I8008" s="9">
        <v>0.5</v>
      </c>
      <c r="J8008" s="9">
        <v>0.15979152845974301</v>
      </c>
      <c r="K8008" s="9">
        <v>0.36</v>
      </c>
      <c r="L8008" s="9">
        <v>0.36</v>
      </c>
      <c r="N8008" s="32">
        <f>IF('System Design'!$F$8=1,'Hourly Demand and Generation'!G8008*'System Design'!$F$21,IF('System Design'!$F$8=2,'Hourly Demand and Generation'!H8008*'System Design'!$F$21,IF('System Design'!$F$8=3,'Hourly Demand and Generation'!I8008*'System Design'!$F$21)))</f>
        <v>250</v>
      </c>
      <c r="O8008" s="32">
        <f>IF('System Design'!$F$8=1,'Hourly Demand and Generation'!J8008*'System Design'!$F$22,IF('System Design'!$F$8=2,'Hourly Demand and Generation'!K8008*'System Design'!$F$22,IF('System Design'!$F$8=3,'Hourly Demand and Generation'!L8008*'System Design'!$F$22)))</f>
        <v>900</v>
      </c>
      <c r="Q8008" s="32">
        <f t="shared" si="1792"/>
        <v>0</v>
      </c>
      <c r="R8008" s="32">
        <f t="shared" si="1795"/>
        <v>5400</v>
      </c>
      <c r="S8008" s="32">
        <f t="shared" si="1796"/>
        <v>0</v>
      </c>
      <c r="T8008" s="32">
        <f t="shared" si="1797"/>
        <v>21600</v>
      </c>
      <c r="U8008" s="32">
        <f t="shared" si="1798"/>
        <v>0</v>
      </c>
      <c r="V8008" s="32">
        <f t="shared" si="1793"/>
        <v>699.55</v>
      </c>
      <c r="W8008" s="32">
        <f t="shared" si="1799"/>
        <v>699.55</v>
      </c>
      <c r="X8008" s="32">
        <f t="shared" si="1800"/>
        <v>699.55</v>
      </c>
    </row>
    <row r="8009" spans="1:24" x14ac:dyDescent="0.25">
      <c r="A8009" s="2"/>
      <c r="B8009" s="2" t="s">
        <v>12</v>
      </c>
      <c r="C8009" s="2">
        <f t="shared" si="1790"/>
        <v>334</v>
      </c>
      <c r="D8009" s="2">
        <f t="shared" si="1791"/>
        <v>13</v>
      </c>
      <c r="E8009" s="2">
        <f t="shared" si="1794"/>
        <v>8005</v>
      </c>
      <c r="F8009" s="11">
        <v>468</v>
      </c>
      <c r="G8009" s="9">
        <v>0.41499999999999998</v>
      </c>
      <c r="H8009" s="9">
        <v>0.4375</v>
      </c>
      <c r="I8009" s="9">
        <v>0.46</v>
      </c>
      <c r="J8009" s="9">
        <v>0.17044429702372599</v>
      </c>
      <c r="K8009" s="9">
        <v>0.38400000000000001</v>
      </c>
      <c r="L8009" s="9">
        <v>0.38400000000000001</v>
      </c>
      <c r="N8009" s="32">
        <f>IF('System Design'!$F$8=1,'Hourly Demand and Generation'!G8009*'System Design'!$F$21,IF('System Design'!$F$8=2,'Hourly Demand and Generation'!H8009*'System Design'!$F$21,IF('System Design'!$F$8=3,'Hourly Demand and Generation'!I8009*'System Design'!$F$21)))</f>
        <v>230</v>
      </c>
      <c r="O8009" s="32">
        <f>IF('System Design'!$F$8=1,'Hourly Demand and Generation'!J8009*'System Design'!$F$22,IF('System Design'!$F$8=2,'Hourly Demand and Generation'!K8009*'System Design'!$F$22,IF('System Design'!$F$8=3,'Hourly Demand and Generation'!L8009*'System Design'!$F$22)))</f>
        <v>960</v>
      </c>
      <c r="Q8009" s="32">
        <f t="shared" si="1792"/>
        <v>0</v>
      </c>
      <c r="R8009" s="32">
        <f t="shared" si="1795"/>
        <v>5400</v>
      </c>
      <c r="S8009" s="32">
        <f t="shared" si="1796"/>
        <v>0</v>
      </c>
      <c r="T8009" s="32">
        <f t="shared" si="1797"/>
        <v>21600</v>
      </c>
      <c r="U8009" s="32">
        <f t="shared" si="1798"/>
        <v>0</v>
      </c>
      <c r="V8009" s="32">
        <f t="shared" si="1793"/>
        <v>722</v>
      </c>
      <c r="W8009" s="32">
        <f t="shared" si="1799"/>
        <v>722</v>
      </c>
      <c r="X8009" s="32">
        <f t="shared" si="1800"/>
        <v>722</v>
      </c>
    </row>
    <row r="8010" spans="1:24" x14ac:dyDescent="0.25">
      <c r="A8010" s="2"/>
      <c r="B8010" s="2" t="s">
        <v>12</v>
      </c>
      <c r="C8010" s="2">
        <f t="shared" si="1790"/>
        <v>334</v>
      </c>
      <c r="D8010" s="2">
        <f t="shared" si="1791"/>
        <v>14</v>
      </c>
      <c r="E8010" s="2">
        <f t="shared" si="1794"/>
        <v>8006</v>
      </c>
      <c r="F8010" s="11">
        <v>468</v>
      </c>
      <c r="G8010" s="9">
        <v>0.33500000000000002</v>
      </c>
      <c r="H8010" s="9">
        <v>0.35499999999999998</v>
      </c>
      <c r="I8010" s="9">
        <v>0.375</v>
      </c>
      <c r="J8010" s="9">
        <v>0.18109706558770899</v>
      </c>
      <c r="K8010" s="9">
        <v>0.40799999999999997</v>
      </c>
      <c r="L8010" s="9">
        <v>0.40799999999999997</v>
      </c>
      <c r="N8010" s="32">
        <f>IF('System Design'!$F$8=1,'Hourly Demand and Generation'!G8010*'System Design'!$F$21,IF('System Design'!$F$8=2,'Hourly Demand and Generation'!H8010*'System Design'!$F$21,IF('System Design'!$F$8=3,'Hourly Demand and Generation'!I8010*'System Design'!$F$21)))</f>
        <v>187.5</v>
      </c>
      <c r="O8010" s="32">
        <f>IF('System Design'!$F$8=1,'Hourly Demand and Generation'!J8010*'System Design'!$F$22,IF('System Design'!$F$8=2,'Hourly Demand and Generation'!K8010*'System Design'!$F$22,IF('System Design'!$F$8=3,'Hourly Demand and Generation'!L8010*'System Design'!$F$22)))</f>
        <v>1019.9999999999999</v>
      </c>
      <c r="Q8010" s="32">
        <f t="shared" si="1792"/>
        <v>0</v>
      </c>
      <c r="R8010" s="32">
        <f t="shared" si="1795"/>
        <v>5400</v>
      </c>
      <c r="S8010" s="32">
        <f t="shared" si="1796"/>
        <v>0</v>
      </c>
      <c r="T8010" s="32">
        <f t="shared" si="1797"/>
        <v>21600</v>
      </c>
      <c r="U8010" s="32">
        <f t="shared" si="1798"/>
        <v>0</v>
      </c>
      <c r="V8010" s="32">
        <f t="shared" si="1793"/>
        <v>739.5</v>
      </c>
      <c r="W8010" s="32">
        <f t="shared" si="1799"/>
        <v>739.5</v>
      </c>
      <c r="X8010" s="32">
        <f t="shared" si="1800"/>
        <v>739.5</v>
      </c>
    </row>
    <row r="8011" spans="1:24" x14ac:dyDescent="0.25">
      <c r="A8011" s="2"/>
      <c r="B8011" s="2" t="s">
        <v>12</v>
      </c>
      <c r="C8011" s="2">
        <f t="shared" si="1790"/>
        <v>334</v>
      </c>
      <c r="D8011" s="2">
        <f t="shared" si="1791"/>
        <v>15</v>
      </c>
      <c r="E8011" s="2">
        <f t="shared" si="1794"/>
        <v>8007</v>
      </c>
      <c r="F8011" s="11">
        <v>497.25</v>
      </c>
      <c r="G8011" s="9">
        <v>0.25</v>
      </c>
      <c r="H8011" s="9">
        <v>0.27</v>
      </c>
      <c r="I8011" s="9">
        <v>0.28999999999999998</v>
      </c>
      <c r="J8011" s="9">
        <v>0.191749834151692</v>
      </c>
      <c r="K8011" s="9">
        <v>0.432</v>
      </c>
      <c r="L8011" s="9">
        <v>0.432</v>
      </c>
      <c r="N8011" s="32">
        <f>IF('System Design'!$F$8=1,'Hourly Demand and Generation'!G8011*'System Design'!$F$21,IF('System Design'!$F$8=2,'Hourly Demand and Generation'!H8011*'System Design'!$F$21,IF('System Design'!$F$8=3,'Hourly Demand and Generation'!I8011*'System Design'!$F$21)))</f>
        <v>145</v>
      </c>
      <c r="O8011" s="32">
        <f>IF('System Design'!$F$8=1,'Hourly Demand and Generation'!J8011*'System Design'!$F$22,IF('System Design'!$F$8=2,'Hourly Demand and Generation'!K8011*'System Design'!$F$22,IF('System Design'!$F$8=3,'Hourly Demand and Generation'!L8011*'System Design'!$F$22)))</f>
        <v>1080</v>
      </c>
      <c r="Q8011" s="32">
        <f t="shared" si="1792"/>
        <v>0</v>
      </c>
      <c r="R8011" s="32">
        <f t="shared" si="1795"/>
        <v>5400</v>
      </c>
      <c r="S8011" s="32">
        <f t="shared" si="1796"/>
        <v>0</v>
      </c>
      <c r="T8011" s="32">
        <f t="shared" si="1797"/>
        <v>21600</v>
      </c>
      <c r="U8011" s="32">
        <f t="shared" si="1798"/>
        <v>0</v>
      </c>
      <c r="V8011" s="32">
        <f t="shared" si="1793"/>
        <v>727.75</v>
      </c>
      <c r="W8011" s="32">
        <f t="shared" si="1799"/>
        <v>727.75</v>
      </c>
      <c r="X8011" s="32">
        <f t="shared" si="1800"/>
        <v>727.75</v>
      </c>
    </row>
    <row r="8012" spans="1:24" x14ac:dyDescent="0.25">
      <c r="A8012" s="2"/>
      <c r="B8012" s="2" t="s">
        <v>12</v>
      </c>
      <c r="C8012" s="2">
        <f t="shared" si="1790"/>
        <v>334</v>
      </c>
      <c r="D8012" s="2">
        <f t="shared" si="1791"/>
        <v>16</v>
      </c>
      <c r="E8012" s="2">
        <f t="shared" si="1794"/>
        <v>8008</v>
      </c>
      <c r="F8012" s="11">
        <v>526.5</v>
      </c>
      <c r="G8012" s="9">
        <v>0.16500000000000001</v>
      </c>
      <c r="H8012" s="9">
        <v>0.1875</v>
      </c>
      <c r="I8012" s="9">
        <v>0.21</v>
      </c>
      <c r="J8012" s="9">
        <v>0.191749834151692</v>
      </c>
      <c r="K8012" s="9">
        <v>0.432</v>
      </c>
      <c r="L8012" s="9">
        <v>0.432</v>
      </c>
      <c r="N8012" s="32">
        <f>IF('System Design'!$F$8=1,'Hourly Demand and Generation'!G8012*'System Design'!$F$21,IF('System Design'!$F$8=2,'Hourly Demand and Generation'!H8012*'System Design'!$F$21,IF('System Design'!$F$8=3,'Hourly Demand and Generation'!I8012*'System Design'!$F$21)))</f>
        <v>105</v>
      </c>
      <c r="O8012" s="32">
        <f>IF('System Design'!$F$8=1,'Hourly Demand and Generation'!J8012*'System Design'!$F$22,IF('System Design'!$F$8=2,'Hourly Demand and Generation'!K8012*'System Design'!$F$22,IF('System Design'!$F$8=3,'Hourly Demand and Generation'!L8012*'System Design'!$F$22)))</f>
        <v>1080</v>
      </c>
      <c r="Q8012" s="32">
        <f t="shared" si="1792"/>
        <v>0</v>
      </c>
      <c r="R8012" s="32">
        <f t="shared" si="1795"/>
        <v>5400</v>
      </c>
      <c r="S8012" s="32">
        <f t="shared" si="1796"/>
        <v>0</v>
      </c>
      <c r="T8012" s="32">
        <f t="shared" si="1797"/>
        <v>21600</v>
      </c>
      <c r="U8012" s="32">
        <f t="shared" si="1798"/>
        <v>0</v>
      </c>
      <c r="V8012" s="32">
        <f t="shared" si="1793"/>
        <v>658.5</v>
      </c>
      <c r="W8012" s="32">
        <f t="shared" si="1799"/>
        <v>658.5</v>
      </c>
      <c r="X8012" s="32">
        <f t="shared" si="1800"/>
        <v>658.5</v>
      </c>
    </row>
    <row r="8013" spans="1:24" x14ac:dyDescent="0.25">
      <c r="A8013" s="2"/>
      <c r="B8013" s="2" t="s">
        <v>12</v>
      </c>
      <c r="C8013" s="2">
        <f t="shared" si="1790"/>
        <v>334</v>
      </c>
      <c r="D8013" s="2">
        <f t="shared" si="1791"/>
        <v>17</v>
      </c>
      <c r="E8013" s="2">
        <f t="shared" si="1794"/>
        <v>8009</v>
      </c>
      <c r="F8013" s="11">
        <v>555.75</v>
      </c>
      <c r="G8013" s="9">
        <v>8.5000000000000006E-2</v>
      </c>
      <c r="H8013" s="9">
        <v>0.105</v>
      </c>
      <c r="I8013" s="9">
        <v>0.125</v>
      </c>
      <c r="J8013" s="9">
        <v>0.21305537127965701</v>
      </c>
      <c r="K8013" s="9">
        <v>0.48</v>
      </c>
      <c r="L8013" s="9">
        <v>0.48</v>
      </c>
      <c r="N8013" s="32">
        <f>IF('System Design'!$F$8=1,'Hourly Demand and Generation'!G8013*'System Design'!$F$21,IF('System Design'!$F$8=2,'Hourly Demand and Generation'!H8013*'System Design'!$F$21,IF('System Design'!$F$8=3,'Hourly Demand and Generation'!I8013*'System Design'!$F$21)))</f>
        <v>62.5</v>
      </c>
      <c r="O8013" s="32">
        <f>IF('System Design'!$F$8=1,'Hourly Demand and Generation'!J8013*'System Design'!$F$22,IF('System Design'!$F$8=2,'Hourly Demand and Generation'!K8013*'System Design'!$F$22,IF('System Design'!$F$8=3,'Hourly Demand and Generation'!L8013*'System Design'!$F$22)))</f>
        <v>1200</v>
      </c>
      <c r="Q8013" s="32">
        <f t="shared" si="1792"/>
        <v>0</v>
      </c>
      <c r="R8013" s="32">
        <f t="shared" si="1795"/>
        <v>5400</v>
      </c>
      <c r="S8013" s="32">
        <f t="shared" si="1796"/>
        <v>0</v>
      </c>
      <c r="T8013" s="32">
        <f t="shared" si="1797"/>
        <v>21600</v>
      </c>
      <c r="U8013" s="32">
        <f t="shared" si="1798"/>
        <v>0</v>
      </c>
      <c r="V8013" s="32">
        <f t="shared" si="1793"/>
        <v>706.75</v>
      </c>
      <c r="W8013" s="32">
        <f t="shared" si="1799"/>
        <v>706.75</v>
      </c>
      <c r="X8013" s="32">
        <f t="shared" si="1800"/>
        <v>706.75</v>
      </c>
    </row>
    <row r="8014" spans="1:24" x14ac:dyDescent="0.25">
      <c r="A8014" s="2"/>
      <c r="B8014" s="2" t="s">
        <v>12</v>
      </c>
      <c r="C8014" s="2">
        <f t="shared" si="1790"/>
        <v>334</v>
      </c>
      <c r="D8014" s="2">
        <f t="shared" si="1791"/>
        <v>18</v>
      </c>
      <c r="E8014" s="2">
        <f t="shared" si="1794"/>
        <v>8010</v>
      </c>
      <c r="F8014" s="11">
        <v>585</v>
      </c>
      <c r="G8014" s="9">
        <v>0.04</v>
      </c>
      <c r="H8014" s="9">
        <v>6.25E-2</v>
      </c>
      <c r="I8014" s="9">
        <v>8.5000000000000006E-2</v>
      </c>
      <c r="J8014" s="9">
        <v>0.20240260271567501</v>
      </c>
      <c r="K8014" s="9">
        <v>0.45600000000000002</v>
      </c>
      <c r="L8014" s="9">
        <v>0.45600000000000002</v>
      </c>
      <c r="N8014" s="32">
        <f>IF('System Design'!$F$8=1,'Hourly Demand and Generation'!G8014*'System Design'!$F$21,IF('System Design'!$F$8=2,'Hourly Demand and Generation'!H8014*'System Design'!$F$21,IF('System Design'!$F$8=3,'Hourly Demand and Generation'!I8014*'System Design'!$F$21)))</f>
        <v>42.5</v>
      </c>
      <c r="O8014" s="32">
        <f>IF('System Design'!$F$8=1,'Hourly Demand and Generation'!J8014*'System Design'!$F$22,IF('System Design'!$F$8=2,'Hourly Demand and Generation'!K8014*'System Design'!$F$22,IF('System Design'!$F$8=3,'Hourly Demand and Generation'!L8014*'System Design'!$F$22)))</f>
        <v>1140</v>
      </c>
      <c r="Q8014" s="32">
        <f t="shared" si="1792"/>
        <v>0</v>
      </c>
      <c r="R8014" s="32">
        <f t="shared" si="1795"/>
        <v>5400</v>
      </c>
      <c r="S8014" s="32">
        <f t="shared" si="1796"/>
        <v>0</v>
      </c>
      <c r="T8014" s="32">
        <f t="shared" si="1797"/>
        <v>21600</v>
      </c>
      <c r="U8014" s="32">
        <f t="shared" si="1798"/>
        <v>0</v>
      </c>
      <c r="V8014" s="32">
        <f t="shared" si="1793"/>
        <v>597.5</v>
      </c>
      <c r="W8014" s="32">
        <f t="shared" si="1799"/>
        <v>597.5</v>
      </c>
      <c r="X8014" s="32">
        <f t="shared" si="1800"/>
        <v>597.5</v>
      </c>
    </row>
    <row r="8015" spans="1:24" x14ac:dyDescent="0.25">
      <c r="A8015" s="2"/>
      <c r="B8015" s="2" t="s">
        <v>12</v>
      </c>
      <c r="C8015" s="2">
        <f t="shared" si="1790"/>
        <v>334</v>
      </c>
      <c r="D8015" s="2">
        <f t="shared" si="1791"/>
        <v>19</v>
      </c>
      <c r="E8015" s="2">
        <f t="shared" si="1794"/>
        <v>8011</v>
      </c>
      <c r="F8015" s="11">
        <v>567.45000000000005</v>
      </c>
      <c r="G8015" s="9">
        <v>0</v>
      </c>
      <c r="H8015" s="9">
        <v>0.02</v>
      </c>
      <c r="I8015" s="9">
        <v>0.04</v>
      </c>
      <c r="J8015" s="9">
        <v>0.191749834151692</v>
      </c>
      <c r="K8015" s="9">
        <v>0.432</v>
      </c>
      <c r="L8015" s="9">
        <v>0.432</v>
      </c>
      <c r="N8015" s="32">
        <f>IF('System Design'!$F$8=1,'Hourly Demand and Generation'!G8015*'System Design'!$F$21,IF('System Design'!$F$8=2,'Hourly Demand and Generation'!H8015*'System Design'!$F$21,IF('System Design'!$F$8=3,'Hourly Demand and Generation'!I8015*'System Design'!$F$21)))</f>
        <v>20</v>
      </c>
      <c r="O8015" s="32">
        <f>IF('System Design'!$F$8=1,'Hourly Demand and Generation'!J8015*'System Design'!$F$22,IF('System Design'!$F$8=2,'Hourly Demand and Generation'!K8015*'System Design'!$F$22,IF('System Design'!$F$8=3,'Hourly Demand and Generation'!L8015*'System Design'!$F$22)))</f>
        <v>1080</v>
      </c>
      <c r="Q8015" s="32">
        <f t="shared" si="1792"/>
        <v>0</v>
      </c>
      <c r="R8015" s="32">
        <f t="shared" si="1795"/>
        <v>5400</v>
      </c>
      <c r="S8015" s="32">
        <f t="shared" si="1796"/>
        <v>0</v>
      </c>
      <c r="T8015" s="32">
        <f t="shared" si="1797"/>
        <v>21600</v>
      </c>
      <c r="U8015" s="32">
        <f t="shared" si="1798"/>
        <v>0</v>
      </c>
      <c r="V8015" s="32">
        <f t="shared" si="1793"/>
        <v>532.54999999999995</v>
      </c>
      <c r="W8015" s="32">
        <f t="shared" si="1799"/>
        <v>532.54999999999995</v>
      </c>
      <c r="X8015" s="32">
        <f t="shared" si="1800"/>
        <v>532.54999999999995</v>
      </c>
    </row>
    <row r="8016" spans="1:24" x14ac:dyDescent="0.25">
      <c r="A8016" s="2"/>
      <c r="B8016" s="2" t="s">
        <v>12</v>
      </c>
      <c r="C8016" s="2">
        <f t="shared" si="1790"/>
        <v>334</v>
      </c>
      <c r="D8016" s="2">
        <f t="shared" si="1791"/>
        <v>20</v>
      </c>
      <c r="E8016" s="2">
        <f t="shared" si="1794"/>
        <v>8012</v>
      </c>
      <c r="F8016" s="11">
        <v>555.75</v>
      </c>
      <c r="G8016" s="9">
        <v>0</v>
      </c>
      <c r="H8016" s="9">
        <v>0</v>
      </c>
      <c r="I8016" s="9">
        <v>0</v>
      </c>
      <c r="J8016" s="9">
        <v>0.191749834151692</v>
      </c>
      <c r="K8016" s="9">
        <v>0.432</v>
      </c>
      <c r="L8016" s="9">
        <v>0.432</v>
      </c>
      <c r="N8016" s="32">
        <f>IF('System Design'!$F$8=1,'Hourly Demand and Generation'!G8016*'System Design'!$F$21,IF('System Design'!$F$8=2,'Hourly Demand and Generation'!H8016*'System Design'!$F$21,IF('System Design'!$F$8=3,'Hourly Demand and Generation'!I8016*'System Design'!$F$21)))</f>
        <v>0</v>
      </c>
      <c r="O8016" s="32">
        <f>IF('System Design'!$F$8=1,'Hourly Demand and Generation'!J8016*'System Design'!$F$22,IF('System Design'!$F$8=2,'Hourly Demand and Generation'!K8016*'System Design'!$F$22,IF('System Design'!$F$8=3,'Hourly Demand and Generation'!L8016*'System Design'!$F$22)))</f>
        <v>1080</v>
      </c>
      <c r="Q8016" s="32">
        <f t="shared" si="1792"/>
        <v>0</v>
      </c>
      <c r="R8016" s="32">
        <f t="shared" si="1795"/>
        <v>5400</v>
      </c>
      <c r="S8016" s="32">
        <f t="shared" si="1796"/>
        <v>0</v>
      </c>
      <c r="T8016" s="32">
        <f t="shared" si="1797"/>
        <v>21600</v>
      </c>
      <c r="U8016" s="32">
        <f t="shared" si="1798"/>
        <v>0</v>
      </c>
      <c r="V8016" s="32">
        <f t="shared" si="1793"/>
        <v>524.25</v>
      </c>
      <c r="W8016" s="32">
        <f t="shared" si="1799"/>
        <v>524.25</v>
      </c>
      <c r="X8016" s="32">
        <f t="shared" si="1800"/>
        <v>524.25</v>
      </c>
    </row>
    <row r="8017" spans="1:24" x14ac:dyDescent="0.25">
      <c r="A8017" s="2"/>
      <c r="B8017" s="2" t="s">
        <v>12</v>
      </c>
      <c r="C8017" s="2">
        <f t="shared" si="1790"/>
        <v>334</v>
      </c>
      <c r="D8017" s="2">
        <f t="shared" si="1791"/>
        <v>21</v>
      </c>
      <c r="E8017" s="2">
        <f t="shared" si="1794"/>
        <v>8013</v>
      </c>
      <c r="F8017" s="11">
        <v>526.5</v>
      </c>
      <c r="G8017" s="9">
        <v>0</v>
      </c>
      <c r="H8017" s="9">
        <v>0</v>
      </c>
      <c r="I8017" s="9">
        <v>0</v>
      </c>
      <c r="J8017" s="9">
        <v>0.191749834151692</v>
      </c>
      <c r="K8017" s="9">
        <v>0.432</v>
      </c>
      <c r="L8017" s="9">
        <v>0.432</v>
      </c>
      <c r="N8017" s="32">
        <f>IF('System Design'!$F$8=1,'Hourly Demand and Generation'!G8017*'System Design'!$F$21,IF('System Design'!$F$8=2,'Hourly Demand and Generation'!H8017*'System Design'!$F$21,IF('System Design'!$F$8=3,'Hourly Demand and Generation'!I8017*'System Design'!$F$21)))</f>
        <v>0</v>
      </c>
      <c r="O8017" s="32">
        <f>IF('System Design'!$F$8=1,'Hourly Demand and Generation'!J8017*'System Design'!$F$22,IF('System Design'!$F$8=2,'Hourly Demand and Generation'!K8017*'System Design'!$F$22,IF('System Design'!$F$8=3,'Hourly Demand and Generation'!L8017*'System Design'!$F$22)))</f>
        <v>1080</v>
      </c>
      <c r="Q8017" s="32">
        <f t="shared" si="1792"/>
        <v>0</v>
      </c>
      <c r="R8017" s="32">
        <f t="shared" si="1795"/>
        <v>5400</v>
      </c>
      <c r="S8017" s="32">
        <f t="shared" si="1796"/>
        <v>0</v>
      </c>
      <c r="T8017" s="32">
        <f t="shared" si="1797"/>
        <v>21600</v>
      </c>
      <c r="U8017" s="32">
        <f t="shared" si="1798"/>
        <v>0</v>
      </c>
      <c r="V8017" s="32">
        <f t="shared" si="1793"/>
        <v>553.5</v>
      </c>
      <c r="W8017" s="32">
        <f t="shared" si="1799"/>
        <v>553.5</v>
      </c>
      <c r="X8017" s="32">
        <f t="shared" si="1800"/>
        <v>553.5</v>
      </c>
    </row>
    <row r="8018" spans="1:24" x14ac:dyDescent="0.25">
      <c r="A8018" s="2"/>
      <c r="B8018" s="2" t="s">
        <v>12</v>
      </c>
      <c r="C8018" s="2">
        <f t="shared" si="1790"/>
        <v>334</v>
      </c>
      <c r="D8018" s="2">
        <f t="shared" si="1791"/>
        <v>22</v>
      </c>
      <c r="E8018" s="2">
        <f t="shared" si="1794"/>
        <v>8014</v>
      </c>
      <c r="F8018" s="11">
        <v>497.25</v>
      </c>
      <c r="G8018" s="9">
        <v>0</v>
      </c>
      <c r="H8018" s="9">
        <v>0</v>
      </c>
      <c r="I8018" s="9">
        <v>0</v>
      </c>
      <c r="J8018" s="9">
        <v>0.20240260271567501</v>
      </c>
      <c r="K8018" s="9">
        <v>0.45600000000000002</v>
      </c>
      <c r="L8018" s="9">
        <v>0.45600000000000002</v>
      </c>
      <c r="N8018" s="32">
        <f>IF('System Design'!$F$8=1,'Hourly Demand and Generation'!G8018*'System Design'!$F$21,IF('System Design'!$F$8=2,'Hourly Demand and Generation'!H8018*'System Design'!$F$21,IF('System Design'!$F$8=3,'Hourly Demand and Generation'!I8018*'System Design'!$F$21)))</f>
        <v>0</v>
      </c>
      <c r="O8018" s="32">
        <f>IF('System Design'!$F$8=1,'Hourly Demand and Generation'!J8018*'System Design'!$F$22,IF('System Design'!$F$8=2,'Hourly Demand and Generation'!K8018*'System Design'!$F$22,IF('System Design'!$F$8=3,'Hourly Demand and Generation'!L8018*'System Design'!$F$22)))</f>
        <v>1140</v>
      </c>
      <c r="Q8018" s="32">
        <f t="shared" si="1792"/>
        <v>0</v>
      </c>
      <c r="R8018" s="32">
        <f t="shared" si="1795"/>
        <v>5400</v>
      </c>
      <c r="S8018" s="32">
        <f t="shared" si="1796"/>
        <v>0</v>
      </c>
      <c r="T8018" s="32">
        <f t="shared" si="1797"/>
        <v>21600</v>
      </c>
      <c r="U8018" s="32">
        <f t="shared" si="1798"/>
        <v>0</v>
      </c>
      <c r="V8018" s="32">
        <f t="shared" si="1793"/>
        <v>642.75</v>
      </c>
      <c r="W8018" s="32">
        <f t="shared" si="1799"/>
        <v>642.75</v>
      </c>
      <c r="X8018" s="32">
        <f t="shared" si="1800"/>
        <v>642.75</v>
      </c>
    </row>
    <row r="8019" spans="1:24" x14ac:dyDescent="0.25">
      <c r="A8019" s="2"/>
      <c r="B8019" s="2" t="s">
        <v>13</v>
      </c>
      <c r="C8019" s="2">
        <f t="shared" si="1790"/>
        <v>334</v>
      </c>
      <c r="D8019" s="2">
        <f t="shared" si="1791"/>
        <v>23</v>
      </c>
      <c r="E8019" s="2">
        <f t="shared" si="1794"/>
        <v>8015</v>
      </c>
      <c r="F8019" s="11">
        <v>468</v>
      </c>
      <c r="G8019" s="9">
        <v>0</v>
      </c>
      <c r="H8019" s="9">
        <v>0</v>
      </c>
      <c r="I8019" s="9">
        <v>0</v>
      </c>
      <c r="J8019" s="9">
        <v>0.17044429702372599</v>
      </c>
      <c r="K8019" s="9">
        <v>0.38400000000000001</v>
      </c>
      <c r="L8019" s="9">
        <v>0.38400000000000001</v>
      </c>
      <c r="N8019" s="32">
        <f>IF('System Design'!$F$8=1,'Hourly Demand and Generation'!G8019*'System Design'!$F$21,IF('System Design'!$F$8=2,'Hourly Demand and Generation'!H8019*'System Design'!$F$21,IF('System Design'!$F$8=3,'Hourly Demand and Generation'!I8019*'System Design'!$F$21)))</f>
        <v>0</v>
      </c>
      <c r="O8019" s="32">
        <f>IF('System Design'!$F$8=1,'Hourly Demand and Generation'!J8019*'System Design'!$F$22,IF('System Design'!$F$8=2,'Hourly Demand and Generation'!K8019*'System Design'!$F$22,IF('System Design'!$F$8=3,'Hourly Demand and Generation'!L8019*'System Design'!$F$22)))</f>
        <v>960</v>
      </c>
      <c r="Q8019" s="32">
        <f t="shared" si="1792"/>
        <v>0</v>
      </c>
      <c r="R8019" s="32">
        <f t="shared" si="1795"/>
        <v>5400</v>
      </c>
      <c r="S8019" s="32">
        <f t="shared" si="1796"/>
        <v>0</v>
      </c>
      <c r="T8019" s="32">
        <f t="shared" si="1797"/>
        <v>21600</v>
      </c>
      <c r="U8019" s="32">
        <f t="shared" si="1798"/>
        <v>0</v>
      </c>
      <c r="V8019" s="32">
        <f t="shared" si="1793"/>
        <v>492</v>
      </c>
      <c r="W8019" s="32">
        <f t="shared" si="1799"/>
        <v>492</v>
      </c>
      <c r="X8019" s="32">
        <f t="shared" si="1800"/>
        <v>492</v>
      </c>
    </row>
    <row r="8020" spans="1:24" x14ac:dyDescent="0.25">
      <c r="A8020" s="2"/>
      <c r="B8020" s="2" t="s">
        <v>13</v>
      </c>
      <c r="C8020" s="2">
        <f t="shared" si="1790"/>
        <v>334</v>
      </c>
      <c r="D8020" s="2">
        <f t="shared" si="1791"/>
        <v>24</v>
      </c>
      <c r="E8020" s="2">
        <f t="shared" si="1794"/>
        <v>8016</v>
      </c>
      <c r="F8020" s="11">
        <v>409.5</v>
      </c>
      <c r="G8020" s="9">
        <v>0</v>
      </c>
      <c r="H8020" s="9">
        <v>0</v>
      </c>
      <c r="I8020" s="9">
        <v>0</v>
      </c>
      <c r="J8020" s="9">
        <v>0.17044429702372599</v>
      </c>
      <c r="K8020" s="9">
        <v>0.38400000000000001</v>
      </c>
      <c r="L8020" s="9">
        <v>0.38400000000000001</v>
      </c>
      <c r="N8020" s="32">
        <f>IF('System Design'!$F$8=1,'Hourly Demand and Generation'!G8020*'System Design'!$F$21,IF('System Design'!$F$8=2,'Hourly Demand and Generation'!H8020*'System Design'!$F$21,IF('System Design'!$F$8=3,'Hourly Demand and Generation'!I8020*'System Design'!$F$21)))</f>
        <v>0</v>
      </c>
      <c r="O8020" s="32">
        <f>IF('System Design'!$F$8=1,'Hourly Demand and Generation'!J8020*'System Design'!$F$22,IF('System Design'!$F$8=2,'Hourly Demand and Generation'!K8020*'System Design'!$F$22,IF('System Design'!$F$8=3,'Hourly Demand and Generation'!L8020*'System Design'!$F$22)))</f>
        <v>960</v>
      </c>
      <c r="Q8020" s="32">
        <f t="shared" si="1792"/>
        <v>0</v>
      </c>
      <c r="R8020" s="32">
        <f t="shared" si="1795"/>
        <v>5400</v>
      </c>
      <c r="S8020" s="32">
        <f t="shared" si="1796"/>
        <v>0</v>
      </c>
      <c r="T8020" s="32">
        <f t="shared" si="1797"/>
        <v>21600</v>
      </c>
      <c r="U8020" s="32">
        <f t="shared" si="1798"/>
        <v>0</v>
      </c>
      <c r="V8020" s="32">
        <f t="shared" si="1793"/>
        <v>550.5</v>
      </c>
      <c r="W8020" s="32">
        <f t="shared" si="1799"/>
        <v>550.5</v>
      </c>
      <c r="X8020" s="32">
        <f t="shared" si="1800"/>
        <v>550.5</v>
      </c>
    </row>
    <row r="8021" spans="1:24" x14ac:dyDescent="0.25">
      <c r="A8021" s="2"/>
      <c r="B8021" s="2" t="s">
        <v>13</v>
      </c>
      <c r="C8021" s="2">
        <f>C8020+1</f>
        <v>335</v>
      </c>
      <c r="D8021" s="2">
        <v>1</v>
      </c>
      <c r="E8021" s="2">
        <f t="shared" si="1794"/>
        <v>8017</v>
      </c>
      <c r="F8021" s="11">
        <v>378</v>
      </c>
      <c r="G8021" s="9">
        <v>0</v>
      </c>
      <c r="H8021" s="9">
        <v>0</v>
      </c>
      <c r="I8021" s="9">
        <v>0</v>
      </c>
      <c r="J8021" s="9">
        <v>0.37219065499353698</v>
      </c>
      <c r="K8021" s="9">
        <v>0.37219065499353698</v>
      </c>
      <c r="L8021" s="9">
        <v>0.37219065499353698</v>
      </c>
      <c r="N8021" s="32">
        <f>IF('System Design'!$F$8=1,'Hourly Demand and Generation'!G8021*'System Design'!$F$21,IF('System Design'!$F$8=2,'Hourly Demand and Generation'!H8021*'System Design'!$F$21,IF('System Design'!$F$8=3,'Hourly Demand and Generation'!I8021*'System Design'!$F$21)))</f>
        <v>0</v>
      </c>
      <c r="O8021" s="32">
        <f>IF('System Design'!$F$8=1,'Hourly Demand and Generation'!J8021*'System Design'!$F$22,IF('System Design'!$F$8=2,'Hourly Demand and Generation'!K8021*'System Design'!$F$22,IF('System Design'!$F$8=3,'Hourly Demand and Generation'!L8021*'System Design'!$F$22)))</f>
        <v>930.47663748384241</v>
      </c>
      <c r="Q8021" s="32">
        <f t="shared" si="1792"/>
        <v>0</v>
      </c>
      <c r="R8021" s="32">
        <f t="shared" si="1795"/>
        <v>5400</v>
      </c>
      <c r="S8021" s="32">
        <f t="shared" si="1796"/>
        <v>0</v>
      </c>
      <c r="T8021" s="32">
        <f t="shared" si="1797"/>
        <v>21600</v>
      </c>
      <c r="U8021" s="32">
        <f t="shared" si="1798"/>
        <v>0</v>
      </c>
      <c r="V8021" s="32">
        <f t="shared" si="1793"/>
        <v>552.47663748384241</v>
      </c>
      <c r="W8021" s="32">
        <f t="shared" si="1799"/>
        <v>552.47663748384241</v>
      </c>
      <c r="X8021" s="32">
        <f t="shared" si="1800"/>
        <v>552.47663748384241</v>
      </c>
    </row>
    <row r="8022" spans="1:24" x14ac:dyDescent="0.25">
      <c r="A8022" s="2"/>
      <c r="B8022" s="2" t="s">
        <v>13</v>
      </c>
      <c r="C8022" s="2">
        <f>C8021</f>
        <v>335</v>
      </c>
      <c r="D8022" s="2">
        <f>D8021+1</f>
        <v>2</v>
      </c>
      <c r="E8022" s="2">
        <f t="shared" si="1794"/>
        <v>8018</v>
      </c>
      <c r="F8022" s="11">
        <v>346.5</v>
      </c>
      <c r="G8022" s="9">
        <v>0</v>
      </c>
      <c r="H8022" s="9">
        <v>0</v>
      </c>
      <c r="I8022" s="9">
        <v>0</v>
      </c>
      <c r="J8022" s="9">
        <v>0.33497158949418299</v>
      </c>
      <c r="K8022" s="9">
        <v>0.33497158949418299</v>
      </c>
      <c r="L8022" s="9">
        <v>0.33497158949418299</v>
      </c>
      <c r="N8022" s="32">
        <f>IF('System Design'!$F$8=1,'Hourly Demand and Generation'!G8022*'System Design'!$F$21,IF('System Design'!$F$8=2,'Hourly Demand and Generation'!H8022*'System Design'!$F$21,IF('System Design'!$F$8=3,'Hourly Demand and Generation'!I8022*'System Design'!$F$21)))</f>
        <v>0</v>
      </c>
      <c r="O8022" s="32">
        <f>IF('System Design'!$F$8=1,'Hourly Demand and Generation'!J8022*'System Design'!$F$22,IF('System Design'!$F$8=2,'Hourly Demand and Generation'!K8022*'System Design'!$F$22,IF('System Design'!$F$8=3,'Hourly Demand and Generation'!L8022*'System Design'!$F$22)))</f>
        <v>837.42897373545748</v>
      </c>
      <c r="Q8022" s="32">
        <f t="shared" si="1792"/>
        <v>0</v>
      </c>
      <c r="R8022" s="32">
        <f t="shared" si="1795"/>
        <v>5400</v>
      </c>
      <c r="S8022" s="32">
        <f t="shared" si="1796"/>
        <v>0</v>
      </c>
      <c r="T8022" s="32">
        <f t="shared" si="1797"/>
        <v>21600</v>
      </c>
      <c r="U8022" s="32">
        <f t="shared" si="1798"/>
        <v>0</v>
      </c>
      <c r="V8022" s="32">
        <f t="shared" si="1793"/>
        <v>490.92897373545748</v>
      </c>
      <c r="W8022" s="32">
        <f t="shared" si="1799"/>
        <v>490.92897373545748</v>
      </c>
      <c r="X8022" s="32">
        <f t="shared" si="1800"/>
        <v>490.92897373545748</v>
      </c>
    </row>
    <row r="8023" spans="1:24" x14ac:dyDescent="0.25">
      <c r="A8023" s="2"/>
      <c r="B8023" s="2" t="s">
        <v>13</v>
      </c>
      <c r="C8023" s="2">
        <f t="shared" ref="C8023:C8044" si="1801">C8022</f>
        <v>335</v>
      </c>
      <c r="D8023" s="2">
        <f t="shared" ref="D8023:D8044" si="1802">D8022+1</f>
        <v>3</v>
      </c>
      <c r="E8023" s="2">
        <f t="shared" si="1794"/>
        <v>8019</v>
      </c>
      <c r="F8023" s="11">
        <v>315</v>
      </c>
      <c r="G8023" s="9">
        <v>0</v>
      </c>
      <c r="H8023" s="9">
        <v>0</v>
      </c>
      <c r="I8023" s="9">
        <v>0</v>
      </c>
      <c r="J8023" s="9">
        <v>0.33497158949418299</v>
      </c>
      <c r="K8023" s="9">
        <v>0.33497158949418299</v>
      </c>
      <c r="L8023" s="9">
        <v>0.33497158949418299</v>
      </c>
      <c r="N8023" s="32">
        <f>IF('System Design'!$F$8=1,'Hourly Demand and Generation'!G8023*'System Design'!$F$21,IF('System Design'!$F$8=2,'Hourly Demand and Generation'!H8023*'System Design'!$F$21,IF('System Design'!$F$8=3,'Hourly Demand and Generation'!I8023*'System Design'!$F$21)))</f>
        <v>0</v>
      </c>
      <c r="O8023" s="32">
        <f>IF('System Design'!$F$8=1,'Hourly Demand and Generation'!J8023*'System Design'!$F$22,IF('System Design'!$F$8=2,'Hourly Demand and Generation'!K8023*'System Design'!$F$22,IF('System Design'!$F$8=3,'Hourly Demand and Generation'!L8023*'System Design'!$F$22)))</f>
        <v>837.42897373545748</v>
      </c>
      <c r="Q8023" s="32">
        <f t="shared" si="1792"/>
        <v>0</v>
      </c>
      <c r="R8023" s="32">
        <f t="shared" si="1795"/>
        <v>5400</v>
      </c>
      <c r="S8023" s="32">
        <f t="shared" si="1796"/>
        <v>0</v>
      </c>
      <c r="T8023" s="32">
        <f t="shared" si="1797"/>
        <v>21600</v>
      </c>
      <c r="U8023" s="32">
        <f t="shared" si="1798"/>
        <v>0</v>
      </c>
      <c r="V8023" s="32">
        <f t="shared" si="1793"/>
        <v>522.42897373545748</v>
      </c>
      <c r="W8023" s="32">
        <f t="shared" si="1799"/>
        <v>522.42897373545748</v>
      </c>
      <c r="X8023" s="32">
        <f t="shared" si="1800"/>
        <v>522.42897373545748</v>
      </c>
    </row>
    <row r="8024" spans="1:24" x14ac:dyDescent="0.25">
      <c r="A8024" s="2"/>
      <c r="B8024" s="2" t="s">
        <v>13</v>
      </c>
      <c r="C8024" s="2">
        <f t="shared" si="1801"/>
        <v>335</v>
      </c>
      <c r="D8024" s="2">
        <f t="shared" si="1802"/>
        <v>4</v>
      </c>
      <c r="E8024" s="2">
        <f t="shared" si="1794"/>
        <v>8020</v>
      </c>
      <c r="F8024" s="11">
        <v>378</v>
      </c>
      <c r="G8024" s="9">
        <v>0</v>
      </c>
      <c r="H8024" s="9">
        <v>0</v>
      </c>
      <c r="I8024" s="9">
        <v>0</v>
      </c>
      <c r="J8024" s="9">
        <v>0.37219065499353698</v>
      </c>
      <c r="K8024" s="9">
        <v>0.37219065499353698</v>
      </c>
      <c r="L8024" s="9">
        <v>0.37219065499353698</v>
      </c>
      <c r="N8024" s="32">
        <f>IF('System Design'!$F$8=1,'Hourly Demand and Generation'!G8024*'System Design'!$F$21,IF('System Design'!$F$8=2,'Hourly Demand and Generation'!H8024*'System Design'!$F$21,IF('System Design'!$F$8=3,'Hourly Demand and Generation'!I8024*'System Design'!$F$21)))</f>
        <v>0</v>
      </c>
      <c r="O8024" s="32">
        <f>IF('System Design'!$F$8=1,'Hourly Demand and Generation'!J8024*'System Design'!$F$22,IF('System Design'!$F$8=2,'Hourly Demand and Generation'!K8024*'System Design'!$F$22,IF('System Design'!$F$8=3,'Hourly Demand and Generation'!L8024*'System Design'!$F$22)))</f>
        <v>930.47663748384241</v>
      </c>
      <c r="Q8024" s="32">
        <f t="shared" si="1792"/>
        <v>0</v>
      </c>
      <c r="R8024" s="32">
        <f t="shared" si="1795"/>
        <v>5400</v>
      </c>
      <c r="S8024" s="32">
        <f t="shared" si="1796"/>
        <v>0</v>
      </c>
      <c r="T8024" s="32">
        <f t="shared" si="1797"/>
        <v>21600</v>
      </c>
      <c r="U8024" s="32">
        <f t="shared" si="1798"/>
        <v>0</v>
      </c>
      <c r="V8024" s="32">
        <f t="shared" si="1793"/>
        <v>552.47663748384241</v>
      </c>
      <c r="W8024" s="32">
        <f t="shared" si="1799"/>
        <v>552.47663748384241</v>
      </c>
      <c r="X8024" s="32">
        <f t="shared" si="1800"/>
        <v>552.47663748384241</v>
      </c>
    </row>
    <row r="8025" spans="1:24" x14ac:dyDescent="0.25">
      <c r="A8025" s="2"/>
      <c r="B8025" s="2" t="s">
        <v>13</v>
      </c>
      <c r="C8025" s="2">
        <f t="shared" si="1801"/>
        <v>335</v>
      </c>
      <c r="D8025" s="2">
        <f t="shared" si="1802"/>
        <v>5</v>
      </c>
      <c r="E8025" s="2">
        <f t="shared" si="1794"/>
        <v>8021</v>
      </c>
      <c r="F8025" s="11">
        <v>409.5</v>
      </c>
      <c r="G8025" s="9">
        <v>0</v>
      </c>
      <c r="H8025" s="9">
        <v>1.44E-2</v>
      </c>
      <c r="I8025" s="9">
        <v>2.8799999999999999E-2</v>
      </c>
      <c r="J8025" s="9">
        <v>0.29775252399482999</v>
      </c>
      <c r="K8025" s="9">
        <v>0.29775252399482999</v>
      </c>
      <c r="L8025" s="9">
        <v>0.29775252399482999</v>
      </c>
      <c r="N8025" s="32">
        <f>IF('System Design'!$F$8=1,'Hourly Demand and Generation'!G8025*'System Design'!$F$21,IF('System Design'!$F$8=2,'Hourly Demand and Generation'!H8025*'System Design'!$F$21,IF('System Design'!$F$8=3,'Hourly Demand and Generation'!I8025*'System Design'!$F$21)))</f>
        <v>14.4</v>
      </c>
      <c r="O8025" s="32">
        <f>IF('System Design'!$F$8=1,'Hourly Demand and Generation'!J8025*'System Design'!$F$22,IF('System Design'!$F$8=2,'Hourly Demand and Generation'!K8025*'System Design'!$F$22,IF('System Design'!$F$8=3,'Hourly Demand and Generation'!L8025*'System Design'!$F$22)))</f>
        <v>744.38130998707493</v>
      </c>
      <c r="Q8025" s="32">
        <f t="shared" si="1792"/>
        <v>0</v>
      </c>
      <c r="R8025" s="32">
        <f t="shared" si="1795"/>
        <v>5400</v>
      </c>
      <c r="S8025" s="32">
        <f t="shared" si="1796"/>
        <v>0</v>
      </c>
      <c r="T8025" s="32">
        <f t="shared" si="1797"/>
        <v>21600</v>
      </c>
      <c r="U8025" s="32">
        <f t="shared" si="1798"/>
        <v>0</v>
      </c>
      <c r="V8025" s="32">
        <f t="shared" si="1793"/>
        <v>349.28130998707491</v>
      </c>
      <c r="W8025" s="32">
        <f t="shared" si="1799"/>
        <v>349.28130998707491</v>
      </c>
      <c r="X8025" s="32">
        <f t="shared" si="1800"/>
        <v>349.28130998707491</v>
      </c>
    </row>
    <row r="8026" spans="1:24" x14ac:dyDescent="0.25">
      <c r="A8026" s="2"/>
      <c r="B8026" s="2" t="s">
        <v>13</v>
      </c>
      <c r="C8026" s="2">
        <f t="shared" si="1801"/>
        <v>335</v>
      </c>
      <c r="D8026" s="2">
        <f t="shared" si="1802"/>
        <v>6</v>
      </c>
      <c r="E8026" s="2">
        <f t="shared" si="1794"/>
        <v>8022</v>
      </c>
      <c r="F8026" s="11">
        <v>441</v>
      </c>
      <c r="G8026" s="9">
        <v>2.8799999999999999E-2</v>
      </c>
      <c r="H8026" s="9">
        <v>4.4999999999999998E-2</v>
      </c>
      <c r="I8026" s="9">
        <v>6.1199999999999997E-2</v>
      </c>
      <c r="J8026" s="9">
        <v>0.29775252399482999</v>
      </c>
      <c r="K8026" s="9">
        <v>0.29775252399482999</v>
      </c>
      <c r="L8026" s="9">
        <v>0.29775252399482999</v>
      </c>
      <c r="N8026" s="32">
        <f>IF('System Design'!$F$8=1,'Hourly Demand and Generation'!G8026*'System Design'!$F$21,IF('System Design'!$F$8=2,'Hourly Demand and Generation'!H8026*'System Design'!$F$21,IF('System Design'!$F$8=3,'Hourly Demand and Generation'!I8026*'System Design'!$F$21)))</f>
        <v>30.599999999999998</v>
      </c>
      <c r="O8026" s="32">
        <f>IF('System Design'!$F$8=1,'Hourly Demand and Generation'!J8026*'System Design'!$F$22,IF('System Design'!$F$8=2,'Hourly Demand and Generation'!K8026*'System Design'!$F$22,IF('System Design'!$F$8=3,'Hourly Demand and Generation'!L8026*'System Design'!$F$22)))</f>
        <v>744.38130998707493</v>
      </c>
      <c r="Q8026" s="32">
        <f t="shared" si="1792"/>
        <v>0</v>
      </c>
      <c r="R8026" s="32">
        <f t="shared" si="1795"/>
        <v>5400</v>
      </c>
      <c r="S8026" s="32">
        <f t="shared" si="1796"/>
        <v>0</v>
      </c>
      <c r="T8026" s="32">
        <f t="shared" si="1797"/>
        <v>21600</v>
      </c>
      <c r="U8026" s="32">
        <f t="shared" si="1798"/>
        <v>0</v>
      </c>
      <c r="V8026" s="32">
        <f t="shared" si="1793"/>
        <v>333.98130998707495</v>
      </c>
      <c r="W8026" s="32">
        <f t="shared" si="1799"/>
        <v>333.98130998707495</v>
      </c>
      <c r="X8026" s="32">
        <f t="shared" si="1800"/>
        <v>333.98130998707495</v>
      </c>
    </row>
    <row r="8027" spans="1:24" x14ac:dyDescent="0.25">
      <c r="A8027" s="2"/>
      <c r="B8027" s="2" t="s">
        <v>13</v>
      </c>
      <c r="C8027" s="2">
        <f t="shared" si="1801"/>
        <v>335</v>
      </c>
      <c r="D8027" s="2">
        <f t="shared" si="1802"/>
        <v>7</v>
      </c>
      <c r="E8027" s="2">
        <f t="shared" si="1794"/>
        <v>8023</v>
      </c>
      <c r="F8027" s="11">
        <v>472.5</v>
      </c>
      <c r="G8027" s="9">
        <v>6.1199999999999997E-2</v>
      </c>
      <c r="H8027" s="9">
        <v>7.5600000000000001E-2</v>
      </c>
      <c r="I8027" s="9">
        <v>0.09</v>
      </c>
      <c r="J8027" s="9">
        <v>0.33497158949418299</v>
      </c>
      <c r="K8027" s="9">
        <v>0.33497158949418299</v>
      </c>
      <c r="L8027" s="9">
        <v>0.33497158949418299</v>
      </c>
      <c r="N8027" s="32">
        <f>IF('System Design'!$F$8=1,'Hourly Demand and Generation'!G8027*'System Design'!$F$21,IF('System Design'!$F$8=2,'Hourly Demand and Generation'!H8027*'System Design'!$F$21,IF('System Design'!$F$8=3,'Hourly Demand and Generation'!I8027*'System Design'!$F$21)))</f>
        <v>45</v>
      </c>
      <c r="O8027" s="32">
        <f>IF('System Design'!$F$8=1,'Hourly Demand and Generation'!J8027*'System Design'!$F$22,IF('System Design'!$F$8=2,'Hourly Demand and Generation'!K8027*'System Design'!$F$22,IF('System Design'!$F$8=3,'Hourly Demand and Generation'!L8027*'System Design'!$F$22)))</f>
        <v>837.42897373545748</v>
      </c>
      <c r="Q8027" s="32">
        <f t="shared" si="1792"/>
        <v>0</v>
      </c>
      <c r="R8027" s="32">
        <f t="shared" si="1795"/>
        <v>5400</v>
      </c>
      <c r="S8027" s="32">
        <f t="shared" si="1796"/>
        <v>0</v>
      </c>
      <c r="T8027" s="32">
        <f t="shared" si="1797"/>
        <v>21600</v>
      </c>
      <c r="U8027" s="32">
        <f t="shared" si="1798"/>
        <v>0</v>
      </c>
      <c r="V8027" s="32">
        <f t="shared" si="1793"/>
        <v>409.92897373545748</v>
      </c>
      <c r="W8027" s="32">
        <f t="shared" si="1799"/>
        <v>409.92897373545748</v>
      </c>
      <c r="X8027" s="32">
        <f t="shared" si="1800"/>
        <v>409.92897373545748</v>
      </c>
    </row>
    <row r="8028" spans="1:24" x14ac:dyDescent="0.25">
      <c r="A8028" s="2"/>
      <c r="B8028" s="2" t="s">
        <v>13</v>
      </c>
      <c r="C8028" s="2">
        <f t="shared" si="1801"/>
        <v>335</v>
      </c>
      <c r="D8028" s="2">
        <f t="shared" si="1802"/>
        <v>8</v>
      </c>
      <c r="E8028" s="2">
        <f t="shared" si="1794"/>
        <v>8024</v>
      </c>
      <c r="F8028" s="11">
        <v>504</v>
      </c>
      <c r="G8028" s="9">
        <v>0.1188</v>
      </c>
      <c r="H8028" s="9">
        <v>0.13500000000000001</v>
      </c>
      <c r="I8028" s="9">
        <v>0.1512</v>
      </c>
      <c r="J8028" s="9">
        <v>0.33497158949418299</v>
      </c>
      <c r="K8028" s="9">
        <v>0.33497158949418299</v>
      </c>
      <c r="L8028" s="9">
        <v>0.33497158949418299</v>
      </c>
      <c r="N8028" s="32">
        <f>IF('System Design'!$F$8=1,'Hourly Demand and Generation'!G8028*'System Design'!$F$21,IF('System Design'!$F$8=2,'Hourly Demand and Generation'!H8028*'System Design'!$F$21,IF('System Design'!$F$8=3,'Hourly Demand and Generation'!I8028*'System Design'!$F$21)))</f>
        <v>75.599999999999994</v>
      </c>
      <c r="O8028" s="32">
        <f>IF('System Design'!$F$8=1,'Hourly Demand and Generation'!J8028*'System Design'!$F$22,IF('System Design'!$F$8=2,'Hourly Demand and Generation'!K8028*'System Design'!$F$22,IF('System Design'!$F$8=3,'Hourly Demand and Generation'!L8028*'System Design'!$F$22)))</f>
        <v>837.42897373545748</v>
      </c>
      <c r="Q8028" s="32">
        <f t="shared" si="1792"/>
        <v>0</v>
      </c>
      <c r="R8028" s="32">
        <f t="shared" si="1795"/>
        <v>5400</v>
      </c>
      <c r="S8028" s="32">
        <f t="shared" si="1796"/>
        <v>0</v>
      </c>
      <c r="T8028" s="32">
        <f t="shared" si="1797"/>
        <v>21600</v>
      </c>
      <c r="U8028" s="32">
        <f t="shared" si="1798"/>
        <v>0</v>
      </c>
      <c r="V8028" s="32">
        <f t="shared" si="1793"/>
        <v>409.0289737354575</v>
      </c>
      <c r="W8028" s="32">
        <f t="shared" si="1799"/>
        <v>409.0289737354575</v>
      </c>
      <c r="X8028" s="32">
        <f t="shared" si="1800"/>
        <v>409.0289737354575</v>
      </c>
    </row>
    <row r="8029" spans="1:24" x14ac:dyDescent="0.25">
      <c r="A8029" s="2"/>
      <c r="B8029" s="2" t="s">
        <v>13</v>
      </c>
      <c r="C8029" s="2">
        <f t="shared" si="1801"/>
        <v>335</v>
      </c>
      <c r="D8029" s="2">
        <f t="shared" si="1802"/>
        <v>9</v>
      </c>
      <c r="E8029" s="2">
        <f t="shared" si="1794"/>
        <v>8025</v>
      </c>
      <c r="F8029" s="11">
        <v>504</v>
      </c>
      <c r="G8029" s="9">
        <v>0.18</v>
      </c>
      <c r="H8029" s="9">
        <v>0.19439999999999999</v>
      </c>
      <c r="I8029" s="9">
        <v>0.20880000000000001</v>
      </c>
      <c r="J8029" s="9">
        <v>0.29775252399482999</v>
      </c>
      <c r="K8029" s="9">
        <v>0.29775252399482999</v>
      </c>
      <c r="L8029" s="9">
        <v>0.29775252399482999</v>
      </c>
      <c r="N8029" s="32">
        <f>IF('System Design'!$F$8=1,'Hourly Demand and Generation'!G8029*'System Design'!$F$21,IF('System Design'!$F$8=2,'Hourly Demand and Generation'!H8029*'System Design'!$F$21,IF('System Design'!$F$8=3,'Hourly Demand and Generation'!I8029*'System Design'!$F$21)))</f>
        <v>104.4</v>
      </c>
      <c r="O8029" s="32">
        <f>IF('System Design'!$F$8=1,'Hourly Demand and Generation'!J8029*'System Design'!$F$22,IF('System Design'!$F$8=2,'Hourly Demand and Generation'!K8029*'System Design'!$F$22,IF('System Design'!$F$8=3,'Hourly Demand and Generation'!L8029*'System Design'!$F$22)))</f>
        <v>744.38130998707493</v>
      </c>
      <c r="Q8029" s="32">
        <f t="shared" si="1792"/>
        <v>0</v>
      </c>
      <c r="R8029" s="32">
        <f t="shared" si="1795"/>
        <v>5400</v>
      </c>
      <c r="S8029" s="32">
        <f t="shared" si="1796"/>
        <v>0</v>
      </c>
      <c r="T8029" s="32">
        <f t="shared" si="1797"/>
        <v>21600</v>
      </c>
      <c r="U8029" s="32">
        <f t="shared" si="1798"/>
        <v>0</v>
      </c>
      <c r="V8029" s="32">
        <f t="shared" si="1793"/>
        <v>344.78130998707491</v>
      </c>
      <c r="W8029" s="32">
        <f t="shared" si="1799"/>
        <v>344.78130998707491</v>
      </c>
      <c r="X8029" s="32">
        <f t="shared" si="1800"/>
        <v>344.78130998707491</v>
      </c>
    </row>
    <row r="8030" spans="1:24" x14ac:dyDescent="0.25">
      <c r="A8030" s="2"/>
      <c r="B8030" s="2" t="s">
        <v>13</v>
      </c>
      <c r="C8030" s="2">
        <f t="shared" si="1801"/>
        <v>335</v>
      </c>
      <c r="D8030" s="2">
        <f t="shared" si="1802"/>
        <v>10</v>
      </c>
      <c r="E8030" s="2">
        <f t="shared" si="1794"/>
        <v>8026</v>
      </c>
      <c r="F8030" s="11">
        <v>491.4</v>
      </c>
      <c r="G8030" s="9">
        <v>0.2412</v>
      </c>
      <c r="H8030" s="9">
        <v>0.25559999999999999</v>
      </c>
      <c r="I8030" s="9">
        <v>0.27</v>
      </c>
      <c r="J8030" s="9">
        <v>0.33497158949418299</v>
      </c>
      <c r="K8030" s="9">
        <v>0.33497158949418299</v>
      </c>
      <c r="L8030" s="9">
        <v>0.33497158949418299</v>
      </c>
      <c r="N8030" s="32">
        <f>IF('System Design'!$F$8=1,'Hourly Demand and Generation'!G8030*'System Design'!$F$21,IF('System Design'!$F$8=2,'Hourly Demand and Generation'!H8030*'System Design'!$F$21,IF('System Design'!$F$8=3,'Hourly Demand and Generation'!I8030*'System Design'!$F$21)))</f>
        <v>135</v>
      </c>
      <c r="O8030" s="32">
        <f>IF('System Design'!$F$8=1,'Hourly Demand and Generation'!J8030*'System Design'!$F$22,IF('System Design'!$F$8=2,'Hourly Demand and Generation'!K8030*'System Design'!$F$22,IF('System Design'!$F$8=3,'Hourly Demand and Generation'!L8030*'System Design'!$F$22)))</f>
        <v>837.42897373545748</v>
      </c>
      <c r="Q8030" s="32">
        <f t="shared" si="1792"/>
        <v>0</v>
      </c>
      <c r="R8030" s="32">
        <f t="shared" si="1795"/>
        <v>5400</v>
      </c>
      <c r="S8030" s="32">
        <f t="shared" si="1796"/>
        <v>0</v>
      </c>
      <c r="T8030" s="32">
        <f t="shared" si="1797"/>
        <v>21600</v>
      </c>
      <c r="U8030" s="32">
        <f t="shared" si="1798"/>
        <v>0</v>
      </c>
      <c r="V8030" s="32">
        <f t="shared" si="1793"/>
        <v>481.0289737354575</v>
      </c>
      <c r="W8030" s="32">
        <f t="shared" si="1799"/>
        <v>481.0289737354575</v>
      </c>
      <c r="X8030" s="32">
        <f t="shared" si="1800"/>
        <v>481.0289737354575</v>
      </c>
    </row>
    <row r="8031" spans="1:24" x14ac:dyDescent="0.25">
      <c r="A8031" s="2"/>
      <c r="B8031" s="2" t="s">
        <v>13</v>
      </c>
      <c r="C8031" s="2">
        <f t="shared" si="1801"/>
        <v>335</v>
      </c>
      <c r="D8031" s="2">
        <f t="shared" si="1802"/>
        <v>11</v>
      </c>
      <c r="E8031" s="2">
        <f t="shared" si="1794"/>
        <v>8027</v>
      </c>
      <c r="F8031" s="11">
        <v>485.1</v>
      </c>
      <c r="G8031" s="9">
        <v>0.29880000000000001</v>
      </c>
      <c r="H8031" s="9">
        <v>0.315</v>
      </c>
      <c r="I8031" s="9">
        <v>0.33119999999999999</v>
      </c>
      <c r="J8031" s="9">
        <v>0.29775252399482999</v>
      </c>
      <c r="K8031" s="9">
        <v>0.29775252399482999</v>
      </c>
      <c r="L8031" s="9">
        <v>0.29775252399482999</v>
      </c>
      <c r="N8031" s="32">
        <f>IF('System Design'!$F$8=1,'Hourly Demand and Generation'!G8031*'System Design'!$F$21,IF('System Design'!$F$8=2,'Hourly Demand and Generation'!H8031*'System Design'!$F$21,IF('System Design'!$F$8=3,'Hourly Demand and Generation'!I8031*'System Design'!$F$21)))</f>
        <v>165.6</v>
      </c>
      <c r="O8031" s="32">
        <f>IF('System Design'!$F$8=1,'Hourly Demand and Generation'!J8031*'System Design'!$F$22,IF('System Design'!$F$8=2,'Hourly Demand and Generation'!K8031*'System Design'!$F$22,IF('System Design'!$F$8=3,'Hourly Demand and Generation'!L8031*'System Design'!$F$22)))</f>
        <v>744.38130998707493</v>
      </c>
      <c r="Q8031" s="32">
        <f t="shared" si="1792"/>
        <v>0</v>
      </c>
      <c r="R8031" s="32">
        <f t="shared" si="1795"/>
        <v>5400</v>
      </c>
      <c r="S8031" s="32">
        <f t="shared" si="1796"/>
        <v>0</v>
      </c>
      <c r="T8031" s="32">
        <f t="shared" si="1797"/>
        <v>21600</v>
      </c>
      <c r="U8031" s="32">
        <f t="shared" si="1798"/>
        <v>0</v>
      </c>
      <c r="V8031" s="32">
        <f t="shared" si="1793"/>
        <v>424.88130998707493</v>
      </c>
      <c r="W8031" s="32">
        <f t="shared" si="1799"/>
        <v>424.88130998707493</v>
      </c>
      <c r="X8031" s="32">
        <f t="shared" si="1800"/>
        <v>424.88130998707493</v>
      </c>
    </row>
    <row r="8032" spans="1:24" x14ac:dyDescent="0.25">
      <c r="A8032" s="2"/>
      <c r="B8032" s="2" t="s">
        <v>13</v>
      </c>
      <c r="C8032" s="2">
        <f t="shared" si="1801"/>
        <v>335</v>
      </c>
      <c r="D8032" s="2">
        <f t="shared" si="1802"/>
        <v>12</v>
      </c>
      <c r="E8032" s="2">
        <f t="shared" si="1794"/>
        <v>8028</v>
      </c>
      <c r="F8032" s="11">
        <v>485.1</v>
      </c>
      <c r="G8032" s="9">
        <v>0.36</v>
      </c>
      <c r="H8032" s="9">
        <v>0.36</v>
      </c>
      <c r="I8032" s="9">
        <v>0.36</v>
      </c>
      <c r="J8032" s="9">
        <v>0.27914299124515302</v>
      </c>
      <c r="K8032" s="9">
        <v>0.27914299124515302</v>
      </c>
      <c r="L8032" s="9">
        <v>0.27914299124515302</v>
      </c>
      <c r="N8032" s="32">
        <f>IF('System Design'!$F$8=1,'Hourly Demand and Generation'!G8032*'System Design'!$F$21,IF('System Design'!$F$8=2,'Hourly Demand and Generation'!H8032*'System Design'!$F$21,IF('System Design'!$F$8=3,'Hourly Demand and Generation'!I8032*'System Design'!$F$21)))</f>
        <v>180</v>
      </c>
      <c r="O8032" s="32">
        <f>IF('System Design'!$F$8=1,'Hourly Demand and Generation'!J8032*'System Design'!$F$22,IF('System Design'!$F$8=2,'Hourly Demand and Generation'!K8032*'System Design'!$F$22,IF('System Design'!$F$8=3,'Hourly Demand and Generation'!L8032*'System Design'!$F$22)))</f>
        <v>697.85747811288252</v>
      </c>
      <c r="Q8032" s="32">
        <f t="shared" si="1792"/>
        <v>0</v>
      </c>
      <c r="R8032" s="32">
        <f t="shared" si="1795"/>
        <v>5400</v>
      </c>
      <c r="S8032" s="32">
        <f t="shared" si="1796"/>
        <v>0</v>
      </c>
      <c r="T8032" s="32">
        <f t="shared" si="1797"/>
        <v>21600</v>
      </c>
      <c r="U8032" s="32">
        <f t="shared" si="1798"/>
        <v>0</v>
      </c>
      <c r="V8032" s="32">
        <f t="shared" si="1793"/>
        <v>392.7574781128825</v>
      </c>
      <c r="W8032" s="32">
        <f t="shared" si="1799"/>
        <v>392.7574781128825</v>
      </c>
      <c r="X8032" s="32">
        <f t="shared" si="1800"/>
        <v>392.7574781128825</v>
      </c>
    </row>
    <row r="8033" spans="1:24" x14ac:dyDescent="0.25">
      <c r="A8033" s="2"/>
      <c r="B8033" s="2" t="s">
        <v>13</v>
      </c>
      <c r="C8033" s="2">
        <f t="shared" si="1801"/>
        <v>335</v>
      </c>
      <c r="D8033" s="2">
        <f t="shared" si="1802"/>
        <v>13</v>
      </c>
      <c r="E8033" s="2">
        <f t="shared" si="1794"/>
        <v>8029</v>
      </c>
      <c r="F8033" s="11">
        <v>504</v>
      </c>
      <c r="G8033" s="9">
        <v>0.29880000000000001</v>
      </c>
      <c r="H8033" s="9">
        <v>0.315</v>
      </c>
      <c r="I8033" s="9">
        <v>0.33119999999999999</v>
      </c>
      <c r="J8033" s="9">
        <v>0.29775252399482999</v>
      </c>
      <c r="K8033" s="9">
        <v>0.29775252399482999</v>
      </c>
      <c r="L8033" s="9">
        <v>0.29775252399482999</v>
      </c>
      <c r="N8033" s="32">
        <f>IF('System Design'!$F$8=1,'Hourly Demand and Generation'!G8033*'System Design'!$F$21,IF('System Design'!$F$8=2,'Hourly Demand and Generation'!H8033*'System Design'!$F$21,IF('System Design'!$F$8=3,'Hourly Demand and Generation'!I8033*'System Design'!$F$21)))</f>
        <v>165.6</v>
      </c>
      <c r="O8033" s="32">
        <f>IF('System Design'!$F$8=1,'Hourly Demand and Generation'!J8033*'System Design'!$F$22,IF('System Design'!$F$8=2,'Hourly Demand and Generation'!K8033*'System Design'!$F$22,IF('System Design'!$F$8=3,'Hourly Demand and Generation'!L8033*'System Design'!$F$22)))</f>
        <v>744.38130998707493</v>
      </c>
      <c r="Q8033" s="32">
        <f t="shared" si="1792"/>
        <v>0</v>
      </c>
      <c r="R8033" s="32">
        <f t="shared" si="1795"/>
        <v>5400</v>
      </c>
      <c r="S8033" s="32">
        <f t="shared" si="1796"/>
        <v>0</v>
      </c>
      <c r="T8033" s="32">
        <f t="shared" si="1797"/>
        <v>21600</v>
      </c>
      <c r="U8033" s="32">
        <f t="shared" si="1798"/>
        <v>0</v>
      </c>
      <c r="V8033" s="32">
        <f t="shared" si="1793"/>
        <v>405.98130998707495</v>
      </c>
      <c r="W8033" s="32">
        <f t="shared" si="1799"/>
        <v>405.98130998707495</v>
      </c>
      <c r="X8033" s="32">
        <f t="shared" si="1800"/>
        <v>405.98130998707495</v>
      </c>
    </row>
    <row r="8034" spans="1:24" x14ac:dyDescent="0.25">
      <c r="A8034" s="2"/>
      <c r="B8034" s="2" t="s">
        <v>13</v>
      </c>
      <c r="C8034" s="2">
        <f t="shared" si="1801"/>
        <v>335</v>
      </c>
      <c r="D8034" s="2">
        <f t="shared" si="1802"/>
        <v>14</v>
      </c>
      <c r="E8034" s="2">
        <f t="shared" si="1794"/>
        <v>8030</v>
      </c>
      <c r="F8034" s="11">
        <v>504</v>
      </c>
      <c r="G8034" s="9">
        <v>0.2412</v>
      </c>
      <c r="H8034" s="9">
        <v>0.25559999999999999</v>
      </c>
      <c r="I8034" s="9">
        <v>0.27</v>
      </c>
      <c r="J8034" s="9">
        <v>0.31636205674450601</v>
      </c>
      <c r="K8034" s="9">
        <v>0.31636205674450601</v>
      </c>
      <c r="L8034" s="9">
        <v>0.31636205674450601</v>
      </c>
      <c r="N8034" s="32">
        <f>IF('System Design'!$F$8=1,'Hourly Demand and Generation'!G8034*'System Design'!$F$21,IF('System Design'!$F$8=2,'Hourly Demand and Generation'!H8034*'System Design'!$F$21,IF('System Design'!$F$8=3,'Hourly Demand and Generation'!I8034*'System Design'!$F$21)))</f>
        <v>135</v>
      </c>
      <c r="O8034" s="32">
        <f>IF('System Design'!$F$8=1,'Hourly Demand and Generation'!J8034*'System Design'!$F$22,IF('System Design'!$F$8=2,'Hourly Demand and Generation'!K8034*'System Design'!$F$22,IF('System Design'!$F$8=3,'Hourly Demand and Generation'!L8034*'System Design'!$F$22)))</f>
        <v>790.90514186126507</v>
      </c>
      <c r="Q8034" s="32">
        <f t="shared" si="1792"/>
        <v>0</v>
      </c>
      <c r="R8034" s="32">
        <f t="shared" si="1795"/>
        <v>5400</v>
      </c>
      <c r="S8034" s="32">
        <f t="shared" si="1796"/>
        <v>0</v>
      </c>
      <c r="T8034" s="32">
        <f t="shared" si="1797"/>
        <v>21600</v>
      </c>
      <c r="U8034" s="32">
        <f t="shared" si="1798"/>
        <v>0</v>
      </c>
      <c r="V8034" s="32">
        <f t="shared" si="1793"/>
        <v>421.90514186126507</v>
      </c>
      <c r="W8034" s="32">
        <f t="shared" si="1799"/>
        <v>421.90514186126507</v>
      </c>
      <c r="X8034" s="32">
        <f t="shared" si="1800"/>
        <v>421.90514186126507</v>
      </c>
    </row>
    <row r="8035" spans="1:24" x14ac:dyDescent="0.25">
      <c r="A8035" s="2"/>
      <c r="B8035" s="2" t="s">
        <v>13</v>
      </c>
      <c r="C8035" s="2">
        <f t="shared" si="1801"/>
        <v>335</v>
      </c>
      <c r="D8035" s="2">
        <f t="shared" si="1802"/>
        <v>15</v>
      </c>
      <c r="E8035" s="2">
        <f t="shared" si="1794"/>
        <v>8031</v>
      </c>
      <c r="F8035" s="11">
        <v>535.5</v>
      </c>
      <c r="G8035" s="9">
        <v>0.18</v>
      </c>
      <c r="H8035" s="9">
        <v>0.19439999999999999</v>
      </c>
      <c r="I8035" s="9">
        <v>0.20880000000000001</v>
      </c>
      <c r="J8035" s="9">
        <v>0.33497158949418299</v>
      </c>
      <c r="K8035" s="9">
        <v>0.33497158949418299</v>
      </c>
      <c r="L8035" s="9">
        <v>0.33497158949418299</v>
      </c>
      <c r="N8035" s="32">
        <f>IF('System Design'!$F$8=1,'Hourly Demand and Generation'!G8035*'System Design'!$F$21,IF('System Design'!$F$8=2,'Hourly Demand and Generation'!H8035*'System Design'!$F$21,IF('System Design'!$F$8=3,'Hourly Demand and Generation'!I8035*'System Design'!$F$21)))</f>
        <v>104.4</v>
      </c>
      <c r="O8035" s="32">
        <f>IF('System Design'!$F$8=1,'Hourly Demand and Generation'!J8035*'System Design'!$F$22,IF('System Design'!$F$8=2,'Hourly Demand and Generation'!K8035*'System Design'!$F$22,IF('System Design'!$F$8=3,'Hourly Demand and Generation'!L8035*'System Design'!$F$22)))</f>
        <v>837.42897373545748</v>
      </c>
      <c r="Q8035" s="32">
        <f t="shared" si="1792"/>
        <v>0</v>
      </c>
      <c r="R8035" s="32">
        <f t="shared" si="1795"/>
        <v>5400</v>
      </c>
      <c r="S8035" s="32">
        <f t="shared" si="1796"/>
        <v>0</v>
      </c>
      <c r="T8035" s="32">
        <f t="shared" si="1797"/>
        <v>21600</v>
      </c>
      <c r="U8035" s="32">
        <f t="shared" si="1798"/>
        <v>0</v>
      </c>
      <c r="V8035" s="32">
        <f t="shared" si="1793"/>
        <v>406.32897373545745</v>
      </c>
      <c r="W8035" s="32">
        <f t="shared" si="1799"/>
        <v>406.32897373545745</v>
      </c>
      <c r="X8035" s="32">
        <f t="shared" si="1800"/>
        <v>406.32897373545745</v>
      </c>
    </row>
    <row r="8036" spans="1:24" x14ac:dyDescent="0.25">
      <c r="A8036" s="2"/>
      <c r="B8036" s="2" t="s">
        <v>13</v>
      </c>
      <c r="C8036" s="2">
        <f t="shared" si="1801"/>
        <v>335</v>
      </c>
      <c r="D8036" s="2">
        <f t="shared" si="1802"/>
        <v>16</v>
      </c>
      <c r="E8036" s="2">
        <f t="shared" si="1794"/>
        <v>8032</v>
      </c>
      <c r="F8036" s="11">
        <v>567</v>
      </c>
      <c r="G8036" s="9">
        <v>0.1188</v>
      </c>
      <c r="H8036" s="9">
        <v>0.13500000000000001</v>
      </c>
      <c r="I8036" s="9">
        <v>0.1512</v>
      </c>
      <c r="J8036" s="9">
        <v>0.33497158949418299</v>
      </c>
      <c r="K8036" s="9">
        <v>0.33497158949418299</v>
      </c>
      <c r="L8036" s="9">
        <v>0.33497158949418299</v>
      </c>
      <c r="N8036" s="32">
        <f>IF('System Design'!$F$8=1,'Hourly Demand and Generation'!G8036*'System Design'!$F$21,IF('System Design'!$F$8=2,'Hourly Demand and Generation'!H8036*'System Design'!$F$21,IF('System Design'!$F$8=3,'Hourly Demand and Generation'!I8036*'System Design'!$F$21)))</f>
        <v>75.599999999999994</v>
      </c>
      <c r="O8036" s="32">
        <f>IF('System Design'!$F$8=1,'Hourly Demand and Generation'!J8036*'System Design'!$F$22,IF('System Design'!$F$8=2,'Hourly Demand and Generation'!K8036*'System Design'!$F$22,IF('System Design'!$F$8=3,'Hourly Demand and Generation'!L8036*'System Design'!$F$22)))</f>
        <v>837.42897373545748</v>
      </c>
      <c r="Q8036" s="32">
        <f t="shared" si="1792"/>
        <v>0</v>
      </c>
      <c r="R8036" s="32">
        <f t="shared" si="1795"/>
        <v>5400</v>
      </c>
      <c r="S8036" s="32">
        <f t="shared" si="1796"/>
        <v>0</v>
      </c>
      <c r="T8036" s="32">
        <f t="shared" si="1797"/>
        <v>21600</v>
      </c>
      <c r="U8036" s="32">
        <f t="shared" si="1798"/>
        <v>0</v>
      </c>
      <c r="V8036" s="32">
        <f t="shared" si="1793"/>
        <v>346.0289737354575</v>
      </c>
      <c r="W8036" s="32">
        <f t="shared" si="1799"/>
        <v>346.0289737354575</v>
      </c>
      <c r="X8036" s="32">
        <f t="shared" si="1800"/>
        <v>346.0289737354575</v>
      </c>
    </row>
    <row r="8037" spans="1:24" x14ac:dyDescent="0.25">
      <c r="A8037" s="2"/>
      <c r="B8037" s="2" t="s">
        <v>13</v>
      </c>
      <c r="C8037" s="2">
        <f t="shared" si="1801"/>
        <v>335</v>
      </c>
      <c r="D8037" s="2">
        <f t="shared" si="1802"/>
        <v>17</v>
      </c>
      <c r="E8037" s="2">
        <f t="shared" si="1794"/>
        <v>8033</v>
      </c>
      <c r="F8037" s="11">
        <v>598.5</v>
      </c>
      <c r="G8037" s="9">
        <v>6.1199999999999997E-2</v>
      </c>
      <c r="H8037" s="9">
        <v>7.5600000000000001E-2</v>
      </c>
      <c r="I8037" s="9">
        <v>0.09</v>
      </c>
      <c r="J8037" s="9">
        <v>0.37219065499353698</v>
      </c>
      <c r="K8037" s="9">
        <v>0.37219065499353698</v>
      </c>
      <c r="L8037" s="9">
        <v>0.37219065499353698</v>
      </c>
      <c r="N8037" s="32">
        <f>IF('System Design'!$F$8=1,'Hourly Demand and Generation'!G8037*'System Design'!$F$21,IF('System Design'!$F$8=2,'Hourly Demand and Generation'!H8037*'System Design'!$F$21,IF('System Design'!$F$8=3,'Hourly Demand and Generation'!I8037*'System Design'!$F$21)))</f>
        <v>45</v>
      </c>
      <c r="O8037" s="32">
        <f>IF('System Design'!$F$8=1,'Hourly Demand and Generation'!J8037*'System Design'!$F$22,IF('System Design'!$F$8=2,'Hourly Demand and Generation'!K8037*'System Design'!$F$22,IF('System Design'!$F$8=3,'Hourly Demand and Generation'!L8037*'System Design'!$F$22)))</f>
        <v>930.47663748384241</v>
      </c>
      <c r="Q8037" s="32">
        <f t="shared" si="1792"/>
        <v>0</v>
      </c>
      <c r="R8037" s="32">
        <f t="shared" si="1795"/>
        <v>5400</v>
      </c>
      <c r="S8037" s="32">
        <f t="shared" si="1796"/>
        <v>0</v>
      </c>
      <c r="T8037" s="32">
        <f t="shared" si="1797"/>
        <v>21600</v>
      </c>
      <c r="U8037" s="32">
        <f t="shared" si="1798"/>
        <v>0</v>
      </c>
      <c r="V8037" s="32">
        <f t="shared" si="1793"/>
        <v>376.97663748384241</v>
      </c>
      <c r="W8037" s="32">
        <f t="shared" si="1799"/>
        <v>376.97663748384241</v>
      </c>
      <c r="X8037" s="32">
        <f t="shared" si="1800"/>
        <v>376.97663748384241</v>
      </c>
    </row>
    <row r="8038" spans="1:24" x14ac:dyDescent="0.25">
      <c r="A8038" s="2"/>
      <c r="B8038" s="2" t="s">
        <v>13</v>
      </c>
      <c r="C8038" s="2">
        <f t="shared" si="1801"/>
        <v>335</v>
      </c>
      <c r="D8038" s="2">
        <f t="shared" si="1802"/>
        <v>18</v>
      </c>
      <c r="E8038" s="2">
        <f t="shared" si="1794"/>
        <v>8034</v>
      </c>
      <c r="F8038" s="11">
        <v>630</v>
      </c>
      <c r="G8038" s="9">
        <v>2.8799999999999999E-2</v>
      </c>
      <c r="H8038" s="9">
        <v>4.4999999999999998E-2</v>
      </c>
      <c r="I8038" s="9">
        <v>6.1199999999999997E-2</v>
      </c>
      <c r="J8038" s="9">
        <v>0.35358112224386001</v>
      </c>
      <c r="K8038" s="9">
        <v>0.35358112224386001</v>
      </c>
      <c r="L8038" s="9">
        <v>0.35358112224386001</v>
      </c>
      <c r="N8038" s="32">
        <f>IF('System Design'!$F$8=1,'Hourly Demand and Generation'!G8038*'System Design'!$F$21,IF('System Design'!$F$8=2,'Hourly Demand and Generation'!H8038*'System Design'!$F$21,IF('System Design'!$F$8=3,'Hourly Demand and Generation'!I8038*'System Design'!$F$21)))</f>
        <v>30.599999999999998</v>
      </c>
      <c r="O8038" s="32">
        <f>IF('System Design'!$F$8=1,'Hourly Demand and Generation'!J8038*'System Design'!$F$22,IF('System Design'!$F$8=2,'Hourly Demand and Generation'!K8038*'System Design'!$F$22,IF('System Design'!$F$8=3,'Hourly Demand and Generation'!L8038*'System Design'!$F$22)))</f>
        <v>883.95280560965</v>
      </c>
      <c r="Q8038" s="32">
        <f t="shared" si="1792"/>
        <v>0</v>
      </c>
      <c r="R8038" s="32">
        <f t="shared" si="1795"/>
        <v>5400</v>
      </c>
      <c r="S8038" s="32">
        <f t="shared" si="1796"/>
        <v>0</v>
      </c>
      <c r="T8038" s="32">
        <f t="shared" si="1797"/>
        <v>21600</v>
      </c>
      <c r="U8038" s="32">
        <f t="shared" si="1798"/>
        <v>0</v>
      </c>
      <c r="V8038" s="32">
        <f t="shared" si="1793"/>
        <v>284.55280560965002</v>
      </c>
      <c r="W8038" s="32">
        <f t="shared" si="1799"/>
        <v>284.55280560965002</v>
      </c>
      <c r="X8038" s="32">
        <f t="shared" si="1800"/>
        <v>284.55280560965002</v>
      </c>
    </row>
    <row r="8039" spans="1:24" x14ac:dyDescent="0.25">
      <c r="A8039" s="2"/>
      <c r="B8039" s="2" t="s">
        <v>13</v>
      </c>
      <c r="C8039" s="2">
        <f t="shared" si="1801"/>
        <v>335</v>
      </c>
      <c r="D8039" s="2">
        <f t="shared" si="1802"/>
        <v>19</v>
      </c>
      <c r="E8039" s="2">
        <f t="shared" si="1794"/>
        <v>8035</v>
      </c>
      <c r="F8039" s="11">
        <v>611.1</v>
      </c>
      <c r="G8039" s="9">
        <v>0</v>
      </c>
      <c r="H8039" s="9">
        <v>1.44E-2</v>
      </c>
      <c r="I8039" s="9">
        <v>2.8799999999999999E-2</v>
      </c>
      <c r="J8039" s="9">
        <v>0.33497158949418299</v>
      </c>
      <c r="K8039" s="9">
        <v>0.33497158949418299</v>
      </c>
      <c r="L8039" s="9">
        <v>0.33497158949418299</v>
      </c>
      <c r="N8039" s="32">
        <f>IF('System Design'!$F$8=1,'Hourly Demand and Generation'!G8039*'System Design'!$F$21,IF('System Design'!$F$8=2,'Hourly Demand and Generation'!H8039*'System Design'!$F$21,IF('System Design'!$F$8=3,'Hourly Demand and Generation'!I8039*'System Design'!$F$21)))</f>
        <v>14.4</v>
      </c>
      <c r="O8039" s="32">
        <f>IF('System Design'!$F$8=1,'Hourly Demand and Generation'!J8039*'System Design'!$F$22,IF('System Design'!$F$8=2,'Hourly Demand and Generation'!K8039*'System Design'!$F$22,IF('System Design'!$F$8=3,'Hourly Demand and Generation'!L8039*'System Design'!$F$22)))</f>
        <v>837.42897373545748</v>
      </c>
      <c r="Q8039" s="32">
        <f t="shared" si="1792"/>
        <v>0</v>
      </c>
      <c r="R8039" s="32">
        <f t="shared" si="1795"/>
        <v>5400</v>
      </c>
      <c r="S8039" s="32">
        <f t="shared" si="1796"/>
        <v>0</v>
      </c>
      <c r="T8039" s="32">
        <f t="shared" si="1797"/>
        <v>21600</v>
      </c>
      <c r="U8039" s="32">
        <f t="shared" si="1798"/>
        <v>0</v>
      </c>
      <c r="V8039" s="32">
        <f t="shared" si="1793"/>
        <v>240.72897373545743</v>
      </c>
      <c r="W8039" s="32">
        <f t="shared" si="1799"/>
        <v>240.72897373545743</v>
      </c>
      <c r="X8039" s="32">
        <f t="shared" si="1800"/>
        <v>240.72897373545743</v>
      </c>
    </row>
    <row r="8040" spans="1:24" x14ac:dyDescent="0.25">
      <c r="A8040" s="2"/>
      <c r="B8040" s="2" t="s">
        <v>13</v>
      </c>
      <c r="C8040" s="2">
        <f t="shared" si="1801"/>
        <v>335</v>
      </c>
      <c r="D8040" s="2">
        <f t="shared" si="1802"/>
        <v>20</v>
      </c>
      <c r="E8040" s="2">
        <f t="shared" si="1794"/>
        <v>8036</v>
      </c>
      <c r="F8040" s="11">
        <v>598.5</v>
      </c>
      <c r="G8040" s="9">
        <v>0</v>
      </c>
      <c r="H8040" s="9">
        <v>0</v>
      </c>
      <c r="I8040" s="9">
        <v>0</v>
      </c>
      <c r="J8040" s="9">
        <v>0.33497158949418299</v>
      </c>
      <c r="K8040" s="9">
        <v>0.33497158949418299</v>
      </c>
      <c r="L8040" s="9">
        <v>0.33497158949418299</v>
      </c>
      <c r="N8040" s="32">
        <f>IF('System Design'!$F$8=1,'Hourly Demand and Generation'!G8040*'System Design'!$F$21,IF('System Design'!$F$8=2,'Hourly Demand and Generation'!H8040*'System Design'!$F$21,IF('System Design'!$F$8=3,'Hourly Demand and Generation'!I8040*'System Design'!$F$21)))</f>
        <v>0</v>
      </c>
      <c r="O8040" s="32">
        <f>IF('System Design'!$F$8=1,'Hourly Demand and Generation'!J8040*'System Design'!$F$22,IF('System Design'!$F$8=2,'Hourly Demand and Generation'!K8040*'System Design'!$F$22,IF('System Design'!$F$8=3,'Hourly Demand and Generation'!L8040*'System Design'!$F$22)))</f>
        <v>837.42897373545748</v>
      </c>
      <c r="Q8040" s="32">
        <f t="shared" si="1792"/>
        <v>0</v>
      </c>
      <c r="R8040" s="32">
        <f t="shared" si="1795"/>
        <v>5400</v>
      </c>
      <c r="S8040" s="32">
        <f t="shared" si="1796"/>
        <v>0</v>
      </c>
      <c r="T8040" s="32">
        <f t="shared" si="1797"/>
        <v>21600</v>
      </c>
      <c r="U8040" s="32">
        <f t="shared" si="1798"/>
        <v>0</v>
      </c>
      <c r="V8040" s="32">
        <f t="shared" si="1793"/>
        <v>238.92897373545748</v>
      </c>
      <c r="W8040" s="32">
        <f t="shared" si="1799"/>
        <v>238.92897373545748</v>
      </c>
      <c r="X8040" s="32">
        <f t="shared" si="1800"/>
        <v>238.92897373545748</v>
      </c>
    </row>
    <row r="8041" spans="1:24" x14ac:dyDescent="0.25">
      <c r="A8041" s="2"/>
      <c r="B8041" s="2" t="s">
        <v>13</v>
      </c>
      <c r="C8041" s="2">
        <f t="shared" si="1801"/>
        <v>335</v>
      </c>
      <c r="D8041" s="2">
        <f t="shared" si="1802"/>
        <v>21</v>
      </c>
      <c r="E8041" s="2">
        <f t="shared" si="1794"/>
        <v>8037</v>
      </c>
      <c r="F8041" s="11">
        <v>567</v>
      </c>
      <c r="G8041" s="9">
        <v>0</v>
      </c>
      <c r="H8041" s="9">
        <v>0</v>
      </c>
      <c r="I8041" s="9">
        <v>0</v>
      </c>
      <c r="J8041" s="9">
        <v>0.33497158949418299</v>
      </c>
      <c r="K8041" s="9">
        <v>0.33497158949418299</v>
      </c>
      <c r="L8041" s="9">
        <v>0.33497158949418299</v>
      </c>
      <c r="N8041" s="32">
        <f>IF('System Design'!$F$8=1,'Hourly Demand and Generation'!G8041*'System Design'!$F$21,IF('System Design'!$F$8=2,'Hourly Demand and Generation'!H8041*'System Design'!$F$21,IF('System Design'!$F$8=3,'Hourly Demand and Generation'!I8041*'System Design'!$F$21)))</f>
        <v>0</v>
      </c>
      <c r="O8041" s="32">
        <f>IF('System Design'!$F$8=1,'Hourly Demand and Generation'!J8041*'System Design'!$F$22,IF('System Design'!$F$8=2,'Hourly Demand and Generation'!K8041*'System Design'!$F$22,IF('System Design'!$F$8=3,'Hourly Demand and Generation'!L8041*'System Design'!$F$22)))</f>
        <v>837.42897373545748</v>
      </c>
      <c r="Q8041" s="32">
        <f t="shared" si="1792"/>
        <v>0</v>
      </c>
      <c r="R8041" s="32">
        <f t="shared" si="1795"/>
        <v>5400</v>
      </c>
      <c r="S8041" s="32">
        <f t="shared" si="1796"/>
        <v>0</v>
      </c>
      <c r="T8041" s="32">
        <f t="shared" si="1797"/>
        <v>21600</v>
      </c>
      <c r="U8041" s="32">
        <f t="shared" si="1798"/>
        <v>0</v>
      </c>
      <c r="V8041" s="32">
        <f t="shared" si="1793"/>
        <v>270.42897373545748</v>
      </c>
      <c r="W8041" s="32">
        <f t="shared" si="1799"/>
        <v>270.42897373545748</v>
      </c>
      <c r="X8041" s="32">
        <f t="shared" si="1800"/>
        <v>270.42897373545748</v>
      </c>
    </row>
    <row r="8042" spans="1:24" x14ac:dyDescent="0.25">
      <c r="A8042" s="2"/>
      <c r="B8042" s="2" t="s">
        <v>13</v>
      </c>
      <c r="C8042" s="2">
        <f t="shared" si="1801"/>
        <v>335</v>
      </c>
      <c r="D8042" s="2">
        <f t="shared" si="1802"/>
        <v>22</v>
      </c>
      <c r="E8042" s="2">
        <f t="shared" si="1794"/>
        <v>8038</v>
      </c>
      <c r="F8042" s="11">
        <v>535.5</v>
      </c>
      <c r="G8042" s="9">
        <v>0</v>
      </c>
      <c r="H8042" s="9">
        <v>0</v>
      </c>
      <c r="I8042" s="9">
        <v>0</v>
      </c>
      <c r="J8042" s="9">
        <v>0.35358112224386001</v>
      </c>
      <c r="K8042" s="9">
        <v>0.35358112224386001</v>
      </c>
      <c r="L8042" s="9">
        <v>0.35358112224386001</v>
      </c>
      <c r="N8042" s="32">
        <f>IF('System Design'!$F$8=1,'Hourly Demand and Generation'!G8042*'System Design'!$F$21,IF('System Design'!$F$8=2,'Hourly Demand and Generation'!H8042*'System Design'!$F$21,IF('System Design'!$F$8=3,'Hourly Demand and Generation'!I8042*'System Design'!$F$21)))</f>
        <v>0</v>
      </c>
      <c r="O8042" s="32">
        <f>IF('System Design'!$F$8=1,'Hourly Demand and Generation'!J8042*'System Design'!$F$22,IF('System Design'!$F$8=2,'Hourly Demand and Generation'!K8042*'System Design'!$F$22,IF('System Design'!$F$8=3,'Hourly Demand and Generation'!L8042*'System Design'!$F$22)))</f>
        <v>883.95280560965</v>
      </c>
      <c r="Q8042" s="32">
        <f t="shared" si="1792"/>
        <v>0</v>
      </c>
      <c r="R8042" s="32">
        <f t="shared" si="1795"/>
        <v>5400</v>
      </c>
      <c r="S8042" s="32">
        <f t="shared" si="1796"/>
        <v>0</v>
      </c>
      <c r="T8042" s="32">
        <f t="shared" si="1797"/>
        <v>21600</v>
      </c>
      <c r="U8042" s="32">
        <f t="shared" si="1798"/>
        <v>0</v>
      </c>
      <c r="V8042" s="32">
        <f t="shared" si="1793"/>
        <v>348.45280560965</v>
      </c>
      <c r="W8042" s="32">
        <f t="shared" si="1799"/>
        <v>348.45280560965</v>
      </c>
      <c r="X8042" s="32">
        <f t="shared" si="1800"/>
        <v>348.45280560965</v>
      </c>
    </row>
    <row r="8043" spans="1:24" x14ac:dyDescent="0.25">
      <c r="A8043" s="2"/>
      <c r="B8043" s="2" t="s">
        <v>13</v>
      </c>
      <c r="C8043" s="2">
        <f t="shared" si="1801"/>
        <v>335</v>
      </c>
      <c r="D8043" s="2">
        <f t="shared" si="1802"/>
        <v>23</v>
      </c>
      <c r="E8043" s="2">
        <f t="shared" si="1794"/>
        <v>8039</v>
      </c>
      <c r="F8043" s="11">
        <v>504</v>
      </c>
      <c r="G8043" s="9">
        <v>0</v>
      </c>
      <c r="H8043" s="9">
        <v>0</v>
      </c>
      <c r="I8043" s="9">
        <v>0</v>
      </c>
      <c r="J8043" s="9">
        <v>0.29775252399482999</v>
      </c>
      <c r="K8043" s="9">
        <v>0.29775252399482999</v>
      </c>
      <c r="L8043" s="9">
        <v>0.29775252399482999</v>
      </c>
      <c r="N8043" s="32">
        <f>IF('System Design'!$F$8=1,'Hourly Demand and Generation'!G8043*'System Design'!$F$21,IF('System Design'!$F$8=2,'Hourly Demand and Generation'!H8043*'System Design'!$F$21,IF('System Design'!$F$8=3,'Hourly Demand and Generation'!I8043*'System Design'!$F$21)))</f>
        <v>0</v>
      </c>
      <c r="O8043" s="32">
        <f>IF('System Design'!$F$8=1,'Hourly Demand and Generation'!J8043*'System Design'!$F$22,IF('System Design'!$F$8=2,'Hourly Demand and Generation'!K8043*'System Design'!$F$22,IF('System Design'!$F$8=3,'Hourly Demand and Generation'!L8043*'System Design'!$F$22)))</f>
        <v>744.38130998707493</v>
      </c>
      <c r="Q8043" s="32">
        <f t="shared" si="1792"/>
        <v>0</v>
      </c>
      <c r="R8043" s="32">
        <f t="shared" si="1795"/>
        <v>5400</v>
      </c>
      <c r="S8043" s="32">
        <f t="shared" si="1796"/>
        <v>0</v>
      </c>
      <c r="T8043" s="32">
        <f t="shared" si="1797"/>
        <v>21600</v>
      </c>
      <c r="U8043" s="32">
        <f t="shared" si="1798"/>
        <v>0</v>
      </c>
      <c r="V8043" s="32">
        <f t="shared" si="1793"/>
        <v>240.38130998707493</v>
      </c>
      <c r="W8043" s="32">
        <f t="shared" si="1799"/>
        <v>240.38130998707493</v>
      </c>
      <c r="X8043" s="32">
        <f t="shared" si="1800"/>
        <v>240.38130998707493</v>
      </c>
    </row>
    <row r="8044" spans="1:24" x14ac:dyDescent="0.25">
      <c r="A8044" s="2"/>
      <c r="B8044" s="2" t="s">
        <v>13</v>
      </c>
      <c r="C8044" s="2">
        <f t="shared" si="1801"/>
        <v>335</v>
      </c>
      <c r="D8044" s="2">
        <f t="shared" si="1802"/>
        <v>24</v>
      </c>
      <c r="E8044" s="2">
        <f t="shared" si="1794"/>
        <v>8040</v>
      </c>
      <c r="F8044" s="11">
        <v>441</v>
      </c>
      <c r="G8044" s="9">
        <v>0</v>
      </c>
      <c r="H8044" s="9">
        <v>0</v>
      </c>
      <c r="I8044" s="9">
        <v>0</v>
      </c>
      <c r="J8044" s="9">
        <v>0.29775252399482999</v>
      </c>
      <c r="K8044" s="9">
        <v>0.29775252399482999</v>
      </c>
      <c r="L8044" s="9">
        <v>0.29775252399482999</v>
      </c>
      <c r="N8044" s="32">
        <f>IF('System Design'!$F$8=1,'Hourly Demand and Generation'!G8044*'System Design'!$F$21,IF('System Design'!$F$8=2,'Hourly Demand and Generation'!H8044*'System Design'!$F$21,IF('System Design'!$F$8=3,'Hourly Demand and Generation'!I8044*'System Design'!$F$21)))</f>
        <v>0</v>
      </c>
      <c r="O8044" s="32">
        <f>IF('System Design'!$F$8=1,'Hourly Demand and Generation'!J8044*'System Design'!$F$22,IF('System Design'!$F$8=2,'Hourly Demand and Generation'!K8044*'System Design'!$F$22,IF('System Design'!$F$8=3,'Hourly Demand and Generation'!L8044*'System Design'!$F$22)))</f>
        <v>744.38130998707493</v>
      </c>
      <c r="Q8044" s="32">
        <f t="shared" si="1792"/>
        <v>0</v>
      </c>
      <c r="R8044" s="32">
        <f t="shared" si="1795"/>
        <v>5400</v>
      </c>
      <c r="S8044" s="32">
        <f t="shared" si="1796"/>
        <v>0</v>
      </c>
      <c r="T8044" s="32">
        <f t="shared" si="1797"/>
        <v>21600</v>
      </c>
      <c r="U8044" s="32">
        <f t="shared" si="1798"/>
        <v>0</v>
      </c>
      <c r="V8044" s="32">
        <f t="shared" si="1793"/>
        <v>303.38130998707493</v>
      </c>
      <c r="W8044" s="32">
        <f t="shared" si="1799"/>
        <v>303.38130998707493</v>
      </c>
      <c r="X8044" s="32">
        <f t="shared" si="1800"/>
        <v>303.38130998707493</v>
      </c>
    </row>
    <row r="8045" spans="1:24" x14ac:dyDescent="0.25">
      <c r="A8045" s="2"/>
      <c r="B8045" s="2" t="s">
        <v>13</v>
      </c>
      <c r="C8045" s="2">
        <f>C8044+1</f>
        <v>336</v>
      </c>
      <c r="D8045" s="2">
        <v>1</v>
      </c>
      <c r="E8045" s="2">
        <f t="shared" si="1794"/>
        <v>8041</v>
      </c>
      <c r="F8045" s="11">
        <v>378</v>
      </c>
      <c r="G8045" s="9">
        <v>0</v>
      </c>
      <c r="H8045" s="9">
        <v>0</v>
      </c>
      <c r="I8045" s="9">
        <v>0</v>
      </c>
      <c r="J8045" s="9">
        <v>0.21487127171651099</v>
      </c>
      <c r="K8045" s="9">
        <v>0.5</v>
      </c>
      <c r="L8045" s="9">
        <v>0.5</v>
      </c>
      <c r="N8045" s="32">
        <f>IF('System Design'!$F$8=1,'Hourly Demand and Generation'!G8045*'System Design'!$F$21,IF('System Design'!$F$8=2,'Hourly Demand and Generation'!H8045*'System Design'!$F$21,IF('System Design'!$F$8=3,'Hourly Demand and Generation'!I8045*'System Design'!$F$21)))</f>
        <v>0</v>
      </c>
      <c r="O8045" s="32">
        <f>IF('System Design'!$F$8=1,'Hourly Demand and Generation'!J8045*'System Design'!$F$22,IF('System Design'!$F$8=2,'Hourly Demand and Generation'!K8045*'System Design'!$F$22,IF('System Design'!$F$8=3,'Hourly Demand and Generation'!L8045*'System Design'!$F$22)))</f>
        <v>1250</v>
      </c>
      <c r="Q8045" s="32">
        <f t="shared" si="1792"/>
        <v>0</v>
      </c>
      <c r="R8045" s="32">
        <f t="shared" si="1795"/>
        <v>5400</v>
      </c>
      <c r="S8045" s="32">
        <f t="shared" si="1796"/>
        <v>0</v>
      </c>
      <c r="T8045" s="32">
        <f t="shared" si="1797"/>
        <v>21600</v>
      </c>
      <c r="U8045" s="32">
        <f t="shared" si="1798"/>
        <v>0</v>
      </c>
      <c r="V8045" s="32">
        <f t="shared" si="1793"/>
        <v>872</v>
      </c>
      <c r="W8045" s="32">
        <f t="shared" si="1799"/>
        <v>872</v>
      </c>
      <c r="X8045" s="32">
        <f t="shared" si="1800"/>
        <v>872</v>
      </c>
    </row>
    <row r="8046" spans="1:24" x14ac:dyDescent="0.25">
      <c r="A8046" s="2"/>
      <c r="B8046" s="2" t="s">
        <v>13</v>
      </c>
      <c r="C8046" s="2">
        <f>C8045</f>
        <v>336</v>
      </c>
      <c r="D8046" s="2">
        <f>D8045+1</f>
        <v>2</v>
      </c>
      <c r="E8046" s="2">
        <f t="shared" si="1794"/>
        <v>8042</v>
      </c>
      <c r="F8046" s="11">
        <v>346.5</v>
      </c>
      <c r="G8046" s="9">
        <v>0</v>
      </c>
      <c r="H8046" s="9">
        <v>0</v>
      </c>
      <c r="I8046" s="9">
        <v>0</v>
      </c>
      <c r="J8046" s="9">
        <v>0.19338414454486</v>
      </c>
      <c r="K8046" s="9">
        <v>0.45</v>
      </c>
      <c r="L8046" s="9">
        <v>0.45</v>
      </c>
      <c r="N8046" s="32">
        <f>IF('System Design'!$F$8=1,'Hourly Demand and Generation'!G8046*'System Design'!$F$21,IF('System Design'!$F$8=2,'Hourly Demand and Generation'!H8046*'System Design'!$F$21,IF('System Design'!$F$8=3,'Hourly Demand and Generation'!I8046*'System Design'!$F$21)))</f>
        <v>0</v>
      </c>
      <c r="O8046" s="32">
        <f>IF('System Design'!$F$8=1,'Hourly Demand and Generation'!J8046*'System Design'!$F$22,IF('System Design'!$F$8=2,'Hourly Demand and Generation'!K8046*'System Design'!$F$22,IF('System Design'!$F$8=3,'Hourly Demand and Generation'!L8046*'System Design'!$F$22)))</f>
        <v>1125</v>
      </c>
      <c r="Q8046" s="32">
        <f t="shared" si="1792"/>
        <v>0</v>
      </c>
      <c r="R8046" s="32">
        <f t="shared" si="1795"/>
        <v>5400</v>
      </c>
      <c r="S8046" s="32">
        <f t="shared" si="1796"/>
        <v>0</v>
      </c>
      <c r="T8046" s="32">
        <f t="shared" si="1797"/>
        <v>21600</v>
      </c>
      <c r="U8046" s="32">
        <f t="shared" si="1798"/>
        <v>0</v>
      </c>
      <c r="V8046" s="32">
        <f t="shared" si="1793"/>
        <v>778.5</v>
      </c>
      <c r="W8046" s="32">
        <f t="shared" si="1799"/>
        <v>778.5</v>
      </c>
      <c r="X8046" s="32">
        <f t="shared" si="1800"/>
        <v>778.5</v>
      </c>
    </row>
    <row r="8047" spans="1:24" x14ac:dyDescent="0.25">
      <c r="A8047" s="2"/>
      <c r="B8047" s="2" t="s">
        <v>13</v>
      </c>
      <c r="C8047" s="2">
        <f t="shared" ref="C8047:C8068" si="1803">C8046</f>
        <v>336</v>
      </c>
      <c r="D8047" s="2">
        <f t="shared" ref="D8047:D8068" si="1804">D8046+1</f>
        <v>3</v>
      </c>
      <c r="E8047" s="2">
        <f t="shared" si="1794"/>
        <v>8043</v>
      </c>
      <c r="F8047" s="11">
        <v>315</v>
      </c>
      <c r="G8047" s="9">
        <v>0</v>
      </c>
      <c r="H8047" s="9">
        <v>0</v>
      </c>
      <c r="I8047" s="9">
        <v>0</v>
      </c>
      <c r="J8047" s="9">
        <v>0.19338414454486</v>
      </c>
      <c r="K8047" s="9">
        <v>0.45</v>
      </c>
      <c r="L8047" s="9">
        <v>0.45</v>
      </c>
      <c r="N8047" s="32">
        <f>IF('System Design'!$F$8=1,'Hourly Demand and Generation'!G8047*'System Design'!$F$21,IF('System Design'!$F$8=2,'Hourly Demand and Generation'!H8047*'System Design'!$F$21,IF('System Design'!$F$8=3,'Hourly Demand and Generation'!I8047*'System Design'!$F$21)))</f>
        <v>0</v>
      </c>
      <c r="O8047" s="32">
        <f>IF('System Design'!$F$8=1,'Hourly Demand and Generation'!J8047*'System Design'!$F$22,IF('System Design'!$F$8=2,'Hourly Demand and Generation'!K8047*'System Design'!$F$22,IF('System Design'!$F$8=3,'Hourly Demand and Generation'!L8047*'System Design'!$F$22)))</f>
        <v>1125</v>
      </c>
      <c r="Q8047" s="32">
        <f t="shared" si="1792"/>
        <v>0</v>
      </c>
      <c r="R8047" s="32">
        <f t="shared" si="1795"/>
        <v>5400</v>
      </c>
      <c r="S8047" s="32">
        <f t="shared" si="1796"/>
        <v>0</v>
      </c>
      <c r="T8047" s="32">
        <f t="shared" si="1797"/>
        <v>21600</v>
      </c>
      <c r="U8047" s="32">
        <f t="shared" si="1798"/>
        <v>0</v>
      </c>
      <c r="V8047" s="32">
        <f t="shared" si="1793"/>
        <v>810</v>
      </c>
      <c r="W8047" s="32">
        <f t="shared" si="1799"/>
        <v>810</v>
      </c>
      <c r="X8047" s="32">
        <f t="shared" si="1800"/>
        <v>810</v>
      </c>
    </row>
    <row r="8048" spans="1:24" x14ac:dyDescent="0.25">
      <c r="A8048" s="2"/>
      <c r="B8048" s="2" t="s">
        <v>13</v>
      </c>
      <c r="C8048" s="2">
        <f t="shared" si="1803"/>
        <v>336</v>
      </c>
      <c r="D8048" s="2">
        <f t="shared" si="1804"/>
        <v>4</v>
      </c>
      <c r="E8048" s="2">
        <f t="shared" si="1794"/>
        <v>8044</v>
      </c>
      <c r="F8048" s="11">
        <v>378</v>
      </c>
      <c r="G8048" s="9">
        <v>0</v>
      </c>
      <c r="H8048" s="9">
        <v>0</v>
      </c>
      <c r="I8048" s="9">
        <v>0</v>
      </c>
      <c r="J8048" s="9">
        <v>0.21487127171651099</v>
      </c>
      <c r="K8048" s="9">
        <v>0.5</v>
      </c>
      <c r="L8048" s="9">
        <v>0.5</v>
      </c>
      <c r="N8048" s="32">
        <f>IF('System Design'!$F$8=1,'Hourly Demand and Generation'!G8048*'System Design'!$F$21,IF('System Design'!$F$8=2,'Hourly Demand and Generation'!H8048*'System Design'!$F$21,IF('System Design'!$F$8=3,'Hourly Demand and Generation'!I8048*'System Design'!$F$21)))</f>
        <v>0</v>
      </c>
      <c r="O8048" s="32">
        <f>IF('System Design'!$F$8=1,'Hourly Demand and Generation'!J8048*'System Design'!$F$22,IF('System Design'!$F$8=2,'Hourly Demand and Generation'!K8048*'System Design'!$F$22,IF('System Design'!$F$8=3,'Hourly Demand and Generation'!L8048*'System Design'!$F$22)))</f>
        <v>1250</v>
      </c>
      <c r="Q8048" s="32">
        <f t="shared" si="1792"/>
        <v>0</v>
      </c>
      <c r="R8048" s="32">
        <f t="shared" si="1795"/>
        <v>5400</v>
      </c>
      <c r="S8048" s="32">
        <f t="shared" si="1796"/>
        <v>0</v>
      </c>
      <c r="T8048" s="32">
        <f t="shared" si="1797"/>
        <v>21600</v>
      </c>
      <c r="U8048" s="32">
        <f t="shared" si="1798"/>
        <v>0</v>
      </c>
      <c r="V8048" s="32">
        <f t="shared" si="1793"/>
        <v>872</v>
      </c>
      <c r="W8048" s="32">
        <f t="shared" si="1799"/>
        <v>872</v>
      </c>
      <c r="X8048" s="32">
        <f t="shared" si="1800"/>
        <v>872</v>
      </c>
    </row>
    <row r="8049" spans="1:24" x14ac:dyDescent="0.25">
      <c r="A8049" s="2"/>
      <c r="B8049" s="2" t="s">
        <v>13</v>
      </c>
      <c r="C8049" s="2">
        <f t="shared" si="1803"/>
        <v>336</v>
      </c>
      <c r="D8049" s="2">
        <f t="shared" si="1804"/>
        <v>5</v>
      </c>
      <c r="E8049" s="2">
        <f t="shared" si="1794"/>
        <v>8045</v>
      </c>
      <c r="F8049" s="11">
        <v>409.5</v>
      </c>
      <c r="G8049" s="9">
        <v>0</v>
      </c>
      <c r="H8049" s="9">
        <v>1.44E-2</v>
      </c>
      <c r="I8049" s="9">
        <v>2.8799999999999999E-2</v>
      </c>
      <c r="J8049" s="9">
        <v>0.171897017373209</v>
      </c>
      <c r="K8049" s="9">
        <v>0.4</v>
      </c>
      <c r="L8049" s="9">
        <v>0.4</v>
      </c>
      <c r="N8049" s="32">
        <f>IF('System Design'!$F$8=1,'Hourly Demand and Generation'!G8049*'System Design'!$F$21,IF('System Design'!$F$8=2,'Hourly Demand and Generation'!H8049*'System Design'!$F$21,IF('System Design'!$F$8=3,'Hourly Demand and Generation'!I8049*'System Design'!$F$21)))</f>
        <v>14.4</v>
      </c>
      <c r="O8049" s="32">
        <f>IF('System Design'!$F$8=1,'Hourly Demand and Generation'!J8049*'System Design'!$F$22,IF('System Design'!$F$8=2,'Hourly Demand and Generation'!K8049*'System Design'!$F$22,IF('System Design'!$F$8=3,'Hourly Demand and Generation'!L8049*'System Design'!$F$22)))</f>
        <v>1000</v>
      </c>
      <c r="Q8049" s="32">
        <f t="shared" si="1792"/>
        <v>0</v>
      </c>
      <c r="R8049" s="32">
        <f t="shared" si="1795"/>
        <v>5400</v>
      </c>
      <c r="S8049" s="32">
        <f t="shared" si="1796"/>
        <v>0</v>
      </c>
      <c r="T8049" s="32">
        <f t="shared" si="1797"/>
        <v>21600</v>
      </c>
      <c r="U8049" s="32">
        <f t="shared" si="1798"/>
        <v>0</v>
      </c>
      <c r="V8049" s="32">
        <f t="shared" si="1793"/>
        <v>604.9</v>
      </c>
      <c r="W8049" s="32">
        <f t="shared" si="1799"/>
        <v>604.9</v>
      </c>
      <c r="X8049" s="32">
        <f t="shared" si="1800"/>
        <v>604.9</v>
      </c>
    </row>
    <row r="8050" spans="1:24" x14ac:dyDescent="0.25">
      <c r="A8050" s="2"/>
      <c r="B8050" s="2" t="s">
        <v>13</v>
      </c>
      <c r="C8050" s="2">
        <f t="shared" si="1803"/>
        <v>336</v>
      </c>
      <c r="D8050" s="2">
        <f t="shared" si="1804"/>
        <v>6</v>
      </c>
      <c r="E8050" s="2">
        <f t="shared" si="1794"/>
        <v>8046</v>
      </c>
      <c r="F8050" s="11">
        <v>441</v>
      </c>
      <c r="G8050" s="9">
        <v>2.8799999999999999E-2</v>
      </c>
      <c r="H8050" s="9">
        <v>4.4999999999999998E-2</v>
      </c>
      <c r="I8050" s="9">
        <v>6.1199999999999997E-2</v>
      </c>
      <c r="J8050" s="9">
        <v>0.171897017373209</v>
      </c>
      <c r="K8050" s="9">
        <v>0.4</v>
      </c>
      <c r="L8050" s="9">
        <v>0.4</v>
      </c>
      <c r="N8050" s="32">
        <f>IF('System Design'!$F$8=1,'Hourly Demand and Generation'!G8050*'System Design'!$F$21,IF('System Design'!$F$8=2,'Hourly Demand and Generation'!H8050*'System Design'!$F$21,IF('System Design'!$F$8=3,'Hourly Demand and Generation'!I8050*'System Design'!$F$21)))</f>
        <v>30.599999999999998</v>
      </c>
      <c r="O8050" s="32">
        <f>IF('System Design'!$F$8=1,'Hourly Demand and Generation'!J8050*'System Design'!$F$22,IF('System Design'!$F$8=2,'Hourly Demand and Generation'!K8050*'System Design'!$F$22,IF('System Design'!$F$8=3,'Hourly Demand and Generation'!L8050*'System Design'!$F$22)))</f>
        <v>1000</v>
      </c>
      <c r="Q8050" s="32">
        <f t="shared" si="1792"/>
        <v>0</v>
      </c>
      <c r="R8050" s="32">
        <f t="shared" si="1795"/>
        <v>5400</v>
      </c>
      <c r="S8050" s="32">
        <f t="shared" si="1796"/>
        <v>0</v>
      </c>
      <c r="T8050" s="32">
        <f t="shared" si="1797"/>
        <v>21600</v>
      </c>
      <c r="U8050" s="32">
        <f t="shared" si="1798"/>
        <v>0</v>
      </c>
      <c r="V8050" s="32">
        <f t="shared" si="1793"/>
        <v>589.59999999999991</v>
      </c>
      <c r="W8050" s="32">
        <f t="shared" si="1799"/>
        <v>589.59999999999991</v>
      </c>
      <c r="X8050" s="32">
        <f t="shared" si="1800"/>
        <v>589.59999999999991</v>
      </c>
    </row>
    <row r="8051" spans="1:24" x14ac:dyDescent="0.25">
      <c r="A8051" s="2"/>
      <c r="B8051" s="2" t="s">
        <v>13</v>
      </c>
      <c r="C8051" s="2">
        <f t="shared" si="1803"/>
        <v>336</v>
      </c>
      <c r="D8051" s="2">
        <f t="shared" si="1804"/>
        <v>7</v>
      </c>
      <c r="E8051" s="2">
        <f t="shared" si="1794"/>
        <v>8047</v>
      </c>
      <c r="F8051" s="11">
        <v>472.5</v>
      </c>
      <c r="G8051" s="9">
        <v>6.1199999999999997E-2</v>
      </c>
      <c r="H8051" s="9">
        <v>7.5600000000000001E-2</v>
      </c>
      <c r="I8051" s="9">
        <v>0.09</v>
      </c>
      <c r="J8051" s="9">
        <v>0.19338414454486</v>
      </c>
      <c r="K8051" s="9">
        <v>0.45</v>
      </c>
      <c r="L8051" s="9">
        <v>0.45</v>
      </c>
      <c r="N8051" s="32">
        <f>IF('System Design'!$F$8=1,'Hourly Demand and Generation'!G8051*'System Design'!$F$21,IF('System Design'!$F$8=2,'Hourly Demand and Generation'!H8051*'System Design'!$F$21,IF('System Design'!$F$8=3,'Hourly Demand and Generation'!I8051*'System Design'!$F$21)))</f>
        <v>45</v>
      </c>
      <c r="O8051" s="32">
        <f>IF('System Design'!$F$8=1,'Hourly Demand and Generation'!J8051*'System Design'!$F$22,IF('System Design'!$F$8=2,'Hourly Demand and Generation'!K8051*'System Design'!$F$22,IF('System Design'!$F$8=3,'Hourly Demand and Generation'!L8051*'System Design'!$F$22)))</f>
        <v>1125</v>
      </c>
      <c r="Q8051" s="32">
        <f t="shared" si="1792"/>
        <v>0</v>
      </c>
      <c r="R8051" s="32">
        <f t="shared" si="1795"/>
        <v>5400</v>
      </c>
      <c r="S8051" s="32">
        <f t="shared" si="1796"/>
        <v>0</v>
      </c>
      <c r="T8051" s="32">
        <f t="shared" si="1797"/>
        <v>21600</v>
      </c>
      <c r="U8051" s="32">
        <f t="shared" si="1798"/>
        <v>0</v>
      </c>
      <c r="V8051" s="32">
        <f t="shared" si="1793"/>
        <v>697.5</v>
      </c>
      <c r="W8051" s="32">
        <f t="shared" si="1799"/>
        <v>697.5</v>
      </c>
      <c r="X8051" s="32">
        <f t="shared" si="1800"/>
        <v>697.5</v>
      </c>
    </row>
    <row r="8052" spans="1:24" x14ac:dyDescent="0.25">
      <c r="A8052" s="2"/>
      <c r="B8052" s="2" t="s">
        <v>13</v>
      </c>
      <c r="C8052" s="2">
        <f t="shared" si="1803"/>
        <v>336</v>
      </c>
      <c r="D8052" s="2">
        <f t="shared" si="1804"/>
        <v>8</v>
      </c>
      <c r="E8052" s="2">
        <f t="shared" si="1794"/>
        <v>8048</v>
      </c>
      <c r="F8052" s="11">
        <v>504</v>
      </c>
      <c r="G8052" s="9">
        <v>0.1188</v>
      </c>
      <c r="H8052" s="9">
        <v>0.13500000000000001</v>
      </c>
      <c r="I8052" s="9">
        <v>0.1512</v>
      </c>
      <c r="J8052" s="9">
        <v>0.19338414454486</v>
      </c>
      <c r="K8052" s="9">
        <v>0.45</v>
      </c>
      <c r="L8052" s="9">
        <v>0.45</v>
      </c>
      <c r="N8052" s="32">
        <f>IF('System Design'!$F$8=1,'Hourly Demand and Generation'!G8052*'System Design'!$F$21,IF('System Design'!$F$8=2,'Hourly Demand and Generation'!H8052*'System Design'!$F$21,IF('System Design'!$F$8=3,'Hourly Demand and Generation'!I8052*'System Design'!$F$21)))</f>
        <v>75.599999999999994</v>
      </c>
      <c r="O8052" s="32">
        <f>IF('System Design'!$F$8=1,'Hourly Demand and Generation'!J8052*'System Design'!$F$22,IF('System Design'!$F$8=2,'Hourly Demand and Generation'!K8052*'System Design'!$F$22,IF('System Design'!$F$8=3,'Hourly Demand and Generation'!L8052*'System Design'!$F$22)))</f>
        <v>1125</v>
      </c>
      <c r="Q8052" s="32">
        <f t="shared" si="1792"/>
        <v>0</v>
      </c>
      <c r="R8052" s="32">
        <f t="shared" si="1795"/>
        <v>5400</v>
      </c>
      <c r="S8052" s="32">
        <f t="shared" si="1796"/>
        <v>0</v>
      </c>
      <c r="T8052" s="32">
        <f t="shared" si="1797"/>
        <v>21600</v>
      </c>
      <c r="U8052" s="32">
        <f t="shared" si="1798"/>
        <v>0</v>
      </c>
      <c r="V8052" s="32">
        <f t="shared" si="1793"/>
        <v>696.59999999999991</v>
      </c>
      <c r="W8052" s="32">
        <f t="shared" si="1799"/>
        <v>696.59999999999991</v>
      </c>
      <c r="X8052" s="32">
        <f t="shared" si="1800"/>
        <v>696.59999999999991</v>
      </c>
    </row>
    <row r="8053" spans="1:24" x14ac:dyDescent="0.25">
      <c r="A8053" s="2"/>
      <c r="B8053" s="2" t="s">
        <v>13</v>
      </c>
      <c r="C8053" s="2">
        <f t="shared" si="1803"/>
        <v>336</v>
      </c>
      <c r="D8053" s="2">
        <f t="shared" si="1804"/>
        <v>9</v>
      </c>
      <c r="E8053" s="2">
        <f t="shared" si="1794"/>
        <v>8049</v>
      </c>
      <c r="F8053" s="11">
        <v>504</v>
      </c>
      <c r="G8053" s="9">
        <v>0.18</v>
      </c>
      <c r="H8053" s="9">
        <v>0.19439999999999999</v>
      </c>
      <c r="I8053" s="9">
        <v>0.20880000000000001</v>
      </c>
      <c r="J8053" s="9">
        <v>0.171897017373209</v>
      </c>
      <c r="K8053" s="9">
        <v>0.4</v>
      </c>
      <c r="L8053" s="9">
        <v>0.4</v>
      </c>
      <c r="N8053" s="32">
        <f>IF('System Design'!$F$8=1,'Hourly Demand and Generation'!G8053*'System Design'!$F$21,IF('System Design'!$F$8=2,'Hourly Demand and Generation'!H8053*'System Design'!$F$21,IF('System Design'!$F$8=3,'Hourly Demand and Generation'!I8053*'System Design'!$F$21)))</f>
        <v>104.4</v>
      </c>
      <c r="O8053" s="32">
        <f>IF('System Design'!$F$8=1,'Hourly Demand and Generation'!J8053*'System Design'!$F$22,IF('System Design'!$F$8=2,'Hourly Demand and Generation'!K8053*'System Design'!$F$22,IF('System Design'!$F$8=3,'Hourly Demand and Generation'!L8053*'System Design'!$F$22)))</f>
        <v>1000</v>
      </c>
      <c r="Q8053" s="32">
        <f t="shared" si="1792"/>
        <v>0</v>
      </c>
      <c r="R8053" s="32">
        <f t="shared" si="1795"/>
        <v>5400</v>
      </c>
      <c r="S8053" s="32">
        <f t="shared" si="1796"/>
        <v>0</v>
      </c>
      <c r="T8053" s="32">
        <f t="shared" si="1797"/>
        <v>21600</v>
      </c>
      <c r="U8053" s="32">
        <f t="shared" si="1798"/>
        <v>0</v>
      </c>
      <c r="V8053" s="32">
        <f t="shared" si="1793"/>
        <v>600.40000000000009</v>
      </c>
      <c r="W8053" s="32">
        <f t="shared" si="1799"/>
        <v>600.40000000000009</v>
      </c>
      <c r="X8053" s="32">
        <f t="shared" si="1800"/>
        <v>600.40000000000009</v>
      </c>
    </row>
    <row r="8054" spans="1:24" x14ac:dyDescent="0.25">
      <c r="A8054" s="2"/>
      <c r="B8054" s="2" t="s">
        <v>13</v>
      </c>
      <c r="C8054" s="2">
        <f t="shared" si="1803"/>
        <v>336</v>
      </c>
      <c r="D8054" s="2">
        <f t="shared" si="1804"/>
        <v>10</v>
      </c>
      <c r="E8054" s="2">
        <f t="shared" si="1794"/>
        <v>8050</v>
      </c>
      <c r="F8054" s="11">
        <v>491.4</v>
      </c>
      <c r="G8054" s="9">
        <v>0.2412</v>
      </c>
      <c r="H8054" s="9">
        <v>0.25559999999999999</v>
      </c>
      <c r="I8054" s="9">
        <v>0.27</v>
      </c>
      <c r="J8054" s="9">
        <v>0.19338414454486</v>
      </c>
      <c r="K8054" s="9">
        <v>0.45</v>
      </c>
      <c r="L8054" s="9">
        <v>0.45</v>
      </c>
      <c r="N8054" s="32">
        <f>IF('System Design'!$F$8=1,'Hourly Demand and Generation'!G8054*'System Design'!$F$21,IF('System Design'!$F$8=2,'Hourly Demand and Generation'!H8054*'System Design'!$F$21,IF('System Design'!$F$8=3,'Hourly Demand and Generation'!I8054*'System Design'!$F$21)))</f>
        <v>135</v>
      </c>
      <c r="O8054" s="32">
        <f>IF('System Design'!$F$8=1,'Hourly Demand and Generation'!J8054*'System Design'!$F$22,IF('System Design'!$F$8=2,'Hourly Demand and Generation'!K8054*'System Design'!$F$22,IF('System Design'!$F$8=3,'Hourly Demand and Generation'!L8054*'System Design'!$F$22)))</f>
        <v>1125</v>
      </c>
      <c r="Q8054" s="32">
        <f t="shared" si="1792"/>
        <v>0</v>
      </c>
      <c r="R8054" s="32">
        <f t="shared" si="1795"/>
        <v>5400</v>
      </c>
      <c r="S8054" s="32">
        <f t="shared" si="1796"/>
        <v>0</v>
      </c>
      <c r="T8054" s="32">
        <f t="shared" si="1797"/>
        <v>21600</v>
      </c>
      <c r="U8054" s="32">
        <f t="shared" si="1798"/>
        <v>0</v>
      </c>
      <c r="V8054" s="32">
        <f t="shared" si="1793"/>
        <v>768.6</v>
      </c>
      <c r="W8054" s="32">
        <f t="shared" si="1799"/>
        <v>768.6</v>
      </c>
      <c r="X8054" s="32">
        <f t="shared" si="1800"/>
        <v>768.6</v>
      </c>
    </row>
    <row r="8055" spans="1:24" x14ac:dyDescent="0.25">
      <c r="A8055" s="2"/>
      <c r="B8055" s="2" t="s">
        <v>13</v>
      </c>
      <c r="C8055" s="2">
        <f t="shared" si="1803"/>
        <v>336</v>
      </c>
      <c r="D8055" s="2">
        <f t="shared" si="1804"/>
        <v>11</v>
      </c>
      <c r="E8055" s="2">
        <f t="shared" si="1794"/>
        <v>8051</v>
      </c>
      <c r="F8055" s="11">
        <v>485.1</v>
      </c>
      <c r="G8055" s="9">
        <v>0.29880000000000001</v>
      </c>
      <c r="H8055" s="9">
        <v>0.315</v>
      </c>
      <c r="I8055" s="9">
        <v>0.33119999999999999</v>
      </c>
      <c r="J8055" s="9">
        <v>0.171897017373209</v>
      </c>
      <c r="K8055" s="9">
        <v>0.4</v>
      </c>
      <c r="L8055" s="9">
        <v>0.4</v>
      </c>
      <c r="N8055" s="32">
        <f>IF('System Design'!$F$8=1,'Hourly Demand and Generation'!G8055*'System Design'!$F$21,IF('System Design'!$F$8=2,'Hourly Demand and Generation'!H8055*'System Design'!$F$21,IF('System Design'!$F$8=3,'Hourly Demand and Generation'!I8055*'System Design'!$F$21)))</f>
        <v>165.6</v>
      </c>
      <c r="O8055" s="32">
        <f>IF('System Design'!$F$8=1,'Hourly Demand and Generation'!J8055*'System Design'!$F$22,IF('System Design'!$F$8=2,'Hourly Demand and Generation'!K8055*'System Design'!$F$22,IF('System Design'!$F$8=3,'Hourly Demand and Generation'!L8055*'System Design'!$F$22)))</f>
        <v>1000</v>
      </c>
      <c r="Q8055" s="32">
        <f t="shared" si="1792"/>
        <v>0</v>
      </c>
      <c r="R8055" s="32">
        <f t="shared" si="1795"/>
        <v>5400</v>
      </c>
      <c r="S8055" s="32">
        <f t="shared" si="1796"/>
        <v>0</v>
      </c>
      <c r="T8055" s="32">
        <f t="shared" si="1797"/>
        <v>21600</v>
      </c>
      <c r="U8055" s="32">
        <f t="shared" si="1798"/>
        <v>0</v>
      </c>
      <c r="V8055" s="32">
        <f t="shared" si="1793"/>
        <v>680.49999999999989</v>
      </c>
      <c r="W8055" s="32">
        <f t="shared" si="1799"/>
        <v>680.49999999999989</v>
      </c>
      <c r="X8055" s="32">
        <f t="shared" si="1800"/>
        <v>680.49999999999989</v>
      </c>
    </row>
    <row r="8056" spans="1:24" x14ac:dyDescent="0.25">
      <c r="A8056" s="2"/>
      <c r="B8056" s="2" t="s">
        <v>13</v>
      </c>
      <c r="C8056" s="2">
        <f t="shared" si="1803"/>
        <v>336</v>
      </c>
      <c r="D8056" s="2">
        <f t="shared" si="1804"/>
        <v>12</v>
      </c>
      <c r="E8056" s="2">
        <f t="shared" si="1794"/>
        <v>8052</v>
      </c>
      <c r="F8056" s="11">
        <v>485.1</v>
      </c>
      <c r="G8056" s="9">
        <v>0.36</v>
      </c>
      <c r="H8056" s="9">
        <v>0.36</v>
      </c>
      <c r="I8056" s="9">
        <v>0.36</v>
      </c>
      <c r="J8056" s="9">
        <v>0.16115345378738299</v>
      </c>
      <c r="K8056" s="9">
        <v>0.375</v>
      </c>
      <c r="L8056" s="9">
        <v>0.375</v>
      </c>
      <c r="N8056" s="32">
        <f>IF('System Design'!$F$8=1,'Hourly Demand and Generation'!G8056*'System Design'!$F$21,IF('System Design'!$F$8=2,'Hourly Demand and Generation'!H8056*'System Design'!$F$21,IF('System Design'!$F$8=3,'Hourly Demand and Generation'!I8056*'System Design'!$F$21)))</f>
        <v>180</v>
      </c>
      <c r="O8056" s="32">
        <f>IF('System Design'!$F$8=1,'Hourly Demand and Generation'!J8056*'System Design'!$F$22,IF('System Design'!$F$8=2,'Hourly Demand and Generation'!K8056*'System Design'!$F$22,IF('System Design'!$F$8=3,'Hourly Demand and Generation'!L8056*'System Design'!$F$22)))</f>
        <v>937.5</v>
      </c>
      <c r="Q8056" s="32">
        <f t="shared" si="1792"/>
        <v>0</v>
      </c>
      <c r="R8056" s="32">
        <f t="shared" si="1795"/>
        <v>5400</v>
      </c>
      <c r="S8056" s="32">
        <f t="shared" si="1796"/>
        <v>0</v>
      </c>
      <c r="T8056" s="32">
        <f t="shared" si="1797"/>
        <v>21600</v>
      </c>
      <c r="U8056" s="32">
        <f t="shared" si="1798"/>
        <v>0</v>
      </c>
      <c r="V8056" s="32">
        <f t="shared" si="1793"/>
        <v>632.4</v>
      </c>
      <c r="W8056" s="32">
        <f t="shared" si="1799"/>
        <v>632.4</v>
      </c>
      <c r="X8056" s="32">
        <f t="shared" si="1800"/>
        <v>632.4</v>
      </c>
    </row>
    <row r="8057" spans="1:24" x14ac:dyDescent="0.25">
      <c r="A8057" s="2"/>
      <c r="B8057" s="2" t="s">
        <v>13</v>
      </c>
      <c r="C8057" s="2">
        <f t="shared" si="1803"/>
        <v>336</v>
      </c>
      <c r="D8057" s="2">
        <f t="shared" si="1804"/>
        <v>13</v>
      </c>
      <c r="E8057" s="2">
        <f t="shared" si="1794"/>
        <v>8053</v>
      </c>
      <c r="F8057" s="11">
        <v>504</v>
      </c>
      <c r="G8057" s="9">
        <v>0.29880000000000001</v>
      </c>
      <c r="H8057" s="9">
        <v>0.315</v>
      </c>
      <c r="I8057" s="9">
        <v>0.33119999999999999</v>
      </c>
      <c r="J8057" s="9">
        <v>0.171897017373209</v>
      </c>
      <c r="K8057" s="9">
        <v>0.4</v>
      </c>
      <c r="L8057" s="9">
        <v>0.4</v>
      </c>
      <c r="N8057" s="32">
        <f>IF('System Design'!$F$8=1,'Hourly Demand and Generation'!G8057*'System Design'!$F$21,IF('System Design'!$F$8=2,'Hourly Demand and Generation'!H8057*'System Design'!$F$21,IF('System Design'!$F$8=3,'Hourly Demand and Generation'!I8057*'System Design'!$F$21)))</f>
        <v>165.6</v>
      </c>
      <c r="O8057" s="32">
        <f>IF('System Design'!$F$8=1,'Hourly Demand and Generation'!J8057*'System Design'!$F$22,IF('System Design'!$F$8=2,'Hourly Demand and Generation'!K8057*'System Design'!$F$22,IF('System Design'!$F$8=3,'Hourly Demand and Generation'!L8057*'System Design'!$F$22)))</f>
        <v>1000</v>
      </c>
      <c r="Q8057" s="32">
        <f t="shared" si="1792"/>
        <v>0</v>
      </c>
      <c r="R8057" s="32">
        <f t="shared" si="1795"/>
        <v>5400</v>
      </c>
      <c r="S8057" s="32">
        <f t="shared" si="1796"/>
        <v>0</v>
      </c>
      <c r="T8057" s="32">
        <f t="shared" si="1797"/>
        <v>21600</v>
      </c>
      <c r="U8057" s="32">
        <f t="shared" si="1798"/>
        <v>0</v>
      </c>
      <c r="V8057" s="32">
        <f t="shared" si="1793"/>
        <v>661.59999999999991</v>
      </c>
      <c r="W8057" s="32">
        <f t="shared" si="1799"/>
        <v>661.59999999999991</v>
      </c>
      <c r="X8057" s="32">
        <f t="shared" si="1800"/>
        <v>661.59999999999991</v>
      </c>
    </row>
    <row r="8058" spans="1:24" x14ac:dyDescent="0.25">
      <c r="A8058" s="2"/>
      <c r="B8058" s="2" t="s">
        <v>13</v>
      </c>
      <c r="C8058" s="2">
        <f t="shared" si="1803"/>
        <v>336</v>
      </c>
      <c r="D8058" s="2">
        <f t="shared" si="1804"/>
        <v>14</v>
      </c>
      <c r="E8058" s="2">
        <f t="shared" si="1794"/>
        <v>8054</v>
      </c>
      <c r="F8058" s="11">
        <v>504</v>
      </c>
      <c r="G8058" s="9">
        <v>0.2412</v>
      </c>
      <c r="H8058" s="9">
        <v>0.25559999999999999</v>
      </c>
      <c r="I8058" s="9">
        <v>0.27</v>
      </c>
      <c r="J8058" s="9">
        <v>0.18264058095903399</v>
      </c>
      <c r="K8058" s="9">
        <v>0.42499999999999999</v>
      </c>
      <c r="L8058" s="9">
        <v>0.42499999999999999</v>
      </c>
      <c r="N8058" s="32">
        <f>IF('System Design'!$F$8=1,'Hourly Demand and Generation'!G8058*'System Design'!$F$21,IF('System Design'!$F$8=2,'Hourly Demand and Generation'!H8058*'System Design'!$F$21,IF('System Design'!$F$8=3,'Hourly Demand and Generation'!I8058*'System Design'!$F$21)))</f>
        <v>135</v>
      </c>
      <c r="O8058" s="32">
        <f>IF('System Design'!$F$8=1,'Hourly Demand and Generation'!J8058*'System Design'!$F$22,IF('System Design'!$F$8=2,'Hourly Demand and Generation'!K8058*'System Design'!$F$22,IF('System Design'!$F$8=3,'Hourly Demand and Generation'!L8058*'System Design'!$F$22)))</f>
        <v>1062.5</v>
      </c>
      <c r="Q8058" s="32">
        <f t="shared" si="1792"/>
        <v>0</v>
      </c>
      <c r="R8058" s="32">
        <f t="shared" si="1795"/>
        <v>5400</v>
      </c>
      <c r="S8058" s="32">
        <f t="shared" si="1796"/>
        <v>0</v>
      </c>
      <c r="T8058" s="32">
        <f t="shared" si="1797"/>
        <v>21600</v>
      </c>
      <c r="U8058" s="32">
        <f t="shared" si="1798"/>
        <v>0</v>
      </c>
      <c r="V8058" s="32">
        <f t="shared" si="1793"/>
        <v>693.5</v>
      </c>
      <c r="W8058" s="32">
        <f t="shared" si="1799"/>
        <v>693.5</v>
      </c>
      <c r="X8058" s="32">
        <f t="shared" si="1800"/>
        <v>693.5</v>
      </c>
    </row>
    <row r="8059" spans="1:24" x14ac:dyDescent="0.25">
      <c r="A8059" s="2"/>
      <c r="B8059" s="2" t="s">
        <v>13</v>
      </c>
      <c r="C8059" s="2">
        <f t="shared" si="1803"/>
        <v>336</v>
      </c>
      <c r="D8059" s="2">
        <f t="shared" si="1804"/>
        <v>15</v>
      </c>
      <c r="E8059" s="2">
        <f t="shared" si="1794"/>
        <v>8055</v>
      </c>
      <c r="F8059" s="11">
        <v>535.5</v>
      </c>
      <c r="G8059" s="9">
        <v>0.18</v>
      </c>
      <c r="H8059" s="9">
        <v>0.19439999999999999</v>
      </c>
      <c r="I8059" s="9">
        <v>0.20880000000000001</v>
      </c>
      <c r="J8059" s="9">
        <v>0.19338414454486</v>
      </c>
      <c r="K8059" s="9">
        <v>0.45</v>
      </c>
      <c r="L8059" s="9">
        <v>0.45</v>
      </c>
      <c r="N8059" s="32">
        <f>IF('System Design'!$F$8=1,'Hourly Demand and Generation'!G8059*'System Design'!$F$21,IF('System Design'!$F$8=2,'Hourly Demand and Generation'!H8059*'System Design'!$F$21,IF('System Design'!$F$8=3,'Hourly Demand and Generation'!I8059*'System Design'!$F$21)))</f>
        <v>104.4</v>
      </c>
      <c r="O8059" s="32">
        <f>IF('System Design'!$F$8=1,'Hourly Demand and Generation'!J8059*'System Design'!$F$22,IF('System Design'!$F$8=2,'Hourly Demand and Generation'!K8059*'System Design'!$F$22,IF('System Design'!$F$8=3,'Hourly Demand and Generation'!L8059*'System Design'!$F$22)))</f>
        <v>1125</v>
      </c>
      <c r="Q8059" s="32">
        <f t="shared" si="1792"/>
        <v>0</v>
      </c>
      <c r="R8059" s="32">
        <f t="shared" si="1795"/>
        <v>5400</v>
      </c>
      <c r="S8059" s="32">
        <f t="shared" si="1796"/>
        <v>0</v>
      </c>
      <c r="T8059" s="32">
        <f t="shared" si="1797"/>
        <v>21600</v>
      </c>
      <c r="U8059" s="32">
        <f t="shared" si="1798"/>
        <v>0</v>
      </c>
      <c r="V8059" s="32">
        <f t="shared" si="1793"/>
        <v>693.90000000000009</v>
      </c>
      <c r="W8059" s="32">
        <f t="shared" si="1799"/>
        <v>693.90000000000009</v>
      </c>
      <c r="X8059" s="32">
        <f t="shared" si="1800"/>
        <v>693.90000000000009</v>
      </c>
    </row>
    <row r="8060" spans="1:24" x14ac:dyDescent="0.25">
      <c r="A8060" s="2"/>
      <c r="B8060" s="2" t="s">
        <v>13</v>
      </c>
      <c r="C8060" s="2">
        <f t="shared" si="1803"/>
        <v>336</v>
      </c>
      <c r="D8060" s="2">
        <f t="shared" si="1804"/>
        <v>16</v>
      </c>
      <c r="E8060" s="2">
        <f t="shared" si="1794"/>
        <v>8056</v>
      </c>
      <c r="F8060" s="11">
        <v>567</v>
      </c>
      <c r="G8060" s="9">
        <v>0.1188</v>
      </c>
      <c r="H8060" s="9">
        <v>0.13500000000000001</v>
      </c>
      <c r="I8060" s="9">
        <v>0.1512</v>
      </c>
      <c r="J8060" s="9">
        <v>0.19338414454486</v>
      </c>
      <c r="K8060" s="9">
        <v>0.45</v>
      </c>
      <c r="L8060" s="9">
        <v>0.45</v>
      </c>
      <c r="N8060" s="32">
        <f>IF('System Design'!$F$8=1,'Hourly Demand and Generation'!G8060*'System Design'!$F$21,IF('System Design'!$F$8=2,'Hourly Demand and Generation'!H8060*'System Design'!$F$21,IF('System Design'!$F$8=3,'Hourly Demand and Generation'!I8060*'System Design'!$F$21)))</f>
        <v>75.599999999999994</v>
      </c>
      <c r="O8060" s="32">
        <f>IF('System Design'!$F$8=1,'Hourly Demand and Generation'!J8060*'System Design'!$F$22,IF('System Design'!$F$8=2,'Hourly Demand and Generation'!K8060*'System Design'!$F$22,IF('System Design'!$F$8=3,'Hourly Demand and Generation'!L8060*'System Design'!$F$22)))</f>
        <v>1125</v>
      </c>
      <c r="Q8060" s="32">
        <f t="shared" si="1792"/>
        <v>0</v>
      </c>
      <c r="R8060" s="32">
        <f t="shared" si="1795"/>
        <v>5400</v>
      </c>
      <c r="S8060" s="32">
        <f t="shared" si="1796"/>
        <v>0</v>
      </c>
      <c r="T8060" s="32">
        <f t="shared" si="1797"/>
        <v>21600</v>
      </c>
      <c r="U8060" s="32">
        <f t="shared" si="1798"/>
        <v>0</v>
      </c>
      <c r="V8060" s="32">
        <f t="shared" si="1793"/>
        <v>633.59999999999991</v>
      </c>
      <c r="W8060" s="32">
        <f t="shared" si="1799"/>
        <v>633.59999999999991</v>
      </c>
      <c r="X8060" s="32">
        <f t="shared" si="1800"/>
        <v>633.59999999999991</v>
      </c>
    </row>
    <row r="8061" spans="1:24" x14ac:dyDescent="0.25">
      <c r="A8061" s="2"/>
      <c r="B8061" s="2" t="s">
        <v>13</v>
      </c>
      <c r="C8061" s="2">
        <f t="shared" si="1803"/>
        <v>336</v>
      </c>
      <c r="D8061" s="2">
        <f t="shared" si="1804"/>
        <v>17</v>
      </c>
      <c r="E8061" s="2">
        <f t="shared" si="1794"/>
        <v>8057</v>
      </c>
      <c r="F8061" s="11">
        <v>598.5</v>
      </c>
      <c r="G8061" s="9">
        <v>6.1199999999999997E-2</v>
      </c>
      <c r="H8061" s="9">
        <v>7.5600000000000001E-2</v>
      </c>
      <c r="I8061" s="9">
        <v>0.09</v>
      </c>
      <c r="J8061" s="9">
        <v>0.21487127171651099</v>
      </c>
      <c r="K8061" s="9">
        <v>0.5</v>
      </c>
      <c r="L8061" s="9">
        <v>0.5</v>
      </c>
      <c r="N8061" s="32">
        <f>IF('System Design'!$F$8=1,'Hourly Demand and Generation'!G8061*'System Design'!$F$21,IF('System Design'!$F$8=2,'Hourly Demand and Generation'!H8061*'System Design'!$F$21,IF('System Design'!$F$8=3,'Hourly Demand and Generation'!I8061*'System Design'!$F$21)))</f>
        <v>45</v>
      </c>
      <c r="O8061" s="32">
        <f>IF('System Design'!$F$8=1,'Hourly Demand and Generation'!J8061*'System Design'!$F$22,IF('System Design'!$F$8=2,'Hourly Demand and Generation'!K8061*'System Design'!$F$22,IF('System Design'!$F$8=3,'Hourly Demand and Generation'!L8061*'System Design'!$F$22)))</f>
        <v>1250</v>
      </c>
      <c r="Q8061" s="32">
        <f t="shared" si="1792"/>
        <v>0</v>
      </c>
      <c r="R8061" s="32">
        <f t="shared" si="1795"/>
        <v>5400</v>
      </c>
      <c r="S8061" s="32">
        <f t="shared" si="1796"/>
        <v>0</v>
      </c>
      <c r="T8061" s="32">
        <f t="shared" si="1797"/>
        <v>21600</v>
      </c>
      <c r="U8061" s="32">
        <f t="shared" si="1798"/>
        <v>0</v>
      </c>
      <c r="V8061" s="32">
        <f t="shared" si="1793"/>
        <v>696.5</v>
      </c>
      <c r="W8061" s="32">
        <f t="shared" si="1799"/>
        <v>696.5</v>
      </c>
      <c r="X8061" s="32">
        <f t="shared" si="1800"/>
        <v>696.5</v>
      </c>
    </row>
    <row r="8062" spans="1:24" x14ac:dyDescent="0.25">
      <c r="A8062" s="2"/>
      <c r="B8062" s="2" t="s">
        <v>13</v>
      </c>
      <c r="C8062" s="2">
        <f t="shared" si="1803"/>
        <v>336</v>
      </c>
      <c r="D8062" s="2">
        <f t="shared" si="1804"/>
        <v>18</v>
      </c>
      <c r="E8062" s="2">
        <f t="shared" si="1794"/>
        <v>8058</v>
      </c>
      <c r="F8062" s="11">
        <v>630</v>
      </c>
      <c r="G8062" s="9">
        <v>2.8799999999999999E-2</v>
      </c>
      <c r="H8062" s="9">
        <v>4.4999999999999998E-2</v>
      </c>
      <c r="I8062" s="9">
        <v>6.1199999999999997E-2</v>
      </c>
      <c r="J8062" s="9">
        <v>0.20412770813068501</v>
      </c>
      <c r="K8062" s="9">
        <v>0.47499999999999998</v>
      </c>
      <c r="L8062" s="9">
        <v>0.47499999999999998</v>
      </c>
      <c r="N8062" s="32">
        <f>IF('System Design'!$F$8=1,'Hourly Demand and Generation'!G8062*'System Design'!$F$21,IF('System Design'!$F$8=2,'Hourly Demand and Generation'!H8062*'System Design'!$F$21,IF('System Design'!$F$8=3,'Hourly Demand and Generation'!I8062*'System Design'!$F$21)))</f>
        <v>30.599999999999998</v>
      </c>
      <c r="O8062" s="32">
        <f>IF('System Design'!$F$8=1,'Hourly Demand and Generation'!J8062*'System Design'!$F$22,IF('System Design'!$F$8=2,'Hourly Demand and Generation'!K8062*'System Design'!$F$22,IF('System Design'!$F$8=3,'Hourly Demand and Generation'!L8062*'System Design'!$F$22)))</f>
        <v>1187.5</v>
      </c>
      <c r="Q8062" s="32">
        <f t="shared" si="1792"/>
        <v>0</v>
      </c>
      <c r="R8062" s="32">
        <f t="shared" si="1795"/>
        <v>5400</v>
      </c>
      <c r="S8062" s="32">
        <f t="shared" si="1796"/>
        <v>0</v>
      </c>
      <c r="T8062" s="32">
        <f t="shared" si="1797"/>
        <v>21600</v>
      </c>
      <c r="U8062" s="32">
        <f t="shared" si="1798"/>
        <v>0</v>
      </c>
      <c r="V8062" s="32">
        <f t="shared" si="1793"/>
        <v>588.09999999999991</v>
      </c>
      <c r="W8062" s="32">
        <f t="shared" si="1799"/>
        <v>588.09999999999991</v>
      </c>
      <c r="X8062" s="32">
        <f t="shared" si="1800"/>
        <v>588.09999999999991</v>
      </c>
    </row>
    <row r="8063" spans="1:24" x14ac:dyDescent="0.25">
      <c r="A8063" s="2"/>
      <c r="B8063" s="2" t="s">
        <v>13</v>
      </c>
      <c r="C8063" s="2">
        <f t="shared" si="1803"/>
        <v>336</v>
      </c>
      <c r="D8063" s="2">
        <f t="shared" si="1804"/>
        <v>19</v>
      </c>
      <c r="E8063" s="2">
        <f t="shared" si="1794"/>
        <v>8059</v>
      </c>
      <c r="F8063" s="11">
        <v>611.1</v>
      </c>
      <c r="G8063" s="9">
        <v>0</v>
      </c>
      <c r="H8063" s="9">
        <v>1.44E-2</v>
      </c>
      <c r="I8063" s="9">
        <v>2.8799999999999999E-2</v>
      </c>
      <c r="J8063" s="9">
        <v>0.19338414454486</v>
      </c>
      <c r="K8063" s="9">
        <v>0.45</v>
      </c>
      <c r="L8063" s="9">
        <v>0.45</v>
      </c>
      <c r="N8063" s="32">
        <f>IF('System Design'!$F$8=1,'Hourly Demand and Generation'!G8063*'System Design'!$F$21,IF('System Design'!$F$8=2,'Hourly Demand and Generation'!H8063*'System Design'!$F$21,IF('System Design'!$F$8=3,'Hourly Demand and Generation'!I8063*'System Design'!$F$21)))</f>
        <v>14.4</v>
      </c>
      <c r="O8063" s="32">
        <f>IF('System Design'!$F$8=1,'Hourly Demand and Generation'!J8063*'System Design'!$F$22,IF('System Design'!$F$8=2,'Hourly Demand and Generation'!K8063*'System Design'!$F$22,IF('System Design'!$F$8=3,'Hourly Demand and Generation'!L8063*'System Design'!$F$22)))</f>
        <v>1125</v>
      </c>
      <c r="Q8063" s="32">
        <f t="shared" si="1792"/>
        <v>0</v>
      </c>
      <c r="R8063" s="32">
        <f t="shared" si="1795"/>
        <v>5400</v>
      </c>
      <c r="S8063" s="32">
        <f t="shared" si="1796"/>
        <v>0</v>
      </c>
      <c r="T8063" s="32">
        <f t="shared" si="1797"/>
        <v>21600</v>
      </c>
      <c r="U8063" s="32">
        <f t="shared" si="1798"/>
        <v>0</v>
      </c>
      <c r="V8063" s="32">
        <f t="shared" si="1793"/>
        <v>528.30000000000007</v>
      </c>
      <c r="W8063" s="32">
        <f t="shared" si="1799"/>
        <v>528.30000000000007</v>
      </c>
      <c r="X8063" s="32">
        <f t="shared" si="1800"/>
        <v>528.30000000000007</v>
      </c>
    </row>
    <row r="8064" spans="1:24" x14ac:dyDescent="0.25">
      <c r="A8064" s="2"/>
      <c r="B8064" s="2" t="s">
        <v>13</v>
      </c>
      <c r="C8064" s="2">
        <f t="shared" si="1803"/>
        <v>336</v>
      </c>
      <c r="D8064" s="2">
        <f t="shared" si="1804"/>
        <v>20</v>
      </c>
      <c r="E8064" s="2">
        <f t="shared" si="1794"/>
        <v>8060</v>
      </c>
      <c r="F8064" s="11">
        <v>598.5</v>
      </c>
      <c r="G8064" s="9">
        <v>0</v>
      </c>
      <c r="H8064" s="9">
        <v>0</v>
      </c>
      <c r="I8064" s="9">
        <v>0</v>
      </c>
      <c r="J8064" s="9">
        <v>0.19338414454486</v>
      </c>
      <c r="K8064" s="9">
        <v>0.45</v>
      </c>
      <c r="L8064" s="9">
        <v>0.45</v>
      </c>
      <c r="N8064" s="32">
        <f>IF('System Design'!$F$8=1,'Hourly Demand and Generation'!G8064*'System Design'!$F$21,IF('System Design'!$F$8=2,'Hourly Demand and Generation'!H8064*'System Design'!$F$21,IF('System Design'!$F$8=3,'Hourly Demand and Generation'!I8064*'System Design'!$F$21)))</f>
        <v>0</v>
      </c>
      <c r="O8064" s="32">
        <f>IF('System Design'!$F$8=1,'Hourly Demand and Generation'!J8064*'System Design'!$F$22,IF('System Design'!$F$8=2,'Hourly Demand and Generation'!K8064*'System Design'!$F$22,IF('System Design'!$F$8=3,'Hourly Demand and Generation'!L8064*'System Design'!$F$22)))</f>
        <v>1125</v>
      </c>
      <c r="Q8064" s="32">
        <f t="shared" si="1792"/>
        <v>0</v>
      </c>
      <c r="R8064" s="32">
        <f t="shared" si="1795"/>
        <v>5400</v>
      </c>
      <c r="S8064" s="32">
        <f t="shared" si="1796"/>
        <v>0</v>
      </c>
      <c r="T8064" s="32">
        <f t="shared" si="1797"/>
        <v>21600</v>
      </c>
      <c r="U8064" s="32">
        <f t="shared" si="1798"/>
        <v>0</v>
      </c>
      <c r="V8064" s="32">
        <f t="shared" si="1793"/>
        <v>526.5</v>
      </c>
      <c r="W8064" s="32">
        <f t="shared" si="1799"/>
        <v>526.5</v>
      </c>
      <c r="X8064" s="32">
        <f t="shared" si="1800"/>
        <v>526.5</v>
      </c>
    </row>
    <row r="8065" spans="1:24" x14ac:dyDescent="0.25">
      <c r="A8065" s="2"/>
      <c r="B8065" s="2" t="s">
        <v>13</v>
      </c>
      <c r="C8065" s="2">
        <f t="shared" si="1803"/>
        <v>336</v>
      </c>
      <c r="D8065" s="2">
        <f t="shared" si="1804"/>
        <v>21</v>
      </c>
      <c r="E8065" s="2">
        <f t="shared" si="1794"/>
        <v>8061</v>
      </c>
      <c r="F8065" s="11">
        <v>567</v>
      </c>
      <c r="G8065" s="9">
        <v>0</v>
      </c>
      <c r="H8065" s="9">
        <v>0</v>
      </c>
      <c r="I8065" s="9">
        <v>0</v>
      </c>
      <c r="J8065" s="9">
        <v>0.19338414454486</v>
      </c>
      <c r="K8065" s="9">
        <v>0.45</v>
      </c>
      <c r="L8065" s="9">
        <v>0.45</v>
      </c>
      <c r="N8065" s="32">
        <f>IF('System Design'!$F$8=1,'Hourly Demand and Generation'!G8065*'System Design'!$F$21,IF('System Design'!$F$8=2,'Hourly Demand and Generation'!H8065*'System Design'!$F$21,IF('System Design'!$F$8=3,'Hourly Demand and Generation'!I8065*'System Design'!$F$21)))</f>
        <v>0</v>
      </c>
      <c r="O8065" s="32">
        <f>IF('System Design'!$F$8=1,'Hourly Demand and Generation'!J8065*'System Design'!$F$22,IF('System Design'!$F$8=2,'Hourly Demand and Generation'!K8065*'System Design'!$F$22,IF('System Design'!$F$8=3,'Hourly Demand and Generation'!L8065*'System Design'!$F$22)))</f>
        <v>1125</v>
      </c>
      <c r="Q8065" s="32">
        <f t="shared" si="1792"/>
        <v>0</v>
      </c>
      <c r="R8065" s="32">
        <f t="shared" si="1795"/>
        <v>5400</v>
      </c>
      <c r="S8065" s="32">
        <f t="shared" si="1796"/>
        <v>0</v>
      </c>
      <c r="T8065" s="32">
        <f t="shared" si="1797"/>
        <v>21600</v>
      </c>
      <c r="U8065" s="32">
        <f t="shared" si="1798"/>
        <v>0</v>
      </c>
      <c r="V8065" s="32">
        <f t="shared" si="1793"/>
        <v>558</v>
      </c>
      <c r="W8065" s="32">
        <f t="shared" si="1799"/>
        <v>558</v>
      </c>
      <c r="X8065" s="32">
        <f t="shared" si="1800"/>
        <v>558</v>
      </c>
    </row>
    <row r="8066" spans="1:24" x14ac:dyDescent="0.25">
      <c r="A8066" s="2"/>
      <c r="B8066" s="2" t="s">
        <v>13</v>
      </c>
      <c r="C8066" s="2">
        <f t="shared" si="1803"/>
        <v>336</v>
      </c>
      <c r="D8066" s="2">
        <f t="shared" si="1804"/>
        <v>22</v>
      </c>
      <c r="E8066" s="2">
        <f t="shared" si="1794"/>
        <v>8062</v>
      </c>
      <c r="F8066" s="11">
        <v>535.5</v>
      </c>
      <c r="G8066" s="9">
        <v>0</v>
      </c>
      <c r="H8066" s="9">
        <v>0</v>
      </c>
      <c r="I8066" s="9">
        <v>0</v>
      </c>
      <c r="J8066" s="9">
        <v>0.20412770813068501</v>
      </c>
      <c r="K8066" s="9">
        <v>0.47499999999999998</v>
      </c>
      <c r="L8066" s="9">
        <v>0.47499999999999998</v>
      </c>
      <c r="N8066" s="32">
        <f>IF('System Design'!$F$8=1,'Hourly Demand and Generation'!G8066*'System Design'!$F$21,IF('System Design'!$F$8=2,'Hourly Demand and Generation'!H8066*'System Design'!$F$21,IF('System Design'!$F$8=3,'Hourly Demand and Generation'!I8066*'System Design'!$F$21)))</f>
        <v>0</v>
      </c>
      <c r="O8066" s="32">
        <f>IF('System Design'!$F$8=1,'Hourly Demand and Generation'!J8066*'System Design'!$F$22,IF('System Design'!$F$8=2,'Hourly Demand and Generation'!K8066*'System Design'!$F$22,IF('System Design'!$F$8=3,'Hourly Demand and Generation'!L8066*'System Design'!$F$22)))</f>
        <v>1187.5</v>
      </c>
      <c r="Q8066" s="32">
        <f t="shared" si="1792"/>
        <v>0</v>
      </c>
      <c r="R8066" s="32">
        <f t="shared" si="1795"/>
        <v>5400</v>
      </c>
      <c r="S8066" s="32">
        <f t="shared" si="1796"/>
        <v>0</v>
      </c>
      <c r="T8066" s="32">
        <f t="shared" si="1797"/>
        <v>21600</v>
      </c>
      <c r="U8066" s="32">
        <f t="shared" si="1798"/>
        <v>0</v>
      </c>
      <c r="V8066" s="32">
        <f t="shared" si="1793"/>
        <v>652</v>
      </c>
      <c r="W8066" s="32">
        <f t="shared" si="1799"/>
        <v>652</v>
      </c>
      <c r="X8066" s="32">
        <f t="shared" si="1800"/>
        <v>652</v>
      </c>
    </row>
    <row r="8067" spans="1:24" x14ac:dyDescent="0.25">
      <c r="A8067" s="2"/>
      <c r="B8067" s="2" t="s">
        <v>13</v>
      </c>
      <c r="C8067" s="2">
        <f t="shared" si="1803"/>
        <v>336</v>
      </c>
      <c r="D8067" s="2">
        <f t="shared" si="1804"/>
        <v>23</v>
      </c>
      <c r="E8067" s="2">
        <f t="shared" si="1794"/>
        <v>8063</v>
      </c>
      <c r="F8067" s="11">
        <v>504</v>
      </c>
      <c r="G8067" s="9">
        <v>0</v>
      </c>
      <c r="H8067" s="9">
        <v>0</v>
      </c>
      <c r="I8067" s="9">
        <v>0</v>
      </c>
      <c r="J8067" s="9">
        <v>0.171897017373209</v>
      </c>
      <c r="K8067" s="9">
        <v>0.4</v>
      </c>
      <c r="L8067" s="9">
        <v>0.4</v>
      </c>
      <c r="N8067" s="32">
        <f>IF('System Design'!$F$8=1,'Hourly Demand and Generation'!G8067*'System Design'!$F$21,IF('System Design'!$F$8=2,'Hourly Demand and Generation'!H8067*'System Design'!$F$21,IF('System Design'!$F$8=3,'Hourly Demand and Generation'!I8067*'System Design'!$F$21)))</f>
        <v>0</v>
      </c>
      <c r="O8067" s="32">
        <f>IF('System Design'!$F$8=1,'Hourly Demand and Generation'!J8067*'System Design'!$F$22,IF('System Design'!$F$8=2,'Hourly Demand and Generation'!K8067*'System Design'!$F$22,IF('System Design'!$F$8=3,'Hourly Demand and Generation'!L8067*'System Design'!$F$22)))</f>
        <v>1000</v>
      </c>
      <c r="Q8067" s="32">
        <f t="shared" si="1792"/>
        <v>0</v>
      </c>
      <c r="R8067" s="32">
        <f t="shared" si="1795"/>
        <v>5400</v>
      </c>
      <c r="S8067" s="32">
        <f t="shared" si="1796"/>
        <v>0</v>
      </c>
      <c r="T8067" s="32">
        <f t="shared" si="1797"/>
        <v>21600</v>
      </c>
      <c r="U8067" s="32">
        <f t="shared" si="1798"/>
        <v>0</v>
      </c>
      <c r="V8067" s="32">
        <f t="shared" si="1793"/>
        <v>496</v>
      </c>
      <c r="W8067" s="32">
        <f t="shared" si="1799"/>
        <v>496</v>
      </c>
      <c r="X8067" s="32">
        <f t="shared" si="1800"/>
        <v>496</v>
      </c>
    </row>
    <row r="8068" spans="1:24" x14ac:dyDescent="0.25">
      <c r="A8068" s="2"/>
      <c r="B8068" s="2" t="s">
        <v>13</v>
      </c>
      <c r="C8068" s="2">
        <f t="shared" si="1803"/>
        <v>336</v>
      </c>
      <c r="D8068" s="2">
        <f t="shared" si="1804"/>
        <v>24</v>
      </c>
      <c r="E8068" s="2">
        <f t="shared" si="1794"/>
        <v>8064</v>
      </c>
      <c r="F8068" s="11">
        <v>441</v>
      </c>
      <c r="G8068" s="9">
        <v>0</v>
      </c>
      <c r="H8068" s="9">
        <v>0</v>
      </c>
      <c r="I8068" s="9">
        <v>0</v>
      </c>
      <c r="J8068" s="9">
        <v>0.171897017373209</v>
      </c>
      <c r="K8068" s="9">
        <v>0.4</v>
      </c>
      <c r="L8068" s="9">
        <v>0.4</v>
      </c>
      <c r="N8068" s="32">
        <f>IF('System Design'!$F$8=1,'Hourly Demand and Generation'!G8068*'System Design'!$F$21,IF('System Design'!$F$8=2,'Hourly Demand and Generation'!H8068*'System Design'!$F$21,IF('System Design'!$F$8=3,'Hourly Demand and Generation'!I8068*'System Design'!$F$21)))</f>
        <v>0</v>
      </c>
      <c r="O8068" s="32">
        <f>IF('System Design'!$F$8=1,'Hourly Demand and Generation'!J8068*'System Design'!$F$22,IF('System Design'!$F$8=2,'Hourly Demand and Generation'!K8068*'System Design'!$F$22,IF('System Design'!$F$8=3,'Hourly Demand and Generation'!L8068*'System Design'!$F$22)))</f>
        <v>1000</v>
      </c>
      <c r="Q8068" s="32">
        <f t="shared" si="1792"/>
        <v>0</v>
      </c>
      <c r="R8068" s="32">
        <f t="shared" si="1795"/>
        <v>5400</v>
      </c>
      <c r="S8068" s="32">
        <f t="shared" si="1796"/>
        <v>0</v>
      </c>
      <c r="T8068" s="32">
        <f t="shared" si="1797"/>
        <v>21600</v>
      </c>
      <c r="U8068" s="32">
        <f t="shared" si="1798"/>
        <v>0</v>
      </c>
      <c r="V8068" s="32">
        <f t="shared" si="1793"/>
        <v>559</v>
      </c>
      <c r="W8068" s="32">
        <f t="shared" si="1799"/>
        <v>559</v>
      </c>
      <c r="X8068" s="32">
        <f t="shared" si="1800"/>
        <v>559</v>
      </c>
    </row>
    <row r="8069" spans="1:24" x14ac:dyDescent="0.25">
      <c r="A8069" s="2"/>
      <c r="B8069" s="2" t="s">
        <v>13</v>
      </c>
      <c r="C8069" s="2">
        <f>C8068+1</f>
        <v>337</v>
      </c>
      <c r="D8069" s="2">
        <v>1</v>
      </c>
      <c r="E8069" s="2">
        <f t="shared" si="1794"/>
        <v>8065</v>
      </c>
      <c r="F8069" s="11">
        <v>378</v>
      </c>
      <c r="G8069" s="9">
        <v>0</v>
      </c>
      <c r="H8069" s="9">
        <v>0</v>
      </c>
      <c r="I8069" s="9">
        <v>0</v>
      </c>
      <c r="J8069" s="9">
        <v>0.48789887651805502</v>
      </c>
      <c r="K8069" s="9">
        <v>0.48789887651805502</v>
      </c>
      <c r="L8069" s="9">
        <v>0.48789887651805502</v>
      </c>
      <c r="N8069" s="32">
        <f>IF('System Design'!$F$8=1,'Hourly Demand and Generation'!G8069*'System Design'!$F$21,IF('System Design'!$F$8=2,'Hourly Demand and Generation'!H8069*'System Design'!$F$21,IF('System Design'!$F$8=3,'Hourly Demand and Generation'!I8069*'System Design'!$F$21)))</f>
        <v>0</v>
      </c>
      <c r="O8069" s="32">
        <f>IF('System Design'!$F$8=1,'Hourly Demand and Generation'!J8069*'System Design'!$F$22,IF('System Design'!$F$8=2,'Hourly Demand and Generation'!K8069*'System Design'!$F$22,IF('System Design'!$F$8=3,'Hourly Demand and Generation'!L8069*'System Design'!$F$22)))</f>
        <v>1219.7471912951376</v>
      </c>
      <c r="Q8069" s="32">
        <f t="shared" si="1792"/>
        <v>0</v>
      </c>
      <c r="R8069" s="32">
        <f t="shared" si="1795"/>
        <v>5400</v>
      </c>
      <c r="S8069" s="32">
        <f t="shared" si="1796"/>
        <v>0</v>
      </c>
      <c r="T8069" s="32">
        <f t="shared" si="1797"/>
        <v>21600</v>
      </c>
      <c r="U8069" s="32">
        <f t="shared" si="1798"/>
        <v>0</v>
      </c>
      <c r="V8069" s="32">
        <f t="shared" si="1793"/>
        <v>841.74719129513755</v>
      </c>
      <c r="W8069" s="32">
        <f t="shared" si="1799"/>
        <v>841.74719129513755</v>
      </c>
      <c r="X8069" s="32">
        <f t="shared" si="1800"/>
        <v>841.74719129513755</v>
      </c>
    </row>
    <row r="8070" spans="1:24" x14ac:dyDescent="0.25">
      <c r="A8070" s="2"/>
      <c r="B8070" s="2" t="s">
        <v>13</v>
      </c>
      <c r="C8070" s="2">
        <f>C8069</f>
        <v>337</v>
      </c>
      <c r="D8070" s="2">
        <f>D8069+1</f>
        <v>2</v>
      </c>
      <c r="E8070" s="2">
        <f t="shared" si="1794"/>
        <v>8066</v>
      </c>
      <c r="F8070" s="11">
        <v>346.5</v>
      </c>
      <c r="G8070" s="9">
        <v>0</v>
      </c>
      <c r="H8070" s="9">
        <v>0</v>
      </c>
      <c r="I8070" s="9">
        <v>0</v>
      </c>
      <c r="J8070" s="9">
        <v>0.43910898886624999</v>
      </c>
      <c r="K8070" s="9">
        <v>0.43910898886624999</v>
      </c>
      <c r="L8070" s="9">
        <v>0.43910898886624999</v>
      </c>
      <c r="N8070" s="32">
        <f>IF('System Design'!$F$8=1,'Hourly Demand and Generation'!G8070*'System Design'!$F$21,IF('System Design'!$F$8=2,'Hourly Demand and Generation'!H8070*'System Design'!$F$21,IF('System Design'!$F$8=3,'Hourly Demand and Generation'!I8070*'System Design'!$F$21)))</f>
        <v>0</v>
      </c>
      <c r="O8070" s="32">
        <f>IF('System Design'!$F$8=1,'Hourly Demand and Generation'!J8070*'System Design'!$F$22,IF('System Design'!$F$8=2,'Hourly Demand and Generation'!K8070*'System Design'!$F$22,IF('System Design'!$F$8=3,'Hourly Demand and Generation'!L8070*'System Design'!$F$22)))</f>
        <v>1097.772472165625</v>
      </c>
      <c r="Q8070" s="32">
        <f t="shared" ref="Q8070:Q8133" si="1805">IF(F8070-N8070-O8070&gt;0,F8070-N8070-O8070,0)</f>
        <v>0</v>
      </c>
      <c r="R8070" s="32">
        <f t="shared" si="1795"/>
        <v>5400</v>
      </c>
      <c r="S8070" s="32">
        <f t="shared" si="1796"/>
        <v>0</v>
      </c>
      <c r="T8070" s="32">
        <f t="shared" si="1797"/>
        <v>21600</v>
      </c>
      <c r="U8070" s="32">
        <f t="shared" si="1798"/>
        <v>0</v>
      </c>
      <c r="V8070" s="32">
        <f t="shared" ref="V8070:V8133" si="1806">IF(F8070-N8070-O8070&lt;0,N8070+O8070-F8070,0)</f>
        <v>751.272472165625</v>
      </c>
      <c r="W8070" s="32">
        <f t="shared" si="1799"/>
        <v>751.272472165625</v>
      </c>
      <c r="X8070" s="32">
        <f t="shared" si="1800"/>
        <v>751.272472165625</v>
      </c>
    </row>
    <row r="8071" spans="1:24" x14ac:dyDescent="0.25">
      <c r="A8071" s="2"/>
      <c r="B8071" s="2" t="s">
        <v>13</v>
      </c>
      <c r="C8071" s="2">
        <f t="shared" ref="C8071:C8092" si="1807">C8070</f>
        <v>337</v>
      </c>
      <c r="D8071" s="2">
        <f t="shared" ref="D8071:D8092" si="1808">D8070+1</f>
        <v>3</v>
      </c>
      <c r="E8071" s="2">
        <f t="shared" ref="E8071:E8134" si="1809">E8070+1</f>
        <v>8067</v>
      </c>
      <c r="F8071" s="11">
        <v>315</v>
      </c>
      <c r="G8071" s="9">
        <v>0</v>
      </c>
      <c r="H8071" s="9">
        <v>0</v>
      </c>
      <c r="I8071" s="9">
        <v>0</v>
      </c>
      <c r="J8071" s="9">
        <v>0.43910898886624999</v>
      </c>
      <c r="K8071" s="9">
        <v>0.43910898886624999</v>
      </c>
      <c r="L8071" s="9">
        <v>0.43910898886624999</v>
      </c>
      <c r="N8071" s="32">
        <f>IF('System Design'!$F$8=1,'Hourly Demand and Generation'!G8071*'System Design'!$F$21,IF('System Design'!$F$8=2,'Hourly Demand and Generation'!H8071*'System Design'!$F$21,IF('System Design'!$F$8=3,'Hourly Demand and Generation'!I8071*'System Design'!$F$21)))</f>
        <v>0</v>
      </c>
      <c r="O8071" s="32">
        <f>IF('System Design'!$F$8=1,'Hourly Demand and Generation'!J8071*'System Design'!$F$22,IF('System Design'!$F$8=2,'Hourly Demand and Generation'!K8071*'System Design'!$F$22,IF('System Design'!$F$8=3,'Hourly Demand and Generation'!L8071*'System Design'!$F$22)))</f>
        <v>1097.772472165625</v>
      </c>
      <c r="Q8071" s="32">
        <f t="shared" si="1805"/>
        <v>0</v>
      </c>
      <c r="R8071" s="32">
        <f t="shared" ref="R8071:R8134" si="1810">IF($Q8071&lt;R8070+$V8071,IF(R8070+$V8071-$Q8071&gt;5400,5400,R8070+$V8071-$Q8071),0)</f>
        <v>5400</v>
      </c>
      <c r="S8071" s="32">
        <f t="shared" ref="S8071:S8134" si="1811">IF(R8071&gt;0,0,$Q8071+$V8071-R8070)</f>
        <v>0</v>
      </c>
      <c r="T8071" s="32">
        <f t="shared" ref="T8071:T8134" si="1812">IF($Q8071&lt;T8070+$V8071,IF(T8070+$V8071-$Q8071&gt;21600,21600,T8070+$V8071-$Q8071),0)</f>
        <v>21600</v>
      </c>
      <c r="U8071" s="32">
        <f t="shared" ref="U8071:U8134" si="1813">IF(T8071&gt;0,0,$Q8071+$V8071-T8070)</f>
        <v>0</v>
      </c>
      <c r="V8071" s="32">
        <f t="shared" si="1806"/>
        <v>782.772472165625</v>
      </c>
      <c r="W8071" s="32">
        <f t="shared" ref="W8071:W8134" si="1814">IF(R8071=5400,$V8071-(R8071-R8070),0)</f>
        <v>782.772472165625</v>
      </c>
      <c r="X8071" s="32">
        <f t="shared" ref="X8071:X8134" si="1815">IF(T8071=21600,$V8071-(T8071-T8070),0)</f>
        <v>782.772472165625</v>
      </c>
    </row>
    <row r="8072" spans="1:24" x14ac:dyDescent="0.25">
      <c r="A8072" s="2"/>
      <c r="B8072" s="2" t="s">
        <v>13</v>
      </c>
      <c r="C8072" s="2">
        <f t="shared" si="1807"/>
        <v>337</v>
      </c>
      <c r="D8072" s="2">
        <f t="shared" si="1808"/>
        <v>4</v>
      </c>
      <c r="E8072" s="2">
        <f t="shared" si="1809"/>
        <v>8068</v>
      </c>
      <c r="F8072" s="11">
        <v>378</v>
      </c>
      <c r="G8072" s="9">
        <v>0</v>
      </c>
      <c r="H8072" s="9">
        <v>0</v>
      </c>
      <c r="I8072" s="9">
        <v>0</v>
      </c>
      <c r="J8072" s="9">
        <v>0.48789887651805502</v>
      </c>
      <c r="K8072" s="9">
        <v>0.48789887651805502</v>
      </c>
      <c r="L8072" s="9">
        <v>0.48789887651805502</v>
      </c>
      <c r="N8072" s="32">
        <f>IF('System Design'!$F$8=1,'Hourly Demand and Generation'!G8072*'System Design'!$F$21,IF('System Design'!$F$8=2,'Hourly Demand and Generation'!H8072*'System Design'!$F$21,IF('System Design'!$F$8=3,'Hourly Demand and Generation'!I8072*'System Design'!$F$21)))</f>
        <v>0</v>
      </c>
      <c r="O8072" s="32">
        <f>IF('System Design'!$F$8=1,'Hourly Demand and Generation'!J8072*'System Design'!$F$22,IF('System Design'!$F$8=2,'Hourly Demand and Generation'!K8072*'System Design'!$F$22,IF('System Design'!$F$8=3,'Hourly Demand and Generation'!L8072*'System Design'!$F$22)))</f>
        <v>1219.7471912951376</v>
      </c>
      <c r="Q8072" s="32">
        <f t="shared" si="1805"/>
        <v>0</v>
      </c>
      <c r="R8072" s="32">
        <f t="shared" si="1810"/>
        <v>5400</v>
      </c>
      <c r="S8072" s="32">
        <f t="shared" si="1811"/>
        <v>0</v>
      </c>
      <c r="T8072" s="32">
        <f t="shared" si="1812"/>
        <v>21600</v>
      </c>
      <c r="U8072" s="32">
        <f t="shared" si="1813"/>
        <v>0</v>
      </c>
      <c r="V8072" s="32">
        <f t="shared" si="1806"/>
        <v>841.74719129513755</v>
      </c>
      <c r="W8072" s="32">
        <f t="shared" si="1814"/>
        <v>841.74719129513755</v>
      </c>
      <c r="X8072" s="32">
        <f t="shared" si="1815"/>
        <v>841.74719129513755</v>
      </c>
    </row>
    <row r="8073" spans="1:24" x14ac:dyDescent="0.25">
      <c r="A8073" s="2"/>
      <c r="B8073" s="2" t="s">
        <v>13</v>
      </c>
      <c r="C8073" s="2">
        <f t="shared" si="1807"/>
        <v>337</v>
      </c>
      <c r="D8073" s="2">
        <f t="shared" si="1808"/>
        <v>5</v>
      </c>
      <c r="E8073" s="2">
        <f t="shared" si="1809"/>
        <v>8069</v>
      </c>
      <c r="F8073" s="11">
        <v>409.5</v>
      </c>
      <c r="G8073" s="9">
        <v>0</v>
      </c>
      <c r="H8073" s="9">
        <v>1.44E-2</v>
      </c>
      <c r="I8073" s="9">
        <v>2.8799999999999999E-2</v>
      </c>
      <c r="J8073" s="9">
        <v>0.39031910121444402</v>
      </c>
      <c r="K8073" s="9">
        <v>0.39031910121444402</v>
      </c>
      <c r="L8073" s="9">
        <v>0.39031910121444402</v>
      </c>
      <c r="N8073" s="32">
        <f>IF('System Design'!$F$8=1,'Hourly Demand and Generation'!G8073*'System Design'!$F$21,IF('System Design'!$F$8=2,'Hourly Demand and Generation'!H8073*'System Design'!$F$21,IF('System Design'!$F$8=3,'Hourly Demand and Generation'!I8073*'System Design'!$F$21)))</f>
        <v>14.4</v>
      </c>
      <c r="O8073" s="32">
        <f>IF('System Design'!$F$8=1,'Hourly Demand and Generation'!J8073*'System Design'!$F$22,IF('System Design'!$F$8=2,'Hourly Demand and Generation'!K8073*'System Design'!$F$22,IF('System Design'!$F$8=3,'Hourly Demand and Generation'!L8073*'System Design'!$F$22)))</f>
        <v>975.79775303611007</v>
      </c>
      <c r="Q8073" s="32">
        <f t="shared" si="1805"/>
        <v>0</v>
      </c>
      <c r="R8073" s="32">
        <f t="shared" si="1810"/>
        <v>5400</v>
      </c>
      <c r="S8073" s="32">
        <f t="shared" si="1811"/>
        <v>0</v>
      </c>
      <c r="T8073" s="32">
        <f t="shared" si="1812"/>
        <v>21600</v>
      </c>
      <c r="U8073" s="32">
        <f t="shared" si="1813"/>
        <v>0</v>
      </c>
      <c r="V8073" s="32">
        <f t="shared" si="1806"/>
        <v>580.69775303611004</v>
      </c>
      <c r="W8073" s="32">
        <f t="shared" si="1814"/>
        <v>580.69775303611004</v>
      </c>
      <c r="X8073" s="32">
        <f t="shared" si="1815"/>
        <v>580.69775303611004</v>
      </c>
    </row>
    <row r="8074" spans="1:24" x14ac:dyDescent="0.25">
      <c r="A8074" s="2"/>
      <c r="B8074" s="2" t="s">
        <v>13</v>
      </c>
      <c r="C8074" s="2">
        <f t="shared" si="1807"/>
        <v>337</v>
      </c>
      <c r="D8074" s="2">
        <f t="shared" si="1808"/>
        <v>6</v>
      </c>
      <c r="E8074" s="2">
        <f t="shared" si="1809"/>
        <v>8070</v>
      </c>
      <c r="F8074" s="11">
        <v>441</v>
      </c>
      <c r="G8074" s="9">
        <v>2.8799999999999999E-2</v>
      </c>
      <c r="H8074" s="9">
        <v>4.4999999999999998E-2</v>
      </c>
      <c r="I8074" s="9">
        <v>6.1199999999999997E-2</v>
      </c>
      <c r="J8074" s="9">
        <v>0.39031910121444402</v>
      </c>
      <c r="K8074" s="9">
        <v>0.39031910121444402</v>
      </c>
      <c r="L8074" s="9">
        <v>0.39031910121444402</v>
      </c>
      <c r="N8074" s="32">
        <f>IF('System Design'!$F$8=1,'Hourly Demand and Generation'!G8074*'System Design'!$F$21,IF('System Design'!$F$8=2,'Hourly Demand and Generation'!H8074*'System Design'!$F$21,IF('System Design'!$F$8=3,'Hourly Demand and Generation'!I8074*'System Design'!$F$21)))</f>
        <v>30.599999999999998</v>
      </c>
      <c r="O8074" s="32">
        <f>IF('System Design'!$F$8=1,'Hourly Demand and Generation'!J8074*'System Design'!$F$22,IF('System Design'!$F$8=2,'Hourly Demand and Generation'!K8074*'System Design'!$F$22,IF('System Design'!$F$8=3,'Hourly Demand and Generation'!L8074*'System Design'!$F$22)))</f>
        <v>975.79775303611007</v>
      </c>
      <c r="Q8074" s="32">
        <f t="shared" si="1805"/>
        <v>0</v>
      </c>
      <c r="R8074" s="32">
        <f t="shared" si="1810"/>
        <v>5400</v>
      </c>
      <c r="S8074" s="32">
        <f t="shared" si="1811"/>
        <v>0</v>
      </c>
      <c r="T8074" s="32">
        <f t="shared" si="1812"/>
        <v>21600</v>
      </c>
      <c r="U8074" s="32">
        <f t="shared" si="1813"/>
        <v>0</v>
      </c>
      <c r="V8074" s="32">
        <f t="shared" si="1806"/>
        <v>565.39775303611009</v>
      </c>
      <c r="W8074" s="32">
        <f t="shared" si="1814"/>
        <v>565.39775303611009</v>
      </c>
      <c r="X8074" s="32">
        <f t="shared" si="1815"/>
        <v>565.39775303611009</v>
      </c>
    </row>
    <row r="8075" spans="1:24" x14ac:dyDescent="0.25">
      <c r="A8075" s="2"/>
      <c r="B8075" s="2" t="s">
        <v>13</v>
      </c>
      <c r="C8075" s="2">
        <f t="shared" si="1807"/>
        <v>337</v>
      </c>
      <c r="D8075" s="2">
        <f t="shared" si="1808"/>
        <v>7</v>
      </c>
      <c r="E8075" s="2">
        <f t="shared" si="1809"/>
        <v>8071</v>
      </c>
      <c r="F8075" s="11">
        <v>472.5</v>
      </c>
      <c r="G8075" s="9">
        <v>6.1199999999999997E-2</v>
      </c>
      <c r="H8075" s="9">
        <v>7.5600000000000001E-2</v>
      </c>
      <c r="I8075" s="9">
        <v>0.09</v>
      </c>
      <c r="J8075" s="9">
        <v>0.43910898886624999</v>
      </c>
      <c r="K8075" s="9">
        <v>0.43910898886624999</v>
      </c>
      <c r="L8075" s="9">
        <v>0.43910898886624999</v>
      </c>
      <c r="N8075" s="32">
        <f>IF('System Design'!$F$8=1,'Hourly Demand and Generation'!G8075*'System Design'!$F$21,IF('System Design'!$F$8=2,'Hourly Demand and Generation'!H8075*'System Design'!$F$21,IF('System Design'!$F$8=3,'Hourly Demand and Generation'!I8075*'System Design'!$F$21)))</f>
        <v>45</v>
      </c>
      <c r="O8075" s="32">
        <f>IF('System Design'!$F$8=1,'Hourly Demand and Generation'!J8075*'System Design'!$F$22,IF('System Design'!$F$8=2,'Hourly Demand and Generation'!K8075*'System Design'!$F$22,IF('System Design'!$F$8=3,'Hourly Demand and Generation'!L8075*'System Design'!$F$22)))</f>
        <v>1097.772472165625</v>
      </c>
      <c r="Q8075" s="32">
        <f t="shared" si="1805"/>
        <v>0</v>
      </c>
      <c r="R8075" s="32">
        <f t="shared" si="1810"/>
        <v>5400</v>
      </c>
      <c r="S8075" s="32">
        <f t="shared" si="1811"/>
        <v>0</v>
      </c>
      <c r="T8075" s="32">
        <f t="shared" si="1812"/>
        <v>21600</v>
      </c>
      <c r="U8075" s="32">
        <f t="shared" si="1813"/>
        <v>0</v>
      </c>
      <c r="V8075" s="32">
        <f t="shared" si="1806"/>
        <v>670.272472165625</v>
      </c>
      <c r="W8075" s="32">
        <f t="shared" si="1814"/>
        <v>670.272472165625</v>
      </c>
      <c r="X8075" s="32">
        <f t="shared" si="1815"/>
        <v>670.272472165625</v>
      </c>
    </row>
    <row r="8076" spans="1:24" x14ac:dyDescent="0.25">
      <c r="A8076" s="2"/>
      <c r="B8076" s="2" t="s">
        <v>13</v>
      </c>
      <c r="C8076" s="2">
        <f t="shared" si="1807"/>
        <v>337</v>
      </c>
      <c r="D8076" s="2">
        <f t="shared" si="1808"/>
        <v>8</v>
      </c>
      <c r="E8076" s="2">
        <f t="shared" si="1809"/>
        <v>8072</v>
      </c>
      <c r="F8076" s="11">
        <v>504</v>
      </c>
      <c r="G8076" s="9">
        <v>0.1188</v>
      </c>
      <c r="H8076" s="9">
        <v>0.13500000000000001</v>
      </c>
      <c r="I8076" s="9">
        <v>0.1512</v>
      </c>
      <c r="J8076" s="9">
        <v>0.43910898886624999</v>
      </c>
      <c r="K8076" s="9">
        <v>0.43910898886624999</v>
      </c>
      <c r="L8076" s="9">
        <v>0.43910898886624999</v>
      </c>
      <c r="N8076" s="32">
        <f>IF('System Design'!$F$8=1,'Hourly Demand and Generation'!G8076*'System Design'!$F$21,IF('System Design'!$F$8=2,'Hourly Demand and Generation'!H8076*'System Design'!$F$21,IF('System Design'!$F$8=3,'Hourly Demand and Generation'!I8076*'System Design'!$F$21)))</f>
        <v>75.599999999999994</v>
      </c>
      <c r="O8076" s="32">
        <f>IF('System Design'!$F$8=1,'Hourly Demand and Generation'!J8076*'System Design'!$F$22,IF('System Design'!$F$8=2,'Hourly Demand and Generation'!K8076*'System Design'!$F$22,IF('System Design'!$F$8=3,'Hourly Demand and Generation'!L8076*'System Design'!$F$22)))</f>
        <v>1097.772472165625</v>
      </c>
      <c r="Q8076" s="32">
        <f t="shared" si="1805"/>
        <v>0</v>
      </c>
      <c r="R8076" s="32">
        <f t="shared" si="1810"/>
        <v>5400</v>
      </c>
      <c r="S8076" s="32">
        <f t="shared" si="1811"/>
        <v>0</v>
      </c>
      <c r="T8076" s="32">
        <f t="shared" si="1812"/>
        <v>21600</v>
      </c>
      <c r="U8076" s="32">
        <f t="shared" si="1813"/>
        <v>0</v>
      </c>
      <c r="V8076" s="32">
        <f t="shared" si="1806"/>
        <v>669.37247216562491</v>
      </c>
      <c r="W8076" s="32">
        <f t="shared" si="1814"/>
        <v>669.37247216562491</v>
      </c>
      <c r="X8076" s="32">
        <f t="shared" si="1815"/>
        <v>669.37247216562491</v>
      </c>
    </row>
    <row r="8077" spans="1:24" x14ac:dyDescent="0.25">
      <c r="A8077" s="2"/>
      <c r="B8077" s="2" t="s">
        <v>13</v>
      </c>
      <c r="C8077" s="2">
        <f t="shared" si="1807"/>
        <v>337</v>
      </c>
      <c r="D8077" s="2">
        <f t="shared" si="1808"/>
        <v>9</v>
      </c>
      <c r="E8077" s="2">
        <f t="shared" si="1809"/>
        <v>8073</v>
      </c>
      <c r="F8077" s="11">
        <v>504</v>
      </c>
      <c r="G8077" s="9">
        <v>0.18</v>
      </c>
      <c r="H8077" s="9">
        <v>0.19439999999999999</v>
      </c>
      <c r="I8077" s="9">
        <v>0.20880000000000001</v>
      </c>
      <c r="J8077" s="9">
        <v>0.39031910121444402</v>
      </c>
      <c r="K8077" s="9">
        <v>0.39031910121444402</v>
      </c>
      <c r="L8077" s="9">
        <v>0.39031910121444402</v>
      </c>
      <c r="N8077" s="32">
        <f>IF('System Design'!$F$8=1,'Hourly Demand and Generation'!G8077*'System Design'!$F$21,IF('System Design'!$F$8=2,'Hourly Demand and Generation'!H8077*'System Design'!$F$21,IF('System Design'!$F$8=3,'Hourly Demand and Generation'!I8077*'System Design'!$F$21)))</f>
        <v>104.4</v>
      </c>
      <c r="O8077" s="32">
        <f>IF('System Design'!$F$8=1,'Hourly Demand and Generation'!J8077*'System Design'!$F$22,IF('System Design'!$F$8=2,'Hourly Demand and Generation'!K8077*'System Design'!$F$22,IF('System Design'!$F$8=3,'Hourly Demand and Generation'!L8077*'System Design'!$F$22)))</f>
        <v>975.79775303611007</v>
      </c>
      <c r="Q8077" s="32">
        <f t="shared" si="1805"/>
        <v>0</v>
      </c>
      <c r="R8077" s="32">
        <f t="shared" si="1810"/>
        <v>5400</v>
      </c>
      <c r="S8077" s="32">
        <f t="shared" si="1811"/>
        <v>0</v>
      </c>
      <c r="T8077" s="32">
        <f t="shared" si="1812"/>
        <v>21600</v>
      </c>
      <c r="U8077" s="32">
        <f t="shared" si="1813"/>
        <v>0</v>
      </c>
      <c r="V8077" s="32">
        <f t="shared" si="1806"/>
        <v>576.19775303611004</v>
      </c>
      <c r="W8077" s="32">
        <f t="shared" si="1814"/>
        <v>576.19775303611004</v>
      </c>
      <c r="X8077" s="32">
        <f t="shared" si="1815"/>
        <v>576.19775303611004</v>
      </c>
    </row>
    <row r="8078" spans="1:24" x14ac:dyDescent="0.25">
      <c r="A8078" s="2"/>
      <c r="B8078" s="2" t="s">
        <v>13</v>
      </c>
      <c r="C8078" s="2">
        <f t="shared" si="1807"/>
        <v>337</v>
      </c>
      <c r="D8078" s="2">
        <f t="shared" si="1808"/>
        <v>10</v>
      </c>
      <c r="E8078" s="2">
        <f t="shared" si="1809"/>
        <v>8074</v>
      </c>
      <c r="F8078" s="11">
        <v>491.4</v>
      </c>
      <c r="G8078" s="9">
        <v>0.2412</v>
      </c>
      <c r="H8078" s="9">
        <v>0.25559999999999999</v>
      </c>
      <c r="I8078" s="9">
        <v>0.27</v>
      </c>
      <c r="J8078" s="9">
        <v>0.43910898886624999</v>
      </c>
      <c r="K8078" s="9">
        <v>0.43910898886624999</v>
      </c>
      <c r="L8078" s="9">
        <v>0.43910898886624999</v>
      </c>
      <c r="N8078" s="32">
        <f>IF('System Design'!$F$8=1,'Hourly Demand and Generation'!G8078*'System Design'!$F$21,IF('System Design'!$F$8=2,'Hourly Demand and Generation'!H8078*'System Design'!$F$21,IF('System Design'!$F$8=3,'Hourly Demand and Generation'!I8078*'System Design'!$F$21)))</f>
        <v>135</v>
      </c>
      <c r="O8078" s="32">
        <f>IF('System Design'!$F$8=1,'Hourly Demand and Generation'!J8078*'System Design'!$F$22,IF('System Design'!$F$8=2,'Hourly Demand and Generation'!K8078*'System Design'!$F$22,IF('System Design'!$F$8=3,'Hourly Demand and Generation'!L8078*'System Design'!$F$22)))</f>
        <v>1097.772472165625</v>
      </c>
      <c r="Q8078" s="32">
        <f t="shared" si="1805"/>
        <v>0</v>
      </c>
      <c r="R8078" s="32">
        <f t="shared" si="1810"/>
        <v>5400</v>
      </c>
      <c r="S8078" s="32">
        <f t="shared" si="1811"/>
        <v>0</v>
      </c>
      <c r="T8078" s="32">
        <f t="shared" si="1812"/>
        <v>21600</v>
      </c>
      <c r="U8078" s="32">
        <f t="shared" si="1813"/>
        <v>0</v>
      </c>
      <c r="V8078" s="32">
        <f t="shared" si="1806"/>
        <v>741.37247216562503</v>
      </c>
      <c r="W8078" s="32">
        <f t="shared" si="1814"/>
        <v>741.37247216562503</v>
      </c>
      <c r="X8078" s="32">
        <f t="shared" si="1815"/>
        <v>741.37247216562503</v>
      </c>
    </row>
    <row r="8079" spans="1:24" x14ac:dyDescent="0.25">
      <c r="A8079" s="2"/>
      <c r="B8079" s="2" t="s">
        <v>13</v>
      </c>
      <c r="C8079" s="2">
        <f t="shared" si="1807"/>
        <v>337</v>
      </c>
      <c r="D8079" s="2">
        <f t="shared" si="1808"/>
        <v>11</v>
      </c>
      <c r="E8079" s="2">
        <f t="shared" si="1809"/>
        <v>8075</v>
      </c>
      <c r="F8079" s="11">
        <v>485.1</v>
      </c>
      <c r="G8079" s="9">
        <v>0.29880000000000001</v>
      </c>
      <c r="H8079" s="9">
        <v>0.315</v>
      </c>
      <c r="I8079" s="9">
        <v>0.33119999999999999</v>
      </c>
      <c r="J8079" s="9">
        <v>0.39031910121444402</v>
      </c>
      <c r="K8079" s="9">
        <v>0.39031910121444402</v>
      </c>
      <c r="L8079" s="9">
        <v>0.39031910121444402</v>
      </c>
      <c r="N8079" s="32">
        <f>IF('System Design'!$F$8=1,'Hourly Demand and Generation'!G8079*'System Design'!$F$21,IF('System Design'!$F$8=2,'Hourly Demand and Generation'!H8079*'System Design'!$F$21,IF('System Design'!$F$8=3,'Hourly Demand and Generation'!I8079*'System Design'!$F$21)))</f>
        <v>165.6</v>
      </c>
      <c r="O8079" s="32">
        <f>IF('System Design'!$F$8=1,'Hourly Demand and Generation'!J8079*'System Design'!$F$22,IF('System Design'!$F$8=2,'Hourly Demand and Generation'!K8079*'System Design'!$F$22,IF('System Design'!$F$8=3,'Hourly Demand and Generation'!L8079*'System Design'!$F$22)))</f>
        <v>975.79775303611007</v>
      </c>
      <c r="Q8079" s="32">
        <f t="shared" si="1805"/>
        <v>0</v>
      </c>
      <c r="R8079" s="32">
        <f t="shared" si="1810"/>
        <v>5400</v>
      </c>
      <c r="S8079" s="32">
        <f t="shared" si="1811"/>
        <v>0</v>
      </c>
      <c r="T8079" s="32">
        <f t="shared" si="1812"/>
        <v>21600</v>
      </c>
      <c r="U8079" s="32">
        <f t="shared" si="1813"/>
        <v>0</v>
      </c>
      <c r="V8079" s="32">
        <f t="shared" si="1806"/>
        <v>656.29775303611007</v>
      </c>
      <c r="W8079" s="32">
        <f t="shared" si="1814"/>
        <v>656.29775303611007</v>
      </c>
      <c r="X8079" s="32">
        <f t="shared" si="1815"/>
        <v>656.29775303611007</v>
      </c>
    </row>
    <row r="8080" spans="1:24" x14ac:dyDescent="0.25">
      <c r="A8080" s="2"/>
      <c r="B8080" s="2" t="s">
        <v>13</v>
      </c>
      <c r="C8080" s="2">
        <f t="shared" si="1807"/>
        <v>337</v>
      </c>
      <c r="D8080" s="2">
        <f t="shared" si="1808"/>
        <v>12</v>
      </c>
      <c r="E8080" s="2">
        <f t="shared" si="1809"/>
        <v>8076</v>
      </c>
      <c r="F8080" s="11">
        <v>485.1</v>
      </c>
      <c r="G8080" s="9">
        <v>0.36</v>
      </c>
      <c r="H8080" s="9">
        <v>0.36</v>
      </c>
      <c r="I8080" s="9">
        <v>0.36</v>
      </c>
      <c r="J8080" s="9">
        <v>0.365924157388541</v>
      </c>
      <c r="K8080" s="9">
        <v>0.365924157388541</v>
      </c>
      <c r="L8080" s="9">
        <v>0.365924157388541</v>
      </c>
      <c r="N8080" s="32">
        <f>IF('System Design'!$F$8=1,'Hourly Demand and Generation'!G8080*'System Design'!$F$21,IF('System Design'!$F$8=2,'Hourly Demand and Generation'!H8080*'System Design'!$F$21,IF('System Design'!$F$8=3,'Hourly Demand and Generation'!I8080*'System Design'!$F$21)))</f>
        <v>180</v>
      </c>
      <c r="O8080" s="32">
        <f>IF('System Design'!$F$8=1,'Hourly Demand and Generation'!J8080*'System Design'!$F$22,IF('System Design'!$F$8=2,'Hourly Demand and Generation'!K8080*'System Design'!$F$22,IF('System Design'!$F$8=3,'Hourly Demand and Generation'!L8080*'System Design'!$F$22)))</f>
        <v>914.81039347135254</v>
      </c>
      <c r="Q8080" s="32">
        <f t="shared" si="1805"/>
        <v>0</v>
      </c>
      <c r="R8080" s="32">
        <f t="shared" si="1810"/>
        <v>5400</v>
      </c>
      <c r="S8080" s="32">
        <f t="shared" si="1811"/>
        <v>0</v>
      </c>
      <c r="T8080" s="32">
        <f t="shared" si="1812"/>
        <v>21600</v>
      </c>
      <c r="U8080" s="32">
        <f t="shared" si="1813"/>
        <v>0</v>
      </c>
      <c r="V8080" s="32">
        <f t="shared" si="1806"/>
        <v>609.71039347135263</v>
      </c>
      <c r="W8080" s="32">
        <f t="shared" si="1814"/>
        <v>609.71039347135263</v>
      </c>
      <c r="X8080" s="32">
        <f t="shared" si="1815"/>
        <v>609.71039347135263</v>
      </c>
    </row>
    <row r="8081" spans="1:24" x14ac:dyDescent="0.25">
      <c r="A8081" s="2"/>
      <c r="B8081" s="2" t="s">
        <v>13</v>
      </c>
      <c r="C8081" s="2">
        <f t="shared" si="1807"/>
        <v>337</v>
      </c>
      <c r="D8081" s="2">
        <f t="shared" si="1808"/>
        <v>13</v>
      </c>
      <c r="E8081" s="2">
        <f t="shared" si="1809"/>
        <v>8077</v>
      </c>
      <c r="F8081" s="11">
        <v>504</v>
      </c>
      <c r="G8081" s="9">
        <v>0.29880000000000001</v>
      </c>
      <c r="H8081" s="9">
        <v>0.315</v>
      </c>
      <c r="I8081" s="9">
        <v>0.33119999999999999</v>
      </c>
      <c r="J8081" s="9">
        <v>0.39031910121444402</v>
      </c>
      <c r="K8081" s="9">
        <v>0.39031910121444402</v>
      </c>
      <c r="L8081" s="9">
        <v>0.39031910121444402</v>
      </c>
      <c r="N8081" s="32">
        <f>IF('System Design'!$F$8=1,'Hourly Demand and Generation'!G8081*'System Design'!$F$21,IF('System Design'!$F$8=2,'Hourly Demand and Generation'!H8081*'System Design'!$F$21,IF('System Design'!$F$8=3,'Hourly Demand and Generation'!I8081*'System Design'!$F$21)))</f>
        <v>165.6</v>
      </c>
      <c r="O8081" s="32">
        <f>IF('System Design'!$F$8=1,'Hourly Demand and Generation'!J8081*'System Design'!$F$22,IF('System Design'!$F$8=2,'Hourly Demand and Generation'!K8081*'System Design'!$F$22,IF('System Design'!$F$8=3,'Hourly Demand and Generation'!L8081*'System Design'!$F$22)))</f>
        <v>975.79775303611007</v>
      </c>
      <c r="Q8081" s="32">
        <f t="shared" si="1805"/>
        <v>0</v>
      </c>
      <c r="R8081" s="32">
        <f t="shared" si="1810"/>
        <v>5400</v>
      </c>
      <c r="S8081" s="32">
        <f t="shared" si="1811"/>
        <v>0</v>
      </c>
      <c r="T8081" s="32">
        <f t="shared" si="1812"/>
        <v>21600</v>
      </c>
      <c r="U8081" s="32">
        <f t="shared" si="1813"/>
        <v>0</v>
      </c>
      <c r="V8081" s="32">
        <f t="shared" si="1806"/>
        <v>637.39775303611009</v>
      </c>
      <c r="W8081" s="32">
        <f t="shared" si="1814"/>
        <v>637.39775303611009</v>
      </c>
      <c r="X8081" s="32">
        <f t="shared" si="1815"/>
        <v>637.39775303611009</v>
      </c>
    </row>
    <row r="8082" spans="1:24" x14ac:dyDescent="0.25">
      <c r="A8082" s="2"/>
      <c r="B8082" s="2" t="s">
        <v>13</v>
      </c>
      <c r="C8082" s="2">
        <f t="shared" si="1807"/>
        <v>337</v>
      </c>
      <c r="D8082" s="2">
        <f t="shared" si="1808"/>
        <v>14</v>
      </c>
      <c r="E8082" s="2">
        <f t="shared" si="1809"/>
        <v>8078</v>
      </c>
      <c r="F8082" s="11">
        <v>504</v>
      </c>
      <c r="G8082" s="9">
        <v>0.2412</v>
      </c>
      <c r="H8082" s="9">
        <v>0.25559999999999999</v>
      </c>
      <c r="I8082" s="9">
        <v>0.27</v>
      </c>
      <c r="J8082" s="9">
        <v>0.41471404504034698</v>
      </c>
      <c r="K8082" s="9">
        <v>0.41471404504034698</v>
      </c>
      <c r="L8082" s="9">
        <v>0.41471404504034698</v>
      </c>
      <c r="N8082" s="32">
        <f>IF('System Design'!$F$8=1,'Hourly Demand and Generation'!G8082*'System Design'!$F$21,IF('System Design'!$F$8=2,'Hourly Demand and Generation'!H8082*'System Design'!$F$21,IF('System Design'!$F$8=3,'Hourly Demand and Generation'!I8082*'System Design'!$F$21)))</f>
        <v>135</v>
      </c>
      <c r="O8082" s="32">
        <f>IF('System Design'!$F$8=1,'Hourly Demand and Generation'!J8082*'System Design'!$F$22,IF('System Design'!$F$8=2,'Hourly Demand and Generation'!K8082*'System Design'!$F$22,IF('System Design'!$F$8=3,'Hourly Demand and Generation'!L8082*'System Design'!$F$22)))</f>
        <v>1036.7851126008675</v>
      </c>
      <c r="Q8082" s="32">
        <f t="shared" si="1805"/>
        <v>0</v>
      </c>
      <c r="R8082" s="32">
        <f t="shared" si="1810"/>
        <v>5400</v>
      </c>
      <c r="S8082" s="32">
        <f t="shared" si="1811"/>
        <v>0</v>
      </c>
      <c r="T8082" s="32">
        <f t="shared" si="1812"/>
        <v>21600</v>
      </c>
      <c r="U8082" s="32">
        <f t="shared" si="1813"/>
        <v>0</v>
      </c>
      <c r="V8082" s="32">
        <f t="shared" si="1806"/>
        <v>667.78511260086748</v>
      </c>
      <c r="W8082" s="32">
        <f t="shared" si="1814"/>
        <v>667.78511260086748</v>
      </c>
      <c r="X8082" s="32">
        <f t="shared" si="1815"/>
        <v>667.78511260086748</v>
      </c>
    </row>
    <row r="8083" spans="1:24" x14ac:dyDescent="0.25">
      <c r="A8083" s="2"/>
      <c r="B8083" s="2" t="s">
        <v>13</v>
      </c>
      <c r="C8083" s="2">
        <f t="shared" si="1807"/>
        <v>337</v>
      </c>
      <c r="D8083" s="2">
        <f t="shared" si="1808"/>
        <v>15</v>
      </c>
      <c r="E8083" s="2">
        <f t="shared" si="1809"/>
        <v>8079</v>
      </c>
      <c r="F8083" s="11">
        <v>535.5</v>
      </c>
      <c r="G8083" s="9">
        <v>0.18</v>
      </c>
      <c r="H8083" s="9">
        <v>0.19439999999999999</v>
      </c>
      <c r="I8083" s="9">
        <v>0.20880000000000001</v>
      </c>
      <c r="J8083" s="9">
        <v>0.43910898886624999</v>
      </c>
      <c r="K8083" s="9">
        <v>0.43910898886624999</v>
      </c>
      <c r="L8083" s="9">
        <v>0.43910898886624999</v>
      </c>
      <c r="N8083" s="32">
        <f>IF('System Design'!$F$8=1,'Hourly Demand and Generation'!G8083*'System Design'!$F$21,IF('System Design'!$F$8=2,'Hourly Demand and Generation'!H8083*'System Design'!$F$21,IF('System Design'!$F$8=3,'Hourly Demand and Generation'!I8083*'System Design'!$F$21)))</f>
        <v>104.4</v>
      </c>
      <c r="O8083" s="32">
        <f>IF('System Design'!$F$8=1,'Hourly Demand and Generation'!J8083*'System Design'!$F$22,IF('System Design'!$F$8=2,'Hourly Demand and Generation'!K8083*'System Design'!$F$22,IF('System Design'!$F$8=3,'Hourly Demand and Generation'!L8083*'System Design'!$F$22)))</f>
        <v>1097.772472165625</v>
      </c>
      <c r="Q8083" s="32">
        <f t="shared" si="1805"/>
        <v>0</v>
      </c>
      <c r="R8083" s="32">
        <f t="shared" si="1810"/>
        <v>5400</v>
      </c>
      <c r="S8083" s="32">
        <f t="shared" si="1811"/>
        <v>0</v>
      </c>
      <c r="T8083" s="32">
        <f t="shared" si="1812"/>
        <v>21600</v>
      </c>
      <c r="U8083" s="32">
        <f t="shared" si="1813"/>
        <v>0</v>
      </c>
      <c r="V8083" s="32">
        <f t="shared" si="1806"/>
        <v>666.67247216562509</v>
      </c>
      <c r="W8083" s="32">
        <f t="shared" si="1814"/>
        <v>666.67247216562509</v>
      </c>
      <c r="X8083" s="32">
        <f t="shared" si="1815"/>
        <v>666.67247216562509</v>
      </c>
    </row>
    <row r="8084" spans="1:24" x14ac:dyDescent="0.25">
      <c r="A8084" s="2"/>
      <c r="B8084" s="2" t="s">
        <v>13</v>
      </c>
      <c r="C8084" s="2">
        <f t="shared" si="1807"/>
        <v>337</v>
      </c>
      <c r="D8084" s="2">
        <f t="shared" si="1808"/>
        <v>16</v>
      </c>
      <c r="E8084" s="2">
        <f t="shared" si="1809"/>
        <v>8080</v>
      </c>
      <c r="F8084" s="11">
        <v>567</v>
      </c>
      <c r="G8084" s="9">
        <v>0.1188</v>
      </c>
      <c r="H8084" s="9">
        <v>0.13500000000000001</v>
      </c>
      <c r="I8084" s="9">
        <v>0.1512</v>
      </c>
      <c r="J8084" s="9">
        <v>0.43910898886624999</v>
      </c>
      <c r="K8084" s="9">
        <v>0.43910898886624999</v>
      </c>
      <c r="L8084" s="9">
        <v>0.43910898886624999</v>
      </c>
      <c r="N8084" s="32">
        <f>IF('System Design'!$F$8=1,'Hourly Demand and Generation'!G8084*'System Design'!$F$21,IF('System Design'!$F$8=2,'Hourly Demand and Generation'!H8084*'System Design'!$F$21,IF('System Design'!$F$8=3,'Hourly Demand and Generation'!I8084*'System Design'!$F$21)))</f>
        <v>75.599999999999994</v>
      </c>
      <c r="O8084" s="32">
        <f>IF('System Design'!$F$8=1,'Hourly Demand and Generation'!J8084*'System Design'!$F$22,IF('System Design'!$F$8=2,'Hourly Demand and Generation'!K8084*'System Design'!$F$22,IF('System Design'!$F$8=3,'Hourly Demand and Generation'!L8084*'System Design'!$F$22)))</f>
        <v>1097.772472165625</v>
      </c>
      <c r="Q8084" s="32">
        <f t="shared" si="1805"/>
        <v>0</v>
      </c>
      <c r="R8084" s="32">
        <f t="shared" si="1810"/>
        <v>5400</v>
      </c>
      <c r="S8084" s="32">
        <f t="shared" si="1811"/>
        <v>0</v>
      </c>
      <c r="T8084" s="32">
        <f t="shared" si="1812"/>
        <v>21600</v>
      </c>
      <c r="U8084" s="32">
        <f t="shared" si="1813"/>
        <v>0</v>
      </c>
      <c r="V8084" s="32">
        <f t="shared" si="1806"/>
        <v>606.37247216562491</v>
      </c>
      <c r="W8084" s="32">
        <f t="shared" si="1814"/>
        <v>606.37247216562491</v>
      </c>
      <c r="X8084" s="32">
        <f t="shared" si="1815"/>
        <v>606.37247216562491</v>
      </c>
    </row>
    <row r="8085" spans="1:24" x14ac:dyDescent="0.25">
      <c r="A8085" s="2"/>
      <c r="B8085" s="2" t="s">
        <v>13</v>
      </c>
      <c r="C8085" s="2">
        <f t="shared" si="1807"/>
        <v>337</v>
      </c>
      <c r="D8085" s="2">
        <f t="shared" si="1808"/>
        <v>17</v>
      </c>
      <c r="E8085" s="2">
        <f t="shared" si="1809"/>
        <v>8081</v>
      </c>
      <c r="F8085" s="11">
        <v>598.5</v>
      </c>
      <c r="G8085" s="9">
        <v>6.1199999999999997E-2</v>
      </c>
      <c r="H8085" s="9">
        <v>7.5600000000000001E-2</v>
      </c>
      <c r="I8085" s="9">
        <v>0.09</v>
      </c>
      <c r="J8085" s="9">
        <v>0.48789887651805502</v>
      </c>
      <c r="K8085" s="9">
        <v>0.48789887651805502</v>
      </c>
      <c r="L8085" s="9">
        <v>0.48789887651805502</v>
      </c>
      <c r="N8085" s="32">
        <f>IF('System Design'!$F$8=1,'Hourly Demand and Generation'!G8085*'System Design'!$F$21,IF('System Design'!$F$8=2,'Hourly Demand and Generation'!H8085*'System Design'!$F$21,IF('System Design'!$F$8=3,'Hourly Demand and Generation'!I8085*'System Design'!$F$21)))</f>
        <v>45</v>
      </c>
      <c r="O8085" s="32">
        <f>IF('System Design'!$F$8=1,'Hourly Demand and Generation'!J8085*'System Design'!$F$22,IF('System Design'!$F$8=2,'Hourly Demand and Generation'!K8085*'System Design'!$F$22,IF('System Design'!$F$8=3,'Hourly Demand and Generation'!L8085*'System Design'!$F$22)))</f>
        <v>1219.7471912951376</v>
      </c>
      <c r="Q8085" s="32">
        <f t="shared" si="1805"/>
        <v>0</v>
      </c>
      <c r="R8085" s="32">
        <f t="shared" si="1810"/>
        <v>5400</v>
      </c>
      <c r="S8085" s="32">
        <f t="shared" si="1811"/>
        <v>0</v>
      </c>
      <c r="T8085" s="32">
        <f t="shared" si="1812"/>
        <v>21600</v>
      </c>
      <c r="U8085" s="32">
        <f t="shared" si="1813"/>
        <v>0</v>
      </c>
      <c r="V8085" s="32">
        <f t="shared" si="1806"/>
        <v>666.24719129513755</v>
      </c>
      <c r="W8085" s="32">
        <f t="shared" si="1814"/>
        <v>666.24719129513755</v>
      </c>
      <c r="X8085" s="32">
        <f t="shared" si="1815"/>
        <v>666.24719129513755</v>
      </c>
    </row>
    <row r="8086" spans="1:24" x14ac:dyDescent="0.25">
      <c r="A8086" s="2"/>
      <c r="B8086" s="2" t="s">
        <v>13</v>
      </c>
      <c r="C8086" s="2">
        <f t="shared" si="1807"/>
        <v>337</v>
      </c>
      <c r="D8086" s="2">
        <f t="shared" si="1808"/>
        <v>18</v>
      </c>
      <c r="E8086" s="2">
        <f t="shared" si="1809"/>
        <v>8082</v>
      </c>
      <c r="F8086" s="11">
        <v>630</v>
      </c>
      <c r="G8086" s="9">
        <v>2.8799999999999999E-2</v>
      </c>
      <c r="H8086" s="9">
        <v>4.4999999999999998E-2</v>
      </c>
      <c r="I8086" s="9">
        <v>6.1199999999999997E-2</v>
      </c>
      <c r="J8086" s="9">
        <v>0.46350393269215201</v>
      </c>
      <c r="K8086" s="9">
        <v>0.46350393269215201</v>
      </c>
      <c r="L8086" s="9">
        <v>0.46350393269215201</v>
      </c>
      <c r="N8086" s="32">
        <f>IF('System Design'!$F$8=1,'Hourly Demand and Generation'!G8086*'System Design'!$F$21,IF('System Design'!$F$8=2,'Hourly Demand and Generation'!H8086*'System Design'!$F$21,IF('System Design'!$F$8=3,'Hourly Demand and Generation'!I8086*'System Design'!$F$21)))</f>
        <v>30.599999999999998</v>
      </c>
      <c r="O8086" s="32">
        <f>IF('System Design'!$F$8=1,'Hourly Demand and Generation'!J8086*'System Design'!$F$22,IF('System Design'!$F$8=2,'Hourly Demand and Generation'!K8086*'System Design'!$F$22,IF('System Design'!$F$8=3,'Hourly Demand and Generation'!L8086*'System Design'!$F$22)))</f>
        <v>1158.75983173038</v>
      </c>
      <c r="Q8086" s="32">
        <f t="shared" si="1805"/>
        <v>0</v>
      </c>
      <c r="R8086" s="32">
        <f t="shared" si="1810"/>
        <v>5400</v>
      </c>
      <c r="S8086" s="32">
        <f t="shared" si="1811"/>
        <v>0</v>
      </c>
      <c r="T8086" s="32">
        <f t="shared" si="1812"/>
        <v>21600</v>
      </c>
      <c r="U8086" s="32">
        <f t="shared" si="1813"/>
        <v>0</v>
      </c>
      <c r="V8086" s="32">
        <f t="shared" si="1806"/>
        <v>559.35983173037994</v>
      </c>
      <c r="W8086" s="32">
        <f t="shared" si="1814"/>
        <v>559.35983173037994</v>
      </c>
      <c r="X8086" s="32">
        <f t="shared" si="1815"/>
        <v>559.35983173037994</v>
      </c>
    </row>
    <row r="8087" spans="1:24" x14ac:dyDescent="0.25">
      <c r="A8087" s="2"/>
      <c r="B8087" s="2" t="s">
        <v>13</v>
      </c>
      <c r="C8087" s="2">
        <f t="shared" si="1807"/>
        <v>337</v>
      </c>
      <c r="D8087" s="2">
        <f t="shared" si="1808"/>
        <v>19</v>
      </c>
      <c r="E8087" s="2">
        <f t="shared" si="1809"/>
        <v>8083</v>
      </c>
      <c r="F8087" s="11">
        <v>611.1</v>
      </c>
      <c r="G8087" s="9">
        <v>0</v>
      </c>
      <c r="H8087" s="9">
        <v>1.44E-2</v>
      </c>
      <c r="I8087" s="9">
        <v>2.8799999999999999E-2</v>
      </c>
      <c r="J8087" s="9">
        <v>0.43910898886624999</v>
      </c>
      <c r="K8087" s="9">
        <v>0.43910898886624999</v>
      </c>
      <c r="L8087" s="9">
        <v>0.43910898886624999</v>
      </c>
      <c r="N8087" s="32">
        <f>IF('System Design'!$F$8=1,'Hourly Demand and Generation'!G8087*'System Design'!$F$21,IF('System Design'!$F$8=2,'Hourly Demand and Generation'!H8087*'System Design'!$F$21,IF('System Design'!$F$8=3,'Hourly Demand and Generation'!I8087*'System Design'!$F$21)))</f>
        <v>14.4</v>
      </c>
      <c r="O8087" s="32">
        <f>IF('System Design'!$F$8=1,'Hourly Demand and Generation'!J8087*'System Design'!$F$22,IF('System Design'!$F$8=2,'Hourly Demand and Generation'!K8087*'System Design'!$F$22,IF('System Design'!$F$8=3,'Hourly Demand and Generation'!L8087*'System Design'!$F$22)))</f>
        <v>1097.772472165625</v>
      </c>
      <c r="Q8087" s="32">
        <f t="shared" si="1805"/>
        <v>0</v>
      </c>
      <c r="R8087" s="32">
        <f t="shared" si="1810"/>
        <v>5400</v>
      </c>
      <c r="S8087" s="32">
        <f t="shared" si="1811"/>
        <v>0</v>
      </c>
      <c r="T8087" s="32">
        <f t="shared" si="1812"/>
        <v>21600</v>
      </c>
      <c r="U8087" s="32">
        <f t="shared" si="1813"/>
        <v>0</v>
      </c>
      <c r="V8087" s="32">
        <f t="shared" si="1806"/>
        <v>501.07247216562507</v>
      </c>
      <c r="W8087" s="32">
        <f t="shared" si="1814"/>
        <v>501.07247216562507</v>
      </c>
      <c r="X8087" s="32">
        <f t="shared" si="1815"/>
        <v>501.07247216562507</v>
      </c>
    </row>
    <row r="8088" spans="1:24" x14ac:dyDescent="0.25">
      <c r="A8088" s="2"/>
      <c r="B8088" s="2" t="s">
        <v>13</v>
      </c>
      <c r="C8088" s="2">
        <f t="shared" si="1807"/>
        <v>337</v>
      </c>
      <c r="D8088" s="2">
        <f t="shared" si="1808"/>
        <v>20</v>
      </c>
      <c r="E8088" s="2">
        <f t="shared" si="1809"/>
        <v>8084</v>
      </c>
      <c r="F8088" s="11">
        <v>598.5</v>
      </c>
      <c r="G8088" s="9">
        <v>0</v>
      </c>
      <c r="H8088" s="9">
        <v>0</v>
      </c>
      <c r="I8088" s="9">
        <v>0</v>
      </c>
      <c r="J8088" s="9">
        <v>0.43910898886624999</v>
      </c>
      <c r="K8088" s="9">
        <v>0.43910898886624999</v>
      </c>
      <c r="L8088" s="9">
        <v>0.43910898886624999</v>
      </c>
      <c r="N8088" s="32">
        <f>IF('System Design'!$F$8=1,'Hourly Demand and Generation'!G8088*'System Design'!$F$21,IF('System Design'!$F$8=2,'Hourly Demand and Generation'!H8088*'System Design'!$F$21,IF('System Design'!$F$8=3,'Hourly Demand and Generation'!I8088*'System Design'!$F$21)))</f>
        <v>0</v>
      </c>
      <c r="O8088" s="32">
        <f>IF('System Design'!$F$8=1,'Hourly Demand and Generation'!J8088*'System Design'!$F$22,IF('System Design'!$F$8=2,'Hourly Demand and Generation'!K8088*'System Design'!$F$22,IF('System Design'!$F$8=3,'Hourly Demand and Generation'!L8088*'System Design'!$F$22)))</f>
        <v>1097.772472165625</v>
      </c>
      <c r="Q8088" s="32">
        <f t="shared" si="1805"/>
        <v>0</v>
      </c>
      <c r="R8088" s="32">
        <f t="shared" si="1810"/>
        <v>5400</v>
      </c>
      <c r="S8088" s="32">
        <f t="shared" si="1811"/>
        <v>0</v>
      </c>
      <c r="T8088" s="32">
        <f t="shared" si="1812"/>
        <v>21600</v>
      </c>
      <c r="U8088" s="32">
        <f t="shared" si="1813"/>
        <v>0</v>
      </c>
      <c r="V8088" s="32">
        <f t="shared" si="1806"/>
        <v>499.272472165625</v>
      </c>
      <c r="W8088" s="32">
        <f t="shared" si="1814"/>
        <v>499.272472165625</v>
      </c>
      <c r="X8088" s="32">
        <f t="shared" si="1815"/>
        <v>499.272472165625</v>
      </c>
    </row>
    <row r="8089" spans="1:24" x14ac:dyDescent="0.25">
      <c r="A8089" s="2"/>
      <c r="B8089" s="2" t="s">
        <v>13</v>
      </c>
      <c r="C8089" s="2">
        <f t="shared" si="1807"/>
        <v>337</v>
      </c>
      <c r="D8089" s="2">
        <f t="shared" si="1808"/>
        <v>21</v>
      </c>
      <c r="E8089" s="2">
        <f t="shared" si="1809"/>
        <v>8085</v>
      </c>
      <c r="F8089" s="11">
        <v>567</v>
      </c>
      <c r="G8089" s="9">
        <v>0</v>
      </c>
      <c r="H8089" s="9">
        <v>0</v>
      </c>
      <c r="I8089" s="9">
        <v>0</v>
      </c>
      <c r="J8089" s="9">
        <v>0.43910898886624999</v>
      </c>
      <c r="K8089" s="9">
        <v>0.43910898886624999</v>
      </c>
      <c r="L8089" s="9">
        <v>0.43910898886624999</v>
      </c>
      <c r="N8089" s="32">
        <f>IF('System Design'!$F$8=1,'Hourly Demand and Generation'!G8089*'System Design'!$F$21,IF('System Design'!$F$8=2,'Hourly Demand and Generation'!H8089*'System Design'!$F$21,IF('System Design'!$F$8=3,'Hourly Demand and Generation'!I8089*'System Design'!$F$21)))</f>
        <v>0</v>
      </c>
      <c r="O8089" s="32">
        <f>IF('System Design'!$F$8=1,'Hourly Demand and Generation'!J8089*'System Design'!$F$22,IF('System Design'!$F$8=2,'Hourly Demand and Generation'!K8089*'System Design'!$F$22,IF('System Design'!$F$8=3,'Hourly Demand and Generation'!L8089*'System Design'!$F$22)))</f>
        <v>1097.772472165625</v>
      </c>
      <c r="Q8089" s="32">
        <f t="shared" si="1805"/>
        <v>0</v>
      </c>
      <c r="R8089" s="32">
        <f t="shared" si="1810"/>
        <v>5400</v>
      </c>
      <c r="S8089" s="32">
        <f t="shared" si="1811"/>
        <v>0</v>
      </c>
      <c r="T8089" s="32">
        <f t="shared" si="1812"/>
        <v>21600</v>
      </c>
      <c r="U8089" s="32">
        <f t="shared" si="1813"/>
        <v>0</v>
      </c>
      <c r="V8089" s="32">
        <f t="shared" si="1806"/>
        <v>530.772472165625</v>
      </c>
      <c r="W8089" s="32">
        <f t="shared" si="1814"/>
        <v>530.772472165625</v>
      </c>
      <c r="X8089" s="32">
        <f t="shared" si="1815"/>
        <v>530.772472165625</v>
      </c>
    </row>
    <row r="8090" spans="1:24" x14ac:dyDescent="0.25">
      <c r="A8090" s="2"/>
      <c r="B8090" s="2" t="s">
        <v>13</v>
      </c>
      <c r="C8090" s="2">
        <f t="shared" si="1807"/>
        <v>337</v>
      </c>
      <c r="D8090" s="2">
        <f t="shared" si="1808"/>
        <v>22</v>
      </c>
      <c r="E8090" s="2">
        <f t="shared" si="1809"/>
        <v>8086</v>
      </c>
      <c r="F8090" s="11">
        <v>535.5</v>
      </c>
      <c r="G8090" s="9">
        <v>0</v>
      </c>
      <c r="H8090" s="9">
        <v>0</v>
      </c>
      <c r="I8090" s="9">
        <v>0</v>
      </c>
      <c r="J8090" s="9">
        <v>0.46350393269215201</v>
      </c>
      <c r="K8090" s="9">
        <v>0.46350393269215201</v>
      </c>
      <c r="L8090" s="9">
        <v>0.46350393269215201</v>
      </c>
      <c r="N8090" s="32">
        <f>IF('System Design'!$F$8=1,'Hourly Demand and Generation'!G8090*'System Design'!$F$21,IF('System Design'!$F$8=2,'Hourly Demand and Generation'!H8090*'System Design'!$F$21,IF('System Design'!$F$8=3,'Hourly Demand and Generation'!I8090*'System Design'!$F$21)))</f>
        <v>0</v>
      </c>
      <c r="O8090" s="32">
        <f>IF('System Design'!$F$8=1,'Hourly Demand and Generation'!J8090*'System Design'!$F$22,IF('System Design'!$F$8=2,'Hourly Demand and Generation'!K8090*'System Design'!$F$22,IF('System Design'!$F$8=3,'Hourly Demand and Generation'!L8090*'System Design'!$F$22)))</f>
        <v>1158.75983173038</v>
      </c>
      <c r="Q8090" s="32">
        <f t="shared" si="1805"/>
        <v>0</v>
      </c>
      <c r="R8090" s="32">
        <f t="shared" si="1810"/>
        <v>5400</v>
      </c>
      <c r="S8090" s="32">
        <f t="shared" si="1811"/>
        <v>0</v>
      </c>
      <c r="T8090" s="32">
        <f t="shared" si="1812"/>
        <v>21600</v>
      </c>
      <c r="U8090" s="32">
        <f t="shared" si="1813"/>
        <v>0</v>
      </c>
      <c r="V8090" s="32">
        <f t="shared" si="1806"/>
        <v>623.25983173038003</v>
      </c>
      <c r="W8090" s="32">
        <f t="shared" si="1814"/>
        <v>623.25983173038003</v>
      </c>
      <c r="X8090" s="32">
        <f t="shared" si="1815"/>
        <v>623.25983173038003</v>
      </c>
    </row>
    <row r="8091" spans="1:24" x14ac:dyDescent="0.25">
      <c r="A8091" s="2"/>
      <c r="B8091" s="2" t="s">
        <v>13</v>
      </c>
      <c r="C8091" s="2">
        <f t="shared" si="1807"/>
        <v>337</v>
      </c>
      <c r="D8091" s="2">
        <f t="shared" si="1808"/>
        <v>23</v>
      </c>
      <c r="E8091" s="2">
        <f t="shared" si="1809"/>
        <v>8087</v>
      </c>
      <c r="F8091" s="11">
        <v>504</v>
      </c>
      <c r="G8091" s="9">
        <v>0</v>
      </c>
      <c r="H8091" s="9">
        <v>0</v>
      </c>
      <c r="I8091" s="9">
        <v>0</v>
      </c>
      <c r="J8091" s="9">
        <v>0.39031910121444402</v>
      </c>
      <c r="K8091" s="9">
        <v>0.39031910121444402</v>
      </c>
      <c r="L8091" s="9">
        <v>0.39031910121444402</v>
      </c>
      <c r="N8091" s="32">
        <f>IF('System Design'!$F$8=1,'Hourly Demand and Generation'!G8091*'System Design'!$F$21,IF('System Design'!$F$8=2,'Hourly Demand and Generation'!H8091*'System Design'!$F$21,IF('System Design'!$F$8=3,'Hourly Demand and Generation'!I8091*'System Design'!$F$21)))</f>
        <v>0</v>
      </c>
      <c r="O8091" s="32">
        <f>IF('System Design'!$F$8=1,'Hourly Demand and Generation'!J8091*'System Design'!$F$22,IF('System Design'!$F$8=2,'Hourly Demand and Generation'!K8091*'System Design'!$F$22,IF('System Design'!$F$8=3,'Hourly Demand and Generation'!L8091*'System Design'!$F$22)))</f>
        <v>975.79775303611007</v>
      </c>
      <c r="Q8091" s="32">
        <f t="shared" si="1805"/>
        <v>0</v>
      </c>
      <c r="R8091" s="32">
        <f t="shared" si="1810"/>
        <v>5400</v>
      </c>
      <c r="S8091" s="32">
        <f t="shared" si="1811"/>
        <v>0</v>
      </c>
      <c r="T8091" s="32">
        <f t="shared" si="1812"/>
        <v>21600</v>
      </c>
      <c r="U8091" s="32">
        <f t="shared" si="1813"/>
        <v>0</v>
      </c>
      <c r="V8091" s="32">
        <f t="shared" si="1806"/>
        <v>471.79775303611007</v>
      </c>
      <c r="W8091" s="32">
        <f t="shared" si="1814"/>
        <v>471.79775303611007</v>
      </c>
      <c r="X8091" s="32">
        <f t="shared" si="1815"/>
        <v>471.79775303611007</v>
      </c>
    </row>
    <row r="8092" spans="1:24" x14ac:dyDescent="0.25">
      <c r="A8092" s="2"/>
      <c r="B8092" s="2" t="s">
        <v>13</v>
      </c>
      <c r="C8092" s="2">
        <f t="shared" si="1807"/>
        <v>337</v>
      </c>
      <c r="D8092" s="2">
        <f t="shared" si="1808"/>
        <v>24</v>
      </c>
      <c r="E8092" s="2">
        <f t="shared" si="1809"/>
        <v>8088</v>
      </c>
      <c r="F8092" s="11">
        <v>441</v>
      </c>
      <c r="G8092" s="9">
        <v>0</v>
      </c>
      <c r="H8092" s="9">
        <v>0</v>
      </c>
      <c r="I8092" s="9">
        <v>0</v>
      </c>
      <c r="J8092" s="9">
        <v>0.39031910121444402</v>
      </c>
      <c r="K8092" s="9">
        <v>0.39031910121444402</v>
      </c>
      <c r="L8092" s="9">
        <v>0.39031910121444402</v>
      </c>
      <c r="N8092" s="32">
        <f>IF('System Design'!$F$8=1,'Hourly Demand and Generation'!G8092*'System Design'!$F$21,IF('System Design'!$F$8=2,'Hourly Demand and Generation'!H8092*'System Design'!$F$21,IF('System Design'!$F$8=3,'Hourly Demand and Generation'!I8092*'System Design'!$F$21)))</f>
        <v>0</v>
      </c>
      <c r="O8092" s="32">
        <f>IF('System Design'!$F$8=1,'Hourly Demand and Generation'!J8092*'System Design'!$F$22,IF('System Design'!$F$8=2,'Hourly Demand and Generation'!K8092*'System Design'!$F$22,IF('System Design'!$F$8=3,'Hourly Demand and Generation'!L8092*'System Design'!$F$22)))</f>
        <v>975.79775303611007</v>
      </c>
      <c r="Q8092" s="32">
        <f t="shared" si="1805"/>
        <v>0</v>
      </c>
      <c r="R8092" s="32">
        <f t="shared" si="1810"/>
        <v>5400</v>
      </c>
      <c r="S8092" s="32">
        <f t="shared" si="1811"/>
        <v>0</v>
      </c>
      <c r="T8092" s="32">
        <f t="shared" si="1812"/>
        <v>21600</v>
      </c>
      <c r="U8092" s="32">
        <f t="shared" si="1813"/>
        <v>0</v>
      </c>
      <c r="V8092" s="32">
        <f t="shared" si="1806"/>
        <v>534.79775303611007</v>
      </c>
      <c r="W8092" s="32">
        <f t="shared" si="1814"/>
        <v>534.79775303611007</v>
      </c>
      <c r="X8092" s="32">
        <f t="shared" si="1815"/>
        <v>534.79775303611007</v>
      </c>
    </row>
    <row r="8093" spans="1:24" x14ac:dyDescent="0.25">
      <c r="A8093" s="2"/>
      <c r="B8093" s="2" t="s">
        <v>13</v>
      </c>
      <c r="C8093" s="2">
        <f>C8092+1</f>
        <v>338</v>
      </c>
      <c r="D8093" s="2">
        <v>1</v>
      </c>
      <c r="E8093" s="2">
        <f t="shared" si="1809"/>
        <v>8089</v>
      </c>
      <c r="F8093" s="11">
        <v>378</v>
      </c>
      <c r="G8093" s="9">
        <v>0</v>
      </c>
      <c r="H8093" s="9">
        <v>0</v>
      </c>
      <c r="I8093" s="9">
        <v>0</v>
      </c>
      <c r="J8093" s="9">
        <v>0.45481498929890701</v>
      </c>
      <c r="K8093" s="9">
        <v>0.45481498929890701</v>
      </c>
      <c r="L8093" s="9">
        <v>0.45481498929890701</v>
      </c>
      <c r="N8093" s="32">
        <f>IF('System Design'!$F$8=1,'Hourly Demand and Generation'!G8093*'System Design'!$F$21,IF('System Design'!$F$8=2,'Hourly Demand and Generation'!H8093*'System Design'!$F$21,IF('System Design'!$F$8=3,'Hourly Demand and Generation'!I8093*'System Design'!$F$21)))</f>
        <v>0</v>
      </c>
      <c r="O8093" s="32">
        <f>IF('System Design'!$F$8=1,'Hourly Demand and Generation'!J8093*'System Design'!$F$22,IF('System Design'!$F$8=2,'Hourly Demand and Generation'!K8093*'System Design'!$F$22,IF('System Design'!$F$8=3,'Hourly Demand and Generation'!L8093*'System Design'!$F$22)))</f>
        <v>1137.0374732472676</v>
      </c>
      <c r="Q8093" s="32">
        <f t="shared" si="1805"/>
        <v>0</v>
      </c>
      <c r="R8093" s="32">
        <f t="shared" si="1810"/>
        <v>5400</v>
      </c>
      <c r="S8093" s="32">
        <f t="shared" si="1811"/>
        <v>0</v>
      </c>
      <c r="T8093" s="32">
        <f t="shared" si="1812"/>
        <v>21600</v>
      </c>
      <c r="U8093" s="32">
        <f t="shared" si="1813"/>
        <v>0</v>
      </c>
      <c r="V8093" s="32">
        <f t="shared" si="1806"/>
        <v>759.0374732472676</v>
      </c>
      <c r="W8093" s="32">
        <f t="shared" si="1814"/>
        <v>759.0374732472676</v>
      </c>
      <c r="X8093" s="32">
        <f t="shared" si="1815"/>
        <v>759.0374732472676</v>
      </c>
    </row>
    <row r="8094" spans="1:24" x14ac:dyDescent="0.25">
      <c r="A8094" s="2"/>
      <c r="B8094" s="2" t="s">
        <v>13</v>
      </c>
      <c r="C8094" s="2">
        <f>C8093</f>
        <v>338</v>
      </c>
      <c r="D8094" s="2">
        <f>D8093+1</f>
        <v>2</v>
      </c>
      <c r="E8094" s="2">
        <f t="shared" si="1809"/>
        <v>8090</v>
      </c>
      <c r="F8094" s="11">
        <v>346.5</v>
      </c>
      <c r="G8094" s="9">
        <v>0</v>
      </c>
      <c r="H8094" s="9">
        <v>0</v>
      </c>
      <c r="I8094" s="9">
        <v>0</v>
      </c>
      <c r="J8094" s="9">
        <v>0.40933349036901701</v>
      </c>
      <c r="K8094" s="9">
        <v>0.40933349036901701</v>
      </c>
      <c r="L8094" s="9">
        <v>0.40933349036901701</v>
      </c>
      <c r="N8094" s="32">
        <f>IF('System Design'!$F$8=1,'Hourly Demand and Generation'!G8094*'System Design'!$F$21,IF('System Design'!$F$8=2,'Hourly Demand and Generation'!H8094*'System Design'!$F$21,IF('System Design'!$F$8=3,'Hourly Demand and Generation'!I8094*'System Design'!$F$21)))</f>
        <v>0</v>
      </c>
      <c r="O8094" s="32">
        <f>IF('System Design'!$F$8=1,'Hourly Demand and Generation'!J8094*'System Design'!$F$22,IF('System Design'!$F$8=2,'Hourly Demand and Generation'!K8094*'System Design'!$F$22,IF('System Design'!$F$8=3,'Hourly Demand and Generation'!L8094*'System Design'!$F$22)))</f>
        <v>1023.3337259225425</v>
      </c>
      <c r="Q8094" s="32">
        <f t="shared" si="1805"/>
        <v>0</v>
      </c>
      <c r="R8094" s="32">
        <f t="shared" si="1810"/>
        <v>5400</v>
      </c>
      <c r="S8094" s="32">
        <f t="shared" si="1811"/>
        <v>0</v>
      </c>
      <c r="T8094" s="32">
        <f t="shared" si="1812"/>
        <v>21600</v>
      </c>
      <c r="U8094" s="32">
        <f t="shared" si="1813"/>
        <v>0</v>
      </c>
      <c r="V8094" s="32">
        <f t="shared" si="1806"/>
        <v>676.8337259225425</v>
      </c>
      <c r="W8094" s="32">
        <f t="shared" si="1814"/>
        <v>676.8337259225425</v>
      </c>
      <c r="X8094" s="32">
        <f t="shared" si="1815"/>
        <v>676.8337259225425</v>
      </c>
    </row>
    <row r="8095" spans="1:24" x14ac:dyDescent="0.25">
      <c r="A8095" s="2"/>
      <c r="B8095" s="2" t="s">
        <v>13</v>
      </c>
      <c r="C8095" s="2">
        <f t="shared" ref="C8095:C8116" si="1816">C8094</f>
        <v>338</v>
      </c>
      <c r="D8095" s="2">
        <f t="shared" ref="D8095:D8116" si="1817">D8094+1</f>
        <v>3</v>
      </c>
      <c r="E8095" s="2">
        <f t="shared" si="1809"/>
        <v>8091</v>
      </c>
      <c r="F8095" s="11">
        <v>315</v>
      </c>
      <c r="G8095" s="9">
        <v>0</v>
      </c>
      <c r="H8095" s="9">
        <v>0</v>
      </c>
      <c r="I8095" s="9">
        <v>0</v>
      </c>
      <c r="J8095" s="9">
        <v>0.40933349036901701</v>
      </c>
      <c r="K8095" s="9">
        <v>0.40933349036901701</v>
      </c>
      <c r="L8095" s="9">
        <v>0.40933349036901701</v>
      </c>
      <c r="N8095" s="32">
        <f>IF('System Design'!$F$8=1,'Hourly Demand and Generation'!G8095*'System Design'!$F$21,IF('System Design'!$F$8=2,'Hourly Demand and Generation'!H8095*'System Design'!$F$21,IF('System Design'!$F$8=3,'Hourly Demand and Generation'!I8095*'System Design'!$F$21)))</f>
        <v>0</v>
      </c>
      <c r="O8095" s="32">
        <f>IF('System Design'!$F$8=1,'Hourly Demand and Generation'!J8095*'System Design'!$F$22,IF('System Design'!$F$8=2,'Hourly Demand and Generation'!K8095*'System Design'!$F$22,IF('System Design'!$F$8=3,'Hourly Demand and Generation'!L8095*'System Design'!$F$22)))</f>
        <v>1023.3337259225425</v>
      </c>
      <c r="Q8095" s="32">
        <f t="shared" si="1805"/>
        <v>0</v>
      </c>
      <c r="R8095" s="32">
        <f t="shared" si="1810"/>
        <v>5400</v>
      </c>
      <c r="S8095" s="32">
        <f t="shared" si="1811"/>
        <v>0</v>
      </c>
      <c r="T8095" s="32">
        <f t="shared" si="1812"/>
        <v>21600</v>
      </c>
      <c r="U8095" s="32">
        <f t="shared" si="1813"/>
        <v>0</v>
      </c>
      <c r="V8095" s="32">
        <f t="shared" si="1806"/>
        <v>708.3337259225425</v>
      </c>
      <c r="W8095" s="32">
        <f t="shared" si="1814"/>
        <v>708.3337259225425</v>
      </c>
      <c r="X8095" s="32">
        <f t="shared" si="1815"/>
        <v>708.3337259225425</v>
      </c>
    </row>
    <row r="8096" spans="1:24" x14ac:dyDescent="0.25">
      <c r="A8096" s="2"/>
      <c r="B8096" s="2" t="s">
        <v>13</v>
      </c>
      <c r="C8096" s="2">
        <f t="shared" si="1816"/>
        <v>338</v>
      </c>
      <c r="D8096" s="2">
        <f t="shared" si="1817"/>
        <v>4</v>
      </c>
      <c r="E8096" s="2">
        <f t="shared" si="1809"/>
        <v>8092</v>
      </c>
      <c r="F8096" s="11">
        <v>378</v>
      </c>
      <c r="G8096" s="9">
        <v>0</v>
      </c>
      <c r="H8096" s="9">
        <v>0</v>
      </c>
      <c r="I8096" s="9">
        <v>0</v>
      </c>
      <c r="J8096" s="9">
        <v>0.45481498929890701</v>
      </c>
      <c r="K8096" s="9">
        <v>0.45481498929890701</v>
      </c>
      <c r="L8096" s="9">
        <v>0.45481498929890701</v>
      </c>
      <c r="N8096" s="32">
        <f>IF('System Design'!$F$8=1,'Hourly Demand and Generation'!G8096*'System Design'!$F$21,IF('System Design'!$F$8=2,'Hourly Demand and Generation'!H8096*'System Design'!$F$21,IF('System Design'!$F$8=3,'Hourly Demand and Generation'!I8096*'System Design'!$F$21)))</f>
        <v>0</v>
      </c>
      <c r="O8096" s="32">
        <f>IF('System Design'!$F$8=1,'Hourly Demand and Generation'!J8096*'System Design'!$F$22,IF('System Design'!$F$8=2,'Hourly Demand and Generation'!K8096*'System Design'!$F$22,IF('System Design'!$F$8=3,'Hourly Demand and Generation'!L8096*'System Design'!$F$22)))</f>
        <v>1137.0374732472676</v>
      </c>
      <c r="Q8096" s="32">
        <f t="shared" si="1805"/>
        <v>0</v>
      </c>
      <c r="R8096" s="32">
        <f t="shared" si="1810"/>
        <v>5400</v>
      </c>
      <c r="S8096" s="32">
        <f t="shared" si="1811"/>
        <v>0</v>
      </c>
      <c r="T8096" s="32">
        <f t="shared" si="1812"/>
        <v>21600</v>
      </c>
      <c r="U8096" s="32">
        <f t="shared" si="1813"/>
        <v>0</v>
      </c>
      <c r="V8096" s="32">
        <f t="shared" si="1806"/>
        <v>759.0374732472676</v>
      </c>
      <c r="W8096" s="32">
        <f t="shared" si="1814"/>
        <v>759.0374732472676</v>
      </c>
      <c r="X8096" s="32">
        <f t="shared" si="1815"/>
        <v>759.0374732472676</v>
      </c>
    </row>
    <row r="8097" spans="1:24" x14ac:dyDescent="0.25">
      <c r="A8097" s="2"/>
      <c r="B8097" s="2" t="s">
        <v>13</v>
      </c>
      <c r="C8097" s="2">
        <f t="shared" si="1816"/>
        <v>338</v>
      </c>
      <c r="D8097" s="2">
        <f t="shared" si="1817"/>
        <v>5</v>
      </c>
      <c r="E8097" s="2">
        <f t="shared" si="1809"/>
        <v>8093</v>
      </c>
      <c r="F8097" s="11">
        <v>409.5</v>
      </c>
      <c r="G8097" s="9">
        <v>0</v>
      </c>
      <c r="H8097" s="9">
        <v>1.44E-2</v>
      </c>
      <c r="I8097" s="9">
        <v>2.8799999999999999E-2</v>
      </c>
      <c r="J8097" s="9">
        <v>0.363851991439126</v>
      </c>
      <c r="K8097" s="9">
        <v>0.363851991439126</v>
      </c>
      <c r="L8097" s="9">
        <v>0.363851991439126</v>
      </c>
      <c r="N8097" s="32">
        <f>IF('System Design'!$F$8=1,'Hourly Demand and Generation'!G8097*'System Design'!$F$21,IF('System Design'!$F$8=2,'Hourly Demand and Generation'!H8097*'System Design'!$F$21,IF('System Design'!$F$8=3,'Hourly Demand and Generation'!I8097*'System Design'!$F$21)))</f>
        <v>14.4</v>
      </c>
      <c r="O8097" s="32">
        <f>IF('System Design'!$F$8=1,'Hourly Demand and Generation'!J8097*'System Design'!$F$22,IF('System Design'!$F$8=2,'Hourly Demand and Generation'!K8097*'System Design'!$F$22,IF('System Design'!$F$8=3,'Hourly Demand and Generation'!L8097*'System Design'!$F$22)))</f>
        <v>909.62997859781501</v>
      </c>
      <c r="Q8097" s="32">
        <f t="shared" si="1805"/>
        <v>0</v>
      </c>
      <c r="R8097" s="32">
        <f t="shared" si="1810"/>
        <v>5400</v>
      </c>
      <c r="S8097" s="32">
        <f t="shared" si="1811"/>
        <v>0</v>
      </c>
      <c r="T8097" s="32">
        <f t="shared" si="1812"/>
        <v>21600</v>
      </c>
      <c r="U8097" s="32">
        <f t="shared" si="1813"/>
        <v>0</v>
      </c>
      <c r="V8097" s="32">
        <f t="shared" si="1806"/>
        <v>514.52997859781499</v>
      </c>
      <c r="W8097" s="32">
        <f t="shared" si="1814"/>
        <v>514.52997859781499</v>
      </c>
      <c r="X8097" s="32">
        <f t="shared" si="1815"/>
        <v>514.52997859781499</v>
      </c>
    </row>
    <row r="8098" spans="1:24" x14ac:dyDescent="0.25">
      <c r="A8098" s="2"/>
      <c r="B8098" s="2" t="s">
        <v>13</v>
      </c>
      <c r="C8098" s="2">
        <f t="shared" si="1816"/>
        <v>338</v>
      </c>
      <c r="D8098" s="2">
        <f t="shared" si="1817"/>
        <v>6</v>
      </c>
      <c r="E8098" s="2">
        <f t="shared" si="1809"/>
        <v>8094</v>
      </c>
      <c r="F8098" s="11">
        <v>441</v>
      </c>
      <c r="G8098" s="9">
        <v>2.8799999999999999E-2</v>
      </c>
      <c r="H8098" s="9">
        <v>4.4999999999999998E-2</v>
      </c>
      <c r="I8098" s="9">
        <v>6.1199999999999997E-2</v>
      </c>
      <c r="J8098" s="9">
        <v>0.363851991439126</v>
      </c>
      <c r="K8098" s="9">
        <v>0.363851991439126</v>
      </c>
      <c r="L8098" s="9">
        <v>0.363851991439126</v>
      </c>
      <c r="N8098" s="32">
        <f>IF('System Design'!$F$8=1,'Hourly Demand and Generation'!G8098*'System Design'!$F$21,IF('System Design'!$F$8=2,'Hourly Demand and Generation'!H8098*'System Design'!$F$21,IF('System Design'!$F$8=3,'Hourly Demand and Generation'!I8098*'System Design'!$F$21)))</f>
        <v>30.599999999999998</v>
      </c>
      <c r="O8098" s="32">
        <f>IF('System Design'!$F$8=1,'Hourly Demand and Generation'!J8098*'System Design'!$F$22,IF('System Design'!$F$8=2,'Hourly Demand and Generation'!K8098*'System Design'!$F$22,IF('System Design'!$F$8=3,'Hourly Demand and Generation'!L8098*'System Design'!$F$22)))</f>
        <v>909.62997859781501</v>
      </c>
      <c r="Q8098" s="32">
        <f t="shared" si="1805"/>
        <v>0</v>
      </c>
      <c r="R8098" s="32">
        <f t="shared" si="1810"/>
        <v>5400</v>
      </c>
      <c r="S8098" s="32">
        <f t="shared" si="1811"/>
        <v>0</v>
      </c>
      <c r="T8098" s="32">
        <f t="shared" si="1812"/>
        <v>21600</v>
      </c>
      <c r="U8098" s="32">
        <f t="shared" si="1813"/>
        <v>0</v>
      </c>
      <c r="V8098" s="32">
        <f t="shared" si="1806"/>
        <v>499.22997859781503</v>
      </c>
      <c r="W8098" s="32">
        <f t="shared" si="1814"/>
        <v>499.22997859781503</v>
      </c>
      <c r="X8098" s="32">
        <f t="shared" si="1815"/>
        <v>499.22997859781503</v>
      </c>
    </row>
    <row r="8099" spans="1:24" x14ac:dyDescent="0.25">
      <c r="A8099" s="2"/>
      <c r="B8099" s="2" t="s">
        <v>13</v>
      </c>
      <c r="C8099" s="2">
        <f t="shared" si="1816"/>
        <v>338</v>
      </c>
      <c r="D8099" s="2">
        <f t="shared" si="1817"/>
        <v>7</v>
      </c>
      <c r="E8099" s="2">
        <f t="shared" si="1809"/>
        <v>8095</v>
      </c>
      <c r="F8099" s="11">
        <v>472.5</v>
      </c>
      <c r="G8099" s="9">
        <v>6.1199999999999997E-2</v>
      </c>
      <c r="H8099" s="9">
        <v>7.5600000000000001E-2</v>
      </c>
      <c r="I8099" s="9">
        <v>0.09</v>
      </c>
      <c r="J8099" s="9">
        <v>0.40933349036901701</v>
      </c>
      <c r="K8099" s="9">
        <v>0.40933349036901701</v>
      </c>
      <c r="L8099" s="9">
        <v>0.40933349036901701</v>
      </c>
      <c r="N8099" s="32">
        <f>IF('System Design'!$F$8=1,'Hourly Demand and Generation'!G8099*'System Design'!$F$21,IF('System Design'!$F$8=2,'Hourly Demand and Generation'!H8099*'System Design'!$F$21,IF('System Design'!$F$8=3,'Hourly Demand and Generation'!I8099*'System Design'!$F$21)))</f>
        <v>45</v>
      </c>
      <c r="O8099" s="32">
        <f>IF('System Design'!$F$8=1,'Hourly Demand and Generation'!J8099*'System Design'!$F$22,IF('System Design'!$F$8=2,'Hourly Demand and Generation'!K8099*'System Design'!$F$22,IF('System Design'!$F$8=3,'Hourly Demand and Generation'!L8099*'System Design'!$F$22)))</f>
        <v>1023.3337259225425</v>
      </c>
      <c r="Q8099" s="32">
        <f t="shared" si="1805"/>
        <v>0</v>
      </c>
      <c r="R8099" s="32">
        <f t="shared" si="1810"/>
        <v>5400</v>
      </c>
      <c r="S8099" s="32">
        <f t="shared" si="1811"/>
        <v>0</v>
      </c>
      <c r="T8099" s="32">
        <f t="shared" si="1812"/>
        <v>21600</v>
      </c>
      <c r="U8099" s="32">
        <f t="shared" si="1813"/>
        <v>0</v>
      </c>
      <c r="V8099" s="32">
        <f t="shared" si="1806"/>
        <v>595.8337259225425</v>
      </c>
      <c r="W8099" s="32">
        <f t="shared" si="1814"/>
        <v>595.8337259225425</v>
      </c>
      <c r="X8099" s="32">
        <f t="shared" si="1815"/>
        <v>595.8337259225425</v>
      </c>
    </row>
    <row r="8100" spans="1:24" x14ac:dyDescent="0.25">
      <c r="A8100" s="2"/>
      <c r="B8100" s="2" t="s">
        <v>13</v>
      </c>
      <c r="C8100" s="2">
        <f t="shared" si="1816"/>
        <v>338</v>
      </c>
      <c r="D8100" s="2">
        <f t="shared" si="1817"/>
        <v>8</v>
      </c>
      <c r="E8100" s="2">
        <f t="shared" si="1809"/>
        <v>8096</v>
      </c>
      <c r="F8100" s="11">
        <v>504</v>
      </c>
      <c r="G8100" s="9">
        <v>0.1188</v>
      </c>
      <c r="H8100" s="9">
        <v>0.13500000000000001</v>
      </c>
      <c r="I8100" s="9">
        <v>0.1512</v>
      </c>
      <c r="J8100" s="9">
        <v>0.40933349036901701</v>
      </c>
      <c r="K8100" s="9">
        <v>0.40933349036901701</v>
      </c>
      <c r="L8100" s="9">
        <v>0.40933349036901701</v>
      </c>
      <c r="N8100" s="32">
        <f>IF('System Design'!$F$8=1,'Hourly Demand and Generation'!G8100*'System Design'!$F$21,IF('System Design'!$F$8=2,'Hourly Demand and Generation'!H8100*'System Design'!$F$21,IF('System Design'!$F$8=3,'Hourly Demand and Generation'!I8100*'System Design'!$F$21)))</f>
        <v>75.599999999999994</v>
      </c>
      <c r="O8100" s="32">
        <f>IF('System Design'!$F$8=1,'Hourly Demand and Generation'!J8100*'System Design'!$F$22,IF('System Design'!$F$8=2,'Hourly Demand and Generation'!K8100*'System Design'!$F$22,IF('System Design'!$F$8=3,'Hourly Demand and Generation'!L8100*'System Design'!$F$22)))</f>
        <v>1023.3337259225425</v>
      </c>
      <c r="Q8100" s="32">
        <f t="shared" si="1805"/>
        <v>0</v>
      </c>
      <c r="R8100" s="32">
        <f t="shared" si="1810"/>
        <v>5400</v>
      </c>
      <c r="S8100" s="32">
        <f t="shared" si="1811"/>
        <v>0</v>
      </c>
      <c r="T8100" s="32">
        <f t="shared" si="1812"/>
        <v>21600</v>
      </c>
      <c r="U8100" s="32">
        <f t="shared" si="1813"/>
        <v>0</v>
      </c>
      <c r="V8100" s="32">
        <f t="shared" si="1806"/>
        <v>594.93372592254241</v>
      </c>
      <c r="W8100" s="32">
        <f t="shared" si="1814"/>
        <v>594.93372592254241</v>
      </c>
      <c r="X8100" s="32">
        <f t="shared" si="1815"/>
        <v>594.93372592254241</v>
      </c>
    </row>
    <row r="8101" spans="1:24" x14ac:dyDescent="0.25">
      <c r="A8101" s="2"/>
      <c r="B8101" s="2" t="s">
        <v>13</v>
      </c>
      <c r="C8101" s="2">
        <f t="shared" si="1816"/>
        <v>338</v>
      </c>
      <c r="D8101" s="2">
        <f t="shared" si="1817"/>
        <v>9</v>
      </c>
      <c r="E8101" s="2">
        <f t="shared" si="1809"/>
        <v>8097</v>
      </c>
      <c r="F8101" s="11">
        <v>504</v>
      </c>
      <c r="G8101" s="9">
        <v>0.18</v>
      </c>
      <c r="H8101" s="9">
        <v>0.19439999999999999</v>
      </c>
      <c r="I8101" s="9">
        <v>0.20880000000000001</v>
      </c>
      <c r="J8101" s="9">
        <v>0.363851991439126</v>
      </c>
      <c r="K8101" s="9">
        <v>0.363851991439126</v>
      </c>
      <c r="L8101" s="9">
        <v>0.363851991439126</v>
      </c>
      <c r="N8101" s="32">
        <f>IF('System Design'!$F$8=1,'Hourly Demand and Generation'!G8101*'System Design'!$F$21,IF('System Design'!$F$8=2,'Hourly Demand and Generation'!H8101*'System Design'!$F$21,IF('System Design'!$F$8=3,'Hourly Demand and Generation'!I8101*'System Design'!$F$21)))</f>
        <v>104.4</v>
      </c>
      <c r="O8101" s="32">
        <f>IF('System Design'!$F$8=1,'Hourly Demand and Generation'!J8101*'System Design'!$F$22,IF('System Design'!$F$8=2,'Hourly Demand and Generation'!K8101*'System Design'!$F$22,IF('System Design'!$F$8=3,'Hourly Demand and Generation'!L8101*'System Design'!$F$22)))</f>
        <v>909.62997859781501</v>
      </c>
      <c r="Q8101" s="32">
        <f t="shared" si="1805"/>
        <v>0</v>
      </c>
      <c r="R8101" s="32">
        <f t="shared" si="1810"/>
        <v>5400</v>
      </c>
      <c r="S8101" s="32">
        <f t="shared" si="1811"/>
        <v>0</v>
      </c>
      <c r="T8101" s="32">
        <f t="shared" si="1812"/>
        <v>21600</v>
      </c>
      <c r="U8101" s="32">
        <f t="shared" si="1813"/>
        <v>0</v>
      </c>
      <c r="V8101" s="32">
        <f t="shared" si="1806"/>
        <v>510.02997859781499</v>
      </c>
      <c r="W8101" s="32">
        <f t="shared" si="1814"/>
        <v>510.02997859781499</v>
      </c>
      <c r="X8101" s="32">
        <f t="shared" si="1815"/>
        <v>510.02997859781499</v>
      </c>
    </row>
    <row r="8102" spans="1:24" x14ac:dyDescent="0.25">
      <c r="A8102" s="2"/>
      <c r="B8102" s="2" t="s">
        <v>13</v>
      </c>
      <c r="C8102" s="2">
        <f t="shared" si="1816"/>
        <v>338</v>
      </c>
      <c r="D8102" s="2">
        <f t="shared" si="1817"/>
        <v>10</v>
      </c>
      <c r="E8102" s="2">
        <f t="shared" si="1809"/>
        <v>8098</v>
      </c>
      <c r="F8102" s="11">
        <v>491.4</v>
      </c>
      <c r="G8102" s="9">
        <v>0.2412</v>
      </c>
      <c r="H8102" s="9">
        <v>0.25559999999999999</v>
      </c>
      <c r="I8102" s="9">
        <v>0.27</v>
      </c>
      <c r="J8102" s="9">
        <v>0.40933349036901701</v>
      </c>
      <c r="K8102" s="9">
        <v>0.40933349036901701</v>
      </c>
      <c r="L8102" s="9">
        <v>0.40933349036901701</v>
      </c>
      <c r="N8102" s="32">
        <f>IF('System Design'!$F$8=1,'Hourly Demand and Generation'!G8102*'System Design'!$F$21,IF('System Design'!$F$8=2,'Hourly Demand and Generation'!H8102*'System Design'!$F$21,IF('System Design'!$F$8=3,'Hourly Demand and Generation'!I8102*'System Design'!$F$21)))</f>
        <v>135</v>
      </c>
      <c r="O8102" s="32">
        <f>IF('System Design'!$F$8=1,'Hourly Demand and Generation'!J8102*'System Design'!$F$22,IF('System Design'!$F$8=2,'Hourly Demand and Generation'!K8102*'System Design'!$F$22,IF('System Design'!$F$8=3,'Hourly Demand and Generation'!L8102*'System Design'!$F$22)))</f>
        <v>1023.3337259225425</v>
      </c>
      <c r="Q8102" s="32">
        <f t="shared" si="1805"/>
        <v>0</v>
      </c>
      <c r="R8102" s="32">
        <f t="shared" si="1810"/>
        <v>5400</v>
      </c>
      <c r="S8102" s="32">
        <f t="shared" si="1811"/>
        <v>0</v>
      </c>
      <c r="T8102" s="32">
        <f t="shared" si="1812"/>
        <v>21600</v>
      </c>
      <c r="U8102" s="32">
        <f t="shared" si="1813"/>
        <v>0</v>
      </c>
      <c r="V8102" s="32">
        <f t="shared" si="1806"/>
        <v>666.93372592254252</v>
      </c>
      <c r="W8102" s="32">
        <f t="shared" si="1814"/>
        <v>666.93372592254252</v>
      </c>
      <c r="X8102" s="32">
        <f t="shared" si="1815"/>
        <v>666.93372592254252</v>
      </c>
    </row>
    <row r="8103" spans="1:24" x14ac:dyDescent="0.25">
      <c r="A8103" s="2"/>
      <c r="B8103" s="2" t="s">
        <v>13</v>
      </c>
      <c r="C8103" s="2">
        <f t="shared" si="1816"/>
        <v>338</v>
      </c>
      <c r="D8103" s="2">
        <f t="shared" si="1817"/>
        <v>11</v>
      </c>
      <c r="E8103" s="2">
        <f t="shared" si="1809"/>
        <v>8099</v>
      </c>
      <c r="F8103" s="11">
        <v>485.1</v>
      </c>
      <c r="G8103" s="9">
        <v>0.29880000000000001</v>
      </c>
      <c r="H8103" s="9">
        <v>0.315</v>
      </c>
      <c r="I8103" s="9">
        <v>0.33119999999999999</v>
      </c>
      <c r="J8103" s="9">
        <v>0.363851991439126</v>
      </c>
      <c r="K8103" s="9">
        <v>0.363851991439126</v>
      </c>
      <c r="L8103" s="9">
        <v>0.363851991439126</v>
      </c>
      <c r="N8103" s="32">
        <f>IF('System Design'!$F$8=1,'Hourly Demand and Generation'!G8103*'System Design'!$F$21,IF('System Design'!$F$8=2,'Hourly Demand and Generation'!H8103*'System Design'!$F$21,IF('System Design'!$F$8=3,'Hourly Demand and Generation'!I8103*'System Design'!$F$21)))</f>
        <v>165.6</v>
      </c>
      <c r="O8103" s="32">
        <f>IF('System Design'!$F$8=1,'Hourly Demand and Generation'!J8103*'System Design'!$F$22,IF('System Design'!$F$8=2,'Hourly Demand and Generation'!K8103*'System Design'!$F$22,IF('System Design'!$F$8=3,'Hourly Demand and Generation'!L8103*'System Design'!$F$22)))</f>
        <v>909.62997859781501</v>
      </c>
      <c r="Q8103" s="32">
        <f t="shared" si="1805"/>
        <v>0</v>
      </c>
      <c r="R8103" s="32">
        <f t="shared" si="1810"/>
        <v>5400</v>
      </c>
      <c r="S8103" s="32">
        <f t="shared" si="1811"/>
        <v>0</v>
      </c>
      <c r="T8103" s="32">
        <f t="shared" si="1812"/>
        <v>21600</v>
      </c>
      <c r="U8103" s="32">
        <f t="shared" si="1813"/>
        <v>0</v>
      </c>
      <c r="V8103" s="32">
        <f t="shared" si="1806"/>
        <v>590.12997859781501</v>
      </c>
      <c r="W8103" s="32">
        <f t="shared" si="1814"/>
        <v>590.12997859781501</v>
      </c>
      <c r="X8103" s="32">
        <f t="shared" si="1815"/>
        <v>590.12997859781501</v>
      </c>
    </row>
    <row r="8104" spans="1:24" x14ac:dyDescent="0.25">
      <c r="A8104" s="2"/>
      <c r="B8104" s="2" t="s">
        <v>13</v>
      </c>
      <c r="C8104" s="2">
        <f t="shared" si="1816"/>
        <v>338</v>
      </c>
      <c r="D8104" s="2">
        <f t="shared" si="1817"/>
        <v>12</v>
      </c>
      <c r="E8104" s="2">
        <f t="shared" si="1809"/>
        <v>8100</v>
      </c>
      <c r="F8104" s="11">
        <v>485.1</v>
      </c>
      <c r="G8104" s="9">
        <v>0.36</v>
      </c>
      <c r="H8104" s="9">
        <v>0.36</v>
      </c>
      <c r="I8104" s="9">
        <v>0.36</v>
      </c>
      <c r="J8104" s="9">
        <v>0.34111124197418002</v>
      </c>
      <c r="K8104" s="9">
        <v>0.34111124197418002</v>
      </c>
      <c r="L8104" s="9">
        <v>0.34111124197418002</v>
      </c>
      <c r="N8104" s="32">
        <f>IF('System Design'!$F$8=1,'Hourly Demand and Generation'!G8104*'System Design'!$F$21,IF('System Design'!$F$8=2,'Hourly Demand and Generation'!H8104*'System Design'!$F$21,IF('System Design'!$F$8=3,'Hourly Demand and Generation'!I8104*'System Design'!$F$21)))</f>
        <v>180</v>
      </c>
      <c r="O8104" s="32">
        <f>IF('System Design'!$F$8=1,'Hourly Demand and Generation'!J8104*'System Design'!$F$22,IF('System Design'!$F$8=2,'Hourly Demand and Generation'!K8104*'System Design'!$F$22,IF('System Design'!$F$8=3,'Hourly Demand and Generation'!L8104*'System Design'!$F$22)))</f>
        <v>852.77810493545007</v>
      </c>
      <c r="Q8104" s="32">
        <f t="shared" si="1805"/>
        <v>0</v>
      </c>
      <c r="R8104" s="32">
        <f t="shared" si="1810"/>
        <v>5400</v>
      </c>
      <c r="S8104" s="32">
        <f t="shared" si="1811"/>
        <v>0</v>
      </c>
      <c r="T8104" s="32">
        <f t="shared" si="1812"/>
        <v>21600</v>
      </c>
      <c r="U8104" s="32">
        <f t="shared" si="1813"/>
        <v>0</v>
      </c>
      <c r="V8104" s="32">
        <f t="shared" si="1806"/>
        <v>547.67810493545005</v>
      </c>
      <c r="W8104" s="32">
        <f t="shared" si="1814"/>
        <v>547.67810493545005</v>
      </c>
      <c r="X8104" s="32">
        <f t="shared" si="1815"/>
        <v>547.67810493545005</v>
      </c>
    </row>
    <row r="8105" spans="1:24" x14ac:dyDescent="0.25">
      <c r="A8105" s="2"/>
      <c r="B8105" s="2" t="s">
        <v>13</v>
      </c>
      <c r="C8105" s="2">
        <f t="shared" si="1816"/>
        <v>338</v>
      </c>
      <c r="D8105" s="2">
        <f t="shared" si="1817"/>
        <v>13</v>
      </c>
      <c r="E8105" s="2">
        <f t="shared" si="1809"/>
        <v>8101</v>
      </c>
      <c r="F8105" s="11">
        <v>504</v>
      </c>
      <c r="G8105" s="9">
        <v>0.29880000000000001</v>
      </c>
      <c r="H8105" s="9">
        <v>0.315</v>
      </c>
      <c r="I8105" s="9">
        <v>0.33119999999999999</v>
      </c>
      <c r="J8105" s="9">
        <v>0.363851991439126</v>
      </c>
      <c r="K8105" s="9">
        <v>0.363851991439126</v>
      </c>
      <c r="L8105" s="9">
        <v>0.363851991439126</v>
      </c>
      <c r="N8105" s="32">
        <f>IF('System Design'!$F$8=1,'Hourly Demand and Generation'!G8105*'System Design'!$F$21,IF('System Design'!$F$8=2,'Hourly Demand and Generation'!H8105*'System Design'!$F$21,IF('System Design'!$F$8=3,'Hourly Demand and Generation'!I8105*'System Design'!$F$21)))</f>
        <v>165.6</v>
      </c>
      <c r="O8105" s="32">
        <f>IF('System Design'!$F$8=1,'Hourly Demand and Generation'!J8105*'System Design'!$F$22,IF('System Design'!$F$8=2,'Hourly Demand and Generation'!K8105*'System Design'!$F$22,IF('System Design'!$F$8=3,'Hourly Demand and Generation'!L8105*'System Design'!$F$22)))</f>
        <v>909.62997859781501</v>
      </c>
      <c r="Q8105" s="32">
        <f t="shared" si="1805"/>
        <v>0</v>
      </c>
      <c r="R8105" s="32">
        <f t="shared" si="1810"/>
        <v>5400</v>
      </c>
      <c r="S8105" s="32">
        <f t="shared" si="1811"/>
        <v>0</v>
      </c>
      <c r="T8105" s="32">
        <f t="shared" si="1812"/>
        <v>21600</v>
      </c>
      <c r="U8105" s="32">
        <f t="shared" si="1813"/>
        <v>0</v>
      </c>
      <c r="V8105" s="32">
        <f t="shared" si="1806"/>
        <v>571.22997859781503</v>
      </c>
      <c r="W8105" s="32">
        <f t="shared" si="1814"/>
        <v>571.22997859781503</v>
      </c>
      <c r="X8105" s="32">
        <f t="shared" si="1815"/>
        <v>571.22997859781503</v>
      </c>
    </row>
    <row r="8106" spans="1:24" x14ac:dyDescent="0.25">
      <c r="A8106" s="2"/>
      <c r="B8106" s="2" t="s">
        <v>13</v>
      </c>
      <c r="C8106" s="2">
        <f t="shared" si="1816"/>
        <v>338</v>
      </c>
      <c r="D8106" s="2">
        <f t="shared" si="1817"/>
        <v>14</v>
      </c>
      <c r="E8106" s="2">
        <f t="shared" si="1809"/>
        <v>8102</v>
      </c>
      <c r="F8106" s="11">
        <v>504</v>
      </c>
      <c r="G8106" s="9">
        <v>0.2412</v>
      </c>
      <c r="H8106" s="9">
        <v>0.25559999999999999</v>
      </c>
      <c r="I8106" s="9">
        <v>0.27</v>
      </c>
      <c r="J8106" s="9">
        <v>0.38659274090407098</v>
      </c>
      <c r="K8106" s="9">
        <v>0.38659274090407098</v>
      </c>
      <c r="L8106" s="9">
        <v>0.38659274090407098</v>
      </c>
      <c r="N8106" s="32">
        <f>IF('System Design'!$F$8=1,'Hourly Demand and Generation'!G8106*'System Design'!$F$21,IF('System Design'!$F$8=2,'Hourly Demand and Generation'!H8106*'System Design'!$F$21,IF('System Design'!$F$8=3,'Hourly Demand and Generation'!I8106*'System Design'!$F$21)))</f>
        <v>135</v>
      </c>
      <c r="O8106" s="32">
        <f>IF('System Design'!$F$8=1,'Hourly Demand and Generation'!J8106*'System Design'!$F$22,IF('System Design'!$F$8=2,'Hourly Demand and Generation'!K8106*'System Design'!$F$22,IF('System Design'!$F$8=3,'Hourly Demand and Generation'!L8106*'System Design'!$F$22)))</f>
        <v>966.48185226017745</v>
      </c>
      <c r="Q8106" s="32">
        <f t="shared" si="1805"/>
        <v>0</v>
      </c>
      <c r="R8106" s="32">
        <f t="shared" si="1810"/>
        <v>5400</v>
      </c>
      <c r="S8106" s="32">
        <f t="shared" si="1811"/>
        <v>0</v>
      </c>
      <c r="T8106" s="32">
        <f t="shared" si="1812"/>
        <v>21600</v>
      </c>
      <c r="U8106" s="32">
        <f t="shared" si="1813"/>
        <v>0</v>
      </c>
      <c r="V8106" s="32">
        <f t="shared" si="1806"/>
        <v>597.48185226017745</v>
      </c>
      <c r="W8106" s="32">
        <f t="shared" si="1814"/>
        <v>597.48185226017745</v>
      </c>
      <c r="X8106" s="32">
        <f t="shared" si="1815"/>
        <v>597.48185226017745</v>
      </c>
    </row>
    <row r="8107" spans="1:24" x14ac:dyDescent="0.25">
      <c r="A8107" s="2"/>
      <c r="B8107" s="2" t="s">
        <v>13</v>
      </c>
      <c r="C8107" s="2">
        <f t="shared" si="1816"/>
        <v>338</v>
      </c>
      <c r="D8107" s="2">
        <f t="shared" si="1817"/>
        <v>15</v>
      </c>
      <c r="E8107" s="2">
        <f t="shared" si="1809"/>
        <v>8103</v>
      </c>
      <c r="F8107" s="11">
        <v>535.5</v>
      </c>
      <c r="G8107" s="9">
        <v>0.18</v>
      </c>
      <c r="H8107" s="9">
        <v>0.19439999999999999</v>
      </c>
      <c r="I8107" s="9">
        <v>0.20880000000000001</v>
      </c>
      <c r="J8107" s="9">
        <v>0.40933349036901701</v>
      </c>
      <c r="K8107" s="9">
        <v>0.40933349036901701</v>
      </c>
      <c r="L8107" s="9">
        <v>0.40933349036901701</v>
      </c>
      <c r="N8107" s="32">
        <f>IF('System Design'!$F$8=1,'Hourly Demand and Generation'!G8107*'System Design'!$F$21,IF('System Design'!$F$8=2,'Hourly Demand and Generation'!H8107*'System Design'!$F$21,IF('System Design'!$F$8=3,'Hourly Demand and Generation'!I8107*'System Design'!$F$21)))</f>
        <v>104.4</v>
      </c>
      <c r="O8107" s="32">
        <f>IF('System Design'!$F$8=1,'Hourly Demand and Generation'!J8107*'System Design'!$F$22,IF('System Design'!$F$8=2,'Hourly Demand and Generation'!K8107*'System Design'!$F$22,IF('System Design'!$F$8=3,'Hourly Demand and Generation'!L8107*'System Design'!$F$22)))</f>
        <v>1023.3337259225425</v>
      </c>
      <c r="Q8107" s="32">
        <f t="shared" si="1805"/>
        <v>0</v>
      </c>
      <c r="R8107" s="32">
        <f t="shared" si="1810"/>
        <v>5400</v>
      </c>
      <c r="S8107" s="32">
        <f t="shared" si="1811"/>
        <v>0</v>
      </c>
      <c r="T8107" s="32">
        <f t="shared" si="1812"/>
        <v>21600</v>
      </c>
      <c r="U8107" s="32">
        <f t="shared" si="1813"/>
        <v>0</v>
      </c>
      <c r="V8107" s="32">
        <f t="shared" si="1806"/>
        <v>592.23372592254259</v>
      </c>
      <c r="W8107" s="32">
        <f t="shared" si="1814"/>
        <v>592.23372592254259</v>
      </c>
      <c r="X8107" s="32">
        <f t="shared" si="1815"/>
        <v>592.23372592254259</v>
      </c>
    </row>
    <row r="8108" spans="1:24" x14ac:dyDescent="0.25">
      <c r="A8108" s="2"/>
      <c r="B8108" s="2" t="s">
        <v>13</v>
      </c>
      <c r="C8108" s="2">
        <f t="shared" si="1816"/>
        <v>338</v>
      </c>
      <c r="D8108" s="2">
        <f t="shared" si="1817"/>
        <v>16</v>
      </c>
      <c r="E8108" s="2">
        <f t="shared" si="1809"/>
        <v>8104</v>
      </c>
      <c r="F8108" s="11">
        <v>567</v>
      </c>
      <c r="G8108" s="9">
        <v>0.1188</v>
      </c>
      <c r="H8108" s="9">
        <v>0.13500000000000001</v>
      </c>
      <c r="I8108" s="9">
        <v>0.1512</v>
      </c>
      <c r="J8108" s="9">
        <v>0.40933349036901701</v>
      </c>
      <c r="K8108" s="9">
        <v>0.40933349036901701</v>
      </c>
      <c r="L8108" s="9">
        <v>0.40933349036901701</v>
      </c>
      <c r="N8108" s="32">
        <f>IF('System Design'!$F$8=1,'Hourly Demand and Generation'!G8108*'System Design'!$F$21,IF('System Design'!$F$8=2,'Hourly Demand and Generation'!H8108*'System Design'!$F$21,IF('System Design'!$F$8=3,'Hourly Demand and Generation'!I8108*'System Design'!$F$21)))</f>
        <v>75.599999999999994</v>
      </c>
      <c r="O8108" s="32">
        <f>IF('System Design'!$F$8=1,'Hourly Demand and Generation'!J8108*'System Design'!$F$22,IF('System Design'!$F$8=2,'Hourly Demand and Generation'!K8108*'System Design'!$F$22,IF('System Design'!$F$8=3,'Hourly Demand and Generation'!L8108*'System Design'!$F$22)))</f>
        <v>1023.3337259225425</v>
      </c>
      <c r="Q8108" s="32">
        <f t="shared" si="1805"/>
        <v>0</v>
      </c>
      <c r="R8108" s="32">
        <f t="shared" si="1810"/>
        <v>5400</v>
      </c>
      <c r="S8108" s="32">
        <f t="shared" si="1811"/>
        <v>0</v>
      </c>
      <c r="T8108" s="32">
        <f t="shared" si="1812"/>
        <v>21600</v>
      </c>
      <c r="U8108" s="32">
        <f t="shared" si="1813"/>
        <v>0</v>
      </c>
      <c r="V8108" s="32">
        <f t="shared" si="1806"/>
        <v>531.93372592254241</v>
      </c>
      <c r="W8108" s="32">
        <f t="shared" si="1814"/>
        <v>531.93372592254241</v>
      </c>
      <c r="X8108" s="32">
        <f t="shared" si="1815"/>
        <v>531.93372592254241</v>
      </c>
    </row>
    <row r="8109" spans="1:24" x14ac:dyDescent="0.25">
      <c r="A8109" s="2"/>
      <c r="B8109" s="2" t="s">
        <v>13</v>
      </c>
      <c r="C8109" s="2">
        <f t="shared" si="1816"/>
        <v>338</v>
      </c>
      <c r="D8109" s="2">
        <f t="shared" si="1817"/>
        <v>17</v>
      </c>
      <c r="E8109" s="2">
        <f t="shared" si="1809"/>
        <v>8105</v>
      </c>
      <c r="F8109" s="11">
        <v>598.5</v>
      </c>
      <c r="G8109" s="9">
        <v>6.1199999999999997E-2</v>
      </c>
      <c r="H8109" s="9">
        <v>7.5600000000000001E-2</v>
      </c>
      <c r="I8109" s="9">
        <v>0.09</v>
      </c>
      <c r="J8109" s="9">
        <v>0.45481498929890701</v>
      </c>
      <c r="K8109" s="9">
        <v>0.45481498929890701</v>
      </c>
      <c r="L8109" s="9">
        <v>0.45481498929890701</v>
      </c>
      <c r="N8109" s="32">
        <f>IF('System Design'!$F$8=1,'Hourly Demand and Generation'!G8109*'System Design'!$F$21,IF('System Design'!$F$8=2,'Hourly Demand and Generation'!H8109*'System Design'!$F$21,IF('System Design'!$F$8=3,'Hourly Demand and Generation'!I8109*'System Design'!$F$21)))</f>
        <v>45</v>
      </c>
      <c r="O8109" s="32">
        <f>IF('System Design'!$F$8=1,'Hourly Demand and Generation'!J8109*'System Design'!$F$22,IF('System Design'!$F$8=2,'Hourly Demand and Generation'!K8109*'System Design'!$F$22,IF('System Design'!$F$8=3,'Hourly Demand and Generation'!L8109*'System Design'!$F$22)))</f>
        <v>1137.0374732472676</v>
      </c>
      <c r="Q8109" s="32">
        <f t="shared" si="1805"/>
        <v>0</v>
      </c>
      <c r="R8109" s="32">
        <f t="shared" si="1810"/>
        <v>5400</v>
      </c>
      <c r="S8109" s="32">
        <f t="shared" si="1811"/>
        <v>0</v>
      </c>
      <c r="T8109" s="32">
        <f t="shared" si="1812"/>
        <v>21600</v>
      </c>
      <c r="U8109" s="32">
        <f t="shared" si="1813"/>
        <v>0</v>
      </c>
      <c r="V8109" s="32">
        <f t="shared" si="1806"/>
        <v>583.5374732472676</v>
      </c>
      <c r="W8109" s="32">
        <f t="shared" si="1814"/>
        <v>583.5374732472676</v>
      </c>
      <c r="X8109" s="32">
        <f t="shared" si="1815"/>
        <v>583.5374732472676</v>
      </c>
    </row>
    <row r="8110" spans="1:24" x14ac:dyDescent="0.25">
      <c r="A8110" s="2"/>
      <c r="B8110" s="2" t="s">
        <v>13</v>
      </c>
      <c r="C8110" s="2">
        <f t="shared" si="1816"/>
        <v>338</v>
      </c>
      <c r="D8110" s="2">
        <f t="shared" si="1817"/>
        <v>18</v>
      </c>
      <c r="E8110" s="2">
        <f t="shared" si="1809"/>
        <v>8106</v>
      </c>
      <c r="F8110" s="11">
        <v>630</v>
      </c>
      <c r="G8110" s="9">
        <v>2.8799999999999999E-2</v>
      </c>
      <c r="H8110" s="9">
        <v>4.4999999999999998E-2</v>
      </c>
      <c r="I8110" s="9">
        <v>6.1199999999999997E-2</v>
      </c>
      <c r="J8110" s="9">
        <v>0.43207423983396198</v>
      </c>
      <c r="K8110" s="9">
        <v>0.43207423983396198</v>
      </c>
      <c r="L8110" s="9">
        <v>0.43207423983396198</v>
      </c>
      <c r="N8110" s="32">
        <f>IF('System Design'!$F$8=1,'Hourly Demand and Generation'!G8110*'System Design'!$F$21,IF('System Design'!$F$8=2,'Hourly Demand and Generation'!H8110*'System Design'!$F$21,IF('System Design'!$F$8=3,'Hourly Demand and Generation'!I8110*'System Design'!$F$21)))</f>
        <v>30.599999999999998</v>
      </c>
      <c r="O8110" s="32">
        <f>IF('System Design'!$F$8=1,'Hourly Demand and Generation'!J8110*'System Design'!$F$22,IF('System Design'!$F$8=2,'Hourly Demand and Generation'!K8110*'System Design'!$F$22,IF('System Design'!$F$8=3,'Hourly Demand and Generation'!L8110*'System Design'!$F$22)))</f>
        <v>1080.185599584905</v>
      </c>
      <c r="Q8110" s="32">
        <f t="shared" si="1805"/>
        <v>0</v>
      </c>
      <c r="R8110" s="32">
        <f t="shared" si="1810"/>
        <v>5400</v>
      </c>
      <c r="S8110" s="32">
        <f t="shared" si="1811"/>
        <v>0</v>
      </c>
      <c r="T8110" s="32">
        <f t="shared" si="1812"/>
        <v>21600</v>
      </c>
      <c r="U8110" s="32">
        <f t="shared" si="1813"/>
        <v>0</v>
      </c>
      <c r="V8110" s="32">
        <f t="shared" si="1806"/>
        <v>480.78559958490496</v>
      </c>
      <c r="W8110" s="32">
        <f t="shared" si="1814"/>
        <v>480.78559958490496</v>
      </c>
      <c r="X8110" s="32">
        <f t="shared" si="1815"/>
        <v>480.78559958490496</v>
      </c>
    </row>
    <row r="8111" spans="1:24" x14ac:dyDescent="0.25">
      <c r="A8111" s="2"/>
      <c r="B8111" s="2" t="s">
        <v>13</v>
      </c>
      <c r="C8111" s="2">
        <f t="shared" si="1816"/>
        <v>338</v>
      </c>
      <c r="D8111" s="2">
        <f t="shared" si="1817"/>
        <v>19</v>
      </c>
      <c r="E8111" s="2">
        <f t="shared" si="1809"/>
        <v>8107</v>
      </c>
      <c r="F8111" s="11">
        <v>611.1</v>
      </c>
      <c r="G8111" s="9">
        <v>0</v>
      </c>
      <c r="H8111" s="9">
        <v>1.44E-2</v>
      </c>
      <c r="I8111" s="9">
        <v>2.8799999999999999E-2</v>
      </c>
      <c r="J8111" s="9">
        <v>0.40933349036901701</v>
      </c>
      <c r="K8111" s="9">
        <v>0.40933349036901701</v>
      </c>
      <c r="L8111" s="9">
        <v>0.40933349036901701</v>
      </c>
      <c r="N8111" s="32">
        <f>IF('System Design'!$F$8=1,'Hourly Demand and Generation'!G8111*'System Design'!$F$21,IF('System Design'!$F$8=2,'Hourly Demand and Generation'!H8111*'System Design'!$F$21,IF('System Design'!$F$8=3,'Hourly Demand and Generation'!I8111*'System Design'!$F$21)))</f>
        <v>14.4</v>
      </c>
      <c r="O8111" s="32">
        <f>IF('System Design'!$F$8=1,'Hourly Demand and Generation'!J8111*'System Design'!$F$22,IF('System Design'!$F$8=2,'Hourly Demand and Generation'!K8111*'System Design'!$F$22,IF('System Design'!$F$8=3,'Hourly Demand and Generation'!L8111*'System Design'!$F$22)))</f>
        <v>1023.3337259225425</v>
      </c>
      <c r="Q8111" s="32">
        <f t="shared" si="1805"/>
        <v>0</v>
      </c>
      <c r="R8111" s="32">
        <f t="shared" si="1810"/>
        <v>5400</v>
      </c>
      <c r="S8111" s="32">
        <f t="shared" si="1811"/>
        <v>0</v>
      </c>
      <c r="T8111" s="32">
        <f t="shared" si="1812"/>
        <v>21600</v>
      </c>
      <c r="U8111" s="32">
        <f t="shared" si="1813"/>
        <v>0</v>
      </c>
      <c r="V8111" s="32">
        <f t="shared" si="1806"/>
        <v>426.63372592254257</v>
      </c>
      <c r="W8111" s="32">
        <f t="shared" si="1814"/>
        <v>426.63372592254257</v>
      </c>
      <c r="X8111" s="32">
        <f t="shared" si="1815"/>
        <v>426.63372592254257</v>
      </c>
    </row>
    <row r="8112" spans="1:24" x14ac:dyDescent="0.25">
      <c r="A8112" s="2"/>
      <c r="B8112" s="2" t="s">
        <v>13</v>
      </c>
      <c r="C8112" s="2">
        <f t="shared" si="1816"/>
        <v>338</v>
      </c>
      <c r="D8112" s="2">
        <f t="shared" si="1817"/>
        <v>20</v>
      </c>
      <c r="E8112" s="2">
        <f t="shared" si="1809"/>
        <v>8108</v>
      </c>
      <c r="F8112" s="11">
        <v>598.5</v>
      </c>
      <c r="G8112" s="9">
        <v>0</v>
      </c>
      <c r="H8112" s="9">
        <v>0</v>
      </c>
      <c r="I8112" s="9">
        <v>0</v>
      </c>
      <c r="J8112" s="9">
        <v>0.40933349036901701</v>
      </c>
      <c r="K8112" s="9">
        <v>0.40933349036901701</v>
      </c>
      <c r="L8112" s="9">
        <v>0.40933349036901701</v>
      </c>
      <c r="N8112" s="32">
        <f>IF('System Design'!$F$8=1,'Hourly Demand and Generation'!G8112*'System Design'!$F$21,IF('System Design'!$F$8=2,'Hourly Demand and Generation'!H8112*'System Design'!$F$21,IF('System Design'!$F$8=3,'Hourly Demand and Generation'!I8112*'System Design'!$F$21)))</f>
        <v>0</v>
      </c>
      <c r="O8112" s="32">
        <f>IF('System Design'!$F$8=1,'Hourly Demand and Generation'!J8112*'System Design'!$F$22,IF('System Design'!$F$8=2,'Hourly Demand and Generation'!K8112*'System Design'!$F$22,IF('System Design'!$F$8=3,'Hourly Demand and Generation'!L8112*'System Design'!$F$22)))</f>
        <v>1023.3337259225425</v>
      </c>
      <c r="Q8112" s="32">
        <f t="shared" si="1805"/>
        <v>0</v>
      </c>
      <c r="R8112" s="32">
        <f t="shared" si="1810"/>
        <v>5400</v>
      </c>
      <c r="S8112" s="32">
        <f t="shared" si="1811"/>
        <v>0</v>
      </c>
      <c r="T8112" s="32">
        <f t="shared" si="1812"/>
        <v>21600</v>
      </c>
      <c r="U8112" s="32">
        <f t="shared" si="1813"/>
        <v>0</v>
      </c>
      <c r="V8112" s="32">
        <f t="shared" si="1806"/>
        <v>424.8337259225425</v>
      </c>
      <c r="W8112" s="32">
        <f t="shared" si="1814"/>
        <v>424.8337259225425</v>
      </c>
      <c r="X8112" s="32">
        <f t="shared" si="1815"/>
        <v>424.8337259225425</v>
      </c>
    </row>
    <row r="8113" spans="1:24" x14ac:dyDescent="0.25">
      <c r="A8113" s="2"/>
      <c r="B8113" s="2" t="s">
        <v>13</v>
      </c>
      <c r="C8113" s="2">
        <f t="shared" si="1816"/>
        <v>338</v>
      </c>
      <c r="D8113" s="2">
        <f t="shared" si="1817"/>
        <v>21</v>
      </c>
      <c r="E8113" s="2">
        <f t="shared" si="1809"/>
        <v>8109</v>
      </c>
      <c r="F8113" s="11">
        <v>567</v>
      </c>
      <c r="G8113" s="9">
        <v>0</v>
      </c>
      <c r="H8113" s="9">
        <v>0</v>
      </c>
      <c r="I8113" s="9">
        <v>0</v>
      </c>
      <c r="J8113" s="9">
        <v>0.40933349036901701</v>
      </c>
      <c r="K8113" s="9">
        <v>0.40933349036901701</v>
      </c>
      <c r="L8113" s="9">
        <v>0.40933349036901701</v>
      </c>
      <c r="N8113" s="32">
        <f>IF('System Design'!$F$8=1,'Hourly Demand and Generation'!G8113*'System Design'!$F$21,IF('System Design'!$F$8=2,'Hourly Demand and Generation'!H8113*'System Design'!$F$21,IF('System Design'!$F$8=3,'Hourly Demand and Generation'!I8113*'System Design'!$F$21)))</f>
        <v>0</v>
      </c>
      <c r="O8113" s="32">
        <f>IF('System Design'!$F$8=1,'Hourly Demand and Generation'!J8113*'System Design'!$F$22,IF('System Design'!$F$8=2,'Hourly Demand and Generation'!K8113*'System Design'!$F$22,IF('System Design'!$F$8=3,'Hourly Demand and Generation'!L8113*'System Design'!$F$22)))</f>
        <v>1023.3337259225425</v>
      </c>
      <c r="Q8113" s="32">
        <f t="shared" si="1805"/>
        <v>0</v>
      </c>
      <c r="R8113" s="32">
        <f t="shared" si="1810"/>
        <v>5400</v>
      </c>
      <c r="S8113" s="32">
        <f t="shared" si="1811"/>
        <v>0</v>
      </c>
      <c r="T8113" s="32">
        <f t="shared" si="1812"/>
        <v>21600</v>
      </c>
      <c r="U8113" s="32">
        <f t="shared" si="1813"/>
        <v>0</v>
      </c>
      <c r="V8113" s="32">
        <f t="shared" si="1806"/>
        <v>456.3337259225425</v>
      </c>
      <c r="W8113" s="32">
        <f t="shared" si="1814"/>
        <v>456.3337259225425</v>
      </c>
      <c r="X8113" s="32">
        <f t="shared" si="1815"/>
        <v>456.3337259225425</v>
      </c>
    </row>
    <row r="8114" spans="1:24" x14ac:dyDescent="0.25">
      <c r="A8114" s="2"/>
      <c r="B8114" s="2" t="s">
        <v>13</v>
      </c>
      <c r="C8114" s="2">
        <f t="shared" si="1816"/>
        <v>338</v>
      </c>
      <c r="D8114" s="2">
        <f t="shared" si="1817"/>
        <v>22</v>
      </c>
      <c r="E8114" s="2">
        <f t="shared" si="1809"/>
        <v>8110</v>
      </c>
      <c r="F8114" s="11">
        <v>535.5</v>
      </c>
      <c r="G8114" s="9">
        <v>0</v>
      </c>
      <c r="H8114" s="9">
        <v>0</v>
      </c>
      <c r="I8114" s="9">
        <v>0</v>
      </c>
      <c r="J8114" s="9">
        <v>0.43207423983396198</v>
      </c>
      <c r="K8114" s="9">
        <v>0.43207423983396198</v>
      </c>
      <c r="L8114" s="9">
        <v>0.43207423983396198</v>
      </c>
      <c r="N8114" s="32">
        <f>IF('System Design'!$F$8=1,'Hourly Demand and Generation'!G8114*'System Design'!$F$21,IF('System Design'!$F$8=2,'Hourly Demand and Generation'!H8114*'System Design'!$F$21,IF('System Design'!$F$8=3,'Hourly Demand and Generation'!I8114*'System Design'!$F$21)))</f>
        <v>0</v>
      </c>
      <c r="O8114" s="32">
        <f>IF('System Design'!$F$8=1,'Hourly Demand and Generation'!J8114*'System Design'!$F$22,IF('System Design'!$F$8=2,'Hourly Demand and Generation'!K8114*'System Design'!$F$22,IF('System Design'!$F$8=3,'Hourly Demand and Generation'!L8114*'System Design'!$F$22)))</f>
        <v>1080.185599584905</v>
      </c>
      <c r="Q8114" s="32">
        <f t="shared" si="1805"/>
        <v>0</v>
      </c>
      <c r="R8114" s="32">
        <f t="shared" si="1810"/>
        <v>5400</v>
      </c>
      <c r="S8114" s="32">
        <f t="shared" si="1811"/>
        <v>0</v>
      </c>
      <c r="T8114" s="32">
        <f t="shared" si="1812"/>
        <v>21600</v>
      </c>
      <c r="U8114" s="32">
        <f t="shared" si="1813"/>
        <v>0</v>
      </c>
      <c r="V8114" s="32">
        <f t="shared" si="1806"/>
        <v>544.68559958490505</v>
      </c>
      <c r="W8114" s="32">
        <f t="shared" si="1814"/>
        <v>544.68559958490505</v>
      </c>
      <c r="X8114" s="32">
        <f t="shared" si="1815"/>
        <v>544.68559958490505</v>
      </c>
    </row>
    <row r="8115" spans="1:24" x14ac:dyDescent="0.25">
      <c r="A8115" s="2"/>
      <c r="B8115" s="2" t="s">
        <v>13</v>
      </c>
      <c r="C8115" s="2">
        <f t="shared" si="1816"/>
        <v>338</v>
      </c>
      <c r="D8115" s="2">
        <f t="shared" si="1817"/>
        <v>23</v>
      </c>
      <c r="E8115" s="2">
        <f t="shared" si="1809"/>
        <v>8111</v>
      </c>
      <c r="F8115" s="11">
        <v>504</v>
      </c>
      <c r="G8115" s="9">
        <v>0</v>
      </c>
      <c r="H8115" s="9">
        <v>0</v>
      </c>
      <c r="I8115" s="9">
        <v>0</v>
      </c>
      <c r="J8115" s="9">
        <v>0.363851991439126</v>
      </c>
      <c r="K8115" s="9">
        <v>0.363851991439126</v>
      </c>
      <c r="L8115" s="9">
        <v>0.363851991439126</v>
      </c>
      <c r="N8115" s="32">
        <f>IF('System Design'!$F$8=1,'Hourly Demand and Generation'!G8115*'System Design'!$F$21,IF('System Design'!$F$8=2,'Hourly Demand and Generation'!H8115*'System Design'!$F$21,IF('System Design'!$F$8=3,'Hourly Demand and Generation'!I8115*'System Design'!$F$21)))</f>
        <v>0</v>
      </c>
      <c r="O8115" s="32">
        <f>IF('System Design'!$F$8=1,'Hourly Demand and Generation'!J8115*'System Design'!$F$22,IF('System Design'!$F$8=2,'Hourly Demand and Generation'!K8115*'System Design'!$F$22,IF('System Design'!$F$8=3,'Hourly Demand and Generation'!L8115*'System Design'!$F$22)))</f>
        <v>909.62997859781501</v>
      </c>
      <c r="Q8115" s="32">
        <f t="shared" si="1805"/>
        <v>0</v>
      </c>
      <c r="R8115" s="32">
        <f t="shared" si="1810"/>
        <v>5400</v>
      </c>
      <c r="S8115" s="32">
        <f t="shared" si="1811"/>
        <v>0</v>
      </c>
      <c r="T8115" s="32">
        <f t="shared" si="1812"/>
        <v>21600</v>
      </c>
      <c r="U8115" s="32">
        <f t="shared" si="1813"/>
        <v>0</v>
      </c>
      <c r="V8115" s="32">
        <f t="shared" si="1806"/>
        <v>405.62997859781501</v>
      </c>
      <c r="W8115" s="32">
        <f t="shared" si="1814"/>
        <v>405.62997859781501</v>
      </c>
      <c r="X8115" s="32">
        <f t="shared" si="1815"/>
        <v>405.62997859781501</v>
      </c>
    </row>
    <row r="8116" spans="1:24" x14ac:dyDescent="0.25">
      <c r="A8116" s="2"/>
      <c r="B8116" s="2" t="s">
        <v>13</v>
      </c>
      <c r="C8116" s="2">
        <f t="shared" si="1816"/>
        <v>338</v>
      </c>
      <c r="D8116" s="2">
        <f t="shared" si="1817"/>
        <v>24</v>
      </c>
      <c r="E8116" s="2">
        <f t="shared" si="1809"/>
        <v>8112</v>
      </c>
      <c r="F8116" s="11">
        <v>441</v>
      </c>
      <c r="G8116" s="9">
        <v>0</v>
      </c>
      <c r="H8116" s="9">
        <v>0</v>
      </c>
      <c r="I8116" s="9">
        <v>0</v>
      </c>
      <c r="J8116" s="9">
        <v>0.363851991439126</v>
      </c>
      <c r="K8116" s="9">
        <v>0.363851991439126</v>
      </c>
      <c r="L8116" s="9">
        <v>0.363851991439126</v>
      </c>
      <c r="N8116" s="32">
        <f>IF('System Design'!$F$8=1,'Hourly Demand and Generation'!G8116*'System Design'!$F$21,IF('System Design'!$F$8=2,'Hourly Demand and Generation'!H8116*'System Design'!$F$21,IF('System Design'!$F$8=3,'Hourly Demand and Generation'!I8116*'System Design'!$F$21)))</f>
        <v>0</v>
      </c>
      <c r="O8116" s="32">
        <f>IF('System Design'!$F$8=1,'Hourly Demand and Generation'!J8116*'System Design'!$F$22,IF('System Design'!$F$8=2,'Hourly Demand and Generation'!K8116*'System Design'!$F$22,IF('System Design'!$F$8=3,'Hourly Demand and Generation'!L8116*'System Design'!$F$22)))</f>
        <v>909.62997859781501</v>
      </c>
      <c r="Q8116" s="32">
        <f t="shared" si="1805"/>
        <v>0</v>
      </c>
      <c r="R8116" s="32">
        <f t="shared" si="1810"/>
        <v>5400</v>
      </c>
      <c r="S8116" s="32">
        <f t="shared" si="1811"/>
        <v>0</v>
      </c>
      <c r="T8116" s="32">
        <f t="shared" si="1812"/>
        <v>21600</v>
      </c>
      <c r="U8116" s="32">
        <f t="shared" si="1813"/>
        <v>0</v>
      </c>
      <c r="V8116" s="32">
        <f t="shared" si="1806"/>
        <v>468.62997859781501</v>
      </c>
      <c r="W8116" s="32">
        <f t="shared" si="1814"/>
        <v>468.62997859781501</v>
      </c>
      <c r="X8116" s="32">
        <f t="shared" si="1815"/>
        <v>468.62997859781501</v>
      </c>
    </row>
    <row r="8117" spans="1:24" x14ac:dyDescent="0.25">
      <c r="A8117" s="2"/>
      <c r="B8117" s="2" t="s">
        <v>13</v>
      </c>
      <c r="C8117" s="2">
        <f>C8116+1</f>
        <v>339</v>
      </c>
      <c r="D8117" s="2">
        <v>1</v>
      </c>
      <c r="E8117" s="2">
        <f t="shared" si="1809"/>
        <v>8113</v>
      </c>
      <c r="F8117" s="11">
        <v>378</v>
      </c>
      <c r="G8117" s="9">
        <v>0</v>
      </c>
      <c r="H8117" s="9">
        <v>0</v>
      </c>
      <c r="I8117" s="9">
        <v>0</v>
      </c>
      <c r="J8117" s="9">
        <v>0.44222611845239101</v>
      </c>
      <c r="K8117" s="9">
        <v>0.44222611845239101</v>
      </c>
      <c r="L8117" s="9">
        <v>0.44222611845239101</v>
      </c>
      <c r="N8117" s="32">
        <f>IF('System Design'!$F$8=1,'Hourly Demand and Generation'!G8117*'System Design'!$F$21,IF('System Design'!$F$8=2,'Hourly Demand and Generation'!H8117*'System Design'!$F$21,IF('System Design'!$F$8=3,'Hourly Demand and Generation'!I8117*'System Design'!$F$21)))</f>
        <v>0</v>
      </c>
      <c r="O8117" s="32">
        <f>IF('System Design'!$F$8=1,'Hourly Demand and Generation'!J8117*'System Design'!$F$22,IF('System Design'!$F$8=2,'Hourly Demand and Generation'!K8117*'System Design'!$F$22,IF('System Design'!$F$8=3,'Hourly Demand and Generation'!L8117*'System Design'!$F$22)))</f>
        <v>1105.5652961309775</v>
      </c>
      <c r="Q8117" s="32">
        <f t="shared" si="1805"/>
        <v>0</v>
      </c>
      <c r="R8117" s="32">
        <f t="shared" si="1810"/>
        <v>5400</v>
      </c>
      <c r="S8117" s="32">
        <f t="shared" si="1811"/>
        <v>0</v>
      </c>
      <c r="T8117" s="32">
        <f t="shared" si="1812"/>
        <v>21600</v>
      </c>
      <c r="U8117" s="32">
        <f t="shared" si="1813"/>
        <v>0</v>
      </c>
      <c r="V8117" s="32">
        <f t="shared" si="1806"/>
        <v>727.56529613097746</v>
      </c>
      <c r="W8117" s="32">
        <f t="shared" si="1814"/>
        <v>727.56529613097746</v>
      </c>
      <c r="X8117" s="32">
        <f t="shared" si="1815"/>
        <v>727.56529613097746</v>
      </c>
    </row>
    <row r="8118" spans="1:24" x14ac:dyDescent="0.25">
      <c r="A8118" s="2"/>
      <c r="B8118" s="2" t="s">
        <v>13</v>
      </c>
      <c r="C8118" s="2">
        <f>C8117</f>
        <v>339</v>
      </c>
      <c r="D8118" s="2">
        <f>D8117+1</f>
        <v>2</v>
      </c>
      <c r="E8118" s="2">
        <f t="shared" si="1809"/>
        <v>8114</v>
      </c>
      <c r="F8118" s="11">
        <v>346.5</v>
      </c>
      <c r="G8118" s="9">
        <v>0</v>
      </c>
      <c r="H8118" s="9">
        <v>0</v>
      </c>
      <c r="I8118" s="9">
        <v>0</v>
      </c>
      <c r="J8118" s="9">
        <v>0.398003506607152</v>
      </c>
      <c r="K8118" s="9">
        <v>0.398003506607152</v>
      </c>
      <c r="L8118" s="9">
        <v>0.398003506607152</v>
      </c>
      <c r="N8118" s="32">
        <f>IF('System Design'!$F$8=1,'Hourly Demand and Generation'!G8118*'System Design'!$F$21,IF('System Design'!$F$8=2,'Hourly Demand and Generation'!H8118*'System Design'!$F$21,IF('System Design'!$F$8=3,'Hourly Demand and Generation'!I8118*'System Design'!$F$21)))</f>
        <v>0</v>
      </c>
      <c r="O8118" s="32">
        <f>IF('System Design'!$F$8=1,'Hourly Demand and Generation'!J8118*'System Design'!$F$22,IF('System Design'!$F$8=2,'Hourly Demand and Generation'!K8118*'System Design'!$F$22,IF('System Design'!$F$8=3,'Hourly Demand and Generation'!L8118*'System Design'!$F$22)))</f>
        <v>995.00876651787996</v>
      </c>
      <c r="Q8118" s="32">
        <f t="shared" si="1805"/>
        <v>0</v>
      </c>
      <c r="R8118" s="32">
        <f t="shared" si="1810"/>
        <v>5400</v>
      </c>
      <c r="S8118" s="32">
        <f t="shared" si="1811"/>
        <v>0</v>
      </c>
      <c r="T8118" s="32">
        <f t="shared" si="1812"/>
        <v>21600</v>
      </c>
      <c r="U8118" s="32">
        <f t="shared" si="1813"/>
        <v>0</v>
      </c>
      <c r="V8118" s="32">
        <f t="shared" si="1806"/>
        <v>648.50876651787996</v>
      </c>
      <c r="W8118" s="32">
        <f t="shared" si="1814"/>
        <v>648.50876651787996</v>
      </c>
      <c r="X8118" s="32">
        <f t="shared" si="1815"/>
        <v>648.50876651787996</v>
      </c>
    </row>
    <row r="8119" spans="1:24" x14ac:dyDescent="0.25">
      <c r="A8119" s="2"/>
      <c r="B8119" s="2" t="s">
        <v>13</v>
      </c>
      <c r="C8119" s="2">
        <f t="shared" ref="C8119:C8140" si="1818">C8118</f>
        <v>339</v>
      </c>
      <c r="D8119" s="2">
        <f t="shared" ref="D8119:D8140" si="1819">D8118+1</f>
        <v>3</v>
      </c>
      <c r="E8119" s="2">
        <f t="shared" si="1809"/>
        <v>8115</v>
      </c>
      <c r="F8119" s="11">
        <v>315</v>
      </c>
      <c r="G8119" s="9">
        <v>0</v>
      </c>
      <c r="H8119" s="9">
        <v>0</v>
      </c>
      <c r="I8119" s="9">
        <v>0</v>
      </c>
      <c r="J8119" s="9">
        <v>0.398003506607152</v>
      </c>
      <c r="K8119" s="9">
        <v>0.398003506607152</v>
      </c>
      <c r="L8119" s="9">
        <v>0.398003506607152</v>
      </c>
      <c r="N8119" s="32">
        <f>IF('System Design'!$F$8=1,'Hourly Demand and Generation'!G8119*'System Design'!$F$21,IF('System Design'!$F$8=2,'Hourly Demand and Generation'!H8119*'System Design'!$F$21,IF('System Design'!$F$8=3,'Hourly Demand and Generation'!I8119*'System Design'!$F$21)))</f>
        <v>0</v>
      </c>
      <c r="O8119" s="32">
        <f>IF('System Design'!$F$8=1,'Hourly Demand and Generation'!J8119*'System Design'!$F$22,IF('System Design'!$F$8=2,'Hourly Demand and Generation'!K8119*'System Design'!$F$22,IF('System Design'!$F$8=3,'Hourly Demand and Generation'!L8119*'System Design'!$F$22)))</f>
        <v>995.00876651787996</v>
      </c>
      <c r="Q8119" s="32">
        <f t="shared" si="1805"/>
        <v>0</v>
      </c>
      <c r="R8119" s="32">
        <f t="shared" si="1810"/>
        <v>5400</v>
      </c>
      <c r="S8119" s="32">
        <f t="shared" si="1811"/>
        <v>0</v>
      </c>
      <c r="T8119" s="32">
        <f t="shared" si="1812"/>
        <v>21600</v>
      </c>
      <c r="U8119" s="32">
        <f t="shared" si="1813"/>
        <v>0</v>
      </c>
      <c r="V8119" s="32">
        <f t="shared" si="1806"/>
        <v>680.00876651787996</v>
      </c>
      <c r="W8119" s="32">
        <f t="shared" si="1814"/>
        <v>680.00876651787996</v>
      </c>
      <c r="X8119" s="32">
        <f t="shared" si="1815"/>
        <v>680.00876651787996</v>
      </c>
    </row>
    <row r="8120" spans="1:24" x14ac:dyDescent="0.25">
      <c r="A8120" s="2"/>
      <c r="B8120" s="2" t="s">
        <v>13</v>
      </c>
      <c r="C8120" s="2">
        <f t="shared" si="1818"/>
        <v>339</v>
      </c>
      <c r="D8120" s="2">
        <f t="shared" si="1819"/>
        <v>4</v>
      </c>
      <c r="E8120" s="2">
        <f t="shared" si="1809"/>
        <v>8116</v>
      </c>
      <c r="F8120" s="11">
        <v>378</v>
      </c>
      <c r="G8120" s="9">
        <v>0</v>
      </c>
      <c r="H8120" s="9">
        <v>0</v>
      </c>
      <c r="I8120" s="9">
        <v>0</v>
      </c>
      <c r="J8120" s="9">
        <v>0.44222611845239101</v>
      </c>
      <c r="K8120" s="9">
        <v>0.44222611845239101</v>
      </c>
      <c r="L8120" s="9">
        <v>0.44222611845239101</v>
      </c>
      <c r="N8120" s="32">
        <f>IF('System Design'!$F$8=1,'Hourly Demand and Generation'!G8120*'System Design'!$F$21,IF('System Design'!$F$8=2,'Hourly Demand and Generation'!H8120*'System Design'!$F$21,IF('System Design'!$F$8=3,'Hourly Demand and Generation'!I8120*'System Design'!$F$21)))</f>
        <v>0</v>
      </c>
      <c r="O8120" s="32">
        <f>IF('System Design'!$F$8=1,'Hourly Demand and Generation'!J8120*'System Design'!$F$22,IF('System Design'!$F$8=2,'Hourly Demand and Generation'!K8120*'System Design'!$F$22,IF('System Design'!$F$8=3,'Hourly Demand and Generation'!L8120*'System Design'!$F$22)))</f>
        <v>1105.5652961309775</v>
      </c>
      <c r="Q8120" s="32">
        <f t="shared" si="1805"/>
        <v>0</v>
      </c>
      <c r="R8120" s="32">
        <f t="shared" si="1810"/>
        <v>5400</v>
      </c>
      <c r="S8120" s="32">
        <f t="shared" si="1811"/>
        <v>0</v>
      </c>
      <c r="T8120" s="32">
        <f t="shared" si="1812"/>
        <v>21600</v>
      </c>
      <c r="U8120" s="32">
        <f t="shared" si="1813"/>
        <v>0</v>
      </c>
      <c r="V8120" s="32">
        <f t="shared" si="1806"/>
        <v>727.56529613097746</v>
      </c>
      <c r="W8120" s="32">
        <f t="shared" si="1814"/>
        <v>727.56529613097746</v>
      </c>
      <c r="X8120" s="32">
        <f t="shared" si="1815"/>
        <v>727.56529613097746</v>
      </c>
    </row>
    <row r="8121" spans="1:24" x14ac:dyDescent="0.25">
      <c r="A8121" s="2"/>
      <c r="B8121" s="2" t="s">
        <v>13</v>
      </c>
      <c r="C8121" s="2">
        <f t="shared" si="1818"/>
        <v>339</v>
      </c>
      <c r="D8121" s="2">
        <f t="shared" si="1819"/>
        <v>5</v>
      </c>
      <c r="E8121" s="2">
        <f t="shared" si="1809"/>
        <v>8117</v>
      </c>
      <c r="F8121" s="11">
        <v>409.5</v>
      </c>
      <c r="G8121" s="9">
        <v>0</v>
      </c>
      <c r="H8121" s="9">
        <v>1.44E-2</v>
      </c>
      <c r="I8121" s="9">
        <v>2.8799999999999999E-2</v>
      </c>
      <c r="J8121" s="9">
        <v>0.35378089476191299</v>
      </c>
      <c r="K8121" s="9">
        <v>0.35378089476191299</v>
      </c>
      <c r="L8121" s="9">
        <v>0.35378089476191299</v>
      </c>
      <c r="N8121" s="32">
        <f>IF('System Design'!$F$8=1,'Hourly Demand and Generation'!G8121*'System Design'!$F$21,IF('System Design'!$F$8=2,'Hourly Demand and Generation'!H8121*'System Design'!$F$21,IF('System Design'!$F$8=3,'Hourly Demand and Generation'!I8121*'System Design'!$F$21)))</f>
        <v>14.4</v>
      </c>
      <c r="O8121" s="32">
        <f>IF('System Design'!$F$8=1,'Hourly Demand and Generation'!J8121*'System Design'!$F$22,IF('System Design'!$F$8=2,'Hourly Demand and Generation'!K8121*'System Design'!$F$22,IF('System Design'!$F$8=3,'Hourly Demand and Generation'!L8121*'System Design'!$F$22)))</f>
        <v>884.45223690478247</v>
      </c>
      <c r="Q8121" s="32">
        <f t="shared" si="1805"/>
        <v>0</v>
      </c>
      <c r="R8121" s="32">
        <f t="shared" si="1810"/>
        <v>5400</v>
      </c>
      <c r="S8121" s="32">
        <f t="shared" si="1811"/>
        <v>0</v>
      </c>
      <c r="T8121" s="32">
        <f t="shared" si="1812"/>
        <v>21600</v>
      </c>
      <c r="U8121" s="32">
        <f t="shared" si="1813"/>
        <v>0</v>
      </c>
      <c r="V8121" s="32">
        <f t="shared" si="1806"/>
        <v>489.35223690478244</v>
      </c>
      <c r="W8121" s="32">
        <f t="shared" si="1814"/>
        <v>489.35223690478244</v>
      </c>
      <c r="X8121" s="32">
        <f t="shared" si="1815"/>
        <v>489.35223690478244</v>
      </c>
    </row>
    <row r="8122" spans="1:24" x14ac:dyDescent="0.25">
      <c r="A8122" s="2"/>
      <c r="B8122" s="2" t="s">
        <v>13</v>
      </c>
      <c r="C8122" s="2">
        <f t="shared" si="1818"/>
        <v>339</v>
      </c>
      <c r="D8122" s="2">
        <f t="shared" si="1819"/>
        <v>6</v>
      </c>
      <c r="E8122" s="2">
        <f t="shared" si="1809"/>
        <v>8118</v>
      </c>
      <c r="F8122" s="11">
        <v>441</v>
      </c>
      <c r="G8122" s="9">
        <v>2.8799999999999999E-2</v>
      </c>
      <c r="H8122" s="9">
        <v>4.4999999999999998E-2</v>
      </c>
      <c r="I8122" s="9">
        <v>6.1199999999999997E-2</v>
      </c>
      <c r="J8122" s="9">
        <v>0.35378089476191299</v>
      </c>
      <c r="K8122" s="9">
        <v>0.35378089476191299</v>
      </c>
      <c r="L8122" s="9">
        <v>0.35378089476191299</v>
      </c>
      <c r="N8122" s="32">
        <f>IF('System Design'!$F$8=1,'Hourly Demand and Generation'!G8122*'System Design'!$F$21,IF('System Design'!$F$8=2,'Hourly Demand and Generation'!H8122*'System Design'!$F$21,IF('System Design'!$F$8=3,'Hourly Demand and Generation'!I8122*'System Design'!$F$21)))</f>
        <v>30.599999999999998</v>
      </c>
      <c r="O8122" s="32">
        <f>IF('System Design'!$F$8=1,'Hourly Demand and Generation'!J8122*'System Design'!$F$22,IF('System Design'!$F$8=2,'Hourly Demand and Generation'!K8122*'System Design'!$F$22,IF('System Design'!$F$8=3,'Hourly Demand and Generation'!L8122*'System Design'!$F$22)))</f>
        <v>884.45223690478247</v>
      </c>
      <c r="Q8122" s="32">
        <f t="shared" si="1805"/>
        <v>0</v>
      </c>
      <c r="R8122" s="32">
        <f t="shared" si="1810"/>
        <v>5400</v>
      </c>
      <c r="S8122" s="32">
        <f t="shared" si="1811"/>
        <v>0</v>
      </c>
      <c r="T8122" s="32">
        <f t="shared" si="1812"/>
        <v>21600</v>
      </c>
      <c r="U8122" s="32">
        <f t="shared" si="1813"/>
        <v>0</v>
      </c>
      <c r="V8122" s="32">
        <f t="shared" si="1806"/>
        <v>474.05223690478249</v>
      </c>
      <c r="W8122" s="32">
        <f t="shared" si="1814"/>
        <v>474.05223690478249</v>
      </c>
      <c r="X8122" s="32">
        <f t="shared" si="1815"/>
        <v>474.05223690478249</v>
      </c>
    </row>
    <row r="8123" spans="1:24" x14ac:dyDescent="0.25">
      <c r="A8123" s="2"/>
      <c r="B8123" s="2" t="s">
        <v>13</v>
      </c>
      <c r="C8123" s="2">
        <f t="shared" si="1818"/>
        <v>339</v>
      </c>
      <c r="D8123" s="2">
        <f t="shared" si="1819"/>
        <v>7</v>
      </c>
      <c r="E8123" s="2">
        <f t="shared" si="1809"/>
        <v>8119</v>
      </c>
      <c r="F8123" s="11">
        <v>472.5</v>
      </c>
      <c r="G8123" s="9">
        <v>6.1199999999999997E-2</v>
      </c>
      <c r="H8123" s="9">
        <v>7.5600000000000001E-2</v>
      </c>
      <c r="I8123" s="9">
        <v>0.09</v>
      </c>
      <c r="J8123" s="9">
        <v>0.398003506607152</v>
      </c>
      <c r="K8123" s="9">
        <v>0.398003506607152</v>
      </c>
      <c r="L8123" s="9">
        <v>0.398003506607152</v>
      </c>
      <c r="N8123" s="32">
        <f>IF('System Design'!$F$8=1,'Hourly Demand and Generation'!G8123*'System Design'!$F$21,IF('System Design'!$F$8=2,'Hourly Demand and Generation'!H8123*'System Design'!$F$21,IF('System Design'!$F$8=3,'Hourly Demand and Generation'!I8123*'System Design'!$F$21)))</f>
        <v>45</v>
      </c>
      <c r="O8123" s="32">
        <f>IF('System Design'!$F$8=1,'Hourly Demand and Generation'!J8123*'System Design'!$F$22,IF('System Design'!$F$8=2,'Hourly Demand and Generation'!K8123*'System Design'!$F$22,IF('System Design'!$F$8=3,'Hourly Demand and Generation'!L8123*'System Design'!$F$22)))</f>
        <v>995.00876651787996</v>
      </c>
      <c r="Q8123" s="32">
        <f t="shared" si="1805"/>
        <v>0</v>
      </c>
      <c r="R8123" s="32">
        <f t="shared" si="1810"/>
        <v>5400</v>
      </c>
      <c r="S8123" s="32">
        <f t="shared" si="1811"/>
        <v>0</v>
      </c>
      <c r="T8123" s="32">
        <f t="shared" si="1812"/>
        <v>21600</v>
      </c>
      <c r="U8123" s="32">
        <f t="shared" si="1813"/>
        <v>0</v>
      </c>
      <c r="V8123" s="32">
        <f t="shared" si="1806"/>
        <v>567.50876651787985</v>
      </c>
      <c r="W8123" s="32">
        <f t="shared" si="1814"/>
        <v>567.50876651787985</v>
      </c>
      <c r="X8123" s="32">
        <f t="shared" si="1815"/>
        <v>567.50876651787985</v>
      </c>
    </row>
    <row r="8124" spans="1:24" x14ac:dyDescent="0.25">
      <c r="A8124" s="2"/>
      <c r="B8124" s="2" t="s">
        <v>13</v>
      </c>
      <c r="C8124" s="2">
        <f t="shared" si="1818"/>
        <v>339</v>
      </c>
      <c r="D8124" s="2">
        <f t="shared" si="1819"/>
        <v>8</v>
      </c>
      <c r="E8124" s="2">
        <f t="shared" si="1809"/>
        <v>8120</v>
      </c>
      <c r="F8124" s="11">
        <v>504</v>
      </c>
      <c r="G8124" s="9">
        <v>0.1188</v>
      </c>
      <c r="H8124" s="9">
        <v>0.13500000000000001</v>
      </c>
      <c r="I8124" s="9">
        <v>0.1512</v>
      </c>
      <c r="J8124" s="9">
        <v>0.398003506607152</v>
      </c>
      <c r="K8124" s="9">
        <v>0.398003506607152</v>
      </c>
      <c r="L8124" s="9">
        <v>0.398003506607152</v>
      </c>
      <c r="N8124" s="32">
        <f>IF('System Design'!$F$8=1,'Hourly Demand and Generation'!G8124*'System Design'!$F$21,IF('System Design'!$F$8=2,'Hourly Demand and Generation'!H8124*'System Design'!$F$21,IF('System Design'!$F$8=3,'Hourly Demand and Generation'!I8124*'System Design'!$F$21)))</f>
        <v>75.599999999999994</v>
      </c>
      <c r="O8124" s="32">
        <f>IF('System Design'!$F$8=1,'Hourly Demand and Generation'!J8124*'System Design'!$F$22,IF('System Design'!$F$8=2,'Hourly Demand and Generation'!K8124*'System Design'!$F$22,IF('System Design'!$F$8=3,'Hourly Demand and Generation'!L8124*'System Design'!$F$22)))</f>
        <v>995.00876651787996</v>
      </c>
      <c r="Q8124" s="32">
        <f t="shared" si="1805"/>
        <v>0</v>
      </c>
      <c r="R8124" s="32">
        <f t="shared" si="1810"/>
        <v>5400</v>
      </c>
      <c r="S8124" s="32">
        <f t="shared" si="1811"/>
        <v>0</v>
      </c>
      <c r="T8124" s="32">
        <f t="shared" si="1812"/>
        <v>21600</v>
      </c>
      <c r="U8124" s="32">
        <f t="shared" si="1813"/>
        <v>0</v>
      </c>
      <c r="V8124" s="32">
        <f t="shared" si="1806"/>
        <v>566.60876651787999</v>
      </c>
      <c r="W8124" s="32">
        <f t="shared" si="1814"/>
        <v>566.60876651787999</v>
      </c>
      <c r="X8124" s="32">
        <f t="shared" si="1815"/>
        <v>566.60876651787999</v>
      </c>
    </row>
    <row r="8125" spans="1:24" x14ac:dyDescent="0.25">
      <c r="A8125" s="2"/>
      <c r="B8125" s="2" t="s">
        <v>13</v>
      </c>
      <c r="C8125" s="2">
        <f t="shared" si="1818"/>
        <v>339</v>
      </c>
      <c r="D8125" s="2">
        <f t="shared" si="1819"/>
        <v>9</v>
      </c>
      <c r="E8125" s="2">
        <f t="shared" si="1809"/>
        <v>8121</v>
      </c>
      <c r="F8125" s="11">
        <v>504</v>
      </c>
      <c r="G8125" s="9">
        <v>0.18</v>
      </c>
      <c r="H8125" s="9">
        <v>0.19439999999999999</v>
      </c>
      <c r="I8125" s="9">
        <v>0.20880000000000001</v>
      </c>
      <c r="J8125" s="9">
        <v>0.35378089476191299</v>
      </c>
      <c r="K8125" s="9">
        <v>0.35378089476191299</v>
      </c>
      <c r="L8125" s="9">
        <v>0.35378089476191299</v>
      </c>
      <c r="N8125" s="32">
        <f>IF('System Design'!$F$8=1,'Hourly Demand and Generation'!G8125*'System Design'!$F$21,IF('System Design'!$F$8=2,'Hourly Demand and Generation'!H8125*'System Design'!$F$21,IF('System Design'!$F$8=3,'Hourly Demand and Generation'!I8125*'System Design'!$F$21)))</f>
        <v>104.4</v>
      </c>
      <c r="O8125" s="32">
        <f>IF('System Design'!$F$8=1,'Hourly Demand and Generation'!J8125*'System Design'!$F$22,IF('System Design'!$F$8=2,'Hourly Demand and Generation'!K8125*'System Design'!$F$22,IF('System Design'!$F$8=3,'Hourly Demand and Generation'!L8125*'System Design'!$F$22)))</f>
        <v>884.45223690478247</v>
      </c>
      <c r="Q8125" s="32">
        <f t="shared" si="1805"/>
        <v>0</v>
      </c>
      <c r="R8125" s="32">
        <f t="shared" si="1810"/>
        <v>5400</v>
      </c>
      <c r="S8125" s="32">
        <f t="shared" si="1811"/>
        <v>0</v>
      </c>
      <c r="T8125" s="32">
        <f t="shared" si="1812"/>
        <v>21600</v>
      </c>
      <c r="U8125" s="32">
        <f t="shared" si="1813"/>
        <v>0</v>
      </c>
      <c r="V8125" s="32">
        <f t="shared" si="1806"/>
        <v>484.85223690478244</v>
      </c>
      <c r="W8125" s="32">
        <f t="shared" si="1814"/>
        <v>484.85223690478244</v>
      </c>
      <c r="X8125" s="32">
        <f t="shared" si="1815"/>
        <v>484.85223690478244</v>
      </c>
    </row>
    <row r="8126" spans="1:24" x14ac:dyDescent="0.25">
      <c r="A8126" s="2"/>
      <c r="B8126" s="2" t="s">
        <v>13</v>
      </c>
      <c r="C8126" s="2">
        <f t="shared" si="1818"/>
        <v>339</v>
      </c>
      <c r="D8126" s="2">
        <f t="shared" si="1819"/>
        <v>10</v>
      </c>
      <c r="E8126" s="2">
        <f t="shared" si="1809"/>
        <v>8122</v>
      </c>
      <c r="F8126" s="11">
        <v>491.4</v>
      </c>
      <c r="G8126" s="9">
        <v>0.2412</v>
      </c>
      <c r="H8126" s="9">
        <v>0.25559999999999999</v>
      </c>
      <c r="I8126" s="9">
        <v>0.27</v>
      </c>
      <c r="J8126" s="9">
        <v>0.398003506607152</v>
      </c>
      <c r="K8126" s="9">
        <v>0.398003506607152</v>
      </c>
      <c r="L8126" s="9">
        <v>0.398003506607152</v>
      </c>
      <c r="N8126" s="32">
        <f>IF('System Design'!$F$8=1,'Hourly Demand and Generation'!G8126*'System Design'!$F$21,IF('System Design'!$F$8=2,'Hourly Demand and Generation'!H8126*'System Design'!$F$21,IF('System Design'!$F$8=3,'Hourly Demand and Generation'!I8126*'System Design'!$F$21)))</f>
        <v>135</v>
      </c>
      <c r="O8126" s="32">
        <f>IF('System Design'!$F$8=1,'Hourly Demand and Generation'!J8126*'System Design'!$F$22,IF('System Design'!$F$8=2,'Hourly Demand and Generation'!K8126*'System Design'!$F$22,IF('System Design'!$F$8=3,'Hourly Demand and Generation'!L8126*'System Design'!$F$22)))</f>
        <v>995.00876651787996</v>
      </c>
      <c r="Q8126" s="32">
        <f t="shared" si="1805"/>
        <v>0</v>
      </c>
      <c r="R8126" s="32">
        <f t="shared" si="1810"/>
        <v>5400</v>
      </c>
      <c r="S8126" s="32">
        <f t="shared" si="1811"/>
        <v>0</v>
      </c>
      <c r="T8126" s="32">
        <f t="shared" si="1812"/>
        <v>21600</v>
      </c>
      <c r="U8126" s="32">
        <f t="shared" si="1813"/>
        <v>0</v>
      </c>
      <c r="V8126" s="32">
        <f t="shared" si="1806"/>
        <v>638.60876651787987</v>
      </c>
      <c r="W8126" s="32">
        <f t="shared" si="1814"/>
        <v>638.60876651787987</v>
      </c>
      <c r="X8126" s="32">
        <f t="shared" si="1815"/>
        <v>638.60876651787987</v>
      </c>
    </row>
    <row r="8127" spans="1:24" x14ac:dyDescent="0.25">
      <c r="A8127" s="2"/>
      <c r="B8127" s="2" t="s">
        <v>13</v>
      </c>
      <c r="C8127" s="2">
        <f t="shared" si="1818"/>
        <v>339</v>
      </c>
      <c r="D8127" s="2">
        <f t="shared" si="1819"/>
        <v>11</v>
      </c>
      <c r="E8127" s="2">
        <f t="shared" si="1809"/>
        <v>8123</v>
      </c>
      <c r="F8127" s="11">
        <v>485.1</v>
      </c>
      <c r="G8127" s="9">
        <v>0.29880000000000001</v>
      </c>
      <c r="H8127" s="9">
        <v>0.315</v>
      </c>
      <c r="I8127" s="9">
        <v>0.33119999999999999</v>
      </c>
      <c r="J8127" s="9">
        <v>0.35378089476191299</v>
      </c>
      <c r="K8127" s="9">
        <v>0.35378089476191299</v>
      </c>
      <c r="L8127" s="9">
        <v>0.35378089476191299</v>
      </c>
      <c r="N8127" s="32">
        <f>IF('System Design'!$F$8=1,'Hourly Demand and Generation'!G8127*'System Design'!$F$21,IF('System Design'!$F$8=2,'Hourly Demand and Generation'!H8127*'System Design'!$F$21,IF('System Design'!$F$8=3,'Hourly Demand and Generation'!I8127*'System Design'!$F$21)))</f>
        <v>165.6</v>
      </c>
      <c r="O8127" s="32">
        <f>IF('System Design'!$F$8=1,'Hourly Demand and Generation'!J8127*'System Design'!$F$22,IF('System Design'!$F$8=2,'Hourly Demand and Generation'!K8127*'System Design'!$F$22,IF('System Design'!$F$8=3,'Hourly Demand and Generation'!L8127*'System Design'!$F$22)))</f>
        <v>884.45223690478247</v>
      </c>
      <c r="Q8127" s="32">
        <f t="shared" si="1805"/>
        <v>0</v>
      </c>
      <c r="R8127" s="32">
        <f t="shared" si="1810"/>
        <v>5400</v>
      </c>
      <c r="S8127" s="32">
        <f t="shared" si="1811"/>
        <v>0</v>
      </c>
      <c r="T8127" s="32">
        <f t="shared" si="1812"/>
        <v>21600</v>
      </c>
      <c r="U8127" s="32">
        <f t="shared" si="1813"/>
        <v>0</v>
      </c>
      <c r="V8127" s="32">
        <f t="shared" si="1806"/>
        <v>564.95223690478235</v>
      </c>
      <c r="W8127" s="32">
        <f t="shared" si="1814"/>
        <v>564.95223690478235</v>
      </c>
      <c r="X8127" s="32">
        <f t="shared" si="1815"/>
        <v>564.95223690478235</v>
      </c>
    </row>
    <row r="8128" spans="1:24" x14ac:dyDescent="0.25">
      <c r="A8128" s="2"/>
      <c r="B8128" s="2" t="s">
        <v>13</v>
      </c>
      <c r="C8128" s="2">
        <f t="shared" si="1818"/>
        <v>339</v>
      </c>
      <c r="D8128" s="2">
        <f t="shared" si="1819"/>
        <v>12</v>
      </c>
      <c r="E8128" s="2">
        <f t="shared" si="1809"/>
        <v>8124</v>
      </c>
      <c r="F8128" s="11">
        <v>485.1</v>
      </c>
      <c r="G8128" s="9">
        <v>0.36</v>
      </c>
      <c r="H8128" s="9">
        <v>0.36</v>
      </c>
      <c r="I8128" s="9">
        <v>0.36</v>
      </c>
      <c r="J8128" s="9">
        <v>0.33166958883929298</v>
      </c>
      <c r="K8128" s="9">
        <v>0.33166958883929298</v>
      </c>
      <c r="L8128" s="9">
        <v>0.33166958883929298</v>
      </c>
      <c r="N8128" s="32">
        <f>IF('System Design'!$F$8=1,'Hourly Demand and Generation'!G8128*'System Design'!$F$21,IF('System Design'!$F$8=2,'Hourly Demand and Generation'!H8128*'System Design'!$F$21,IF('System Design'!$F$8=3,'Hourly Demand and Generation'!I8128*'System Design'!$F$21)))</f>
        <v>180</v>
      </c>
      <c r="O8128" s="32">
        <f>IF('System Design'!$F$8=1,'Hourly Demand and Generation'!J8128*'System Design'!$F$22,IF('System Design'!$F$8=2,'Hourly Demand and Generation'!K8128*'System Design'!$F$22,IF('System Design'!$F$8=3,'Hourly Demand and Generation'!L8128*'System Design'!$F$22)))</f>
        <v>829.17397209823241</v>
      </c>
      <c r="Q8128" s="32">
        <f t="shared" si="1805"/>
        <v>0</v>
      </c>
      <c r="R8128" s="32">
        <f t="shared" si="1810"/>
        <v>5400</v>
      </c>
      <c r="S8128" s="32">
        <f t="shared" si="1811"/>
        <v>0</v>
      </c>
      <c r="T8128" s="32">
        <f t="shared" si="1812"/>
        <v>21600</v>
      </c>
      <c r="U8128" s="32">
        <f t="shared" si="1813"/>
        <v>0</v>
      </c>
      <c r="V8128" s="32">
        <f t="shared" si="1806"/>
        <v>524.07397209823239</v>
      </c>
      <c r="W8128" s="32">
        <f t="shared" si="1814"/>
        <v>524.07397209823239</v>
      </c>
      <c r="X8128" s="32">
        <f t="shared" si="1815"/>
        <v>524.07397209823239</v>
      </c>
    </row>
    <row r="8129" spans="1:24" x14ac:dyDescent="0.25">
      <c r="A8129" s="2"/>
      <c r="B8129" s="2" t="s">
        <v>13</v>
      </c>
      <c r="C8129" s="2">
        <f t="shared" si="1818"/>
        <v>339</v>
      </c>
      <c r="D8129" s="2">
        <f t="shared" si="1819"/>
        <v>13</v>
      </c>
      <c r="E8129" s="2">
        <f t="shared" si="1809"/>
        <v>8125</v>
      </c>
      <c r="F8129" s="11">
        <v>504</v>
      </c>
      <c r="G8129" s="9">
        <v>0.29880000000000001</v>
      </c>
      <c r="H8129" s="9">
        <v>0.315</v>
      </c>
      <c r="I8129" s="9">
        <v>0.33119999999999999</v>
      </c>
      <c r="J8129" s="9">
        <v>0.35378089476191299</v>
      </c>
      <c r="K8129" s="9">
        <v>0.35378089476191299</v>
      </c>
      <c r="L8129" s="9">
        <v>0.35378089476191299</v>
      </c>
      <c r="N8129" s="32">
        <f>IF('System Design'!$F$8=1,'Hourly Demand and Generation'!G8129*'System Design'!$F$21,IF('System Design'!$F$8=2,'Hourly Demand and Generation'!H8129*'System Design'!$F$21,IF('System Design'!$F$8=3,'Hourly Demand and Generation'!I8129*'System Design'!$F$21)))</f>
        <v>165.6</v>
      </c>
      <c r="O8129" s="32">
        <f>IF('System Design'!$F$8=1,'Hourly Demand and Generation'!J8129*'System Design'!$F$22,IF('System Design'!$F$8=2,'Hourly Demand and Generation'!K8129*'System Design'!$F$22,IF('System Design'!$F$8=3,'Hourly Demand and Generation'!L8129*'System Design'!$F$22)))</f>
        <v>884.45223690478247</v>
      </c>
      <c r="Q8129" s="32">
        <f t="shared" si="1805"/>
        <v>0</v>
      </c>
      <c r="R8129" s="32">
        <f t="shared" si="1810"/>
        <v>5400</v>
      </c>
      <c r="S8129" s="32">
        <f t="shared" si="1811"/>
        <v>0</v>
      </c>
      <c r="T8129" s="32">
        <f t="shared" si="1812"/>
        <v>21600</v>
      </c>
      <c r="U8129" s="32">
        <f t="shared" si="1813"/>
        <v>0</v>
      </c>
      <c r="V8129" s="32">
        <f t="shared" si="1806"/>
        <v>546.05223690478238</v>
      </c>
      <c r="W8129" s="32">
        <f t="shared" si="1814"/>
        <v>546.05223690478238</v>
      </c>
      <c r="X8129" s="32">
        <f t="shared" si="1815"/>
        <v>546.05223690478238</v>
      </c>
    </row>
    <row r="8130" spans="1:24" x14ac:dyDescent="0.25">
      <c r="A8130" s="2"/>
      <c r="B8130" s="2" t="s">
        <v>13</v>
      </c>
      <c r="C8130" s="2">
        <f t="shared" si="1818"/>
        <v>339</v>
      </c>
      <c r="D8130" s="2">
        <f t="shared" si="1819"/>
        <v>14</v>
      </c>
      <c r="E8130" s="2">
        <f t="shared" si="1809"/>
        <v>8126</v>
      </c>
      <c r="F8130" s="11">
        <v>504</v>
      </c>
      <c r="G8130" s="9">
        <v>0.2412</v>
      </c>
      <c r="H8130" s="9">
        <v>0.25559999999999999</v>
      </c>
      <c r="I8130" s="9">
        <v>0.27</v>
      </c>
      <c r="J8130" s="9">
        <v>0.375892200684532</v>
      </c>
      <c r="K8130" s="9">
        <v>0.375892200684532</v>
      </c>
      <c r="L8130" s="9">
        <v>0.375892200684532</v>
      </c>
      <c r="N8130" s="32">
        <f>IF('System Design'!$F$8=1,'Hourly Demand and Generation'!G8130*'System Design'!$F$21,IF('System Design'!$F$8=2,'Hourly Demand and Generation'!H8130*'System Design'!$F$21,IF('System Design'!$F$8=3,'Hourly Demand and Generation'!I8130*'System Design'!$F$21)))</f>
        <v>135</v>
      </c>
      <c r="O8130" s="32">
        <f>IF('System Design'!$F$8=1,'Hourly Demand and Generation'!J8130*'System Design'!$F$22,IF('System Design'!$F$8=2,'Hourly Demand and Generation'!K8130*'System Design'!$F$22,IF('System Design'!$F$8=3,'Hourly Demand and Generation'!L8130*'System Design'!$F$22)))</f>
        <v>939.73050171133002</v>
      </c>
      <c r="Q8130" s="32">
        <f t="shared" si="1805"/>
        <v>0</v>
      </c>
      <c r="R8130" s="32">
        <f t="shared" si="1810"/>
        <v>5400</v>
      </c>
      <c r="S8130" s="32">
        <f t="shared" si="1811"/>
        <v>0</v>
      </c>
      <c r="T8130" s="32">
        <f t="shared" si="1812"/>
        <v>21600</v>
      </c>
      <c r="U8130" s="32">
        <f t="shared" si="1813"/>
        <v>0</v>
      </c>
      <c r="V8130" s="32">
        <f t="shared" si="1806"/>
        <v>570.73050171132991</v>
      </c>
      <c r="W8130" s="32">
        <f t="shared" si="1814"/>
        <v>570.73050171132991</v>
      </c>
      <c r="X8130" s="32">
        <f t="shared" si="1815"/>
        <v>570.73050171132991</v>
      </c>
    </row>
    <row r="8131" spans="1:24" x14ac:dyDescent="0.25">
      <c r="A8131" s="2"/>
      <c r="B8131" s="2" t="s">
        <v>13</v>
      </c>
      <c r="C8131" s="2">
        <f t="shared" si="1818"/>
        <v>339</v>
      </c>
      <c r="D8131" s="2">
        <f t="shared" si="1819"/>
        <v>15</v>
      </c>
      <c r="E8131" s="2">
        <f t="shared" si="1809"/>
        <v>8127</v>
      </c>
      <c r="F8131" s="11">
        <v>535.5</v>
      </c>
      <c r="G8131" s="9">
        <v>0.18</v>
      </c>
      <c r="H8131" s="9">
        <v>0.19439999999999999</v>
      </c>
      <c r="I8131" s="9">
        <v>0.20880000000000001</v>
      </c>
      <c r="J8131" s="9">
        <v>0.398003506607152</v>
      </c>
      <c r="K8131" s="9">
        <v>0.398003506607152</v>
      </c>
      <c r="L8131" s="9">
        <v>0.398003506607152</v>
      </c>
      <c r="N8131" s="32">
        <f>IF('System Design'!$F$8=1,'Hourly Demand and Generation'!G8131*'System Design'!$F$21,IF('System Design'!$F$8=2,'Hourly Demand and Generation'!H8131*'System Design'!$F$21,IF('System Design'!$F$8=3,'Hourly Demand and Generation'!I8131*'System Design'!$F$21)))</f>
        <v>104.4</v>
      </c>
      <c r="O8131" s="32">
        <f>IF('System Design'!$F$8=1,'Hourly Demand and Generation'!J8131*'System Design'!$F$22,IF('System Design'!$F$8=2,'Hourly Demand and Generation'!K8131*'System Design'!$F$22,IF('System Design'!$F$8=3,'Hourly Demand and Generation'!L8131*'System Design'!$F$22)))</f>
        <v>995.00876651787996</v>
      </c>
      <c r="Q8131" s="32">
        <f t="shared" si="1805"/>
        <v>0</v>
      </c>
      <c r="R8131" s="32">
        <f t="shared" si="1810"/>
        <v>5400</v>
      </c>
      <c r="S8131" s="32">
        <f t="shared" si="1811"/>
        <v>0</v>
      </c>
      <c r="T8131" s="32">
        <f t="shared" si="1812"/>
        <v>21600</v>
      </c>
      <c r="U8131" s="32">
        <f t="shared" si="1813"/>
        <v>0</v>
      </c>
      <c r="V8131" s="32">
        <f t="shared" si="1806"/>
        <v>563.90876651787994</v>
      </c>
      <c r="W8131" s="32">
        <f t="shared" si="1814"/>
        <v>563.90876651787994</v>
      </c>
      <c r="X8131" s="32">
        <f t="shared" si="1815"/>
        <v>563.90876651787994</v>
      </c>
    </row>
    <row r="8132" spans="1:24" x14ac:dyDescent="0.25">
      <c r="A8132" s="2"/>
      <c r="B8132" s="2" t="s">
        <v>13</v>
      </c>
      <c r="C8132" s="2">
        <f t="shared" si="1818"/>
        <v>339</v>
      </c>
      <c r="D8132" s="2">
        <f t="shared" si="1819"/>
        <v>16</v>
      </c>
      <c r="E8132" s="2">
        <f t="shared" si="1809"/>
        <v>8128</v>
      </c>
      <c r="F8132" s="11">
        <v>567</v>
      </c>
      <c r="G8132" s="9">
        <v>0.1188</v>
      </c>
      <c r="H8132" s="9">
        <v>0.13500000000000001</v>
      </c>
      <c r="I8132" s="9">
        <v>0.1512</v>
      </c>
      <c r="J8132" s="9">
        <v>0.398003506607152</v>
      </c>
      <c r="K8132" s="9">
        <v>0.398003506607152</v>
      </c>
      <c r="L8132" s="9">
        <v>0.398003506607152</v>
      </c>
      <c r="N8132" s="32">
        <f>IF('System Design'!$F$8=1,'Hourly Demand and Generation'!G8132*'System Design'!$F$21,IF('System Design'!$F$8=2,'Hourly Demand and Generation'!H8132*'System Design'!$F$21,IF('System Design'!$F$8=3,'Hourly Demand and Generation'!I8132*'System Design'!$F$21)))</f>
        <v>75.599999999999994</v>
      </c>
      <c r="O8132" s="32">
        <f>IF('System Design'!$F$8=1,'Hourly Demand and Generation'!J8132*'System Design'!$F$22,IF('System Design'!$F$8=2,'Hourly Demand and Generation'!K8132*'System Design'!$F$22,IF('System Design'!$F$8=3,'Hourly Demand and Generation'!L8132*'System Design'!$F$22)))</f>
        <v>995.00876651787996</v>
      </c>
      <c r="Q8132" s="32">
        <f t="shared" si="1805"/>
        <v>0</v>
      </c>
      <c r="R8132" s="32">
        <f t="shared" si="1810"/>
        <v>5400</v>
      </c>
      <c r="S8132" s="32">
        <f t="shared" si="1811"/>
        <v>0</v>
      </c>
      <c r="T8132" s="32">
        <f t="shared" si="1812"/>
        <v>21600</v>
      </c>
      <c r="U8132" s="32">
        <f t="shared" si="1813"/>
        <v>0</v>
      </c>
      <c r="V8132" s="32">
        <f t="shared" si="1806"/>
        <v>503.60876651787999</v>
      </c>
      <c r="W8132" s="32">
        <f t="shared" si="1814"/>
        <v>503.60876651787999</v>
      </c>
      <c r="X8132" s="32">
        <f t="shared" si="1815"/>
        <v>503.60876651787999</v>
      </c>
    </row>
    <row r="8133" spans="1:24" x14ac:dyDescent="0.25">
      <c r="A8133" s="2"/>
      <c r="B8133" s="2" t="s">
        <v>13</v>
      </c>
      <c r="C8133" s="2">
        <f t="shared" si="1818"/>
        <v>339</v>
      </c>
      <c r="D8133" s="2">
        <f t="shared" si="1819"/>
        <v>17</v>
      </c>
      <c r="E8133" s="2">
        <f t="shared" si="1809"/>
        <v>8129</v>
      </c>
      <c r="F8133" s="11">
        <v>598.5</v>
      </c>
      <c r="G8133" s="9">
        <v>6.1199999999999997E-2</v>
      </c>
      <c r="H8133" s="9">
        <v>7.5600000000000001E-2</v>
      </c>
      <c r="I8133" s="9">
        <v>0.09</v>
      </c>
      <c r="J8133" s="9">
        <v>0.44222611845239101</v>
      </c>
      <c r="K8133" s="9">
        <v>0.44222611845239101</v>
      </c>
      <c r="L8133" s="9">
        <v>0.44222611845239101</v>
      </c>
      <c r="N8133" s="32">
        <f>IF('System Design'!$F$8=1,'Hourly Demand and Generation'!G8133*'System Design'!$F$21,IF('System Design'!$F$8=2,'Hourly Demand and Generation'!H8133*'System Design'!$F$21,IF('System Design'!$F$8=3,'Hourly Demand and Generation'!I8133*'System Design'!$F$21)))</f>
        <v>45</v>
      </c>
      <c r="O8133" s="32">
        <f>IF('System Design'!$F$8=1,'Hourly Demand and Generation'!J8133*'System Design'!$F$22,IF('System Design'!$F$8=2,'Hourly Demand and Generation'!K8133*'System Design'!$F$22,IF('System Design'!$F$8=3,'Hourly Demand and Generation'!L8133*'System Design'!$F$22)))</f>
        <v>1105.5652961309775</v>
      </c>
      <c r="Q8133" s="32">
        <f t="shared" si="1805"/>
        <v>0</v>
      </c>
      <c r="R8133" s="32">
        <f t="shared" si="1810"/>
        <v>5400</v>
      </c>
      <c r="S8133" s="32">
        <f t="shared" si="1811"/>
        <v>0</v>
      </c>
      <c r="T8133" s="32">
        <f t="shared" si="1812"/>
        <v>21600</v>
      </c>
      <c r="U8133" s="32">
        <f t="shared" si="1813"/>
        <v>0</v>
      </c>
      <c r="V8133" s="32">
        <f t="shared" si="1806"/>
        <v>552.06529613097746</v>
      </c>
      <c r="W8133" s="32">
        <f t="shared" si="1814"/>
        <v>552.06529613097746</v>
      </c>
      <c r="X8133" s="32">
        <f t="shared" si="1815"/>
        <v>552.06529613097746</v>
      </c>
    </row>
    <row r="8134" spans="1:24" x14ac:dyDescent="0.25">
      <c r="A8134" s="2"/>
      <c r="B8134" s="2" t="s">
        <v>13</v>
      </c>
      <c r="C8134" s="2">
        <f t="shared" si="1818"/>
        <v>339</v>
      </c>
      <c r="D8134" s="2">
        <f t="shared" si="1819"/>
        <v>18</v>
      </c>
      <c r="E8134" s="2">
        <f t="shared" si="1809"/>
        <v>8130</v>
      </c>
      <c r="F8134" s="11">
        <v>630</v>
      </c>
      <c r="G8134" s="9">
        <v>2.8799999999999999E-2</v>
      </c>
      <c r="H8134" s="9">
        <v>4.4999999999999998E-2</v>
      </c>
      <c r="I8134" s="9">
        <v>6.1199999999999997E-2</v>
      </c>
      <c r="J8134" s="9">
        <v>0.42011481252977201</v>
      </c>
      <c r="K8134" s="9">
        <v>0.42011481252977201</v>
      </c>
      <c r="L8134" s="9">
        <v>0.42011481252977201</v>
      </c>
      <c r="N8134" s="32">
        <f>IF('System Design'!$F$8=1,'Hourly Demand and Generation'!G8134*'System Design'!$F$21,IF('System Design'!$F$8=2,'Hourly Demand and Generation'!H8134*'System Design'!$F$21,IF('System Design'!$F$8=3,'Hourly Demand and Generation'!I8134*'System Design'!$F$21)))</f>
        <v>30.599999999999998</v>
      </c>
      <c r="O8134" s="32">
        <f>IF('System Design'!$F$8=1,'Hourly Demand and Generation'!J8134*'System Design'!$F$22,IF('System Design'!$F$8=2,'Hourly Demand and Generation'!K8134*'System Design'!$F$22,IF('System Design'!$F$8=3,'Hourly Demand and Generation'!L8134*'System Design'!$F$22)))</f>
        <v>1050.28703132443</v>
      </c>
      <c r="Q8134" s="32">
        <f t="shared" ref="Q8134:Q8197" si="1820">IF(F8134-N8134-O8134&gt;0,F8134-N8134-O8134,0)</f>
        <v>0</v>
      </c>
      <c r="R8134" s="32">
        <f t="shared" si="1810"/>
        <v>5400</v>
      </c>
      <c r="S8134" s="32">
        <f t="shared" si="1811"/>
        <v>0</v>
      </c>
      <c r="T8134" s="32">
        <f t="shared" si="1812"/>
        <v>21600</v>
      </c>
      <c r="U8134" s="32">
        <f t="shared" si="1813"/>
        <v>0</v>
      </c>
      <c r="V8134" s="32">
        <f t="shared" ref="V8134:V8197" si="1821">IF(F8134-N8134-O8134&lt;0,N8134+O8134-F8134,0)</f>
        <v>450.88703132442993</v>
      </c>
      <c r="W8134" s="32">
        <f t="shared" si="1814"/>
        <v>450.88703132442993</v>
      </c>
      <c r="X8134" s="32">
        <f t="shared" si="1815"/>
        <v>450.88703132442993</v>
      </c>
    </row>
    <row r="8135" spans="1:24" x14ac:dyDescent="0.25">
      <c r="A8135" s="2"/>
      <c r="B8135" s="2" t="s">
        <v>13</v>
      </c>
      <c r="C8135" s="2">
        <f t="shared" si="1818"/>
        <v>339</v>
      </c>
      <c r="D8135" s="2">
        <f t="shared" si="1819"/>
        <v>19</v>
      </c>
      <c r="E8135" s="2">
        <f t="shared" ref="E8135:E8198" si="1822">E8134+1</f>
        <v>8131</v>
      </c>
      <c r="F8135" s="11">
        <v>611.1</v>
      </c>
      <c r="G8135" s="9">
        <v>0</v>
      </c>
      <c r="H8135" s="9">
        <v>1.44E-2</v>
      </c>
      <c r="I8135" s="9">
        <v>2.8799999999999999E-2</v>
      </c>
      <c r="J8135" s="9">
        <v>0.398003506607152</v>
      </c>
      <c r="K8135" s="9">
        <v>0.398003506607152</v>
      </c>
      <c r="L8135" s="9">
        <v>0.398003506607152</v>
      </c>
      <c r="N8135" s="32">
        <f>IF('System Design'!$F$8=1,'Hourly Demand and Generation'!G8135*'System Design'!$F$21,IF('System Design'!$F$8=2,'Hourly Demand and Generation'!H8135*'System Design'!$F$21,IF('System Design'!$F$8=3,'Hourly Demand and Generation'!I8135*'System Design'!$F$21)))</f>
        <v>14.4</v>
      </c>
      <c r="O8135" s="32">
        <f>IF('System Design'!$F$8=1,'Hourly Demand and Generation'!J8135*'System Design'!$F$22,IF('System Design'!$F$8=2,'Hourly Demand and Generation'!K8135*'System Design'!$F$22,IF('System Design'!$F$8=3,'Hourly Demand and Generation'!L8135*'System Design'!$F$22)))</f>
        <v>995.00876651787996</v>
      </c>
      <c r="Q8135" s="32">
        <f t="shared" si="1820"/>
        <v>0</v>
      </c>
      <c r="R8135" s="32">
        <f t="shared" ref="R8135:R8198" si="1823">IF($Q8135&lt;R8134+$V8135,IF(R8134+$V8135-$Q8135&gt;5400,5400,R8134+$V8135-$Q8135),0)</f>
        <v>5400</v>
      </c>
      <c r="S8135" s="32">
        <f t="shared" ref="S8135:S8198" si="1824">IF(R8135&gt;0,0,$Q8135+$V8135-R8134)</f>
        <v>0</v>
      </c>
      <c r="T8135" s="32">
        <f t="shared" ref="T8135:T8198" si="1825">IF($Q8135&lt;T8134+$V8135,IF(T8134+$V8135-$Q8135&gt;21600,21600,T8134+$V8135-$Q8135),0)</f>
        <v>21600</v>
      </c>
      <c r="U8135" s="32">
        <f t="shared" ref="U8135:U8198" si="1826">IF(T8135&gt;0,0,$Q8135+$V8135-T8134)</f>
        <v>0</v>
      </c>
      <c r="V8135" s="32">
        <f t="shared" si="1821"/>
        <v>398.30876651787992</v>
      </c>
      <c r="W8135" s="32">
        <f t="shared" ref="W8135:W8198" si="1827">IF(R8135=5400,$V8135-(R8135-R8134),0)</f>
        <v>398.30876651787992</v>
      </c>
      <c r="X8135" s="32">
        <f t="shared" ref="X8135:X8198" si="1828">IF(T8135=21600,$V8135-(T8135-T8134),0)</f>
        <v>398.30876651787992</v>
      </c>
    </row>
    <row r="8136" spans="1:24" x14ac:dyDescent="0.25">
      <c r="A8136" s="2"/>
      <c r="B8136" s="2" t="s">
        <v>13</v>
      </c>
      <c r="C8136" s="2">
        <f t="shared" si="1818"/>
        <v>339</v>
      </c>
      <c r="D8136" s="2">
        <f t="shared" si="1819"/>
        <v>20</v>
      </c>
      <c r="E8136" s="2">
        <f t="shared" si="1822"/>
        <v>8132</v>
      </c>
      <c r="F8136" s="11">
        <v>598.5</v>
      </c>
      <c r="G8136" s="9">
        <v>0</v>
      </c>
      <c r="H8136" s="9">
        <v>0</v>
      </c>
      <c r="I8136" s="9">
        <v>0</v>
      </c>
      <c r="J8136" s="9">
        <v>0.398003506607152</v>
      </c>
      <c r="K8136" s="9">
        <v>0.398003506607152</v>
      </c>
      <c r="L8136" s="9">
        <v>0.398003506607152</v>
      </c>
      <c r="N8136" s="32">
        <f>IF('System Design'!$F$8=1,'Hourly Demand and Generation'!G8136*'System Design'!$F$21,IF('System Design'!$F$8=2,'Hourly Demand and Generation'!H8136*'System Design'!$F$21,IF('System Design'!$F$8=3,'Hourly Demand and Generation'!I8136*'System Design'!$F$21)))</f>
        <v>0</v>
      </c>
      <c r="O8136" s="32">
        <f>IF('System Design'!$F$8=1,'Hourly Demand and Generation'!J8136*'System Design'!$F$22,IF('System Design'!$F$8=2,'Hourly Demand and Generation'!K8136*'System Design'!$F$22,IF('System Design'!$F$8=3,'Hourly Demand and Generation'!L8136*'System Design'!$F$22)))</f>
        <v>995.00876651787996</v>
      </c>
      <c r="Q8136" s="32">
        <f t="shared" si="1820"/>
        <v>0</v>
      </c>
      <c r="R8136" s="32">
        <f t="shared" si="1823"/>
        <v>5400</v>
      </c>
      <c r="S8136" s="32">
        <f t="shared" si="1824"/>
        <v>0</v>
      </c>
      <c r="T8136" s="32">
        <f t="shared" si="1825"/>
        <v>21600</v>
      </c>
      <c r="U8136" s="32">
        <f t="shared" si="1826"/>
        <v>0</v>
      </c>
      <c r="V8136" s="32">
        <f t="shared" si="1821"/>
        <v>396.50876651787996</v>
      </c>
      <c r="W8136" s="32">
        <f t="shared" si="1827"/>
        <v>396.50876651787996</v>
      </c>
      <c r="X8136" s="32">
        <f t="shared" si="1828"/>
        <v>396.50876651787996</v>
      </c>
    </row>
    <row r="8137" spans="1:24" x14ac:dyDescent="0.25">
      <c r="A8137" s="2"/>
      <c r="B8137" s="2" t="s">
        <v>13</v>
      </c>
      <c r="C8137" s="2">
        <f t="shared" si="1818"/>
        <v>339</v>
      </c>
      <c r="D8137" s="2">
        <f t="shared" si="1819"/>
        <v>21</v>
      </c>
      <c r="E8137" s="2">
        <f t="shared" si="1822"/>
        <v>8133</v>
      </c>
      <c r="F8137" s="11">
        <v>567</v>
      </c>
      <c r="G8137" s="9">
        <v>0</v>
      </c>
      <c r="H8137" s="9">
        <v>0</v>
      </c>
      <c r="I8137" s="9">
        <v>0</v>
      </c>
      <c r="J8137" s="9">
        <v>0.398003506607152</v>
      </c>
      <c r="K8137" s="9">
        <v>0.398003506607152</v>
      </c>
      <c r="L8137" s="9">
        <v>0.398003506607152</v>
      </c>
      <c r="N8137" s="32">
        <f>IF('System Design'!$F$8=1,'Hourly Demand and Generation'!G8137*'System Design'!$F$21,IF('System Design'!$F$8=2,'Hourly Demand and Generation'!H8137*'System Design'!$F$21,IF('System Design'!$F$8=3,'Hourly Demand and Generation'!I8137*'System Design'!$F$21)))</f>
        <v>0</v>
      </c>
      <c r="O8137" s="32">
        <f>IF('System Design'!$F$8=1,'Hourly Demand and Generation'!J8137*'System Design'!$F$22,IF('System Design'!$F$8=2,'Hourly Demand and Generation'!K8137*'System Design'!$F$22,IF('System Design'!$F$8=3,'Hourly Demand and Generation'!L8137*'System Design'!$F$22)))</f>
        <v>995.00876651787996</v>
      </c>
      <c r="Q8137" s="32">
        <f t="shared" si="1820"/>
        <v>0</v>
      </c>
      <c r="R8137" s="32">
        <f t="shared" si="1823"/>
        <v>5400</v>
      </c>
      <c r="S8137" s="32">
        <f t="shared" si="1824"/>
        <v>0</v>
      </c>
      <c r="T8137" s="32">
        <f t="shared" si="1825"/>
        <v>21600</v>
      </c>
      <c r="U8137" s="32">
        <f t="shared" si="1826"/>
        <v>0</v>
      </c>
      <c r="V8137" s="32">
        <f t="shared" si="1821"/>
        <v>428.00876651787996</v>
      </c>
      <c r="W8137" s="32">
        <f t="shared" si="1827"/>
        <v>428.00876651787996</v>
      </c>
      <c r="X8137" s="32">
        <f t="shared" si="1828"/>
        <v>428.00876651787996</v>
      </c>
    </row>
    <row r="8138" spans="1:24" x14ac:dyDescent="0.25">
      <c r="A8138" s="2"/>
      <c r="B8138" s="2" t="s">
        <v>13</v>
      </c>
      <c r="C8138" s="2">
        <f t="shared" si="1818"/>
        <v>339</v>
      </c>
      <c r="D8138" s="2">
        <f t="shared" si="1819"/>
        <v>22</v>
      </c>
      <c r="E8138" s="2">
        <f t="shared" si="1822"/>
        <v>8134</v>
      </c>
      <c r="F8138" s="11">
        <v>535.5</v>
      </c>
      <c r="G8138" s="9">
        <v>0</v>
      </c>
      <c r="H8138" s="9">
        <v>0</v>
      </c>
      <c r="I8138" s="9">
        <v>0</v>
      </c>
      <c r="J8138" s="9">
        <v>0.42011481252977201</v>
      </c>
      <c r="K8138" s="9">
        <v>0.42011481252977201</v>
      </c>
      <c r="L8138" s="9">
        <v>0.42011481252977201</v>
      </c>
      <c r="N8138" s="32">
        <f>IF('System Design'!$F$8=1,'Hourly Demand and Generation'!G8138*'System Design'!$F$21,IF('System Design'!$F$8=2,'Hourly Demand and Generation'!H8138*'System Design'!$F$21,IF('System Design'!$F$8=3,'Hourly Demand and Generation'!I8138*'System Design'!$F$21)))</f>
        <v>0</v>
      </c>
      <c r="O8138" s="32">
        <f>IF('System Design'!$F$8=1,'Hourly Demand and Generation'!J8138*'System Design'!$F$22,IF('System Design'!$F$8=2,'Hourly Demand and Generation'!K8138*'System Design'!$F$22,IF('System Design'!$F$8=3,'Hourly Demand and Generation'!L8138*'System Design'!$F$22)))</f>
        <v>1050.28703132443</v>
      </c>
      <c r="Q8138" s="32">
        <f t="shared" si="1820"/>
        <v>0</v>
      </c>
      <c r="R8138" s="32">
        <f t="shared" si="1823"/>
        <v>5400</v>
      </c>
      <c r="S8138" s="32">
        <f t="shared" si="1824"/>
        <v>0</v>
      </c>
      <c r="T8138" s="32">
        <f t="shared" si="1825"/>
        <v>21600</v>
      </c>
      <c r="U8138" s="32">
        <f t="shared" si="1826"/>
        <v>0</v>
      </c>
      <c r="V8138" s="32">
        <f t="shared" si="1821"/>
        <v>514.78703132443002</v>
      </c>
      <c r="W8138" s="32">
        <f t="shared" si="1827"/>
        <v>514.78703132443002</v>
      </c>
      <c r="X8138" s="32">
        <f t="shared" si="1828"/>
        <v>514.78703132443002</v>
      </c>
    </row>
    <row r="8139" spans="1:24" x14ac:dyDescent="0.25">
      <c r="A8139" s="2"/>
      <c r="B8139" s="2" t="s">
        <v>13</v>
      </c>
      <c r="C8139" s="2">
        <f t="shared" si="1818"/>
        <v>339</v>
      </c>
      <c r="D8139" s="2">
        <f t="shared" si="1819"/>
        <v>23</v>
      </c>
      <c r="E8139" s="2">
        <f t="shared" si="1822"/>
        <v>8135</v>
      </c>
      <c r="F8139" s="11">
        <v>504</v>
      </c>
      <c r="G8139" s="9">
        <v>0</v>
      </c>
      <c r="H8139" s="9">
        <v>0</v>
      </c>
      <c r="I8139" s="9">
        <v>0</v>
      </c>
      <c r="J8139" s="9">
        <v>0.35378089476191299</v>
      </c>
      <c r="K8139" s="9">
        <v>0.35378089476191299</v>
      </c>
      <c r="L8139" s="9">
        <v>0.35378089476191299</v>
      </c>
      <c r="N8139" s="32">
        <f>IF('System Design'!$F$8=1,'Hourly Demand and Generation'!G8139*'System Design'!$F$21,IF('System Design'!$F$8=2,'Hourly Demand and Generation'!H8139*'System Design'!$F$21,IF('System Design'!$F$8=3,'Hourly Demand and Generation'!I8139*'System Design'!$F$21)))</f>
        <v>0</v>
      </c>
      <c r="O8139" s="32">
        <f>IF('System Design'!$F$8=1,'Hourly Demand and Generation'!J8139*'System Design'!$F$22,IF('System Design'!$F$8=2,'Hourly Demand and Generation'!K8139*'System Design'!$F$22,IF('System Design'!$F$8=3,'Hourly Demand and Generation'!L8139*'System Design'!$F$22)))</f>
        <v>884.45223690478247</v>
      </c>
      <c r="Q8139" s="32">
        <f t="shared" si="1820"/>
        <v>0</v>
      </c>
      <c r="R8139" s="32">
        <f t="shared" si="1823"/>
        <v>5400</v>
      </c>
      <c r="S8139" s="32">
        <f t="shared" si="1824"/>
        <v>0</v>
      </c>
      <c r="T8139" s="32">
        <f t="shared" si="1825"/>
        <v>21600</v>
      </c>
      <c r="U8139" s="32">
        <f t="shared" si="1826"/>
        <v>0</v>
      </c>
      <c r="V8139" s="32">
        <f t="shared" si="1821"/>
        <v>380.45223690478247</v>
      </c>
      <c r="W8139" s="32">
        <f t="shared" si="1827"/>
        <v>380.45223690478247</v>
      </c>
      <c r="X8139" s="32">
        <f t="shared" si="1828"/>
        <v>380.45223690478247</v>
      </c>
    </row>
    <row r="8140" spans="1:24" x14ac:dyDescent="0.25">
      <c r="A8140" s="2"/>
      <c r="B8140" s="2" t="s">
        <v>13</v>
      </c>
      <c r="C8140" s="2">
        <f t="shared" si="1818"/>
        <v>339</v>
      </c>
      <c r="D8140" s="2">
        <f t="shared" si="1819"/>
        <v>24</v>
      </c>
      <c r="E8140" s="2">
        <f t="shared" si="1822"/>
        <v>8136</v>
      </c>
      <c r="F8140" s="11">
        <v>441</v>
      </c>
      <c r="G8140" s="9">
        <v>0</v>
      </c>
      <c r="H8140" s="9">
        <v>0</v>
      </c>
      <c r="I8140" s="9">
        <v>0</v>
      </c>
      <c r="J8140" s="9">
        <v>0.35378089476191299</v>
      </c>
      <c r="K8140" s="9">
        <v>0.35378089476191299</v>
      </c>
      <c r="L8140" s="9">
        <v>0.35378089476191299</v>
      </c>
      <c r="N8140" s="32">
        <f>IF('System Design'!$F$8=1,'Hourly Demand and Generation'!G8140*'System Design'!$F$21,IF('System Design'!$F$8=2,'Hourly Demand and Generation'!H8140*'System Design'!$F$21,IF('System Design'!$F$8=3,'Hourly Demand and Generation'!I8140*'System Design'!$F$21)))</f>
        <v>0</v>
      </c>
      <c r="O8140" s="32">
        <f>IF('System Design'!$F$8=1,'Hourly Demand and Generation'!J8140*'System Design'!$F$22,IF('System Design'!$F$8=2,'Hourly Demand and Generation'!K8140*'System Design'!$F$22,IF('System Design'!$F$8=3,'Hourly Demand and Generation'!L8140*'System Design'!$F$22)))</f>
        <v>884.45223690478247</v>
      </c>
      <c r="Q8140" s="32">
        <f t="shared" si="1820"/>
        <v>0</v>
      </c>
      <c r="R8140" s="32">
        <f t="shared" si="1823"/>
        <v>5400</v>
      </c>
      <c r="S8140" s="32">
        <f t="shared" si="1824"/>
        <v>0</v>
      </c>
      <c r="T8140" s="32">
        <f t="shared" si="1825"/>
        <v>21600</v>
      </c>
      <c r="U8140" s="32">
        <f t="shared" si="1826"/>
        <v>0</v>
      </c>
      <c r="V8140" s="32">
        <f t="shared" si="1821"/>
        <v>443.45223690478247</v>
      </c>
      <c r="W8140" s="32">
        <f t="shared" si="1827"/>
        <v>443.45223690478247</v>
      </c>
      <c r="X8140" s="32">
        <f t="shared" si="1828"/>
        <v>443.45223690478247</v>
      </c>
    </row>
    <row r="8141" spans="1:24" x14ac:dyDescent="0.25">
      <c r="A8141" s="2"/>
      <c r="B8141" s="2" t="s">
        <v>13</v>
      </c>
      <c r="C8141" s="2">
        <f>C8140+1</f>
        <v>340</v>
      </c>
      <c r="D8141" s="2">
        <v>1</v>
      </c>
      <c r="E8141" s="2">
        <f t="shared" si="1822"/>
        <v>8137</v>
      </c>
      <c r="F8141" s="11">
        <v>378</v>
      </c>
      <c r="G8141" s="9">
        <v>0</v>
      </c>
      <c r="H8141" s="9">
        <v>0</v>
      </c>
      <c r="I8141" s="9">
        <v>0</v>
      </c>
      <c r="J8141" s="9">
        <v>0.45452492097140101</v>
      </c>
      <c r="K8141" s="9">
        <v>0.45452492097140101</v>
      </c>
      <c r="L8141" s="9">
        <v>0.45452492097140101</v>
      </c>
      <c r="N8141" s="32">
        <f>IF('System Design'!$F$8=1,'Hourly Demand and Generation'!G8141*'System Design'!$F$21,IF('System Design'!$F$8=2,'Hourly Demand and Generation'!H8141*'System Design'!$F$21,IF('System Design'!$F$8=3,'Hourly Demand and Generation'!I8141*'System Design'!$F$21)))</f>
        <v>0</v>
      </c>
      <c r="O8141" s="32">
        <f>IF('System Design'!$F$8=1,'Hourly Demand and Generation'!J8141*'System Design'!$F$22,IF('System Design'!$F$8=2,'Hourly Demand and Generation'!K8141*'System Design'!$F$22,IF('System Design'!$F$8=3,'Hourly Demand and Generation'!L8141*'System Design'!$F$22)))</f>
        <v>1136.3123024285026</v>
      </c>
      <c r="Q8141" s="32">
        <f t="shared" si="1820"/>
        <v>0</v>
      </c>
      <c r="R8141" s="32">
        <f t="shared" si="1823"/>
        <v>5400</v>
      </c>
      <c r="S8141" s="32">
        <f t="shared" si="1824"/>
        <v>0</v>
      </c>
      <c r="T8141" s="32">
        <f t="shared" si="1825"/>
        <v>21600</v>
      </c>
      <c r="U8141" s="32">
        <f t="shared" si="1826"/>
        <v>0</v>
      </c>
      <c r="V8141" s="32">
        <f t="shared" si="1821"/>
        <v>758.31230242850256</v>
      </c>
      <c r="W8141" s="32">
        <f t="shared" si="1827"/>
        <v>758.31230242850256</v>
      </c>
      <c r="X8141" s="32">
        <f t="shared" si="1828"/>
        <v>758.31230242850256</v>
      </c>
    </row>
    <row r="8142" spans="1:24" x14ac:dyDescent="0.25">
      <c r="A8142" s="2"/>
      <c r="B8142" s="2" t="s">
        <v>13</v>
      </c>
      <c r="C8142" s="2">
        <f>C8141</f>
        <v>340</v>
      </c>
      <c r="D8142" s="2">
        <f>D8141+1</f>
        <v>2</v>
      </c>
      <c r="E8142" s="2">
        <f t="shared" si="1822"/>
        <v>8138</v>
      </c>
      <c r="F8142" s="11">
        <v>346.5</v>
      </c>
      <c r="G8142" s="9">
        <v>0</v>
      </c>
      <c r="H8142" s="9">
        <v>0</v>
      </c>
      <c r="I8142" s="9">
        <v>0</v>
      </c>
      <c r="J8142" s="9">
        <v>0.40907242887426098</v>
      </c>
      <c r="K8142" s="9">
        <v>0.40907242887426098</v>
      </c>
      <c r="L8142" s="9">
        <v>0.40907242887426098</v>
      </c>
      <c r="N8142" s="32">
        <f>IF('System Design'!$F$8=1,'Hourly Demand and Generation'!G8142*'System Design'!$F$21,IF('System Design'!$F$8=2,'Hourly Demand and Generation'!H8142*'System Design'!$F$21,IF('System Design'!$F$8=3,'Hourly Demand and Generation'!I8142*'System Design'!$F$21)))</f>
        <v>0</v>
      </c>
      <c r="O8142" s="32">
        <f>IF('System Design'!$F$8=1,'Hourly Demand and Generation'!J8142*'System Design'!$F$22,IF('System Design'!$F$8=2,'Hourly Demand and Generation'!K8142*'System Design'!$F$22,IF('System Design'!$F$8=3,'Hourly Demand and Generation'!L8142*'System Design'!$F$22)))</f>
        <v>1022.6810721856525</v>
      </c>
      <c r="Q8142" s="32">
        <f t="shared" si="1820"/>
        <v>0</v>
      </c>
      <c r="R8142" s="32">
        <f t="shared" si="1823"/>
        <v>5400</v>
      </c>
      <c r="S8142" s="32">
        <f t="shared" si="1824"/>
        <v>0</v>
      </c>
      <c r="T8142" s="32">
        <f t="shared" si="1825"/>
        <v>21600</v>
      </c>
      <c r="U8142" s="32">
        <f t="shared" si="1826"/>
        <v>0</v>
      </c>
      <c r="V8142" s="32">
        <f t="shared" si="1821"/>
        <v>676.18107218565251</v>
      </c>
      <c r="W8142" s="32">
        <f t="shared" si="1827"/>
        <v>676.18107218565251</v>
      </c>
      <c r="X8142" s="32">
        <f t="shared" si="1828"/>
        <v>676.18107218565251</v>
      </c>
    </row>
    <row r="8143" spans="1:24" x14ac:dyDescent="0.25">
      <c r="A8143" s="2"/>
      <c r="B8143" s="2" t="s">
        <v>13</v>
      </c>
      <c r="C8143" s="2">
        <f t="shared" ref="C8143:C8164" si="1829">C8142</f>
        <v>340</v>
      </c>
      <c r="D8143" s="2">
        <f t="shared" ref="D8143:D8164" si="1830">D8142+1</f>
        <v>3</v>
      </c>
      <c r="E8143" s="2">
        <f t="shared" si="1822"/>
        <v>8139</v>
      </c>
      <c r="F8143" s="11">
        <v>315</v>
      </c>
      <c r="G8143" s="9">
        <v>0</v>
      </c>
      <c r="H8143" s="9">
        <v>0</v>
      </c>
      <c r="I8143" s="9">
        <v>0</v>
      </c>
      <c r="J8143" s="9">
        <v>0.40907242887426098</v>
      </c>
      <c r="K8143" s="9">
        <v>0.40907242887426098</v>
      </c>
      <c r="L8143" s="9">
        <v>0.40907242887426098</v>
      </c>
      <c r="N8143" s="32">
        <f>IF('System Design'!$F$8=1,'Hourly Demand and Generation'!G8143*'System Design'!$F$21,IF('System Design'!$F$8=2,'Hourly Demand and Generation'!H8143*'System Design'!$F$21,IF('System Design'!$F$8=3,'Hourly Demand and Generation'!I8143*'System Design'!$F$21)))</f>
        <v>0</v>
      </c>
      <c r="O8143" s="32">
        <f>IF('System Design'!$F$8=1,'Hourly Demand and Generation'!J8143*'System Design'!$F$22,IF('System Design'!$F$8=2,'Hourly Demand and Generation'!K8143*'System Design'!$F$22,IF('System Design'!$F$8=3,'Hourly Demand and Generation'!L8143*'System Design'!$F$22)))</f>
        <v>1022.6810721856525</v>
      </c>
      <c r="Q8143" s="32">
        <f t="shared" si="1820"/>
        <v>0</v>
      </c>
      <c r="R8143" s="32">
        <f t="shared" si="1823"/>
        <v>5400</v>
      </c>
      <c r="S8143" s="32">
        <f t="shared" si="1824"/>
        <v>0</v>
      </c>
      <c r="T8143" s="32">
        <f t="shared" si="1825"/>
        <v>21600</v>
      </c>
      <c r="U8143" s="32">
        <f t="shared" si="1826"/>
        <v>0</v>
      </c>
      <c r="V8143" s="32">
        <f t="shared" si="1821"/>
        <v>707.68107218565251</v>
      </c>
      <c r="W8143" s="32">
        <f t="shared" si="1827"/>
        <v>707.68107218565251</v>
      </c>
      <c r="X8143" s="32">
        <f t="shared" si="1828"/>
        <v>707.68107218565251</v>
      </c>
    </row>
    <row r="8144" spans="1:24" x14ac:dyDescent="0.25">
      <c r="A8144" s="2"/>
      <c r="B8144" s="2" t="s">
        <v>13</v>
      </c>
      <c r="C8144" s="2">
        <f t="shared" si="1829"/>
        <v>340</v>
      </c>
      <c r="D8144" s="2">
        <f t="shared" si="1830"/>
        <v>4</v>
      </c>
      <c r="E8144" s="2">
        <f t="shared" si="1822"/>
        <v>8140</v>
      </c>
      <c r="F8144" s="11">
        <v>378</v>
      </c>
      <c r="G8144" s="9">
        <v>0</v>
      </c>
      <c r="H8144" s="9">
        <v>0</v>
      </c>
      <c r="I8144" s="9">
        <v>0</v>
      </c>
      <c r="J8144" s="9">
        <v>0.45452492097140101</v>
      </c>
      <c r="K8144" s="9">
        <v>0.45452492097140101</v>
      </c>
      <c r="L8144" s="9">
        <v>0.45452492097140101</v>
      </c>
      <c r="N8144" s="32">
        <f>IF('System Design'!$F$8=1,'Hourly Demand and Generation'!G8144*'System Design'!$F$21,IF('System Design'!$F$8=2,'Hourly Demand and Generation'!H8144*'System Design'!$F$21,IF('System Design'!$F$8=3,'Hourly Demand and Generation'!I8144*'System Design'!$F$21)))</f>
        <v>0</v>
      </c>
      <c r="O8144" s="32">
        <f>IF('System Design'!$F$8=1,'Hourly Demand and Generation'!J8144*'System Design'!$F$22,IF('System Design'!$F$8=2,'Hourly Demand and Generation'!K8144*'System Design'!$F$22,IF('System Design'!$F$8=3,'Hourly Demand and Generation'!L8144*'System Design'!$F$22)))</f>
        <v>1136.3123024285026</v>
      </c>
      <c r="Q8144" s="32">
        <f t="shared" si="1820"/>
        <v>0</v>
      </c>
      <c r="R8144" s="32">
        <f t="shared" si="1823"/>
        <v>5400</v>
      </c>
      <c r="S8144" s="32">
        <f t="shared" si="1824"/>
        <v>0</v>
      </c>
      <c r="T8144" s="32">
        <f t="shared" si="1825"/>
        <v>21600</v>
      </c>
      <c r="U8144" s="32">
        <f t="shared" si="1826"/>
        <v>0</v>
      </c>
      <c r="V8144" s="32">
        <f t="shared" si="1821"/>
        <v>758.31230242850256</v>
      </c>
      <c r="W8144" s="32">
        <f t="shared" si="1827"/>
        <v>758.31230242850256</v>
      </c>
      <c r="X8144" s="32">
        <f t="shared" si="1828"/>
        <v>758.31230242850256</v>
      </c>
    </row>
    <row r="8145" spans="1:24" x14ac:dyDescent="0.25">
      <c r="A8145" s="2"/>
      <c r="B8145" s="2" t="s">
        <v>13</v>
      </c>
      <c r="C8145" s="2">
        <f t="shared" si="1829"/>
        <v>340</v>
      </c>
      <c r="D8145" s="2">
        <f t="shared" si="1830"/>
        <v>5</v>
      </c>
      <c r="E8145" s="2">
        <f t="shared" si="1822"/>
        <v>8141</v>
      </c>
      <c r="F8145" s="11">
        <v>409.5</v>
      </c>
      <c r="G8145" s="9">
        <v>0</v>
      </c>
      <c r="H8145" s="9">
        <v>1.44E-2</v>
      </c>
      <c r="I8145" s="9">
        <v>2.8799999999999999E-2</v>
      </c>
      <c r="J8145" s="9">
        <v>0.36361993677712101</v>
      </c>
      <c r="K8145" s="9">
        <v>0.36361993677712101</v>
      </c>
      <c r="L8145" s="9">
        <v>0.36361993677712101</v>
      </c>
      <c r="N8145" s="32">
        <f>IF('System Design'!$F$8=1,'Hourly Demand and Generation'!G8145*'System Design'!$F$21,IF('System Design'!$F$8=2,'Hourly Demand and Generation'!H8145*'System Design'!$F$21,IF('System Design'!$F$8=3,'Hourly Demand and Generation'!I8145*'System Design'!$F$21)))</f>
        <v>14.4</v>
      </c>
      <c r="O8145" s="32">
        <f>IF('System Design'!$F$8=1,'Hourly Demand and Generation'!J8145*'System Design'!$F$22,IF('System Design'!$F$8=2,'Hourly Demand and Generation'!K8145*'System Design'!$F$22,IF('System Design'!$F$8=3,'Hourly Demand and Generation'!L8145*'System Design'!$F$22)))</f>
        <v>909.04984194280257</v>
      </c>
      <c r="Q8145" s="32">
        <f t="shared" si="1820"/>
        <v>0</v>
      </c>
      <c r="R8145" s="32">
        <f t="shared" si="1823"/>
        <v>5400</v>
      </c>
      <c r="S8145" s="32">
        <f t="shared" si="1824"/>
        <v>0</v>
      </c>
      <c r="T8145" s="32">
        <f t="shared" si="1825"/>
        <v>21600</v>
      </c>
      <c r="U8145" s="32">
        <f t="shared" si="1826"/>
        <v>0</v>
      </c>
      <c r="V8145" s="32">
        <f t="shared" si="1821"/>
        <v>513.94984194280255</v>
      </c>
      <c r="W8145" s="32">
        <f t="shared" si="1827"/>
        <v>513.94984194280255</v>
      </c>
      <c r="X8145" s="32">
        <f t="shared" si="1828"/>
        <v>513.94984194280255</v>
      </c>
    </row>
    <row r="8146" spans="1:24" x14ac:dyDescent="0.25">
      <c r="A8146" s="2"/>
      <c r="B8146" s="2" t="s">
        <v>13</v>
      </c>
      <c r="C8146" s="2">
        <f t="shared" si="1829"/>
        <v>340</v>
      </c>
      <c r="D8146" s="2">
        <f t="shared" si="1830"/>
        <v>6</v>
      </c>
      <c r="E8146" s="2">
        <f t="shared" si="1822"/>
        <v>8142</v>
      </c>
      <c r="F8146" s="11">
        <v>441</v>
      </c>
      <c r="G8146" s="9">
        <v>2.8799999999999999E-2</v>
      </c>
      <c r="H8146" s="9">
        <v>4.4999999999999998E-2</v>
      </c>
      <c r="I8146" s="9">
        <v>6.1199999999999997E-2</v>
      </c>
      <c r="J8146" s="9">
        <v>0.36361993677712101</v>
      </c>
      <c r="K8146" s="9">
        <v>0.36361993677712101</v>
      </c>
      <c r="L8146" s="9">
        <v>0.36361993677712101</v>
      </c>
      <c r="N8146" s="32">
        <f>IF('System Design'!$F$8=1,'Hourly Demand and Generation'!G8146*'System Design'!$F$21,IF('System Design'!$F$8=2,'Hourly Demand and Generation'!H8146*'System Design'!$F$21,IF('System Design'!$F$8=3,'Hourly Demand and Generation'!I8146*'System Design'!$F$21)))</f>
        <v>30.599999999999998</v>
      </c>
      <c r="O8146" s="32">
        <f>IF('System Design'!$F$8=1,'Hourly Demand and Generation'!J8146*'System Design'!$F$22,IF('System Design'!$F$8=2,'Hourly Demand and Generation'!K8146*'System Design'!$F$22,IF('System Design'!$F$8=3,'Hourly Demand and Generation'!L8146*'System Design'!$F$22)))</f>
        <v>909.04984194280257</v>
      </c>
      <c r="Q8146" s="32">
        <f t="shared" si="1820"/>
        <v>0</v>
      </c>
      <c r="R8146" s="32">
        <f t="shared" si="1823"/>
        <v>5400</v>
      </c>
      <c r="S8146" s="32">
        <f t="shared" si="1824"/>
        <v>0</v>
      </c>
      <c r="T8146" s="32">
        <f t="shared" si="1825"/>
        <v>21600</v>
      </c>
      <c r="U8146" s="32">
        <f t="shared" si="1826"/>
        <v>0</v>
      </c>
      <c r="V8146" s="32">
        <f t="shared" si="1821"/>
        <v>498.6498419428026</v>
      </c>
      <c r="W8146" s="32">
        <f t="shared" si="1827"/>
        <v>498.6498419428026</v>
      </c>
      <c r="X8146" s="32">
        <f t="shared" si="1828"/>
        <v>498.6498419428026</v>
      </c>
    </row>
    <row r="8147" spans="1:24" x14ac:dyDescent="0.25">
      <c r="A8147" s="2"/>
      <c r="B8147" s="2" t="s">
        <v>13</v>
      </c>
      <c r="C8147" s="2">
        <f t="shared" si="1829"/>
        <v>340</v>
      </c>
      <c r="D8147" s="2">
        <f t="shared" si="1830"/>
        <v>7</v>
      </c>
      <c r="E8147" s="2">
        <f t="shared" si="1822"/>
        <v>8143</v>
      </c>
      <c r="F8147" s="11">
        <v>472.5</v>
      </c>
      <c r="G8147" s="9">
        <v>6.1199999999999997E-2</v>
      </c>
      <c r="H8147" s="9">
        <v>7.5600000000000001E-2</v>
      </c>
      <c r="I8147" s="9">
        <v>0.09</v>
      </c>
      <c r="J8147" s="9">
        <v>0.40907242887426098</v>
      </c>
      <c r="K8147" s="9">
        <v>0.40907242887426098</v>
      </c>
      <c r="L8147" s="9">
        <v>0.40907242887426098</v>
      </c>
      <c r="N8147" s="32">
        <f>IF('System Design'!$F$8=1,'Hourly Demand and Generation'!G8147*'System Design'!$F$21,IF('System Design'!$F$8=2,'Hourly Demand and Generation'!H8147*'System Design'!$F$21,IF('System Design'!$F$8=3,'Hourly Demand and Generation'!I8147*'System Design'!$F$21)))</f>
        <v>45</v>
      </c>
      <c r="O8147" s="32">
        <f>IF('System Design'!$F$8=1,'Hourly Demand and Generation'!J8147*'System Design'!$F$22,IF('System Design'!$F$8=2,'Hourly Demand and Generation'!K8147*'System Design'!$F$22,IF('System Design'!$F$8=3,'Hourly Demand and Generation'!L8147*'System Design'!$F$22)))</f>
        <v>1022.6810721856525</v>
      </c>
      <c r="Q8147" s="32">
        <f t="shared" si="1820"/>
        <v>0</v>
      </c>
      <c r="R8147" s="32">
        <f t="shared" si="1823"/>
        <v>5400</v>
      </c>
      <c r="S8147" s="32">
        <f t="shared" si="1824"/>
        <v>0</v>
      </c>
      <c r="T8147" s="32">
        <f t="shared" si="1825"/>
        <v>21600</v>
      </c>
      <c r="U8147" s="32">
        <f t="shared" si="1826"/>
        <v>0</v>
      </c>
      <c r="V8147" s="32">
        <f t="shared" si="1821"/>
        <v>595.18107218565251</v>
      </c>
      <c r="W8147" s="32">
        <f t="shared" si="1827"/>
        <v>595.18107218565251</v>
      </c>
      <c r="X8147" s="32">
        <f t="shared" si="1828"/>
        <v>595.18107218565251</v>
      </c>
    </row>
    <row r="8148" spans="1:24" x14ac:dyDescent="0.25">
      <c r="A8148" s="2"/>
      <c r="B8148" s="2" t="s">
        <v>13</v>
      </c>
      <c r="C8148" s="2">
        <f t="shared" si="1829"/>
        <v>340</v>
      </c>
      <c r="D8148" s="2">
        <f t="shared" si="1830"/>
        <v>8</v>
      </c>
      <c r="E8148" s="2">
        <f t="shared" si="1822"/>
        <v>8144</v>
      </c>
      <c r="F8148" s="11">
        <v>504</v>
      </c>
      <c r="G8148" s="9">
        <v>0.1188</v>
      </c>
      <c r="H8148" s="9">
        <v>0.13500000000000001</v>
      </c>
      <c r="I8148" s="9">
        <v>0.1512</v>
      </c>
      <c r="J8148" s="9">
        <v>0.40907242887426098</v>
      </c>
      <c r="K8148" s="9">
        <v>0.40907242887426098</v>
      </c>
      <c r="L8148" s="9">
        <v>0.40907242887426098</v>
      </c>
      <c r="N8148" s="32">
        <f>IF('System Design'!$F$8=1,'Hourly Demand and Generation'!G8148*'System Design'!$F$21,IF('System Design'!$F$8=2,'Hourly Demand and Generation'!H8148*'System Design'!$F$21,IF('System Design'!$F$8=3,'Hourly Demand and Generation'!I8148*'System Design'!$F$21)))</f>
        <v>75.599999999999994</v>
      </c>
      <c r="O8148" s="32">
        <f>IF('System Design'!$F$8=1,'Hourly Demand and Generation'!J8148*'System Design'!$F$22,IF('System Design'!$F$8=2,'Hourly Demand and Generation'!K8148*'System Design'!$F$22,IF('System Design'!$F$8=3,'Hourly Demand and Generation'!L8148*'System Design'!$F$22)))</f>
        <v>1022.6810721856525</v>
      </c>
      <c r="Q8148" s="32">
        <f t="shared" si="1820"/>
        <v>0</v>
      </c>
      <c r="R8148" s="32">
        <f t="shared" si="1823"/>
        <v>5400</v>
      </c>
      <c r="S8148" s="32">
        <f t="shared" si="1824"/>
        <v>0</v>
      </c>
      <c r="T8148" s="32">
        <f t="shared" si="1825"/>
        <v>21600</v>
      </c>
      <c r="U8148" s="32">
        <f t="shared" si="1826"/>
        <v>0</v>
      </c>
      <c r="V8148" s="32">
        <f t="shared" si="1821"/>
        <v>594.28107218565242</v>
      </c>
      <c r="W8148" s="32">
        <f t="shared" si="1827"/>
        <v>594.28107218565242</v>
      </c>
      <c r="X8148" s="32">
        <f t="shared" si="1828"/>
        <v>594.28107218565242</v>
      </c>
    </row>
    <row r="8149" spans="1:24" x14ac:dyDescent="0.25">
      <c r="A8149" s="2"/>
      <c r="B8149" s="2" t="s">
        <v>13</v>
      </c>
      <c r="C8149" s="2">
        <f t="shared" si="1829"/>
        <v>340</v>
      </c>
      <c r="D8149" s="2">
        <f t="shared" si="1830"/>
        <v>9</v>
      </c>
      <c r="E8149" s="2">
        <f t="shared" si="1822"/>
        <v>8145</v>
      </c>
      <c r="F8149" s="11">
        <v>504</v>
      </c>
      <c r="G8149" s="9">
        <v>0.18</v>
      </c>
      <c r="H8149" s="9">
        <v>0.19439999999999999</v>
      </c>
      <c r="I8149" s="9">
        <v>0.20880000000000001</v>
      </c>
      <c r="J8149" s="9">
        <v>0.36361993677712101</v>
      </c>
      <c r="K8149" s="9">
        <v>0.36361993677712101</v>
      </c>
      <c r="L8149" s="9">
        <v>0.36361993677712101</v>
      </c>
      <c r="N8149" s="32">
        <f>IF('System Design'!$F$8=1,'Hourly Demand and Generation'!G8149*'System Design'!$F$21,IF('System Design'!$F$8=2,'Hourly Demand and Generation'!H8149*'System Design'!$F$21,IF('System Design'!$F$8=3,'Hourly Demand and Generation'!I8149*'System Design'!$F$21)))</f>
        <v>104.4</v>
      </c>
      <c r="O8149" s="32">
        <f>IF('System Design'!$F$8=1,'Hourly Demand and Generation'!J8149*'System Design'!$F$22,IF('System Design'!$F$8=2,'Hourly Demand and Generation'!K8149*'System Design'!$F$22,IF('System Design'!$F$8=3,'Hourly Demand and Generation'!L8149*'System Design'!$F$22)))</f>
        <v>909.04984194280257</v>
      </c>
      <c r="Q8149" s="32">
        <f t="shared" si="1820"/>
        <v>0</v>
      </c>
      <c r="R8149" s="32">
        <f t="shared" si="1823"/>
        <v>5400</v>
      </c>
      <c r="S8149" s="32">
        <f t="shared" si="1824"/>
        <v>0</v>
      </c>
      <c r="T8149" s="32">
        <f t="shared" si="1825"/>
        <v>21600</v>
      </c>
      <c r="U8149" s="32">
        <f t="shared" si="1826"/>
        <v>0</v>
      </c>
      <c r="V8149" s="32">
        <f t="shared" si="1821"/>
        <v>509.44984194280255</v>
      </c>
      <c r="W8149" s="32">
        <f t="shared" si="1827"/>
        <v>509.44984194280255</v>
      </c>
      <c r="X8149" s="32">
        <f t="shared" si="1828"/>
        <v>509.44984194280255</v>
      </c>
    </row>
    <row r="8150" spans="1:24" x14ac:dyDescent="0.25">
      <c r="A8150" s="2"/>
      <c r="B8150" s="2" t="s">
        <v>13</v>
      </c>
      <c r="C8150" s="2">
        <f t="shared" si="1829"/>
        <v>340</v>
      </c>
      <c r="D8150" s="2">
        <f t="shared" si="1830"/>
        <v>10</v>
      </c>
      <c r="E8150" s="2">
        <f t="shared" si="1822"/>
        <v>8146</v>
      </c>
      <c r="F8150" s="11">
        <v>491.4</v>
      </c>
      <c r="G8150" s="9">
        <v>0.2412</v>
      </c>
      <c r="H8150" s="9">
        <v>0.25559999999999999</v>
      </c>
      <c r="I8150" s="9">
        <v>0.27</v>
      </c>
      <c r="J8150" s="9">
        <v>0.40907242887426098</v>
      </c>
      <c r="K8150" s="9">
        <v>0.40907242887426098</v>
      </c>
      <c r="L8150" s="9">
        <v>0.40907242887426098</v>
      </c>
      <c r="N8150" s="32">
        <f>IF('System Design'!$F$8=1,'Hourly Demand and Generation'!G8150*'System Design'!$F$21,IF('System Design'!$F$8=2,'Hourly Demand and Generation'!H8150*'System Design'!$F$21,IF('System Design'!$F$8=3,'Hourly Demand and Generation'!I8150*'System Design'!$F$21)))</f>
        <v>135</v>
      </c>
      <c r="O8150" s="32">
        <f>IF('System Design'!$F$8=1,'Hourly Demand and Generation'!J8150*'System Design'!$F$22,IF('System Design'!$F$8=2,'Hourly Demand and Generation'!K8150*'System Design'!$F$22,IF('System Design'!$F$8=3,'Hourly Demand and Generation'!L8150*'System Design'!$F$22)))</f>
        <v>1022.6810721856525</v>
      </c>
      <c r="Q8150" s="32">
        <f t="shared" si="1820"/>
        <v>0</v>
      </c>
      <c r="R8150" s="32">
        <f t="shared" si="1823"/>
        <v>5400</v>
      </c>
      <c r="S8150" s="32">
        <f t="shared" si="1824"/>
        <v>0</v>
      </c>
      <c r="T8150" s="32">
        <f t="shared" si="1825"/>
        <v>21600</v>
      </c>
      <c r="U8150" s="32">
        <f t="shared" si="1826"/>
        <v>0</v>
      </c>
      <c r="V8150" s="32">
        <f t="shared" si="1821"/>
        <v>666.28107218565253</v>
      </c>
      <c r="W8150" s="32">
        <f t="shared" si="1827"/>
        <v>666.28107218565253</v>
      </c>
      <c r="X8150" s="32">
        <f t="shared" si="1828"/>
        <v>666.28107218565253</v>
      </c>
    </row>
    <row r="8151" spans="1:24" x14ac:dyDescent="0.25">
      <c r="A8151" s="2"/>
      <c r="B8151" s="2" t="s">
        <v>13</v>
      </c>
      <c r="C8151" s="2">
        <f t="shared" si="1829"/>
        <v>340</v>
      </c>
      <c r="D8151" s="2">
        <f t="shared" si="1830"/>
        <v>11</v>
      </c>
      <c r="E8151" s="2">
        <f t="shared" si="1822"/>
        <v>8147</v>
      </c>
      <c r="F8151" s="11">
        <v>485.1</v>
      </c>
      <c r="G8151" s="9">
        <v>0.29880000000000001</v>
      </c>
      <c r="H8151" s="9">
        <v>0.315</v>
      </c>
      <c r="I8151" s="9">
        <v>0.33119999999999999</v>
      </c>
      <c r="J8151" s="9">
        <v>0.36361993677712101</v>
      </c>
      <c r="K8151" s="9">
        <v>0.36361993677712101</v>
      </c>
      <c r="L8151" s="9">
        <v>0.36361993677712101</v>
      </c>
      <c r="N8151" s="32">
        <f>IF('System Design'!$F$8=1,'Hourly Demand and Generation'!G8151*'System Design'!$F$21,IF('System Design'!$F$8=2,'Hourly Demand and Generation'!H8151*'System Design'!$F$21,IF('System Design'!$F$8=3,'Hourly Demand and Generation'!I8151*'System Design'!$F$21)))</f>
        <v>165.6</v>
      </c>
      <c r="O8151" s="32">
        <f>IF('System Design'!$F$8=1,'Hourly Demand and Generation'!J8151*'System Design'!$F$22,IF('System Design'!$F$8=2,'Hourly Demand and Generation'!K8151*'System Design'!$F$22,IF('System Design'!$F$8=3,'Hourly Demand and Generation'!L8151*'System Design'!$F$22)))</f>
        <v>909.04984194280257</v>
      </c>
      <c r="Q8151" s="32">
        <f t="shared" si="1820"/>
        <v>0</v>
      </c>
      <c r="R8151" s="32">
        <f t="shared" si="1823"/>
        <v>5400</v>
      </c>
      <c r="S8151" s="32">
        <f t="shared" si="1824"/>
        <v>0</v>
      </c>
      <c r="T8151" s="32">
        <f t="shared" si="1825"/>
        <v>21600</v>
      </c>
      <c r="U8151" s="32">
        <f t="shared" si="1826"/>
        <v>0</v>
      </c>
      <c r="V8151" s="32">
        <f t="shared" si="1821"/>
        <v>589.54984194280257</v>
      </c>
      <c r="W8151" s="32">
        <f t="shared" si="1827"/>
        <v>589.54984194280257</v>
      </c>
      <c r="X8151" s="32">
        <f t="shared" si="1828"/>
        <v>589.54984194280257</v>
      </c>
    </row>
    <row r="8152" spans="1:24" x14ac:dyDescent="0.25">
      <c r="A8152" s="2"/>
      <c r="B8152" s="2" t="s">
        <v>13</v>
      </c>
      <c r="C8152" s="2">
        <f t="shared" si="1829"/>
        <v>340</v>
      </c>
      <c r="D8152" s="2">
        <f t="shared" si="1830"/>
        <v>12</v>
      </c>
      <c r="E8152" s="2">
        <f t="shared" si="1822"/>
        <v>8148</v>
      </c>
      <c r="F8152" s="11">
        <v>485.1</v>
      </c>
      <c r="G8152" s="9">
        <v>0.36</v>
      </c>
      <c r="H8152" s="9">
        <v>0.36</v>
      </c>
      <c r="I8152" s="9">
        <v>0.36</v>
      </c>
      <c r="J8152" s="9">
        <v>0.34089369072855102</v>
      </c>
      <c r="K8152" s="9">
        <v>0.34089369072855102</v>
      </c>
      <c r="L8152" s="9">
        <v>0.34089369072855102</v>
      </c>
      <c r="N8152" s="32">
        <f>IF('System Design'!$F$8=1,'Hourly Demand and Generation'!G8152*'System Design'!$F$21,IF('System Design'!$F$8=2,'Hourly Demand and Generation'!H8152*'System Design'!$F$21,IF('System Design'!$F$8=3,'Hourly Demand and Generation'!I8152*'System Design'!$F$21)))</f>
        <v>180</v>
      </c>
      <c r="O8152" s="32">
        <f>IF('System Design'!$F$8=1,'Hourly Demand and Generation'!J8152*'System Design'!$F$22,IF('System Design'!$F$8=2,'Hourly Demand and Generation'!K8152*'System Design'!$F$22,IF('System Design'!$F$8=3,'Hourly Demand and Generation'!L8152*'System Design'!$F$22)))</f>
        <v>852.23422682137755</v>
      </c>
      <c r="Q8152" s="32">
        <f t="shared" si="1820"/>
        <v>0</v>
      </c>
      <c r="R8152" s="32">
        <f t="shared" si="1823"/>
        <v>5400</v>
      </c>
      <c r="S8152" s="32">
        <f t="shared" si="1824"/>
        <v>0</v>
      </c>
      <c r="T8152" s="32">
        <f t="shared" si="1825"/>
        <v>21600</v>
      </c>
      <c r="U8152" s="32">
        <f t="shared" si="1826"/>
        <v>0</v>
      </c>
      <c r="V8152" s="32">
        <f t="shared" si="1821"/>
        <v>547.13422682137741</v>
      </c>
      <c r="W8152" s="32">
        <f t="shared" si="1827"/>
        <v>547.13422682137741</v>
      </c>
      <c r="X8152" s="32">
        <f t="shared" si="1828"/>
        <v>547.13422682137741</v>
      </c>
    </row>
    <row r="8153" spans="1:24" x14ac:dyDescent="0.25">
      <c r="A8153" s="2"/>
      <c r="B8153" s="2" t="s">
        <v>13</v>
      </c>
      <c r="C8153" s="2">
        <f t="shared" si="1829"/>
        <v>340</v>
      </c>
      <c r="D8153" s="2">
        <f t="shared" si="1830"/>
        <v>13</v>
      </c>
      <c r="E8153" s="2">
        <f t="shared" si="1822"/>
        <v>8149</v>
      </c>
      <c r="F8153" s="11">
        <v>504</v>
      </c>
      <c r="G8153" s="9">
        <v>0.29880000000000001</v>
      </c>
      <c r="H8153" s="9">
        <v>0.315</v>
      </c>
      <c r="I8153" s="9">
        <v>0.33119999999999999</v>
      </c>
      <c r="J8153" s="9">
        <v>0.36361993677712101</v>
      </c>
      <c r="K8153" s="9">
        <v>0.36361993677712101</v>
      </c>
      <c r="L8153" s="9">
        <v>0.36361993677712101</v>
      </c>
      <c r="N8153" s="32">
        <f>IF('System Design'!$F$8=1,'Hourly Demand and Generation'!G8153*'System Design'!$F$21,IF('System Design'!$F$8=2,'Hourly Demand and Generation'!H8153*'System Design'!$F$21,IF('System Design'!$F$8=3,'Hourly Demand and Generation'!I8153*'System Design'!$F$21)))</f>
        <v>165.6</v>
      </c>
      <c r="O8153" s="32">
        <f>IF('System Design'!$F$8=1,'Hourly Demand and Generation'!J8153*'System Design'!$F$22,IF('System Design'!$F$8=2,'Hourly Demand and Generation'!K8153*'System Design'!$F$22,IF('System Design'!$F$8=3,'Hourly Demand and Generation'!L8153*'System Design'!$F$22)))</f>
        <v>909.04984194280257</v>
      </c>
      <c r="Q8153" s="32">
        <f t="shared" si="1820"/>
        <v>0</v>
      </c>
      <c r="R8153" s="32">
        <f t="shared" si="1823"/>
        <v>5400</v>
      </c>
      <c r="S8153" s="32">
        <f t="shared" si="1824"/>
        <v>0</v>
      </c>
      <c r="T8153" s="32">
        <f t="shared" si="1825"/>
        <v>21600</v>
      </c>
      <c r="U8153" s="32">
        <f t="shared" si="1826"/>
        <v>0</v>
      </c>
      <c r="V8153" s="32">
        <f t="shared" si="1821"/>
        <v>570.6498419428026</v>
      </c>
      <c r="W8153" s="32">
        <f t="shared" si="1827"/>
        <v>570.6498419428026</v>
      </c>
      <c r="X8153" s="32">
        <f t="shared" si="1828"/>
        <v>570.6498419428026</v>
      </c>
    </row>
    <row r="8154" spans="1:24" x14ac:dyDescent="0.25">
      <c r="A8154" s="2"/>
      <c r="B8154" s="2" t="s">
        <v>13</v>
      </c>
      <c r="C8154" s="2">
        <f t="shared" si="1829"/>
        <v>340</v>
      </c>
      <c r="D8154" s="2">
        <f t="shared" si="1830"/>
        <v>14</v>
      </c>
      <c r="E8154" s="2">
        <f t="shared" si="1822"/>
        <v>8150</v>
      </c>
      <c r="F8154" s="11">
        <v>504</v>
      </c>
      <c r="G8154" s="9">
        <v>0.2412</v>
      </c>
      <c r="H8154" s="9">
        <v>0.25559999999999999</v>
      </c>
      <c r="I8154" s="9">
        <v>0.27</v>
      </c>
      <c r="J8154" s="9">
        <v>0.386346182825691</v>
      </c>
      <c r="K8154" s="9">
        <v>0.386346182825691</v>
      </c>
      <c r="L8154" s="9">
        <v>0.386346182825691</v>
      </c>
      <c r="N8154" s="32">
        <f>IF('System Design'!$F$8=1,'Hourly Demand and Generation'!G8154*'System Design'!$F$21,IF('System Design'!$F$8=2,'Hourly Demand and Generation'!H8154*'System Design'!$F$21,IF('System Design'!$F$8=3,'Hourly Demand and Generation'!I8154*'System Design'!$F$21)))</f>
        <v>135</v>
      </c>
      <c r="O8154" s="32">
        <f>IF('System Design'!$F$8=1,'Hourly Demand and Generation'!J8154*'System Design'!$F$22,IF('System Design'!$F$8=2,'Hourly Demand and Generation'!K8154*'System Design'!$F$22,IF('System Design'!$F$8=3,'Hourly Demand and Generation'!L8154*'System Design'!$F$22)))</f>
        <v>965.86545706422748</v>
      </c>
      <c r="Q8154" s="32">
        <f t="shared" si="1820"/>
        <v>0</v>
      </c>
      <c r="R8154" s="32">
        <f t="shared" si="1823"/>
        <v>5400</v>
      </c>
      <c r="S8154" s="32">
        <f t="shared" si="1824"/>
        <v>0</v>
      </c>
      <c r="T8154" s="32">
        <f t="shared" si="1825"/>
        <v>21600</v>
      </c>
      <c r="U8154" s="32">
        <f t="shared" si="1826"/>
        <v>0</v>
      </c>
      <c r="V8154" s="32">
        <f t="shared" si="1821"/>
        <v>596.86545706422748</v>
      </c>
      <c r="W8154" s="32">
        <f t="shared" si="1827"/>
        <v>596.86545706422748</v>
      </c>
      <c r="X8154" s="32">
        <f t="shared" si="1828"/>
        <v>596.86545706422748</v>
      </c>
    </row>
    <row r="8155" spans="1:24" x14ac:dyDescent="0.25">
      <c r="A8155" s="2"/>
      <c r="B8155" s="2" t="s">
        <v>13</v>
      </c>
      <c r="C8155" s="2">
        <f t="shared" si="1829"/>
        <v>340</v>
      </c>
      <c r="D8155" s="2">
        <f t="shared" si="1830"/>
        <v>15</v>
      </c>
      <c r="E8155" s="2">
        <f t="shared" si="1822"/>
        <v>8151</v>
      </c>
      <c r="F8155" s="11">
        <v>535.5</v>
      </c>
      <c r="G8155" s="9">
        <v>0.18</v>
      </c>
      <c r="H8155" s="9">
        <v>0.19439999999999999</v>
      </c>
      <c r="I8155" s="9">
        <v>0.20880000000000001</v>
      </c>
      <c r="J8155" s="9">
        <v>0.40907242887426098</v>
      </c>
      <c r="K8155" s="9">
        <v>0.40907242887426098</v>
      </c>
      <c r="L8155" s="9">
        <v>0.40907242887426098</v>
      </c>
      <c r="N8155" s="32">
        <f>IF('System Design'!$F$8=1,'Hourly Demand and Generation'!G8155*'System Design'!$F$21,IF('System Design'!$F$8=2,'Hourly Demand and Generation'!H8155*'System Design'!$F$21,IF('System Design'!$F$8=3,'Hourly Demand and Generation'!I8155*'System Design'!$F$21)))</f>
        <v>104.4</v>
      </c>
      <c r="O8155" s="32">
        <f>IF('System Design'!$F$8=1,'Hourly Demand and Generation'!J8155*'System Design'!$F$22,IF('System Design'!$F$8=2,'Hourly Demand and Generation'!K8155*'System Design'!$F$22,IF('System Design'!$F$8=3,'Hourly Demand and Generation'!L8155*'System Design'!$F$22)))</f>
        <v>1022.6810721856525</v>
      </c>
      <c r="Q8155" s="32">
        <f t="shared" si="1820"/>
        <v>0</v>
      </c>
      <c r="R8155" s="32">
        <f t="shared" si="1823"/>
        <v>5400</v>
      </c>
      <c r="S8155" s="32">
        <f t="shared" si="1824"/>
        <v>0</v>
      </c>
      <c r="T8155" s="32">
        <f t="shared" si="1825"/>
        <v>21600</v>
      </c>
      <c r="U8155" s="32">
        <f t="shared" si="1826"/>
        <v>0</v>
      </c>
      <c r="V8155" s="32">
        <f t="shared" si="1821"/>
        <v>591.5810721856526</v>
      </c>
      <c r="W8155" s="32">
        <f t="shared" si="1827"/>
        <v>591.5810721856526</v>
      </c>
      <c r="X8155" s="32">
        <f t="shared" si="1828"/>
        <v>591.5810721856526</v>
      </c>
    </row>
    <row r="8156" spans="1:24" x14ac:dyDescent="0.25">
      <c r="A8156" s="2"/>
      <c r="B8156" s="2" t="s">
        <v>13</v>
      </c>
      <c r="C8156" s="2">
        <f t="shared" si="1829"/>
        <v>340</v>
      </c>
      <c r="D8156" s="2">
        <f t="shared" si="1830"/>
        <v>16</v>
      </c>
      <c r="E8156" s="2">
        <f t="shared" si="1822"/>
        <v>8152</v>
      </c>
      <c r="F8156" s="11">
        <v>567</v>
      </c>
      <c r="G8156" s="9">
        <v>0.1188</v>
      </c>
      <c r="H8156" s="9">
        <v>0.13500000000000001</v>
      </c>
      <c r="I8156" s="9">
        <v>0.1512</v>
      </c>
      <c r="J8156" s="9">
        <v>0.40907242887426098</v>
      </c>
      <c r="K8156" s="9">
        <v>0.40907242887426098</v>
      </c>
      <c r="L8156" s="9">
        <v>0.40907242887426098</v>
      </c>
      <c r="N8156" s="32">
        <f>IF('System Design'!$F$8=1,'Hourly Demand and Generation'!G8156*'System Design'!$F$21,IF('System Design'!$F$8=2,'Hourly Demand and Generation'!H8156*'System Design'!$F$21,IF('System Design'!$F$8=3,'Hourly Demand and Generation'!I8156*'System Design'!$F$21)))</f>
        <v>75.599999999999994</v>
      </c>
      <c r="O8156" s="32">
        <f>IF('System Design'!$F$8=1,'Hourly Demand and Generation'!J8156*'System Design'!$F$22,IF('System Design'!$F$8=2,'Hourly Demand and Generation'!K8156*'System Design'!$F$22,IF('System Design'!$F$8=3,'Hourly Demand and Generation'!L8156*'System Design'!$F$22)))</f>
        <v>1022.6810721856525</v>
      </c>
      <c r="Q8156" s="32">
        <f t="shared" si="1820"/>
        <v>0</v>
      </c>
      <c r="R8156" s="32">
        <f t="shared" si="1823"/>
        <v>5400</v>
      </c>
      <c r="S8156" s="32">
        <f t="shared" si="1824"/>
        <v>0</v>
      </c>
      <c r="T8156" s="32">
        <f t="shared" si="1825"/>
        <v>21600</v>
      </c>
      <c r="U8156" s="32">
        <f t="shared" si="1826"/>
        <v>0</v>
      </c>
      <c r="V8156" s="32">
        <f t="shared" si="1821"/>
        <v>531.28107218565242</v>
      </c>
      <c r="W8156" s="32">
        <f t="shared" si="1827"/>
        <v>531.28107218565242</v>
      </c>
      <c r="X8156" s="32">
        <f t="shared" si="1828"/>
        <v>531.28107218565242</v>
      </c>
    </row>
    <row r="8157" spans="1:24" x14ac:dyDescent="0.25">
      <c r="A8157" s="2"/>
      <c r="B8157" s="2" t="s">
        <v>13</v>
      </c>
      <c r="C8157" s="2">
        <f t="shared" si="1829"/>
        <v>340</v>
      </c>
      <c r="D8157" s="2">
        <f t="shared" si="1830"/>
        <v>17</v>
      </c>
      <c r="E8157" s="2">
        <f t="shared" si="1822"/>
        <v>8153</v>
      </c>
      <c r="F8157" s="11">
        <v>598.5</v>
      </c>
      <c r="G8157" s="9">
        <v>6.1199999999999997E-2</v>
      </c>
      <c r="H8157" s="9">
        <v>7.5600000000000001E-2</v>
      </c>
      <c r="I8157" s="9">
        <v>0.09</v>
      </c>
      <c r="J8157" s="9">
        <v>0.45452492097140101</v>
      </c>
      <c r="K8157" s="9">
        <v>0.45452492097140101</v>
      </c>
      <c r="L8157" s="9">
        <v>0.45452492097140101</v>
      </c>
      <c r="N8157" s="32">
        <f>IF('System Design'!$F$8=1,'Hourly Demand and Generation'!G8157*'System Design'!$F$21,IF('System Design'!$F$8=2,'Hourly Demand and Generation'!H8157*'System Design'!$F$21,IF('System Design'!$F$8=3,'Hourly Demand and Generation'!I8157*'System Design'!$F$21)))</f>
        <v>45</v>
      </c>
      <c r="O8157" s="32">
        <f>IF('System Design'!$F$8=1,'Hourly Demand and Generation'!J8157*'System Design'!$F$22,IF('System Design'!$F$8=2,'Hourly Demand and Generation'!K8157*'System Design'!$F$22,IF('System Design'!$F$8=3,'Hourly Demand and Generation'!L8157*'System Design'!$F$22)))</f>
        <v>1136.3123024285026</v>
      </c>
      <c r="Q8157" s="32">
        <f t="shared" si="1820"/>
        <v>0</v>
      </c>
      <c r="R8157" s="32">
        <f t="shared" si="1823"/>
        <v>5400</v>
      </c>
      <c r="S8157" s="32">
        <f t="shared" si="1824"/>
        <v>0</v>
      </c>
      <c r="T8157" s="32">
        <f t="shared" si="1825"/>
        <v>21600</v>
      </c>
      <c r="U8157" s="32">
        <f t="shared" si="1826"/>
        <v>0</v>
      </c>
      <c r="V8157" s="32">
        <f t="shared" si="1821"/>
        <v>582.81230242850256</v>
      </c>
      <c r="W8157" s="32">
        <f t="shared" si="1827"/>
        <v>582.81230242850256</v>
      </c>
      <c r="X8157" s="32">
        <f t="shared" si="1828"/>
        <v>582.81230242850256</v>
      </c>
    </row>
    <row r="8158" spans="1:24" x14ac:dyDescent="0.25">
      <c r="A8158" s="2"/>
      <c r="B8158" s="2" t="s">
        <v>13</v>
      </c>
      <c r="C8158" s="2">
        <f t="shared" si="1829"/>
        <v>340</v>
      </c>
      <c r="D8158" s="2">
        <f t="shared" si="1830"/>
        <v>18</v>
      </c>
      <c r="E8158" s="2">
        <f t="shared" si="1822"/>
        <v>8154</v>
      </c>
      <c r="F8158" s="11">
        <v>630</v>
      </c>
      <c r="G8158" s="9">
        <v>2.8799999999999999E-2</v>
      </c>
      <c r="H8158" s="9">
        <v>4.4999999999999998E-2</v>
      </c>
      <c r="I8158" s="9">
        <v>6.1199999999999997E-2</v>
      </c>
      <c r="J8158" s="9">
        <v>0.43179867492283103</v>
      </c>
      <c r="K8158" s="9">
        <v>0.43179867492283103</v>
      </c>
      <c r="L8158" s="9">
        <v>0.43179867492283103</v>
      </c>
      <c r="N8158" s="32">
        <f>IF('System Design'!$F$8=1,'Hourly Demand and Generation'!G8158*'System Design'!$F$21,IF('System Design'!$F$8=2,'Hourly Demand and Generation'!H8158*'System Design'!$F$21,IF('System Design'!$F$8=3,'Hourly Demand and Generation'!I8158*'System Design'!$F$21)))</f>
        <v>30.599999999999998</v>
      </c>
      <c r="O8158" s="32">
        <f>IF('System Design'!$F$8=1,'Hourly Demand and Generation'!J8158*'System Design'!$F$22,IF('System Design'!$F$8=2,'Hourly Demand and Generation'!K8158*'System Design'!$F$22,IF('System Design'!$F$8=3,'Hourly Demand and Generation'!L8158*'System Design'!$F$22)))</f>
        <v>1079.4966873070775</v>
      </c>
      <c r="Q8158" s="32">
        <f t="shared" si="1820"/>
        <v>0</v>
      </c>
      <c r="R8158" s="32">
        <f t="shared" si="1823"/>
        <v>5400</v>
      </c>
      <c r="S8158" s="32">
        <f t="shared" si="1824"/>
        <v>0</v>
      </c>
      <c r="T8158" s="32">
        <f t="shared" si="1825"/>
        <v>21600</v>
      </c>
      <c r="U8158" s="32">
        <f t="shared" si="1826"/>
        <v>0</v>
      </c>
      <c r="V8158" s="32">
        <f t="shared" si="1821"/>
        <v>480.09668730707745</v>
      </c>
      <c r="W8158" s="32">
        <f t="shared" si="1827"/>
        <v>480.09668730707745</v>
      </c>
      <c r="X8158" s="32">
        <f t="shared" si="1828"/>
        <v>480.09668730707745</v>
      </c>
    </row>
    <row r="8159" spans="1:24" x14ac:dyDescent="0.25">
      <c r="A8159" s="2"/>
      <c r="B8159" s="2" t="s">
        <v>13</v>
      </c>
      <c r="C8159" s="2">
        <f t="shared" si="1829"/>
        <v>340</v>
      </c>
      <c r="D8159" s="2">
        <f t="shared" si="1830"/>
        <v>19</v>
      </c>
      <c r="E8159" s="2">
        <f t="shared" si="1822"/>
        <v>8155</v>
      </c>
      <c r="F8159" s="11">
        <v>611.1</v>
      </c>
      <c r="G8159" s="9">
        <v>0</v>
      </c>
      <c r="H8159" s="9">
        <v>1.44E-2</v>
      </c>
      <c r="I8159" s="9">
        <v>2.8799999999999999E-2</v>
      </c>
      <c r="J8159" s="9">
        <v>0.40907242887426098</v>
      </c>
      <c r="K8159" s="9">
        <v>0.40907242887426098</v>
      </c>
      <c r="L8159" s="9">
        <v>0.40907242887426098</v>
      </c>
      <c r="N8159" s="32">
        <f>IF('System Design'!$F$8=1,'Hourly Demand and Generation'!G8159*'System Design'!$F$21,IF('System Design'!$F$8=2,'Hourly Demand and Generation'!H8159*'System Design'!$F$21,IF('System Design'!$F$8=3,'Hourly Demand and Generation'!I8159*'System Design'!$F$21)))</f>
        <v>14.4</v>
      </c>
      <c r="O8159" s="32">
        <f>IF('System Design'!$F$8=1,'Hourly Demand and Generation'!J8159*'System Design'!$F$22,IF('System Design'!$F$8=2,'Hourly Demand and Generation'!K8159*'System Design'!$F$22,IF('System Design'!$F$8=3,'Hourly Demand and Generation'!L8159*'System Design'!$F$22)))</f>
        <v>1022.6810721856525</v>
      </c>
      <c r="Q8159" s="32">
        <f t="shared" si="1820"/>
        <v>0</v>
      </c>
      <c r="R8159" s="32">
        <f t="shared" si="1823"/>
        <v>5400</v>
      </c>
      <c r="S8159" s="32">
        <f t="shared" si="1824"/>
        <v>0</v>
      </c>
      <c r="T8159" s="32">
        <f t="shared" si="1825"/>
        <v>21600</v>
      </c>
      <c r="U8159" s="32">
        <f t="shared" si="1826"/>
        <v>0</v>
      </c>
      <c r="V8159" s="32">
        <f t="shared" si="1821"/>
        <v>425.98107218565258</v>
      </c>
      <c r="W8159" s="32">
        <f t="shared" si="1827"/>
        <v>425.98107218565258</v>
      </c>
      <c r="X8159" s="32">
        <f t="shared" si="1828"/>
        <v>425.98107218565258</v>
      </c>
    </row>
    <row r="8160" spans="1:24" x14ac:dyDescent="0.25">
      <c r="A8160" s="2"/>
      <c r="B8160" s="2" t="s">
        <v>13</v>
      </c>
      <c r="C8160" s="2">
        <f t="shared" si="1829"/>
        <v>340</v>
      </c>
      <c r="D8160" s="2">
        <f t="shared" si="1830"/>
        <v>20</v>
      </c>
      <c r="E8160" s="2">
        <f t="shared" si="1822"/>
        <v>8156</v>
      </c>
      <c r="F8160" s="11">
        <v>598.5</v>
      </c>
      <c r="G8160" s="9">
        <v>0</v>
      </c>
      <c r="H8160" s="9">
        <v>0</v>
      </c>
      <c r="I8160" s="9">
        <v>0</v>
      </c>
      <c r="J8160" s="9">
        <v>0.40907242887426098</v>
      </c>
      <c r="K8160" s="9">
        <v>0.40907242887426098</v>
      </c>
      <c r="L8160" s="9">
        <v>0.40907242887426098</v>
      </c>
      <c r="N8160" s="32">
        <f>IF('System Design'!$F$8=1,'Hourly Demand and Generation'!G8160*'System Design'!$F$21,IF('System Design'!$F$8=2,'Hourly Demand and Generation'!H8160*'System Design'!$F$21,IF('System Design'!$F$8=3,'Hourly Demand and Generation'!I8160*'System Design'!$F$21)))</f>
        <v>0</v>
      </c>
      <c r="O8160" s="32">
        <f>IF('System Design'!$F$8=1,'Hourly Demand and Generation'!J8160*'System Design'!$F$22,IF('System Design'!$F$8=2,'Hourly Demand and Generation'!K8160*'System Design'!$F$22,IF('System Design'!$F$8=3,'Hourly Demand and Generation'!L8160*'System Design'!$F$22)))</f>
        <v>1022.6810721856525</v>
      </c>
      <c r="Q8160" s="32">
        <f t="shared" si="1820"/>
        <v>0</v>
      </c>
      <c r="R8160" s="32">
        <f t="shared" si="1823"/>
        <v>5400</v>
      </c>
      <c r="S8160" s="32">
        <f t="shared" si="1824"/>
        <v>0</v>
      </c>
      <c r="T8160" s="32">
        <f t="shared" si="1825"/>
        <v>21600</v>
      </c>
      <c r="U8160" s="32">
        <f t="shared" si="1826"/>
        <v>0</v>
      </c>
      <c r="V8160" s="32">
        <f t="shared" si="1821"/>
        <v>424.18107218565251</v>
      </c>
      <c r="W8160" s="32">
        <f t="shared" si="1827"/>
        <v>424.18107218565251</v>
      </c>
      <c r="X8160" s="32">
        <f t="shared" si="1828"/>
        <v>424.18107218565251</v>
      </c>
    </row>
    <row r="8161" spans="1:24" x14ac:dyDescent="0.25">
      <c r="A8161" s="2"/>
      <c r="B8161" s="2" t="s">
        <v>13</v>
      </c>
      <c r="C8161" s="2">
        <f t="shared" si="1829"/>
        <v>340</v>
      </c>
      <c r="D8161" s="2">
        <f t="shared" si="1830"/>
        <v>21</v>
      </c>
      <c r="E8161" s="2">
        <f t="shared" si="1822"/>
        <v>8157</v>
      </c>
      <c r="F8161" s="11">
        <v>567</v>
      </c>
      <c r="G8161" s="9">
        <v>0</v>
      </c>
      <c r="H8161" s="9">
        <v>0</v>
      </c>
      <c r="I8161" s="9">
        <v>0</v>
      </c>
      <c r="J8161" s="9">
        <v>0.40907242887426098</v>
      </c>
      <c r="K8161" s="9">
        <v>0.40907242887426098</v>
      </c>
      <c r="L8161" s="9">
        <v>0.40907242887426098</v>
      </c>
      <c r="N8161" s="32">
        <f>IF('System Design'!$F$8=1,'Hourly Demand and Generation'!G8161*'System Design'!$F$21,IF('System Design'!$F$8=2,'Hourly Demand and Generation'!H8161*'System Design'!$F$21,IF('System Design'!$F$8=3,'Hourly Demand and Generation'!I8161*'System Design'!$F$21)))</f>
        <v>0</v>
      </c>
      <c r="O8161" s="32">
        <f>IF('System Design'!$F$8=1,'Hourly Demand and Generation'!J8161*'System Design'!$F$22,IF('System Design'!$F$8=2,'Hourly Demand and Generation'!K8161*'System Design'!$F$22,IF('System Design'!$F$8=3,'Hourly Demand and Generation'!L8161*'System Design'!$F$22)))</f>
        <v>1022.6810721856525</v>
      </c>
      <c r="Q8161" s="32">
        <f t="shared" si="1820"/>
        <v>0</v>
      </c>
      <c r="R8161" s="32">
        <f t="shared" si="1823"/>
        <v>5400</v>
      </c>
      <c r="S8161" s="32">
        <f t="shared" si="1824"/>
        <v>0</v>
      </c>
      <c r="T8161" s="32">
        <f t="shared" si="1825"/>
        <v>21600</v>
      </c>
      <c r="U8161" s="32">
        <f t="shared" si="1826"/>
        <v>0</v>
      </c>
      <c r="V8161" s="32">
        <f t="shared" si="1821"/>
        <v>455.68107218565251</v>
      </c>
      <c r="W8161" s="32">
        <f t="shared" si="1827"/>
        <v>455.68107218565251</v>
      </c>
      <c r="X8161" s="32">
        <f t="shared" si="1828"/>
        <v>455.68107218565251</v>
      </c>
    </row>
    <row r="8162" spans="1:24" x14ac:dyDescent="0.25">
      <c r="A8162" s="2"/>
      <c r="B8162" s="2" t="s">
        <v>13</v>
      </c>
      <c r="C8162" s="2">
        <f t="shared" si="1829"/>
        <v>340</v>
      </c>
      <c r="D8162" s="2">
        <f t="shared" si="1830"/>
        <v>22</v>
      </c>
      <c r="E8162" s="2">
        <f t="shared" si="1822"/>
        <v>8158</v>
      </c>
      <c r="F8162" s="11">
        <v>535.5</v>
      </c>
      <c r="G8162" s="9">
        <v>0</v>
      </c>
      <c r="H8162" s="9">
        <v>0</v>
      </c>
      <c r="I8162" s="9">
        <v>0</v>
      </c>
      <c r="J8162" s="9">
        <v>0.43179867492283103</v>
      </c>
      <c r="K8162" s="9">
        <v>0.43179867492283103</v>
      </c>
      <c r="L8162" s="9">
        <v>0.43179867492283103</v>
      </c>
      <c r="N8162" s="32">
        <f>IF('System Design'!$F$8=1,'Hourly Demand and Generation'!G8162*'System Design'!$F$21,IF('System Design'!$F$8=2,'Hourly Demand and Generation'!H8162*'System Design'!$F$21,IF('System Design'!$F$8=3,'Hourly Demand and Generation'!I8162*'System Design'!$F$21)))</f>
        <v>0</v>
      </c>
      <c r="O8162" s="32">
        <f>IF('System Design'!$F$8=1,'Hourly Demand and Generation'!J8162*'System Design'!$F$22,IF('System Design'!$F$8=2,'Hourly Demand and Generation'!K8162*'System Design'!$F$22,IF('System Design'!$F$8=3,'Hourly Demand and Generation'!L8162*'System Design'!$F$22)))</f>
        <v>1079.4966873070775</v>
      </c>
      <c r="Q8162" s="32">
        <f t="shared" si="1820"/>
        <v>0</v>
      </c>
      <c r="R8162" s="32">
        <f t="shared" si="1823"/>
        <v>5400</v>
      </c>
      <c r="S8162" s="32">
        <f t="shared" si="1824"/>
        <v>0</v>
      </c>
      <c r="T8162" s="32">
        <f t="shared" si="1825"/>
        <v>21600</v>
      </c>
      <c r="U8162" s="32">
        <f t="shared" si="1826"/>
        <v>0</v>
      </c>
      <c r="V8162" s="32">
        <f t="shared" si="1821"/>
        <v>543.99668730707754</v>
      </c>
      <c r="W8162" s="32">
        <f t="shared" si="1827"/>
        <v>543.99668730707754</v>
      </c>
      <c r="X8162" s="32">
        <f t="shared" si="1828"/>
        <v>543.99668730707754</v>
      </c>
    </row>
    <row r="8163" spans="1:24" x14ac:dyDescent="0.25">
      <c r="A8163" s="2"/>
      <c r="B8163" s="2" t="s">
        <v>13</v>
      </c>
      <c r="C8163" s="2">
        <f t="shared" si="1829"/>
        <v>340</v>
      </c>
      <c r="D8163" s="2">
        <f t="shared" si="1830"/>
        <v>23</v>
      </c>
      <c r="E8163" s="2">
        <f t="shared" si="1822"/>
        <v>8159</v>
      </c>
      <c r="F8163" s="11">
        <v>504</v>
      </c>
      <c r="G8163" s="9">
        <v>0</v>
      </c>
      <c r="H8163" s="9">
        <v>0</v>
      </c>
      <c r="I8163" s="9">
        <v>0</v>
      </c>
      <c r="J8163" s="9">
        <v>0.36361993677712101</v>
      </c>
      <c r="K8163" s="9">
        <v>0.36361993677712101</v>
      </c>
      <c r="L8163" s="9">
        <v>0.36361993677712101</v>
      </c>
      <c r="N8163" s="32">
        <f>IF('System Design'!$F$8=1,'Hourly Demand and Generation'!G8163*'System Design'!$F$21,IF('System Design'!$F$8=2,'Hourly Demand and Generation'!H8163*'System Design'!$F$21,IF('System Design'!$F$8=3,'Hourly Demand and Generation'!I8163*'System Design'!$F$21)))</f>
        <v>0</v>
      </c>
      <c r="O8163" s="32">
        <f>IF('System Design'!$F$8=1,'Hourly Demand and Generation'!J8163*'System Design'!$F$22,IF('System Design'!$F$8=2,'Hourly Demand and Generation'!K8163*'System Design'!$F$22,IF('System Design'!$F$8=3,'Hourly Demand and Generation'!L8163*'System Design'!$F$22)))</f>
        <v>909.04984194280257</v>
      </c>
      <c r="Q8163" s="32">
        <f t="shared" si="1820"/>
        <v>0</v>
      </c>
      <c r="R8163" s="32">
        <f t="shared" si="1823"/>
        <v>5400</v>
      </c>
      <c r="S8163" s="32">
        <f t="shared" si="1824"/>
        <v>0</v>
      </c>
      <c r="T8163" s="32">
        <f t="shared" si="1825"/>
        <v>21600</v>
      </c>
      <c r="U8163" s="32">
        <f t="shared" si="1826"/>
        <v>0</v>
      </c>
      <c r="V8163" s="32">
        <f t="shared" si="1821"/>
        <v>405.04984194280257</v>
      </c>
      <c r="W8163" s="32">
        <f t="shared" si="1827"/>
        <v>405.04984194280257</v>
      </c>
      <c r="X8163" s="32">
        <f t="shared" si="1828"/>
        <v>405.04984194280257</v>
      </c>
    </row>
    <row r="8164" spans="1:24" x14ac:dyDescent="0.25">
      <c r="A8164" s="2"/>
      <c r="B8164" s="2" t="s">
        <v>13</v>
      </c>
      <c r="C8164" s="2">
        <f t="shared" si="1829"/>
        <v>340</v>
      </c>
      <c r="D8164" s="2">
        <f t="shared" si="1830"/>
        <v>24</v>
      </c>
      <c r="E8164" s="2">
        <f t="shared" si="1822"/>
        <v>8160</v>
      </c>
      <c r="F8164" s="11">
        <v>441</v>
      </c>
      <c r="G8164" s="9">
        <v>0</v>
      </c>
      <c r="H8164" s="9">
        <v>0</v>
      </c>
      <c r="I8164" s="9">
        <v>0</v>
      </c>
      <c r="J8164" s="9">
        <v>0.36361993677712101</v>
      </c>
      <c r="K8164" s="9">
        <v>0.36361993677712101</v>
      </c>
      <c r="L8164" s="9">
        <v>0.36361993677712101</v>
      </c>
      <c r="N8164" s="32">
        <f>IF('System Design'!$F$8=1,'Hourly Demand and Generation'!G8164*'System Design'!$F$21,IF('System Design'!$F$8=2,'Hourly Demand and Generation'!H8164*'System Design'!$F$21,IF('System Design'!$F$8=3,'Hourly Demand and Generation'!I8164*'System Design'!$F$21)))</f>
        <v>0</v>
      </c>
      <c r="O8164" s="32">
        <f>IF('System Design'!$F$8=1,'Hourly Demand and Generation'!J8164*'System Design'!$F$22,IF('System Design'!$F$8=2,'Hourly Demand and Generation'!K8164*'System Design'!$F$22,IF('System Design'!$F$8=3,'Hourly Demand and Generation'!L8164*'System Design'!$F$22)))</f>
        <v>909.04984194280257</v>
      </c>
      <c r="Q8164" s="32">
        <f t="shared" si="1820"/>
        <v>0</v>
      </c>
      <c r="R8164" s="32">
        <f t="shared" si="1823"/>
        <v>5400</v>
      </c>
      <c r="S8164" s="32">
        <f t="shared" si="1824"/>
        <v>0</v>
      </c>
      <c r="T8164" s="32">
        <f t="shared" si="1825"/>
        <v>21600</v>
      </c>
      <c r="U8164" s="32">
        <f t="shared" si="1826"/>
        <v>0</v>
      </c>
      <c r="V8164" s="32">
        <f t="shared" si="1821"/>
        <v>468.04984194280257</v>
      </c>
      <c r="W8164" s="32">
        <f t="shared" si="1827"/>
        <v>468.04984194280257</v>
      </c>
      <c r="X8164" s="32">
        <f t="shared" si="1828"/>
        <v>468.04984194280257</v>
      </c>
    </row>
    <row r="8165" spans="1:24" x14ac:dyDescent="0.25">
      <c r="A8165" s="2"/>
      <c r="B8165" s="2" t="s">
        <v>13</v>
      </c>
      <c r="C8165" s="2">
        <f>C8164+1</f>
        <v>341</v>
      </c>
      <c r="D8165" s="2">
        <v>1</v>
      </c>
      <c r="E8165" s="2">
        <f t="shared" si="1822"/>
        <v>8161</v>
      </c>
      <c r="F8165" s="11">
        <v>378</v>
      </c>
      <c r="G8165" s="9">
        <v>0</v>
      </c>
      <c r="H8165" s="9">
        <v>0</v>
      </c>
      <c r="I8165" s="9">
        <v>0</v>
      </c>
      <c r="J8165" s="9">
        <v>0.19925858049528899</v>
      </c>
      <c r="K8165" s="9">
        <v>0.5</v>
      </c>
      <c r="L8165" s="9">
        <v>0.5</v>
      </c>
      <c r="N8165" s="32">
        <f>IF('System Design'!$F$8=1,'Hourly Demand and Generation'!G8165*'System Design'!$F$21,IF('System Design'!$F$8=2,'Hourly Demand and Generation'!H8165*'System Design'!$F$21,IF('System Design'!$F$8=3,'Hourly Demand and Generation'!I8165*'System Design'!$F$21)))</f>
        <v>0</v>
      </c>
      <c r="O8165" s="32">
        <f>IF('System Design'!$F$8=1,'Hourly Demand and Generation'!J8165*'System Design'!$F$22,IF('System Design'!$F$8=2,'Hourly Demand and Generation'!K8165*'System Design'!$F$22,IF('System Design'!$F$8=3,'Hourly Demand and Generation'!L8165*'System Design'!$F$22)))</f>
        <v>1250</v>
      </c>
      <c r="Q8165" s="32">
        <f t="shared" si="1820"/>
        <v>0</v>
      </c>
      <c r="R8165" s="32">
        <f t="shared" si="1823"/>
        <v>5400</v>
      </c>
      <c r="S8165" s="32">
        <f t="shared" si="1824"/>
        <v>0</v>
      </c>
      <c r="T8165" s="32">
        <f t="shared" si="1825"/>
        <v>21600</v>
      </c>
      <c r="U8165" s="32">
        <f t="shared" si="1826"/>
        <v>0</v>
      </c>
      <c r="V8165" s="32">
        <f t="shared" si="1821"/>
        <v>872</v>
      </c>
      <c r="W8165" s="32">
        <f t="shared" si="1827"/>
        <v>872</v>
      </c>
      <c r="X8165" s="32">
        <f t="shared" si="1828"/>
        <v>872</v>
      </c>
    </row>
    <row r="8166" spans="1:24" x14ac:dyDescent="0.25">
      <c r="A8166" s="2"/>
      <c r="B8166" s="2" t="s">
        <v>13</v>
      </c>
      <c r="C8166" s="2">
        <f>C8165</f>
        <v>341</v>
      </c>
      <c r="D8166" s="2">
        <f>D8165+1</f>
        <v>2</v>
      </c>
      <c r="E8166" s="2">
        <f t="shared" si="1822"/>
        <v>8162</v>
      </c>
      <c r="F8166" s="11">
        <v>346.5</v>
      </c>
      <c r="G8166" s="9">
        <v>0</v>
      </c>
      <c r="H8166" s="9">
        <v>0</v>
      </c>
      <c r="I8166" s="9">
        <v>0</v>
      </c>
      <c r="J8166" s="9">
        <v>0.17933272244576001</v>
      </c>
      <c r="K8166" s="9">
        <v>0.45</v>
      </c>
      <c r="L8166" s="9">
        <v>0.45</v>
      </c>
      <c r="N8166" s="32">
        <f>IF('System Design'!$F$8=1,'Hourly Demand and Generation'!G8166*'System Design'!$F$21,IF('System Design'!$F$8=2,'Hourly Demand and Generation'!H8166*'System Design'!$F$21,IF('System Design'!$F$8=3,'Hourly Demand and Generation'!I8166*'System Design'!$F$21)))</f>
        <v>0</v>
      </c>
      <c r="O8166" s="32">
        <f>IF('System Design'!$F$8=1,'Hourly Demand and Generation'!J8166*'System Design'!$F$22,IF('System Design'!$F$8=2,'Hourly Demand and Generation'!K8166*'System Design'!$F$22,IF('System Design'!$F$8=3,'Hourly Demand and Generation'!L8166*'System Design'!$F$22)))</f>
        <v>1125</v>
      </c>
      <c r="Q8166" s="32">
        <f t="shared" si="1820"/>
        <v>0</v>
      </c>
      <c r="R8166" s="32">
        <f t="shared" si="1823"/>
        <v>5400</v>
      </c>
      <c r="S8166" s="32">
        <f t="shared" si="1824"/>
        <v>0</v>
      </c>
      <c r="T8166" s="32">
        <f t="shared" si="1825"/>
        <v>21600</v>
      </c>
      <c r="U8166" s="32">
        <f t="shared" si="1826"/>
        <v>0</v>
      </c>
      <c r="V8166" s="32">
        <f t="shared" si="1821"/>
        <v>778.5</v>
      </c>
      <c r="W8166" s="32">
        <f t="shared" si="1827"/>
        <v>778.5</v>
      </c>
      <c r="X8166" s="32">
        <f t="shared" si="1828"/>
        <v>778.5</v>
      </c>
    </row>
    <row r="8167" spans="1:24" x14ac:dyDescent="0.25">
      <c r="A8167" s="2"/>
      <c r="B8167" s="2" t="s">
        <v>13</v>
      </c>
      <c r="C8167" s="2">
        <f t="shared" ref="C8167:C8188" si="1831">C8166</f>
        <v>341</v>
      </c>
      <c r="D8167" s="2">
        <f t="shared" ref="D8167:D8188" si="1832">D8166+1</f>
        <v>3</v>
      </c>
      <c r="E8167" s="2">
        <f t="shared" si="1822"/>
        <v>8163</v>
      </c>
      <c r="F8167" s="11">
        <v>315</v>
      </c>
      <c r="G8167" s="9">
        <v>0</v>
      </c>
      <c r="H8167" s="9">
        <v>0</v>
      </c>
      <c r="I8167" s="9">
        <v>0</v>
      </c>
      <c r="J8167" s="9">
        <v>0.17933272244576001</v>
      </c>
      <c r="K8167" s="9">
        <v>0.45</v>
      </c>
      <c r="L8167" s="9">
        <v>0.45</v>
      </c>
      <c r="N8167" s="32">
        <f>IF('System Design'!$F$8=1,'Hourly Demand and Generation'!G8167*'System Design'!$F$21,IF('System Design'!$F$8=2,'Hourly Demand and Generation'!H8167*'System Design'!$F$21,IF('System Design'!$F$8=3,'Hourly Demand and Generation'!I8167*'System Design'!$F$21)))</f>
        <v>0</v>
      </c>
      <c r="O8167" s="32">
        <f>IF('System Design'!$F$8=1,'Hourly Demand and Generation'!J8167*'System Design'!$F$22,IF('System Design'!$F$8=2,'Hourly Demand and Generation'!K8167*'System Design'!$F$22,IF('System Design'!$F$8=3,'Hourly Demand and Generation'!L8167*'System Design'!$F$22)))</f>
        <v>1125</v>
      </c>
      <c r="Q8167" s="32">
        <f t="shared" si="1820"/>
        <v>0</v>
      </c>
      <c r="R8167" s="32">
        <f t="shared" si="1823"/>
        <v>5400</v>
      </c>
      <c r="S8167" s="32">
        <f t="shared" si="1824"/>
        <v>0</v>
      </c>
      <c r="T8167" s="32">
        <f t="shared" si="1825"/>
        <v>21600</v>
      </c>
      <c r="U8167" s="32">
        <f t="shared" si="1826"/>
        <v>0</v>
      </c>
      <c r="V8167" s="32">
        <f t="shared" si="1821"/>
        <v>810</v>
      </c>
      <c r="W8167" s="32">
        <f t="shared" si="1827"/>
        <v>810</v>
      </c>
      <c r="X8167" s="32">
        <f t="shared" si="1828"/>
        <v>810</v>
      </c>
    </row>
    <row r="8168" spans="1:24" x14ac:dyDescent="0.25">
      <c r="A8168" s="2"/>
      <c r="B8168" s="2" t="s">
        <v>13</v>
      </c>
      <c r="C8168" s="2">
        <f t="shared" si="1831"/>
        <v>341</v>
      </c>
      <c r="D8168" s="2">
        <f t="shared" si="1832"/>
        <v>4</v>
      </c>
      <c r="E8168" s="2">
        <f t="shared" si="1822"/>
        <v>8164</v>
      </c>
      <c r="F8168" s="11">
        <v>378</v>
      </c>
      <c r="G8168" s="9">
        <v>0</v>
      </c>
      <c r="H8168" s="9">
        <v>0</v>
      </c>
      <c r="I8168" s="9">
        <v>0</v>
      </c>
      <c r="J8168" s="9">
        <v>0.19925858049528899</v>
      </c>
      <c r="K8168" s="9">
        <v>0.5</v>
      </c>
      <c r="L8168" s="9">
        <v>0.5</v>
      </c>
      <c r="N8168" s="32">
        <f>IF('System Design'!$F$8=1,'Hourly Demand and Generation'!G8168*'System Design'!$F$21,IF('System Design'!$F$8=2,'Hourly Demand and Generation'!H8168*'System Design'!$F$21,IF('System Design'!$F$8=3,'Hourly Demand and Generation'!I8168*'System Design'!$F$21)))</f>
        <v>0</v>
      </c>
      <c r="O8168" s="32">
        <f>IF('System Design'!$F$8=1,'Hourly Demand and Generation'!J8168*'System Design'!$F$22,IF('System Design'!$F$8=2,'Hourly Demand and Generation'!K8168*'System Design'!$F$22,IF('System Design'!$F$8=3,'Hourly Demand and Generation'!L8168*'System Design'!$F$22)))</f>
        <v>1250</v>
      </c>
      <c r="Q8168" s="32">
        <f t="shared" si="1820"/>
        <v>0</v>
      </c>
      <c r="R8168" s="32">
        <f t="shared" si="1823"/>
        <v>5400</v>
      </c>
      <c r="S8168" s="32">
        <f t="shared" si="1824"/>
        <v>0</v>
      </c>
      <c r="T8168" s="32">
        <f t="shared" si="1825"/>
        <v>21600</v>
      </c>
      <c r="U8168" s="32">
        <f t="shared" si="1826"/>
        <v>0</v>
      </c>
      <c r="V8168" s="32">
        <f t="shared" si="1821"/>
        <v>872</v>
      </c>
      <c r="W8168" s="32">
        <f t="shared" si="1827"/>
        <v>872</v>
      </c>
      <c r="X8168" s="32">
        <f t="shared" si="1828"/>
        <v>872</v>
      </c>
    </row>
    <row r="8169" spans="1:24" x14ac:dyDescent="0.25">
      <c r="A8169" s="2"/>
      <c r="B8169" s="2" t="s">
        <v>13</v>
      </c>
      <c r="C8169" s="2">
        <f t="shared" si="1831"/>
        <v>341</v>
      </c>
      <c r="D8169" s="2">
        <f t="shared" si="1832"/>
        <v>5</v>
      </c>
      <c r="E8169" s="2">
        <f t="shared" si="1822"/>
        <v>8165</v>
      </c>
      <c r="F8169" s="11">
        <v>409.5</v>
      </c>
      <c r="G8169" s="9">
        <v>0</v>
      </c>
      <c r="H8169" s="9">
        <v>1.2881670404418099E-2</v>
      </c>
      <c r="I8169" s="9">
        <v>2.8799999999999999E-2</v>
      </c>
      <c r="J8169" s="9">
        <v>0.159406864396231</v>
      </c>
      <c r="K8169" s="9">
        <v>0.4</v>
      </c>
      <c r="L8169" s="9">
        <v>0.4</v>
      </c>
      <c r="N8169" s="32">
        <f>IF('System Design'!$F$8=1,'Hourly Demand and Generation'!G8169*'System Design'!$F$21,IF('System Design'!$F$8=2,'Hourly Demand and Generation'!H8169*'System Design'!$F$21,IF('System Design'!$F$8=3,'Hourly Demand and Generation'!I8169*'System Design'!$F$21)))</f>
        <v>14.4</v>
      </c>
      <c r="O8169" s="32">
        <f>IF('System Design'!$F$8=1,'Hourly Demand and Generation'!J8169*'System Design'!$F$22,IF('System Design'!$F$8=2,'Hourly Demand and Generation'!K8169*'System Design'!$F$22,IF('System Design'!$F$8=3,'Hourly Demand and Generation'!L8169*'System Design'!$F$22)))</f>
        <v>1000</v>
      </c>
      <c r="Q8169" s="32">
        <f t="shared" si="1820"/>
        <v>0</v>
      </c>
      <c r="R8169" s="32">
        <f t="shared" si="1823"/>
        <v>5400</v>
      </c>
      <c r="S8169" s="32">
        <f t="shared" si="1824"/>
        <v>0</v>
      </c>
      <c r="T8169" s="32">
        <f t="shared" si="1825"/>
        <v>21600</v>
      </c>
      <c r="U8169" s="32">
        <f t="shared" si="1826"/>
        <v>0</v>
      </c>
      <c r="V8169" s="32">
        <f t="shared" si="1821"/>
        <v>604.9</v>
      </c>
      <c r="W8169" s="32">
        <f t="shared" si="1827"/>
        <v>604.9</v>
      </c>
      <c r="X8169" s="32">
        <f t="shared" si="1828"/>
        <v>604.9</v>
      </c>
    </row>
    <row r="8170" spans="1:24" x14ac:dyDescent="0.25">
      <c r="A8170" s="2"/>
      <c r="B8170" s="2" t="s">
        <v>13</v>
      </c>
      <c r="C8170" s="2">
        <f t="shared" si="1831"/>
        <v>341</v>
      </c>
      <c r="D8170" s="2">
        <f t="shared" si="1832"/>
        <v>6</v>
      </c>
      <c r="E8170" s="2">
        <f t="shared" si="1822"/>
        <v>8166</v>
      </c>
      <c r="F8170" s="11">
        <v>441</v>
      </c>
      <c r="G8170" s="9">
        <v>2.5763340808836199E-2</v>
      </c>
      <c r="H8170" s="9">
        <v>4.0255220013806499E-2</v>
      </c>
      <c r="I8170" s="9">
        <v>6.1199999999999997E-2</v>
      </c>
      <c r="J8170" s="9">
        <v>0.159406864396231</v>
      </c>
      <c r="K8170" s="9">
        <v>0.4</v>
      </c>
      <c r="L8170" s="9">
        <v>0.4</v>
      </c>
      <c r="N8170" s="32">
        <f>IF('System Design'!$F$8=1,'Hourly Demand and Generation'!G8170*'System Design'!$F$21,IF('System Design'!$F$8=2,'Hourly Demand and Generation'!H8170*'System Design'!$F$21,IF('System Design'!$F$8=3,'Hourly Demand and Generation'!I8170*'System Design'!$F$21)))</f>
        <v>30.599999999999998</v>
      </c>
      <c r="O8170" s="32">
        <f>IF('System Design'!$F$8=1,'Hourly Demand and Generation'!J8170*'System Design'!$F$22,IF('System Design'!$F$8=2,'Hourly Demand and Generation'!K8170*'System Design'!$F$22,IF('System Design'!$F$8=3,'Hourly Demand and Generation'!L8170*'System Design'!$F$22)))</f>
        <v>1000</v>
      </c>
      <c r="Q8170" s="32">
        <f t="shared" si="1820"/>
        <v>0</v>
      </c>
      <c r="R8170" s="32">
        <f t="shared" si="1823"/>
        <v>5400</v>
      </c>
      <c r="S8170" s="32">
        <f t="shared" si="1824"/>
        <v>0</v>
      </c>
      <c r="T8170" s="32">
        <f t="shared" si="1825"/>
        <v>21600</v>
      </c>
      <c r="U8170" s="32">
        <f t="shared" si="1826"/>
        <v>0</v>
      </c>
      <c r="V8170" s="32">
        <f t="shared" si="1821"/>
        <v>589.59999999999991</v>
      </c>
      <c r="W8170" s="32">
        <f t="shared" si="1827"/>
        <v>589.59999999999991</v>
      </c>
      <c r="X8170" s="32">
        <f t="shared" si="1828"/>
        <v>589.59999999999991</v>
      </c>
    </row>
    <row r="8171" spans="1:24" x14ac:dyDescent="0.25">
      <c r="A8171" s="2"/>
      <c r="B8171" s="2" t="s">
        <v>13</v>
      </c>
      <c r="C8171" s="2">
        <f t="shared" si="1831"/>
        <v>341</v>
      </c>
      <c r="D8171" s="2">
        <f t="shared" si="1832"/>
        <v>7</v>
      </c>
      <c r="E8171" s="2">
        <f t="shared" si="1822"/>
        <v>8167</v>
      </c>
      <c r="F8171" s="11">
        <v>472.5</v>
      </c>
      <c r="G8171" s="9">
        <v>5.4747099218776803E-2</v>
      </c>
      <c r="H8171" s="9">
        <v>6.7628769623194904E-2</v>
      </c>
      <c r="I8171" s="9">
        <v>0.09</v>
      </c>
      <c r="J8171" s="9">
        <v>0.17933272244576001</v>
      </c>
      <c r="K8171" s="9">
        <v>0.45</v>
      </c>
      <c r="L8171" s="9">
        <v>0.45</v>
      </c>
      <c r="N8171" s="32">
        <f>IF('System Design'!$F$8=1,'Hourly Demand and Generation'!G8171*'System Design'!$F$21,IF('System Design'!$F$8=2,'Hourly Demand and Generation'!H8171*'System Design'!$F$21,IF('System Design'!$F$8=3,'Hourly Demand and Generation'!I8171*'System Design'!$F$21)))</f>
        <v>45</v>
      </c>
      <c r="O8171" s="32">
        <f>IF('System Design'!$F$8=1,'Hourly Demand and Generation'!J8171*'System Design'!$F$22,IF('System Design'!$F$8=2,'Hourly Demand and Generation'!K8171*'System Design'!$F$22,IF('System Design'!$F$8=3,'Hourly Demand and Generation'!L8171*'System Design'!$F$22)))</f>
        <v>1125</v>
      </c>
      <c r="Q8171" s="32">
        <f t="shared" si="1820"/>
        <v>0</v>
      </c>
      <c r="R8171" s="32">
        <f t="shared" si="1823"/>
        <v>5400</v>
      </c>
      <c r="S8171" s="32">
        <f t="shared" si="1824"/>
        <v>0</v>
      </c>
      <c r="T8171" s="32">
        <f t="shared" si="1825"/>
        <v>21600</v>
      </c>
      <c r="U8171" s="32">
        <f t="shared" si="1826"/>
        <v>0</v>
      </c>
      <c r="V8171" s="32">
        <f t="shared" si="1821"/>
        <v>697.5</v>
      </c>
      <c r="W8171" s="32">
        <f t="shared" si="1827"/>
        <v>697.5</v>
      </c>
      <c r="X8171" s="32">
        <f t="shared" si="1828"/>
        <v>697.5</v>
      </c>
    </row>
    <row r="8172" spans="1:24" x14ac:dyDescent="0.25">
      <c r="A8172" s="2"/>
      <c r="B8172" s="2" t="s">
        <v>13</v>
      </c>
      <c r="C8172" s="2">
        <f t="shared" si="1831"/>
        <v>341</v>
      </c>
      <c r="D8172" s="2">
        <f t="shared" si="1832"/>
        <v>8</v>
      </c>
      <c r="E8172" s="2">
        <f t="shared" si="1822"/>
        <v>8168</v>
      </c>
      <c r="F8172" s="11">
        <v>504</v>
      </c>
      <c r="G8172" s="9">
        <v>0.10627378083644901</v>
      </c>
      <c r="H8172" s="9">
        <v>0.120765660041419</v>
      </c>
      <c r="I8172" s="9">
        <v>0.1512</v>
      </c>
      <c r="J8172" s="9">
        <v>0.17933272244576001</v>
      </c>
      <c r="K8172" s="9">
        <v>0.45</v>
      </c>
      <c r="L8172" s="9">
        <v>0.45</v>
      </c>
      <c r="N8172" s="32">
        <f>IF('System Design'!$F$8=1,'Hourly Demand and Generation'!G8172*'System Design'!$F$21,IF('System Design'!$F$8=2,'Hourly Demand and Generation'!H8172*'System Design'!$F$21,IF('System Design'!$F$8=3,'Hourly Demand and Generation'!I8172*'System Design'!$F$21)))</f>
        <v>75.599999999999994</v>
      </c>
      <c r="O8172" s="32">
        <f>IF('System Design'!$F$8=1,'Hourly Demand and Generation'!J8172*'System Design'!$F$22,IF('System Design'!$F$8=2,'Hourly Demand and Generation'!K8172*'System Design'!$F$22,IF('System Design'!$F$8=3,'Hourly Demand and Generation'!L8172*'System Design'!$F$22)))</f>
        <v>1125</v>
      </c>
      <c r="Q8172" s="32">
        <f t="shared" si="1820"/>
        <v>0</v>
      </c>
      <c r="R8172" s="32">
        <f t="shared" si="1823"/>
        <v>5400</v>
      </c>
      <c r="S8172" s="32">
        <f t="shared" si="1824"/>
        <v>0</v>
      </c>
      <c r="T8172" s="32">
        <f t="shared" si="1825"/>
        <v>21600</v>
      </c>
      <c r="U8172" s="32">
        <f t="shared" si="1826"/>
        <v>0</v>
      </c>
      <c r="V8172" s="32">
        <f t="shared" si="1821"/>
        <v>696.59999999999991</v>
      </c>
      <c r="W8172" s="32">
        <f t="shared" si="1827"/>
        <v>696.59999999999991</v>
      </c>
      <c r="X8172" s="32">
        <f t="shared" si="1828"/>
        <v>696.59999999999991</v>
      </c>
    </row>
    <row r="8173" spans="1:24" x14ac:dyDescent="0.25">
      <c r="A8173" s="2"/>
      <c r="B8173" s="2" t="s">
        <v>13</v>
      </c>
      <c r="C8173" s="2">
        <f t="shared" si="1831"/>
        <v>341</v>
      </c>
      <c r="D8173" s="2">
        <f t="shared" si="1832"/>
        <v>9</v>
      </c>
      <c r="E8173" s="2">
        <f t="shared" si="1822"/>
        <v>8169</v>
      </c>
      <c r="F8173" s="11">
        <v>504</v>
      </c>
      <c r="G8173" s="9">
        <v>0.161020880055226</v>
      </c>
      <c r="H8173" s="9">
        <v>0.17390255045964401</v>
      </c>
      <c r="I8173" s="9">
        <v>0.20880000000000001</v>
      </c>
      <c r="J8173" s="9">
        <v>0.159406864396231</v>
      </c>
      <c r="K8173" s="9">
        <v>0.4</v>
      </c>
      <c r="L8173" s="9">
        <v>0.4</v>
      </c>
      <c r="N8173" s="32">
        <f>IF('System Design'!$F$8=1,'Hourly Demand and Generation'!G8173*'System Design'!$F$21,IF('System Design'!$F$8=2,'Hourly Demand and Generation'!H8173*'System Design'!$F$21,IF('System Design'!$F$8=3,'Hourly Demand and Generation'!I8173*'System Design'!$F$21)))</f>
        <v>104.4</v>
      </c>
      <c r="O8173" s="32">
        <f>IF('System Design'!$F$8=1,'Hourly Demand and Generation'!J8173*'System Design'!$F$22,IF('System Design'!$F$8=2,'Hourly Demand and Generation'!K8173*'System Design'!$F$22,IF('System Design'!$F$8=3,'Hourly Demand and Generation'!L8173*'System Design'!$F$22)))</f>
        <v>1000</v>
      </c>
      <c r="Q8173" s="32">
        <f t="shared" si="1820"/>
        <v>0</v>
      </c>
      <c r="R8173" s="32">
        <f t="shared" si="1823"/>
        <v>5400</v>
      </c>
      <c r="S8173" s="32">
        <f t="shared" si="1824"/>
        <v>0</v>
      </c>
      <c r="T8173" s="32">
        <f t="shared" si="1825"/>
        <v>21600</v>
      </c>
      <c r="U8173" s="32">
        <f t="shared" si="1826"/>
        <v>0</v>
      </c>
      <c r="V8173" s="32">
        <f t="shared" si="1821"/>
        <v>600.40000000000009</v>
      </c>
      <c r="W8173" s="32">
        <f t="shared" si="1827"/>
        <v>600.40000000000009</v>
      </c>
      <c r="X8173" s="32">
        <f t="shared" si="1828"/>
        <v>600.40000000000009</v>
      </c>
    </row>
    <row r="8174" spans="1:24" x14ac:dyDescent="0.25">
      <c r="A8174" s="2"/>
      <c r="B8174" s="2" t="s">
        <v>13</v>
      </c>
      <c r="C8174" s="2">
        <f t="shared" si="1831"/>
        <v>341</v>
      </c>
      <c r="D8174" s="2">
        <f t="shared" si="1832"/>
        <v>10</v>
      </c>
      <c r="E8174" s="2">
        <f t="shared" si="1822"/>
        <v>8170</v>
      </c>
      <c r="F8174" s="11">
        <v>491.4</v>
      </c>
      <c r="G8174" s="9">
        <v>0.21576797927400301</v>
      </c>
      <c r="H8174" s="9">
        <v>0.228649649678421</v>
      </c>
      <c r="I8174" s="9">
        <v>0.27</v>
      </c>
      <c r="J8174" s="9">
        <v>0.17933272244576001</v>
      </c>
      <c r="K8174" s="9">
        <v>0.45</v>
      </c>
      <c r="L8174" s="9">
        <v>0.45</v>
      </c>
      <c r="N8174" s="32">
        <f>IF('System Design'!$F$8=1,'Hourly Demand and Generation'!G8174*'System Design'!$F$21,IF('System Design'!$F$8=2,'Hourly Demand and Generation'!H8174*'System Design'!$F$21,IF('System Design'!$F$8=3,'Hourly Demand and Generation'!I8174*'System Design'!$F$21)))</f>
        <v>135</v>
      </c>
      <c r="O8174" s="32">
        <f>IF('System Design'!$F$8=1,'Hourly Demand and Generation'!J8174*'System Design'!$F$22,IF('System Design'!$F$8=2,'Hourly Demand and Generation'!K8174*'System Design'!$F$22,IF('System Design'!$F$8=3,'Hourly Demand and Generation'!L8174*'System Design'!$F$22)))</f>
        <v>1125</v>
      </c>
      <c r="Q8174" s="32">
        <f t="shared" si="1820"/>
        <v>0</v>
      </c>
      <c r="R8174" s="32">
        <f t="shared" si="1823"/>
        <v>5400</v>
      </c>
      <c r="S8174" s="32">
        <f t="shared" si="1824"/>
        <v>0</v>
      </c>
      <c r="T8174" s="32">
        <f t="shared" si="1825"/>
        <v>21600</v>
      </c>
      <c r="U8174" s="32">
        <f t="shared" si="1826"/>
        <v>0</v>
      </c>
      <c r="V8174" s="32">
        <f t="shared" si="1821"/>
        <v>768.6</v>
      </c>
      <c r="W8174" s="32">
        <f t="shared" si="1827"/>
        <v>768.6</v>
      </c>
      <c r="X8174" s="32">
        <f t="shared" si="1828"/>
        <v>768.6</v>
      </c>
    </row>
    <row r="8175" spans="1:24" x14ac:dyDescent="0.25">
      <c r="A8175" s="2"/>
      <c r="B8175" s="2" t="s">
        <v>13</v>
      </c>
      <c r="C8175" s="2">
        <f t="shared" si="1831"/>
        <v>341</v>
      </c>
      <c r="D8175" s="2">
        <f t="shared" si="1832"/>
        <v>11</v>
      </c>
      <c r="E8175" s="2">
        <f t="shared" si="1822"/>
        <v>8171</v>
      </c>
      <c r="F8175" s="11">
        <v>485.1</v>
      </c>
      <c r="G8175" s="9">
        <v>0.26729466089167497</v>
      </c>
      <c r="H8175" s="9">
        <v>0.281786540096645</v>
      </c>
      <c r="I8175" s="9">
        <v>0.33119999999999999</v>
      </c>
      <c r="J8175" s="9">
        <v>0.159406864396231</v>
      </c>
      <c r="K8175" s="9">
        <v>0.4</v>
      </c>
      <c r="L8175" s="9">
        <v>0.4</v>
      </c>
      <c r="N8175" s="32">
        <f>IF('System Design'!$F$8=1,'Hourly Demand and Generation'!G8175*'System Design'!$F$21,IF('System Design'!$F$8=2,'Hourly Demand and Generation'!H8175*'System Design'!$F$21,IF('System Design'!$F$8=3,'Hourly Demand and Generation'!I8175*'System Design'!$F$21)))</f>
        <v>165.6</v>
      </c>
      <c r="O8175" s="32">
        <f>IF('System Design'!$F$8=1,'Hourly Demand and Generation'!J8175*'System Design'!$F$22,IF('System Design'!$F$8=2,'Hourly Demand and Generation'!K8175*'System Design'!$F$22,IF('System Design'!$F$8=3,'Hourly Demand and Generation'!L8175*'System Design'!$F$22)))</f>
        <v>1000</v>
      </c>
      <c r="Q8175" s="32">
        <f t="shared" si="1820"/>
        <v>0</v>
      </c>
      <c r="R8175" s="32">
        <f t="shared" si="1823"/>
        <v>5400</v>
      </c>
      <c r="S8175" s="32">
        <f t="shared" si="1824"/>
        <v>0</v>
      </c>
      <c r="T8175" s="32">
        <f t="shared" si="1825"/>
        <v>21600</v>
      </c>
      <c r="U8175" s="32">
        <f t="shared" si="1826"/>
        <v>0</v>
      </c>
      <c r="V8175" s="32">
        <f t="shared" si="1821"/>
        <v>680.49999999999989</v>
      </c>
      <c r="W8175" s="32">
        <f t="shared" si="1827"/>
        <v>680.49999999999989</v>
      </c>
      <c r="X8175" s="32">
        <f t="shared" si="1828"/>
        <v>680.49999999999989</v>
      </c>
    </row>
    <row r="8176" spans="1:24" x14ac:dyDescent="0.25">
      <c r="A8176" s="2"/>
      <c r="B8176" s="2" t="s">
        <v>13</v>
      </c>
      <c r="C8176" s="2">
        <f t="shared" si="1831"/>
        <v>341</v>
      </c>
      <c r="D8176" s="2">
        <f t="shared" si="1832"/>
        <v>12</v>
      </c>
      <c r="E8176" s="2">
        <f t="shared" si="1822"/>
        <v>8172</v>
      </c>
      <c r="F8176" s="11">
        <v>485.1</v>
      </c>
      <c r="G8176" s="9">
        <v>0.32204176011045199</v>
      </c>
      <c r="H8176" s="9">
        <v>0.32204176011045199</v>
      </c>
      <c r="I8176" s="9">
        <v>0.36</v>
      </c>
      <c r="J8176" s="9">
        <v>0.149443935371467</v>
      </c>
      <c r="K8176" s="9">
        <v>0.375</v>
      </c>
      <c r="L8176" s="9">
        <v>0.375</v>
      </c>
      <c r="N8176" s="32">
        <f>IF('System Design'!$F$8=1,'Hourly Demand and Generation'!G8176*'System Design'!$F$21,IF('System Design'!$F$8=2,'Hourly Demand and Generation'!H8176*'System Design'!$F$21,IF('System Design'!$F$8=3,'Hourly Demand and Generation'!I8176*'System Design'!$F$21)))</f>
        <v>180</v>
      </c>
      <c r="O8176" s="32">
        <f>IF('System Design'!$F$8=1,'Hourly Demand and Generation'!J8176*'System Design'!$F$22,IF('System Design'!$F$8=2,'Hourly Demand and Generation'!K8176*'System Design'!$F$22,IF('System Design'!$F$8=3,'Hourly Demand and Generation'!L8176*'System Design'!$F$22)))</f>
        <v>937.5</v>
      </c>
      <c r="Q8176" s="32">
        <f t="shared" si="1820"/>
        <v>0</v>
      </c>
      <c r="R8176" s="32">
        <f t="shared" si="1823"/>
        <v>5400</v>
      </c>
      <c r="S8176" s="32">
        <f t="shared" si="1824"/>
        <v>0</v>
      </c>
      <c r="T8176" s="32">
        <f t="shared" si="1825"/>
        <v>21600</v>
      </c>
      <c r="U8176" s="32">
        <f t="shared" si="1826"/>
        <v>0</v>
      </c>
      <c r="V8176" s="32">
        <f t="shared" si="1821"/>
        <v>632.4</v>
      </c>
      <c r="W8176" s="32">
        <f t="shared" si="1827"/>
        <v>632.4</v>
      </c>
      <c r="X8176" s="32">
        <f t="shared" si="1828"/>
        <v>632.4</v>
      </c>
    </row>
    <row r="8177" spans="1:24" x14ac:dyDescent="0.25">
      <c r="A8177" s="2"/>
      <c r="B8177" s="2" t="s">
        <v>13</v>
      </c>
      <c r="C8177" s="2">
        <f t="shared" si="1831"/>
        <v>341</v>
      </c>
      <c r="D8177" s="2">
        <f t="shared" si="1832"/>
        <v>13</v>
      </c>
      <c r="E8177" s="2">
        <f t="shared" si="1822"/>
        <v>8173</v>
      </c>
      <c r="F8177" s="11">
        <v>504</v>
      </c>
      <c r="G8177" s="9">
        <v>0.26729466089167497</v>
      </c>
      <c r="H8177" s="9">
        <v>0.281786540096645</v>
      </c>
      <c r="I8177" s="9">
        <v>0.33119999999999999</v>
      </c>
      <c r="J8177" s="9">
        <v>0.159406864396231</v>
      </c>
      <c r="K8177" s="9">
        <v>0.4</v>
      </c>
      <c r="L8177" s="9">
        <v>0.4</v>
      </c>
      <c r="N8177" s="32">
        <f>IF('System Design'!$F$8=1,'Hourly Demand and Generation'!G8177*'System Design'!$F$21,IF('System Design'!$F$8=2,'Hourly Demand and Generation'!H8177*'System Design'!$F$21,IF('System Design'!$F$8=3,'Hourly Demand and Generation'!I8177*'System Design'!$F$21)))</f>
        <v>165.6</v>
      </c>
      <c r="O8177" s="32">
        <f>IF('System Design'!$F$8=1,'Hourly Demand and Generation'!J8177*'System Design'!$F$22,IF('System Design'!$F$8=2,'Hourly Demand and Generation'!K8177*'System Design'!$F$22,IF('System Design'!$F$8=3,'Hourly Demand and Generation'!L8177*'System Design'!$F$22)))</f>
        <v>1000</v>
      </c>
      <c r="Q8177" s="32">
        <f t="shared" si="1820"/>
        <v>0</v>
      </c>
      <c r="R8177" s="32">
        <f t="shared" si="1823"/>
        <v>5400</v>
      </c>
      <c r="S8177" s="32">
        <f t="shared" si="1824"/>
        <v>0</v>
      </c>
      <c r="T8177" s="32">
        <f t="shared" si="1825"/>
        <v>21600</v>
      </c>
      <c r="U8177" s="32">
        <f t="shared" si="1826"/>
        <v>0</v>
      </c>
      <c r="V8177" s="32">
        <f t="shared" si="1821"/>
        <v>661.59999999999991</v>
      </c>
      <c r="W8177" s="32">
        <f t="shared" si="1827"/>
        <v>661.59999999999991</v>
      </c>
      <c r="X8177" s="32">
        <f t="shared" si="1828"/>
        <v>661.59999999999991</v>
      </c>
    </row>
    <row r="8178" spans="1:24" x14ac:dyDescent="0.25">
      <c r="A8178" s="2"/>
      <c r="B8178" s="2" t="s">
        <v>13</v>
      </c>
      <c r="C8178" s="2">
        <f t="shared" si="1831"/>
        <v>341</v>
      </c>
      <c r="D8178" s="2">
        <f t="shared" si="1832"/>
        <v>14</v>
      </c>
      <c r="E8178" s="2">
        <f t="shared" si="1822"/>
        <v>8174</v>
      </c>
      <c r="F8178" s="11">
        <v>504</v>
      </c>
      <c r="G8178" s="9">
        <v>0.21576797927400301</v>
      </c>
      <c r="H8178" s="9">
        <v>0.228649649678421</v>
      </c>
      <c r="I8178" s="9">
        <v>0.27</v>
      </c>
      <c r="J8178" s="9">
        <v>0.16936979342099601</v>
      </c>
      <c r="K8178" s="9">
        <v>0.42499999999999999</v>
      </c>
      <c r="L8178" s="9">
        <v>0.42499999999999999</v>
      </c>
      <c r="N8178" s="32">
        <f>IF('System Design'!$F$8=1,'Hourly Demand and Generation'!G8178*'System Design'!$F$21,IF('System Design'!$F$8=2,'Hourly Demand and Generation'!H8178*'System Design'!$F$21,IF('System Design'!$F$8=3,'Hourly Demand and Generation'!I8178*'System Design'!$F$21)))</f>
        <v>135</v>
      </c>
      <c r="O8178" s="32">
        <f>IF('System Design'!$F$8=1,'Hourly Demand and Generation'!J8178*'System Design'!$F$22,IF('System Design'!$F$8=2,'Hourly Demand and Generation'!K8178*'System Design'!$F$22,IF('System Design'!$F$8=3,'Hourly Demand and Generation'!L8178*'System Design'!$F$22)))</f>
        <v>1062.5</v>
      </c>
      <c r="Q8178" s="32">
        <f t="shared" si="1820"/>
        <v>0</v>
      </c>
      <c r="R8178" s="32">
        <f t="shared" si="1823"/>
        <v>5400</v>
      </c>
      <c r="S8178" s="32">
        <f t="shared" si="1824"/>
        <v>0</v>
      </c>
      <c r="T8178" s="32">
        <f t="shared" si="1825"/>
        <v>21600</v>
      </c>
      <c r="U8178" s="32">
        <f t="shared" si="1826"/>
        <v>0</v>
      </c>
      <c r="V8178" s="32">
        <f t="shared" si="1821"/>
        <v>693.5</v>
      </c>
      <c r="W8178" s="32">
        <f t="shared" si="1827"/>
        <v>693.5</v>
      </c>
      <c r="X8178" s="32">
        <f t="shared" si="1828"/>
        <v>693.5</v>
      </c>
    </row>
    <row r="8179" spans="1:24" x14ac:dyDescent="0.25">
      <c r="A8179" s="2"/>
      <c r="B8179" s="2" t="s">
        <v>13</v>
      </c>
      <c r="C8179" s="2">
        <f t="shared" si="1831"/>
        <v>341</v>
      </c>
      <c r="D8179" s="2">
        <f t="shared" si="1832"/>
        <v>15</v>
      </c>
      <c r="E8179" s="2">
        <f t="shared" si="1822"/>
        <v>8175</v>
      </c>
      <c r="F8179" s="11">
        <v>535.5</v>
      </c>
      <c r="G8179" s="9">
        <v>0.161020880055226</v>
      </c>
      <c r="H8179" s="9">
        <v>0.17390255045964401</v>
      </c>
      <c r="I8179" s="9">
        <v>0.20880000000000001</v>
      </c>
      <c r="J8179" s="9">
        <v>0.17933272244576001</v>
      </c>
      <c r="K8179" s="9">
        <v>0.45</v>
      </c>
      <c r="L8179" s="9">
        <v>0.45</v>
      </c>
      <c r="N8179" s="32">
        <f>IF('System Design'!$F$8=1,'Hourly Demand and Generation'!G8179*'System Design'!$F$21,IF('System Design'!$F$8=2,'Hourly Demand and Generation'!H8179*'System Design'!$F$21,IF('System Design'!$F$8=3,'Hourly Demand and Generation'!I8179*'System Design'!$F$21)))</f>
        <v>104.4</v>
      </c>
      <c r="O8179" s="32">
        <f>IF('System Design'!$F$8=1,'Hourly Demand and Generation'!J8179*'System Design'!$F$22,IF('System Design'!$F$8=2,'Hourly Demand and Generation'!K8179*'System Design'!$F$22,IF('System Design'!$F$8=3,'Hourly Demand and Generation'!L8179*'System Design'!$F$22)))</f>
        <v>1125</v>
      </c>
      <c r="Q8179" s="32">
        <f t="shared" si="1820"/>
        <v>0</v>
      </c>
      <c r="R8179" s="32">
        <f t="shared" si="1823"/>
        <v>5400</v>
      </c>
      <c r="S8179" s="32">
        <f t="shared" si="1824"/>
        <v>0</v>
      </c>
      <c r="T8179" s="32">
        <f t="shared" si="1825"/>
        <v>21600</v>
      </c>
      <c r="U8179" s="32">
        <f t="shared" si="1826"/>
        <v>0</v>
      </c>
      <c r="V8179" s="32">
        <f t="shared" si="1821"/>
        <v>693.90000000000009</v>
      </c>
      <c r="W8179" s="32">
        <f t="shared" si="1827"/>
        <v>693.90000000000009</v>
      </c>
      <c r="X8179" s="32">
        <f t="shared" si="1828"/>
        <v>693.90000000000009</v>
      </c>
    </row>
    <row r="8180" spans="1:24" x14ac:dyDescent="0.25">
      <c r="A8180" s="2"/>
      <c r="B8180" s="2" t="s">
        <v>13</v>
      </c>
      <c r="C8180" s="2">
        <f t="shared" si="1831"/>
        <v>341</v>
      </c>
      <c r="D8180" s="2">
        <f t="shared" si="1832"/>
        <v>16</v>
      </c>
      <c r="E8180" s="2">
        <f t="shared" si="1822"/>
        <v>8176</v>
      </c>
      <c r="F8180" s="11">
        <v>567</v>
      </c>
      <c r="G8180" s="9">
        <v>0.10627378083644901</v>
      </c>
      <c r="H8180" s="9">
        <v>0.120765660041419</v>
      </c>
      <c r="I8180" s="9">
        <v>0.1512</v>
      </c>
      <c r="J8180" s="9">
        <v>0.17933272244576001</v>
      </c>
      <c r="K8180" s="9">
        <v>0.45</v>
      </c>
      <c r="L8180" s="9">
        <v>0.45</v>
      </c>
      <c r="N8180" s="32">
        <f>IF('System Design'!$F$8=1,'Hourly Demand and Generation'!G8180*'System Design'!$F$21,IF('System Design'!$F$8=2,'Hourly Demand and Generation'!H8180*'System Design'!$F$21,IF('System Design'!$F$8=3,'Hourly Demand and Generation'!I8180*'System Design'!$F$21)))</f>
        <v>75.599999999999994</v>
      </c>
      <c r="O8180" s="32">
        <f>IF('System Design'!$F$8=1,'Hourly Demand and Generation'!J8180*'System Design'!$F$22,IF('System Design'!$F$8=2,'Hourly Demand and Generation'!K8180*'System Design'!$F$22,IF('System Design'!$F$8=3,'Hourly Demand and Generation'!L8180*'System Design'!$F$22)))</f>
        <v>1125</v>
      </c>
      <c r="Q8180" s="32">
        <f t="shared" si="1820"/>
        <v>0</v>
      </c>
      <c r="R8180" s="32">
        <f t="shared" si="1823"/>
        <v>5400</v>
      </c>
      <c r="S8180" s="32">
        <f t="shared" si="1824"/>
        <v>0</v>
      </c>
      <c r="T8180" s="32">
        <f t="shared" si="1825"/>
        <v>21600</v>
      </c>
      <c r="U8180" s="32">
        <f t="shared" si="1826"/>
        <v>0</v>
      </c>
      <c r="V8180" s="32">
        <f t="shared" si="1821"/>
        <v>633.59999999999991</v>
      </c>
      <c r="W8180" s="32">
        <f t="shared" si="1827"/>
        <v>633.59999999999991</v>
      </c>
      <c r="X8180" s="32">
        <f t="shared" si="1828"/>
        <v>633.59999999999991</v>
      </c>
    </row>
    <row r="8181" spans="1:24" x14ac:dyDescent="0.25">
      <c r="A8181" s="2"/>
      <c r="B8181" s="2" t="s">
        <v>13</v>
      </c>
      <c r="C8181" s="2">
        <f t="shared" si="1831"/>
        <v>341</v>
      </c>
      <c r="D8181" s="2">
        <f t="shared" si="1832"/>
        <v>17</v>
      </c>
      <c r="E8181" s="2">
        <f t="shared" si="1822"/>
        <v>8177</v>
      </c>
      <c r="F8181" s="11">
        <v>598.5</v>
      </c>
      <c r="G8181" s="9">
        <v>5.4747099218776803E-2</v>
      </c>
      <c r="H8181" s="9">
        <v>6.7628769623194904E-2</v>
      </c>
      <c r="I8181" s="9">
        <v>0.09</v>
      </c>
      <c r="J8181" s="9">
        <v>0.19925858049528899</v>
      </c>
      <c r="K8181" s="9">
        <v>0.5</v>
      </c>
      <c r="L8181" s="9">
        <v>0.5</v>
      </c>
      <c r="N8181" s="32">
        <f>IF('System Design'!$F$8=1,'Hourly Demand and Generation'!G8181*'System Design'!$F$21,IF('System Design'!$F$8=2,'Hourly Demand and Generation'!H8181*'System Design'!$F$21,IF('System Design'!$F$8=3,'Hourly Demand and Generation'!I8181*'System Design'!$F$21)))</f>
        <v>45</v>
      </c>
      <c r="O8181" s="32">
        <f>IF('System Design'!$F$8=1,'Hourly Demand and Generation'!J8181*'System Design'!$F$22,IF('System Design'!$F$8=2,'Hourly Demand and Generation'!K8181*'System Design'!$F$22,IF('System Design'!$F$8=3,'Hourly Demand and Generation'!L8181*'System Design'!$F$22)))</f>
        <v>1250</v>
      </c>
      <c r="Q8181" s="32">
        <f t="shared" si="1820"/>
        <v>0</v>
      </c>
      <c r="R8181" s="32">
        <f t="shared" si="1823"/>
        <v>5400</v>
      </c>
      <c r="S8181" s="32">
        <f t="shared" si="1824"/>
        <v>0</v>
      </c>
      <c r="T8181" s="32">
        <f t="shared" si="1825"/>
        <v>21600</v>
      </c>
      <c r="U8181" s="32">
        <f t="shared" si="1826"/>
        <v>0</v>
      </c>
      <c r="V8181" s="32">
        <f t="shared" si="1821"/>
        <v>696.5</v>
      </c>
      <c r="W8181" s="32">
        <f t="shared" si="1827"/>
        <v>696.5</v>
      </c>
      <c r="X8181" s="32">
        <f t="shared" si="1828"/>
        <v>696.5</v>
      </c>
    </row>
    <row r="8182" spans="1:24" x14ac:dyDescent="0.25">
      <c r="A8182" s="2"/>
      <c r="B8182" s="2" t="s">
        <v>13</v>
      </c>
      <c r="C8182" s="2">
        <f t="shared" si="1831"/>
        <v>341</v>
      </c>
      <c r="D8182" s="2">
        <f t="shared" si="1832"/>
        <v>18</v>
      </c>
      <c r="E8182" s="2">
        <f t="shared" si="1822"/>
        <v>8178</v>
      </c>
      <c r="F8182" s="11">
        <v>630</v>
      </c>
      <c r="G8182" s="9">
        <v>2.5763340808836199E-2</v>
      </c>
      <c r="H8182" s="9">
        <v>4.0255220013806499E-2</v>
      </c>
      <c r="I8182" s="9">
        <v>6.1199999999999997E-2</v>
      </c>
      <c r="J8182" s="9">
        <v>0.18929565147052499</v>
      </c>
      <c r="K8182" s="9">
        <v>0.47499999999999998</v>
      </c>
      <c r="L8182" s="9">
        <v>0.47499999999999998</v>
      </c>
      <c r="N8182" s="32">
        <f>IF('System Design'!$F$8=1,'Hourly Demand and Generation'!G8182*'System Design'!$F$21,IF('System Design'!$F$8=2,'Hourly Demand and Generation'!H8182*'System Design'!$F$21,IF('System Design'!$F$8=3,'Hourly Demand and Generation'!I8182*'System Design'!$F$21)))</f>
        <v>30.599999999999998</v>
      </c>
      <c r="O8182" s="32">
        <f>IF('System Design'!$F$8=1,'Hourly Demand and Generation'!J8182*'System Design'!$F$22,IF('System Design'!$F$8=2,'Hourly Demand and Generation'!K8182*'System Design'!$F$22,IF('System Design'!$F$8=3,'Hourly Demand and Generation'!L8182*'System Design'!$F$22)))</f>
        <v>1187.5</v>
      </c>
      <c r="Q8182" s="32">
        <f t="shared" si="1820"/>
        <v>0</v>
      </c>
      <c r="R8182" s="32">
        <f t="shared" si="1823"/>
        <v>5400</v>
      </c>
      <c r="S8182" s="32">
        <f t="shared" si="1824"/>
        <v>0</v>
      </c>
      <c r="T8182" s="32">
        <f t="shared" si="1825"/>
        <v>21600</v>
      </c>
      <c r="U8182" s="32">
        <f t="shared" si="1826"/>
        <v>0</v>
      </c>
      <c r="V8182" s="32">
        <f t="shared" si="1821"/>
        <v>588.09999999999991</v>
      </c>
      <c r="W8182" s="32">
        <f t="shared" si="1827"/>
        <v>588.09999999999991</v>
      </c>
      <c r="X8182" s="32">
        <f t="shared" si="1828"/>
        <v>588.09999999999991</v>
      </c>
    </row>
    <row r="8183" spans="1:24" x14ac:dyDescent="0.25">
      <c r="A8183" s="2"/>
      <c r="B8183" s="2" t="s">
        <v>13</v>
      </c>
      <c r="C8183" s="2">
        <f t="shared" si="1831"/>
        <v>341</v>
      </c>
      <c r="D8183" s="2">
        <f t="shared" si="1832"/>
        <v>19</v>
      </c>
      <c r="E8183" s="2">
        <f t="shared" si="1822"/>
        <v>8179</v>
      </c>
      <c r="F8183" s="11">
        <v>611.1</v>
      </c>
      <c r="G8183" s="9">
        <v>0</v>
      </c>
      <c r="H8183" s="9">
        <v>1.2881670404418099E-2</v>
      </c>
      <c r="I8183" s="9">
        <v>2.8799999999999999E-2</v>
      </c>
      <c r="J8183" s="9">
        <v>0.17933272244576001</v>
      </c>
      <c r="K8183" s="9">
        <v>0.45</v>
      </c>
      <c r="L8183" s="9">
        <v>0.45</v>
      </c>
      <c r="N8183" s="32">
        <f>IF('System Design'!$F$8=1,'Hourly Demand and Generation'!G8183*'System Design'!$F$21,IF('System Design'!$F$8=2,'Hourly Demand and Generation'!H8183*'System Design'!$F$21,IF('System Design'!$F$8=3,'Hourly Demand and Generation'!I8183*'System Design'!$F$21)))</f>
        <v>14.4</v>
      </c>
      <c r="O8183" s="32">
        <f>IF('System Design'!$F$8=1,'Hourly Demand and Generation'!J8183*'System Design'!$F$22,IF('System Design'!$F$8=2,'Hourly Demand and Generation'!K8183*'System Design'!$F$22,IF('System Design'!$F$8=3,'Hourly Demand and Generation'!L8183*'System Design'!$F$22)))</f>
        <v>1125</v>
      </c>
      <c r="Q8183" s="32">
        <f t="shared" si="1820"/>
        <v>0</v>
      </c>
      <c r="R8183" s="32">
        <f t="shared" si="1823"/>
        <v>5400</v>
      </c>
      <c r="S8183" s="32">
        <f t="shared" si="1824"/>
        <v>0</v>
      </c>
      <c r="T8183" s="32">
        <f t="shared" si="1825"/>
        <v>21600</v>
      </c>
      <c r="U8183" s="32">
        <f t="shared" si="1826"/>
        <v>0</v>
      </c>
      <c r="V8183" s="32">
        <f t="shared" si="1821"/>
        <v>528.30000000000007</v>
      </c>
      <c r="W8183" s="32">
        <f t="shared" si="1827"/>
        <v>528.30000000000007</v>
      </c>
      <c r="X8183" s="32">
        <f t="shared" si="1828"/>
        <v>528.30000000000007</v>
      </c>
    </row>
    <row r="8184" spans="1:24" x14ac:dyDescent="0.25">
      <c r="A8184" s="2"/>
      <c r="B8184" s="2" t="s">
        <v>13</v>
      </c>
      <c r="C8184" s="2">
        <f t="shared" si="1831"/>
        <v>341</v>
      </c>
      <c r="D8184" s="2">
        <f t="shared" si="1832"/>
        <v>20</v>
      </c>
      <c r="E8184" s="2">
        <f t="shared" si="1822"/>
        <v>8180</v>
      </c>
      <c r="F8184" s="11">
        <v>598.5</v>
      </c>
      <c r="G8184" s="9">
        <v>0</v>
      </c>
      <c r="H8184" s="9">
        <v>0</v>
      </c>
      <c r="I8184" s="9">
        <v>0</v>
      </c>
      <c r="J8184" s="9">
        <v>0.17933272244576001</v>
      </c>
      <c r="K8184" s="9">
        <v>0.45</v>
      </c>
      <c r="L8184" s="9">
        <v>0.45</v>
      </c>
      <c r="N8184" s="32">
        <f>IF('System Design'!$F$8=1,'Hourly Demand and Generation'!G8184*'System Design'!$F$21,IF('System Design'!$F$8=2,'Hourly Demand and Generation'!H8184*'System Design'!$F$21,IF('System Design'!$F$8=3,'Hourly Demand and Generation'!I8184*'System Design'!$F$21)))</f>
        <v>0</v>
      </c>
      <c r="O8184" s="32">
        <f>IF('System Design'!$F$8=1,'Hourly Demand and Generation'!J8184*'System Design'!$F$22,IF('System Design'!$F$8=2,'Hourly Demand and Generation'!K8184*'System Design'!$F$22,IF('System Design'!$F$8=3,'Hourly Demand and Generation'!L8184*'System Design'!$F$22)))</f>
        <v>1125</v>
      </c>
      <c r="Q8184" s="32">
        <f t="shared" si="1820"/>
        <v>0</v>
      </c>
      <c r="R8184" s="32">
        <f t="shared" si="1823"/>
        <v>5400</v>
      </c>
      <c r="S8184" s="32">
        <f t="shared" si="1824"/>
        <v>0</v>
      </c>
      <c r="T8184" s="32">
        <f t="shared" si="1825"/>
        <v>21600</v>
      </c>
      <c r="U8184" s="32">
        <f t="shared" si="1826"/>
        <v>0</v>
      </c>
      <c r="V8184" s="32">
        <f t="shared" si="1821"/>
        <v>526.5</v>
      </c>
      <c r="W8184" s="32">
        <f t="shared" si="1827"/>
        <v>526.5</v>
      </c>
      <c r="X8184" s="32">
        <f t="shared" si="1828"/>
        <v>526.5</v>
      </c>
    </row>
    <row r="8185" spans="1:24" x14ac:dyDescent="0.25">
      <c r="A8185" s="2"/>
      <c r="B8185" s="2" t="s">
        <v>13</v>
      </c>
      <c r="C8185" s="2">
        <f t="shared" si="1831"/>
        <v>341</v>
      </c>
      <c r="D8185" s="2">
        <f t="shared" si="1832"/>
        <v>21</v>
      </c>
      <c r="E8185" s="2">
        <f t="shared" si="1822"/>
        <v>8181</v>
      </c>
      <c r="F8185" s="11">
        <v>567</v>
      </c>
      <c r="G8185" s="9">
        <v>0</v>
      </c>
      <c r="H8185" s="9">
        <v>0</v>
      </c>
      <c r="I8185" s="9">
        <v>0</v>
      </c>
      <c r="J8185" s="9">
        <v>0.17933272244576001</v>
      </c>
      <c r="K8185" s="9">
        <v>0.45</v>
      </c>
      <c r="L8185" s="9">
        <v>0.45</v>
      </c>
      <c r="N8185" s="32">
        <f>IF('System Design'!$F$8=1,'Hourly Demand and Generation'!G8185*'System Design'!$F$21,IF('System Design'!$F$8=2,'Hourly Demand and Generation'!H8185*'System Design'!$F$21,IF('System Design'!$F$8=3,'Hourly Demand and Generation'!I8185*'System Design'!$F$21)))</f>
        <v>0</v>
      </c>
      <c r="O8185" s="32">
        <f>IF('System Design'!$F$8=1,'Hourly Demand and Generation'!J8185*'System Design'!$F$22,IF('System Design'!$F$8=2,'Hourly Demand and Generation'!K8185*'System Design'!$F$22,IF('System Design'!$F$8=3,'Hourly Demand and Generation'!L8185*'System Design'!$F$22)))</f>
        <v>1125</v>
      </c>
      <c r="Q8185" s="32">
        <f t="shared" si="1820"/>
        <v>0</v>
      </c>
      <c r="R8185" s="32">
        <f t="shared" si="1823"/>
        <v>5400</v>
      </c>
      <c r="S8185" s="32">
        <f t="shared" si="1824"/>
        <v>0</v>
      </c>
      <c r="T8185" s="32">
        <f t="shared" si="1825"/>
        <v>21600</v>
      </c>
      <c r="U8185" s="32">
        <f t="shared" si="1826"/>
        <v>0</v>
      </c>
      <c r="V8185" s="32">
        <f t="shared" si="1821"/>
        <v>558</v>
      </c>
      <c r="W8185" s="32">
        <f t="shared" si="1827"/>
        <v>558</v>
      </c>
      <c r="X8185" s="32">
        <f t="shared" si="1828"/>
        <v>558</v>
      </c>
    </row>
    <row r="8186" spans="1:24" x14ac:dyDescent="0.25">
      <c r="A8186" s="2"/>
      <c r="B8186" s="2" t="s">
        <v>13</v>
      </c>
      <c r="C8186" s="2">
        <f t="shared" si="1831"/>
        <v>341</v>
      </c>
      <c r="D8186" s="2">
        <f t="shared" si="1832"/>
        <v>22</v>
      </c>
      <c r="E8186" s="2">
        <f t="shared" si="1822"/>
        <v>8182</v>
      </c>
      <c r="F8186" s="11">
        <v>535.5</v>
      </c>
      <c r="G8186" s="9">
        <v>0</v>
      </c>
      <c r="H8186" s="9">
        <v>0</v>
      </c>
      <c r="I8186" s="9">
        <v>0</v>
      </c>
      <c r="J8186" s="9">
        <v>0.18929565147052499</v>
      </c>
      <c r="K8186" s="9">
        <v>0.47499999999999998</v>
      </c>
      <c r="L8186" s="9">
        <v>0.47499999999999998</v>
      </c>
      <c r="N8186" s="32">
        <f>IF('System Design'!$F$8=1,'Hourly Demand and Generation'!G8186*'System Design'!$F$21,IF('System Design'!$F$8=2,'Hourly Demand and Generation'!H8186*'System Design'!$F$21,IF('System Design'!$F$8=3,'Hourly Demand and Generation'!I8186*'System Design'!$F$21)))</f>
        <v>0</v>
      </c>
      <c r="O8186" s="32">
        <f>IF('System Design'!$F$8=1,'Hourly Demand and Generation'!J8186*'System Design'!$F$22,IF('System Design'!$F$8=2,'Hourly Demand and Generation'!K8186*'System Design'!$F$22,IF('System Design'!$F$8=3,'Hourly Demand and Generation'!L8186*'System Design'!$F$22)))</f>
        <v>1187.5</v>
      </c>
      <c r="Q8186" s="32">
        <f t="shared" si="1820"/>
        <v>0</v>
      </c>
      <c r="R8186" s="32">
        <f t="shared" si="1823"/>
        <v>5400</v>
      </c>
      <c r="S8186" s="32">
        <f t="shared" si="1824"/>
        <v>0</v>
      </c>
      <c r="T8186" s="32">
        <f t="shared" si="1825"/>
        <v>21600</v>
      </c>
      <c r="U8186" s="32">
        <f t="shared" si="1826"/>
        <v>0</v>
      </c>
      <c r="V8186" s="32">
        <f t="shared" si="1821"/>
        <v>652</v>
      </c>
      <c r="W8186" s="32">
        <f t="shared" si="1827"/>
        <v>652</v>
      </c>
      <c r="X8186" s="32">
        <f t="shared" si="1828"/>
        <v>652</v>
      </c>
    </row>
    <row r="8187" spans="1:24" x14ac:dyDescent="0.25">
      <c r="A8187" s="2"/>
      <c r="B8187" s="2" t="s">
        <v>13</v>
      </c>
      <c r="C8187" s="2">
        <f t="shared" si="1831"/>
        <v>341</v>
      </c>
      <c r="D8187" s="2">
        <f t="shared" si="1832"/>
        <v>23</v>
      </c>
      <c r="E8187" s="2">
        <f t="shared" si="1822"/>
        <v>8183</v>
      </c>
      <c r="F8187" s="11">
        <v>504</v>
      </c>
      <c r="G8187" s="9">
        <v>0</v>
      </c>
      <c r="H8187" s="9">
        <v>0</v>
      </c>
      <c r="I8187" s="9">
        <v>0</v>
      </c>
      <c r="J8187" s="9">
        <v>0.159406864396231</v>
      </c>
      <c r="K8187" s="9">
        <v>0.4</v>
      </c>
      <c r="L8187" s="9">
        <v>0.4</v>
      </c>
      <c r="N8187" s="32">
        <f>IF('System Design'!$F$8=1,'Hourly Demand and Generation'!G8187*'System Design'!$F$21,IF('System Design'!$F$8=2,'Hourly Demand and Generation'!H8187*'System Design'!$F$21,IF('System Design'!$F$8=3,'Hourly Demand and Generation'!I8187*'System Design'!$F$21)))</f>
        <v>0</v>
      </c>
      <c r="O8187" s="32">
        <f>IF('System Design'!$F$8=1,'Hourly Demand and Generation'!J8187*'System Design'!$F$22,IF('System Design'!$F$8=2,'Hourly Demand and Generation'!K8187*'System Design'!$F$22,IF('System Design'!$F$8=3,'Hourly Demand and Generation'!L8187*'System Design'!$F$22)))</f>
        <v>1000</v>
      </c>
      <c r="Q8187" s="32">
        <f t="shared" si="1820"/>
        <v>0</v>
      </c>
      <c r="R8187" s="32">
        <f t="shared" si="1823"/>
        <v>5400</v>
      </c>
      <c r="S8187" s="32">
        <f t="shared" si="1824"/>
        <v>0</v>
      </c>
      <c r="T8187" s="32">
        <f t="shared" si="1825"/>
        <v>21600</v>
      </c>
      <c r="U8187" s="32">
        <f t="shared" si="1826"/>
        <v>0</v>
      </c>
      <c r="V8187" s="32">
        <f t="shared" si="1821"/>
        <v>496</v>
      </c>
      <c r="W8187" s="32">
        <f t="shared" si="1827"/>
        <v>496</v>
      </c>
      <c r="X8187" s="32">
        <f t="shared" si="1828"/>
        <v>496</v>
      </c>
    </row>
    <row r="8188" spans="1:24" x14ac:dyDescent="0.25">
      <c r="A8188" s="2"/>
      <c r="B8188" s="2" t="s">
        <v>13</v>
      </c>
      <c r="C8188" s="2">
        <f t="shared" si="1831"/>
        <v>341</v>
      </c>
      <c r="D8188" s="2">
        <f t="shared" si="1832"/>
        <v>24</v>
      </c>
      <c r="E8188" s="2">
        <f t="shared" si="1822"/>
        <v>8184</v>
      </c>
      <c r="F8188" s="11">
        <v>441</v>
      </c>
      <c r="G8188" s="9">
        <v>0</v>
      </c>
      <c r="H8188" s="9">
        <v>0</v>
      </c>
      <c r="I8188" s="9">
        <v>0</v>
      </c>
      <c r="J8188" s="9">
        <v>0.159406864396231</v>
      </c>
      <c r="K8188" s="9">
        <v>0.4</v>
      </c>
      <c r="L8188" s="9">
        <v>0.4</v>
      </c>
      <c r="N8188" s="32">
        <f>IF('System Design'!$F$8=1,'Hourly Demand and Generation'!G8188*'System Design'!$F$21,IF('System Design'!$F$8=2,'Hourly Demand and Generation'!H8188*'System Design'!$F$21,IF('System Design'!$F$8=3,'Hourly Demand and Generation'!I8188*'System Design'!$F$21)))</f>
        <v>0</v>
      </c>
      <c r="O8188" s="32">
        <f>IF('System Design'!$F$8=1,'Hourly Demand and Generation'!J8188*'System Design'!$F$22,IF('System Design'!$F$8=2,'Hourly Demand and Generation'!K8188*'System Design'!$F$22,IF('System Design'!$F$8=3,'Hourly Demand and Generation'!L8188*'System Design'!$F$22)))</f>
        <v>1000</v>
      </c>
      <c r="Q8188" s="32">
        <f t="shared" si="1820"/>
        <v>0</v>
      </c>
      <c r="R8188" s="32">
        <f t="shared" si="1823"/>
        <v>5400</v>
      </c>
      <c r="S8188" s="32">
        <f t="shared" si="1824"/>
        <v>0</v>
      </c>
      <c r="T8188" s="32">
        <f t="shared" si="1825"/>
        <v>21600</v>
      </c>
      <c r="U8188" s="32">
        <f t="shared" si="1826"/>
        <v>0</v>
      </c>
      <c r="V8188" s="32">
        <f t="shared" si="1821"/>
        <v>559</v>
      </c>
      <c r="W8188" s="32">
        <f t="shared" si="1827"/>
        <v>559</v>
      </c>
      <c r="X8188" s="32">
        <f t="shared" si="1828"/>
        <v>559</v>
      </c>
    </row>
    <row r="8189" spans="1:24" x14ac:dyDescent="0.25">
      <c r="A8189" s="2"/>
      <c r="B8189" s="2" t="s">
        <v>13</v>
      </c>
      <c r="C8189" s="2">
        <f>C8188+1</f>
        <v>342</v>
      </c>
      <c r="D8189" s="2">
        <v>1</v>
      </c>
      <c r="E8189" s="2">
        <f t="shared" si="1822"/>
        <v>8185</v>
      </c>
      <c r="F8189" s="11">
        <v>378</v>
      </c>
      <c r="G8189" s="9">
        <v>0</v>
      </c>
      <c r="H8189" s="9">
        <v>0</v>
      </c>
      <c r="I8189" s="9">
        <v>0</v>
      </c>
      <c r="J8189" s="9">
        <v>0.28379864309292102</v>
      </c>
      <c r="K8189" s="9">
        <v>0.28379864309292102</v>
      </c>
      <c r="L8189" s="9">
        <v>0.5</v>
      </c>
      <c r="N8189" s="32">
        <f>IF('System Design'!$F$8=1,'Hourly Demand and Generation'!G8189*'System Design'!$F$21,IF('System Design'!$F$8=2,'Hourly Demand and Generation'!H8189*'System Design'!$F$21,IF('System Design'!$F$8=3,'Hourly Demand and Generation'!I8189*'System Design'!$F$21)))</f>
        <v>0</v>
      </c>
      <c r="O8189" s="32">
        <f>IF('System Design'!$F$8=1,'Hourly Demand and Generation'!J8189*'System Design'!$F$22,IF('System Design'!$F$8=2,'Hourly Demand and Generation'!K8189*'System Design'!$F$22,IF('System Design'!$F$8=3,'Hourly Demand and Generation'!L8189*'System Design'!$F$22)))</f>
        <v>1250</v>
      </c>
      <c r="Q8189" s="32">
        <f t="shared" si="1820"/>
        <v>0</v>
      </c>
      <c r="R8189" s="32">
        <f t="shared" si="1823"/>
        <v>5400</v>
      </c>
      <c r="S8189" s="32">
        <f t="shared" si="1824"/>
        <v>0</v>
      </c>
      <c r="T8189" s="32">
        <f t="shared" si="1825"/>
        <v>21600</v>
      </c>
      <c r="U8189" s="32">
        <f t="shared" si="1826"/>
        <v>0</v>
      </c>
      <c r="V8189" s="32">
        <f t="shared" si="1821"/>
        <v>872</v>
      </c>
      <c r="W8189" s="32">
        <f t="shared" si="1827"/>
        <v>872</v>
      </c>
      <c r="X8189" s="32">
        <f t="shared" si="1828"/>
        <v>872</v>
      </c>
    </row>
    <row r="8190" spans="1:24" x14ac:dyDescent="0.25">
      <c r="A8190" s="2"/>
      <c r="B8190" s="2" t="s">
        <v>13</v>
      </c>
      <c r="C8190" s="2">
        <f>C8189</f>
        <v>342</v>
      </c>
      <c r="D8190" s="2">
        <f>D8189+1</f>
        <v>2</v>
      </c>
      <c r="E8190" s="2">
        <f t="shared" si="1822"/>
        <v>8186</v>
      </c>
      <c r="F8190" s="11">
        <v>346.5</v>
      </c>
      <c r="G8190" s="9">
        <v>0</v>
      </c>
      <c r="H8190" s="9">
        <v>0</v>
      </c>
      <c r="I8190" s="9">
        <v>0</v>
      </c>
      <c r="J8190" s="9">
        <v>0.25541877878362901</v>
      </c>
      <c r="K8190" s="9">
        <v>0.25541877878362901</v>
      </c>
      <c r="L8190" s="9">
        <v>0.45</v>
      </c>
      <c r="N8190" s="32">
        <f>IF('System Design'!$F$8=1,'Hourly Demand and Generation'!G8190*'System Design'!$F$21,IF('System Design'!$F$8=2,'Hourly Demand and Generation'!H8190*'System Design'!$F$21,IF('System Design'!$F$8=3,'Hourly Demand and Generation'!I8190*'System Design'!$F$21)))</f>
        <v>0</v>
      </c>
      <c r="O8190" s="32">
        <f>IF('System Design'!$F$8=1,'Hourly Demand and Generation'!J8190*'System Design'!$F$22,IF('System Design'!$F$8=2,'Hourly Demand and Generation'!K8190*'System Design'!$F$22,IF('System Design'!$F$8=3,'Hourly Demand and Generation'!L8190*'System Design'!$F$22)))</f>
        <v>1125</v>
      </c>
      <c r="Q8190" s="32">
        <f t="shared" si="1820"/>
        <v>0</v>
      </c>
      <c r="R8190" s="32">
        <f t="shared" si="1823"/>
        <v>5400</v>
      </c>
      <c r="S8190" s="32">
        <f t="shared" si="1824"/>
        <v>0</v>
      </c>
      <c r="T8190" s="32">
        <f t="shared" si="1825"/>
        <v>21600</v>
      </c>
      <c r="U8190" s="32">
        <f t="shared" si="1826"/>
        <v>0</v>
      </c>
      <c r="V8190" s="32">
        <f t="shared" si="1821"/>
        <v>778.5</v>
      </c>
      <c r="W8190" s="32">
        <f t="shared" si="1827"/>
        <v>778.5</v>
      </c>
      <c r="X8190" s="32">
        <f t="shared" si="1828"/>
        <v>778.5</v>
      </c>
    </row>
    <row r="8191" spans="1:24" x14ac:dyDescent="0.25">
      <c r="A8191" s="2"/>
      <c r="B8191" s="2" t="s">
        <v>13</v>
      </c>
      <c r="C8191" s="2">
        <f t="shared" ref="C8191:C8212" si="1833">C8190</f>
        <v>342</v>
      </c>
      <c r="D8191" s="2">
        <f t="shared" ref="D8191:D8212" si="1834">D8190+1</f>
        <v>3</v>
      </c>
      <c r="E8191" s="2">
        <f t="shared" si="1822"/>
        <v>8187</v>
      </c>
      <c r="F8191" s="11">
        <v>315</v>
      </c>
      <c r="G8191" s="9">
        <v>0</v>
      </c>
      <c r="H8191" s="9">
        <v>0</v>
      </c>
      <c r="I8191" s="9">
        <v>0</v>
      </c>
      <c r="J8191" s="9">
        <v>0.25541877878362901</v>
      </c>
      <c r="K8191" s="9">
        <v>0.25541877878362901</v>
      </c>
      <c r="L8191" s="9">
        <v>0.45</v>
      </c>
      <c r="N8191" s="32">
        <f>IF('System Design'!$F$8=1,'Hourly Demand and Generation'!G8191*'System Design'!$F$21,IF('System Design'!$F$8=2,'Hourly Demand and Generation'!H8191*'System Design'!$F$21,IF('System Design'!$F$8=3,'Hourly Demand and Generation'!I8191*'System Design'!$F$21)))</f>
        <v>0</v>
      </c>
      <c r="O8191" s="32">
        <f>IF('System Design'!$F$8=1,'Hourly Demand and Generation'!J8191*'System Design'!$F$22,IF('System Design'!$F$8=2,'Hourly Demand and Generation'!K8191*'System Design'!$F$22,IF('System Design'!$F$8=3,'Hourly Demand and Generation'!L8191*'System Design'!$F$22)))</f>
        <v>1125</v>
      </c>
      <c r="Q8191" s="32">
        <f t="shared" si="1820"/>
        <v>0</v>
      </c>
      <c r="R8191" s="32">
        <f t="shared" si="1823"/>
        <v>5400</v>
      </c>
      <c r="S8191" s="32">
        <f t="shared" si="1824"/>
        <v>0</v>
      </c>
      <c r="T8191" s="32">
        <f t="shared" si="1825"/>
        <v>21600</v>
      </c>
      <c r="U8191" s="32">
        <f t="shared" si="1826"/>
        <v>0</v>
      </c>
      <c r="V8191" s="32">
        <f t="shared" si="1821"/>
        <v>810</v>
      </c>
      <c r="W8191" s="32">
        <f t="shared" si="1827"/>
        <v>810</v>
      </c>
      <c r="X8191" s="32">
        <f t="shared" si="1828"/>
        <v>810</v>
      </c>
    </row>
    <row r="8192" spans="1:24" x14ac:dyDescent="0.25">
      <c r="A8192" s="2"/>
      <c r="B8192" s="2" t="s">
        <v>13</v>
      </c>
      <c r="C8192" s="2">
        <f t="shared" si="1833"/>
        <v>342</v>
      </c>
      <c r="D8192" s="2">
        <f t="shared" si="1834"/>
        <v>4</v>
      </c>
      <c r="E8192" s="2">
        <f t="shared" si="1822"/>
        <v>8188</v>
      </c>
      <c r="F8192" s="11">
        <v>378</v>
      </c>
      <c r="G8192" s="9">
        <v>0</v>
      </c>
      <c r="H8192" s="9">
        <v>0</v>
      </c>
      <c r="I8192" s="9">
        <v>0</v>
      </c>
      <c r="J8192" s="9">
        <v>0.28379864309292102</v>
      </c>
      <c r="K8192" s="9">
        <v>0.28379864309292102</v>
      </c>
      <c r="L8192" s="9">
        <v>0.5</v>
      </c>
      <c r="N8192" s="32">
        <f>IF('System Design'!$F$8=1,'Hourly Demand and Generation'!G8192*'System Design'!$F$21,IF('System Design'!$F$8=2,'Hourly Demand and Generation'!H8192*'System Design'!$F$21,IF('System Design'!$F$8=3,'Hourly Demand and Generation'!I8192*'System Design'!$F$21)))</f>
        <v>0</v>
      </c>
      <c r="O8192" s="32">
        <f>IF('System Design'!$F$8=1,'Hourly Demand and Generation'!J8192*'System Design'!$F$22,IF('System Design'!$F$8=2,'Hourly Demand and Generation'!K8192*'System Design'!$F$22,IF('System Design'!$F$8=3,'Hourly Demand and Generation'!L8192*'System Design'!$F$22)))</f>
        <v>1250</v>
      </c>
      <c r="Q8192" s="32">
        <f t="shared" si="1820"/>
        <v>0</v>
      </c>
      <c r="R8192" s="32">
        <f t="shared" si="1823"/>
        <v>5400</v>
      </c>
      <c r="S8192" s="32">
        <f t="shared" si="1824"/>
        <v>0</v>
      </c>
      <c r="T8192" s="32">
        <f t="shared" si="1825"/>
        <v>21600</v>
      </c>
      <c r="U8192" s="32">
        <f t="shared" si="1826"/>
        <v>0</v>
      </c>
      <c r="V8192" s="32">
        <f t="shared" si="1821"/>
        <v>872</v>
      </c>
      <c r="W8192" s="32">
        <f t="shared" si="1827"/>
        <v>872</v>
      </c>
      <c r="X8192" s="32">
        <f t="shared" si="1828"/>
        <v>872</v>
      </c>
    </row>
    <row r="8193" spans="1:24" x14ac:dyDescent="0.25">
      <c r="A8193" s="2"/>
      <c r="B8193" s="2" t="s">
        <v>13</v>
      </c>
      <c r="C8193" s="2">
        <f t="shared" si="1833"/>
        <v>342</v>
      </c>
      <c r="D8193" s="2">
        <f t="shared" si="1834"/>
        <v>5</v>
      </c>
      <c r="E8193" s="2">
        <f t="shared" si="1822"/>
        <v>8189</v>
      </c>
      <c r="F8193" s="11">
        <v>409.5</v>
      </c>
      <c r="G8193" s="9">
        <v>0</v>
      </c>
      <c r="H8193" s="9">
        <v>1.44E-2</v>
      </c>
      <c r="I8193" s="9">
        <v>2.8799999999999999E-2</v>
      </c>
      <c r="J8193" s="9">
        <v>0.22703891447433699</v>
      </c>
      <c r="K8193" s="9">
        <v>0.22703891447433699</v>
      </c>
      <c r="L8193" s="9">
        <v>0.4</v>
      </c>
      <c r="N8193" s="32">
        <f>IF('System Design'!$F$8=1,'Hourly Demand and Generation'!G8193*'System Design'!$F$21,IF('System Design'!$F$8=2,'Hourly Demand and Generation'!H8193*'System Design'!$F$21,IF('System Design'!$F$8=3,'Hourly Demand and Generation'!I8193*'System Design'!$F$21)))</f>
        <v>14.4</v>
      </c>
      <c r="O8193" s="32">
        <f>IF('System Design'!$F$8=1,'Hourly Demand and Generation'!J8193*'System Design'!$F$22,IF('System Design'!$F$8=2,'Hourly Demand and Generation'!K8193*'System Design'!$F$22,IF('System Design'!$F$8=3,'Hourly Demand and Generation'!L8193*'System Design'!$F$22)))</f>
        <v>1000</v>
      </c>
      <c r="Q8193" s="32">
        <f t="shared" si="1820"/>
        <v>0</v>
      </c>
      <c r="R8193" s="32">
        <f t="shared" si="1823"/>
        <v>5400</v>
      </c>
      <c r="S8193" s="32">
        <f t="shared" si="1824"/>
        <v>0</v>
      </c>
      <c r="T8193" s="32">
        <f t="shared" si="1825"/>
        <v>21600</v>
      </c>
      <c r="U8193" s="32">
        <f t="shared" si="1826"/>
        <v>0</v>
      </c>
      <c r="V8193" s="32">
        <f t="shared" si="1821"/>
        <v>604.9</v>
      </c>
      <c r="W8193" s="32">
        <f t="shared" si="1827"/>
        <v>604.9</v>
      </c>
      <c r="X8193" s="32">
        <f t="shared" si="1828"/>
        <v>604.9</v>
      </c>
    </row>
    <row r="8194" spans="1:24" x14ac:dyDescent="0.25">
      <c r="A8194" s="2"/>
      <c r="B8194" s="2" t="s">
        <v>13</v>
      </c>
      <c r="C8194" s="2">
        <f t="shared" si="1833"/>
        <v>342</v>
      </c>
      <c r="D8194" s="2">
        <f t="shared" si="1834"/>
        <v>6</v>
      </c>
      <c r="E8194" s="2">
        <f t="shared" si="1822"/>
        <v>8190</v>
      </c>
      <c r="F8194" s="11">
        <v>441</v>
      </c>
      <c r="G8194" s="9">
        <v>2.8799999999999999E-2</v>
      </c>
      <c r="H8194" s="9">
        <v>4.4999999999999998E-2</v>
      </c>
      <c r="I8194" s="9">
        <v>6.1199999999999997E-2</v>
      </c>
      <c r="J8194" s="9">
        <v>0.22703891447433699</v>
      </c>
      <c r="K8194" s="9">
        <v>0.22703891447433699</v>
      </c>
      <c r="L8194" s="9">
        <v>0.4</v>
      </c>
      <c r="N8194" s="32">
        <f>IF('System Design'!$F$8=1,'Hourly Demand and Generation'!G8194*'System Design'!$F$21,IF('System Design'!$F$8=2,'Hourly Demand and Generation'!H8194*'System Design'!$F$21,IF('System Design'!$F$8=3,'Hourly Demand and Generation'!I8194*'System Design'!$F$21)))</f>
        <v>30.599999999999998</v>
      </c>
      <c r="O8194" s="32">
        <f>IF('System Design'!$F$8=1,'Hourly Demand and Generation'!J8194*'System Design'!$F$22,IF('System Design'!$F$8=2,'Hourly Demand and Generation'!K8194*'System Design'!$F$22,IF('System Design'!$F$8=3,'Hourly Demand and Generation'!L8194*'System Design'!$F$22)))</f>
        <v>1000</v>
      </c>
      <c r="Q8194" s="32">
        <f t="shared" si="1820"/>
        <v>0</v>
      </c>
      <c r="R8194" s="32">
        <f t="shared" si="1823"/>
        <v>5400</v>
      </c>
      <c r="S8194" s="32">
        <f t="shared" si="1824"/>
        <v>0</v>
      </c>
      <c r="T8194" s="32">
        <f t="shared" si="1825"/>
        <v>21600</v>
      </c>
      <c r="U8194" s="32">
        <f t="shared" si="1826"/>
        <v>0</v>
      </c>
      <c r="V8194" s="32">
        <f t="shared" si="1821"/>
        <v>589.59999999999991</v>
      </c>
      <c r="W8194" s="32">
        <f t="shared" si="1827"/>
        <v>589.59999999999991</v>
      </c>
      <c r="X8194" s="32">
        <f t="shared" si="1828"/>
        <v>589.59999999999991</v>
      </c>
    </row>
    <row r="8195" spans="1:24" x14ac:dyDescent="0.25">
      <c r="A8195" s="2"/>
      <c r="B8195" s="2" t="s">
        <v>13</v>
      </c>
      <c r="C8195" s="2">
        <f t="shared" si="1833"/>
        <v>342</v>
      </c>
      <c r="D8195" s="2">
        <f t="shared" si="1834"/>
        <v>7</v>
      </c>
      <c r="E8195" s="2">
        <f t="shared" si="1822"/>
        <v>8191</v>
      </c>
      <c r="F8195" s="11">
        <v>472.5</v>
      </c>
      <c r="G8195" s="9">
        <v>6.1199999999999997E-2</v>
      </c>
      <c r="H8195" s="9">
        <v>7.5600000000000001E-2</v>
      </c>
      <c r="I8195" s="9">
        <v>0.09</v>
      </c>
      <c r="J8195" s="9">
        <v>0.25541877878362901</v>
      </c>
      <c r="K8195" s="9">
        <v>0.25541877878362901</v>
      </c>
      <c r="L8195" s="9">
        <v>0.45</v>
      </c>
      <c r="N8195" s="32">
        <f>IF('System Design'!$F$8=1,'Hourly Demand and Generation'!G8195*'System Design'!$F$21,IF('System Design'!$F$8=2,'Hourly Demand and Generation'!H8195*'System Design'!$F$21,IF('System Design'!$F$8=3,'Hourly Demand and Generation'!I8195*'System Design'!$F$21)))</f>
        <v>45</v>
      </c>
      <c r="O8195" s="32">
        <f>IF('System Design'!$F$8=1,'Hourly Demand and Generation'!J8195*'System Design'!$F$22,IF('System Design'!$F$8=2,'Hourly Demand and Generation'!K8195*'System Design'!$F$22,IF('System Design'!$F$8=3,'Hourly Demand and Generation'!L8195*'System Design'!$F$22)))</f>
        <v>1125</v>
      </c>
      <c r="Q8195" s="32">
        <f t="shared" si="1820"/>
        <v>0</v>
      </c>
      <c r="R8195" s="32">
        <f t="shared" si="1823"/>
        <v>5400</v>
      </c>
      <c r="S8195" s="32">
        <f t="shared" si="1824"/>
        <v>0</v>
      </c>
      <c r="T8195" s="32">
        <f t="shared" si="1825"/>
        <v>21600</v>
      </c>
      <c r="U8195" s="32">
        <f t="shared" si="1826"/>
        <v>0</v>
      </c>
      <c r="V8195" s="32">
        <f t="shared" si="1821"/>
        <v>697.5</v>
      </c>
      <c r="W8195" s="32">
        <f t="shared" si="1827"/>
        <v>697.5</v>
      </c>
      <c r="X8195" s="32">
        <f t="shared" si="1828"/>
        <v>697.5</v>
      </c>
    </row>
    <row r="8196" spans="1:24" x14ac:dyDescent="0.25">
      <c r="A8196" s="2"/>
      <c r="B8196" s="2" t="s">
        <v>13</v>
      </c>
      <c r="C8196" s="2">
        <f t="shared" si="1833"/>
        <v>342</v>
      </c>
      <c r="D8196" s="2">
        <f t="shared" si="1834"/>
        <v>8</v>
      </c>
      <c r="E8196" s="2">
        <f t="shared" si="1822"/>
        <v>8192</v>
      </c>
      <c r="F8196" s="11">
        <v>504</v>
      </c>
      <c r="G8196" s="9">
        <v>0.1188</v>
      </c>
      <c r="H8196" s="9">
        <v>0.13500000000000001</v>
      </c>
      <c r="I8196" s="9">
        <v>0.1512</v>
      </c>
      <c r="J8196" s="9">
        <v>0.25541877878362901</v>
      </c>
      <c r="K8196" s="9">
        <v>0.25541877878362901</v>
      </c>
      <c r="L8196" s="9">
        <v>0.45</v>
      </c>
      <c r="N8196" s="32">
        <f>IF('System Design'!$F$8=1,'Hourly Demand and Generation'!G8196*'System Design'!$F$21,IF('System Design'!$F$8=2,'Hourly Demand and Generation'!H8196*'System Design'!$F$21,IF('System Design'!$F$8=3,'Hourly Demand and Generation'!I8196*'System Design'!$F$21)))</f>
        <v>75.599999999999994</v>
      </c>
      <c r="O8196" s="32">
        <f>IF('System Design'!$F$8=1,'Hourly Demand and Generation'!J8196*'System Design'!$F$22,IF('System Design'!$F$8=2,'Hourly Demand and Generation'!K8196*'System Design'!$F$22,IF('System Design'!$F$8=3,'Hourly Demand and Generation'!L8196*'System Design'!$F$22)))</f>
        <v>1125</v>
      </c>
      <c r="Q8196" s="32">
        <f t="shared" si="1820"/>
        <v>0</v>
      </c>
      <c r="R8196" s="32">
        <f t="shared" si="1823"/>
        <v>5400</v>
      </c>
      <c r="S8196" s="32">
        <f t="shared" si="1824"/>
        <v>0</v>
      </c>
      <c r="T8196" s="32">
        <f t="shared" si="1825"/>
        <v>21600</v>
      </c>
      <c r="U8196" s="32">
        <f t="shared" si="1826"/>
        <v>0</v>
      </c>
      <c r="V8196" s="32">
        <f t="shared" si="1821"/>
        <v>696.59999999999991</v>
      </c>
      <c r="W8196" s="32">
        <f t="shared" si="1827"/>
        <v>696.59999999999991</v>
      </c>
      <c r="X8196" s="32">
        <f t="shared" si="1828"/>
        <v>696.59999999999991</v>
      </c>
    </row>
    <row r="8197" spans="1:24" x14ac:dyDescent="0.25">
      <c r="A8197" s="2"/>
      <c r="B8197" s="2" t="s">
        <v>13</v>
      </c>
      <c r="C8197" s="2">
        <f t="shared" si="1833"/>
        <v>342</v>
      </c>
      <c r="D8197" s="2">
        <f t="shared" si="1834"/>
        <v>9</v>
      </c>
      <c r="E8197" s="2">
        <f t="shared" si="1822"/>
        <v>8193</v>
      </c>
      <c r="F8197" s="11">
        <v>504</v>
      </c>
      <c r="G8197" s="9">
        <v>0.18</v>
      </c>
      <c r="H8197" s="9">
        <v>0.19439999999999999</v>
      </c>
      <c r="I8197" s="9">
        <v>0.20880000000000001</v>
      </c>
      <c r="J8197" s="9">
        <v>0.22703891447433699</v>
      </c>
      <c r="K8197" s="9">
        <v>0.22703891447433699</v>
      </c>
      <c r="L8197" s="9">
        <v>0.4</v>
      </c>
      <c r="N8197" s="32">
        <f>IF('System Design'!$F$8=1,'Hourly Demand and Generation'!G8197*'System Design'!$F$21,IF('System Design'!$F$8=2,'Hourly Demand and Generation'!H8197*'System Design'!$F$21,IF('System Design'!$F$8=3,'Hourly Demand and Generation'!I8197*'System Design'!$F$21)))</f>
        <v>104.4</v>
      </c>
      <c r="O8197" s="32">
        <f>IF('System Design'!$F$8=1,'Hourly Demand and Generation'!J8197*'System Design'!$F$22,IF('System Design'!$F$8=2,'Hourly Demand and Generation'!K8197*'System Design'!$F$22,IF('System Design'!$F$8=3,'Hourly Demand and Generation'!L8197*'System Design'!$F$22)))</f>
        <v>1000</v>
      </c>
      <c r="Q8197" s="32">
        <f t="shared" si="1820"/>
        <v>0</v>
      </c>
      <c r="R8197" s="32">
        <f t="shared" si="1823"/>
        <v>5400</v>
      </c>
      <c r="S8197" s="32">
        <f t="shared" si="1824"/>
        <v>0</v>
      </c>
      <c r="T8197" s="32">
        <f t="shared" si="1825"/>
        <v>21600</v>
      </c>
      <c r="U8197" s="32">
        <f t="shared" si="1826"/>
        <v>0</v>
      </c>
      <c r="V8197" s="32">
        <f t="shared" si="1821"/>
        <v>600.40000000000009</v>
      </c>
      <c r="W8197" s="32">
        <f t="shared" si="1827"/>
        <v>600.40000000000009</v>
      </c>
      <c r="X8197" s="32">
        <f t="shared" si="1828"/>
        <v>600.40000000000009</v>
      </c>
    </row>
    <row r="8198" spans="1:24" x14ac:dyDescent="0.25">
      <c r="A8198" s="2"/>
      <c r="B8198" s="2" t="s">
        <v>13</v>
      </c>
      <c r="C8198" s="2">
        <f t="shared" si="1833"/>
        <v>342</v>
      </c>
      <c r="D8198" s="2">
        <f t="shared" si="1834"/>
        <v>10</v>
      </c>
      <c r="E8198" s="2">
        <f t="shared" si="1822"/>
        <v>8194</v>
      </c>
      <c r="F8198" s="11">
        <v>491.4</v>
      </c>
      <c r="G8198" s="9">
        <v>0.2412</v>
      </c>
      <c r="H8198" s="9">
        <v>0.25559999999999999</v>
      </c>
      <c r="I8198" s="9">
        <v>0.27</v>
      </c>
      <c r="J8198" s="9">
        <v>0.25541877878362901</v>
      </c>
      <c r="K8198" s="9">
        <v>0.25541877878362901</v>
      </c>
      <c r="L8198" s="9">
        <v>0.45</v>
      </c>
      <c r="N8198" s="32">
        <f>IF('System Design'!$F$8=1,'Hourly Demand and Generation'!G8198*'System Design'!$F$21,IF('System Design'!$F$8=2,'Hourly Demand and Generation'!H8198*'System Design'!$F$21,IF('System Design'!$F$8=3,'Hourly Demand and Generation'!I8198*'System Design'!$F$21)))</f>
        <v>135</v>
      </c>
      <c r="O8198" s="32">
        <f>IF('System Design'!$F$8=1,'Hourly Demand and Generation'!J8198*'System Design'!$F$22,IF('System Design'!$F$8=2,'Hourly Demand and Generation'!K8198*'System Design'!$F$22,IF('System Design'!$F$8=3,'Hourly Demand and Generation'!L8198*'System Design'!$F$22)))</f>
        <v>1125</v>
      </c>
      <c r="Q8198" s="32">
        <f t="shared" ref="Q8198:Q8261" si="1835">IF(F8198-N8198-O8198&gt;0,F8198-N8198-O8198,0)</f>
        <v>0</v>
      </c>
      <c r="R8198" s="32">
        <f t="shared" si="1823"/>
        <v>5400</v>
      </c>
      <c r="S8198" s="32">
        <f t="shared" si="1824"/>
        <v>0</v>
      </c>
      <c r="T8198" s="32">
        <f t="shared" si="1825"/>
        <v>21600</v>
      </c>
      <c r="U8198" s="32">
        <f t="shared" si="1826"/>
        <v>0</v>
      </c>
      <c r="V8198" s="32">
        <f t="shared" ref="V8198:V8261" si="1836">IF(F8198-N8198-O8198&lt;0,N8198+O8198-F8198,0)</f>
        <v>768.6</v>
      </c>
      <c r="W8198" s="32">
        <f t="shared" si="1827"/>
        <v>768.6</v>
      </c>
      <c r="X8198" s="32">
        <f t="shared" si="1828"/>
        <v>768.6</v>
      </c>
    </row>
    <row r="8199" spans="1:24" x14ac:dyDescent="0.25">
      <c r="A8199" s="2"/>
      <c r="B8199" s="2" t="s">
        <v>13</v>
      </c>
      <c r="C8199" s="2">
        <f t="shared" si="1833"/>
        <v>342</v>
      </c>
      <c r="D8199" s="2">
        <f t="shared" si="1834"/>
        <v>11</v>
      </c>
      <c r="E8199" s="2">
        <f t="shared" ref="E8199:E8262" si="1837">E8198+1</f>
        <v>8195</v>
      </c>
      <c r="F8199" s="11">
        <v>485.1</v>
      </c>
      <c r="G8199" s="9">
        <v>0.29880000000000001</v>
      </c>
      <c r="H8199" s="9">
        <v>0.315</v>
      </c>
      <c r="I8199" s="9">
        <v>0.33119999999999999</v>
      </c>
      <c r="J8199" s="9">
        <v>0.22703891447433699</v>
      </c>
      <c r="K8199" s="9">
        <v>0.22703891447433699</v>
      </c>
      <c r="L8199" s="9">
        <v>0.4</v>
      </c>
      <c r="N8199" s="32">
        <f>IF('System Design'!$F$8=1,'Hourly Demand and Generation'!G8199*'System Design'!$F$21,IF('System Design'!$F$8=2,'Hourly Demand and Generation'!H8199*'System Design'!$F$21,IF('System Design'!$F$8=3,'Hourly Demand and Generation'!I8199*'System Design'!$F$21)))</f>
        <v>165.6</v>
      </c>
      <c r="O8199" s="32">
        <f>IF('System Design'!$F$8=1,'Hourly Demand and Generation'!J8199*'System Design'!$F$22,IF('System Design'!$F$8=2,'Hourly Demand and Generation'!K8199*'System Design'!$F$22,IF('System Design'!$F$8=3,'Hourly Demand and Generation'!L8199*'System Design'!$F$22)))</f>
        <v>1000</v>
      </c>
      <c r="Q8199" s="32">
        <f t="shared" si="1835"/>
        <v>0</v>
      </c>
      <c r="R8199" s="32">
        <f t="shared" ref="R8199:R8262" si="1838">IF($Q8199&lt;R8198+$V8199,IF(R8198+$V8199-$Q8199&gt;5400,5400,R8198+$V8199-$Q8199),0)</f>
        <v>5400</v>
      </c>
      <c r="S8199" s="32">
        <f t="shared" ref="S8199:S8262" si="1839">IF(R8199&gt;0,0,$Q8199+$V8199-R8198)</f>
        <v>0</v>
      </c>
      <c r="T8199" s="32">
        <f t="shared" ref="T8199:T8262" si="1840">IF($Q8199&lt;T8198+$V8199,IF(T8198+$V8199-$Q8199&gt;21600,21600,T8198+$V8199-$Q8199),0)</f>
        <v>21600</v>
      </c>
      <c r="U8199" s="32">
        <f t="shared" ref="U8199:U8262" si="1841">IF(T8199&gt;0,0,$Q8199+$V8199-T8198)</f>
        <v>0</v>
      </c>
      <c r="V8199" s="32">
        <f t="shared" si="1836"/>
        <v>680.49999999999989</v>
      </c>
      <c r="W8199" s="32">
        <f t="shared" ref="W8199:W8262" si="1842">IF(R8199=5400,$V8199-(R8199-R8198),0)</f>
        <v>680.49999999999989</v>
      </c>
      <c r="X8199" s="32">
        <f t="shared" ref="X8199:X8262" si="1843">IF(T8199=21600,$V8199-(T8199-T8198),0)</f>
        <v>680.49999999999989</v>
      </c>
    </row>
    <row r="8200" spans="1:24" x14ac:dyDescent="0.25">
      <c r="A8200" s="2"/>
      <c r="B8200" s="2" t="s">
        <v>13</v>
      </c>
      <c r="C8200" s="2">
        <f t="shared" si="1833"/>
        <v>342</v>
      </c>
      <c r="D8200" s="2">
        <f t="shared" si="1834"/>
        <v>12</v>
      </c>
      <c r="E8200" s="2">
        <f t="shared" si="1837"/>
        <v>8196</v>
      </c>
      <c r="F8200" s="11">
        <v>485.1</v>
      </c>
      <c r="G8200" s="9">
        <v>0.36</v>
      </c>
      <c r="H8200" s="9">
        <v>0.36</v>
      </c>
      <c r="I8200" s="9">
        <v>0.36</v>
      </c>
      <c r="J8200" s="9">
        <v>0.21284898231968999</v>
      </c>
      <c r="K8200" s="9">
        <v>0.21284898231968999</v>
      </c>
      <c r="L8200" s="9">
        <v>0.375</v>
      </c>
      <c r="N8200" s="32">
        <f>IF('System Design'!$F$8=1,'Hourly Demand and Generation'!G8200*'System Design'!$F$21,IF('System Design'!$F$8=2,'Hourly Demand and Generation'!H8200*'System Design'!$F$21,IF('System Design'!$F$8=3,'Hourly Demand and Generation'!I8200*'System Design'!$F$21)))</f>
        <v>180</v>
      </c>
      <c r="O8200" s="32">
        <f>IF('System Design'!$F$8=1,'Hourly Demand and Generation'!J8200*'System Design'!$F$22,IF('System Design'!$F$8=2,'Hourly Demand and Generation'!K8200*'System Design'!$F$22,IF('System Design'!$F$8=3,'Hourly Demand and Generation'!L8200*'System Design'!$F$22)))</f>
        <v>937.5</v>
      </c>
      <c r="Q8200" s="32">
        <f t="shared" si="1835"/>
        <v>0</v>
      </c>
      <c r="R8200" s="32">
        <f t="shared" si="1838"/>
        <v>5400</v>
      </c>
      <c r="S8200" s="32">
        <f t="shared" si="1839"/>
        <v>0</v>
      </c>
      <c r="T8200" s="32">
        <f t="shared" si="1840"/>
        <v>21600</v>
      </c>
      <c r="U8200" s="32">
        <f t="shared" si="1841"/>
        <v>0</v>
      </c>
      <c r="V8200" s="32">
        <f t="shared" si="1836"/>
        <v>632.4</v>
      </c>
      <c r="W8200" s="32">
        <f t="shared" si="1842"/>
        <v>632.4</v>
      </c>
      <c r="X8200" s="32">
        <f t="shared" si="1843"/>
        <v>632.4</v>
      </c>
    </row>
    <row r="8201" spans="1:24" x14ac:dyDescent="0.25">
      <c r="A8201" s="2"/>
      <c r="B8201" s="2" t="s">
        <v>13</v>
      </c>
      <c r="C8201" s="2">
        <f t="shared" si="1833"/>
        <v>342</v>
      </c>
      <c r="D8201" s="2">
        <f t="shared" si="1834"/>
        <v>13</v>
      </c>
      <c r="E8201" s="2">
        <f t="shared" si="1837"/>
        <v>8197</v>
      </c>
      <c r="F8201" s="11">
        <v>504</v>
      </c>
      <c r="G8201" s="9">
        <v>0.29880000000000001</v>
      </c>
      <c r="H8201" s="9">
        <v>0.315</v>
      </c>
      <c r="I8201" s="9">
        <v>0.33119999999999999</v>
      </c>
      <c r="J8201" s="9">
        <v>0.22703891447433699</v>
      </c>
      <c r="K8201" s="9">
        <v>0.22703891447433699</v>
      </c>
      <c r="L8201" s="9">
        <v>0.4</v>
      </c>
      <c r="N8201" s="32">
        <f>IF('System Design'!$F$8=1,'Hourly Demand and Generation'!G8201*'System Design'!$F$21,IF('System Design'!$F$8=2,'Hourly Demand and Generation'!H8201*'System Design'!$F$21,IF('System Design'!$F$8=3,'Hourly Demand and Generation'!I8201*'System Design'!$F$21)))</f>
        <v>165.6</v>
      </c>
      <c r="O8201" s="32">
        <f>IF('System Design'!$F$8=1,'Hourly Demand and Generation'!J8201*'System Design'!$F$22,IF('System Design'!$F$8=2,'Hourly Demand and Generation'!K8201*'System Design'!$F$22,IF('System Design'!$F$8=3,'Hourly Demand and Generation'!L8201*'System Design'!$F$22)))</f>
        <v>1000</v>
      </c>
      <c r="Q8201" s="32">
        <f t="shared" si="1835"/>
        <v>0</v>
      </c>
      <c r="R8201" s="32">
        <f t="shared" si="1838"/>
        <v>5400</v>
      </c>
      <c r="S8201" s="32">
        <f t="shared" si="1839"/>
        <v>0</v>
      </c>
      <c r="T8201" s="32">
        <f t="shared" si="1840"/>
        <v>21600</v>
      </c>
      <c r="U8201" s="32">
        <f t="shared" si="1841"/>
        <v>0</v>
      </c>
      <c r="V8201" s="32">
        <f t="shared" si="1836"/>
        <v>661.59999999999991</v>
      </c>
      <c r="W8201" s="32">
        <f t="shared" si="1842"/>
        <v>661.59999999999991</v>
      </c>
      <c r="X8201" s="32">
        <f t="shared" si="1843"/>
        <v>661.59999999999991</v>
      </c>
    </row>
    <row r="8202" spans="1:24" x14ac:dyDescent="0.25">
      <c r="A8202" s="2"/>
      <c r="B8202" s="2" t="s">
        <v>13</v>
      </c>
      <c r="C8202" s="2">
        <f t="shared" si="1833"/>
        <v>342</v>
      </c>
      <c r="D8202" s="2">
        <f t="shared" si="1834"/>
        <v>14</v>
      </c>
      <c r="E8202" s="2">
        <f t="shared" si="1837"/>
        <v>8198</v>
      </c>
      <c r="F8202" s="11">
        <v>504</v>
      </c>
      <c r="G8202" s="9">
        <v>0.2412</v>
      </c>
      <c r="H8202" s="9">
        <v>0.25559999999999999</v>
      </c>
      <c r="I8202" s="9">
        <v>0.27</v>
      </c>
      <c r="J8202" s="9">
        <v>0.241228846628983</v>
      </c>
      <c r="K8202" s="9">
        <v>0.241228846628983</v>
      </c>
      <c r="L8202" s="9">
        <v>0.42499999999999999</v>
      </c>
      <c r="N8202" s="32">
        <f>IF('System Design'!$F$8=1,'Hourly Demand and Generation'!G8202*'System Design'!$F$21,IF('System Design'!$F$8=2,'Hourly Demand and Generation'!H8202*'System Design'!$F$21,IF('System Design'!$F$8=3,'Hourly Demand and Generation'!I8202*'System Design'!$F$21)))</f>
        <v>135</v>
      </c>
      <c r="O8202" s="32">
        <f>IF('System Design'!$F$8=1,'Hourly Demand and Generation'!J8202*'System Design'!$F$22,IF('System Design'!$F$8=2,'Hourly Demand and Generation'!K8202*'System Design'!$F$22,IF('System Design'!$F$8=3,'Hourly Demand and Generation'!L8202*'System Design'!$F$22)))</f>
        <v>1062.5</v>
      </c>
      <c r="Q8202" s="32">
        <f t="shared" si="1835"/>
        <v>0</v>
      </c>
      <c r="R8202" s="32">
        <f t="shared" si="1838"/>
        <v>5400</v>
      </c>
      <c r="S8202" s="32">
        <f t="shared" si="1839"/>
        <v>0</v>
      </c>
      <c r="T8202" s="32">
        <f t="shared" si="1840"/>
        <v>21600</v>
      </c>
      <c r="U8202" s="32">
        <f t="shared" si="1841"/>
        <v>0</v>
      </c>
      <c r="V8202" s="32">
        <f t="shared" si="1836"/>
        <v>693.5</v>
      </c>
      <c r="W8202" s="32">
        <f t="shared" si="1842"/>
        <v>693.5</v>
      </c>
      <c r="X8202" s="32">
        <f t="shared" si="1843"/>
        <v>693.5</v>
      </c>
    </row>
    <row r="8203" spans="1:24" x14ac:dyDescent="0.25">
      <c r="A8203" s="2"/>
      <c r="B8203" s="2" t="s">
        <v>13</v>
      </c>
      <c r="C8203" s="2">
        <f t="shared" si="1833"/>
        <v>342</v>
      </c>
      <c r="D8203" s="2">
        <f t="shared" si="1834"/>
        <v>15</v>
      </c>
      <c r="E8203" s="2">
        <f t="shared" si="1837"/>
        <v>8199</v>
      </c>
      <c r="F8203" s="11">
        <v>535.5</v>
      </c>
      <c r="G8203" s="9">
        <v>0.18</v>
      </c>
      <c r="H8203" s="9">
        <v>0.19439999999999999</v>
      </c>
      <c r="I8203" s="9">
        <v>0.20880000000000001</v>
      </c>
      <c r="J8203" s="9">
        <v>0.25541877878362901</v>
      </c>
      <c r="K8203" s="9">
        <v>0.25541877878362901</v>
      </c>
      <c r="L8203" s="9">
        <v>0.45</v>
      </c>
      <c r="N8203" s="32">
        <f>IF('System Design'!$F$8=1,'Hourly Demand and Generation'!G8203*'System Design'!$F$21,IF('System Design'!$F$8=2,'Hourly Demand and Generation'!H8203*'System Design'!$F$21,IF('System Design'!$F$8=3,'Hourly Demand and Generation'!I8203*'System Design'!$F$21)))</f>
        <v>104.4</v>
      </c>
      <c r="O8203" s="32">
        <f>IF('System Design'!$F$8=1,'Hourly Demand and Generation'!J8203*'System Design'!$F$22,IF('System Design'!$F$8=2,'Hourly Demand and Generation'!K8203*'System Design'!$F$22,IF('System Design'!$F$8=3,'Hourly Demand and Generation'!L8203*'System Design'!$F$22)))</f>
        <v>1125</v>
      </c>
      <c r="Q8203" s="32">
        <f t="shared" si="1835"/>
        <v>0</v>
      </c>
      <c r="R8203" s="32">
        <f t="shared" si="1838"/>
        <v>5400</v>
      </c>
      <c r="S8203" s="32">
        <f t="shared" si="1839"/>
        <v>0</v>
      </c>
      <c r="T8203" s="32">
        <f t="shared" si="1840"/>
        <v>21600</v>
      </c>
      <c r="U8203" s="32">
        <f t="shared" si="1841"/>
        <v>0</v>
      </c>
      <c r="V8203" s="32">
        <f t="shared" si="1836"/>
        <v>693.90000000000009</v>
      </c>
      <c r="W8203" s="32">
        <f t="shared" si="1842"/>
        <v>693.90000000000009</v>
      </c>
      <c r="X8203" s="32">
        <f t="shared" si="1843"/>
        <v>693.90000000000009</v>
      </c>
    </row>
    <row r="8204" spans="1:24" x14ac:dyDescent="0.25">
      <c r="A8204" s="2"/>
      <c r="B8204" s="2" t="s">
        <v>13</v>
      </c>
      <c r="C8204" s="2">
        <f t="shared" si="1833"/>
        <v>342</v>
      </c>
      <c r="D8204" s="2">
        <f t="shared" si="1834"/>
        <v>16</v>
      </c>
      <c r="E8204" s="2">
        <f t="shared" si="1837"/>
        <v>8200</v>
      </c>
      <c r="F8204" s="11">
        <v>567</v>
      </c>
      <c r="G8204" s="9">
        <v>0.1188</v>
      </c>
      <c r="H8204" s="9">
        <v>0.13500000000000001</v>
      </c>
      <c r="I8204" s="9">
        <v>0.1512</v>
      </c>
      <c r="J8204" s="9">
        <v>0.25541877878362901</v>
      </c>
      <c r="K8204" s="9">
        <v>0.25541877878362901</v>
      </c>
      <c r="L8204" s="9">
        <v>0.45</v>
      </c>
      <c r="N8204" s="32">
        <f>IF('System Design'!$F$8=1,'Hourly Demand and Generation'!G8204*'System Design'!$F$21,IF('System Design'!$F$8=2,'Hourly Demand and Generation'!H8204*'System Design'!$F$21,IF('System Design'!$F$8=3,'Hourly Demand and Generation'!I8204*'System Design'!$F$21)))</f>
        <v>75.599999999999994</v>
      </c>
      <c r="O8204" s="32">
        <f>IF('System Design'!$F$8=1,'Hourly Demand and Generation'!J8204*'System Design'!$F$22,IF('System Design'!$F$8=2,'Hourly Demand and Generation'!K8204*'System Design'!$F$22,IF('System Design'!$F$8=3,'Hourly Demand and Generation'!L8204*'System Design'!$F$22)))</f>
        <v>1125</v>
      </c>
      <c r="Q8204" s="32">
        <f t="shared" si="1835"/>
        <v>0</v>
      </c>
      <c r="R8204" s="32">
        <f t="shared" si="1838"/>
        <v>5400</v>
      </c>
      <c r="S8204" s="32">
        <f t="shared" si="1839"/>
        <v>0</v>
      </c>
      <c r="T8204" s="32">
        <f t="shared" si="1840"/>
        <v>21600</v>
      </c>
      <c r="U8204" s="32">
        <f t="shared" si="1841"/>
        <v>0</v>
      </c>
      <c r="V8204" s="32">
        <f t="shared" si="1836"/>
        <v>633.59999999999991</v>
      </c>
      <c r="W8204" s="32">
        <f t="shared" si="1842"/>
        <v>633.59999999999991</v>
      </c>
      <c r="X8204" s="32">
        <f t="shared" si="1843"/>
        <v>633.59999999999991</v>
      </c>
    </row>
    <row r="8205" spans="1:24" x14ac:dyDescent="0.25">
      <c r="A8205" s="2"/>
      <c r="B8205" s="2" t="s">
        <v>13</v>
      </c>
      <c r="C8205" s="2">
        <f t="shared" si="1833"/>
        <v>342</v>
      </c>
      <c r="D8205" s="2">
        <f t="shared" si="1834"/>
        <v>17</v>
      </c>
      <c r="E8205" s="2">
        <f t="shared" si="1837"/>
        <v>8201</v>
      </c>
      <c r="F8205" s="11">
        <v>598.5</v>
      </c>
      <c r="G8205" s="9">
        <v>6.1199999999999997E-2</v>
      </c>
      <c r="H8205" s="9">
        <v>7.5600000000000001E-2</v>
      </c>
      <c r="I8205" s="9">
        <v>0.09</v>
      </c>
      <c r="J8205" s="9">
        <v>0.28379864309292102</v>
      </c>
      <c r="K8205" s="9">
        <v>0.28379864309292102</v>
      </c>
      <c r="L8205" s="9">
        <v>0.5</v>
      </c>
      <c r="N8205" s="32">
        <f>IF('System Design'!$F$8=1,'Hourly Demand and Generation'!G8205*'System Design'!$F$21,IF('System Design'!$F$8=2,'Hourly Demand and Generation'!H8205*'System Design'!$F$21,IF('System Design'!$F$8=3,'Hourly Demand and Generation'!I8205*'System Design'!$F$21)))</f>
        <v>45</v>
      </c>
      <c r="O8205" s="32">
        <f>IF('System Design'!$F$8=1,'Hourly Demand and Generation'!J8205*'System Design'!$F$22,IF('System Design'!$F$8=2,'Hourly Demand and Generation'!K8205*'System Design'!$F$22,IF('System Design'!$F$8=3,'Hourly Demand and Generation'!L8205*'System Design'!$F$22)))</f>
        <v>1250</v>
      </c>
      <c r="Q8205" s="32">
        <f t="shared" si="1835"/>
        <v>0</v>
      </c>
      <c r="R8205" s="32">
        <f t="shared" si="1838"/>
        <v>5400</v>
      </c>
      <c r="S8205" s="32">
        <f t="shared" si="1839"/>
        <v>0</v>
      </c>
      <c r="T8205" s="32">
        <f t="shared" si="1840"/>
        <v>21600</v>
      </c>
      <c r="U8205" s="32">
        <f t="shared" si="1841"/>
        <v>0</v>
      </c>
      <c r="V8205" s="32">
        <f t="shared" si="1836"/>
        <v>696.5</v>
      </c>
      <c r="W8205" s="32">
        <f t="shared" si="1842"/>
        <v>696.5</v>
      </c>
      <c r="X8205" s="32">
        <f t="shared" si="1843"/>
        <v>696.5</v>
      </c>
    </row>
    <row r="8206" spans="1:24" x14ac:dyDescent="0.25">
      <c r="A8206" s="2"/>
      <c r="B8206" s="2" t="s">
        <v>13</v>
      </c>
      <c r="C8206" s="2">
        <f t="shared" si="1833"/>
        <v>342</v>
      </c>
      <c r="D8206" s="2">
        <f t="shared" si="1834"/>
        <v>18</v>
      </c>
      <c r="E8206" s="2">
        <f t="shared" si="1837"/>
        <v>8202</v>
      </c>
      <c r="F8206" s="11">
        <v>630</v>
      </c>
      <c r="G8206" s="9">
        <v>2.8799999999999999E-2</v>
      </c>
      <c r="H8206" s="9">
        <v>4.4999999999999998E-2</v>
      </c>
      <c r="I8206" s="9">
        <v>6.1199999999999997E-2</v>
      </c>
      <c r="J8206" s="9">
        <v>0.26960871093827499</v>
      </c>
      <c r="K8206" s="9">
        <v>0.26960871093827499</v>
      </c>
      <c r="L8206" s="9">
        <v>0.47499999999999998</v>
      </c>
      <c r="N8206" s="32">
        <f>IF('System Design'!$F$8=1,'Hourly Demand and Generation'!G8206*'System Design'!$F$21,IF('System Design'!$F$8=2,'Hourly Demand and Generation'!H8206*'System Design'!$F$21,IF('System Design'!$F$8=3,'Hourly Demand and Generation'!I8206*'System Design'!$F$21)))</f>
        <v>30.599999999999998</v>
      </c>
      <c r="O8206" s="32">
        <f>IF('System Design'!$F$8=1,'Hourly Demand and Generation'!J8206*'System Design'!$F$22,IF('System Design'!$F$8=2,'Hourly Demand and Generation'!K8206*'System Design'!$F$22,IF('System Design'!$F$8=3,'Hourly Demand and Generation'!L8206*'System Design'!$F$22)))</f>
        <v>1187.5</v>
      </c>
      <c r="Q8206" s="32">
        <f t="shared" si="1835"/>
        <v>0</v>
      </c>
      <c r="R8206" s="32">
        <f t="shared" si="1838"/>
        <v>5400</v>
      </c>
      <c r="S8206" s="32">
        <f t="shared" si="1839"/>
        <v>0</v>
      </c>
      <c r="T8206" s="32">
        <f t="shared" si="1840"/>
        <v>21600</v>
      </c>
      <c r="U8206" s="32">
        <f t="shared" si="1841"/>
        <v>0</v>
      </c>
      <c r="V8206" s="32">
        <f t="shared" si="1836"/>
        <v>588.09999999999991</v>
      </c>
      <c r="W8206" s="32">
        <f t="shared" si="1842"/>
        <v>588.09999999999991</v>
      </c>
      <c r="X8206" s="32">
        <f t="shared" si="1843"/>
        <v>588.09999999999991</v>
      </c>
    </row>
    <row r="8207" spans="1:24" x14ac:dyDescent="0.25">
      <c r="A8207" s="2"/>
      <c r="B8207" s="2" t="s">
        <v>13</v>
      </c>
      <c r="C8207" s="2">
        <f t="shared" si="1833"/>
        <v>342</v>
      </c>
      <c r="D8207" s="2">
        <f t="shared" si="1834"/>
        <v>19</v>
      </c>
      <c r="E8207" s="2">
        <f t="shared" si="1837"/>
        <v>8203</v>
      </c>
      <c r="F8207" s="11">
        <v>611.1</v>
      </c>
      <c r="G8207" s="9">
        <v>0</v>
      </c>
      <c r="H8207" s="9">
        <v>1.44E-2</v>
      </c>
      <c r="I8207" s="9">
        <v>2.8799999999999999E-2</v>
      </c>
      <c r="J8207" s="9">
        <v>0.25541877878362901</v>
      </c>
      <c r="K8207" s="9">
        <v>0.25541877878362901</v>
      </c>
      <c r="L8207" s="9">
        <v>0.45</v>
      </c>
      <c r="N8207" s="32">
        <f>IF('System Design'!$F$8=1,'Hourly Demand and Generation'!G8207*'System Design'!$F$21,IF('System Design'!$F$8=2,'Hourly Demand and Generation'!H8207*'System Design'!$F$21,IF('System Design'!$F$8=3,'Hourly Demand and Generation'!I8207*'System Design'!$F$21)))</f>
        <v>14.4</v>
      </c>
      <c r="O8207" s="32">
        <f>IF('System Design'!$F$8=1,'Hourly Demand and Generation'!J8207*'System Design'!$F$22,IF('System Design'!$F$8=2,'Hourly Demand and Generation'!K8207*'System Design'!$F$22,IF('System Design'!$F$8=3,'Hourly Demand and Generation'!L8207*'System Design'!$F$22)))</f>
        <v>1125</v>
      </c>
      <c r="Q8207" s="32">
        <f t="shared" si="1835"/>
        <v>0</v>
      </c>
      <c r="R8207" s="32">
        <f t="shared" si="1838"/>
        <v>5400</v>
      </c>
      <c r="S8207" s="32">
        <f t="shared" si="1839"/>
        <v>0</v>
      </c>
      <c r="T8207" s="32">
        <f t="shared" si="1840"/>
        <v>21600</v>
      </c>
      <c r="U8207" s="32">
        <f t="shared" si="1841"/>
        <v>0</v>
      </c>
      <c r="V8207" s="32">
        <f t="shared" si="1836"/>
        <v>528.30000000000007</v>
      </c>
      <c r="W8207" s="32">
        <f t="shared" si="1842"/>
        <v>528.30000000000007</v>
      </c>
      <c r="X8207" s="32">
        <f t="shared" si="1843"/>
        <v>528.30000000000007</v>
      </c>
    </row>
    <row r="8208" spans="1:24" x14ac:dyDescent="0.25">
      <c r="A8208" s="2"/>
      <c r="B8208" s="2" t="s">
        <v>13</v>
      </c>
      <c r="C8208" s="2">
        <f t="shared" si="1833"/>
        <v>342</v>
      </c>
      <c r="D8208" s="2">
        <f t="shared" si="1834"/>
        <v>20</v>
      </c>
      <c r="E8208" s="2">
        <f t="shared" si="1837"/>
        <v>8204</v>
      </c>
      <c r="F8208" s="11">
        <v>598.5</v>
      </c>
      <c r="G8208" s="9">
        <v>0</v>
      </c>
      <c r="H8208" s="9">
        <v>0</v>
      </c>
      <c r="I8208" s="9">
        <v>0</v>
      </c>
      <c r="J8208" s="9">
        <v>0.25541877878362901</v>
      </c>
      <c r="K8208" s="9">
        <v>0.25541877878362901</v>
      </c>
      <c r="L8208" s="9">
        <v>0.45</v>
      </c>
      <c r="N8208" s="32">
        <f>IF('System Design'!$F$8=1,'Hourly Demand and Generation'!G8208*'System Design'!$F$21,IF('System Design'!$F$8=2,'Hourly Demand and Generation'!H8208*'System Design'!$F$21,IF('System Design'!$F$8=3,'Hourly Demand and Generation'!I8208*'System Design'!$F$21)))</f>
        <v>0</v>
      </c>
      <c r="O8208" s="32">
        <f>IF('System Design'!$F$8=1,'Hourly Demand and Generation'!J8208*'System Design'!$F$22,IF('System Design'!$F$8=2,'Hourly Demand and Generation'!K8208*'System Design'!$F$22,IF('System Design'!$F$8=3,'Hourly Demand and Generation'!L8208*'System Design'!$F$22)))</f>
        <v>1125</v>
      </c>
      <c r="Q8208" s="32">
        <f t="shared" si="1835"/>
        <v>0</v>
      </c>
      <c r="R8208" s="32">
        <f t="shared" si="1838"/>
        <v>5400</v>
      </c>
      <c r="S8208" s="32">
        <f t="shared" si="1839"/>
        <v>0</v>
      </c>
      <c r="T8208" s="32">
        <f t="shared" si="1840"/>
        <v>21600</v>
      </c>
      <c r="U8208" s="32">
        <f t="shared" si="1841"/>
        <v>0</v>
      </c>
      <c r="V8208" s="32">
        <f t="shared" si="1836"/>
        <v>526.5</v>
      </c>
      <c r="W8208" s="32">
        <f t="shared" si="1842"/>
        <v>526.5</v>
      </c>
      <c r="X8208" s="32">
        <f t="shared" si="1843"/>
        <v>526.5</v>
      </c>
    </row>
    <row r="8209" spans="1:24" x14ac:dyDescent="0.25">
      <c r="A8209" s="2"/>
      <c r="B8209" s="2" t="s">
        <v>13</v>
      </c>
      <c r="C8209" s="2">
        <f t="shared" si="1833"/>
        <v>342</v>
      </c>
      <c r="D8209" s="2">
        <f t="shared" si="1834"/>
        <v>21</v>
      </c>
      <c r="E8209" s="2">
        <f t="shared" si="1837"/>
        <v>8205</v>
      </c>
      <c r="F8209" s="11">
        <v>567</v>
      </c>
      <c r="G8209" s="9">
        <v>0</v>
      </c>
      <c r="H8209" s="9">
        <v>0</v>
      </c>
      <c r="I8209" s="9">
        <v>0</v>
      </c>
      <c r="J8209" s="9">
        <v>0.25541877878362901</v>
      </c>
      <c r="K8209" s="9">
        <v>0.25541877878362901</v>
      </c>
      <c r="L8209" s="9">
        <v>0.45</v>
      </c>
      <c r="N8209" s="32">
        <f>IF('System Design'!$F$8=1,'Hourly Demand and Generation'!G8209*'System Design'!$F$21,IF('System Design'!$F$8=2,'Hourly Demand and Generation'!H8209*'System Design'!$F$21,IF('System Design'!$F$8=3,'Hourly Demand and Generation'!I8209*'System Design'!$F$21)))</f>
        <v>0</v>
      </c>
      <c r="O8209" s="32">
        <f>IF('System Design'!$F$8=1,'Hourly Demand and Generation'!J8209*'System Design'!$F$22,IF('System Design'!$F$8=2,'Hourly Demand and Generation'!K8209*'System Design'!$F$22,IF('System Design'!$F$8=3,'Hourly Demand and Generation'!L8209*'System Design'!$F$22)))</f>
        <v>1125</v>
      </c>
      <c r="Q8209" s="32">
        <f t="shared" si="1835"/>
        <v>0</v>
      </c>
      <c r="R8209" s="32">
        <f t="shared" si="1838"/>
        <v>5400</v>
      </c>
      <c r="S8209" s="32">
        <f t="shared" si="1839"/>
        <v>0</v>
      </c>
      <c r="T8209" s="32">
        <f t="shared" si="1840"/>
        <v>21600</v>
      </c>
      <c r="U8209" s="32">
        <f t="shared" si="1841"/>
        <v>0</v>
      </c>
      <c r="V8209" s="32">
        <f t="shared" si="1836"/>
        <v>558</v>
      </c>
      <c r="W8209" s="32">
        <f t="shared" si="1842"/>
        <v>558</v>
      </c>
      <c r="X8209" s="32">
        <f t="shared" si="1843"/>
        <v>558</v>
      </c>
    </row>
    <row r="8210" spans="1:24" x14ac:dyDescent="0.25">
      <c r="A8210" s="2"/>
      <c r="B8210" s="2" t="s">
        <v>13</v>
      </c>
      <c r="C8210" s="2">
        <f t="shared" si="1833"/>
        <v>342</v>
      </c>
      <c r="D8210" s="2">
        <f t="shared" si="1834"/>
        <v>22</v>
      </c>
      <c r="E8210" s="2">
        <f t="shared" si="1837"/>
        <v>8206</v>
      </c>
      <c r="F8210" s="11">
        <v>535.5</v>
      </c>
      <c r="G8210" s="9">
        <v>0</v>
      </c>
      <c r="H8210" s="9">
        <v>0</v>
      </c>
      <c r="I8210" s="9">
        <v>0</v>
      </c>
      <c r="J8210" s="9">
        <v>0.26960871093827499</v>
      </c>
      <c r="K8210" s="9">
        <v>0.26960871093827499</v>
      </c>
      <c r="L8210" s="9">
        <v>0.47499999999999998</v>
      </c>
      <c r="N8210" s="32">
        <f>IF('System Design'!$F$8=1,'Hourly Demand and Generation'!G8210*'System Design'!$F$21,IF('System Design'!$F$8=2,'Hourly Demand and Generation'!H8210*'System Design'!$F$21,IF('System Design'!$F$8=3,'Hourly Demand and Generation'!I8210*'System Design'!$F$21)))</f>
        <v>0</v>
      </c>
      <c r="O8210" s="32">
        <f>IF('System Design'!$F$8=1,'Hourly Demand and Generation'!J8210*'System Design'!$F$22,IF('System Design'!$F$8=2,'Hourly Demand and Generation'!K8210*'System Design'!$F$22,IF('System Design'!$F$8=3,'Hourly Demand and Generation'!L8210*'System Design'!$F$22)))</f>
        <v>1187.5</v>
      </c>
      <c r="Q8210" s="32">
        <f t="shared" si="1835"/>
        <v>0</v>
      </c>
      <c r="R8210" s="32">
        <f t="shared" si="1838"/>
        <v>5400</v>
      </c>
      <c r="S8210" s="32">
        <f t="shared" si="1839"/>
        <v>0</v>
      </c>
      <c r="T8210" s="32">
        <f t="shared" si="1840"/>
        <v>21600</v>
      </c>
      <c r="U8210" s="32">
        <f t="shared" si="1841"/>
        <v>0</v>
      </c>
      <c r="V8210" s="32">
        <f t="shared" si="1836"/>
        <v>652</v>
      </c>
      <c r="W8210" s="32">
        <f t="shared" si="1842"/>
        <v>652</v>
      </c>
      <c r="X8210" s="32">
        <f t="shared" si="1843"/>
        <v>652</v>
      </c>
    </row>
    <row r="8211" spans="1:24" x14ac:dyDescent="0.25">
      <c r="A8211" s="2"/>
      <c r="B8211" s="2" t="s">
        <v>13</v>
      </c>
      <c r="C8211" s="2">
        <f t="shared" si="1833"/>
        <v>342</v>
      </c>
      <c r="D8211" s="2">
        <f t="shared" si="1834"/>
        <v>23</v>
      </c>
      <c r="E8211" s="2">
        <f t="shared" si="1837"/>
        <v>8207</v>
      </c>
      <c r="F8211" s="11">
        <v>504</v>
      </c>
      <c r="G8211" s="9">
        <v>0</v>
      </c>
      <c r="H8211" s="9">
        <v>0</v>
      </c>
      <c r="I8211" s="9">
        <v>0</v>
      </c>
      <c r="J8211" s="9">
        <v>0.22703891447433699</v>
      </c>
      <c r="K8211" s="9">
        <v>0.22703891447433699</v>
      </c>
      <c r="L8211" s="9">
        <v>0.4</v>
      </c>
      <c r="N8211" s="32">
        <f>IF('System Design'!$F$8=1,'Hourly Demand and Generation'!G8211*'System Design'!$F$21,IF('System Design'!$F$8=2,'Hourly Demand and Generation'!H8211*'System Design'!$F$21,IF('System Design'!$F$8=3,'Hourly Demand and Generation'!I8211*'System Design'!$F$21)))</f>
        <v>0</v>
      </c>
      <c r="O8211" s="32">
        <f>IF('System Design'!$F$8=1,'Hourly Demand and Generation'!J8211*'System Design'!$F$22,IF('System Design'!$F$8=2,'Hourly Demand and Generation'!K8211*'System Design'!$F$22,IF('System Design'!$F$8=3,'Hourly Demand and Generation'!L8211*'System Design'!$F$22)))</f>
        <v>1000</v>
      </c>
      <c r="Q8211" s="32">
        <f t="shared" si="1835"/>
        <v>0</v>
      </c>
      <c r="R8211" s="32">
        <f t="shared" si="1838"/>
        <v>5400</v>
      </c>
      <c r="S8211" s="32">
        <f t="shared" si="1839"/>
        <v>0</v>
      </c>
      <c r="T8211" s="32">
        <f t="shared" si="1840"/>
        <v>21600</v>
      </c>
      <c r="U8211" s="32">
        <f t="shared" si="1841"/>
        <v>0</v>
      </c>
      <c r="V8211" s="32">
        <f t="shared" si="1836"/>
        <v>496</v>
      </c>
      <c r="W8211" s="32">
        <f t="shared" si="1842"/>
        <v>496</v>
      </c>
      <c r="X8211" s="32">
        <f t="shared" si="1843"/>
        <v>496</v>
      </c>
    </row>
    <row r="8212" spans="1:24" x14ac:dyDescent="0.25">
      <c r="A8212" s="2"/>
      <c r="B8212" s="2" t="s">
        <v>13</v>
      </c>
      <c r="C8212" s="2">
        <f t="shared" si="1833"/>
        <v>342</v>
      </c>
      <c r="D8212" s="2">
        <f t="shared" si="1834"/>
        <v>24</v>
      </c>
      <c r="E8212" s="2">
        <f t="shared" si="1837"/>
        <v>8208</v>
      </c>
      <c r="F8212" s="11">
        <v>441</v>
      </c>
      <c r="G8212" s="9">
        <v>0</v>
      </c>
      <c r="H8212" s="9">
        <v>0</v>
      </c>
      <c r="I8212" s="9">
        <v>0</v>
      </c>
      <c r="J8212" s="9">
        <v>0.22703891447433699</v>
      </c>
      <c r="K8212" s="9">
        <v>0.22703891447433699</v>
      </c>
      <c r="L8212" s="9">
        <v>0.4</v>
      </c>
      <c r="N8212" s="32">
        <f>IF('System Design'!$F$8=1,'Hourly Demand and Generation'!G8212*'System Design'!$F$21,IF('System Design'!$F$8=2,'Hourly Demand and Generation'!H8212*'System Design'!$F$21,IF('System Design'!$F$8=3,'Hourly Demand and Generation'!I8212*'System Design'!$F$21)))</f>
        <v>0</v>
      </c>
      <c r="O8212" s="32">
        <f>IF('System Design'!$F$8=1,'Hourly Demand and Generation'!J8212*'System Design'!$F$22,IF('System Design'!$F$8=2,'Hourly Demand and Generation'!K8212*'System Design'!$F$22,IF('System Design'!$F$8=3,'Hourly Demand and Generation'!L8212*'System Design'!$F$22)))</f>
        <v>1000</v>
      </c>
      <c r="Q8212" s="32">
        <f t="shared" si="1835"/>
        <v>0</v>
      </c>
      <c r="R8212" s="32">
        <f t="shared" si="1838"/>
        <v>5400</v>
      </c>
      <c r="S8212" s="32">
        <f t="shared" si="1839"/>
        <v>0</v>
      </c>
      <c r="T8212" s="32">
        <f t="shared" si="1840"/>
        <v>21600</v>
      </c>
      <c r="U8212" s="32">
        <f t="shared" si="1841"/>
        <v>0</v>
      </c>
      <c r="V8212" s="32">
        <f t="shared" si="1836"/>
        <v>559</v>
      </c>
      <c r="W8212" s="32">
        <f t="shared" si="1842"/>
        <v>559</v>
      </c>
      <c r="X8212" s="32">
        <f t="shared" si="1843"/>
        <v>559</v>
      </c>
    </row>
    <row r="8213" spans="1:24" x14ac:dyDescent="0.25">
      <c r="A8213" s="2"/>
      <c r="B8213" s="2" t="s">
        <v>13</v>
      </c>
      <c r="C8213" s="2">
        <f>C8212+1</f>
        <v>343</v>
      </c>
      <c r="D8213" s="2">
        <v>1</v>
      </c>
      <c r="E8213" s="2">
        <f t="shared" si="1837"/>
        <v>8209</v>
      </c>
      <c r="F8213" s="11">
        <v>378</v>
      </c>
      <c r="G8213" s="9">
        <v>0</v>
      </c>
      <c r="H8213" s="9">
        <v>0</v>
      </c>
      <c r="I8213" s="9">
        <v>0</v>
      </c>
      <c r="J8213" s="9">
        <v>0.5</v>
      </c>
      <c r="K8213" s="9">
        <v>0.5</v>
      </c>
      <c r="L8213" s="9">
        <v>0.5</v>
      </c>
      <c r="N8213" s="32">
        <f>IF('System Design'!$F$8=1,'Hourly Demand and Generation'!G8213*'System Design'!$F$21,IF('System Design'!$F$8=2,'Hourly Demand and Generation'!H8213*'System Design'!$F$21,IF('System Design'!$F$8=3,'Hourly Demand and Generation'!I8213*'System Design'!$F$21)))</f>
        <v>0</v>
      </c>
      <c r="O8213" s="32">
        <f>IF('System Design'!$F$8=1,'Hourly Demand and Generation'!J8213*'System Design'!$F$22,IF('System Design'!$F$8=2,'Hourly Demand and Generation'!K8213*'System Design'!$F$22,IF('System Design'!$F$8=3,'Hourly Demand and Generation'!L8213*'System Design'!$F$22)))</f>
        <v>1250</v>
      </c>
      <c r="Q8213" s="32">
        <f t="shared" si="1835"/>
        <v>0</v>
      </c>
      <c r="R8213" s="32">
        <f t="shared" si="1838"/>
        <v>5400</v>
      </c>
      <c r="S8213" s="32">
        <f t="shared" si="1839"/>
        <v>0</v>
      </c>
      <c r="T8213" s="32">
        <f t="shared" si="1840"/>
        <v>21600</v>
      </c>
      <c r="U8213" s="32">
        <f t="shared" si="1841"/>
        <v>0</v>
      </c>
      <c r="V8213" s="32">
        <f t="shared" si="1836"/>
        <v>872</v>
      </c>
      <c r="W8213" s="32">
        <f t="shared" si="1842"/>
        <v>872</v>
      </c>
      <c r="X8213" s="32">
        <f t="shared" si="1843"/>
        <v>872</v>
      </c>
    </row>
    <row r="8214" spans="1:24" x14ac:dyDescent="0.25">
      <c r="A8214" s="2"/>
      <c r="B8214" s="2" t="s">
        <v>13</v>
      </c>
      <c r="C8214" s="2">
        <f>C8213</f>
        <v>343</v>
      </c>
      <c r="D8214" s="2">
        <f>D8213+1</f>
        <v>2</v>
      </c>
      <c r="E8214" s="2">
        <f t="shared" si="1837"/>
        <v>8210</v>
      </c>
      <c r="F8214" s="11">
        <v>346.5</v>
      </c>
      <c r="G8214" s="9">
        <v>0</v>
      </c>
      <c r="H8214" s="9">
        <v>0</v>
      </c>
      <c r="I8214" s="9">
        <v>0</v>
      </c>
      <c r="J8214" s="9">
        <v>0.45</v>
      </c>
      <c r="K8214" s="9">
        <v>0.45</v>
      </c>
      <c r="L8214" s="9">
        <v>0.45</v>
      </c>
      <c r="N8214" s="32">
        <f>IF('System Design'!$F$8=1,'Hourly Demand and Generation'!G8214*'System Design'!$F$21,IF('System Design'!$F$8=2,'Hourly Demand and Generation'!H8214*'System Design'!$F$21,IF('System Design'!$F$8=3,'Hourly Demand and Generation'!I8214*'System Design'!$F$21)))</f>
        <v>0</v>
      </c>
      <c r="O8214" s="32">
        <f>IF('System Design'!$F$8=1,'Hourly Demand and Generation'!J8214*'System Design'!$F$22,IF('System Design'!$F$8=2,'Hourly Demand and Generation'!K8214*'System Design'!$F$22,IF('System Design'!$F$8=3,'Hourly Demand and Generation'!L8214*'System Design'!$F$22)))</f>
        <v>1125</v>
      </c>
      <c r="Q8214" s="32">
        <f t="shared" si="1835"/>
        <v>0</v>
      </c>
      <c r="R8214" s="32">
        <f t="shared" si="1838"/>
        <v>5400</v>
      </c>
      <c r="S8214" s="32">
        <f t="shared" si="1839"/>
        <v>0</v>
      </c>
      <c r="T8214" s="32">
        <f t="shared" si="1840"/>
        <v>21600</v>
      </c>
      <c r="U8214" s="32">
        <f t="shared" si="1841"/>
        <v>0</v>
      </c>
      <c r="V8214" s="32">
        <f t="shared" si="1836"/>
        <v>778.5</v>
      </c>
      <c r="W8214" s="32">
        <f t="shared" si="1842"/>
        <v>778.5</v>
      </c>
      <c r="X8214" s="32">
        <f t="shared" si="1843"/>
        <v>778.5</v>
      </c>
    </row>
    <row r="8215" spans="1:24" x14ac:dyDescent="0.25">
      <c r="A8215" s="2"/>
      <c r="B8215" s="2" t="s">
        <v>13</v>
      </c>
      <c r="C8215" s="2">
        <f t="shared" ref="C8215:C8236" si="1844">C8214</f>
        <v>343</v>
      </c>
      <c r="D8215" s="2">
        <f t="shared" ref="D8215:D8236" si="1845">D8214+1</f>
        <v>3</v>
      </c>
      <c r="E8215" s="2">
        <f t="shared" si="1837"/>
        <v>8211</v>
      </c>
      <c r="F8215" s="11">
        <v>315</v>
      </c>
      <c r="G8215" s="9">
        <v>0</v>
      </c>
      <c r="H8215" s="9">
        <v>0</v>
      </c>
      <c r="I8215" s="9">
        <v>0</v>
      </c>
      <c r="J8215" s="9">
        <v>0.45</v>
      </c>
      <c r="K8215" s="9">
        <v>0.45</v>
      </c>
      <c r="L8215" s="9">
        <v>0.45</v>
      </c>
      <c r="N8215" s="32">
        <f>IF('System Design'!$F$8=1,'Hourly Demand and Generation'!G8215*'System Design'!$F$21,IF('System Design'!$F$8=2,'Hourly Demand and Generation'!H8215*'System Design'!$F$21,IF('System Design'!$F$8=3,'Hourly Demand and Generation'!I8215*'System Design'!$F$21)))</f>
        <v>0</v>
      </c>
      <c r="O8215" s="32">
        <f>IF('System Design'!$F$8=1,'Hourly Demand and Generation'!J8215*'System Design'!$F$22,IF('System Design'!$F$8=2,'Hourly Demand and Generation'!K8215*'System Design'!$F$22,IF('System Design'!$F$8=3,'Hourly Demand and Generation'!L8215*'System Design'!$F$22)))</f>
        <v>1125</v>
      </c>
      <c r="Q8215" s="32">
        <f t="shared" si="1835"/>
        <v>0</v>
      </c>
      <c r="R8215" s="32">
        <f t="shared" si="1838"/>
        <v>5400</v>
      </c>
      <c r="S8215" s="32">
        <f t="shared" si="1839"/>
        <v>0</v>
      </c>
      <c r="T8215" s="32">
        <f t="shared" si="1840"/>
        <v>21600</v>
      </c>
      <c r="U8215" s="32">
        <f t="shared" si="1841"/>
        <v>0</v>
      </c>
      <c r="V8215" s="32">
        <f t="shared" si="1836"/>
        <v>810</v>
      </c>
      <c r="W8215" s="32">
        <f t="shared" si="1842"/>
        <v>810</v>
      </c>
      <c r="X8215" s="32">
        <f t="shared" si="1843"/>
        <v>810</v>
      </c>
    </row>
    <row r="8216" spans="1:24" x14ac:dyDescent="0.25">
      <c r="A8216" s="2"/>
      <c r="B8216" s="2" t="s">
        <v>13</v>
      </c>
      <c r="C8216" s="2">
        <f t="shared" si="1844"/>
        <v>343</v>
      </c>
      <c r="D8216" s="2">
        <f t="shared" si="1845"/>
        <v>4</v>
      </c>
      <c r="E8216" s="2">
        <f t="shared" si="1837"/>
        <v>8212</v>
      </c>
      <c r="F8216" s="11">
        <v>378</v>
      </c>
      <c r="G8216" s="9">
        <v>0</v>
      </c>
      <c r="H8216" s="9">
        <v>0</v>
      </c>
      <c r="I8216" s="9">
        <v>0</v>
      </c>
      <c r="J8216" s="9">
        <v>0.5</v>
      </c>
      <c r="K8216" s="9">
        <v>0.5</v>
      </c>
      <c r="L8216" s="9">
        <v>0.5</v>
      </c>
      <c r="N8216" s="32">
        <f>IF('System Design'!$F$8=1,'Hourly Demand and Generation'!G8216*'System Design'!$F$21,IF('System Design'!$F$8=2,'Hourly Demand and Generation'!H8216*'System Design'!$F$21,IF('System Design'!$F$8=3,'Hourly Demand and Generation'!I8216*'System Design'!$F$21)))</f>
        <v>0</v>
      </c>
      <c r="O8216" s="32">
        <f>IF('System Design'!$F$8=1,'Hourly Demand and Generation'!J8216*'System Design'!$F$22,IF('System Design'!$F$8=2,'Hourly Demand and Generation'!K8216*'System Design'!$F$22,IF('System Design'!$F$8=3,'Hourly Demand and Generation'!L8216*'System Design'!$F$22)))</f>
        <v>1250</v>
      </c>
      <c r="Q8216" s="32">
        <f t="shared" si="1835"/>
        <v>0</v>
      </c>
      <c r="R8216" s="32">
        <f t="shared" si="1838"/>
        <v>5400</v>
      </c>
      <c r="S8216" s="32">
        <f t="shared" si="1839"/>
        <v>0</v>
      </c>
      <c r="T8216" s="32">
        <f t="shared" si="1840"/>
        <v>21600</v>
      </c>
      <c r="U8216" s="32">
        <f t="shared" si="1841"/>
        <v>0</v>
      </c>
      <c r="V8216" s="32">
        <f t="shared" si="1836"/>
        <v>872</v>
      </c>
      <c r="W8216" s="32">
        <f t="shared" si="1842"/>
        <v>872</v>
      </c>
      <c r="X8216" s="32">
        <f t="shared" si="1843"/>
        <v>872</v>
      </c>
    </row>
    <row r="8217" spans="1:24" x14ac:dyDescent="0.25">
      <c r="A8217" s="2"/>
      <c r="B8217" s="2" t="s">
        <v>13</v>
      </c>
      <c r="C8217" s="2">
        <f t="shared" si="1844"/>
        <v>343</v>
      </c>
      <c r="D8217" s="2">
        <f t="shared" si="1845"/>
        <v>5</v>
      </c>
      <c r="E8217" s="2">
        <f t="shared" si="1837"/>
        <v>8213</v>
      </c>
      <c r="F8217" s="11">
        <v>409.5</v>
      </c>
      <c r="G8217" s="9">
        <v>0</v>
      </c>
      <c r="H8217" s="9">
        <v>1.2880971150408E-2</v>
      </c>
      <c r="I8217" s="9">
        <v>2.8799999999999999E-2</v>
      </c>
      <c r="J8217" s="9">
        <v>0.4</v>
      </c>
      <c r="K8217" s="9">
        <v>0.4</v>
      </c>
      <c r="L8217" s="9">
        <v>0.4</v>
      </c>
      <c r="N8217" s="32">
        <f>IF('System Design'!$F$8=1,'Hourly Demand and Generation'!G8217*'System Design'!$F$21,IF('System Design'!$F$8=2,'Hourly Demand and Generation'!H8217*'System Design'!$F$21,IF('System Design'!$F$8=3,'Hourly Demand and Generation'!I8217*'System Design'!$F$21)))</f>
        <v>14.4</v>
      </c>
      <c r="O8217" s="32">
        <f>IF('System Design'!$F$8=1,'Hourly Demand and Generation'!J8217*'System Design'!$F$22,IF('System Design'!$F$8=2,'Hourly Demand and Generation'!K8217*'System Design'!$F$22,IF('System Design'!$F$8=3,'Hourly Demand and Generation'!L8217*'System Design'!$F$22)))</f>
        <v>1000</v>
      </c>
      <c r="Q8217" s="32">
        <f t="shared" si="1835"/>
        <v>0</v>
      </c>
      <c r="R8217" s="32">
        <f t="shared" si="1838"/>
        <v>5400</v>
      </c>
      <c r="S8217" s="32">
        <f t="shared" si="1839"/>
        <v>0</v>
      </c>
      <c r="T8217" s="32">
        <f t="shared" si="1840"/>
        <v>21600</v>
      </c>
      <c r="U8217" s="32">
        <f t="shared" si="1841"/>
        <v>0</v>
      </c>
      <c r="V8217" s="32">
        <f t="shared" si="1836"/>
        <v>604.9</v>
      </c>
      <c r="W8217" s="32">
        <f t="shared" si="1842"/>
        <v>604.9</v>
      </c>
      <c r="X8217" s="32">
        <f t="shared" si="1843"/>
        <v>604.9</v>
      </c>
    </row>
    <row r="8218" spans="1:24" x14ac:dyDescent="0.25">
      <c r="A8218" s="2"/>
      <c r="B8218" s="2" t="s">
        <v>13</v>
      </c>
      <c r="C8218" s="2">
        <f t="shared" si="1844"/>
        <v>343</v>
      </c>
      <c r="D8218" s="2">
        <f t="shared" si="1845"/>
        <v>6</v>
      </c>
      <c r="E8218" s="2">
        <f t="shared" si="1837"/>
        <v>8214</v>
      </c>
      <c r="F8218" s="11">
        <v>441</v>
      </c>
      <c r="G8218" s="9">
        <v>2.5761942300815899E-2</v>
      </c>
      <c r="H8218" s="9">
        <v>4.0253034845024897E-2</v>
      </c>
      <c r="I8218" s="9">
        <v>6.1199999999999997E-2</v>
      </c>
      <c r="J8218" s="9">
        <v>0.4</v>
      </c>
      <c r="K8218" s="9">
        <v>0.4</v>
      </c>
      <c r="L8218" s="9">
        <v>0.4</v>
      </c>
      <c r="N8218" s="32">
        <f>IF('System Design'!$F$8=1,'Hourly Demand and Generation'!G8218*'System Design'!$F$21,IF('System Design'!$F$8=2,'Hourly Demand and Generation'!H8218*'System Design'!$F$21,IF('System Design'!$F$8=3,'Hourly Demand and Generation'!I8218*'System Design'!$F$21)))</f>
        <v>30.599999999999998</v>
      </c>
      <c r="O8218" s="32">
        <f>IF('System Design'!$F$8=1,'Hourly Demand and Generation'!J8218*'System Design'!$F$22,IF('System Design'!$F$8=2,'Hourly Demand and Generation'!K8218*'System Design'!$F$22,IF('System Design'!$F$8=3,'Hourly Demand and Generation'!L8218*'System Design'!$F$22)))</f>
        <v>1000</v>
      </c>
      <c r="Q8218" s="32">
        <f t="shared" si="1835"/>
        <v>0</v>
      </c>
      <c r="R8218" s="32">
        <f t="shared" si="1838"/>
        <v>5400</v>
      </c>
      <c r="S8218" s="32">
        <f t="shared" si="1839"/>
        <v>0</v>
      </c>
      <c r="T8218" s="32">
        <f t="shared" si="1840"/>
        <v>21600</v>
      </c>
      <c r="U8218" s="32">
        <f t="shared" si="1841"/>
        <v>0</v>
      </c>
      <c r="V8218" s="32">
        <f t="shared" si="1836"/>
        <v>589.59999999999991</v>
      </c>
      <c r="W8218" s="32">
        <f t="shared" si="1842"/>
        <v>589.59999999999991</v>
      </c>
      <c r="X8218" s="32">
        <f t="shared" si="1843"/>
        <v>589.59999999999991</v>
      </c>
    </row>
    <row r="8219" spans="1:24" x14ac:dyDescent="0.25">
      <c r="A8219" s="2"/>
      <c r="B8219" s="2" t="s">
        <v>13</v>
      </c>
      <c r="C8219" s="2">
        <f t="shared" si="1844"/>
        <v>343</v>
      </c>
      <c r="D8219" s="2">
        <f t="shared" si="1845"/>
        <v>7</v>
      </c>
      <c r="E8219" s="2">
        <f t="shared" si="1837"/>
        <v>8215</v>
      </c>
      <c r="F8219" s="11">
        <v>472.5</v>
      </c>
      <c r="G8219" s="9">
        <v>5.4744127389233802E-2</v>
      </c>
      <c r="H8219" s="9">
        <v>6.7625098539641798E-2</v>
      </c>
      <c r="I8219" s="9">
        <v>0.09</v>
      </c>
      <c r="J8219" s="9">
        <v>0.45</v>
      </c>
      <c r="K8219" s="9">
        <v>0.45</v>
      </c>
      <c r="L8219" s="9">
        <v>0.45</v>
      </c>
      <c r="N8219" s="32">
        <f>IF('System Design'!$F$8=1,'Hourly Demand and Generation'!G8219*'System Design'!$F$21,IF('System Design'!$F$8=2,'Hourly Demand and Generation'!H8219*'System Design'!$F$21,IF('System Design'!$F$8=3,'Hourly Demand and Generation'!I8219*'System Design'!$F$21)))</f>
        <v>45</v>
      </c>
      <c r="O8219" s="32">
        <f>IF('System Design'!$F$8=1,'Hourly Demand and Generation'!J8219*'System Design'!$F$22,IF('System Design'!$F$8=2,'Hourly Demand and Generation'!K8219*'System Design'!$F$22,IF('System Design'!$F$8=3,'Hourly Demand and Generation'!L8219*'System Design'!$F$22)))</f>
        <v>1125</v>
      </c>
      <c r="Q8219" s="32">
        <f t="shared" si="1835"/>
        <v>0</v>
      </c>
      <c r="R8219" s="32">
        <f t="shared" si="1838"/>
        <v>5400</v>
      </c>
      <c r="S8219" s="32">
        <f t="shared" si="1839"/>
        <v>0</v>
      </c>
      <c r="T8219" s="32">
        <f t="shared" si="1840"/>
        <v>21600</v>
      </c>
      <c r="U8219" s="32">
        <f t="shared" si="1841"/>
        <v>0</v>
      </c>
      <c r="V8219" s="32">
        <f t="shared" si="1836"/>
        <v>697.5</v>
      </c>
      <c r="W8219" s="32">
        <f t="shared" si="1842"/>
        <v>697.5</v>
      </c>
      <c r="X8219" s="32">
        <f t="shared" si="1843"/>
        <v>697.5</v>
      </c>
    </row>
    <row r="8220" spans="1:24" x14ac:dyDescent="0.25">
      <c r="A8220" s="2"/>
      <c r="B8220" s="2" t="s">
        <v>13</v>
      </c>
      <c r="C8220" s="2">
        <f t="shared" si="1844"/>
        <v>343</v>
      </c>
      <c r="D8220" s="2">
        <f t="shared" si="1845"/>
        <v>8</v>
      </c>
      <c r="E8220" s="2">
        <f t="shared" si="1837"/>
        <v>8216</v>
      </c>
      <c r="F8220" s="11">
        <v>504</v>
      </c>
      <c r="G8220" s="9">
        <v>0.106268011990866</v>
      </c>
      <c r="H8220" s="9">
        <v>0.120759104535075</v>
      </c>
      <c r="I8220" s="9">
        <v>0.1512</v>
      </c>
      <c r="J8220" s="9">
        <v>0.45</v>
      </c>
      <c r="K8220" s="9">
        <v>0.45</v>
      </c>
      <c r="L8220" s="9">
        <v>0.45</v>
      </c>
      <c r="N8220" s="32">
        <f>IF('System Design'!$F$8=1,'Hourly Demand and Generation'!G8220*'System Design'!$F$21,IF('System Design'!$F$8=2,'Hourly Demand and Generation'!H8220*'System Design'!$F$21,IF('System Design'!$F$8=3,'Hourly Demand and Generation'!I8220*'System Design'!$F$21)))</f>
        <v>75.599999999999994</v>
      </c>
      <c r="O8220" s="32">
        <f>IF('System Design'!$F$8=1,'Hourly Demand and Generation'!J8220*'System Design'!$F$22,IF('System Design'!$F$8=2,'Hourly Demand and Generation'!K8220*'System Design'!$F$22,IF('System Design'!$F$8=3,'Hourly Demand and Generation'!L8220*'System Design'!$F$22)))</f>
        <v>1125</v>
      </c>
      <c r="Q8220" s="32">
        <f t="shared" si="1835"/>
        <v>0</v>
      </c>
      <c r="R8220" s="32">
        <f t="shared" si="1838"/>
        <v>5400</v>
      </c>
      <c r="S8220" s="32">
        <f t="shared" si="1839"/>
        <v>0</v>
      </c>
      <c r="T8220" s="32">
        <f t="shared" si="1840"/>
        <v>21600</v>
      </c>
      <c r="U8220" s="32">
        <f t="shared" si="1841"/>
        <v>0</v>
      </c>
      <c r="V8220" s="32">
        <f t="shared" si="1836"/>
        <v>696.59999999999991</v>
      </c>
      <c r="W8220" s="32">
        <f t="shared" si="1842"/>
        <v>696.59999999999991</v>
      </c>
      <c r="X8220" s="32">
        <f t="shared" si="1843"/>
        <v>696.59999999999991</v>
      </c>
    </row>
    <row r="8221" spans="1:24" x14ac:dyDescent="0.25">
      <c r="A8221" s="2"/>
      <c r="B8221" s="2" t="s">
        <v>13</v>
      </c>
      <c r="C8221" s="2">
        <f t="shared" si="1844"/>
        <v>343</v>
      </c>
      <c r="D8221" s="2">
        <f t="shared" si="1845"/>
        <v>9</v>
      </c>
      <c r="E8221" s="2">
        <f t="shared" si="1837"/>
        <v>8217</v>
      </c>
      <c r="F8221" s="11">
        <v>504</v>
      </c>
      <c r="G8221" s="9">
        <v>0.16101213938010001</v>
      </c>
      <c r="H8221" s="9">
        <v>0.17389311053050799</v>
      </c>
      <c r="I8221" s="9">
        <v>0.20880000000000001</v>
      </c>
      <c r="J8221" s="9">
        <v>0.4</v>
      </c>
      <c r="K8221" s="9">
        <v>0.4</v>
      </c>
      <c r="L8221" s="9">
        <v>0.4</v>
      </c>
      <c r="N8221" s="32">
        <f>IF('System Design'!$F$8=1,'Hourly Demand and Generation'!G8221*'System Design'!$F$21,IF('System Design'!$F$8=2,'Hourly Demand and Generation'!H8221*'System Design'!$F$21,IF('System Design'!$F$8=3,'Hourly Demand and Generation'!I8221*'System Design'!$F$21)))</f>
        <v>104.4</v>
      </c>
      <c r="O8221" s="32">
        <f>IF('System Design'!$F$8=1,'Hourly Demand and Generation'!J8221*'System Design'!$F$22,IF('System Design'!$F$8=2,'Hourly Demand and Generation'!K8221*'System Design'!$F$22,IF('System Design'!$F$8=3,'Hourly Demand and Generation'!L8221*'System Design'!$F$22)))</f>
        <v>1000</v>
      </c>
      <c r="Q8221" s="32">
        <f t="shared" si="1835"/>
        <v>0</v>
      </c>
      <c r="R8221" s="32">
        <f t="shared" si="1838"/>
        <v>5400</v>
      </c>
      <c r="S8221" s="32">
        <f t="shared" si="1839"/>
        <v>0</v>
      </c>
      <c r="T8221" s="32">
        <f t="shared" si="1840"/>
        <v>21600</v>
      </c>
      <c r="U8221" s="32">
        <f t="shared" si="1841"/>
        <v>0</v>
      </c>
      <c r="V8221" s="32">
        <f t="shared" si="1836"/>
        <v>600.40000000000009</v>
      </c>
      <c r="W8221" s="32">
        <f t="shared" si="1842"/>
        <v>600.40000000000009</v>
      </c>
      <c r="X8221" s="32">
        <f t="shared" si="1843"/>
        <v>600.40000000000009</v>
      </c>
    </row>
    <row r="8222" spans="1:24" x14ac:dyDescent="0.25">
      <c r="A8222" s="2"/>
      <c r="B8222" s="2" t="s">
        <v>13</v>
      </c>
      <c r="C8222" s="2">
        <f t="shared" si="1844"/>
        <v>343</v>
      </c>
      <c r="D8222" s="2">
        <f t="shared" si="1845"/>
        <v>10</v>
      </c>
      <c r="E8222" s="2">
        <f t="shared" si="1837"/>
        <v>8218</v>
      </c>
      <c r="F8222" s="11">
        <v>491.4</v>
      </c>
      <c r="G8222" s="9">
        <v>0.21575626676933299</v>
      </c>
      <c r="H8222" s="9">
        <v>0.228637237919741</v>
      </c>
      <c r="I8222" s="9">
        <v>0.27</v>
      </c>
      <c r="J8222" s="9">
        <v>0.45</v>
      </c>
      <c r="K8222" s="9">
        <v>0.45</v>
      </c>
      <c r="L8222" s="9">
        <v>0.45</v>
      </c>
      <c r="N8222" s="32">
        <f>IF('System Design'!$F$8=1,'Hourly Demand and Generation'!G8222*'System Design'!$F$21,IF('System Design'!$F$8=2,'Hourly Demand and Generation'!H8222*'System Design'!$F$21,IF('System Design'!$F$8=3,'Hourly Demand and Generation'!I8222*'System Design'!$F$21)))</f>
        <v>135</v>
      </c>
      <c r="O8222" s="32">
        <f>IF('System Design'!$F$8=1,'Hourly Demand and Generation'!J8222*'System Design'!$F$22,IF('System Design'!$F$8=2,'Hourly Demand and Generation'!K8222*'System Design'!$F$22,IF('System Design'!$F$8=3,'Hourly Demand and Generation'!L8222*'System Design'!$F$22)))</f>
        <v>1125</v>
      </c>
      <c r="Q8222" s="32">
        <f t="shared" si="1835"/>
        <v>0</v>
      </c>
      <c r="R8222" s="32">
        <f t="shared" si="1838"/>
        <v>5400</v>
      </c>
      <c r="S8222" s="32">
        <f t="shared" si="1839"/>
        <v>0</v>
      </c>
      <c r="T8222" s="32">
        <f t="shared" si="1840"/>
        <v>21600</v>
      </c>
      <c r="U8222" s="32">
        <f t="shared" si="1841"/>
        <v>0</v>
      </c>
      <c r="V8222" s="32">
        <f t="shared" si="1836"/>
        <v>768.6</v>
      </c>
      <c r="W8222" s="32">
        <f t="shared" si="1842"/>
        <v>768.6</v>
      </c>
      <c r="X8222" s="32">
        <f t="shared" si="1843"/>
        <v>768.6</v>
      </c>
    </row>
    <row r="8223" spans="1:24" x14ac:dyDescent="0.25">
      <c r="A8223" s="2"/>
      <c r="B8223" s="2" t="s">
        <v>13</v>
      </c>
      <c r="C8223" s="2">
        <f t="shared" si="1844"/>
        <v>343</v>
      </c>
      <c r="D8223" s="2">
        <f t="shared" si="1845"/>
        <v>11</v>
      </c>
      <c r="E8223" s="2">
        <f t="shared" si="1837"/>
        <v>8219</v>
      </c>
      <c r="F8223" s="11">
        <v>485.1</v>
      </c>
      <c r="G8223" s="9">
        <v>0.267280151370965</v>
      </c>
      <c r="H8223" s="9">
        <v>0.281771243915174</v>
      </c>
      <c r="I8223" s="9">
        <v>0.33119999999999999</v>
      </c>
      <c r="J8223" s="9">
        <v>0.4</v>
      </c>
      <c r="K8223" s="9">
        <v>0.4</v>
      </c>
      <c r="L8223" s="9">
        <v>0.4</v>
      </c>
      <c r="N8223" s="32">
        <f>IF('System Design'!$F$8=1,'Hourly Demand and Generation'!G8223*'System Design'!$F$21,IF('System Design'!$F$8=2,'Hourly Demand and Generation'!H8223*'System Design'!$F$21,IF('System Design'!$F$8=3,'Hourly Demand and Generation'!I8223*'System Design'!$F$21)))</f>
        <v>165.6</v>
      </c>
      <c r="O8223" s="32">
        <f>IF('System Design'!$F$8=1,'Hourly Demand and Generation'!J8223*'System Design'!$F$22,IF('System Design'!$F$8=2,'Hourly Demand and Generation'!K8223*'System Design'!$F$22,IF('System Design'!$F$8=3,'Hourly Demand and Generation'!L8223*'System Design'!$F$22)))</f>
        <v>1000</v>
      </c>
      <c r="Q8223" s="32">
        <f t="shared" si="1835"/>
        <v>0</v>
      </c>
      <c r="R8223" s="32">
        <f t="shared" si="1838"/>
        <v>5400</v>
      </c>
      <c r="S8223" s="32">
        <f t="shared" si="1839"/>
        <v>0</v>
      </c>
      <c r="T8223" s="32">
        <f t="shared" si="1840"/>
        <v>21600</v>
      </c>
      <c r="U8223" s="32">
        <f t="shared" si="1841"/>
        <v>0</v>
      </c>
      <c r="V8223" s="32">
        <f t="shared" si="1836"/>
        <v>680.49999999999989</v>
      </c>
      <c r="W8223" s="32">
        <f t="shared" si="1842"/>
        <v>680.49999999999989</v>
      </c>
      <c r="X8223" s="32">
        <f t="shared" si="1843"/>
        <v>680.49999999999989</v>
      </c>
    </row>
    <row r="8224" spans="1:24" x14ac:dyDescent="0.25">
      <c r="A8224" s="2"/>
      <c r="B8224" s="2" t="s">
        <v>13</v>
      </c>
      <c r="C8224" s="2">
        <f t="shared" si="1844"/>
        <v>343</v>
      </c>
      <c r="D8224" s="2">
        <f t="shared" si="1845"/>
        <v>12</v>
      </c>
      <c r="E8224" s="2">
        <f t="shared" si="1837"/>
        <v>8220</v>
      </c>
      <c r="F8224" s="11">
        <v>485.1</v>
      </c>
      <c r="G8224" s="9">
        <v>0.32202427876019901</v>
      </c>
      <c r="H8224" s="9">
        <v>0.32202427876019901</v>
      </c>
      <c r="I8224" s="9">
        <v>0.36</v>
      </c>
      <c r="J8224" s="9">
        <v>0.375</v>
      </c>
      <c r="K8224" s="9">
        <v>0.375</v>
      </c>
      <c r="L8224" s="9">
        <v>0.375</v>
      </c>
      <c r="N8224" s="32">
        <f>IF('System Design'!$F$8=1,'Hourly Demand and Generation'!G8224*'System Design'!$F$21,IF('System Design'!$F$8=2,'Hourly Demand and Generation'!H8224*'System Design'!$F$21,IF('System Design'!$F$8=3,'Hourly Demand and Generation'!I8224*'System Design'!$F$21)))</f>
        <v>180</v>
      </c>
      <c r="O8224" s="32">
        <f>IF('System Design'!$F$8=1,'Hourly Demand and Generation'!J8224*'System Design'!$F$22,IF('System Design'!$F$8=2,'Hourly Demand and Generation'!K8224*'System Design'!$F$22,IF('System Design'!$F$8=3,'Hourly Demand and Generation'!L8224*'System Design'!$F$22)))</f>
        <v>937.5</v>
      </c>
      <c r="Q8224" s="32">
        <f t="shared" si="1835"/>
        <v>0</v>
      </c>
      <c r="R8224" s="32">
        <f t="shared" si="1838"/>
        <v>5400</v>
      </c>
      <c r="S8224" s="32">
        <f t="shared" si="1839"/>
        <v>0</v>
      </c>
      <c r="T8224" s="32">
        <f t="shared" si="1840"/>
        <v>21600</v>
      </c>
      <c r="U8224" s="32">
        <f t="shared" si="1841"/>
        <v>0</v>
      </c>
      <c r="V8224" s="32">
        <f t="shared" si="1836"/>
        <v>632.4</v>
      </c>
      <c r="W8224" s="32">
        <f t="shared" si="1842"/>
        <v>632.4</v>
      </c>
      <c r="X8224" s="32">
        <f t="shared" si="1843"/>
        <v>632.4</v>
      </c>
    </row>
    <row r="8225" spans="1:24" x14ac:dyDescent="0.25">
      <c r="A8225" s="2"/>
      <c r="B8225" s="2" t="s">
        <v>13</v>
      </c>
      <c r="C8225" s="2">
        <f t="shared" si="1844"/>
        <v>343</v>
      </c>
      <c r="D8225" s="2">
        <f t="shared" si="1845"/>
        <v>13</v>
      </c>
      <c r="E8225" s="2">
        <f t="shared" si="1837"/>
        <v>8221</v>
      </c>
      <c r="F8225" s="11">
        <v>504</v>
      </c>
      <c r="G8225" s="9">
        <v>0.267280151370965</v>
      </c>
      <c r="H8225" s="9">
        <v>0.281771243915174</v>
      </c>
      <c r="I8225" s="9">
        <v>0.33119999999999999</v>
      </c>
      <c r="J8225" s="9">
        <v>0.4</v>
      </c>
      <c r="K8225" s="9">
        <v>0.4</v>
      </c>
      <c r="L8225" s="9">
        <v>0.4</v>
      </c>
      <c r="N8225" s="32">
        <f>IF('System Design'!$F$8=1,'Hourly Demand and Generation'!G8225*'System Design'!$F$21,IF('System Design'!$F$8=2,'Hourly Demand and Generation'!H8225*'System Design'!$F$21,IF('System Design'!$F$8=3,'Hourly Demand and Generation'!I8225*'System Design'!$F$21)))</f>
        <v>165.6</v>
      </c>
      <c r="O8225" s="32">
        <f>IF('System Design'!$F$8=1,'Hourly Demand and Generation'!J8225*'System Design'!$F$22,IF('System Design'!$F$8=2,'Hourly Demand and Generation'!K8225*'System Design'!$F$22,IF('System Design'!$F$8=3,'Hourly Demand and Generation'!L8225*'System Design'!$F$22)))</f>
        <v>1000</v>
      </c>
      <c r="Q8225" s="32">
        <f t="shared" si="1835"/>
        <v>0</v>
      </c>
      <c r="R8225" s="32">
        <f t="shared" si="1838"/>
        <v>5400</v>
      </c>
      <c r="S8225" s="32">
        <f t="shared" si="1839"/>
        <v>0</v>
      </c>
      <c r="T8225" s="32">
        <f t="shared" si="1840"/>
        <v>21600</v>
      </c>
      <c r="U8225" s="32">
        <f t="shared" si="1841"/>
        <v>0</v>
      </c>
      <c r="V8225" s="32">
        <f t="shared" si="1836"/>
        <v>661.59999999999991</v>
      </c>
      <c r="W8225" s="32">
        <f t="shared" si="1842"/>
        <v>661.59999999999991</v>
      </c>
      <c r="X8225" s="32">
        <f t="shared" si="1843"/>
        <v>661.59999999999991</v>
      </c>
    </row>
    <row r="8226" spans="1:24" x14ac:dyDescent="0.25">
      <c r="A8226" s="2"/>
      <c r="B8226" s="2" t="s">
        <v>13</v>
      </c>
      <c r="C8226" s="2">
        <f t="shared" si="1844"/>
        <v>343</v>
      </c>
      <c r="D8226" s="2">
        <f t="shared" si="1845"/>
        <v>14</v>
      </c>
      <c r="E8226" s="2">
        <f t="shared" si="1837"/>
        <v>8222</v>
      </c>
      <c r="F8226" s="11">
        <v>504</v>
      </c>
      <c r="G8226" s="9">
        <v>0.21575626676933299</v>
      </c>
      <c r="H8226" s="9">
        <v>0.228637237919741</v>
      </c>
      <c r="I8226" s="9">
        <v>0.27</v>
      </c>
      <c r="J8226" s="9">
        <v>0.42499999999999999</v>
      </c>
      <c r="K8226" s="9">
        <v>0.42499999999999999</v>
      </c>
      <c r="L8226" s="9">
        <v>0.42499999999999999</v>
      </c>
      <c r="N8226" s="32">
        <f>IF('System Design'!$F$8=1,'Hourly Demand and Generation'!G8226*'System Design'!$F$21,IF('System Design'!$F$8=2,'Hourly Demand and Generation'!H8226*'System Design'!$F$21,IF('System Design'!$F$8=3,'Hourly Demand and Generation'!I8226*'System Design'!$F$21)))</f>
        <v>135</v>
      </c>
      <c r="O8226" s="32">
        <f>IF('System Design'!$F$8=1,'Hourly Demand and Generation'!J8226*'System Design'!$F$22,IF('System Design'!$F$8=2,'Hourly Demand and Generation'!K8226*'System Design'!$F$22,IF('System Design'!$F$8=3,'Hourly Demand and Generation'!L8226*'System Design'!$F$22)))</f>
        <v>1062.5</v>
      </c>
      <c r="Q8226" s="32">
        <f t="shared" si="1835"/>
        <v>0</v>
      </c>
      <c r="R8226" s="32">
        <f t="shared" si="1838"/>
        <v>5400</v>
      </c>
      <c r="S8226" s="32">
        <f t="shared" si="1839"/>
        <v>0</v>
      </c>
      <c r="T8226" s="32">
        <f t="shared" si="1840"/>
        <v>21600</v>
      </c>
      <c r="U8226" s="32">
        <f t="shared" si="1841"/>
        <v>0</v>
      </c>
      <c r="V8226" s="32">
        <f t="shared" si="1836"/>
        <v>693.5</v>
      </c>
      <c r="W8226" s="32">
        <f t="shared" si="1842"/>
        <v>693.5</v>
      </c>
      <c r="X8226" s="32">
        <f t="shared" si="1843"/>
        <v>693.5</v>
      </c>
    </row>
    <row r="8227" spans="1:24" x14ac:dyDescent="0.25">
      <c r="A8227" s="2"/>
      <c r="B8227" s="2" t="s">
        <v>13</v>
      </c>
      <c r="C8227" s="2">
        <f t="shared" si="1844"/>
        <v>343</v>
      </c>
      <c r="D8227" s="2">
        <f t="shared" si="1845"/>
        <v>15</v>
      </c>
      <c r="E8227" s="2">
        <f t="shared" si="1837"/>
        <v>8223</v>
      </c>
      <c r="F8227" s="11">
        <v>535.5</v>
      </c>
      <c r="G8227" s="9">
        <v>0.16101213938010001</v>
      </c>
      <c r="H8227" s="9">
        <v>0.17389311053050799</v>
      </c>
      <c r="I8227" s="9">
        <v>0.20880000000000001</v>
      </c>
      <c r="J8227" s="9">
        <v>0.45</v>
      </c>
      <c r="K8227" s="9">
        <v>0.45</v>
      </c>
      <c r="L8227" s="9">
        <v>0.45</v>
      </c>
      <c r="N8227" s="32">
        <f>IF('System Design'!$F$8=1,'Hourly Demand and Generation'!G8227*'System Design'!$F$21,IF('System Design'!$F$8=2,'Hourly Demand and Generation'!H8227*'System Design'!$F$21,IF('System Design'!$F$8=3,'Hourly Demand and Generation'!I8227*'System Design'!$F$21)))</f>
        <v>104.4</v>
      </c>
      <c r="O8227" s="32">
        <f>IF('System Design'!$F$8=1,'Hourly Demand and Generation'!J8227*'System Design'!$F$22,IF('System Design'!$F$8=2,'Hourly Demand and Generation'!K8227*'System Design'!$F$22,IF('System Design'!$F$8=3,'Hourly Demand and Generation'!L8227*'System Design'!$F$22)))</f>
        <v>1125</v>
      </c>
      <c r="Q8227" s="32">
        <f t="shared" si="1835"/>
        <v>0</v>
      </c>
      <c r="R8227" s="32">
        <f t="shared" si="1838"/>
        <v>5400</v>
      </c>
      <c r="S8227" s="32">
        <f t="shared" si="1839"/>
        <v>0</v>
      </c>
      <c r="T8227" s="32">
        <f t="shared" si="1840"/>
        <v>21600</v>
      </c>
      <c r="U8227" s="32">
        <f t="shared" si="1841"/>
        <v>0</v>
      </c>
      <c r="V8227" s="32">
        <f t="shared" si="1836"/>
        <v>693.90000000000009</v>
      </c>
      <c r="W8227" s="32">
        <f t="shared" si="1842"/>
        <v>693.90000000000009</v>
      </c>
      <c r="X8227" s="32">
        <f t="shared" si="1843"/>
        <v>693.90000000000009</v>
      </c>
    </row>
    <row r="8228" spans="1:24" x14ac:dyDescent="0.25">
      <c r="A8228" s="2"/>
      <c r="B8228" s="2" t="s">
        <v>13</v>
      </c>
      <c r="C8228" s="2">
        <f t="shared" si="1844"/>
        <v>343</v>
      </c>
      <c r="D8228" s="2">
        <f t="shared" si="1845"/>
        <v>16</v>
      </c>
      <c r="E8228" s="2">
        <f t="shared" si="1837"/>
        <v>8224</v>
      </c>
      <c r="F8228" s="11">
        <v>567</v>
      </c>
      <c r="G8228" s="9">
        <v>0.106268011990866</v>
      </c>
      <c r="H8228" s="9">
        <v>0.120759104535075</v>
      </c>
      <c r="I8228" s="9">
        <v>0.1512</v>
      </c>
      <c r="J8228" s="9">
        <v>0.45</v>
      </c>
      <c r="K8228" s="9">
        <v>0.45</v>
      </c>
      <c r="L8228" s="9">
        <v>0.45</v>
      </c>
      <c r="N8228" s="32">
        <f>IF('System Design'!$F$8=1,'Hourly Demand and Generation'!G8228*'System Design'!$F$21,IF('System Design'!$F$8=2,'Hourly Demand and Generation'!H8228*'System Design'!$F$21,IF('System Design'!$F$8=3,'Hourly Demand and Generation'!I8228*'System Design'!$F$21)))</f>
        <v>75.599999999999994</v>
      </c>
      <c r="O8228" s="32">
        <f>IF('System Design'!$F$8=1,'Hourly Demand and Generation'!J8228*'System Design'!$F$22,IF('System Design'!$F$8=2,'Hourly Demand and Generation'!K8228*'System Design'!$F$22,IF('System Design'!$F$8=3,'Hourly Demand and Generation'!L8228*'System Design'!$F$22)))</f>
        <v>1125</v>
      </c>
      <c r="Q8228" s="32">
        <f t="shared" si="1835"/>
        <v>0</v>
      </c>
      <c r="R8228" s="32">
        <f t="shared" si="1838"/>
        <v>5400</v>
      </c>
      <c r="S8228" s="32">
        <f t="shared" si="1839"/>
        <v>0</v>
      </c>
      <c r="T8228" s="32">
        <f t="shared" si="1840"/>
        <v>21600</v>
      </c>
      <c r="U8228" s="32">
        <f t="shared" si="1841"/>
        <v>0</v>
      </c>
      <c r="V8228" s="32">
        <f t="shared" si="1836"/>
        <v>633.59999999999991</v>
      </c>
      <c r="W8228" s="32">
        <f t="shared" si="1842"/>
        <v>633.59999999999991</v>
      </c>
      <c r="X8228" s="32">
        <f t="shared" si="1843"/>
        <v>633.59999999999991</v>
      </c>
    </row>
    <row r="8229" spans="1:24" x14ac:dyDescent="0.25">
      <c r="A8229" s="2"/>
      <c r="B8229" s="2" t="s">
        <v>13</v>
      </c>
      <c r="C8229" s="2">
        <f t="shared" si="1844"/>
        <v>343</v>
      </c>
      <c r="D8229" s="2">
        <f t="shared" si="1845"/>
        <v>17</v>
      </c>
      <c r="E8229" s="2">
        <f t="shared" si="1837"/>
        <v>8225</v>
      </c>
      <c r="F8229" s="11">
        <v>598.5</v>
      </c>
      <c r="G8229" s="9">
        <v>5.4744127389233802E-2</v>
      </c>
      <c r="H8229" s="9">
        <v>6.7625098539641798E-2</v>
      </c>
      <c r="I8229" s="9">
        <v>0.09</v>
      </c>
      <c r="J8229" s="9">
        <v>0.5</v>
      </c>
      <c r="K8229" s="9">
        <v>0.5</v>
      </c>
      <c r="L8229" s="9">
        <v>0.5</v>
      </c>
      <c r="N8229" s="32">
        <f>IF('System Design'!$F$8=1,'Hourly Demand and Generation'!G8229*'System Design'!$F$21,IF('System Design'!$F$8=2,'Hourly Demand and Generation'!H8229*'System Design'!$F$21,IF('System Design'!$F$8=3,'Hourly Demand and Generation'!I8229*'System Design'!$F$21)))</f>
        <v>45</v>
      </c>
      <c r="O8229" s="32">
        <f>IF('System Design'!$F$8=1,'Hourly Demand and Generation'!J8229*'System Design'!$F$22,IF('System Design'!$F$8=2,'Hourly Demand and Generation'!K8229*'System Design'!$F$22,IF('System Design'!$F$8=3,'Hourly Demand and Generation'!L8229*'System Design'!$F$22)))</f>
        <v>1250</v>
      </c>
      <c r="Q8229" s="32">
        <f t="shared" si="1835"/>
        <v>0</v>
      </c>
      <c r="R8229" s="32">
        <f t="shared" si="1838"/>
        <v>5400</v>
      </c>
      <c r="S8229" s="32">
        <f t="shared" si="1839"/>
        <v>0</v>
      </c>
      <c r="T8229" s="32">
        <f t="shared" si="1840"/>
        <v>21600</v>
      </c>
      <c r="U8229" s="32">
        <f t="shared" si="1841"/>
        <v>0</v>
      </c>
      <c r="V8229" s="32">
        <f t="shared" si="1836"/>
        <v>696.5</v>
      </c>
      <c r="W8229" s="32">
        <f t="shared" si="1842"/>
        <v>696.5</v>
      </c>
      <c r="X8229" s="32">
        <f t="shared" si="1843"/>
        <v>696.5</v>
      </c>
    </row>
    <row r="8230" spans="1:24" x14ac:dyDescent="0.25">
      <c r="A8230" s="2"/>
      <c r="B8230" s="2" t="s">
        <v>13</v>
      </c>
      <c r="C8230" s="2">
        <f t="shared" si="1844"/>
        <v>343</v>
      </c>
      <c r="D8230" s="2">
        <f t="shared" si="1845"/>
        <v>18</v>
      </c>
      <c r="E8230" s="2">
        <f t="shared" si="1837"/>
        <v>8226</v>
      </c>
      <c r="F8230" s="11">
        <v>630</v>
      </c>
      <c r="G8230" s="9">
        <v>2.5761942300815899E-2</v>
      </c>
      <c r="H8230" s="9">
        <v>4.0253034845024897E-2</v>
      </c>
      <c r="I8230" s="9">
        <v>6.1199999999999997E-2</v>
      </c>
      <c r="J8230" s="9">
        <v>0.47499999999999998</v>
      </c>
      <c r="K8230" s="9">
        <v>0.47499999999999998</v>
      </c>
      <c r="L8230" s="9">
        <v>0.47499999999999998</v>
      </c>
      <c r="N8230" s="32">
        <f>IF('System Design'!$F$8=1,'Hourly Demand and Generation'!G8230*'System Design'!$F$21,IF('System Design'!$F$8=2,'Hourly Demand and Generation'!H8230*'System Design'!$F$21,IF('System Design'!$F$8=3,'Hourly Demand and Generation'!I8230*'System Design'!$F$21)))</f>
        <v>30.599999999999998</v>
      </c>
      <c r="O8230" s="32">
        <f>IF('System Design'!$F$8=1,'Hourly Demand and Generation'!J8230*'System Design'!$F$22,IF('System Design'!$F$8=2,'Hourly Demand and Generation'!K8230*'System Design'!$F$22,IF('System Design'!$F$8=3,'Hourly Demand and Generation'!L8230*'System Design'!$F$22)))</f>
        <v>1187.5</v>
      </c>
      <c r="Q8230" s="32">
        <f t="shared" si="1835"/>
        <v>0</v>
      </c>
      <c r="R8230" s="32">
        <f t="shared" si="1838"/>
        <v>5400</v>
      </c>
      <c r="S8230" s="32">
        <f t="shared" si="1839"/>
        <v>0</v>
      </c>
      <c r="T8230" s="32">
        <f t="shared" si="1840"/>
        <v>21600</v>
      </c>
      <c r="U8230" s="32">
        <f t="shared" si="1841"/>
        <v>0</v>
      </c>
      <c r="V8230" s="32">
        <f t="shared" si="1836"/>
        <v>588.09999999999991</v>
      </c>
      <c r="W8230" s="32">
        <f t="shared" si="1842"/>
        <v>588.09999999999991</v>
      </c>
      <c r="X8230" s="32">
        <f t="shared" si="1843"/>
        <v>588.09999999999991</v>
      </c>
    </row>
    <row r="8231" spans="1:24" x14ac:dyDescent="0.25">
      <c r="A8231" s="2"/>
      <c r="B8231" s="2" t="s">
        <v>13</v>
      </c>
      <c r="C8231" s="2">
        <f t="shared" si="1844"/>
        <v>343</v>
      </c>
      <c r="D8231" s="2">
        <f t="shared" si="1845"/>
        <v>19</v>
      </c>
      <c r="E8231" s="2">
        <f t="shared" si="1837"/>
        <v>8227</v>
      </c>
      <c r="F8231" s="11">
        <v>611.1</v>
      </c>
      <c r="G8231" s="10">
        <v>0</v>
      </c>
      <c r="H8231" s="10">
        <v>1.2880971150408E-2</v>
      </c>
      <c r="I8231" s="10">
        <v>2.8799999999999999E-2</v>
      </c>
      <c r="J8231" s="9">
        <v>0.45</v>
      </c>
      <c r="K8231" s="9">
        <v>0.45</v>
      </c>
      <c r="L8231" s="9">
        <v>0.45</v>
      </c>
      <c r="N8231" s="32">
        <f>IF('System Design'!$F$8=1,'Hourly Demand and Generation'!G8231*'System Design'!$F$21,IF('System Design'!$F$8=2,'Hourly Demand and Generation'!H8231*'System Design'!$F$21,IF('System Design'!$F$8=3,'Hourly Demand and Generation'!I8231*'System Design'!$F$21)))</f>
        <v>14.4</v>
      </c>
      <c r="O8231" s="32">
        <f>IF('System Design'!$F$8=1,'Hourly Demand and Generation'!J8231*'System Design'!$F$22,IF('System Design'!$F$8=2,'Hourly Demand and Generation'!K8231*'System Design'!$F$22,IF('System Design'!$F$8=3,'Hourly Demand and Generation'!L8231*'System Design'!$F$22)))</f>
        <v>1125</v>
      </c>
      <c r="Q8231" s="32">
        <f t="shared" si="1835"/>
        <v>0</v>
      </c>
      <c r="R8231" s="32">
        <f t="shared" si="1838"/>
        <v>5400</v>
      </c>
      <c r="S8231" s="32">
        <f t="shared" si="1839"/>
        <v>0</v>
      </c>
      <c r="T8231" s="32">
        <f t="shared" si="1840"/>
        <v>21600</v>
      </c>
      <c r="U8231" s="32">
        <f t="shared" si="1841"/>
        <v>0</v>
      </c>
      <c r="V8231" s="32">
        <f t="shared" si="1836"/>
        <v>528.30000000000007</v>
      </c>
      <c r="W8231" s="32">
        <f t="shared" si="1842"/>
        <v>528.30000000000007</v>
      </c>
      <c r="X8231" s="32">
        <f t="shared" si="1843"/>
        <v>528.30000000000007</v>
      </c>
    </row>
    <row r="8232" spans="1:24" x14ac:dyDescent="0.25">
      <c r="A8232" s="2"/>
      <c r="B8232" s="2" t="s">
        <v>13</v>
      </c>
      <c r="C8232" s="2">
        <f t="shared" si="1844"/>
        <v>343</v>
      </c>
      <c r="D8232" s="2">
        <f t="shared" si="1845"/>
        <v>20</v>
      </c>
      <c r="E8232" s="2">
        <f t="shared" si="1837"/>
        <v>8228</v>
      </c>
      <c r="F8232" s="11">
        <v>598.5</v>
      </c>
      <c r="G8232" s="10">
        <v>0</v>
      </c>
      <c r="H8232" s="10">
        <v>0</v>
      </c>
      <c r="I8232" s="10">
        <v>0</v>
      </c>
      <c r="J8232" s="9">
        <v>0.45</v>
      </c>
      <c r="K8232" s="9">
        <v>0.45</v>
      </c>
      <c r="L8232" s="9">
        <v>0.45</v>
      </c>
      <c r="N8232" s="32">
        <f>IF('System Design'!$F$8=1,'Hourly Demand and Generation'!G8232*'System Design'!$F$21,IF('System Design'!$F$8=2,'Hourly Demand and Generation'!H8232*'System Design'!$F$21,IF('System Design'!$F$8=3,'Hourly Demand and Generation'!I8232*'System Design'!$F$21)))</f>
        <v>0</v>
      </c>
      <c r="O8232" s="32">
        <f>IF('System Design'!$F$8=1,'Hourly Demand and Generation'!J8232*'System Design'!$F$22,IF('System Design'!$F$8=2,'Hourly Demand and Generation'!K8232*'System Design'!$F$22,IF('System Design'!$F$8=3,'Hourly Demand and Generation'!L8232*'System Design'!$F$22)))</f>
        <v>1125</v>
      </c>
      <c r="Q8232" s="32">
        <f t="shared" si="1835"/>
        <v>0</v>
      </c>
      <c r="R8232" s="32">
        <f t="shared" si="1838"/>
        <v>5400</v>
      </c>
      <c r="S8232" s="32">
        <f t="shared" si="1839"/>
        <v>0</v>
      </c>
      <c r="T8232" s="32">
        <f t="shared" si="1840"/>
        <v>21600</v>
      </c>
      <c r="U8232" s="32">
        <f t="shared" si="1841"/>
        <v>0</v>
      </c>
      <c r="V8232" s="32">
        <f t="shared" si="1836"/>
        <v>526.5</v>
      </c>
      <c r="W8232" s="32">
        <f t="shared" si="1842"/>
        <v>526.5</v>
      </c>
      <c r="X8232" s="32">
        <f t="shared" si="1843"/>
        <v>526.5</v>
      </c>
    </row>
    <row r="8233" spans="1:24" x14ac:dyDescent="0.25">
      <c r="A8233" s="2"/>
      <c r="B8233" s="2" t="s">
        <v>13</v>
      </c>
      <c r="C8233" s="2">
        <f t="shared" si="1844"/>
        <v>343</v>
      </c>
      <c r="D8233" s="2">
        <f t="shared" si="1845"/>
        <v>21</v>
      </c>
      <c r="E8233" s="2">
        <f t="shared" si="1837"/>
        <v>8229</v>
      </c>
      <c r="F8233" s="11">
        <v>567</v>
      </c>
      <c r="G8233" s="10">
        <v>0</v>
      </c>
      <c r="H8233" s="10">
        <v>0</v>
      </c>
      <c r="I8233" s="10">
        <v>0</v>
      </c>
      <c r="J8233" s="9">
        <v>0.45</v>
      </c>
      <c r="K8233" s="9">
        <v>0.45</v>
      </c>
      <c r="L8233" s="9">
        <v>0.45</v>
      </c>
      <c r="N8233" s="32">
        <f>IF('System Design'!$F$8=1,'Hourly Demand and Generation'!G8233*'System Design'!$F$21,IF('System Design'!$F$8=2,'Hourly Demand and Generation'!H8233*'System Design'!$F$21,IF('System Design'!$F$8=3,'Hourly Demand and Generation'!I8233*'System Design'!$F$21)))</f>
        <v>0</v>
      </c>
      <c r="O8233" s="32">
        <f>IF('System Design'!$F$8=1,'Hourly Demand and Generation'!J8233*'System Design'!$F$22,IF('System Design'!$F$8=2,'Hourly Demand and Generation'!K8233*'System Design'!$F$22,IF('System Design'!$F$8=3,'Hourly Demand and Generation'!L8233*'System Design'!$F$22)))</f>
        <v>1125</v>
      </c>
      <c r="Q8233" s="32">
        <f t="shared" si="1835"/>
        <v>0</v>
      </c>
      <c r="R8233" s="32">
        <f t="shared" si="1838"/>
        <v>5400</v>
      </c>
      <c r="S8233" s="32">
        <f t="shared" si="1839"/>
        <v>0</v>
      </c>
      <c r="T8233" s="32">
        <f t="shared" si="1840"/>
        <v>21600</v>
      </c>
      <c r="U8233" s="32">
        <f t="shared" si="1841"/>
        <v>0</v>
      </c>
      <c r="V8233" s="32">
        <f t="shared" si="1836"/>
        <v>558</v>
      </c>
      <c r="W8233" s="32">
        <f t="shared" si="1842"/>
        <v>558</v>
      </c>
      <c r="X8233" s="32">
        <f t="shared" si="1843"/>
        <v>558</v>
      </c>
    </row>
    <row r="8234" spans="1:24" x14ac:dyDescent="0.25">
      <c r="A8234" s="2"/>
      <c r="B8234" s="2" t="s">
        <v>13</v>
      </c>
      <c r="C8234" s="2">
        <f t="shared" si="1844"/>
        <v>343</v>
      </c>
      <c r="D8234" s="2">
        <f t="shared" si="1845"/>
        <v>22</v>
      </c>
      <c r="E8234" s="2">
        <f t="shared" si="1837"/>
        <v>8230</v>
      </c>
      <c r="F8234" s="11">
        <v>535.5</v>
      </c>
      <c r="G8234" s="10">
        <v>0</v>
      </c>
      <c r="H8234" s="10">
        <v>0</v>
      </c>
      <c r="I8234" s="10">
        <v>0</v>
      </c>
      <c r="J8234" s="9">
        <v>0.47499999999999998</v>
      </c>
      <c r="K8234" s="9">
        <v>0.47499999999999998</v>
      </c>
      <c r="L8234" s="9">
        <v>0.47499999999999998</v>
      </c>
      <c r="N8234" s="32">
        <f>IF('System Design'!$F$8=1,'Hourly Demand and Generation'!G8234*'System Design'!$F$21,IF('System Design'!$F$8=2,'Hourly Demand and Generation'!H8234*'System Design'!$F$21,IF('System Design'!$F$8=3,'Hourly Demand and Generation'!I8234*'System Design'!$F$21)))</f>
        <v>0</v>
      </c>
      <c r="O8234" s="32">
        <f>IF('System Design'!$F$8=1,'Hourly Demand and Generation'!J8234*'System Design'!$F$22,IF('System Design'!$F$8=2,'Hourly Demand and Generation'!K8234*'System Design'!$F$22,IF('System Design'!$F$8=3,'Hourly Demand and Generation'!L8234*'System Design'!$F$22)))</f>
        <v>1187.5</v>
      </c>
      <c r="Q8234" s="32">
        <f t="shared" si="1835"/>
        <v>0</v>
      </c>
      <c r="R8234" s="32">
        <f t="shared" si="1838"/>
        <v>5400</v>
      </c>
      <c r="S8234" s="32">
        <f t="shared" si="1839"/>
        <v>0</v>
      </c>
      <c r="T8234" s="32">
        <f t="shared" si="1840"/>
        <v>21600</v>
      </c>
      <c r="U8234" s="32">
        <f t="shared" si="1841"/>
        <v>0</v>
      </c>
      <c r="V8234" s="32">
        <f t="shared" si="1836"/>
        <v>652</v>
      </c>
      <c r="W8234" s="32">
        <f t="shared" si="1842"/>
        <v>652</v>
      </c>
      <c r="X8234" s="32">
        <f t="shared" si="1843"/>
        <v>652</v>
      </c>
    </row>
    <row r="8235" spans="1:24" x14ac:dyDescent="0.25">
      <c r="A8235" s="2"/>
      <c r="B8235" s="2" t="s">
        <v>13</v>
      </c>
      <c r="C8235" s="2">
        <f t="shared" si="1844"/>
        <v>343</v>
      </c>
      <c r="D8235" s="2">
        <f t="shared" si="1845"/>
        <v>23</v>
      </c>
      <c r="E8235" s="2">
        <f t="shared" si="1837"/>
        <v>8231</v>
      </c>
      <c r="F8235" s="11">
        <v>504</v>
      </c>
      <c r="G8235" s="10">
        <v>0</v>
      </c>
      <c r="H8235" s="10">
        <v>0</v>
      </c>
      <c r="I8235" s="10">
        <v>0</v>
      </c>
      <c r="J8235" s="9">
        <v>0.4</v>
      </c>
      <c r="K8235" s="9">
        <v>0.4</v>
      </c>
      <c r="L8235" s="9">
        <v>0.4</v>
      </c>
      <c r="N8235" s="32">
        <f>IF('System Design'!$F$8=1,'Hourly Demand and Generation'!G8235*'System Design'!$F$21,IF('System Design'!$F$8=2,'Hourly Demand and Generation'!H8235*'System Design'!$F$21,IF('System Design'!$F$8=3,'Hourly Demand and Generation'!I8235*'System Design'!$F$21)))</f>
        <v>0</v>
      </c>
      <c r="O8235" s="32">
        <f>IF('System Design'!$F$8=1,'Hourly Demand and Generation'!J8235*'System Design'!$F$22,IF('System Design'!$F$8=2,'Hourly Demand and Generation'!K8235*'System Design'!$F$22,IF('System Design'!$F$8=3,'Hourly Demand and Generation'!L8235*'System Design'!$F$22)))</f>
        <v>1000</v>
      </c>
      <c r="Q8235" s="32">
        <f t="shared" si="1835"/>
        <v>0</v>
      </c>
      <c r="R8235" s="32">
        <f t="shared" si="1838"/>
        <v>5400</v>
      </c>
      <c r="S8235" s="32">
        <f t="shared" si="1839"/>
        <v>0</v>
      </c>
      <c r="T8235" s="32">
        <f t="shared" si="1840"/>
        <v>21600</v>
      </c>
      <c r="U8235" s="32">
        <f t="shared" si="1841"/>
        <v>0</v>
      </c>
      <c r="V8235" s="32">
        <f t="shared" si="1836"/>
        <v>496</v>
      </c>
      <c r="W8235" s="32">
        <f t="shared" si="1842"/>
        <v>496</v>
      </c>
      <c r="X8235" s="32">
        <f t="shared" si="1843"/>
        <v>496</v>
      </c>
    </row>
    <row r="8236" spans="1:24" x14ac:dyDescent="0.25">
      <c r="A8236" s="2"/>
      <c r="B8236" s="2" t="s">
        <v>13</v>
      </c>
      <c r="C8236" s="2">
        <f t="shared" si="1844"/>
        <v>343</v>
      </c>
      <c r="D8236" s="2">
        <f t="shared" si="1845"/>
        <v>24</v>
      </c>
      <c r="E8236" s="2">
        <f t="shared" si="1837"/>
        <v>8232</v>
      </c>
      <c r="F8236" s="11">
        <v>441</v>
      </c>
      <c r="G8236" s="9">
        <v>0</v>
      </c>
      <c r="H8236" s="9">
        <v>0</v>
      </c>
      <c r="I8236" s="9">
        <v>0</v>
      </c>
      <c r="J8236" s="9">
        <v>0.4</v>
      </c>
      <c r="K8236" s="9">
        <v>0.4</v>
      </c>
      <c r="L8236" s="9">
        <v>0.4</v>
      </c>
      <c r="N8236" s="32">
        <f>IF('System Design'!$F$8=1,'Hourly Demand and Generation'!G8236*'System Design'!$F$21,IF('System Design'!$F$8=2,'Hourly Demand and Generation'!H8236*'System Design'!$F$21,IF('System Design'!$F$8=3,'Hourly Demand and Generation'!I8236*'System Design'!$F$21)))</f>
        <v>0</v>
      </c>
      <c r="O8236" s="32">
        <f>IF('System Design'!$F$8=1,'Hourly Demand and Generation'!J8236*'System Design'!$F$22,IF('System Design'!$F$8=2,'Hourly Demand and Generation'!K8236*'System Design'!$F$22,IF('System Design'!$F$8=3,'Hourly Demand and Generation'!L8236*'System Design'!$F$22)))</f>
        <v>1000</v>
      </c>
      <c r="Q8236" s="32">
        <f t="shared" si="1835"/>
        <v>0</v>
      </c>
      <c r="R8236" s="32">
        <f t="shared" si="1838"/>
        <v>5400</v>
      </c>
      <c r="S8236" s="32">
        <f t="shared" si="1839"/>
        <v>0</v>
      </c>
      <c r="T8236" s="32">
        <f t="shared" si="1840"/>
        <v>21600</v>
      </c>
      <c r="U8236" s="32">
        <f t="shared" si="1841"/>
        <v>0</v>
      </c>
      <c r="V8236" s="32">
        <f t="shared" si="1836"/>
        <v>559</v>
      </c>
      <c r="W8236" s="32">
        <f t="shared" si="1842"/>
        <v>559</v>
      </c>
      <c r="X8236" s="32">
        <f t="shared" si="1843"/>
        <v>559</v>
      </c>
    </row>
    <row r="8237" spans="1:24" x14ac:dyDescent="0.25">
      <c r="A8237" s="2"/>
      <c r="B8237" s="2" t="s">
        <v>13</v>
      </c>
      <c r="C8237" s="2">
        <f>C8236+1</f>
        <v>344</v>
      </c>
      <c r="D8237" s="2">
        <v>1</v>
      </c>
      <c r="E8237" s="2">
        <f t="shared" si="1837"/>
        <v>8233</v>
      </c>
      <c r="F8237" s="11">
        <v>378</v>
      </c>
      <c r="G8237" s="10">
        <v>0</v>
      </c>
      <c r="H8237" s="10">
        <v>0</v>
      </c>
      <c r="I8237" s="10">
        <v>0</v>
      </c>
      <c r="J8237" s="9">
        <v>0.44029073051585499</v>
      </c>
      <c r="K8237" s="9">
        <v>0.44029073051585499</v>
      </c>
      <c r="L8237" s="9">
        <v>0.44029073051585499</v>
      </c>
      <c r="N8237" s="32">
        <f>IF('System Design'!$F$8=1,'Hourly Demand and Generation'!G8237*'System Design'!$F$21,IF('System Design'!$F$8=2,'Hourly Demand and Generation'!H8237*'System Design'!$F$21,IF('System Design'!$F$8=3,'Hourly Demand and Generation'!I8237*'System Design'!$F$21)))</f>
        <v>0</v>
      </c>
      <c r="O8237" s="32">
        <f>IF('System Design'!$F$8=1,'Hourly Demand and Generation'!J8237*'System Design'!$F$22,IF('System Design'!$F$8=2,'Hourly Demand and Generation'!K8237*'System Design'!$F$22,IF('System Design'!$F$8=3,'Hourly Demand and Generation'!L8237*'System Design'!$F$22)))</f>
        <v>1100.7268262896375</v>
      </c>
      <c r="Q8237" s="32">
        <f t="shared" si="1835"/>
        <v>0</v>
      </c>
      <c r="R8237" s="32">
        <f t="shared" si="1838"/>
        <v>5400</v>
      </c>
      <c r="S8237" s="32">
        <f t="shared" si="1839"/>
        <v>0</v>
      </c>
      <c r="T8237" s="32">
        <f t="shared" si="1840"/>
        <v>21600</v>
      </c>
      <c r="U8237" s="32">
        <f t="shared" si="1841"/>
        <v>0</v>
      </c>
      <c r="V8237" s="32">
        <f t="shared" si="1836"/>
        <v>722.72682628963753</v>
      </c>
      <c r="W8237" s="32">
        <f t="shared" si="1842"/>
        <v>722.72682628963753</v>
      </c>
      <c r="X8237" s="32">
        <f t="shared" si="1843"/>
        <v>722.72682628963753</v>
      </c>
    </row>
    <row r="8238" spans="1:24" x14ac:dyDescent="0.25">
      <c r="A8238" s="2"/>
      <c r="B8238" s="2" t="s">
        <v>13</v>
      </c>
      <c r="C8238" s="2">
        <f>C8237</f>
        <v>344</v>
      </c>
      <c r="D8238" s="2">
        <f>D8237+1</f>
        <v>2</v>
      </c>
      <c r="E8238" s="2">
        <f t="shared" si="1837"/>
        <v>8234</v>
      </c>
      <c r="F8238" s="11">
        <v>346.5</v>
      </c>
      <c r="G8238" s="10">
        <v>0</v>
      </c>
      <c r="H8238" s="10">
        <v>0</v>
      </c>
      <c r="I8238" s="10">
        <v>0</v>
      </c>
      <c r="J8238" s="9">
        <v>0.39626165746427</v>
      </c>
      <c r="K8238" s="9">
        <v>0.39626165746427</v>
      </c>
      <c r="L8238" s="9">
        <v>0.39626165746427</v>
      </c>
      <c r="N8238" s="32">
        <f>IF('System Design'!$F$8=1,'Hourly Demand and Generation'!G8238*'System Design'!$F$21,IF('System Design'!$F$8=2,'Hourly Demand and Generation'!H8238*'System Design'!$F$21,IF('System Design'!$F$8=3,'Hourly Demand and Generation'!I8238*'System Design'!$F$21)))</f>
        <v>0</v>
      </c>
      <c r="O8238" s="32">
        <f>IF('System Design'!$F$8=1,'Hourly Demand and Generation'!J8238*'System Design'!$F$22,IF('System Design'!$F$8=2,'Hourly Demand and Generation'!K8238*'System Design'!$F$22,IF('System Design'!$F$8=3,'Hourly Demand and Generation'!L8238*'System Design'!$F$22)))</f>
        <v>990.654143660675</v>
      </c>
      <c r="Q8238" s="32">
        <f t="shared" si="1835"/>
        <v>0</v>
      </c>
      <c r="R8238" s="32">
        <f t="shared" si="1838"/>
        <v>5400</v>
      </c>
      <c r="S8238" s="32">
        <f t="shared" si="1839"/>
        <v>0</v>
      </c>
      <c r="T8238" s="32">
        <f t="shared" si="1840"/>
        <v>21600</v>
      </c>
      <c r="U8238" s="32">
        <f t="shared" si="1841"/>
        <v>0</v>
      </c>
      <c r="V8238" s="32">
        <f t="shared" si="1836"/>
        <v>644.154143660675</v>
      </c>
      <c r="W8238" s="32">
        <f t="shared" si="1842"/>
        <v>644.154143660675</v>
      </c>
      <c r="X8238" s="32">
        <f t="shared" si="1843"/>
        <v>644.154143660675</v>
      </c>
    </row>
    <row r="8239" spans="1:24" x14ac:dyDescent="0.25">
      <c r="A8239" s="2"/>
      <c r="B8239" s="2" t="s">
        <v>13</v>
      </c>
      <c r="C8239" s="2">
        <f t="shared" ref="C8239:C8260" si="1846">C8238</f>
        <v>344</v>
      </c>
      <c r="D8239" s="2">
        <f t="shared" ref="D8239:D8260" si="1847">D8238+1</f>
        <v>3</v>
      </c>
      <c r="E8239" s="2">
        <f t="shared" si="1837"/>
        <v>8235</v>
      </c>
      <c r="F8239" s="11">
        <v>315</v>
      </c>
      <c r="G8239" s="10">
        <v>0</v>
      </c>
      <c r="H8239" s="10">
        <v>0</v>
      </c>
      <c r="I8239" s="10">
        <v>0</v>
      </c>
      <c r="J8239" s="9">
        <v>0.39626165746427</v>
      </c>
      <c r="K8239" s="9">
        <v>0.39626165746427</v>
      </c>
      <c r="L8239" s="9">
        <v>0.39626165746427</v>
      </c>
      <c r="N8239" s="32">
        <f>IF('System Design'!$F$8=1,'Hourly Demand and Generation'!G8239*'System Design'!$F$21,IF('System Design'!$F$8=2,'Hourly Demand and Generation'!H8239*'System Design'!$F$21,IF('System Design'!$F$8=3,'Hourly Demand and Generation'!I8239*'System Design'!$F$21)))</f>
        <v>0</v>
      </c>
      <c r="O8239" s="32">
        <f>IF('System Design'!$F$8=1,'Hourly Demand and Generation'!J8239*'System Design'!$F$22,IF('System Design'!$F$8=2,'Hourly Demand and Generation'!K8239*'System Design'!$F$22,IF('System Design'!$F$8=3,'Hourly Demand and Generation'!L8239*'System Design'!$F$22)))</f>
        <v>990.654143660675</v>
      </c>
      <c r="Q8239" s="32">
        <f t="shared" si="1835"/>
        <v>0</v>
      </c>
      <c r="R8239" s="32">
        <f t="shared" si="1838"/>
        <v>5400</v>
      </c>
      <c r="S8239" s="32">
        <f t="shared" si="1839"/>
        <v>0</v>
      </c>
      <c r="T8239" s="32">
        <f t="shared" si="1840"/>
        <v>21600</v>
      </c>
      <c r="U8239" s="32">
        <f t="shared" si="1841"/>
        <v>0</v>
      </c>
      <c r="V8239" s="32">
        <f t="shared" si="1836"/>
        <v>675.654143660675</v>
      </c>
      <c r="W8239" s="32">
        <f t="shared" si="1842"/>
        <v>675.654143660675</v>
      </c>
      <c r="X8239" s="32">
        <f t="shared" si="1843"/>
        <v>675.654143660675</v>
      </c>
    </row>
    <row r="8240" spans="1:24" x14ac:dyDescent="0.25">
      <c r="A8240" s="2"/>
      <c r="B8240" s="2" t="s">
        <v>13</v>
      </c>
      <c r="C8240" s="2">
        <f t="shared" si="1846"/>
        <v>344</v>
      </c>
      <c r="D8240" s="2">
        <f t="shared" si="1847"/>
        <v>4</v>
      </c>
      <c r="E8240" s="2">
        <f t="shared" si="1837"/>
        <v>8236</v>
      </c>
      <c r="F8240" s="11">
        <v>378</v>
      </c>
      <c r="G8240" s="10">
        <v>0</v>
      </c>
      <c r="H8240" s="10">
        <v>0</v>
      </c>
      <c r="I8240" s="10">
        <v>0</v>
      </c>
      <c r="J8240" s="9">
        <v>0.44029073051585499</v>
      </c>
      <c r="K8240" s="9">
        <v>0.44029073051585499</v>
      </c>
      <c r="L8240" s="9">
        <v>0.44029073051585499</v>
      </c>
      <c r="N8240" s="32">
        <f>IF('System Design'!$F$8=1,'Hourly Demand and Generation'!G8240*'System Design'!$F$21,IF('System Design'!$F$8=2,'Hourly Demand and Generation'!H8240*'System Design'!$F$21,IF('System Design'!$F$8=3,'Hourly Demand and Generation'!I8240*'System Design'!$F$21)))</f>
        <v>0</v>
      </c>
      <c r="O8240" s="32">
        <f>IF('System Design'!$F$8=1,'Hourly Demand and Generation'!J8240*'System Design'!$F$22,IF('System Design'!$F$8=2,'Hourly Demand and Generation'!K8240*'System Design'!$F$22,IF('System Design'!$F$8=3,'Hourly Demand and Generation'!L8240*'System Design'!$F$22)))</f>
        <v>1100.7268262896375</v>
      </c>
      <c r="Q8240" s="32">
        <f t="shared" si="1835"/>
        <v>0</v>
      </c>
      <c r="R8240" s="32">
        <f t="shared" si="1838"/>
        <v>5400</v>
      </c>
      <c r="S8240" s="32">
        <f t="shared" si="1839"/>
        <v>0</v>
      </c>
      <c r="T8240" s="32">
        <f t="shared" si="1840"/>
        <v>21600</v>
      </c>
      <c r="U8240" s="32">
        <f t="shared" si="1841"/>
        <v>0</v>
      </c>
      <c r="V8240" s="32">
        <f t="shared" si="1836"/>
        <v>722.72682628963753</v>
      </c>
      <c r="W8240" s="32">
        <f t="shared" si="1842"/>
        <v>722.72682628963753</v>
      </c>
      <c r="X8240" s="32">
        <f t="shared" si="1843"/>
        <v>722.72682628963753</v>
      </c>
    </row>
    <row r="8241" spans="1:24" x14ac:dyDescent="0.25">
      <c r="A8241" s="2"/>
      <c r="B8241" s="2" t="s">
        <v>13</v>
      </c>
      <c r="C8241" s="2">
        <f t="shared" si="1846"/>
        <v>344</v>
      </c>
      <c r="D8241" s="2">
        <f t="shared" si="1847"/>
        <v>5</v>
      </c>
      <c r="E8241" s="2">
        <f t="shared" si="1837"/>
        <v>8237</v>
      </c>
      <c r="F8241" s="11">
        <v>409.5</v>
      </c>
      <c r="G8241" s="10">
        <v>0</v>
      </c>
      <c r="H8241" s="10">
        <v>1.44E-2</v>
      </c>
      <c r="I8241" s="10">
        <v>2.8799999999999999E-2</v>
      </c>
      <c r="J8241" s="9">
        <v>0.35223258441268401</v>
      </c>
      <c r="K8241" s="9">
        <v>0.35223258441268401</v>
      </c>
      <c r="L8241" s="9">
        <v>0.35223258441268401</v>
      </c>
      <c r="N8241" s="32">
        <f>IF('System Design'!$F$8=1,'Hourly Demand and Generation'!G8241*'System Design'!$F$21,IF('System Design'!$F$8=2,'Hourly Demand and Generation'!H8241*'System Design'!$F$21,IF('System Design'!$F$8=3,'Hourly Demand and Generation'!I8241*'System Design'!$F$21)))</f>
        <v>14.4</v>
      </c>
      <c r="O8241" s="32">
        <f>IF('System Design'!$F$8=1,'Hourly Demand and Generation'!J8241*'System Design'!$F$22,IF('System Design'!$F$8=2,'Hourly Demand and Generation'!K8241*'System Design'!$F$22,IF('System Design'!$F$8=3,'Hourly Demand and Generation'!L8241*'System Design'!$F$22)))</f>
        <v>880.58146103170998</v>
      </c>
      <c r="Q8241" s="32">
        <f t="shared" si="1835"/>
        <v>0</v>
      </c>
      <c r="R8241" s="32">
        <f t="shared" si="1838"/>
        <v>5400</v>
      </c>
      <c r="S8241" s="32">
        <f t="shared" si="1839"/>
        <v>0</v>
      </c>
      <c r="T8241" s="32">
        <f t="shared" si="1840"/>
        <v>21600</v>
      </c>
      <c r="U8241" s="32">
        <f t="shared" si="1841"/>
        <v>0</v>
      </c>
      <c r="V8241" s="32">
        <f t="shared" si="1836"/>
        <v>485.48146103170996</v>
      </c>
      <c r="W8241" s="32">
        <f t="shared" si="1842"/>
        <v>485.48146103170996</v>
      </c>
      <c r="X8241" s="32">
        <f t="shared" si="1843"/>
        <v>485.48146103170996</v>
      </c>
    </row>
    <row r="8242" spans="1:24" x14ac:dyDescent="0.25">
      <c r="A8242" s="2"/>
      <c r="B8242" s="2" t="s">
        <v>13</v>
      </c>
      <c r="C8242" s="2">
        <f t="shared" si="1846"/>
        <v>344</v>
      </c>
      <c r="D8242" s="2">
        <f t="shared" si="1847"/>
        <v>6</v>
      </c>
      <c r="E8242" s="2">
        <f t="shared" si="1837"/>
        <v>8238</v>
      </c>
      <c r="F8242" s="11">
        <v>441</v>
      </c>
      <c r="G8242" s="10">
        <v>2.8799999999999999E-2</v>
      </c>
      <c r="H8242" s="10">
        <v>4.4999999999999998E-2</v>
      </c>
      <c r="I8242" s="10">
        <v>6.1199999999999997E-2</v>
      </c>
      <c r="J8242" s="9">
        <v>0.35223258441268401</v>
      </c>
      <c r="K8242" s="9">
        <v>0.35223258441268401</v>
      </c>
      <c r="L8242" s="9">
        <v>0.35223258441268401</v>
      </c>
      <c r="N8242" s="32">
        <f>IF('System Design'!$F$8=1,'Hourly Demand and Generation'!G8242*'System Design'!$F$21,IF('System Design'!$F$8=2,'Hourly Demand and Generation'!H8242*'System Design'!$F$21,IF('System Design'!$F$8=3,'Hourly Demand and Generation'!I8242*'System Design'!$F$21)))</f>
        <v>30.599999999999998</v>
      </c>
      <c r="O8242" s="32">
        <f>IF('System Design'!$F$8=1,'Hourly Demand and Generation'!J8242*'System Design'!$F$22,IF('System Design'!$F$8=2,'Hourly Demand and Generation'!K8242*'System Design'!$F$22,IF('System Design'!$F$8=3,'Hourly Demand and Generation'!L8242*'System Design'!$F$22)))</f>
        <v>880.58146103170998</v>
      </c>
      <c r="Q8242" s="32">
        <f t="shared" si="1835"/>
        <v>0</v>
      </c>
      <c r="R8242" s="32">
        <f t="shared" si="1838"/>
        <v>5400</v>
      </c>
      <c r="S8242" s="32">
        <f t="shared" si="1839"/>
        <v>0</v>
      </c>
      <c r="T8242" s="32">
        <f t="shared" si="1840"/>
        <v>21600</v>
      </c>
      <c r="U8242" s="32">
        <f t="shared" si="1841"/>
        <v>0</v>
      </c>
      <c r="V8242" s="32">
        <f t="shared" si="1836"/>
        <v>470.18146103171</v>
      </c>
      <c r="W8242" s="32">
        <f t="shared" si="1842"/>
        <v>470.18146103171</v>
      </c>
      <c r="X8242" s="32">
        <f t="shared" si="1843"/>
        <v>470.18146103171</v>
      </c>
    </row>
    <row r="8243" spans="1:24" x14ac:dyDescent="0.25">
      <c r="A8243" s="2"/>
      <c r="B8243" s="2" t="s">
        <v>13</v>
      </c>
      <c r="C8243" s="2">
        <f t="shared" si="1846"/>
        <v>344</v>
      </c>
      <c r="D8243" s="2">
        <f t="shared" si="1847"/>
        <v>7</v>
      </c>
      <c r="E8243" s="2">
        <f t="shared" si="1837"/>
        <v>8239</v>
      </c>
      <c r="F8243" s="11">
        <v>472.5</v>
      </c>
      <c r="G8243" s="10">
        <v>6.1199999999999997E-2</v>
      </c>
      <c r="H8243" s="10">
        <v>7.5600000000000001E-2</v>
      </c>
      <c r="I8243" s="10">
        <v>0.09</v>
      </c>
      <c r="J8243" s="9">
        <v>0.39626165746427</v>
      </c>
      <c r="K8243" s="9">
        <v>0.39626165746427</v>
      </c>
      <c r="L8243" s="9">
        <v>0.39626165746427</v>
      </c>
      <c r="N8243" s="32">
        <f>IF('System Design'!$F$8=1,'Hourly Demand and Generation'!G8243*'System Design'!$F$21,IF('System Design'!$F$8=2,'Hourly Demand and Generation'!H8243*'System Design'!$F$21,IF('System Design'!$F$8=3,'Hourly Demand and Generation'!I8243*'System Design'!$F$21)))</f>
        <v>45</v>
      </c>
      <c r="O8243" s="32">
        <f>IF('System Design'!$F$8=1,'Hourly Demand and Generation'!J8243*'System Design'!$F$22,IF('System Design'!$F$8=2,'Hourly Demand and Generation'!K8243*'System Design'!$F$22,IF('System Design'!$F$8=3,'Hourly Demand and Generation'!L8243*'System Design'!$F$22)))</f>
        <v>990.654143660675</v>
      </c>
      <c r="Q8243" s="32">
        <f t="shared" si="1835"/>
        <v>0</v>
      </c>
      <c r="R8243" s="32">
        <f t="shared" si="1838"/>
        <v>5400</v>
      </c>
      <c r="S8243" s="32">
        <f t="shared" si="1839"/>
        <v>0</v>
      </c>
      <c r="T8243" s="32">
        <f t="shared" si="1840"/>
        <v>21600</v>
      </c>
      <c r="U8243" s="32">
        <f t="shared" si="1841"/>
        <v>0</v>
      </c>
      <c r="V8243" s="32">
        <f t="shared" si="1836"/>
        <v>563.15414366067489</v>
      </c>
      <c r="W8243" s="32">
        <f t="shared" si="1842"/>
        <v>563.15414366067489</v>
      </c>
      <c r="X8243" s="32">
        <f t="shared" si="1843"/>
        <v>563.15414366067489</v>
      </c>
    </row>
    <row r="8244" spans="1:24" x14ac:dyDescent="0.25">
      <c r="A8244" s="2"/>
      <c r="B8244" s="2" t="s">
        <v>13</v>
      </c>
      <c r="C8244" s="2">
        <f t="shared" si="1846"/>
        <v>344</v>
      </c>
      <c r="D8244" s="2">
        <f t="shared" si="1847"/>
        <v>8</v>
      </c>
      <c r="E8244" s="2">
        <f t="shared" si="1837"/>
        <v>8240</v>
      </c>
      <c r="F8244" s="11">
        <v>504</v>
      </c>
      <c r="G8244" s="10">
        <v>0.1188</v>
      </c>
      <c r="H8244" s="10">
        <v>0.13500000000000001</v>
      </c>
      <c r="I8244" s="10">
        <v>0.1512</v>
      </c>
      <c r="J8244" s="9">
        <v>0.39626165746427</v>
      </c>
      <c r="K8244" s="9">
        <v>0.39626165746427</v>
      </c>
      <c r="L8244" s="9">
        <v>0.39626165746427</v>
      </c>
      <c r="N8244" s="32">
        <f>IF('System Design'!$F$8=1,'Hourly Demand and Generation'!G8244*'System Design'!$F$21,IF('System Design'!$F$8=2,'Hourly Demand and Generation'!H8244*'System Design'!$F$21,IF('System Design'!$F$8=3,'Hourly Demand and Generation'!I8244*'System Design'!$F$21)))</f>
        <v>75.599999999999994</v>
      </c>
      <c r="O8244" s="32">
        <f>IF('System Design'!$F$8=1,'Hourly Demand and Generation'!J8244*'System Design'!$F$22,IF('System Design'!$F$8=2,'Hourly Demand and Generation'!K8244*'System Design'!$F$22,IF('System Design'!$F$8=3,'Hourly Demand and Generation'!L8244*'System Design'!$F$22)))</f>
        <v>990.654143660675</v>
      </c>
      <c r="Q8244" s="32">
        <f t="shared" si="1835"/>
        <v>0</v>
      </c>
      <c r="R8244" s="32">
        <f t="shared" si="1838"/>
        <v>5400</v>
      </c>
      <c r="S8244" s="32">
        <f t="shared" si="1839"/>
        <v>0</v>
      </c>
      <c r="T8244" s="32">
        <f t="shared" si="1840"/>
        <v>21600</v>
      </c>
      <c r="U8244" s="32">
        <f t="shared" si="1841"/>
        <v>0</v>
      </c>
      <c r="V8244" s="32">
        <f t="shared" si="1836"/>
        <v>562.25414366067503</v>
      </c>
      <c r="W8244" s="32">
        <f t="shared" si="1842"/>
        <v>562.25414366067503</v>
      </c>
      <c r="X8244" s="32">
        <f t="shared" si="1843"/>
        <v>562.25414366067503</v>
      </c>
    </row>
    <row r="8245" spans="1:24" x14ac:dyDescent="0.25">
      <c r="A8245" s="2"/>
      <c r="B8245" s="2" t="s">
        <v>13</v>
      </c>
      <c r="C8245" s="2">
        <f t="shared" si="1846"/>
        <v>344</v>
      </c>
      <c r="D8245" s="2">
        <f t="shared" si="1847"/>
        <v>9</v>
      </c>
      <c r="E8245" s="2">
        <f t="shared" si="1837"/>
        <v>8241</v>
      </c>
      <c r="F8245" s="11">
        <v>504</v>
      </c>
      <c r="G8245" s="10">
        <v>0.18</v>
      </c>
      <c r="H8245" s="10">
        <v>0.19439999999999999</v>
      </c>
      <c r="I8245" s="10">
        <v>0.20880000000000001</v>
      </c>
      <c r="J8245" s="9">
        <v>0.35223258441268401</v>
      </c>
      <c r="K8245" s="9">
        <v>0.35223258441268401</v>
      </c>
      <c r="L8245" s="9">
        <v>0.35223258441268401</v>
      </c>
      <c r="N8245" s="32">
        <f>IF('System Design'!$F$8=1,'Hourly Demand and Generation'!G8245*'System Design'!$F$21,IF('System Design'!$F$8=2,'Hourly Demand and Generation'!H8245*'System Design'!$F$21,IF('System Design'!$F$8=3,'Hourly Demand and Generation'!I8245*'System Design'!$F$21)))</f>
        <v>104.4</v>
      </c>
      <c r="O8245" s="32">
        <f>IF('System Design'!$F$8=1,'Hourly Demand and Generation'!J8245*'System Design'!$F$22,IF('System Design'!$F$8=2,'Hourly Demand and Generation'!K8245*'System Design'!$F$22,IF('System Design'!$F$8=3,'Hourly Demand and Generation'!L8245*'System Design'!$F$22)))</f>
        <v>880.58146103170998</v>
      </c>
      <c r="Q8245" s="32">
        <f t="shared" si="1835"/>
        <v>0</v>
      </c>
      <c r="R8245" s="32">
        <f t="shared" si="1838"/>
        <v>5400</v>
      </c>
      <c r="S8245" s="32">
        <f t="shared" si="1839"/>
        <v>0</v>
      </c>
      <c r="T8245" s="32">
        <f t="shared" si="1840"/>
        <v>21600</v>
      </c>
      <c r="U8245" s="32">
        <f t="shared" si="1841"/>
        <v>0</v>
      </c>
      <c r="V8245" s="32">
        <f t="shared" si="1836"/>
        <v>480.98146103170996</v>
      </c>
      <c r="W8245" s="32">
        <f t="shared" si="1842"/>
        <v>480.98146103170996</v>
      </c>
      <c r="X8245" s="32">
        <f t="shared" si="1843"/>
        <v>480.98146103170996</v>
      </c>
    </row>
    <row r="8246" spans="1:24" x14ac:dyDescent="0.25">
      <c r="A8246" s="2"/>
      <c r="B8246" s="2" t="s">
        <v>13</v>
      </c>
      <c r="C8246" s="2">
        <f t="shared" si="1846"/>
        <v>344</v>
      </c>
      <c r="D8246" s="2">
        <f t="shared" si="1847"/>
        <v>10</v>
      </c>
      <c r="E8246" s="2">
        <f t="shared" si="1837"/>
        <v>8242</v>
      </c>
      <c r="F8246" s="11">
        <v>491.4</v>
      </c>
      <c r="G8246" s="10">
        <v>0.2412</v>
      </c>
      <c r="H8246" s="10">
        <v>0.25559999999999999</v>
      </c>
      <c r="I8246" s="10">
        <v>0.27</v>
      </c>
      <c r="J8246" s="9">
        <v>0.39626165746427</v>
      </c>
      <c r="K8246" s="9">
        <v>0.39626165746427</v>
      </c>
      <c r="L8246" s="9">
        <v>0.39626165746427</v>
      </c>
      <c r="N8246" s="32">
        <f>IF('System Design'!$F$8=1,'Hourly Demand and Generation'!G8246*'System Design'!$F$21,IF('System Design'!$F$8=2,'Hourly Demand and Generation'!H8246*'System Design'!$F$21,IF('System Design'!$F$8=3,'Hourly Demand and Generation'!I8246*'System Design'!$F$21)))</f>
        <v>135</v>
      </c>
      <c r="O8246" s="32">
        <f>IF('System Design'!$F$8=1,'Hourly Demand and Generation'!J8246*'System Design'!$F$22,IF('System Design'!$F$8=2,'Hourly Demand and Generation'!K8246*'System Design'!$F$22,IF('System Design'!$F$8=3,'Hourly Demand and Generation'!L8246*'System Design'!$F$22)))</f>
        <v>990.654143660675</v>
      </c>
      <c r="Q8246" s="32">
        <f t="shared" si="1835"/>
        <v>0</v>
      </c>
      <c r="R8246" s="32">
        <f t="shared" si="1838"/>
        <v>5400</v>
      </c>
      <c r="S8246" s="32">
        <f t="shared" si="1839"/>
        <v>0</v>
      </c>
      <c r="T8246" s="32">
        <f t="shared" si="1840"/>
        <v>21600</v>
      </c>
      <c r="U8246" s="32">
        <f t="shared" si="1841"/>
        <v>0</v>
      </c>
      <c r="V8246" s="32">
        <f t="shared" si="1836"/>
        <v>634.25414366067491</v>
      </c>
      <c r="W8246" s="32">
        <f t="shared" si="1842"/>
        <v>634.25414366067491</v>
      </c>
      <c r="X8246" s="32">
        <f t="shared" si="1843"/>
        <v>634.25414366067491</v>
      </c>
    </row>
    <row r="8247" spans="1:24" x14ac:dyDescent="0.25">
      <c r="A8247" s="2"/>
      <c r="B8247" s="2" t="s">
        <v>13</v>
      </c>
      <c r="C8247" s="2">
        <f t="shared" si="1846"/>
        <v>344</v>
      </c>
      <c r="D8247" s="2">
        <f t="shared" si="1847"/>
        <v>11</v>
      </c>
      <c r="E8247" s="2">
        <f t="shared" si="1837"/>
        <v>8243</v>
      </c>
      <c r="F8247" s="11">
        <v>485.1</v>
      </c>
      <c r="G8247" s="10">
        <v>0.29880000000000001</v>
      </c>
      <c r="H8247" s="10">
        <v>0.315</v>
      </c>
      <c r="I8247" s="10">
        <v>0.33119999999999999</v>
      </c>
      <c r="J8247" s="9">
        <v>0.35223258441268401</v>
      </c>
      <c r="K8247" s="9">
        <v>0.35223258441268401</v>
      </c>
      <c r="L8247" s="9">
        <v>0.35223258441268401</v>
      </c>
      <c r="N8247" s="32">
        <f>IF('System Design'!$F$8=1,'Hourly Demand and Generation'!G8247*'System Design'!$F$21,IF('System Design'!$F$8=2,'Hourly Demand and Generation'!H8247*'System Design'!$F$21,IF('System Design'!$F$8=3,'Hourly Demand and Generation'!I8247*'System Design'!$F$21)))</f>
        <v>165.6</v>
      </c>
      <c r="O8247" s="32">
        <f>IF('System Design'!$F$8=1,'Hourly Demand and Generation'!J8247*'System Design'!$F$22,IF('System Design'!$F$8=2,'Hourly Demand and Generation'!K8247*'System Design'!$F$22,IF('System Design'!$F$8=3,'Hourly Demand and Generation'!L8247*'System Design'!$F$22)))</f>
        <v>880.58146103170998</v>
      </c>
      <c r="Q8247" s="32">
        <f t="shared" si="1835"/>
        <v>0</v>
      </c>
      <c r="R8247" s="32">
        <f t="shared" si="1838"/>
        <v>5400</v>
      </c>
      <c r="S8247" s="32">
        <f t="shared" si="1839"/>
        <v>0</v>
      </c>
      <c r="T8247" s="32">
        <f t="shared" si="1840"/>
        <v>21600</v>
      </c>
      <c r="U8247" s="32">
        <f t="shared" si="1841"/>
        <v>0</v>
      </c>
      <c r="V8247" s="32">
        <f t="shared" si="1836"/>
        <v>561.08146103170986</v>
      </c>
      <c r="W8247" s="32">
        <f t="shared" si="1842"/>
        <v>561.08146103170986</v>
      </c>
      <c r="X8247" s="32">
        <f t="shared" si="1843"/>
        <v>561.08146103170986</v>
      </c>
    </row>
    <row r="8248" spans="1:24" x14ac:dyDescent="0.25">
      <c r="A8248" s="2"/>
      <c r="B8248" s="2" t="s">
        <v>13</v>
      </c>
      <c r="C8248" s="2">
        <f t="shared" si="1846"/>
        <v>344</v>
      </c>
      <c r="D8248" s="2">
        <f t="shared" si="1847"/>
        <v>12</v>
      </c>
      <c r="E8248" s="2">
        <f t="shared" si="1837"/>
        <v>8244</v>
      </c>
      <c r="F8248" s="11">
        <v>485.1</v>
      </c>
      <c r="G8248" s="10">
        <v>0.36</v>
      </c>
      <c r="H8248" s="10">
        <v>0.36</v>
      </c>
      <c r="I8248" s="10">
        <v>0.36</v>
      </c>
      <c r="J8248" s="9">
        <v>0.33021804788689102</v>
      </c>
      <c r="K8248" s="9">
        <v>0.33021804788689102</v>
      </c>
      <c r="L8248" s="9">
        <v>0.33021804788689102</v>
      </c>
      <c r="N8248" s="32">
        <f>IF('System Design'!$F$8=1,'Hourly Demand and Generation'!G8248*'System Design'!$F$21,IF('System Design'!$F$8=2,'Hourly Demand and Generation'!H8248*'System Design'!$F$21,IF('System Design'!$F$8=3,'Hourly Demand and Generation'!I8248*'System Design'!$F$21)))</f>
        <v>180</v>
      </c>
      <c r="O8248" s="32">
        <f>IF('System Design'!$F$8=1,'Hourly Demand and Generation'!J8248*'System Design'!$F$22,IF('System Design'!$F$8=2,'Hourly Demand and Generation'!K8248*'System Design'!$F$22,IF('System Design'!$F$8=3,'Hourly Demand and Generation'!L8248*'System Design'!$F$22)))</f>
        <v>825.54511971722752</v>
      </c>
      <c r="Q8248" s="32">
        <f t="shared" si="1835"/>
        <v>0</v>
      </c>
      <c r="R8248" s="32">
        <f t="shared" si="1838"/>
        <v>5400</v>
      </c>
      <c r="S8248" s="32">
        <f t="shared" si="1839"/>
        <v>0</v>
      </c>
      <c r="T8248" s="32">
        <f t="shared" si="1840"/>
        <v>21600</v>
      </c>
      <c r="U8248" s="32">
        <f t="shared" si="1841"/>
        <v>0</v>
      </c>
      <c r="V8248" s="32">
        <f t="shared" si="1836"/>
        <v>520.4451197172275</v>
      </c>
      <c r="W8248" s="32">
        <f t="shared" si="1842"/>
        <v>520.4451197172275</v>
      </c>
      <c r="X8248" s="32">
        <f t="shared" si="1843"/>
        <v>520.4451197172275</v>
      </c>
    </row>
    <row r="8249" spans="1:24" x14ac:dyDescent="0.25">
      <c r="A8249" s="2"/>
      <c r="B8249" s="2" t="s">
        <v>13</v>
      </c>
      <c r="C8249" s="2">
        <f t="shared" si="1846"/>
        <v>344</v>
      </c>
      <c r="D8249" s="2">
        <f t="shared" si="1847"/>
        <v>13</v>
      </c>
      <c r="E8249" s="2">
        <f t="shared" si="1837"/>
        <v>8245</v>
      </c>
      <c r="F8249" s="11">
        <v>504</v>
      </c>
      <c r="G8249" s="10">
        <v>0.29880000000000001</v>
      </c>
      <c r="H8249" s="10">
        <v>0.315</v>
      </c>
      <c r="I8249" s="10">
        <v>0.33119999999999999</v>
      </c>
      <c r="J8249" s="9">
        <v>0.35223258441268401</v>
      </c>
      <c r="K8249" s="9">
        <v>0.35223258441268401</v>
      </c>
      <c r="L8249" s="9">
        <v>0.35223258441268401</v>
      </c>
      <c r="N8249" s="32">
        <f>IF('System Design'!$F$8=1,'Hourly Demand and Generation'!G8249*'System Design'!$F$21,IF('System Design'!$F$8=2,'Hourly Demand and Generation'!H8249*'System Design'!$F$21,IF('System Design'!$F$8=3,'Hourly Demand and Generation'!I8249*'System Design'!$F$21)))</f>
        <v>165.6</v>
      </c>
      <c r="O8249" s="32">
        <f>IF('System Design'!$F$8=1,'Hourly Demand and Generation'!J8249*'System Design'!$F$22,IF('System Design'!$F$8=2,'Hourly Demand and Generation'!K8249*'System Design'!$F$22,IF('System Design'!$F$8=3,'Hourly Demand and Generation'!L8249*'System Design'!$F$22)))</f>
        <v>880.58146103170998</v>
      </c>
      <c r="Q8249" s="32">
        <f t="shared" si="1835"/>
        <v>0</v>
      </c>
      <c r="R8249" s="32">
        <f t="shared" si="1838"/>
        <v>5400</v>
      </c>
      <c r="S8249" s="32">
        <f t="shared" si="1839"/>
        <v>0</v>
      </c>
      <c r="T8249" s="32">
        <f t="shared" si="1840"/>
        <v>21600</v>
      </c>
      <c r="U8249" s="32">
        <f t="shared" si="1841"/>
        <v>0</v>
      </c>
      <c r="V8249" s="32">
        <f t="shared" si="1836"/>
        <v>542.18146103170989</v>
      </c>
      <c r="W8249" s="32">
        <f t="shared" si="1842"/>
        <v>542.18146103170989</v>
      </c>
      <c r="X8249" s="32">
        <f t="shared" si="1843"/>
        <v>542.18146103170989</v>
      </c>
    </row>
    <row r="8250" spans="1:24" x14ac:dyDescent="0.25">
      <c r="A8250" s="2"/>
      <c r="B8250" s="2" t="s">
        <v>13</v>
      </c>
      <c r="C8250" s="2">
        <f t="shared" si="1846"/>
        <v>344</v>
      </c>
      <c r="D8250" s="2">
        <f t="shared" si="1847"/>
        <v>14</v>
      </c>
      <c r="E8250" s="2">
        <f t="shared" si="1837"/>
        <v>8246</v>
      </c>
      <c r="F8250" s="11">
        <v>504</v>
      </c>
      <c r="G8250" s="10">
        <v>0.2412</v>
      </c>
      <c r="H8250" s="10">
        <v>0.25559999999999999</v>
      </c>
      <c r="I8250" s="10">
        <v>0.27</v>
      </c>
      <c r="J8250" s="9">
        <v>0.37424712093847701</v>
      </c>
      <c r="K8250" s="9">
        <v>0.37424712093847701</v>
      </c>
      <c r="L8250" s="9">
        <v>0.37424712093847701</v>
      </c>
      <c r="N8250" s="32">
        <f>IF('System Design'!$F$8=1,'Hourly Demand and Generation'!G8250*'System Design'!$F$21,IF('System Design'!$F$8=2,'Hourly Demand and Generation'!H8250*'System Design'!$F$21,IF('System Design'!$F$8=3,'Hourly Demand and Generation'!I8250*'System Design'!$F$21)))</f>
        <v>135</v>
      </c>
      <c r="O8250" s="32">
        <f>IF('System Design'!$F$8=1,'Hourly Demand and Generation'!J8250*'System Design'!$F$22,IF('System Design'!$F$8=2,'Hourly Demand and Generation'!K8250*'System Design'!$F$22,IF('System Design'!$F$8=3,'Hourly Demand and Generation'!L8250*'System Design'!$F$22)))</f>
        <v>935.61780234619255</v>
      </c>
      <c r="Q8250" s="32">
        <f t="shared" si="1835"/>
        <v>0</v>
      </c>
      <c r="R8250" s="32">
        <f t="shared" si="1838"/>
        <v>5400</v>
      </c>
      <c r="S8250" s="32">
        <f t="shared" si="1839"/>
        <v>0</v>
      </c>
      <c r="T8250" s="32">
        <f t="shared" si="1840"/>
        <v>21600</v>
      </c>
      <c r="U8250" s="32">
        <f t="shared" si="1841"/>
        <v>0</v>
      </c>
      <c r="V8250" s="32">
        <f t="shared" si="1836"/>
        <v>566.61780234619255</v>
      </c>
      <c r="W8250" s="32">
        <f t="shared" si="1842"/>
        <v>566.61780234619255</v>
      </c>
      <c r="X8250" s="32">
        <f t="shared" si="1843"/>
        <v>566.61780234619255</v>
      </c>
    </row>
    <row r="8251" spans="1:24" x14ac:dyDescent="0.25">
      <c r="A8251" s="2"/>
      <c r="B8251" s="2" t="s">
        <v>13</v>
      </c>
      <c r="C8251" s="2">
        <f t="shared" si="1846"/>
        <v>344</v>
      </c>
      <c r="D8251" s="2">
        <f t="shared" si="1847"/>
        <v>15</v>
      </c>
      <c r="E8251" s="2">
        <f t="shared" si="1837"/>
        <v>8247</v>
      </c>
      <c r="F8251" s="11">
        <v>535.5</v>
      </c>
      <c r="G8251" s="10">
        <v>0.18</v>
      </c>
      <c r="H8251" s="10">
        <v>0.19439999999999999</v>
      </c>
      <c r="I8251" s="10">
        <v>0.20880000000000001</v>
      </c>
      <c r="J8251" s="9">
        <v>0.39626165746427</v>
      </c>
      <c r="K8251" s="9">
        <v>0.39626165746427</v>
      </c>
      <c r="L8251" s="9">
        <v>0.39626165746427</v>
      </c>
      <c r="N8251" s="32">
        <f>IF('System Design'!$F$8=1,'Hourly Demand and Generation'!G8251*'System Design'!$F$21,IF('System Design'!$F$8=2,'Hourly Demand and Generation'!H8251*'System Design'!$F$21,IF('System Design'!$F$8=3,'Hourly Demand and Generation'!I8251*'System Design'!$F$21)))</f>
        <v>104.4</v>
      </c>
      <c r="O8251" s="32">
        <f>IF('System Design'!$F$8=1,'Hourly Demand and Generation'!J8251*'System Design'!$F$22,IF('System Design'!$F$8=2,'Hourly Demand and Generation'!K8251*'System Design'!$F$22,IF('System Design'!$F$8=3,'Hourly Demand and Generation'!L8251*'System Design'!$F$22)))</f>
        <v>990.654143660675</v>
      </c>
      <c r="Q8251" s="32">
        <f t="shared" si="1835"/>
        <v>0</v>
      </c>
      <c r="R8251" s="32">
        <f t="shared" si="1838"/>
        <v>5400</v>
      </c>
      <c r="S8251" s="32">
        <f t="shared" si="1839"/>
        <v>0</v>
      </c>
      <c r="T8251" s="32">
        <f t="shared" si="1840"/>
        <v>21600</v>
      </c>
      <c r="U8251" s="32">
        <f t="shared" si="1841"/>
        <v>0</v>
      </c>
      <c r="V8251" s="32">
        <f t="shared" si="1836"/>
        <v>559.55414366067498</v>
      </c>
      <c r="W8251" s="32">
        <f t="shared" si="1842"/>
        <v>559.55414366067498</v>
      </c>
      <c r="X8251" s="32">
        <f t="shared" si="1843"/>
        <v>559.55414366067498</v>
      </c>
    </row>
    <row r="8252" spans="1:24" x14ac:dyDescent="0.25">
      <c r="A8252" s="2"/>
      <c r="B8252" s="2" t="s">
        <v>13</v>
      </c>
      <c r="C8252" s="2">
        <f t="shared" si="1846"/>
        <v>344</v>
      </c>
      <c r="D8252" s="2">
        <f t="shared" si="1847"/>
        <v>16</v>
      </c>
      <c r="E8252" s="2">
        <f t="shared" si="1837"/>
        <v>8248</v>
      </c>
      <c r="F8252" s="11">
        <v>567</v>
      </c>
      <c r="G8252" s="10">
        <v>0.1188</v>
      </c>
      <c r="H8252" s="10">
        <v>0.13500000000000001</v>
      </c>
      <c r="I8252" s="10">
        <v>0.1512</v>
      </c>
      <c r="J8252" s="9">
        <v>0.39626165746427</v>
      </c>
      <c r="K8252" s="9">
        <v>0.39626165746427</v>
      </c>
      <c r="L8252" s="9">
        <v>0.39626165746427</v>
      </c>
      <c r="N8252" s="32">
        <f>IF('System Design'!$F$8=1,'Hourly Demand and Generation'!G8252*'System Design'!$F$21,IF('System Design'!$F$8=2,'Hourly Demand and Generation'!H8252*'System Design'!$F$21,IF('System Design'!$F$8=3,'Hourly Demand and Generation'!I8252*'System Design'!$F$21)))</f>
        <v>75.599999999999994</v>
      </c>
      <c r="O8252" s="32">
        <f>IF('System Design'!$F$8=1,'Hourly Demand and Generation'!J8252*'System Design'!$F$22,IF('System Design'!$F$8=2,'Hourly Demand and Generation'!K8252*'System Design'!$F$22,IF('System Design'!$F$8=3,'Hourly Demand and Generation'!L8252*'System Design'!$F$22)))</f>
        <v>990.654143660675</v>
      </c>
      <c r="Q8252" s="32">
        <f t="shared" si="1835"/>
        <v>0</v>
      </c>
      <c r="R8252" s="32">
        <f t="shared" si="1838"/>
        <v>5400</v>
      </c>
      <c r="S8252" s="32">
        <f t="shared" si="1839"/>
        <v>0</v>
      </c>
      <c r="T8252" s="32">
        <f t="shared" si="1840"/>
        <v>21600</v>
      </c>
      <c r="U8252" s="32">
        <f t="shared" si="1841"/>
        <v>0</v>
      </c>
      <c r="V8252" s="32">
        <f t="shared" si="1836"/>
        <v>499.25414366067503</v>
      </c>
      <c r="W8252" s="32">
        <f t="shared" si="1842"/>
        <v>499.25414366067503</v>
      </c>
      <c r="X8252" s="32">
        <f t="shared" si="1843"/>
        <v>499.25414366067503</v>
      </c>
    </row>
    <row r="8253" spans="1:24" x14ac:dyDescent="0.25">
      <c r="A8253" s="2"/>
      <c r="B8253" s="2" t="s">
        <v>13</v>
      </c>
      <c r="C8253" s="2">
        <f t="shared" si="1846"/>
        <v>344</v>
      </c>
      <c r="D8253" s="2">
        <f t="shared" si="1847"/>
        <v>17</v>
      </c>
      <c r="E8253" s="2">
        <f t="shared" si="1837"/>
        <v>8249</v>
      </c>
      <c r="F8253" s="11">
        <v>598.5</v>
      </c>
      <c r="G8253" s="10">
        <v>6.1199999999999997E-2</v>
      </c>
      <c r="H8253" s="10">
        <v>7.5600000000000001E-2</v>
      </c>
      <c r="I8253" s="10">
        <v>0.09</v>
      </c>
      <c r="J8253" s="9">
        <v>0.44029073051585499</v>
      </c>
      <c r="K8253" s="9">
        <v>0.44029073051585499</v>
      </c>
      <c r="L8253" s="9">
        <v>0.44029073051585499</v>
      </c>
      <c r="N8253" s="32">
        <f>IF('System Design'!$F$8=1,'Hourly Demand and Generation'!G8253*'System Design'!$F$21,IF('System Design'!$F$8=2,'Hourly Demand and Generation'!H8253*'System Design'!$F$21,IF('System Design'!$F$8=3,'Hourly Demand and Generation'!I8253*'System Design'!$F$21)))</f>
        <v>45</v>
      </c>
      <c r="O8253" s="32">
        <f>IF('System Design'!$F$8=1,'Hourly Demand and Generation'!J8253*'System Design'!$F$22,IF('System Design'!$F$8=2,'Hourly Demand and Generation'!K8253*'System Design'!$F$22,IF('System Design'!$F$8=3,'Hourly Demand and Generation'!L8253*'System Design'!$F$22)))</f>
        <v>1100.7268262896375</v>
      </c>
      <c r="Q8253" s="32">
        <f t="shared" si="1835"/>
        <v>0</v>
      </c>
      <c r="R8253" s="32">
        <f t="shared" si="1838"/>
        <v>5400</v>
      </c>
      <c r="S8253" s="32">
        <f t="shared" si="1839"/>
        <v>0</v>
      </c>
      <c r="T8253" s="32">
        <f t="shared" si="1840"/>
        <v>21600</v>
      </c>
      <c r="U8253" s="32">
        <f t="shared" si="1841"/>
        <v>0</v>
      </c>
      <c r="V8253" s="32">
        <f t="shared" si="1836"/>
        <v>547.22682628963753</v>
      </c>
      <c r="W8253" s="32">
        <f t="shared" si="1842"/>
        <v>547.22682628963753</v>
      </c>
      <c r="X8253" s="32">
        <f t="shared" si="1843"/>
        <v>547.22682628963753</v>
      </c>
    </row>
    <row r="8254" spans="1:24" x14ac:dyDescent="0.25">
      <c r="A8254" s="2"/>
      <c r="B8254" s="2" t="s">
        <v>13</v>
      </c>
      <c r="C8254" s="2">
        <f t="shared" si="1846"/>
        <v>344</v>
      </c>
      <c r="D8254" s="2">
        <f t="shared" si="1847"/>
        <v>18</v>
      </c>
      <c r="E8254" s="2">
        <f t="shared" si="1837"/>
        <v>8250</v>
      </c>
      <c r="F8254" s="11">
        <v>630</v>
      </c>
      <c r="G8254" s="10">
        <v>2.8799999999999999E-2</v>
      </c>
      <c r="H8254" s="10">
        <v>4.4999999999999998E-2</v>
      </c>
      <c r="I8254" s="10">
        <v>6.1199999999999997E-2</v>
      </c>
      <c r="J8254" s="9">
        <v>0.418276193990062</v>
      </c>
      <c r="K8254" s="9">
        <v>0.418276193990062</v>
      </c>
      <c r="L8254" s="9">
        <v>0.418276193990062</v>
      </c>
      <c r="N8254" s="32">
        <f>IF('System Design'!$F$8=1,'Hourly Demand and Generation'!G8254*'System Design'!$F$21,IF('System Design'!$F$8=2,'Hourly Demand and Generation'!H8254*'System Design'!$F$21,IF('System Design'!$F$8=3,'Hourly Demand and Generation'!I8254*'System Design'!$F$21)))</f>
        <v>30.599999999999998</v>
      </c>
      <c r="O8254" s="32">
        <f>IF('System Design'!$F$8=1,'Hourly Demand and Generation'!J8254*'System Design'!$F$22,IF('System Design'!$F$8=2,'Hourly Demand and Generation'!K8254*'System Design'!$F$22,IF('System Design'!$F$8=3,'Hourly Demand and Generation'!L8254*'System Design'!$F$22)))</f>
        <v>1045.690484975155</v>
      </c>
      <c r="Q8254" s="32">
        <f t="shared" si="1835"/>
        <v>0</v>
      </c>
      <c r="R8254" s="32">
        <f t="shared" si="1838"/>
        <v>5400</v>
      </c>
      <c r="S8254" s="32">
        <f t="shared" si="1839"/>
        <v>0</v>
      </c>
      <c r="T8254" s="32">
        <f t="shared" si="1840"/>
        <v>21600</v>
      </c>
      <c r="U8254" s="32">
        <f t="shared" si="1841"/>
        <v>0</v>
      </c>
      <c r="V8254" s="32">
        <f t="shared" si="1836"/>
        <v>446.29048497515487</v>
      </c>
      <c r="W8254" s="32">
        <f t="shared" si="1842"/>
        <v>446.29048497515487</v>
      </c>
      <c r="X8254" s="32">
        <f t="shared" si="1843"/>
        <v>446.29048497515487</v>
      </c>
    </row>
    <row r="8255" spans="1:24" x14ac:dyDescent="0.25">
      <c r="A8255" s="2"/>
      <c r="B8255" s="2" t="s">
        <v>13</v>
      </c>
      <c r="C8255" s="2">
        <f t="shared" si="1846"/>
        <v>344</v>
      </c>
      <c r="D8255" s="2">
        <f t="shared" si="1847"/>
        <v>19</v>
      </c>
      <c r="E8255" s="2">
        <f t="shared" si="1837"/>
        <v>8251</v>
      </c>
      <c r="F8255" s="11">
        <v>611.1</v>
      </c>
      <c r="G8255" s="10">
        <v>0</v>
      </c>
      <c r="H8255" s="10">
        <v>1.44E-2</v>
      </c>
      <c r="I8255" s="10">
        <v>2.8799999999999999E-2</v>
      </c>
      <c r="J8255" s="9">
        <v>0.39626165746427</v>
      </c>
      <c r="K8255" s="9">
        <v>0.39626165746427</v>
      </c>
      <c r="L8255" s="9">
        <v>0.39626165746427</v>
      </c>
      <c r="N8255" s="32">
        <f>IF('System Design'!$F$8=1,'Hourly Demand and Generation'!G8255*'System Design'!$F$21,IF('System Design'!$F$8=2,'Hourly Demand and Generation'!H8255*'System Design'!$F$21,IF('System Design'!$F$8=3,'Hourly Demand and Generation'!I8255*'System Design'!$F$21)))</f>
        <v>14.4</v>
      </c>
      <c r="O8255" s="32">
        <f>IF('System Design'!$F$8=1,'Hourly Demand and Generation'!J8255*'System Design'!$F$22,IF('System Design'!$F$8=2,'Hourly Demand and Generation'!K8255*'System Design'!$F$22,IF('System Design'!$F$8=3,'Hourly Demand and Generation'!L8255*'System Design'!$F$22)))</f>
        <v>990.654143660675</v>
      </c>
      <c r="Q8255" s="32">
        <f t="shared" si="1835"/>
        <v>0</v>
      </c>
      <c r="R8255" s="32">
        <f t="shared" si="1838"/>
        <v>5400</v>
      </c>
      <c r="S8255" s="32">
        <f t="shared" si="1839"/>
        <v>0</v>
      </c>
      <c r="T8255" s="32">
        <f t="shared" si="1840"/>
        <v>21600</v>
      </c>
      <c r="U8255" s="32">
        <f t="shared" si="1841"/>
        <v>0</v>
      </c>
      <c r="V8255" s="32">
        <f t="shared" si="1836"/>
        <v>393.95414366067496</v>
      </c>
      <c r="W8255" s="32">
        <f t="shared" si="1842"/>
        <v>393.95414366067496</v>
      </c>
      <c r="X8255" s="32">
        <f t="shared" si="1843"/>
        <v>393.95414366067496</v>
      </c>
    </row>
    <row r="8256" spans="1:24" x14ac:dyDescent="0.25">
      <c r="A8256" s="2"/>
      <c r="B8256" s="2" t="s">
        <v>13</v>
      </c>
      <c r="C8256" s="2">
        <f t="shared" si="1846"/>
        <v>344</v>
      </c>
      <c r="D8256" s="2">
        <f t="shared" si="1847"/>
        <v>20</v>
      </c>
      <c r="E8256" s="2">
        <f t="shared" si="1837"/>
        <v>8252</v>
      </c>
      <c r="F8256" s="11">
        <v>598.5</v>
      </c>
      <c r="G8256" s="10">
        <v>0</v>
      </c>
      <c r="H8256" s="10">
        <v>0</v>
      </c>
      <c r="I8256" s="10">
        <v>0</v>
      </c>
      <c r="J8256" s="9">
        <v>0.39626165746427</v>
      </c>
      <c r="K8256" s="9">
        <v>0.39626165746427</v>
      </c>
      <c r="L8256" s="9">
        <v>0.39626165746427</v>
      </c>
      <c r="N8256" s="32">
        <f>IF('System Design'!$F$8=1,'Hourly Demand and Generation'!G8256*'System Design'!$F$21,IF('System Design'!$F$8=2,'Hourly Demand and Generation'!H8256*'System Design'!$F$21,IF('System Design'!$F$8=3,'Hourly Demand and Generation'!I8256*'System Design'!$F$21)))</f>
        <v>0</v>
      </c>
      <c r="O8256" s="32">
        <f>IF('System Design'!$F$8=1,'Hourly Demand and Generation'!J8256*'System Design'!$F$22,IF('System Design'!$F$8=2,'Hourly Demand and Generation'!K8256*'System Design'!$F$22,IF('System Design'!$F$8=3,'Hourly Demand and Generation'!L8256*'System Design'!$F$22)))</f>
        <v>990.654143660675</v>
      </c>
      <c r="Q8256" s="32">
        <f t="shared" si="1835"/>
        <v>0</v>
      </c>
      <c r="R8256" s="32">
        <f t="shared" si="1838"/>
        <v>5400</v>
      </c>
      <c r="S8256" s="32">
        <f t="shared" si="1839"/>
        <v>0</v>
      </c>
      <c r="T8256" s="32">
        <f t="shared" si="1840"/>
        <v>21600</v>
      </c>
      <c r="U8256" s="32">
        <f t="shared" si="1841"/>
        <v>0</v>
      </c>
      <c r="V8256" s="32">
        <f t="shared" si="1836"/>
        <v>392.154143660675</v>
      </c>
      <c r="W8256" s="32">
        <f t="shared" si="1842"/>
        <v>392.154143660675</v>
      </c>
      <c r="X8256" s="32">
        <f t="shared" si="1843"/>
        <v>392.154143660675</v>
      </c>
    </row>
    <row r="8257" spans="1:24" x14ac:dyDescent="0.25">
      <c r="A8257" s="2"/>
      <c r="B8257" s="2" t="s">
        <v>13</v>
      </c>
      <c r="C8257" s="2">
        <f t="shared" si="1846"/>
        <v>344</v>
      </c>
      <c r="D8257" s="2">
        <f t="shared" si="1847"/>
        <v>21</v>
      </c>
      <c r="E8257" s="2">
        <f t="shared" si="1837"/>
        <v>8253</v>
      </c>
      <c r="F8257" s="11">
        <v>567</v>
      </c>
      <c r="G8257" s="10">
        <v>0</v>
      </c>
      <c r="H8257" s="10">
        <v>0</v>
      </c>
      <c r="I8257" s="10">
        <v>0</v>
      </c>
      <c r="J8257" s="9">
        <v>0.39626165746427</v>
      </c>
      <c r="K8257" s="9">
        <v>0.39626165746427</v>
      </c>
      <c r="L8257" s="9">
        <v>0.39626165746427</v>
      </c>
      <c r="N8257" s="32">
        <f>IF('System Design'!$F$8=1,'Hourly Demand and Generation'!G8257*'System Design'!$F$21,IF('System Design'!$F$8=2,'Hourly Demand and Generation'!H8257*'System Design'!$F$21,IF('System Design'!$F$8=3,'Hourly Demand and Generation'!I8257*'System Design'!$F$21)))</f>
        <v>0</v>
      </c>
      <c r="O8257" s="32">
        <f>IF('System Design'!$F$8=1,'Hourly Demand and Generation'!J8257*'System Design'!$F$22,IF('System Design'!$F$8=2,'Hourly Demand and Generation'!K8257*'System Design'!$F$22,IF('System Design'!$F$8=3,'Hourly Demand and Generation'!L8257*'System Design'!$F$22)))</f>
        <v>990.654143660675</v>
      </c>
      <c r="Q8257" s="32">
        <f t="shared" si="1835"/>
        <v>0</v>
      </c>
      <c r="R8257" s="32">
        <f t="shared" si="1838"/>
        <v>5400</v>
      </c>
      <c r="S8257" s="32">
        <f t="shared" si="1839"/>
        <v>0</v>
      </c>
      <c r="T8257" s="32">
        <f t="shared" si="1840"/>
        <v>21600</v>
      </c>
      <c r="U8257" s="32">
        <f t="shared" si="1841"/>
        <v>0</v>
      </c>
      <c r="V8257" s="32">
        <f t="shared" si="1836"/>
        <v>423.654143660675</v>
      </c>
      <c r="W8257" s="32">
        <f t="shared" si="1842"/>
        <v>423.654143660675</v>
      </c>
      <c r="X8257" s="32">
        <f t="shared" si="1843"/>
        <v>423.654143660675</v>
      </c>
    </row>
    <row r="8258" spans="1:24" x14ac:dyDescent="0.25">
      <c r="A8258" s="2"/>
      <c r="B8258" s="2" t="s">
        <v>13</v>
      </c>
      <c r="C8258" s="2">
        <f t="shared" si="1846"/>
        <v>344</v>
      </c>
      <c r="D8258" s="2">
        <f t="shared" si="1847"/>
        <v>22</v>
      </c>
      <c r="E8258" s="2">
        <f t="shared" si="1837"/>
        <v>8254</v>
      </c>
      <c r="F8258" s="11">
        <v>535.5</v>
      </c>
      <c r="G8258" s="10">
        <v>0</v>
      </c>
      <c r="H8258" s="10">
        <v>0</v>
      </c>
      <c r="I8258" s="10">
        <v>0</v>
      </c>
      <c r="J8258" s="9">
        <v>0.418276193990062</v>
      </c>
      <c r="K8258" s="9">
        <v>0.418276193990062</v>
      </c>
      <c r="L8258" s="9">
        <v>0.418276193990062</v>
      </c>
      <c r="N8258" s="32">
        <f>IF('System Design'!$F$8=1,'Hourly Demand and Generation'!G8258*'System Design'!$F$21,IF('System Design'!$F$8=2,'Hourly Demand and Generation'!H8258*'System Design'!$F$21,IF('System Design'!$F$8=3,'Hourly Demand and Generation'!I8258*'System Design'!$F$21)))</f>
        <v>0</v>
      </c>
      <c r="O8258" s="32">
        <f>IF('System Design'!$F$8=1,'Hourly Demand and Generation'!J8258*'System Design'!$F$22,IF('System Design'!$F$8=2,'Hourly Demand and Generation'!K8258*'System Design'!$F$22,IF('System Design'!$F$8=3,'Hourly Demand and Generation'!L8258*'System Design'!$F$22)))</f>
        <v>1045.690484975155</v>
      </c>
      <c r="Q8258" s="32">
        <f t="shared" si="1835"/>
        <v>0</v>
      </c>
      <c r="R8258" s="32">
        <f t="shared" si="1838"/>
        <v>5400</v>
      </c>
      <c r="S8258" s="32">
        <f t="shared" si="1839"/>
        <v>0</v>
      </c>
      <c r="T8258" s="32">
        <f t="shared" si="1840"/>
        <v>21600</v>
      </c>
      <c r="U8258" s="32">
        <f t="shared" si="1841"/>
        <v>0</v>
      </c>
      <c r="V8258" s="32">
        <f t="shared" si="1836"/>
        <v>510.19048497515496</v>
      </c>
      <c r="W8258" s="32">
        <f t="shared" si="1842"/>
        <v>510.19048497515496</v>
      </c>
      <c r="X8258" s="32">
        <f t="shared" si="1843"/>
        <v>510.19048497515496</v>
      </c>
    </row>
    <row r="8259" spans="1:24" x14ac:dyDescent="0.25">
      <c r="A8259" s="2"/>
      <c r="B8259" s="2" t="s">
        <v>13</v>
      </c>
      <c r="C8259" s="2">
        <f t="shared" si="1846"/>
        <v>344</v>
      </c>
      <c r="D8259" s="2">
        <f t="shared" si="1847"/>
        <v>23</v>
      </c>
      <c r="E8259" s="2">
        <f t="shared" si="1837"/>
        <v>8255</v>
      </c>
      <c r="F8259" s="11">
        <v>504</v>
      </c>
      <c r="G8259" s="10">
        <v>0</v>
      </c>
      <c r="H8259" s="10">
        <v>0</v>
      </c>
      <c r="I8259" s="10">
        <v>0</v>
      </c>
      <c r="J8259" s="9">
        <v>0.35223258441268401</v>
      </c>
      <c r="K8259" s="9">
        <v>0.35223258441268401</v>
      </c>
      <c r="L8259" s="9">
        <v>0.35223258441268401</v>
      </c>
      <c r="N8259" s="32">
        <f>IF('System Design'!$F$8=1,'Hourly Demand and Generation'!G8259*'System Design'!$F$21,IF('System Design'!$F$8=2,'Hourly Demand and Generation'!H8259*'System Design'!$F$21,IF('System Design'!$F$8=3,'Hourly Demand and Generation'!I8259*'System Design'!$F$21)))</f>
        <v>0</v>
      </c>
      <c r="O8259" s="32">
        <f>IF('System Design'!$F$8=1,'Hourly Demand and Generation'!J8259*'System Design'!$F$22,IF('System Design'!$F$8=2,'Hourly Demand and Generation'!K8259*'System Design'!$F$22,IF('System Design'!$F$8=3,'Hourly Demand and Generation'!L8259*'System Design'!$F$22)))</f>
        <v>880.58146103170998</v>
      </c>
      <c r="Q8259" s="32">
        <f t="shared" si="1835"/>
        <v>0</v>
      </c>
      <c r="R8259" s="32">
        <f t="shared" si="1838"/>
        <v>5400</v>
      </c>
      <c r="S8259" s="32">
        <f t="shared" si="1839"/>
        <v>0</v>
      </c>
      <c r="T8259" s="32">
        <f t="shared" si="1840"/>
        <v>21600</v>
      </c>
      <c r="U8259" s="32">
        <f t="shared" si="1841"/>
        <v>0</v>
      </c>
      <c r="V8259" s="32">
        <f t="shared" si="1836"/>
        <v>376.58146103170998</v>
      </c>
      <c r="W8259" s="32">
        <f t="shared" si="1842"/>
        <v>376.58146103170998</v>
      </c>
      <c r="X8259" s="32">
        <f t="shared" si="1843"/>
        <v>376.58146103170998</v>
      </c>
    </row>
    <row r="8260" spans="1:24" x14ac:dyDescent="0.25">
      <c r="A8260" s="2"/>
      <c r="B8260" s="2" t="s">
        <v>13</v>
      </c>
      <c r="C8260" s="2">
        <f t="shared" si="1846"/>
        <v>344</v>
      </c>
      <c r="D8260" s="2">
        <f t="shared" si="1847"/>
        <v>24</v>
      </c>
      <c r="E8260" s="2">
        <f t="shared" si="1837"/>
        <v>8256</v>
      </c>
      <c r="F8260" s="11">
        <v>441</v>
      </c>
      <c r="G8260" s="9">
        <v>0</v>
      </c>
      <c r="H8260" s="9">
        <v>0</v>
      </c>
      <c r="I8260" s="9">
        <v>0</v>
      </c>
      <c r="J8260" s="9">
        <v>0.35223258441268401</v>
      </c>
      <c r="K8260" s="9">
        <v>0.35223258441268401</v>
      </c>
      <c r="L8260" s="9">
        <v>0.35223258441268401</v>
      </c>
      <c r="N8260" s="32">
        <f>IF('System Design'!$F$8=1,'Hourly Demand and Generation'!G8260*'System Design'!$F$21,IF('System Design'!$F$8=2,'Hourly Demand and Generation'!H8260*'System Design'!$F$21,IF('System Design'!$F$8=3,'Hourly Demand and Generation'!I8260*'System Design'!$F$21)))</f>
        <v>0</v>
      </c>
      <c r="O8260" s="32">
        <f>IF('System Design'!$F$8=1,'Hourly Demand and Generation'!J8260*'System Design'!$F$22,IF('System Design'!$F$8=2,'Hourly Demand and Generation'!K8260*'System Design'!$F$22,IF('System Design'!$F$8=3,'Hourly Demand and Generation'!L8260*'System Design'!$F$22)))</f>
        <v>880.58146103170998</v>
      </c>
      <c r="Q8260" s="32">
        <f t="shared" si="1835"/>
        <v>0</v>
      </c>
      <c r="R8260" s="32">
        <f t="shared" si="1838"/>
        <v>5400</v>
      </c>
      <c r="S8260" s="32">
        <f t="shared" si="1839"/>
        <v>0</v>
      </c>
      <c r="T8260" s="32">
        <f t="shared" si="1840"/>
        <v>21600</v>
      </c>
      <c r="U8260" s="32">
        <f t="shared" si="1841"/>
        <v>0</v>
      </c>
      <c r="V8260" s="32">
        <f t="shared" si="1836"/>
        <v>439.58146103170998</v>
      </c>
      <c r="W8260" s="32">
        <f t="shared" si="1842"/>
        <v>439.58146103170998</v>
      </c>
      <c r="X8260" s="32">
        <f t="shared" si="1843"/>
        <v>439.58146103170998</v>
      </c>
    </row>
    <row r="8261" spans="1:24" x14ac:dyDescent="0.25">
      <c r="A8261" s="2"/>
      <c r="B8261" s="2" t="s">
        <v>13</v>
      </c>
      <c r="C8261" s="2">
        <f>C8260+1</f>
        <v>345</v>
      </c>
      <c r="D8261" s="2">
        <v>1</v>
      </c>
      <c r="E8261" s="2">
        <f t="shared" si="1837"/>
        <v>8257</v>
      </c>
      <c r="F8261" s="11">
        <v>378</v>
      </c>
      <c r="G8261" s="10">
        <v>0</v>
      </c>
      <c r="H8261" s="10">
        <v>0</v>
      </c>
      <c r="I8261" s="10">
        <v>0</v>
      </c>
      <c r="J8261" s="9">
        <v>0.5</v>
      </c>
      <c r="K8261" s="9">
        <v>0.5</v>
      </c>
      <c r="L8261" s="9">
        <v>0.5</v>
      </c>
      <c r="N8261" s="32">
        <f>IF('System Design'!$F$8=1,'Hourly Demand and Generation'!G8261*'System Design'!$F$21,IF('System Design'!$F$8=2,'Hourly Demand and Generation'!H8261*'System Design'!$F$21,IF('System Design'!$F$8=3,'Hourly Demand and Generation'!I8261*'System Design'!$F$21)))</f>
        <v>0</v>
      </c>
      <c r="O8261" s="32">
        <f>IF('System Design'!$F$8=1,'Hourly Demand and Generation'!J8261*'System Design'!$F$22,IF('System Design'!$F$8=2,'Hourly Demand and Generation'!K8261*'System Design'!$F$22,IF('System Design'!$F$8=3,'Hourly Demand and Generation'!L8261*'System Design'!$F$22)))</f>
        <v>1250</v>
      </c>
      <c r="Q8261" s="32">
        <f t="shared" si="1835"/>
        <v>0</v>
      </c>
      <c r="R8261" s="32">
        <f t="shared" si="1838"/>
        <v>5400</v>
      </c>
      <c r="S8261" s="32">
        <f t="shared" si="1839"/>
        <v>0</v>
      </c>
      <c r="T8261" s="32">
        <f t="shared" si="1840"/>
        <v>21600</v>
      </c>
      <c r="U8261" s="32">
        <f t="shared" si="1841"/>
        <v>0</v>
      </c>
      <c r="V8261" s="32">
        <f t="shared" si="1836"/>
        <v>872</v>
      </c>
      <c r="W8261" s="32">
        <f t="shared" si="1842"/>
        <v>872</v>
      </c>
      <c r="X8261" s="32">
        <f t="shared" si="1843"/>
        <v>872</v>
      </c>
    </row>
    <row r="8262" spans="1:24" x14ac:dyDescent="0.25">
      <c r="A8262" s="2"/>
      <c r="B8262" s="2" t="s">
        <v>13</v>
      </c>
      <c r="C8262" s="2">
        <f>C8261</f>
        <v>345</v>
      </c>
      <c r="D8262" s="2">
        <f>D8261+1</f>
        <v>2</v>
      </c>
      <c r="E8262" s="2">
        <f t="shared" si="1837"/>
        <v>8258</v>
      </c>
      <c r="F8262" s="11">
        <v>346.5</v>
      </c>
      <c r="G8262" s="10">
        <v>0</v>
      </c>
      <c r="H8262" s="10">
        <v>0</v>
      </c>
      <c r="I8262" s="10">
        <v>0</v>
      </c>
      <c r="J8262" s="9">
        <v>0.45</v>
      </c>
      <c r="K8262" s="9">
        <v>0.45</v>
      </c>
      <c r="L8262" s="9">
        <v>0.45</v>
      </c>
      <c r="N8262" s="32">
        <f>IF('System Design'!$F$8=1,'Hourly Demand and Generation'!G8262*'System Design'!$F$21,IF('System Design'!$F$8=2,'Hourly Demand and Generation'!H8262*'System Design'!$F$21,IF('System Design'!$F$8=3,'Hourly Demand and Generation'!I8262*'System Design'!$F$21)))</f>
        <v>0</v>
      </c>
      <c r="O8262" s="32">
        <f>IF('System Design'!$F$8=1,'Hourly Demand and Generation'!J8262*'System Design'!$F$22,IF('System Design'!$F$8=2,'Hourly Demand and Generation'!K8262*'System Design'!$F$22,IF('System Design'!$F$8=3,'Hourly Demand and Generation'!L8262*'System Design'!$F$22)))</f>
        <v>1125</v>
      </c>
      <c r="Q8262" s="32">
        <f t="shared" ref="Q8262:Q8325" si="1848">IF(F8262-N8262-O8262&gt;0,F8262-N8262-O8262,0)</f>
        <v>0</v>
      </c>
      <c r="R8262" s="32">
        <f t="shared" si="1838"/>
        <v>5400</v>
      </c>
      <c r="S8262" s="32">
        <f t="shared" si="1839"/>
        <v>0</v>
      </c>
      <c r="T8262" s="32">
        <f t="shared" si="1840"/>
        <v>21600</v>
      </c>
      <c r="U8262" s="32">
        <f t="shared" si="1841"/>
        <v>0</v>
      </c>
      <c r="V8262" s="32">
        <f t="shared" ref="V8262:V8325" si="1849">IF(F8262-N8262-O8262&lt;0,N8262+O8262-F8262,0)</f>
        <v>778.5</v>
      </c>
      <c r="W8262" s="32">
        <f t="shared" si="1842"/>
        <v>778.5</v>
      </c>
      <c r="X8262" s="32">
        <f t="shared" si="1843"/>
        <v>778.5</v>
      </c>
    </row>
    <row r="8263" spans="1:24" x14ac:dyDescent="0.25">
      <c r="A8263" s="2"/>
      <c r="B8263" s="2" t="s">
        <v>13</v>
      </c>
      <c r="C8263" s="2">
        <f t="shared" ref="C8263:C8284" si="1850">C8262</f>
        <v>345</v>
      </c>
      <c r="D8263" s="2">
        <f t="shared" ref="D8263:D8284" si="1851">D8262+1</f>
        <v>3</v>
      </c>
      <c r="E8263" s="2">
        <f t="shared" ref="E8263:E8326" si="1852">E8262+1</f>
        <v>8259</v>
      </c>
      <c r="F8263" s="11">
        <v>315</v>
      </c>
      <c r="G8263" s="10">
        <v>0</v>
      </c>
      <c r="H8263" s="10">
        <v>0</v>
      </c>
      <c r="I8263" s="10">
        <v>0</v>
      </c>
      <c r="J8263" s="9">
        <v>0.45</v>
      </c>
      <c r="K8263" s="9">
        <v>0.45</v>
      </c>
      <c r="L8263" s="9">
        <v>0.45</v>
      </c>
      <c r="N8263" s="32">
        <f>IF('System Design'!$F$8=1,'Hourly Demand and Generation'!G8263*'System Design'!$F$21,IF('System Design'!$F$8=2,'Hourly Demand and Generation'!H8263*'System Design'!$F$21,IF('System Design'!$F$8=3,'Hourly Demand and Generation'!I8263*'System Design'!$F$21)))</f>
        <v>0</v>
      </c>
      <c r="O8263" s="32">
        <f>IF('System Design'!$F$8=1,'Hourly Demand and Generation'!J8263*'System Design'!$F$22,IF('System Design'!$F$8=2,'Hourly Demand and Generation'!K8263*'System Design'!$F$22,IF('System Design'!$F$8=3,'Hourly Demand and Generation'!L8263*'System Design'!$F$22)))</f>
        <v>1125</v>
      </c>
      <c r="Q8263" s="32">
        <f t="shared" si="1848"/>
        <v>0</v>
      </c>
      <c r="R8263" s="32">
        <f t="shared" ref="R8263:R8326" si="1853">IF($Q8263&lt;R8262+$V8263,IF(R8262+$V8263-$Q8263&gt;5400,5400,R8262+$V8263-$Q8263),0)</f>
        <v>5400</v>
      </c>
      <c r="S8263" s="32">
        <f t="shared" ref="S8263:S8326" si="1854">IF(R8263&gt;0,0,$Q8263+$V8263-R8262)</f>
        <v>0</v>
      </c>
      <c r="T8263" s="32">
        <f t="shared" ref="T8263:T8326" si="1855">IF($Q8263&lt;T8262+$V8263,IF(T8262+$V8263-$Q8263&gt;21600,21600,T8262+$V8263-$Q8263),0)</f>
        <v>21600</v>
      </c>
      <c r="U8263" s="32">
        <f t="shared" ref="U8263:U8326" si="1856">IF(T8263&gt;0,0,$Q8263+$V8263-T8262)</f>
        <v>0</v>
      </c>
      <c r="V8263" s="32">
        <f t="shared" si="1849"/>
        <v>810</v>
      </c>
      <c r="W8263" s="32">
        <f t="shared" ref="W8263:W8326" si="1857">IF(R8263=5400,$V8263-(R8263-R8262),0)</f>
        <v>810</v>
      </c>
      <c r="X8263" s="32">
        <f t="shared" ref="X8263:X8326" si="1858">IF(T8263=21600,$V8263-(T8263-T8262),0)</f>
        <v>810</v>
      </c>
    </row>
    <row r="8264" spans="1:24" x14ac:dyDescent="0.25">
      <c r="A8264" s="2"/>
      <c r="B8264" s="2" t="s">
        <v>13</v>
      </c>
      <c r="C8264" s="2">
        <f t="shared" si="1850"/>
        <v>345</v>
      </c>
      <c r="D8264" s="2">
        <f t="shared" si="1851"/>
        <v>4</v>
      </c>
      <c r="E8264" s="2">
        <f t="shared" si="1852"/>
        <v>8260</v>
      </c>
      <c r="F8264" s="11">
        <v>378</v>
      </c>
      <c r="G8264" s="10">
        <v>0</v>
      </c>
      <c r="H8264" s="10">
        <v>0</v>
      </c>
      <c r="I8264" s="10">
        <v>0</v>
      </c>
      <c r="J8264" s="9">
        <v>0.5</v>
      </c>
      <c r="K8264" s="9">
        <v>0.5</v>
      </c>
      <c r="L8264" s="9">
        <v>0.5</v>
      </c>
      <c r="N8264" s="32">
        <f>IF('System Design'!$F$8=1,'Hourly Demand and Generation'!G8264*'System Design'!$F$21,IF('System Design'!$F$8=2,'Hourly Demand and Generation'!H8264*'System Design'!$F$21,IF('System Design'!$F$8=3,'Hourly Demand and Generation'!I8264*'System Design'!$F$21)))</f>
        <v>0</v>
      </c>
      <c r="O8264" s="32">
        <f>IF('System Design'!$F$8=1,'Hourly Demand and Generation'!J8264*'System Design'!$F$22,IF('System Design'!$F$8=2,'Hourly Demand and Generation'!K8264*'System Design'!$F$22,IF('System Design'!$F$8=3,'Hourly Demand and Generation'!L8264*'System Design'!$F$22)))</f>
        <v>1250</v>
      </c>
      <c r="Q8264" s="32">
        <f t="shared" si="1848"/>
        <v>0</v>
      </c>
      <c r="R8264" s="32">
        <f t="shared" si="1853"/>
        <v>5400</v>
      </c>
      <c r="S8264" s="32">
        <f t="shared" si="1854"/>
        <v>0</v>
      </c>
      <c r="T8264" s="32">
        <f t="shared" si="1855"/>
        <v>21600</v>
      </c>
      <c r="U8264" s="32">
        <f t="shared" si="1856"/>
        <v>0</v>
      </c>
      <c r="V8264" s="32">
        <f t="shared" si="1849"/>
        <v>872</v>
      </c>
      <c r="W8264" s="32">
        <f t="shared" si="1857"/>
        <v>872</v>
      </c>
      <c r="X8264" s="32">
        <f t="shared" si="1858"/>
        <v>872</v>
      </c>
    </row>
    <row r="8265" spans="1:24" x14ac:dyDescent="0.25">
      <c r="A8265" s="2"/>
      <c r="B8265" s="2" t="s">
        <v>13</v>
      </c>
      <c r="C8265" s="2">
        <f t="shared" si="1850"/>
        <v>345</v>
      </c>
      <c r="D8265" s="2">
        <f t="shared" si="1851"/>
        <v>5</v>
      </c>
      <c r="E8265" s="2">
        <f t="shared" si="1852"/>
        <v>8261</v>
      </c>
      <c r="F8265" s="11">
        <v>409.5</v>
      </c>
      <c r="G8265" s="10">
        <v>0</v>
      </c>
      <c r="H8265" s="10">
        <v>1.44E-2</v>
      </c>
      <c r="I8265" s="10">
        <v>2.8799999999999999E-2</v>
      </c>
      <c r="J8265" s="9">
        <v>0.4</v>
      </c>
      <c r="K8265" s="9">
        <v>0.4</v>
      </c>
      <c r="L8265" s="9">
        <v>0.4</v>
      </c>
      <c r="N8265" s="32">
        <f>IF('System Design'!$F$8=1,'Hourly Demand and Generation'!G8265*'System Design'!$F$21,IF('System Design'!$F$8=2,'Hourly Demand and Generation'!H8265*'System Design'!$F$21,IF('System Design'!$F$8=3,'Hourly Demand and Generation'!I8265*'System Design'!$F$21)))</f>
        <v>14.4</v>
      </c>
      <c r="O8265" s="32">
        <f>IF('System Design'!$F$8=1,'Hourly Demand and Generation'!J8265*'System Design'!$F$22,IF('System Design'!$F$8=2,'Hourly Demand and Generation'!K8265*'System Design'!$F$22,IF('System Design'!$F$8=3,'Hourly Demand and Generation'!L8265*'System Design'!$F$22)))</f>
        <v>1000</v>
      </c>
      <c r="Q8265" s="32">
        <f t="shared" si="1848"/>
        <v>0</v>
      </c>
      <c r="R8265" s="32">
        <f t="shared" si="1853"/>
        <v>5400</v>
      </c>
      <c r="S8265" s="32">
        <f t="shared" si="1854"/>
        <v>0</v>
      </c>
      <c r="T8265" s="32">
        <f t="shared" si="1855"/>
        <v>21600</v>
      </c>
      <c r="U8265" s="32">
        <f t="shared" si="1856"/>
        <v>0</v>
      </c>
      <c r="V8265" s="32">
        <f t="shared" si="1849"/>
        <v>604.9</v>
      </c>
      <c r="W8265" s="32">
        <f t="shared" si="1857"/>
        <v>604.9</v>
      </c>
      <c r="X8265" s="32">
        <f t="shared" si="1858"/>
        <v>604.9</v>
      </c>
    </row>
    <row r="8266" spans="1:24" x14ac:dyDescent="0.25">
      <c r="A8266" s="2"/>
      <c r="B8266" s="2" t="s">
        <v>13</v>
      </c>
      <c r="C8266" s="2">
        <f t="shared" si="1850"/>
        <v>345</v>
      </c>
      <c r="D8266" s="2">
        <f t="shared" si="1851"/>
        <v>6</v>
      </c>
      <c r="E8266" s="2">
        <f t="shared" si="1852"/>
        <v>8262</v>
      </c>
      <c r="F8266" s="11">
        <v>441</v>
      </c>
      <c r="G8266" s="10">
        <v>2.8799999999999999E-2</v>
      </c>
      <c r="H8266" s="10">
        <v>4.4999999999999998E-2</v>
      </c>
      <c r="I8266" s="10">
        <v>6.1199999999999997E-2</v>
      </c>
      <c r="J8266" s="9">
        <v>0.4</v>
      </c>
      <c r="K8266" s="9">
        <v>0.4</v>
      </c>
      <c r="L8266" s="9">
        <v>0.4</v>
      </c>
      <c r="N8266" s="32">
        <f>IF('System Design'!$F$8=1,'Hourly Demand and Generation'!G8266*'System Design'!$F$21,IF('System Design'!$F$8=2,'Hourly Demand and Generation'!H8266*'System Design'!$F$21,IF('System Design'!$F$8=3,'Hourly Demand and Generation'!I8266*'System Design'!$F$21)))</f>
        <v>30.599999999999998</v>
      </c>
      <c r="O8266" s="32">
        <f>IF('System Design'!$F$8=1,'Hourly Demand and Generation'!J8266*'System Design'!$F$22,IF('System Design'!$F$8=2,'Hourly Demand and Generation'!K8266*'System Design'!$F$22,IF('System Design'!$F$8=3,'Hourly Demand and Generation'!L8266*'System Design'!$F$22)))</f>
        <v>1000</v>
      </c>
      <c r="Q8266" s="32">
        <f t="shared" si="1848"/>
        <v>0</v>
      </c>
      <c r="R8266" s="32">
        <f t="shared" si="1853"/>
        <v>5400</v>
      </c>
      <c r="S8266" s="32">
        <f t="shared" si="1854"/>
        <v>0</v>
      </c>
      <c r="T8266" s="32">
        <f t="shared" si="1855"/>
        <v>21600</v>
      </c>
      <c r="U8266" s="32">
        <f t="shared" si="1856"/>
        <v>0</v>
      </c>
      <c r="V8266" s="32">
        <f t="shared" si="1849"/>
        <v>589.59999999999991</v>
      </c>
      <c r="W8266" s="32">
        <f t="shared" si="1857"/>
        <v>589.59999999999991</v>
      </c>
      <c r="X8266" s="32">
        <f t="shared" si="1858"/>
        <v>589.59999999999991</v>
      </c>
    </row>
    <row r="8267" spans="1:24" x14ac:dyDescent="0.25">
      <c r="A8267" s="2"/>
      <c r="B8267" s="2" t="s">
        <v>13</v>
      </c>
      <c r="C8267" s="2">
        <f t="shared" si="1850"/>
        <v>345</v>
      </c>
      <c r="D8267" s="2">
        <f t="shared" si="1851"/>
        <v>7</v>
      </c>
      <c r="E8267" s="2">
        <f t="shared" si="1852"/>
        <v>8263</v>
      </c>
      <c r="F8267" s="11">
        <v>472.5</v>
      </c>
      <c r="G8267" s="10">
        <v>6.1199999999999997E-2</v>
      </c>
      <c r="H8267" s="10">
        <v>7.5600000000000001E-2</v>
      </c>
      <c r="I8267" s="10">
        <v>0.09</v>
      </c>
      <c r="J8267" s="9">
        <v>0.45</v>
      </c>
      <c r="K8267" s="9">
        <v>0.45</v>
      </c>
      <c r="L8267" s="9">
        <v>0.45</v>
      </c>
      <c r="N8267" s="32">
        <f>IF('System Design'!$F$8=1,'Hourly Demand and Generation'!G8267*'System Design'!$F$21,IF('System Design'!$F$8=2,'Hourly Demand and Generation'!H8267*'System Design'!$F$21,IF('System Design'!$F$8=3,'Hourly Demand and Generation'!I8267*'System Design'!$F$21)))</f>
        <v>45</v>
      </c>
      <c r="O8267" s="32">
        <f>IF('System Design'!$F$8=1,'Hourly Demand and Generation'!J8267*'System Design'!$F$22,IF('System Design'!$F$8=2,'Hourly Demand and Generation'!K8267*'System Design'!$F$22,IF('System Design'!$F$8=3,'Hourly Demand and Generation'!L8267*'System Design'!$F$22)))</f>
        <v>1125</v>
      </c>
      <c r="Q8267" s="32">
        <f t="shared" si="1848"/>
        <v>0</v>
      </c>
      <c r="R8267" s="32">
        <f t="shared" si="1853"/>
        <v>5400</v>
      </c>
      <c r="S8267" s="32">
        <f t="shared" si="1854"/>
        <v>0</v>
      </c>
      <c r="T8267" s="32">
        <f t="shared" si="1855"/>
        <v>21600</v>
      </c>
      <c r="U8267" s="32">
        <f t="shared" si="1856"/>
        <v>0</v>
      </c>
      <c r="V8267" s="32">
        <f t="shared" si="1849"/>
        <v>697.5</v>
      </c>
      <c r="W8267" s="32">
        <f t="shared" si="1857"/>
        <v>697.5</v>
      </c>
      <c r="X8267" s="32">
        <f t="shared" si="1858"/>
        <v>697.5</v>
      </c>
    </row>
    <row r="8268" spans="1:24" x14ac:dyDescent="0.25">
      <c r="A8268" s="2"/>
      <c r="B8268" s="2" t="s">
        <v>13</v>
      </c>
      <c r="C8268" s="2">
        <f t="shared" si="1850"/>
        <v>345</v>
      </c>
      <c r="D8268" s="2">
        <f t="shared" si="1851"/>
        <v>8</v>
      </c>
      <c r="E8268" s="2">
        <f t="shared" si="1852"/>
        <v>8264</v>
      </c>
      <c r="F8268" s="11">
        <v>504</v>
      </c>
      <c r="G8268" s="10">
        <v>0.1188</v>
      </c>
      <c r="H8268" s="10">
        <v>0.13500000000000001</v>
      </c>
      <c r="I8268" s="10">
        <v>0.1512</v>
      </c>
      <c r="J8268" s="9">
        <v>0.45</v>
      </c>
      <c r="K8268" s="9">
        <v>0.45</v>
      </c>
      <c r="L8268" s="9">
        <v>0.45</v>
      </c>
      <c r="N8268" s="32">
        <f>IF('System Design'!$F$8=1,'Hourly Demand and Generation'!G8268*'System Design'!$F$21,IF('System Design'!$F$8=2,'Hourly Demand and Generation'!H8268*'System Design'!$F$21,IF('System Design'!$F$8=3,'Hourly Demand and Generation'!I8268*'System Design'!$F$21)))</f>
        <v>75.599999999999994</v>
      </c>
      <c r="O8268" s="32">
        <f>IF('System Design'!$F$8=1,'Hourly Demand and Generation'!J8268*'System Design'!$F$22,IF('System Design'!$F$8=2,'Hourly Demand and Generation'!K8268*'System Design'!$F$22,IF('System Design'!$F$8=3,'Hourly Demand and Generation'!L8268*'System Design'!$F$22)))</f>
        <v>1125</v>
      </c>
      <c r="Q8268" s="32">
        <f t="shared" si="1848"/>
        <v>0</v>
      </c>
      <c r="R8268" s="32">
        <f t="shared" si="1853"/>
        <v>5400</v>
      </c>
      <c r="S8268" s="32">
        <f t="shared" si="1854"/>
        <v>0</v>
      </c>
      <c r="T8268" s="32">
        <f t="shared" si="1855"/>
        <v>21600</v>
      </c>
      <c r="U8268" s="32">
        <f t="shared" si="1856"/>
        <v>0</v>
      </c>
      <c r="V8268" s="32">
        <f t="shared" si="1849"/>
        <v>696.59999999999991</v>
      </c>
      <c r="W8268" s="32">
        <f t="shared" si="1857"/>
        <v>696.59999999999991</v>
      </c>
      <c r="X8268" s="32">
        <f t="shared" si="1858"/>
        <v>696.59999999999991</v>
      </c>
    </row>
    <row r="8269" spans="1:24" x14ac:dyDescent="0.25">
      <c r="A8269" s="2"/>
      <c r="B8269" s="2" t="s">
        <v>13</v>
      </c>
      <c r="C8269" s="2">
        <f t="shared" si="1850"/>
        <v>345</v>
      </c>
      <c r="D8269" s="2">
        <f t="shared" si="1851"/>
        <v>9</v>
      </c>
      <c r="E8269" s="2">
        <f t="shared" si="1852"/>
        <v>8265</v>
      </c>
      <c r="F8269" s="11">
        <v>504</v>
      </c>
      <c r="G8269" s="10">
        <v>0.18</v>
      </c>
      <c r="H8269" s="10">
        <v>0.19439999999999999</v>
      </c>
      <c r="I8269" s="10">
        <v>0.20880000000000001</v>
      </c>
      <c r="J8269" s="9">
        <v>0.4</v>
      </c>
      <c r="K8269" s="9">
        <v>0.4</v>
      </c>
      <c r="L8269" s="9">
        <v>0.4</v>
      </c>
      <c r="N8269" s="32">
        <f>IF('System Design'!$F$8=1,'Hourly Demand and Generation'!G8269*'System Design'!$F$21,IF('System Design'!$F$8=2,'Hourly Demand and Generation'!H8269*'System Design'!$F$21,IF('System Design'!$F$8=3,'Hourly Demand and Generation'!I8269*'System Design'!$F$21)))</f>
        <v>104.4</v>
      </c>
      <c r="O8269" s="32">
        <f>IF('System Design'!$F$8=1,'Hourly Demand and Generation'!J8269*'System Design'!$F$22,IF('System Design'!$F$8=2,'Hourly Demand and Generation'!K8269*'System Design'!$F$22,IF('System Design'!$F$8=3,'Hourly Demand and Generation'!L8269*'System Design'!$F$22)))</f>
        <v>1000</v>
      </c>
      <c r="Q8269" s="32">
        <f t="shared" si="1848"/>
        <v>0</v>
      </c>
      <c r="R8269" s="32">
        <f t="shared" si="1853"/>
        <v>5400</v>
      </c>
      <c r="S8269" s="32">
        <f t="shared" si="1854"/>
        <v>0</v>
      </c>
      <c r="T8269" s="32">
        <f t="shared" si="1855"/>
        <v>21600</v>
      </c>
      <c r="U8269" s="32">
        <f t="shared" si="1856"/>
        <v>0</v>
      </c>
      <c r="V8269" s="32">
        <f t="shared" si="1849"/>
        <v>600.40000000000009</v>
      </c>
      <c r="W8269" s="32">
        <f t="shared" si="1857"/>
        <v>600.40000000000009</v>
      </c>
      <c r="X8269" s="32">
        <f t="shared" si="1858"/>
        <v>600.40000000000009</v>
      </c>
    </row>
    <row r="8270" spans="1:24" x14ac:dyDescent="0.25">
      <c r="A8270" s="2"/>
      <c r="B8270" s="2" t="s">
        <v>13</v>
      </c>
      <c r="C8270" s="2">
        <f t="shared" si="1850"/>
        <v>345</v>
      </c>
      <c r="D8270" s="2">
        <f t="shared" si="1851"/>
        <v>10</v>
      </c>
      <c r="E8270" s="2">
        <f t="shared" si="1852"/>
        <v>8266</v>
      </c>
      <c r="F8270" s="11">
        <v>491.4</v>
      </c>
      <c r="G8270" s="10">
        <v>0.2412</v>
      </c>
      <c r="H8270" s="10">
        <v>0.25559999999999999</v>
      </c>
      <c r="I8270" s="10">
        <v>0.27</v>
      </c>
      <c r="J8270" s="9">
        <v>0.45</v>
      </c>
      <c r="K8270" s="9">
        <v>0.45</v>
      </c>
      <c r="L8270" s="9">
        <v>0.45</v>
      </c>
      <c r="N8270" s="32">
        <f>IF('System Design'!$F$8=1,'Hourly Demand and Generation'!G8270*'System Design'!$F$21,IF('System Design'!$F$8=2,'Hourly Demand and Generation'!H8270*'System Design'!$F$21,IF('System Design'!$F$8=3,'Hourly Demand and Generation'!I8270*'System Design'!$F$21)))</f>
        <v>135</v>
      </c>
      <c r="O8270" s="32">
        <f>IF('System Design'!$F$8=1,'Hourly Demand and Generation'!J8270*'System Design'!$F$22,IF('System Design'!$F$8=2,'Hourly Demand and Generation'!K8270*'System Design'!$F$22,IF('System Design'!$F$8=3,'Hourly Demand and Generation'!L8270*'System Design'!$F$22)))</f>
        <v>1125</v>
      </c>
      <c r="Q8270" s="32">
        <f t="shared" si="1848"/>
        <v>0</v>
      </c>
      <c r="R8270" s="32">
        <f t="shared" si="1853"/>
        <v>5400</v>
      </c>
      <c r="S8270" s="32">
        <f t="shared" si="1854"/>
        <v>0</v>
      </c>
      <c r="T8270" s="32">
        <f t="shared" si="1855"/>
        <v>21600</v>
      </c>
      <c r="U8270" s="32">
        <f t="shared" si="1856"/>
        <v>0</v>
      </c>
      <c r="V8270" s="32">
        <f t="shared" si="1849"/>
        <v>768.6</v>
      </c>
      <c r="W8270" s="32">
        <f t="shared" si="1857"/>
        <v>768.6</v>
      </c>
      <c r="X8270" s="32">
        <f t="shared" si="1858"/>
        <v>768.6</v>
      </c>
    </row>
    <row r="8271" spans="1:24" x14ac:dyDescent="0.25">
      <c r="A8271" s="2"/>
      <c r="B8271" s="2" t="s">
        <v>13</v>
      </c>
      <c r="C8271" s="2">
        <f t="shared" si="1850"/>
        <v>345</v>
      </c>
      <c r="D8271" s="2">
        <f t="shared" si="1851"/>
        <v>11</v>
      </c>
      <c r="E8271" s="2">
        <f t="shared" si="1852"/>
        <v>8267</v>
      </c>
      <c r="F8271" s="11">
        <v>485.1</v>
      </c>
      <c r="G8271" s="10">
        <v>0.29880000000000001</v>
      </c>
      <c r="H8271" s="10">
        <v>0.315</v>
      </c>
      <c r="I8271" s="10">
        <v>0.33119999999999999</v>
      </c>
      <c r="J8271" s="9">
        <v>0.4</v>
      </c>
      <c r="K8271" s="9">
        <v>0.4</v>
      </c>
      <c r="L8271" s="9">
        <v>0.4</v>
      </c>
      <c r="N8271" s="32">
        <f>IF('System Design'!$F$8=1,'Hourly Demand and Generation'!G8271*'System Design'!$F$21,IF('System Design'!$F$8=2,'Hourly Demand and Generation'!H8271*'System Design'!$F$21,IF('System Design'!$F$8=3,'Hourly Demand and Generation'!I8271*'System Design'!$F$21)))</f>
        <v>165.6</v>
      </c>
      <c r="O8271" s="32">
        <f>IF('System Design'!$F$8=1,'Hourly Demand and Generation'!J8271*'System Design'!$F$22,IF('System Design'!$F$8=2,'Hourly Demand and Generation'!K8271*'System Design'!$F$22,IF('System Design'!$F$8=3,'Hourly Demand and Generation'!L8271*'System Design'!$F$22)))</f>
        <v>1000</v>
      </c>
      <c r="Q8271" s="32">
        <f t="shared" si="1848"/>
        <v>0</v>
      </c>
      <c r="R8271" s="32">
        <f t="shared" si="1853"/>
        <v>5400</v>
      </c>
      <c r="S8271" s="32">
        <f t="shared" si="1854"/>
        <v>0</v>
      </c>
      <c r="T8271" s="32">
        <f t="shared" si="1855"/>
        <v>21600</v>
      </c>
      <c r="U8271" s="32">
        <f t="shared" si="1856"/>
        <v>0</v>
      </c>
      <c r="V8271" s="32">
        <f t="shared" si="1849"/>
        <v>680.49999999999989</v>
      </c>
      <c r="W8271" s="32">
        <f t="shared" si="1857"/>
        <v>680.49999999999989</v>
      </c>
      <c r="X8271" s="32">
        <f t="shared" si="1858"/>
        <v>680.49999999999989</v>
      </c>
    </row>
    <row r="8272" spans="1:24" x14ac:dyDescent="0.25">
      <c r="A8272" s="2"/>
      <c r="B8272" s="2" t="s">
        <v>13</v>
      </c>
      <c r="C8272" s="2">
        <f t="shared" si="1850"/>
        <v>345</v>
      </c>
      <c r="D8272" s="2">
        <f t="shared" si="1851"/>
        <v>12</v>
      </c>
      <c r="E8272" s="2">
        <f t="shared" si="1852"/>
        <v>8268</v>
      </c>
      <c r="F8272" s="11">
        <v>485.1</v>
      </c>
      <c r="G8272" s="10">
        <v>0.36</v>
      </c>
      <c r="H8272" s="10">
        <v>0.36</v>
      </c>
      <c r="I8272" s="10">
        <v>0.36</v>
      </c>
      <c r="J8272" s="9">
        <v>0.375</v>
      </c>
      <c r="K8272" s="9">
        <v>0.375</v>
      </c>
      <c r="L8272" s="9">
        <v>0.375</v>
      </c>
      <c r="N8272" s="32">
        <f>IF('System Design'!$F$8=1,'Hourly Demand and Generation'!G8272*'System Design'!$F$21,IF('System Design'!$F$8=2,'Hourly Demand and Generation'!H8272*'System Design'!$F$21,IF('System Design'!$F$8=3,'Hourly Demand and Generation'!I8272*'System Design'!$F$21)))</f>
        <v>180</v>
      </c>
      <c r="O8272" s="32">
        <f>IF('System Design'!$F$8=1,'Hourly Demand and Generation'!J8272*'System Design'!$F$22,IF('System Design'!$F$8=2,'Hourly Demand and Generation'!K8272*'System Design'!$F$22,IF('System Design'!$F$8=3,'Hourly Demand and Generation'!L8272*'System Design'!$F$22)))</f>
        <v>937.5</v>
      </c>
      <c r="Q8272" s="32">
        <f t="shared" si="1848"/>
        <v>0</v>
      </c>
      <c r="R8272" s="32">
        <f t="shared" si="1853"/>
        <v>5400</v>
      </c>
      <c r="S8272" s="32">
        <f t="shared" si="1854"/>
        <v>0</v>
      </c>
      <c r="T8272" s="32">
        <f t="shared" si="1855"/>
        <v>21600</v>
      </c>
      <c r="U8272" s="32">
        <f t="shared" si="1856"/>
        <v>0</v>
      </c>
      <c r="V8272" s="32">
        <f t="shared" si="1849"/>
        <v>632.4</v>
      </c>
      <c r="W8272" s="32">
        <f t="shared" si="1857"/>
        <v>632.4</v>
      </c>
      <c r="X8272" s="32">
        <f t="shared" si="1858"/>
        <v>632.4</v>
      </c>
    </row>
    <row r="8273" spans="1:24" x14ac:dyDescent="0.25">
      <c r="A8273" s="2"/>
      <c r="B8273" s="2" t="s">
        <v>13</v>
      </c>
      <c r="C8273" s="2">
        <f t="shared" si="1850"/>
        <v>345</v>
      </c>
      <c r="D8273" s="2">
        <f t="shared" si="1851"/>
        <v>13</v>
      </c>
      <c r="E8273" s="2">
        <f t="shared" si="1852"/>
        <v>8269</v>
      </c>
      <c r="F8273" s="11">
        <v>504</v>
      </c>
      <c r="G8273" s="10">
        <v>0.29880000000000001</v>
      </c>
      <c r="H8273" s="10">
        <v>0.315</v>
      </c>
      <c r="I8273" s="10">
        <v>0.33119999999999999</v>
      </c>
      <c r="J8273" s="9">
        <v>0.4</v>
      </c>
      <c r="K8273" s="9">
        <v>0.4</v>
      </c>
      <c r="L8273" s="9">
        <v>0.4</v>
      </c>
      <c r="N8273" s="32">
        <f>IF('System Design'!$F$8=1,'Hourly Demand and Generation'!G8273*'System Design'!$F$21,IF('System Design'!$F$8=2,'Hourly Demand and Generation'!H8273*'System Design'!$F$21,IF('System Design'!$F$8=3,'Hourly Demand and Generation'!I8273*'System Design'!$F$21)))</f>
        <v>165.6</v>
      </c>
      <c r="O8273" s="32">
        <f>IF('System Design'!$F$8=1,'Hourly Demand and Generation'!J8273*'System Design'!$F$22,IF('System Design'!$F$8=2,'Hourly Demand and Generation'!K8273*'System Design'!$F$22,IF('System Design'!$F$8=3,'Hourly Demand and Generation'!L8273*'System Design'!$F$22)))</f>
        <v>1000</v>
      </c>
      <c r="Q8273" s="32">
        <f t="shared" si="1848"/>
        <v>0</v>
      </c>
      <c r="R8273" s="32">
        <f t="shared" si="1853"/>
        <v>5400</v>
      </c>
      <c r="S8273" s="32">
        <f t="shared" si="1854"/>
        <v>0</v>
      </c>
      <c r="T8273" s="32">
        <f t="shared" si="1855"/>
        <v>21600</v>
      </c>
      <c r="U8273" s="32">
        <f t="shared" si="1856"/>
        <v>0</v>
      </c>
      <c r="V8273" s="32">
        <f t="shared" si="1849"/>
        <v>661.59999999999991</v>
      </c>
      <c r="W8273" s="32">
        <f t="shared" si="1857"/>
        <v>661.59999999999991</v>
      </c>
      <c r="X8273" s="32">
        <f t="shared" si="1858"/>
        <v>661.59999999999991</v>
      </c>
    </row>
    <row r="8274" spans="1:24" x14ac:dyDescent="0.25">
      <c r="A8274" s="2"/>
      <c r="B8274" s="2" t="s">
        <v>13</v>
      </c>
      <c r="C8274" s="2">
        <f t="shared" si="1850"/>
        <v>345</v>
      </c>
      <c r="D8274" s="2">
        <f t="shared" si="1851"/>
        <v>14</v>
      </c>
      <c r="E8274" s="2">
        <f t="shared" si="1852"/>
        <v>8270</v>
      </c>
      <c r="F8274" s="11">
        <v>504</v>
      </c>
      <c r="G8274" s="10">
        <v>0.2412</v>
      </c>
      <c r="H8274" s="10">
        <v>0.25559999999999999</v>
      </c>
      <c r="I8274" s="10">
        <v>0.27</v>
      </c>
      <c r="J8274" s="9">
        <v>0.42499999999999999</v>
      </c>
      <c r="K8274" s="9">
        <v>0.42499999999999999</v>
      </c>
      <c r="L8274" s="9">
        <v>0.42499999999999999</v>
      </c>
      <c r="N8274" s="32">
        <f>IF('System Design'!$F$8=1,'Hourly Demand and Generation'!G8274*'System Design'!$F$21,IF('System Design'!$F$8=2,'Hourly Demand and Generation'!H8274*'System Design'!$F$21,IF('System Design'!$F$8=3,'Hourly Demand and Generation'!I8274*'System Design'!$F$21)))</f>
        <v>135</v>
      </c>
      <c r="O8274" s="32">
        <f>IF('System Design'!$F$8=1,'Hourly Demand and Generation'!J8274*'System Design'!$F$22,IF('System Design'!$F$8=2,'Hourly Demand and Generation'!K8274*'System Design'!$F$22,IF('System Design'!$F$8=3,'Hourly Demand and Generation'!L8274*'System Design'!$F$22)))</f>
        <v>1062.5</v>
      </c>
      <c r="Q8274" s="32">
        <f t="shared" si="1848"/>
        <v>0</v>
      </c>
      <c r="R8274" s="32">
        <f t="shared" si="1853"/>
        <v>5400</v>
      </c>
      <c r="S8274" s="32">
        <f t="shared" si="1854"/>
        <v>0</v>
      </c>
      <c r="T8274" s="32">
        <f t="shared" si="1855"/>
        <v>21600</v>
      </c>
      <c r="U8274" s="32">
        <f t="shared" si="1856"/>
        <v>0</v>
      </c>
      <c r="V8274" s="32">
        <f t="shared" si="1849"/>
        <v>693.5</v>
      </c>
      <c r="W8274" s="32">
        <f t="shared" si="1857"/>
        <v>693.5</v>
      </c>
      <c r="X8274" s="32">
        <f t="shared" si="1858"/>
        <v>693.5</v>
      </c>
    </row>
    <row r="8275" spans="1:24" x14ac:dyDescent="0.25">
      <c r="A8275" s="2"/>
      <c r="B8275" s="2" t="s">
        <v>13</v>
      </c>
      <c r="C8275" s="2">
        <f t="shared" si="1850"/>
        <v>345</v>
      </c>
      <c r="D8275" s="2">
        <f t="shared" si="1851"/>
        <v>15</v>
      </c>
      <c r="E8275" s="2">
        <f t="shared" si="1852"/>
        <v>8271</v>
      </c>
      <c r="F8275" s="11">
        <v>535.5</v>
      </c>
      <c r="G8275" s="10">
        <v>0.18</v>
      </c>
      <c r="H8275" s="10">
        <v>0.19439999999999999</v>
      </c>
      <c r="I8275" s="10">
        <v>0.20880000000000001</v>
      </c>
      <c r="J8275" s="9">
        <v>0.45</v>
      </c>
      <c r="K8275" s="9">
        <v>0.45</v>
      </c>
      <c r="L8275" s="9">
        <v>0.45</v>
      </c>
      <c r="N8275" s="32">
        <f>IF('System Design'!$F$8=1,'Hourly Demand and Generation'!G8275*'System Design'!$F$21,IF('System Design'!$F$8=2,'Hourly Demand and Generation'!H8275*'System Design'!$F$21,IF('System Design'!$F$8=3,'Hourly Demand and Generation'!I8275*'System Design'!$F$21)))</f>
        <v>104.4</v>
      </c>
      <c r="O8275" s="32">
        <f>IF('System Design'!$F$8=1,'Hourly Demand and Generation'!J8275*'System Design'!$F$22,IF('System Design'!$F$8=2,'Hourly Demand and Generation'!K8275*'System Design'!$F$22,IF('System Design'!$F$8=3,'Hourly Demand and Generation'!L8275*'System Design'!$F$22)))</f>
        <v>1125</v>
      </c>
      <c r="Q8275" s="32">
        <f t="shared" si="1848"/>
        <v>0</v>
      </c>
      <c r="R8275" s="32">
        <f t="shared" si="1853"/>
        <v>5400</v>
      </c>
      <c r="S8275" s="32">
        <f t="shared" si="1854"/>
        <v>0</v>
      </c>
      <c r="T8275" s="32">
        <f t="shared" si="1855"/>
        <v>21600</v>
      </c>
      <c r="U8275" s="32">
        <f t="shared" si="1856"/>
        <v>0</v>
      </c>
      <c r="V8275" s="32">
        <f t="shared" si="1849"/>
        <v>693.90000000000009</v>
      </c>
      <c r="W8275" s="32">
        <f t="shared" si="1857"/>
        <v>693.90000000000009</v>
      </c>
      <c r="X8275" s="32">
        <f t="shared" si="1858"/>
        <v>693.90000000000009</v>
      </c>
    </row>
    <row r="8276" spans="1:24" x14ac:dyDescent="0.25">
      <c r="A8276" s="2"/>
      <c r="B8276" s="2" t="s">
        <v>13</v>
      </c>
      <c r="C8276" s="2">
        <f t="shared" si="1850"/>
        <v>345</v>
      </c>
      <c r="D8276" s="2">
        <f t="shared" si="1851"/>
        <v>16</v>
      </c>
      <c r="E8276" s="2">
        <f t="shared" si="1852"/>
        <v>8272</v>
      </c>
      <c r="F8276" s="11">
        <v>567</v>
      </c>
      <c r="G8276" s="10">
        <v>0.1188</v>
      </c>
      <c r="H8276" s="10">
        <v>0.13500000000000001</v>
      </c>
      <c r="I8276" s="10">
        <v>0.1512</v>
      </c>
      <c r="J8276" s="9">
        <v>0.45</v>
      </c>
      <c r="K8276" s="9">
        <v>0.45</v>
      </c>
      <c r="L8276" s="9">
        <v>0.45</v>
      </c>
      <c r="N8276" s="32">
        <f>IF('System Design'!$F$8=1,'Hourly Demand and Generation'!G8276*'System Design'!$F$21,IF('System Design'!$F$8=2,'Hourly Demand and Generation'!H8276*'System Design'!$F$21,IF('System Design'!$F$8=3,'Hourly Demand and Generation'!I8276*'System Design'!$F$21)))</f>
        <v>75.599999999999994</v>
      </c>
      <c r="O8276" s="32">
        <f>IF('System Design'!$F$8=1,'Hourly Demand and Generation'!J8276*'System Design'!$F$22,IF('System Design'!$F$8=2,'Hourly Demand and Generation'!K8276*'System Design'!$F$22,IF('System Design'!$F$8=3,'Hourly Demand and Generation'!L8276*'System Design'!$F$22)))</f>
        <v>1125</v>
      </c>
      <c r="Q8276" s="32">
        <f t="shared" si="1848"/>
        <v>0</v>
      </c>
      <c r="R8276" s="32">
        <f t="shared" si="1853"/>
        <v>5400</v>
      </c>
      <c r="S8276" s="32">
        <f t="shared" si="1854"/>
        <v>0</v>
      </c>
      <c r="T8276" s="32">
        <f t="shared" si="1855"/>
        <v>21600</v>
      </c>
      <c r="U8276" s="32">
        <f t="shared" si="1856"/>
        <v>0</v>
      </c>
      <c r="V8276" s="32">
        <f t="shared" si="1849"/>
        <v>633.59999999999991</v>
      </c>
      <c r="W8276" s="32">
        <f t="shared" si="1857"/>
        <v>633.59999999999991</v>
      </c>
      <c r="X8276" s="32">
        <f t="shared" si="1858"/>
        <v>633.59999999999991</v>
      </c>
    </row>
    <row r="8277" spans="1:24" x14ac:dyDescent="0.25">
      <c r="A8277" s="2"/>
      <c r="B8277" s="2" t="s">
        <v>13</v>
      </c>
      <c r="C8277" s="2">
        <f t="shared" si="1850"/>
        <v>345</v>
      </c>
      <c r="D8277" s="2">
        <f t="shared" si="1851"/>
        <v>17</v>
      </c>
      <c r="E8277" s="2">
        <f t="shared" si="1852"/>
        <v>8273</v>
      </c>
      <c r="F8277" s="11">
        <v>598.5</v>
      </c>
      <c r="G8277" s="10">
        <v>6.1199999999999997E-2</v>
      </c>
      <c r="H8277" s="10">
        <v>7.5600000000000001E-2</v>
      </c>
      <c r="I8277" s="10">
        <v>0.09</v>
      </c>
      <c r="J8277" s="9">
        <v>0.5</v>
      </c>
      <c r="K8277" s="9">
        <v>0.5</v>
      </c>
      <c r="L8277" s="9">
        <v>0.5</v>
      </c>
      <c r="N8277" s="32">
        <f>IF('System Design'!$F$8=1,'Hourly Demand and Generation'!G8277*'System Design'!$F$21,IF('System Design'!$F$8=2,'Hourly Demand and Generation'!H8277*'System Design'!$F$21,IF('System Design'!$F$8=3,'Hourly Demand and Generation'!I8277*'System Design'!$F$21)))</f>
        <v>45</v>
      </c>
      <c r="O8277" s="32">
        <f>IF('System Design'!$F$8=1,'Hourly Demand and Generation'!J8277*'System Design'!$F$22,IF('System Design'!$F$8=2,'Hourly Demand and Generation'!K8277*'System Design'!$F$22,IF('System Design'!$F$8=3,'Hourly Demand and Generation'!L8277*'System Design'!$F$22)))</f>
        <v>1250</v>
      </c>
      <c r="Q8277" s="32">
        <f t="shared" si="1848"/>
        <v>0</v>
      </c>
      <c r="R8277" s="32">
        <f t="shared" si="1853"/>
        <v>5400</v>
      </c>
      <c r="S8277" s="32">
        <f t="shared" si="1854"/>
        <v>0</v>
      </c>
      <c r="T8277" s="32">
        <f t="shared" si="1855"/>
        <v>21600</v>
      </c>
      <c r="U8277" s="32">
        <f t="shared" si="1856"/>
        <v>0</v>
      </c>
      <c r="V8277" s="32">
        <f t="shared" si="1849"/>
        <v>696.5</v>
      </c>
      <c r="W8277" s="32">
        <f t="shared" si="1857"/>
        <v>696.5</v>
      </c>
      <c r="X8277" s="32">
        <f t="shared" si="1858"/>
        <v>696.5</v>
      </c>
    </row>
    <row r="8278" spans="1:24" x14ac:dyDescent="0.25">
      <c r="A8278" s="2"/>
      <c r="B8278" s="2" t="s">
        <v>13</v>
      </c>
      <c r="C8278" s="2">
        <f t="shared" si="1850"/>
        <v>345</v>
      </c>
      <c r="D8278" s="2">
        <f t="shared" si="1851"/>
        <v>18</v>
      </c>
      <c r="E8278" s="2">
        <f t="shared" si="1852"/>
        <v>8274</v>
      </c>
      <c r="F8278" s="11">
        <v>630</v>
      </c>
      <c r="G8278" s="10">
        <v>2.8799999999999999E-2</v>
      </c>
      <c r="H8278" s="10">
        <v>4.4999999999999998E-2</v>
      </c>
      <c r="I8278" s="10">
        <v>6.1199999999999997E-2</v>
      </c>
      <c r="J8278" s="9">
        <v>0.47499999999999998</v>
      </c>
      <c r="K8278" s="9">
        <v>0.47499999999999998</v>
      </c>
      <c r="L8278" s="9">
        <v>0.47499999999999998</v>
      </c>
      <c r="N8278" s="32">
        <f>IF('System Design'!$F$8=1,'Hourly Demand and Generation'!G8278*'System Design'!$F$21,IF('System Design'!$F$8=2,'Hourly Demand and Generation'!H8278*'System Design'!$F$21,IF('System Design'!$F$8=3,'Hourly Demand and Generation'!I8278*'System Design'!$F$21)))</f>
        <v>30.599999999999998</v>
      </c>
      <c r="O8278" s="32">
        <f>IF('System Design'!$F$8=1,'Hourly Demand and Generation'!J8278*'System Design'!$F$22,IF('System Design'!$F$8=2,'Hourly Demand and Generation'!K8278*'System Design'!$F$22,IF('System Design'!$F$8=3,'Hourly Demand and Generation'!L8278*'System Design'!$F$22)))</f>
        <v>1187.5</v>
      </c>
      <c r="Q8278" s="32">
        <f t="shared" si="1848"/>
        <v>0</v>
      </c>
      <c r="R8278" s="32">
        <f t="shared" si="1853"/>
        <v>5400</v>
      </c>
      <c r="S8278" s="32">
        <f t="shared" si="1854"/>
        <v>0</v>
      </c>
      <c r="T8278" s="32">
        <f t="shared" si="1855"/>
        <v>21600</v>
      </c>
      <c r="U8278" s="32">
        <f t="shared" si="1856"/>
        <v>0</v>
      </c>
      <c r="V8278" s="32">
        <f t="shared" si="1849"/>
        <v>588.09999999999991</v>
      </c>
      <c r="W8278" s="32">
        <f t="shared" si="1857"/>
        <v>588.09999999999991</v>
      </c>
      <c r="X8278" s="32">
        <f t="shared" si="1858"/>
        <v>588.09999999999991</v>
      </c>
    </row>
    <row r="8279" spans="1:24" x14ac:dyDescent="0.25">
      <c r="A8279" s="2"/>
      <c r="B8279" s="2" t="s">
        <v>13</v>
      </c>
      <c r="C8279" s="2">
        <f t="shared" si="1850"/>
        <v>345</v>
      </c>
      <c r="D8279" s="2">
        <f t="shared" si="1851"/>
        <v>19</v>
      </c>
      <c r="E8279" s="2">
        <f t="shared" si="1852"/>
        <v>8275</v>
      </c>
      <c r="F8279" s="11">
        <v>611.1</v>
      </c>
      <c r="G8279" s="10">
        <v>0</v>
      </c>
      <c r="H8279" s="10">
        <v>1.44E-2</v>
      </c>
      <c r="I8279" s="10">
        <v>2.8799999999999999E-2</v>
      </c>
      <c r="J8279" s="9">
        <v>0.45</v>
      </c>
      <c r="K8279" s="9">
        <v>0.45</v>
      </c>
      <c r="L8279" s="9">
        <v>0.45</v>
      </c>
      <c r="N8279" s="32">
        <f>IF('System Design'!$F$8=1,'Hourly Demand and Generation'!G8279*'System Design'!$F$21,IF('System Design'!$F$8=2,'Hourly Demand and Generation'!H8279*'System Design'!$F$21,IF('System Design'!$F$8=3,'Hourly Demand and Generation'!I8279*'System Design'!$F$21)))</f>
        <v>14.4</v>
      </c>
      <c r="O8279" s="32">
        <f>IF('System Design'!$F$8=1,'Hourly Demand and Generation'!J8279*'System Design'!$F$22,IF('System Design'!$F$8=2,'Hourly Demand and Generation'!K8279*'System Design'!$F$22,IF('System Design'!$F$8=3,'Hourly Demand and Generation'!L8279*'System Design'!$F$22)))</f>
        <v>1125</v>
      </c>
      <c r="Q8279" s="32">
        <f t="shared" si="1848"/>
        <v>0</v>
      </c>
      <c r="R8279" s="32">
        <f t="shared" si="1853"/>
        <v>5400</v>
      </c>
      <c r="S8279" s="32">
        <f t="shared" si="1854"/>
        <v>0</v>
      </c>
      <c r="T8279" s="32">
        <f t="shared" si="1855"/>
        <v>21600</v>
      </c>
      <c r="U8279" s="32">
        <f t="shared" si="1856"/>
        <v>0</v>
      </c>
      <c r="V8279" s="32">
        <f t="shared" si="1849"/>
        <v>528.30000000000007</v>
      </c>
      <c r="W8279" s="32">
        <f t="shared" si="1857"/>
        <v>528.30000000000007</v>
      </c>
      <c r="X8279" s="32">
        <f t="shared" si="1858"/>
        <v>528.30000000000007</v>
      </c>
    </row>
    <row r="8280" spans="1:24" x14ac:dyDescent="0.25">
      <c r="A8280" s="2"/>
      <c r="B8280" s="2" t="s">
        <v>13</v>
      </c>
      <c r="C8280" s="2">
        <f t="shared" si="1850"/>
        <v>345</v>
      </c>
      <c r="D8280" s="2">
        <f t="shared" si="1851"/>
        <v>20</v>
      </c>
      <c r="E8280" s="2">
        <f t="shared" si="1852"/>
        <v>8276</v>
      </c>
      <c r="F8280" s="11">
        <v>598.5</v>
      </c>
      <c r="G8280" s="10">
        <v>0</v>
      </c>
      <c r="H8280" s="10">
        <v>0</v>
      </c>
      <c r="I8280" s="10">
        <v>0</v>
      </c>
      <c r="J8280" s="9">
        <v>0.45</v>
      </c>
      <c r="K8280" s="9">
        <v>0.45</v>
      </c>
      <c r="L8280" s="9">
        <v>0.45</v>
      </c>
      <c r="N8280" s="32">
        <f>IF('System Design'!$F$8=1,'Hourly Demand and Generation'!G8280*'System Design'!$F$21,IF('System Design'!$F$8=2,'Hourly Demand and Generation'!H8280*'System Design'!$F$21,IF('System Design'!$F$8=3,'Hourly Demand and Generation'!I8280*'System Design'!$F$21)))</f>
        <v>0</v>
      </c>
      <c r="O8280" s="32">
        <f>IF('System Design'!$F$8=1,'Hourly Demand and Generation'!J8280*'System Design'!$F$22,IF('System Design'!$F$8=2,'Hourly Demand and Generation'!K8280*'System Design'!$F$22,IF('System Design'!$F$8=3,'Hourly Demand and Generation'!L8280*'System Design'!$F$22)))</f>
        <v>1125</v>
      </c>
      <c r="Q8280" s="32">
        <f t="shared" si="1848"/>
        <v>0</v>
      </c>
      <c r="R8280" s="32">
        <f t="shared" si="1853"/>
        <v>5400</v>
      </c>
      <c r="S8280" s="32">
        <f t="shared" si="1854"/>
        <v>0</v>
      </c>
      <c r="T8280" s="32">
        <f t="shared" si="1855"/>
        <v>21600</v>
      </c>
      <c r="U8280" s="32">
        <f t="shared" si="1856"/>
        <v>0</v>
      </c>
      <c r="V8280" s="32">
        <f t="shared" si="1849"/>
        <v>526.5</v>
      </c>
      <c r="W8280" s="32">
        <f t="shared" si="1857"/>
        <v>526.5</v>
      </c>
      <c r="X8280" s="32">
        <f t="shared" si="1858"/>
        <v>526.5</v>
      </c>
    </row>
    <row r="8281" spans="1:24" x14ac:dyDescent="0.25">
      <c r="A8281" s="2"/>
      <c r="B8281" s="2" t="s">
        <v>13</v>
      </c>
      <c r="C8281" s="2">
        <f t="shared" si="1850"/>
        <v>345</v>
      </c>
      <c r="D8281" s="2">
        <f t="shared" si="1851"/>
        <v>21</v>
      </c>
      <c r="E8281" s="2">
        <f t="shared" si="1852"/>
        <v>8277</v>
      </c>
      <c r="F8281" s="11">
        <v>567</v>
      </c>
      <c r="G8281" s="10">
        <v>0</v>
      </c>
      <c r="H8281" s="10">
        <v>0</v>
      </c>
      <c r="I8281" s="10">
        <v>0</v>
      </c>
      <c r="J8281" s="9">
        <v>0.45</v>
      </c>
      <c r="K8281" s="9">
        <v>0.45</v>
      </c>
      <c r="L8281" s="9">
        <v>0.45</v>
      </c>
      <c r="N8281" s="32">
        <f>IF('System Design'!$F$8=1,'Hourly Demand and Generation'!G8281*'System Design'!$F$21,IF('System Design'!$F$8=2,'Hourly Demand and Generation'!H8281*'System Design'!$F$21,IF('System Design'!$F$8=3,'Hourly Demand and Generation'!I8281*'System Design'!$F$21)))</f>
        <v>0</v>
      </c>
      <c r="O8281" s="32">
        <f>IF('System Design'!$F$8=1,'Hourly Demand and Generation'!J8281*'System Design'!$F$22,IF('System Design'!$F$8=2,'Hourly Demand and Generation'!K8281*'System Design'!$F$22,IF('System Design'!$F$8=3,'Hourly Demand and Generation'!L8281*'System Design'!$F$22)))</f>
        <v>1125</v>
      </c>
      <c r="Q8281" s="32">
        <f t="shared" si="1848"/>
        <v>0</v>
      </c>
      <c r="R8281" s="32">
        <f t="shared" si="1853"/>
        <v>5400</v>
      </c>
      <c r="S8281" s="32">
        <f t="shared" si="1854"/>
        <v>0</v>
      </c>
      <c r="T8281" s="32">
        <f t="shared" si="1855"/>
        <v>21600</v>
      </c>
      <c r="U8281" s="32">
        <f t="shared" si="1856"/>
        <v>0</v>
      </c>
      <c r="V8281" s="32">
        <f t="shared" si="1849"/>
        <v>558</v>
      </c>
      <c r="W8281" s="32">
        <f t="shared" si="1857"/>
        <v>558</v>
      </c>
      <c r="X8281" s="32">
        <f t="shared" si="1858"/>
        <v>558</v>
      </c>
    </row>
    <row r="8282" spans="1:24" x14ac:dyDescent="0.25">
      <c r="A8282" s="2"/>
      <c r="B8282" s="2" t="s">
        <v>13</v>
      </c>
      <c r="C8282" s="2">
        <f t="shared" si="1850"/>
        <v>345</v>
      </c>
      <c r="D8282" s="2">
        <f t="shared" si="1851"/>
        <v>22</v>
      </c>
      <c r="E8282" s="2">
        <f t="shared" si="1852"/>
        <v>8278</v>
      </c>
      <c r="F8282" s="11">
        <v>535.5</v>
      </c>
      <c r="G8282" s="10">
        <v>0</v>
      </c>
      <c r="H8282" s="10">
        <v>0</v>
      </c>
      <c r="I8282" s="10">
        <v>0</v>
      </c>
      <c r="J8282" s="9">
        <v>0.47499999999999998</v>
      </c>
      <c r="K8282" s="9">
        <v>0.47499999999999998</v>
      </c>
      <c r="L8282" s="9">
        <v>0.47499999999999998</v>
      </c>
      <c r="N8282" s="32">
        <f>IF('System Design'!$F$8=1,'Hourly Demand and Generation'!G8282*'System Design'!$F$21,IF('System Design'!$F$8=2,'Hourly Demand and Generation'!H8282*'System Design'!$F$21,IF('System Design'!$F$8=3,'Hourly Demand and Generation'!I8282*'System Design'!$F$21)))</f>
        <v>0</v>
      </c>
      <c r="O8282" s="32">
        <f>IF('System Design'!$F$8=1,'Hourly Demand and Generation'!J8282*'System Design'!$F$22,IF('System Design'!$F$8=2,'Hourly Demand and Generation'!K8282*'System Design'!$F$22,IF('System Design'!$F$8=3,'Hourly Demand and Generation'!L8282*'System Design'!$F$22)))</f>
        <v>1187.5</v>
      </c>
      <c r="Q8282" s="32">
        <f t="shared" si="1848"/>
        <v>0</v>
      </c>
      <c r="R8282" s="32">
        <f t="shared" si="1853"/>
        <v>5400</v>
      </c>
      <c r="S8282" s="32">
        <f t="shared" si="1854"/>
        <v>0</v>
      </c>
      <c r="T8282" s="32">
        <f t="shared" si="1855"/>
        <v>21600</v>
      </c>
      <c r="U8282" s="32">
        <f t="shared" si="1856"/>
        <v>0</v>
      </c>
      <c r="V8282" s="32">
        <f t="shared" si="1849"/>
        <v>652</v>
      </c>
      <c r="W8282" s="32">
        <f t="shared" si="1857"/>
        <v>652</v>
      </c>
      <c r="X8282" s="32">
        <f t="shared" si="1858"/>
        <v>652</v>
      </c>
    </row>
    <row r="8283" spans="1:24" x14ac:dyDescent="0.25">
      <c r="A8283" s="2"/>
      <c r="B8283" s="2" t="s">
        <v>13</v>
      </c>
      <c r="C8283" s="2">
        <f t="shared" si="1850"/>
        <v>345</v>
      </c>
      <c r="D8283" s="2">
        <f t="shared" si="1851"/>
        <v>23</v>
      </c>
      <c r="E8283" s="2">
        <f t="shared" si="1852"/>
        <v>8279</v>
      </c>
      <c r="F8283" s="11">
        <v>504</v>
      </c>
      <c r="G8283" s="10">
        <v>0</v>
      </c>
      <c r="H8283" s="10">
        <v>0</v>
      </c>
      <c r="I8283" s="10">
        <v>0</v>
      </c>
      <c r="J8283" s="9">
        <v>0.4</v>
      </c>
      <c r="K8283" s="9">
        <v>0.4</v>
      </c>
      <c r="L8283" s="9">
        <v>0.4</v>
      </c>
      <c r="N8283" s="32">
        <f>IF('System Design'!$F$8=1,'Hourly Demand and Generation'!G8283*'System Design'!$F$21,IF('System Design'!$F$8=2,'Hourly Demand and Generation'!H8283*'System Design'!$F$21,IF('System Design'!$F$8=3,'Hourly Demand and Generation'!I8283*'System Design'!$F$21)))</f>
        <v>0</v>
      </c>
      <c r="O8283" s="32">
        <f>IF('System Design'!$F$8=1,'Hourly Demand and Generation'!J8283*'System Design'!$F$22,IF('System Design'!$F$8=2,'Hourly Demand and Generation'!K8283*'System Design'!$F$22,IF('System Design'!$F$8=3,'Hourly Demand and Generation'!L8283*'System Design'!$F$22)))</f>
        <v>1000</v>
      </c>
      <c r="Q8283" s="32">
        <f t="shared" si="1848"/>
        <v>0</v>
      </c>
      <c r="R8283" s="32">
        <f t="shared" si="1853"/>
        <v>5400</v>
      </c>
      <c r="S8283" s="32">
        <f t="shared" si="1854"/>
        <v>0</v>
      </c>
      <c r="T8283" s="32">
        <f t="shared" si="1855"/>
        <v>21600</v>
      </c>
      <c r="U8283" s="32">
        <f t="shared" si="1856"/>
        <v>0</v>
      </c>
      <c r="V8283" s="32">
        <f t="shared" si="1849"/>
        <v>496</v>
      </c>
      <c r="W8283" s="32">
        <f t="shared" si="1857"/>
        <v>496</v>
      </c>
      <c r="X8283" s="32">
        <f t="shared" si="1858"/>
        <v>496</v>
      </c>
    </row>
    <row r="8284" spans="1:24" x14ac:dyDescent="0.25">
      <c r="A8284" s="2"/>
      <c r="B8284" s="2" t="s">
        <v>13</v>
      </c>
      <c r="C8284" s="2">
        <f t="shared" si="1850"/>
        <v>345</v>
      </c>
      <c r="D8284" s="2">
        <f t="shared" si="1851"/>
        <v>24</v>
      </c>
      <c r="E8284" s="2">
        <f t="shared" si="1852"/>
        <v>8280</v>
      </c>
      <c r="F8284" s="11">
        <v>441</v>
      </c>
      <c r="G8284" s="9">
        <v>0</v>
      </c>
      <c r="H8284" s="9">
        <v>0</v>
      </c>
      <c r="I8284" s="9">
        <v>0</v>
      </c>
      <c r="J8284" s="9">
        <v>0.4</v>
      </c>
      <c r="K8284" s="9">
        <v>0.4</v>
      </c>
      <c r="L8284" s="9">
        <v>0.4</v>
      </c>
      <c r="N8284" s="32">
        <f>IF('System Design'!$F$8=1,'Hourly Demand and Generation'!G8284*'System Design'!$F$21,IF('System Design'!$F$8=2,'Hourly Demand and Generation'!H8284*'System Design'!$F$21,IF('System Design'!$F$8=3,'Hourly Demand and Generation'!I8284*'System Design'!$F$21)))</f>
        <v>0</v>
      </c>
      <c r="O8284" s="32">
        <f>IF('System Design'!$F$8=1,'Hourly Demand and Generation'!J8284*'System Design'!$F$22,IF('System Design'!$F$8=2,'Hourly Demand and Generation'!K8284*'System Design'!$F$22,IF('System Design'!$F$8=3,'Hourly Demand and Generation'!L8284*'System Design'!$F$22)))</f>
        <v>1000</v>
      </c>
      <c r="Q8284" s="32">
        <f t="shared" si="1848"/>
        <v>0</v>
      </c>
      <c r="R8284" s="32">
        <f t="shared" si="1853"/>
        <v>5400</v>
      </c>
      <c r="S8284" s="32">
        <f t="shared" si="1854"/>
        <v>0</v>
      </c>
      <c r="T8284" s="32">
        <f t="shared" si="1855"/>
        <v>21600</v>
      </c>
      <c r="U8284" s="32">
        <f t="shared" si="1856"/>
        <v>0</v>
      </c>
      <c r="V8284" s="32">
        <f t="shared" si="1849"/>
        <v>559</v>
      </c>
      <c r="W8284" s="32">
        <f t="shared" si="1857"/>
        <v>559</v>
      </c>
      <c r="X8284" s="32">
        <f t="shared" si="1858"/>
        <v>559</v>
      </c>
    </row>
    <row r="8285" spans="1:24" x14ac:dyDescent="0.25">
      <c r="A8285" s="2"/>
      <c r="B8285" s="2" t="s">
        <v>13</v>
      </c>
      <c r="C8285" s="2">
        <f>C8284+1</f>
        <v>346</v>
      </c>
      <c r="D8285" s="2">
        <v>1</v>
      </c>
      <c r="E8285" s="2">
        <f t="shared" si="1852"/>
        <v>8281</v>
      </c>
      <c r="F8285" s="11">
        <v>378</v>
      </c>
      <c r="G8285" s="10">
        <v>0</v>
      </c>
      <c r="H8285" s="10">
        <v>0</v>
      </c>
      <c r="I8285" s="10">
        <v>0</v>
      </c>
      <c r="J8285" s="9">
        <v>0.15226224060423399</v>
      </c>
      <c r="K8285" s="9">
        <v>0.5</v>
      </c>
      <c r="L8285" s="9">
        <v>0.5</v>
      </c>
      <c r="N8285" s="32">
        <f>IF('System Design'!$F$8=1,'Hourly Demand and Generation'!G8285*'System Design'!$F$21,IF('System Design'!$F$8=2,'Hourly Demand and Generation'!H8285*'System Design'!$F$21,IF('System Design'!$F$8=3,'Hourly Demand and Generation'!I8285*'System Design'!$F$21)))</f>
        <v>0</v>
      </c>
      <c r="O8285" s="32">
        <f>IF('System Design'!$F$8=1,'Hourly Demand and Generation'!J8285*'System Design'!$F$22,IF('System Design'!$F$8=2,'Hourly Demand and Generation'!K8285*'System Design'!$F$22,IF('System Design'!$F$8=3,'Hourly Demand and Generation'!L8285*'System Design'!$F$22)))</f>
        <v>1250</v>
      </c>
      <c r="Q8285" s="32">
        <f t="shared" si="1848"/>
        <v>0</v>
      </c>
      <c r="R8285" s="32">
        <f t="shared" si="1853"/>
        <v>5400</v>
      </c>
      <c r="S8285" s="32">
        <f t="shared" si="1854"/>
        <v>0</v>
      </c>
      <c r="T8285" s="32">
        <f t="shared" si="1855"/>
        <v>21600</v>
      </c>
      <c r="U8285" s="32">
        <f t="shared" si="1856"/>
        <v>0</v>
      </c>
      <c r="V8285" s="32">
        <f t="shared" si="1849"/>
        <v>872</v>
      </c>
      <c r="W8285" s="32">
        <f t="shared" si="1857"/>
        <v>872</v>
      </c>
      <c r="X8285" s="32">
        <f t="shared" si="1858"/>
        <v>872</v>
      </c>
    </row>
    <row r="8286" spans="1:24" x14ac:dyDescent="0.25">
      <c r="A8286" s="2"/>
      <c r="B8286" s="2" t="s">
        <v>13</v>
      </c>
      <c r="C8286" s="2">
        <f>C8285</f>
        <v>346</v>
      </c>
      <c r="D8286" s="2">
        <f>D8285+1</f>
        <v>2</v>
      </c>
      <c r="E8286" s="2">
        <f t="shared" si="1852"/>
        <v>8282</v>
      </c>
      <c r="F8286" s="11">
        <v>346.5</v>
      </c>
      <c r="G8286" s="10">
        <v>0</v>
      </c>
      <c r="H8286" s="10">
        <v>0</v>
      </c>
      <c r="I8286" s="10">
        <v>0</v>
      </c>
      <c r="J8286" s="9">
        <v>0.13703601654381101</v>
      </c>
      <c r="K8286" s="9">
        <v>0.45</v>
      </c>
      <c r="L8286" s="9">
        <v>0.45</v>
      </c>
      <c r="N8286" s="32">
        <f>IF('System Design'!$F$8=1,'Hourly Demand and Generation'!G8286*'System Design'!$F$21,IF('System Design'!$F$8=2,'Hourly Demand and Generation'!H8286*'System Design'!$F$21,IF('System Design'!$F$8=3,'Hourly Demand and Generation'!I8286*'System Design'!$F$21)))</f>
        <v>0</v>
      </c>
      <c r="O8286" s="32">
        <f>IF('System Design'!$F$8=1,'Hourly Demand and Generation'!J8286*'System Design'!$F$22,IF('System Design'!$F$8=2,'Hourly Demand and Generation'!K8286*'System Design'!$F$22,IF('System Design'!$F$8=3,'Hourly Demand and Generation'!L8286*'System Design'!$F$22)))</f>
        <v>1125</v>
      </c>
      <c r="Q8286" s="32">
        <f t="shared" si="1848"/>
        <v>0</v>
      </c>
      <c r="R8286" s="32">
        <f t="shared" si="1853"/>
        <v>5400</v>
      </c>
      <c r="S8286" s="32">
        <f t="shared" si="1854"/>
        <v>0</v>
      </c>
      <c r="T8286" s="32">
        <f t="shared" si="1855"/>
        <v>21600</v>
      </c>
      <c r="U8286" s="32">
        <f t="shared" si="1856"/>
        <v>0</v>
      </c>
      <c r="V8286" s="32">
        <f t="shared" si="1849"/>
        <v>778.5</v>
      </c>
      <c r="W8286" s="32">
        <f t="shared" si="1857"/>
        <v>778.5</v>
      </c>
      <c r="X8286" s="32">
        <f t="shared" si="1858"/>
        <v>778.5</v>
      </c>
    </row>
    <row r="8287" spans="1:24" x14ac:dyDescent="0.25">
      <c r="A8287" s="2"/>
      <c r="B8287" s="2" t="s">
        <v>13</v>
      </c>
      <c r="C8287" s="2">
        <f t="shared" ref="C8287:C8308" si="1859">C8286</f>
        <v>346</v>
      </c>
      <c r="D8287" s="2">
        <f t="shared" ref="D8287:D8308" si="1860">D8286+1</f>
        <v>3</v>
      </c>
      <c r="E8287" s="2">
        <f t="shared" si="1852"/>
        <v>8283</v>
      </c>
      <c r="F8287" s="11">
        <v>315</v>
      </c>
      <c r="G8287" s="10">
        <v>0</v>
      </c>
      <c r="H8287" s="10">
        <v>0</v>
      </c>
      <c r="I8287" s="10">
        <v>0</v>
      </c>
      <c r="J8287" s="9">
        <v>0.13703601654381101</v>
      </c>
      <c r="K8287" s="9">
        <v>0.45</v>
      </c>
      <c r="L8287" s="9">
        <v>0.45</v>
      </c>
      <c r="N8287" s="32">
        <f>IF('System Design'!$F$8=1,'Hourly Demand and Generation'!G8287*'System Design'!$F$21,IF('System Design'!$F$8=2,'Hourly Demand and Generation'!H8287*'System Design'!$F$21,IF('System Design'!$F$8=3,'Hourly Demand and Generation'!I8287*'System Design'!$F$21)))</f>
        <v>0</v>
      </c>
      <c r="O8287" s="32">
        <f>IF('System Design'!$F$8=1,'Hourly Demand and Generation'!J8287*'System Design'!$F$22,IF('System Design'!$F$8=2,'Hourly Demand and Generation'!K8287*'System Design'!$F$22,IF('System Design'!$F$8=3,'Hourly Demand and Generation'!L8287*'System Design'!$F$22)))</f>
        <v>1125</v>
      </c>
      <c r="Q8287" s="32">
        <f t="shared" si="1848"/>
        <v>0</v>
      </c>
      <c r="R8287" s="32">
        <f t="shared" si="1853"/>
        <v>5400</v>
      </c>
      <c r="S8287" s="32">
        <f t="shared" si="1854"/>
        <v>0</v>
      </c>
      <c r="T8287" s="32">
        <f t="shared" si="1855"/>
        <v>21600</v>
      </c>
      <c r="U8287" s="32">
        <f t="shared" si="1856"/>
        <v>0</v>
      </c>
      <c r="V8287" s="32">
        <f t="shared" si="1849"/>
        <v>810</v>
      </c>
      <c r="W8287" s="32">
        <f t="shared" si="1857"/>
        <v>810</v>
      </c>
      <c r="X8287" s="32">
        <f t="shared" si="1858"/>
        <v>810</v>
      </c>
    </row>
    <row r="8288" spans="1:24" x14ac:dyDescent="0.25">
      <c r="A8288" s="2"/>
      <c r="B8288" s="2" t="s">
        <v>13</v>
      </c>
      <c r="C8288" s="2">
        <f t="shared" si="1859"/>
        <v>346</v>
      </c>
      <c r="D8288" s="2">
        <f t="shared" si="1860"/>
        <v>4</v>
      </c>
      <c r="E8288" s="2">
        <f t="shared" si="1852"/>
        <v>8284</v>
      </c>
      <c r="F8288" s="11">
        <v>378</v>
      </c>
      <c r="G8288" s="10">
        <v>0</v>
      </c>
      <c r="H8288" s="10">
        <v>0</v>
      </c>
      <c r="I8288" s="10">
        <v>0</v>
      </c>
      <c r="J8288" s="9">
        <v>0.15226224060423399</v>
      </c>
      <c r="K8288" s="9">
        <v>0.5</v>
      </c>
      <c r="L8288" s="9">
        <v>0.5</v>
      </c>
      <c r="N8288" s="32">
        <f>IF('System Design'!$F$8=1,'Hourly Demand and Generation'!G8288*'System Design'!$F$21,IF('System Design'!$F$8=2,'Hourly Demand and Generation'!H8288*'System Design'!$F$21,IF('System Design'!$F$8=3,'Hourly Demand and Generation'!I8288*'System Design'!$F$21)))</f>
        <v>0</v>
      </c>
      <c r="O8288" s="32">
        <f>IF('System Design'!$F$8=1,'Hourly Demand and Generation'!J8288*'System Design'!$F$22,IF('System Design'!$F$8=2,'Hourly Demand and Generation'!K8288*'System Design'!$F$22,IF('System Design'!$F$8=3,'Hourly Demand and Generation'!L8288*'System Design'!$F$22)))</f>
        <v>1250</v>
      </c>
      <c r="Q8288" s="32">
        <f t="shared" si="1848"/>
        <v>0</v>
      </c>
      <c r="R8288" s="32">
        <f t="shared" si="1853"/>
        <v>5400</v>
      </c>
      <c r="S8288" s="32">
        <f t="shared" si="1854"/>
        <v>0</v>
      </c>
      <c r="T8288" s="32">
        <f t="shared" si="1855"/>
        <v>21600</v>
      </c>
      <c r="U8288" s="32">
        <f t="shared" si="1856"/>
        <v>0</v>
      </c>
      <c r="V8288" s="32">
        <f t="shared" si="1849"/>
        <v>872</v>
      </c>
      <c r="W8288" s="32">
        <f t="shared" si="1857"/>
        <v>872</v>
      </c>
      <c r="X8288" s="32">
        <f t="shared" si="1858"/>
        <v>872</v>
      </c>
    </row>
    <row r="8289" spans="1:24" x14ac:dyDescent="0.25">
      <c r="A8289" s="2"/>
      <c r="B8289" s="2" t="s">
        <v>13</v>
      </c>
      <c r="C8289" s="2">
        <f t="shared" si="1859"/>
        <v>346</v>
      </c>
      <c r="D8289" s="2">
        <f t="shared" si="1860"/>
        <v>5</v>
      </c>
      <c r="E8289" s="2">
        <f t="shared" si="1852"/>
        <v>8285</v>
      </c>
      <c r="F8289" s="11">
        <v>409.5</v>
      </c>
      <c r="G8289" s="10">
        <v>0</v>
      </c>
      <c r="H8289" s="10">
        <v>1.44E-2</v>
      </c>
      <c r="I8289" s="10">
        <v>2.8799999999999999E-2</v>
      </c>
      <c r="J8289" s="9">
        <v>0.121809792483387</v>
      </c>
      <c r="K8289" s="9">
        <v>0.4</v>
      </c>
      <c r="L8289" s="9">
        <v>0.4</v>
      </c>
      <c r="N8289" s="32">
        <f>IF('System Design'!$F$8=1,'Hourly Demand and Generation'!G8289*'System Design'!$F$21,IF('System Design'!$F$8=2,'Hourly Demand and Generation'!H8289*'System Design'!$F$21,IF('System Design'!$F$8=3,'Hourly Demand and Generation'!I8289*'System Design'!$F$21)))</f>
        <v>14.4</v>
      </c>
      <c r="O8289" s="32">
        <f>IF('System Design'!$F$8=1,'Hourly Demand and Generation'!J8289*'System Design'!$F$22,IF('System Design'!$F$8=2,'Hourly Demand and Generation'!K8289*'System Design'!$F$22,IF('System Design'!$F$8=3,'Hourly Demand and Generation'!L8289*'System Design'!$F$22)))</f>
        <v>1000</v>
      </c>
      <c r="Q8289" s="32">
        <f t="shared" si="1848"/>
        <v>0</v>
      </c>
      <c r="R8289" s="32">
        <f t="shared" si="1853"/>
        <v>5400</v>
      </c>
      <c r="S8289" s="32">
        <f t="shared" si="1854"/>
        <v>0</v>
      </c>
      <c r="T8289" s="32">
        <f t="shared" si="1855"/>
        <v>21600</v>
      </c>
      <c r="U8289" s="32">
        <f t="shared" si="1856"/>
        <v>0</v>
      </c>
      <c r="V8289" s="32">
        <f t="shared" si="1849"/>
        <v>604.9</v>
      </c>
      <c r="W8289" s="32">
        <f t="shared" si="1857"/>
        <v>604.9</v>
      </c>
      <c r="X8289" s="32">
        <f t="shared" si="1858"/>
        <v>604.9</v>
      </c>
    </row>
    <row r="8290" spans="1:24" x14ac:dyDescent="0.25">
      <c r="A8290" s="2"/>
      <c r="B8290" s="2" t="s">
        <v>13</v>
      </c>
      <c r="C8290" s="2">
        <f t="shared" si="1859"/>
        <v>346</v>
      </c>
      <c r="D8290" s="2">
        <f t="shared" si="1860"/>
        <v>6</v>
      </c>
      <c r="E8290" s="2">
        <f t="shared" si="1852"/>
        <v>8286</v>
      </c>
      <c r="F8290" s="11">
        <v>441</v>
      </c>
      <c r="G8290" s="10">
        <v>2.8799999999999999E-2</v>
      </c>
      <c r="H8290" s="10">
        <v>4.4999999999999998E-2</v>
      </c>
      <c r="I8290" s="10">
        <v>6.1199999999999997E-2</v>
      </c>
      <c r="J8290" s="9">
        <v>0.121809792483387</v>
      </c>
      <c r="K8290" s="9">
        <v>0.4</v>
      </c>
      <c r="L8290" s="9">
        <v>0.4</v>
      </c>
      <c r="N8290" s="32">
        <f>IF('System Design'!$F$8=1,'Hourly Demand and Generation'!G8290*'System Design'!$F$21,IF('System Design'!$F$8=2,'Hourly Demand and Generation'!H8290*'System Design'!$F$21,IF('System Design'!$F$8=3,'Hourly Demand and Generation'!I8290*'System Design'!$F$21)))</f>
        <v>30.599999999999998</v>
      </c>
      <c r="O8290" s="32">
        <f>IF('System Design'!$F$8=1,'Hourly Demand and Generation'!J8290*'System Design'!$F$22,IF('System Design'!$F$8=2,'Hourly Demand and Generation'!K8290*'System Design'!$F$22,IF('System Design'!$F$8=3,'Hourly Demand and Generation'!L8290*'System Design'!$F$22)))</f>
        <v>1000</v>
      </c>
      <c r="Q8290" s="32">
        <f t="shared" si="1848"/>
        <v>0</v>
      </c>
      <c r="R8290" s="32">
        <f t="shared" si="1853"/>
        <v>5400</v>
      </c>
      <c r="S8290" s="32">
        <f t="shared" si="1854"/>
        <v>0</v>
      </c>
      <c r="T8290" s="32">
        <f t="shared" si="1855"/>
        <v>21600</v>
      </c>
      <c r="U8290" s="32">
        <f t="shared" si="1856"/>
        <v>0</v>
      </c>
      <c r="V8290" s="32">
        <f t="shared" si="1849"/>
        <v>589.59999999999991</v>
      </c>
      <c r="W8290" s="32">
        <f t="shared" si="1857"/>
        <v>589.59999999999991</v>
      </c>
      <c r="X8290" s="32">
        <f t="shared" si="1858"/>
        <v>589.59999999999991</v>
      </c>
    </row>
    <row r="8291" spans="1:24" x14ac:dyDescent="0.25">
      <c r="A8291" s="2"/>
      <c r="B8291" s="2" t="s">
        <v>13</v>
      </c>
      <c r="C8291" s="2">
        <f t="shared" si="1859"/>
        <v>346</v>
      </c>
      <c r="D8291" s="2">
        <f t="shared" si="1860"/>
        <v>7</v>
      </c>
      <c r="E8291" s="2">
        <f t="shared" si="1852"/>
        <v>8287</v>
      </c>
      <c r="F8291" s="11">
        <v>472.5</v>
      </c>
      <c r="G8291" s="10">
        <v>6.1199999999999997E-2</v>
      </c>
      <c r="H8291" s="10">
        <v>7.5600000000000001E-2</v>
      </c>
      <c r="I8291" s="10">
        <v>0.09</v>
      </c>
      <c r="J8291" s="9">
        <v>0.13703601654381101</v>
      </c>
      <c r="K8291" s="9">
        <v>0.45</v>
      </c>
      <c r="L8291" s="9">
        <v>0.45</v>
      </c>
      <c r="N8291" s="32">
        <f>IF('System Design'!$F$8=1,'Hourly Demand and Generation'!G8291*'System Design'!$F$21,IF('System Design'!$F$8=2,'Hourly Demand and Generation'!H8291*'System Design'!$F$21,IF('System Design'!$F$8=3,'Hourly Demand and Generation'!I8291*'System Design'!$F$21)))</f>
        <v>45</v>
      </c>
      <c r="O8291" s="32">
        <f>IF('System Design'!$F$8=1,'Hourly Demand and Generation'!J8291*'System Design'!$F$22,IF('System Design'!$F$8=2,'Hourly Demand and Generation'!K8291*'System Design'!$F$22,IF('System Design'!$F$8=3,'Hourly Demand and Generation'!L8291*'System Design'!$F$22)))</f>
        <v>1125</v>
      </c>
      <c r="Q8291" s="32">
        <f t="shared" si="1848"/>
        <v>0</v>
      </c>
      <c r="R8291" s="32">
        <f t="shared" si="1853"/>
        <v>5400</v>
      </c>
      <c r="S8291" s="32">
        <f t="shared" si="1854"/>
        <v>0</v>
      </c>
      <c r="T8291" s="32">
        <f t="shared" si="1855"/>
        <v>21600</v>
      </c>
      <c r="U8291" s="32">
        <f t="shared" si="1856"/>
        <v>0</v>
      </c>
      <c r="V8291" s="32">
        <f t="shared" si="1849"/>
        <v>697.5</v>
      </c>
      <c r="W8291" s="32">
        <f t="shared" si="1857"/>
        <v>697.5</v>
      </c>
      <c r="X8291" s="32">
        <f t="shared" si="1858"/>
        <v>697.5</v>
      </c>
    </row>
    <row r="8292" spans="1:24" x14ac:dyDescent="0.25">
      <c r="A8292" s="2"/>
      <c r="B8292" s="2" t="s">
        <v>13</v>
      </c>
      <c r="C8292" s="2">
        <f t="shared" si="1859"/>
        <v>346</v>
      </c>
      <c r="D8292" s="2">
        <f t="shared" si="1860"/>
        <v>8</v>
      </c>
      <c r="E8292" s="2">
        <f t="shared" si="1852"/>
        <v>8288</v>
      </c>
      <c r="F8292" s="11">
        <v>504</v>
      </c>
      <c r="G8292" s="10">
        <v>0.1188</v>
      </c>
      <c r="H8292" s="10">
        <v>0.13500000000000001</v>
      </c>
      <c r="I8292" s="10">
        <v>0.1512</v>
      </c>
      <c r="J8292" s="9">
        <v>0.13703601654381101</v>
      </c>
      <c r="K8292" s="9">
        <v>0.45</v>
      </c>
      <c r="L8292" s="9">
        <v>0.45</v>
      </c>
      <c r="N8292" s="32">
        <f>IF('System Design'!$F$8=1,'Hourly Demand and Generation'!G8292*'System Design'!$F$21,IF('System Design'!$F$8=2,'Hourly Demand and Generation'!H8292*'System Design'!$F$21,IF('System Design'!$F$8=3,'Hourly Demand and Generation'!I8292*'System Design'!$F$21)))</f>
        <v>75.599999999999994</v>
      </c>
      <c r="O8292" s="32">
        <f>IF('System Design'!$F$8=1,'Hourly Demand and Generation'!J8292*'System Design'!$F$22,IF('System Design'!$F$8=2,'Hourly Demand and Generation'!K8292*'System Design'!$F$22,IF('System Design'!$F$8=3,'Hourly Demand and Generation'!L8292*'System Design'!$F$22)))</f>
        <v>1125</v>
      </c>
      <c r="Q8292" s="32">
        <f t="shared" si="1848"/>
        <v>0</v>
      </c>
      <c r="R8292" s="32">
        <f t="shared" si="1853"/>
        <v>5400</v>
      </c>
      <c r="S8292" s="32">
        <f t="shared" si="1854"/>
        <v>0</v>
      </c>
      <c r="T8292" s="32">
        <f t="shared" si="1855"/>
        <v>21600</v>
      </c>
      <c r="U8292" s="32">
        <f t="shared" si="1856"/>
        <v>0</v>
      </c>
      <c r="V8292" s="32">
        <f t="shared" si="1849"/>
        <v>696.59999999999991</v>
      </c>
      <c r="W8292" s="32">
        <f t="shared" si="1857"/>
        <v>696.59999999999991</v>
      </c>
      <c r="X8292" s="32">
        <f t="shared" si="1858"/>
        <v>696.59999999999991</v>
      </c>
    </row>
    <row r="8293" spans="1:24" x14ac:dyDescent="0.25">
      <c r="A8293" s="2"/>
      <c r="B8293" s="2" t="s">
        <v>13</v>
      </c>
      <c r="C8293" s="2">
        <f t="shared" si="1859"/>
        <v>346</v>
      </c>
      <c r="D8293" s="2">
        <f t="shared" si="1860"/>
        <v>9</v>
      </c>
      <c r="E8293" s="2">
        <f t="shared" si="1852"/>
        <v>8289</v>
      </c>
      <c r="F8293" s="11">
        <v>504</v>
      </c>
      <c r="G8293" s="10">
        <v>0.18</v>
      </c>
      <c r="H8293" s="10">
        <v>0.19439999999999999</v>
      </c>
      <c r="I8293" s="10">
        <v>0.20880000000000001</v>
      </c>
      <c r="J8293" s="9">
        <v>0.121809792483387</v>
      </c>
      <c r="K8293" s="9">
        <v>0.4</v>
      </c>
      <c r="L8293" s="9">
        <v>0.4</v>
      </c>
      <c r="N8293" s="32">
        <f>IF('System Design'!$F$8=1,'Hourly Demand and Generation'!G8293*'System Design'!$F$21,IF('System Design'!$F$8=2,'Hourly Demand and Generation'!H8293*'System Design'!$F$21,IF('System Design'!$F$8=3,'Hourly Demand and Generation'!I8293*'System Design'!$F$21)))</f>
        <v>104.4</v>
      </c>
      <c r="O8293" s="32">
        <f>IF('System Design'!$F$8=1,'Hourly Demand and Generation'!J8293*'System Design'!$F$22,IF('System Design'!$F$8=2,'Hourly Demand and Generation'!K8293*'System Design'!$F$22,IF('System Design'!$F$8=3,'Hourly Demand and Generation'!L8293*'System Design'!$F$22)))</f>
        <v>1000</v>
      </c>
      <c r="Q8293" s="32">
        <f t="shared" si="1848"/>
        <v>0</v>
      </c>
      <c r="R8293" s="32">
        <f t="shared" si="1853"/>
        <v>5400</v>
      </c>
      <c r="S8293" s="32">
        <f t="shared" si="1854"/>
        <v>0</v>
      </c>
      <c r="T8293" s="32">
        <f t="shared" si="1855"/>
        <v>21600</v>
      </c>
      <c r="U8293" s="32">
        <f t="shared" si="1856"/>
        <v>0</v>
      </c>
      <c r="V8293" s="32">
        <f t="shared" si="1849"/>
        <v>600.40000000000009</v>
      </c>
      <c r="W8293" s="32">
        <f t="shared" si="1857"/>
        <v>600.40000000000009</v>
      </c>
      <c r="X8293" s="32">
        <f t="shared" si="1858"/>
        <v>600.40000000000009</v>
      </c>
    </row>
    <row r="8294" spans="1:24" x14ac:dyDescent="0.25">
      <c r="A8294" s="2"/>
      <c r="B8294" s="2" t="s">
        <v>13</v>
      </c>
      <c r="C8294" s="2">
        <f t="shared" si="1859"/>
        <v>346</v>
      </c>
      <c r="D8294" s="2">
        <f t="shared" si="1860"/>
        <v>10</v>
      </c>
      <c r="E8294" s="2">
        <f t="shared" si="1852"/>
        <v>8290</v>
      </c>
      <c r="F8294" s="11">
        <v>491.4</v>
      </c>
      <c r="G8294" s="10">
        <v>0.2412</v>
      </c>
      <c r="H8294" s="10">
        <v>0.25559999999999999</v>
      </c>
      <c r="I8294" s="10">
        <v>0.27</v>
      </c>
      <c r="J8294" s="9">
        <v>0.13703601654381101</v>
      </c>
      <c r="K8294" s="9">
        <v>0.45</v>
      </c>
      <c r="L8294" s="9">
        <v>0.45</v>
      </c>
      <c r="N8294" s="32">
        <f>IF('System Design'!$F$8=1,'Hourly Demand and Generation'!G8294*'System Design'!$F$21,IF('System Design'!$F$8=2,'Hourly Demand and Generation'!H8294*'System Design'!$F$21,IF('System Design'!$F$8=3,'Hourly Demand and Generation'!I8294*'System Design'!$F$21)))</f>
        <v>135</v>
      </c>
      <c r="O8294" s="32">
        <f>IF('System Design'!$F$8=1,'Hourly Demand and Generation'!J8294*'System Design'!$F$22,IF('System Design'!$F$8=2,'Hourly Demand and Generation'!K8294*'System Design'!$F$22,IF('System Design'!$F$8=3,'Hourly Demand and Generation'!L8294*'System Design'!$F$22)))</f>
        <v>1125</v>
      </c>
      <c r="Q8294" s="32">
        <f t="shared" si="1848"/>
        <v>0</v>
      </c>
      <c r="R8294" s="32">
        <f t="shared" si="1853"/>
        <v>5400</v>
      </c>
      <c r="S8294" s="32">
        <f t="shared" si="1854"/>
        <v>0</v>
      </c>
      <c r="T8294" s="32">
        <f t="shared" si="1855"/>
        <v>21600</v>
      </c>
      <c r="U8294" s="32">
        <f t="shared" si="1856"/>
        <v>0</v>
      </c>
      <c r="V8294" s="32">
        <f t="shared" si="1849"/>
        <v>768.6</v>
      </c>
      <c r="W8294" s="32">
        <f t="shared" si="1857"/>
        <v>768.6</v>
      </c>
      <c r="X8294" s="32">
        <f t="shared" si="1858"/>
        <v>768.6</v>
      </c>
    </row>
    <row r="8295" spans="1:24" x14ac:dyDescent="0.25">
      <c r="A8295" s="2"/>
      <c r="B8295" s="2" t="s">
        <v>13</v>
      </c>
      <c r="C8295" s="2">
        <f t="shared" si="1859"/>
        <v>346</v>
      </c>
      <c r="D8295" s="2">
        <f t="shared" si="1860"/>
        <v>11</v>
      </c>
      <c r="E8295" s="2">
        <f t="shared" si="1852"/>
        <v>8291</v>
      </c>
      <c r="F8295" s="11">
        <v>485.1</v>
      </c>
      <c r="G8295" s="10">
        <v>0.29880000000000001</v>
      </c>
      <c r="H8295" s="10">
        <v>0.315</v>
      </c>
      <c r="I8295" s="10">
        <v>0.33119999999999999</v>
      </c>
      <c r="J8295" s="9">
        <v>0.121809792483387</v>
      </c>
      <c r="K8295" s="9">
        <v>0.4</v>
      </c>
      <c r="L8295" s="9">
        <v>0.4</v>
      </c>
      <c r="N8295" s="32">
        <f>IF('System Design'!$F$8=1,'Hourly Demand and Generation'!G8295*'System Design'!$F$21,IF('System Design'!$F$8=2,'Hourly Demand and Generation'!H8295*'System Design'!$F$21,IF('System Design'!$F$8=3,'Hourly Demand and Generation'!I8295*'System Design'!$F$21)))</f>
        <v>165.6</v>
      </c>
      <c r="O8295" s="32">
        <f>IF('System Design'!$F$8=1,'Hourly Demand and Generation'!J8295*'System Design'!$F$22,IF('System Design'!$F$8=2,'Hourly Demand and Generation'!K8295*'System Design'!$F$22,IF('System Design'!$F$8=3,'Hourly Demand and Generation'!L8295*'System Design'!$F$22)))</f>
        <v>1000</v>
      </c>
      <c r="Q8295" s="32">
        <f t="shared" si="1848"/>
        <v>0</v>
      </c>
      <c r="R8295" s="32">
        <f t="shared" si="1853"/>
        <v>5400</v>
      </c>
      <c r="S8295" s="32">
        <f t="shared" si="1854"/>
        <v>0</v>
      </c>
      <c r="T8295" s="32">
        <f t="shared" si="1855"/>
        <v>21600</v>
      </c>
      <c r="U8295" s="32">
        <f t="shared" si="1856"/>
        <v>0</v>
      </c>
      <c r="V8295" s="32">
        <f t="shared" si="1849"/>
        <v>680.49999999999989</v>
      </c>
      <c r="W8295" s="32">
        <f t="shared" si="1857"/>
        <v>680.49999999999989</v>
      </c>
      <c r="X8295" s="32">
        <f t="shared" si="1858"/>
        <v>680.49999999999989</v>
      </c>
    </row>
    <row r="8296" spans="1:24" x14ac:dyDescent="0.25">
      <c r="A8296" s="2"/>
      <c r="B8296" s="2" t="s">
        <v>13</v>
      </c>
      <c r="C8296" s="2">
        <f t="shared" si="1859"/>
        <v>346</v>
      </c>
      <c r="D8296" s="2">
        <f t="shared" si="1860"/>
        <v>12</v>
      </c>
      <c r="E8296" s="2">
        <f t="shared" si="1852"/>
        <v>8292</v>
      </c>
      <c r="F8296" s="11">
        <v>485.1</v>
      </c>
      <c r="G8296" s="10">
        <v>0.36</v>
      </c>
      <c r="H8296" s="10">
        <v>0.36</v>
      </c>
      <c r="I8296" s="10">
        <v>0.36</v>
      </c>
      <c r="J8296" s="9">
        <v>0.11419668045317501</v>
      </c>
      <c r="K8296" s="9">
        <v>0.375</v>
      </c>
      <c r="L8296" s="9">
        <v>0.375</v>
      </c>
      <c r="N8296" s="32">
        <f>IF('System Design'!$F$8=1,'Hourly Demand and Generation'!G8296*'System Design'!$F$21,IF('System Design'!$F$8=2,'Hourly Demand and Generation'!H8296*'System Design'!$F$21,IF('System Design'!$F$8=3,'Hourly Demand and Generation'!I8296*'System Design'!$F$21)))</f>
        <v>180</v>
      </c>
      <c r="O8296" s="32">
        <f>IF('System Design'!$F$8=1,'Hourly Demand and Generation'!J8296*'System Design'!$F$22,IF('System Design'!$F$8=2,'Hourly Demand and Generation'!K8296*'System Design'!$F$22,IF('System Design'!$F$8=3,'Hourly Demand and Generation'!L8296*'System Design'!$F$22)))</f>
        <v>937.5</v>
      </c>
      <c r="Q8296" s="32">
        <f t="shared" si="1848"/>
        <v>0</v>
      </c>
      <c r="R8296" s="32">
        <f t="shared" si="1853"/>
        <v>5400</v>
      </c>
      <c r="S8296" s="32">
        <f t="shared" si="1854"/>
        <v>0</v>
      </c>
      <c r="T8296" s="32">
        <f t="shared" si="1855"/>
        <v>21600</v>
      </c>
      <c r="U8296" s="32">
        <f t="shared" si="1856"/>
        <v>0</v>
      </c>
      <c r="V8296" s="32">
        <f t="shared" si="1849"/>
        <v>632.4</v>
      </c>
      <c r="W8296" s="32">
        <f t="shared" si="1857"/>
        <v>632.4</v>
      </c>
      <c r="X8296" s="32">
        <f t="shared" si="1858"/>
        <v>632.4</v>
      </c>
    </row>
    <row r="8297" spans="1:24" x14ac:dyDescent="0.25">
      <c r="A8297" s="2"/>
      <c r="B8297" s="2" t="s">
        <v>13</v>
      </c>
      <c r="C8297" s="2">
        <f t="shared" si="1859"/>
        <v>346</v>
      </c>
      <c r="D8297" s="2">
        <f t="shared" si="1860"/>
        <v>13</v>
      </c>
      <c r="E8297" s="2">
        <f t="shared" si="1852"/>
        <v>8293</v>
      </c>
      <c r="F8297" s="11">
        <v>504</v>
      </c>
      <c r="G8297" s="10">
        <v>0.29880000000000001</v>
      </c>
      <c r="H8297" s="10">
        <v>0.315</v>
      </c>
      <c r="I8297" s="10">
        <v>0.33119999999999999</v>
      </c>
      <c r="J8297" s="9">
        <v>0.121809792483387</v>
      </c>
      <c r="K8297" s="9">
        <v>0.4</v>
      </c>
      <c r="L8297" s="9">
        <v>0.4</v>
      </c>
      <c r="N8297" s="32">
        <f>IF('System Design'!$F$8=1,'Hourly Demand and Generation'!G8297*'System Design'!$F$21,IF('System Design'!$F$8=2,'Hourly Demand and Generation'!H8297*'System Design'!$F$21,IF('System Design'!$F$8=3,'Hourly Demand and Generation'!I8297*'System Design'!$F$21)))</f>
        <v>165.6</v>
      </c>
      <c r="O8297" s="32">
        <f>IF('System Design'!$F$8=1,'Hourly Demand and Generation'!J8297*'System Design'!$F$22,IF('System Design'!$F$8=2,'Hourly Demand and Generation'!K8297*'System Design'!$F$22,IF('System Design'!$F$8=3,'Hourly Demand and Generation'!L8297*'System Design'!$F$22)))</f>
        <v>1000</v>
      </c>
      <c r="Q8297" s="32">
        <f t="shared" si="1848"/>
        <v>0</v>
      </c>
      <c r="R8297" s="32">
        <f t="shared" si="1853"/>
        <v>5400</v>
      </c>
      <c r="S8297" s="32">
        <f t="shared" si="1854"/>
        <v>0</v>
      </c>
      <c r="T8297" s="32">
        <f t="shared" si="1855"/>
        <v>21600</v>
      </c>
      <c r="U8297" s="32">
        <f t="shared" si="1856"/>
        <v>0</v>
      </c>
      <c r="V8297" s="32">
        <f t="shared" si="1849"/>
        <v>661.59999999999991</v>
      </c>
      <c r="W8297" s="32">
        <f t="shared" si="1857"/>
        <v>661.59999999999991</v>
      </c>
      <c r="X8297" s="32">
        <f t="shared" si="1858"/>
        <v>661.59999999999991</v>
      </c>
    </row>
    <row r="8298" spans="1:24" x14ac:dyDescent="0.25">
      <c r="A8298" s="2"/>
      <c r="B8298" s="2" t="s">
        <v>13</v>
      </c>
      <c r="C8298" s="2">
        <f t="shared" si="1859"/>
        <v>346</v>
      </c>
      <c r="D8298" s="2">
        <f t="shared" si="1860"/>
        <v>14</v>
      </c>
      <c r="E8298" s="2">
        <f t="shared" si="1852"/>
        <v>8294</v>
      </c>
      <c r="F8298" s="11">
        <v>504</v>
      </c>
      <c r="G8298" s="10">
        <v>0.2412</v>
      </c>
      <c r="H8298" s="10">
        <v>0.25559999999999999</v>
      </c>
      <c r="I8298" s="10">
        <v>0.27</v>
      </c>
      <c r="J8298" s="9">
        <v>0.129422904513599</v>
      </c>
      <c r="K8298" s="9">
        <v>0.42499999999999999</v>
      </c>
      <c r="L8298" s="9">
        <v>0.42499999999999999</v>
      </c>
      <c r="N8298" s="32">
        <f>IF('System Design'!$F$8=1,'Hourly Demand and Generation'!G8298*'System Design'!$F$21,IF('System Design'!$F$8=2,'Hourly Demand and Generation'!H8298*'System Design'!$F$21,IF('System Design'!$F$8=3,'Hourly Demand and Generation'!I8298*'System Design'!$F$21)))</f>
        <v>135</v>
      </c>
      <c r="O8298" s="32">
        <f>IF('System Design'!$F$8=1,'Hourly Demand and Generation'!J8298*'System Design'!$F$22,IF('System Design'!$F$8=2,'Hourly Demand and Generation'!K8298*'System Design'!$F$22,IF('System Design'!$F$8=3,'Hourly Demand and Generation'!L8298*'System Design'!$F$22)))</f>
        <v>1062.5</v>
      </c>
      <c r="Q8298" s="32">
        <f t="shared" si="1848"/>
        <v>0</v>
      </c>
      <c r="R8298" s="32">
        <f t="shared" si="1853"/>
        <v>5400</v>
      </c>
      <c r="S8298" s="32">
        <f t="shared" si="1854"/>
        <v>0</v>
      </c>
      <c r="T8298" s="32">
        <f t="shared" si="1855"/>
        <v>21600</v>
      </c>
      <c r="U8298" s="32">
        <f t="shared" si="1856"/>
        <v>0</v>
      </c>
      <c r="V8298" s="32">
        <f t="shared" si="1849"/>
        <v>693.5</v>
      </c>
      <c r="W8298" s="32">
        <f t="shared" si="1857"/>
        <v>693.5</v>
      </c>
      <c r="X8298" s="32">
        <f t="shared" si="1858"/>
        <v>693.5</v>
      </c>
    </row>
    <row r="8299" spans="1:24" x14ac:dyDescent="0.25">
      <c r="A8299" s="2"/>
      <c r="B8299" s="2" t="s">
        <v>13</v>
      </c>
      <c r="C8299" s="2">
        <f t="shared" si="1859"/>
        <v>346</v>
      </c>
      <c r="D8299" s="2">
        <f t="shared" si="1860"/>
        <v>15</v>
      </c>
      <c r="E8299" s="2">
        <f t="shared" si="1852"/>
        <v>8295</v>
      </c>
      <c r="F8299" s="11">
        <v>535.5</v>
      </c>
      <c r="G8299" s="10">
        <v>0.18</v>
      </c>
      <c r="H8299" s="10">
        <v>0.19439999999999999</v>
      </c>
      <c r="I8299" s="10">
        <v>0.20880000000000001</v>
      </c>
      <c r="J8299" s="9">
        <v>0.13703601654381101</v>
      </c>
      <c r="K8299" s="9">
        <v>0.45</v>
      </c>
      <c r="L8299" s="9">
        <v>0.45</v>
      </c>
      <c r="N8299" s="32">
        <f>IF('System Design'!$F$8=1,'Hourly Demand and Generation'!G8299*'System Design'!$F$21,IF('System Design'!$F$8=2,'Hourly Demand and Generation'!H8299*'System Design'!$F$21,IF('System Design'!$F$8=3,'Hourly Demand and Generation'!I8299*'System Design'!$F$21)))</f>
        <v>104.4</v>
      </c>
      <c r="O8299" s="32">
        <f>IF('System Design'!$F$8=1,'Hourly Demand and Generation'!J8299*'System Design'!$F$22,IF('System Design'!$F$8=2,'Hourly Demand and Generation'!K8299*'System Design'!$F$22,IF('System Design'!$F$8=3,'Hourly Demand and Generation'!L8299*'System Design'!$F$22)))</f>
        <v>1125</v>
      </c>
      <c r="Q8299" s="32">
        <f t="shared" si="1848"/>
        <v>0</v>
      </c>
      <c r="R8299" s="32">
        <f t="shared" si="1853"/>
        <v>5400</v>
      </c>
      <c r="S8299" s="32">
        <f t="shared" si="1854"/>
        <v>0</v>
      </c>
      <c r="T8299" s="32">
        <f t="shared" si="1855"/>
        <v>21600</v>
      </c>
      <c r="U8299" s="32">
        <f t="shared" si="1856"/>
        <v>0</v>
      </c>
      <c r="V8299" s="32">
        <f t="shared" si="1849"/>
        <v>693.90000000000009</v>
      </c>
      <c r="W8299" s="32">
        <f t="shared" si="1857"/>
        <v>693.90000000000009</v>
      </c>
      <c r="X8299" s="32">
        <f t="shared" si="1858"/>
        <v>693.90000000000009</v>
      </c>
    </row>
    <row r="8300" spans="1:24" x14ac:dyDescent="0.25">
      <c r="A8300" s="2"/>
      <c r="B8300" s="2" t="s">
        <v>13</v>
      </c>
      <c r="C8300" s="2">
        <f t="shared" si="1859"/>
        <v>346</v>
      </c>
      <c r="D8300" s="2">
        <f t="shared" si="1860"/>
        <v>16</v>
      </c>
      <c r="E8300" s="2">
        <f t="shared" si="1852"/>
        <v>8296</v>
      </c>
      <c r="F8300" s="11">
        <v>567</v>
      </c>
      <c r="G8300" s="10">
        <v>0.1188</v>
      </c>
      <c r="H8300" s="10">
        <v>0.13500000000000001</v>
      </c>
      <c r="I8300" s="10">
        <v>0.1512</v>
      </c>
      <c r="J8300" s="9">
        <v>0.13703601654381101</v>
      </c>
      <c r="K8300" s="9">
        <v>0.45</v>
      </c>
      <c r="L8300" s="9">
        <v>0.45</v>
      </c>
      <c r="N8300" s="32">
        <f>IF('System Design'!$F$8=1,'Hourly Demand and Generation'!G8300*'System Design'!$F$21,IF('System Design'!$F$8=2,'Hourly Demand and Generation'!H8300*'System Design'!$F$21,IF('System Design'!$F$8=3,'Hourly Demand and Generation'!I8300*'System Design'!$F$21)))</f>
        <v>75.599999999999994</v>
      </c>
      <c r="O8300" s="32">
        <f>IF('System Design'!$F$8=1,'Hourly Demand and Generation'!J8300*'System Design'!$F$22,IF('System Design'!$F$8=2,'Hourly Demand and Generation'!K8300*'System Design'!$F$22,IF('System Design'!$F$8=3,'Hourly Demand and Generation'!L8300*'System Design'!$F$22)))</f>
        <v>1125</v>
      </c>
      <c r="Q8300" s="32">
        <f t="shared" si="1848"/>
        <v>0</v>
      </c>
      <c r="R8300" s="32">
        <f t="shared" si="1853"/>
        <v>5400</v>
      </c>
      <c r="S8300" s="32">
        <f t="shared" si="1854"/>
        <v>0</v>
      </c>
      <c r="T8300" s="32">
        <f t="shared" si="1855"/>
        <v>21600</v>
      </c>
      <c r="U8300" s="32">
        <f t="shared" si="1856"/>
        <v>0</v>
      </c>
      <c r="V8300" s="32">
        <f t="shared" si="1849"/>
        <v>633.59999999999991</v>
      </c>
      <c r="W8300" s="32">
        <f t="shared" si="1857"/>
        <v>633.59999999999991</v>
      </c>
      <c r="X8300" s="32">
        <f t="shared" si="1858"/>
        <v>633.59999999999991</v>
      </c>
    </row>
    <row r="8301" spans="1:24" x14ac:dyDescent="0.25">
      <c r="A8301" s="2"/>
      <c r="B8301" s="2" t="s">
        <v>13</v>
      </c>
      <c r="C8301" s="2">
        <f t="shared" si="1859"/>
        <v>346</v>
      </c>
      <c r="D8301" s="2">
        <f t="shared" si="1860"/>
        <v>17</v>
      </c>
      <c r="E8301" s="2">
        <f t="shared" si="1852"/>
        <v>8297</v>
      </c>
      <c r="F8301" s="11">
        <v>598.5</v>
      </c>
      <c r="G8301" s="10">
        <v>6.1199999999999997E-2</v>
      </c>
      <c r="H8301" s="10">
        <v>7.5600000000000001E-2</v>
      </c>
      <c r="I8301" s="10">
        <v>0.09</v>
      </c>
      <c r="J8301" s="9">
        <v>0.15226224060423399</v>
      </c>
      <c r="K8301" s="9">
        <v>0.5</v>
      </c>
      <c r="L8301" s="9">
        <v>0.5</v>
      </c>
      <c r="N8301" s="32">
        <f>IF('System Design'!$F$8=1,'Hourly Demand and Generation'!G8301*'System Design'!$F$21,IF('System Design'!$F$8=2,'Hourly Demand and Generation'!H8301*'System Design'!$F$21,IF('System Design'!$F$8=3,'Hourly Demand and Generation'!I8301*'System Design'!$F$21)))</f>
        <v>45</v>
      </c>
      <c r="O8301" s="32">
        <f>IF('System Design'!$F$8=1,'Hourly Demand and Generation'!J8301*'System Design'!$F$22,IF('System Design'!$F$8=2,'Hourly Demand and Generation'!K8301*'System Design'!$F$22,IF('System Design'!$F$8=3,'Hourly Demand and Generation'!L8301*'System Design'!$F$22)))</f>
        <v>1250</v>
      </c>
      <c r="Q8301" s="32">
        <f t="shared" si="1848"/>
        <v>0</v>
      </c>
      <c r="R8301" s="32">
        <f t="shared" si="1853"/>
        <v>5400</v>
      </c>
      <c r="S8301" s="32">
        <f t="shared" si="1854"/>
        <v>0</v>
      </c>
      <c r="T8301" s="32">
        <f t="shared" si="1855"/>
        <v>21600</v>
      </c>
      <c r="U8301" s="32">
        <f t="shared" si="1856"/>
        <v>0</v>
      </c>
      <c r="V8301" s="32">
        <f t="shared" si="1849"/>
        <v>696.5</v>
      </c>
      <c r="W8301" s="32">
        <f t="shared" si="1857"/>
        <v>696.5</v>
      </c>
      <c r="X8301" s="32">
        <f t="shared" si="1858"/>
        <v>696.5</v>
      </c>
    </row>
    <row r="8302" spans="1:24" x14ac:dyDescent="0.25">
      <c r="A8302" s="2"/>
      <c r="B8302" s="2" t="s">
        <v>13</v>
      </c>
      <c r="C8302" s="2">
        <f t="shared" si="1859"/>
        <v>346</v>
      </c>
      <c r="D8302" s="2">
        <f t="shared" si="1860"/>
        <v>18</v>
      </c>
      <c r="E8302" s="2">
        <f t="shared" si="1852"/>
        <v>8298</v>
      </c>
      <c r="F8302" s="11">
        <v>630</v>
      </c>
      <c r="G8302" s="10">
        <v>2.8799999999999999E-2</v>
      </c>
      <c r="H8302" s="10">
        <v>4.4999999999999998E-2</v>
      </c>
      <c r="I8302" s="10">
        <v>6.1199999999999997E-2</v>
      </c>
      <c r="J8302" s="9">
        <v>0.14464912857402201</v>
      </c>
      <c r="K8302" s="9">
        <v>0.47499999999999998</v>
      </c>
      <c r="L8302" s="9">
        <v>0.47499999999999998</v>
      </c>
      <c r="N8302" s="32">
        <f>IF('System Design'!$F$8=1,'Hourly Demand and Generation'!G8302*'System Design'!$F$21,IF('System Design'!$F$8=2,'Hourly Demand and Generation'!H8302*'System Design'!$F$21,IF('System Design'!$F$8=3,'Hourly Demand and Generation'!I8302*'System Design'!$F$21)))</f>
        <v>30.599999999999998</v>
      </c>
      <c r="O8302" s="32">
        <f>IF('System Design'!$F$8=1,'Hourly Demand and Generation'!J8302*'System Design'!$F$22,IF('System Design'!$F$8=2,'Hourly Demand and Generation'!K8302*'System Design'!$F$22,IF('System Design'!$F$8=3,'Hourly Demand and Generation'!L8302*'System Design'!$F$22)))</f>
        <v>1187.5</v>
      </c>
      <c r="Q8302" s="32">
        <f t="shared" si="1848"/>
        <v>0</v>
      </c>
      <c r="R8302" s="32">
        <f t="shared" si="1853"/>
        <v>5400</v>
      </c>
      <c r="S8302" s="32">
        <f t="shared" si="1854"/>
        <v>0</v>
      </c>
      <c r="T8302" s="32">
        <f t="shared" si="1855"/>
        <v>21600</v>
      </c>
      <c r="U8302" s="32">
        <f t="shared" si="1856"/>
        <v>0</v>
      </c>
      <c r="V8302" s="32">
        <f t="shared" si="1849"/>
        <v>588.09999999999991</v>
      </c>
      <c r="W8302" s="32">
        <f t="shared" si="1857"/>
        <v>588.09999999999991</v>
      </c>
      <c r="X8302" s="32">
        <f t="shared" si="1858"/>
        <v>588.09999999999991</v>
      </c>
    </row>
    <row r="8303" spans="1:24" x14ac:dyDescent="0.25">
      <c r="A8303" s="2"/>
      <c r="B8303" s="2" t="s">
        <v>13</v>
      </c>
      <c r="C8303" s="2">
        <f t="shared" si="1859"/>
        <v>346</v>
      </c>
      <c r="D8303" s="2">
        <f t="shared" si="1860"/>
        <v>19</v>
      </c>
      <c r="E8303" s="2">
        <f t="shared" si="1852"/>
        <v>8299</v>
      </c>
      <c r="F8303" s="11">
        <v>611.1</v>
      </c>
      <c r="G8303" s="10">
        <v>0</v>
      </c>
      <c r="H8303" s="10">
        <v>1.44E-2</v>
      </c>
      <c r="I8303" s="10">
        <v>2.8799999999999999E-2</v>
      </c>
      <c r="J8303" s="9">
        <v>0.13703601654381101</v>
      </c>
      <c r="K8303" s="9">
        <v>0.45</v>
      </c>
      <c r="L8303" s="9">
        <v>0.45</v>
      </c>
      <c r="N8303" s="32">
        <f>IF('System Design'!$F$8=1,'Hourly Demand and Generation'!G8303*'System Design'!$F$21,IF('System Design'!$F$8=2,'Hourly Demand and Generation'!H8303*'System Design'!$F$21,IF('System Design'!$F$8=3,'Hourly Demand and Generation'!I8303*'System Design'!$F$21)))</f>
        <v>14.4</v>
      </c>
      <c r="O8303" s="32">
        <f>IF('System Design'!$F$8=1,'Hourly Demand and Generation'!J8303*'System Design'!$F$22,IF('System Design'!$F$8=2,'Hourly Demand and Generation'!K8303*'System Design'!$F$22,IF('System Design'!$F$8=3,'Hourly Demand and Generation'!L8303*'System Design'!$F$22)))</f>
        <v>1125</v>
      </c>
      <c r="Q8303" s="32">
        <f t="shared" si="1848"/>
        <v>0</v>
      </c>
      <c r="R8303" s="32">
        <f t="shared" si="1853"/>
        <v>5400</v>
      </c>
      <c r="S8303" s="32">
        <f t="shared" si="1854"/>
        <v>0</v>
      </c>
      <c r="T8303" s="32">
        <f t="shared" si="1855"/>
        <v>21600</v>
      </c>
      <c r="U8303" s="32">
        <f t="shared" si="1856"/>
        <v>0</v>
      </c>
      <c r="V8303" s="32">
        <f t="shared" si="1849"/>
        <v>528.30000000000007</v>
      </c>
      <c r="W8303" s="32">
        <f t="shared" si="1857"/>
        <v>528.30000000000007</v>
      </c>
      <c r="X8303" s="32">
        <f t="shared" si="1858"/>
        <v>528.30000000000007</v>
      </c>
    </row>
    <row r="8304" spans="1:24" x14ac:dyDescent="0.25">
      <c r="A8304" s="2"/>
      <c r="B8304" s="2" t="s">
        <v>13</v>
      </c>
      <c r="C8304" s="2">
        <f t="shared" si="1859"/>
        <v>346</v>
      </c>
      <c r="D8304" s="2">
        <f t="shared" si="1860"/>
        <v>20</v>
      </c>
      <c r="E8304" s="2">
        <f t="shared" si="1852"/>
        <v>8300</v>
      </c>
      <c r="F8304" s="11">
        <v>598.5</v>
      </c>
      <c r="G8304" s="10">
        <v>0</v>
      </c>
      <c r="H8304" s="10">
        <v>0</v>
      </c>
      <c r="I8304" s="10">
        <v>0</v>
      </c>
      <c r="J8304" s="9">
        <v>0.13703601654381101</v>
      </c>
      <c r="K8304" s="9">
        <v>0.45</v>
      </c>
      <c r="L8304" s="9">
        <v>0.45</v>
      </c>
      <c r="N8304" s="32">
        <f>IF('System Design'!$F$8=1,'Hourly Demand and Generation'!G8304*'System Design'!$F$21,IF('System Design'!$F$8=2,'Hourly Demand and Generation'!H8304*'System Design'!$F$21,IF('System Design'!$F$8=3,'Hourly Demand and Generation'!I8304*'System Design'!$F$21)))</f>
        <v>0</v>
      </c>
      <c r="O8304" s="32">
        <f>IF('System Design'!$F$8=1,'Hourly Demand and Generation'!J8304*'System Design'!$F$22,IF('System Design'!$F$8=2,'Hourly Demand and Generation'!K8304*'System Design'!$F$22,IF('System Design'!$F$8=3,'Hourly Demand and Generation'!L8304*'System Design'!$F$22)))</f>
        <v>1125</v>
      </c>
      <c r="Q8304" s="32">
        <f t="shared" si="1848"/>
        <v>0</v>
      </c>
      <c r="R8304" s="32">
        <f t="shared" si="1853"/>
        <v>5400</v>
      </c>
      <c r="S8304" s="32">
        <f t="shared" si="1854"/>
        <v>0</v>
      </c>
      <c r="T8304" s="32">
        <f t="shared" si="1855"/>
        <v>21600</v>
      </c>
      <c r="U8304" s="32">
        <f t="shared" si="1856"/>
        <v>0</v>
      </c>
      <c r="V8304" s="32">
        <f t="shared" si="1849"/>
        <v>526.5</v>
      </c>
      <c r="W8304" s="32">
        <f t="shared" si="1857"/>
        <v>526.5</v>
      </c>
      <c r="X8304" s="32">
        <f t="shared" si="1858"/>
        <v>526.5</v>
      </c>
    </row>
    <row r="8305" spans="1:24" x14ac:dyDescent="0.25">
      <c r="A8305" s="2"/>
      <c r="B8305" s="2" t="s">
        <v>13</v>
      </c>
      <c r="C8305" s="2">
        <f t="shared" si="1859"/>
        <v>346</v>
      </c>
      <c r="D8305" s="2">
        <f t="shared" si="1860"/>
        <v>21</v>
      </c>
      <c r="E8305" s="2">
        <f t="shared" si="1852"/>
        <v>8301</v>
      </c>
      <c r="F8305" s="11">
        <v>567</v>
      </c>
      <c r="G8305" s="10">
        <v>0</v>
      </c>
      <c r="H8305" s="10">
        <v>0</v>
      </c>
      <c r="I8305" s="10">
        <v>0</v>
      </c>
      <c r="J8305" s="9">
        <v>0.13703601654381101</v>
      </c>
      <c r="K8305" s="9">
        <v>0.45</v>
      </c>
      <c r="L8305" s="9">
        <v>0.45</v>
      </c>
      <c r="N8305" s="32">
        <f>IF('System Design'!$F$8=1,'Hourly Demand and Generation'!G8305*'System Design'!$F$21,IF('System Design'!$F$8=2,'Hourly Demand and Generation'!H8305*'System Design'!$F$21,IF('System Design'!$F$8=3,'Hourly Demand and Generation'!I8305*'System Design'!$F$21)))</f>
        <v>0</v>
      </c>
      <c r="O8305" s="32">
        <f>IF('System Design'!$F$8=1,'Hourly Demand and Generation'!J8305*'System Design'!$F$22,IF('System Design'!$F$8=2,'Hourly Demand and Generation'!K8305*'System Design'!$F$22,IF('System Design'!$F$8=3,'Hourly Demand and Generation'!L8305*'System Design'!$F$22)))</f>
        <v>1125</v>
      </c>
      <c r="Q8305" s="32">
        <f t="shared" si="1848"/>
        <v>0</v>
      </c>
      <c r="R8305" s="32">
        <f t="shared" si="1853"/>
        <v>5400</v>
      </c>
      <c r="S8305" s="32">
        <f t="shared" si="1854"/>
        <v>0</v>
      </c>
      <c r="T8305" s="32">
        <f t="shared" si="1855"/>
        <v>21600</v>
      </c>
      <c r="U8305" s="32">
        <f t="shared" si="1856"/>
        <v>0</v>
      </c>
      <c r="V8305" s="32">
        <f t="shared" si="1849"/>
        <v>558</v>
      </c>
      <c r="W8305" s="32">
        <f t="shared" si="1857"/>
        <v>558</v>
      </c>
      <c r="X8305" s="32">
        <f t="shared" si="1858"/>
        <v>558</v>
      </c>
    </row>
    <row r="8306" spans="1:24" x14ac:dyDescent="0.25">
      <c r="A8306" s="2"/>
      <c r="B8306" s="2" t="s">
        <v>13</v>
      </c>
      <c r="C8306" s="2">
        <f t="shared" si="1859"/>
        <v>346</v>
      </c>
      <c r="D8306" s="2">
        <f t="shared" si="1860"/>
        <v>22</v>
      </c>
      <c r="E8306" s="2">
        <f t="shared" si="1852"/>
        <v>8302</v>
      </c>
      <c r="F8306" s="11">
        <v>535.5</v>
      </c>
      <c r="G8306" s="10">
        <v>0</v>
      </c>
      <c r="H8306" s="10">
        <v>0</v>
      </c>
      <c r="I8306" s="10">
        <v>0</v>
      </c>
      <c r="J8306" s="9">
        <v>0.14464912857402201</v>
      </c>
      <c r="K8306" s="9">
        <v>0.47499999999999998</v>
      </c>
      <c r="L8306" s="9">
        <v>0.47499999999999998</v>
      </c>
      <c r="N8306" s="32">
        <f>IF('System Design'!$F$8=1,'Hourly Demand and Generation'!G8306*'System Design'!$F$21,IF('System Design'!$F$8=2,'Hourly Demand and Generation'!H8306*'System Design'!$F$21,IF('System Design'!$F$8=3,'Hourly Demand and Generation'!I8306*'System Design'!$F$21)))</f>
        <v>0</v>
      </c>
      <c r="O8306" s="32">
        <f>IF('System Design'!$F$8=1,'Hourly Demand and Generation'!J8306*'System Design'!$F$22,IF('System Design'!$F$8=2,'Hourly Demand and Generation'!K8306*'System Design'!$F$22,IF('System Design'!$F$8=3,'Hourly Demand and Generation'!L8306*'System Design'!$F$22)))</f>
        <v>1187.5</v>
      </c>
      <c r="Q8306" s="32">
        <f t="shared" si="1848"/>
        <v>0</v>
      </c>
      <c r="R8306" s="32">
        <f t="shared" si="1853"/>
        <v>5400</v>
      </c>
      <c r="S8306" s="32">
        <f t="shared" si="1854"/>
        <v>0</v>
      </c>
      <c r="T8306" s="32">
        <f t="shared" si="1855"/>
        <v>21600</v>
      </c>
      <c r="U8306" s="32">
        <f t="shared" si="1856"/>
        <v>0</v>
      </c>
      <c r="V8306" s="32">
        <f t="shared" si="1849"/>
        <v>652</v>
      </c>
      <c r="W8306" s="32">
        <f t="shared" si="1857"/>
        <v>652</v>
      </c>
      <c r="X8306" s="32">
        <f t="shared" si="1858"/>
        <v>652</v>
      </c>
    </row>
    <row r="8307" spans="1:24" x14ac:dyDescent="0.25">
      <c r="A8307" s="2"/>
      <c r="B8307" s="2" t="s">
        <v>13</v>
      </c>
      <c r="C8307" s="2">
        <f t="shared" si="1859"/>
        <v>346</v>
      </c>
      <c r="D8307" s="2">
        <f t="shared" si="1860"/>
        <v>23</v>
      </c>
      <c r="E8307" s="2">
        <f t="shared" si="1852"/>
        <v>8303</v>
      </c>
      <c r="F8307" s="11">
        <v>504</v>
      </c>
      <c r="G8307" s="10">
        <v>0</v>
      </c>
      <c r="H8307" s="10">
        <v>0</v>
      </c>
      <c r="I8307" s="10">
        <v>0</v>
      </c>
      <c r="J8307" s="9">
        <v>0.121809792483387</v>
      </c>
      <c r="K8307" s="9">
        <v>0.4</v>
      </c>
      <c r="L8307" s="9">
        <v>0.4</v>
      </c>
      <c r="N8307" s="32">
        <f>IF('System Design'!$F$8=1,'Hourly Demand and Generation'!G8307*'System Design'!$F$21,IF('System Design'!$F$8=2,'Hourly Demand and Generation'!H8307*'System Design'!$F$21,IF('System Design'!$F$8=3,'Hourly Demand and Generation'!I8307*'System Design'!$F$21)))</f>
        <v>0</v>
      </c>
      <c r="O8307" s="32">
        <f>IF('System Design'!$F$8=1,'Hourly Demand and Generation'!J8307*'System Design'!$F$22,IF('System Design'!$F$8=2,'Hourly Demand and Generation'!K8307*'System Design'!$F$22,IF('System Design'!$F$8=3,'Hourly Demand and Generation'!L8307*'System Design'!$F$22)))</f>
        <v>1000</v>
      </c>
      <c r="Q8307" s="32">
        <f t="shared" si="1848"/>
        <v>0</v>
      </c>
      <c r="R8307" s="32">
        <f t="shared" si="1853"/>
        <v>5400</v>
      </c>
      <c r="S8307" s="32">
        <f t="shared" si="1854"/>
        <v>0</v>
      </c>
      <c r="T8307" s="32">
        <f t="shared" si="1855"/>
        <v>21600</v>
      </c>
      <c r="U8307" s="32">
        <f t="shared" si="1856"/>
        <v>0</v>
      </c>
      <c r="V8307" s="32">
        <f t="shared" si="1849"/>
        <v>496</v>
      </c>
      <c r="W8307" s="32">
        <f t="shared" si="1857"/>
        <v>496</v>
      </c>
      <c r="X8307" s="32">
        <f t="shared" si="1858"/>
        <v>496</v>
      </c>
    </row>
    <row r="8308" spans="1:24" x14ac:dyDescent="0.25">
      <c r="A8308" s="2"/>
      <c r="B8308" s="2" t="s">
        <v>13</v>
      </c>
      <c r="C8308" s="2">
        <f t="shared" si="1859"/>
        <v>346</v>
      </c>
      <c r="D8308" s="2">
        <f t="shared" si="1860"/>
        <v>24</v>
      </c>
      <c r="E8308" s="2">
        <f t="shared" si="1852"/>
        <v>8304</v>
      </c>
      <c r="F8308" s="11">
        <v>441</v>
      </c>
      <c r="G8308" s="9">
        <v>0</v>
      </c>
      <c r="H8308" s="9">
        <v>0</v>
      </c>
      <c r="I8308" s="9">
        <v>0</v>
      </c>
      <c r="J8308" s="9">
        <v>0.121809792483387</v>
      </c>
      <c r="K8308" s="9">
        <v>0.4</v>
      </c>
      <c r="L8308" s="9">
        <v>0.4</v>
      </c>
      <c r="N8308" s="32">
        <f>IF('System Design'!$F$8=1,'Hourly Demand and Generation'!G8308*'System Design'!$F$21,IF('System Design'!$F$8=2,'Hourly Demand and Generation'!H8308*'System Design'!$F$21,IF('System Design'!$F$8=3,'Hourly Demand and Generation'!I8308*'System Design'!$F$21)))</f>
        <v>0</v>
      </c>
      <c r="O8308" s="32">
        <f>IF('System Design'!$F$8=1,'Hourly Demand and Generation'!J8308*'System Design'!$F$22,IF('System Design'!$F$8=2,'Hourly Demand and Generation'!K8308*'System Design'!$F$22,IF('System Design'!$F$8=3,'Hourly Demand and Generation'!L8308*'System Design'!$F$22)))</f>
        <v>1000</v>
      </c>
      <c r="Q8308" s="32">
        <f t="shared" si="1848"/>
        <v>0</v>
      </c>
      <c r="R8308" s="32">
        <f t="shared" si="1853"/>
        <v>5400</v>
      </c>
      <c r="S8308" s="32">
        <f t="shared" si="1854"/>
        <v>0</v>
      </c>
      <c r="T8308" s="32">
        <f t="shared" si="1855"/>
        <v>21600</v>
      </c>
      <c r="U8308" s="32">
        <f t="shared" si="1856"/>
        <v>0</v>
      </c>
      <c r="V8308" s="32">
        <f t="shared" si="1849"/>
        <v>559</v>
      </c>
      <c r="W8308" s="32">
        <f t="shared" si="1857"/>
        <v>559</v>
      </c>
      <c r="X8308" s="32">
        <f t="shared" si="1858"/>
        <v>559</v>
      </c>
    </row>
    <row r="8309" spans="1:24" x14ac:dyDescent="0.25">
      <c r="A8309" s="2"/>
      <c r="B8309" s="2" t="s">
        <v>13</v>
      </c>
      <c r="C8309" s="2">
        <f>C8308+1</f>
        <v>347</v>
      </c>
      <c r="D8309" s="2">
        <v>1</v>
      </c>
      <c r="E8309" s="2">
        <f t="shared" si="1852"/>
        <v>8305</v>
      </c>
      <c r="F8309" s="11">
        <v>378</v>
      </c>
      <c r="G8309" s="10">
        <v>0</v>
      </c>
      <c r="H8309" s="10">
        <v>0</v>
      </c>
      <c r="I8309" s="10">
        <v>0</v>
      </c>
      <c r="J8309" s="9">
        <v>0.44184435547362999</v>
      </c>
      <c r="K8309" s="9">
        <v>0.44184435547362999</v>
      </c>
      <c r="L8309" s="9">
        <v>0.44184435547362999</v>
      </c>
      <c r="N8309" s="32">
        <f>IF('System Design'!$F$8=1,'Hourly Demand and Generation'!G8309*'System Design'!$F$21,IF('System Design'!$F$8=2,'Hourly Demand and Generation'!H8309*'System Design'!$F$21,IF('System Design'!$F$8=3,'Hourly Demand and Generation'!I8309*'System Design'!$F$21)))</f>
        <v>0</v>
      </c>
      <c r="O8309" s="32">
        <f>IF('System Design'!$F$8=1,'Hourly Demand and Generation'!J8309*'System Design'!$F$22,IF('System Design'!$F$8=2,'Hourly Demand and Generation'!K8309*'System Design'!$F$22,IF('System Design'!$F$8=3,'Hourly Demand and Generation'!L8309*'System Design'!$F$22)))</f>
        <v>1104.610888684075</v>
      </c>
      <c r="Q8309" s="32">
        <f t="shared" si="1848"/>
        <v>0</v>
      </c>
      <c r="R8309" s="32">
        <f t="shared" si="1853"/>
        <v>5400</v>
      </c>
      <c r="S8309" s="32">
        <f t="shared" si="1854"/>
        <v>0</v>
      </c>
      <c r="T8309" s="32">
        <f t="shared" si="1855"/>
        <v>21600</v>
      </c>
      <c r="U8309" s="32">
        <f t="shared" si="1856"/>
        <v>0</v>
      </c>
      <c r="V8309" s="32">
        <f t="shared" si="1849"/>
        <v>726.61088868407501</v>
      </c>
      <c r="W8309" s="32">
        <f t="shared" si="1857"/>
        <v>726.61088868407501</v>
      </c>
      <c r="X8309" s="32">
        <f t="shared" si="1858"/>
        <v>726.61088868407501</v>
      </c>
    </row>
    <row r="8310" spans="1:24" x14ac:dyDescent="0.25">
      <c r="A8310" s="2"/>
      <c r="B8310" s="2" t="s">
        <v>13</v>
      </c>
      <c r="C8310" s="2">
        <f>C8309</f>
        <v>347</v>
      </c>
      <c r="D8310" s="2">
        <f>D8309+1</f>
        <v>2</v>
      </c>
      <c r="E8310" s="2">
        <f t="shared" si="1852"/>
        <v>8306</v>
      </c>
      <c r="F8310" s="11">
        <v>346.5</v>
      </c>
      <c r="G8310" s="10">
        <v>0</v>
      </c>
      <c r="H8310" s="10">
        <v>0</v>
      </c>
      <c r="I8310" s="10">
        <v>0</v>
      </c>
      <c r="J8310" s="9">
        <v>0.39765991992626698</v>
      </c>
      <c r="K8310" s="9">
        <v>0.39765991992626698</v>
      </c>
      <c r="L8310" s="9">
        <v>0.39765991992626698</v>
      </c>
      <c r="N8310" s="32">
        <f>IF('System Design'!$F$8=1,'Hourly Demand and Generation'!G8310*'System Design'!$F$21,IF('System Design'!$F$8=2,'Hourly Demand and Generation'!H8310*'System Design'!$F$21,IF('System Design'!$F$8=3,'Hourly Demand and Generation'!I8310*'System Design'!$F$21)))</f>
        <v>0</v>
      </c>
      <c r="O8310" s="32">
        <f>IF('System Design'!$F$8=1,'Hourly Demand and Generation'!J8310*'System Design'!$F$22,IF('System Design'!$F$8=2,'Hourly Demand and Generation'!K8310*'System Design'!$F$22,IF('System Design'!$F$8=3,'Hourly Demand and Generation'!L8310*'System Design'!$F$22)))</f>
        <v>994.14979981566751</v>
      </c>
      <c r="Q8310" s="32">
        <f t="shared" si="1848"/>
        <v>0</v>
      </c>
      <c r="R8310" s="32">
        <f t="shared" si="1853"/>
        <v>5400</v>
      </c>
      <c r="S8310" s="32">
        <f t="shared" si="1854"/>
        <v>0</v>
      </c>
      <c r="T8310" s="32">
        <f t="shared" si="1855"/>
        <v>21600</v>
      </c>
      <c r="U8310" s="32">
        <f t="shared" si="1856"/>
        <v>0</v>
      </c>
      <c r="V8310" s="32">
        <f t="shared" si="1849"/>
        <v>647.64979981566751</v>
      </c>
      <c r="W8310" s="32">
        <f t="shared" si="1857"/>
        <v>647.64979981566751</v>
      </c>
      <c r="X8310" s="32">
        <f t="shared" si="1858"/>
        <v>647.64979981566751</v>
      </c>
    </row>
    <row r="8311" spans="1:24" x14ac:dyDescent="0.25">
      <c r="A8311" s="2"/>
      <c r="B8311" s="2" t="s">
        <v>13</v>
      </c>
      <c r="C8311" s="2">
        <f t="shared" ref="C8311:C8332" si="1861">C8310</f>
        <v>347</v>
      </c>
      <c r="D8311" s="2">
        <f t="shared" ref="D8311:D8332" si="1862">D8310+1</f>
        <v>3</v>
      </c>
      <c r="E8311" s="2">
        <f t="shared" si="1852"/>
        <v>8307</v>
      </c>
      <c r="F8311" s="11">
        <v>315</v>
      </c>
      <c r="G8311" s="10">
        <v>0</v>
      </c>
      <c r="H8311" s="10">
        <v>0</v>
      </c>
      <c r="I8311" s="10">
        <v>0</v>
      </c>
      <c r="J8311" s="9">
        <v>0.39765991992626698</v>
      </c>
      <c r="K8311" s="9">
        <v>0.39765991992626698</v>
      </c>
      <c r="L8311" s="9">
        <v>0.39765991992626698</v>
      </c>
      <c r="N8311" s="32">
        <f>IF('System Design'!$F$8=1,'Hourly Demand and Generation'!G8311*'System Design'!$F$21,IF('System Design'!$F$8=2,'Hourly Demand and Generation'!H8311*'System Design'!$F$21,IF('System Design'!$F$8=3,'Hourly Demand and Generation'!I8311*'System Design'!$F$21)))</f>
        <v>0</v>
      </c>
      <c r="O8311" s="32">
        <f>IF('System Design'!$F$8=1,'Hourly Demand and Generation'!J8311*'System Design'!$F$22,IF('System Design'!$F$8=2,'Hourly Demand and Generation'!K8311*'System Design'!$F$22,IF('System Design'!$F$8=3,'Hourly Demand and Generation'!L8311*'System Design'!$F$22)))</f>
        <v>994.14979981566751</v>
      </c>
      <c r="Q8311" s="32">
        <f t="shared" si="1848"/>
        <v>0</v>
      </c>
      <c r="R8311" s="32">
        <f t="shared" si="1853"/>
        <v>5400</v>
      </c>
      <c r="S8311" s="32">
        <f t="shared" si="1854"/>
        <v>0</v>
      </c>
      <c r="T8311" s="32">
        <f t="shared" si="1855"/>
        <v>21600</v>
      </c>
      <c r="U8311" s="32">
        <f t="shared" si="1856"/>
        <v>0</v>
      </c>
      <c r="V8311" s="32">
        <f t="shared" si="1849"/>
        <v>679.14979981566751</v>
      </c>
      <c r="W8311" s="32">
        <f t="shared" si="1857"/>
        <v>679.14979981566751</v>
      </c>
      <c r="X8311" s="32">
        <f t="shared" si="1858"/>
        <v>679.14979981566751</v>
      </c>
    </row>
    <row r="8312" spans="1:24" x14ac:dyDescent="0.25">
      <c r="A8312" s="2"/>
      <c r="B8312" s="2" t="s">
        <v>13</v>
      </c>
      <c r="C8312" s="2">
        <f t="shared" si="1861"/>
        <v>347</v>
      </c>
      <c r="D8312" s="2">
        <f t="shared" si="1862"/>
        <v>4</v>
      </c>
      <c r="E8312" s="2">
        <f t="shared" si="1852"/>
        <v>8308</v>
      </c>
      <c r="F8312" s="11">
        <v>378</v>
      </c>
      <c r="G8312" s="10">
        <v>0</v>
      </c>
      <c r="H8312" s="10">
        <v>0</v>
      </c>
      <c r="I8312" s="10">
        <v>0</v>
      </c>
      <c r="J8312" s="9">
        <v>0.44184435547362999</v>
      </c>
      <c r="K8312" s="9">
        <v>0.44184435547362999</v>
      </c>
      <c r="L8312" s="9">
        <v>0.44184435547362999</v>
      </c>
      <c r="N8312" s="32">
        <f>IF('System Design'!$F$8=1,'Hourly Demand and Generation'!G8312*'System Design'!$F$21,IF('System Design'!$F$8=2,'Hourly Demand and Generation'!H8312*'System Design'!$F$21,IF('System Design'!$F$8=3,'Hourly Demand and Generation'!I8312*'System Design'!$F$21)))</f>
        <v>0</v>
      </c>
      <c r="O8312" s="32">
        <f>IF('System Design'!$F$8=1,'Hourly Demand and Generation'!J8312*'System Design'!$F$22,IF('System Design'!$F$8=2,'Hourly Demand and Generation'!K8312*'System Design'!$F$22,IF('System Design'!$F$8=3,'Hourly Demand and Generation'!L8312*'System Design'!$F$22)))</f>
        <v>1104.610888684075</v>
      </c>
      <c r="Q8312" s="32">
        <f t="shared" si="1848"/>
        <v>0</v>
      </c>
      <c r="R8312" s="32">
        <f t="shared" si="1853"/>
        <v>5400</v>
      </c>
      <c r="S8312" s="32">
        <f t="shared" si="1854"/>
        <v>0</v>
      </c>
      <c r="T8312" s="32">
        <f t="shared" si="1855"/>
        <v>21600</v>
      </c>
      <c r="U8312" s="32">
        <f t="shared" si="1856"/>
        <v>0</v>
      </c>
      <c r="V8312" s="32">
        <f t="shared" si="1849"/>
        <v>726.61088868407501</v>
      </c>
      <c r="W8312" s="32">
        <f t="shared" si="1857"/>
        <v>726.61088868407501</v>
      </c>
      <c r="X8312" s="32">
        <f t="shared" si="1858"/>
        <v>726.61088868407501</v>
      </c>
    </row>
    <row r="8313" spans="1:24" x14ac:dyDescent="0.25">
      <c r="A8313" s="2"/>
      <c r="B8313" s="2" t="s">
        <v>13</v>
      </c>
      <c r="C8313" s="2">
        <f t="shared" si="1861"/>
        <v>347</v>
      </c>
      <c r="D8313" s="2">
        <f t="shared" si="1862"/>
        <v>5</v>
      </c>
      <c r="E8313" s="2">
        <f t="shared" si="1852"/>
        <v>8309</v>
      </c>
      <c r="F8313" s="11">
        <v>409.5</v>
      </c>
      <c r="G8313" s="10">
        <v>0</v>
      </c>
      <c r="H8313" s="10">
        <v>1.18889396911989E-2</v>
      </c>
      <c r="I8313" s="10">
        <v>2.8799999999999999E-2</v>
      </c>
      <c r="J8313" s="9">
        <v>0.35347548437890403</v>
      </c>
      <c r="K8313" s="9">
        <v>0.35347548437890403</v>
      </c>
      <c r="L8313" s="9">
        <v>0.35347548437890403</v>
      </c>
      <c r="N8313" s="32">
        <f>IF('System Design'!$F$8=1,'Hourly Demand and Generation'!G8313*'System Design'!$F$21,IF('System Design'!$F$8=2,'Hourly Demand and Generation'!H8313*'System Design'!$F$21,IF('System Design'!$F$8=3,'Hourly Demand and Generation'!I8313*'System Design'!$F$21)))</f>
        <v>14.4</v>
      </c>
      <c r="O8313" s="32">
        <f>IF('System Design'!$F$8=1,'Hourly Demand and Generation'!J8313*'System Design'!$F$22,IF('System Design'!$F$8=2,'Hourly Demand and Generation'!K8313*'System Design'!$F$22,IF('System Design'!$F$8=3,'Hourly Demand and Generation'!L8313*'System Design'!$F$22)))</f>
        <v>883.68871094726012</v>
      </c>
      <c r="Q8313" s="32">
        <f t="shared" si="1848"/>
        <v>0</v>
      </c>
      <c r="R8313" s="32">
        <f t="shared" si="1853"/>
        <v>5400</v>
      </c>
      <c r="S8313" s="32">
        <f t="shared" si="1854"/>
        <v>0</v>
      </c>
      <c r="T8313" s="32">
        <f t="shared" si="1855"/>
        <v>21600</v>
      </c>
      <c r="U8313" s="32">
        <f t="shared" si="1856"/>
        <v>0</v>
      </c>
      <c r="V8313" s="32">
        <f t="shared" si="1849"/>
        <v>488.5887109472601</v>
      </c>
      <c r="W8313" s="32">
        <f t="shared" si="1857"/>
        <v>488.5887109472601</v>
      </c>
      <c r="X8313" s="32">
        <f t="shared" si="1858"/>
        <v>488.5887109472601</v>
      </c>
    </row>
    <row r="8314" spans="1:24" x14ac:dyDescent="0.25">
      <c r="A8314" s="2"/>
      <c r="B8314" s="2" t="s">
        <v>13</v>
      </c>
      <c r="C8314" s="2">
        <f t="shared" si="1861"/>
        <v>347</v>
      </c>
      <c r="D8314" s="2">
        <f t="shared" si="1862"/>
        <v>6</v>
      </c>
      <c r="E8314" s="2">
        <f t="shared" si="1852"/>
        <v>8310</v>
      </c>
      <c r="F8314" s="11">
        <v>441</v>
      </c>
      <c r="G8314" s="10">
        <v>2.3777879382397799E-2</v>
      </c>
      <c r="H8314" s="10">
        <v>3.71529365349966E-2</v>
      </c>
      <c r="I8314" s="10">
        <v>6.1199999999999997E-2</v>
      </c>
      <c r="J8314" s="9">
        <v>0.35347548437890403</v>
      </c>
      <c r="K8314" s="9">
        <v>0.35347548437890403</v>
      </c>
      <c r="L8314" s="9">
        <v>0.35347548437890403</v>
      </c>
      <c r="N8314" s="32">
        <f>IF('System Design'!$F$8=1,'Hourly Demand and Generation'!G8314*'System Design'!$F$21,IF('System Design'!$F$8=2,'Hourly Demand and Generation'!H8314*'System Design'!$F$21,IF('System Design'!$F$8=3,'Hourly Demand and Generation'!I8314*'System Design'!$F$21)))</f>
        <v>30.599999999999998</v>
      </c>
      <c r="O8314" s="32">
        <f>IF('System Design'!$F$8=1,'Hourly Demand and Generation'!J8314*'System Design'!$F$22,IF('System Design'!$F$8=2,'Hourly Demand and Generation'!K8314*'System Design'!$F$22,IF('System Design'!$F$8=3,'Hourly Demand and Generation'!L8314*'System Design'!$F$22)))</f>
        <v>883.68871094726012</v>
      </c>
      <c r="Q8314" s="32">
        <f t="shared" si="1848"/>
        <v>0</v>
      </c>
      <c r="R8314" s="32">
        <f t="shared" si="1853"/>
        <v>5400</v>
      </c>
      <c r="S8314" s="32">
        <f t="shared" si="1854"/>
        <v>0</v>
      </c>
      <c r="T8314" s="32">
        <f t="shared" si="1855"/>
        <v>21600</v>
      </c>
      <c r="U8314" s="32">
        <f t="shared" si="1856"/>
        <v>0</v>
      </c>
      <c r="V8314" s="32">
        <f t="shared" si="1849"/>
        <v>473.28871094726014</v>
      </c>
      <c r="W8314" s="32">
        <f t="shared" si="1857"/>
        <v>473.28871094726014</v>
      </c>
      <c r="X8314" s="32">
        <f t="shared" si="1858"/>
        <v>473.28871094726014</v>
      </c>
    </row>
    <row r="8315" spans="1:24" x14ac:dyDescent="0.25">
      <c r="A8315" s="2"/>
      <c r="B8315" s="2" t="s">
        <v>13</v>
      </c>
      <c r="C8315" s="2">
        <f t="shared" si="1861"/>
        <v>347</v>
      </c>
      <c r="D8315" s="2">
        <f t="shared" si="1862"/>
        <v>7</v>
      </c>
      <c r="E8315" s="2">
        <f t="shared" si="1852"/>
        <v>8311</v>
      </c>
      <c r="F8315" s="11">
        <v>472.5</v>
      </c>
      <c r="G8315" s="10">
        <v>5.0527993687595397E-2</v>
      </c>
      <c r="H8315" s="10">
        <v>6.2416933378794302E-2</v>
      </c>
      <c r="I8315" s="10">
        <v>0.09</v>
      </c>
      <c r="J8315" s="9">
        <v>0.39765991992626698</v>
      </c>
      <c r="K8315" s="9">
        <v>0.39765991992626698</v>
      </c>
      <c r="L8315" s="9">
        <v>0.39765991992626698</v>
      </c>
      <c r="N8315" s="32">
        <f>IF('System Design'!$F$8=1,'Hourly Demand and Generation'!G8315*'System Design'!$F$21,IF('System Design'!$F$8=2,'Hourly Demand and Generation'!H8315*'System Design'!$F$21,IF('System Design'!$F$8=3,'Hourly Demand and Generation'!I8315*'System Design'!$F$21)))</f>
        <v>45</v>
      </c>
      <c r="O8315" s="32">
        <f>IF('System Design'!$F$8=1,'Hourly Demand and Generation'!J8315*'System Design'!$F$22,IF('System Design'!$F$8=2,'Hourly Demand and Generation'!K8315*'System Design'!$F$22,IF('System Design'!$F$8=3,'Hourly Demand and Generation'!L8315*'System Design'!$F$22)))</f>
        <v>994.14979981566751</v>
      </c>
      <c r="Q8315" s="32">
        <f t="shared" si="1848"/>
        <v>0</v>
      </c>
      <c r="R8315" s="32">
        <f t="shared" si="1853"/>
        <v>5400</v>
      </c>
      <c r="S8315" s="32">
        <f t="shared" si="1854"/>
        <v>0</v>
      </c>
      <c r="T8315" s="32">
        <f t="shared" si="1855"/>
        <v>21600</v>
      </c>
      <c r="U8315" s="32">
        <f t="shared" si="1856"/>
        <v>0</v>
      </c>
      <c r="V8315" s="32">
        <f t="shared" si="1849"/>
        <v>566.64979981566739</v>
      </c>
      <c r="W8315" s="32">
        <f t="shared" si="1857"/>
        <v>566.64979981566739</v>
      </c>
      <c r="X8315" s="32">
        <f t="shared" si="1858"/>
        <v>566.64979981566739</v>
      </c>
    </row>
    <row r="8316" spans="1:24" x14ac:dyDescent="0.25">
      <c r="A8316" s="2"/>
      <c r="B8316" s="2" t="s">
        <v>13</v>
      </c>
      <c r="C8316" s="2">
        <f t="shared" si="1861"/>
        <v>347</v>
      </c>
      <c r="D8316" s="2">
        <f t="shared" si="1862"/>
        <v>8</v>
      </c>
      <c r="E8316" s="2">
        <f t="shared" si="1852"/>
        <v>8312</v>
      </c>
      <c r="F8316" s="11">
        <v>504</v>
      </c>
      <c r="G8316" s="10">
        <v>9.8083752452390996E-2</v>
      </c>
      <c r="H8316" s="10">
        <v>0.11145880960498999</v>
      </c>
      <c r="I8316" s="10">
        <v>0.1512</v>
      </c>
      <c r="J8316" s="9">
        <v>0.39765991992626698</v>
      </c>
      <c r="K8316" s="9">
        <v>0.39765991992626698</v>
      </c>
      <c r="L8316" s="9">
        <v>0.39765991992626698</v>
      </c>
      <c r="N8316" s="32">
        <f>IF('System Design'!$F$8=1,'Hourly Demand and Generation'!G8316*'System Design'!$F$21,IF('System Design'!$F$8=2,'Hourly Demand and Generation'!H8316*'System Design'!$F$21,IF('System Design'!$F$8=3,'Hourly Demand and Generation'!I8316*'System Design'!$F$21)))</f>
        <v>75.599999999999994</v>
      </c>
      <c r="O8316" s="32">
        <f>IF('System Design'!$F$8=1,'Hourly Demand and Generation'!J8316*'System Design'!$F$22,IF('System Design'!$F$8=2,'Hourly Demand and Generation'!K8316*'System Design'!$F$22,IF('System Design'!$F$8=3,'Hourly Demand and Generation'!L8316*'System Design'!$F$22)))</f>
        <v>994.14979981566751</v>
      </c>
      <c r="Q8316" s="32">
        <f t="shared" si="1848"/>
        <v>0</v>
      </c>
      <c r="R8316" s="32">
        <f t="shared" si="1853"/>
        <v>5400</v>
      </c>
      <c r="S8316" s="32">
        <f t="shared" si="1854"/>
        <v>0</v>
      </c>
      <c r="T8316" s="32">
        <f t="shared" si="1855"/>
        <v>21600</v>
      </c>
      <c r="U8316" s="32">
        <f t="shared" si="1856"/>
        <v>0</v>
      </c>
      <c r="V8316" s="32">
        <f t="shared" si="1849"/>
        <v>565.74979981566753</v>
      </c>
      <c r="W8316" s="32">
        <f t="shared" si="1857"/>
        <v>565.74979981566753</v>
      </c>
      <c r="X8316" s="32">
        <f t="shared" si="1858"/>
        <v>565.74979981566753</v>
      </c>
    </row>
    <row r="8317" spans="1:24" x14ac:dyDescent="0.25">
      <c r="A8317" s="2"/>
      <c r="B8317" s="2" t="s">
        <v>13</v>
      </c>
      <c r="C8317" s="2">
        <f t="shared" si="1861"/>
        <v>347</v>
      </c>
      <c r="D8317" s="2">
        <f t="shared" si="1862"/>
        <v>9</v>
      </c>
      <c r="E8317" s="2">
        <f t="shared" si="1852"/>
        <v>8313</v>
      </c>
      <c r="F8317" s="11">
        <v>504</v>
      </c>
      <c r="G8317" s="10">
        <v>0.14861174613998601</v>
      </c>
      <c r="H8317" s="10">
        <v>0.16050068583118501</v>
      </c>
      <c r="I8317" s="10">
        <v>0.20880000000000001</v>
      </c>
      <c r="J8317" s="9">
        <v>0.35347548437890403</v>
      </c>
      <c r="K8317" s="9">
        <v>0.35347548437890403</v>
      </c>
      <c r="L8317" s="9">
        <v>0.35347548437890403</v>
      </c>
      <c r="N8317" s="32">
        <f>IF('System Design'!$F$8=1,'Hourly Demand and Generation'!G8317*'System Design'!$F$21,IF('System Design'!$F$8=2,'Hourly Demand and Generation'!H8317*'System Design'!$F$21,IF('System Design'!$F$8=3,'Hourly Demand and Generation'!I8317*'System Design'!$F$21)))</f>
        <v>104.4</v>
      </c>
      <c r="O8317" s="32">
        <f>IF('System Design'!$F$8=1,'Hourly Demand and Generation'!J8317*'System Design'!$F$22,IF('System Design'!$F$8=2,'Hourly Demand and Generation'!K8317*'System Design'!$F$22,IF('System Design'!$F$8=3,'Hourly Demand and Generation'!L8317*'System Design'!$F$22)))</f>
        <v>883.68871094726012</v>
      </c>
      <c r="Q8317" s="32">
        <f t="shared" si="1848"/>
        <v>0</v>
      </c>
      <c r="R8317" s="32">
        <f t="shared" si="1853"/>
        <v>5400</v>
      </c>
      <c r="S8317" s="32">
        <f t="shared" si="1854"/>
        <v>0</v>
      </c>
      <c r="T8317" s="32">
        <f t="shared" si="1855"/>
        <v>21600</v>
      </c>
      <c r="U8317" s="32">
        <f t="shared" si="1856"/>
        <v>0</v>
      </c>
      <c r="V8317" s="32">
        <f t="shared" si="1849"/>
        <v>484.0887109472601</v>
      </c>
      <c r="W8317" s="32">
        <f t="shared" si="1857"/>
        <v>484.0887109472601</v>
      </c>
      <c r="X8317" s="32">
        <f t="shared" si="1858"/>
        <v>484.0887109472601</v>
      </c>
    </row>
    <row r="8318" spans="1:24" x14ac:dyDescent="0.25">
      <c r="A8318" s="2"/>
      <c r="B8318" s="2" t="s">
        <v>13</v>
      </c>
      <c r="C8318" s="2">
        <f t="shared" si="1861"/>
        <v>347</v>
      </c>
      <c r="D8318" s="2">
        <f t="shared" si="1862"/>
        <v>10</v>
      </c>
      <c r="E8318" s="2">
        <f t="shared" si="1852"/>
        <v>8314</v>
      </c>
      <c r="F8318" s="11">
        <v>491.4</v>
      </c>
      <c r="G8318" s="10">
        <v>0.19913973982758201</v>
      </c>
      <c r="H8318" s="10">
        <v>0.21102867951878099</v>
      </c>
      <c r="I8318" s="10">
        <v>0.27</v>
      </c>
      <c r="J8318" s="9">
        <v>0.39765991992626698</v>
      </c>
      <c r="K8318" s="9">
        <v>0.39765991992626698</v>
      </c>
      <c r="L8318" s="9">
        <v>0.39765991992626698</v>
      </c>
      <c r="N8318" s="32">
        <f>IF('System Design'!$F$8=1,'Hourly Demand and Generation'!G8318*'System Design'!$F$21,IF('System Design'!$F$8=2,'Hourly Demand and Generation'!H8318*'System Design'!$F$21,IF('System Design'!$F$8=3,'Hourly Demand and Generation'!I8318*'System Design'!$F$21)))</f>
        <v>135</v>
      </c>
      <c r="O8318" s="32">
        <f>IF('System Design'!$F$8=1,'Hourly Demand and Generation'!J8318*'System Design'!$F$22,IF('System Design'!$F$8=2,'Hourly Demand and Generation'!K8318*'System Design'!$F$22,IF('System Design'!$F$8=3,'Hourly Demand and Generation'!L8318*'System Design'!$F$22)))</f>
        <v>994.14979981566751</v>
      </c>
      <c r="Q8318" s="32">
        <f t="shared" si="1848"/>
        <v>0</v>
      </c>
      <c r="R8318" s="32">
        <f t="shared" si="1853"/>
        <v>5400</v>
      </c>
      <c r="S8318" s="32">
        <f t="shared" si="1854"/>
        <v>0</v>
      </c>
      <c r="T8318" s="32">
        <f t="shared" si="1855"/>
        <v>21600</v>
      </c>
      <c r="U8318" s="32">
        <f t="shared" si="1856"/>
        <v>0</v>
      </c>
      <c r="V8318" s="32">
        <f t="shared" si="1849"/>
        <v>637.74979981566742</v>
      </c>
      <c r="W8318" s="32">
        <f t="shared" si="1857"/>
        <v>637.74979981566742</v>
      </c>
      <c r="X8318" s="32">
        <f t="shared" si="1858"/>
        <v>637.74979981566742</v>
      </c>
    </row>
    <row r="8319" spans="1:24" x14ac:dyDescent="0.25">
      <c r="A8319" s="2"/>
      <c r="B8319" s="2" t="s">
        <v>13</v>
      </c>
      <c r="C8319" s="2">
        <f t="shared" si="1861"/>
        <v>347</v>
      </c>
      <c r="D8319" s="2">
        <f t="shared" si="1862"/>
        <v>11</v>
      </c>
      <c r="E8319" s="2">
        <f t="shared" si="1852"/>
        <v>8315</v>
      </c>
      <c r="F8319" s="11">
        <v>485.1</v>
      </c>
      <c r="G8319" s="10">
        <v>0.24669549859237699</v>
      </c>
      <c r="H8319" s="10">
        <v>0.26007055574497601</v>
      </c>
      <c r="I8319" s="10">
        <v>0.33119999999999999</v>
      </c>
      <c r="J8319" s="9">
        <v>0.35347548437890403</v>
      </c>
      <c r="K8319" s="9">
        <v>0.35347548437890403</v>
      </c>
      <c r="L8319" s="9">
        <v>0.35347548437890403</v>
      </c>
      <c r="N8319" s="32">
        <f>IF('System Design'!$F$8=1,'Hourly Demand and Generation'!G8319*'System Design'!$F$21,IF('System Design'!$F$8=2,'Hourly Demand and Generation'!H8319*'System Design'!$F$21,IF('System Design'!$F$8=3,'Hourly Demand and Generation'!I8319*'System Design'!$F$21)))</f>
        <v>165.6</v>
      </c>
      <c r="O8319" s="32">
        <f>IF('System Design'!$F$8=1,'Hourly Demand and Generation'!J8319*'System Design'!$F$22,IF('System Design'!$F$8=2,'Hourly Demand and Generation'!K8319*'System Design'!$F$22,IF('System Design'!$F$8=3,'Hourly Demand and Generation'!L8319*'System Design'!$F$22)))</f>
        <v>883.68871094726012</v>
      </c>
      <c r="Q8319" s="32">
        <f t="shared" si="1848"/>
        <v>0</v>
      </c>
      <c r="R8319" s="32">
        <f t="shared" si="1853"/>
        <v>5400</v>
      </c>
      <c r="S8319" s="32">
        <f t="shared" si="1854"/>
        <v>0</v>
      </c>
      <c r="T8319" s="32">
        <f t="shared" si="1855"/>
        <v>21600</v>
      </c>
      <c r="U8319" s="32">
        <f t="shared" si="1856"/>
        <v>0</v>
      </c>
      <c r="V8319" s="32">
        <f t="shared" si="1849"/>
        <v>564.18871094726012</v>
      </c>
      <c r="W8319" s="32">
        <f t="shared" si="1857"/>
        <v>564.18871094726012</v>
      </c>
      <c r="X8319" s="32">
        <f t="shared" si="1858"/>
        <v>564.18871094726012</v>
      </c>
    </row>
    <row r="8320" spans="1:24" x14ac:dyDescent="0.25">
      <c r="A8320" s="2"/>
      <c r="B8320" s="2" t="s">
        <v>13</v>
      </c>
      <c r="C8320" s="2">
        <f t="shared" si="1861"/>
        <v>347</v>
      </c>
      <c r="D8320" s="2">
        <f t="shared" si="1862"/>
        <v>12</v>
      </c>
      <c r="E8320" s="2">
        <f t="shared" si="1852"/>
        <v>8316</v>
      </c>
      <c r="F8320" s="11">
        <v>485.1</v>
      </c>
      <c r="G8320" s="10">
        <v>0.29722349227997302</v>
      </c>
      <c r="H8320" s="10">
        <v>0.29722349227997302</v>
      </c>
      <c r="I8320" s="10">
        <v>0.36</v>
      </c>
      <c r="J8320" s="9">
        <v>0.33138326660522299</v>
      </c>
      <c r="K8320" s="9">
        <v>0.33138326660522299</v>
      </c>
      <c r="L8320" s="9">
        <v>0.33138326660522299</v>
      </c>
      <c r="N8320" s="32">
        <f>IF('System Design'!$F$8=1,'Hourly Demand and Generation'!G8320*'System Design'!$F$21,IF('System Design'!$F$8=2,'Hourly Demand and Generation'!H8320*'System Design'!$F$21,IF('System Design'!$F$8=3,'Hourly Demand and Generation'!I8320*'System Design'!$F$21)))</f>
        <v>180</v>
      </c>
      <c r="O8320" s="32">
        <f>IF('System Design'!$F$8=1,'Hourly Demand and Generation'!J8320*'System Design'!$F$22,IF('System Design'!$F$8=2,'Hourly Demand and Generation'!K8320*'System Design'!$F$22,IF('System Design'!$F$8=3,'Hourly Demand and Generation'!L8320*'System Design'!$F$22)))</f>
        <v>828.45816651305745</v>
      </c>
      <c r="Q8320" s="32">
        <f t="shared" si="1848"/>
        <v>0</v>
      </c>
      <c r="R8320" s="32">
        <f t="shared" si="1853"/>
        <v>5400</v>
      </c>
      <c r="S8320" s="32">
        <f t="shared" si="1854"/>
        <v>0</v>
      </c>
      <c r="T8320" s="32">
        <f t="shared" si="1855"/>
        <v>21600</v>
      </c>
      <c r="U8320" s="32">
        <f t="shared" si="1856"/>
        <v>0</v>
      </c>
      <c r="V8320" s="32">
        <f t="shared" si="1849"/>
        <v>523.35816651305743</v>
      </c>
      <c r="W8320" s="32">
        <f t="shared" si="1857"/>
        <v>523.35816651305743</v>
      </c>
      <c r="X8320" s="32">
        <f t="shared" si="1858"/>
        <v>523.35816651305743</v>
      </c>
    </row>
    <row r="8321" spans="1:24" x14ac:dyDescent="0.25">
      <c r="A8321" s="2"/>
      <c r="B8321" s="2" t="s">
        <v>13</v>
      </c>
      <c r="C8321" s="2">
        <f t="shared" si="1861"/>
        <v>347</v>
      </c>
      <c r="D8321" s="2">
        <f t="shared" si="1862"/>
        <v>13</v>
      </c>
      <c r="E8321" s="2">
        <f t="shared" si="1852"/>
        <v>8317</v>
      </c>
      <c r="F8321" s="11">
        <v>504</v>
      </c>
      <c r="G8321" s="10">
        <v>0.24669549859237699</v>
      </c>
      <c r="H8321" s="10">
        <v>0.26007055574497601</v>
      </c>
      <c r="I8321" s="10">
        <v>0.33119999999999999</v>
      </c>
      <c r="J8321" s="9">
        <v>0.35347548437890403</v>
      </c>
      <c r="K8321" s="9">
        <v>0.35347548437890403</v>
      </c>
      <c r="L8321" s="9">
        <v>0.35347548437890403</v>
      </c>
      <c r="N8321" s="32">
        <f>IF('System Design'!$F$8=1,'Hourly Demand and Generation'!G8321*'System Design'!$F$21,IF('System Design'!$F$8=2,'Hourly Demand and Generation'!H8321*'System Design'!$F$21,IF('System Design'!$F$8=3,'Hourly Demand and Generation'!I8321*'System Design'!$F$21)))</f>
        <v>165.6</v>
      </c>
      <c r="O8321" s="32">
        <f>IF('System Design'!$F$8=1,'Hourly Demand and Generation'!J8321*'System Design'!$F$22,IF('System Design'!$F$8=2,'Hourly Demand and Generation'!K8321*'System Design'!$F$22,IF('System Design'!$F$8=3,'Hourly Demand and Generation'!L8321*'System Design'!$F$22)))</f>
        <v>883.68871094726012</v>
      </c>
      <c r="Q8321" s="32">
        <f t="shared" si="1848"/>
        <v>0</v>
      </c>
      <c r="R8321" s="32">
        <f t="shared" si="1853"/>
        <v>5400</v>
      </c>
      <c r="S8321" s="32">
        <f t="shared" si="1854"/>
        <v>0</v>
      </c>
      <c r="T8321" s="32">
        <f t="shared" si="1855"/>
        <v>21600</v>
      </c>
      <c r="U8321" s="32">
        <f t="shared" si="1856"/>
        <v>0</v>
      </c>
      <c r="V8321" s="32">
        <f t="shared" si="1849"/>
        <v>545.28871094726014</v>
      </c>
      <c r="W8321" s="32">
        <f t="shared" si="1857"/>
        <v>545.28871094726014</v>
      </c>
      <c r="X8321" s="32">
        <f t="shared" si="1858"/>
        <v>545.28871094726014</v>
      </c>
    </row>
    <row r="8322" spans="1:24" x14ac:dyDescent="0.25">
      <c r="A8322" s="2"/>
      <c r="B8322" s="2" t="s">
        <v>13</v>
      </c>
      <c r="C8322" s="2">
        <f t="shared" si="1861"/>
        <v>347</v>
      </c>
      <c r="D8322" s="2">
        <f t="shared" si="1862"/>
        <v>14</v>
      </c>
      <c r="E8322" s="2">
        <f t="shared" si="1852"/>
        <v>8318</v>
      </c>
      <c r="F8322" s="11">
        <v>504</v>
      </c>
      <c r="G8322" s="10">
        <v>0.19913973982758201</v>
      </c>
      <c r="H8322" s="10">
        <v>0.21102867951878099</v>
      </c>
      <c r="I8322" s="10">
        <v>0.27</v>
      </c>
      <c r="J8322" s="9">
        <v>0.375567702152586</v>
      </c>
      <c r="K8322" s="9">
        <v>0.375567702152586</v>
      </c>
      <c r="L8322" s="9">
        <v>0.375567702152586</v>
      </c>
      <c r="N8322" s="32">
        <f>IF('System Design'!$F$8=1,'Hourly Demand and Generation'!G8322*'System Design'!$F$21,IF('System Design'!$F$8=2,'Hourly Demand and Generation'!H8322*'System Design'!$F$21,IF('System Design'!$F$8=3,'Hourly Demand and Generation'!I8322*'System Design'!$F$21)))</f>
        <v>135</v>
      </c>
      <c r="O8322" s="32">
        <f>IF('System Design'!$F$8=1,'Hourly Demand and Generation'!J8322*'System Design'!$F$22,IF('System Design'!$F$8=2,'Hourly Demand and Generation'!K8322*'System Design'!$F$22,IF('System Design'!$F$8=3,'Hourly Demand and Generation'!L8322*'System Design'!$F$22)))</f>
        <v>938.91925538146495</v>
      </c>
      <c r="Q8322" s="32">
        <f t="shared" si="1848"/>
        <v>0</v>
      </c>
      <c r="R8322" s="32">
        <f t="shared" si="1853"/>
        <v>5400</v>
      </c>
      <c r="S8322" s="32">
        <f t="shared" si="1854"/>
        <v>0</v>
      </c>
      <c r="T8322" s="32">
        <f t="shared" si="1855"/>
        <v>21600</v>
      </c>
      <c r="U8322" s="32">
        <f t="shared" si="1856"/>
        <v>0</v>
      </c>
      <c r="V8322" s="32">
        <f t="shared" si="1849"/>
        <v>569.91925538146506</v>
      </c>
      <c r="W8322" s="32">
        <f t="shared" si="1857"/>
        <v>569.91925538146506</v>
      </c>
      <c r="X8322" s="32">
        <f t="shared" si="1858"/>
        <v>569.91925538146506</v>
      </c>
    </row>
    <row r="8323" spans="1:24" x14ac:dyDescent="0.25">
      <c r="A8323" s="2"/>
      <c r="B8323" s="2" t="s">
        <v>13</v>
      </c>
      <c r="C8323" s="2">
        <f t="shared" si="1861"/>
        <v>347</v>
      </c>
      <c r="D8323" s="2">
        <f t="shared" si="1862"/>
        <v>15</v>
      </c>
      <c r="E8323" s="2">
        <f t="shared" si="1852"/>
        <v>8319</v>
      </c>
      <c r="F8323" s="11">
        <v>535.5</v>
      </c>
      <c r="G8323" s="10">
        <v>0.14861174613998601</v>
      </c>
      <c r="H8323" s="10">
        <v>0.16050068583118501</v>
      </c>
      <c r="I8323" s="10">
        <v>0.20880000000000001</v>
      </c>
      <c r="J8323" s="9">
        <v>0.39765991992626698</v>
      </c>
      <c r="K8323" s="9">
        <v>0.39765991992626698</v>
      </c>
      <c r="L8323" s="9">
        <v>0.39765991992626698</v>
      </c>
      <c r="N8323" s="32">
        <f>IF('System Design'!$F$8=1,'Hourly Demand and Generation'!G8323*'System Design'!$F$21,IF('System Design'!$F$8=2,'Hourly Demand and Generation'!H8323*'System Design'!$F$21,IF('System Design'!$F$8=3,'Hourly Demand and Generation'!I8323*'System Design'!$F$21)))</f>
        <v>104.4</v>
      </c>
      <c r="O8323" s="32">
        <f>IF('System Design'!$F$8=1,'Hourly Demand and Generation'!J8323*'System Design'!$F$22,IF('System Design'!$F$8=2,'Hourly Demand and Generation'!K8323*'System Design'!$F$22,IF('System Design'!$F$8=3,'Hourly Demand and Generation'!L8323*'System Design'!$F$22)))</f>
        <v>994.14979981566751</v>
      </c>
      <c r="Q8323" s="32">
        <f t="shared" si="1848"/>
        <v>0</v>
      </c>
      <c r="R8323" s="32">
        <f t="shared" si="1853"/>
        <v>5400</v>
      </c>
      <c r="S8323" s="32">
        <f t="shared" si="1854"/>
        <v>0</v>
      </c>
      <c r="T8323" s="32">
        <f t="shared" si="1855"/>
        <v>21600</v>
      </c>
      <c r="U8323" s="32">
        <f t="shared" si="1856"/>
        <v>0</v>
      </c>
      <c r="V8323" s="32">
        <f t="shared" si="1849"/>
        <v>563.04979981566748</v>
      </c>
      <c r="W8323" s="32">
        <f t="shared" si="1857"/>
        <v>563.04979981566748</v>
      </c>
      <c r="X8323" s="32">
        <f t="shared" si="1858"/>
        <v>563.04979981566748</v>
      </c>
    </row>
    <row r="8324" spans="1:24" x14ac:dyDescent="0.25">
      <c r="A8324" s="2"/>
      <c r="B8324" s="2" t="s">
        <v>13</v>
      </c>
      <c r="C8324" s="2">
        <f t="shared" si="1861"/>
        <v>347</v>
      </c>
      <c r="D8324" s="2">
        <f t="shared" si="1862"/>
        <v>16</v>
      </c>
      <c r="E8324" s="2">
        <f t="shared" si="1852"/>
        <v>8320</v>
      </c>
      <c r="F8324" s="11">
        <v>567</v>
      </c>
      <c r="G8324" s="10">
        <v>9.8083752452390996E-2</v>
      </c>
      <c r="H8324" s="10">
        <v>0.11145880960498999</v>
      </c>
      <c r="I8324" s="10">
        <v>0.1512</v>
      </c>
      <c r="J8324" s="9">
        <v>0.39765991992626698</v>
      </c>
      <c r="K8324" s="9">
        <v>0.39765991992626698</v>
      </c>
      <c r="L8324" s="9">
        <v>0.39765991992626698</v>
      </c>
      <c r="N8324" s="32">
        <f>IF('System Design'!$F$8=1,'Hourly Demand and Generation'!G8324*'System Design'!$F$21,IF('System Design'!$F$8=2,'Hourly Demand and Generation'!H8324*'System Design'!$F$21,IF('System Design'!$F$8=3,'Hourly Demand and Generation'!I8324*'System Design'!$F$21)))</f>
        <v>75.599999999999994</v>
      </c>
      <c r="O8324" s="32">
        <f>IF('System Design'!$F$8=1,'Hourly Demand and Generation'!J8324*'System Design'!$F$22,IF('System Design'!$F$8=2,'Hourly Demand and Generation'!K8324*'System Design'!$F$22,IF('System Design'!$F$8=3,'Hourly Demand and Generation'!L8324*'System Design'!$F$22)))</f>
        <v>994.14979981566751</v>
      </c>
      <c r="Q8324" s="32">
        <f t="shared" si="1848"/>
        <v>0</v>
      </c>
      <c r="R8324" s="32">
        <f t="shared" si="1853"/>
        <v>5400</v>
      </c>
      <c r="S8324" s="32">
        <f t="shared" si="1854"/>
        <v>0</v>
      </c>
      <c r="T8324" s="32">
        <f t="shared" si="1855"/>
        <v>21600</v>
      </c>
      <c r="U8324" s="32">
        <f t="shared" si="1856"/>
        <v>0</v>
      </c>
      <c r="V8324" s="32">
        <f t="shared" si="1849"/>
        <v>502.74979981566753</v>
      </c>
      <c r="W8324" s="32">
        <f t="shared" si="1857"/>
        <v>502.74979981566753</v>
      </c>
      <c r="X8324" s="32">
        <f t="shared" si="1858"/>
        <v>502.74979981566753</v>
      </c>
    </row>
    <row r="8325" spans="1:24" x14ac:dyDescent="0.25">
      <c r="A8325" s="2"/>
      <c r="B8325" s="2" t="s">
        <v>13</v>
      </c>
      <c r="C8325" s="2">
        <f t="shared" si="1861"/>
        <v>347</v>
      </c>
      <c r="D8325" s="2">
        <f t="shared" si="1862"/>
        <v>17</v>
      </c>
      <c r="E8325" s="2">
        <f t="shared" si="1852"/>
        <v>8321</v>
      </c>
      <c r="F8325" s="11">
        <v>598.5</v>
      </c>
      <c r="G8325" s="10">
        <v>5.0527993687595397E-2</v>
      </c>
      <c r="H8325" s="10">
        <v>6.2416933378794302E-2</v>
      </c>
      <c r="I8325" s="10">
        <v>0.09</v>
      </c>
      <c r="J8325" s="9">
        <v>0.44184435547362999</v>
      </c>
      <c r="K8325" s="9">
        <v>0.44184435547362999</v>
      </c>
      <c r="L8325" s="9">
        <v>0.44184435547362999</v>
      </c>
      <c r="N8325" s="32">
        <f>IF('System Design'!$F$8=1,'Hourly Demand and Generation'!G8325*'System Design'!$F$21,IF('System Design'!$F$8=2,'Hourly Demand and Generation'!H8325*'System Design'!$F$21,IF('System Design'!$F$8=3,'Hourly Demand and Generation'!I8325*'System Design'!$F$21)))</f>
        <v>45</v>
      </c>
      <c r="O8325" s="32">
        <f>IF('System Design'!$F$8=1,'Hourly Demand and Generation'!J8325*'System Design'!$F$22,IF('System Design'!$F$8=2,'Hourly Demand and Generation'!K8325*'System Design'!$F$22,IF('System Design'!$F$8=3,'Hourly Demand and Generation'!L8325*'System Design'!$F$22)))</f>
        <v>1104.610888684075</v>
      </c>
      <c r="Q8325" s="32">
        <f t="shared" si="1848"/>
        <v>0</v>
      </c>
      <c r="R8325" s="32">
        <f t="shared" si="1853"/>
        <v>5400</v>
      </c>
      <c r="S8325" s="32">
        <f t="shared" si="1854"/>
        <v>0</v>
      </c>
      <c r="T8325" s="32">
        <f t="shared" si="1855"/>
        <v>21600</v>
      </c>
      <c r="U8325" s="32">
        <f t="shared" si="1856"/>
        <v>0</v>
      </c>
      <c r="V8325" s="32">
        <f t="shared" si="1849"/>
        <v>551.11088868407501</v>
      </c>
      <c r="W8325" s="32">
        <f t="shared" si="1857"/>
        <v>551.11088868407501</v>
      </c>
      <c r="X8325" s="32">
        <f t="shared" si="1858"/>
        <v>551.11088868407501</v>
      </c>
    </row>
    <row r="8326" spans="1:24" x14ac:dyDescent="0.25">
      <c r="A8326" s="2"/>
      <c r="B8326" s="2" t="s">
        <v>13</v>
      </c>
      <c r="C8326" s="2">
        <f t="shared" si="1861"/>
        <v>347</v>
      </c>
      <c r="D8326" s="2">
        <f t="shared" si="1862"/>
        <v>18</v>
      </c>
      <c r="E8326" s="2">
        <f t="shared" si="1852"/>
        <v>8322</v>
      </c>
      <c r="F8326" s="11">
        <v>630</v>
      </c>
      <c r="G8326" s="10">
        <v>2.3777879382397799E-2</v>
      </c>
      <c r="H8326" s="10">
        <v>3.71529365349966E-2</v>
      </c>
      <c r="I8326" s="10">
        <v>6.1199999999999997E-2</v>
      </c>
      <c r="J8326" s="9">
        <v>0.41975213769994901</v>
      </c>
      <c r="K8326" s="9">
        <v>0.41975213769994901</v>
      </c>
      <c r="L8326" s="9">
        <v>0.41975213769994901</v>
      </c>
      <c r="N8326" s="32">
        <f>IF('System Design'!$F$8=1,'Hourly Demand and Generation'!G8326*'System Design'!$F$21,IF('System Design'!$F$8=2,'Hourly Demand and Generation'!H8326*'System Design'!$F$21,IF('System Design'!$F$8=3,'Hourly Demand and Generation'!I8326*'System Design'!$F$21)))</f>
        <v>30.599999999999998</v>
      </c>
      <c r="O8326" s="32">
        <f>IF('System Design'!$F$8=1,'Hourly Demand and Generation'!J8326*'System Design'!$F$22,IF('System Design'!$F$8=2,'Hourly Demand and Generation'!K8326*'System Design'!$F$22,IF('System Design'!$F$8=3,'Hourly Demand and Generation'!L8326*'System Design'!$F$22)))</f>
        <v>1049.3803442498725</v>
      </c>
      <c r="Q8326" s="32">
        <f t="shared" ref="Q8326:Q8389" si="1863">IF(F8326-N8326-O8326&gt;0,F8326-N8326-O8326,0)</f>
        <v>0</v>
      </c>
      <c r="R8326" s="32">
        <f t="shared" si="1853"/>
        <v>5400</v>
      </c>
      <c r="S8326" s="32">
        <f t="shared" si="1854"/>
        <v>0</v>
      </c>
      <c r="T8326" s="32">
        <f t="shared" si="1855"/>
        <v>21600</v>
      </c>
      <c r="U8326" s="32">
        <f t="shared" si="1856"/>
        <v>0</v>
      </c>
      <c r="V8326" s="32">
        <f t="shared" ref="V8326:V8389" si="1864">IF(F8326-N8326-O8326&lt;0,N8326+O8326-F8326,0)</f>
        <v>449.98034424987236</v>
      </c>
      <c r="W8326" s="32">
        <f t="shared" si="1857"/>
        <v>449.98034424987236</v>
      </c>
      <c r="X8326" s="32">
        <f t="shared" si="1858"/>
        <v>449.98034424987236</v>
      </c>
    </row>
    <row r="8327" spans="1:24" x14ac:dyDescent="0.25">
      <c r="A8327" s="2"/>
      <c r="B8327" s="2" t="s">
        <v>13</v>
      </c>
      <c r="C8327" s="2">
        <f t="shared" si="1861"/>
        <v>347</v>
      </c>
      <c r="D8327" s="2">
        <f t="shared" si="1862"/>
        <v>19</v>
      </c>
      <c r="E8327" s="2">
        <f t="shared" ref="E8327:E8390" si="1865">E8326+1</f>
        <v>8323</v>
      </c>
      <c r="F8327" s="11">
        <v>611.1</v>
      </c>
      <c r="G8327" s="10">
        <v>0</v>
      </c>
      <c r="H8327" s="10">
        <v>1.18889396911989E-2</v>
      </c>
      <c r="I8327" s="10">
        <v>2.8799999999999999E-2</v>
      </c>
      <c r="J8327" s="9">
        <v>0.39765991992626698</v>
      </c>
      <c r="K8327" s="9">
        <v>0.39765991992626698</v>
      </c>
      <c r="L8327" s="9">
        <v>0.39765991992626698</v>
      </c>
      <c r="N8327" s="32">
        <f>IF('System Design'!$F$8=1,'Hourly Demand and Generation'!G8327*'System Design'!$F$21,IF('System Design'!$F$8=2,'Hourly Demand and Generation'!H8327*'System Design'!$F$21,IF('System Design'!$F$8=3,'Hourly Demand and Generation'!I8327*'System Design'!$F$21)))</f>
        <v>14.4</v>
      </c>
      <c r="O8327" s="32">
        <f>IF('System Design'!$F$8=1,'Hourly Demand and Generation'!J8327*'System Design'!$F$22,IF('System Design'!$F$8=2,'Hourly Demand and Generation'!K8327*'System Design'!$F$22,IF('System Design'!$F$8=3,'Hourly Demand and Generation'!L8327*'System Design'!$F$22)))</f>
        <v>994.14979981566751</v>
      </c>
      <c r="Q8327" s="32">
        <f t="shared" si="1863"/>
        <v>0</v>
      </c>
      <c r="R8327" s="32">
        <f t="shared" ref="R8327:R8390" si="1866">IF($Q8327&lt;R8326+$V8327,IF(R8326+$V8327-$Q8327&gt;5400,5400,R8326+$V8327-$Q8327),0)</f>
        <v>5400</v>
      </c>
      <c r="S8327" s="32">
        <f t="shared" ref="S8327:S8390" si="1867">IF(R8327&gt;0,0,$Q8327+$V8327-R8326)</f>
        <v>0</v>
      </c>
      <c r="T8327" s="32">
        <f t="shared" ref="T8327:T8390" si="1868">IF($Q8327&lt;T8326+$V8327,IF(T8326+$V8327-$Q8327&gt;21600,21600,T8326+$V8327-$Q8327),0)</f>
        <v>21600</v>
      </c>
      <c r="U8327" s="32">
        <f t="shared" ref="U8327:U8390" si="1869">IF(T8327&gt;0,0,$Q8327+$V8327-T8326)</f>
        <v>0</v>
      </c>
      <c r="V8327" s="32">
        <f t="shared" si="1864"/>
        <v>397.44979981566746</v>
      </c>
      <c r="W8327" s="32">
        <f t="shared" ref="W8327:W8390" si="1870">IF(R8327=5400,$V8327-(R8327-R8326),0)</f>
        <v>397.44979981566746</v>
      </c>
      <c r="X8327" s="32">
        <f t="shared" ref="X8327:X8390" si="1871">IF(T8327=21600,$V8327-(T8327-T8326),0)</f>
        <v>397.44979981566746</v>
      </c>
    </row>
    <row r="8328" spans="1:24" x14ac:dyDescent="0.25">
      <c r="A8328" s="2"/>
      <c r="B8328" s="2" t="s">
        <v>13</v>
      </c>
      <c r="C8328" s="2">
        <f t="shared" si="1861"/>
        <v>347</v>
      </c>
      <c r="D8328" s="2">
        <f t="shared" si="1862"/>
        <v>20</v>
      </c>
      <c r="E8328" s="2">
        <f t="shared" si="1865"/>
        <v>8324</v>
      </c>
      <c r="F8328" s="11">
        <v>598.5</v>
      </c>
      <c r="G8328" s="10">
        <v>0</v>
      </c>
      <c r="H8328" s="10">
        <v>0</v>
      </c>
      <c r="I8328" s="10">
        <v>0</v>
      </c>
      <c r="J8328" s="9">
        <v>0.39765991992626698</v>
      </c>
      <c r="K8328" s="9">
        <v>0.39765991992626698</v>
      </c>
      <c r="L8328" s="9">
        <v>0.39765991992626698</v>
      </c>
      <c r="N8328" s="32">
        <f>IF('System Design'!$F$8=1,'Hourly Demand and Generation'!G8328*'System Design'!$F$21,IF('System Design'!$F$8=2,'Hourly Demand and Generation'!H8328*'System Design'!$F$21,IF('System Design'!$F$8=3,'Hourly Demand and Generation'!I8328*'System Design'!$F$21)))</f>
        <v>0</v>
      </c>
      <c r="O8328" s="32">
        <f>IF('System Design'!$F$8=1,'Hourly Demand and Generation'!J8328*'System Design'!$F$22,IF('System Design'!$F$8=2,'Hourly Demand and Generation'!K8328*'System Design'!$F$22,IF('System Design'!$F$8=3,'Hourly Demand and Generation'!L8328*'System Design'!$F$22)))</f>
        <v>994.14979981566751</v>
      </c>
      <c r="Q8328" s="32">
        <f t="shared" si="1863"/>
        <v>0</v>
      </c>
      <c r="R8328" s="32">
        <f t="shared" si="1866"/>
        <v>5400</v>
      </c>
      <c r="S8328" s="32">
        <f t="shared" si="1867"/>
        <v>0</v>
      </c>
      <c r="T8328" s="32">
        <f t="shared" si="1868"/>
        <v>21600</v>
      </c>
      <c r="U8328" s="32">
        <f t="shared" si="1869"/>
        <v>0</v>
      </c>
      <c r="V8328" s="32">
        <f t="shared" si="1864"/>
        <v>395.64979981566751</v>
      </c>
      <c r="W8328" s="32">
        <f t="shared" si="1870"/>
        <v>395.64979981566751</v>
      </c>
      <c r="X8328" s="32">
        <f t="shared" si="1871"/>
        <v>395.64979981566751</v>
      </c>
    </row>
    <row r="8329" spans="1:24" x14ac:dyDescent="0.25">
      <c r="A8329" s="2"/>
      <c r="B8329" s="2" t="s">
        <v>13</v>
      </c>
      <c r="C8329" s="2">
        <f t="shared" si="1861"/>
        <v>347</v>
      </c>
      <c r="D8329" s="2">
        <f t="shared" si="1862"/>
        <v>21</v>
      </c>
      <c r="E8329" s="2">
        <f t="shared" si="1865"/>
        <v>8325</v>
      </c>
      <c r="F8329" s="11">
        <v>567</v>
      </c>
      <c r="G8329" s="10">
        <v>0</v>
      </c>
      <c r="H8329" s="10">
        <v>0</v>
      </c>
      <c r="I8329" s="10">
        <v>0</v>
      </c>
      <c r="J8329" s="9">
        <v>0.39765991992626698</v>
      </c>
      <c r="K8329" s="9">
        <v>0.39765991992626698</v>
      </c>
      <c r="L8329" s="9">
        <v>0.39765991992626698</v>
      </c>
      <c r="N8329" s="32">
        <f>IF('System Design'!$F$8=1,'Hourly Demand and Generation'!G8329*'System Design'!$F$21,IF('System Design'!$F$8=2,'Hourly Demand and Generation'!H8329*'System Design'!$F$21,IF('System Design'!$F$8=3,'Hourly Demand and Generation'!I8329*'System Design'!$F$21)))</f>
        <v>0</v>
      </c>
      <c r="O8329" s="32">
        <f>IF('System Design'!$F$8=1,'Hourly Demand and Generation'!J8329*'System Design'!$F$22,IF('System Design'!$F$8=2,'Hourly Demand and Generation'!K8329*'System Design'!$F$22,IF('System Design'!$F$8=3,'Hourly Demand and Generation'!L8329*'System Design'!$F$22)))</f>
        <v>994.14979981566751</v>
      </c>
      <c r="Q8329" s="32">
        <f t="shared" si="1863"/>
        <v>0</v>
      </c>
      <c r="R8329" s="32">
        <f t="shared" si="1866"/>
        <v>5400</v>
      </c>
      <c r="S8329" s="32">
        <f t="shared" si="1867"/>
        <v>0</v>
      </c>
      <c r="T8329" s="32">
        <f t="shared" si="1868"/>
        <v>21600</v>
      </c>
      <c r="U8329" s="32">
        <f t="shared" si="1869"/>
        <v>0</v>
      </c>
      <c r="V8329" s="32">
        <f t="shared" si="1864"/>
        <v>427.14979981566751</v>
      </c>
      <c r="W8329" s="32">
        <f t="shared" si="1870"/>
        <v>427.14979981566751</v>
      </c>
      <c r="X8329" s="32">
        <f t="shared" si="1871"/>
        <v>427.14979981566751</v>
      </c>
    </row>
    <row r="8330" spans="1:24" x14ac:dyDescent="0.25">
      <c r="A8330" s="2"/>
      <c r="B8330" s="2" t="s">
        <v>13</v>
      </c>
      <c r="C8330" s="2">
        <f t="shared" si="1861"/>
        <v>347</v>
      </c>
      <c r="D8330" s="2">
        <f t="shared" si="1862"/>
        <v>22</v>
      </c>
      <c r="E8330" s="2">
        <f t="shared" si="1865"/>
        <v>8326</v>
      </c>
      <c r="F8330" s="11">
        <v>535.5</v>
      </c>
      <c r="G8330" s="10">
        <v>0</v>
      </c>
      <c r="H8330" s="10">
        <v>0</v>
      </c>
      <c r="I8330" s="10">
        <v>0</v>
      </c>
      <c r="J8330" s="9">
        <v>0.41975213769994901</v>
      </c>
      <c r="K8330" s="9">
        <v>0.41975213769994901</v>
      </c>
      <c r="L8330" s="9">
        <v>0.41975213769994901</v>
      </c>
      <c r="N8330" s="32">
        <f>IF('System Design'!$F$8=1,'Hourly Demand and Generation'!G8330*'System Design'!$F$21,IF('System Design'!$F$8=2,'Hourly Demand and Generation'!H8330*'System Design'!$F$21,IF('System Design'!$F$8=3,'Hourly Demand and Generation'!I8330*'System Design'!$F$21)))</f>
        <v>0</v>
      </c>
      <c r="O8330" s="32">
        <f>IF('System Design'!$F$8=1,'Hourly Demand and Generation'!J8330*'System Design'!$F$22,IF('System Design'!$F$8=2,'Hourly Demand and Generation'!K8330*'System Design'!$F$22,IF('System Design'!$F$8=3,'Hourly Demand and Generation'!L8330*'System Design'!$F$22)))</f>
        <v>1049.3803442498725</v>
      </c>
      <c r="Q8330" s="32">
        <f t="shared" si="1863"/>
        <v>0</v>
      </c>
      <c r="R8330" s="32">
        <f t="shared" si="1866"/>
        <v>5400</v>
      </c>
      <c r="S8330" s="32">
        <f t="shared" si="1867"/>
        <v>0</v>
      </c>
      <c r="T8330" s="32">
        <f t="shared" si="1868"/>
        <v>21600</v>
      </c>
      <c r="U8330" s="32">
        <f t="shared" si="1869"/>
        <v>0</v>
      </c>
      <c r="V8330" s="32">
        <f t="shared" si="1864"/>
        <v>513.88034424987245</v>
      </c>
      <c r="W8330" s="32">
        <f t="shared" si="1870"/>
        <v>513.88034424987245</v>
      </c>
      <c r="X8330" s="32">
        <f t="shared" si="1871"/>
        <v>513.88034424987245</v>
      </c>
    </row>
    <row r="8331" spans="1:24" x14ac:dyDescent="0.25">
      <c r="A8331" s="2"/>
      <c r="B8331" s="2" t="s">
        <v>13</v>
      </c>
      <c r="C8331" s="2">
        <f t="shared" si="1861"/>
        <v>347</v>
      </c>
      <c r="D8331" s="2">
        <f t="shared" si="1862"/>
        <v>23</v>
      </c>
      <c r="E8331" s="2">
        <f t="shared" si="1865"/>
        <v>8327</v>
      </c>
      <c r="F8331" s="11">
        <v>504</v>
      </c>
      <c r="G8331" s="10">
        <v>0</v>
      </c>
      <c r="H8331" s="10">
        <v>0</v>
      </c>
      <c r="I8331" s="10">
        <v>0</v>
      </c>
      <c r="J8331" s="9">
        <v>0.35347548437890403</v>
      </c>
      <c r="K8331" s="9">
        <v>0.35347548437890403</v>
      </c>
      <c r="L8331" s="9">
        <v>0.35347548437890403</v>
      </c>
      <c r="N8331" s="32">
        <f>IF('System Design'!$F$8=1,'Hourly Demand and Generation'!G8331*'System Design'!$F$21,IF('System Design'!$F$8=2,'Hourly Demand and Generation'!H8331*'System Design'!$F$21,IF('System Design'!$F$8=3,'Hourly Demand and Generation'!I8331*'System Design'!$F$21)))</f>
        <v>0</v>
      </c>
      <c r="O8331" s="32">
        <f>IF('System Design'!$F$8=1,'Hourly Demand and Generation'!J8331*'System Design'!$F$22,IF('System Design'!$F$8=2,'Hourly Demand and Generation'!K8331*'System Design'!$F$22,IF('System Design'!$F$8=3,'Hourly Demand and Generation'!L8331*'System Design'!$F$22)))</f>
        <v>883.68871094726012</v>
      </c>
      <c r="Q8331" s="32">
        <f t="shared" si="1863"/>
        <v>0</v>
      </c>
      <c r="R8331" s="32">
        <f t="shared" si="1866"/>
        <v>5400</v>
      </c>
      <c r="S8331" s="32">
        <f t="shared" si="1867"/>
        <v>0</v>
      </c>
      <c r="T8331" s="32">
        <f t="shared" si="1868"/>
        <v>21600</v>
      </c>
      <c r="U8331" s="32">
        <f t="shared" si="1869"/>
        <v>0</v>
      </c>
      <c r="V8331" s="32">
        <f t="shared" si="1864"/>
        <v>379.68871094726012</v>
      </c>
      <c r="W8331" s="32">
        <f t="shared" si="1870"/>
        <v>379.68871094726012</v>
      </c>
      <c r="X8331" s="32">
        <f t="shared" si="1871"/>
        <v>379.68871094726012</v>
      </c>
    </row>
    <row r="8332" spans="1:24" x14ac:dyDescent="0.25">
      <c r="A8332" s="2"/>
      <c r="B8332" s="2" t="s">
        <v>13</v>
      </c>
      <c r="C8332" s="2">
        <f t="shared" si="1861"/>
        <v>347</v>
      </c>
      <c r="D8332" s="2">
        <f t="shared" si="1862"/>
        <v>24</v>
      </c>
      <c r="E8332" s="2">
        <f t="shared" si="1865"/>
        <v>8328</v>
      </c>
      <c r="F8332" s="11">
        <v>441</v>
      </c>
      <c r="G8332" s="9">
        <v>0</v>
      </c>
      <c r="H8332" s="9">
        <v>0</v>
      </c>
      <c r="I8332" s="9">
        <v>0</v>
      </c>
      <c r="J8332" s="9">
        <v>0.35347548437890403</v>
      </c>
      <c r="K8332" s="9">
        <v>0.35347548437890403</v>
      </c>
      <c r="L8332" s="9">
        <v>0.35347548437890403</v>
      </c>
      <c r="N8332" s="32">
        <f>IF('System Design'!$F$8=1,'Hourly Demand and Generation'!G8332*'System Design'!$F$21,IF('System Design'!$F$8=2,'Hourly Demand and Generation'!H8332*'System Design'!$F$21,IF('System Design'!$F$8=3,'Hourly Demand and Generation'!I8332*'System Design'!$F$21)))</f>
        <v>0</v>
      </c>
      <c r="O8332" s="32">
        <f>IF('System Design'!$F$8=1,'Hourly Demand and Generation'!J8332*'System Design'!$F$22,IF('System Design'!$F$8=2,'Hourly Demand and Generation'!K8332*'System Design'!$F$22,IF('System Design'!$F$8=3,'Hourly Demand and Generation'!L8332*'System Design'!$F$22)))</f>
        <v>883.68871094726012</v>
      </c>
      <c r="Q8332" s="32">
        <f t="shared" si="1863"/>
        <v>0</v>
      </c>
      <c r="R8332" s="32">
        <f t="shared" si="1866"/>
        <v>5400</v>
      </c>
      <c r="S8332" s="32">
        <f t="shared" si="1867"/>
        <v>0</v>
      </c>
      <c r="T8332" s="32">
        <f t="shared" si="1868"/>
        <v>21600</v>
      </c>
      <c r="U8332" s="32">
        <f t="shared" si="1869"/>
        <v>0</v>
      </c>
      <c r="V8332" s="32">
        <f t="shared" si="1864"/>
        <v>442.68871094726012</v>
      </c>
      <c r="W8332" s="32">
        <f t="shared" si="1870"/>
        <v>442.68871094726012</v>
      </c>
      <c r="X8332" s="32">
        <f t="shared" si="1871"/>
        <v>442.68871094726012</v>
      </c>
    </row>
    <row r="8333" spans="1:24" x14ac:dyDescent="0.25">
      <c r="A8333" s="2"/>
      <c r="B8333" s="2" t="s">
        <v>13</v>
      </c>
      <c r="C8333" s="2">
        <f>C8332+1</f>
        <v>348</v>
      </c>
      <c r="D8333" s="2">
        <v>1</v>
      </c>
      <c r="E8333" s="2">
        <f t="shared" si="1865"/>
        <v>8329</v>
      </c>
      <c r="F8333" s="11">
        <v>378</v>
      </c>
      <c r="G8333" s="10">
        <v>0</v>
      </c>
      <c r="H8333" s="10">
        <v>0</v>
      </c>
      <c r="I8333" s="10">
        <v>0</v>
      </c>
      <c r="J8333" s="9">
        <v>0.19539766920231</v>
      </c>
      <c r="K8333" s="9">
        <v>0.5</v>
      </c>
      <c r="L8333" s="9">
        <v>0.5</v>
      </c>
      <c r="N8333" s="32">
        <f>IF('System Design'!$F$8=1,'Hourly Demand and Generation'!G8333*'System Design'!$F$21,IF('System Design'!$F$8=2,'Hourly Demand and Generation'!H8333*'System Design'!$F$21,IF('System Design'!$F$8=3,'Hourly Demand and Generation'!I8333*'System Design'!$F$21)))</f>
        <v>0</v>
      </c>
      <c r="O8333" s="32">
        <f>IF('System Design'!$F$8=1,'Hourly Demand and Generation'!J8333*'System Design'!$F$22,IF('System Design'!$F$8=2,'Hourly Demand and Generation'!K8333*'System Design'!$F$22,IF('System Design'!$F$8=3,'Hourly Demand and Generation'!L8333*'System Design'!$F$22)))</f>
        <v>1250</v>
      </c>
      <c r="Q8333" s="32">
        <f t="shared" si="1863"/>
        <v>0</v>
      </c>
      <c r="R8333" s="32">
        <f t="shared" si="1866"/>
        <v>5400</v>
      </c>
      <c r="S8333" s="32">
        <f t="shared" si="1867"/>
        <v>0</v>
      </c>
      <c r="T8333" s="32">
        <f t="shared" si="1868"/>
        <v>21600</v>
      </c>
      <c r="U8333" s="32">
        <f t="shared" si="1869"/>
        <v>0</v>
      </c>
      <c r="V8333" s="32">
        <f t="shared" si="1864"/>
        <v>872</v>
      </c>
      <c r="W8333" s="32">
        <f t="shared" si="1870"/>
        <v>872</v>
      </c>
      <c r="X8333" s="32">
        <f t="shared" si="1871"/>
        <v>872</v>
      </c>
    </row>
    <row r="8334" spans="1:24" x14ac:dyDescent="0.25">
      <c r="A8334" s="2"/>
      <c r="B8334" s="2" t="s">
        <v>13</v>
      </c>
      <c r="C8334" s="2">
        <f>C8333</f>
        <v>348</v>
      </c>
      <c r="D8334" s="2">
        <f>D8333+1</f>
        <v>2</v>
      </c>
      <c r="E8334" s="2">
        <f t="shared" si="1865"/>
        <v>8330</v>
      </c>
      <c r="F8334" s="11">
        <v>346.5</v>
      </c>
      <c r="G8334" s="10">
        <v>0</v>
      </c>
      <c r="H8334" s="10">
        <v>0</v>
      </c>
      <c r="I8334" s="10">
        <v>0</v>
      </c>
      <c r="J8334" s="9">
        <v>0.17585790228207901</v>
      </c>
      <c r="K8334" s="9">
        <v>0.45</v>
      </c>
      <c r="L8334" s="9">
        <v>0.45</v>
      </c>
      <c r="N8334" s="32">
        <f>IF('System Design'!$F$8=1,'Hourly Demand and Generation'!G8334*'System Design'!$F$21,IF('System Design'!$F$8=2,'Hourly Demand and Generation'!H8334*'System Design'!$F$21,IF('System Design'!$F$8=3,'Hourly Demand and Generation'!I8334*'System Design'!$F$21)))</f>
        <v>0</v>
      </c>
      <c r="O8334" s="32">
        <f>IF('System Design'!$F$8=1,'Hourly Demand and Generation'!J8334*'System Design'!$F$22,IF('System Design'!$F$8=2,'Hourly Demand and Generation'!K8334*'System Design'!$F$22,IF('System Design'!$F$8=3,'Hourly Demand and Generation'!L8334*'System Design'!$F$22)))</f>
        <v>1125</v>
      </c>
      <c r="Q8334" s="32">
        <f t="shared" si="1863"/>
        <v>0</v>
      </c>
      <c r="R8334" s="32">
        <f t="shared" si="1866"/>
        <v>5400</v>
      </c>
      <c r="S8334" s="32">
        <f t="shared" si="1867"/>
        <v>0</v>
      </c>
      <c r="T8334" s="32">
        <f t="shared" si="1868"/>
        <v>21600</v>
      </c>
      <c r="U8334" s="32">
        <f t="shared" si="1869"/>
        <v>0</v>
      </c>
      <c r="V8334" s="32">
        <f t="shared" si="1864"/>
        <v>778.5</v>
      </c>
      <c r="W8334" s="32">
        <f t="shared" si="1870"/>
        <v>778.5</v>
      </c>
      <c r="X8334" s="32">
        <f t="shared" si="1871"/>
        <v>778.5</v>
      </c>
    </row>
    <row r="8335" spans="1:24" x14ac:dyDescent="0.25">
      <c r="A8335" s="2"/>
      <c r="B8335" s="2" t="s">
        <v>13</v>
      </c>
      <c r="C8335" s="2">
        <f t="shared" ref="C8335:C8356" si="1872">C8334</f>
        <v>348</v>
      </c>
      <c r="D8335" s="2">
        <f t="shared" ref="D8335:D8356" si="1873">D8334+1</f>
        <v>3</v>
      </c>
      <c r="E8335" s="2">
        <f t="shared" si="1865"/>
        <v>8331</v>
      </c>
      <c r="F8335" s="11">
        <v>315</v>
      </c>
      <c r="G8335" s="10">
        <v>0</v>
      </c>
      <c r="H8335" s="10">
        <v>0</v>
      </c>
      <c r="I8335" s="10">
        <v>0</v>
      </c>
      <c r="J8335" s="9">
        <v>0.17585790228207901</v>
      </c>
      <c r="K8335" s="9">
        <v>0.45</v>
      </c>
      <c r="L8335" s="9">
        <v>0.45</v>
      </c>
      <c r="N8335" s="32">
        <f>IF('System Design'!$F$8=1,'Hourly Demand and Generation'!G8335*'System Design'!$F$21,IF('System Design'!$F$8=2,'Hourly Demand and Generation'!H8335*'System Design'!$F$21,IF('System Design'!$F$8=3,'Hourly Demand and Generation'!I8335*'System Design'!$F$21)))</f>
        <v>0</v>
      </c>
      <c r="O8335" s="32">
        <f>IF('System Design'!$F$8=1,'Hourly Demand and Generation'!J8335*'System Design'!$F$22,IF('System Design'!$F$8=2,'Hourly Demand and Generation'!K8335*'System Design'!$F$22,IF('System Design'!$F$8=3,'Hourly Demand and Generation'!L8335*'System Design'!$F$22)))</f>
        <v>1125</v>
      </c>
      <c r="Q8335" s="32">
        <f t="shared" si="1863"/>
        <v>0</v>
      </c>
      <c r="R8335" s="32">
        <f t="shared" si="1866"/>
        <v>5400</v>
      </c>
      <c r="S8335" s="32">
        <f t="shared" si="1867"/>
        <v>0</v>
      </c>
      <c r="T8335" s="32">
        <f t="shared" si="1868"/>
        <v>21600</v>
      </c>
      <c r="U8335" s="32">
        <f t="shared" si="1869"/>
        <v>0</v>
      </c>
      <c r="V8335" s="32">
        <f t="shared" si="1864"/>
        <v>810</v>
      </c>
      <c r="W8335" s="32">
        <f t="shared" si="1870"/>
        <v>810</v>
      </c>
      <c r="X8335" s="32">
        <f t="shared" si="1871"/>
        <v>810</v>
      </c>
    </row>
    <row r="8336" spans="1:24" x14ac:dyDescent="0.25">
      <c r="A8336" s="2"/>
      <c r="B8336" s="2" t="s">
        <v>13</v>
      </c>
      <c r="C8336" s="2">
        <f t="shared" si="1872"/>
        <v>348</v>
      </c>
      <c r="D8336" s="2">
        <f t="shared" si="1873"/>
        <v>4</v>
      </c>
      <c r="E8336" s="2">
        <f t="shared" si="1865"/>
        <v>8332</v>
      </c>
      <c r="F8336" s="11">
        <v>378</v>
      </c>
      <c r="G8336" s="10">
        <v>0</v>
      </c>
      <c r="H8336" s="10">
        <v>0</v>
      </c>
      <c r="I8336" s="10">
        <v>0</v>
      </c>
      <c r="J8336" s="9">
        <v>0.19539766920231</v>
      </c>
      <c r="K8336" s="9">
        <v>0.5</v>
      </c>
      <c r="L8336" s="9">
        <v>0.5</v>
      </c>
      <c r="N8336" s="32">
        <f>IF('System Design'!$F$8=1,'Hourly Demand and Generation'!G8336*'System Design'!$F$21,IF('System Design'!$F$8=2,'Hourly Demand and Generation'!H8336*'System Design'!$F$21,IF('System Design'!$F$8=3,'Hourly Demand and Generation'!I8336*'System Design'!$F$21)))</f>
        <v>0</v>
      </c>
      <c r="O8336" s="32">
        <f>IF('System Design'!$F$8=1,'Hourly Demand and Generation'!J8336*'System Design'!$F$22,IF('System Design'!$F$8=2,'Hourly Demand and Generation'!K8336*'System Design'!$F$22,IF('System Design'!$F$8=3,'Hourly Demand and Generation'!L8336*'System Design'!$F$22)))</f>
        <v>1250</v>
      </c>
      <c r="Q8336" s="32">
        <f t="shared" si="1863"/>
        <v>0</v>
      </c>
      <c r="R8336" s="32">
        <f t="shared" si="1866"/>
        <v>5400</v>
      </c>
      <c r="S8336" s="32">
        <f t="shared" si="1867"/>
        <v>0</v>
      </c>
      <c r="T8336" s="32">
        <f t="shared" si="1868"/>
        <v>21600</v>
      </c>
      <c r="U8336" s="32">
        <f t="shared" si="1869"/>
        <v>0</v>
      </c>
      <c r="V8336" s="32">
        <f t="shared" si="1864"/>
        <v>872</v>
      </c>
      <c r="W8336" s="32">
        <f t="shared" si="1870"/>
        <v>872</v>
      </c>
      <c r="X8336" s="32">
        <f t="shared" si="1871"/>
        <v>872</v>
      </c>
    </row>
    <row r="8337" spans="1:24" x14ac:dyDescent="0.25">
      <c r="A8337" s="2"/>
      <c r="B8337" s="2" t="s">
        <v>13</v>
      </c>
      <c r="C8337" s="2">
        <f t="shared" si="1872"/>
        <v>348</v>
      </c>
      <c r="D8337" s="2">
        <f t="shared" si="1873"/>
        <v>5</v>
      </c>
      <c r="E8337" s="2">
        <f t="shared" si="1865"/>
        <v>8333</v>
      </c>
      <c r="F8337" s="11">
        <v>409.5</v>
      </c>
      <c r="G8337" s="10">
        <v>0</v>
      </c>
      <c r="H8337" s="10">
        <v>1.36133705949906E-2</v>
      </c>
      <c r="I8337" s="10">
        <v>2.72267411899812E-2</v>
      </c>
      <c r="J8337" s="9">
        <v>0.15631813536184799</v>
      </c>
      <c r="K8337" s="9">
        <v>0.4</v>
      </c>
      <c r="L8337" s="9">
        <v>0.4</v>
      </c>
      <c r="N8337" s="32">
        <f>IF('System Design'!$F$8=1,'Hourly Demand and Generation'!G8337*'System Design'!$F$21,IF('System Design'!$F$8=2,'Hourly Demand and Generation'!H8337*'System Design'!$F$21,IF('System Design'!$F$8=3,'Hourly Demand and Generation'!I8337*'System Design'!$F$21)))</f>
        <v>13.613370594990601</v>
      </c>
      <c r="O8337" s="32">
        <f>IF('System Design'!$F$8=1,'Hourly Demand and Generation'!J8337*'System Design'!$F$22,IF('System Design'!$F$8=2,'Hourly Demand and Generation'!K8337*'System Design'!$F$22,IF('System Design'!$F$8=3,'Hourly Demand and Generation'!L8337*'System Design'!$F$22)))</f>
        <v>1000</v>
      </c>
      <c r="Q8337" s="32">
        <f t="shared" si="1863"/>
        <v>0</v>
      </c>
      <c r="R8337" s="32">
        <f t="shared" si="1866"/>
        <v>5400</v>
      </c>
      <c r="S8337" s="32">
        <f t="shared" si="1867"/>
        <v>0</v>
      </c>
      <c r="T8337" s="32">
        <f t="shared" si="1868"/>
        <v>21600</v>
      </c>
      <c r="U8337" s="32">
        <f t="shared" si="1869"/>
        <v>0</v>
      </c>
      <c r="V8337" s="32">
        <f t="shared" si="1864"/>
        <v>604.11337059499056</v>
      </c>
      <c r="W8337" s="32">
        <f t="shared" si="1870"/>
        <v>604.11337059499056</v>
      </c>
      <c r="X8337" s="32">
        <f t="shared" si="1871"/>
        <v>604.11337059499056</v>
      </c>
    </row>
    <row r="8338" spans="1:24" x14ac:dyDescent="0.25">
      <c r="A8338" s="2"/>
      <c r="B8338" s="2" t="s">
        <v>13</v>
      </c>
      <c r="C8338" s="2">
        <f t="shared" si="1872"/>
        <v>348</v>
      </c>
      <c r="D8338" s="2">
        <f t="shared" si="1873"/>
        <v>6</v>
      </c>
      <c r="E8338" s="2">
        <f t="shared" si="1865"/>
        <v>8334</v>
      </c>
      <c r="F8338" s="11">
        <v>441</v>
      </c>
      <c r="G8338" s="10">
        <v>2.72267411899812E-2</v>
      </c>
      <c r="H8338" s="10">
        <v>4.2541783109345602E-2</v>
      </c>
      <c r="I8338" s="10">
        <v>5.7856825028710097E-2</v>
      </c>
      <c r="J8338" s="9">
        <v>0.15631813536184799</v>
      </c>
      <c r="K8338" s="9">
        <v>0.4</v>
      </c>
      <c r="L8338" s="9">
        <v>0.4</v>
      </c>
      <c r="N8338" s="32">
        <f>IF('System Design'!$F$8=1,'Hourly Demand and Generation'!G8338*'System Design'!$F$21,IF('System Design'!$F$8=2,'Hourly Demand and Generation'!H8338*'System Design'!$F$21,IF('System Design'!$F$8=3,'Hourly Demand and Generation'!I8338*'System Design'!$F$21)))</f>
        <v>28.928412514355049</v>
      </c>
      <c r="O8338" s="32">
        <f>IF('System Design'!$F$8=1,'Hourly Demand and Generation'!J8338*'System Design'!$F$22,IF('System Design'!$F$8=2,'Hourly Demand and Generation'!K8338*'System Design'!$F$22,IF('System Design'!$F$8=3,'Hourly Demand and Generation'!L8338*'System Design'!$F$22)))</f>
        <v>1000</v>
      </c>
      <c r="Q8338" s="32">
        <f t="shared" si="1863"/>
        <v>0</v>
      </c>
      <c r="R8338" s="32">
        <f t="shared" si="1866"/>
        <v>5400</v>
      </c>
      <c r="S8338" s="32">
        <f t="shared" si="1867"/>
        <v>0</v>
      </c>
      <c r="T8338" s="32">
        <f t="shared" si="1868"/>
        <v>21600</v>
      </c>
      <c r="U8338" s="32">
        <f t="shared" si="1869"/>
        <v>0</v>
      </c>
      <c r="V8338" s="32">
        <f t="shared" si="1864"/>
        <v>587.92841251435516</v>
      </c>
      <c r="W8338" s="32">
        <f t="shared" si="1870"/>
        <v>587.92841251435516</v>
      </c>
      <c r="X8338" s="32">
        <f t="shared" si="1871"/>
        <v>587.92841251435516</v>
      </c>
    </row>
    <row r="8339" spans="1:24" x14ac:dyDescent="0.25">
      <c r="A8339" s="2"/>
      <c r="B8339" s="2" t="s">
        <v>13</v>
      </c>
      <c r="C8339" s="2">
        <f t="shared" si="1872"/>
        <v>348</v>
      </c>
      <c r="D8339" s="2">
        <f t="shared" si="1873"/>
        <v>7</v>
      </c>
      <c r="E8339" s="2">
        <f t="shared" si="1865"/>
        <v>8335</v>
      </c>
      <c r="F8339" s="11">
        <v>472.5</v>
      </c>
      <c r="G8339" s="10">
        <v>5.7856825028710097E-2</v>
      </c>
      <c r="H8339" s="10">
        <v>7.1470195623700702E-2</v>
      </c>
      <c r="I8339" s="10">
        <v>8.5083566218691301E-2</v>
      </c>
      <c r="J8339" s="9">
        <v>0.17585790228207901</v>
      </c>
      <c r="K8339" s="9">
        <v>0.45</v>
      </c>
      <c r="L8339" s="9">
        <v>0.45</v>
      </c>
      <c r="N8339" s="32">
        <f>IF('System Design'!$F$8=1,'Hourly Demand and Generation'!G8339*'System Design'!$F$21,IF('System Design'!$F$8=2,'Hourly Demand and Generation'!H8339*'System Design'!$F$21,IF('System Design'!$F$8=3,'Hourly Demand and Generation'!I8339*'System Design'!$F$21)))</f>
        <v>42.541783109345651</v>
      </c>
      <c r="O8339" s="32">
        <f>IF('System Design'!$F$8=1,'Hourly Demand and Generation'!J8339*'System Design'!$F$22,IF('System Design'!$F$8=2,'Hourly Demand and Generation'!K8339*'System Design'!$F$22,IF('System Design'!$F$8=3,'Hourly Demand and Generation'!L8339*'System Design'!$F$22)))</f>
        <v>1125</v>
      </c>
      <c r="Q8339" s="32">
        <f t="shared" si="1863"/>
        <v>0</v>
      </c>
      <c r="R8339" s="32">
        <f t="shared" si="1866"/>
        <v>5400</v>
      </c>
      <c r="S8339" s="32">
        <f t="shared" si="1867"/>
        <v>0</v>
      </c>
      <c r="T8339" s="32">
        <f t="shared" si="1868"/>
        <v>21600</v>
      </c>
      <c r="U8339" s="32">
        <f t="shared" si="1869"/>
        <v>0</v>
      </c>
      <c r="V8339" s="32">
        <f t="shared" si="1864"/>
        <v>695.04178310934572</v>
      </c>
      <c r="W8339" s="32">
        <f t="shared" si="1870"/>
        <v>695.04178310934572</v>
      </c>
      <c r="X8339" s="32">
        <f t="shared" si="1871"/>
        <v>695.04178310934572</v>
      </c>
    </row>
    <row r="8340" spans="1:24" x14ac:dyDescent="0.25">
      <c r="A8340" s="2"/>
      <c r="B8340" s="2" t="s">
        <v>13</v>
      </c>
      <c r="C8340" s="2">
        <f t="shared" si="1872"/>
        <v>348</v>
      </c>
      <c r="D8340" s="2">
        <f t="shared" si="1873"/>
        <v>8</v>
      </c>
      <c r="E8340" s="2">
        <f t="shared" si="1865"/>
        <v>8336</v>
      </c>
      <c r="F8340" s="11">
        <v>504</v>
      </c>
      <c r="G8340" s="10">
        <v>0.112310307408672</v>
      </c>
      <c r="H8340" s="10">
        <v>0.12762534932803701</v>
      </c>
      <c r="I8340" s="10">
        <v>0.14294039124740099</v>
      </c>
      <c r="J8340" s="9">
        <v>0.17585790228207901</v>
      </c>
      <c r="K8340" s="9">
        <v>0.45</v>
      </c>
      <c r="L8340" s="9">
        <v>0.45</v>
      </c>
      <c r="N8340" s="32">
        <f>IF('System Design'!$F$8=1,'Hourly Demand and Generation'!G8340*'System Design'!$F$21,IF('System Design'!$F$8=2,'Hourly Demand and Generation'!H8340*'System Design'!$F$21,IF('System Design'!$F$8=3,'Hourly Demand and Generation'!I8340*'System Design'!$F$21)))</f>
        <v>71.470195623700491</v>
      </c>
      <c r="O8340" s="32">
        <f>IF('System Design'!$F$8=1,'Hourly Demand and Generation'!J8340*'System Design'!$F$22,IF('System Design'!$F$8=2,'Hourly Demand and Generation'!K8340*'System Design'!$F$22,IF('System Design'!$F$8=3,'Hourly Demand and Generation'!L8340*'System Design'!$F$22)))</f>
        <v>1125</v>
      </c>
      <c r="Q8340" s="32">
        <f t="shared" si="1863"/>
        <v>0</v>
      </c>
      <c r="R8340" s="32">
        <f t="shared" si="1866"/>
        <v>5400</v>
      </c>
      <c r="S8340" s="32">
        <f t="shared" si="1867"/>
        <v>0</v>
      </c>
      <c r="T8340" s="32">
        <f t="shared" si="1868"/>
        <v>21600</v>
      </c>
      <c r="U8340" s="32">
        <f t="shared" si="1869"/>
        <v>0</v>
      </c>
      <c r="V8340" s="32">
        <f t="shared" si="1864"/>
        <v>692.47019562370042</v>
      </c>
      <c r="W8340" s="32">
        <f t="shared" si="1870"/>
        <v>692.47019562370042</v>
      </c>
      <c r="X8340" s="32">
        <f t="shared" si="1871"/>
        <v>692.47019562370042</v>
      </c>
    </row>
    <row r="8341" spans="1:24" x14ac:dyDescent="0.25">
      <c r="A8341" s="2"/>
      <c r="B8341" s="2" t="s">
        <v>13</v>
      </c>
      <c r="C8341" s="2">
        <f t="shared" si="1872"/>
        <v>348</v>
      </c>
      <c r="D8341" s="2">
        <f t="shared" si="1873"/>
        <v>9</v>
      </c>
      <c r="E8341" s="2">
        <f t="shared" si="1865"/>
        <v>8337</v>
      </c>
      <c r="F8341" s="11">
        <v>504</v>
      </c>
      <c r="G8341" s="10">
        <v>0.17016713243738299</v>
      </c>
      <c r="H8341" s="10">
        <v>0.183780503032373</v>
      </c>
      <c r="I8341" s="10">
        <v>0.19739387362736399</v>
      </c>
      <c r="J8341" s="9">
        <v>0.15631813536184799</v>
      </c>
      <c r="K8341" s="9">
        <v>0.4</v>
      </c>
      <c r="L8341" s="9">
        <v>0.4</v>
      </c>
      <c r="N8341" s="32">
        <f>IF('System Design'!$F$8=1,'Hourly Demand and Generation'!G8341*'System Design'!$F$21,IF('System Design'!$F$8=2,'Hourly Demand and Generation'!H8341*'System Design'!$F$21,IF('System Design'!$F$8=3,'Hourly Demand and Generation'!I8341*'System Design'!$F$21)))</f>
        <v>98.696936813682001</v>
      </c>
      <c r="O8341" s="32">
        <f>IF('System Design'!$F$8=1,'Hourly Demand and Generation'!J8341*'System Design'!$F$22,IF('System Design'!$F$8=2,'Hourly Demand and Generation'!K8341*'System Design'!$F$22,IF('System Design'!$F$8=3,'Hourly Demand and Generation'!L8341*'System Design'!$F$22)))</f>
        <v>1000</v>
      </c>
      <c r="Q8341" s="32">
        <f t="shared" si="1863"/>
        <v>0</v>
      </c>
      <c r="R8341" s="32">
        <f t="shared" si="1866"/>
        <v>5400</v>
      </c>
      <c r="S8341" s="32">
        <f t="shared" si="1867"/>
        <v>0</v>
      </c>
      <c r="T8341" s="32">
        <f t="shared" si="1868"/>
        <v>21600</v>
      </c>
      <c r="U8341" s="32">
        <f t="shared" si="1869"/>
        <v>0</v>
      </c>
      <c r="V8341" s="32">
        <f t="shared" si="1864"/>
        <v>594.69693681368199</v>
      </c>
      <c r="W8341" s="32">
        <f t="shared" si="1870"/>
        <v>594.69693681368199</v>
      </c>
      <c r="X8341" s="32">
        <f t="shared" si="1871"/>
        <v>594.69693681368199</v>
      </c>
    </row>
    <row r="8342" spans="1:24" x14ac:dyDescent="0.25">
      <c r="A8342" s="2"/>
      <c r="B8342" s="2" t="s">
        <v>13</v>
      </c>
      <c r="C8342" s="2">
        <f t="shared" si="1872"/>
        <v>348</v>
      </c>
      <c r="D8342" s="2">
        <f t="shared" si="1873"/>
        <v>10</v>
      </c>
      <c r="E8342" s="2">
        <f t="shared" si="1865"/>
        <v>8338</v>
      </c>
      <c r="F8342" s="11">
        <v>491.4</v>
      </c>
      <c r="G8342" s="10">
        <v>0.228023957466093</v>
      </c>
      <c r="H8342" s="10">
        <v>0.24163732806108301</v>
      </c>
      <c r="I8342" s="10">
        <v>0.25525069865607403</v>
      </c>
      <c r="J8342" s="9">
        <v>0.17585790228207901</v>
      </c>
      <c r="K8342" s="9">
        <v>0.45</v>
      </c>
      <c r="L8342" s="9">
        <v>0.45</v>
      </c>
      <c r="N8342" s="32">
        <f>IF('System Design'!$F$8=1,'Hourly Demand and Generation'!G8342*'System Design'!$F$21,IF('System Design'!$F$8=2,'Hourly Demand and Generation'!H8342*'System Design'!$F$21,IF('System Design'!$F$8=3,'Hourly Demand and Generation'!I8342*'System Design'!$F$21)))</f>
        <v>127.62534932803702</v>
      </c>
      <c r="O8342" s="32">
        <f>IF('System Design'!$F$8=1,'Hourly Demand and Generation'!J8342*'System Design'!$F$22,IF('System Design'!$F$8=2,'Hourly Demand and Generation'!K8342*'System Design'!$F$22,IF('System Design'!$F$8=3,'Hourly Demand and Generation'!L8342*'System Design'!$F$22)))</f>
        <v>1125</v>
      </c>
      <c r="Q8342" s="32">
        <f t="shared" si="1863"/>
        <v>0</v>
      </c>
      <c r="R8342" s="32">
        <f t="shared" si="1866"/>
        <v>5400</v>
      </c>
      <c r="S8342" s="32">
        <f t="shared" si="1867"/>
        <v>0</v>
      </c>
      <c r="T8342" s="32">
        <f t="shared" si="1868"/>
        <v>21600</v>
      </c>
      <c r="U8342" s="32">
        <f t="shared" si="1869"/>
        <v>0</v>
      </c>
      <c r="V8342" s="32">
        <f t="shared" si="1864"/>
        <v>761.22534932803694</v>
      </c>
      <c r="W8342" s="32">
        <f t="shared" si="1870"/>
        <v>761.22534932803694</v>
      </c>
      <c r="X8342" s="32">
        <f t="shared" si="1871"/>
        <v>761.22534932803694</v>
      </c>
    </row>
    <row r="8343" spans="1:24" x14ac:dyDescent="0.25">
      <c r="A8343" s="2"/>
      <c r="B8343" s="2" t="s">
        <v>13</v>
      </c>
      <c r="C8343" s="2">
        <f t="shared" si="1872"/>
        <v>348</v>
      </c>
      <c r="D8343" s="2">
        <f t="shared" si="1873"/>
        <v>11</v>
      </c>
      <c r="E8343" s="2">
        <f t="shared" si="1865"/>
        <v>8339</v>
      </c>
      <c r="F8343" s="11">
        <v>485.1</v>
      </c>
      <c r="G8343" s="10">
        <v>0.282477439846055</v>
      </c>
      <c r="H8343" s="10">
        <v>0.297792481765419</v>
      </c>
      <c r="I8343" s="10">
        <v>0.31310752368478401</v>
      </c>
      <c r="J8343" s="9">
        <v>0.15631813536184799</v>
      </c>
      <c r="K8343" s="9">
        <v>0.4</v>
      </c>
      <c r="L8343" s="9">
        <v>0.4</v>
      </c>
      <c r="N8343" s="32">
        <f>IF('System Design'!$F$8=1,'Hourly Demand and Generation'!G8343*'System Design'!$F$21,IF('System Design'!$F$8=2,'Hourly Demand and Generation'!H8343*'System Design'!$F$21,IF('System Design'!$F$8=3,'Hourly Demand and Generation'!I8343*'System Design'!$F$21)))</f>
        <v>156.55376184239199</v>
      </c>
      <c r="O8343" s="32">
        <f>IF('System Design'!$F$8=1,'Hourly Demand and Generation'!J8343*'System Design'!$F$22,IF('System Design'!$F$8=2,'Hourly Demand and Generation'!K8343*'System Design'!$F$22,IF('System Design'!$F$8=3,'Hourly Demand and Generation'!L8343*'System Design'!$F$22)))</f>
        <v>1000</v>
      </c>
      <c r="Q8343" s="32">
        <f t="shared" si="1863"/>
        <v>0</v>
      </c>
      <c r="R8343" s="32">
        <f t="shared" si="1866"/>
        <v>5400</v>
      </c>
      <c r="S8343" s="32">
        <f t="shared" si="1867"/>
        <v>0</v>
      </c>
      <c r="T8343" s="32">
        <f t="shared" si="1868"/>
        <v>21600</v>
      </c>
      <c r="U8343" s="32">
        <f t="shared" si="1869"/>
        <v>0</v>
      </c>
      <c r="V8343" s="32">
        <f t="shared" si="1864"/>
        <v>671.45376184239205</v>
      </c>
      <c r="W8343" s="32">
        <f t="shared" si="1870"/>
        <v>671.45376184239205</v>
      </c>
      <c r="X8343" s="32">
        <f t="shared" si="1871"/>
        <v>671.45376184239205</v>
      </c>
    </row>
    <row r="8344" spans="1:24" x14ac:dyDescent="0.25">
      <c r="A8344" s="2"/>
      <c r="B8344" s="2" t="s">
        <v>13</v>
      </c>
      <c r="C8344" s="2">
        <f t="shared" si="1872"/>
        <v>348</v>
      </c>
      <c r="D8344" s="2">
        <f t="shared" si="1873"/>
        <v>12</v>
      </c>
      <c r="E8344" s="2">
        <f t="shared" si="1865"/>
        <v>8340</v>
      </c>
      <c r="F8344" s="11">
        <v>485.1</v>
      </c>
      <c r="G8344" s="10">
        <v>0.34033426487476498</v>
      </c>
      <c r="H8344" s="10">
        <v>0.34033426487476498</v>
      </c>
      <c r="I8344" s="10">
        <v>0.34033426487476498</v>
      </c>
      <c r="J8344" s="9">
        <v>0.14654825190173301</v>
      </c>
      <c r="K8344" s="9">
        <v>0.375</v>
      </c>
      <c r="L8344" s="9">
        <v>0.375</v>
      </c>
      <c r="N8344" s="32">
        <f>IF('System Design'!$F$8=1,'Hourly Demand and Generation'!G8344*'System Design'!$F$21,IF('System Design'!$F$8=2,'Hourly Demand and Generation'!H8344*'System Design'!$F$21,IF('System Design'!$F$8=3,'Hourly Demand and Generation'!I8344*'System Design'!$F$21)))</f>
        <v>170.16713243738249</v>
      </c>
      <c r="O8344" s="32">
        <f>IF('System Design'!$F$8=1,'Hourly Demand and Generation'!J8344*'System Design'!$F$22,IF('System Design'!$F$8=2,'Hourly Demand and Generation'!K8344*'System Design'!$F$22,IF('System Design'!$F$8=3,'Hourly Demand and Generation'!L8344*'System Design'!$F$22)))</f>
        <v>937.5</v>
      </c>
      <c r="Q8344" s="32">
        <f t="shared" si="1863"/>
        <v>0</v>
      </c>
      <c r="R8344" s="32">
        <f t="shared" si="1866"/>
        <v>5400</v>
      </c>
      <c r="S8344" s="32">
        <f t="shared" si="1867"/>
        <v>0</v>
      </c>
      <c r="T8344" s="32">
        <f t="shared" si="1868"/>
        <v>21600</v>
      </c>
      <c r="U8344" s="32">
        <f t="shared" si="1869"/>
        <v>0</v>
      </c>
      <c r="V8344" s="32">
        <f t="shared" si="1864"/>
        <v>622.56713243738238</v>
      </c>
      <c r="W8344" s="32">
        <f t="shared" si="1870"/>
        <v>622.56713243738238</v>
      </c>
      <c r="X8344" s="32">
        <f t="shared" si="1871"/>
        <v>622.56713243738238</v>
      </c>
    </row>
    <row r="8345" spans="1:24" x14ac:dyDescent="0.25">
      <c r="A8345" s="2"/>
      <c r="B8345" s="2" t="s">
        <v>13</v>
      </c>
      <c r="C8345" s="2">
        <f t="shared" si="1872"/>
        <v>348</v>
      </c>
      <c r="D8345" s="2">
        <f t="shared" si="1873"/>
        <v>13</v>
      </c>
      <c r="E8345" s="2">
        <f t="shared" si="1865"/>
        <v>8341</v>
      </c>
      <c r="F8345" s="11">
        <v>504</v>
      </c>
      <c r="G8345" s="10">
        <v>0.282477439846055</v>
      </c>
      <c r="H8345" s="10">
        <v>0.297792481765419</v>
      </c>
      <c r="I8345" s="10">
        <v>0.31310752368478401</v>
      </c>
      <c r="J8345" s="9">
        <v>0.15631813536184799</v>
      </c>
      <c r="K8345" s="9">
        <v>0.4</v>
      </c>
      <c r="L8345" s="9">
        <v>0.4</v>
      </c>
      <c r="N8345" s="32">
        <f>IF('System Design'!$F$8=1,'Hourly Demand and Generation'!G8345*'System Design'!$F$21,IF('System Design'!$F$8=2,'Hourly Demand and Generation'!H8345*'System Design'!$F$21,IF('System Design'!$F$8=3,'Hourly Demand and Generation'!I8345*'System Design'!$F$21)))</f>
        <v>156.55376184239199</v>
      </c>
      <c r="O8345" s="32">
        <f>IF('System Design'!$F$8=1,'Hourly Demand and Generation'!J8345*'System Design'!$F$22,IF('System Design'!$F$8=2,'Hourly Demand and Generation'!K8345*'System Design'!$F$22,IF('System Design'!$F$8=3,'Hourly Demand and Generation'!L8345*'System Design'!$F$22)))</f>
        <v>1000</v>
      </c>
      <c r="Q8345" s="32">
        <f t="shared" si="1863"/>
        <v>0</v>
      </c>
      <c r="R8345" s="32">
        <f t="shared" si="1866"/>
        <v>5400</v>
      </c>
      <c r="S8345" s="32">
        <f t="shared" si="1867"/>
        <v>0</v>
      </c>
      <c r="T8345" s="32">
        <f t="shared" si="1868"/>
        <v>21600</v>
      </c>
      <c r="U8345" s="32">
        <f t="shared" si="1869"/>
        <v>0</v>
      </c>
      <c r="V8345" s="32">
        <f t="shared" si="1864"/>
        <v>652.55376184239208</v>
      </c>
      <c r="W8345" s="32">
        <f t="shared" si="1870"/>
        <v>652.55376184239208</v>
      </c>
      <c r="X8345" s="32">
        <f t="shared" si="1871"/>
        <v>652.55376184239208</v>
      </c>
    </row>
    <row r="8346" spans="1:24" x14ac:dyDescent="0.25">
      <c r="A8346" s="2"/>
      <c r="B8346" s="2" t="s">
        <v>13</v>
      </c>
      <c r="C8346" s="2">
        <f t="shared" si="1872"/>
        <v>348</v>
      </c>
      <c r="D8346" s="2">
        <f t="shared" si="1873"/>
        <v>14</v>
      </c>
      <c r="E8346" s="2">
        <f t="shared" si="1865"/>
        <v>8342</v>
      </c>
      <c r="F8346" s="11">
        <v>504</v>
      </c>
      <c r="G8346" s="10">
        <v>0.228023957466093</v>
      </c>
      <c r="H8346" s="10">
        <v>0.24163732806108301</v>
      </c>
      <c r="I8346" s="10">
        <v>0.25525069865607403</v>
      </c>
      <c r="J8346" s="9">
        <v>0.166088018821964</v>
      </c>
      <c r="K8346" s="9">
        <v>0.42499999999999999</v>
      </c>
      <c r="L8346" s="9">
        <v>0.42499999999999999</v>
      </c>
      <c r="N8346" s="32">
        <f>IF('System Design'!$F$8=1,'Hourly Demand and Generation'!G8346*'System Design'!$F$21,IF('System Design'!$F$8=2,'Hourly Demand and Generation'!H8346*'System Design'!$F$21,IF('System Design'!$F$8=3,'Hourly Demand and Generation'!I8346*'System Design'!$F$21)))</f>
        <v>127.62534932803702</v>
      </c>
      <c r="O8346" s="32">
        <f>IF('System Design'!$F$8=1,'Hourly Demand and Generation'!J8346*'System Design'!$F$22,IF('System Design'!$F$8=2,'Hourly Demand and Generation'!K8346*'System Design'!$F$22,IF('System Design'!$F$8=3,'Hourly Demand and Generation'!L8346*'System Design'!$F$22)))</f>
        <v>1062.5</v>
      </c>
      <c r="Q8346" s="32">
        <f t="shared" si="1863"/>
        <v>0</v>
      </c>
      <c r="R8346" s="32">
        <f t="shared" si="1866"/>
        <v>5400</v>
      </c>
      <c r="S8346" s="32">
        <f t="shared" si="1867"/>
        <v>0</v>
      </c>
      <c r="T8346" s="32">
        <f t="shared" si="1868"/>
        <v>21600</v>
      </c>
      <c r="U8346" s="32">
        <f t="shared" si="1869"/>
        <v>0</v>
      </c>
      <c r="V8346" s="32">
        <f t="shared" si="1864"/>
        <v>686.12534932803692</v>
      </c>
      <c r="W8346" s="32">
        <f t="shared" si="1870"/>
        <v>686.12534932803692</v>
      </c>
      <c r="X8346" s="32">
        <f t="shared" si="1871"/>
        <v>686.12534932803692</v>
      </c>
    </row>
    <row r="8347" spans="1:24" x14ac:dyDescent="0.25">
      <c r="A8347" s="2"/>
      <c r="B8347" s="2" t="s">
        <v>13</v>
      </c>
      <c r="C8347" s="2">
        <f t="shared" si="1872"/>
        <v>348</v>
      </c>
      <c r="D8347" s="2">
        <f t="shared" si="1873"/>
        <v>15</v>
      </c>
      <c r="E8347" s="2">
        <f t="shared" si="1865"/>
        <v>8343</v>
      </c>
      <c r="F8347" s="11">
        <v>535.5</v>
      </c>
      <c r="G8347" s="10">
        <v>0.17016713243738299</v>
      </c>
      <c r="H8347" s="10">
        <v>0.183780503032373</v>
      </c>
      <c r="I8347" s="10">
        <v>0.19739387362736399</v>
      </c>
      <c r="J8347" s="9">
        <v>0.17585790228207901</v>
      </c>
      <c r="K8347" s="9">
        <v>0.45</v>
      </c>
      <c r="L8347" s="9">
        <v>0.45</v>
      </c>
      <c r="N8347" s="32">
        <f>IF('System Design'!$F$8=1,'Hourly Demand and Generation'!G8347*'System Design'!$F$21,IF('System Design'!$F$8=2,'Hourly Demand and Generation'!H8347*'System Design'!$F$21,IF('System Design'!$F$8=3,'Hourly Demand and Generation'!I8347*'System Design'!$F$21)))</f>
        <v>98.696936813682001</v>
      </c>
      <c r="O8347" s="32">
        <f>IF('System Design'!$F$8=1,'Hourly Demand and Generation'!J8347*'System Design'!$F$22,IF('System Design'!$F$8=2,'Hourly Demand and Generation'!K8347*'System Design'!$F$22,IF('System Design'!$F$8=3,'Hourly Demand and Generation'!L8347*'System Design'!$F$22)))</f>
        <v>1125</v>
      </c>
      <c r="Q8347" s="32">
        <f t="shared" si="1863"/>
        <v>0</v>
      </c>
      <c r="R8347" s="32">
        <f t="shared" si="1866"/>
        <v>5400</v>
      </c>
      <c r="S8347" s="32">
        <f t="shared" si="1867"/>
        <v>0</v>
      </c>
      <c r="T8347" s="32">
        <f t="shared" si="1868"/>
        <v>21600</v>
      </c>
      <c r="U8347" s="32">
        <f t="shared" si="1869"/>
        <v>0</v>
      </c>
      <c r="V8347" s="32">
        <f t="shared" si="1864"/>
        <v>688.19693681368199</v>
      </c>
      <c r="W8347" s="32">
        <f t="shared" si="1870"/>
        <v>688.19693681368199</v>
      </c>
      <c r="X8347" s="32">
        <f t="shared" si="1871"/>
        <v>688.19693681368199</v>
      </c>
    </row>
    <row r="8348" spans="1:24" x14ac:dyDescent="0.25">
      <c r="A8348" s="2"/>
      <c r="B8348" s="2" t="s">
        <v>13</v>
      </c>
      <c r="C8348" s="2">
        <f t="shared" si="1872"/>
        <v>348</v>
      </c>
      <c r="D8348" s="2">
        <f t="shared" si="1873"/>
        <v>16</v>
      </c>
      <c r="E8348" s="2">
        <f t="shared" si="1865"/>
        <v>8344</v>
      </c>
      <c r="F8348" s="11">
        <v>567</v>
      </c>
      <c r="G8348" s="10">
        <v>0.112310307408672</v>
      </c>
      <c r="H8348" s="10">
        <v>0.12762534932803701</v>
      </c>
      <c r="I8348" s="10">
        <v>0.14294039124740099</v>
      </c>
      <c r="J8348" s="9">
        <v>0.17585790228207901</v>
      </c>
      <c r="K8348" s="9">
        <v>0.45</v>
      </c>
      <c r="L8348" s="9">
        <v>0.45</v>
      </c>
      <c r="N8348" s="32">
        <f>IF('System Design'!$F$8=1,'Hourly Demand and Generation'!G8348*'System Design'!$F$21,IF('System Design'!$F$8=2,'Hourly Demand and Generation'!H8348*'System Design'!$F$21,IF('System Design'!$F$8=3,'Hourly Demand and Generation'!I8348*'System Design'!$F$21)))</f>
        <v>71.470195623700491</v>
      </c>
      <c r="O8348" s="32">
        <f>IF('System Design'!$F$8=1,'Hourly Demand and Generation'!J8348*'System Design'!$F$22,IF('System Design'!$F$8=2,'Hourly Demand and Generation'!K8348*'System Design'!$F$22,IF('System Design'!$F$8=3,'Hourly Demand and Generation'!L8348*'System Design'!$F$22)))</f>
        <v>1125</v>
      </c>
      <c r="Q8348" s="32">
        <f t="shared" si="1863"/>
        <v>0</v>
      </c>
      <c r="R8348" s="32">
        <f t="shared" si="1866"/>
        <v>5400</v>
      </c>
      <c r="S8348" s="32">
        <f t="shared" si="1867"/>
        <v>0</v>
      </c>
      <c r="T8348" s="32">
        <f t="shared" si="1868"/>
        <v>21600</v>
      </c>
      <c r="U8348" s="32">
        <f t="shared" si="1869"/>
        <v>0</v>
      </c>
      <c r="V8348" s="32">
        <f t="shared" si="1864"/>
        <v>629.47019562370042</v>
      </c>
      <c r="W8348" s="32">
        <f t="shared" si="1870"/>
        <v>629.47019562370042</v>
      </c>
      <c r="X8348" s="32">
        <f t="shared" si="1871"/>
        <v>629.47019562370042</v>
      </c>
    </row>
    <row r="8349" spans="1:24" x14ac:dyDescent="0.25">
      <c r="A8349" s="2"/>
      <c r="B8349" s="2" t="s">
        <v>13</v>
      </c>
      <c r="C8349" s="2">
        <f t="shared" si="1872"/>
        <v>348</v>
      </c>
      <c r="D8349" s="2">
        <f t="shared" si="1873"/>
        <v>17</v>
      </c>
      <c r="E8349" s="2">
        <f t="shared" si="1865"/>
        <v>8345</v>
      </c>
      <c r="F8349" s="11">
        <v>598.5</v>
      </c>
      <c r="G8349" s="10">
        <v>5.7856825028710097E-2</v>
      </c>
      <c r="H8349" s="10">
        <v>7.1470195623700702E-2</v>
      </c>
      <c r="I8349" s="10">
        <v>8.5083566218691301E-2</v>
      </c>
      <c r="J8349" s="9">
        <v>0.19539766920231</v>
      </c>
      <c r="K8349" s="9">
        <v>0.5</v>
      </c>
      <c r="L8349" s="9">
        <v>0.5</v>
      </c>
      <c r="N8349" s="32">
        <f>IF('System Design'!$F$8=1,'Hourly Demand and Generation'!G8349*'System Design'!$F$21,IF('System Design'!$F$8=2,'Hourly Demand and Generation'!H8349*'System Design'!$F$21,IF('System Design'!$F$8=3,'Hourly Demand and Generation'!I8349*'System Design'!$F$21)))</f>
        <v>42.541783109345651</v>
      </c>
      <c r="O8349" s="32">
        <f>IF('System Design'!$F$8=1,'Hourly Demand and Generation'!J8349*'System Design'!$F$22,IF('System Design'!$F$8=2,'Hourly Demand and Generation'!K8349*'System Design'!$F$22,IF('System Design'!$F$8=3,'Hourly Demand and Generation'!L8349*'System Design'!$F$22)))</f>
        <v>1250</v>
      </c>
      <c r="Q8349" s="32">
        <f t="shared" si="1863"/>
        <v>0</v>
      </c>
      <c r="R8349" s="32">
        <f t="shared" si="1866"/>
        <v>5400</v>
      </c>
      <c r="S8349" s="32">
        <f t="shared" si="1867"/>
        <v>0</v>
      </c>
      <c r="T8349" s="32">
        <f t="shared" si="1868"/>
        <v>21600</v>
      </c>
      <c r="U8349" s="32">
        <f t="shared" si="1869"/>
        <v>0</v>
      </c>
      <c r="V8349" s="32">
        <f t="shared" si="1864"/>
        <v>694.04178310934572</v>
      </c>
      <c r="W8349" s="32">
        <f t="shared" si="1870"/>
        <v>694.04178310934572</v>
      </c>
      <c r="X8349" s="32">
        <f t="shared" si="1871"/>
        <v>694.04178310934572</v>
      </c>
    </row>
    <row r="8350" spans="1:24" x14ac:dyDescent="0.25">
      <c r="A8350" s="2"/>
      <c r="B8350" s="2" t="s">
        <v>13</v>
      </c>
      <c r="C8350" s="2">
        <f t="shared" si="1872"/>
        <v>348</v>
      </c>
      <c r="D8350" s="2">
        <f t="shared" si="1873"/>
        <v>18</v>
      </c>
      <c r="E8350" s="2">
        <f t="shared" si="1865"/>
        <v>8346</v>
      </c>
      <c r="F8350" s="11">
        <v>630</v>
      </c>
      <c r="G8350" s="10">
        <v>2.72267411899812E-2</v>
      </c>
      <c r="H8350" s="10">
        <v>4.2541783109345602E-2</v>
      </c>
      <c r="I8350" s="10">
        <v>5.7856825028710097E-2</v>
      </c>
      <c r="J8350" s="9">
        <v>0.18562778574219499</v>
      </c>
      <c r="K8350" s="9">
        <v>0.47499999999999998</v>
      </c>
      <c r="L8350" s="9">
        <v>0.47499999999999998</v>
      </c>
      <c r="N8350" s="32">
        <f>IF('System Design'!$F$8=1,'Hourly Demand and Generation'!G8350*'System Design'!$F$21,IF('System Design'!$F$8=2,'Hourly Demand and Generation'!H8350*'System Design'!$F$21,IF('System Design'!$F$8=3,'Hourly Demand and Generation'!I8350*'System Design'!$F$21)))</f>
        <v>28.928412514355049</v>
      </c>
      <c r="O8350" s="32">
        <f>IF('System Design'!$F$8=1,'Hourly Demand and Generation'!J8350*'System Design'!$F$22,IF('System Design'!$F$8=2,'Hourly Demand and Generation'!K8350*'System Design'!$F$22,IF('System Design'!$F$8=3,'Hourly Demand and Generation'!L8350*'System Design'!$F$22)))</f>
        <v>1187.5</v>
      </c>
      <c r="Q8350" s="32">
        <f t="shared" si="1863"/>
        <v>0</v>
      </c>
      <c r="R8350" s="32">
        <f t="shared" si="1866"/>
        <v>5400</v>
      </c>
      <c r="S8350" s="32">
        <f t="shared" si="1867"/>
        <v>0</v>
      </c>
      <c r="T8350" s="32">
        <f t="shared" si="1868"/>
        <v>21600</v>
      </c>
      <c r="U8350" s="32">
        <f t="shared" si="1869"/>
        <v>0</v>
      </c>
      <c r="V8350" s="32">
        <f t="shared" si="1864"/>
        <v>586.42841251435516</v>
      </c>
      <c r="W8350" s="32">
        <f t="shared" si="1870"/>
        <v>586.42841251435516</v>
      </c>
      <c r="X8350" s="32">
        <f t="shared" si="1871"/>
        <v>586.42841251435516</v>
      </c>
    </row>
    <row r="8351" spans="1:24" x14ac:dyDescent="0.25">
      <c r="A8351" s="2"/>
      <c r="B8351" s="2" t="s">
        <v>13</v>
      </c>
      <c r="C8351" s="2">
        <f t="shared" si="1872"/>
        <v>348</v>
      </c>
      <c r="D8351" s="2">
        <f t="shared" si="1873"/>
        <v>19</v>
      </c>
      <c r="E8351" s="2">
        <f t="shared" si="1865"/>
        <v>8347</v>
      </c>
      <c r="F8351" s="11">
        <v>611.1</v>
      </c>
      <c r="G8351" s="10">
        <v>0</v>
      </c>
      <c r="H8351" s="10">
        <v>1.36133705949906E-2</v>
      </c>
      <c r="I8351" s="10">
        <v>2.72267411899812E-2</v>
      </c>
      <c r="J8351" s="9">
        <v>0.17585790228207901</v>
      </c>
      <c r="K8351" s="9">
        <v>0.45</v>
      </c>
      <c r="L8351" s="9">
        <v>0.45</v>
      </c>
      <c r="N8351" s="32">
        <f>IF('System Design'!$F$8=1,'Hourly Demand and Generation'!G8351*'System Design'!$F$21,IF('System Design'!$F$8=2,'Hourly Demand and Generation'!H8351*'System Design'!$F$21,IF('System Design'!$F$8=3,'Hourly Demand and Generation'!I8351*'System Design'!$F$21)))</f>
        <v>13.613370594990601</v>
      </c>
      <c r="O8351" s="32">
        <f>IF('System Design'!$F$8=1,'Hourly Demand and Generation'!J8351*'System Design'!$F$22,IF('System Design'!$F$8=2,'Hourly Demand and Generation'!K8351*'System Design'!$F$22,IF('System Design'!$F$8=3,'Hourly Demand and Generation'!L8351*'System Design'!$F$22)))</f>
        <v>1125</v>
      </c>
      <c r="Q8351" s="32">
        <f t="shared" si="1863"/>
        <v>0</v>
      </c>
      <c r="R8351" s="32">
        <f t="shared" si="1866"/>
        <v>5400</v>
      </c>
      <c r="S8351" s="32">
        <f t="shared" si="1867"/>
        <v>0</v>
      </c>
      <c r="T8351" s="32">
        <f t="shared" si="1868"/>
        <v>21600</v>
      </c>
      <c r="U8351" s="32">
        <f t="shared" si="1869"/>
        <v>0</v>
      </c>
      <c r="V8351" s="32">
        <f t="shared" si="1864"/>
        <v>527.51337059499053</v>
      </c>
      <c r="W8351" s="32">
        <f t="shared" si="1870"/>
        <v>527.51337059499053</v>
      </c>
      <c r="X8351" s="32">
        <f t="shared" si="1871"/>
        <v>527.51337059499053</v>
      </c>
    </row>
    <row r="8352" spans="1:24" x14ac:dyDescent="0.25">
      <c r="A8352" s="2"/>
      <c r="B8352" s="2" t="s">
        <v>13</v>
      </c>
      <c r="C8352" s="2">
        <f t="shared" si="1872"/>
        <v>348</v>
      </c>
      <c r="D8352" s="2">
        <f t="shared" si="1873"/>
        <v>20</v>
      </c>
      <c r="E8352" s="2">
        <f t="shared" si="1865"/>
        <v>8348</v>
      </c>
      <c r="F8352" s="11">
        <v>598.5</v>
      </c>
      <c r="G8352" s="10">
        <v>0</v>
      </c>
      <c r="H8352" s="10">
        <v>0</v>
      </c>
      <c r="I8352" s="10">
        <v>0</v>
      </c>
      <c r="J8352" s="9">
        <v>0.17585790228207901</v>
      </c>
      <c r="K8352" s="9">
        <v>0.45</v>
      </c>
      <c r="L8352" s="9">
        <v>0.45</v>
      </c>
      <c r="N8352" s="32">
        <f>IF('System Design'!$F$8=1,'Hourly Demand and Generation'!G8352*'System Design'!$F$21,IF('System Design'!$F$8=2,'Hourly Demand and Generation'!H8352*'System Design'!$F$21,IF('System Design'!$F$8=3,'Hourly Demand and Generation'!I8352*'System Design'!$F$21)))</f>
        <v>0</v>
      </c>
      <c r="O8352" s="32">
        <f>IF('System Design'!$F$8=1,'Hourly Demand and Generation'!J8352*'System Design'!$F$22,IF('System Design'!$F$8=2,'Hourly Demand and Generation'!K8352*'System Design'!$F$22,IF('System Design'!$F$8=3,'Hourly Demand and Generation'!L8352*'System Design'!$F$22)))</f>
        <v>1125</v>
      </c>
      <c r="Q8352" s="32">
        <f t="shared" si="1863"/>
        <v>0</v>
      </c>
      <c r="R8352" s="32">
        <f t="shared" si="1866"/>
        <v>5400</v>
      </c>
      <c r="S8352" s="32">
        <f t="shared" si="1867"/>
        <v>0</v>
      </c>
      <c r="T8352" s="32">
        <f t="shared" si="1868"/>
        <v>21600</v>
      </c>
      <c r="U8352" s="32">
        <f t="shared" si="1869"/>
        <v>0</v>
      </c>
      <c r="V8352" s="32">
        <f t="shared" si="1864"/>
        <v>526.5</v>
      </c>
      <c r="W8352" s="32">
        <f t="shared" si="1870"/>
        <v>526.5</v>
      </c>
      <c r="X8352" s="32">
        <f t="shared" si="1871"/>
        <v>526.5</v>
      </c>
    </row>
    <row r="8353" spans="1:24" x14ac:dyDescent="0.25">
      <c r="A8353" s="2"/>
      <c r="B8353" s="2" t="s">
        <v>13</v>
      </c>
      <c r="C8353" s="2">
        <f t="shared" si="1872"/>
        <v>348</v>
      </c>
      <c r="D8353" s="2">
        <f t="shared" si="1873"/>
        <v>21</v>
      </c>
      <c r="E8353" s="2">
        <f t="shared" si="1865"/>
        <v>8349</v>
      </c>
      <c r="F8353" s="11">
        <v>567</v>
      </c>
      <c r="G8353" s="10">
        <v>0</v>
      </c>
      <c r="H8353" s="10">
        <v>0</v>
      </c>
      <c r="I8353" s="10">
        <v>0</v>
      </c>
      <c r="J8353" s="9">
        <v>0.17585790228207901</v>
      </c>
      <c r="K8353" s="9">
        <v>0.45</v>
      </c>
      <c r="L8353" s="9">
        <v>0.45</v>
      </c>
      <c r="N8353" s="32">
        <f>IF('System Design'!$F$8=1,'Hourly Demand and Generation'!G8353*'System Design'!$F$21,IF('System Design'!$F$8=2,'Hourly Demand and Generation'!H8353*'System Design'!$F$21,IF('System Design'!$F$8=3,'Hourly Demand and Generation'!I8353*'System Design'!$F$21)))</f>
        <v>0</v>
      </c>
      <c r="O8353" s="32">
        <f>IF('System Design'!$F$8=1,'Hourly Demand and Generation'!J8353*'System Design'!$F$22,IF('System Design'!$F$8=2,'Hourly Demand and Generation'!K8353*'System Design'!$F$22,IF('System Design'!$F$8=3,'Hourly Demand and Generation'!L8353*'System Design'!$F$22)))</f>
        <v>1125</v>
      </c>
      <c r="Q8353" s="32">
        <f t="shared" si="1863"/>
        <v>0</v>
      </c>
      <c r="R8353" s="32">
        <f t="shared" si="1866"/>
        <v>5400</v>
      </c>
      <c r="S8353" s="32">
        <f t="shared" si="1867"/>
        <v>0</v>
      </c>
      <c r="T8353" s="32">
        <f t="shared" si="1868"/>
        <v>21600</v>
      </c>
      <c r="U8353" s="32">
        <f t="shared" si="1869"/>
        <v>0</v>
      </c>
      <c r="V8353" s="32">
        <f t="shared" si="1864"/>
        <v>558</v>
      </c>
      <c r="W8353" s="32">
        <f t="shared" si="1870"/>
        <v>558</v>
      </c>
      <c r="X8353" s="32">
        <f t="shared" si="1871"/>
        <v>558</v>
      </c>
    </row>
    <row r="8354" spans="1:24" x14ac:dyDescent="0.25">
      <c r="A8354" s="2"/>
      <c r="B8354" s="2" t="s">
        <v>13</v>
      </c>
      <c r="C8354" s="2">
        <f t="shared" si="1872"/>
        <v>348</v>
      </c>
      <c r="D8354" s="2">
        <f t="shared" si="1873"/>
        <v>22</v>
      </c>
      <c r="E8354" s="2">
        <f t="shared" si="1865"/>
        <v>8350</v>
      </c>
      <c r="F8354" s="11">
        <v>535.5</v>
      </c>
      <c r="G8354" s="10">
        <v>0</v>
      </c>
      <c r="H8354" s="10">
        <v>0</v>
      </c>
      <c r="I8354" s="10">
        <v>0</v>
      </c>
      <c r="J8354" s="9">
        <v>0.18562778574219499</v>
      </c>
      <c r="K8354" s="9">
        <v>0.47499999999999998</v>
      </c>
      <c r="L8354" s="9">
        <v>0.47499999999999998</v>
      </c>
      <c r="N8354" s="32">
        <f>IF('System Design'!$F$8=1,'Hourly Demand and Generation'!G8354*'System Design'!$F$21,IF('System Design'!$F$8=2,'Hourly Demand and Generation'!H8354*'System Design'!$F$21,IF('System Design'!$F$8=3,'Hourly Demand and Generation'!I8354*'System Design'!$F$21)))</f>
        <v>0</v>
      </c>
      <c r="O8354" s="32">
        <f>IF('System Design'!$F$8=1,'Hourly Demand and Generation'!J8354*'System Design'!$F$22,IF('System Design'!$F$8=2,'Hourly Demand and Generation'!K8354*'System Design'!$F$22,IF('System Design'!$F$8=3,'Hourly Demand and Generation'!L8354*'System Design'!$F$22)))</f>
        <v>1187.5</v>
      </c>
      <c r="Q8354" s="32">
        <f t="shared" si="1863"/>
        <v>0</v>
      </c>
      <c r="R8354" s="32">
        <f t="shared" si="1866"/>
        <v>5400</v>
      </c>
      <c r="S8354" s="32">
        <f t="shared" si="1867"/>
        <v>0</v>
      </c>
      <c r="T8354" s="32">
        <f t="shared" si="1868"/>
        <v>21600</v>
      </c>
      <c r="U8354" s="32">
        <f t="shared" si="1869"/>
        <v>0</v>
      </c>
      <c r="V8354" s="32">
        <f t="shared" si="1864"/>
        <v>652</v>
      </c>
      <c r="W8354" s="32">
        <f t="shared" si="1870"/>
        <v>652</v>
      </c>
      <c r="X8354" s="32">
        <f t="shared" si="1871"/>
        <v>652</v>
      </c>
    </row>
    <row r="8355" spans="1:24" x14ac:dyDescent="0.25">
      <c r="A8355" s="2"/>
      <c r="B8355" s="2" t="s">
        <v>13</v>
      </c>
      <c r="C8355" s="2">
        <f t="shared" si="1872"/>
        <v>348</v>
      </c>
      <c r="D8355" s="2">
        <f t="shared" si="1873"/>
        <v>23</v>
      </c>
      <c r="E8355" s="2">
        <f t="shared" si="1865"/>
        <v>8351</v>
      </c>
      <c r="F8355" s="11">
        <v>504</v>
      </c>
      <c r="G8355" s="10">
        <v>0</v>
      </c>
      <c r="H8355" s="10">
        <v>0</v>
      </c>
      <c r="I8355" s="10">
        <v>0</v>
      </c>
      <c r="J8355" s="9">
        <v>0.15631813536184799</v>
      </c>
      <c r="K8355" s="9">
        <v>0.4</v>
      </c>
      <c r="L8355" s="9">
        <v>0.4</v>
      </c>
      <c r="N8355" s="32">
        <f>IF('System Design'!$F$8=1,'Hourly Demand and Generation'!G8355*'System Design'!$F$21,IF('System Design'!$F$8=2,'Hourly Demand and Generation'!H8355*'System Design'!$F$21,IF('System Design'!$F$8=3,'Hourly Demand and Generation'!I8355*'System Design'!$F$21)))</f>
        <v>0</v>
      </c>
      <c r="O8355" s="32">
        <f>IF('System Design'!$F$8=1,'Hourly Demand and Generation'!J8355*'System Design'!$F$22,IF('System Design'!$F$8=2,'Hourly Demand and Generation'!K8355*'System Design'!$F$22,IF('System Design'!$F$8=3,'Hourly Demand and Generation'!L8355*'System Design'!$F$22)))</f>
        <v>1000</v>
      </c>
      <c r="Q8355" s="32">
        <f t="shared" si="1863"/>
        <v>0</v>
      </c>
      <c r="R8355" s="32">
        <f t="shared" si="1866"/>
        <v>5400</v>
      </c>
      <c r="S8355" s="32">
        <f t="shared" si="1867"/>
        <v>0</v>
      </c>
      <c r="T8355" s="32">
        <f t="shared" si="1868"/>
        <v>21600</v>
      </c>
      <c r="U8355" s="32">
        <f t="shared" si="1869"/>
        <v>0</v>
      </c>
      <c r="V8355" s="32">
        <f t="shared" si="1864"/>
        <v>496</v>
      </c>
      <c r="W8355" s="32">
        <f t="shared" si="1870"/>
        <v>496</v>
      </c>
      <c r="X8355" s="32">
        <f t="shared" si="1871"/>
        <v>496</v>
      </c>
    </row>
    <row r="8356" spans="1:24" x14ac:dyDescent="0.25">
      <c r="A8356" s="2"/>
      <c r="B8356" s="2" t="s">
        <v>13</v>
      </c>
      <c r="C8356" s="2">
        <f t="shared" si="1872"/>
        <v>348</v>
      </c>
      <c r="D8356" s="2">
        <f t="shared" si="1873"/>
        <v>24</v>
      </c>
      <c r="E8356" s="2">
        <f t="shared" si="1865"/>
        <v>8352</v>
      </c>
      <c r="F8356" s="11">
        <v>441</v>
      </c>
      <c r="G8356" s="9">
        <v>0</v>
      </c>
      <c r="H8356" s="9">
        <v>0</v>
      </c>
      <c r="I8356" s="9">
        <v>0</v>
      </c>
      <c r="J8356" s="9">
        <v>0.15631813536184799</v>
      </c>
      <c r="K8356" s="9">
        <v>0.4</v>
      </c>
      <c r="L8356" s="9">
        <v>0.4</v>
      </c>
      <c r="N8356" s="32">
        <f>IF('System Design'!$F$8=1,'Hourly Demand and Generation'!G8356*'System Design'!$F$21,IF('System Design'!$F$8=2,'Hourly Demand and Generation'!H8356*'System Design'!$F$21,IF('System Design'!$F$8=3,'Hourly Demand and Generation'!I8356*'System Design'!$F$21)))</f>
        <v>0</v>
      </c>
      <c r="O8356" s="32">
        <f>IF('System Design'!$F$8=1,'Hourly Demand and Generation'!J8356*'System Design'!$F$22,IF('System Design'!$F$8=2,'Hourly Demand and Generation'!K8356*'System Design'!$F$22,IF('System Design'!$F$8=3,'Hourly Demand and Generation'!L8356*'System Design'!$F$22)))</f>
        <v>1000</v>
      </c>
      <c r="Q8356" s="32">
        <f t="shared" si="1863"/>
        <v>0</v>
      </c>
      <c r="R8356" s="32">
        <f t="shared" si="1866"/>
        <v>5400</v>
      </c>
      <c r="S8356" s="32">
        <f t="shared" si="1867"/>
        <v>0</v>
      </c>
      <c r="T8356" s="32">
        <f t="shared" si="1868"/>
        <v>21600</v>
      </c>
      <c r="U8356" s="32">
        <f t="shared" si="1869"/>
        <v>0</v>
      </c>
      <c r="V8356" s="32">
        <f t="shared" si="1864"/>
        <v>559</v>
      </c>
      <c r="W8356" s="32">
        <f t="shared" si="1870"/>
        <v>559</v>
      </c>
      <c r="X8356" s="32">
        <f t="shared" si="1871"/>
        <v>559</v>
      </c>
    </row>
    <row r="8357" spans="1:24" x14ac:dyDescent="0.25">
      <c r="A8357" s="2"/>
      <c r="B8357" s="2" t="s">
        <v>13</v>
      </c>
      <c r="C8357" s="2">
        <f>C8356+1</f>
        <v>349</v>
      </c>
      <c r="D8357" s="2">
        <v>1</v>
      </c>
      <c r="E8357" s="2">
        <f t="shared" si="1865"/>
        <v>8353</v>
      </c>
      <c r="F8357" s="11">
        <v>378</v>
      </c>
      <c r="G8357" s="10">
        <v>0</v>
      </c>
      <c r="H8357" s="10">
        <v>0</v>
      </c>
      <c r="I8357" s="10">
        <v>0</v>
      </c>
      <c r="J8357" s="9">
        <v>0.5</v>
      </c>
      <c r="K8357" s="9">
        <v>0.5</v>
      </c>
      <c r="L8357" s="9">
        <v>0.5</v>
      </c>
      <c r="N8357" s="32">
        <f>IF('System Design'!$F$8=1,'Hourly Demand and Generation'!G8357*'System Design'!$F$21,IF('System Design'!$F$8=2,'Hourly Demand and Generation'!H8357*'System Design'!$F$21,IF('System Design'!$F$8=3,'Hourly Demand and Generation'!I8357*'System Design'!$F$21)))</f>
        <v>0</v>
      </c>
      <c r="O8357" s="32">
        <f>IF('System Design'!$F$8=1,'Hourly Demand and Generation'!J8357*'System Design'!$F$22,IF('System Design'!$F$8=2,'Hourly Demand and Generation'!K8357*'System Design'!$F$22,IF('System Design'!$F$8=3,'Hourly Demand and Generation'!L8357*'System Design'!$F$22)))</f>
        <v>1250</v>
      </c>
      <c r="Q8357" s="32">
        <f t="shared" si="1863"/>
        <v>0</v>
      </c>
      <c r="R8357" s="32">
        <f t="shared" si="1866"/>
        <v>5400</v>
      </c>
      <c r="S8357" s="32">
        <f t="shared" si="1867"/>
        <v>0</v>
      </c>
      <c r="T8357" s="32">
        <f t="shared" si="1868"/>
        <v>21600</v>
      </c>
      <c r="U8357" s="32">
        <f t="shared" si="1869"/>
        <v>0</v>
      </c>
      <c r="V8357" s="32">
        <f t="shared" si="1864"/>
        <v>872</v>
      </c>
      <c r="W8357" s="32">
        <f t="shared" si="1870"/>
        <v>872</v>
      </c>
      <c r="X8357" s="32">
        <f t="shared" si="1871"/>
        <v>872</v>
      </c>
    </row>
    <row r="8358" spans="1:24" x14ac:dyDescent="0.25">
      <c r="A8358" s="2"/>
      <c r="B8358" s="2" t="s">
        <v>13</v>
      </c>
      <c r="C8358" s="2">
        <f>C8357</f>
        <v>349</v>
      </c>
      <c r="D8358" s="2">
        <f>D8357+1</f>
        <v>2</v>
      </c>
      <c r="E8358" s="2">
        <f t="shared" si="1865"/>
        <v>8354</v>
      </c>
      <c r="F8358" s="11">
        <v>346.5</v>
      </c>
      <c r="G8358" s="10">
        <v>0</v>
      </c>
      <c r="H8358" s="10">
        <v>0</v>
      </c>
      <c r="I8358" s="10">
        <v>0</v>
      </c>
      <c r="J8358" s="9">
        <v>0.45</v>
      </c>
      <c r="K8358" s="9">
        <v>0.45</v>
      </c>
      <c r="L8358" s="9">
        <v>0.45</v>
      </c>
      <c r="N8358" s="32">
        <f>IF('System Design'!$F$8=1,'Hourly Demand and Generation'!G8358*'System Design'!$F$21,IF('System Design'!$F$8=2,'Hourly Demand and Generation'!H8358*'System Design'!$F$21,IF('System Design'!$F$8=3,'Hourly Demand and Generation'!I8358*'System Design'!$F$21)))</f>
        <v>0</v>
      </c>
      <c r="O8358" s="32">
        <f>IF('System Design'!$F$8=1,'Hourly Demand and Generation'!J8358*'System Design'!$F$22,IF('System Design'!$F$8=2,'Hourly Demand and Generation'!K8358*'System Design'!$F$22,IF('System Design'!$F$8=3,'Hourly Demand and Generation'!L8358*'System Design'!$F$22)))</f>
        <v>1125</v>
      </c>
      <c r="Q8358" s="32">
        <f t="shared" si="1863"/>
        <v>0</v>
      </c>
      <c r="R8358" s="32">
        <f t="shared" si="1866"/>
        <v>5400</v>
      </c>
      <c r="S8358" s="32">
        <f t="shared" si="1867"/>
        <v>0</v>
      </c>
      <c r="T8358" s="32">
        <f t="shared" si="1868"/>
        <v>21600</v>
      </c>
      <c r="U8358" s="32">
        <f t="shared" si="1869"/>
        <v>0</v>
      </c>
      <c r="V8358" s="32">
        <f t="shared" si="1864"/>
        <v>778.5</v>
      </c>
      <c r="W8358" s="32">
        <f t="shared" si="1870"/>
        <v>778.5</v>
      </c>
      <c r="X8358" s="32">
        <f t="shared" si="1871"/>
        <v>778.5</v>
      </c>
    </row>
    <row r="8359" spans="1:24" x14ac:dyDescent="0.25">
      <c r="A8359" s="2"/>
      <c r="B8359" s="2" t="s">
        <v>13</v>
      </c>
      <c r="C8359" s="2">
        <f t="shared" ref="C8359:C8380" si="1874">C8358</f>
        <v>349</v>
      </c>
      <c r="D8359" s="2">
        <f t="shared" ref="D8359:D8380" si="1875">D8358+1</f>
        <v>3</v>
      </c>
      <c r="E8359" s="2">
        <f t="shared" si="1865"/>
        <v>8355</v>
      </c>
      <c r="F8359" s="11">
        <v>315</v>
      </c>
      <c r="G8359" s="10">
        <v>0</v>
      </c>
      <c r="H8359" s="10">
        <v>0</v>
      </c>
      <c r="I8359" s="10">
        <v>0</v>
      </c>
      <c r="J8359" s="9">
        <v>0.45</v>
      </c>
      <c r="K8359" s="9">
        <v>0.45</v>
      </c>
      <c r="L8359" s="9">
        <v>0.45</v>
      </c>
      <c r="N8359" s="32">
        <f>IF('System Design'!$F$8=1,'Hourly Demand and Generation'!G8359*'System Design'!$F$21,IF('System Design'!$F$8=2,'Hourly Demand and Generation'!H8359*'System Design'!$F$21,IF('System Design'!$F$8=3,'Hourly Demand and Generation'!I8359*'System Design'!$F$21)))</f>
        <v>0</v>
      </c>
      <c r="O8359" s="32">
        <f>IF('System Design'!$F$8=1,'Hourly Demand and Generation'!J8359*'System Design'!$F$22,IF('System Design'!$F$8=2,'Hourly Demand and Generation'!K8359*'System Design'!$F$22,IF('System Design'!$F$8=3,'Hourly Demand and Generation'!L8359*'System Design'!$F$22)))</f>
        <v>1125</v>
      </c>
      <c r="Q8359" s="32">
        <f t="shared" si="1863"/>
        <v>0</v>
      </c>
      <c r="R8359" s="32">
        <f t="shared" si="1866"/>
        <v>5400</v>
      </c>
      <c r="S8359" s="32">
        <f t="shared" si="1867"/>
        <v>0</v>
      </c>
      <c r="T8359" s="32">
        <f t="shared" si="1868"/>
        <v>21600</v>
      </c>
      <c r="U8359" s="32">
        <f t="shared" si="1869"/>
        <v>0</v>
      </c>
      <c r="V8359" s="32">
        <f t="shared" si="1864"/>
        <v>810</v>
      </c>
      <c r="W8359" s="32">
        <f t="shared" si="1870"/>
        <v>810</v>
      </c>
      <c r="X8359" s="32">
        <f t="shared" si="1871"/>
        <v>810</v>
      </c>
    </row>
    <row r="8360" spans="1:24" x14ac:dyDescent="0.25">
      <c r="A8360" s="2"/>
      <c r="B8360" s="2" t="s">
        <v>13</v>
      </c>
      <c r="C8360" s="2">
        <f t="shared" si="1874"/>
        <v>349</v>
      </c>
      <c r="D8360" s="2">
        <f t="shared" si="1875"/>
        <v>4</v>
      </c>
      <c r="E8360" s="2">
        <f t="shared" si="1865"/>
        <v>8356</v>
      </c>
      <c r="F8360" s="11">
        <v>378</v>
      </c>
      <c r="G8360" s="10">
        <v>0</v>
      </c>
      <c r="H8360" s="10">
        <v>0</v>
      </c>
      <c r="I8360" s="10">
        <v>0</v>
      </c>
      <c r="J8360" s="9">
        <v>0.5</v>
      </c>
      <c r="K8360" s="9">
        <v>0.5</v>
      </c>
      <c r="L8360" s="9">
        <v>0.5</v>
      </c>
      <c r="N8360" s="32">
        <f>IF('System Design'!$F$8=1,'Hourly Demand and Generation'!G8360*'System Design'!$F$21,IF('System Design'!$F$8=2,'Hourly Demand and Generation'!H8360*'System Design'!$F$21,IF('System Design'!$F$8=3,'Hourly Demand and Generation'!I8360*'System Design'!$F$21)))</f>
        <v>0</v>
      </c>
      <c r="O8360" s="32">
        <f>IF('System Design'!$F$8=1,'Hourly Demand and Generation'!J8360*'System Design'!$F$22,IF('System Design'!$F$8=2,'Hourly Demand and Generation'!K8360*'System Design'!$F$22,IF('System Design'!$F$8=3,'Hourly Demand and Generation'!L8360*'System Design'!$F$22)))</f>
        <v>1250</v>
      </c>
      <c r="Q8360" s="32">
        <f t="shared" si="1863"/>
        <v>0</v>
      </c>
      <c r="R8360" s="32">
        <f t="shared" si="1866"/>
        <v>5400</v>
      </c>
      <c r="S8360" s="32">
        <f t="shared" si="1867"/>
        <v>0</v>
      </c>
      <c r="T8360" s="32">
        <f t="shared" si="1868"/>
        <v>21600</v>
      </c>
      <c r="U8360" s="32">
        <f t="shared" si="1869"/>
        <v>0</v>
      </c>
      <c r="V8360" s="32">
        <f t="shared" si="1864"/>
        <v>872</v>
      </c>
      <c r="W8360" s="32">
        <f t="shared" si="1870"/>
        <v>872</v>
      </c>
      <c r="X8360" s="32">
        <f t="shared" si="1871"/>
        <v>872</v>
      </c>
    </row>
    <row r="8361" spans="1:24" x14ac:dyDescent="0.25">
      <c r="A8361" s="2"/>
      <c r="B8361" s="2" t="s">
        <v>13</v>
      </c>
      <c r="C8361" s="2">
        <f t="shared" si="1874"/>
        <v>349</v>
      </c>
      <c r="D8361" s="2">
        <f t="shared" si="1875"/>
        <v>5</v>
      </c>
      <c r="E8361" s="2">
        <f t="shared" si="1865"/>
        <v>8357</v>
      </c>
      <c r="F8361" s="11">
        <v>409.5</v>
      </c>
      <c r="G8361" s="10">
        <v>0</v>
      </c>
      <c r="H8361" s="10">
        <v>1.1539008931848E-2</v>
      </c>
      <c r="I8361" s="10">
        <v>2.8799999999999999E-2</v>
      </c>
      <c r="J8361" s="9">
        <v>0.4</v>
      </c>
      <c r="K8361" s="9">
        <v>0.4</v>
      </c>
      <c r="L8361" s="9">
        <v>0.4</v>
      </c>
      <c r="N8361" s="32">
        <f>IF('System Design'!$F$8=1,'Hourly Demand and Generation'!G8361*'System Design'!$F$21,IF('System Design'!$F$8=2,'Hourly Demand and Generation'!H8361*'System Design'!$F$21,IF('System Design'!$F$8=3,'Hourly Demand and Generation'!I8361*'System Design'!$F$21)))</f>
        <v>14.4</v>
      </c>
      <c r="O8361" s="32">
        <f>IF('System Design'!$F$8=1,'Hourly Demand and Generation'!J8361*'System Design'!$F$22,IF('System Design'!$F$8=2,'Hourly Demand and Generation'!K8361*'System Design'!$F$22,IF('System Design'!$F$8=3,'Hourly Demand and Generation'!L8361*'System Design'!$F$22)))</f>
        <v>1000</v>
      </c>
      <c r="Q8361" s="32">
        <f t="shared" si="1863"/>
        <v>0</v>
      </c>
      <c r="R8361" s="32">
        <f t="shared" si="1866"/>
        <v>5400</v>
      </c>
      <c r="S8361" s="32">
        <f t="shared" si="1867"/>
        <v>0</v>
      </c>
      <c r="T8361" s="32">
        <f t="shared" si="1868"/>
        <v>21600</v>
      </c>
      <c r="U8361" s="32">
        <f t="shared" si="1869"/>
        <v>0</v>
      </c>
      <c r="V8361" s="32">
        <f t="shared" si="1864"/>
        <v>604.9</v>
      </c>
      <c r="W8361" s="32">
        <f t="shared" si="1870"/>
        <v>604.9</v>
      </c>
      <c r="X8361" s="32">
        <f t="shared" si="1871"/>
        <v>604.9</v>
      </c>
    </row>
    <row r="8362" spans="1:24" x14ac:dyDescent="0.25">
      <c r="A8362" s="2"/>
      <c r="B8362" s="2" t="s">
        <v>13</v>
      </c>
      <c r="C8362" s="2">
        <f t="shared" si="1874"/>
        <v>349</v>
      </c>
      <c r="D8362" s="2">
        <f t="shared" si="1875"/>
        <v>6</v>
      </c>
      <c r="E8362" s="2">
        <f t="shared" si="1865"/>
        <v>8358</v>
      </c>
      <c r="F8362" s="11">
        <v>441</v>
      </c>
      <c r="G8362" s="10">
        <v>2.3078017863695899E-2</v>
      </c>
      <c r="H8362" s="10">
        <v>3.6059402912024897E-2</v>
      </c>
      <c r="I8362" s="10">
        <v>6.1199999999999997E-2</v>
      </c>
      <c r="J8362" s="9">
        <v>0.4</v>
      </c>
      <c r="K8362" s="9">
        <v>0.4</v>
      </c>
      <c r="L8362" s="9">
        <v>0.4</v>
      </c>
      <c r="N8362" s="32">
        <f>IF('System Design'!$F$8=1,'Hourly Demand and Generation'!G8362*'System Design'!$F$21,IF('System Design'!$F$8=2,'Hourly Demand and Generation'!H8362*'System Design'!$F$21,IF('System Design'!$F$8=3,'Hourly Demand and Generation'!I8362*'System Design'!$F$21)))</f>
        <v>30.599999999999998</v>
      </c>
      <c r="O8362" s="32">
        <f>IF('System Design'!$F$8=1,'Hourly Demand and Generation'!J8362*'System Design'!$F$22,IF('System Design'!$F$8=2,'Hourly Demand and Generation'!K8362*'System Design'!$F$22,IF('System Design'!$F$8=3,'Hourly Demand and Generation'!L8362*'System Design'!$F$22)))</f>
        <v>1000</v>
      </c>
      <c r="Q8362" s="32">
        <f t="shared" si="1863"/>
        <v>0</v>
      </c>
      <c r="R8362" s="32">
        <f t="shared" si="1866"/>
        <v>5400</v>
      </c>
      <c r="S8362" s="32">
        <f t="shared" si="1867"/>
        <v>0</v>
      </c>
      <c r="T8362" s="32">
        <f t="shared" si="1868"/>
        <v>21600</v>
      </c>
      <c r="U8362" s="32">
        <f t="shared" si="1869"/>
        <v>0</v>
      </c>
      <c r="V8362" s="32">
        <f t="shared" si="1864"/>
        <v>589.59999999999991</v>
      </c>
      <c r="W8362" s="32">
        <f t="shared" si="1870"/>
        <v>589.59999999999991</v>
      </c>
      <c r="X8362" s="32">
        <f t="shared" si="1871"/>
        <v>589.59999999999991</v>
      </c>
    </row>
    <row r="8363" spans="1:24" x14ac:dyDescent="0.25">
      <c r="A8363" s="2"/>
      <c r="B8363" s="2" t="s">
        <v>13</v>
      </c>
      <c r="C8363" s="2">
        <f t="shared" si="1874"/>
        <v>349</v>
      </c>
      <c r="D8363" s="2">
        <f t="shared" si="1875"/>
        <v>7</v>
      </c>
      <c r="E8363" s="2">
        <f t="shared" si="1865"/>
        <v>8359</v>
      </c>
      <c r="F8363" s="11">
        <v>472.5</v>
      </c>
      <c r="G8363" s="10">
        <v>4.9040787960353903E-2</v>
      </c>
      <c r="H8363" s="10">
        <v>6.0579796892201901E-2</v>
      </c>
      <c r="I8363" s="10">
        <v>0.09</v>
      </c>
      <c r="J8363" s="9">
        <v>0.45</v>
      </c>
      <c r="K8363" s="9">
        <v>0.45</v>
      </c>
      <c r="L8363" s="9">
        <v>0.45</v>
      </c>
      <c r="N8363" s="32">
        <f>IF('System Design'!$F$8=1,'Hourly Demand and Generation'!G8363*'System Design'!$F$21,IF('System Design'!$F$8=2,'Hourly Demand and Generation'!H8363*'System Design'!$F$21,IF('System Design'!$F$8=3,'Hourly Demand and Generation'!I8363*'System Design'!$F$21)))</f>
        <v>45</v>
      </c>
      <c r="O8363" s="32">
        <f>IF('System Design'!$F$8=1,'Hourly Demand and Generation'!J8363*'System Design'!$F$22,IF('System Design'!$F$8=2,'Hourly Demand and Generation'!K8363*'System Design'!$F$22,IF('System Design'!$F$8=3,'Hourly Demand and Generation'!L8363*'System Design'!$F$22)))</f>
        <v>1125</v>
      </c>
      <c r="Q8363" s="32">
        <f t="shared" si="1863"/>
        <v>0</v>
      </c>
      <c r="R8363" s="32">
        <f t="shared" si="1866"/>
        <v>5400</v>
      </c>
      <c r="S8363" s="32">
        <f t="shared" si="1867"/>
        <v>0</v>
      </c>
      <c r="T8363" s="32">
        <f t="shared" si="1868"/>
        <v>21600</v>
      </c>
      <c r="U8363" s="32">
        <f t="shared" si="1869"/>
        <v>0</v>
      </c>
      <c r="V8363" s="32">
        <f t="shared" si="1864"/>
        <v>697.5</v>
      </c>
      <c r="W8363" s="32">
        <f t="shared" si="1870"/>
        <v>697.5</v>
      </c>
      <c r="X8363" s="32">
        <f t="shared" si="1871"/>
        <v>697.5</v>
      </c>
    </row>
    <row r="8364" spans="1:24" x14ac:dyDescent="0.25">
      <c r="A8364" s="2"/>
      <c r="B8364" s="2" t="s">
        <v>13</v>
      </c>
      <c r="C8364" s="2">
        <f t="shared" si="1874"/>
        <v>349</v>
      </c>
      <c r="D8364" s="2">
        <f t="shared" si="1875"/>
        <v>8</v>
      </c>
      <c r="E8364" s="2">
        <f t="shared" si="1865"/>
        <v>8360</v>
      </c>
      <c r="F8364" s="11">
        <v>504</v>
      </c>
      <c r="G8364" s="10">
        <v>9.5196823687745805E-2</v>
      </c>
      <c r="H8364" s="10">
        <v>0.108178208736075</v>
      </c>
      <c r="I8364" s="10">
        <v>0.1512</v>
      </c>
      <c r="J8364" s="9">
        <v>0.45</v>
      </c>
      <c r="K8364" s="9">
        <v>0.45</v>
      </c>
      <c r="L8364" s="9">
        <v>0.45</v>
      </c>
      <c r="N8364" s="32">
        <f>IF('System Design'!$F$8=1,'Hourly Demand and Generation'!G8364*'System Design'!$F$21,IF('System Design'!$F$8=2,'Hourly Demand and Generation'!H8364*'System Design'!$F$21,IF('System Design'!$F$8=3,'Hourly Demand and Generation'!I8364*'System Design'!$F$21)))</f>
        <v>75.599999999999994</v>
      </c>
      <c r="O8364" s="32">
        <f>IF('System Design'!$F$8=1,'Hourly Demand and Generation'!J8364*'System Design'!$F$22,IF('System Design'!$F$8=2,'Hourly Demand and Generation'!K8364*'System Design'!$F$22,IF('System Design'!$F$8=3,'Hourly Demand and Generation'!L8364*'System Design'!$F$22)))</f>
        <v>1125</v>
      </c>
      <c r="Q8364" s="32">
        <f t="shared" si="1863"/>
        <v>0</v>
      </c>
      <c r="R8364" s="32">
        <f t="shared" si="1866"/>
        <v>5400</v>
      </c>
      <c r="S8364" s="32">
        <f t="shared" si="1867"/>
        <v>0</v>
      </c>
      <c r="T8364" s="32">
        <f t="shared" si="1868"/>
        <v>21600</v>
      </c>
      <c r="U8364" s="32">
        <f t="shared" si="1869"/>
        <v>0</v>
      </c>
      <c r="V8364" s="32">
        <f t="shared" si="1864"/>
        <v>696.59999999999991</v>
      </c>
      <c r="W8364" s="32">
        <f t="shared" si="1870"/>
        <v>696.59999999999991</v>
      </c>
      <c r="X8364" s="32">
        <f t="shared" si="1871"/>
        <v>696.59999999999991</v>
      </c>
    </row>
    <row r="8365" spans="1:24" x14ac:dyDescent="0.25">
      <c r="A8365" s="2"/>
      <c r="B8365" s="2" t="s">
        <v>13</v>
      </c>
      <c r="C8365" s="2">
        <f t="shared" si="1874"/>
        <v>349</v>
      </c>
      <c r="D8365" s="2">
        <f t="shared" si="1875"/>
        <v>9</v>
      </c>
      <c r="E8365" s="2">
        <f t="shared" si="1865"/>
        <v>8361</v>
      </c>
      <c r="F8365" s="11">
        <v>504</v>
      </c>
      <c r="G8365" s="10">
        <v>0.14423761164810001</v>
      </c>
      <c r="H8365" s="10">
        <v>0.15577662057994801</v>
      </c>
      <c r="I8365" s="10">
        <v>0.20880000000000001</v>
      </c>
      <c r="J8365" s="9">
        <v>0.4</v>
      </c>
      <c r="K8365" s="9">
        <v>0.4</v>
      </c>
      <c r="L8365" s="9">
        <v>0.4</v>
      </c>
      <c r="N8365" s="32">
        <f>IF('System Design'!$F$8=1,'Hourly Demand and Generation'!G8365*'System Design'!$F$21,IF('System Design'!$F$8=2,'Hourly Demand and Generation'!H8365*'System Design'!$F$21,IF('System Design'!$F$8=3,'Hourly Demand and Generation'!I8365*'System Design'!$F$21)))</f>
        <v>104.4</v>
      </c>
      <c r="O8365" s="32">
        <f>IF('System Design'!$F$8=1,'Hourly Demand and Generation'!J8365*'System Design'!$F$22,IF('System Design'!$F$8=2,'Hourly Demand and Generation'!K8365*'System Design'!$F$22,IF('System Design'!$F$8=3,'Hourly Demand and Generation'!L8365*'System Design'!$F$22)))</f>
        <v>1000</v>
      </c>
      <c r="Q8365" s="32">
        <f t="shared" si="1863"/>
        <v>0</v>
      </c>
      <c r="R8365" s="32">
        <f t="shared" si="1866"/>
        <v>5400</v>
      </c>
      <c r="S8365" s="32">
        <f t="shared" si="1867"/>
        <v>0</v>
      </c>
      <c r="T8365" s="32">
        <f t="shared" si="1868"/>
        <v>21600</v>
      </c>
      <c r="U8365" s="32">
        <f t="shared" si="1869"/>
        <v>0</v>
      </c>
      <c r="V8365" s="32">
        <f t="shared" si="1864"/>
        <v>600.40000000000009</v>
      </c>
      <c r="W8365" s="32">
        <f t="shared" si="1870"/>
        <v>600.40000000000009</v>
      </c>
      <c r="X8365" s="32">
        <f t="shared" si="1871"/>
        <v>600.40000000000009</v>
      </c>
    </row>
    <row r="8366" spans="1:24" x14ac:dyDescent="0.25">
      <c r="A8366" s="2"/>
      <c r="B8366" s="2" t="s">
        <v>13</v>
      </c>
      <c r="C8366" s="2">
        <f t="shared" si="1874"/>
        <v>349</v>
      </c>
      <c r="D8366" s="2">
        <f t="shared" si="1875"/>
        <v>10</v>
      </c>
      <c r="E8366" s="2">
        <f t="shared" si="1865"/>
        <v>8362</v>
      </c>
      <c r="F8366" s="11">
        <v>491.4</v>
      </c>
      <c r="G8366" s="10">
        <v>0.193278399608454</v>
      </c>
      <c r="H8366" s="10">
        <v>0.204817408540302</v>
      </c>
      <c r="I8366" s="10">
        <v>0.27</v>
      </c>
      <c r="J8366" s="9">
        <v>0.45</v>
      </c>
      <c r="K8366" s="9">
        <v>0.45</v>
      </c>
      <c r="L8366" s="9">
        <v>0.45</v>
      </c>
      <c r="N8366" s="32">
        <f>IF('System Design'!$F$8=1,'Hourly Demand and Generation'!G8366*'System Design'!$F$21,IF('System Design'!$F$8=2,'Hourly Demand and Generation'!H8366*'System Design'!$F$21,IF('System Design'!$F$8=3,'Hourly Demand and Generation'!I8366*'System Design'!$F$21)))</f>
        <v>135</v>
      </c>
      <c r="O8366" s="32">
        <f>IF('System Design'!$F$8=1,'Hourly Demand and Generation'!J8366*'System Design'!$F$22,IF('System Design'!$F$8=2,'Hourly Demand and Generation'!K8366*'System Design'!$F$22,IF('System Design'!$F$8=3,'Hourly Demand and Generation'!L8366*'System Design'!$F$22)))</f>
        <v>1125</v>
      </c>
      <c r="Q8366" s="32">
        <f t="shared" si="1863"/>
        <v>0</v>
      </c>
      <c r="R8366" s="32">
        <f t="shared" si="1866"/>
        <v>5400</v>
      </c>
      <c r="S8366" s="32">
        <f t="shared" si="1867"/>
        <v>0</v>
      </c>
      <c r="T8366" s="32">
        <f t="shared" si="1868"/>
        <v>21600</v>
      </c>
      <c r="U8366" s="32">
        <f t="shared" si="1869"/>
        <v>0</v>
      </c>
      <c r="V8366" s="32">
        <f t="shared" si="1864"/>
        <v>768.6</v>
      </c>
      <c r="W8366" s="32">
        <f t="shared" si="1870"/>
        <v>768.6</v>
      </c>
      <c r="X8366" s="32">
        <f t="shared" si="1871"/>
        <v>768.6</v>
      </c>
    </row>
    <row r="8367" spans="1:24" x14ac:dyDescent="0.25">
      <c r="A8367" s="2"/>
      <c r="B8367" s="2" t="s">
        <v>13</v>
      </c>
      <c r="C8367" s="2">
        <f t="shared" si="1874"/>
        <v>349</v>
      </c>
      <c r="D8367" s="2">
        <f t="shared" si="1875"/>
        <v>11</v>
      </c>
      <c r="E8367" s="2">
        <f t="shared" si="1865"/>
        <v>8363</v>
      </c>
      <c r="F8367" s="11">
        <v>485.1</v>
      </c>
      <c r="G8367" s="10">
        <v>0.23943443533584499</v>
      </c>
      <c r="H8367" s="10">
        <v>0.25241582038417398</v>
      </c>
      <c r="I8367" s="10">
        <v>0.33119999999999999</v>
      </c>
      <c r="J8367" s="9">
        <v>0.4</v>
      </c>
      <c r="K8367" s="9">
        <v>0.4</v>
      </c>
      <c r="L8367" s="9">
        <v>0.4</v>
      </c>
      <c r="N8367" s="32">
        <f>IF('System Design'!$F$8=1,'Hourly Demand and Generation'!G8367*'System Design'!$F$21,IF('System Design'!$F$8=2,'Hourly Demand and Generation'!H8367*'System Design'!$F$21,IF('System Design'!$F$8=3,'Hourly Demand and Generation'!I8367*'System Design'!$F$21)))</f>
        <v>165.6</v>
      </c>
      <c r="O8367" s="32">
        <f>IF('System Design'!$F$8=1,'Hourly Demand and Generation'!J8367*'System Design'!$F$22,IF('System Design'!$F$8=2,'Hourly Demand and Generation'!K8367*'System Design'!$F$22,IF('System Design'!$F$8=3,'Hourly Demand and Generation'!L8367*'System Design'!$F$22)))</f>
        <v>1000</v>
      </c>
      <c r="Q8367" s="32">
        <f t="shared" si="1863"/>
        <v>0</v>
      </c>
      <c r="R8367" s="32">
        <f t="shared" si="1866"/>
        <v>5400</v>
      </c>
      <c r="S8367" s="32">
        <f t="shared" si="1867"/>
        <v>0</v>
      </c>
      <c r="T8367" s="32">
        <f t="shared" si="1868"/>
        <v>21600</v>
      </c>
      <c r="U8367" s="32">
        <f t="shared" si="1869"/>
        <v>0</v>
      </c>
      <c r="V8367" s="32">
        <f t="shared" si="1864"/>
        <v>680.49999999999989</v>
      </c>
      <c r="W8367" s="32">
        <f t="shared" si="1870"/>
        <v>680.49999999999989</v>
      </c>
      <c r="X8367" s="32">
        <f t="shared" si="1871"/>
        <v>680.49999999999989</v>
      </c>
    </row>
    <row r="8368" spans="1:24" x14ac:dyDescent="0.25">
      <c r="A8368" s="2"/>
      <c r="B8368" s="2" t="s">
        <v>13</v>
      </c>
      <c r="C8368" s="2">
        <f t="shared" si="1874"/>
        <v>349</v>
      </c>
      <c r="D8368" s="2">
        <f t="shared" si="1875"/>
        <v>12</v>
      </c>
      <c r="E8368" s="2">
        <f t="shared" si="1865"/>
        <v>8364</v>
      </c>
      <c r="F8368" s="11">
        <v>485.1</v>
      </c>
      <c r="G8368" s="10">
        <v>0.28847522329619901</v>
      </c>
      <c r="H8368" s="10">
        <v>0.28847522329619901</v>
      </c>
      <c r="I8368" s="10">
        <v>0.36</v>
      </c>
      <c r="J8368" s="9">
        <v>0.375</v>
      </c>
      <c r="K8368" s="9">
        <v>0.375</v>
      </c>
      <c r="L8368" s="9">
        <v>0.375</v>
      </c>
      <c r="N8368" s="32">
        <f>IF('System Design'!$F$8=1,'Hourly Demand and Generation'!G8368*'System Design'!$F$21,IF('System Design'!$F$8=2,'Hourly Demand and Generation'!H8368*'System Design'!$F$21,IF('System Design'!$F$8=3,'Hourly Demand and Generation'!I8368*'System Design'!$F$21)))</f>
        <v>180</v>
      </c>
      <c r="O8368" s="32">
        <f>IF('System Design'!$F$8=1,'Hourly Demand and Generation'!J8368*'System Design'!$F$22,IF('System Design'!$F$8=2,'Hourly Demand and Generation'!K8368*'System Design'!$F$22,IF('System Design'!$F$8=3,'Hourly Demand and Generation'!L8368*'System Design'!$F$22)))</f>
        <v>937.5</v>
      </c>
      <c r="Q8368" s="32">
        <f t="shared" si="1863"/>
        <v>0</v>
      </c>
      <c r="R8368" s="32">
        <f t="shared" si="1866"/>
        <v>5400</v>
      </c>
      <c r="S8368" s="32">
        <f t="shared" si="1867"/>
        <v>0</v>
      </c>
      <c r="T8368" s="32">
        <f t="shared" si="1868"/>
        <v>21600</v>
      </c>
      <c r="U8368" s="32">
        <f t="shared" si="1869"/>
        <v>0</v>
      </c>
      <c r="V8368" s="32">
        <f t="shared" si="1864"/>
        <v>632.4</v>
      </c>
      <c r="W8368" s="32">
        <f t="shared" si="1870"/>
        <v>632.4</v>
      </c>
      <c r="X8368" s="32">
        <f t="shared" si="1871"/>
        <v>632.4</v>
      </c>
    </row>
    <row r="8369" spans="1:24" x14ac:dyDescent="0.25">
      <c r="A8369" s="2"/>
      <c r="B8369" s="2" t="s">
        <v>13</v>
      </c>
      <c r="C8369" s="2">
        <f t="shared" si="1874"/>
        <v>349</v>
      </c>
      <c r="D8369" s="2">
        <f t="shared" si="1875"/>
        <v>13</v>
      </c>
      <c r="E8369" s="2">
        <f t="shared" si="1865"/>
        <v>8365</v>
      </c>
      <c r="F8369" s="11">
        <v>504</v>
      </c>
      <c r="G8369" s="10">
        <v>0.23943443533584499</v>
      </c>
      <c r="H8369" s="10">
        <v>0.25241582038417398</v>
      </c>
      <c r="I8369" s="10">
        <v>0.33119999999999999</v>
      </c>
      <c r="J8369" s="9">
        <v>0.4</v>
      </c>
      <c r="K8369" s="9">
        <v>0.4</v>
      </c>
      <c r="L8369" s="9">
        <v>0.4</v>
      </c>
      <c r="N8369" s="32">
        <f>IF('System Design'!$F$8=1,'Hourly Demand and Generation'!G8369*'System Design'!$F$21,IF('System Design'!$F$8=2,'Hourly Demand and Generation'!H8369*'System Design'!$F$21,IF('System Design'!$F$8=3,'Hourly Demand and Generation'!I8369*'System Design'!$F$21)))</f>
        <v>165.6</v>
      </c>
      <c r="O8369" s="32">
        <f>IF('System Design'!$F$8=1,'Hourly Demand and Generation'!J8369*'System Design'!$F$22,IF('System Design'!$F$8=2,'Hourly Demand and Generation'!K8369*'System Design'!$F$22,IF('System Design'!$F$8=3,'Hourly Demand and Generation'!L8369*'System Design'!$F$22)))</f>
        <v>1000</v>
      </c>
      <c r="Q8369" s="32">
        <f t="shared" si="1863"/>
        <v>0</v>
      </c>
      <c r="R8369" s="32">
        <f t="shared" si="1866"/>
        <v>5400</v>
      </c>
      <c r="S8369" s="32">
        <f t="shared" si="1867"/>
        <v>0</v>
      </c>
      <c r="T8369" s="32">
        <f t="shared" si="1868"/>
        <v>21600</v>
      </c>
      <c r="U8369" s="32">
        <f t="shared" si="1869"/>
        <v>0</v>
      </c>
      <c r="V8369" s="32">
        <f t="shared" si="1864"/>
        <v>661.59999999999991</v>
      </c>
      <c r="W8369" s="32">
        <f t="shared" si="1870"/>
        <v>661.59999999999991</v>
      </c>
      <c r="X8369" s="32">
        <f t="shared" si="1871"/>
        <v>661.59999999999991</v>
      </c>
    </row>
    <row r="8370" spans="1:24" x14ac:dyDescent="0.25">
      <c r="A8370" s="2"/>
      <c r="B8370" s="2" t="s">
        <v>13</v>
      </c>
      <c r="C8370" s="2">
        <f t="shared" si="1874"/>
        <v>349</v>
      </c>
      <c r="D8370" s="2">
        <f t="shared" si="1875"/>
        <v>14</v>
      </c>
      <c r="E8370" s="2">
        <f t="shared" si="1865"/>
        <v>8366</v>
      </c>
      <c r="F8370" s="11">
        <v>504</v>
      </c>
      <c r="G8370" s="10">
        <v>0.193278399608454</v>
      </c>
      <c r="H8370" s="10">
        <v>0.204817408540302</v>
      </c>
      <c r="I8370" s="10">
        <v>0.27</v>
      </c>
      <c r="J8370" s="9">
        <v>0.42499999999999999</v>
      </c>
      <c r="K8370" s="9">
        <v>0.42499999999999999</v>
      </c>
      <c r="L8370" s="9">
        <v>0.42499999999999999</v>
      </c>
      <c r="N8370" s="32">
        <f>IF('System Design'!$F$8=1,'Hourly Demand and Generation'!G8370*'System Design'!$F$21,IF('System Design'!$F$8=2,'Hourly Demand and Generation'!H8370*'System Design'!$F$21,IF('System Design'!$F$8=3,'Hourly Demand and Generation'!I8370*'System Design'!$F$21)))</f>
        <v>135</v>
      </c>
      <c r="O8370" s="32">
        <f>IF('System Design'!$F$8=1,'Hourly Demand and Generation'!J8370*'System Design'!$F$22,IF('System Design'!$F$8=2,'Hourly Demand and Generation'!K8370*'System Design'!$F$22,IF('System Design'!$F$8=3,'Hourly Demand and Generation'!L8370*'System Design'!$F$22)))</f>
        <v>1062.5</v>
      </c>
      <c r="Q8370" s="32">
        <f t="shared" si="1863"/>
        <v>0</v>
      </c>
      <c r="R8370" s="32">
        <f t="shared" si="1866"/>
        <v>5400</v>
      </c>
      <c r="S8370" s="32">
        <f t="shared" si="1867"/>
        <v>0</v>
      </c>
      <c r="T8370" s="32">
        <f t="shared" si="1868"/>
        <v>21600</v>
      </c>
      <c r="U8370" s="32">
        <f t="shared" si="1869"/>
        <v>0</v>
      </c>
      <c r="V8370" s="32">
        <f t="shared" si="1864"/>
        <v>693.5</v>
      </c>
      <c r="W8370" s="32">
        <f t="shared" si="1870"/>
        <v>693.5</v>
      </c>
      <c r="X8370" s="32">
        <f t="shared" si="1871"/>
        <v>693.5</v>
      </c>
    </row>
    <row r="8371" spans="1:24" x14ac:dyDescent="0.25">
      <c r="A8371" s="2"/>
      <c r="B8371" s="2" t="s">
        <v>13</v>
      </c>
      <c r="C8371" s="2">
        <f t="shared" si="1874"/>
        <v>349</v>
      </c>
      <c r="D8371" s="2">
        <f t="shared" si="1875"/>
        <v>15</v>
      </c>
      <c r="E8371" s="2">
        <f t="shared" si="1865"/>
        <v>8367</v>
      </c>
      <c r="F8371" s="11">
        <v>535.5</v>
      </c>
      <c r="G8371" s="10">
        <v>0.14423761164810001</v>
      </c>
      <c r="H8371" s="10">
        <v>0.15577662057994801</v>
      </c>
      <c r="I8371" s="10">
        <v>0.20880000000000001</v>
      </c>
      <c r="J8371" s="9">
        <v>0.45</v>
      </c>
      <c r="K8371" s="9">
        <v>0.45</v>
      </c>
      <c r="L8371" s="9">
        <v>0.45</v>
      </c>
      <c r="N8371" s="32">
        <f>IF('System Design'!$F$8=1,'Hourly Demand and Generation'!G8371*'System Design'!$F$21,IF('System Design'!$F$8=2,'Hourly Demand and Generation'!H8371*'System Design'!$F$21,IF('System Design'!$F$8=3,'Hourly Demand and Generation'!I8371*'System Design'!$F$21)))</f>
        <v>104.4</v>
      </c>
      <c r="O8371" s="32">
        <f>IF('System Design'!$F$8=1,'Hourly Demand and Generation'!J8371*'System Design'!$F$22,IF('System Design'!$F$8=2,'Hourly Demand and Generation'!K8371*'System Design'!$F$22,IF('System Design'!$F$8=3,'Hourly Demand and Generation'!L8371*'System Design'!$F$22)))</f>
        <v>1125</v>
      </c>
      <c r="Q8371" s="32">
        <f t="shared" si="1863"/>
        <v>0</v>
      </c>
      <c r="R8371" s="32">
        <f t="shared" si="1866"/>
        <v>5400</v>
      </c>
      <c r="S8371" s="32">
        <f t="shared" si="1867"/>
        <v>0</v>
      </c>
      <c r="T8371" s="32">
        <f t="shared" si="1868"/>
        <v>21600</v>
      </c>
      <c r="U8371" s="32">
        <f t="shared" si="1869"/>
        <v>0</v>
      </c>
      <c r="V8371" s="32">
        <f t="shared" si="1864"/>
        <v>693.90000000000009</v>
      </c>
      <c r="W8371" s="32">
        <f t="shared" si="1870"/>
        <v>693.90000000000009</v>
      </c>
      <c r="X8371" s="32">
        <f t="shared" si="1871"/>
        <v>693.90000000000009</v>
      </c>
    </row>
    <row r="8372" spans="1:24" x14ac:dyDescent="0.25">
      <c r="A8372" s="2"/>
      <c r="B8372" s="2" t="s">
        <v>13</v>
      </c>
      <c r="C8372" s="2">
        <f t="shared" si="1874"/>
        <v>349</v>
      </c>
      <c r="D8372" s="2">
        <f t="shared" si="1875"/>
        <v>16</v>
      </c>
      <c r="E8372" s="2">
        <f t="shared" si="1865"/>
        <v>8368</v>
      </c>
      <c r="F8372" s="11">
        <v>567</v>
      </c>
      <c r="G8372" s="10">
        <v>9.5196823687745805E-2</v>
      </c>
      <c r="H8372" s="10">
        <v>0.108178208736075</v>
      </c>
      <c r="I8372" s="10">
        <v>0.1512</v>
      </c>
      <c r="J8372" s="9">
        <v>0.45</v>
      </c>
      <c r="K8372" s="9">
        <v>0.45</v>
      </c>
      <c r="L8372" s="9">
        <v>0.45</v>
      </c>
      <c r="N8372" s="32">
        <f>IF('System Design'!$F$8=1,'Hourly Demand and Generation'!G8372*'System Design'!$F$21,IF('System Design'!$F$8=2,'Hourly Demand and Generation'!H8372*'System Design'!$F$21,IF('System Design'!$F$8=3,'Hourly Demand and Generation'!I8372*'System Design'!$F$21)))</f>
        <v>75.599999999999994</v>
      </c>
      <c r="O8372" s="32">
        <f>IF('System Design'!$F$8=1,'Hourly Demand and Generation'!J8372*'System Design'!$F$22,IF('System Design'!$F$8=2,'Hourly Demand and Generation'!K8372*'System Design'!$F$22,IF('System Design'!$F$8=3,'Hourly Demand and Generation'!L8372*'System Design'!$F$22)))</f>
        <v>1125</v>
      </c>
      <c r="Q8372" s="32">
        <f t="shared" si="1863"/>
        <v>0</v>
      </c>
      <c r="R8372" s="32">
        <f t="shared" si="1866"/>
        <v>5400</v>
      </c>
      <c r="S8372" s="32">
        <f t="shared" si="1867"/>
        <v>0</v>
      </c>
      <c r="T8372" s="32">
        <f t="shared" si="1868"/>
        <v>21600</v>
      </c>
      <c r="U8372" s="32">
        <f t="shared" si="1869"/>
        <v>0</v>
      </c>
      <c r="V8372" s="32">
        <f t="shared" si="1864"/>
        <v>633.59999999999991</v>
      </c>
      <c r="W8372" s="32">
        <f t="shared" si="1870"/>
        <v>633.59999999999991</v>
      </c>
      <c r="X8372" s="32">
        <f t="shared" si="1871"/>
        <v>633.59999999999991</v>
      </c>
    </row>
    <row r="8373" spans="1:24" x14ac:dyDescent="0.25">
      <c r="A8373" s="2"/>
      <c r="B8373" s="2" t="s">
        <v>13</v>
      </c>
      <c r="C8373" s="2">
        <f t="shared" si="1874"/>
        <v>349</v>
      </c>
      <c r="D8373" s="2">
        <f t="shared" si="1875"/>
        <v>17</v>
      </c>
      <c r="E8373" s="2">
        <f t="shared" si="1865"/>
        <v>8369</v>
      </c>
      <c r="F8373" s="11">
        <v>598.5</v>
      </c>
      <c r="G8373" s="10">
        <v>4.9040787960353903E-2</v>
      </c>
      <c r="H8373" s="10">
        <v>6.0579796892201901E-2</v>
      </c>
      <c r="I8373" s="10">
        <v>0.09</v>
      </c>
      <c r="J8373" s="9">
        <v>0.5</v>
      </c>
      <c r="K8373" s="9">
        <v>0.5</v>
      </c>
      <c r="L8373" s="9">
        <v>0.5</v>
      </c>
      <c r="N8373" s="32">
        <f>IF('System Design'!$F$8=1,'Hourly Demand and Generation'!G8373*'System Design'!$F$21,IF('System Design'!$F$8=2,'Hourly Demand and Generation'!H8373*'System Design'!$F$21,IF('System Design'!$F$8=3,'Hourly Demand and Generation'!I8373*'System Design'!$F$21)))</f>
        <v>45</v>
      </c>
      <c r="O8373" s="32">
        <f>IF('System Design'!$F$8=1,'Hourly Demand and Generation'!J8373*'System Design'!$F$22,IF('System Design'!$F$8=2,'Hourly Demand and Generation'!K8373*'System Design'!$F$22,IF('System Design'!$F$8=3,'Hourly Demand and Generation'!L8373*'System Design'!$F$22)))</f>
        <v>1250</v>
      </c>
      <c r="Q8373" s="32">
        <f t="shared" si="1863"/>
        <v>0</v>
      </c>
      <c r="R8373" s="32">
        <f t="shared" si="1866"/>
        <v>5400</v>
      </c>
      <c r="S8373" s="32">
        <f t="shared" si="1867"/>
        <v>0</v>
      </c>
      <c r="T8373" s="32">
        <f t="shared" si="1868"/>
        <v>21600</v>
      </c>
      <c r="U8373" s="32">
        <f t="shared" si="1869"/>
        <v>0</v>
      </c>
      <c r="V8373" s="32">
        <f t="shared" si="1864"/>
        <v>696.5</v>
      </c>
      <c r="W8373" s="32">
        <f t="shared" si="1870"/>
        <v>696.5</v>
      </c>
      <c r="X8373" s="32">
        <f t="shared" si="1871"/>
        <v>696.5</v>
      </c>
    </row>
    <row r="8374" spans="1:24" x14ac:dyDescent="0.25">
      <c r="A8374" s="2"/>
      <c r="B8374" s="2" t="s">
        <v>13</v>
      </c>
      <c r="C8374" s="2">
        <f t="shared" si="1874"/>
        <v>349</v>
      </c>
      <c r="D8374" s="2">
        <f t="shared" si="1875"/>
        <v>18</v>
      </c>
      <c r="E8374" s="2">
        <f t="shared" si="1865"/>
        <v>8370</v>
      </c>
      <c r="F8374" s="11">
        <v>630</v>
      </c>
      <c r="G8374" s="10">
        <v>2.3078017863695899E-2</v>
      </c>
      <c r="H8374" s="10">
        <v>3.6059402912024897E-2</v>
      </c>
      <c r="I8374" s="10">
        <v>6.1199999999999997E-2</v>
      </c>
      <c r="J8374" s="9">
        <v>0.47499999999999998</v>
      </c>
      <c r="K8374" s="9">
        <v>0.47499999999999998</v>
      </c>
      <c r="L8374" s="9">
        <v>0.47499999999999998</v>
      </c>
      <c r="N8374" s="32">
        <f>IF('System Design'!$F$8=1,'Hourly Demand and Generation'!G8374*'System Design'!$F$21,IF('System Design'!$F$8=2,'Hourly Demand and Generation'!H8374*'System Design'!$F$21,IF('System Design'!$F$8=3,'Hourly Demand and Generation'!I8374*'System Design'!$F$21)))</f>
        <v>30.599999999999998</v>
      </c>
      <c r="O8374" s="32">
        <f>IF('System Design'!$F$8=1,'Hourly Demand and Generation'!J8374*'System Design'!$F$22,IF('System Design'!$F$8=2,'Hourly Demand and Generation'!K8374*'System Design'!$F$22,IF('System Design'!$F$8=3,'Hourly Demand and Generation'!L8374*'System Design'!$F$22)))</f>
        <v>1187.5</v>
      </c>
      <c r="Q8374" s="32">
        <f t="shared" si="1863"/>
        <v>0</v>
      </c>
      <c r="R8374" s="32">
        <f t="shared" si="1866"/>
        <v>5400</v>
      </c>
      <c r="S8374" s="32">
        <f t="shared" si="1867"/>
        <v>0</v>
      </c>
      <c r="T8374" s="32">
        <f t="shared" si="1868"/>
        <v>21600</v>
      </c>
      <c r="U8374" s="32">
        <f t="shared" si="1869"/>
        <v>0</v>
      </c>
      <c r="V8374" s="32">
        <f t="shared" si="1864"/>
        <v>588.09999999999991</v>
      </c>
      <c r="W8374" s="32">
        <f t="shared" si="1870"/>
        <v>588.09999999999991</v>
      </c>
      <c r="X8374" s="32">
        <f t="shared" si="1871"/>
        <v>588.09999999999991</v>
      </c>
    </row>
    <row r="8375" spans="1:24" x14ac:dyDescent="0.25">
      <c r="A8375" s="2"/>
      <c r="B8375" s="2" t="s">
        <v>13</v>
      </c>
      <c r="C8375" s="2">
        <f t="shared" si="1874"/>
        <v>349</v>
      </c>
      <c r="D8375" s="2">
        <f t="shared" si="1875"/>
        <v>19</v>
      </c>
      <c r="E8375" s="2">
        <f t="shared" si="1865"/>
        <v>8371</v>
      </c>
      <c r="F8375" s="11">
        <v>611.1</v>
      </c>
      <c r="G8375" s="10">
        <v>0</v>
      </c>
      <c r="H8375" s="10">
        <v>1.1539008931848E-2</v>
      </c>
      <c r="I8375" s="10">
        <v>2.8799999999999999E-2</v>
      </c>
      <c r="J8375" s="9">
        <v>0.45</v>
      </c>
      <c r="K8375" s="9">
        <v>0.45</v>
      </c>
      <c r="L8375" s="9">
        <v>0.45</v>
      </c>
      <c r="N8375" s="32">
        <f>IF('System Design'!$F$8=1,'Hourly Demand and Generation'!G8375*'System Design'!$F$21,IF('System Design'!$F$8=2,'Hourly Demand and Generation'!H8375*'System Design'!$F$21,IF('System Design'!$F$8=3,'Hourly Demand and Generation'!I8375*'System Design'!$F$21)))</f>
        <v>14.4</v>
      </c>
      <c r="O8375" s="32">
        <f>IF('System Design'!$F$8=1,'Hourly Demand and Generation'!J8375*'System Design'!$F$22,IF('System Design'!$F$8=2,'Hourly Demand and Generation'!K8375*'System Design'!$F$22,IF('System Design'!$F$8=3,'Hourly Demand and Generation'!L8375*'System Design'!$F$22)))</f>
        <v>1125</v>
      </c>
      <c r="Q8375" s="32">
        <f t="shared" si="1863"/>
        <v>0</v>
      </c>
      <c r="R8375" s="32">
        <f t="shared" si="1866"/>
        <v>5400</v>
      </c>
      <c r="S8375" s="32">
        <f t="shared" si="1867"/>
        <v>0</v>
      </c>
      <c r="T8375" s="32">
        <f t="shared" si="1868"/>
        <v>21600</v>
      </c>
      <c r="U8375" s="32">
        <f t="shared" si="1869"/>
        <v>0</v>
      </c>
      <c r="V8375" s="32">
        <f t="shared" si="1864"/>
        <v>528.30000000000007</v>
      </c>
      <c r="W8375" s="32">
        <f t="shared" si="1870"/>
        <v>528.30000000000007</v>
      </c>
      <c r="X8375" s="32">
        <f t="shared" si="1871"/>
        <v>528.30000000000007</v>
      </c>
    </row>
    <row r="8376" spans="1:24" x14ac:dyDescent="0.25">
      <c r="A8376" s="2"/>
      <c r="B8376" s="2" t="s">
        <v>13</v>
      </c>
      <c r="C8376" s="2">
        <f t="shared" si="1874"/>
        <v>349</v>
      </c>
      <c r="D8376" s="2">
        <f t="shared" si="1875"/>
        <v>20</v>
      </c>
      <c r="E8376" s="2">
        <f t="shared" si="1865"/>
        <v>8372</v>
      </c>
      <c r="F8376" s="11">
        <v>598.5</v>
      </c>
      <c r="G8376" s="10">
        <v>0</v>
      </c>
      <c r="H8376" s="10">
        <v>0</v>
      </c>
      <c r="I8376" s="10">
        <v>0</v>
      </c>
      <c r="J8376" s="9">
        <v>0.45</v>
      </c>
      <c r="K8376" s="9">
        <v>0.45</v>
      </c>
      <c r="L8376" s="9">
        <v>0.45</v>
      </c>
      <c r="N8376" s="32">
        <f>IF('System Design'!$F$8=1,'Hourly Demand and Generation'!G8376*'System Design'!$F$21,IF('System Design'!$F$8=2,'Hourly Demand and Generation'!H8376*'System Design'!$F$21,IF('System Design'!$F$8=3,'Hourly Demand and Generation'!I8376*'System Design'!$F$21)))</f>
        <v>0</v>
      </c>
      <c r="O8376" s="32">
        <f>IF('System Design'!$F$8=1,'Hourly Demand and Generation'!J8376*'System Design'!$F$22,IF('System Design'!$F$8=2,'Hourly Demand and Generation'!K8376*'System Design'!$F$22,IF('System Design'!$F$8=3,'Hourly Demand and Generation'!L8376*'System Design'!$F$22)))</f>
        <v>1125</v>
      </c>
      <c r="Q8376" s="32">
        <f t="shared" si="1863"/>
        <v>0</v>
      </c>
      <c r="R8376" s="32">
        <f t="shared" si="1866"/>
        <v>5400</v>
      </c>
      <c r="S8376" s="32">
        <f t="shared" si="1867"/>
        <v>0</v>
      </c>
      <c r="T8376" s="32">
        <f t="shared" si="1868"/>
        <v>21600</v>
      </c>
      <c r="U8376" s="32">
        <f t="shared" si="1869"/>
        <v>0</v>
      </c>
      <c r="V8376" s="32">
        <f t="shared" si="1864"/>
        <v>526.5</v>
      </c>
      <c r="W8376" s="32">
        <f t="shared" si="1870"/>
        <v>526.5</v>
      </c>
      <c r="X8376" s="32">
        <f t="shared" si="1871"/>
        <v>526.5</v>
      </c>
    </row>
    <row r="8377" spans="1:24" x14ac:dyDescent="0.25">
      <c r="A8377" s="2"/>
      <c r="B8377" s="2" t="s">
        <v>13</v>
      </c>
      <c r="C8377" s="2">
        <f t="shared" si="1874"/>
        <v>349</v>
      </c>
      <c r="D8377" s="2">
        <f t="shared" si="1875"/>
        <v>21</v>
      </c>
      <c r="E8377" s="2">
        <f t="shared" si="1865"/>
        <v>8373</v>
      </c>
      <c r="F8377" s="11">
        <v>567</v>
      </c>
      <c r="G8377" s="10">
        <v>0</v>
      </c>
      <c r="H8377" s="10">
        <v>0</v>
      </c>
      <c r="I8377" s="10">
        <v>0</v>
      </c>
      <c r="J8377" s="9">
        <v>0.45</v>
      </c>
      <c r="K8377" s="9">
        <v>0.45</v>
      </c>
      <c r="L8377" s="9">
        <v>0.45</v>
      </c>
      <c r="N8377" s="32">
        <f>IF('System Design'!$F$8=1,'Hourly Demand and Generation'!G8377*'System Design'!$F$21,IF('System Design'!$F$8=2,'Hourly Demand and Generation'!H8377*'System Design'!$F$21,IF('System Design'!$F$8=3,'Hourly Demand and Generation'!I8377*'System Design'!$F$21)))</f>
        <v>0</v>
      </c>
      <c r="O8377" s="32">
        <f>IF('System Design'!$F$8=1,'Hourly Demand and Generation'!J8377*'System Design'!$F$22,IF('System Design'!$F$8=2,'Hourly Demand and Generation'!K8377*'System Design'!$F$22,IF('System Design'!$F$8=3,'Hourly Demand and Generation'!L8377*'System Design'!$F$22)))</f>
        <v>1125</v>
      </c>
      <c r="Q8377" s="32">
        <f t="shared" si="1863"/>
        <v>0</v>
      </c>
      <c r="R8377" s="32">
        <f t="shared" si="1866"/>
        <v>5400</v>
      </c>
      <c r="S8377" s="32">
        <f t="shared" si="1867"/>
        <v>0</v>
      </c>
      <c r="T8377" s="32">
        <f t="shared" si="1868"/>
        <v>21600</v>
      </c>
      <c r="U8377" s="32">
        <f t="shared" si="1869"/>
        <v>0</v>
      </c>
      <c r="V8377" s="32">
        <f t="shared" si="1864"/>
        <v>558</v>
      </c>
      <c r="W8377" s="32">
        <f t="shared" si="1870"/>
        <v>558</v>
      </c>
      <c r="X8377" s="32">
        <f t="shared" si="1871"/>
        <v>558</v>
      </c>
    </row>
    <row r="8378" spans="1:24" x14ac:dyDescent="0.25">
      <c r="A8378" s="2"/>
      <c r="B8378" s="2" t="s">
        <v>13</v>
      </c>
      <c r="C8378" s="2">
        <f t="shared" si="1874"/>
        <v>349</v>
      </c>
      <c r="D8378" s="2">
        <f t="shared" si="1875"/>
        <v>22</v>
      </c>
      <c r="E8378" s="2">
        <f t="shared" si="1865"/>
        <v>8374</v>
      </c>
      <c r="F8378" s="11">
        <v>535.5</v>
      </c>
      <c r="G8378" s="10">
        <v>0</v>
      </c>
      <c r="H8378" s="10">
        <v>0</v>
      </c>
      <c r="I8378" s="10">
        <v>0</v>
      </c>
      <c r="J8378" s="9">
        <v>0.47499999999999998</v>
      </c>
      <c r="K8378" s="9">
        <v>0.47499999999999998</v>
      </c>
      <c r="L8378" s="9">
        <v>0.47499999999999998</v>
      </c>
      <c r="N8378" s="32">
        <f>IF('System Design'!$F$8=1,'Hourly Demand and Generation'!G8378*'System Design'!$F$21,IF('System Design'!$F$8=2,'Hourly Demand and Generation'!H8378*'System Design'!$F$21,IF('System Design'!$F$8=3,'Hourly Demand and Generation'!I8378*'System Design'!$F$21)))</f>
        <v>0</v>
      </c>
      <c r="O8378" s="32">
        <f>IF('System Design'!$F$8=1,'Hourly Demand and Generation'!J8378*'System Design'!$F$22,IF('System Design'!$F$8=2,'Hourly Demand and Generation'!K8378*'System Design'!$F$22,IF('System Design'!$F$8=3,'Hourly Demand and Generation'!L8378*'System Design'!$F$22)))</f>
        <v>1187.5</v>
      </c>
      <c r="Q8378" s="32">
        <f t="shared" si="1863"/>
        <v>0</v>
      </c>
      <c r="R8378" s="32">
        <f t="shared" si="1866"/>
        <v>5400</v>
      </c>
      <c r="S8378" s="32">
        <f t="shared" si="1867"/>
        <v>0</v>
      </c>
      <c r="T8378" s="32">
        <f t="shared" si="1868"/>
        <v>21600</v>
      </c>
      <c r="U8378" s="32">
        <f t="shared" si="1869"/>
        <v>0</v>
      </c>
      <c r="V8378" s="32">
        <f t="shared" si="1864"/>
        <v>652</v>
      </c>
      <c r="W8378" s="32">
        <f t="shared" si="1870"/>
        <v>652</v>
      </c>
      <c r="X8378" s="32">
        <f t="shared" si="1871"/>
        <v>652</v>
      </c>
    </row>
    <row r="8379" spans="1:24" x14ac:dyDescent="0.25">
      <c r="A8379" s="2"/>
      <c r="B8379" s="2" t="s">
        <v>13</v>
      </c>
      <c r="C8379" s="2">
        <f t="shared" si="1874"/>
        <v>349</v>
      </c>
      <c r="D8379" s="2">
        <f t="shared" si="1875"/>
        <v>23</v>
      </c>
      <c r="E8379" s="2">
        <f t="shared" si="1865"/>
        <v>8375</v>
      </c>
      <c r="F8379" s="11">
        <v>504</v>
      </c>
      <c r="G8379" s="10">
        <v>0</v>
      </c>
      <c r="H8379" s="10">
        <v>0</v>
      </c>
      <c r="I8379" s="10">
        <v>0</v>
      </c>
      <c r="J8379" s="9">
        <v>0.4</v>
      </c>
      <c r="K8379" s="9">
        <v>0.4</v>
      </c>
      <c r="L8379" s="9">
        <v>0.4</v>
      </c>
      <c r="N8379" s="32">
        <f>IF('System Design'!$F$8=1,'Hourly Demand and Generation'!G8379*'System Design'!$F$21,IF('System Design'!$F$8=2,'Hourly Demand and Generation'!H8379*'System Design'!$F$21,IF('System Design'!$F$8=3,'Hourly Demand and Generation'!I8379*'System Design'!$F$21)))</f>
        <v>0</v>
      </c>
      <c r="O8379" s="32">
        <f>IF('System Design'!$F$8=1,'Hourly Demand and Generation'!J8379*'System Design'!$F$22,IF('System Design'!$F$8=2,'Hourly Demand and Generation'!K8379*'System Design'!$F$22,IF('System Design'!$F$8=3,'Hourly Demand and Generation'!L8379*'System Design'!$F$22)))</f>
        <v>1000</v>
      </c>
      <c r="Q8379" s="32">
        <f t="shared" si="1863"/>
        <v>0</v>
      </c>
      <c r="R8379" s="32">
        <f t="shared" si="1866"/>
        <v>5400</v>
      </c>
      <c r="S8379" s="32">
        <f t="shared" si="1867"/>
        <v>0</v>
      </c>
      <c r="T8379" s="32">
        <f t="shared" si="1868"/>
        <v>21600</v>
      </c>
      <c r="U8379" s="32">
        <f t="shared" si="1869"/>
        <v>0</v>
      </c>
      <c r="V8379" s="32">
        <f t="shared" si="1864"/>
        <v>496</v>
      </c>
      <c r="W8379" s="32">
        <f t="shared" si="1870"/>
        <v>496</v>
      </c>
      <c r="X8379" s="32">
        <f t="shared" si="1871"/>
        <v>496</v>
      </c>
    </row>
    <row r="8380" spans="1:24" x14ac:dyDescent="0.25">
      <c r="A8380" s="2"/>
      <c r="B8380" s="2" t="s">
        <v>13</v>
      </c>
      <c r="C8380" s="2">
        <f t="shared" si="1874"/>
        <v>349</v>
      </c>
      <c r="D8380" s="2">
        <f t="shared" si="1875"/>
        <v>24</v>
      </c>
      <c r="E8380" s="2">
        <f t="shared" si="1865"/>
        <v>8376</v>
      </c>
      <c r="F8380" s="11">
        <v>441</v>
      </c>
      <c r="G8380" s="9">
        <v>0</v>
      </c>
      <c r="H8380" s="9">
        <v>0</v>
      </c>
      <c r="I8380" s="9">
        <v>0</v>
      </c>
      <c r="J8380" s="9">
        <v>0.4</v>
      </c>
      <c r="K8380" s="9">
        <v>0.4</v>
      </c>
      <c r="L8380" s="9">
        <v>0.4</v>
      </c>
      <c r="N8380" s="32">
        <f>IF('System Design'!$F$8=1,'Hourly Demand and Generation'!G8380*'System Design'!$F$21,IF('System Design'!$F$8=2,'Hourly Demand and Generation'!H8380*'System Design'!$F$21,IF('System Design'!$F$8=3,'Hourly Demand and Generation'!I8380*'System Design'!$F$21)))</f>
        <v>0</v>
      </c>
      <c r="O8380" s="32">
        <f>IF('System Design'!$F$8=1,'Hourly Demand and Generation'!J8380*'System Design'!$F$22,IF('System Design'!$F$8=2,'Hourly Demand and Generation'!K8380*'System Design'!$F$22,IF('System Design'!$F$8=3,'Hourly Demand and Generation'!L8380*'System Design'!$F$22)))</f>
        <v>1000</v>
      </c>
      <c r="Q8380" s="32">
        <f t="shared" si="1863"/>
        <v>0</v>
      </c>
      <c r="R8380" s="32">
        <f t="shared" si="1866"/>
        <v>5400</v>
      </c>
      <c r="S8380" s="32">
        <f t="shared" si="1867"/>
        <v>0</v>
      </c>
      <c r="T8380" s="32">
        <f t="shared" si="1868"/>
        <v>21600</v>
      </c>
      <c r="U8380" s="32">
        <f t="shared" si="1869"/>
        <v>0</v>
      </c>
      <c r="V8380" s="32">
        <f t="shared" si="1864"/>
        <v>559</v>
      </c>
      <c r="W8380" s="32">
        <f t="shared" si="1870"/>
        <v>559</v>
      </c>
      <c r="X8380" s="32">
        <f t="shared" si="1871"/>
        <v>559</v>
      </c>
    </row>
    <row r="8381" spans="1:24" x14ac:dyDescent="0.25">
      <c r="A8381" s="2"/>
      <c r="B8381" s="2" t="s">
        <v>13</v>
      </c>
      <c r="C8381" s="2">
        <f>C8380+1</f>
        <v>350</v>
      </c>
      <c r="D8381" s="2">
        <v>1</v>
      </c>
      <c r="E8381" s="2">
        <f t="shared" si="1865"/>
        <v>8377</v>
      </c>
      <c r="F8381" s="11">
        <v>378</v>
      </c>
      <c r="G8381" s="10">
        <v>0</v>
      </c>
      <c r="H8381" s="10">
        <v>0</v>
      </c>
      <c r="I8381" s="10">
        <v>0</v>
      </c>
      <c r="J8381" s="9">
        <v>0.34949267637982701</v>
      </c>
      <c r="K8381" s="9">
        <v>0.34949267637982701</v>
      </c>
      <c r="L8381" s="9">
        <v>0.5</v>
      </c>
      <c r="N8381" s="32">
        <f>IF('System Design'!$F$8=1,'Hourly Demand and Generation'!G8381*'System Design'!$F$21,IF('System Design'!$F$8=2,'Hourly Demand and Generation'!H8381*'System Design'!$F$21,IF('System Design'!$F$8=3,'Hourly Demand and Generation'!I8381*'System Design'!$F$21)))</f>
        <v>0</v>
      </c>
      <c r="O8381" s="32">
        <f>IF('System Design'!$F$8=1,'Hourly Demand and Generation'!J8381*'System Design'!$F$22,IF('System Design'!$F$8=2,'Hourly Demand and Generation'!K8381*'System Design'!$F$22,IF('System Design'!$F$8=3,'Hourly Demand and Generation'!L8381*'System Design'!$F$22)))</f>
        <v>1250</v>
      </c>
      <c r="Q8381" s="32">
        <f t="shared" si="1863"/>
        <v>0</v>
      </c>
      <c r="R8381" s="32">
        <f t="shared" si="1866"/>
        <v>5400</v>
      </c>
      <c r="S8381" s="32">
        <f t="shared" si="1867"/>
        <v>0</v>
      </c>
      <c r="T8381" s="32">
        <f t="shared" si="1868"/>
        <v>21600</v>
      </c>
      <c r="U8381" s="32">
        <f t="shared" si="1869"/>
        <v>0</v>
      </c>
      <c r="V8381" s="32">
        <f t="shared" si="1864"/>
        <v>872</v>
      </c>
      <c r="W8381" s="32">
        <f t="shared" si="1870"/>
        <v>872</v>
      </c>
      <c r="X8381" s="32">
        <f t="shared" si="1871"/>
        <v>872</v>
      </c>
    </row>
    <row r="8382" spans="1:24" x14ac:dyDescent="0.25">
      <c r="A8382" s="2"/>
      <c r="B8382" s="2" t="s">
        <v>13</v>
      </c>
      <c r="C8382" s="2">
        <f>C8381</f>
        <v>350</v>
      </c>
      <c r="D8382" s="2">
        <f>D8381+1</f>
        <v>2</v>
      </c>
      <c r="E8382" s="2">
        <f t="shared" si="1865"/>
        <v>8378</v>
      </c>
      <c r="F8382" s="11">
        <v>346.5</v>
      </c>
      <c r="G8382" s="10">
        <v>0</v>
      </c>
      <c r="H8382" s="10">
        <v>0</v>
      </c>
      <c r="I8382" s="10">
        <v>0</v>
      </c>
      <c r="J8382" s="9">
        <v>0.314543408741845</v>
      </c>
      <c r="K8382" s="9">
        <v>0.314543408741845</v>
      </c>
      <c r="L8382" s="9">
        <v>0.45</v>
      </c>
      <c r="N8382" s="32">
        <f>IF('System Design'!$F$8=1,'Hourly Demand and Generation'!G8382*'System Design'!$F$21,IF('System Design'!$F$8=2,'Hourly Demand and Generation'!H8382*'System Design'!$F$21,IF('System Design'!$F$8=3,'Hourly Demand and Generation'!I8382*'System Design'!$F$21)))</f>
        <v>0</v>
      </c>
      <c r="O8382" s="32">
        <f>IF('System Design'!$F$8=1,'Hourly Demand and Generation'!J8382*'System Design'!$F$22,IF('System Design'!$F$8=2,'Hourly Demand and Generation'!K8382*'System Design'!$F$22,IF('System Design'!$F$8=3,'Hourly Demand and Generation'!L8382*'System Design'!$F$22)))</f>
        <v>1125</v>
      </c>
      <c r="Q8382" s="32">
        <f t="shared" si="1863"/>
        <v>0</v>
      </c>
      <c r="R8382" s="32">
        <f t="shared" si="1866"/>
        <v>5400</v>
      </c>
      <c r="S8382" s="32">
        <f t="shared" si="1867"/>
        <v>0</v>
      </c>
      <c r="T8382" s="32">
        <f t="shared" si="1868"/>
        <v>21600</v>
      </c>
      <c r="U8382" s="32">
        <f t="shared" si="1869"/>
        <v>0</v>
      </c>
      <c r="V8382" s="32">
        <f t="shared" si="1864"/>
        <v>778.5</v>
      </c>
      <c r="W8382" s="32">
        <f t="shared" si="1870"/>
        <v>778.5</v>
      </c>
      <c r="X8382" s="32">
        <f t="shared" si="1871"/>
        <v>778.5</v>
      </c>
    </row>
    <row r="8383" spans="1:24" x14ac:dyDescent="0.25">
      <c r="A8383" s="2"/>
      <c r="B8383" s="2" t="s">
        <v>13</v>
      </c>
      <c r="C8383" s="2">
        <f t="shared" ref="C8383:C8404" si="1876">C8382</f>
        <v>350</v>
      </c>
      <c r="D8383" s="2">
        <f t="shared" ref="D8383:D8404" si="1877">D8382+1</f>
        <v>3</v>
      </c>
      <c r="E8383" s="2">
        <f t="shared" si="1865"/>
        <v>8379</v>
      </c>
      <c r="F8383" s="11">
        <v>315</v>
      </c>
      <c r="G8383" s="10">
        <v>0</v>
      </c>
      <c r="H8383" s="10">
        <v>0</v>
      </c>
      <c r="I8383" s="10">
        <v>0</v>
      </c>
      <c r="J8383" s="9">
        <v>0.314543408741845</v>
      </c>
      <c r="K8383" s="9">
        <v>0.314543408741845</v>
      </c>
      <c r="L8383" s="9">
        <v>0.45</v>
      </c>
      <c r="N8383" s="32">
        <f>IF('System Design'!$F$8=1,'Hourly Demand and Generation'!G8383*'System Design'!$F$21,IF('System Design'!$F$8=2,'Hourly Demand and Generation'!H8383*'System Design'!$F$21,IF('System Design'!$F$8=3,'Hourly Demand and Generation'!I8383*'System Design'!$F$21)))</f>
        <v>0</v>
      </c>
      <c r="O8383" s="32">
        <f>IF('System Design'!$F$8=1,'Hourly Demand and Generation'!J8383*'System Design'!$F$22,IF('System Design'!$F$8=2,'Hourly Demand and Generation'!K8383*'System Design'!$F$22,IF('System Design'!$F$8=3,'Hourly Demand and Generation'!L8383*'System Design'!$F$22)))</f>
        <v>1125</v>
      </c>
      <c r="Q8383" s="32">
        <f t="shared" si="1863"/>
        <v>0</v>
      </c>
      <c r="R8383" s="32">
        <f t="shared" si="1866"/>
        <v>5400</v>
      </c>
      <c r="S8383" s="32">
        <f t="shared" si="1867"/>
        <v>0</v>
      </c>
      <c r="T8383" s="32">
        <f t="shared" si="1868"/>
        <v>21600</v>
      </c>
      <c r="U8383" s="32">
        <f t="shared" si="1869"/>
        <v>0</v>
      </c>
      <c r="V8383" s="32">
        <f t="shared" si="1864"/>
        <v>810</v>
      </c>
      <c r="W8383" s="32">
        <f t="shared" si="1870"/>
        <v>810</v>
      </c>
      <c r="X8383" s="32">
        <f t="shared" si="1871"/>
        <v>810</v>
      </c>
    </row>
    <row r="8384" spans="1:24" x14ac:dyDescent="0.25">
      <c r="A8384" s="2"/>
      <c r="B8384" s="2" t="s">
        <v>13</v>
      </c>
      <c r="C8384" s="2">
        <f t="shared" si="1876"/>
        <v>350</v>
      </c>
      <c r="D8384" s="2">
        <f t="shared" si="1877"/>
        <v>4</v>
      </c>
      <c r="E8384" s="2">
        <f t="shared" si="1865"/>
        <v>8380</v>
      </c>
      <c r="F8384" s="11">
        <v>378</v>
      </c>
      <c r="G8384" s="10">
        <v>0</v>
      </c>
      <c r="H8384" s="10">
        <v>0</v>
      </c>
      <c r="I8384" s="10">
        <v>0</v>
      </c>
      <c r="J8384" s="9">
        <v>0.34949267637982701</v>
      </c>
      <c r="K8384" s="9">
        <v>0.34949267637982701</v>
      </c>
      <c r="L8384" s="9">
        <v>0.5</v>
      </c>
      <c r="N8384" s="32">
        <f>IF('System Design'!$F$8=1,'Hourly Demand and Generation'!G8384*'System Design'!$F$21,IF('System Design'!$F$8=2,'Hourly Demand and Generation'!H8384*'System Design'!$F$21,IF('System Design'!$F$8=3,'Hourly Demand and Generation'!I8384*'System Design'!$F$21)))</f>
        <v>0</v>
      </c>
      <c r="O8384" s="32">
        <f>IF('System Design'!$F$8=1,'Hourly Demand and Generation'!J8384*'System Design'!$F$22,IF('System Design'!$F$8=2,'Hourly Demand and Generation'!K8384*'System Design'!$F$22,IF('System Design'!$F$8=3,'Hourly Demand and Generation'!L8384*'System Design'!$F$22)))</f>
        <v>1250</v>
      </c>
      <c r="Q8384" s="32">
        <f t="shared" si="1863"/>
        <v>0</v>
      </c>
      <c r="R8384" s="32">
        <f t="shared" si="1866"/>
        <v>5400</v>
      </c>
      <c r="S8384" s="32">
        <f t="shared" si="1867"/>
        <v>0</v>
      </c>
      <c r="T8384" s="32">
        <f t="shared" si="1868"/>
        <v>21600</v>
      </c>
      <c r="U8384" s="32">
        <f t="shared" si="1869"/>
        <v>0</v>
      </c>
      <c r="V8384" s="32">
        <f t="shared" si="1864"/>
        <v>872</v>
      </c>
      <c r="W8384" s="32">
        <f t="shared" si="1870"/>
        <v>872</v>
      </c>
      <c r="X8384" s="32">
        <f t="shared" si="1871"/>
        <v>872</v>
      </c>
    </row>
    <row r="8385" spans="1:24" x14ac:dyDescent="0.25">
      <c r="A8385" s="2"/>
      <c r="B8385" s="2" t="s">
        <v>13</v>
      </c>
      <c r="C8385" s="2">
        <f t="shared" si="1876"/>
        <v>350</v>
      </c>
      <c r="D8385" s="2">
        <f t="shared" si="1877"/>
        <v>5</v>
      </c>
      <c r="E8385" s="2">
        <f t="shared" si="1865"/>
        <v>8381</v>
      </c>
      <c r="F8385" s="11">
        <v>409.5</v>
      </c>
      <c r="G8385" s="10">
        <v>0</v>
      </c>
      <c r="H8385" s="10">
        <v>1.44E-2</v>
      </c>
      <c r="I8385" s="10">
        <v>2.8799999999999999E-2</v>
      </c>
      <c r="J8385" s="9">
        <v>0.27959414110386199</v>
      </c>
      <c r="K8385" s="9">
        <v>0.27959414110386199</v>
      </c>
      <c r="L8385" s="9">
        <v>0.4</v>
      </c>
      <c r="N8385" s="32">
        <f>IF('System Design'!$F$8=1,'Hourly Demand and Generation'!G8385*'System Design'!$F$21,IF('System Design'!$F$8=2,'Hourly Demand and Generation'!H8385*'System Design'!$F$21,IF('System Design'!$F$8=3,'Hourly Demand and Generation'!I8385*'System Design'!$F$21)))</f>
        <v>14.4</v>
      </c>
      <c r="O8385" s="32">
        <f>IF('System Design'!$F$8=1,'Hourly Demand and Generation'!J8385*'System Design'!$F$22,IF('System Design'!$F$8=2,'Hourly Demand and Generation'!K8385*'System Design'!$F$22,IF('System Design'!$F$8=3,'Hourly Demand and Generation'!L8385*'System Design'!$F$22)))</f>
        <v>1000</v>
      </c>
      <c r="Q8385" s="32">
        <f t="shared" si="1863"/>
        <v>0</v>
      </c>
      <c r="R8385" s="32">
        <f t="shared" si="1866"/>
        <v>5400</v>
      </c>
      <c r="S8385" s="32">
        <f t="shared" si="1867"/>
        <v>0</v>
      </c>
      <c r="T8385" s="32">
        <f t="shared" si="1868"/>
        <v>21600</v>
      </c>
      <c r="U8385" s="32">
        <f t="shared" si="1869"/>
        <v>0</v>
      </c>
      <c r="V8385" s="32">
        <f t="shared" si="1864"/>
        <v>604.9</v>
      </c>
      <c r="W8385" s="32">
        <f t="shared" si="1870"/>
        <v>604.9</v>
      </c>
      <c r="X8385" s="32">
        <f t="shared" si="1871"/>
        <v>604.9</v>
      </c>
    </row>
    <row r="8386" spans="1:24" x14ac:dyDescent="0.25">
      <c r="A8386" s="2"/>
      <c r="B8386" s="2" t="s">
        <v>13</v>
      </c>
      <c r="C8386" s="2">
        <f t="shared" si="1876"/>
        <v>350</v>
      </c>
      <c r="D8386" s="2">
        <f t="shared" si="1877"/>
        <v>6</v>
      </c>
      <c r="E8386" s="2">
        <f t="shared" si="1865"/>
        <v>8382</v>
      </c>
      <c r="F8386" s="11">
        <v>441</v>
      </c>
      <c r="G8386" s="10">
        <v>2.8799999999999999E-2</v>
      </c>
      <c r="H8386" s="10">
        <v>4.4999999999999998E-2</v>
      </c>
      <c r="I8386" s="10">
        <v>6.1199999999999997E-2</v>
      </c>
      <c r="J8386" s="9">
        <v>0.27959414110386199</v>
      </c>
      <c r="K8386" s="9">
        <v>0.27959414110386199</v>
      </c>
      <c r="L8386" s="9">
        <v>0.4</v>
      </c>
      <c r="N8386" s="32">
        <f>IF('System Design'!$F$8=1,'Hourly Demand and Generation'!G8386*'System Design'!$F$21,IF('System Design'!$F$8=2,'Hourly Demand and Generation'!H8386*'System Design'!$F$21,IF('System Design'!$F$8=3,'Hourly Demand and Generation'!I8386*'System Design'!$F$21)))</f>
        <v>30.599999999999998</v>
      </c>
      <c r="O8386" s="32">
        <f>IF('System Design'!$F$8=1,'Hourly Demand and Generation'!J8386*'System Design'!$F$22,IF('System Design'!$F$8=2,'Hourly Demand and Generation'!K8386*'System Design'!$F$22,IF('System Design'!$F$8=3,'Hourly Demand and Generation'!L8386*'System Design'!$F$22)))</f>
        <v>1000</v>
      </c>
      <c r="Q8386" s="32">
        <f t="shared" si="1863"/>
        <v>0</v>
      </c>
      <c r="R8386" s="32">
        <f t="shared" si="1866"/>
        <v>5400</v>
      </c>
      <c r="S8386" s="32">
        <f t="shared" si="1867"/>
        <v>0</v>
      </c>
      <c r="T8386" s="32">
        <f t="shared" si="1868"/>
        <v>21600</v>
      </c>
      <c r="U8386" s="32">
        <f t="shared" si="1869"/>
        <v>0</v>
      </c>
      <c r="V8386" s="32">
        <f t="shared" si="1864"/>
        <v>589.59999999999991</v>
      </c>
      <c r="W8386" s="32">
        <f t="shared" si="1870"/>
        <v>589.59999999999991</v>
      </c>
      <c r="X8386" s="32">
        <f t="shared" si="1871"/>
        <v>589.59999999999991</v>
      </c>
    </row>
    <row r="8387" spans="1:24" x14ac:dyDescent="0.25">
      <c r="A8387" s="2"/>
      <c r="B8387" s="2" t="s">
        <v>13</v>
      </c>
      <c r="C8387" s="2">
        <f t="shared" si="1876"/>
        <v>350</v>
      </c>
      <c r="D8387" s="2">
        <f t="shared" si="1877"/>
        <v>7</v>
      </c>
      <c r="E8387" s="2">
        <f t="shared" si="1865"/>
        <v>8383</v>
      </c>
      <c r="F8387" s="11">
        <v>472.5</v>
      </c>
      <c r="G8387" s="10">
        <v>6.1199999999999997E-2</v>
      </c>
      <c r="H8387" s="10">
        <v>7.5600000000000001E-2</v>
      </c>
      <c r="I8387" s="10">
        <v>0.09</v>
      </c>
      <c r="J8387" s="9">
        <v>0.314543408741845</v>
      </c>
      <c r="K8387" s="9">
        <v>0.314543408741845</v>
      </c>
      <c r="L8387" s="9">
        <v>0.45</v>
      </c>
      <c r="N8387" s="32">
        <f>IF('System Design'!$F$8=1,'Hourly Demand and Generation'!G8387*'System Design'!$F$21,IF('System Design'!$F$8=2,'Hourly Demand and Generation'!H8387*'System Design'!$F$21,IF('System Design'!$F$8=3,'Hourly Demand and Generation'!I8387*'System Design'!$F$21)))</f>
        <v>45</v>
      </c>
      <c r="O8387" s="32">
        <f>IF('System Design'!$F$8=1,'Hourly Demand and Generation'!J8387*'System Design'!$F$22,IF('System Design'!$F$8=2,'Hourly Demand and Generation'!K8387*'System Design'!$F$22,IF('System Design'!$F$8=3,'Hourly Demand and Generation'!L8387*'System Design'!$F$22)))</f>
        <v>1125</v>
      </c>
      <c r="Q8387" s="32">
        <f t="shared" si="1863"/>
        <v>0</v>
      </c>
      <c r="R8387" s="32">
        <f t="shared" si="1866"/>
        <v>5400</v>
      </c>
      <c r="S8387" s="32">
        <f t="shared" si="1867"/>
        <v>0</v>
      </c>
      <c r="T8387" s="32">
        <f t="shared" si="1868"/>
        <v>21600</v>
      </c>
      <c r="U8387" s="32">
        <f t="shared" si="1869"/>
        <v>0</v>
      </c>
      <c r="V8387" s="32">
        <f t="shared" si="1864"/>
        <v>697.5</v>
      </c>
      <c r="W8387" s="32">
        <f t="shared" si="1870"/>
        <v>697.5</v>
      </c>
      <c r="X8387" s="32">
        <f t="shared" si="1871"/>
        <v>697.5</v>
      </c>
    </row>
    <row r="8388" spans="1:24" x14ac:dyDescent="0.25">
      <c r="A8388" s="2"/>
      <c r="B8388" s="2" t="s">
        <v>13</v>
      </c>
      <c r="C8388" s="2">
        <f t="shared" si="1876"/>
        <v>350</v>
      </c>
      <c r="D8388" s="2">
        <f t="shared" si="1877"/>
        <v>8</v>
      </c>
      <c r="E8388" s="2">
        <f t="shared" si="1865"/>
        <v>8384</v>
      </c>
      <c r="F8388" s="11">
        <v>504</v>
      </c>
      <c r="G8388" s="10">
        <v>0.1188</v>
      </c>
      <c r="H8388" s="10">
        <v>0.13500000000000001</v>
      </c>
      <c r="I8388" s="10">
        <v>0.1512</v>
      </c>
      <c r="J8388" s="9">
        <v>0.314543408741845</v>
      </c>
      <c r="K8388" s="9">
        <v>0.314543408741845</v>
      </c>
      <c r="L8388" s="9">
        <v>0.45</v>
      </c>
      <c r="N8388" s="32">
        <f>IF('System Design'!$F$8=1,'Hourly Demand and Generation'!G8388*'System Design'!$F$21,IF('System Design'!$F$8=2,'Hourly Demand and Generation'!H8388*'System Design'!$F$21,IF('System Design'!$F$8=3,'Hourly Demand and Generation'!I8388*'System Design'!$F$21)))</f>
        <v>75.599999999999994</v>
      </c>
      <c r="O8388" s="32">
        <f>IF('System Design'!$F$8=1,'Hourly Demand and Generation'!J8388*'System Design'!$F$22,IF('System Design'!$F$8=2,'Hourly Demand and Generation'!K8388*'System Design'!$F$22,IF('System Design'!$F$8=3,'Hourly Demand and Generation'!L8388*'System Design'!$F$22)))</f>
        <v>1125</v>
      </c>
      <c r="Q8388" s="32">
        <f t="shared" si="1863"/>
        <v>0</v>
      </c>
      <c r="R8388" s="32">
        <f t="shared" si="1866"/>
        <v>5400</v>
      </c>
      <c r="S8388" s="32">
        <f t="shared" si="1867"/>
        <v>0</v>
      </c>
      <c r="T8388" s="32">
        <f t="shared" si="1868"/>
        <v>21600</v>
      </c>
      <c r="U8388" s="32">
        <f t="shared" si="1869"/>
        <v>0</v>
      </c>
      <c r="V8388" s="32">
        <f t="shared" si="1864"/>
        <v>696.59999999999991</v>
      </c>
      <c r="W8388" s="32">
        <f t="shared" si="1870"/>
        <v>696.59999999999991</v>
      </c>
      <c r="X8388" s="32">
        <f t="shared" si="1871"/>
        <v>696.59999999999991</v>
      </c>
    </row>
    <row r="8389" spans="1:24" x14ac:dyDescent="0.25">
      <c r="A8389" s="2"/>
      <c r="B8389" s="2" t="s">
        <v>13</v>
      </c>
      <c r="C8389" s="2">
        <f t="shared" si="1876"/>
        <v>350</v>
      </c>
      <c r="D8389" s="2">
        <f t="shared" si="1877"/>
        <v>9</v>
      </c>
      <c r="E8389" s="2">
        <f t="shared" si="1865"/>
        <v>8385</v>
      </c>
      <c r="F8389" s="11">
        <v>504</v>
      </c>
      <c r="G8389" s="10">
        <v>0.18</v>
      </c>
      <c r="H8389" s="10">
        <v>0.19439999999999999</v>
      </c>
      <c r="I8389" s="10">
        <v>0.20880000000000001</v>
      </c>
      <c r="J8389" s="9">
        <v>0.27959414110386199</v>
      </c>
      <c r="K8389" s="9">
        <v>0.27959414110386199</v>
      </c>
      <c r="L8389" s="9">
        <v>0.4</v>
      </c>
      <c r="N8389" s="32">
        <f>IF('System Design'!$F$8=1,'Hourly Demand and Generation'!G8389*'System Design'!$F$21,IF('System Design'!$F$8=2,'Hourly Demand and Generation'!H8389*'System Design'!$F$21,IF('System Design'!$F$8=3,'Hourly Demand and Generation'!I8389*'System Design'!$F$21)))</f>
        <v>104.4</v>
      </c>
      <c r="O8389" s="32">
        <f>IF('System Design'!$F$8=1,'Hourly Demand and Generation'!J8389*'System Design'!$F$22,IF('System Design'!$F$8=2,'Hourly Demand and Generation'!K8389*'System Design'!$F$22,IF('System Design'!$F$8=3,'Hourly Demand and Generation'!L8389*'System Design'!$F$22)))</f>
        <v>1000</v>
      </c>
      <c r="Q8389" s="32">
        <f t="shared" si="1863"/>
        <v>0</v>
      </c>
      <c r="R8389" s="32">
        <f t="shared" si="1866"/>
        <v>5400</v>
      </c>
      <c r="S8389" s="32">
        <f t="shared" si="1867"/>
        <v>0</v>
      </c>
      <c r="T8389" s="32">
        <f t="shared" si="1868"/>
        <v>21600</v>
      </c>
      <c r="U8389" s="32">
        <f t="shared" si="1869"/>
        <v>0</v>
      </c>
      <c r="V8389" s="32">
        <f t="shared" si="1864"/>
        <v>600.40000000000009</v>
      </c>
      <c r="W8389" s="32">
        <f t="shared" si="1870"/>
        <v>600.40000000000009</v>
      </c>
      <c r="X8389" s="32">
        <f t="shared" si="1871"/>
        <v>600.40000000000009</v>
      </c>
    </row>
    <row r="8390" spans="1:24" x14ac:dyDescent="0.25">
      <c r="A8390" s="2"/>
      <c r="B8390" s="2" t="s">
        <v>13</v>
      </c>
      <c r="C8390" s="2">
        <f t="shared" si="1876"/>
        <v>350</v>
      </c>
      <c r="D8390" s="2">
        <f t="shared" si="1877"/>
        <v>10</v>
      </c>
      <c r="E8390" s="2">
        <f t="shared" si="1865"/>
        <v>8386</v>
      </c>
      <c r="F8390" s="11">
        <v>491.4</v>
      </c>
      <c r="G8390" s="10">
        <v>0.2412</v>
      </c>
      <c r="H8390" s="10">
        <v>0.25559999999999999</v>
      </c>
      <c r="I8390" s="10">
        <v>0.27</v>
      </c>
      <c r="J8390" s="9">
        <v>0.314543408741845</v>
      </c>
      <c r="K8390" s="9">
        <v>0.314543408741845</v>
      </c>
      <c r="L8390" s="9">
        <v>0.45</v>
      </c>
      <c r="N8390" s="32">
        <f>IF('System Design'!$F$8=1,'Hourly Demand and Generation'!G8390*'System Design'!$F$21,IF('System Design'!$F$8=2,'Hourly Demand and Generation'!H8390*'System Design'!$F$21,IF('System Design'!$F$8=3,'Hourly Demand and Generation'!I8390*'System Design'!$F$21)))</f>
        <v>135</v>
      </c>
      <c r="O8390" s="32">
        <f>IF('System Design'!$F$8=1,'Hourly Demand and Generation'!J8390*'System Design'!$F$22,IF('System Design'!$F$8=2,'Hourly Demand and Generation'!K8390*'System Design'!$F$22,IF('System Design'!$F$8=3,'Hourly Demand and Generation'!L8390*'System Design'!$F$22)))</f>
        <v>1125</v>
      </c>
      <c r="Q8390" s="32">
        <f t="shared" ref="Q8390:Q8453" si="1878">IF(F8390-N8390-O8390&gt;0,F8390-N8390-O8390,0)</f>
        <v>0</v>
      </c>
      <c r="R8390" s="32">
        <f t="shared" si="1866"/>
        <v>5400</v>
      </c>
      <c r="S8390" s="32">
        <f t="shared" si="1867"/>
        <v>0</v>
      </c>
      <c r="T8390" s="32">
        <f t="shared" si="1868"/>
        <v>21600</v>
      </c>
      <c r="U8390" s="32">
        <f t="shared" si="1869"/>
        <v>0</v>
      </c>
      <c r="V8390" s="32">
        <f t="shared" ref="V8390:V8453" si="1879">IF(F8390-N8390-O8390&lt;0,N8390+O8390-F8390,0)</f>
        <v>768.6</v>
      </c>
      <c r="W8390" s="32">
        <f t="shared" si="1870"/>
        <v>768.6</v>
      </c>
      <c r="X8390" s="32">
        <f t="shared" si="1871"/>
        <v>768.6</v>
      </c>
    </row>
    <row r="8391" spans="1:24" x14ac:dyDescent="0.25">
      <c r="A8391" s="2"/>
      <c r="B8391" s="2" t="s">
        <v>13</v>
      </c>
      <c r="C8391" s="2">
        <f t="shared" si="1876"/>
        <v>350</v>
      </c>
      <c r="D8391" s="2">
        <f t="shared" si="1877"/>
        <v>11</v>
      </c>
      <c r="E8391" s="2">
        <f t="shared" ref="E8391:E8454" si="1880">E8390+1</f>
        <v>8387</v>
      </c>
      <c r="F8391" s="11">
        <v>485.1</v>
      </c>
      <c r="G8391" s="10">
        <v>0.29880000000000001</v>
      </c>
      <c r="H8391" s="10">
        <v>0.315</v>
      </c>
      <c r="I8391" s="10">
        <v>0.33119999999999999</v>
      </c>
      <c r="J8391" s="9">
        <v>0.27959414110386199</v>
      </c>
      <c r="K8391" s="9">
        <v>0.27959414110386199</v>
      </c>
      <c r="L8391" s="9">
        <v>0.4</v>
      </c>
      <c r="N8391" s="32">
        <f>IF('System Design'!$F$8=1,'Hourly Demand and Generation'!G8391*'System Design'!$F$21,IF('System Design'!$F$8=2,'Hourly Demand and Generation'!H8391*'System Design'!$F$21,IF('System Design'!$F$8=3,'Hourly Demand and Generation'!I8391*'System Design'!$F$21)))</f>
        <v>165.6</v>
      </c>
      <c r="O8391" s="32">
        <f>IF('System Design'!$F$8=1,'Hourly Demand and Generation'!J8391*'System Design'!$F$22,IF('System Design'!$F$8=2,'Hourly Demand and Generation'!K8391*'System Design'!$F$22,IF('System Design'!$F$8=3,'Hourly Demand and Generation'!L8391*'System Design'!$F$22)))</f>
        <v>1000</v>
      </c>
      <c r="Q8391" s="32">
        <f t="shared" si="1878"/>
        <v>0</v>
      </c>
      <c r="R8391" s="32">
        <f t="shared" ref="R8391:R8454" si="1881">IF($Q8391&lt;R8390+$V8391,IF(R8390+$V8391-$Q8391&gt;5400,5400,R8390+$V8391-$Q8391),0)</f>
        <v>5400</v>
      </c>
      <c r="S8391" s="32">
        <f t="shared" ref="S8391:S8454" si="1882">IF(R8391&gt;0,0,$Q8391+$V8391-R8390)</f>
        <v>0</v>
      </c>
      <c r="T8391" s="32">
        <f t="shared" ref="T8391:T8454" si="1883">IF($Q8391&lt;T8390+$V8391,IF(T8390+$V8391-$Q8391&gt;21600,21600,T8390+$V8391-$Q8391),0)</f>
        <v>21600</v>
      </c>
      <c r="U8391" s="32">
        <f t="shared" ref="U8391:U8454" si="1884">IF(T8391&gt;0,0,$Q8391+$V8391-T8390)</f>
        <v>0</v>
      </c>
      <c r="V8391" s="32">
        <f t="shared" si="1879"/>
        <v>680.49999999999989</v>
      </c>
      <c r="W8391" s="32">
        <f t="shared" ref="W8391:W8454" si="1885">IF(R8391=5400,$V8391-(R8391-R8390),0)</f>
        <v>680.49999999999989</v>
      </c>
      <c r="X8391" s="32">
        <f t="shared" ref="X8391:X8454" si="1886">IF(T8391=21600,$V8391-(T8391-T8390),0)</f>
        <v>680.49999999999989</v>
      </c>
    </row>
    <row r="8392" spans="1:24" x14ac:dyDescent="0.25">
      <c r="A8392" s="2"/>
      <c r="B8392" s="2" t="s">
        <v>13</v>
      </c>
      <c r="C8392" s="2">
        <f t="shared" si="1876"/>
        <v>350</v>
      </c>
      <c r="D8392" s="2">
        <f t="shared" si="1877"/>
        <v>12</v>
      </c>
      <c r="E8392" s="2">
        <f t="shared" si="1880"/>
        <v>8388</v>
      </c>
      <c r="F8392" s="11">
        <v>485.1</v>
      </c>
      <c r="G8392" s="10">
        <v>0.36</v>
      </c>
      <c r="H8392" s="10">
        <v>0.36</v>
      </c>
      <c r="I8392" s="10">
        <v>0.36</v>
      </c>
      <c r="J8392" s="9">
        <v>0.26211950728486999</v>
      </c>
      <c r="K8392" s="9">
        <v>0.26211950728486999</v>
      </c>
      <c r="L8392" s="9">
        <v>0.375</v>
      </c>
      <c r="N8392" s="32">
        <f>IF('System Design'!$F$8=1,'Hourly Demand and Generation'!G8392*'System Design'!$F$21,IF('System Design'!$F$8=2,'Hourly Demand and Generation'!H8392*'System Design'!$F$21,IF('System Design'!$F$8=3,'Hourly Demand and Generation'!I8392*'System Design'!$F$21)))</f>
        <v>180</v>
      </c>
      <c r="O8392" s="32">
        <f>IF('System Design'!$F$8=1,'Hourly Demand and Generation'!J8392*'System Design'!$F$22,IF('System Design'!$F$8=2,'Hourly Demand and Generation'!K8392*'System Design'!$F$22,IF('System Design'!$F$8=3,'Hourly Demand and Generation'!L8392*'System Design'!$F$22)))</f>
        <v>937.5</v>
      </c>
      <c r="Q8392" s="32">
        <f t="shared" si="1878"/>
        <v>0</v>
      </c>
      <c r="R8392" s="32">
        <f t="shared" si="1881"/>
        <v>5400</v>
      </c>
      <c r="S8392" s="32">
        <f t="shared" si="1882"/>
        <v>0</v>
      </c>
      <c r="T8392" s="32">
        <f t="shared" si="1883"/>
        <v>21600</v>
      </c>
      <c r="U8392" s="32">
        <f t="shared" si="1884"/>
        <v>0</v>
      </c>
      <c r="V8392" s="32">
        <f t="shared" si="1879"/>
        <v>632.4</v>
      </c>
      <c r="W8392" s="32">
        <f t="shared" si="1885"/>
        <v>632.4</v>
      </c>
      <c r="X8392" s="32">
        <f t="shared" si="1886"/>
        <v>632.4</v>
      </c>
    </row>
    <row r="8393" spans="1:24" x14ac:dyDescent="0.25">
      <c r="A8393" s="2"/>
      <c r="B8393" s="2" t="s">
        <v>13</v>
      </c>
      <c r="C8393" s="2">
        <f t="shared" si="1876"/>
        <v>350</v>
      </c>
      <c r="D8393" s="2">
        <f t="shared" si="1877"/>
        <v>13</v>
      </c>
      <c r="E8393" s="2">
        <f t="shared" si="1880"/>
        <v>8389</v>
      </c>
      <c r="F8393" s="11">
        <v>504</v>
      </c>
      <c r="G8393" s="10">
        <v>0.29880000000000001</v>
      </c>
      <c r="H8393" s="10">
        <v>0.315</v>
      </c>
      <c r="I8393" s="10">
        <v>0.33119999999999999</v>
      </c>
      <c r="J8393" s="9">
        <v>0.27959414110386199</v>
      </c>
      <c r="K8393" s="9">
        <v>0.27959414110386199</v>
      </c>
      <c r="L8393" s="9">
        <v>0.4</v>
      </c>
      <c r="N8393" s="32">
        <f>IF('System Design'!$F$8=1,'Hourly Demand and Generation'!G8393*'System Design'!$F$21,IF('System Design'!$F$8=2,'Hourly Demand and Generation'!H8393*'System Design'!$F$21,IF('System Design'!$F$8=3,'Hourly Demand and Generation'!I8393*'System Design'!$F$21)))</f>
        <v>165.6</v>
      </c>
      <c r="O8393" s="32">
        <f>IF('System Design'!$F$8=1,'Hourly Demand and Generation'!J8393*'System Design'!$F$22,IF('System Design'!$F$8=2,'Hourly Demand and Generation'!K8393*'System Design'!$F$22,IF('System Design'!$F$8=3,'Hourly Demand and Generation'!L8393*'System Design'!$F$22)))</f>
        <v>1000</v>
      </c>
      <c r="Q8393" s="32">
        <f t="shared" si="1878"/>
        <v>0</v>
      </c>
      <c r="R8393" s="32">
        <f t="shared" si="1881"/>
        <v>5400</v>
      </c>
      <c r="S8393" s="32">
        <f t="shared" si="1882"/>
        <v>0</v>
      </c>
      <c r="T8393" s="32">
        <f t="shared" si="1883"/>
        <v>21600</v>
      </c>
      <c r="U8393" s="32">
        <f t="shared" si="1884"/>
        <v>0</v>
      </c>
      <c r="V8393" s="32">
        <f t="shared" si="1879"/>
        <v>661.59999999999991</v>
      </c>
      <c r="W8393" s="32">
        <f t="shared" si="1885"/>
        <v>661.59999999999991</v>
      </c>
      <c r="X8393" s="32">
        <f t="shared" si="1886"/>
        <v>661.59999999999991</v>
      </c>
    </row>
    <row r="8394" spans="1:24" x14ac:dyDescent="0.25">
      <c r="A8394" s="2"/>
      <c r="B8394" s="2" t="s">
        <v>13</v>
      </c>
      <c r="C8394" s="2">
        <f t="shared" si="1876"/>
        <v>350</v>
      </c>
      <c r="D8394" s="2">
        <f t="shared" si="1877"/>
        <v>14</v>
      </c>
      <c r="E8394" s="2">
        <f t="shared" si="1880"/>
        <v>8390</v>
      </c>
      <c r="F8394" s="11">
        <v>504</v>
      </c>
      <c r="G8394" s="10">
        <v>0.2412</v>
      </c>
      <c r="H8394" s="10">
        <v>0.25559999999999999</v>
      </c>
      <c r="I8394" s="10">
        <v>0.27</v>
      </c>
      <c r="J8394" s="9">
        <v>0.297068774922853</v>
      </c>
      <c r="K8394" s="9">
        <v>0.297068774922853</v>
      </c>
      <c r="L8394" s="9">
        <v>0.42499999999999999</v>
      </c>
      <c r="N8394" s="32">
        <f>IF('System Design'!$F$8=1,'Hourly Demand and Generation'!G8394*'System Design'!$F$21,IF('System Design'!$F$8=2,'Hourly Demand and Generation'!H8394*'System Design'!$F$21,IF('System Design'!$F$8=3,'Hourly Demand and Generation'!I8394*'System Design'!$F$21)))</f>
        <v>135</v>
      </c>
      <c r="O8394" s="32">
        <f>IF('System Design'!$F$8=1,'Hourly Demand and Generation'!J8394*'System Design'!$F$22,IF('System Design'!$F$8=2,'Hourly Demand and Generation'!K8394*'System Design'!$F$22,IF('System Design'!$F$8=3,'Hourly Demand and Generation'!L8394*'System Design'!$F$22)))</f>
        <v>1062.5</v>
      </c>
      <c r="Q8394" s="32">
        <f t="shared" si="1878"/>
        <v>0</v>
      </c>
      <c r="R8394" s="32">
        <f t="shared" si="1881"/>
        <v>5400</v>
      </c>
      <c r="S8394" s="32">
        <f t="shared" si="1882"/>
        <v>0</v>
      </c>
      <c r="T8394" s="32">
        <f t="shared" si="1883"/>
        <v>21600</v>
      </c>
      <c r="U8394" s="32">
        <f t="shared" si="1884"/>
        <v>0</v>
      </c>
      <c r="V8394" s="32">
        <f t="shared" si="1879"/>
        <v>693.5</v>
      </c>
      <c r="W8394" s="32">
        <f t="shared" si="1885"/>
        <v>693.5</v>
      </c>
      <c r="X8394" s="32">
        <f t="shared" si="1886"/>
        <v>693.5</v>
      </c>
    </row>
    <row r="8395" spans="1:24" x14ac:dyDescent="0.25">
      <c r="A8395" s="2"/>
      <c r="B8395" s="2" t="s">
        <v>13</v>
      </c>
      <c r="C8395" s="2">
        <f t="shared" si="1876"/>
        <v>350</v>
      </c>
      <c r="D8395" s="2">
        <f t="shared" si="1877"/>
        <v>15</v>
      </c>
      <c r="E8395" s="2">
        <f t="shared" si="1880"/>
        <v>8391</v>
      </c>
      <c r="F8395" s="11">
        <v>535.5</v>
      </c>
      <c r="G8395" s="10">
        <v>0.18</v>
      </c>
      <c r="H8395" s="10">
        <v>0.19439999999999999</v>
      </c>
      <c r="I8395" s="10">
        <v>0.20880000000000001</v>
      </c>
      <c r="J8395" s="9">
        <v>0.314543408741845</v>
      </c>
      <c r="K8395" s="9">
        <v>0.314543408741845</v>
      </c>
      <c r="L8395" s="9">
        <v>0.45</v>
      </c>
      <c r="N8395" s="32">
        <f>IF('System Design'!$F$8=1,'Hourly Demand and Generation'!G8395*'System Design'!$F$21,IF('System Design'!$F$8=2,'Hourly Demand and Generation'!H8395*'System Design'!$F$21,IF('System Design'!$F$8=3,'Hourly Demand and Generation'!I8395*'System Design'!$F$21)))</f>
        <v>104.4</v>
      </c>
      <c r="O8395" s="32">
        <f>IF('System Design'!$F$8=1,'Hourly Demand and Generation'!J8395*'System Design'!$F$22,IF('System Design'!$F$8=2,'Hourly Demand and Generation'!K8395*'System Design'!$F$22,IF('System Design'!$F$8=3,'Hourly Demand and Generation'!L8395*'System Design'!$F$22)))</f>
        <v>1125</v>
      </c>
      <c r="Q8395" s="32">
        <f t="shared" si="1878"/>
        <v>0</v>
      </c>
      <c r="R8395" s="32">
        <f t="shared" si="1881"/>
        <v>5400</v>
      </c>
      <c r="S8395" s="32">
        <f t="shared" si="1882"/>
        <v>0</v>
      </c>
      <c r="T8395" s="32">
        <f t="shared" si="1883"/>
        <v>21600</v>
      </c>
      <c r="U8395" s="32">
        <f t="shared" si="1884"/>
        <v>0</v>
      </c>
      <c r="V8395" s="32">
        <f t="shared" si="1879"/>
        <v>693.90000000000009</v>
      </c>
      <c r="W8395" s="32">
        <f t="shared" si="1885"/>
        <v>693.90000000000009</v>
      </c>
      <c r="X8395" s="32">
        <f t="shared" si="1886"/>
        <v>693.90000000000009</v>
      </c>
    </row>
    <row r="8396" spans="1:24" x14ac:dyDescent="0.25">
      <c r="A8396" s="2"/>
      <c r="B8396" s="2" t="s">
        <v>13</v>
      </c>
      <c r="C8396" s="2">
        <f t="shared" si="1876"/>
        <v>350</v>
      </c>
      <c r="D8396" s="2">
        <f t="shared" si="1877"/>
        <v>16</v>
      </c>
      <c r="E8396" s="2">
        <f t="shared" si="1880"/>
        <v>8392</v>
      </c>
      <c r="F8396" s="11">
        <v>567</v>
      </c>
      <c r="G8396" s="10">
        <v>0.1188</v>
      </c>
      <c r="H8396" s="10">
        <v>0.13500000000000001</v>
      </c>
      <c r="I8396" s="10">
        <v>0.1512</v>
      </c>
      <c r="J8396" s="9">
        <v>0.314543408741845</v>
      </c>
      <c r="K8396" s="9">
        <v>0.314543408741845</v>
      </c>
      <c r="L8396" s="9">
        <v>0.45</v>
      </c>
      <c r="N8396" s="32">
        <f>IF('System Design'!$F$8=1,'Hourly Demand and Generation'!G8396*'System Design'!$F$21,IF('System Design'!$F$8=2,'Hourly Demand and Generation'!H8396*'System Design'!$F$21,IF('System Design'!$F$8=3,'Hourly Demand and Generation'!I8396*'System Design'!$F$21)))</f>
        <v>75.599999999999994</v>
      </c>
      <c r="O8396" s="32">
        <f>IF('System Design'!$F$8=1,'Hourly Demand and Generation'!J8396*'System Design'!$F$22,IF('System Design'!$F$8=2,'Hourly Demand and Generation'!K8396*'System Design'!$F$22,IF('System Design'!$F$8=3,'Hourly Demand and Generation'!L8396*'System Design'!$F$22)))</f>
        <v>1125</v>
      </c>
      <c r="Q8396" s="32">
        <f t="shared" si="1878"/>
        <v>0</v>
      </c>
      <c r="R8396" s="32">
        <f t="shared" si="1881"/>
        <v>5400</v>
      </c>
      <c r="S8396" s="32">
        <f t="shared" si="1882"/>
        <v>0</v>
      </c>
      <c r="T8396" s="32">
        <f t="shared" si="1883"/>
        <v>21600</v>
      </c>
      <c r="U8396" s="32">
        <f t="shared" si="1884"/>
        <v>0</v>
      </c>
      <c r="V8396" s="32">
        <f t="shared" si="1879"/>
        <v>633.59999999999991</v>
      </c>
      <c r="W8396" s="32">
        <f t="shared" si="1885"/>
        <v>633.59999999999991</v>
      </c>
      <c r="X8396" s="32">
        <f t="shared" si="1886"/>
        <v>633.59999999999991</v>
      </c>
    </row>
    <row r="8397" spans="1:24" x14ac:dyDescent="0.25">
      <c r="A8397" s="2"/>
      <c r="B8397" s="2" t="s">
        <v>13</v>
      </c>
      <c r="C8397" s="2">
        <f t="shared" si="1876"/>
        <v>350</v>
      </c>
      <c r="D8397" s="2">
        <f t="shared" si="1877"/>
        <v>17</v>
      </c>
      <c r="E8397" s="2">
        <f t="shared" si="1880"/>
        <v>8393</v>
      </c>
      <c r="F8397" s="11">
        <v>598.5</v>
      </c>
      <c r="G8397" s="10">
        <v>6.1199999999999997E-2</v>
      </c>
      <c r="H8397" s="10">
        <v>7.5600000000000001E-2</v>
      </c>
      <c r="I8397" s="10">
        <v>0.09</v>
      </c>
      <c r="J8397" s="9">
        <v>0.34949267637982701</v>
      </c>
      <c r="K8397" s="9">
        <v>0.34949267637982701</v>
      </c>
      <c r="L8397" s="9">
        <v>0.5</v>
      </c>
      <c r="N8397" s="32">
        <f>IF('System Design'!$F$8=1,'Hourly Demand and Generation'!G8397*'System Design'!$F$21,IF('System Design'!$F$8=2,'Hourly Demand and Generation'!H8397*'System Design'!$F$21,IF('System Design'!$F$8=3,'Hourly Demand and Generation'!I8397*'System Design'!$F$21)))</f>
        <v>45</v>
      </c>
      <c r="O8397" s="32">
        <f>IF('System Design'!$F$8=1,'Hourly Demand and Generation'!J8397*'System Design'!$F$22,IF('System Design'!$F$8=2,'Hourly Demand and Generation'!K8397*'System Design'!$F$22,IF('System Design'!$F$8=3,'Hourly Demand and Generation'!L8397*'System Design'!$F$22)))</f>
        <v>1250</v>
      </c>
      <c r="Q8397" s="32">
        <f t="shared" si="1878"/>
        <v>0</v>
      </c>
      <c r="R8397" s="32">
        <f t="shared" si="1881"/>
        <v>5400</v>
      </c>
      <c r="S8397" s="32">
        <f t="shared" si="1882"/>
        <v>0</v>
      </c>
      <c r="T8397" s="32">
        <f t="shared" si="1883"/>
        <v>21600</v>
      </c>
      <c r="U8397" s="32">
        <f t="shared" si="1884"/>
        <v>0</v>
      </c>
      <c r="V8397" s="32">
        <f t="shared" si="1879"/>
        <v>696.5</v>
      </c>
      <c r="W8397" s="32">
        <f t="shared" si="1885"/>
        <v>696.5</v>
      </c>
      <c r="X8397" s="32">
        <f t="shared" si="1886"/>
        <v>696.5</v>
      </c>
    </row>
    <row r="8398" spans="1:24" x14ac:dyDescent="0.25">
      <c r="A8398" s="2"/>
      <c r="B8398" s="2" t="s">
        <v>13</v>
      </c>
      <c r="C8398" s="2">
        <f t="shared" si="1876"/>
        <v>350</v>
      </c>
      <c r="D8398" s="2">
        <f t="shared" si="1877"/>
        <v>18</v>
      </c>
      <c r="E8398" s="2">
        <f t="shared" si="1880"/>
        <v>8394</v>
      </c>
      <c r="F8398" s="11">
        <v>630</v>
      </c>
      <c r="G8398" s="10">
        <v>2.8799999999999999E-2</v>
      </c>
      <c r="H8398" s="10">
        <v>4.4999999999999998E-2</v>
      </c>
      <c r="I8398" s="10">
        <v>6.1199999999999997E-2</v>
      </c>
      <c r="J8398" s="9">
        <v>0.332018042560836</v>
      </c>
      <c r="K8398" s="9">
        <v>0.332018042560836</v>
      </c>
      <c r="L8398" s="9">
        <v>0.47499999999999998</v>
      </c>
      <c r="N8398" s="32">
        <f>IF('System Design'!$F$8=1,'Hourly Demand and Generation'!G8398*'System Design'!$F$21,IF('System Design'!$F$8=2,'Hourly Demand and Generation'!H8398*'System Design'!$F$21,IF('System Design'!$F$8=3,'Hourly Demand and Generation'!I8398*'System Design'!$F$21)))</f>
        <v>30.599999999999998</v>
      </c>
      <c r="O8398" s="32">
        <f>IF('System Design'!$F$8=1,'Hourly Demand and Generation'!J8398*'System Design'!$F$22,IF('System Design'!$F$8=2,'Hourly Demand and Generation'!K8398*'System Design'!$F$22,IF('System Design'!$F$8=3,'Hourly Demand and Generation'!L8398*'System Design'!$F$22)))</f>
        <v>1187.5</v>
      </c>
      <c r="Q8398" s="32">
        <f t="shared" si="1878"/>
        <v>0</v>
      </c>
      <c r="R8398" s="32">
        <f t="shared" si="1881"/>
        <v>5400</v>
      </c>
      <c r="S8398" s="32">
        <f t="shared" si="1882"/>
        <v>0</v>
      </c>
      <c r="T8398" s="32">
        <f t="shared" si="1883"/>
        <v>21600</v>
      </c>
      <c r="U8398" s="32">
        <f t="shared" si="1884"/>
        <v>0</v>
      </c>
      <c r="V8398" s="32">
        <f t="shared" si="1879"/>
        <v>588.09999999999991</v>
      </c>
      <c r="W8398" s="32">
        <f t="shared" si="1885"/>
        <v>588.09999999999991</v>
      </c>
      <c r="X8398" s="32">
        <f t="shared" si="1886"/>
        <v>588.09999999999991</v>
      </c>
    </row>
    <row r="8399" spans="1:24" x14ac:dyDescent="0.25">
      <c r="A8399" s="2"/>
      <c r="B8399" s="2" t="s">
        <v>13</v>
      </c>
      <c r="C8399" s="2">
        <f t="shared" si="1876"/>
        <v>350</v>
      </c>
      <c r="D8399" s="2">
        <f t="shared" si="1877"/>
        <v>19</v>
      </c>
      <c r="E8399" s="2">
        <f t="shared" si="1880"/>
        <v>8395</v>
      </c>
      <c r="F8399" s="11">
        <v>611.1</v>
      </c>
      <c r="G8399" s="10">
        <v>0</v>
      </c>
      <c r="H8399" s="10">
        <v>1.44E-2</v>
      </c>
      <c r="I8399" s="10">
        <v>2.8799999999999999E-2</v>
      </c>
      <c r="J8399" s="9">
        <v>0.314543408741845</v>
      </c>
      <c r="K8399" s="9">
        <v>0.314543408741845</v>
      </c>
      <c r="L8399" s="9">
        <v>0.45</v>
      </c>
      <c r="N8399" s="32">
        <f>IF('System Design'!$F$8=1,'Hourly Demand and Generation'!G8399*'System Design'!$F$21,IF('System Design'!$F$8=2,'Hourly Demand and Generation'!H8399*'System Design'!$F$21,IF('System Design'!$F$8=3,'Hourly Demand and Generation'!I8399*'System Design'!$F$21)))</f>
        <v>14.4</v>
      </c>
      <c r="O8399" s="32">
        <f>IF('System Design'!$F$8=1,'Hourly Demand and Generation'!J8399*'System Design'!$F$22,IF('System Design'!$F$8=2,'Hourly Demand and Generation'!K8399*'System Design'!$F$22,IF('System Design'!$F$8=3,'Hourly Demand and Generation'!L8399*'System Design'!$F$22)))</f>
        <v>1125</v>
      </c>
      <c r="Q8399" s="32">
        <f t="shared" si="1878"/>
        <v>0</v>
      </c>
      <c r="R8399" s="32">
        <f t="shared" si="1881"/>
        <v>5400</v>
      </c>
      <c r="S8399" s="32">
        <f t="shared" si="1882"/>
        <v>0</v>
      </c>
      <c r="T8399" s="32">
        <f t="shared" si="1883"/>
        <v>21600</v>
      </c>
      <c r="U8399" s="32">
        <f t="shared" si="1884"/>
        <v>0</v>
      </c>
      <c r="V8399" s="32">
        <f t="shared" si="1879"/>
        <v>528.30000000000007</v>
      </c>
      <c r="W8399" s="32">
        <f t="shared" si="1885"/>
        <v>528.30000000000007</v>
      </c>
      <c r="X8399" s="32">
        <f t="shared" si="1886"/>
        <v>528.30000000000007</v>
      </c>
    </row>
    <row r="8400" spans="1:24" x14ac:dyDescent="0.25">
      <c r="A8400" s="2"/>
      <c r="B8400" s="2" t="s">
        <v>13</v>
      </c>
      <c r="C8400" s="2">
        <f t="shared" si="1876"/>
        <v>350</v>
      </c>
      <c r="D8400" s="2">
        <f t="shared" si="1877"/>
        <v>20</v>
      </c>
      <c r="E8400" s="2">
        <f t="shared" si="1880"/>
        <v>8396</v>
      </c>
      <c r="F8400" s="11">
        <v>598.5</v>
      </c>
      <c r="G8400" s="10">
        <v>0</v>
      </c>
      <c r="H8400" s="10">
        <v>0</v>
      </c>
      <c r="I8400" s="10">
        <v>0</v>
      </c>
      <c r="J8400" s="9">
        <v>0.314543408741845</v>
      </c>
      <c r="K8400" s="9">
        <v>0.314543408741845</v>
      </c>
      <c r="L8400" s="9">
        <v>0.45</v>
      </c>
      <c r="N8400" s="32">
        <f>IF('System Design'!$F$8=1,'Hourly Demand and Generation'!G8400*'System Design'!$F$21,IF('System Design'!$F$8=2,'Hourly Demand and Generation'!H8400*'System Design'!$F$21,IF('System Design'!$F$8=3,'Hourly Demand and Generation'!I8400*'System Design'!$F$21)))</f>
        <v>0</v>
      </c>
      <c r="O8400" s="32">
        <f>IF('System Design'!$F$8=1,'Hourly Demand and Generation'!J8400*'System Design'!$F$22,IF('System Design'!$F$8=2,'Hourly Demand and Generation'!K8400*'System Design'!$F$22,IF('System Design'!$F$8=3,'Hourly Demand and Generation'!L8400*'System Design'!$F$22)))</f>
        <v>1125</v>
      </c>
      <c r="Q8400" s="32">
        <f t="shared" si="1878"/>
        <v>0</v>
      </c>
      <c r="R8400" s="32">
        <f t="shared" si="1881"/>
        <v>5400</v>
      </c>
      <c r="S8400" s="32">
        <f t="shared" si="1882"/>
        <v>0</v>
      </c>
      <c r="T8400" s="32">
        <f t="shared" si="1883"/>
        <v>21600</v>
      </c>
      <c r="U8400" s="32">
        <f t="shared" si="1884"/>
        <v>0</v>
      </c>
      <c r="V8400" s="32">
        <f t="shared" si="1879"/>
        <v>526.5</v>
      </c>
      <c r="W8400" s="32">
        <f t="shared" si="1885"/>
        <v>526.5</v>
      </c>
      <c r="X8400" s="32">
        <f t="shared" si="1886"/>
        <v>526.5</v>
      </c>
    </row>
    <row r="8401" spans="1:24" x14ac:dyDescent="0.25">
      <c r="A8401" s="2"/>
      <c r="B8401" s="2" t="s">
        <v>13</v>
      </c>
      <c r="C8401" s="2">
        <f t="shared" si="1876"/>
        <v>350</v>
      </c>
      <c r="D8401" s="2">
        <f t="shared" si="1877"/>
        <v>21</v>
      </c>
      <c r="E8401" s="2">
        <f t="shared" si="1880"/>
        <v>8397</v>
      </c>
      <c r="F8401" s="11">
        <v>567</v>
      </c>
      <c r="G8401" s="10">
        <v>0</v>
      </c>
      <c r="H8401" s="10">
        <v>0</v>
      </c>
      <c r="I8401" s="10">
        <v>0</v>
      </c>
      <c r="J8401" s="9">
        <v>0.314543408741845</v>
      </c>
      <c r="K8401" s="9">
        <v>0.314543408741845</v>
      </c>
      <c r="L8401" s="9">
        <v>0.45</v>
      </c>
      <c r="N8401" s="32">
        <f>IF('System Design'!$F$8=1,'Hourly Demand and Generation'!G8401*'System Design'!$F$21,IF('System Design'!$F$8=2,'Hourly Demand and Generation'!H8401*'System Design'!$F$21,IF('System Design'!$F$8=3,'Hourly Demand and Generation'!I8401*'System Design'!$F$21)))</f>
        <v>0</v>
      </c>
      <c r="O8401" s="32">
        <f>IF('System Design'!$F$8=1,'Hourly Demand and Generation'!J8401*'System Design'!$F$22,IF('System Design'!$F$8=2,'Hourly Demand and Generation'!K8401*'System Design'!$F$22,IF('System Design'!$F$8=3,'Hourly Demand and Generation'!L8401*'System Design'!$F$22)))</f>
        <v>1125</v>
      </c>
      <c r="Q8401" s="32">
        <f t="shared" si="1878"/>
        <v>0</v>
      </c>
      <c r="R8401" s="32">
        <f t="shared" si="1881"/>
        <v>5400</v>
      </c>
      <c r="S8401" s="32">
        <f t="shared" si="1882"/>
        <v>0</v>
      </c>
      <c r="T8401" s="32">
        <f t="shared" si="1883"/>
        <v>21600</v>
      </c>
      <c r="U8401" s="32">
        <f t="shared" si="1884"/>
        <v>0</v>
      </c>
      <c r="V8401" s="32">
        <f t="shared" si="1879"/>
        <v>558</v>
      </c>
      <c r="W8401" s="32">
        <f t="shared" si="1885"/>
        <v>558</v>
      </c>
      <c r="X8401" s="32">
        <f t="shared" si="1886"/>
        <v>558</v>
      </c>
    </row>
    <row r="8402" spans="1:24" x14ac:dyDescent="0.25">
      <c r="A8402" s="2"/>
      <c r="B8402" s="2" t="s">
        <v>13</v>
      </c>
      <c r="C8402" s="2">
        <f t="shared" si="1876"/>
        <v>350</v>
      </c>
      <c r="D8402" s="2">
        <f t="shared" si="1877"/>
        <v>22</v>
      </c>
      <c r="E8402" s="2">
        <f t="shared" si="1880"/>
        <v>8398</v>
      </c>
      <c r="F8402" s="11">
        <v>535.5</v>
      </c>
      <c r="G8402" s="10">
        <v>0</v>
      </c>
      <c r="H8402" s="10">
        <v>0</v>
      </c>
      <c r="I8402" s="10">
        <v>0</v>
      </c>
      <c r="J8402" s="9">
        <v>0.332018042560836</v>
      </c>
      <c r="K8402" s="9">
        <v>0.332018042560836</v>
      </c>
      <c r="L8402" s="9">
        <v>0.47499999999999998</v>
      </c>
      <c r="N8402" s="32">
        <f>IF('System Design'!$F$8=1,'Hourly Demand and Generation'!G8402*'System Design'!$F$21,IF('System Design'!$F$8=2,'Hourly Demand and Generation'!H8402*'System Design'!$F$21,IF('System Design'!$F$8=3,'Hourly Demand and Generation'!I8402*'System Design'!$F$21)))</f>
        <v>0</v>
      </c>
      <c r="O8402" s="32">
        <f>IF('System Design'!$F$8=1,'Hourly Demand and Generation'!J8402*'System Design'!$F$22,IF('System Design'!$F$8=2,'Hourly Demand and Generation'!K8402*'System Design'!$F$22,IF('System Design'!$F$8=3,'Hourly Demand and Generation'!L8402*'System Design'!$F$22)))</f>
        <v>1187.5</v>
      </c>
      <c r="Q8402" s="32">
        <f t="shared" si="1878"/>
        <v>0</v>
      </c>
      <c r="R8402" s="32">
        <f t="shared" si="1881"/>
        <v>5400</v>
      </c>
      <c r="S8402" s="32">
        <f t="shared" si="1882"/>
        <v>0</v>
      </c>
      <c r="T8402" s="32">
        <f t="shared" si="1883"/>
        <v>21600</v>
      </c>
      <c r="U8402" s="32">
        <f t="shared" si="1884"/>
        <v>0</v>
      </c>
      <c r="V8402" s="32">
        <f t="shared" si="1879"/>
        <v>652</v>
      </c>
      <c r="W8402" s="32">
        <f t="shared" si="1885"/>
        <v>652</v>
      </c>
      <c r="X8402" s="32">
        <f t="shared" si="1886"/>
        <v>652</v>
      </c>
    </row>
    <row r="8403" spans="1:24" x14ac:dyDescent="0.25">
      <c r="A8403" s="2"/>
      <c r="B8403" s="2" t="s">
        <v>13</v>
      </c>
      <c r="C8403" s="2">
        <f t="shared" si="1876"/>
        <v>350</v>
      </c>
      <c r="D8403" s="2">
        <f t="shared" si="1877"/>
        <v>23</v>
      </c>
      <c r="E8403" s="2">
        <f t="shared" si="1880"/>
        <v>8399</v>
      </c>
      <c r="F8403" s="11">
        <v>504</v>
      </c>
      <c r="G8403" s="10">
        <v>0</v>
      </c>
      <c r="H8403" s="10">
        <v>0</v>
      </c>
      <c r="I8403" s="10">
        <v>0</v>
      </c>
      <c r="J8403" s="9">
        <v>0.27959414110386199</v>
      </c>
      <c r="K8403" s="9">
        <v>0.27959414110386199</v>
      </c>
      <c r="L8403" s="9">
        <v>0.4</v>
      </c>
      <c r="N8403" s="32">
        <f>IF('System Design'!$F$8=1,'Hourly Demand and Generation'!G8403*'System Design'!$F$21,IF('System Design'!$F$8=2,'Hourly Demand and Generation'!H8403*'System Design'!$F$21,IF('System Design'!$F$8=3,'Hourly Demand and Generation'!I8403*'System Design'!$F$21)))</f>
        <v>0</v>
      </c>
      <c r="O8403" s="32">
        <f>IF('System Design'!$F$8=1,'Hourly Demand and Generation'!J8403*'System Design'!$F$22,IF('System Design'!$F$8=2,'Hourly Demand and Generation'!K8403*'System Design'!$F$22,IF('System Design'!$F$8=3,'Hourly Demand and Generation'!L8403*'System Design'!$F$22)))</f>
        <v>1000</v>
      </c>
      <c r="Q8403" s="32">
        <f t="shared" si="1878"/>
        <v>0</v>
      </c>
      <c r="R8403" s="32">
        <f t="shared" si="1881"/>
        <v>5400</v>
      </c>
      <c r="S8403" s="32">
        <f t="shared" si="1882"/>
        <v>0</v>
      </c>
      <c r="T8403" s="32">
        <f t="shared" si="1883"/>
        <v>21600</v>
      </c>
      <c r="U8403" s="32">
        <f t="shared" si="1884"/>
        <v>0</v>
      </c>
      <c r="V8403" s="32">
        <f t="shared" si="1879"/>
        <v>496</v>
      </c>
      <c r="W8403" s="32">
        <f t="shared" si="1885"/>
        <v>496</v>
      </c>
      <c r="X8403" s="32">
        <f t="shared" si="1886"/>
        <v>496</v>
      </c>
    </row>
    <row r="8404" spans="1:24" x14ac:dyDescent="0.25">
      <c r="A8404" s="2"/>
      <c r="B8404" s="2" t="s">
        <v>13</v>
      </c>
      <c r="C8404" s="2">
        <f t="shared" si="1876"/>
        <v>350</v>
      </c>
      <c r="D8404" s="2">
        <f t="shared" si="1877"/>
        <v>24</v>
      </c>
      <c r="E8404" s="2">
        <f t="shared" si="1880"/>
        <v>8400</v>
      </c>
      <c r="F8404" s="11">
        <v>441</v>
      </c>
      <c r="G8404" s="9">
        <v>0</v>
      </c>
      <c r="H8404" s="9">
        <v>0</v>
      </c>
      <c r="I8404" s="9">
        <v>0</v>
      </c>
      <c r="J8404" s="9">
        <v>0.27959414110386199</v>
      </c>
      <c r="K8404" s="9">
        <v>0.27959414110386199</v>
      </c>
      <c r="L8404" s="9">
        <v>0.4</v>
      </c>
      <c r="N8404" s="32">
        <f>IF('System Design'!$F$8=1,'Hourly Demand and Generation'!G8404*'System Design'!$F$21,IF('System Design'!$F$8=2,'Hourly Demand and Generation'!H8404*'System Design'!$F$21,IF('System Design'!$F$8=3,'Hourly Demand and Generation'!I8404*'System Design'!$F$21)))</f>
        <v>0</v>
      </c>
      <c r="O8404" s="32">
        <f>IF('System Design'!$F$8=1,'Hourly Demand and Generation'!J8404*'System Design'!$F$22,IF('System Design'!$F$8=2,'Hourly Demand and Generation'!K8404*'System Design'!$F$22,IF('System Design'!$F$8=3,'Hourly Demand and Generation'!L8404*'System Design'!$F$22)))</f>
        <v>1000</v>
      </c>
      <c r="Q8404" s="32">
        <f t="shared" si="1878"/>
        <v>0</v>
      </c>
      <c r="R8404" s="32">
        <f t="shared" si="1881"/>
        <v>5400</v>
      </c>
      <c r="S8404" s="32">
        <f t="shared" si="1882"/>
        <v>0</v>
      </c>
      <c r="T8404" s="32">
        <f t="shared" si="1883"/>
        <v>21600</v>
      </c>
      <c r="U8404" s="32">
        <f t="shared" si="1884"/>
        <v>0</v>
      </c>
      <c r="V8404" s="32">
        <f t="shared" si="1879"/>
        <v>559</v>
      </c>
      <c r="W8404" s="32">
        <f t="shared" si="1885"/>
        <v>559</v>
      </c>
      <c r="X8404" s="32">
        <f t="shared" si="1886"/>
        <v>559</v>
      </c>
    </row>
    <row r="8405" spans="1:24" x14ac:dyDescent="0.25">
      <c r="A8405" s="2"/>
      <c r="B8405" s="2" t="s">
        <v>13</v>
      </c>
      <c r="C8405" s="2">
        <f>C8404+1</f>
        <v>351</v>
      </c>
      <c r="D8405" s="2">
        <v>1</v>
      </c>
      <c r="E8405" s="2">
        <f t="shared" si="1880"/>
        <v>8401</v>
      </c>
      <c r="F8405" s="11">
        <v>378</v>
      </c>
      <c r="G8405" s="10">
        <v>0</v>
      </c>
      <c r="H8405" s="10">
        <v>0</v>
      </c>
      <c r="I8405" s="10">
        <v>0</v>
      </c>
      <c r="J8405" s="9">
        <v>0.26558978639421998</v>
      </c>
      <c r="K8405" s="9">
        <v>0.26558978639421998</v>
      </c>
      <c r="L8405" s="9">
        <v>0.5</v>
      </c>
      <c r="N8405" s="32">
        <f>IF('System Design'!$F$8=1,'Hourly Demand and Generation'!G8405*'System Design'!$F$21,IF('System Design'!$F$8=2,'Hourly Demand and Generation'!H8405*'System Design'!$F$21,IF('System Design'!$F$8=3,'Hourly Demand and Generation'!I8405*'System Design'!$F$21)))</f>
        <v>0</v>
      </c>
      <c r="O8405" s="32">
        <f>IF('System Design'!$F$8=1,'Hourly Demand and Generation'!J8405*'System Design'!$F$22,IF('System Design'!$F$8=2,'Hourly Demand and Generation'!K8405*'System Design'!$F$22,IF('System Design'!$F$8=3,'Hourly Demand and Generation'!L8405*'System Design'!$F$22)))</f>
        <v>1250</v>
      </c>
      <c r="Q8405" s="32">
        <f t="shared" si="1878"/>
        <v>0</v>
      </c>
      <c r="R8405" s="32">
        <f t="shared" si="1881"/>
        <v>5400</v>
      </c>
      <c r="S8405" s="32">
        <f t="shared" si="1882"/>
        <v>0</v>
      </c>
      <c r="T8405" s="32">
        <f t="shared" si="1883"/>
        <v>21600</v>
      </c>
      <c r="U8405" s="32">
        <f t="shared" si="1884"/>
        <v>0</v>
      </c>
      <c r="V8405" s="32">
        <f t="shared" si="1879"/>
        <v>872</v>
      </c>
      <c r="W8405" s="32">
        <f t="shared" si="1885"/>
        <v>872</v>
      </c>
      <c r="X8405" s="32">
        <f t="shared" si="1886"/>
        <v>872</v>
      </c>
    </row>
    <row r="8406" spans="1:24" x14ac:dyDescent="0.25">
      <c r="A8406" s="2"/>
      <c r="B8406" s="2" t="s">
        <v>13</v>
      </c>
      <c r="C8406" s="2">
        <f>C8405</f>
        <v>351</v>
      </c>
      <c r="D8406" s="2">
        <f>D8405+1</f>
        <v>2</v>
      </c>
      <c r="E8406" s="2">
        <f t="shared" si="1880"/>
        <v>8402</v>
      </c>
      <c r="F8406" s="11">
        <v>346.5</v>
      </c>
      <c r="G8406" s="10">
        <v>0</v>
      </c>
      <c r="H8406" s="10">
        <v>0</v>
      </c>
      <c r="I8406" s="10">
        <v>0</v>
      </c>
      <c r="J8406" s="9">
        <v>0.23903080775479801</v>
      </c>
      <c r="K8406" s="9">
        <v>0.23903080775479801</v>
      </c>
      <c r="L8406" s="9">
        <v>0.45</v>
      </c>
      <c r="N8406" s="32">
        <f>IF('System Design'!$F$8=1,'Hourly Demand and Generation'!G8406*'System Design'!$F$21,IF('System Design'!$F$8=2,'Hourly Demand and Generation'!H8406*'System Design'!$F$21,IF('System Design'!$F$8=3,'Hourly Demand and Generation'!I8406*'System Design'!$F$21)))</f>
        <v>0</v>
      </c>
      <c r="O8406" s="32">
        <f>IF('System Design'!$F$8=1,'Hourly Demand and Generation'!J8406*'System Design'!$F$22,IF('System Design'!$F$8=2,'Hourly Demand and Generation'!K8406*'System Design'!$F$22,IF('System Design'!$F$8=3,'Hourly Demand and Generation'!L8406*'System Design'!$F$22)))</f>
        <v>1125</v>
      </c>
      <c r="Q8406" s="32">
        <f t="shared" si="1878"/>
        <v>0</v>
      </c>
      <c r="R8406" s="32">
        <f t="shared" si="1881"/>
        <v>5400</v>
      </c>
      <c r="S8406" s="32">
        <f t="shared" si="1882"/>
        <v>0</v>
      </c>
      <c r="T8406" s="32">
        <f t="shared" si="1883"/>
        <v>21600</v>
      </c>
      <c r="U8406" s="32">
        <f t="shared" si="1884"/>
        <v>0</v>
      </c>
      <c r="V8406" s="32">
        <f t="shared" si="1879"/>
        <v>778.5</v>
      </c>
      <c r="W8406" s="32">
        <f t="shared" si="1885"/>
        <v>778.5</v>
      </c>
      <c r="X8406" s="32">
        <f t="shared" si="1886"/>
        <v>778.5</v>
      </c>
    </row>
    <row r="8407" spans="1:24" x14ac:dyDescent="0.25">
      <c r="A8407" s="2"/>
      <c r="B8407" s="2" t="s">
        <v>13</v>
      </c>
      <c r="C8407" s="2">
        <f t="shared" ref="C8407:C8428" si="1887">C8406</f>
        <v>351</v>
      </c>
      <c r="D8407" s="2">
        <f t="shared" ref="D8407:D8428" si="1888">D8406+1</f>
        <v>3</v>
      </c>
      <c r="E8407" s="2">
        <f t="shared" si="1880"/>
        <v>8403</v>
      </c>
      <c r="F8407" s="11">
        <v>315</v>
      </c>
      <c r="G8407" s="10">
        <v>0</v>
      </c>
      <c r="H8407" s="10">
        <v>0</v>
      </c>
      <c r="I8407" s="10">
        <v>0</v>
      </c>
      <c r="J8407" s="9">
        <v>0.23903080775479801</v>
      </c>
      <c r="K8407" s="9">
        <v>0.23903080775479801</v>
      </c>
      <c r="L8407" s="9">
        <v>0.45</v>
      </c>
      <c r="N8407" s="32">
        <f>IF('System Design'!$F$8=1,'Hourly Demand and Generation'!G8407*'System Design'!$F$21,IF('System Design'!$F$8=2,'Hourly Demand and Generation'!H8407*'System Design'!$F$21,IF('System Design'!$F$8=3,'Hourly Demand and Generation'!I8407*'System Design'!$F$21)))</f>
        <v>0</v>
      </c>
      <c r="O8407" s="32">
        <f>IF('System Design'!$F$8=1,'Hourly Demand and Generation'!J8407*'System Design'!$F$22,IF('System Design'!$F$8=2,'Hourly Demand and Generation'!K8407*'System Design'!$F$22,IF('System Design'!$F$8=3,'Hourly Demand and Generation'!L8407*'System Design'!$F$22)))</f>
        <v>1125</v>
      </c>
      <c r="Q8407" s="32">
        <f t="shared" si="1878"/>
        <v>0</v>
      </c>
      <c r="R8407" s="32">
        <f t="shared" si="1881"/>
        <v>5400</v>
      </c>
      <c r="S8407" s="32">
        <f t="shared" si="1882"/>
        <v>0</v>
      </c>
      <c r="T8407" s="32">
        <f t="shared" si="1883"/>
        <v>21600</v>
      </c>
      <c r="U8407" s="32">
        <f t="shared" si="1884"/>
        <v>0</v>
      </c>
      <c r="V8407" s="32">
        <f t="shared" si="1879"/>
        <v>810</v>
      </c>
      <c r="W8407" s="32">
        <f t="shared" si="1885"/>
        <v>810</v>
      </c>
      <c r="X8407" s="32">
        <f t="shared" si="1886"/>
        <v>810</v>
      </c>
    </row>
    <row r="8408" spans="1:24" x14ac:dyDescent="0.25">
      <c r="A8408" s="2"/>
      <c r="B8408" s="2" t="s">
        <v>13</v>
      </c>
      <c r="C8408" s="2">
        <f t="shared" si="1887"/>
        <v>351</v>
      </c>
      <c r="D8408" s="2">
        <f t="shared" si="1888"/>
        <v>4</v>
      </c>
      <c r="E8408" s="2">
        <f t="shared" si="1880"/>
        <v>8404</v>
      </c>
      <c r="F8408" s="11">
        <v>378</v>
      </c>
      <c r="G8408" s="10">
        <v>0</v>
      </c>
      <c r="H8408" s="10">
        <v>0</v>
      </c>
      <c r="I8408" s="10">
        <v>0</v>
      </c>
      <c r="J8408" s="9">
        <v>0.26558978639421998</v>
      </c>
      <c r="K8408" s="9">
        <v>0.26558978639421998</v>
      </c>
      <c r="L8408" s="9">
        <v>0.5</v>
      </c>
      <c r="N8408" s="32">
        <f>IF('System Design'!$F$8=1,'Hourly Demand and Generation'!G8408*'System Design'!$F$21,IF('System Design'!$F$8=2,'Hourly Demand and Generation'!H8408*'System Design'!$F$21,IF('System Design'!$F$8=3,'Hourly Demand and Generation'!I8408*'System Design'!$F$21)))</f>
        <v>0</v>
      </c>
      <c r="O8408" s="32">
        <f>IF('System Design'!$F$8=1,'Hourly Demand and Generation'!J8408*'System Design'!$F$22,IF('System Design'!$F$8=2,'Hourly Demand and Generation'!K8408*'System Design'!$F$22,IF('System Design'!$F$8=3,'Hourly Demand and Generation'!L8408*'System Design'!$F$22)))</f>
        <v>1250</v>
      </c>
      <c r="Q8408" s="32">
        <f t="shared" si="1878"/>
        <v>0</v>
      </c>
      <c r="R8408" s="32">
        <f t="shared" si="1881"/>
        <v>5400</v>
      </c>
      <c r="S8408" s="32">
        <f t="shared" si="1882"/>
        <v>0</v>
      </c>
      <c r="T8408" s="32">
        <f t="shared" si="1883"/>
        <v>21600</v>
      </c>
      <c r="U8408" s="32">
        <f t="shared" si="1884"/>
        <v>0</v>
      </c>
      <c r="V8408" s="32">
        <f t="shared" si="1879"/>
        <v>872</v>
      </c>
      <c r="W8408" s="32">
        <f t="shared" si="1885"/>
        <v>872</v>
      </c>
      <c r="X8408" s="32">
        <f t="shared" si="1886"/>
        <v>872</v>
      </c>
    </row>
    <row r="8409" spans="1:24" x14ac:dyDescent="0.25">
      <c r="A8409" s="2"/>
      <c r="B8409" s="2" t="s">
        <v>13</v>
      </c>
      <c r="C8409" s="2">
        <f t="shared" si="1887"/>
        <v>351</v>
      </c>
      <c r="D8409" s="2">
        <f t="shared" si="1888"/>
        <v>5</v>
      </c>
      <c r="E8409" s="2">
        <f t="shared" si="1880"/>
        <v>8405</v>
      </c>
      <c r="F8409" s="11">
        <v>409.5</v>
      </c>
      <c r="G8409" s="10">
        <v>0</v>
      </c>
      <c r="H8409" s="10">
        <v>1.44E-2</v>
      </c>
      <c r="I8409" s="10">
        <v>2.8799999999999999E-2</v>
      </c>
      <c r="J8409" s="9">
        <v>0.21247182911537599</v>
      </c>
      <c r="K8409" s="9">
        <v>0.21247182911537599</v>
      </c>
      <c r="L8409" s="9">
        <v>0.4</v>
      </c>
      <c r="N8409" s="32">
        <f>IF('System Design'!$F$8=1,'Hourly Demand and Generation'!G8409*'System Design'!$F$21,IF('System Design'!$F$8=2,'Hourly Demand and Generation'!H8409*'System Design'!$F$21,IF('System Design'!$F$8=3,'Hourly Demand and Generation'!I8409*'System Design'!$F$21)))</f>
        <v>14.4</v>
      </c>
      <c r="O8409" s="32">
        <f>IF('System Design'!$F$8=1,'Hourly Demand and Generation'!J8409*'System Design'!$F$22,IF('System Design'!$F$8=2,'Hourly Demand and Generation'!K8409*'System Design'!$F$22,IF('System Design'!$F$8=3,'Hourly Demand and Generation'!L8409*'System Design'!$F$22)))</f>
        <v>1000</v>
      </c>
      <c r="Q8409" s="32">
        <f t="shared" si="1878"/>
        <v>0</v>
      </c>
      <c r="R8409" s="32">
        <f t="shared" si="1881"/>
        <v>5400</v>
      </c>
      <c r="S8409" s="32">
        <f t="shared" si="1882"/>
        <v>0</v>
      </c>
      <c r="T8409" s="32">
        <f t="shared" si="1883"/>
        <v>21600</v>
      </c>
      <c r="U8409" s="32">
        <f t="shared" si="1884"/>
        <v>0</v>
      </c>
      <c r="V8409" s="32">
        <f t="shared" si="1879"/>
        <v>604.9</v>
      </c>
      <c r="W8409" s="32">
        <f t="shared" si="1885"/>
        <v>604.9</v>
      </c>
      <c r="X8409" s="32">
        <f t="shared" si="1886"/>
        <v>604.9</v>
      </c>
    </row>
    <row r="8410" spans="1:24" x14ac:dyDescent="0.25">
      <c r="A8410" s="2"/>
      <c r="B8410" s="2" t="s">
        <v>13</v>
      </c>
      <c r="C8410" s="2">
        <f t="shared" si="1887"/>
        <v>351</v>
      </c>
      <c r="D8410" s="2">
        <f t="shared" si="1888"/>
        <v>6</v>
      </c>
      <c r="E8410" s="2">
        <f t="shared" si="1880"/>
        <v>8406</v>
      </c>
      <c r="F8410" s="11">
        <v>441</v>
      </c>
      <c r="G8410" s="10">
        <v>2.8799999999999999E-2</v>
      </c>
      <c r="H8410" s="10">
        <v>4.4999999999999998E-2</v>
      </c>
      <c r="I8410" s="10">
        <v>6.1199999999999997E-2</v>
      </c>
      <c r="J8410" s="9">
        <v>0.21247182911537599</v>
      </c>
      <c r="K8410" s="9">
        <v>0.21247182911537599</v>
      </c>
      <c r="L8410" s="9">
        <v>0.4</v>
      </c>
      <c r="N8410" s="32">
        <f>IF('System Design'!$F$8=1,'Hourly Demand and Generation'!G8410*'System Design'!$F$21,IF('System Design'!$F$8=2,'Hourly Demand and Generation'!H8410*'System Design'!$F$21,IF('System Design'!$F$8=3,'Hourly Demand and Generation'!I8410*'System Design'!$F$21)))</f>
        <v>30.599999999999998</v>
      </c>
      <c r="O8410" s="32">
        <f>IF('System Design'!$F$8=1,'Hourly Demand and Generation'!J8410*'System Design'!$F$22,IF('System Design'!$F$8=2,'Hourly Demand and Generation'!K8410*'System Design'!$F$22,IF('System Design'!$F$8=3,'Hourly Demand and Generation'!L8410*'System Design'!$F$22)))</f>
        <v>1000</v>
      </c>
      <c r="Q8410" s="32">
        <f t="shared" si="1878"/>
        <v>0</v>
      </c>
      <c r="R8410" s="32">
        <f t="shared" si="1881"/>
        <v>5400</v>
      </c>
      <c r="S8410" s="32">
        <f t="shared" si="1882"/>
        <v>0</v>
      </c>
      <c r="T8410" s="32">
        <f t="shared" si="1883"/>
        <v>21600</v>
      </c>
      <c r="U8410" s="32">
        <f t="shared" si="1884"/>
        <v>0</v>
      </c>
      <c r="V8410" s="32">
        <f t="shared" si="1879"/>
        <v>589.59999999999991</v>
      </c>
      <c r="W8410" s="32">
        <f t="shared" si="1885"/>
        <v>589.59999999999991</v>
      </c>
      <c r="X8410" s="32">
        <f t="shared" si="1886"/>
        <v>589.59999999999991</v>
      </c>
    </row>
    <row r="8411" spans="1:24" x14ac:dyDescent="0.25">
      <c r="A8411" s="2"/>
      <c r="B8411" s="2" t="s">
        <v>13</v>
      </c>
      <c r="C8411" s="2">
        <f t="shared" si="1887"/>
        <v>351</v>
      </c>
      <c r="D8411" s="2">
        <f t="shared" si="1888"/>
        <v>7</v>
      </c>
      <c r="E8411" s="2">
        <f t="shared" si="1880"/>
        <v>8407</v>
      </c>
      <c r="F8411" s="11">
        <v>472.5</v>
      </c>
      <c r="G8411" s="10">
        <v>6.1199999999999997E-2</v>
      </c>
      <c r="H8411" s="10">
        <v>7.5600000000000001E-2</v>
      </c>
      <c r="I8411" s="10">
        <v>0.09</v>
      </c>
      <c r="J8411" s="9">
        <v>0.23903080775479801</v>
      </c>
      <c r="K8411" s="9">
        <v>0.23903080775479801</v>
      </c>
      <c r="L8411" s="9">
        <v>0.45</v>
      </c>
      <c r="N8411" s="32">
        <f>IF('System Design'!$F$8=1,'Hourly Demand and Generation'!G8411*'System Design'!$F$21,IF('System Design'!$F$8=2,'Hourly Demand and Generation'!H8411*'System Design'!$F$21,IF('System Design'!$F$8=3,'Hourly Demand and Generation'!I8411*'System Design'!$F$21)))</f>
        <v>45</v>
      </c>
      <c r="O8411" s="32">
        <f>IF('System Design'!$F$8=1,'Hourly Demand and Generation'!J8411*'System Design'!$F$22,IF('System Design'!$F$8=2,'Hourly Demand and Generation'!K8411*'System Design'!$F$22,IF('System Design'!$F$8=3,'Hourly Demand and Generation'!L8411*'System Design'!$F$22)))</f>
        <v>1125</v>
      </c>
      <c r="Q8411" s="32">
        <f t="shared" si="1878"/>
        <v>0</v>
      </c>
      <c r="R8411" s="32">
        <f t="shared" si="1881"/>
        <v>5400</v>
      </c>
      <c r="S8411" s="32">
        <f t="shared" si="1882"/>
        <v>0</v>
      </c>
      <c r="T8411" s="32">
        <f t="shared" si="1883"/>
        <v>21600</v>
      </c>
      <c r="U8411" s="32">
        <f t="shared" si="1884"/>
        <v>0</v>
      </c>
      <c r="V8411" s="32">
        <f t="shared" si="1879"/>
        <v>697.5</v>
      </c>
      <c r="W8411" s="32">
        <f t="shared" si="1885"/>
        <v>697.5</v>
      </c>
      <c r="X8411" s="32">
        <f t="shared" si="1886"/>
        <v>697.5</v>
      </c>
    </row>
    <row r="8412" spans="1:24" x14ac:dyDescent="0.25">
      <c r="A8412" s="2"/>
      <c r="B8412" s="2" t="s">
        <v>13</v>
      </c>
      <c r="C8412" s="2">
        <f t="shared" si="1887"/>
        <v>351</v>
      </c>
      <c r="D8412" s="2">
        <f t="shared" si="1888"/>
        <v>8</v>
      </c>
      <c r="E8412" s="2">
        <f t="shared" si="1880"/>
        <v>8408</v>
      </c>
      <c r="F8412" s="11">
        <v>504</v>
      </c>
      <c r="G8412" s="10">
        <v>0.1188</v>
      </c>
      <c r="H8412" s="10">
        <v>0.13500000000000001</v>
      </c>
      <c r="I8412" s="10">
        <v>0.1512</v>
      </c>
      <c r="J8412" s="9">
        <v>0.23903080775479801</v>
      </c>
      <c r="K8412" s="9">
        <v>0.23903080775479801</v>
      </c>
      <c r="L8412" s="9">
        <v>0.45</v>
      </c>
      <c r="N8412" s="32">
        <f>IF('System Design'!$F$8=1,'Hourly Demand and Generation'!G8412*'System Design'!$F$21,IF('System Design'!$F$8=2,'Hourly Demand and Generation'!H8412*'System Design'!$F$21,IF('System Design'!$F$8=3,'Hourly Demand and Generation'!I8412*'System Design'!$F$21)))</f>
        <v>75.599999999999994</v>
      </c>
      <c r="O8412" s="32">
        <f>IF('System Design'!$F$8=1,'Hourly Demand and Generation'!J8412*'System Design'!$F$22,IF('System Design'!$F$8=2,'Hourly Demand and Generation'!K8412*'System Design'!$F$22,IF('System Design'!$F$8=3,'Hourly Demand and Generation'!L8412*'System Design'!$F$22)))</f>
        <v>1125</v>
      </c>
      <c r="Q8412" s="32">
        <f t="shared" si="1878"/>
        <v>0</v>
      </c>
      <c r="R8412" s="32">
        <f t="shared" si="1881"/>
        <v>5400</v>
      </c>
      <c r="S8412" s="32">
        <f t="shared" si="1882"/>
        <v>0</v>
      </c>
      <c r="T8412" s="32">
        <f t="shared" si="1883"/>
        <v>21600</v>
      </c>
      <c r="U8412" s="32">
        <f t="shared" si="1884"/>
        <v>0</v>
      </c>
      <c r="V8412" s="32">
        <f t="shared" si="1879"/>
        <v>696.59999999999991</v>
      </c>
      <c r="W8412" s="32">
        <f t="shared" si="1885"/>
        <v>696.59999999999991</v>
      </c>
      <c r="X8412" s="32">
        <f t="shared" si="1886"/>
        <v>696.59999999999991</v>
      </c>
    </row>
    <row r="8413" spans="1:24" x14ac:dyDescent="0.25">
      <c r="A8413" s="2"/>
      <c r="B8413" s="2" t="s">
        <v>13</v>
      </c>
      <c r="C8413" s="2">
        <f t="shared" si="1887"/>
        <v>351</v>
      </c>
      <c r="D8413" s="2">
        <f t="shared" si="1888"/>
        <v>9</v>
      </c>
      <c r="E8413" s="2">
        <f t="shared" si="1880"/>
        <v>8409</v>
      </c>
      <c r="F8413" s="11">
        <v>504</v>
      </c>
      <c r="G8413" s="10">
        <v>0.18</v>
      </c>
      <c r="H8413" s="10">
        <v>0.19439999999999999</v>
      </c>
      <c r="I8413" s="10">
        <v>0.20880000000000001</v>
      </c>
      <c r="J8413" s="9">
        <v>0.21247182911537599</v>
      </c>
      <c r="K8413" s="9">
        <v>0.21247182911537599</v>
      </c>
      <c r="L8413" s="9">
        <v>0.4</v>
      </c>
      <c r="N8413" s="32">
        <f>IF('System Design'!$F$8=1,'Hourly Demand and Generation'!G8413*'System Design'!$F$21,IF('System Design'!$F$8=2,'Hourly Demand and Generation'!H8413*'System Design'!$F$21,IF('System Design'!$F$8=3,'Hourly Demand and Generation'!I8413*'System Design'!$F$21)))</f>
        <v>104.4</v>
      </c>
      <c r="O8413" s="32">
        <f>IF('System Design'!$F$8=1,'Hourly Demand and Generation'!J8413*'System Design'!$F$22,IF('System Design'!$F$8=2,'Hourly Demand and Generation'!K8413*'System Design'!$F$22,IF('System Design'!$F$8=3,'Hourly Demand and Generation'!L8413*'System Design'!$F$22)))</f>
        <v>1000</v>
      </c>
      <c r="Q8413" s="32">
        <f t="shared" si="1878"/>
        <v>0</v>
      </c>
      <c r="R8413" s="32">
        <f t="shared" si="1881"/>
        <v>5400</v>
      </c>
      <c r="S8413" s="32">
        <f t="shared" si="1882"/>
        <v>0</v>
      </c>
      <c r="T8413" s="32">
        <f t="shared" si="1883"/>
        <v>21600</v>
      </c>
      <c r="U8413" s="32">
        <f t="shared" si="1884"/>
        <v>0</v>
      </c>
      <c r="V8413" s="32">
        <f t="shared" si="1879"/>
        <v>600.40000000000009</v>
      </c>
      <c r="W8413" s="32">
        <f t="shared" si="1885"/>
        <v>600.40000000000009</v>
      </c>
      <c r="X8413" s="32">
        <f t="shared" si="1886"/>
        <v>600.40000000000009</v>
      </c>
    </row>
    <row r="8414" spans="1:24" x14ac:dyDescent="0.25">
      <c r="A8414" s="2"/>
      <c r="B8414" s="2" t="s">
        <v>13</v>
      </c>
      <c r="C8414" s="2">
        <f t="shared" si="1887"/>
        <v>351</v>
      </c>
      <c r="D8414" s="2">
        <f t="shared" si="1888"/>
        <v>10</v>
      </c>
      <c r="E8414" s="2">
        <f t="shared" si="1880"/>
        <v>8410</v>
      </c>
      <c r="F8414" s="11">
        <v>491.4</v>
      </c>
      <c r="G8414" s="10">
        <v>0.2412</v>
      </c>
      <c r="H8414" s="10">
        <v>0.25559999999999999</v>
      </c>
      <c r="I8414" s="10">
        <v>0.27</v>
      </c>
      <c r="J8414" s="9">
        <v>0.23903080775479801</v>
      </c>
      <c r="K8414" s="9">
        <v>0.23903080775479801</v>
      </c>
      <c r="L8414" s="9">
        <v>0.45</v>
      </c>
      <c r="N8414" s="32">
        <f>IF('System Design'!$F$8=1,'Hourly Demand and Generation'!G8414*'System Design'!$F$21,IF('System Design'!$F$8=2,'Hourly Demand and Generation'!H8414*'System Design'!$F$21,IF('System Design'!$F$8=3,'Hourly Demand and Generation'!I8414*'System Design'!$F$21)))</f>
        <v>135</v>
      </c>
      <c r="O8414" s="32">
        <f>IF('System Design'!$F$8=1,'Hourly Demand and Generation'!J8414*'System Design'!$F$22,IF('System Design'!$F$8=2,'Hourly Demand and Generation'!K8414*'System Design'!$F$22,IF('System Design'!$F$8=3,'Hourly Demand and Generation'!L8414*'System Design'!$F$22)))</f>
        <v>1125</v>
      </c>
      <c r="Q8414" s="32">
        <f t="shared" si="1878"/>
        <v>0</v>
      </c>
      <c r="R8414" s="32">
        <f t="shared" si="1881"/>
        <v>5400</v>
      </c>
      <c r="S8414" s="32">
        <f t="shared" si="1882"/>
        <v>0</v>
      </c>
      <c r="T8414" s="32">
        <f t="shared" si="1883"/>
        <v>21600</v>
      </c>
      <c r="U8414" s="32">
        <f t="shared" si="1884"/>
        <v>0</v>
      </c>
      <c r="V8414" s="32">
        <f t="shared" si="1879"/>
        <v>768.6</v>
      </c>
      <c r="W8414" s="32">
        <f t="shared" si="1885"/>
        <v>768.6</v>
      </c>
      <c r="X8414" s="32">
        <f t="shared" si="1886"/>
        <v>768.6</v>
      </c>
    </row>
    <row r="8415" spans="1:24" x14ac:dyDescent="0.25">
      <c r="A8415" s="2"/>
      <c r="B8415" s="2" t="s">
        <v>13</v>
      </c>
      <c r="C8415" s="2">
        <f t="shared" si="1887"/>
        <v>351</v>
      </c>
      <c r="D8415" s="2">
        <f t="shared" si="1888"/>
        <v>11</v>
      </c>
      <c r="E8415" s="2">
        <f t="shared" si="1880"/>
        <v>8411</v>
      </c>
      <c r="F8415" s="11">
        <v>485.1</v>
      </c>
      <c r="G8415" s="10">
        <v>0.29880000000000001</v>
      </c>
      <c r="H8415" s="10">
        <v>0.315</v>
      </c>
      <c r="I8415" s="10">
        <v>0.33119999999999999</v>
      </c>
      <c r="J8415" s="9">
        <v>0.21247182911537599</v>
      </c>
      <c r="K8415" s="9">
        <v>0.21247182911537599</v>
      </c>
      <c r="L8415" s="9">
        <v>0.4</v>
      </c>
      <c r="N8415" s="32">
        <f>IF('System Design'!$F$8=1,'Hourly Demand and Generation'!G8415*'System Design'!$F$21,IF('System Design'!$F$8=2,'Hourly Demand and Generation'!H8415*'System Design'!$F$21,IF('System Design'!$F$8=3,'Hourly Demand and Generation'!I8415*'System Design'!$F$21)))</f>
        <v>165.6</v>
      </c>
      <c r="O8415" s="32">
        <f>IF('System Design'!$F$8=1,'Hourly Demand and Generation'!J8415*'System Design'!$F$22,IF('System Design'!$F$8=2,'Hourly Demand and Generation'!K8415*'System Design'!$F$22,IF('System Design'!$F$8=3,'Hourly Demand and Generation'!L8415*'System Design'!$F$22)))</f>
        <v>1000</v>
      </c>
      <c r="Q8415" s="32">
        <f t="shared" si="1878"/>
        <v>0</v>
      </c>
      <c r="R8415" s="32">
        <f t="shared" si="1881"/>
        <v>5400</v>
      </c>
      <c r="S8415" s="32">
        <f t="shared" si="1882"/>
        <v>0</v>
      </c>
      <c r="T8415" s="32">
        <f t="shared" si="1883"/>
        <v>21600</v>
      </c>
      <c r="U8415" s="32">
        <f t="shared" si="1884"/>
        <v>0</v>
      </c>
      <c r="V8415" s="32">
        <f t="shared" si="1879"/>
        <v>680.49999999999989</v>
      </c>
      <c r="W8415" s="32">
        <f t="shared" si="1885"/>
        <v>680.49999999999989</v>
      </c>
      <c r="X8415" s="32">
        <f t="shared" si="1886"/>
        <v>680.49999999999989</v>
      </c>
    </row>
    <row r="8416" spans="1:24" x14ac:dyDescent="0.25">
      <c r="A8416" s="2"/>
      <c r="B8416" s="2" t="s">
        <v>13</v>
      </c>
      <c r="C8416" s="2">
        <f t="shared" si="1887"/>
        <v>351</v>
      </c>
      <c r="D8416" s="2">
        <f t="shared" si="1888"/>
        <v>12</v>
      </c>
      <c r="E8416" s="2">
        <f t="shared" si="1880"/>
        <v>8412</v>
      </c>
      <c r="F8416" s="11">
        <v>485.1</v>
      </c>
      <c r="G8416" s="10">
        <v>0.36</v>
      </c>
      <c r="H8416" s="10">
        <v>0.36</v>
      </c>
      <c r="I8416" s="10">
        <v>0.36</v>
      </c>
      <c r="J8416" s="9">
        <v>0.199192339795665</v>
      </c>
      <c r="K8416" s="9">
        <v>0.199192339795665</v>
      </c>
      <c r="L8416" s="9">
        <v>0.375</v>
      </c>
      <c r="N8416" s="32">
        <f>IF('System Design'!$F$8=1,'Hourly Demand and Generation'!G8416*'System Design'!$F$21,IF('System Design'!$F$8=2,'Hourly Demand and Generation'!H8416*'System Design'!$F$21,IF('System Design'!$F$8=3,'Hourly Demand and Generation'!I8416*'System Design'!$F$21)))</f>
        <v>180</v>
      </c>
      <c r="O8416" s="32">
        <f>IF('System Design'!$F$8=1,'Hourly Demand and Generation'!J8416*'System Design'!$F$22,IF('System Design'!$F$8=2,'Hourly Demand and Generation'!K8416*'System Design'!$F$22,IF('System Design'!$F$8=3,'Hourly Demand and Generation'!L8416*'System Design'!$F$22)))</f>
        <v>937.5</v>
      </c>
      <c r="Q8416" s="32">
        <f t="shared" si="1878"/>
        <v>0</v>
      </c>
      <c r="R8416" s="32">
        <f t="shared" si="1881"/>
        <v>5400</v>
      </c>
      <c r="S8416" s="32">
        <f t="shared" si="1882"/>
        <v>0</v>
      </c>
      <c r="T8416" s="32">
        <f t="shared" si="1883"/>
        <v>21600</v>
      </c>
      <c r="U8416" s="32">
        <f t="shared" si="1884"/>
        <v>0</v>
      </c>
      <c r="V8416" s="32">
        <f t="shared" si="1879"/>
        <v>632.4</v>
      </c>
      <c r="W8416" s="32">
        <f t="shared" si="1885"/>
        <v>632.4</v>
      </c>
      <c r="X8416" s="32">
        <f t="shared" si="1886"/>
        <v>632.4</v>
      </c>
    </row>
    <row r="8417" spans="1:24" x14ac:dyDescent="0.25">
      <c r="A8417" s="2"/>
      <c r="B8417" s="2" t="s">
        <v>13</v>
      </c>
      <c r="C8417" s="2">
        <f t="shared" si="1887"/>
        <v>351</v>
      </c>
      <c r="D8417" s="2">
        <f t="shared" si="1888"/>
        <v>13</v>
      </c>
      <c r="E8417" s="2">
        <f t="shared" si="1880"/>
        <v>8413</v>
      </c>
      <c r="F8417" s="11">
        <v>504</v>
      </c>
      <c r="G8417" s="10">
        <v>0.29880000000000001</v>
      </c>
      <c r="H8417" s="10">
        <v>0.315</v>
      </c>
      <c r="I8417" s="10">
        <v>0.33119999999999999</v>
      </c>
      <c r="J8417" s="9">
        <v>0.21247182911537599</v>
      </c>
      <c r="K8417" s="9">
        <v>0.21247182911537599</v>
      </c>
      <c r="L8417" s="9">
        <v>0.4</v>
      </c>
      <c r="N8417" s="32">
        <f>IF('System Design'!$F$8=1,'Hourly Demand and Generation'!G8417*'System Design'!$F$21,IF('System Design'!$F$8=2,'Hourly Demand and Generation'!H8417*'System Design'!$F$21,IF('System Design'!$F$8=3,'Hourly Demand and Generation'!I8417*'System Design'!$F$21)))</f>
        <v>165.6</v>
      </c>
      <c r="O8417" s="32">
        <f>IF('System Design'!$F$8=1,'Hourly Demand and Generation'!J8417*'System Design'!$F$22,IF('System Design'!$F$8=2,'Hourly Demand and Generation'!K8417*'System Design'!$F$22,IF('System Design'!$F$8=3,'Hourly Demand and Generation'!L8417*'System Design'!$F$22)))</f>
        <v>1000</v>
      </c>
      <c r="Q8417" s="32">
        <f t="shared" si="1878"/>
        <v>0</v>
      </c>
      <c r="R8417" s="32">
        <f t="shared" si="1881"/>
        <v>5400</v>
      </c>
      <c r="S8417" s="32">
        <f t="shared" si="1882"/>
        <v>0</v>
      </c>
      <c r="T8417" s="32">
        <f t="shared" si="1883"/>
        <v>21600</v>
      </c>
      <c r="U8417" s="32">
        <f t="shared" si="1884"/>
        <v>0</v>
      </c>
      <c r="V8417" s="32">
        <f t="shared" si="1879"/>
        <v>661.59999999999991</v>
      </c>
      <c r="W8417" s="32">
        <f t="shared" si="1885"/>
        <v>661.59999999999991</v>
      </c>
      <c r="X8417" s="32">
        <f t="shared" si="1886"/>
        <v>661.59999999999991</v>
      </c>
    </row>
    <row r="8418" spans="1:24" x14ac:dyDescent="0.25">
      <c r="A8418" s="2"/>
      <c r="B8418" s="2" t="s">
        <v>13</v>
      </c>
      <c r="C8418" s="2">
        <f t="shared" si="1887"/>
        <v>351</v>
      </c>
      <c r="D8418" s="2">
        <f t="shared" si="1888"/>
        <v>14</v>
      </c>
      <c r="E8418" s="2">
        <f t="shared" si="1880"/>
        <v>8414</v>
      </c>
      <c r="F8418" s="11">
        <v>504</v>
      </c>
      <c r="G8418" s="10">
        <v>0.2412</v>
      </c>
      <c r="H8418" s="10">
        <v>0.25559999999999999</v>
      </c>
      <c r="I8418" s="10">
        <v>0.27</v>
      </c>
      <c r="J8418" s="9">
        <v>0.225751318435087</v>
      </c>
      <c r="K8418" s="9">
        <v>0.225751318435087</v>
      </c>
      <c r="L8418" s="9">
        <v>0.42499999999999999</v>
      </c>
      <c r="N8418" s="32">
        <f>IF('System Design'!$F$8=1,'Hourly Demand and Generation'!G8418*'System Design'!$F$21,IF('System Design'!$F$8=2,'Hourly Demand and Generation'!H8418*'System Design'!$F$21,IF('System Design'!$F$8=3,'Hourly Demand and Generation'!I8418*'System Design'!$F$21)))</f>
        <v>135</v>
      </c>
      <c r="O8418" s="32">
        <f>IF('System Design'!$F$8=1,'Hourly Demand and Generation'!J8418*'System Design'!$F$22,IF('System Design'!$F$8=2,'Hourly Demand and Generation'!K8418*'System Design'!$F$22,IF('System Design'!$F$8=3,'Hourly Demand and Generation'!L8418*'System Design'!$F$22)))</f>
        <v>1062.5</v>
      </c>
      <c r="Q8418" s="32">
        <f t="shared" si="1878"/>
        <v>0</v>
      </c>
      <c r="R8418" s="32">
        <f t="shared" si="1881"/>
        <v>5400</v>
      </c>
      <c r="S8418" s="32">
        <f t="shared" si="1882"/>
        <v>0</v>
      </c>
      <c r="T8418" s="32">
        <f t="shared" si="1883"/>
        <v>21600</v>
      </c>
      <c r="U8418" s="32">
        <f t="shared" si="1884"/>
        <v>0</v>
      </c>
      <c r="V8418" s="32">
        <f t="shared" si="1879"/>
        <v>693.5</v>
      </c>
      <c r="W8418" s="32">
        <f t="shared" si="1885"/>
        <v>693.5</v>
      </c>
      <c r="X8418" s="32">
        <f t="shared" si="1886"/>
        <v>693.5</v>
      </c>
    </row>
    <row r="8419" spans="1:24" x14ac:dyDescent="0.25">
      <c r="A8419" s="2"/>
      <c r="B8419" s="2" t="s">
        <v>13</v>
      </c>
      <c r="C8419" s="2">
        <f t="shared" si="1887"/>
        <v>351</v>
      </c>
      <c r="D8419" s="2">
        <f t="shared" si="1888"/>
        <v>15</v>
      </c>
      <c r="E8419" s="2">
        <f t="shared" si="1880"/>
        <v>8415</v>
      </c>
      <c r="F8419" s="11">
        <v>535.5</v>
      </c>
      <c r="G8419" s="10">
        <v>0.18</v>
      </c>
      <c r="H8419" s="10">
        <v>0.19439999999999999</v>
      </c>
      <c r="I8419" s="10">
        <v>0.20880000000000001</v>
      </c>
      <c r="J8419" s="9">
        <v>0.23903080775479801</v>
      </c>
      <c r="K8419" s="9">
        <v>0.23903080775479801</v>
      </c>
      <c r="L8419" s="9">
        <v>0.45</v>
      </c>
      <c r="N8419" s="32">
        <f>IF('System Design'!$F$8=1,'Hourly Demand and Generation'!G8419*'System Design'!$F$21,IF('System Design'!$F$8=2,'Hourly Demand and Generation'!H8419*'System Design'!$F$21,IF('System Design'!$F$8=3,'Hourly Demand and Generation'!I8419*'System Design'!$F$21)))</f>
        <v>104.4</v>
      </c>
      <c r="O8419" s="32">
        <f>IF('System Design'!$F$8=1,'Hourly Demand and Generation'!J8419*'System Design'!$F$22,IF('System Design'!$F$8=2,'Hourly Demand and Generation'!K8419*'System Design'!$F$22,IF('System Design'!$F$8=3,'Hourly Demand and Generation'!L8419*'System Design'!$F$22)))</f>
        <v>1125</v>
      </c>
      <c r="Q8419" s="32">
        <f t="shared" si="1878"/>
        <v>0</v>
      </c>
      <c r="R8419" s="32">
        <f t="shared" si="1881"/>
        <v>5400</v>
      </c>
      <c r="S8419" s="32">
        <f t="shared" si="1882"/>
        <v>0</v>
      </c>
      <c r="T8419" s="32">
        <f t="shared" si="1883"/>
        <v>21600</v>
      </c>
      <c r="U8419" s="32">
        <f t="shared" si="1884"/>
        <v>0</v>
      </c>
      <c r="V8419" s="32">
        <f t="shared" si="1879"/>
        <v>693.90000000000009</v>
      </c>
      <c r="W8419" s="32">
        <f t="shared" si="1885"/>
        <v>693.90000000000009</v>
      </c>
      <c r="X8419" s="32">
        <f t="shared" si="1886"/>
        <v>693.90000000000009</v>
      </c>
    </row>
    <row r="8420" spans="1:24" x14ac:dyDescent="0.25">
      <c r="A8420" s="2"/>
      <c r="B8420" s="2" t="s">
        <v>13</v>
      </c>
      <c r="C8420" s="2">
        <f t="shared" si="1887"/>
        <v>351</v>
      </c>
      <c r="D8420" s="2">
        <f t="shared" si="1888"/>
        <v>16</v>
      </c>
      <c r="E8420" s="2">
        <f t="shared" si="1880"/>
        <v>8416</v>
      </c>
      <c r="F8420" s="11">
        <v>567</v>
      </c>
      <c r="G8420" s="10">
        <v>0.1188</v>
      </c>
      <c r="H8420" s="10">
        <v>0.13500000000000001</v>
      </c>
      <c r="I8420" s="10">
        <v>0.1512</v>
      </c>
      <c r="J8420" s="9">
        <v>0.23903080775479801</v>
      </c>
      <c r="K8420" s="9">
        <v>0.23903080775479801</v>
      </c>
      <c r="L8420" s="9">
        <v>0.45</v>
      </c>
      <c r="N8420" s="32">
        <f>IF('System Design'!$F$8=1,'Hourly Demand and Generation'!G8420*'System Design'!$F$21,IF('System Design'!$F$8=2,'Hourly Demand and Generation'!H8420*'System Design'!$F$21,IF('System Design'!$F$8=3,'Hourly Demand and Generation'!I8420*'System Design'!$F$21)))</f>
        <v>75.599999999999994</v>
      </c>
      <c r="O8420" s="32">
        <f>IF('System Design'!$F$8=1,'Hourly Demand and Generation'!J8420*'System Design'!$F$22,IF('System Design'!$F$8=2,'Hourly Demand and Generation'!K8420*'System Design'!$F$22,IF('System Design'!$F$8=3,'Hourly Demand and Generation'!L8420*'System Design'!$F$22)))</f>
        <v>1125</v>
      </c>
      <c r="Q8420" s="32">
        <f t="shared" si="1878"/>
        <v>0</v>
      </c>
      <c r="R8420" s="32">
        <f t="shared" si="1881"/>
        <v>5400</v>
      </c>
      <c r="S8420" s="32">
        <f t="shared" si="1882"/>
        <v>0</v>
      </c>
      <c r="T8420" s="32">
        <f t="shared" si="1883"/>
        <v>21600</v>
      </c>
      <c r="U8420" s="32">
        <f t="shared" si="1884"/>
        <v>0</v>
      </c>
      <c r="V8420" s="32">
        <f t="shared" si="1879"/>
        <v>633.59999999999991</v>
      </c>
      <c r="W8420" s="32">
        <f t="shared" si="1885"/>
        <v>633.59999999999991</v>
      </c>
      <c r="X8420" s="32">
        <f t="shared" si="1886"/>
        <v>633.59999999999991</v>
      </c>
    </row>
    <row r="8421" spans="1:24" x14ac:dyDescent="0.25">
      <c r="A8421" s="2"/>
      <c r="B8421" s="2" t="s">
        <v>13</v>
      </c>
      <c r="C8421" s="2">
        <f t="shared" si="1887"/>
        <v>351</v>
      </c>
      <c r="D8421" s="2">
        <f t="shared" si="1888"/>
        <v>17</v>
      </c>
      <c r="E8421" s="2">
        <f t="shared" si="1880"/>
        <v>8417</v>
      </c>
      <c r="F8421" s="11">
        <v>598.5</v>
      </c>
      <c r="G8421" s="10">
        <v>6.1199999999999997E-2</v>
      </c>
      <c r="H8421" s="10">
        <v>7.5600000000000001E-2</v>
      </c>
      <c r="I8421" s="10">
        <v>0.09</v>
      </c>
      <c r="J8421" s="9">
        <v>0.26558978639421998</v>
      </c>
      <c r="K8421" s="9">
        <v>0.26558978639421998</v>
      </c>
      <c r="L8421" s="9">
        <v>0.5</v>
      </c>
      <c r="N8421" s="32">
        <f>IF('System Design'!$F$8=1,'Hourly Demand and Generation'!G8421*'System Design'!$F$21,IF('System Design'!$F$8=2,'Hourly Demand and Generation'!H8421*'System Design'!$F$21,IF('System Design'!$F$8=3,'Hourly Demand and Generation'!I8421*'System Design'!$F$21)))</f>
        <v>45</v>
      </c>
      <c r="O8421" s="32">
        <f>IF('System Design'!$F$8=1,'Hourly Demand and Generation'!J8421*'System Design'!$F$22,IF('System Design'!$F$8=2,'Hourly Demand and Generation'!K8421*'System Design'!$F$22,IF('System Design'!$F$8=3,'Hourly Demand and Generation'!L8421*'System Design'!$F$22)))</f>
        <v>1250</v>
      </c>
      <c r="Q8421" s="32">
        <f t="shared" si="1878"/>
        <v>0</v>
      </c>
      <c r="R8421" s="32">
        <f t="shared" si="1881"/>
        <v>5400</v>
      </c>
      <c r="S8421" s="32">
        <f t="shared" si="1882"/>
        <v>0</v>
      </c>
      <c r="T8421" s="32">
        <f t="shared" si="1883"/>
        <v>21600</v>
      </c>
      <c r="U8421" s="32">
        <f t="shared" si="1884"/>
        <v>0</v>
      </c>
      <c r="V8421" s="32">
        <f t="shared" si="1879"/>
        <v>696.5</v>
      </c>
      <c r="W8421" s="32">
        <f t="shared" si="1885"/>
        <v>696.5</v>
      </c>
      <c r="X8421" s="32">
        <f t="shared" si="1886"/>
        <v>696.5</v>
      </c>
    </row>
    <row r="8422" spans="1:24" x14ac:dyDescent="0.25">
      <c r="A8422" s="2"/>
      <c r="B8422" s="2" t="s">
        <v>13</v>
      </c>
      <c r="C8422" s="2">
        <f t="shared" si="1887"/>
        <v>351</v>
      </c>
      <c r="D8422" s="2">
        <f t="shared" si="1888"/>
        <v>18</v>
      </c>
      <c r="E8422" s="2">
        <f t="shared" si="1880"/>
        <v>8418</v>
      </c>
      <c r="F8422" s="11">
        <v>630</v>
      </c>
      <c r="G8422" s="10">
        <v>2.8799999999999999E-2</v>
      </c>
      <c r="H8422" s="10">
        <v>4.4999999999999998E-2</v>
      </c>
      <c r="I8422" s="10">
        <v>6.1199999999999997E-2</v>
      </c>
      <c r="J8422" s="9">
        <v>0.25231029707450903</v>
      </c>
      <c r="K8422" s="9">
        <v>0.25231029707450903</v>
      </c>
      <c r="L8422" s="9">
        <v>0.47499999999999998</v>
      </c>
      <c r="N8422" s="32">
        <f>IF('System Design'!$F$8=1,'Hourly Demand and Generation'!G8422*'System Design'!$F$21,IF('System Design'!$F$8=2,'Hourly Demand and Generation'!H8422*'System Design'!$F$21,IF('System Design'!$F$8=3,'Hourly Demand and Generation'!I8422*'System Design'!$F$21)))</f>
        <v>30.599999999999998</v>
      </c>
      <c r="O8422" s="32">
        <f>IF('System Design'!$F$8=1,'Hourly Demand and Generation'!J8422*'System Design'!$F$22,IF('System Design'!$F$8=2,'Hourly Demand and Generation'!K8422*'System Design'!$F$22,IF('System Design'!$F$8=3,'Hourly Demand and Generation'!L8422*'System Design'!$F$22)))</f>
        <v>1187.5</v>
      </c>
      <c r="Q8422" s="32">
        <f t="shared" si="1878"/>
        <v>0</v>
      </c>
      <c r="R8422" s="32">
        <f t="shared" si="1881"/>
        <v>5400</v>
      </c>
      <c r="S8422" s="32">
        <f t="shared" si="1882"/>
        <v>0</v>
      </c>
      <c r="T8422" s="32">
        <f t="shared" si="1883"/>
        <v>21600</v>
      </c>
      <c r="U8422" s="32">
        <f t="shared" si="1884"/>
        <v>0</v>
      </c>
      <c r="V8422" s="32">
        <f t="shared" si="1879"/>
        <v>588.09999999999991</v>
      </c>
      <c r="W8422" s="32">
        <f t="shared" si="1885"/>
        <v>588.09999999999991</v>
      </c>
      <c r="X8422" s="32">
        <f t="shared" si="1886"/>
        <v>588.09999999999991</v>
      </c>
    </row>
    <row r="8423" spans="1:24" x14ac:dyDescent="0.25">
      <c r="A8423" s="2"/>
      <c r="B8423" s="2" t="s">
        <v>13</v>
      </c>
      <c r="C8423" s="2">
        <f t="shared" si="1887"/>
        <v>351</v>
      </c>
      <c r="D8423" s="2">
        <f t="shared" si="1888"/>
        <v>19</v>
      </c>
      <c r="E8423" s="2">
        <f t="shared" si="1880"/>
        <v>8419</v>
      </c>
      <c r="F8423" s="11">
        <v>611.1</v>
      </c>
      <c r="G8423" s="10">
        <v>0</v>
      </c>
      <c r="H8423" s="10">
        <v>1.44E-2</v>
      </c>
      <c r="I8423" s="10">
        <v>2.8799999999999999E-2</v>
      </c>
      <c r="J8423" s="9">
        <v>0.23903080775479801</v>
      </c>
      <c r="K8423" s="9">
        <v>0.23903080775479801</v>
      </c>
      <c r="L8423" s="9">
        <v>0.45</v>
      </c>
      <c r="N8423" s="32">
        <f>IF('System Design'!$F$8=1,'Hourly Demand and Generation'!G8423*'System Design'!$F$21,IF('System Design'!$F$8=2,'Hourly Demand and Generation'!H8423*'System Design'!$F$21,IF('System Design'!$F$8=3,'Hourly Demand and Generation'!I8423*'System Design'!$F$21)))</f>
        <v>14.4</v>
      </c>
      <c r="O8423" s="32">
        <f>IF('System Design'!$F$8=1,'Hourly Demand and Generation'!J8423*'System Design'!$F$22,IF('System Design'!$F$8=2,'Hourly Demand and Generation'!K8423*'System Design'!$F$22,IF('System Design'!$F$8=3,'Hourly Demand and Generation'!L8423*'System Design'!$F$22)))</f>
        <v>1125</v>
      </c>
      <c r="Q8423" s="32">
        <f t="shared" si="1878"/>
        <v>0</v>
      </c>
      <c r="R8423" s="32">
        <f t="shared" si="1881"/>
        <v>5400</v>
      </c>
      <c r="S8423" s="32">
        <f t="shared" si="1882"/>
        <v>0</v>
      </c>
      <c r="T8423" s="32">
        <f t="shared" si="1883"/>
        <v>21600</v>
      </c>
      <c r="U8423" s="32">
        <f t="shared" si="1884"/>
        <v>0</v>
      </c>
      <c r="V8423" s="32">
        <f t="shared" si="1879"/>
        <v>528.30000000000007</v>
      </c>
      <c r="W8423" s="32">
        <f t="shared" si="1885"/>
        <v>528.30000000000007</v>
      </c>
      <c r="X8423" s="32">
        <f t="shared" si="1886"/>
        <v>528.30000000000007</v>
      </c>
    </row>
    <row r="8424" spans="1:24" x14ac:dyDescent="0.25">
      <c r="A8424" s="2"/>
      <c r="B8424" s="2" t="s">
        <v>13</v>
      </c>
      <c r="C8424" s="2">
        <f t="shared" si="1887"/>
        <v>351</v>
      </c>
      <c r="D8424" s="2">
        <f t="shared" si="1888"/>
        <v>20</v>
      </c>
      <c r="E8424" s="2">
        <f t="shared" si="1880"/>
        <v>8420</v>
      </c>
      <c r="F8424" s="11">
        <v>598.5</v>
      </c>
      <c r="G8424" s="10">
        <v>0</v>
      </c>
      <c r="H8424" s="10">
        <v>0</v>
      </c>
      <c r="I8424" s="10">
        <v>0</v>
      </c>
      <c r="J8424" s="9">
        <v>0.23903080775479801</v>
      </c>
      <c r="K8424" s="9">
        <v>0.23903080775479801</v>
      </c>
      <c r="L8424" s="9">
        <v>0.45</v>
      </c>
      <c r="N8424" s="32">
        <f>IF('System Design'!$F$8=1,'Hourly Demand and Generation'!G8424*'System Design'!$F$21,IF('System Design'!$F$8=2,'Hourly Demand and Generation'!H8424*'System Design'!$F$21,IF('System Design'!$F$8=3,'Hourly Demand and Generation'!I8424*'System Design'!$F$21)))</f>
        <v>0</v>
      </c>
      <c r="O8424" s="32">
        <f>IF('System Design'!$F$8=1,'Hourly Demand and Generation'!J8424*'System Design'!$F$22,IF('System Design'!$F$8=2,'Hourly Demand and Generation'!K8424*'System Design'!$F$22,IF('System Design'!$F$8=3,'Hourly Demand and Generation'!L8424*'System Design'!$F$22)))</f>
        <v>1125</v>
      </c>
      <c r="Q8424" s="32">
        <f t="shared" si="1878"/>
        <v>0</v>
      </c>
      <c r="R8424" s="32">
        <f t="shared" si="1881"/>
        <v>5400</v>
      </c>
      <c r="S8424" s="32">
        <f t="shared" si="1882"/>
        <v>0</v>
      </c>
      <c r="T8424" s="32">
        <f t="shared" si="1883"/>
        <v>21600</v>
      </c>
      <c r="U8424" s="32">
        <f t="shared" si="1884"/>
        <v>0</v>
      </c>
      <c r="V8424" s="32">
        <f t="shared" si="1879"/>
        <v>526.5</v>
      </c>
      <c r="W8424" s="32">
        <f t="shared" si="1885"/>
        <v>526.5</v>
      </c>
      <c r="X8424" s="32">
        <f t="shared" si="1886"/>
        <v>526.5</v>
      </c>
    </row>
    <row r="8425" spans="1:24" x14ac:dyDescent="0.25">
      <c r="A8425" s="2"/>
      <c r="B8425" s="2" t="s">
        <v>13</v>
      </c>
      <c r="C8425" s="2">
        <f t="shared" si="1887"/>
        <v>351</v>
      </c>
      <c r="D8425" s="2">
        <f t="shared" si="1888"/>
        <v>21</v>
      </c>
      <c r="E8425" s="2">
        <f t="shared" si="1880"/>
        <v>8421</v>
      </c>
      <c r="F8425" s="11">
        <v>567</v>
      </c>
      <c r="G8425" s="10">
        <v>0</v>
      </c>
      <c r="H8425" s="10">
        <v>0</v>
      </c>
      <c r="I8425" s="10">
        <v>0</v>
      </c>
      <c r="J8425" s="9">
        <v>0.23903080775479801</v>
      </c>
      <c r="K8425" s="9">
        <v>0.23903080775479801</v>
      </c>
      <c r="L8425" s="9">
        <v>0.45</v>
      </c>
      <c r="N8425" s="32">
        <f>IF('System Design'!$F$8=1,'Hourly Demand and Generation'!G8425*'System Design'!$F$21,IF('System Design'!$F$8=2,'Hourly Demand and Generation'!H8425*'System Design'!$F$21,IF('System Design'!$F$8=3,'Hourly Demand and Generation'!I8425*'System Design'!$F$21)))</f>
        <v>0</v>
      </c>
      <c r="O8425" s="32">
        <f>IF('System Design'!$F$8=1,'Hourly Demand and Generation'!J8425*'System Design'!$F$22,IF('System Design'!$F$8=2,'Hourly Demand and Generation'!K8425*'System Design'!$F$22,IF('System Design'!$F$8=3,'Hourly Demand and Generation'!L8425*'System Design'!$F$22)))</f>
        <v>1125</v>
      </c>
      <c r="Q8425" s="32">
        <f t="shared" si="1878"/>
        <v>0</v>
      </c>
      <c r="R8425" s="32">
        <f t="shared" si="1881"/>
        <v>5400</v>
      </c>
      <c r="S8425" s="32">
        <f t="shared" si="1882"/>
        <v>0</v>
      </c>
      <c r="T8425" s="32">
        <f t="shared" si="1883"/>
        <v>21600</v>
      </c>
      <c r="U8425" s="32">
        <f t="shared" si="1884"/>
        <v>0</v>
      </c>
      <c r="V8425" s="32">
        <f t="shared" si="1879"/>
        <v>558</v>
      </c>
      <c r="W8425" s="32">
        <f t="shared" si="1885"/>
        <v>558</v>
      </c>
      <c r="X8425" s="32">
        <f t="shared" si="1886"/>
        <v>558</v>
      </c>
    </row>
    <row r="8426" spans="1:24" x14ac:dyDescent="0.25">
      <c r="A8426" s="2"/>
      <c r="B8426" s="2" t="s">
        <v>13</v>
      </c>
      <c r="C8426" s="2">
        <f t="shared" si="1887"/>
        <v>351</v>
      </c>
      <c r="D8426" s="2">
        <f t="shared" si="1888"/>
        <v>22</v>
      </c>
      <c r="E8426" s="2">
        <f t="shared" si="1880"/>
        <v>8422</v>
      </c>
      <c r="F8426" s="11">
        <v>535.5</v>
      </c>
      <c r="G8426" s="10">
        <v>0</v>
      </c>
      <c r="H8426" s="10">
        <v>0</v>
      </c>
      <c r="I8426" s="10">
        <v>0</v>
      </c>
      <c r="J8426" s="9">
        <v>0.25231029707450903</v>
      </c>
      <c r="K8426" s="9">
        <v>0.25231029707450903</v>
      </c>
      <c r="L8426" s="9">
        <v>0.47499999999999998</v>
      </c>
      <c r="N8426" s="32">
        <f>IF('System Design'!$F$8=1,'Hourly Demand and Generation'!G8426*'System Design'!$F$21,IF('System Design'!$F$8=2,'Hourly Demand and Generation'!H8426*'System Design'!$F$21,IF('System Design'!$F$8=3,'Hourly Demand and Generation'!I8426*'System Design'!$F$21)))</f>
        <v>0</v>
      </c>
      <c r="O8426" s="32">
        <f>IF('System Design'!$F$8=1,'Hourly Demand and Generation'!J8426*'System Design'!$F$22,IF('System Design'!$F$8=2,'Hourly Demand and Generation'!K8426*'System Design'!$F$22,IF('System Design'!$F$8=3,'Hourly Demand and Generation'!L8426*'System Design'!$F$22)))</f>
        <v>1187.5</v>
      </c>
      <c r="Q8426" s="32">
        <f t="shared" si="1878"/>
        <v>0</v>
      </c>
      <c r="R8426" s="32">
        <f t="shared" si="1881"/>
        <v>5400</v>
      </c>
      <c r="S8426" s="32">
        <f t="shared" si="1882"/>
        <v>0</v>
      </c>
      <c r="T8426" s="32">
        <f t="shared" si="1883"/>
        <v>21600</v>
      </c>
      <c r="U8426" s="32">
        <f t="shared" si="1884"/>
        <v>0</v>
      </c>
      <c r="V8426" s="32">
        <f t="shared" si="1879"/>
        <v>652</v>
      </c>
      <c r="W8426" s="32">
        <f t="shared" si="1885"/>
        <v>652</v>
      </c>
      <c r="X8426" s="32">
        <f t="shared" si="1886"/>
        <v>652</v>
      </c>
    </row>
    <row r="8427" spans="1:24" x14ac:dyDescent="0.25">
      <c r="A8427" s="2"/>
      <c r="B8427" s="2" t="s">
        <v>13</v>
      </c>
      <c r="C8427" s="2">
        <f t="shared" si="1887"/>
        <v>351</v>
      </c>
      <c r="D8427" s="2">
        <f t="shared" si="1888"/>
        <v>23</v>
      </c>
      <c r="E8427" s="2">
        <f t="shared" si="1880"/>
        <v>8423</v>
      </c>
      <c r="F8427" s="11">
        <v>504</v>
      </c>
      <c r="G8427" s="10">
        <v>0</v>
      </c>
      <c r="H8427" s="10">
        <v>0</v>
      </c>
      <c r="I8427" s="10">
        <v>0</v>
      </c>
      <c r="J8427" s="9">
        <v>0.21247182911537599</v>
      </c>
      <c r="K8427" s="9">
        <v>0.21247182911537599</v>
      </c>
      <c r="L8427" s="9">
        <v>0.4</v>
      </c>
      <c r="N8427" s="32">
        <f>IF('System Design'!$F$8=1,'Hourly Demand and Generation'!G8427*'System Design'!$F$21,IF('System Design'!$F$8=2,'Hourly Demand and Generation'!H8427*'System Design'!$F$21,IF('System Design'!$F$8=3,'Hourly Demand and Generation'!I8427*'System Design'!$F$21)))</f>
        <v>0</v>
      </c>
      <c r="O8427" s="32">
        <f>IF('System Design'!$F$8=1,'Hourly Demand and Generation'!J8427*'System Design'!$F$22,IF('System Design'!$F$8=2,'Hourly Demand and Generation'!K8427*'System Design'!$F$22,IF('System Design'!$F$8=3,'Hourly Demand and Generation'!L8427*'System Design'!$F$22)))</f>
        <v>1000</v>
      </c>
      <c r="Q8427" s="32">
        <f t="shared" si="1878"/>
        <v>0</v>
      </c>
      <c r="R8427" s="32">
        <f t="shared" si="1881"/>
        <v>5400</v>
      </c>
      <c r="S8427" s="32">
        <f t="shared" si="1882"/>
        <v>0</v>
      </c>
      <c r="T8427" s="32">
        <f t="shared" si="1883"/>
        <v>21600</v>
      </c>
      <c r="U8427" s="32">
        <f t="shared" si="1884"/>
        <v>0</v>
      </c>
      <c r="V8427" s="32">
        <f t="shared" si="1879"/>
        <v>496</v>
      </c>
      <c r="W8427" s="32">
        <f t="shared" si="1885"/>
        <v>496</v>
      </c>
      <c r="X8427" s="32">
        <f t="shared" si="1886"/>
        <v>496</v>
      </c>
    </row>
    <row r="8428" spans="1:24" x14ac:dyDescent="0.25">
      <c r="A8428" s="2"/>
      <c r="B8428" s="2" t="s">
        <v>13</v>
      </c>
      <c r="C8428" s="2">
        <f t="shared" si="1887"/>
        <v>351</v>
      </c>
      <c r="D8428" s="2">
        <f t="shared" si="1888"/>
        <v>24</v>
      </c>
      <c r="E8428" s="2">
        <f t="shared" si="1880"/>
        <v>8424</v>
      </c>
      <c r="F8428" s="11">
        <v>441</v>
      </c>
      <c r="G8428" s="9">
        <v>0</v>
      </c>
      <c r="H8428" s="9">
        <v>0</v>
      </c>
      <c r="I8428" s="9">
        <v>0</v>
      </c>
      <c r="J8428" s="9">
        <v>0.21247182911537599</v>
      </c>
      <c r="K8428" s="9">
        <v>0.21247182911537599</v>
      </c>
      <c r="L8428" s="9">
        <v>0.4</v>
      </c>
      <c r="N8428" s="32">
        <f>IF('System Design'!$F$8=1,'Hourly Demand and Generation'!G8428*'System Design'!$F$21,IF('System Design'!$F$8=2,'Hourly Demand and Generation'!H8428*'System Design'!$F$21,IF('System Design'!$F$8=3,'Hourly Demand and Generation'!I8428*'System Design'!$F$21)))</f>
        <v>0</v>
      </c>
      <c r="O8428" s="32">
        <f>IF('System Design'!$F$8=1,'Hourly Demand and Generation'!J8428*'System Design'!$F$22,IF('System Design'!$F$8=2,'Hourly Demand and Generation'!K8428*'System Design'!$F$22,IF('System Design'!$F$8=3,'Hourly Demand and Generation'!L8428*'System Design'!$F$22)))</f>
        <v>1000</v>
      </c>
      <c r="Q8428" s="32">
        <f t="shared" si="1878"/>
        <v>0</v>
      </c>
      <c r="R8428" s="32">
        <f t="shared" si="1881"/>
        <v>5400</v>
      </c>
      <c r="S8428" s="32">
        <f t="shared" si="1882"/>
        <v>0</v>
      </c>
      <c r="T8428" s="32">
        <f t="shared" si="1883"/>
        <v>21600</v>
      </c>
      <c r="U8428" s="32">
        <f t="shared" si="1884"/>
        <v>0</v>
      </c>
      <c r="V8428" s="32">
        <f t="shared" si="1879"/>
        <v>559</v>
      </c>
      <c r="W8428" s="32">
        <f t="shared" si="1885"/>
        <v>559</v>
      </c>
      <c r="X8428" s="32">
        <f t="shared" si="1886"/>
        <v>559</v>
      </c>
    </row>
    <row r="8429" spans="1:24" x14ac:dyDescent="0.25">
      <c r="A8429" s="2"/>
      <c r="B8429" s="2" t="s">
        <v>13</v>
      </c>
      <c r="C8429" s="2">
        <f>C8428+1</f>
        <v>352</v>
      </c>
      <c r="D8429" s="2">
        <v>1</v>
      </c>
      <c r="E8429" s="2">
        <f t="shared" si="1880"/>
        <v>8425</v>
      </c>
      <c r="F8429" s="11">
        <v>378</v>
      </c>
      <c r="G8429" s="10">
        <v>0</v>
      </c>
      <c r="H8429" s="10">
        <v>0</v>
      </c>
      <c r="I8429" s="10">
        <v>0</v>
      </c>
      <c r="J8429" s="9">
        <v>0.5</v>
      </c>
      <c r="K8429" s="9">
        <v>0.5</v>
      </c>
      <c r="L8429" s="9">
        <v>0.5</v>
      </c>
      <c r="N8429" s="32">
        <f>IF('System Design'!$F$8=1,'Hourly Demand and Generation'!G8429*'System Design'!$F$21,IF('System Design'!$F$8=2,'Hourly Demand and Generation'!H8429*'System Design'!$F$21,IF('System Design'!$F$8=3,'Hourly Demand and Generation'!I8429*'System Design'!$F$21)))</f>
        <v>0</v>
      </c>
      <c r="O8429" s="32">
        <f>IF('System Design'!$F$8=1,'Hourly Demand and Generation'!J8429*'System Design'!$F$22,IF('System Design'!$F$8=2,'Hourly Demand and Generation'!K8429*'System Design'!$F$22,IF('System Design'!$F$8=3,'Hourly Demand and Generation'!L8429*'System Design'!$F$22)))</f>
        <v>1250</v>
      </c>
      <c r="Q8429" s="32">
        <f t="shared" si="1878"/>
        <v>0</v>
      </c>
      <c r="R8429" s="32">
        <f t="shared" si="1881"/>
        <v>5400</v>
      </c>
      <c r="S8429" s="32">
        <f t="shared" si="1882"/>
        <v>0</v>
      </c>
      <c r="T8429" s="32">
        <f t="shared" si="1883"/>
        <v>21600</v>
      </c>
      <c r="U8429" s="32">
        <f t="shared" si="1884"/>
        <v>0</v>
      </c>
      <c r="V8429" s="32">
        <f t="shared" si="1879"/>
        <v>872</v>
      </c>
      <c r="W8429" s="32">
        <f t="shared" si="1885"/>
        <v>872</v>
      </c>
      <c r="X8429" s="32">
        <f t="shared" si="1886"/>
        <v>872</v>
      </c>
    </row>
    <row r="8430" spans="1:24" x14ac:dyDescent="0.25">
      <c r="A8430" s="2"/>
      <c r="B8430" s="2" t="s">
        <v>13</v>
      </c>
      <c r="C8430" s="2">
        <f>C8429</f>
        <v>352</v>
      </c>
      <c r="D8430" s="2">
        <f>D8429+1</f>
        <v>2</v>
      </c>
      <c r="E8430" s="2">
        <f t="shared" si="1880"/>
        <v>8426</v>
      </c>
      <c r="F8430" s="11">
        <v>346.5</v>
      </c>
      <c r="G8430" s="10">
        <v>0</v>
      </c>
      <c r="H8430" s="10">
        <v>0</v>
      </c>
      <c r="I8430" s="10">
        <v>0</v>
      </c>
      <c r="J8430" s="9">
        <v>0.45</v>
      </c>
      <c r="K8430" s="9">
        <v>0.45</v>
      </c>
      <c r="L8430" s="9">
        <v>0.45</v>
      </c>
      <c r="N8430" s="32">
        <f>IF('System Design'!$F$8=1,'Hourly Demand and Generation'!G8430*'System Design'!$F$21,IF('System Design'!$F$8=2,'Hourly Demand and Generation'!H8430*'System Design'!$F$21,IF('System Design'!$F$8=3,'Hourly Demand and Generation'!I8430*'System Design'!$F$21)))</f>
        <v>0</v>
      </c>
      <c r="O8430" s="32">
        <f>IF('System Design'!$F$8=1,'Hourly Demand and Generation'!J8430*'System Design'!$F$22,IF('System Design'!$F$8=2,'Hourly Demand and Generation'!K8430*'System Design'!$F$22,IF('System Design'!$F$8=3,'Hourly Demand and Generation'!L8430*'System Design'!$F$22)))</f>
        <v>1125</v>
      </c>
      <c r="Q8430" s="32">
        <f t="shared" si="1878"/>
        <v>0</v>
      </c>
      <c r="R8430" s="32">
        <f t="shared" si="1881"/>
        <v>5400</v>
      </c>
      <c r="S8430" s="32">
        <f t="shared" si="1882"/>
        <v>0</v>
      </c>
      <c r="T8430" s="32">
        <f t="shared" si="1883"/>
        <v>21600</v>
      </c>
      <c r="U8430" s="32">
        <f t="shared" si="1884"/>
        <v>0</v>
      </c>
      <c r="V8430" s="32">
        <f t="shared" si="1879"/>
        <v>778.5</v>
      </c>
      <c r="W8430" s="32">
        <f t="shared" si="1885"/>
        <v>778.5</v>
      </c>
      <c r="X8430" s="32">
        <f t="shared" si="1886"/>
        <v>778.5</v>
      </c>
    </row>
    <row r="8431" spans="1:24" x14ac:dyDescent="0.25">
      <c r="A8431" s="2"/>
      <c r="B8431" s="2" t="s">
        <v>13</v>
      </c>
      <c r="C8431" s="2">
        <f t="shared" ref="C8431:C8452" si="1889">C8430</f>
        <v>352</v>
      </c>
      <c r="D8431" s="2">
        <f t="shared" ref="D8431:D8452" si="1890">D8430+1</f>
        <v>3</v>
      </c>
      <c r="E8431" s="2">
        <f t="shared" si="1880"/>
        <v>8427</v>
      </c>
      <c r="F8431" s="11">
        <v>315</v>
      </c>
      <c r="G8431" s="10">
        <v>0</v>
      </c>
      <c r="H8431" s="10">
        <v>0</v>
      </c>
      <c r="I8431" s="10">
        <v>0</v>
      </c>
      <c r="J8431" s="9">
        <v>0.45</v>
      </c>
      <c r="K8431" s="9">
        <v>0.45</v>
      </c>
      <c r="L8431" s="9">
        <v>0.45</v>
      </c>
      <c r="N8431" s="32">
        <f>IF('System Design'!$F$8=1,'Hourly Demand and Generation'!G8431*'System Design'!$F$21,IF('System Design'!$F$8=2,'Hourly Demand and Generation'!H8431*'System Design'!$F$21,IF('System Design'!$F$8=3,'Hourly Demand and Generation'!I8431*'System Design'!$F$21)))</f>
        <v>0</v>
      </c>
      <c r="O8431" s="32">
        <f>IF('System Design'!$F$8=1,'Hourly Demand and Generation'!J8431*'System Design'!$F$22,IF('System Design'!$F$8=2,'Hourly Demand and Generation'!K8431*'System Design'!$F$22,IF('System Design'!$F$8=3,'Hourly Demand and Generation'!L8431*'System Design'!$F$22)))</f>
        <v>1125</v>
      </c>
      <c r="Q8431" s="32">
        <f t="shared" si="1878"/>
        <v>0</v>
      </c>
      <c r="R8431" s="32">
        <f t="shared" si="1881"/>
        <v>5400</v>
      </c>
      <c r="S8431" s="32">
        <f t="shared" si="1882"/>
        <v>0</v>
      </c>
      <c r="T8431" s="32">
        <f t="shared" si="1883"/>
        <v>21600</v>
      </c>
      <c r="U8431" s="32">
        <f t="shared" si="1884"/>
        <v>0</v>
      </c>
      <c r="V8431" s="32">
        <f t="shared" si="1879"/>
        <v>810</v>
      </c>
      <c r="W8431" s="32">
        <f t="shared" si="1885"/>
        <v>810</v>
      </c>
      <c r="X8431" s="32">
        <f t="shared" si="1886"/>
        <v>810</v>
      </c>
    </row>
    <row r="8432" spans="1:24" x14ac:dyDescent="0.25">
      <c r="A8432" s="2"/>
      <c r="B8432" s="2" t="s">
        <v>13</v>
      </c>
      <c r="C8432" s="2">
        <f t="shared" si="1889"/>
        <v>352</v>
      </c>
      <c r="D8432" s="2">
        <f t="shared" si="1890"/>
        <v>4</v>
      </c>
      <c r="E8432" s="2">
        <f t="shared" si="1880"/>
        <v>8428</v>
      </c>
      <c r="F8432" s="11">
        <v>378</v>
      </c>
      <c r="G8432" s="10">
        <v>0</v>
      </c>
      <c r="H8432" s="10">
        <v>0</v>
      </c>
      <c r="I8432" s="10">
        <v>0</v>
      </c>
      <c r="J8432" s="9">
        <v>0.5</v>
      </c>
      <c r="K8432" s="9">
        <v>0.5</v>
      </c>
      <c r="L8432" s="9">
        <v>0.5</v>
      </c>
      <c r="N8432" s="32">
        <f>IF('System Design'!$F$8=1,'Hourly Demand and Generation'!G8432*'System Design'!$F$21,IF('System Design'!$F$8=2,'Hourly Demand and Generation'!H8432*'System Design'!$F$21,IF('System Design'!$F$8=3,'Hourly Demand and Generation'!I8432*'System Design'!$F$21)))</f>
        <v>0</v>
      </c>
      <c r="O8432" s="32">
        <f>IF('System Design'!$F$8=1,'Hourly Demand and Generation'!J8432*'System Design'!$F$22,IF('System Design'!$F$8=2,'Hourly Demand and Generation'!K8432*'System Design'!$F$22,IF('System Design'!$F$8=3,'Hourly Demand and Generation'!L8432*'System Design'!$F$22)))</f>
        <v>1250</v>
      </c>
      <c r="Q8432" s="32">
        <f t="shared" si="1878"/>
        <v>0</v>
      </c>
      <c r="R8432" s="32">
        <f t="shared" si="1881"/>
        <v>5400</v>
      </c>
      <c r="S8432" s="32">
        <f t="shared" si="1882"/>
        <v>0</v>
      </c>
      <c r="T8432" s="32">
        <f t="shared" si="1883"/>
        <v>21600</v>
      </c>
      <c r="U8432" s="32">
        <f t="shared" si="1884"/>
        <v>0</v>
      </c>
      <c r="V8432" s="32">
        <f t="shared" si="1879"/>
        <v>872</v>
      </c>
      <c r="W8432" s="32">
        <f t="shared" si="1885"/>
        <v>872</v>
      </c>
      <c r="X8432" s="32">
        <f t="shared" si="1886"/>
        <v>872</v>
      </c>
    </row>
    <row r="8433" spans="1:24" x14ac:dyDescent="0.25">
      <c r="A8433" s="2"/>
      <c r="B8433" s="2" t="s">
        <v>13</v>
      </c>
      <c r="C8433" s="2">
        <f t="shared" si="1889"/>
        <v>352</v>
      </c>
      <c r="D8433" s="2">
        <f t="shared" si="1890"/>
        <v>5</v>
      </c>
      <c r="E8433" s="2">
        <f t="shared" si="1880"/>
        <v>8429</v>
      </c>
      <c r="F8433" s="11">
        <v>409.5</v>
      </c>
      <c r="G8433" s="10">
        <v>0</v>
      </c>
      <c r="H8433" s="10">
        <v>1.2795357918824199E-2</v>
      </c>
      <c r="I8433" s="10">
        <v>2.8799999999999999E-2</v>
      </c>
      <c r="J8433" s="9">
        <v>0.4</v>
      </c>
      <c r="K8433" s="9">
        <v>0.4</v>
      </c>
      <c r="L8433" s="9">
        <v>0.4</v>
      </c>
      <c r="N8433" s="32">
        <f>IF('System Design'!$F$8=1,'Hourly Demand and Generation'!G8433*'System Design'!$F$21,IF('System Design'!$F$8=2,'Hourly Demand and Generation'!H8433*'System Design'!$F$21,IF('System Design'!$F$8=3,'Hourly Demand and Generation'!I8433*'System Design'!$F$21)))</f>
        <v>14.4</v>
      </c>
      <c r="O8433" s="32">
        <f>IF('System Design'!$F$8=1,'Hourly Demand and Generation'!J8433*'System Design'!$F$22,IF('System Design'!$F$8=2,'Hourly Demand and Generation'!K8433*'System Design'!$F$22,IF('System Design'!$F$8=3,'Hourly Demand and Generation'!L8433*'System Design'!$F$22)))</f>
        <v>1000</v>
      </c>
      <c r="Q8433" s="32">
        <f t="shared" si="1878"/>
        <v>0</v>
      </c>
      <c r="R8433" s="32">
        <f t="shared" si="1881"/>
        <v>5400</v>
      </c>
      <c r="S8433" s="32">
        <f t="shared" si="1882"/>
        <v>0</v>
      </c>
      <c r="T8433" s="32">
        <f t="shared" si="1883"/>
        <v>21600</v>
      </c>
      <c r="U8433" s="32">
        <f t="shared" si="1884"/>
        <v>0</v>
      </c>
      <c r="V8433" s="32">
        <f t="shared" si="1879"/>
        <v>604.9</v>
      </c>
      <c r="W8433" s="32">
        <f t="shared" si="1885"/>
        <v>604.9</v>
      </c>
      <c r="X8433" s="32">
        <f t="shared" si="1886"/>
        <v>604.9</v>
      </c>
    </row>
    <row r="8434" spans="1:24" x14ac:dyDescent="0.25">
      <c r="A8434" s="2"/>
      <c r="B8434" s="2" t="s">
        <v>13</v>
      </c>
      <c r="C8434" s="2">
        <f t="shared" si="1889"/>
        <v>352</v>
      </c>
      <c r="D8434" s="2">
        <f t="shared" si="1890"/>
        <v>6</v>
      </c>
      <c r="E8434" s="2">
        <f t="shared" si="1880"/>
        <v>8430</v>
      </c>
      <c r="F8434" s="11">
        <v>441</v>
      </c>
      <c r="G8434" s="10">
        <v>2.5590715837648301E-2</v>
      </c>
      <c r="H8434" s="10">
        <v>3.9985493496325498E-2</v>
      </c>
      <c r="I8434" s="10">
        <v>6.1199999999999997E-2</v>
      </c>
      <c r="J8434" s="9">
        <v>0.4</v>
      </c>
      <c r="K8434" s="9">
        <v>0.4</v>
      </c>
      <c r="L8434" s="9">
        <v>0.4</v>
      </c>
      <c r="N8434" s="32">
        <f>IF('System Design'!$F$8=1,'Hourly Demand and Generation'!G8434*'System Design'!$F$21,IF('System Design'!$F$8=2,'Hourly Demand and Generation'!H8434*'System Design'!$F$21,IF('System Design'!$F$8=3,'Hourly Demand and Generation'!I8434*'System Design'!$F$21)))</f>
        <v>30.599999999999998</v>
      </c>
      <c r="O8434" s="32">
        <f>IF('System Design'!$F$8=1,'Hourly Demand and Generation'!J8434*'System Design'!$F$22,IF('System Design'!$F$8=2,'Hourly Demand and Generation'!K8434*'System Design'!$F$22,IF('System Design'!$F$8=3,'Hourly Demand and Generation'!L8434*'System Design'!$F$22)))</f>
        <v>1000</v>
      </c>
      <c r="Q8434" s="32">
        <f t="shared" si="1878"/>
        <v>0</v>
      </c>
      <c r="R8434" s="32">
        <f t="shared" si="1881"/>
        <v>5400</v>
      </c>
      <c r="S8434" s="32">
        <f t="shared" si="1882"/>
        <v>0</v>
      </c>
      <c r="T8434" s="32">
        <f t="shared" si="1883"/>
        <v>21600</v>
      </c>
      <c r="U8434" s="32">
        <f t="shared" si="1884"/>
        <v>0</v>
      </c>
      <c r="V8434" s="32">
        <f t="shared" si="1879"/>
        <v>589.59999999999991</v>
      </c>
      <c r="W8434" s="32">
        <f t="shared" si="1885"/>
        <v>589.59999999999991</v>
      </c>
      <c r="X8434" s="32">
        <f t="shared" si="1886"/>
        <v>589.59999999999991</v>
      </c>
    </row>
    <row r="8435" spans="1:24" x14ac:dyDescent="0.25">
      <c r="A8435" s="2"/>
      <c r="B8435" s="2" t="s">
        <v>13</v>
      </c>
      <c r="C8435" s="2">
        <f t="shared" si="1889"/>
        <v>352</v>
      </c>
      <c r="D8435" s="2">
        <f t="shared" si="1890"/>
        <v>7</v>
      </c>
      <c r="E8435" s="2">
        <f t="shared" si="1880"/>
        <v>8431</v>
      </c>
      <c r="F8435" s="11">
        <v>472.5</v>
      </c>
      <c r="G8435" s="10">
        <v>5.4380271155002699E-2</v>
      </c>
      <c r="H8435" s="10">
        <v>6.7175629073826904E-2</v>
      </c>
      <c r="I8435" s="10">
        <v>0.09</v>
      </c>
      <c r="J8435" s="9">
        <v>0.45</v>
      </c>
      <c r="K8435" s="9">
        <v>0.45</v>
      </c>
      <c r="L8435" s="9">
        <v>0.45</v>
      </c>
      <c r="N8435" s="32">
        <f>IF('System Design'!$F$8=1,'Hourly Demand and Generation'!G8435*'System Design'!$F$21,IF('System Design'!$F$8=2,'Hourly Demand and Generation'!H8435*'System Design'!$F$21,IF('System Design'!$F$8=3,'Hourly Demand and Generation'!I8435*'System Design'!$F$21)))</f>
        <v>45</v>
      </c>
      <c r="O8435" s="32">
        <f>IF('System Design'!$F$8=1,'Hourly Demand and Generation'!J8435*'System Design'!$F$22,IF('System Design'!$F$8=2,'Hourly Demand and Generation'!K8435*'System Design'!$F$22,IF('System Design'!$F$8=3,'Hourly Demand and Generation'!L8435*'System Design'!$F$22)))</f>
        <v>1125</v>
      </c>
      <c r="Q8435" s="32">
        <f t="shared" si="1878"/>
        <v>0</v>
      </c>
      <c r="R8435" s="32">
        <f t="shared" si="1881"/>
        <v>5400</v>
      </c>
      <c r="S8435" s="32">
        <f t="shared" si="1882"/>
        <v>0</v>
      </c>
      <c r="T8435" s="32">
        <f t="shared" si="1883"/>
        <v>21600</v>
      </c>
      <c r="U8435" s="32">
        <f t="shared" si="1884"/>
        <v>0</v>
      </c>
      <c r="V8435" s="32">
        <f t="shared" si="1879"/>
        <v>697.5</v>
      </c>
      <c r="W8435" s="32">
        <f t="shared" si="1885"/>
        <v>697.5</v>
      </c>
      <c r="X8435" s="32">
        <f t="shared" si="1886"/>
        <v>697.5</v>
      </c>
    </row>
    <row r="8436" spans="1:24" x14ac:dyDescent="0.25">
      <c r="A8436" s="2"/>
      <c r="B8436" s="2" t="s">
        <v>13</v>
      </c>
      <c r="C8436" s="2">
        <f t="shared" si="1889"/>
        <v>352</v>
      </c>
      <c r="D8436" s="2">
        <f t="shared" si="1890"/>
        <v>8</v>
      </c>
      <c r="E8436" s="2">
        <f t="shared" si="1880"/>
        <v>8432</v>
      </c>
      <c r="F8436" s="11">
        <v>504</v>
      </c>
      <c r="G8436" s="10">
        <v>0.105561702830299</v>
      </c>
      <c r="H8436" s="10">
        <v>0.119956480488977</v>
      </c>
      <c r="I8436" s="10">
        <v>0.1512</v>
      </c>
      <c r="J8436" s="9">
        <v>0.45</v>
      </c>
      <c r="K8436" s="9">
        <v>0.45</v>
      </c>
      <c r="L8436" s="9">
        <v>0.45</v>
      </c>
      <c r="N8436" s="32">
        <f>IF('System Design'!$F$8=1,'Hourly Demand and Generation'!G8436*'System Design'!$F$21,IF('System Design'!$F$8=2,'Hourly Demand and Generation'!H8436*'System Design'!$F$21,IF('System Design'!$F$8=3,'Hourly Demand and Generation'!I8436*'System Design'!$F$21)))</f>
        <v>75.599999999999994</v>
      </c>
      <c r="O8436" s="32">
        <f>IF('System Design'!$F$8=1,'Hourly Demand and Generation'!J8436*'System Design'!$F$22,IF('System Design'!$F$8=2,'Hourly Demand and Generation'!K8436*'System Design'!$F$22,IF('System Design'!$F$8=3,'Hourly Demand and Generation'!L8436*'System Design'!$F$22)))</f>
        <v>1125</v>
      </c>
      <c r="Q8436" s="32">
        <f t="shared" si="1878"/>
        <v>0</v>
      </c>
      <c r="R8436" s="32">
        <f t="shared" si="1881"/>
        <v>5400</v>
      </c>
      <c r="S8436" s="32">
        <f t="shared" si="1882"/>
        <v>0</v>
      </c>
      <c r="T8436" s="32">
        <f t="shared" si="1883"/>
        <v>21600</v>
      </c>
      <c r="U8436" s="32">
        <f t="shared" si="1884"/>
        <v>0</v>
      </c>
      <c r="V8436" s="32">
        <f t="shared" si="1879"/>
        <v>696.59999999999991</v>
      </c>
      <c r="W8436" s="32">
        <f t="shared" si="1885"/>
        <v>696.59999999999991</v>
      </c>
      <c r="X8436" s="32">
        <f t="shared" si="1886"/>
        <v>696.59999999999991</v>
      </c>
    </row>
    <row r="8437" spans="1:24" x14ac:dyDescent="0.25">
      <c r="A8437" s="2"/>
      <c r="B8437" s="2" t="s">
        <v>13</v>
      </c>
      <c r="C8437" s="2">
        <f t="shared" si="1889"/>
        <v>352</v>
      </c>
      <c r="D8437" s="2">
        <f t="shared" si="1890"/>
        <v>9</v>
      </c>
      <c r="E8437" s="2">
        <f t="shared" si="1880"/>
        <v>8433</v>
      </c>
      <c r="F8437" s="11">
        <v>504</v>
      </c>
      <c r="G8437" s="10">
        <v>0.15994197398530199</v>
      </c>
      <c r="H8437" s="10">
        <v>0.17273733190412599</v>
      </c>
      <c r="I8437" s="10">
        <v>0.20880000000000001</v>
      </c>
      <c r="J8437" s="9">
        <v>0.4</v>
      </c>
      <c r="K8437" s="9">
        <v>0.4</v>
      </c>
      <c r="L8437" s="9">
        <v>0.4</v>
      </c>
      <c r="N8437" s="32">
        <f>IF('System Design'!$F$8=1,'Hourly Demand and Generation'!G8437*'System Design'!$F$21,IF('System Design'!$F$8=2,'Hourly Demand and Generation'!H8437*'System Design'!$F$21,IF('System Design'!$F$8=3,'Hourly Demand and Generation'!I8437*'System Design'!$F$21)))</f>
        <v>104.4</v>
      </c>
      <c r="O8437" s="32">
        <f>IF('System Design'!$F$8=1,'Hourly Demand and Generation'!J8437*'System Design'!$F$22,IF('System Design'!$F$8=2,'Hourly Demand and Generation'!K8437*'System Design'!$F$22,IF('System Design'!$F$8=3,'Hourly Demand and Generation'!L8437*'System Design'!$F$22)))</f>
        <v>1000</v>
      </c>
      <c r="Q8437" s="32">
        <f t="shared" si="1878"/>
        <v>0</v>
      </c>
      <c r="R8437" s="32">
        <f t="shared" si="1881"/>
        <v>5400</v>
      </c>
      <c r="S8437" s="32">
        <f t="shared" si="1882"/>
        <v>0</v>
      </c>
      <c r="T8437" s="32">
        <f t="shared" si="1883"/>
        <v>21600</v>
      </c>
      <c r="U8437" s="32">
        <f t="shared" si="1884"/>
        <v>0</v>
      </c>
      <c r="V8437" s="32">
        <f t="shared" si="1879"/>
        <v>600.40000000000009</v>
      </c>
      <c r="W8437" s="32">
        <f t="shared" si="1885"/>
        <v>600.40000000000009</v>
      </c>
      <c r="X8437" s="32">
        <f t="shared" si="1886"/>
        <v>600.40000000000009</v>
      </c>
    </row>
    <row r="8438" spans="1:24" x14ac:dyDescent="0.25">
      <c r="A8438" s="2"/>
      <c r="B8438" s="2" t="s">
        <v>13</v>
      </c>
      <c r="C8438" s="2">
        <f t="shared" si="1889"/>
        <v>352</v>
      </c>
      <c r="D8438" s="2">
        <f t="shared" si="1890"/>
        <v>10</v>
      </c>
      <c r="E8438" s="2">
        <f t="shared" si="1880"/>
        <v>8434</v>
      </c>
      <c r="F8438" s="11">
        <v>491.4</v>
      </c>
      <c r="G8438" s="10">
        <v>0.21432224514030501</v>
      </c>
      <c r="H8438" s="10">
        <v>0.22711760305912901</v>
      </c>
      <c r="I8438" s="10">
        <v>0.27</v>
      </c>
      <c r="J8438" s="9">
        <v>0.45</v>
      </c>
      <c r="K8438" s="9">
        <v>0.45</v>
      </c>
      <c r="L8438" s="9">
        <v>0.45</v>
      </c>
      <c r="N8438" s="32">
        <f>IF('System Design'!$F$8=1,'Hourly Demand and Generation'!G8438*'System Design'!$F$21,IF('System Design'!$F$8=2,'Hourly Demand and Generation'!H8438*'System Design'!$F$21,IF('System Design'!$F$8=3,'Hourly Demand and Generation'!I8438*'System Design'!$F$21)))</f>
        <v>135</v>
      </c>
      <c r="O8438" s="32">
        <f>IF('System Design'!$F$8=1,'Hourly Demand and Generation'!J8438*'System Design'!$F$22,IF('System Design'!$F$8=2,'Hourly Demand and Generation'!K8438*'System Design'!$F$22,IF('System Design'!$F$8=3,'Hourly Demand and Generation'!L8438*'System Design'!$F$22)))</f>
        <v>1125</v>
      </c>
      <c r="Q8438" s="32">
        <f t="shared" si="1878"/>
        <v>0</v>
      </c>
      <c r="R8438" s="32">
        <f t="shared" si="1881"/>
        <v>5400</v>
      </c>
      <c r="S8438" s="32">
        <f t="shared" si="1882"/>
        <v>0</v>
      </c>
      <c r="T8438" s="32">
        <f t="shared" si="1883"/>
        <v>21600</v>
      </c>
      <c r="U8438" s="32">
        <f t="shared" si="1884"/>
        <v>0</v>
      </c>
      <c r="V8438" s="32">
        <f t="shared" si="1879"/>
        <v>768.6</v>
      </c>
      <c r="W8438" s="32">
        <f t="shared" si="1885"/>
        <v>768.6</v>
      </c>
      <c r="X8438" s="32">
        <f t="shared" si="1886"/>
        <v>768.6</v>
      </c>
    </row>
    <row r="8439" spans="1:24" x14ac:dyDescent="0.25">
      <c r="A8439" s="2"/>
      <c r="B8439" s="2" t="s">
        <v>13</v>
      </c>
      <c r="C8439" s="2">
        <f t="shared" si="1889"/>
        <v>352</v>
      </c>
      <c r="D8439" s="2">
        <f t="shared" si="1890"/>
        <v>11</v>
      </c>
      <c r="E8439" s="2">
        <f t="shared" si="1880"/>
        <v>8435</v>
      </c>
      <c r="F8439" s="11">
        <v>485.1</v>
      </c>
      <c r="G8439" s="10">
        <v>0.265503676815601</v>
      </c>
      <c r="H8439" s="10">
        <v>0.27989845447427902</v>
      </c>
      <c r="I8439" s="10">
        <v>0.33119999999999999</v>
      </c>
      <c r="J8439" s="9">
        <v>0.4</v>
      </c>
      <c r="K8439" s="9">
        <v>0.4</v>
      </c>
      <c r="L8439" s="9">
        <v>0.4</v>
      </c>
      <c r="N8439" s="32">
        <f>IF('System Design'!$F$8=1,'Hourly Demand and Generation'!G8439*'System Design'!$F$21,IF('System Design'!$F$8=2,'Hourly Demand and Generation'!H8439*'System Design'!$F$21,IF('System Design'!$F$8=3,'Hourly Demand and Generation'!I8439*'System Design'!$F$21)))</f>
        <v>165.6</v>
      </c>
      <c r="O8439" s="32">
        <f>IF('System Design'!$F$8=1,'Hourly Demand and Generation'!J8439*'System Design'!$F$22,IF('System Design'!$F$8=2,'Hourly Demand and Generation'!K8439*'System Design'!$F$22,IF('System Design'!$F$8=3,'Hourly Demand and Generation'!L8439*'System Design'!$F$22)))</f>
        <v>1000</v>
      </c>
      <c r="Q8439" s="32">
        <f t="shared" si="1878"/>
        <v>0</v>
      </c>
      <c r="R8439" s="32">
        <f t="shared" si="1881"/>
        <v>5400</v>
      </c>
      <c r="S8439" s="32">
        <f t="shared" si="1882"/>
        <v>0</v>
      </c>
      <c r="T8439" s="32">
        <f t="shared" si="1883"/>
        <v>21600</v>
      </c>
      <c r="U8439" s="32">
        <f t="shared" si="1884"/>
        <v>0</v>
      </c>
      <c r="V8439" s="32">
        <f t="shared" si="1879"/>
        <v>680.49999999999989</v>
      </c>
      <c r="W8439" s="32">
        <f t="shared" si="1885"/>
        <v>680.49999999999989</v>
      </c>
      <c r="X8439" s="32">
        <f t="shared" si="1886"/>
        <v>680.49999999999989</v>
      </c>
    </row>
    <row r="8440" spans="1:24" x14ac:dyDescent="0.25">
      <c r="A8440" s="2"/>
      <c r="B8440" s="2" t="s">
        <v>13</v>
      </c>
      <c r="C8440" s="2">
        <f t="shared" si="1889"/>
        <v>352</v>
      </c>
      <c r="D8440" s="2">
        <f t="shared" si="1890"/>
        <v>12</v>
      </c>
      <c r="E8440" s="2">
        <f t="shared" si="1880"/>
        <v>8436</v>
      </c>
      <c r="F8440" s="11">
        <v>485.1</v>
      </c>
      <c r="G8440" s="10">
        <v>0.31988394797060399</v>
      </c>
      <c r="H8440" s="10">
        <v>0.31988394797060399</v>
      </c>
      <c r="I8440" s="10">
        <v>0.36</v>
      </c>
      <c r="J8440" s="9">
        <v>0.375</v>
      </c>
      <c r="K8440" s="9">
        <v>0.375</v>
      </c>
      <c r="L8440" s="9">
        <v>0.375</v>
      </c>
      <c r="N8440" s="32">
        <f>IF('System Design'!$F$8=1,'Hourly Demand and Generation'!G8440*'System Design'!$F$21,IF('System Design'!$F$8=2,'Hourly Demand and Generation'!H8440*'System Design'!$F$21,IF('System Design'!$F$8=3,'Hourly Demand and Generation'!I8440*'System Design'!$F$21)))</f>
        <v>180</v>
      </c>
      <c r="O8440" s="32">
        <f>IF('System Design'!$F$8=1,'Hourly Demand and Generation'!J8440*'System Design'!$F$22,IF('System Design'!$F$8=2,'Hourly Demand and Generation'!K8440*'System Design'!$F$22,IF('System Design'!$F$8=3,'Hourly Demand and Generation'!L8440*'System Design'!$F$22)))</f>
        <v>937.5</v>
      </c>
      <c r="Q8440" s="32">
        <f t="shared" si="1878"/>
        <v>0</v>
      </c>
      <c r="R8440" s="32">
        <f t="shared" si="1881"/>
        <v>5400</v>
      </c>
      <c r="S8440" s="32">
        <f t="shared" si="1882"/>
        <v>0</v>
      </c>
      <c r="T8440" s="32">
        <f t="shared" si="1883"/>
        <v>21600</v>
      </c>
      <c r="U8440" s="32">
        <f t="shared" si="1884"/>
        <v>0</v>
      </c>
      <c r="V8440" s="32">
        <f t="shared" si="1879"/>
        <v>632.4</v>
      </c>
      <c r="W8440" s="32">
        <f t="shared" si="1885"/>
        <v>632.4</v>
      </c>
      <c r="X8440" s="32">
        <f t="shared" si="1886"/>
        <v>632.4</v>
      </c>
    </row>
    <row r="8441" spans="1:24" x14ac:dyDescent="0.25">
      <c r="A8441" s="2"/>
      <c r="B8441" s="2" t="s">
        <v>13</v>
      </c>
      <c r="C8441" s="2">
        <f t="shared" si="1889"/>
        <v>352</v>
      </c>
      <c r="D8441" s="2">
        <f t="shared" si="1890"/>
        <v>13</v>
      </c>
      <c r="E8441" s="2">
        <f t="shared" si="1880"/>
        <v>8437</v>
      </c>
      <c r="F8441" s="11">
        <v>504</v>
      </c>
      <c r="G8441" s="10">
        <v>0.265503676815601</v>
      </c>
      <c r="H8441" s="10">
        <v>0.27989845447427902</v>
      </c>
      <c r="I8441" s="10">
        <v>0.33119999999999999</v>
      </c>
      <c r="J8441" s="9">
        <v>0.4</v>
      </c>
      <c r="K8441" s="9">
        <v>0.4</v>
      </c>
      <c r="L8441" s="9">
        <v>0.4</v>
      </c>
      <c r="N8441" s="32">
        <f>IF('System Design'!$F$8=1,'Hourly Demand and Generation'!G8441*'System Design'!$F$21,IF('System Design'!$F$8=2,'Hourly Demand and Generation'!H8441*'System Design'!$F$21,IF('System Design'!$F$8=3,'Hourly Demand and Generation'!I8441*'System Design'!$F$21)))</f>
        <v>165.6</v>
      </c>
      <c r="O8441" s="32">
        <f>IF('System Design'!$F$8=1,'Hourly Demand and Generation'!J8441*'System Design'!$F$22,IF('System Design'!$F$8=2,'Hourly Demand and Generation'!K8441*'System Design'!$F$22,IF('System Design'!$F$8=3,'Hourly Demand and Generation'!L8441*'System Design'!$F$22)))</f>
        <v>1000</v>
      </c>
      <c r="Q8441" s="32">
        <f t="shared" si="1878"/>
        <v>0</v>
      </c>
      <c r="R8441" s="32">
        <f t="shared" si="1881"/>
        <v>5400</v>
      </c>
      <c r="S8441" s="32">
        <f t="shared" si="1882"/>
        <v>0</v>
      </c>
      <c r="T8441" s="32">
        <f t="shared" si="1883"/>
        <v>21600</v>
      </c>
      <c r="U8441" s="32">
        <f t="shared" si="1884"/>
        <v>0</v>
      </c>
      <c r="V8441" s="32">
        <f t="shared" si="1879"/>
        <v>661.59999999999991</v>
      </c>
      <c r="W8441" s="32">
        <f t="shared" si="1885"/>
        <v>661.59999999999991</v>
      </c>
      <c r="X8441" s="32">
        <f t="shared" si="1886"/>
        <v>661.59999999999991</v>
      </c>
    </row>
    <row r="8442" spans="1:24" x14ac:dyDescent="0.25">
      <c r="A8442" s="2"/>
      <c r="B8442" s="2" t="s">
        <v>13</v>
      </c>
      <c r="C8442" s="2">
        <f t="shared" si="1889"/>
        <v>352</v>
      </c>
      <c r="D8442" s="2">
        <f t="shared" si="1890"/>
        <v>14</v>
      </c>
      <c r="E8442" s="2">
        <f t="shared" si="1880"/>
        <v>8438</v>
      </c>
      <c r="F8442" s="11">
        <v>504</v>
      </c>
      <c r="G8442" s="10">
        <v>0.21432224514030501</v>
      </c>
      <c r="H8442" s="10">
        <v>0.22711760305912901</v>
      </c>
      <c r="I8442" s="10">
        <v>0.27</v>
      </c>
      <c r="J8442" s="9">
        <v>0.42499999999999999</v>
      </c>
      <c r="K8442" s="9">
        <v>0.42499999999999999</v>
      </c>
      <c r="L8442" s="9">
        <v>0.42499999999999999</v>
      </c>
      <c r="N8442" s="32">
        <f>IF('System Design'!$F$8=1,'Hourly Demand and Generation'!G8442*'System Design'!$F$21,IF('System Design'!$F$8=2,'Hourly Demand and Generation'!H8442*'System Design'!$F$21,IF('System Design'!$F$8=3,'Hourly Demand and Generation'!I8442*'System Design'!$F$21)))</f>
        <v>135</v>
      </c>
      <c r="O8442" s="32">
        <f>IF('System Design'!$F$8=1,'Hourly Demand and Generation'!J8442*'System Design'!$F$22,IF('System Design'!$F$8=2,'Hourly Demand and Generation'!K8442*'System Design'!$F$22,IF('System Design'!$F$8=3,'Hourly Demand and Generation'!L8442*'System Design'!$F$22)))</f>
        <v>1062.5</v>
      </c>
      <c r="Q8442" s="32">
        <f t="shared" si="1878"/>
        <v>0</v>
      </c>
      <c r="R8442" s="32">
        <f t="shared" si="1881"/>
        <v>5400</v>
      </c>
      <c r="S8442" s="32">
        <f t="shared" si="1882"/>
        <v>0</v>
      </c>
      <c r="T8442" s="32">
        <f t="shared" si="1883"/>
        <v>21600</v>
      </c>
      <c r="U8442" s="32">
        <f t="shared" si="1884"/>
        <v>0</v>
      </c>
      <c r="V8442" s="32">
        <f t="shared" si="1879"/>
        <v>693.5</v>
      </c>
      <c r="W8442" s="32">
        <f t="shared" si="1885"/>
        <v>693.5</v>
      </c>
      <c r="X8442" s="32">
        <f t="shared" si="1886"/>
        <v>693.5</v>
      </c>
    </row>
    <row r="8443" spans="1:24" x14ac:dyDescent="0.25">
      <c r="A8443" s="2"/>
      <c r="B8443" s="2" t="s">
        <v>13</v>
      </c>
      <c r="C8443" s="2">
        <f t="shared" si="1889"/>
        <v>352</v>
      </c>
      <c r="D8443" s="2">
        <f t="shared" si="1890"/>
        <v>15</v>
      </c>
      <c r="E8443" s="2">
        <f t="shared" si="1880"/>
        <v>8439</v>
      </c>
      <c r="F8443" s="11">
        <v>535.5</v>
      </c>
      <c r="G8443" s="10">
        <v>0.15994197398530199</v>
      </c>
      <c r="H8443" s="10">
        <v>0.17273733190412599</v>
      </c>
      <c r="I8443" s="10">
        <v>0.20880000000000001</v>
      </c>
      <c r="J8443" s="9">
        <v>0.45</v>
      </c>
      <c r="K8443" s="9">
        <v>0.45</v>
      </c>
      <c r="L8443" s="9">
        <v>0.45</v>
      </c>
      <c r="N8443" s="32">
        <f>IF('System Design'!$F$8=1,'Hourly Demand and Generation'!G8443*'System Design'!$F$21,IF('System Design'!$F$8=2,'Hourly Demand and Generation'!H8443*'System Design'!$F$21,IF('System Design'!$F$8=3,'Hourly Demand and Generation'!I8443*'System Design'!$F$21)))</f>
        <v>104.4</v>
      </c>
      <c r="O8443" s="32">
        <f>IF('System Design'!$F$8=1,'Hourly Demand and Generation'!J8443*'System Design'!$F$22,IF('System Design'!$F$8=2,'Hourly Demand and Generation'!K8443*'System Design'!$F$22,IF('System Design'!$F$8=3,'Hourly Demand and Generation'!L8443*'System Design'!$F$22)))</f>
        <v>1125</v>
      </c>
      <c r="Q8443" s="32">
        <f t="shared" si="1878"/>
        <v>0</v>
      </c>
      <c r="R8443" s="32">
        <f t="shared" si="1881"/>
        <v>5400</v>
      </c>
      <c r="S8443" s="32">
        <f t="shared" si="1882"/>
        <v>0</v>
      </c>
      <c r="T8443" s="32">
        <f t="shared" si="1883"/>
        <v>21600</v>
      </c>
      <c r="U8443" s="32">
        <f t="shared" si="1884"/>
        <v>0</v>
      </c>
      <c r="V8443" s="32">
        <f t="shared" si="1879"/>
        <v>693.90000000000009</v>
      </c>
      <c r="W8443" s="32">
        <f t="shared" si="1885"/>
        <v>693.90000000000009</v>
      </c>
      <c r="X8443" s="32">
        <f t="shared" si="1886"/>
        <v>693.90000000000009</v>
      </c>
    </row>
    <row r="8444" spans="1:24" x14ac:dyDescent="0.25">
      <c r="A8444" s="2"/>
      <c r="B8444" s="2" t="s">
        <v>13</v>
      </c>
      <c r="C8444" s="2">
        <f t="shared" si="1889"/>
        <v>352</v>
      </c>
      <c r="D8444" s="2">
        <f t="shared" si="1890"/>
        <v>16</v>
      </c>
      <c r="E8444" s="2">
        <f t="shared" si="1880"/>
        <v>8440</v>
      </c>
      <c r="F8444" s="11">
        <v>567</v>
      </c>
      <c r="G8444" s="10">
        <v>0.105561702830299</v>
      </c>
      <c r="H8444" s="10">
        <v>0.119956480488977</v>
      </c>
      <c r="I8444" s="10">
        <v>0.1512</v>
      </c>
      <c r="J8444" s="9">
        <v>0.45</v>
      </c>
      <c r="K8444" s="9">
        <v>0.45</v>
      </c>
      <c r="L8444" s="9">
        <v>0.45</v>
      </c>
      <c r="N8444" s="32">
        <f>IF('System Design'!$F$8=1,'Hourly Demand and Generation'!G8444*'System Design'!$F$21,IF('System Design'!$F$8=2,'Hourly Demand and Generation'!H8444*'System Design'!$F$21,IF('System Design'!$F$8=3,'Hourly Demand and Generation'!I8444*'System Design'!$F$21)))</f>
        <v>75.599999999999994</v>
      </c>
      <c r="O8444" s="32">
        <f>IF('System Design'!$F$8=1,'Hourly Demand and Generation'!J8444*'System Design'!$F$22,IF('System Design'!$F$8=2,'Hourly Demand and Generation'!K8444*'System Design'!$F$22,IF('System Design'!$F$8=3,'Hourly Demand and Generation'!L8444*'System Design'!$F$22)))</f>
        <v>1125</v>
      </c>
      <c r="Q8444" s="32">
        <f t="shared" si="1878"/>
        <v>0</v>
      </c>
      <c r="R8444" s="32">
        <f t="shared" si="1881"/>
        <v>5400</v>
      </c>
      <c r="S8444" s="32">
        <f t="shared" si="1882"/>
        <v>0</v>
      </c>
      <c r="T8444" s="32">
        <f t="shared" si="1883"/>
        <v>21600</v>
      </c>
      <c r="U8444" s="32">
        <f t="shared" si="1884"/>
        <v>0</v>
      </c>
      <c r="V8444" s="32">
        <f t="shared" si="1879"/>
        <v>633.59999999999991</v>
      </c>
      <c r="W8444" s="32">
        <f t="shared" si="1885"/>
        <v>633.59999999999991</v>
      </c>
      <c r="X8444" s="32">
        <f t="shared" si="1886"/>
        <v>633.59999999999991</v>
      </c>
    </row>
    <row r="8445" spans="1:24" x14ac:dyDescent="0.25">
      <c r="A8445" s="2"/>
      <c r="B8445" s="2" t="s">
        <v>13</v>
      </c>
      <c r="C8445" s="2">
        <f t="shared" si="1889"/>
        <v>352</v>
      </c>
      <c r="D8445" s="2">
        <f t="shared" si="1890"/>
        <v>17</v>
      </c>
      <c r="E8445" s="2">
        <f t="shared" si="1880"/>
        <v>8441</v>
      </c>
      <c r="F8445" s="11">
        <v>598.5</v>
      </c>
      <c r="G8445" s="10">
        <v>5.4380271155002699E-2</v>
      </c>
      <c r="H8445" s="10">
        <v>6.7175629073826904E-2</v>
      </c>
      <c r="I8445" s="10">
        <v>0.09</v>
      </c>
      <c r="J8445" s="9">
        <v>0.5</v>
      </c>
      <c r="K8445" s="9">
        <v>0.5</v>
      </c>
      <c r="L8445" s="9">
        <v>0.5</v>
      </c>
      <c r="N8445" s="32">
        <f>IF('System Design'!$F$8=1,'Hourly Demand and Generation'!G8445*'System Design'!$F$21,IF('System Design'!$F$8=2,'Hourly Demand and Generation'!H8445*'System Design'!$F$21,IF('System Design'!$F$8=3,'Hourly Demand and Generation'!I8445*'System Design'!$F$21)))</f>
        <v>45</v>
      </c>
      <c r="O8445" s="32">
        <f>IF('System Design'!$F$8=1,'Hourly Demand and Generation'!J8445*'System Design'!$F$22,IF('System Design'!$F$8=2,'Hourly Demand and Generation'!K8445*'System Design'!$F$22,IF('System Design'!$F$8=3,'Hourly Demand and Generation'!L8445*'System Design'!$F$22)))</f>
        <v>1250</v>
      </c>
      <c r="Q8445" s="32">
        <f t="shared" si="1878"/>
        <v>0</v>
      </c>
      <c r="R8445" s="32">
        <f t="shared" si="1881"/>
        <v>5400</v>
      </c>
      <c r="S8445" s="32">
        <f t="shared" si="1882"/>
        <v>0</v>
      </c>
      <c r="T8445" s="32">
        <f t="shared" si="1883"/>
        <v>21600</v>
      </c>
      <c r="U8445" s="32">
        <f t="shared" si="1884"/>
        <v>0</v>
      </c>
      <c r="V8445" s="32">
        <f t="shared" si="1879"/>
        <v>696.5</v>
      </c>
      <c r="W8445" s="32">
        <f t="shared" si="1885"/>
        <v>696.5</v>
      </c>
      <c r="X8445" s="32">
        <f t="shared" si="1886"/>
        <v>696.5</v>
      </c>
    </row>
    <row r="8446" spans="1:24" x14ac:dyDescent="0.25">
      <c r="A8446" s="2"/>
      <c r="B8446" s="2" t="s">
        <v>13</v>
      </c>
      <c r="C8446" s="2">
        <f t="shared" si="1889"/>
        <v>352</v>
      </c>
      <c r="D8446" s="2">
        <f t="shared" si="1890"/>
        <v>18</v>
      </c>
      <c r="E8446" s="2">
        <f t="shared" si="1880"/>
        <v>8442</v>
      </c>
      <c r="F8446" s="11">
        <v>630</v>
      </c>
      <c r="G8446" s="10">
        <v>2.5590715837648301E-2</v>
      </c>
      <c r="H8446" s="10">
        <v>3.9985493496325498E-2</v>
      </c>
      <c r="I8446" s="10">
        <v>6.1199999999999997E-2</v>
      </c>
      <c r="J8446" s="9">
        <v>0.47499999999999998</v>
      </c>
      <c r="K8446" s="9">
        <v>0.47499999999999998</v>
      </c>
      <c r="L8446" s="9">
        <v>0.47499999999999998</v>
      </c>
      <c r="N8446" s="32">
        <f>IF('System Design'!$F$8=1,'Hourly Demand and Generation'!G8446*'System Design'!$F$21,IF('System Design'!$F$8=2,'Hourly Demand and Generation'!H8446*'System Design'!$F$21,IF('System Design'!$F$8=3,'Hourly Demand and Generation'!I8446*'System Design'!$F$21)))</f>
        <v>30.599999999999998</v>
      </c>
      <c r="O8446" s="32">
        <f>IF('System Design'!$F$8=1,'Hourly Demand and Generation'!J8446*'System Design'!$F$22,IF('System Design'!$F$8=2,'Hourly Demand and Generation'!K8446*'System Design'!$F$22,IF('System Design'!$F$8=3,'Hourly Demand and Generation'!L8446*'System Design'!$F$22)))</f>
        <v>1187.5</v>
      </c>
      <c r="Q8446" s="32">
        <f t="shared" si="1878"/>
        <v>0</v>
      </c>
      <c r="R8446" s="32">
        <f t="shared" si="1881"/>
        <v>5400</v>
      </c>
      <c r="S8446" s="32">
        <f t="shared" si="1882"/>
        <v>0</v>
      </c>
      <c r="T8446" s="32">
        <f t="shared" si="1883"/>
        <v>21600</v>
      </c>
      <c r="U8446" s="32">
        <f t="shared" si="1884"/>
        <v>0</v>
      </c>
      <c r="V8446" s="32">
        <f t="shared" si="1879"/>
        <v>588.09999999999991</v>
      </c>
      <c r="W8446" s="32">
        <f t="shared" si="1885"/>
        <v>588.09999999999991</v>
      </c>
      <c r="X8446" s="32">
        <f t="shared" si="1886"/>
        <v>588.09999999999991</v>
      </c>
    </row>
    <row r="8447" spans="1:24" x14ac:dyDescent="0.25">
      <c r="A8447" s="2"/>
      <c r="B8447" s="2" t="s">
        <v>13</v>
      </c>
      <c r="C8447" s="2">
        <f t="shared" si="1889"/>
        <v>352</v>
      </c>
      <c r="D8447" s="2">
        <f t="shared" si="1890"/>
        <v>19</v>
      </c>
      <c r="E8447" s="2">
        <f t="shared" si="1880"/>
        <v>8443</v>
      </c>
      <c r="F8447" s="11">
        <v>611.1</v>
      </c>
      <c r="G8447" s="10">
        <v>0</v>
      </c>
      <c r="H8447" s="10">
        <v>1.2795357918824199E-2</v>
      </c>
      <c r="I8447" s="10">
        <v>2.8799999999999999E-2</v>
      </c>
      <c r="J8447" s="9">
        <v>0.45</v>
      </c>
      <c r="K8447" s="9">
        <v>0.45</v>
      </c>
      <c r="L8447" s="9">
        <v>0.45</v>
      </c>
      <c r="N8447" s="32">
        <f>IF('System Design'!$F$8=1,'Hourly Demand and Generation'!G8447*'System Design'!$F$21,IF('System Design'!$F$8=2,'Hourly Demand and Generation'!H8447*'System Design'!$F$21,IF('System Design'!$F$8=3,'Hourly Demand and Generation'!I8447*'System Design'!$F$21)))</f>
        <v>14.4</v>
      </c>
      <c r="O8447" s="32">
        <f>IF('System Design'!$F$8=1,'Hourly Demand and Generation'!J8447*'System Design'!$F$22,IF('System Design'!$F$8=2,'Hourly Demand and Generation'!K8447*'System Design'!$F$22,IF('System Design'!$F$8=3,'Hourly Demand and Generation'!L8447*'System Design'!$F$22)))</f>
        <v>1125</v>
      </c>
      <c r="Q8447" s="32">
        <f t="shared" si="1878"/>
        <v>0</v>
      </c>
      <c r="R8447" s="32">
        <f t="shared" si="1881"/>
        <v>5400</v>
      </c>
      <c r="S8447" s="32">
        <f t="shared" si="1882"/>
        <v>0</v>
      </c>
      <c r="T8447" s="32">
        <f t="shared" si="1883"/>
        <v>21600</v>
      </c>
      <c r="U8447" s="32">
        <f t="shared" si="1884"/>
        <v>0</v>
      </c>
      <c r="V8447" s="32">
        <f t="shared" si="1879"/>
        <v>528.30000000000007</v>
      </c>
      <c r="W8447" s="32">
        <f t="shared" si="1885"/>
        <v>528.30000000000007</v>
      </c>
      <c r="X8447" s="32">
        <f t="shared" si="1886"/>
        <v>528.30000000000007</v>
      </c>
    </row>
    <row r="8448" spans="1:24" x14ac:dyDescent="0.25">
      <c r="A8448" s="2"/>
      <c r="B8448" s="2" t="s">
        <v>13</v>
      </c>
      <c r="C8448" s="2">
        <f t="shared" si="1889"/>
        <v>352</v>
      </c>
      <c r="D8448" s="2">
        <f t="shared" si="1890"/>
        <v>20</v>
      </c>
      <c r="E8448" s="2">
        <f t="shared" si="1880"/>
        <v>8444</v>
      </c>
      <c r="F8448" s="11">
        <v>598.5</v>
      </c>
      <c r="G8448" s="10">
        <v>0</v>
      </c>
      <c r="H8448" s="10">
        <v>0</v>
      </c>
      <c r="I8448" s="10">
        <v>0</v>
      </c>
      <c r="J8448" s="9">
        <v>0.45</v>
      </c>
      <c r="K8448" s="9">
        <v>0.45</v>
      </c>
      <c r="L8448" s="9">
        <v>0.45</v>
      </c>
      <c r="N8448" s="32">
        <f>IF('System Design'!$F$8=1,'Hourly Demand and Generation'!G8448*'System Design'!$F$21,IF('System Design'!$F$8=2,'Hourly Demand and Generation'!H8448*'System Design'!$F$21,IF('System Design'!$F$8=3,'Hourly Demand and Generation'!I8448*'System Design'!$F$21)))</f>
        <v>0</v>
      </c>
      <c r="O8448" s="32">
        <f>IF('System Design'!$F$8=1,'Hourly Demand and Generation'!J8448*'System Design'!$F$22,IF('System Design'!$F$8=2,'Hourly Demand and Generation'!K8448*'System Design'!$F$22,IF('System Design'!$F$8=3,'Hourly Demand and Generation'!L8448*'System Design'!$F$22)))</f>
        <v>1125</v>
      </c>
      <c r="Q8448" s="32">
        <f t="shared" si="1878"/>
        <v>0</v>
      </c>
      <c r="R8448" s="32">
        <f t="shared" si="1881"/>
        <v>5400</v>
      </c>
      <c r="S8448" s="32">
        <f t="shared" si="1882"/>
        <v>0</v>
      </c>
      <c r="T8448" s="32">
        <f t="shared" si="1883"/>
        <v>21600</v>
      </c>
      <c r="U8448" s="32">
        <f t="shared" si="1884"/>
        <v>0</v>
      </c>
      <c r="V8448" s="32">
        <f t="shared" si="1879"/>
        <v>526.5</v>
      </c>
      <c r="W8448" s="32">
        <f t="shared" si="1885"/>
        <v>526.5</v>
      </c>
      <c r="X8448" s="32">
        <f t="shared" si="1886"/>
        <v>526.5</v>
      </c>
    </row>
    <row r="8449" spans="1:24" x14ac:dyDescent="0.25">
      <c r="A8449" s="2"/>
      <c r="B8449" s="2" t="s">
        <v>13</v>
      </c>
      <c r="C8449" s="2">
        <f t="shared" si="1889"/>
        <v>352</v>
      </c>
      <c r="D8449" s="2">
        <f t="shared" si="1890"/>
        <v>21</v>
      </c>
      <c r="E8449" s="2">
        <f t="shared" si="1880"/>
        <v>8445</v>
      </c>
      <c r="F8449" s="11">
        <v>567</v>
      </c>
      <c r="G8449" s="10">
        <v>0</v>
      </c>
      <c r="H8449" s="10">
        <v>0</v>
      </c>
      <c r="I8449" s="10">
        <v>0</v>
      </c>
      <c r="J8449" s="9">
        <v>0.45</v>
      </c>
      <c r="K8449" s="9">
        <v>0.45</v>
      </c>
      <c r="L8449" s="9">
        <v>0.45</v>
      </c>
      <c r="N8449" s="32">
        <f>IF('System Design'!$F$8=1,'Hourly Demand and Generation'!G8449*'System Design'!$F$21,IF('System Design'!$F$8=2,'Hourly Demand and Generation'!H8449*'System Design'!$F$21,IF('System Design'!$F$8=3,'Hourly Demand and Generation'!I8449*'System Design'!$F$21)))</f>
        <v>0</v>
      </c>
      <c r="O8449" s="32">
        <f>IF('System Design'!$F$8=1,'Hourly Demand and Generation'!J8449*'System Design'!$F$22,IF('System Design'!$F$8=2,'Hourly Demand and Generation'!K8449*'System Design'!$F$22,IF('System Design'!$F$8=3,'Hourly Demand and Generation'!L8449*'System Design'!$F$22)))</f>
        <v>1125</v>
      </c>
      <c r="Q8449" s="32">
        <f t="shared" si="1878"/>
        <v>0</v>
      </c>
      <c r="R8449" s="32">
        <f t="shared" si="1881"/>
        <v>5400</v>
      </c>
      <c r="S8449" s="32">
        <f t="shared" si="1882"/>
        <v>0</v>
      </c>
      <c r="T8449" s="32">
        <f t="shared" si="1883"/>
        <v>21600</v>
      </c>
      <c r="U8449" s="32">
        <f t="shared" si="1884"/>
        <v>0</v>
      </c>
      <c r="V8449" s="32">
        <f t="shared" si="1879"/>
        <v>558</v>
      </c>
      <c r="W8449" s="32">
        <f t="shared" si="1885"/>
        <v>558</v>
      </c>
      <c r="X8449" s="32">
        <f t="shared" si="1886"/>
        <v>558</v>
      </c>
    </row>
    <row r="8450" spans="1:24" x14ac:dyDescent="0.25">
      <c r="A8450" s="2"/>
      <c r="B8450" s="2" t="s">
        <v>13</v>
      </c>
      <c r="C8450" s="2">
        <f t="shared" si="1889"/>
        <v>352</v>
      </c>
      <c r="D8450" s="2">
        <f t="shared" si="1890"/>
        <v>22</v>
      </c>
      <c r="E8450" s="2">
        <f t="shared" si="1880"/>
        <v>8446</v>
      </c>
      <c r="F8450" s="11">
        <v>535.5</v>
      </c>
      <c r="G8450" s="10">
        <v>0</v>
      </c>
      <c r="H8450" s="10">
        <v>0</v>
      </c>
      <c r="I8450" s="10">
        <v>0</v>
      </c>
      <c r="J8450" s="9">
        <v>0.47499999999999998</v>
      </c>
      <c r="K8450" s="9">
        <v>0.47499999999999998</v>
      </c>
      <c r="L8450" s="9">
        <v>0.47499999999999998</v>
      </c>
      <c r="N8450" s="32">
        <f>IF('System Design'!$F$8=1,'Hourly Demand and Generation'!G8450*'System Design'!$F$21,IF('System Design'!$F$8=2,'Hourly Demand and Generation'!H8450*'System Design'!$F$21,IF('System Design'!$F$8=3,'Hourly Demand and Generation'!I8450*'System Design'!$F$21)))</f>
        <v>0</v>
      </c>
      <c r="O8450" s="32">
        <f>IF('System Design'!$F$8=1,'Hourly Demand and Generation'!J8450*'System Design'!$F$22,IF('System Design'!$F$8=2,'Hourly Demand and Generation'!K8450*'System Design'!$F$22,IF('System Design'!$F$8=3,'Hourly Demand and Generation'!L8450*'System Design'!$F$22)))</f>
        <v>1187.5</v>
      </c>
      <c r="Q8450" s="32">
        <f t="shared" si="1878"/>
        <v>0</v>
      </c>
      <c r="R8450" s="32">
        <f t="shared" si="1881"/>
        <v>5400</v>
      </c>
      <c r="S8450" s="32">
        <f t="shared" si="1882"/>
        <v>0</v>
      </c>
      <c r="T8450" s="32">
        <f t="shared" si="1883"/>
        <v>21600</v>
      </c>
      <c r="U8450" s="32">
        <f t="shared" si="1884"/>
        <v>0</v>
      </c>
      <c r="V8450" s="32">
        <f t="shared" si="1879"/>
        <v>652</v>
      </c>
      <c r="W8450" s="32">
        <f t="shared" si="1885"/>
        <v>652</v>
      </c>
      <c r="X8450" s="32">
        <f t="shared" si="1886"/>
        <v>652</v>
      </c>
    </row>
    <row r="8451" spans="1:24" x14ac:dyDescent="0.25">
      <c r="A8451" s="2"/>
      <c r="B8451" s="2" t="s">
        <v>13</v>
      </c>
      <c r="C8451" s="2">
        <f t="shared" si="1889"/>
        <v>352</v>
      </c>
      <c r="D8451" s="2">
        <f t="shared" si="1890"/>
        <v>23</v>
      </c>
      <c r="E8451" s="2">
        <f t="shared" si="1880"/>
        <v>8447</v>
      </c>
      <c r="F8451" s="11">
        <v>504</v>
      </c>
      <c r="G8451" s="10">
        <v>0</v>
      </c>
      <c r="H8451" s="10">
        <v>0</v>
      </c>
      <c r="I8451" s="10">
        <v>0</v>
      </c>
      <c r="J8451" s="9">
        <v>0.4</v>
      </c>
      <c r="K8451" s="9">
        <v>0.4</v>
      </c>
      <c r="L8451" s="9">
        <v>0.4</v>
      </c>
      <c r="N8451" s="32">
        <f>IF('System Design'!$F$8=1,'Hourly Demand and Generation'!G8451*'System Design'!$F$21,IF('System Design'!$F$8=2,'Hourly Demand and Generation'!H8451*'System Design'!$F$21,IF('System Design'!$F$8=3,'Hourly Demand and Generation'!I8451*'System Design'!$F$21)))</f>
        <v>0</v>
      </c>
      <c r="O8451" s="32">
        <f>IF('System Design'!$F$8=1,'Hourly Demand and Generation'!J8451*'System Design'!$F$22,IF('System Design'!$F$8=2,'Hourly Demand and Generation'!K8451*'System Design'!$F$22,IF('System Design'!$F$8=3,'Hourly Demand and Generation'!L8451*'System Design'!$F$22)))</f>
        <v>1000</v>
      </c>
      <c r="Q8451" s="32">
        <f t="shared" si="1878"/>
        <v>0</v>
      </c>
      <c r="R8451" s="32">
        <f t="shared" si="1881"/>
        <v>5400</v>
      </c>
      <c r="S8451" s="32">
        <f t="shared" si="1882"/>
        <v>0</v>
      </c>
      <c r="T8451" s="32">
        <f t="shared" si="1883"/>
        <v>21600</v>
      </c>
      <c r="U8451" s="32">
        <f t="shared" si="1884"/>
        <v>0</v>
      </c>
      <c r="V8451" s="32">
        <f t="shared" si="1879"/>
        <v>496</v>
      </c>
      <c r="W8451" s="32">
        <f t="shared" si="1885"/>
        <v>496</v>
      </c>
      <c r="X8451" s="32">
        <f t="shared" si="1886"/>
        <v>496</v>
      </c>
    </row>
    <row r="8452" spans="1:24" x14ac:dyDescent="0.25">
      <c r="A8452" s="2"/>
      <c r="B8452" s="2" t="s">
        <v>13</v>
      </c>
      <c r="C8452" s="2">
        <f t="shared" si="1889"/>
        <v>352</v>
      </c>
      <c r="D8452" s="2">
        <f t="shared" si="1890"/>
        <v>24</v>
      </c>
      <c r="E8452" s="2">
        <f t="shared" si="1880"/>
        <v>8448</v>
      </c>
      <c r="F8452" s="11">
        <v>441</v>
      </c>
      <c r="G8452" s="9">
        <v>0</v>
      </c>
      <c r="H8452" s="9">
        <v>0</v>
      </c>
      <c r="I8452" s="9">
        <v>0</v>
      </c>
      <c r="J8452" s="9">
        <v>0.4</v>
      </c>
      <c r="K8452" s="9">
        <v>0.4</v>
      </c>
      <c r="L8452" s="9">
        <v>0.4</v>
      </c>
      <c r="N8452" s="32">
        <f>IF('System Design'!$F$8=1,'Hourly Demand and Generation'!G8452*'System Design'!$F$21,IF('System Design'!$F$8=2,'Hourly Demand and Generation'!H8452*'System Design'!$F$21,IF('System Design'!$F$8=3,'Hourly Demand and Generation'!I8452*'System Design'!$F$21)))</f>
        <v>0</v>
      </c>
      <c r="O8452" s="32">
        <f>IF('System Design'!$F$8=1,'Hourly Demand and Generation'!J8452*'System Design'!$F$22,IF('System Design'!$F$8=2,'Hourly Demand and Generation'!K8452*'System Design'!$F$22,IF('System Design'!$F$8=3,'Hourly Demand and Generation'!L8452*'System Design'!$F$22)))</f>
        <v>1000</v>
      </c>
      <c r="Q8452" s="32">
        <f t="shared" si="1878"/>
        <v>0</v>
      </c>
      <c r="R8452" s="32">
        <f t="shared" si="1881"/>
        <v>5400</v>
      </c>
      <c r="S8452" s="32">
        <f t="shared" si="1882"/>
        <v>0</v>
      </c>
      <c r="T8452" s="32">
        <f t="shared" si="1883"/>
        <v>21600</v>
      </c>
      <c r="U8452" s="32">
        <f t="shared" si="1884"/>
        <v>0</v>
      </c>
      <c r="V8452" s="32">
        <f t="shared" si="1879"/>
        <v>559</v>
      </c>
      <c r="W8452" s="32">
        <f t="shared" si="1885"/>
        <v>559</v>
      </c>
      <c r="X8452" s="32">
        <f t="shared" si="1886"/>
        <v>559</v>
      </c>
    </row>
    <row r="8453" spans="1:24" x14ac:dyDescent="0.25">
      <c r="A8453" s="2"/>
      <c r="B8453" s="2" t="s">
        <v>13</v>
      </c>
      <c r="C8453" s="2">
        <f>C8452+1</f>
        <v>353</v>
      </c>
      <c r="D8453" s="2">
        <v>1</v>
      </c>
      <c r="E8453" s="2">
        <f t="shared" si="1880"/>
        <v>8449</v>
      </c>
      <c r="F8453" s="11">
        <v>378</v>
      </c>
      <c r="G8453" s="10">
        <v>0</v>
      </c>
      <c r="H8453" s="10">
        <v>0</v>
      </c>
      <c r="I8453" s="10">
        <v>0</v>
      </c>
      <c r="J8453" s="9">
        <v>0.419828613862119</v>
      </c>
      <c r="K8453" s="9">
        <v>0.419828613862119</v>
      </c>
      <c r="L8453" s="9">
        <v>0.419828613862119</v>
      </c>
      <c r="N8453" s="32">
        <f>IF('System Design'!$F$8=1,'Hourly Demand and Generation'!G8453*'System Design'!$F$21,IF('System Design'!$F$8=2,'Hourly Demand and Generation'!H8453*'System Design'!$F$21,IF('System Design'!$F$8=3,'Hourly Demand and Generation'!I8453*'System Design'!$F$21)))</f>
        <v>0</v>
      </c>
      <c r="O8453" s="32">
        <f>IF('System Design'!$F$8=1,'Hourly Demand and Generation'!J8453*'System Design'!$F$22,IF('System Design'!$F$8=2,'Hourly Demand and Generation'!K8453*'System Design'!$F$22,IF('System Design'!$F$8=3,'Hourly Demand and Generation'!L8453*'System Design'!$F$22)))</f>
        <v>1049.5715346552975</v>
      </c>
      <c r="Q8453" s="32">
        <f t="shared" si="1878"/>
        <v>0</v>
      </c>
      <c r="R8453" s="32">
        <f t="shared" si="1881"/>
        <v>5400</v>
      </c>
      <c r="S8453" s="32">
        <f t="shared" si="1882"/>
        <v>0</v>
      </c>
      <c r="T8453" s="32">
        <f t="shared" si="1883"/>
        <v>21600</v>
      </c>
      <c r="U8453" s="32">
        <f t="shared" si="1884"/>
        <v>0</v>
      </c>
      <c r="V8453" s="32">
        <f t="shared" si="1879"/>
        <v>671.57153465529746</v>
      </c>
      <c r="W8453" s="32">
        <f t="shared" si="1885"/>
        <v>671.57153465529746</v>
      </c>
      <c r="X8453" s="32">
        <f t="shared" si="1886"/>
        <v>671.57153465529746</v>
      </c>
    </row>
    <row r="8454" spans="1:24" x14ac:dyDescent="0.25">
      <c r="A8454" s="2"/>
      <c r="B8454" s="2" t="s">
        <v>13</v>
      </c>
      <c r="C8454" s="2">
        <f>C8453</f>
        <v>353</v>
      </c>
      <c r="D8454" s="2">
        <f>D8453+1</f>
        <v>2</v>
      </c>
      <c r="E8454" s="2">
        <f t="shared" si="1880"/>
        <v>8450</v>
      </c>
      <c r="F8454" s="11">
        <v>346.5</v>
      </c>
      <c r="G8454" s="10">
        <v>0</v>
      </c>
      <c r="H8454" s="10">
        <v>0</v>
      </c>
      <c r="I8454" s="10">
        <v>0</v>
      </c>
      <c r="J8454" s="9">
        <v>0.37784575247590702</v>
      </c>
      <c r="K8454" s="9">
        <v>0.37784575247590702</v>
      </c>
      <c r="L8454" s="9">
        <v>0.37784575247590702</v>
      </c>
      <c r="N8454" s="32">
        <f>IF('System Design'!$F$8=1,'Hourly Demand and Generation'!G8454*'System Design'!$F$21,IF('System Design'!$F$8=2,'Hourly Demand and Generation'!H8454*'System Design'!$F$21,IF('System Design'!$F$8=3,'Hourly Demand and Generation'!I8454*'System Design'!$F$21)))</f>
        <v>0</v>
      </c>
      <c r="O8454" s="32">
        <f>IF('System Design'!$F$8=1,'Hourly Demand and Generation'!J8454*'System Design'!$F$22,IF('System Design'!$F$8=2,'Hourly Demand and Generation'!K8454*'System Design'!$F$22,IF('System Design'!$F$8=3,'Hourly Demand and Generation'!L8454*'System Design'!$F$22)))</f>
        <v>944.61438118976753</v>
      </c>
      <c r="Q8454" s="32">
        <f t="shared" ref="Q8454:Q8517" si="1891">IF(F8454-N8454-O8454&gt;0,F8454-N8454-O8454,0)</f>
        <v>0</v>
      </c>
      <c r="R8454" s="32">
        <f t="shared" si="1881"/>
        <v>5400</v>
      </c>
      <c r="S8454" s="32">
        <f t="shared" si="1882"/>
        <v>0</v>
      </c>
      <c r="T8454" s="32">
        <f t="shared" si="1883"/>
        <v>21600</v>
      </c>
      <c r="U8454" s="32">
        <f t="shared" si="1884"/>
        <v>0</v>
      </c>
      <c r="V8454" s="32">
        <f t="shared" ref="V8454:V8517" si="1892">IF(F8454-N8454-O8454&lt;0,N8454+O8454-F8454,0)</f>
        <v>598.11438118976753</v>
      </c>
      <c r="W8454" s="32">
        <f t="shared" si="1885"/>
        <v>598.11438118976753</v>
      </c>
      <c r="X8454" s="32">
        <f t="shared" si="1886"/>
        <v>598.11438118976753</v>
      </c>
    </row>
    <row r="8455" spans="1:24" x14ac:dyDescent="0.25">
      <c r="A8455" s="2"/>
      <c r="B8455" s="2" t="s">
        <v>13</v>
      </c>
      <c r="C8455" s="2">
        <f t="shared" ref="C8455:C8476" si="1893">C8454</f>
        <v>353</v>
      </c>
      <c r="D8455" s="2">
        <f t="shared" ref="D8455:D8476" si="1894">D8454+1</f>
        <v>3</v>
      </c>
      <c r="E8455" s="2">
        <f t="shared" ref="E8455:E8518" si="1895">E8454+1</f>
        <v>8451</v>
      </c>
      <c r="F8455" s="11">
        <v>315</v>
      </c>
      <c r="G8455" s="10">
        <v>0</v>
      </c>
      <c r="H8455" s="10">
        <v>0</v>
      </c>
      <c r="I8455" s="10">
        <v>0</v>
      </c>
      <c r="J8455" s="9">
        <v>0.37784575247590702</v>
      </c>
      <c r="K8455" s="9">
        <v>0.37784575247590702</v>
      </c>
      <c r="L8455" s="9">
        <v>0.37784575247590702</v>
      </c>
      <c r="N8455" s="32">
        <f>IF('System Design'!$F$8=1,'Hourly Demand and Generation'!G8455*'System Design'!$F$21,IF('System Design'!$F$8=2,'Hourly Demand and Generation'!H8455*'System Design'!$F$21,IF('System Design'!$F$8=3,'Hourly Demand and Generation'!I8455*'System Design'!$F$21)))</f>
        <v>0</v>
      </c>
      <c r="O8455" s="32">
        <f>IF('System Design'!$F$8=1,'Hourly Demand and Generation'!J8455*'System Design'!$F$22,IF('System Design'!$F$8=2,'Hourly Demand and Generation'!K8455*'System Design'!$F$22,IF('System Design'!$F$8=3,'Hourly Demand and Generation'!L8455*'System Design'!$F$22)))</f>
        <v>944.61438118976753</v>
      </c>
      <c r="Q8455" s="32">
        <f t="shared" si="1891"/>
        <v>0</v>
      </c>
      <c r="R8455" s="32">
        <f t="shared" ref="R8455:R8518" si="1896">IF($Q8455&lt;R8454+$V8455,IF(R8454+$V8455-$Q8455&gt;5400,5400,R8454+$V8455-$Q8455),0)</f>
        <v>5400</v>
      </c>
      <c r="S8455" s="32">
        <f t="shared" ref="S8455:S8518" si="1897">IF(R8455&gt;0,0,$Q8455+$V8455-R8454)</f>
        <v>0</v>
      </c>
      <c r="T8455" s="32">
        <f t="shared" ref="T8455:T8518" si="1898">IF($Q8455&lt;T8454+$V8455,IF(T8454+$V8455-$Q8455&gt;21600,21600,T8454+$V8455-$Q8455),0)</f>
        <v>21600</v>
      </c>
      <c r="U8455" s="32">
        <f t="shared" ref="U8455:U8518" si="1899">IF(T8455&gt;0,0,$Q8455+$V8455-T8454)</f>
        <v>0</v>
      </c>
      <c r="V8455" s="32">
        <f t="shared" si="1892"/>
        <v>629.61438118976753</v>
      </c>
      <c r="W8455" s="32">
        <f t="shared" ref="W8455:W8518" si="1900">IF(R8455=5400,$V8455-(R8455-R8454),0)</f>
        <v>629.61438118976753</v>
      </c>
      <c r="X8455" s="32">
        <f t="shared" ref="X8455:X8518" si="1901">IF(T8455=21600,$V8455-(T8455-T8454),0)</f>
        <v>629.61438118976753</v>
      </c>
    </row>
    <row r="8456" spans="1:24" x14ac:dyDescent="0.25">
      <c r="A8456" s="2"/>
      <c r="B8456" s="2" t="s">
        <v>13</v>
      </c>
      <c r="C8456" s="2">
        <f t="shared" si="1893"/>
        <v>353</v>
      </c>
      <c r="D8456" s="2">
        <f t="shared" si="1894"/>
        <v>4</v>
      </c>
      <c r="E8456" s="2">
        <f t="shared" si="1895"/>
        <v>8452</v>
      </c>
      <c r="F8456" s="11">
        <v>378</v>
      </c>
      <c r="G8456" s="10">
        <v>0</v>
      </c>
      <c r="H8456" s="10">
        <v>0</v>
      </c>
      <c r="I8456" s="10">
        <v>0</v>
      </c>
      <c r="J8456" s="9">
        <v>0.419828613862119</v>
      </c>
      <c r="K8456" s="9">
        <v>0.419828613862119</v>
      </c>
      <c r="L8456" s="9">
        <v>0.419828613862119</v>
      </c>
      <c r="N8456" s="32">
        <f>IF('System Design'!$F$8=1,'Hourly Demand and Generation'!G8456*'System Design'!$F$21,IF('System Design'!$F$8=2,'Hourly Demand and Generation'!H8456*'System Design'!$F$21,IF('System Design'!$F$8=3,'Hourly Demand and Generation'!I8456*'System Design'!$F$21)))</f>
        <v>0</v>
      </c>
      <c r="O8456" s="32">
        <f>IF('System Design'!$F$8=1,'Hourly Demand and Generation'!J8456*'System Design'!$F$22,IF('System Design'!$F$8=2,'Hourly Demand and Generation'!K8456*'System Design'!$F$22,IF('System Design'!$F$8=3,'Hourly Demand and Generation'!L8456*'System Design'!$F$22)))</f>
        <v>1049.5715346552975</v>
      </c>
      <c r="Q8456" s="32">
        <f t="shared" si="1891"/>
        <v>0</v>
      </c>
      <c r="R8456" s="32">
        <f t="shared" si="1896"/>
        <v>5400</v>
      </c>
      <c r="S8456" s="32">
        <f t="shared" si="1897"/>
        <v>0</v>
      </c>
      <c r="T8456" s="32">
        <f t="shared" si="1898"/>
        <v>21600</v>
      </c>
      <c r="U8456" s="32">
        <f t="shared" si="1899"/>
        <v>0</v>
      </c>
      <c r="V8456" s="32">
        <f t="shared" si="1892"/>
        <v>671.57153465529746</v>
      </c>
      <c r="W8456" s="32">
        <f t="shared" si="1900"/>
        <v>671.57153465529746</v>
      </c>
      <c r="X8456" s="32">
        <f t="shared" si="1901"/>
        <v>671.57153465529746</v>
      </c>
    </row>
    <row r="8457" spans="1:24" x14ac:dyDescent="0.25">
      <c r="A8457" s="2"/>
      <c r="B8457" s="2" t="s">
        <v>13</v>
      </c>
      <c r="C8457" s="2">
        <f t="shared" si="1893"/>
        <v>353</v>
      </c>
      <c r="D8457" s="2">
        <f t="shared" si="1894"/>
        <v>5</v>
      </c>
      <c r="E8457" s="2">
        <f t="shared" si="1895"/>
        <v>8453</v>
      </c>
      <c r="F8457" s="11">
        <v>409.5</v>
      </c>
      <c r="G8457" s="10">
        <v>0</v>
      </c>
      <c r="H8457" s="10">
        <v>1.44E-2</v>
      </c>
      <c r="I8457" s="10">
        <v>2.8799999999999999E-2</v>
      </c>
      <c r="J8457" s="9">
        <v>0.33586289108969503</v>
      </c>
      <c r="K8457" s="9">
        <v>0.33586289108969503</v>
      </c>
      <c r="L8457" s="9">
        <v>0.33586289108969503</v>
      </c>
      <c r="N8457" s="32">
        <f>IF('System Design'!$F$8=1,'Hourly Demand and Generation'!G8457*'System Design'!$F$21,IF('System Design'!$F$8=2,'Hourly Demand and Generation'!H8457*'System Design'!$F$21,IF('System Design'!$F$8=3,'Hourly Demand and Generation'!I8457*'System Design'!$F$21)))</f>
        <v>14.4</v>
      </c>
      <c r="O8457" s="32">
        <f>IF('System Design'!$F$8=1,'Hourly Demand and Generation'!J8457*'System Design'!$F$22,IF('System Design'!$F$8=2,'Hourly Demand and Generation'!K8457*'System Design'!$F$22,IF('System Design'!$F$8=3,'Hourly Demand and Generation'!L8457*'System Design'!$F$22)))</f>
        <v>839.6572277242376</v>
      </c>
      <c r="Q8457" s="32">
        <f t="shared" si="1891"/>
        <v>0</v>
      </c>
      <c r="R8457" s="32">
        <f t="shared" si="1896"/>
        <v>5400</v>
      </c>
      <c r="S8457" s="32">
        <f t="shared" si="1897"/>
        <v>0</v>
      </c>
      <c r="T8457" s="32">
        <f t="shared" si="1898"/>
        <v>21600</v>
      </c>
      <c r="U8457" s="32">
        <f t="shared" si="1899"/>
        <v>0</v>
      </c>
      <c r="V8457" s="32">
        <f t="shared" si="1892"/>
        <v>444.55722772423758</v>
      </c>
      <c r="W8457" s="32">
        <f t="shared" si="1900"/>
        <v>444.55722772423758</v>
      </c>
      <c r="X8457" s="32">
        <f t="shared" si="1901"/>
        <v>444.55722772423758</v>
      </c>
    </row>
    <row r="8458" spans="1:24" x14ac:dyDescent="0.25">
      <c r="A8458" s="2"/>
      <c r="B8458" s="2" t="s">
        <v>13</v>
      </c>
      <c r="C8458" s="2">
        <f t="shared" si="1893"/>
        <v>353</v>
      </c>
      <c r="D8458" s="2">
        <f t="shared" si="1894"/>
        <v>6</v>
      </c>
      <c r="E8458" s="2">
        <f t="shared" si="1895"/>
        <v>8454</v>
      </c>
      <c r="F8458" s="11">
        <v>441</v>
      </c>
      <c r="G8458" s="10">
        <v>2.8799999999999999E-2</v>
      </c>
      <c r="H8458" s="10">
        <v>4.4999999999999998E-2</v>
      </c>
      <c r="I8458" s="10">
        <v>6.1199999999999997E-2</v>
      </c>
      <c r="J8458" s="9">
        <v>0.33586289108969503</v>
      </c>
      <c r="K8458" s="9">
        <v>0.33586289108969503</v>
      </c>
      <c r="L8458" s="9">
        <v>0.33586289108969503</v>
      </c>
      <c r="N8458" s="32">
        <f>IF('System Design'!$F$8=1,'Hourly Demand and Generation'!G8458*'System Design'!$F$21,IF('System Design'!$F$8=2,'Hourly Demand and Generation'!H8458*'System Design'!$F$21,IF('System Design'!$F$8=3,'Hourly Demand and Generation'!I8458*'System Design'!$F$21)))</f>
        <v>30.599999999999998</v>
      </c>
      <c r="O8458" s="32">
        <f>IF('System Design'!$F$8=1,'Hourly Demand and Generation'!J8458*'System Design'!$F$22,IF('System Design'!$F$8=2,'Hourly Demand and Generation'!K8458*'System Design'!$F$22,IF('System Design'!$F$8=3,'Hourly Demand and Generation'!L8458*'System Design'!$F$22)))</f>
        <v>839.6572277242376</v>
      </c>
      <c r="Q8458" s="32">
        <f t="shared" si="1891"/>
        <v>0</v>
      </c>
      <c r="R8458" s="32">
        <f t="shared" si="1896"/>
        <v>5400</v>
      </c>
      <c r="S8458" s="32">
        <f t="shared" si="1897"/>
        <v>0</v>
      </c>
      <c r="T8458" s="32">
        <f t="shared" si="1898"/>
        <v>21600</v>
      </c>
      <c r="U8458" s="32">
        <f t="shared" si="1899"/>
        <v>0</v>
      </c>
      <c r="V8458" s="32">
        <f t="shared" si="1892"/>
        <v>429.25722772423762</v>
      </c>
      <c r="W8458" s="32">
        <f t="shared" si="1900"/>
        <v>429.25722772423762</v>
      </c>
      <c r="X8458" s="32">
        <f t="shared" si="1901"/>
        <v>429.25722772423762</v>
      </c>
    </row>
    <row r="8459" spans="1:24" x14ac:dyDescent="0.25">
      <c r="A8459" s="2"/>
      <c r="B8459" s="2" t="s">
        <v>13</v>
      </c>
      <c r="C8459" s="2">
        <f t="shared" si="1893"/>
        <v>353</v>
      </c>
      <c r="D8459" s="2">
        <f t="shared" si="1894"/>
        <v>7</v>
      </c>
      <c r="E8459" s="2">
        <f t="shared" si="1895"/>
        <v>8455</v>
      </c>
      <c r="F8459" s="11">
        <v>472.5</v>
      </c>
      <c r="G8459" s="10">
        <v>6.1199999999999997E-2</v>
      </c>
      <c r="H8459" s="10">
        <v>7.5600000000000001E-2</v>
      </c>
      <c r="I8459" s="10">
        <v>0.09</v>
      </c>
      <c r="J8459" s="9">
        <v>0.37784575247590702</v>
      </c>
      <c r="K8459" s="9">
        <v>0.37784575247590702</v>
      </c>
      <c r="L8459" s="9">
        <v>0.37784575247590702</v>
      </c>
      <c r="N8459" s="32">
        <f>IF('System Design'!$F$8=1,'Hourly Demand and Generation'!G8459*'System Design'!$F$21,IF('System Design'!$F$8=2,'Hourly Demand and Generation'!H8459*'System Design'!$F$21,IF('System Design'!$F$8=3,'Hourly Demand and Generation'!I8459*'System Design'!$F$21)))</f>
        <v>45</v>
      </c>
      <c r="O8459" s="32">
        <f>IF('System Design'!$F$8=1,'Hourly Demand and Generation'!J8459*'System Design'!$F$22,IF('System Design'!$F$8=2,'Hourly Demand and Generation'!K8459*'System Design'!$F$22,IF('System Design'!$F$8=3,'Hourly Demand and Generation'!L8459*'System Design'!$F$22)))</f>
        <v>944.61438118976753</v>
      </c>
      <c r="Q8459" s="32">
        <f t="shared" si="1891"/>
        <v>0</v>
      </c>
      <c r="R8459" s="32">
        <f t="shared" si="1896"/>
        <v>5400</v>
      </c>
      <c r="S8459" s="32">
        <f t="shared" si="1897"/>
        <v>0</v>
      </c>
      <c r="T8459" s="32">
        <f t="shared" si="1898"/>
        <v>21600</v>
      </c>
      <c r="U8459" s="32">
        <f t="shared" si="1899"/>
        <v>0</v>
      </c>
      <c r="V8459" s="32">
        <f t="shared" si="1892"/>
        <v>517.11438118976753</v>
      </c>
      <c r="W8459" s="32">
        <f t="shared" si="1900"/>
        <v>517.11438118976753</v>
      </c>
      <c r="X8459" s="32">
        <f t="shared" si="1901"/>
        <v>517.11438118976753</v>
      </c>
    </row>
    <row r="8460" spans="1:24" x14ac:dyDescent="0.25">
      <c r="A8460" s="2"/>
      <c r="B8460" s="2" t="s">
        <v>13</v>
      </c>
      <c r="C8460" s="2">
        <f t="shared" si="1893"/>
        <v>353</v>
      </c>
      <c r="D8460" s="2">
        <f t="shared" si="1894"/>
        <v>8</v>
      </c>
      <c r="E8460" s="2">
        <f t="shared" si="1895"/>
        <v>8456</v>
      </c>
      <c r="F8460" s="11">
        <v>504</v>
      </c>
      <c r="G8460" s="10">
        <v>0.1188</v>
      </c>
      <c r="H8460" s="10">
        <v>0.13500000000000001</v>
      </c>
      <c r="I8460" s="10">
        <v>0.1512</v>
      </c>
      <c r="J8460" s="9">
        <v>0.37784575247590702</v>
      </c>
      <c r="K8460" s="9">
        <v>0.37784575247590702</v>
      </c>
      <c r="L8460" s="9">
        <v>0.37784575247590702</v>
      </c>
      <c r="N8460" s="32">
        <f>IF('System Design'!$F$8=1,'Hourly Demand and Generation'!G8460*'System Design'!$F$21,IF('System Design'!$F$8=2,'Hourly Demand and Generation'!H8460*'System Design'!$F$21,IF('System Design'!$F$8=3,'Hourly Demand and Generation'!I8460*'System Design'!$F$21)))</f>
        <v>75.599999999999994</v>
      </c>
      <c r="O8460" s="32">
        <f>IF('System Design'!$F$8=1,'Hourly Demand and Generation'!J8460*'System Design'!$F$22,IF('System Design'!$F$8=2,'Hourly Demand and Generation'!K8460*'System Design'!$F$22,IF('System Design'!$F$8=3,'Hourly Demand and Generation'!L8460*'System Design'!$F$22)))</f>
        <v>944.61438118976753</v>
      </c>
      <c r="Q8460" s="32">
        <f t="shared" si="1891"/>
        <v>0</v>
      </c>
      <c r="R8460" s="32">
        <f t="shared" si="1896"/>
        <v>5400</v>
      </c>
      <c r="S8460" s="32">
        <f t="shared" si="1897"/>
        <v>0</v>
      </c>
      <c r="T8460" s="32">
        <f t="shared" si="1898"/>
        <v>21600</v>
      </c>
      <c r="U8460" s="32">
        <f t="shared" si="1899"/>
        <v>0</v>
      </c>
      <c r="V8460" s="32">
        <f t="shared" si="1892"/>
        <v>516.21438118976755</v>
      </c>
      <c r="W8460" s="32">
        <f t="shared" si="1900"/>
        <v>516.21438118976755</v>
      </c>
      <c r="X8460" s="32">
        <f t="shared" si="1901"/>
        <v>516.21438118976755</v>
      </c>
    </row>
    <row r="8461" spans="1:24" x14ac:dyDescent="0.25">
      <c r="A8461" s="2"/>
      <c r="B8461" s="2" t="s">
        <v>13</v>
      </c>
      <c r="C8461" s="2">
        <f t="shared" si="1893"/>
        <v>353</v>
      </c>
      <c r="D8461" s="2">
        <f t="shared" si="1894"/>
        <v>9</v>
      </c>
      <c r="E8461" s="2">
        <f t="shared" si="1895"/>
        <v>8457</v>
      </c>
      <c r="F8461" s="11">
        <v>504</v>
      </c>
      <c r="G8461" s="10">
        <v>0.18</v>
      </c>
      <c r="H8461" s="10">
        <v>0.19439999999999999</v>
      </c>
      <c r="I8461" s="10">
        <v>0.20880000000000001</v>
      </c>
      <c r="J8461" s="9">
        <v>0.33586289108969503</v>
      </c>
      <c r="K8461" s="9">
        <v>0.33586289108969503</v>
      </c>
      <c r="L8461" s="9">
        <v>0.33586289108969503</v>
      </c>
      <c r="N8461" s="32">
        <f>IF('System Design'!$F$8=1,'Hourly Demand and Generation'!G8461*'System Design'!$F$21,IF('System Design'!$F$8=2,'Hourly Demand and Generation'!H8461*'System Design'!$F$21,IF('System Design'!$F$8=3,'Hourly Demand and Generation'!I8461*'System Design'!$F$21)))</f>
        <v>104.4</v>
      </c>
      <c r="O8461" s="32">
        <f>IF('System Design'!$F$8=1,'Hourly Demand and Generation'!J8461*'System Design'!$F$22,IF('System Design'!$F$8=2,'Hourly Demand and Generation'!K8461*'System Design'!$F$22,IF('System Design'!$F$8=3,'Hourly Demand and Generation'!L8461*'System Design'!$F$22)))</f>
        <v>839.6572277242376</v>
      </c>
      <c r="Q8461" s="32">
        <f t="shared" si="1891"/>
        <v>0</v>
      </c>
      <c r="R8461" s="32">
        <f t="shared" si="1896"/>
        <v>5400</v>
      </c>
      <c r="S8461" s="32">
        <f t="shared" si="1897"/>
        <v>0</v>
      </c>
      <c r="T8461" s="32">
        <f t="shared" si="1898"/>
        <v>21600</v>
      </c>
      <c r="U8461" s="32">
        <f t="shared" si="1899"/>
        <v>0</v>
      </c>
      <c r="V8461" s="32">
        <f t="shared" si="1892"/>
        <v>440.05722772423758</v>
      </c>
      <c r="W8461" s="32">
        <f t="shared" si="1900"/>
        <v>440.05722772423758</v>
      </c>
      <c r="X8461" s="32">
        <f t="shared" si="1901"/>
        <v>440.05722772423758</v>
      </c>
    </row>
    <row r="8462" spans="1:24" x14ac:dyDescent="0.25">
      <c r="A8462" s="2"/>
      <c r="B8462" s="2" t="s">
        <v>13</v>
      </c>
      <c r="C8462" s="2">
        <f t="shared" si="1893"/>
        <v>353</v>
      </c>
      <c r="D8462" s="2">
        <f t="shared" si="1894"/>
        <v>10</v>
      </c>
      <c r="E8462" s="2">
        <f t="shared" si="1895"/>
        <v>8458</v>
      </c>
      <c r="F8462" s="11">
        <v>491.4</v>
      </c>
      <c r="G8462" s="10">
        <v>0.2412</v>
      </c>
      <c r="H8462" s="10">
        <v>0.25559999999999999</v>
      </c>
      <c r="I8462" s="10">
        <v>0.27</v>
      </c>
      <c r="J8462" s="9">
        <v>0.37784575247590702</v>
      </c>
      <c r="K8462" s="9">
        <v>0.37784575247590702</v>
      </c>
      <c r="L8462" s="9">
        <v>0.37784575247590702</v>
      </c>
      <c r="N8462" s="32">
        <f>IF('System Design'!$F$8=1,'Hourly Demand and Generation'!G8462*'System Design'!$F$21,IF('System Design'!$F$8=2,'Hourly Demand and Generation'!H8462*'System Design'!$F$21,IF('System Design'!$F$8=3,'Hourly Demand and Generation'!I8462*'System Design'!$F$21)))</f>
        <v>135</v>
      </c>
      <c r="O8462" s="32">
        <f>IF('System Design'!$F$8=1,'Hourly Demand and Generation'!J8462*'System Design'!$F$22,IF('System Design'!$F$8=2,'Hourly Demand and Generation'!K8462*'System Design'!$F$22,IF('System Design'!$F$8=3,'Hourly Demand and Generation'!L8462*'System Design'!$F$22)))</f>
        <v>944.61438118976753</v>
      </c>
      <c r="Q8462" s="32">
        <f t="shared" si="1891"/>
        <v>0</v>
      </c>
      <c r="R8462" s="32">
        <f t="shared" si="1896"/>
        <v>5400</v>
      </c>
      <c r="S8462" s="32">
        <f t="shared" si="1897"/>
        <v>0</v>
      </c>
      <c r="T8462" s="32">
        <f t="shared" si="1898"/>
        <v>21600</v>
      </c>
      <c r="U8462" s="32">
        <f t="shared" si="1899"/>
        <v>0</v>
      </c>
      <c r="V8462" s="32">
        <f t="shared" si="1892"/>
        <v>588.21438118976755</v>
      </c>
      <c r="W8462" s="32">
        <f t="shared" si="1900"/>
        <v>588.21438118976755</v>
      </c>
      <c r="X8462" s="32">
        <f t="shared" si="1901"/>
        <v>588.21438118976755</v>
      </c>
    </row>
    <row r="8463" spans="1:24" x14ac:dyDescent="0.25">
      <c r="A8463" s="2"/>
      <c r="B8463" s="2" t="s">
        <v>13</v>
      </c>
      <c r="C8463" s="2">
        <f t="shared" si="1893"/>
        <v>353</v>
      </c>
      <c r="D8463" s="2">
        <f t="shared" si="1894"/>
        <v>11</v>
      </c>
      <c r="E8463" s="2">
        <f t="shared" si="1895"/>
        <v>8459</v>
      </c>
      <c r="F8463" s="11">
        <v>485.1</v>
      </c>
      <c r="G8463" s="10">
        <v>0.29880000000000001</v>
      </c>
      <c r="H8463" s="10">
        <v>0.315</v>
      </c>
      <c r="I8463" s="10">
        <v>0.33119999999999999</v>
      </c>
      <c r="J8463" s="9">
        <v>0.33586289108969503</v>
      </c>
      <c r="K8463" s="9">
        <v>0.33586289108969503</v>
      </c>
      <c r="L8463" s="9">
        <v>0.33586289108969503</v>
      </c>
      <c r="N8463" s="32">
        <f>IF('System Design'!$F$8=1,'Hourly Demand and Generation'!G8463*'System Design'!$F$21,IF('System Design'!$F$8=2,'Hourly Demand and Generation'!H8463*'System Design'!$F$21,IF('System Design'!$F$8=3,'Hourly Demand and Generation'!I8463*'System Design'!$F$21)))</f>
        <v>165.6</v>
      </c>
      <c r="O8463" s="32">
        <f>IF('System Design'!$F$8=1,'Hourly Demand and Generation'!J8463*'System Design'!$F$22,IF('System Design'!$F$8=2,'Hourly Demand and Generation'!K8463*'System Design'!$F$22,IF('System Design'!$F$8=3,'Hourly Demand and Generation'!L8463*'System Design'!$F$22)))</f>
        <v>839.6572277242376</v>
      </c>
      <c r="Q8463" s="32">
        <f t="shared" si="1891"/>
        <v>0</v>
      </c>
      <c r="R8463" s="32">
        <f t="shared" si="1896"/>
        <v>5400</v>
      </c>
      <c r="S8463" s="32">
        <f t="shared" si="1897"/>
        <v>0</v>
      </c>
      <c r="T8463" s="32">
        <f t="shared" si="1898"/>
        <v>21600</v>
      </c>
      <c r="U8463" s="32">
        <f t="shared" si="1899"/>
        <v>0</v>
      </c>
      <c r="V8463" s="32">
        <f t="shared" si="1892"/>
        <v>520.1572277242376</v>
      </c>
      <c r="W8463" s="32">
        <f t="shared" si="1900"/>
        <v>520.1572277242376</v>
      </c>
      <c r="X8463" s="32">
        <f t="shared" si="1901"/>
        <v>520.1572277242376</v>
      </c>
    </row>
    <row r="8464" spans="1:24" x14ac:dyDescent="0.25">
      <c r="A8464" s="2"/>
      <c r="B8464" s="2" t="s">
        <v>13</v>
      </c>
      <c r="C8464" s="2">
        <f t="shared" si="1893"/>
        <v>353</v>
      </c>
      <c r="D8464" s="2">
        <f t="shared" si="1894"/>
        <v>12</v>
      </c>
      <c r="E8464" s="2">
        <f t="shared" si="1895"/>
        <v>8460</v>
      </c>
      <c r="F8464" s="11">
        <v>485.1</v>
      </c>
      <c r="G8464" s="10">
        <v>0.36</v>
      </c>
      <c r="H8464" s="10">
        <v>0.36</v>
      </c>
      <c r="I8464" s="10">
        <v>0.36</v>
      </c>
      <c r="J8464" s="9">
        <v>0.31487146039658898</v>
      </c>
      <c r="K8464" s="9">
        <v>0.31487146039658898</v>
      </c>
      <c r="L8464" s="9">
        <v>0.31487146039658898</v>
      </c>
      <c r="N8464" s="32">
        <f>IF('System Design'!$F$8=1,'Hourly Demand and Generation'!G8464*'System Design'!$F$21,IF('System Design'!$F$8=2,'Hourly Demand and Generation'!H8464*'System Design'!$F$21,IF('System Design'!$F$8=3,'Hourly Demand and Generation'!I8464*'System Design'!$F$21)))</f>
        <v>180</v>
      </c>
      <c r="O8464" s="32">
        <f>IF('System Design'!$F$8=1,'Hourly Demand and Generation'!J8464*'System Design'!$F$22,IF('System Design'!$F$8=2,'Hourly Demand and Generation'!K8464*'System Design'!$F$22,IF('System Design'!$F$8=3,'Hourly Demand and Generation'!L8464*'System Design'!$F$22)))</f>
        <v>787.17865099147241</v>
      </c>
      <c r="Q8464" s="32">
        <f t="shared" si="1891"/>
        <v>0</v>
      </c>
      <c r="R8464" s="32">
        <f t="shared" si="1896"/>
        <v>5400</v>
      </c>
      <c r="S8464" s="32">
        <f t="shared" si="1897"/>
        <v>0</v>
      </c>
      <c r="T8464" s="32">
        <f t="shared" si="1898"/>
        <v>21600</v>
      </c>
      <c r="U8464" s="32">
        <f t="shared" si="1899"/>
        <v>0</v>
      </c>
      <c r="V8464" s="32">
        <f t="shared" si="1892"/>
        <v>482.07865099147239</v>
      </c>
      <c r="W8464" s="32">
        <f t="shared" si="1900"/>
        <v>482.07865099147239</v>
      </c>
      <c r="X8464" s="32">
        <f t="shared" si="1901"/>
        <v>482.07865099147239</v>
      </c>
    </row>
    <row r="8465" spans="1:24" x14ac:dyDescent="0.25">
      <c r="A8465" s="2"/>
      <c r="B8465" s="2" t="s">
        <v>13</v>
      </c>
      <c r="C8465" s="2">
        <f t="shared" si="1893"/>
        <v>353</v>
      </c>
      <c r="D8465" s="2">
        <f t="shared" si="1894"/>
        <v>13</v>
      </c>
      <c r="E8465" s="2">
        <f t="shared" si="1895"/>
        <v>8461</v>
      </c>
      <c r="F8465" s="11">
        <v>504</v>
      </c>
      <c r="G8465" s="10">
        <v>0.29880000000000001</v>
      </c>
      <c r="H8465" s="10">
        <v>0.315</v>
      </c>
      <c r="I8465" s="10">
        <v>0.33119999999999999</v>
      </c>
      <c r="J8465" s="9">
        <v>0.33586289108969503</v>
      </c>
      <c r="K8465" s="9">
        <v>0.33586289108969503</v>
      </c>
      <c r="L8465" s="9">
        <v>0.33586289108969503</v>
      </c>
      <c r="N8465" s="32">
        <f>IF('System Design'!$F$8=1,'Hourly Demand and Generation'!G8465*'System Design'!$F$21,IF('System Design'!$F$8=2,'Hourly Demand and Generation'!H8465*'System Design'!$F$21,IF('System Design'!$F$8=3,'Hourly Demand and Generation'!I8465*'System Design'!$F$21)))</f>
        <v>165.6</v>
      </c>
      <c r="O8465" s="32">
        <f>IF('System Design'!$F$8=1,'Hourly Demand and Generation'!J8465*'System Design'!$F$22,IF('System Design'!$F$8=2,'Hourly Demand and Generation'!K8465*'System Design'!$F$22,IF('System Design'!$F$8=3,'Hourly Demand and Generation'!L8465*'System Design'!$F$22)))</f>
        <v>839.6572277242376</v>
      </c>
      <c r="Q8465" s="32">
        <f t="shared" si="1891"/>
        <v>0</v>
      </c>
      <c r="R8465" s="32">
        <f t="shared" si="1896"/>
        <v>5400</v>
      </c>
      <c r="S8465" s="32">
        <f t="shared" si="1897"/>
        <v>0</v>
      </c>
      <c r="T8465" s="32">
        <f t="shared" si="1898"/>
        <v>21600</v>
      </c>
      <c r="U8465" s="32">
        <f t="shared" si="1899"/>
        <v>0</v>
      </c>
      <c r="V8465" s="32">
        <f t="shared" si="1892"/>
        <v>501.25722772423762</v>
      </c>
      <c r="W8465" s="32">
        <f t="shared" si="1900"/>
        <v>501.25722772423762</v>
      </c>
      <c r="X8465" s="32">
        <f t="shared" si="1901"/>
        <v>501.25722772423762</v>
      </c>
    </row>
    <row r="8466" spans="1:24" x14ac:dyDescent="0.25">
      <c r="A8466" s="2"/>
      <c r="B8466" s="2" t="s">
        <v>13</v>
      </c>
      <c r="C8466" s="2">
        <f t="shared" si="1893"/>
        <v>353</v>
      </c>
      <c r="D8466" s="2">
        <f t="shared" si="1894"/>
        <v>14</v>
      </c>
      <c r="E8466" s="2">
        <f t="shared" si="1895"/>
        <v>8462</v>
      </c>
      <c r="F8466" s="11">
        <v>504</v>
      </c>
      <c r="G8466" s="10">
        <v>0.2412</v>
      </c>
      <c r="H8466" s="10">
        <v>0.25559999999999999</v>
      </c>
      <c r="I8466" s="10">
        <v>0.27</v>
      </c>
      <c r="J8466" s="9">
        <v>0.35685432178280102</v>
      </c>
      <c r="K8466" s="9">
        <v>0.35685432178280102</v>
      </c>
      <c r="L8466" s="9">
        <v>0.35685432178280102</v>
      </c>
      <c r="N8466" s="32">
        <f>IF('System Design'!$F$8=1,'Hourly Demand and Generation'!G8466*'System Design'!$F$21,IF('System Design'!$F$8=2,'Hourly Demand and Generation'!H8466*'System Design'!$F$21,IF('System Design'!$F$8=3,'Hourly Demand and Generation'!I8466*'System Design'!$F$21)))</f>
        <v>135</v>
      </c>
      <c r="O8466" s="32">
        <f>IF('System Design'!$F$8=1,'Hourly Demand and Generation'!J8466*'System Design'!$F$22,IF('System Design'!$F$8=2,'Hourly Demand and Generation'!K8466*'System Design'!$F$22,IF('System Design'!$F$8=3,'Hourly Demand and Generation'!L8466*'System Design'!$F$22)))</f>
        <v>892.13580445700256</v>
      </c>
      <c r="Q8466" s="32">
        <f t="shared" si="1891"/>
        <v>0</v>
      </c>
      <c r="R8466" s="32">
        <f t="shared" si="1896"/>
        <v>5400</v>
      </c>
      <c r="S8466" s="32">
        <f t="shared" si="1897"/>
        <v>0</v>
      </c>
      <c r="T8466" s="32">
        <f t="shared" si="1898"/>
        <v>21600</v>
      </c>
      <c r="U8466" s="32">
        <f t="shared" si="1899"/>
        <v>0</v>
      </c>
      <c r="V8466" s="32">
        <f t="shared" si="1892"/>
        <v>523.13580445700245</v>
      </c>
      <c r="W8466" s="32">
        <f t="shared" si="1900"/>
        <v>523.13580445700245</v>
      </c>
      <c r="X8466" s="32">
        <f t="shared" si="1901"/>
        <v>523.13580445700245</v>
      </c>
    </row>
    <row r="8467" spans="1:24" x14ac:dyDescent="0.25">
      <c r="A8467" s="2"/>
      <c r="B8467" s="2" t="s">
        <v>13</v>
      </c>
      <c r="C8467" s="2">
        <f t="shared" si="1893"/>
        <v>353</v>
      </c>
      <c r="D8467" s="2">
        <f t="shared" si="1894"/>
        <v>15</v>
      </c>
      <c r="E8467" s="2">
        <f t="shared" si="1895"/>
        <v>8463</v>
      </c>
      <c r="F8467" s="11">
        <v>535.5</v>
      </c>
      <c r="G8467" s="10">
        <v>0.18</v>
      </c>
      <c r="H8467" s="10">
        <v>0.19439999999999999</v>
      </c>
      <c r="I8467" s="10">
        <v>0.20880000000000001</v>
      </c>
      <c r="J8467" s="9">
        <v>0.37784575247590702</v>
      </c>
      <c r="K8467" s="9">
        <v>0.37784575247590702</v>
      </c>
      <c r="L8467" s="9">
        <v>0.37784575247590702</v>
      </c>
      <c r="N8467" s="32">
        <f>IF('System Design'!$F$8=1,'Hourly Demand and Generation'!G8467*'System Design'!$F$21,IF('System Design'!$F$8=2,'Hourly Demand and Generation'!H8467*'System Design'!$F$21,IF('System Design'!$F$8=3,'Hourly Demand and Generation'!I8467*'System Design'!$F$21)))</f>
        <v>104.4</v>
      </c>
      <c r="O8467" s="32">
        <f>IF('System Design'!$F$8=1,'Hourly Demand and Generation'!J8467*'System Design'!$F$22,IF('System Design'!$F$8=2,'Hourly Demand and Generation'!K8467*'System Design'!$F$22,IF('System Design'!$F$8=3,'Hourly Demand and Generation'!L8467*'System Design'!$F$22)))</f>
        <v>944.61438118976753</v>
      </c>
      <c r="Q8467" s="32">
        <f t="shared" si="1891"/>
        <v>0</v>
      </c>
      <c r="R8467" s="32">
        <f t="shared" si="1896"/>
        <v>5400</v>
      </c>
      <c r="S8467" s="32">
        <f t="shared" si="1897"/>
        <v>0</v>
      </c>
      <c r="T8467" s="32">
        <f t="shared" si="1898"/>
        <v>21600</v>
      </c>
      <c r="U8467" s="32">
        <f t="shared" si="1899"/>
        <v>0</v>
      </c>
      <c r="V8467" s="32">
        <f t="shared" si="1892"/>
        <v>513.51438118976762</v>
      </c>
      <c r="W8467" s="32">
        <f t="shared" si="1900"/>
        <v>513.51438118976762</v>
      </c>
      <c r="X8467" s="32">
        <f t="shared" si="1901"/>
        <v>513.51438118976762</v>
      </c>
    </row>
    <row r="8468" spans="1:24" x14ac:dyDescent="0.25">
      <c r="A8468" s="2"/>
      <c r="B8468" s="2" t="s">
        <v>13</v>
      </c>
      <c r="C8468" s="2">
        <f t="shared" si="1893"/>
        <v>353</v>
      </c>
      <c r="D8468" s="2">
        <f t="shared" si="1894"/>
        <v>16</v>
      </c>
      <c r="E8468" s="2">
        <f t="shared" si="1895"/>
        <v>8464</v>
      </c>
      <c r="F8468" s="11">
        <v>567</v>
      </c>
      <c r="G8468" s="10">
        <v>0.1188</v>
      </c>
      <c r="H8468" s="10">
        <v>0.13500000000000001</v>
      </c>
      <c r="I8468" s="10">
        <v>0.1512</v>
      </c>
      <c r="J8468" s="9">
        <v>0.37784575247590702</v>
      </c>
      <c r="K8468" s="9">
        <v>0.37784575247590702</v>
      </c>
      <c r="L8468" s="9">
        <v>0.37784575247590702</v>
      </c>
      <c r="N8468" s="32">
        <f>IF('System Design'!$F$8=1,'Hourly Demand and Generation'!G8468*'System Design'!$F$21,IF('System Design'!$F$8=2,'Hourly Demand and Generation'!H8468*'System Design'!$F$21,IF('System Design'!$F$8=3,'Hourly Demand and Generation'!I8468*'System Design'!$F$21)))</f>
        <v>75.599999999999994</v>
      </c>
      <c r="O8468" s="32">
        <f>IF('System Design'!$F$8=1,'Hourly Demand and Generation'!J8468*'System Design'!$F$22,IF('System Design'!$F$8=2,'Hourly Demand and Generation'!K8468*'System Design'!$F$22,IF('System Design'!$F$8=3,'Hourly Demand and Generation'!L8468*'System Design'!$F$22)))</f>
        <v>944.61438118976753</v>
      </c>
      <c r="Q8468" s="32">
        <f t="shared" si="1891"/>
        <v>0</v>
      </c>
      <c r="R8468" s="32">
        <f t="shared" si="1896"/>
        <v>5400</v>
      </c>
      <c r="S8468" s="32">
        <f t="shared" si="1897"/>
        <v>0</v>
      </c>
      <c r="T8468" s="32">
        <f t="shared" si="1898"/>
        <v>21600</v>
      </c>
      <c r="U8468" s="32">
        <f t="shared" si="1899"/>
        <v>0</v>
      </c>
      <c r="V8468" s="32">
        <f t="shared" si="1892"/>
        <v>453.21438118976755</v>
      </c>
      <c r="W8468" s="32">
        <f t="shared" si="1900"/>
        <v>453.21438118976755</v>
      </c>
      <c r="X8468" s="32">
        <f t="shared" si="1901"/>
        <v>453.21438118976755</v>
      </c>
    </row>
    <row r="8469" spans="1:24" x14ac:dyDescent="0.25">
      <c r="A8469" s="2"/>
      <c r="B8469" s="2" t="s">
        <v>13</v>
      </c>
      <c r="C8469" s="2">
        <f t="shared" si="1893"/>
        <v>353</v>
      </c>
      <c r="D8469" s="2">
        <f t="shared" si="1894"/>
        <v>17</v>
      </c>
      <c r="E8469" s="2">
        <f t="shared" si="1895"/>
        <v>8465</v>
      </c>
      <c r="F8469" s="11">
        <v>598.5</v>
      </c>
      <c r="G8469" s="10">
        <v>6.1199999999999997E-2</v>
      </c>
      <c r="H8469" s="10">
        <v>7.5600000000000001E-2</v>
      </c>
      <c r="I8469" s="10">
        <v>0.09</v>
      </c>
      <c r="J8469" s="9">
        <v>0.419828613862119</v>
      </c>
      <c r="K8469" s="9">
        <v>0.419828613862119</v>
      </c>
      <c r="L8469" s="9">
        <v>0.419828613862119</v>
      </c>
      <c r="N8469" s="32">
        <f>IF('System Design'!$F$8=1,'Hourly Demand and Generation'!G8469*'System Design'!$F$21,IF('System Design'!$F$8=2,'Hourly Demand and Generation'!H8469*'System Design'!$F$21,IF('System Design'!$F$8=3,'Hourly Demand and Generation'!I8469*'System Design'!$F$21)))</f>
        <v>45</v>
      </c>
      <c r="O8469" s="32">
        <f>IF('System Design'!$F$8=1,'Hourly Demand and Generation'!J8469*'System Design'!$F$22,IF('System Design'!$F$8=2,'Hourly Demand and Generation'!K8469*'System Design'!$F$22,IF('System Design'!$F$8=3,'Hourly Demand and Generation'!L8469*'System Design'!$F$22)))</f>
        <v>1049.5715346552975</v>
      </c>
      <c r="Q8469" s="32">
        <f t="shared" si="1891"/>
        <v>0</v>
      </c>
      <c r="R8469" s="32">
        <f t="shared" si="1896"/>
        <v>5400</v>
      </c>
      <c r="S8469" s="32">
        <f t="shared" si="1897"/>
        <v>0</v>
      </c>
      <c r="T8469" s="32">
        <f t="shared" si="1898"/>
        <v>21600</v>
      </c>
      <c r="U8469" s="32">
        <f t="shared" si="1899"/>
        <v>0</v>
      </c>
      <c r="V8469" s="32">
        <f t="shared" si="1892"/>
        <v>496.07153465529746</v>
      </c>
      <c r="W8469" s="32">
        <f t="shared" si="1900"/>
        <v>496.07153465529746</v>
      </c>
      <c r="X8469" s="32">
        <f t="shared" si="1901"/>
        <v>496.07153465529746</v>
      </c>
    </row>
    <row r="8470" spans="1:24" x14ac:dyDescent="0.25">
      <c r="A8470" s="2"/>
      <c r="B8470" s="2" t="s">
        <v>13</v>
      </c>
      <c r="C8470" s="2">
        <f t="shared" si="1893"/>
        <v>353</v>
      </c>
      <c r="D8470" s="2">
        <f t="shared" si="1894"/>
        <v>18</v>
      </c>
      <c r="E8470" s="2">
        <f t="shared" si="1895"/>
        <v>8466</v>
      </c>
      <c r="F8470" s="11">
        <v>630</v>
      </c>
      <c r="G8470" s="10">
        <v>2.8799999999999999E-2</v>
      </c>
      <c r="H8470" s="10">
        <v>4.4999999999999998E-2</v>
      </c>
      <c r="I8470" s="10">
        <v>6.1199999999999997E-2</v>
      </c>
      <c r="J8470" s="9">
        <v>0.39883718316901301</v>
      </c>
      <c r="K8470" s="9">
        <v>0.39883718316901301</v>
      </c>
      <c r="L8470" s="9">
        <v>0.39883718316901301</v>
      </c>
      <c r="N8470" s="32">
        <f>IF('System Design'!$F$8=1,'Hourly Demand and Generation'!G8470*'System Design'!$F$21,IF('System Design'!$F$8=2,'Hourly Demand and Generation'!H8470*'System Design'!$F$21,IF('System Design'!$F$8=3,'Hourly Demand and Generation'!I8470*'System Design'!$F$21)))</f>
        <v>30.599999999999998</v>
      </c>
      <c r="O8470" s="32">
        <f>IF('System Design'!$F$8=1,'Hourly Demand and Generation'!J8470*'System Design'!$F$22,IF('System Design'!$F$8=2,'Hourly Demand and Generation'!K8470*'System Design'!$F$22,IF('System Design'!$F$8=3,'Hourly Demand and Generation'!L8470*'System Design'!$F$22)))</f>
        <v>997.09295792253249</v>
      </c>
      <c r="Q8470" s="32">
        <f t="shared" si="1891"/>
        <v>0</v>
      </c>
      <c r="R8470" s="32">
        <f t="shared" si="1896"/>
        <v>5400</v>
      </c>
      <c r="S8470" s="32">
        <f t="shared" si="1897"/>
        <v>0</v>
      </c>
      <c r="T8470" s="32">
        <f t="shared" si="1898"/>
        <v>21600</v>
      </c>
      <c r="U8470" s="32">
        <f t="shared" si="1899"/>
        <v>0</v>
      </c>
      <c r="V8470" s="32">
        <f t="shared" si="1892"/>
        <v>397.69295792253251</v>
      </c>
      <c r="W8470" s="32">
        <f t="shared" si="1900"/>
        <v>397.69295792253251</v>
      </c>
      <c r="X8470" s="32">
        <f t="shared" si="1901"/>
        <v>397.69295792253251</v>
      </c>
    </row>
    <row r="8471" spans="1:24" x14ac:dyDescent="0.25">
      <c r="A8471" s="2"/>
      <c r="B8471" s="2" t="s">
        <v>13</v>
      </c>
      <c r="C8471" s="2">
        <f t="shared" si="1893"/>
        <v>353</v>
      </c>
      <c r="D8471" s="2">
        <f t="shared" si="1894"/>
        <v>19</v>
      </c>
      <c r="E8471" s="2">
        <f t="shared" si="1895"/>
        <v>8467</v>
      </c>
      <c r="F8471" s="11">
        <v>611.1</v>
      </c>
      <c r="G8471" s="10">
        <v>0</v>
      </c>
      <c r="H8471" s="10">
        <v>1.44E-2</v>
      </c>
      <c r="I8471" s="10">
        <v>2.8799999999999999E-2</v>
      </c>
      <c r="J8471" s="9">
        <v>0.37784575247590702</v>
      </c>
      <c r="K8471" s="9">
        <v>0.37784575247590702</v>
      </c>
      <c r="L8471" s="9">
        <v>0.37784575247590702</v>
      </c>
      <c r="N8471" s="32">
        <f>IF('System Design'!$F$8=1,'Hourly Demand and Generation'!G8471*'System Design'!$F$21,IF('System Design'!$F$8=2,'Hourly Demand and Generation'!H8471*'System Design'!$F$21,IF('System Design'!$F$8=3,'Hourly Demand and Generation'!I8471*'System Design'!$F$21)))</f>
        <v>14.4</v>
      </c>
      <c r="O8471" s="32">
        <f>IF('System Design'!$F$8=1,'Hourly Demand and Generation'!J8471*'System Design'!$F$22,IF('System Design'!$F$8=2,'Hourly Demand and Generation'!K8471*'System Design'!$F$22,IF('System Design'!$F$8=3,'Hourly Demand and Generation'!L8471*'System Design'!$F$22)))</f>
        <v>944.61438118976753</v>
      </c>
      <c r="Q8471" s="32">
        <f t="shared" si="1891"/>
        <v>0</v>
      </c>
      <c r="R8471" s="32">
        <f t="shared" si="1896"/>
        <v>5400</v>
      </c>
      <c r="S8471" s="32">
        <f t="shared" si="1897"/>
        <v>0</v>
      </c>
      <c r="T8471" s="32">
        <f t="shared" si="1898"/>
        <v>21600</v>
      </c>
      <c r="U8471" s="32">
        <f t="shared" si="1899"/>
        <v>0</v>
      </c>
      <c r="V8471" s="32">
        <f t="shared" si="1892"/>
        <v>347.91438118976748</v>
      </c>
      <c r="W8471" s="32">
        <f t="shared" si="1900"/>
        <v>347.91438118976748</v>
      </c>
      <c r="X8471" s="32">
        <f t="shared" si="1901"/>
        <v>347.91438118976748</v>
      </c>
    </row>
    <row r="8472" spans="1:24" x14ac:dyDescent="0.25">
      <c r="A8472" s="2"/>
      <c r="B8472" s="2" t="s">
        <v>13</v>
      </c>
      <c r="C8472" s="2">
        <f t="shared" si="1893"/>
        <v>353</v>
      </c>
      <c r="D8472" s="2">
        <f t="shared" si="1894"/>
        <v>20</v>
      </c>
      <c r="E8472" s="2">
        <f t="shared" si="1895"/>
        <v>8468</v>
      </c>
      <c r="F8472" s="11">
        <v>598.5</v>
      </c>
      <c r="G8472" s="10">
        <v>0</v>
      </c>
      <c r="H8472" s="10">
        <v>0</v>
      </c>
      <c r="I8472" s="10">
        <v>0</v>
      </c>
      <c r="J8472" s="9">
        <v>0.37784575247590702</v>
      </c>
      <c r="K8472" s="9">
        <v>0.37784575247590702</v>
      </c>
      <c r="L8472" s="9">
        <v>0.37784575247590702</v>
      </c>
      <c r="N8472" s="32">
        <f>IF('System Design'!$F$8=1,'Hourly Demand and Generation'!G8472*'System Design'!$F$21,IF('System Design'!$F$8=2,'Hourly Demand and Generation'!H8472*'System Design'!$F$21,IF('System Design'!$F$8=3,'Hourly Demand and Generation'!I8472*'System Design'!$F$21)))</f>
        <v>0</v>
      </c>
      <c r="O8472" s="32">
        <f>IF('System Design'!$F$8=1,'Hourly Demand and Generation'!J8472*'System Design'!$F$22,IF('System Design'!$F$8=2,'Hourly Demand and Generation'!K8472*'System Design'!$F$22,IF('System Design'!$F$8=3,'Hourly Demand and Generation'!L8472*'System Design'!$F$22)))</f>
        <v>944.61438118976753</v>
      </c>
      <c r="Q8472" s="32">
        <f t="shared" si="1891"/>
        <v>0</v>
      </c>
      <c r="R8472" s="32">
        <f t="shared" si="1896"/>
        <v>5400</v>
      </c>
      <c r="S8472" s="32">
        <f t="shared" si="1897"/>
        <v>0</v>
      </c>
      <c r="T8472" s="32">
        <f t="shared" si="1898"/>
        <v>21600</v>
      </c>
      <c r="U8472" s="32">
        <f t="shared" si="1899"/>
        <v>0</v>
      </c>
      <c r="V8472" s="32">
        <f t="shared" si="1892"/>
        <v>346.11438118976753</v>
      </c>
      <c r="W8472" s="32">
        <f t="shared" si="1900"/>
        <v>346.11438118976753</v>
      </c>
      <c r="X8472" s="32">
        <f t="shared" si="1901"/>
        <v>346.11438118976753</v>
      </c>
    </row>
    <row r="8473" spans="1:24" x14ac:dyDescent="0.25">
      <c r="A8473" s="2"/>
      <c r="B8473" s="2" t="s">
        <v>13</v>
      </c>
      <c r="C8473" s="2">
        <f t="shared" si="1893"/>
        <v>353</v>
      </c>
      <c r="D8473" s="2">
        <f t="shared" si="1894"/>
        <v>21</v>
      </c>
      <c r="E8473" s="2">
        <f t="shared" si="1895"/>
        <v>8469</v>
      </c>
      <c r="F8473" s="11">
        <v>567</v>
      </c>
      <c r="G8473" s="10">
        <v>0</v>
      </c>
      <c r="H8473" s="10">
        <v>0</v>
      </c>
      <c r="I8473" s="10">
        <v>0</v>
      </c>
      <c r="J8473" s="9">
        <v>0.37784575247590702</v>
      </c>
      <c r="K8473" s="9">
        <v>0.37784575247590702</v>
      </c>
      <c r="L8473" s="9">
        <v>0.37784575247590702</v>
      </c>
      <c r="N8473" s="32">
        <f>IF('System Design'!$F$8=1,'Hourly Demand and Generation'!G8473*'System Design'!$F$21,IF('System Design'!$F$8=2,'Hourly Demand and Generation'!H8473*'System Design'!$F$21,IF('System Design'!$F$8=3,'Hourly Demand and Generation'!I8473*'System Design'!$F$21)))</f>
        <v>0</v>
      </c>
      <c r="O8473" s="32">
        <f>IF('System Design'!$F$8=1,'Hourly Demand and Generation'!J8473*'System Design'!$F$22,IF('System Design'!$F$8=2,'Hourly Demand and Generation'!K8473*'System Design'!$F$22,IF('System Design'!$F$8=3,'Hourly Demand and Generation'!L8473*'System Design'!$F$22)))</f>
        <v>944.61438118976753</v>
      </c>
      <c r="Q8473" s="32">
        <f t="shared" si="1891"/>
        <v>0</v>
      </c>
      <c r="R8473" s="32">
        <f t="shared" si="1896"/>
        <v>5400</v>
      </c>
      <c r="S8473" s="32">
        <f t="shared" si="1897"/>
        <v>0</v>
      </c>
      <c r="T8473" s="32">
        <f t="shared" si="1898"/>
        <v>21600</v>
      </c>
      <c r="U8473" s="32">
        <f t="shared" si="1899"/>
        <v>0</v>
      </c>
      <c r="V8473" s="32">
        <f t="shared" si="1892"/>
        <v>377.61438118976753</v>
      </c>
      <c r="W8473" s="32">
        <f t="shared" si="1900"/>
        <v>377.61438118976753</v>
      </c>
      <c r="X8473" s="32">
        <f t="shared" si="1901"/>
        <v>377.61438118976753</v>
      </c>
    </row>
    <row r="8474" spans="1:24" x14ac:dyDescent="0.25">
      <c r="A8474" s="2"/>
      <c r="B8474" s="2" t="s">
        <v>13</v>
      </c>
      <c r="C8474" s="2">
        <f t="shared" si="1893"/>
        <v>353</v>
      </c>
      <c r="D8474" s="2">
        <f t="shared" si="1894"/>
        <v>22</v>
      </c>
      <c r="E8474" s="2">
        <f t="shared" si="1895"/>
        <v>8470</v>
      </c>
      <c r="F8474" s="11">
        <v>535.5</v>
      </c>
      <c r="G8474" s="10">
        <v>0</v>
      </c>
      <c r="H8474" s="10">
        <v>0</v>
      </c>
      <c r="I8474" s="10">
        <v>0</v>
      </c>
      <c r="J8474" s="9">
        <v>0.39883718316901301</v>
      </c>
      <c r="K8474" s="9">
        <v>0.39883718316901301</v>
      </c>
      <c r="L8474" s="9">
        <v>0.39883718316901301</v>
      </c>
      <c r="N8474" s="32">
        <f>IF('System Design'!$F$8=1,'Hourly Demand and Generation'!G8474*'System Design'!$F$21,IF('System Design'!$F$8=2,'Hourly Demand and Generation'!H8474*'System Design'!$F$21,IF('System Design'!$F$8=3,'Hourly Demand and Generation'!I8474*'System Design'!$F$21)))</f>
        <v>0</v>
      </c>
      <c r="O8474" s="32">
        <f>IF('System Design'!$F$8=1,'Hourly Demand and Generation'!J8474*'System Design'!$F$22,IF('System Design'!$F$8=2,'Hourly Demand and Generation'!K8474*'System Design'!$F$22,IF('System Design'!$F$8=3,'Hourly Demand and Generation'!L8474*'System Design'!$F$22)))</f>
        <v>997.09295792253249</v>
      </c>
      <c r="Q8474" s="32">
        <f t="shared" si="1891"/>
        <v>0</v>
      </c>
      <c r="R8474" s="32">
        <f t="shared" si="1896"/>
        <v>5400</v>
      </c>
      <c r="S8474" s="32">
        <f t="shared" si="1897"/>
        <v>0</v>
      </c>
      <c r="T8474" s="32">
        <f t="shared" si="1898"/>
        <v>21600</v>
      </c>
      <c r="U8474" s="32">
        <f t="shared" si="1899"/>
        <v>0</v>
      </c>
      <c r="V8474" s="32">
        <f t="shared" si="1892"/>
        <v>461.59295792253249</v>
      </c>
      <c r="W8474" s="32">
        <f t="shared" si="1900"/>
        <v>461.59295792253249</v>
      </c>
      <c r="X8474" s="32">
        <f t="shared" si="1901"/>
        <v>461.59295792253249</v>
      </c>
    </row>
    <row r="8475" spans="1:24" x14ac:dyDescent="0.25">
      <c r="A8475" s="2"/>
      <c r="B8475" s="2" t="s">
        <v>13</v>
      </c>
      <c r="C8475" s="2">
        <f t="shared" si="1893"/>
        <v>353</v>
      </c>
      <c r="D8475" s="2">
        <f t="shared" si="1894"/>
        <v>23</v>
      </c>
      <c r="E8475" s="2">
        <f t="shared" si="1895"/>
        <v>8471</v>
      </c>
      <c r="F8475" s="11">
        <v>504</v>
      </c>
      <c r="G8475" s="10">
        <v>0</v>
      </c>
      <c r="H8475" s="10">
        <v>0</v>
      </c>
      <c r="I8475" s="10">
        <v>0</v>
      </c>
      <c r="J8475" s="9">
        <v>0.33586289108969503</v>
      </c>
      <c r="K8475" s="9">
        <v>0.33586289108969503</v>
      </c>
      <c r="L8475" s="9">
        <v>0.33586289108969503</v>
      </c>
      <c r="N8475" s="32">
        <f>IF('System Design'!$F$8=1,'Hourly Demand and Generation'!G8475*'System Design'!$F$21,IF('System Design'!$F$8=2,'Hourly Demand and Generation'!H8475*'System Design'!$F$21,IF('System Design'!$F$8=3,'Hourly Demand and Generation'!I8475*'System Design'!$F$21)))</f>
        <v>0</v>
      </c>
      <c r="O8475" s="32">
        <f>IF('System Design'!$F$8=1,'Hourly Demand and Generation'!J8475*'System Design'!$F$22,IF('System Design'!$F$8=2,'Hourly Demand and Generation'!K8475*'System Design'!$F$22,IF('System Design'!$F$8=3,'Hourly Demand and Generation'!L8475*'System Design'!$F$22)))</f>
        <v>839.6572277242376</v>
      </c>
      <c r="Q8475" s="32">
        <f t="shared" si="1891"/>
        <v>0</v>
      </c>
      <c r="R8475" s="32">
        <f t="shared" si="1896"/>
        <v>5400</v>
      </c>
      <c r="S8475" s="32">
        <f t="shared" si="1897"/>
        <v>0</v>
      </c>
      <c r="T8475" s="32">
        <f t="shared" si="1898"/>
        <v>21600</v>
      </c>
      <c r="U8475" s="32">
        <f t="shared" si="1899"/>
        <v>0</v>
      </c>
      <c r="V8475" s="32">
        <f t="shared" si="1892"/>
        <v>335.6572277242376</v>
      </c>
      <c r="W8475" s="32">
        <f t="shared" si="1900"/>
        <v>335.6572277242376</v>
      </c>
      <c r="X8475" s="32">
        <f t="shared" si="1901"/>
        <v>335.6572277242376</v>
      </c>
    </row>
    <row r="8476" spans="1:24" x14ac:dyDescent="0.25">
      <c r="A8476" s="2"/>
      <c r="B8476" s="2" t="s">
        <v>13</v>
      </c>
      <c r="C8476" s="2">
        <f t="shared" si="1893"/>
        <v>353</v>
      </c>
      <c r="D8476" s="2">
        <f t="shared" si="1894"/>
        <v>24</v>
      </c>
      <c r="E8476" s="2">
        <f t="shared" si="1895"/>
        <v>8472</v>
      </c>
      <c r="F8476" s="11">
        <v>441</v>
      </c>
      <c r="G8476" s="9">
        <v>0</v>
      </c>
      <c r="H8476" s="9">
        <v>0</v>
      </c>
      <c r="I8476" s="9">
        <v>0</v>
      </c>
      <c r="J8476" s="9">
        <v>0.33586289108969503</v>
      </c>
      <c r="K8476" s="9">
        <v>0.33586289108969503</v>
      </c>
      <c r="L8476" s="9">
        <v>0.33586289108969503</v>
      </c>
      <c r="N8476" s="32">
        <f>IF('System Design'!$F$8=1,'Hourly Demand and Generation'!G8476*'System Design'!$F$21,IF('System Design'!$F$8=2,'Hourly Demand and Generation'!H8476*'System Design'!$F$21,IF('System Design'!$F$8=3,'Hourly Demand and Generation'!I8476*'System Design'!$F$21)))</f>
        <v>0</v>
      </c>
      <c r="O8476" s="32">
        <f>IF('System Design'!$F$8=1,'Hourly Demand and Generation'!J8476*'System Design'!$F$22,IF('System Design'!$F$8=2,'Hourly Demand and Generation'!K8476*'System Design'!$F$22,IF('System Design'!$F$8=3,'Hourly Demand and Generation'!L8476*'System Design'!$F$22)))</f>
        <v>839.6572277242376</v>
      </c>
      <c r="Q8476" s="32">
        <f t="shared" si="1891"/>
        <v>0</v>
      </c>
      <c r="R8476" s="32">
        <f t="shared" si="1896"/>
        <v>5400</v>
      </c>
      <c r="S8476" s="32">
        <f t="shared" si="1897"/>
        <v>0</v>
      </c>
      <c r="T8476" s="32">
        <f t="shared" si="1898"/>
        <v>21600</v>
      </c>
      <c r="U8476" s="32">
        <f t="shared" si="1899"/>
        <v>0</v>
      </c>
      <c r="V8476" s="32">
        <f t="shared" si="1892"/>
        <v>398.6572277242376</v>
      </c>
      <c r="W8476" s="32">
        <f t="shared" si="1900"/>
        <v>398.6572277242376</v>
      </c>
      <c r="X8476" s="32">
        <f t="shared" si="1901"/>
        <v>398.6572277242376</v>
      </c>
    </row>
    <row r="8477" spans="1:24" x14ac:dyDescent="0.25">
      <c r="A8477" s="2"/>
      <c r="B8477" s="2" t="s">
        <v>13</v>
      </c>
      <c r="C8477" s="2">
        <f>C8476+1</f>
        <v>354</v>
      </c>
      <c r="D8477" s="2">
        <v>1</v>
      </c>
      <c r="E8477" s="2">
        <f t="shared" si="1895"/>
        <v>8473</v>
      </c>
      <c r="F8477" s="11">
        <v>378</v>
      </c>
      <c r="G8477" s="10">
        <v>0</v>
      </c>
      <c r="H8477" s="10">
        <v>0</v>
      </c>
      <c r="I8477" s="10">
        <v>0</v>
      </c>
      <c r="J8477" s="9">
        <v>0.5</v>
      </c>
      <c r="K8477" s="9">
        <v>0.5</v>
      </c>
      <c r="L8477" s="9">
        <v>0.5</v>
      </c>
      <c r="N8477" s="32">
        <f>IF('System Design'!$F$8=1,'Hourly Demand and Generation'!G8477*'System Design'!$F$21,IF('System Design'!$F$8=2,'Hourly Demand and Generation'!H8477*'System Design'!$F$21,IF('System Design'!$F$8=3,'Hourly Demand and Generation'!I8477*'System Design'!$F$21)))</f>
        <v>0</v>
      </c>
      <c r="O8477" s="32">
        <f>IF('System Design'!$F$8=1,'Hourly Demand and Generation'!J8477*'System Design'!$F$22,IF('System Design'!$F$8=2,'Hourly Demand and Generation'!K8477*'System Design'!$F$22,IF('System Design'!$F$8=3,'Hourly Demand and Generation'!L8477*'System Design'!$F$22)))</f>
        <v>1250</v>
      </c>
      <c r="Q8477" s="32">
        <f t="shared" si="1891"/>
        <v>0</v>
      </c>
      <c r="R8477" s="32">
        <f t="shared" si="1896"/>
        <v>5400</v>
      </c>
      <c r="S8477" s="32">
        <f t="shared" si="1897"/>
        <v>0</v>
      </c>
      <c r="T8477" s="32">
        <f t="shared" si="1898"/>
        <v>21600</v>
      </c>
      <c r="U8477" s="32">
        <f t="shared" si="1899"/>
        <v>0</v>
      </c>
      <c r="V8477" s="32">
        <f t="shared" si="1892"/>
        <v>872</v>
      </c>
      <c r="W8477" s="32">
        <f t="shared" si="1900"/>
        <v>872</v>
      </c>
      <c r="X8477" s="32">
        <f t="shared" si="1901"/>
        <v>872</v>
      </c>
    </row>
    <row r="8478" spans="1:24" x14ac:dyDescent="0.25">
      <c r="A8478" s="2"/>
      <c r="B8478" s="2" t="s">
        <v>13</v>
      </c>
      <c r="C8478" s="2">
        <f>C8477</f>
        <v>354</v>
      </c>
      <c r="D8478" s="2">
        <f>D8477+1</f>
        <v>2</v>
      </c>
      <c r="E8478" s="2">
        <f t="shared" si="1895"/>
        <v>8474</v>
      </c>
      <c r="F8478" s="11">
        <v>346.5</v>
      </c>
      <c r="G8478" s="10">
        <v>0</v>
      </c>
      <c r="H8478" s="10">
        <v>0</v>
      </c>
      <c r="I8478" s="10">
        <v>0</v>
      </c>
      <c r="J8478" s="9">
        <v>0.45</v>
      </c>
      <c r="K8478" s="9">
        <v>0.45</v>
      </c>
      <c r="L8478" s="9">
        <v>0.45</v>
      </c>
      <c r="N8478" s="32">
        <f>IF('System Design'!$F$8=1,'Hourly Demand and Generation'!G8478*'System Design'!$F$21,IF('System Design'!$F$8=2,'Hourly Demand and Generation'!H8478*'System Design'!$F$21,IF('System Design'!$F$8=3,'Hourly Demand and Generation'!I8478*'System Design'!$F$21)))</f>
        <v>0</v>
      </c>
      <c r="O8478" s="32">
        <f>IF('System Design'!$F$8=1,'Hourly Demand and Generation'!J8478*'System Design'!$F$22,IF('System Design'!$F$8=2,'Hourly Demand and Generation'!K8478*'System Design'!$F$22,IF('System Design'!$F$8=3,'Hourly Demand and Generation'!L8478*'System Design'!$F$22)))</f>
        <v>1125</v>
      </c>
      <c r="Q8478" s="32">
        <f t="shared" si="1891"/>
        <v>0</v>
      </c>
      <c r="R8478" s="32">
        <f t="shared" si="1896"/>
        <v>5400</v>
      </c>
      <c r="S8478" s="32">
        <f t="shared" si="1897"/>
        <v>0</v>
      </c>
      <c r="T8478" s="32">
        <f t="shared" si="1898"/>
        <v>21600</v>
      </c>
      <c r="U8478" s="32">
        <f t="shared" si="1899"/>
        <v>0</v>
      </c>
      <c r="V8478" s="32">
        <f t="shared" si="1892"/>
        <v>778.5</v>
      </c>
      <c r="W8478" s="32">
        <f t="shared" si="1900"/>
        <v>778.5</v>
      </c>
      <c r="X8478" s="32">
        <f t="shared" si="1901"/>
        <v>778.5</v>
      </c>
    </row>
    <row r="8479" spans="1:24" x14ac:dyDescent="0.25">
      <c r="A8479" s="2"/>
      <c r="B8479" s="2" t="s">
        <v>13</v>
      </c>
      <c r="C8479" s="2">
        <f t="shared" ref="C8479:C8500" si="1902">C8478</f>
        <v>354</v>
      </c>
      <c r="D8479" s="2">
        <f t="shared" ref="D8479:D8500" si="1903">D8478+1</f>
        <v>3</v>
      </c>
      <c r="E8479" s="2">
        <f t="shared" si="1895"/>
        <v>8475</v>
      </c>
      <c r="F8479" s="11">
        <v>315</v>
      </c>
      <c r="G8479" s="10">
        <v>0</v>
      </c>
      <c r="H8479" s="10">
        <v>0</v>
      </c>
      <c r="I8479" s="10">
        <v>0</v>
      </c>
      <c r="J8479" s="9">
        <v>0.45</v>
      </c>
      <c r="K8479" s="9">
        <v>0.45</v>
      </c>
      <c r="L8479" s="9">
        <v>0.45</v>
      </c>
      <c r="N8479" s="32">
        <f>IF('System Design'!$F$8=1,'Hourly Demand and Generation'!G8479*'System Design'!$F$21,IF('System Design'!$F$8=2,'Hourly Demand and Generation'!H8479*'System Design'!$F$21,IF('System Design'!$F$8=3,'Hourly Demand and Generation'!I8479*'System Design'!$F$21)))</f>
        <v>0</v>
      </c>
      <c r="O8479" s="32">
        <f>IF('System Design'!$F$8=1,'Hourly Demand and Generation'!J8479*'System Design'!$F$22,IF('System Design'!$F$8=2,'Hourly Demand and Generation'!K8479*'System Design'!$F$22,IF('System Design'!$F$8=3,'Hourly Demand and Generation'!L8479*'System Design'!$F$22)))</f>
        <v>1125</v>
      </c>
      <c r="Q8479" s="32">
        <f t="shared" si="1891"/>
        <v>0</v>
      </c>
      <c r="R8479" s="32">
        <f t="shared" si="1896"/>
        <v>5400</v>
      </c>
      <c r="S8479" s="32">
        <f t="shared" si="1897"/>
        <v>0</v>
      </c>
      <c r="T8479" s="32">
        <f t="shared" si="1898"/>
        <v>21600</v>
      </c>
      <c r="U8479" s="32">
        <f t="shared" si="1899"/>
        <v>0</v>
      </c>
      <c r="V8479" s="32">
        <f t="shared" si="1892"/>
        <v>810</v>
      </c>
      <c r="W8479" s="32">
        <f t="shared" si="1900"/>
        <v>810</v>
      </c>
      <c r="X8479" s="32">
        <f t="shared" si="1901"/>
        <v>810</v>
      </c>
    </row>
    <row r="8480" spans="1:24" x14ac:dyDescent="0.25">
      <c r="A8480" s="2"/>
      <c r="B8480" s="2" t="s">
        <v>13</v>
      </c>
      <c r="C8480" s="2">
        <f t="shared" si="1902"/>
        <v>354</v>
      </c>
      <c r="D8480" s="2">
        <f t="shared" si="1903"/>
        <v>4</v>
      </c>
      <c r="E8480" s="2">
        <f t="shared" si="1895"/>
        <v>8476</v>
      </c>
      <c r="F8480" s="11">
        <v>378</v>
      </c>
      <c r="G8480" s="10">
        <v>0</v>
      </c>
      <c r="H8480" s="10">
        <v>0</v>
      </c>
      <c r="I8480" s="10">
        <v>0</v>
      </c>
      <c r="J8480" s="9">
        <v>0.5</v>
      </c>
      <c r="K8480" s="9">
        <v>0.5</v>
      </c>
      <c r="L8480" s="9">
        <v>0.5</v>
      </c>
      <c r="N8480" s="32">
        <f>IF('System Design'!$F$8=1,'Hourly Demand and Generation'!G8480*'System Design'!$F$21,IF('System Design'!$F$8=2,'Hourly Demand and Generation'!H8480*'System Design'!$F$21,IF('System Design'!$F$8=3,'Hourly Demand and Generation'!I8480*'System Design'!$F$21)))</f>
        <v>0</v>
      </c>
      <c r="O8480" s="32">
        <f>IF('System Design'!$F$8=1,'Hourly Demand and Generation'!J8480*'System Design'!$F$22,IF('System Design'!$F$8=2,'Hourly Demand and Generation'!K8480*'System Design'!$F$22,IF('System Design'!$F$8=3,'Hourly Demand and Generation'!L8480*'System Design'!$F$22)))</f>
        <v>1250</v>
      </c>
      <c r="Q8480" s="32">
        <f t="shared" si="1891"/>
        <v>0</v>
      </c>
      <c r="R8480" s="32">
        <f t="shared" si="1896"/>
        <v>5400</v>
      </c>
      <c r="S8480" s="32">
        <f t="shared" si="1897"/>
        <v>0</v>
      </c>
      <c r="T8480" s="32">
        <f t="shared" si="1898"/>
        <v>21600</v>
      </c>
      <c r="U8480" s="32">
        <f t="shared" si="1899"/>
        <v>0</v>
      </c>
      <c r="V8480" s="32">
        <f t="shared" si="1892"/>
        <v>872</v>
      </c>
      <c r="W8480" s="32">
        <f t="shared" si="1900"/>
        <v>872</v>
      </c>
      <c r="X8480" s="32">
        <f t="shared" si="1901"/>
        <v>872</v>
      </c>
    </row>
    <row r="8481" spans="1:24" x14ac:dyDescent="0.25">
      <c r="A8481" s="2"/>
      <c r="B8481" s="2" t="s">
        <v>13</v>
      </c>
      <c r="C8481" s="2">
        <f t="shared" si="1902"/>
        <v>354</v>
      </c>
      <c r="D8481" s="2">
        <f t="shared" si="1903"/>
        <v>5</v>
      </c>
      <c r="E8481" s="2">
        <f t="shared" si="1895"/>
        <v>8477</v>
      </c>
      <c r="F8481" s="11">
        <v>409.5</v>
      </c>
      <c r="G8481" s="10">
        <v>0</v>
      </c>
      <c r="H8481" s="10">
        <v>1.44E-2</v>
      </c>
      <c r="I8481" s="10">
        <v>2.8799999999999999E-2</v>
      </c>
      <c r="J8481" s="9">
        <v>0.4</v>
      </c>
      <c r="K8481" s="9">
        <v>0.4</v>
      </c>
      <c r="L8481" s="9">
        <v>0.4</v>
      </c>
      <c r="N8481" s="32">
        <f>IF('System Design'!$F$8=1,'Hourly Demand and Generation'!G8481*'System Design'!$F$21,IF('System Design'!$F$8=2,'Hourly Demand and Generation'!H8481*'System Design'!$F$21,IF('System Design'!$F$8=3,'Hourly Demand and Generation'!I8481*'System Design'!$F$21)))</f>
        <v>14.4</v>
      </c>
      <c r="O8481" s="32">
        <f>IF('System Design'!$F$8=1,'Hourly Demand and Generation'!J8481*'System Design'!$F$22,IF('System Design'!$F$8=2,'Hourly Demand and Generation'!K8481*'System Design'!$F$22,IF('System Design'!$F$8=3,'Hourly Demand and Generation'!L8481*'System Design'!$F$22)))</f>
        <v>1000</v>
      </c>
      <c r="Q8481" s="32">
        <f t="shared" si="1891"/>
        <v>0</v>
      </c>
      <c r="R8481" s="32">
        <f t="shared" si="1896"/>
        <v>5400</v>
      </c>
      <c r="S8481" s="32">
        <f t="shared" si="1897"/>
        <v>0</v>
      </c>
      <c r="T8481" s="32">
        <f t="shared" si="1898"/>
        <v>21600</v>
      </c>
      <c r="U8481" s="32">
        <f t="shared" si="1899"/>
        <v>0</v>
      </c>
      <c r="V8481" s="32">
        <f t="shared" si="1892"/>
        <v>604.9</v>
      </c>
      <c r="W8481" s="32">
        <f t="shared" si="1900"/>
        <v>604.9</v>
      </c>
      <c r="X8481" s="32">
        <f t="shared" si="1901"/>
        <v>604.9</v>
      </c>
    </row>
    <row r="8482" spans="1:24" x14ac:dyDescent="0.25">
      <c r="A8482" s="2"/>
      <c r="B8482" s="2" t="s">
        <v>13</v>
      </c>
      <c r="C8482" s="2">
        <f t="shared" si="1902"/>
        <v>354</v>
      </c>
      <c r="D8482" s="2">
        <f t="shared" si="1903"/>
        <v>6</v>
      </c>
      <c r="E8482" s="2">
        <f t="shared" si="1895"/>
        <v>8478</v>
      </c>
      <c r="F8482" s="11">
        <v>441</v>
      </c>
      <c r="G8482" s="10">
        <v>2.8799999999999999E-2</v>
      </c>
      <c r="H8482" s="10">
        <v>4.4999999999999998E-2</v>
      </c>
      <c r="I8482" s="10">
        <v>6.1199999999999997E-2</v>
      </c>
      <c r="J8482" s="9">
        <v>0.4</v>
      </c>
      <c r="K8482" s="9">
        <v>0.4</v>
      </c>
      <c r="L8482" s="9">
        <v>0.4</v>
      </c>
      <c r="N8482" s="32">
        <f>IF('System Design'!$F$8=1,'Hourly Demand and Generation'!G8482*'System Design'!$F$21,IF('System Design'!$F$8=2,'Hourly Demand and Generation'!H8482*'System Design'!$F$21,IF('System Design'!$F$8=3,'Hourly Demand and Generation'!I8482*'System Design'!$F$21)))</f>
        <v>30.599999999999998</v>
      </c>
      <c r="O8482" s="32">
        <f>IF('System Design'!$F$8=1,'Hourly Demand and Generation'!J8482*'System Design'!$F$22,IF('System Design'!$F$8=2,'Hourly Demand and Generation'!K8482*'System Design'!$F$22,IF('System Design'!$F$8=3,'Hourly Demand and Generation'!L8482*'System Design'!$F$22)))</f>
        <v>1000</v>
      </c>
      <c r="Q8482" s="32">
        <f t="shared" si="1891"/>
        <v>0</v>
      </c>
      <c r="R8482" s="32">
        <f t="shared" si="1896"/>
        <v>5400</v>
      </c>
      <c r="S8482" s="32">
        <f t="shared" si="1897"/>
        <v>0</v>
      </c>
      <c r="T8482" s="32">
        <f t="shared" si="1898"/>
        <v>21600</v>
      </c>
      <c r="U8482" s="32">
        <f t="shared" si="1899"/>
        <v>0</v>
      </c>
      <c r="V8482" s="32">
        <f t="shared" si="1892"/>
        <v>589.59999999999991</v>
      </c>
      <c r="W8482" s="32">
        <f t="shared" si="1900"/>
        <v>589.59999999999991</v>
      </c>
      <c r="X8482" s="32">
        <f t="shared" si="1901"/>
        <v>589.59999999999991</v>
      </c>
    </row>
    <row r="8483" spans="1:24" x14ac:dyDescent="0.25">
      <c r="A8483" s="2"/>
      <c r="B8483" s="2" t="s">
        <v>13</v>
      </c>
      <c r="C8483" s="2">
        <f t="shared" si="1902"/>
        <v>354</v>
      </c>
      <c r="D8483" s="2">
        <f t="shared" si="1903"/>
        <v>7</v>
      </c>
      <c r="E8483" s="2">
        <f t="shared" si="1895"/>
        <v>8479</v>
      </c>
      <c r="F8483" s="11">
        <v>472.5</v>
      </c>
      <c r="G8483" s="10">
        <v>6.1199999999999997E-2</v>
      </c>
      <c r="H8483" s="10">
        <v>7.5600000000000001E-2</v>
      </c>
      <c r="I8483" s="10">
        <v>0.09</v>
      </c>
      <c r="J8483" s="9">
        <v>0.45</v>
      </c>
      <c r="K8483" s="9">
        <v>0.45</v>
      </c>
      <c r="L8483" s="9">
        <v>0.45</v>
      </c>
      <c r="N8483" s="32">
        <f>IF('System Design'!$F$8=1,'Hourly Demand and Generation'!G8483*'System Design'!$F$21,IF('System Design'!$F$8=2,'Hourly Demand and Generation'!H8483*'System Design'!$F$21,IF('System Design'!$F$8=3,'Hourly Demand and Generation'!I8483*'System Design'!$F$21)))</f>
        <v>45</v>
      </c>
      <c r="O8483" s="32">
        <f>IF('System Design'!$F$8=1,'Hourly Demand and Generation'!J8483*'System Design'!$F$22,IF('System Design'!$F$8=2,'Hourly Demand and Generation'!K8483*'System Design'!$F$22,IF('System Design'!$F$8=3,'Hourly Demand and Generation'!L8483*'System Design'!$F$22)))</f>
        <v>1125</v>
      </c>
      <c r="Q8483" s="32">
        <f t="shared" si="1891"/>
        <v>0</v>
      </c>
      <c r="R8483" s="32">
        <f t="shared" si="1896"/>
        <v>5400</v>
      </c>
      <c r="S8483" s="32">
        <f t="shared" si="1897"/>
        <v>0</v>
      </c>
      <c r="T8483" s="32">
        <f t="shared" si="1898"/>
        <v>21600</v>
      </c>
      <c r="U8483" s="32">
        <f t="shared" si="1899"/>
        <v>0</v>
      </c>
      <c r="V8483" s="32">
        <f t="shared" si="1892"/>
        <v>697.5</v>
      </c>
      <c r="W8483" s="32">
        <f t="shared" si="1900"/>
        <v>697.5</v>
      </c>
      <c r="X8483" s="32">
        <f t="shared" si="1901"/>
        <v>697.5</v>
      </c>
    </row>
    <row r="8484" spans="1:24" x14ac:dyDescent="0.25">
      <c r="A8484" s="2"/>
      <c r="B8484" s="2" t="s">
        <v>13</v>
      </c>
      <c r="C8484" s="2">
        <f t="shared" si="1902"/>
        <v>354</v>
      </c>
      <c r="D8484" s="2">
        <f t="shared" si="1903"/>
        <v>8</v>
      </c>
      <c r="E8484" s="2">
        <f t="shared" si="1895"/>
        <v>8480</v>
      </c>
      <c r="F8484" s="11">
        <v>504</v>
      </c>
      <c r="G8484" s="10">
        <v>0.1188</v>
      </c>
      <c r="H8484" s="10">
        <v>0.13500000000000001</v>
      </c>
      <c r="I8484" s="10">
        <v>0.1512</v>
      </c>
      <c r="J8484" s="9">
        <v>0.45</v>
      </c>
      <c r="K8484" s="9">
        <v>0.45</v>
      </c>
      <c r="L8484" s="9">
        <v>0.45</v>
      </c>
      <c r="N8484" s="32">
        <f>IF('System Design'!$F$8=1,'Hourly Demand and Generation'!G8484*'System Design'!$F$21,IF('System Design'!$F$8=2,'Hourly Demand and Generation'!H8484*'System Design'!$F$21,IF('System Design'!$F$8=3,'Hourly Demand and Generation'!I8484*'System Design'!$F$21)))</f>
        <v>75.599999999999994</v>
      </c>
      <c r="O8484" s="32">
        <f>IF('System Design'!$F$8=1,'Hourly Demand and Generation'!J8484*'System Design'!$F$22,IF('System Design'!$F$8=2,'Hourly Demand and Generation'!K8484*'System Design'!$F$22,IF('System Design'!$F$8=3,'Hourly Demand and Generation'!L8484*'System Design'!$F$22)))</f>
        <v>1125</v>
      </c>
      <c r="Q8484" s="32">
        <f t="shared" si="1891"/>
        <v>0</v>
      </c>
      <c r="R8484" s="32">
        <f t="shared" si="1896"/>
        <v>5400</v>
      </c>
      <c r="S8484" s="32">
        <f t="shared" si="1897"/>
        <v>0</v>
      </c>
      <c r="T8484" s="32">
        <f t="shared" si="1898"/>
        <v>21600</v>
      </c>
      <c r="U8484" s="32">
        <f t="shared" si="1899"/>
        <v>0</v>
      </c>
      <c r="V8484" s="32">
        <f t="shared" si="1892"/>
        <v>696.59999999999991</v>
      </c>
      <c r="W8484" s="32">
        <f t="shared" si="1900"/>
        <v>696.59999999999991</v>
      </c>
      <c r="X8484" s="32">
        <f t="shared" si="1901"/>
        <v>696.59999999999991</v>
      </c>
    </row>
    <row r="8485" spans="1:24" x14ac:dyDescent="0.25">
      <c r="A8485" s="2"/>
      <c r="B8485" s="2" t="s">
        <v>13</v>
      </c>
      <c r="C8485" s="2">
        <f t="shared" si="1902"/>
        <v>354</v>
      </c>
      <c r="D8485" s="2">
        <f t="shared" si="1903"/>
        <v>9</v>
      </c>
      <c r="E8485" s="2">
        <f t="shared" si="1895"/>
        <v>8481</v>
      </c>
      <c r="F8485" s="11">
        <v>504</v>
      </c>
      <c r="G8485" s="10">
        <v>0.18</v>
      </c>
      <c r="H8485" s="10">
        <v>0.19439999999999999</v>
      </c>
      <c r="I8485" s="10">
        <v>0.20880000000000001</v>
      </c>
      <c r="J8485" s="9">
        <v>0.4</v>
      </c>
      <c r="K8485" s="9">
        <v>0.4</v>
      </c>
      <c r="L8485" s="9">
        <v>0.4</v>
      </c>
      <c r="N8485" s="32">
        <f>IF('System Design'!$F$8=1,'Hourly Demand and Generation'!G8485*'System Design'!$F$21,IF('System Design'!$F$8=2,'Hourly Demand and Generation'!H8485*'System Design'!$F$21,IF('System Design'!$F$8=3,'Hourly Demand and Generation'!I8485*'System Design'!$F$21)))</f>
        <v>104.4</v>
      </c>
      <c r="O8485" s="32">
        <f>IF('System Design'!$F$8=1,'Hourly Demand and Generation'!J8485*'System Design'!$F$22,IF('System Design'!$F$8=2,'Hourly Demand and Generation'!K8485*'System Design'!$F$22,IF('System Design'!$F$8=3,'Hourly Demand and Generation'!L8485*'System Design'!$F$22)))</f>
        <v>1000</v>
      </c>
      <c r="Q8485" s="32">
        <f t="shared" si="1891"/>
        <v>0</v>
      </c>
      <c r="R8485" s="32">
        <f t="shared" si="1896"/>
        <v>5400</v>
      </c>
      <c r="S8485" s="32">
        <f t="shared" si="1897"/>
        <v>0</v>
      </c>
      <c r="T8485" s="32">
        <f t="shared" si="1898"/>
        <v>21600</v>
      </c>
      <c r="U8485" s="32">
        <f t="shared" si="1899"/>
        <v>0</v>
      </c>
      <c r="V8485" s="32">
        <f t="shared" si="1892"/>
        <v>600.40000000000009</v>
      </c>
      <c r="W8485" s="32">
        <f t="shared" si="1900"/>
        <v>600.40000000000009</v>
      </c>
      <c r="X8485" s="32">
        <f t="shared" si="1901"/>
        <v>600.40000000000009</v>
      </c>
    </row>
    <row r="8486" spans="1:24" x14ac:dyDescent="0.25">
      <c r="A8486" s="2"/>
      <c r="B8486" s="2" t="s">
        <v>13</v>
      </c>
      <c r="C8486" s="2">
        <f t="shared" si="1902"/>
        <v>354</v>
      </c>
      <c r="D8486" s="2">
        <f t="shared" si="1903"/>
        <v>10</v>
      </c>
      <c r="E8486" s="2">
        <f t="shared" si="1895"/>
        <v>8482</v>
      </c>
      <c r="F8486" s="11">
        <v>491.4</v>
      </c>
      <c r="G8486" s="10">
        <v>0.2412</v>
      </c>
      <c r="H8486" s="10">
        <v>0.25559999999999999</v>
      </c>
      <c r="I8486" s="10">
        <v>0.27</v>
      </c>
      <c r="J8486" s="9">
        <v>0.45</v>
      </c>
      <c r="K8486" s="9">
        <v>0.45</v>
      </c>
      <c r="L8486" s="9">
        <v>0.45</v>
      </c>
      <c r="N8486" s="32">
        <f>IF('System Design'!$F$8=1,'Hourly Demand and Generation'!G8486*'System Design'!$F$21,IF('System Design'!$F$8=2,'Hourly Demand and Generation'!H8486*'System Design'!$F$21,IF('System Design'!$F$8=3,'Hourly Demand and Generation'!I8486*'System Design'!$F$21)))</f>
        <v>135</v>
      </c>
      <c r="O8486" s="32">
        <f>IF('System Design'!$F$8=1,'Hourly Demand and Generation'!J8486*'System Design'!$F$22,IF('System Design'!$F$8=2,'Hourly Demand and Generation'!K8486*'System Design'!$F$22,IF('System Design'!$F$8=3,'Hourly Demand and Generation'!L8486*'System Design'!$F$22)))</f>
        <v>1125</v>
      </c>
      <c r="Q8486" s="32">
        <f t="shared" si="1891"/>
        <v>0</v>
      </c>
      <c r="R8486" s="32">
        <f t="shared" si="1896"/>
        <v>5400</v>
      </c>
      <c r="S8486" s="32">
        <f t="shared" si="1897"/>
        <v>0</v>
      </c>
      <c r="T8486" s="32">
        <f t="shared" si="1898"/>
        <v>21600</v>
      </c>
      <c r="U8486" s="32">
        <f t="shared" si="1899"/>
        <v>0</v>
      </c>
      <c r="V8486" s="32">
        <f t="shared" si="1892"/>
        <v>768.6</v>
      </c>
      <c r="W8486" s="32">
        <f t="shared" si="1900"/>
        <v>768.6</v>
      </c>
      <c r="X8486" s="32">
        <f t="shared" si="1901"/>
        <v>768.6</v>
      </c>
    </row>
    <row r="8487" spans="1:24" x14ac:dyDescent="0.25">
      <c r="A8487" s="2"/>
      <c r="B8487" s="2" t="s">
        <v>13</v>
      </c>
      <c r="C8487" s="2">
        <f t="shared" si="1902"/>
        <v>354</v>
      </c>
      <c r="D8487" s="2">
        <f t="shared" si="1903"/>
        <v>11</v>
      </c>
      <c r="E8487" s="2">
        <f t="shared" si="1895"/>
        <v>8483</v>
      </c>
      <c r="F8487" s="11">
        <v>485.1</v>
      </c>
      <c r="G8487" s="10">
        <v>0.29880000000000001</v>
      </c>
      <c r="H8487" s="10">
        <v>0.315</v>
      </c>
      <c r="I8487" s="10">
        <v>0.33119999999999999</v>
      </c>
      <c r="J8487" s="9">
        <v>0.4</v>
      </c>
      <c r="K8487" s="9">
        <v>0.4</v>
      </c>
      <c r="L8487" s="9">
        <v>0.4</v>
      </c>
      <c r="N8487" s="32">
        <f>IF('System Design'!$F$8=1,'Hourly Demand and Generation'!G8487*'System Design'!$F$21,IF('System Design'!$F$8=2,'Hourly Demand and Generation'!H8487*'System Design'!$F$21,IF('System Design'!$F$8=3,'Hourly Demand and Generation'!I8487*'System Design'!$F$21)))</f>
        <v>165.6</v>
      </c>
      <c r="O8487" s="32">
        <f>IF('System Design'!$F$8=1,'Hourly Demand and Generation'!J8487*'System Design'!$F$22,IF('System Design'!$F$8=2,'Hourly Demand and Generation'!K8487*'System Design'!$F$22,IF('System Design'!$F$8=3,'Hourly Demand and Generation'!L8487*'System Design'!$F$22)))</f>
        <v>1000</v>
      </c>
      <c r="Q8487" s="32">
        <f t="shared" si="1891"/>
        <v>0</v>
      </c>
      <c r="R8487" s="32">
        <f t="shared" si="1896"/>
        <v>5400</v>
      </c>
      <c r="S8487" s="32">
        <f t="shared" si="1897"/>
        <v>0</v>
      </c>
      <c r="T8487" s="32">
        <f t="shared" si="1898"/>
        <v>21600</v>
      </c>
      <c r="U8487" s="32">
        <f t="shared" si="1899"/>
        <v>0</v>
      </c>
      <c r="V8487" s="32">
        <f t="shared" si="1892"/>
        <v>680.49999999999989</v>
      </c>
      <c r="W8487" s="32">
        <f t="shared" si="1900"/>
        <v>680.49999999999989</v>
      </c>
      <c r="X8487" s="32">
        <f t="shared" si="1901"/>
        <v>680.49999999999989</v>
      </c>
    </row>
    <row r="8488" spans="1:24" x14ac:dyDescent="0.25">
      <c r="A8488" s="2"/>
      <c r="B8488" s="2" t="s">
        <v>13</v>
      </c>
      <c r="C8488" s="2">
        <f t="shared" si="1902"/>
        <v>354</v>
      </c>
      <c r="D8488" s="2">
        <f t="shared" si="1903"/>
        <v>12</v>
      </c>
      <c r="E8488" s="2">
        <f t="shared" si="1895"/>
        <v>8484</v>
      </c>
      <c r="F8488" s="11">
        <v>485.1</v>
      </c>
      <c r="G8488" s="10">
        <v>0.36</v>
      </c>
      <c r="H8488" s="10">
        <v>0.36</v>
      </c>
      <c r="I8488" s="10">
        <v>0.36</v>
      </c>
      <c r="J8488" s="9">
        <v>0.375</v>
      </c>
      <c r="K8488" s="9">
        <v>0.375</v>
      </c>
      <c r="L8488" s="9">
        <v>0.375</v>
      </c>
      <c r="N8488" s="32">
        <f>IF('System Design'!$F$8=1,'Hourly Demand and Generation'!G8488*'System Design'!$F$21,IF('System Design'!$F$8=2,'Hourly Demand and Generation'!H8488*'System Design'!$F$21,IF('System Design'!$F$8=3,'Hourly Demand and Generation'!I8488*'System Design'!$F$21)))</f>
        <v>180</v>
      </c>
      <c r="O8488" s="32">
        <f>IF('System Design'!$F$8=1,'Hourly Demand and Generation'!J8488*'System Design'!$F$22,IF('System Design'!$F$8=2,'Hourly Demand and Generation'!K8488*'System Design'!$F$22,IF('System Design'!$F$8=3,'Hourly Demand and Generation'!L8488*'System Design'!$F$22)))</f>
        <v>937.5</v>
      </c>
      <c r="Q8488" s="32">
        <f t="shared" si="1891"/>
        <v>0</v>
      </c>
      <c r="R8488" s="32">
        <f t="shared" si="1896"/>
        <v>5400</v>
      </c>
      <c r="S8488" s="32">
        <f t="shared" si="1897"/>
        <v>0</v>
      </c>
      <c r="T8488" s="32">
        <f t="shared" si="1898"/>
        <v>21600</v>
      </c>
      <c r="U8488" s="32">
        <f t="shared" si="1899"/>
        <v>0</v>
      </c>
      <c r="V8488" s="32">
        <f t="shared" si="1892"/>
        <v>632.4</v>
      </c>
      <c r="W8488" s="32">
        <f t="shared" si="1900"/>
        <v>632.4</v>
      </c>
      <c r="X8488" s="32">
        <f t="shared" si="1901"/>
        <v>632.4</v>
      </c>
    </row>
    <row r="8489" spans="1:24" x14ac:dyDescent="0.25">
      <c r="A8489" s="2"/>
      <c r="B8489" s="2" t="s">
        <v>13</v>
      </c>
      <c r="C8489" s="2">
        <f t="shared" si="1902"/>
        <v>354</v>
      </c>
      <c r="D8489" s="2">
        <f t="shared" si="1903"/>
        <v>13</v>
      </c>
      <c r="E8489" s="2">
        <f t="shared" si="1895"/>
        <v>8485</v>
      </c>
      <c r="F8489" s="11">
        <v>504</v>
      </c>
      <c r="G8489" s="10">
        <v>0.29880000000000001</v>
      </c>
      <c r="H8489" s="10">
        <v>0.315</v>
      </c>
      <c r="I8489" s="10">
        <v>0.33119999999999999</v>
      </c>
      <c r="J8489" s="9">
        <v>0.4</v>
      </c>
      <c r="K8489" s="9">
        <v>0.4</v>
      </c>
      <c r="L8489" s="9">
        <v>0.4</v>
      </c>
      <c r="N8489" s="32">
        <f>IF('System Design'!$F$8=1,'Hourly Demand and Generation'!G8489*'System Design'!$F$21,IF('System Design'!$F$8=2,'Hourly Demand and Generation'!H8489*'System Design'!$F$21,IF('System Design'!$F$8=3,'Hourly Demand and Generation'!I8489*'System Design'!$F$21)))</f>
        <v>165.6</v>
      </c>
      <c r="O8489" s="32">
        <f>IF('System Design'!$F$8=1,'Hourly Demand and Generation'!J8489*'System Design'!$F$22,IF('System Design'!$F$8=2,'Hourly Demand and Generation'!K8489*'System Design'!$F$22,IF('System Design'!$F$8=3,'Hourly Demand and Generation'!L8489*'System Design'!$F$22)))</f>
        <v>1000</v>
      </c>
      <c r="Q8489" s="32">
        <f t="shared" si="1891"/>
        <v>0</v>
      </c>
      <c r="R8489" s="32">
        <f t="shared" si="1896"/>
        <v>5400</v>
      </c>
      <c r="S8489" s="32">
        <f t="shared" si="1897"/>
        <v>0</v>
      </c>
      <c r="T8489" s="32">
        <f t="shared" si="1898"/>
        <v>21600</v>
      </c>
      <c r="U8489" s="32">
        <f t="shared" si="1899"/>
        <v>0</v>
      </c>
      <c r="V8489" s="32">
        <f t="shared" si="1892"/>
        <v>661.59999999999991</v>
      </c>
      <c r="W8489" s="32">
        <f t="shared" si="1900"/>
        <v>661.59999999999991</v>
      </c>
      <c r="X8489" s="32">
        <f t="shared" si="1901"/>
        <v>661.59999999999991</v>
      </c>
    </row>
    <row r="8490" spans="1:24" x14ac:dyDescent="0.25">
      <c r="A8490" s="2"/>
      <c r="B8490" s="2" t="s">
        <v>13</v>
      </c>
      <c r="C8490" s="2">
        <f t="shared" si="1902"/>
        <v>354</v>
      </c>
      <c r="D8490" s="2">
        <f t="shared" si="1903"/>
        <v>14</v>
      </c>
      <c r="E8490" s="2">
        <f t="shared" si="1895"/>
        <v>8486</v>
      </c>
      <c r="F8490" s="11">
        <v>504</v>
      </c>
      <c r="G8490" s="10">
        <v>0.2412</v>
      </c>
      <c r="H8490" s="10">
        <v>0.25559999999999999</v>
      </c>
      <c r="I8490" s="10">
        <v>0.27</v>
      </c>
      <c r="J8490" s="9">
        <v>0.42499999999999999</v>
      </c>
      <c r="K8490" s="9">
        <v>0.42499999999999999</v>
      </c>
      <c r="L8490" s="9">
        <v>0.42499999999999999</v>
      </c>
      <c r="N8490" s="32">
        <f>IF('System Design'!$F$8=1,'Hourly Demand and Generation'!G8490*'System Design'!$F$21,IF('System Design'!$F$8=2,'Hourly Demand and Generation'!H8490*'System Design'!$F$21,IF('System Design'!$F$8=3,'Hourly Demand and Generation'!I8490*'System Design'!$F$21)))</f>
        <v>135</v>
      </c>
      <c r="O8490" s="32">
        <f>IF('System Design'!$F$8=1,'Hourly Demand and Generation'!J8490*'System Design'!$F$22,IF('System Design'!$F$8=2,'Hourly Demand and Generation'!K8490*'System Design'!$F$22,IF('System Design'!$F$8=3,'Hourly Demand and Generation'!L8490*'System Design'!$F$22)))</f>
        <v>1062.5</v>
      </c>
      <c r="Q8490" s="32">
        <f t="shared" si="1891"/>
        <v>0</v>
      </c>
      <c r="R8490" s="32">
        <f t="shared" si="1896"/>
        <v>5400</v>
      </c>
      <c r="S8490" s="32">
        <f t="shared" si="1897"/>
        <v>0</v>
      </c>
      <c r="T8490" s="32">
        <f t="shared" si="1898"/>
        <v>21600</v>
      </c>
      <c r="U8490" s="32">
        <f t="shared" si="1899"/>
        <v>0</v>
      </c>
      <c r="V8490" s="32">
        <f t="shared" si="1892"/>
        <v>693.5</v>
      </c>
      <c r="W8490" s="32">
        <f t="shared" si="1900"/>
        <v>693.5</v>
      </c>
      <c r="X8490" s="32">
        <f t="shared" si="1901"/>
        <v>693.5</v>
      </c>
    </row>
    <row r="8491" spans="1:24" x14ac:dyDescent="0.25">
      <c r="A8491" s="2"/>
      <c r="B8491" s="2" t="s">
        <v>13</v>
      </c>
      <c r="C8491" s="2">
        <f t="shared" si="1902"/>
        <v>354</v>
      </c>
      <c r="D8491" s="2">
        <f t="shared" si="1903"/>
        <v>15</v>
      </c>
      <c r="E8491" s="2">
        <f t="shared" si="1895"/>
        <v>8487</v>
      </c>
      <c r="F8491" s="11">
        <v>535.5</v>
      </c>
      <c r="G8491" s="10">
        <v>0.18</v>
      </c>
      <c r="H8491" s="10">
        <v>0.19439999999999999</v>
      </c>
      <c r="I8491" s="10">
        <v>0.20880000000000001</v>
      </c>
      <c r="J8491" s="9">
        <v>0.45</v>
      </c>
      <c r="K8491" s="9">
        <v>0.45</v>
      </c>
      <c r="L8491" s="9">
        <v>0.45</v>
      </c>
      <c r="N8491" s="32">
        <f>IF('System Design'!$F$8=1,'Hourly Demand and Generation'!G8491*'System Design'!$F$21,IF('System Design'!$F$8=2,'Hourly Demand and Generation'!H8491*'System Design'!$F$21,IF('System Design'!$F$8=3,'Hourly Demand and Generation'!I8491*'System Design'!$F$21)))</f>
        <v>104.4</v>
      </c>
      <c r="O8491" s="32">
        <f>IF('System Design'!$F$8=1,'Hourly Demand and Generation'!J8491*'System Design'!$F$22,IF('System Design'!$F$8=2,'Hourly Demand and Generation'!K8491*'System Design'!$F$22,IF('System Design'!$F$8=3,'Hourly Demand and Generation'!L8491*'System Design'!$F$22)))</f>
        <v>1125</v>
      </c>
      <c r="Q8491" s="32">
        <f t="shared" si="1891"/>
        <v>0</v>
      </c>
      <c r="R8491" s="32">
        <f t="shared" si="1896"/>
        <v>5400</v>
      </c>
      <c r="S8491" s="32">
        <f t="shared" si="1897"/>
        <v>0</v>
      </c>
      <c r="T8491" s="32">
        <f t="shared" si="1898"/>
        <v>21600</v>
      </c>
      <c r="U8491" s="32">
        <f t="shared" si="1899"/>
        <v>0</v>
      </c>
      <c r="V8491" s="32">
        <f t="shared" si="1892"/>
        <v>693.90000000000009</v>
      </c>
      <c r="W8491" s="32">
        <f t="shared" si="1900"/>
        <v>693.90000000000009</v>
      </c>
      <c r="X8491" s="32">
        <f t="shared" si="1901"/>
        <v>693.90000000000009</v>
      </c>
    </row>
    <row r="8492" spans="1:24" x14ac:dyDescent="0.25">
      <c r="A8492" s="2"/>
      <c r="B8492" s="2" t="s">
        <v>13</v>
      </c>
      <c r="C8492" s="2">
        <f t="shared" si="1902"/>
        <v>354</v>
      </c>
      <c r="D8492" s="2">
        <f t="shared" si="1903"/>
        <v>16</v>
      </c>
      <c r="E8492" s="2">
        <f t="shared" si="1895"/>
        <v>8488</v>
      </c>
      <c r="F8492" s="11">
        <v>567</v>
      </c>
      <c r="G8492" s="10">
        <v>0.1188</v>
      </c>
      <c r="H8492" s="10">
        <v>0.13500000000000001</v>
      </c>
      <c r="I8492" s="10">
        <v>0.1512</v>
      </c>
      <c r="J8492" s="9">
        <v>0.45</v>
      </c>
      <c r="K8492" s="9">
        <v>0.45</v>
      </c>
      <c r="L8492" s="9">
        <v>0.45</v>
      </c>
      <c r="N8492" s="32">
        <f>IF('System Design'!$F$8=1,'Hourly Demand and Generation'!G8492*'System Design'!$F$21,IF('System Design'!$F$8=2,'Hourly Demand and Generation'!H8492*'System Design'!$F$21,IF('System Design'!$F$8=3,'Hourly Demand and Generation'!I8492*'System Design'!$F$21)))</f>
        <v>75.599999999999994</v>
      </c>
      <c r="O8492" s="32">
        <f>IF('System Design'!$F$8=1,'Hourly Demand and Generation'!J8492*'System Design'!$F$22,IF('System Design'!$F$8=2,'Hourly Demand and Generation'!K8492*'System Design'!$F$22,IF('System Design'!$F$8=3,'Hourly Demand and Generation'!L8492*'System Design'!$F$22)))</f>
        <v>1125</v>
      </c>
      <c r="Q8492" s="32">
        <f t="shared" si="1891"/>
        <v>0</v>
      </c>
      <c r="R8492" s="32">
        <f t="shared" si="1896"/>
        <v>5400</v>
      </c>
      <c r="S8492" s="32">
        <f t="shared" si="1897"/>
        <v>0</v>
      </c>
      <c r="T8492" s="32">
        <f t="shared" si="1898"/>
        <v>21600</v>
      </c>
      <c r="U8492" s="32">
        <f t="shared" si="1899"/>
        <v>0</v>
      </c>
      <c r="V8492" s="32">
        <f t="shared" si="1892"/>
        <v>633.59999999999991</v>
      </c>
      <c r="W8492" s="32">
        <f t="shared" si="1900"/>
        <v>633.59999999999991</v>
      </c>
      <c r="X8492" s="32">
        <f t="shared" si="1901"/>
        <v>633.59999999999991</v>
      </c>
    </row>
    <row r="8493" spans="1:24" x14ac:dyDescent="0.25">
      <c r="A8493" s="2"/>
      <c r="B8493" s="2" t="s">
        <v>13</v>
      </c>
      <c r="C8493" s="2">
        <f t="shared" si="1902"/>
        <v>354</v>
      </c>
      <c r="D8493" s="2">
        <f t="shared" si="1903"/>
        <v>17</v>
      </c>
      <c r="E8493" s="2">
        <f t="shared" si="1895"/>
        <v>8489</v>
      </c>
      <c r="F8493" s="11">
        <v>598.5</v>
      </c>
      <c r="G8493" s="10">
        <v>6.1199999999999997E-2</v>
      </c>
      <c r="H8493" s="10">
        <v>7.5600000000000001E-2</v>
      </c>
      <c r="I8493" s="10">
        <v>0.09</v>
      </c>
      <c r="J8493" s="9">
        <v>0.5</v>
      </c>
      <c r="K8493" s="9">
        <v>0.5</v>
      </c>
      <c r="L8493" s="9">
        <v>0.5</v>
      </c>
      <c r="N8493" s="32">
        <f>IF('System Design'!$F$8=1,'Hourly Demand and Generation'!G8493*'System Design'!$F$21,IF('System Design'!$F$8=2,'Hourly Demand and Generation'!H8493*'System Design'!$F$21,IF('System Design'!$F$8=3,'Hourly Demand and Generation'!I8493*'System Design'!$F$21)))</f>
        <v>45</v>
      </c>
      <c r="O8493" s="32">
        <f>IF('System Design'!$F$8=1,'Hourly Demand and Generation'!J8493*'System Design'!$F$22,IF('System Design'!$F$8=2,'Hourly Demand and Generation'!K8493*'System Design'!$F$22,IF('System Design'!$F$8=3,'Hourly Demand and Generation'!L8493*'System Design'!$F$22)))</f>
        <v>1250</v>
      </c>
      <c r="Q8493" s="32">
        <f t="shared" si="1891"/>
        <v>0</v>
      </c>
      <c r="R8493" s="32">
        <f t="shared" si="1896"/>
        <v>5400</v>
      </c>
      <c r="S8493" s="32">
        <f t="shared" si="1897"/>
        <v>0</v>
      </c>
      <c r="T8493" s="32">
        <f t="shared" si="1898"/>
        <v>21600</v>
      </c>
      <c r="U8493" s="32">
        <f t="shared" si="1899"/>
        <v>0</v>
      </c>
      <c r="V8493" s="32">
        <f t="shared" si="1892"/>
        <v>696.5</v>
      </c>
      <c r="W8493" s="32">
        <f t="shared" si="1900"/>
        <v>696.5</v>
      </c>
      <c r="X8493" s="32">
        <f t="shared" si="1901"/>
        <v>696.5</v>
      </c>
    </row>
    <row r="8494" spans="1:24" x14ac:dyDescent="0.25">
      <c r="A8494" s="2"/>
      <c r="B8494" s="2" t="s">
        <v>13</v>
      </c>
      <c r="C8494" s="2">
        <f t="shared" si="1902"/>
        <v>354</v>
      </c>
      <c r="D8494" s="2">
        <f t="shared" si="1903"/>
        <v>18</v>
      </c>
      <c r="E8494" s="2">
        <f t="shared" si="1895"/>
        <v>8490</v>
      </c>
      <c r="F8494" s="11">
        <v>630</v>
      </c>
      <c r="G8494" s="10">
        <v>2.8799999999999999E-2</v>
      </c>
      <c r="H8494" s="10">
        <v>4.4999999999999998E-2</v>
      </c>
      <c r="I8494" s="10">
        <v>6.1199999999999997E-2</v>
      </c>
      <c r="J8494" s="9">
        <v>0.47499999999999998</v>
      </c>
      <c r="K8494" s="9">
        <v>0.47499999999999998</v>
      </c>
      <c r="L8494" s="9">
        <v>0.47499999999999998</v>
      </c>
      <c r="N8494" s="32">
        <f>IF('System Design'!$F$8=1,'Hourly Demand and Generation'!G8494*'System Design'!$F$21,IF('System Design'!$F$8=2,'Hourly Demand and Generation'!H8494*'System Design'!$F$21,IF('System Design'!$F$8=3,'Hourly Demand and Generation'!I8494*'System Design'!$F$21)))</f>
        <v>30.599999999999998</v>
      </c>
      <c r="O8494" s="32">
        <f>IF('System Design'!$F$8=1,'Hourly Demand and Generation'!J8494*'System Design'!$F$22,IF('System Design'!$F$8=2,'Hourly Demand and Generation'!K8494*'System Design'!$F$22,IF('System Design'!$F$8=3,'Hourly Demand and Generation'!L8494*'System Design'!$F$22)))</f>
        <v>1187.5</v>
      </c>
      <c r="Q8494" s="32">
        <f t="shared" si="1891"/>
        <v>0</v>
      </c>
      <c r="R8494" s="32">
        <f t="shared" si="1896"/>
        <v>5400</v>
      </c>
      <c r="S8494" s="32">
        <f t="shared" si="1897"/>
        <v>0</v>
      </c>
      <c r="T8494" s="32">
        <f t="shared" si="1898"/>
        <v>21600</v>
      </c>
      <c r="U8494" s="32">
        <f t="shared" si="1899"/>
        <v>0</v>
      </c>
      <c r="V8494" s="32">
        <f t="shared" si="1892"/>
        <v>588.09999999999991</v>
      </c>
      <c r="W8494" s="32">
        <f t="shared" si="1900"/>
        <v>588.09999999999991</v>
      </c>
      <c r="X8494" s="32">
        <f t="shared" si="1901"/>
        <v>588.09999999999991</v>
      </c>
    </row>
    <row r="8495" spans="1:24" x14ac:dyDescent="0.25">
      <c r="A8495" s="2"/>
      <c r="B8495" s="2" t="s">
        <v>13</v>
      </c>
      <c r="C8495" s="2">
        <f t="shared" si="1902"/>
        <v>354</v>
      </c>
      <c r="D8495" s="2">
        <f t="shared" si="1903"/>
        <v>19</v>
      </c>
      <c r="E8495" s="2">
        <f t="shared" si="1895"/>
        <v>8491</v>
      </c>
      <c r="F8495" s="11">
        <v>611.1</v>
      </c>
      <c r="G8495" s="10">
        <v>0</v>
      </c>
      <c r="H8495" s="10">
        <v>1.44E-2</v>
      </c>
      <c r="I8495" s="10">
        <v>2.8799999999999999E-2</v>
      </c>
      <c r="J8495" s="9">
        <v>0.45</v>
      </c>
      <c r="K8495" s="9">
        <v>0.45</v>
      </c>
      <c r="L8495" s="9">
        <v>0.45</v>
      </c>
      <c r="N8495" s="32">
        <f>IF('System Design'!$F$8=1,'Hourly Demand and Generation'!G8495*'System Design'!$F$21,IF('System Design'!$F$8=2,'Hourly Demand and Generation'!H8495*'System Design'!$F$21,IF('System Design'!$F$8=3,'Hourly Demand and Generation'!I8495*'System Design'!$F$21)))</f>
        <v>14.4</v>
      </c>
      <c r="O8495" s="32">
        <f>IF('System Design'!$F$8=1,'Hourly Demand and Generation'!J8495*'System Design'!$F$22,IF('System Design'!$F$8=2,'Hourly Demand and Generation'!K8495*'System Design'!$F$22,IF('System Design'!$F$8=3,'Hourly Demand and Generation'!L8495*'System Design'!$F$22)))</f>
        <v>1125</v>
      </c>
      <c r="Q8495" s="32">
        <f t="shared" si="1891"/>
        <v>0</v>
      </c>
      <c r="R8495" s="32">
        <f t="shared" si="1896"/>
        <v>5400</v>
      </c>
      <c r="S8495" s="32">
        <f t="shared" si="1897"/>
        <v>0</v>
      </c>
      <c r="T8495" s="32">
        <f t="shared" si="1898"/>
        <v>21600</v>
      </c>
      <c r="U8495" s="32">
        <f t="shared" si="1899"/>
        <v>0</v>
      </c>
      <c r="V8495" s="32">
        <f t="shared" si="1892"/>
        <v>528.30000000000007</v>
      </c>
      <c r="W8495" s="32">
        <f t="shared" si="1900"/>
        <v>528.30000000000007</v>
      </c>
      <c r="X8495" s="32">
        <f t="shared" si="1901"/>
        <v>528.30000000000007</v>
      </c>
    </row>
    <row r="8496" spans="1:24" x14ac:dyDescent="0.25">
      <c r="A8496" s="2"/>
      <c r="B8496" s="2" t="s">
        <v>13</v>
      </c>
      <c r="C8496" s="2">
        <f t="shared" si="1902"/>
        <v>354</v>
      </c>
      <c r="D8496" s="2">
        <f t="shared" si="1903"/>
        <v>20</v>
      </c>
      <c r="E8496" s="2">
        <f t="shared" si="1895"/>
        <v>8492</v>
      </c>
      <c r="F8496" s="11">
        <v>598.5</v>
      </c>
      <c r="G8496" s="10">
        <v>0</v>
      </c>
      <c r="H8496" s="10">
        <v>0</v>
      </c>
      <c r="I8496" s="10">
        <v>0</v>
      </c>
      <c r="J8496" s="9">
        <v>0.45</v>
      </c>
      <c r="K8496" s="9">
        <v>0.45</v>
      </c>
      <c r="L8496" s="9">
        <v>0.45</v>
      </c>
      <c r="N8496" s="32">
        <f>IF('System Design'!$F$8=1,'Hourly Demand and Generation'!G8496*'System Design'!$F$21,IF('System Design'!$F$8=2,'Hourly Demand and Generation'!H8496*'System Design'!$F$21,IF('System Design'!$F$8=3,'Hourly Demand and Generation'!I8496*'System Design'!$F$21)))</f>
        <v>0</v>
      </c>
      <c r="O8496" s="32">
        <f>IF('System Design'!$F$8=1,'Hourly Demand and Generation'!J8496*'System Design'!$F$22,IF('System Design'!$F$8=2,'Hourly Demand and Generation'!K8496*'System Design'!$F$22,IF('System Design'!$F$8=3,'Hourly Demand and Generation'!L8496*'System Design'!$F$22)))</f>
        <v>1125</v>
      </c>
      <c r="Q8496" s="32">
        <f t="shared" si="1891"/>
        <v>0</v>
      </c>
      <c r="R8496" s="32">
        <f t="shared" si="1896"/>
        <v>5400</v>
      </c>
      <c r="S8496" s="32">
        <f t="shared" si="1897"/>
        <v>0</v>
      </c>
      <c r="T8496" s="32">
        <f t="shared" si="1898"/>
        <v>21600</v>
      </c>
      <c r="U8496" s="32">
        <f t="shared" si="1899"/>
        <v>0</v>
      </c>
      <c r="V8496" s="32">
        <f t="shared" si="1892"/>
        <v>526.5</v>
      </c>
      <c r="W8496" s="32">
        <f t="shared" si="1900"/>
        <v>526.5</v>
      </c>
      <c r="X8496" s="32">
        <f t="shared" si="1901"/>
        <v>526.5</v>
      </c>
    </row>
    <row r="8497" spans="1:24" x14ac:dyDescent="0.25">
      <c r="A8497" s="2"/>
      <c r="B8497" s="2" t="s">
        <v>13</v>
      </c>
      <c r="C8497" s="2">
        <f t="shared" si="1902"/>
        <v>354</v>
      </c>
      <c r="D8497" s="2">
        <f t="shared" si="1903"/>
        <v>21</v>
      </c>
      <c r="E8497" s="2">
        <f t="shared" si="1895"/>
        <v>8493</v>
      </c>
      <c r="F8497" s="11">
        <v>567</v>
      </c>
      <c r="G8497" s="10">
        <v>0</v>
      </c>
      <c r="H8497" s="10">
        <v>0</v>
      </c>
      <c r="I8497" s="10">
        <v>0</v>
      </c>
      <c r="J8497" s="9">
        <v>0.45</v>
      </c>
      <c r="K8497" s="9">
        <v>0.45</v>
      </c>
      <c r="L8497" s="9">
        <v>0.45</v>
      </c>
      <c r="N8497" s="32">
        <f>IF('System Design'!$F$8=1,'Hourly Demand and Generation'!G8497*'System Design'!$F$21,IF('System Design'!$F$8=2,'Hourly Demand and Generation'!H8497*'System Design'!$F$21,IF('System Design'!$F$8=3,'Hourly Demand and Generation'!I8497*'System Design'!$F$21)))</f>
        <v>0</v>
      </c>
      <c r="O8497" s="32">
        <f>IF('System Design'!$F$8=1,'Hourly Demand and Generation'!J8497*'System Design'!$F$22,IF('System Design'!$F$8=2,'Hourly Demand and Generation'!K8497*'System Design'!$F$22,IF('System Design'!$F$8=3,'Hourly Demand and Generation'!L8497*'System Design'!$F$22)))</f>
        <v>1125</v>
      </c>
      <c r="Q8497" s="32">
        <f t="shared" si="1891"/>
        <v>0</v>
      </c>
      <c r="R8497" s="32">
        <f t="shared" si="1896"/>
        <v>5400</v>
      </c>
      <c r="S8497" s="32">
        <f t="shared" si="1897"/>
        <v>0</v>
      </c>
      <c r="T8497" s="32">
        <f t="shared" si="1898"/>
        <v>21600</v>
      </c>
      <c r="U8497" s="32">
        <f t="shared" si="1899"/>
        <v>0</v>
      </c>
      <c r="V8497" s="32">
        <f t="shared" si="1892"/>
        <v>558</v>
      </c>
      <c r="W8497" s="32">
        <f t="shared" si="1900"/>
        <v>558</v>
      </c>
      <c r="X8497" s="32">
        <f t="shared" si="1901"/>
        <v>558</v>
      </c>
    </row>
    <row r="8498" spans="1:24" x14ac:dyDescent="0.25">
      <c r="A8498" s="2"/>
      <c r="B8498" s="2" t="s">
        <v>13</v>
      </c>
      <c r="C8498" s="2">
        <f t="shared" si="1902"/>
        <v>354</v>
      </c>
      <c r="D8498" s="2">
        <f t="shared" si="1903"/>
        <v>22</v>
      </c>
      <c r="E8498" s="2">
        <f t="shared" si="1895"/>
        <v>8494</v>
      </c>
      <c r="F8498" s="11">
        <v>535.5</v>
      </c>
      <c r="G8498" s="10">
        <v>0</v>
      </c>
      <c r="H8498" s="10">
        <v>0</v>
      </c>
      <c r="I8498" s="10">
        <v>0</v>
      </c>
      <c r="J8498" s="9">
        <v>0.47499999999999998</v>
      </c>
      <c r="K8498" s="9">
        <v>0.47499999999999998</v>
      </c>
      <c r="L8498" s="9">
        <v>0.47499999999999998</v>
      </c>
      <c r="N8498" s="32">
        <f>IF('System Design'!$F$8=1,'Hourly Demand and Generation'!G8498*'System Design'!$F$21,IF('System Design'!$F$8=2,'Hourly Demand and Generation'!H8498*'System Design'!$F$21,IF('System Design'!$F$8=3,'Hourly Demand and Generation'!I8498*'System Design'!$F$21)))</f>
        <v>0</v>
      </c>
      <c r="O8498" s="32">
        <f>IF('System Design'!$F$8=1,'Hourly Demand and Generation'!J8498*'System Design'!$F$22,IF('System Design'!$F$8=2,'Hourly Demand and Generation'!K8498*'System Design'!$F$22,IF('System Design'!$F$8=3,'Hourly Demand and Generation'!L8498*'System Design'!$F$22)))</f>
        <v>1187.5</v>
      </c>
      <c r="Q8498" s="32">
        <f t="shared" si="1891"/>
        <v>0</v>
      </c>
      <c r="R8498" s="32">
        <f t="shared" si="1896"/>
        <v>5400</v>
      </c>
      <c r="S8498" s="32">
        <f t="shared" si="1897"/>
        <v>0</v>
      </c>
      <c r="T8498" s="32">
        <f t="shared" si="1898"/>
        <v>21600</v>
      </c>
      <c r="U8498" s="32">
        <f t="shared" si="1899"/>
        <v>0</v>
      </c>
      <c r="V8498" s="32">
        <f t="shared" si="1892"/>
        <v>652</v>
      </c>
      <c r="W8498" s="32">
        <f t="shared" si="1900"/>
        <v>652</v>
      </c>
      <c r="X8498" s="32">
        <f t="shared" si="1901"/>
        <v>652</v>
      </c>
    </row>
    <row r="8499" spans="1:24" x14ac:dyDescent="0.25">
      <c r="A8499" s="2"/>
      <c r="B8499" s="2" t="s">
        <v>13</v>
      </c>
      <c r="C8499" s="2">
        <f t="shared" si="1902"/>
        <v>354</v>
      </c>
      <c r="D8499" s="2">
        <f t="shared" si="1903"/>
        <v>23</v>
      </c>
      <c r="E8499" s="2">
        <f t="shared" si="1895"/>
        <v>8495</v>
      </c>
      <c r="F8499" s="11">
        <v>504</v>
      </c>
      <c r="G8499" s="10">
        <v>0</v>
      </c>
      <c r="H8499" s="10">
        <v>0</v>
      </c>
      <c r="I8499" s="10">
        <v>0</v>
      </c>
      <c r="J8499" s="9">
        <v>0.4</v>
      </c>
      <c r="K8499" s="9">
        <v>0.4</v>
      </c>
      <c r="L8499" s="9">
        <v>0.4</v>
      </c>
      <c r="N8499" s="32">
        <f>IF('System Design'!$F$8=1,'Hourly Demand and Generation'!G8499*'System Design'!$F$21,IF('System Design'!$F$8=2,'Hourly Demand and Generation'!H8499*'System Design'!$F$21,IF('System Design'!$F$8=3,'Hourly Demand and Generation'!I8499*'System Design'!$F$21)))</f>
        <v>0</v>
      </c>
      <c r="O8499" s="32">
        <f>IF('System Design'!$F$8=1,'Hourly Demand and Generation'!J8499*'System Design'!$F$22,IF('System Design'!$F$8=2,'Hourly Demand and Generation'!K8499*'System Design'!$F$22,IF('System Design'!$F$8=3,'Hourly Demand and Generation'!L8499*'System Design'!$F$22)))</f>
        <v>1000</v>
      </c>
      <c r="Q8499" s="32">
        <f t="shared" si="1891"/>
        <v>0</v>
      </c>
      <c r="R8499" s="32">
        <f t="shared" si="1896"/>
        <v>5400</v>
      </c>
      <c r="S8499" s="32">
        <f t="shared" si="1897"/>
        <v>0</v>
      </c>
      <c r="T8499" s="32">
        <f t="shared" si="1898"/>
        <v>21600</v>
      </c>
      <c r="U8499" s="32">
        <f t="shared" si="1899"/>
        <v>0</v>
      </c>
      <c r="V8499" s="32">
        <f t="shared" si="1892"/>
        <v>496</v>
      </c>
      <c r="W8499" s="32">
        <f t="shared" si="1900"/>
        <v>496</v>
      </c>
      <c r="X8499" s="32">
        <f t="shared" si="1901"/>
        <v>496</v>
      </c>
    </row>
    <row r="8500" spans="1:24" x14ac:dyDescent="0.25">
      <c r="A8500" s="2"/>
      <c r="B8500" s="2" t="s">
        <v>13</v>
      </c>
      <c r="C8500" s="2">
        <f t="shared" si="1902"/>
        <v>354</v>
      </c>
      <c r="D8500" s="2">
        <f t="shared" si="1903"/>
        <v>24</v>
      </c>
      <c r="E8500" s="2">
        <f t="shared" si="1895"/>
        <v>8496</v>
      </c>
      <c r="F8500" s="11">
        <v>441</v>
      </c>
      <c r="G8500" s="9">
        <v>0</v>
      </c>
      <c r="H8500" s="9">
        <v>0</v>
      </c>
      <c r="I8500" s="9">
        <v>0</v>
      </c>
      <c r="J8500" s="9">
        <v>0.4</v>
      </c>
      <c r="K8500" s="9">
        <v>0.4</v>
      </c>
      <c r="L8500" s="9">
        <v>0.4</v>
      </c>
      <c r="N8500" s="32">
        <f>IF('System Design'!$F$8=1,'Hourly Demand and Generation'!G8500*'System Design'!$F$21,IF('System Design'!$F$8=2,'Hourly Demand and Generation'!H8500*'System Design'!$F$21,IF('System Design'!$F$8=3,'Hourly Demand and Generation'!I8500*'System Design'!$F$21)))</f>
        <v>0</v>
      </c>
      <c r="O8500" s="32">
        <f>IF('System Design'!$F$8=1,'Hourly Demand and Generation'!J8500*'System Design'!$F$22,IF('System Design'!$F$8=2,'Hourly Demand and Generation'!K8500*'System Design'!$F$22,IF('System Design'!$F$8=3,'Hourly Demand and Generation'!L8500*'System Design'!$F$22)))</f>
        <v>1000</v>
      </c>
      <c r="Q8500" s="32">
        <f t="shared" si="1891"/>
        <v>0</v>
      </c>
      <c r="R8500" s="32">
        <f t="shared" si="1896"/>
        <v>5400</v>
      </c>
      <c r="S8500" s="32">
        <f t="shared" si="1897"/>
        <v>0</v>
      </c>
      <c r="T8500" s="32">
        <f t="shared" si="1898"/>
        <v>21600</v>
      </c>
      <c r="U8500" s="32">
        <f t="shared" si="1899"/>
        <v>0</v>
      </c>
      <c r="V8500" s="32">
        <f t="shared" si="1892"/>
        <v>559</v>
      </c>
      <c r="W8500" s="32">
        <f t="shared" si="1900"/>
        <v>559</v>
      </c>
      <c r="X8500" s="32">
        <f t="shared" si="1901"/>
        <v>559</v>
      </c>
    </row>
    <row r="8501" spans="1:24" x14ac:dyDescent="0.25">
      <c r="A8501" s="2"/>
      <c r="B8501" s="2" t="s">
        <v>13</v>
      </c>
      <c r="C8501" s="2">
        <f>C8500+1</f>
        <v>355</v>
      </c>
      <c r="D8501" s="2">
        <v>1</v>
      </c>
      <c r="E8501" s="2">
        <f t="shared" si="1895"/>
        <v>8497</v>
      </c>
      <c r="F8501" s="11">
        <v>378</v>
      </c>
      <c r="G8501" s="10">
        <v>0</v>
      </c>
      <c r="H8501" s="10">
        <v>0</v>
      </c>
      <c r="I8501" s="10">
        <v>0</v>
      </c>
      <c r="J8501" s="9">
        <v>0.32897697854234897</v>
      </c>
      <c r="K8501" s="9">
        <v>0.32897697854234897</v>
      </c>
      <c r="L8501" s="9">
        <v>0.5</v>
      </c>
      <c r="N8501" s="32">
        <f>IF('System Design'!$F$8=1,'Hourly Demand and Generation'!G8501*'System Design'!$F$21,IF('System Design'!$F$8=2,'Hourly Demand and Generation'!H8501*'System Design'!$F$21,IF('System Design'!$F$8=3,'Hourly Demand and Generation'!I8501*'System Design'!$F$21)))</f>
        <v>0</v>
      </c>
      <c r="O8501" s="32">
        <f>IF('System Design'!$F$8=1,'Hourly Demand and Generation'!J8501*'System Design'!$F$22,IF('System Design'!$F$8=2,'Hourly Demand and Generation'!K8501*'System Design'!$F$22,IF('System Design'!$F$8=3,'Hourly Demand and Generation'!L8501*'System Design'!$F$22)))</f>
        <v>1250</v>
      </c>
      <c r="Q8501" s="32">
        <f t="shared" si="1891"/>
        <v>0</v>
      </c>
      <c r="R8501" s="32">
        <f t="shared" si="1896"/>
        <v>5400</v>
      </c>
      <c r="S8501" s="32">
        <f t="shared" si="1897"/>
        <v>0</v>
      </c>
      <c r="T8501" s="32">
        <f t="shared" si="1898"/>
        <v>21600</v>
      </c>
      <c r="U8501" s="32">
        <f t="shared" si="1899"/>
        <v>0</v>
      </c>
      <c r="V8501" s="32">
        <f t="shared" si="1892"/>
        <v>872</v>
      </c>
      <c r="W8501" s="32">
        <f t="shared" si="1900"/>
        <v>872</v>
      </c>
      <c r="X8501" s="32">
        <f t="shared" si="1901"/>
        <v>872</v>
      </c>
    </row>
    <row r="8502" spans="1:24" x14ac:dyDescent="0.25">
      <c r="A8502" s="2"/>
      <c r="B8502" s="2" t="s">
        <v>13</v>
      </c>
      <c r="C8502" s="2">
        <f>C8501</f>
        <v>355</v>
      </c>
      <c r="D8502" s="2">
        <f>D8501+1</f>
        <v>2</v>
      </c>
      <c r="E8502" s="2">
        <f t="shared" si="1895"/>
        <v>8498</v>
      </c>
      <c r="F8502" s="11">
        <v>346.5</v>
      </c>
      <c r="G8502" s="10">
        <v>0</v>
      </c>
      <c r="H8502" s="10">
        <v>0</v>
      </c>
      <c r="I8502" s="10">
        <v>0</v>
      </c>
      <c r="J8502" s="9">
        <v>0.29607928068811401</v>
      </c>
      <c r="K8502" s="9">
        <v>0.29607928068811401</v>
      </c>
      <c r="L8502" s="9">
        <v>0.45</v>
      </c>
      <c r="N8502" s="32">
        <f>IF('System Design'!$F$8=1,'Hourly Demand and Generation'!G8502*'System Design'!$F$21,IF('System Design'!$F$8=2,'Hourly Demand and Generation'!H8502*'System Design'!$F$21,IF('System Design'!$F$8=3,'Hourly Demand and Generation'!I8502*'System Design'!$F$21)))</f>
        <v>0</v>
      </c>
      <c r="O8502" s="32">
        <f>IF('System Design'!$F$8=1,'Hourly Demand and Generation'!J8502*'System Design'!$F$22,IF('System Design'!$F$8=2,'Hourly Demand and Generation'!K8502*'System Design'!$F$22,IF('System Design'!$F$8=3,'Hourly Demand and Generation'!L8502*'System Design'!$F$22)))</f>
        <v>1125</v>
      </c>
      <c r="Q8502" s="32">
        <f t="shared" si="1891"/>
        <v>0</v>
      </c>
      <c r="R8502" s="32">
        <f t="shared" si="1896"/>
        <v>5400</v>
      </c>
      <c r="S8502" s="32">
        <f t="shared" si="1897"/>
        <v>0</v>
      </c>
      <c r="T8502" s="32">
        <f t="shared" si="1898"/>
        <v>21600</v>
      </c>
      <c r="U8502" s="32">
        <f t="shared" si="1899"/>
        <v>0</v>
      </c>
      <c r="V8502" s="32">
        <f t="shared" si="1892"/>
        <v>778.5</v>
      </c>
      <c r="W8502" s="32">
        <f t="shared" si="1900"/>
        <v>778.5</v>
      </c>
      <c r="X8502" s="32">
        <f t="shared" si="1901"/>
        <v>778.5</v>
      </c>
    </row>
    <row r="8503" spans="1:24" x14ac:dyDescent="0.25">
      <c r="A8503" s="2"/>
      <c r="B8503" s="2" t="s">
        <v>13</v>
      </c>
      <c r="C8503" s="2">
        <f t="shared" ref="C8503:C8524" si="1904">C8502</f>
        <v>355</v>
      </c>
      <c r="D8503" s="2">
        <f t="shared" ref="D8503:D8524" si="1905">D8502+1</f>
        <v>3</v>
      </c>
      <c r="E8503" s="2">
        <f t="shared" si="1895"/>
        <v>8499</v>
      </c>
      <c r="F8503" s="11">
        <v>315</v>
      </c>
      <c r="G8503" s="10">
        <v>0</v>
      </c>
      <c r="H8503" s="10">
        <v>0</v>
      </c>
      <c r="I8503" s="10">
        <v>0</v>
      </c>
      <c r="J8503" s="9">
        <v>0.29607928068811401</v>
      </c>
      <c r="K8503" s="9">
        <v>0.29607928068811401</v>
      </c>
      <c r="L8503" s="9">
        <v>0.45</v>
      </c>
      <c r="N8503" s="32">
        <f>IF('System Design'!$F$8=1,'Hourly Demand and Generation'!G8503*'System Design'!$F$21,IF('System Design'!$F$8=2,'Hourly Demand and Generation'!H8503*'System Design'!$F$21,IF('System Design'!$F$8=3,'Hourly Demand and Generation'!I8503*'System Design'!$F$21)))</f>
        <v>0</v>
      </c>
      <c r="O8503" s="32">
        <f>IF('System Design'!$F$8=1,'Hourly Demand and Generation'!J8503*'System Design'!$F$22,IF('System Design'!$F$8=2,'Hourly Demand and Generation'!K8503*'System Design'!$F$22,IF('System Design'!$F$8=3,'Hourly Demand and Generation'!L8503*'System Design'!$F$22)))</f>
        <v>1125</v>
      </c>
      <c r="Q8503" s="32">
        <f t="shared" si="1891"/>
        <v>0</v>
      </c>
      <c r="R8503" s="32">
        <f t="shared" si="1896"/>
        <v>5400</v>
      </c>
      <c r="S8503" s="32">
        <f t="shared" si="1897"/>
        <v>0</v>
      </c>
      <c r="T8503" s="32">
        <f t="shared" si="1898"/>
        <v>21600</v>
      </c>
      <c r="U8503" s="32">
        <f t="shared" si="1899"/>
        <v>0</v>
      </c>
      <c r="V8503" s="32">
        <f t="shared" si="1892"/>
        <v>810</v>
      </c>
      <c r="W8503" s="32">
        <f t="shared" si="1900"/>
        <v>810</v>
      </c>
      <c r="X8503" s="32">
        <f t="shared" si="1901"/>
        <v>810</v>
      </c>
    </row>
    <row r="8504" spans="1:24" x14ac:dyDescent="0.25">
      <c r="A8504" s="2"/>
      <c r="B8504" s="2" t="s">
        <v>13</v>
      </c>
      <c r="C8504" s="2">
        <f t="shared" si="1904"/>
        <v>355</v>
      </c>
      <c r="D8504" s="2">
        <f t="shared" si="1905"/>
        <v>4</v>
      </c>
      <c r="E8504" s="2">
        <f t="shared" si="1895"/>
        <v>8500</v>
      </c>
      <c r="F8504" s="11">
        <v>378</v>
      </c>
      <c r="G8504" s="10">
        <v>0</v>
      </c>
      <c r="H8504" s="10">
        <v>0</v>
      </c>
      <c r="I8504" s="10">
        <v>0</v>
      </c>
      <c r="J8504" s="9">
        <v>0.32897697854234897</v>
      </c>
      <c r="K8504" s="9">
        <v>0.32897697854234897</v>
      </c>
      <c r="L8504" s="9">
        <v>0.5</v>
      </c>
      <c r="N8504" s="32">
        <f>IF('System Design'!$F$8=1,'Hourly Demand and Generation'!G8504*'System Design'!$F$21,IF('System Design'!$F$8=2,'Hourly Demand and Generation'!H8504*'System Design'!$F$21,IF('System Design'!$F$8=3,'Hourly Demand and Generation'!I8504*'System Design'!$F$21)))</f>
        <v>0</v>
      </c>
      <c r="O8504" s="32">
        <f>IF('System Design'!$F$8=1,'Hourly Demand and Generation'!J8504*'System Design'!$F$22,IF('System Design'!$F$8=2,'Hourly Demand and Generation'!K8504*'System Design'!$F$22,IF('System Design'!$F$8=3,'Hourly Demand and Generation'!L8504*'System Design'!$F$22)))</f>
        <v>1250</v>
      </c>
      <c r="Q8504" s="32">
        <f t="shared" si="1891"/>
        <v>0</v>
      </c>
      <c r="R8504" s="32">
        <f t="shared" si="1896"/>
        <v>5400</v>
      </c>
      <c r="S8504" s="32">
        <f t="shared" si="1897"/>
        <v>0</v>
      </c>
      <c r="T8504" s="32">
        <f t="shared" si="1898"/>
        <v>21600</v>
      </c>
      <c r="U8504" s="32">
        <f t="shared" si="1899"/>
        <v>0</v>
      </c>
      <c r="V8504" s="32">
        <f t="shared" si="1892"/>
        <v>872</v>
      </c>
      <c r="W8504" s="32">
        <f t="shared" si="1900"/>
        <v>872</v>
      </c>
      <c r="X8504" s="32">
        <f t="shared" si="1901"/>
        <v>872</v>
      </c>
    </row>
    <row r="8505" spans="1:24" x14ac:dyDescent="0.25">
      <c r="A8505" s="2"/>
      <c r="B8505" s="2" t="s">
        <v>13</v>
      </c>
      <c r="C8505" s="2">
        <f t="shared" si="1904"/>
        <v>355</v>
      </c>
      <c r="D8505" s="2">
        <f t="shared" si="1905"/>
        <v>5</v>
      </c>
      <c r="E8505" s="2">
        <f t="shared" si="1895"/>
        <v>8501</v>
      </c>
      <c r="F8505" s="11">
        <v>409.5</v>
      </c>
      <c r="G8505" s="10">
        <v>0</v>
      </c>
      <c r="H8505" s="10">
        <v>1.44E-2</v>
      </c>
      <c r="I8505" s="10">
        <v>2.8799999999999999E-2</v>
      </c>
      <c r="J8505" s="9">
        <v>0.26318158283387899</v>
      </c>
      <c r="K8505" s="9">
        <v>0.26318158283387899</v>
      </c>
      <c r="L8505" s="9">
        <v>0.4</v>
      </c>
      <c r="N8505" s="32">
        <f>IF('System Design'!$F$8=1,'Hourly Demand and Generation'!G8505*'System Design'!$F$21,IF('System Design'!$F$8=2,'Hourly Demand and Generation'!H8505*'System Design'!$F$21,IF('System Design'!$F$8=3,'Hourly Demand and Generation'!I8505*'System Design'!$F$21)))</f>
        <v>14.4</v>
      </c>
      <c r="O8505" s="32">
        <f>IF('System Design'!$F$8=1,'Hourly Demand and Generation'!J8505*'System Design'!$F$22,IF('System Design'!$F$8=2,'Hourly Demand and Generation'!K8505*'System Design'!$F$22,IF('System Design'!$F$8=3,'Hourly Demand and Generation'!L8505*'System Design'!$F$22)))</f>
        <v>1000</v>
      </c>
      <c r="Q8505" s="32">
        <f t="shared" si="1891"/>
        <v>0</v>
      </c>
      <c r="R8505" s="32">
        <f t="shared" si="1896"/>
        <v>5400</v>
      </c>
      <c r="S8505" s="32">
        <f t="shared" si="1897"/>
        <v>0</v>
      </c>
      <c r="T8505" s="32">
        <f t="shared" si="1898"/>
        <v>21600</v>
      </c>
      <c r="U8505" s="32">
        <f t="shared" si="1899"/>
        <v>0</v>
      </c>
      <c r="V8505" s="32">
        <f t="shared" si="1892"/>
        <v>604.9</v>
      </c>
      <c r="W8505" s="32">
        <f t="shared" si="1900"/>
        <v>604.9</v>
      </c>
      <c r="X8505" s="32">
        <f t="shared" si="1901"/>
        <v>604.9</v>
      </c>
    </row>
    <row r="8506" spans="1:24" x14ac:dyDescent="0.25">
      <c r="A8506" s="2"/>
      <c r="B8506" s="2" t="s">
        <v>13</v>
      </c>
      <c r="C8506" s="2">
        <f t="shared" si="1904"/>
        <v>355</v>
      </c>
      <c r="D8506" s="2">
        <f t="shared" si="1905"/>
        <v>6</v>
      </c>
      <c r="E8506" s="2">
        <f t="shared" si="1895"/>
        <v>8502</v>
      </c>
      <c r="F8506" s="11">
        <v>441</v>
      </c>
      <c r="G8506" s="10">
        <v>2.8799999999999999E-2</v>
      </c>
      <c r="H8506" s="10">
        <v>4.4999999999999998E-2</v>
      </c>
      <c r="I8506" s="10">
        <v>6.1199999999999997E-2</v>
      </c>
      <c r="J8506" s="9">
        <v>0.26318158283387899</v>
      </c>
      <c r="K8506" s="9">
        <v>0.26318158283387899</v>
      </c>
      <c r="L8506" s="9">
        <v>0.4</v>
      </c>
      <c r="N8506" s="32">
        <f>IF('System Design'!$F$8=1,'Hourly Demand and Generation'!G8506*'System Design'!$F$21,IF('System Design'!$F$8=2,'Hourly Demand and Generation'!H8506*'System Design'!$F$21,IF('System Design'!$F$8=3,'Hourly Demand and Generation'!I8506*'System Design'!$F$21)))</f>
        <v>30.599999999999998</v>
      </c>
      <c r="O8506" s="32">
        <f>IF('System Design'!$F$8=1,'Hourly Demand and Generation'!J8506*'System Design'!$F$22,IF('System Design'!$F$8=2,'Hourly Demand and Generation'!K8506*'System Design'!$F$22,IF('System Design'!$F$8=3,'Hourly Demand and Generation'!L8506*'System Design'!$F$22)))</f>
        <v>1000</v>
      </c>
      <c r="Q8506" s="32">
        <f t="shared" si="1891"/>
        <v>0</v>
      </c>
      <c r="R8506" s="32">
        <f t="shared" si="1896"/>
        <v>5400</v>
      </c>
      <c r="S8506" s="32">
        <f t="shared" si="1897"/>
        <v>0</v>
      </c>
      <c r="T8506" s="32">
        <f t="shared" si="1898"/>
        <v>21600</v>
      </c>
      <c r="U8506" s="32">
        <f t="shared" si="1899"/>
        <v>0</v>
      </c>
      <c r="V8506" s="32">
        <f t="shared" si="1892"/>
        <v>589.59999999999991</v>
      </c>
      <c r="W8506" s="32">
        <f t="shared" si="1900"/>
        <v>589.59999999999991</v>
      </c>
      <c r="X8506" s="32">
        <f t="shared" si="1901"/>
        <v>589.59999999999991</v>
      </c>
    </row>
    <row r="8507" spans="1:24" x14ac:dyDescent="0.25">
      <c r="A8507" s="2"/>
      <c r="B8507" s="2" t="s">
        <v>13</v>
      </c>
      <c r="C8507" s="2">
        <f t="shared" si="1904"/>
        <v>355</v>
      </c>
      <c r="D8507" s="2">
        <f t="shared" si="1905"/>
        <v>7</v>
      </c>
      <c r="E8507" s="2">
        <f t="shared" si="1895"/>
        <v>8503</v>
      </c>
      <c r="F8507" s="11">
        <v>472.5</v>
      </c>
      <c r="G8507" s="10">
        <v>6.1199999999999997E-2</v>
      </c>
      <c r="H8507" s="10">
        <v>7.5600000000000001E-2</v>
      </c>
      <c r="I8507" s="10">
        <v>0.09</v>
      </c>
      <c r="J8507" s="9">
        <v>0.29607928068811401</v>
      </c>
      <c r="K8507" s="9">
        <v>0.29607928068811401</v>
      </c>
      <c r="L8507" s="9">
        <v>0.45</v>
      </c>
      <c r="N8507" s="32">
        <f>IF('System Design'!$F$8=1,'Hourly Demand and Generation'!G8507*'System Design'!$F$21,IF('System Design'!$F$8=2,'Hourly Demand and Generation'!H8507*'System Design'!$F$21,IF('System Design'!$F$8=3,'Hourly Demand and Generation'!I8507*'System Design'!$F$21)))</f>
        <v>45</v>
      </c>
      <c r="O8507" s="32">
        <f>IF('System Design'!$F$8=1,'Hourly Demand and Generation'!J8507*'System Design'!$F$22,IF('System Design'!$F$8=2,'Hourly Demand and Generation'!K8507*'System Design'!$F$22,IF('System Design'!$F$8=3,'Hourly Demand and Generation'!L8507*'System Design'!$F$22)))</f>
        <v>1125</v>
      </c>
      <c r="Q8507" s="32">
        <f t="shared" si="1891"/>
        <v>0</v>
      </c>
      <c r="R8507" s="32">
        <f t="shared" si="1896"/>
        <v>5400</v>
      </c>
      <c r="S8507" s="32">
        <f t="shared" si="1897"/>
        <v>0</v>
      </c>
      <c r="T8507" s="32">
        <f t="shared" si="1898"/>
        <v>21600</v>
      </c>
      <c r="U8507" s="32">
        <f t="shared" si="1899"/>
        <v>0</v>
      </c>
      <c r="V8507" s="32">
        <f t="shared" si="1892"/>
        <v>697.5</v>
      </c>
      <c r="W8507" s="32">
        <f t="shared" si="1900"/>
        <v>697.5</v>
      </c>
      <c r="X8507" s="32">
        <f t="shared" si="1901"/>
        <v>697.5</v>
      </c>
    </row>
    <row r="8508" spans="1:24" x14ac:dyDescent="0.25">
      <c r="A8508" s="2"/>
      <c r="B8508" s="2" t="s">
        <v>13</v>
      </c>
      <c r="C8508" s="2">
        <f t="shared" si="1904"/>
        <v>355</v>
      </c>
      <c r="D8508" s="2">
        <f t="shared" si="1905"/>
        <v>8</v>
      </c>
      <c r="E8508" s="2">
        <f t="shared" si="1895"/>
        <v>8504</v>
      </c>
      <c r="F8508" s="11">
        <v>504</v>
      </c>
      <c r="G8508" s="10">
        <v>0.1188</v>
      </c>
      <c r="H8508" s="10">
        <v>0.13500000000000001</v>
      </c>
      <c r="I8508" s="10">
        <v>0.1512</v>
      </c>
      <c r="J8508" s="9">
        <v>0.29607928068811401</v>
      </c>
      <c r="K8508" s="9">
        <v>0.29607928068811401</v>
      </c>
      <c r="L8508" s="9">
        <v>0.45</v>
      </c>
      <c r="N8508" s="32">
        <f>IF('System Design'!$F$8=1,'Hourly Demand and Generation'!G8508*'System Design'!$F$21,IF('System Design'!$F$8=2,'Hourly Demand and Generation'!H8508*'System Design'!$F$21,IF('System Design'!$F$8=3,'Hourly Demand and Generation'!I8508*'System Design'!$F$21)))</f>
        <v>75.599999999999994</v>
      </c>
      <c r="O8508" s="32">
        <f>IF('System Design'!$F$8=1,'Hourly Demand and Generation'!J8508*'System Design'!$F$22,IF('System Design'!$F$8=2,'Hourly Demand and Generation'!K8508*'System Design'!$F$22,IF('System Design'!$F$8=3,'Hourly Demand and Generation'!L8508*'System Design'!$F$22)))</f>
        <v>1125</v>
      </c>
      <c r="Q8508" s="32">
        <f t="shared" si="1891"/>
        <v>0</v>
      </c>
      <c r="R8508" s="32">
        <f t="shared" si="1896"/>
        <v>5400</v>
      </c>
      <c r="S8508" s="32">
        <f t="shared" si="1897"/>
        <v>0</v>
      </c>
      <c r="T8508" s="32">
        <f t="shared" si="1898"/>
        <v>21600</v>
      </c>
      <c r="U8508" s="32">
        <f t="shared" si="1899"/>
        <v>0</v>
      </c>
      <c r="V8508" s="32">
        <f t="shared" si="1892"/>
        <v>696.59999999999991</v>
      </c>
      <c r="W8508" s="32">
        <f t="shared" si="1900"/>
        <v>696.59999999999991</v>
      </c>
      <c r="X8508" s="32">
        <f t="shared" si="1901"/>
        <v>696.59999999999991</v>
      </c>
    </row>
    <row r="8509" spans="1:24" x14ac:dyDescent="0.25">
      <c r="A8509" s="2"/>
      <c r="B8509" s="2" t="s">
        <v>13</v>
      </c>
      <c r="C8509" s="2">
        <f t="shared" si="1904"/>
        <v>355</v>
      </c>
      <c r="D8509" s="2">
        <f t="shared" si="1905"/>
        <v>9</v>
      </c>
      <c r="E8509" s="2">
        <f t="shared" si="1895"/>
        <v>8505</v>
      </c>
      <c r="F8509" s="11">
        <v>504</v>
      </c>
      <c r="G8509" s="10">
        <v>0.18</v>
      </c>
      <c r="H8509" s="10">
        <v>0.19439999999999999</v>
      </c>
      <c r="I8509" s="10">
        <v>0.20880000000000001</v>
      </c>
      <c r="J8509" s="9">
        <v>0.26318158283387899</v>
      </c>
      <c r="K8509" s="9">
        <v>0.26318158283387899</v>
      </c>
      <c r="L8509" s="9">
        <v>0.4</v>
      </c>
      <c r="N8509" s="32">
        <f>IF('System Design'!$F$8=1,'Hourly Demand and Generation'!G8509*'System Design'!$F$21,IF('System Design'!$F$8=2,'Hourly Demand and Generation'!H8509*'System Design'!$F$21,IF('System Design'!$F$8=3,'Hourly Demand and Generation'!I8509*'System Design'!$F$21)))</f>
        <v>104.4</v>
      </c>
      <c r="O8509" s="32">
        <f>IF('System Design'!$F$8=1,'Hourly Demand and Generation'!J8509*'System Design'!$F$22,IF('System Design'!$F$8=2,'Hourly Demand and Generation'!K8509*'System Design'!$F$22,IF('System Design'!$F$8=3,'Hourly Demand and Generation'!L8509*'System Design'!$F$22)))</f>
        <v>1000</v>
      </c>
      <c r="Q8509" s="32">
        <f t="shared" si="1891"/>
        <v>0</v>
      </c>
      <c r="R8509" s="32">
        <f t="shared" si="1896"/>
        <v>5400</v>
      </c>
      <c r="S8509" s="32">
        <f t="shared" si="1897"/>
        <v>0</v>
      </c>
      <c r="T8509" s="32">
        <f t="shared" si="1898"/>
        <v>21600</v>
      </c>
      <c r="U8509" s="32">
        <f t="shared" si="1899"/>
        <v>0</v>
      </c>
      <c r="V8509" s="32">
        <f t="shared" si="1892"/>
        <v>600.40000000000009</v>
      </c>
      <c r="W8509" s="32">
        <f t="shared" si="1900"/>
        <v>600.40000000000009</v>
      </c>
      <c r="X8509" s="32">
        <f t="shared" si="1901"/>
        <v>600.40000000000009</v>
      </c>
    </row>
    <row r="8510" spans="1:24" x14ac:dyDescent="0.25">
      <c r="A8510" s="2"/>
      <c r="B8510" s="2" t="s">
        <v>13</v>
      </c>
      <c r="C8510" s="2">
        <f t="shared" si="1904"/>
        <v>355</v>
      </c>
      <c r="D8510" s="2">
        <f t="shared" si="1905"/>
        <v>10</v>
      </c>
      <c r="E8510" s="2">
        <f t="shared" si="1895"/>
        <v>8506</v>
      </c>
      <c r="F8510" s="11">
        <v>491.4</v>
      </c>
      <c r="G8510" s="10">
        <v>0.2412</v>
      </c>
      <c r="H8510" s="10">
        <v>0.25559999999999999</v>
      </c>
      <c r="I8510" s="10">
        <v>0.27</v>
      </c>
      <c r="J8510" s="9">
        <v>0.29607928068811401</v>
      </c>
      <c r="K8510" s="9">
        <v>0.29607928068811401</v>
      </c>
      <c r="L8510" s="9">
        <v>0.45</v>
      </c>
      <c r="N8510" s="32">
        <f>IF('System Design'!$F$8=1,'Hourly Demand and Generation'!G8510*'System Design'!$F$21,IF('System Design'!$F$8=2,'Hourly Demand and Generation'!H8510*'System Design'!$F$21,IF('System Design'!$F$8=3,'Hourly Demand and Generation'!I8510*'System Design'!$F$21)))</f>
        <v>135</v>
      </c>
      <c r="O8510" s="32">
        <f>IF('System Design'!$F$8=1,'Hourly Demand and Generation'!J8510*'System Design'!$F$22,IF('System Design'!$F$8=2,'Hourly Demand and Generation'!K8510*'System Design'!$F$22,IF('System Design'!$F$8=3,'Hourly Demand and Generation'!L8510*'System Design'!$F$22)))</f>
        <v>1125</v>
      </c>
      <c r="Q8510" s="32">
        <f t="shared" si="1891"/>
        <v>0</v>
      </c>
      <c r="R8510" s="32">
        <f t="shared" si="1896"/>
        <v>5400</v>
      </c>
      <c r="S8510" s="32">
        <f t="shared" si="1897"/>
        <v>0</v>
      </c>
      <c r="T8510" s="32">
        <f t="shared" si="1898"/>
        <v>21600</v>
      </c>
      <c r="U8510" s="32">
        <f t="shared" si="1899"/>
        <v>0</v>
      </c>
      <c r="V8510" s="32">
        <f t="shared" si="1892"/>
        <v>768.6</v>
      </c>
      <c r="W8510" s="32">
        <f t="shared" si="1900"/>
        <v>768.6</v>
      </c>
      <c r="X8510" s="32">
        <f t="shared" si="1901"/>
        <v>768.6</v>
      </c>
    </row>
    <row r="8511" spans="1:24" x14ac:dyDescent="0.25">
      <c r="A8511" s="2"/>
      <c r="B8511" s="2" t="s">
        <v>13</v>
      </c>
      <c r="C8511" s="2">
        <f t="shared" si="1904"/>
        <v>355</v>
      </c>
      <c r="D8511" s="2">
        <f t="shared" si="1905"/>
        <v>11</v>
      </c>
      <c r="E8511" s="2">
        <f t="shared" si="1895"/>
        <v>8507</v>
      </c>
      <c r="F8511" s="11">
        <v>485.1</v>
      </c>
      <c r="G8511" s="10">
        <v>0.29880000000000001</v>
      </c>
      <c r="H8511" s="10">
        <v>0.315</v>
      </c>
      <c r="I8511" s="10">
        <v>0.33119999999999999</v>
      </c>
      <c r="J8511" s="9">
        <v>0.26318158283387899</v>
      </c>
      <c r="K8511" s="9">
        <v>0.26318158283387899</v>
      </c>
      <c r="L8511" s="9">
        <v>0.4</v>
      </c>
      <c r="N8511" s="32">
        <f>IF('System Design'!$F$8=1,'Hourly Demand and Generation'!G8511*'System Design'!$F$21,IF('System Design'!$F$8=2,'Hourly Demand and Generation'!H8511*'System Design'!$F$21,IF('System Design'!$F$8=3,'Hourly Demand and Generation'!I8511*'System Design'!$F$21)))</f>
        <v>165.6</v>
      </c>
      <c r="O8511" s="32">
        <f>IF('System Design'!$F$8=1,'Hourly Demand and Generation'!J8511*'System Design'!$F$22,IF('System Design'!$F$8=2,'Hourly Demand and Generation'!K8511*'System Design'!$F$22,IF('System Design'!$F$8=3,'Hourly Demand and Generation'!L8511*'System Design'!$F$22)))</f>
        <v>1000</v>
      </c>
      <c r="Q8511" s="32">
        <f t="shared" si="1891"/>
        <v>0</v>
      </c>
      <c r="R8511" s="32">
        <f t="shared" si="1896"/>
        <v>5400</v>
      </c>
      <c r="S8511" s="32">
        <f t="shared" si="1897"/>
        <v>0</v>
      </c>
      <c r="T8511" s="32">
        <f t="shared" si="1898"/>
        <v>21600</v>
      </c>
      <c r="U8511" s="32">
        <f t="shared" si="1899"/>
        <v>0</v>
      </c>
      <c r="V8511" s="32">
        <f t="shared" si="1892"/>
        <v>680.49999999999989</v>
      </c>
      <c r="W8511" s="32">
        <f t="shared" si="1900"/>
        <v>680.49999999999989</v>
      </c>
      <c r="X8511" s="32">
        <f t="shared" si="1901"/>
        <v>680.49999999999989</v>
      </c>
    </row>
    <row r="8512" spans="1:24" x14ac:dyDescent="0.25">
      <c r="A8512" s="2"/>
      <c r="B8512" s="2" t="s">
        <v>13</v>
      </c>
      <c r="C8512" s="2">
        <f t="shared" si="1904"/>
        <v>355</v>
      </c>
      <c r="D8512" s="2">
        <f t="shared" si="1905"/>
        <v>12</v>
      </c>
      <c r="E8512" s="2">
        <f t="shared" si="1895"/>
        <v>8508</v>
      </c>
      <c r="F8512" s="11">
        <v>485.1</v>
      </c>
      <c r="G8512" s="10">
        <v>0.36</v>
      </c>
      <c r="H8512" s="10">
        <v>0.36</v>
      </c>
      <c r="I8512" s="10">
        <v>0.36</v>
      </c>
      <c r="J8512" s="9">
        <v>0.24673273390676201</v>
      </c>
      <c r="K8512" s="9">
        <v>0.24673273390676201</v>
      </c>
      <c r="L8512" s="9">
        <v>0.375</v>
      </c>
      <c r="N8512" s="32">
        <f>IF('System Design'!$F$8=1,'Hourly Demand and Generation'!G8512*'System Design'!$F$21,IF('System Design'!$F$8=2,'Hourly Demand and Generation'!H8512*'System Design'!$F$21,IF('System Design'!$F$8=3,'Hourly Demand and Generation'!I8512*'System Design'!$F$21)))</f>
        <v>180</v>
      </c>
      <c r="O8512" s="32">
        <f>IF('System Design'!$F$8=1,'Hourly Demand and Generation'!J8512*'System Design'!$F$22,IF('System Design'!$F$8=2,'Hourly Demand and Generation'!K8512*'System Design'!$F$22,IF('System Design'!$F$8=3,'Hourly Demand and Generation'!L8512*'System Design'!$F$22)))</f>
        <v>937.5</v>
      </c>
      <c r="Q8512" s="32">
        <f t="shared" si="1891"/>
        <v>0</v>
      </c>
      <c r="R8512" s="32">
        <f t="shared" si="1896"/>
        <v>5400</v>
      </c>
      <c r="S8512" s="32">
        <f t="shared" si="1897"/>
        <v>0</v>
      </c>
      <c r="T8512" s="32">
        <f t="shared" si="1898"/>
        <v>21600</v>
      </c>
      <c r="U8512" s="32">
        <f t="shared" si="1899"/>
        <v>0</v>
      </c>
      <c r="V8512" s="32">
        <f t="shared" si="1892"/>
        <v>632.4</v>
      </c>
      <c r="W8512" s="32">
        <f t="shared" si="1900"/>
        <v>632.4</v>
      </c>
      <c r="X8512" s="32">
        <f t="shared" si="1901"/>
        <v>632.4</v>
      </c>
    </row>
    <row r="8513" spans="1:24" x14ac:dyDescent="0.25">
      <c r="A8513" s="2"/>
      <c r="B8513" s="2" t="s">
        <v>13</v>
      </c>
      <c r="C8513" s="2">
        <f t="shared" si="1904"/>
        <v>355</v>
      </c>
      <c r="D8513" s="2">
        <f t="shared" si="1905"/>
        <v>13</v>
      </c>
      <c r="E8513" s="2">
        <f t="shared" si="1895"/>
        <v>8509</v>
      </c>
      <c r="F8513" s="11">
        <v>504</v>
      </c>
      <c r="G8513" s="10">
        <v>0.29880000000000001</v>
      </c>
      <c r="H8513" s="10">
        <v>0.315</v>
      </c>
      <c r="I8513" s="10">
        <v>0.33119999999999999</v>
      </c>
      <c r="J8513" s="9">
        <v>0.26318158283387899</v>
      </c>
      <c r="K8513" s="9">
        <v>0.26318158283387899</v>
      </c>
      <c r="L8513" s="9">
        <v>0.4</v>
      </c>
      <c r="N8513" s="32">
        <f>IF('System Design'!$F$8=1,'Hourly Demand and Generation'!G8513*'System Design'!$F$21,IF('System Design'!$F$8=2,'Hourly Demand and Generation'!H8513*'System Design'!$F$21,IF('System Design'!$F$8=3,'Hourly Demand and Generation'!I8513*'System Design'!$F$21)))</f>
        <v>165.6</v>
      </c>
      <c r="O8513" s="32">
        <f>IF('System Design'!$F$8=1,'Hourly Demand and Generation'!J8513*'System Design'!$F$22,IF('System Design'!$F$8=2,'Hourly Demand and Generation'!K8513*'System Design'!$F$22,IF('System Design'!$F$8=3,'Hourly Demand and Generation'!L8513*'System Design'!$F$22)))</f>
        <v>1000</v>
      </c>
      <c r="Q8513" s="32">
        <f t="shared" si="1891"/>
        <v>0</v>
      </c>
      <c r="R8513" s="32">
        <f t="shared" si="1896"/>
        <v>5400</v>
      </c>
      <c r="S8513" s="32">
        <f t="shared" si="1897"/>
        <v>0</v>
      </c>
      <c r="T8513" s="32">
        <f t="shared" si="1898"/>
        <v>21600</v>
      </c>
      <c r="U8513" s="32">
        <f t="shared" si="1899"/>
        <v>0</v>
      </c>
      <c r="V8513" s="32">
        <f t="shared" si="1892"/>
        <v>661.59999999999991</v>
      </c>
      <c r="W8513" s="32">
        <f t="shared" si="1900"/>
        <v>661.59999999999991</v>
      </c>
      <c r="X8513" s="32">
        <f t="shared" si="1901"/>
        <v>661.59999999999991</v>
      </c>
    </row>
    <row r="8514" spans="1:24" x14ac:dyDescent="0.25">
      <c r="A8514" s="2"/>
      <c r="B8514" s="2" t="s">
        <v>13</v>
      </c>
      <c r="C8514" s="2">
        <f t="shared" si="1904"/>
        <v>355</v>
      </c>
      <c r="D8514" s="2">
        <f t="shared" si="1905"/>
        <v>14</v>
      </c>
      <c r="E8514" s="2">
        <f t="shared" si="1895"/>
        <v>8510</v>
      </c>
      <c r="F8514" s="11">
        <v>504</v>
      </c>
      <c r="G8514" s="10">
        <v>0.2412</v>
      </c>
      <c r="H8514" s="10">
        <v>0.25559999999999999</v>
      </c>
      <c r="I8514" s="10">
        <v>0.27</v>
      </c>
      <c r="J8514" s="9">
        <v>0.279630431760997</v>
      </c>
      <c r="K8514" s="9">
        <v>0.279630431760997</v>
      </c>
      <c r="L8514" s="9">
        <v>0.42499999999999999</v>
      </c>
      <c r="N8514" s="32">
        <f>IF('System Design'!$F$8=1,'Hourly Demand and Generation'!G8514*'System Design'!$F$21,IF('System Design'!$F$8=2,'Hourly Demand and Generation'!H8514*'System Design'!$F$21,IF('System Design'!$F$8=3,'Hourly Demand and Generation'!I8514*'System Design'!$F$21)))</f>
        <v>135</v>
      </c>
      <c r="O8514" s="32">
        <f>IF('System Design'!$F$8=1,'Hourly Demand and Generation'!J8514*'System Design'!$F$22,IF('System Design'!$F$8=2,'Hourly Demand and Generation'!K8514*'System Design'!$F$22,IF('System Design'!$F$8=3,'Hourly Demand and Generation'!L8514*'System Design'!$F$22)))</f>
        <v>1062.5</v>
      </c>
      <c r="Q8514" s="32">
        <f t="shared" si="1891"/>
        <v>0</v>
      </c>
      <c r="R8514" s="32">
        <f t="shared" si="1896"/>
        <v>5400</v>
      </c>
      <c r="S8514" s="32">
        <f t="shared" si="1897"/>
        <v>0</v>
      </c>
      <c r="T8514" s="32">
        <f t="shared" si="1898"/>
        <v>21600</v>
      </c>
      <c r="U8514" s="32">
        <f t="shared" si="1899"/>
        <v>0</v>
      </c>
      <c r="V8514" s="32">
        <f t="shared" si="1892"/>
        <v>693.5</v>
      </c>
      <c r="W8514" s="32">
        <f t="shared" si="1900"/>
        <v>693.5</v>
      </c>
      <c r="X8514" s="32">
        <f t="shared" si="1901"/>
        <v>693.5</v>
      </c>
    </row>
    <row r="8515" spans="1:24" x14ac:dyDescent="0.25">
      <c r="A8515" s="2"/>
      <c r="B8515" s="2" t="s">
        <v>13</v>
      </c>
      <c r="C8515" s="2">
        <f t="shared" si="1904"/>
        <v>355</v>
      </c>
      <c r="D8515" s="2">
        <f t="shared" si="1905"/>
        <v>15</v>
      </c>
      <c r="E8515" s="2">
        <f t="shared" si="1895"/>
        <v>8511</v>
      </c>
      <c r="F8515" s="11">
        <v>535.5</v>
      </c>
      <c r="G8515" s="10">
        <v>0.18</v>
      </c>
      <c r="H8515" s="10">
        <v>0.19439999999999999</v>
      </c>
      <c r="I8515" s="10">
        <v>0.20880000000000001</v>
      </c>
      <c r="J8515" s="9">
        <v>0.29607928068811401</v>
      </c>
      <c r="K8515" s="9">
        <v>0.29607928068811401</v>
      </c>
      <c r="L8515" s="9">
        <v>0.45</v>
      </c>
      <c r="N8515" s="32">
        <f>IF('System Design'!$F$8=1,'Hourly Demand and Generation'!G8515*'System Design'!$F$21,IF('System Design'!$F$8=2,'Hourly Demand and Generation'!H8515*'System Design'!$F$21,IF('System Design'!$F$8=3,'Hourly Demand and Generation'!I8515*'System Design'!$F$21)))</f>
        <v>104.4</v>
      </c>
      <c r="O8515" s="32">
        <f>IF('System Design'!$F$8=1,'Hourly Demand and Generation'!J8515*'System Design'!$F$22,IF('System Design'!$F$8=2,'Hourly Demand and Generation'!K8515*'System Design'!$F$22,IF('System Design'!$F$8=3,'Hourly Demand and Generation'!L8515*'System Design'!$F$22)))</f>
        <v>1125</v>
      </c>
      <c r="Q8515" s="32">
        <f t="shared" si="1891"/>
        <v>0</v>
      </c>
      <c r="R8515" s="32">
        <f t="shared" si="1896"/>
        <v>5400</v>
      </c>
      <c r="S8515" s="32">
        <f t="shared" si="1897"/>
        <v>0</v>
      </c>
      <c r="T8515" s="32">
        <f t="shared" si="1898"/>
        <v>21600</v>
      </c>
      <c r="U8515" s="32">
        <f t="shared" si="1899"/>
        <v>0</v>
      </c>
      <c r="V8515" s="32">
        <f t="shared" si="1892"/>
        <v>693.90000000000009</v>
      </c>
      <c r="W8515" s="32">
        <f t="shared" si="1900"/>
        <v>693.90000000000009</v>
      </c>
      <c r="X8515" s="32">
        <f t="shared" si="1901"/>
        <v>693.90000000000009</v>
      </c>
    </row>
    <row r="8516" spans="1:24" x14ac:dyDescent="0.25">
      <c r="A8516" s="2"/>
      <c r="B8516" s="2" t="s">
        <v>13</v>
      </c>
      <c r="C8516" s="2">
        <f t="shared" si="1904"/>
        <v>355</v>
      </c>
      <c r="D8516" s="2">
        <f t="shared" si="1905"/>
        <v>16</v>
      </c>
      <c r="E8516" s="2">
        <f t="shared" si="1895"/>
        <v>8512</v>
      </c>
      <c r="F8516" s="11">
        <v>567</v>
      </c>
      <c r="G8516" s="10">
        <v>0.1188</v>
      </c>
      <c r="H8516" s="10">
        <v>0.13500000000000001</v>
      </c>
      <c r="I8516" s="10">
        <v>0.1512</v>
      </c>
      <c r="J8516" s="9">
        <v>0.29607928068811401</v>
      </c>
      <c r="K8516" s="9">
        <v>0.29607928068811401</v>
      </c>
      <c r="L8516" s="9">
        <v>0.45</v>
      </c>
      <c r="N8516" s="32">
        <f>IF('System Design'!$F$8=1,'Hourly Demand and Generation'!G8516*'System Design'!$F$21,IF('System Design'!$F$8=2,'Hourly Demand and Generation'!H8516*'System Design'!$F$21,IF('System Design'!$F$8=3,'Hourly Demand and Generation'!I8516*'System Design'!$F$21)))</f>
        <v>75.599999999999994</v>
      </c>
      <c r="O8516" s="32">
        <f>IF('System Design'!$F$8=1,'Hourly Demand and Generation'!J8516*'System Design'!$F$22,IF('System Design'!$F$8=2,'Hourly Demand and Generation'!K8516*'System Design'!$F$22,IF('System Design'!$F$8=3,'Hourly Demand and Generation'!L8516*'System Design'!$F$22)))</f>
        <v>1125</v>
      </c>
      <c r="Q8516" s="32">
        <f t="shared" si="1891"/>
        <v>0</v>
      </c>
      <c r="R8516" s="32">
        <f t="shared" si="1896"/>
        <v>5400</v>
      </c>
      <c r="S8516" s="32">
        <f t="shared" si="1897"/>
        <v>0</v>
      </c>
      <c r="T8516" s="32">
        <f t="shared" si="1898"/>
        <v>21600</v>
      </c>
      <c r="U8516" s="32">
        <f t="shared" si="1899"/>
        <v>0</v>
      </c>
      <c r="V8516" s="32">
        <f t="shared" si="1892"/>
        <v>633.59999999999991</v>
      </c>
      <c r="W8516" s="32">
        <f t="shared" si="1900"/>
        <v>633.59999999999991</v>
      </c>
      <c r="X8516" s="32">
        <f t="shared" si="1901"/>
        <v>633.59999999999991</v>
      </c>
    </row>
    <row r="8517" spans="1:24" x14ac:dyDescent="0.25">
      <c r="A8517" s="2"/>
      <c r="B8517" s="2" t="s">
        <v>13</v>
      </c>
      <c r="C8517" s="2">
        <f t="shared" si="1904"/>
        <v>355</v>
      </c>
      <c r="D8517" s="2">
        <f t="shared" si="1905"/>
        <v>17</v>
      </c>
      <c r="E8517" s="2">
        <f t="shared" si="1895"/>
        <v>8513</v>
      </c>
      <c r="F8517" s="11">
        <v>598.5</v>
      </c>
      <c r="G8517" s="10">
        <v>6.1199999999999997E-2</v>
      </c>
      <c r="H8517" s="10">
        <v>7.5600000000000001E-2</v>
      </c>
      <c r="I8517" s="10">
        <v>0.09</v>
      </c>
      <c r="J8517" s="9">
        <v>0.32897697854234897</v>
      </c>
      <c r="K8517" s="9">
        <v>0.32897697854234897</v>
      </c>
      <c r="L8517" s="9">
        <v>0.5</v>
      </c>
      <c r="N8517" s="32">
        <f>IF('System Design'!$F$8=1,'Hourly Demand and Generation'!G8517*'System Design'!$F$21,IF('System Design'!$F$8=2,'Hourly Demand and Generation'!H8517*'System Design'!$F$21,IF('System Design'!$F$8=3,'Hourly Demand and Generation'!I8517*'System Design'!$F$21)))</f>
        <v>45</v>
      </c>
      <c r="O8517" s="32">
        <f>IF('System Design'!$F$8=1,'Hourly Demand and Generation'!J8517*'System Design'!$F$22,IF('System Design'!$F$8=2,'Hourly Demand and Generation'!K8517*'System Design'!$F$22,IF('System Design'!$F$8=3,'Hourly Demand and Generation'!L8517*'System Design'!$F$22)))</f>
        <v>1250</v>
      </c>
      <c r="Q8517" s="32">
        <f t="shared" si="1891"/>
        <v>0</v>
      </c>
      <c r="R8517" s="32">
        <f t="shared" si="1896"/>
        <v>5400</v>
      </c>
      <c r="S8517" s="32">
        <f t="shared" si="1897"/>
        <v>0</v>
      </c>
      <c r="T8517" s="32">
        <f t="shared" si="1898"/>
        <v>21600</v>
      </c>
      <c r="U8517" s="32">
        <f t="shared" si="1899"/>
        <v>0</v>
      </c>
      <c r="V8517" s="32">
        <f t="shared" si="1892"/>
        <v>696.5</v>
      </c>
      <c r="W8517" s="32">
        <f t="shared" si="1900"/>
        <v>696.5</v>
      </c>
      <c r="X8517" s="32">
        <f t="shared" si="1901"/>
        <v>696.5</v>
      </c>
    </row>
    <row r="8518" spans="1:24" x14ac:dyDescent="0.25">
      <c r="A8518" s="2"/>
      <c r="B8518" s="2" t="s">
        <v>13</v>
      </c>
      <c r="C8518" s="2">
        <f t="shared" si="1904"/>
        <v>355</v>
      </c>
      <c r="D8518" s="2">
        <f t="shared" si="1905"/>
        <v>18</v>
      </c>
      <c r="E8518" s="2">
        <f t="shared" si="1895"/>
        <v>8514</v>
      </c>
      <c r="F8518" s="11">
        <v>630</v>
      </c>
      <c r="G8518" s="10">
        <v>2.8799999999999999E-2</v>
      </c>
      <c r="H8518" s="10">
        <v>4.4999999999999998E-2</v>
      </c>
      <c r="I8518" s="10">
        <v>6.1199999999999997E-2</v>
      </c>
      <c r="J8518" s="9">
        <v>0.31252812961523102</v>
      </c>
      <c r="K8518" s="9">
        <v>0.31252812961523102</v>
      </c>
      <c r="L8518" s="9">
        <v>0.47499999999999998</v>
      </c>
      <c r="N8518" s="32">
        <f>IF('System Design'!$F$8=1,'Hourly Demand and Generation'!G8518*'System Design'!$F$21,IF('System Design'!$F$8=2,'Hourly Demand and Generation'!H8518*'System Design'!$F$21,IF('System Design'!$F$8=3,'Hourly Demand and Generation'!I8518*'System Design'!$F$21)))</f>
        <v>30.599999999999998</v>
      </c>
      <c r="O8518" s="32">
        <f>IF('System Design'!$F$8=1,'Hourly Demand and Generation'!J8518*'System Design'!$F$22,IF('System Design'!$F$8=2,'Hourly Demand and Generation'!K8518*'System Design'!$F$22,IF('System Design'!$F$8=3,'Hourly Demand and Generation'!L8518*'System Design'!$F$22)))</f>
        <v>1187.5</v>
      </c>
      <c r="Q8518" s="32">
        <f t="shared" ref="Q8518:Q8581" si="1906">IF(F8518-N8518-O8518&gt;0,F8518-N8518-O8518,0)</f>
        <v>0</v>
      </c>
      <c r="R8518" s="32">
        <f t="shared" si="1896"/>
        <v>5400</v>
      </c>
      <c r="S8518" s="32">
        <f t="shared" si="1897"/>
        <v>0</v>
      </c>
      <c r="T8518" s="32">
        <f t="shared" si="1898"/>
        <v>21600</v>
      </c>
      <c r="U8518" s="32">
        <f t="shared" si="1899"/>
        <v>0</v>
      </c>
      <c r="V8518" s="32">
        <f t="shared" ref="V8518:V8581" si="1907">IF(F8518-N8518-O8518&lt;0,N8518+O8518-F8518,0)</f>
        <v>588.09999999999991</v>
      </c>
      <c r="W8518" s="32">
        <f t="shared" si="1900"/>
        <v>588.09999999999991</v>
      </c>
      <c r="X8518" s="32">
        <f t="shared" si="1901"/>
        <v>588.09999999999991</v>
      </c>
    </row>
    <row r="8519" spans="1:24" x14ac:dyDescent="0.25">
      <c r="A8519" s="2"/>
      <c r="B8519" s="2" t="s">
        <v>13</v>
      </c>
      <c r="C8519" s="2">
        <f t="shared" si="1904"/>
        <v>355</v>
      </c>
      <c r="D8519" s="2">
        <f t="shared" si="1905"/>
        <v>19</v>
      </c>
      <c r="E8519" s="2">
        <f t="shared" ref="E8519:E8582" si="1908">E8518+1</f>
        <v>8515</v>
      </c>
      <c r="F8519" s="11">
        <v>611.1</v>
      </c>
      <c r="G8519" s="10">
        <v>0</v>
      </c>
      <c r="H8519" s="10">
        <v>1.44E-2</v>
      </c>
      <c r="I8519" s="10">
        <v>2.8799999999999999E-2</v>
      </c>
      <c r="J8519" s="9">
        <v>0.29607928068811401</v>
      </c>
      <c r="K8519" s="9">
        <v>0.29607928068811401</v>
      </c>
      <c r="L8519" s="9">
        <v>0.45</v>
      </c>
      <c r="N8519" s="32">
        <f>IF('System Design'!$F$8=1,'Hourly Demand and Generation'!G8519*'System Design'!$F$21,IF('System Design'!$F$8=2,'Hourly Demand and Generation'!H8519*'System Design'!$F$21,IF('System Design'!$F$8=3,'Hourly Demand and Generation'!I8519*'System Design'!$F$21)))</f>
        <v>14.4</v>
      </c>
      <c r="O8519" s="32">
        <f>IF('System Design'!$F$8=1,'Hourly Demand and Generation'!J8519*'System Design'!$F$22,IF('System Design'!$F$8=2,'Hourly Demand and Generation'!K8519*'System Design'!$F$22,IF('System Design'!$F$8=3,'Hourly Demand and Generation'!L8519*'System Design'!$F$22)))</f>
        <v>1125</v>
      </c>
      <c r="Q8519" s="32">
        <f t="shared" si="1906"/>
        <v>0</v>
      </c>
      <c r="R8519" s="32">
        <f t="shared" ref="R8519:R8582" si="1909">IF($Q8519&lt;R8518+$V8519,IF(R8518+$V8519-$Q8519&gt;5400,5400,R8518+$V8519-$Q8519),0)</f>
        <v>5400</v>
      </c>
      <c r="S8519" s="32">
        <f t="shared" ref="S8519:S8582" si="1910">IF(R8519&gt;0,0,$Q8519+$V8519-R8518)</f>
        <v>0</v>
      </c>
      <c r="T8519" s="32">
        <f t="shared" ref="T8519:T8582" si="1911">IF($Q8519&lt;T8518+$V8519,IF(T8518+$V8519-$Q8519&gt;21600,21600,T8518+$V8519-$Q8519),0)</f>
        <v>21600</v>
      </c>
      <c r="U8519" s="32">
        <f t="shared" ref="U8519:U8582" si="1912">IF(T8519&gt;0,0,$Q8519+$V8519-T8518)</f>
        <v>0</v>
      </c>
      <c r="V8519" s="32">
        <f t="shared" si="1907"/>
        <v>528.30000000000007</v>
      </c>
      <c r="W8519" s="32">
        <f t="shared" ref="W8519:W8582" si="1913">IF(R8519=5400,$V8519-(R8519-R8518),0)</f>
        <v>528.30000000000007</v>
      </c>
      <c r="X8519" s="32">
        <f t="shared" ref="X8519:X8582" si="1914">IF(T8519=21600,$V8519-(T8519-T8518),0)</f>
        <v>528.30000000000007</v>
      </c>
    </row>
    <row r="8520" spans="1:24" x14ac:dyDescent="0.25">
      <c r="A8520" s="2"/>
      <c r="B8520" s="2" t="s">
        <v>13</v>
      </c>
      <c r="C8520" s="2">
        <f t="shared" si="1904"/>
        <v>355</v>
      </c>
      <c r="D8520" s="2">
        <f t="shared" si="1905"/>
        <v>20</v>
      </c>
      <c r="E8520" s="2">
        <f t="shared" si="1908"/>
        <v>8516</v>
      </c>
      <c r="F8520" s="11">
        <v>598.5</v>
      </c>
      <c r="G8520" s="10">
        <v>0</v>
      </c>
      <c r="H8520" s="10">
        <v>0</v>
      </c>
      <c r="I8520" s="10">
        <v>0</v>
      </c>
      <c r="J8520" s="9">
        <v>0.29607928068811401</v>
      </c>
      <c r="K8520" s="9">
        <v>0.29607928068811401</v>
      </c>
      <c r="L8520" s="9">
        <v>0.45</v>
      </c>
      <c r="N8520" s="32">
        <f>IF('System Design'!$F$8=1,'Hourly Demand and Generation'!G8520*'System Design'!$F$21,IF('System Design'!$F$8=2,'Hourly Demand and Generation'!H8520*'System Design'!$F$21,IF('System Design'!$F$8=3,'Hourly Demand and Generation'!I8520*'System Design'!$F$21)))</f>
        <v>0</v>
      </c>
      <c r="O8520" s="32">
        <f>IF('System Design'!$F$8=1,'Hourly Demand and Generation'!J8520*'System Design'!$F$22,IF('System Design'!$F$8=2,'Hourly Demand and Generation'!K8520*'System Design'!$F$22,IF('System Design'!$F$8=3,'Hourly Demand and Generation'!L8520*'System Design'!$F$22)))</f>
        <v>1125</v>
      </c>
      <c r="Q8520" s="32">
        <f t="shared" si="1906"/>
        <v>0</v>
      </c>
      <c r="R8520" s="32">
        <f t="shared" si="1909"/>
        <v>5400</v>
      </c>
      <c r="S8520" s="32">
        <f t="shared" si="1910"/>
        <v>0</v>
      </c>
      <c r="T8520" s="32">
        <f t="shared" si="1911"/>
        <v>21600</v>
      </c>
      <c r="U8520" s="32">
        <f t="shared" si="1912"/>
        <v>0</v>
      </c>
      <c r="V8520" s="32">
        <f t="shared" si="1907"/>
        <v>526.5</v>
      </c>
      <c r="W8520" s="32">
        <f t="shared" si="1913"/>
        <v>526.5</v>
      </c>
      <c r="X8520" s="32">
        <f t="shared" si="1914"/>
        <v>526.5</v>
      </c>
    </row>
    <row r="8521" spans="1:24" x14ac:dyDescent="0.25">
      <c r="A8521" s="2"/>
      <c r="B8521" s="2" t="s">
        <v>13</v>
      </c>
      <c r="C8521" s="2">
        <f t="shared" si="1904"/>
        <v>355</v>
      </c>
      <c r="D8521" s="2">
        <f t="shared" si="1905"/>
        <v>21</v>
      </c>
      <c r="E8521" s="2">
        <f t="shared" si="1908"/>
        <v>8517</v>
      </c>
      <c r="F8521" s="11">
        <v>567</v>
      </c>
      <c r="G8521" s="10">
        <v>0</v>
      </c>
      <c r="H8521" s="10">
        <v>0</v>
      </c>
      <c r="I8521" s="10">
        <v>0</v>
      </c>
      <c r="J8521" s="9">
        <v>0.29607928068811401</v>
      </c>
      <c r="K8521" s="9">
        <v>0.29607928068811401</v>
      </c>
      <c r="L8521" s="9">
        <v>0.45</v>
      </c>
      <c r="N8521" s="32">
        <f>IF('System Design'!$F$8=1,'Hourly Demand and Generation'!G8521*'System Design'!$F$21,IF('System Design'!$F$8=2,'Hourly Demand and Generation'!H8521*'System Design'!$F$21,IF('System Design'!$F$8=3,'Hourly Demand and Generation'!I8521*'System Design'!$F$21)))</f>
        <v>0</v>
      </c>
      <c r="O8521" s="32">
        <f>IF('System Design'!$F$8=1,'Hourly Demand and Generation'!J8521*'System Design'!$F$22,IF('System Design'!$F$8=2,'Hourly Demand and Generation'!K8521*'System Design'!$F$22,IF('System Design'!$F$8=3,'Hourly Demand and Generation'!L8521*'System Design'!$F$22)))</f>
        <v>1125</v>
      </c>
      <c r="Q8521" s="32">
        <f t="shared" si="1906"/>
        <v>0</v>
      </c>
      <c r="R8521" s="32">
        <f t="shared" si="1909"/>
        <v>5400</v>
      </c>
      <c r="S8521" s="32">
        <f t="shared" si="1910"/>
        <v>0</v>
      </c>
      <c r="T8521" s="32">
        <f t="shared" si="1911"/>
        <v>21600</v>
      </c>
      <c r="U8521" s="32">
        <f t="shared" si="1912"/>
        <v>0</v>
      </c>
      <c r="V8521" s="32">
        <f t="shared" si="1907"/>
        <v>558</v>
      </c>
      <c r="W8521" s="32">
        <f t="shared" si="1913"/>
        <v>558</v>
      </c>
      <c r="X8521" s="32">
        <f t="shared" si="1914"/>
        <v>558</v>
      </c>
    </row>
    <row r="8522" spans="1:24" x14ac:dyDescent="0.25">
      <c r="A8522" s="2"/>
      <c r="B8522" s="2" t="s">
        <v>13</v>
      </c>
      <c r="C8522" s="2">
        <f t="shared" si="1904"/>
        <v>355</v>
      </c>
      <c r="D8522" s="2">
        <f t="shared" si="1905"/>
        <v>22</v>
      </c>
      <c r="E8522" s="2">
        <f t="shared" si="1908"/>
        <v>8518</v>
      </c>
      <c r="F8522" s="11">
        <v>535.5</v>
      </c>
      <c r="G8522" s="10">
        <v>0</v>
      </c>
      <c r="H8522" s="10">
        <v>0</v>
      </c>
      <c r="I8522" s="10">
        <v>0</v>
      </c>
      <c r="J8522" s="9">
        <v>0.31252812961523102</v>
      </c>
      <c r="K8522" s="9">
        <v>0.31252812961523102</v>
      </c>
      <c r="L8522" s="9">
        <v>0.47499999999999998</v>
      </c>
      <c r="N8522" s="32">
        <f>IF('System Design'!$F$8=1,'Hourly Demand and Generation'!G8522*'System Design'!$F$21,IF('System Design'!$F$8=2,'Hourly Demand and Generation'!H8522*'System Design'!$F$21,IF('System Design'!$F$8=3,'Hourly Demand and Generation'!I8522*'System Design'!$F$21)))</f>
        <v>0</v>
      </c>
      <c r="O8522" s="32">
        <f>IF('System Design'!$F$8=1,'Hourly Demand and Generation'!J8522*'System Design'!$F$22,IF('System Design'!$F$8=2,'Hourly Demand and Generation'!K8522*'System Design'!$F$22,IF('System Design'!$F$8=3,'Hourly Demand and Generation'!L8522*'System Design'!$F$22)))</f>
        <v>1187.5</v>
      </c>
      <c r="Q8522" s="32">
        <f t="shared" si="1906"/>
        <v>0</v>
      </c>
      <c r="R8522" s="32">
        <f t="shared" si="1909"/>
        <v>5400</v>
      </c>
      <c r="S8522" s="32">
        <f t="shared" si="1910"/>
        <v>0</v>
      </c>
      <c r="T8522" s="32">
        <f t="shared" si="1911"/>
        <v>21600</v>
      </c>
      <c r="U8522" s="32">
        <f t="shared" si="1912"/>
        <v>0</v>
      </c>
      <c r="V8522" s="32">
        <f t="shared" si="1907"/>
        <v>652</v>
      </c>
      <c r="W8522" s="32">
        <f t="shared" si="1913"/>
        <v>652</v>
      </c>
      <c r="X8522" s="32">
        <f t="shared" si="1914"/>
        <v>652</v>
      </c>
    </row>
    <row r="8523" spans="1:24" x14ac:dyDescent="0.25">
      <c r="A8523" s="2"/>
      <c r="B8523" s="2" t="s">
        <v>13</v>
      </c>
      <c r="C8523" s="2">
        <f t="shared" si="1904"/>
        <v>355</v>
      </c>
      <c r="D8523" s="2">
        <f t="shared" si="1905"/>
        <v>23</v>
      </c>
      <c r="E8523" s="2">
        <f t="shared" si="1908"/>
        <v>8519</v>
      </c>
      <c r="F8523" s="11">
        <v>504</v>
      </c>
      <c r="G8523" s="10">
        <v>0</v>
      </c>
      <c r="H8523" s="10">
        <v>0</v>
      </c>
      <c r="I8523" s="10">
        <v>0</v>
      </c>
      <c r="J8523" s="9">
        <v>0.26318158283387899</v>
      </c>
      <c r="K8523" s="9">
        <v>0.26318158283387899</v>
      </c>
      <c r="L8523" s="9">
        <v>0.4</v>
      </c>
      <c r="N8523" s="32">
        <f>IF('System Design'!$F$8=1,'Hourly Demand and Generation'!G8523*'System Design'!$F$21,IF('System Design'!$F$8=2,'Hourly Demand and Generation'!H8523*'System Design'!$F$21,IF('System Design'!$F$8=3,'Hourly Demand and Generation'!I8523*'System Design'!$F$21)))</f>
        <v>0</v>
      </c>
      <c r="O8523" s="32">
        <f>IF('System Design'!$F$8=1,'Hourly Demand and Generation'!J8523*'System Design'!$F$22,IF('System Design'!$F$8=2,'Hourly Demand and Generation'!K8523*'System Design'!$F$22,IF('System Design'!$F$8=3,'Hourly Demand and Generation'!L8523*'System Design'!$F$22)))</f>
        <v>1000</v>
      </c>
      <c r="Q8523" s="32">
        <f t="shared" si="1906"/>
        <v>0</v>
      </c>
      <c r="R8523" s="32">
        <f t="shared" si="1909"/>
        <v>5400</v>
      </c>
      <c r="S8523" s="32">
        <f t="shared" si="1910"/>
        <v>0</v>
      </c>
      <c r="T8523" s="32">
        <f t="shared" si="1911"/>
        <v>21600</v>
      </c>
      <c r="U8523" s="32">
        <f t="shared" si="1912"/>
        <v>0</v>
      </c>
      <c r="V8523" s="32">
        <f t="shared" si="1907"/>
        <v>496</v>
      </c>
      <c r="W8523" s="32">
        <f t="shared" si="1913"/>
        <v>496</v>
      </c>
      <c r="X8523" s="32">
        <f t="shared" si="1914"/>
        <v>496</v>
      </c>
    </row>
    <row r="8524" spans="1:24" x14ac:dyDescent="0.25">
      <c r="A8524" s="2"/>
      <c r="B8524" s="2" t="s">
        <v>13</v>
      </c>
      <c r="C8524" s="2">
        <f t="shared" si="1904"/>
        <v>355</v>
      </c>
      <c r="D8524" s="2">
        <f t="shared" si="1905"/>
        <v>24</v>
      </c>
      <c r="E8524" s="2">
        <f t="shared" si="1908"/>
        <v>8520</v>
      </c>
      <c r="F8524" s="11">
        <v>441</v>
      </c>
      <c r="G8524" s="9">
        <v>0</v>
      </c>
      <c r="H8524" s="9">
        <v>0</v>
      </c>
      <c r="I8524" s="9">
        <v>0</v>
      </c>
      <c r="J8524" s="9">
        <v>0.26318158283387899</v>
      </c>
      <c r="K8524" s="9">
        <v>0.26318158283387899</v>
      </c>
      <c r="L8524" s="9">
        <v>0.4</v>
      </c>
      <c r="N8524" s="32">
        <f>IF('System Design'!$F$8=1,'Hourly Demand and Generation'!G8524*'System Design'!$F$21,IF('System Design'!$F$8=2,'Hourly Demand and Generation'!H8524*'System Design'!$F$21,IF('System Design'!$F$8=3,'Hourly Demand and Generation'!I8524*'System Design'!$F$21)))</f>
        <v>0</v>
      </c>
      <c r="O8524" s="32">
        <f>IF('System Design'!$F$8=1,'Hourly Demand and Generation'!J8524*'System Design'!$F$22,IF('System Design'!$F$8=2,'Hourly Demand and Generation'!K8524*'System Design'!$F$22,IF('System Design'!$F$8=3,'Hourly Demand and Generation'!L8524*'System Design'!$F$22)))</f>
        <v>1000</v>
      </c>
      <c r="Q8524" s="32">
        <f t="shared" si="1906"/>
        <v>0</v>
      </c>
      <c r="R8524" s="32">
        <f t="shared" si="1909"/>
        <v>5400</v>
      </c>
      <c r="S8524" s="32">
        <f t="shared" si="1910"/>
        <v>0</v>
      </c>
      <c r="T8524" s="32">
        <f t="shared" si="1911"/>
        <v>21600</v>
      </c>
      <c r="U8524" s="32">
        <f t="shared" si="1912"/>
        <v>0</v>
      </c>
      <c r="V8524" s="32">
        <f t="shared" si="1907"/>
        <v>559</v>
      </c>
      <c r="W8524" s="32">
        <f t="shared" si="1913"/>
        <v>559</v>
      </c>
      <c r="X8524" s="32">
        <f t="shared" si="1914"/>
        <v>559</v>
      </c>
    </row>
    <row r="8525" spans="1:24" x14ac:dyDescent="0.25">
      <c r="A8525" s="2"/>
      <c r="B8525" s="2" t="s">
        <v>13</v>
      </c>
      <c r="C8525" s="2">
        <f>C8524+1</f>
        <v>356</v>
      </c>
      <c r="D8525" s="2">
        <v>1</v>
      </c>
      <c r="E8525" s="2">
        <f t="shared" si="1908"/>
        <v>8521</v>
      </c>
      <c r="F8525" s="11">
        <v>378</v>
      </c>
      <c r="G8525" s="10">
        <v>0</v>
      </c>
      <c r="H8525" s="10">
        <v>0</v>
      </c>
      <c r="I8525" s="10">
        <v>0</v>
      </c>
      <c r="J8525" s="9">
        <v>0.5</v>
      </c>
      <c r="K8525" s="9">
        <v>0.5</v>
      </c>
      <c r="L8525" s="9">
        <v>0.5</v>
      </c>
      <c r="N8525" s="32">
        <f>IF('System Design'!$F$8=1,'Hourly Demand and Generation'!G8525*'System Design'!$F$21,IF('System Design'!$F$8=2,'Hourly Demand and Generation'!H8525*'System Design'!$F$21,IF('System Design'!$F$8=3,'Hourly Demand and Generation'!I8525*'System Design'!$F$21)))</f>
        <v>0</v>
      </c>
      <c r="O8525" s="32">
        <f>IF('System Design'!$F$8=1,'Hourly Demand and Generation'!J8525*'System Design'!$F$22,IF('System Design'!$F$8=2,'Hourly Demand and Generation'!K8525*'System Design'!$F$22,IF('System Design'!$F$8=3,'Hourly Demand and Generation'!L8525*'System Design'!$F$22)))</f>
        <v>1250</v>
      </c>
      <c r="Q8525" s="32">
        <f t="shared" si="1906"/>
        <v>0</v>
      </c>
      <c r="R8525" s="32">
        <f t="shared" si="1909"/>
        <v>5400</v>
      </c>
      <c r="S8525" s="32">
        <f t="shared" si="1910"/>
        <v>0</v>
      </c>
      <c r="T8525" s="32">
        <f t="shared" si="1911"/>
        <v>21600</v>
      </c>
      <c r="U8525" s="32">
        <f t="shared" si="1912"/>
        <v>0</v>
      </c>
      <c r="V8525" s="32">
        <f t="shared" si="1907"/>
        <v>872</v>
      </c>
      <c r="W8525" s="32">
        <f t="shared" si="1913"/>
        <v>872</v>
      </c>
      <c r="X8525" s="32">
        <f t="shared" si="1914"/>
        <v>872</v>
      </c>
    </row>
    <row r="8526" spans="1:24" x14ac:dyDescent="0.25">
      <c r="A8526" s="2"/>
      <c r="B8526" s="2" t="s">
        <v>13</v>
      </c>
      <c r="C8526" s="2">
        <f>C8525</f>
        <v>356</v>
      </c>
      <c r="D8526" s="2">
        <f>D8525+1</f>
        <v>2</v>
      </c>
      <c r="E8526" s="2">
        <f t="shared" si="1908"/>
        <v>8522</v>
      </c>
      <c r="F8526" s="11">
        <v>346.5</v>
      </c>
      <c r="G8526" s="10">
        <v>0</v>
      </c>
      <c r="H8526" s="10">
        <v>0</v>
      </c>
      <c r="I8526" s="10">
        <v>0</v>
      </c>
      <c r="J8526" s="9">
        <v>0.45</v>
      </c>
      <c r="K8526" s="9">
        <v>0.45</v>
      </c>
      <c r="L8526" s="9">
        <v>0.45</v>
      </c>
      <c r="N8526" s="32">
        <f>IF('System Design'!$F$8=1,'Hourly Demand and Generation'!G8526*'System Design'!$F$21,IF('System Design'!$F$8=2,'Hourly Demand and Generation'!H8526*'System Design'!$F$21,IF('System Design'!$F$8=3,'Hourly Demand and Generation'!I8526*'System Design'!$F$21)))</f>
        <v>0</v>
      </c>
      <c r="O8526" s="32">
        <f>IF('System Design'!$F$8=1,'Hourly Demand and Generation'!J8526*'System Design'!$F$22,IF('System Design'!$F$8=2,'Hourly Demand and Generation'!K8526*'System Design'!$F$22,IF('System Design'!$F$8=3,'Hourly Demand and Generation'!L8526*'System Design'!$F$22)))</f>
        <v>1125</v>
      </c>
      <c r="Q8526" s="32">
        <f t="shared" si="1906"/>
        <v>0</v>
      </c>
      <c r="R8526" s="32">
        <f t="shared" si="1909"/>
        <v>5400</v>
      </c>
      <c r="S8526" s="32">
        <f t="shared" si="1910"/>
        <v>0</v>
      </c>
      <c r="T8526" s="32">
        <f t="shared" si="1911"/>
        <v>21600</v>
      </c>
      <c r="U8526" s="32">
        <f t="shared" si="1912"/>
        <v>0</v>
      </c>
      <c r="V8526" s="32">
        <f t="shared" si="1907"/>
        <v>778.5</v>
      </c>
      <c r="W8526" s="32">
        <f t="shared" si="1913"/>
        <v>778.5</v>
      </c>
      <c r="X8526" s="32">
        <f t="shared" si="1914"/>
        <v>778.5</v>
      </c>
    </row>
    <row r="8527" spans="1:24" x14ac:dyDescent="0.25">
      <c r="A8527" s="2"/>
      <c r="B8527" s="2" t="s">
        <v>13</v>
      </c>
      <c r="C8527" s="2">
        <f t="shared" ref="C8527:C8548" si="1915">C8526</f>
        <v>356</v>
      </c>
      <c r="D8527" s="2">
        <f t="shared" ref="D8527:D8548" si="1916">D8526+1</f>
        <v>3</v>
      </c>
      <c r="E8527" s="2">
        <f t="shared" si="1908"/>
        <v>8523</v>
      </c>
      <c r="F8527" s="11">
        <v>315</v>
      </c>
      <c r="G8527" s="10">
        <v>0</v>
      </c>
      <c r="H8527" s="10">
        <v>0</v>
      </c>
      <c r="I8527" s="10">
        <v>0</v>
      </c>
      <c r="J8527" s="9">
        <v>0.45</v>
      </c>
      <c r="K8527" s="9">
        <v>0.45</v>
      </c>
      <c r="L8527" s="9">
        <v>0.45</v>
      </c>
      <c r="N8527" s="32">
        <f>IF('System Design'!$F$8=1,'Hourly Demand and Generation'!G8527*'System Design'!$F$21,IF('System Design'!$F$8=2,'Hourly Demand and Generation'!H8527*'System Design'!$F$21,IF('System Design'!$F$8=3,'Hourly Demand and Generation'!I8527*'System Design'!$F$21)))</f>
        <v>0</v>
      </c>
      <c r="O8527" s="32">
        <f>IF('System Design'!$F$8=1,'Hourly Demand and Generation'!J8527*'System Design'!$F$22,IF('System Design'!$F$8=2,'Hourly Demand and Generation'!K8527*'System Design'!$F$22,IF('System Design'!$F$8=3,'Hourly Demand and Generation'!L8527*'System Design'!$F$22)))</f>
        <v>1125</v>
      </c>
      <c r="Q8527" s="32">
        <f t="shared" si="1906"/>
        <v>0</v>
      </c>
      <c r="R8527" s="32">
        <f t="shared" si="1909"/>
        <v>5400</v>
      </c>
      <c r="S8527" s="32">
        <f t="shared" si="1910"/>
        <v>0</v>
      </c>
      <c r="T8527" s="32">
        <f t="shared" si="1911"/>
        <v>21600</v>
      </c>
      <c r="U8527" s="32">
        <f t="shared" si="1912"/>
        <v>0</v>
      </c>
      <c r="V8527" s="32">
        <f t="shared" si="1907"/>
        <v>810</v>
      </c>
      <c r="W8527" s="32">
        <f t="shared" si="1913"/>
        <v>810</v>
      </c>
      <c r="X8527" s="32">
        <f t="shared" si="1914"/>
        <v>810</v>
      </c>
    </row>
    <row r="8528" spans="1:24" x14ac:dyDescent="0.25">
      <c r="A8528" s="2"/>
      <c r="B8528" s="2" t="s">
        <v>13</v>
      </c>
      <c r="C8528" s="2">
        <f t="shared" si="1915"/>
        <v>356</v>
      </c>
      <c r="D8528" s="2">
        <f t="shared" si="1916"/>
        <v>4</v>
      </c>
      <c r="E8528" s="2">
        <f t="shared" si="1908"/>
        <v>8524</v>
      </c>
      <c r="F8528" s="11">
        <v>378</v>
      </c>
      <c r="G8528" s="10">
        <v>0</v>
      </c>
      <c r="H8528" s="10">
        <v>0</v>
      </c>
      <c r="I8528" s="10">
        <v>0</v>
      </c>
      <c r="J8528" s="9">
        <v>0.5</v>
      </c>
      <c r="K8528" s="9">
        <v>0.5</v>
      </c>
      <c r="L8528" s="9">
        <v>0.5</v>
      </c>
      <c r="N8528" s="32">
        <f>IF('System Design'!$F$8=1,'Hourly Demand and Generation'!G8528*'System Design'!$F$21,IF('System Design'!$F$8=2,'Hourly Demand and Generation'!H8528*'System Design'!$F$21,IF('System Design'!$F$8=3,'Hourly Demand and Generation'!I8528*'System Design'!$F$21)))</f>
        <v>0</v>
      </c>
      <c r="O8528" s="32">
        <f>IF('System Design'!$F$8=1,'Hourly Demand and Generation'!J8528*'System Design'!$F$22,IF('System Design'!$F$8=2,'Hourly Demand and Generation'!K8528*'System Design'!$F$22,IF('System Design'!$F$8=3,'Hourly Demand and Generation'!L8528*'System Design'!$F$22)))</f>
        <v>1250</v>
      </c>
      <c r="Q8528" s="32">
        <f t="shared" si="1906"/>
        <v>0</v>
      </c>
      <c r="R8528" s="32">
        <f t="shared" si="1909"/>
        <v>5400</v>
      </c>
      <c r="S8528" s="32">
        <f t="shared" si="1910"/>
        <v>0</v>
      </c>
      <c r="T8528" s="32">
        <f t="shared" si="1911"/>
        <v>21600</v>
      </c>
      <c r="U8528" s="32">
        <f t="shared" si="1912"/>
        <v>0</v>
      </c>
      <c r="V8528" s="32">
        <f t="shared" si="1907"/>
        <v>872</v>
      </c>
      <c r="W8528" s="32">
        <f t="shared" si="1913"/>
        <v>872</v>
      </c>
      <c r="X8528" s="32">
        <f t="shared" si="1914"/>
        <v>872</v>
      </c>
    </row>
    <row r="8529" spans="1:24" x14ac:dyDescent="0.25">
      <c r="A8529" s="2"/>
      <c r="B8529" s="2" t="s">
        <v>13</v>
      </c>
      <c r="C8529" s="2">
        <f t="shared" si="1915"/>
        <v>356</v>
      </c>
      <c r="D8529" s="2">
        <f t="shared" si="1916"/>
        <v>5</v>
      </c>
      <c r="E8529" s="2">
        <f t="shared" si="1908"/>
        <v>8525</v>
      </c>
      <c r="F8529" s="11">
        <v>409.5</v>
      </c>
      <c r="G8529" s="10">
        <v>0</v>
      </c>
      <c r="H8529" s="10">
        <v>1.44E-2</v>
      </c>
      <c r="I8529" s="10">
        <v>2.8799999999999999E-2</v>
      </c>
      <c r="J8529" s="9">
        <v>0.4</v>
      </c>
      <c r="K8529" s="9">
        <v>0.4</v>
      </c>
      <c r="L8529" s="9">
        <v>0.4</v>
      </c>
      <c r="N8529" s="32">
        <f>IF('System Design'!$F$8=1,'Hourly Demand and Generation'!G8529*'System Design'!$F$21,IF('System Design'!$F$8=2,'Hourly Demand and Generation'!H8529*'System Design'!$F$21,IF('System Design'!$F$8=3,'Hourly Demand and Generation'!I8529*'System Design'!$F$21)))</f>
        <v>14.4</v>
      </c>
      <c r="O8529" s="32">
        <f>IF('System Design'!$F$8=1,'Hourly Demand and Generation'!J8529*'System Design'!$F$22,IF('System Design'!$F$8=2,'Hourly Demand and Generation'!K8529*'System Design'!$F$22,IF('System Design'!$F$8=3,'Hourly Demand and Generation'!L8529*'System Design'!$F$22)))</f>
        <v>1000</v>
      </c>
      <c r="Q8529" s="32">
        <f t="shared" si="1906"/>
        <v>0</v>
      </c>
      <c r="R8529" s="32">
        <f t="shared" si="1909"/>
        <v>5400</v>
      </c>
      <c r="S8529" s="32">
        <f t="shared" si="1910"/>
        <v>0</v>
      </c>
      <c r="T8529" s="32">
        <f t="shared" si="1911"/>
        <v>21600</v>
      </c>
      <c r="U8529" s="32">
        <f t="shared" si="1912"/>
        <v>0</v>
      </c>
      <c r="V8529" s="32">
        <f t="shared" si="1907"/>
        <v>604.9</v>
      </c>
      <c r="W8529" s="32">
        <f t="shared" si="1913"/>
        <v>604.9</v>
      </c>
      <c r="X8529" s="32">
        <f t="shared" si="1914"/>
        <v>604.9</v>
      </c>
    </row>
    <row r="8530" spans="1:24" x14ac:dyDescent="0.25">
      <c r="A8530" s="2"/>
      <c r="B8530" s="2" t="s">
        <v>13</v>
      </c>
      <c r="C8530" s="2">
        <f t="shared" si="1915"/>
        <v>356</v>
      </c>
      <c r="D8530" s="2">
        <f t="shared" si="1916"/>
        <v>6</v>
      </c>
      <c r="E8530" s="2">
        <f t="shared" si="1908"/>
        <v>8526</v>
      </c>
      <c r="F8530" s="11">
        <v>441</v>
      </c>
      <c r="G8530" s="10">
        <v>2.8799999999999999E-2</v>
      </c>
      <c r="H8530" s="10">
        <v>4.4999999999999998E-2</v>
      </c>
      <c r="I8530" s="10">
        <v>6.1199999999999997E-2</v>
      </c>
      <c r="J8530" s="9">
        <v>0.4</v>
      </c>
      <c r="K8530" s="9">
        <v>0.4</v>
      </c>
      <c r="L8530" s="9">
        <v>0.4</v>
      </c>
      <c r="N8530" s="32">
        <f>IF('System Design'!$F$8=1,'Hourly Demand and Generation'!G8530*'System Design'!$F$21,IF('System Design'!$F$8=2,'Hourly Demand and Generation'!H8530*'System Design'!$F$21,IF('System Design'!$F$8=3,'Hourly Demand and Generation'!I8530*'System Design'!$F$21)))</f>
        <v>30.599999999999998</v>
      </c>
      <c r="O8530" s="32">
        <f>IF('System Design'!$F$8=1,'Hourly Demand and Generation'!J8530*'System Design'!$F$22,IF('System Design'!$F$8=2,'Hourly Demand and Generation'!K8530*'System Design'!$F$22,IF('System Design'!$F$8=3,'Hourly Demand and Generation'!L8530*'System Design'!$F$22)))</f>
        <v>1000</v>
      </c>
      <c r="Q8530" s="32">
        <f t="shared" si="1906"/>
        <v>0</v>
      </c>
      <c r="R8530" s="32">
        <f t="shared" si="1909"/>
        <v>5400</v>
      </c>
      <c r="S8530" s="32">
        <f t="shared" si="1910"/>
        <v>0</v>
      </c>
      <c r="T8530" s="32">
        <f t="shared" si="1911"/>
        <v>21600</v>
      </c>
      <c r="U8530" s="32">
        <f t="shared" si="1912"/>
        <v>0</v>
      </c>
      <c r="V8530" s="32">
        <f t="shared" si="1907"/>
        <v>589.59999999999991</v>
      </c>
      <c r="W8530" s="32">
        <f t="shared" si="1913"/>
        <v>589.59999999999991</v>
      </c>
      <c r="X8530" s="32">
        <f t="shared" si="1914"/>
        <v>589.59999999999991</v>
      </c>
    </row>
    <row r="8531" spans="1:24" x14ac:dyDescent="0.25">
      <c r="A8531" s="2"/>
      <c r="B8531" s="2" t="s">
        <v>13</v>
      </c>
      <c r="C8531" s="2">
        <f t="shared" si="1915"/>
        <v>356</v>
      </c>
      <c r="D8531" s="2">
        <f t="shared" si="1916"/>
        <v>7</v>
      </c>
      <c r="E8531" s="2">
        <f t="shared" si="1908"/>
        <v>8527</v>
      </c>
      <c r="F8531" s="11">
        <v>472.5</v>
      </c>
      <c r="G8531" s="10">
        <v>6.1199999999999997E-2</v>
      </c>
      <c r="H8531" s="10">
        <v>7.5600000000000001E-2</v>
      </c>
      <c r="I8531" s="10">
        <v>0.09</v>
      </c>
      <c r="J8531" s="9">
        <v>0.45</v>
      </c>
      <c r="K8531" s="9">
        <v>0.45</v>
      </c>
      <c r="L8531" s="9">
        <v>0.45</v>
      </c>
      <c r="N8531" s="32">
        <f>IF('System Design'!$F$8=1,'Hourly Demand and Generation'!G8531*'System Design'!$F$21,IF('System Design'!$F$8=2,'Hourly Demand and Generation'!H8531*'System Design'!$F$21,IF('System Design'!$F$8=3,'Hourly Demand and Generation'!I8531*'System Design'!$F$21)))</f>
        <v>45</v>
      </c>
      <c r="O8531" s="32">
        <f>IF('System Design'!$F$8=1,'Hourly Demand and Generation'!J8531*'System Design'!$F$22,IF('System Design'!$F$8=2,'Hourly Demand and Generation'!K8531*'System Design'!$F$22,IF('System Design'!$F$8=3,'Hourly Demand and Generation'!L8531*'System Design'!$F$22)))</f>
        <v>1125</v>
      </c>
      <c r="Q8531" s="32">
        <f t="shared" si="1906"/>
        <v>0</v>
      </c>
      <c r="R8531" s="32">
        <f t="shared" si="1909"/>
        <v>5400</v>
      </c>
      <c r="S8531" s="32">
        <f t="shared" si="1910"/>
        <v>0</v>
      </c>
      <c r="T8531" s="32">
        <f t="shared" si="1911"/>
        <v>21600</v>
      </c>
      <c r="U8531" s="32">
        <f t="shared" si="1912"/>
        <v>0</v>
      </c>
      <c r="V8531" s="32">
        <f t="shared" si="1907"/>
        <v>697.5</v>
      </c>
      <c r="W8531" s="32">
        <f t="shared" si="1913"/>
        <v>697.5</v>
      </c>
      <c r="X8531" s="32">
        <f t="shared" si="1914"/>
        <v>697.5</v>
      </c>
    </row>
    <row r="8532" spans="1:24" x14ac:dyDescent="0.25">
      <c r="A8532" s="2"/>
      <c r="B8532" s="2" t="s">
        <v>13</v>
      </c>
      <c r="C8532" s="2">
        <f t="shared" si="1915"/>
        <v>356</v>
      </c>
      <c r="D8532" s="2">
        <f t="shared" si="1916"/>
        <v>8</v>
      </c>
      <c r="E8532" s="2">
        <f t="shared" si="1908"/>
        <v>8528</v>
      </c>
      <c r="F8532" s="11">
        <v>504</v>
      </c>
      <c r="G8532" s="10">
        <v>0.1188</v>
      </c>
      <c r="H8532" s="10">
        <v>0.13500000000000001</v>
      </c>
      <c r="I8532" s="10">
        <v>0.1512</v>
      </c>
      <c r="J8532" s="9">
        <v>0.45</v>
      </c>
      <c r="K8532" s="9">
        <v>0.45</v>
      </c>
      <c r="L8532" s="9">
        <v>0.45</v>
      </c>
      <c r="N8532" s="32">
        <f>IF('System Design'!$F$8=1,'Hourly Demand and Generation'!G8532*'System Design'!$F$21,IF('System Design'!$F$8=2,'Hourly Demand and Generation'!H8532*'System Design'!$F$21,IF('System Design'!$F$8=3,'Hourly Demand and Generation'!I8532*'System Design'!$F$21)))</f>
        <v>75.599999999999994</v>
      </c>
      <c r="O8532" s="32">
        <f>IF('System Design'!$F$8=1,'Hourly Demand and Generation'!J8532*'System Design'!$F$22,IF('System Design'!$F$8=2,'Hourly Demand and Generation'!K8532*'System Design'!$F$22,IF('System Design'!$F$8=3,'Hourly Demand and Generation'!L8532*'System Design'!$F$22)))</f>
        <v>1125</v>
      </c>
      <c r="Q8532" s="32">
        <f t="shared" si="1906"/>
        <v>0</v>
      </c>
      <c r="R8532" s="32">
        <f t="shared" si="1909"/>
        <v>5400</v>
      </c>
      <c r="S8532" s="32">
        <f t="shared" si="1910"/>
        <v>0</v>
      </c>
      <c r="T8532" s="32">
        <f t="shared" si="1911"/>
        <v>21600</v>
      </c>
      <c r="U8532" s="32">
        <f t="shared" si="1912"/>
        <v>0</v>
      </c>
      <c r="V8532" s="32">
        <f t="shared" si="1907"/>
        <v>696.59999999999991</v>
      </c>
      <c r="W8532" s="32">
        <f t="shared" si="1913"/>
        <v>696.59999999999991</v>
      </c>
      <c r="X8532" s="32">
        <f t="shared" si="1914"/>
        <v>696.59999999999991</v>
      </c>
    </row>
    <row r="8533" spans="1:24" x14ac:dyDescent="0.25">
      <c r="A8533" s="2"/>
      <c r="B8533" s="2" t="s">
        <v>13</v>
      </c>
      <c r="C8533" s="2">
        <f t="shared" si="1915"/>
        <v>356</v>
      </c>
      <c r="D8533" s="2">
        <f t="shared" si="1916"/>
        <v>9</v>
      </c>
      <c r="E8533" s="2">
        <f t="shared" si="1908"/>
        <v>8529</v>
      </c>
      <c r="F8533" s="11">
        <v>504</v>
      </c>
      <c r="G8533" s="10">
        <v>0.18</v>
      </c>
      <c r="H8533" s="10">
        <v>0.19439999999999999</v>
      </c>
      <c r="I8533" s="10">
        <v>0.20880000000000001</v>
      </c>
      <c r="J8533" s="9">
        <v>0.4</v>
      </c>
      <c r="K8533" s="9">
        <v>0.4</v>
      </c>
      <c r="L8533" s="9">
        <v>0.4</v>
      </c>
      <c r="N8533" s="32">
        <f>IF('System Design'!$F$8=1,'Hourly Demand and Generation'!G8533*'System Design'!$F$21,IF('System Design'!$F$8=2,'Hourly Demand and Generation'!H8533*'System Design'!$F$21,IF('System Design'!$F$8=3,'Hourly Demand and Generation'!I8533*'System Design'!$F$21)))</f>
        <v>104.4</v>
      </c>
      <c r="O8533" s="32">
        <f>IF('System Design'!$F$8=1,'Hourly Demand and Generation'!J8533*'System Design'!$F$22,IF('System Design'!$F$8=2,'Hourly Demand and Generation'!K8533*'System Design'!$F$22,IF('System Design'!$F$8=3,'Hourly Demand and Generation'!L8533*'System Design'!$F$22)))</f>
        <v>1000</v>
      </c>
      <c r="Q8533" s="32">
        <f t="shared" si="1906"/>
        <v>0</v>
      </c>
      <c r="R8533" s="32">
        <f t="shared" si="1909"/>
        <v>5400</v>
      </c>
      <c r="S8533" s="32">
        <f t="shared" si="1910"/>
        <v>0</v>
      </c>
      <c r="T8533" s="32">
        <f t="shared" si="1911"/>
        <v>21600</v>
      </c>
      <c r="U8533" s="32">
        <f t="shared" si="1912"/>
        <v>0</v>
      </c>
      <c r="V8533" s="32">
        <f t="shared" si="1907"/>
        <v>600.40000000000009</v>
      </c>
      <c r="W8533" s="32">
        <f t="shared" si="1913"/>
        <v>600.40000000000009</v>
      </c>
      <c r="X8533" s="32">
        <f t="shared" si="1914"/>
        <v>600.40000000000009</v>
      </c>
    </row>
    <row r="8534" spans="1:24" x14ac:dyDescent="0.25">
      <c r="A8534" s="2"/>
      <c r="B8534" s="2" t="s">
        <v>13</v>
      </c>
      <c r="C8534" s="2">
        <f t="shared" si="1915"/>
        <v>356</v>
      </c>
      <c r="D8534" s="2">
        <f t="shared" si="1916"/>
        <v>10</v>
      </c>
      <c r="E8534" s="2">
        <f t="shared" si="1908"/>
        <v>8530</v>
      </c>
      <c r="F8534" s="11">
        <v>491.4</v>
      </c>
      <c r="G8534" s="10">
        <v>0.2412</v>
      </c>
      <c r="H8534" s="10">
        <v>0.25559999999999999</v>
      </c>
      <c r="I8534" s="10">
        <v>0.27</v>
      </c>
      <c r="J8534" s="9">
        <v>0.45</v>
      </c>
      <c r="K8534" s="9">
        <v>0.45</v>
      </c>
      <c r="L8534" s="9">
        <v>0.45</v>
      </c>
      <c r="N8534" s="32">
        <f>IF('System Design'!$F$8=1,'Hourly Demand and Generation'!G8534*'System Design'!$F$21,IF('System Design'!$F$8=2,'Hourly Demand and Generation'!H8534*'System Design'!$F$21,IF('System Design'!$F$8=3,'Hourly Demand and Generation'!I8534*'System Design'!$F$21)))</f>
        <v>135</v>
      </c>
      <c r="O8534" s="32">
        <f>IF('System Design'!$F$8=1,'Hourly Demand and Generation'!J8534*'System Design'!$F$22,IF('System Design'!$F$8=2,'Hourly Demand and Generation'!K8534*'System Design'!$F$22,IF('System Design'!$F$8=3,'Hourly Demand and Generation'!L8534*'System Design'!$F$22)))</f>
        <v>1125</v>
      </c>
      <c r="Q8534" s="32">
        <f t="shared" si="1906"/>
        <v>0</v>
      </c>
      <c r="R8534" s="32">
        <f t="shared" si="1909"/>
        <v>5400</v>
      </c>
      <c r="S8534" s="32">
        <f t="shared" si="1910"/>
        <v>0</v>
      </c>
      <c r="T8534" s="32">
        <f t="shared" si="1911"/>
        <v>21600</v>
      </c>
      <c r="U8534" s="32">
        <f t="shared" si="1912"/>
        <v>0</v>
      </c>
      <c r="V8534" s="32">
        <f t="shared" si="1907"/>
        <v>768.6</v>
      </c>
      <c r="W8534" s="32">
        <f t="shared" si="1913"/>
        <v>768.6</v>
      </c>
      <c r="X8534" s="32">
        <f t="shared" si="1914"/>
        <v>768.6</v>
      </c>
    </row>
    <row r="8535" spans="1:24" x14ac:dyDescent="0.25">
      <c r="A8535" s="2"/>
      <c r="B8535" s="2" t="s">
        <v>13</v>
      </c>
      <c r="C8535" s="2">
        <f t="shared" si="1915"/>
        <v>356</v>
      </c>
      <c r="D8535" s="2">
        <f t="shared" si="1916"/>
        <v>11</v>
      </c>
      <c r="E8535" s="2">
        <f t="shared" si="1908"/>
        <v>8531</v>
      </c>
      <c r="F8535" s="11">
        <v>485.1</v>
      </c>
      <c r="G8535" s="10">
        <v>0.29880000000000001</v>
      </c>
      <c r="H8535" s="10">
        <v>0.315</v>
      </c>
      <c r="I8535" s="10">
        <v>0.33119999999999999</v>
      </c>
      <c r="J8535" s="9">
        <v>0.4</v>
      </c>
      <c r="K8535" s="9">
        <v>0.4</v>
      </c>
      <c r="L8535" s="9">
        <v>0.4</v>
      </c>
      <c r="N8535" s="32">
        <f>IF('System Design'!$F$8=1,'Hourly Demand and Generation'!G8535*'System Design'!$F$21,IF('System Design'!$F$8=2,'Hourly Demand and Generation'!H8535*'System Design'!$F$21,IF('System Design'!$F$8=3,'Hourly Demand and Generation'!I8535*'System Design'!$F$21)))</f>
        <v>165.6</v>
      </c>
      <c r="O8535" s="32">
        <f>IF('System Design'!$F$8=1,'Hourly Demand and Generation'!J8535*'System Design'!$F$22,IF('System Design'!$F$8=2,'Hourly Demand and Generation'!K8535*'System Design'!$F$22,IF('System Design'!$F$8=3,'Hourly Demand and Generation'!L8535*'System Design'!$F$22)))</f>
        <v>1000</v>
      </c>
      <c r="Q8535" s="32">
        <f t="shared" si="1906"/>
        <v>0</v>
      </c>
      <c r="R8535" s="32">
        <f t="shared" si="1909"/>
        <v>5400</v>
      </c>
      <c r="S8535" s="32">
        <f t="shared" si="1910"/>
        <v>0</v>
      </c>
      <c r="T8535" s="32">
        <f t="shared" si="1911"/>
        <v>21600</v>
      </c>
      <c r="U8535" s="32">
        <f t="shared" si="1912"/>
        <v>0</v>
      </c>
      <c r="V8535" s="32">
        <f t="shared" si="1907"/>
        <v>680.49999999999989</v>
      </c>
      <c r="W8535" s="32">
        <f t="shared" si="1913"/>
        <v>680.49999999999989</v>
      </c>
      <c r="X8535" s="32">
        <f t="shared" si="1914"/>
        <v>680.49999999999989</v>
      </c>
    </row>
    <row r="8536" spans="1:24" x14ac:dyDescent="0.25">
      <c r="A8536" s="2"/>
      <c r="B8536" s="2" t="s">
        <v>13</v>
      </c>
      <c r="C8536" s="2">
        <f t="shared" si="1915"/>
        <v>356</v>
      </c>
      <c r="D8536" s="2">
        <f t="shared" si="1916"/>
        <v>12</v>
      </c>
      <c r="E8536" s="2">
        <f t="shared" si="1908"/>
        <v>8532</v>
      </c>
      <c r="F8536" s="11">
        <v>485.1</v>
      </c>
      <c r="G8536" s="10">
        <v>0.36</v>
      </c>
      <c r="H8536" s="10">
        <v>0.36</v>
      </c>
      <c r="I8536" s="10">
        <v>0.36</v>
      </c>
      <c r="J8536" s="9">
        <v>0.375</v>
      </c>
      <c r="K8536" s="9">
        <v>0.375</v>
      </c>
      <c r="L8536" s="9">
        <v>0.375</v>
      </c>
      <c r="N8536" s="32">
        <f>IF('System Design'!$F$8=1,'Hourly Demand and Generation'!G8536*'System Design'!$F$21,IF('System Design'!$F$8=2,'Hourly Demand and Generation'!H8536*'System Design'!$F$21,IF('System Design'!$F$8=3,'Hourly Demand and Generation'!I8536*'System Design'!$F$21)))</f>
        <v>180</v>
      </c>
      <c r="O8536" s="32">
        <f>IF('System Design'!$F$8=1,'Hourly Demand and Generation'!J8536*'System Design'!$F$22,IF('System Design'!$F$8=2,'Hourly Demand and Generation'!K8536*'System Design'!$F$22,IF('System Design'!$F$8=3,'Hourly Demand and Generation'!L8536*'System Design'!$F$22)))</f>
        <v>937.5</v>
      </c>
      <c r="Q8536" s="32">
        <f t="shared" si="1906"/>
        <v>0</v>
      </c>
      <c r="R8536" s="32">
        <f t="shared" si="1909"/>
        <v>5400</v>
      </c>
      <c r="S8536" s="32">
        <f t="shared" si="1910"/>
        <v>0</v>
      </c>
      <c r="T8536" s="32">
        <f t="shared" si="1911"/>
        <v>21600</v>
      </c>
      <c r="U8536" s="32">
        <f t="shared" si="1912"/>
        <v>0</v>
      </c>
      <c r="V8536" s="32">
        <f t="shared" si="1907"/>
        <v>632.4</v>
      </c>
      <c r="W8536" s="32">
        <f t="shared" si="1913"/>
        <v>632.4</v>
      </c>
      <c r="X8536" s="32">
        <f t="shared" si="1914"/>
        <v>632.4</v>
      </c>
    </row>
    <row r="8537" spans="1:24" x14ac:dyDescent="0.25">
      <c r="A8537" s="2"/>
      <c r="B8537" s="2" t="s">
        <v>13</v>
      </c>
      <c r="C8537" s="2">
        <f t="shared" si="1915"/>
        <v>356</v>
      </c>
      <c r="D8537" s="2">
        <f t="shared" si="1916"/>
        <v>13</v>
      </c>
      <c r="E8537" s="2">
        <f t="shared" si="1908"/>
        <v>8533</v>
      </c>
      <c r="F8537" s="11">
        <v>504</v>
      </c>
      <c r="G8537" s="10">
        <v>0.29880000000000001</v>
      </c>
      <c r="H8537" s="10">
        <v>0.315</v>
      </c>
      <c r="I8537" s="10">
        <v>0.33119999999999999</v>
      </c>
      <c r="J8537" s="9">
        <v>0.4</v>
      </c>
      <c r="K8537" s="9">
        <v>0.4</v>
      </c>
      <c r="L8537" s="9">
        <v>0.4</v>
      </c>
      <c r="N8537" s="32">
        <f>IF('System Design'!$F$8=1,'Hourly Demand and Generation'!G8537*'System Design'!$F$21,IF('System Design'!$F$8=2,'Hourly Demand and Generation'!H8537*'System Design'!$F$21,IF('System Design'!$F$8=3,'Hourly Demand and Generation'!I8537*'System Design'!$F$21)))</f>
        <v>165.6</v>
      </c>
      <c r="O8537" s="32">
        <f>IF('System Design'!$F$8=1,'Hourly Demand and Generation'!J8537*'System Design'!$F$22,IF('System Design'!$F$8=2,'Hourly Demand and Generation'!K8537*'System Design'!$F$22,IF('System Design'!$F$8=3,'Hourly Demand and Generation'!L8537*'System Design'!$F$22)))</f>
        <v>1000</v>
      </c>
      <c r="Q8537" s="32">
        <f t="shared" si="1906"/>
        <v>0</v>
      </c>
      <c r="R8537" s="32">
        <f t="shared" si="1909"/>
        <v>5400</v>
      </c>
      <c r="S8537" s="32">
        <f t="shared" si="1910"/>
        <v>0</v>
      </c>
      <c r="T8537" s="32">
        <f t="shared" si="1911"/>
        <v>21600</v>
      </c>
      <c r="U8537" s="32">
        <f t="shared" si="1912"/>
        <v>0</v>
      </c>
      <c r="V8537" s="32">
        <f t="shared" si="1907"/>
        <v>661.59999999999991</v>
      </c>
      <c r="W8537" s="32">
        <f t="shared" si="1913"/>
        <v>661.59999999999991</v>
      </c>
      <c r="X8537" s="32">
        <f t="shared" si="1914"/>
        <v>661.59999999999991</v>
      </c>
    </row>
    <row r="8538" spans="1:24" x14ac:dyDescent="0.25">
      <c r="A8538" s="2"/>
      <c r="B8538" s="2" t="s">
        <v>13</v>
      </c>
      <c r="C8538" s="2">
        <f t="shared" si="1915"/>
        <v>356</v>
      </c>
      <c r="D8538" s="2">
        <f t="shared" si="1916"/>
        <v>14</v>
      </c>
      <c r="E8538" s="2">
        <f t="shared" si="1908"/>
        <v>8534</v>
      </c>
      <c r="F8538" s="11">
        <v>504</v>
      </c>
      <c r="G8538" s="10">
        <v>0.2412</v>
      </c>
      <c r="H8538" s="10">
        <v>0.25559999999999999</v>
      </c>
      <c r="I8538" s="10">
        <v>0.27</v>
      </c>
      <c r="J8538" s="9">
        <v>0.42499999999999999</v>
      </c>
      <c r="K8538" s="9">
        <v>0.42499999999999999</v>
      </c>
      <c r="L8538" s="9">
        <v>0.42499999999999999</v>
      </c>
      <c r="N8538" s="32">
        <f>IF('System Design'!$F$8=1,'Hourly Demand and Generation'!G8538*'System Design'!$F$21,IF('System Design'!$F$8=2,'Hourly Demand and Generation'!H8538*'System Design'!$F$21,IF('System Design'!$F$8=3,'Hourly Demand and Generation'!I8538*'System Design'!$F$21)))</f>
        <v>135</v>
      </c>
      <c r="O8538" s="32">
        <f>IF('System Design'!$F$8=1,'Hourly Demand and Generation'!J8538*'System Design'!$F$22,IF('System Design'!$F$8=2,'Hourly Demand and Generation'!K8538*'System Design'!$F$22,IF('System Design'!$F$8=3,'Hourly Demand and Generation'!L8538*'System Design'!$F$22)))</f>
        <v>1062.5</v>
      </c>
      <c r="Q8538" s="32">
        <f t="shared" si="1906"/>
        <v>0</v>
      </c>
      <c r="R8538" s="32">
        <f t="shared" si="1909"/>
        <v>5400</v>
      </c>
      <c r="S8538" s="32">
        <f t="shared" si="1910"/>
        <v>0</v>
      </c>
      <c r="T8538" s="32">
        <f t="shared" si="1911"/>
        <v>21600</v>
      </c>
      <c r="U8538" s="32">
        <f t="shared" si="1912"/>
        <v>0</v>
      </c>
      <c r="V8538" s="32">
        <f t="shared" si="1907"/>
        <v>693.5</v>
      </c>
      <c r="W8538" s="32">
        <f t="shared" si="1913"/>
        <v>693.5</v>
      </c>
      <c r="X8538" s="32">
        <f t="shared" si="1914"/>
        <v>693.5</v>
      </c>
    </row>
    <row r="8539" spans="1:24" x14ac:dyDescent="0.25">
      <c r="A8539" s="2"/>
      <c r="B8539" s="2" t="s">
        <v>13</v>
      </c>
      <c r="C8539" s="2">
        <f t="shared" si="1915"/>
        <v>356</v>
      </c>
      <c r="D8539" s="2">
        <f t="shared" si="1916"/>
        <v>15</v>
      </c>
      <c r="E8539" s="2">
        <f t="shared" si="1908"/>
        <v>8535</v>
      </c>
      <c r="F8539" s="11">
        <v>535.5</v>
      </c>
      <c r="G8539" s="10">
        <v>0.18</v>
      </c>
      <c r="H8539" s="10">
        <v>0.19439999999999999</v>
      </c>
      <c r="I8539" s="10">
        <v>0.20880000000000001</v>
      </c>
      <c r="J8539" s="9">
        <v>0.45</v>
      </c>
      <c r="K8539" s="9">
        <v>0.45</v>
      </c>
      <c r="L8539" s="9">
        <v>0.45</v>
      </c>
      <c r="N8539" s="32">
        <f>IF('System Design'!$F$8=1,'Hourly Demand and Generation'!G8539*'System Design'!$F$21,IF('System Design'!$F$8=2,'Hourly Demand and Generation'!H8539*'System Design'!$F$21,IF('System Design'!$F$8=3,'Hourly Demand and Generation'!I8539*'System Design'!$F$21)))</f>
        <v>104.4</v>
      </c>
      <c r="O8539" s="32">
        <f>IF('System Design'!$F$8=1,'Hourly Demand and Generation'!J8539*'System Design'!$F$22,IF('System Design'!$F$8=2,'Hourly Demand and Generation'!K8539*'System Design'!$F$22,IF('System Design'!$F$8=3,'Hourly Demand and Generation'!L8539*'System Design'!$F$22)))</f>
        <v>1125</v>
      </c>
      <c r="Q8539" s="32">
        <f t="shared" si="1906"/>
        <v>0</v>
      </c>
      <c r="R8539" s="32">
        <f t="shared" si="1909"/>
        <v>5400</v>
      </c>
      <c r="S8539" s="32">
        <f t="shared" si="1910"/>
        <v>0</v>
      </c>
      <c r="T8539" s="32">
        <f t="shared" si="1911"/>
        <v>21600</v>
      </c>
      <c r="U8539" s="32">
        <f t="shared" si="1912"/>
        <v>0</v>
      </c>
      <c r="V8539" s="32">
        <f t="shared" si="1907"/>
        <v>693.90000000000009</v>
      </c>
      <c r="W8539" s="32">
        <f t="shared" si="1913"/>
        <v>693.90000000000009</v>
      </c>
      <c r="X8539" s="32">
        <f t="shared" si="1914"/>
        <v>693.90000000000009</v>
      </c>
    </row>
    <row r="8540" spans="1:24" x14ac:dyDescent="0.25">
      <c r="A8540" s="2"/>
      <c r="B8540" s="2" t="s">
        <v>13</v>
      </c>
      <c r="C8540" s="2">
        <f t="shared" si="1915"/>
        <v>356</v>
      </c>
      <c r="D8540" s="2">
        <f t="shared" si="1916"/>
        <v>16</v>
      </c>
      <c r="E8540" s="2">
        <f t="shared" si="1908"/>
        <v>8536</v>
      </c>
      <c r="F8540" s="11">
        <v>567</v>
      </c>
      <c r="G8540" s="10">
        <v>0.1188</v>
      </c>
      <c r="H8540" s="10">
        <v>0.13500000000000001</v>
      </c>
      <c r="I8540" s="10">
        <v>0.1512</v>
      </c>
      <c r="J8540" s="9">
        <v>0.45</v>
      </c>
      <c r="K8540" s="9">
        <v>0.45</v>
      </c>
      <c r="L8540" s="9">
        <v>0.45</v>
      </c>
      <c r="N8540" s="32">
        <f>IF('System Design'!$F$8=1,'Hourly Demand and Generation'!G8540*'System Design'!$F$21,IF('System Design'!$F$8=2,'Hourly Demand and Generation'!H8540*'System Design'!$F$21,IF('System Design'!$F$8=3,'Hourly Demand and Generation'!I8540*'System Design'!$F$21)))</f>
        <v>75.599999999999994</v>
      </c>
      <c r="O8540" s="32">
        <f>IF('System Design'!$F$8=1,'Hourly Demand and Generation'!J8540*'System Design'!$F$22,IF('System Design'!$F$8=2,'Hourly Demand and Generation'!K8540*'System Design'!$F$22,IF('System Design'!$F$8=3,'Hourly Demand and Generation'!L8540*'System Design'!$F$22)))</f>
        <v>1125</v>
      </c>
      <c r="Q8540" s="32">
        <f t="shared" si="1906"/>
        <v>0</v>
      </c>
      <c r="R8540" s="32">
        <f t="shared" si="1909"/>
        <v>5400</v>
      </c>
      <c r="S8540" s="32">
        <f t="shared" si="1910"/>
        <v>0</v>
      </c>
      <c r="T8540" s="32">
        <f t="shared" si="1911"/>
        <v>21600</v>
      </c>
      <c r="U8540" s="32">
        <f t="shared" si="1912"/>
        <v>0</v>
      </c>
      <c r="V8540" s="32">
        <f t="shared" si="1907"/>
        <v>633.59999999999991</v>
      </c>
      <c r="W8540" s="32">
        <f t="shared" si="1913"/>
        <v>633.59999999999991</v>
      </c>
      <c r="X8540" s="32">
        <f t="shared" si="1914"/>
        <v>633.59999999999991</v>
      </c>
    </row>
    <row r="8541" spans="1:24" x14ac:dyDescent="0.25">
      <c r="A8541" s="2"/>
      <c r="B8541" s="2" t="s">
        <v>13</v>
      </c>
      <c r="C8541" s="2">
        <f t="shared" si="1915"/>
        <v>356</v>
      </c>
      <c r="D8541" s="2">
        <f t="shared" si="1916"/>
        <v>17</v>
      </c>
      <c r="E8541" s="2">
        <f t="shared" si="1908"/>
        <v>8537</v>
      </c>
      <c r="F8541" s="11">
        <v>598.5</v>
      </c>
      <c r="G8541" s="10">
        <v>6.1199999999999997E-2</v>
      </c>
      <c r="H8541" s="10">
        <v>7.5600000000000001E-2</v>
      </c>
      <c r="I8541" s="10">
        <v>0.09</v>
      </c>
      <c r="J8541" s="9">
        <v>0.5</v>
      </c>
      <c r="K8541" s="9">
        <v>0.5</v>
      </c>
      <c r="L8541" s="9">
        <v>0.5</v>
      </c>
      <c r="N8541" s="32">
        <f>IF('System Design'!$F$8=1,'Hourly Demand and Generation'!G8541*'System Design'!$F$21,IF('System Design'!$F$8=2,'Hourly Demand and Generation'!H8541*'System Design'!$F$21,IF('System Design'!$F$8=3,'Hourly Demand and Generation'!I8541*'System Design'!$F$21)))</f>
        <v>45</v>
      </c>
      <c r="O8541" s="32">
        <f>IF('System Design'!$F$8=1,'Hourly Demand and Generation'!J8541*'System Design'!$F$22,IF('System Design'!$F$8=2,'Hourly Demand and Generation'!K8541*'System Design'!$F$22,IF('System Design'!$F$8=3,'Hourly Demand and Generation'!L8541*'System Design'!$F$22)))</f>
        <v>1250</v>
      </c>
      <c r="Q8541" s="32">
        <f t="shared" si="1906"/>
        <v>0</v>
      </c>
      <c r="R8541" s="32">
        <f t="shared" si="1909"/>
        <v>5400</v>
      </c>
      <c r="S8541" s="32">
        <f t="shared" si="1910"/>
        <v>0</v>
      </c>
      <c r="T8541" s="32">
        <f t="shared" si="1911"/>
        <v>21600</v>
      </c>
      <c r="U8541" s="32">
        <f t="shared" si="1912"/>
        <v>0</v>
      </c>
      <c r="V8541" s="32">
        <f t="shared" si="1907"/>
        <v>696.5</v>
      </c>
      <c r="W8541" s="32">
        <f t="shared" si="1913"/>
        <v>696.5</v>
      </c>
      <c r="X8541" s="32">
        <f t="shared" si="1914"/>
        <v>696.5</v>
      </c>
    </row>
    <row r="8542" spans="1:24" x14ac:dyDescent="0.25">
      <c r="A8542" s="2"/>
      <c r="B8542" s="2" t="s">
        <v>13</v>
      </c>
      <c r="C8542" s="2">
        <f t="shared" si="1915"/>
        <v>356</v>
      </c>
      <c r="D8542" s="2">
        <f t="shared" si="1916"/>
        <v>18</v>
      </c>
      <c r="E8542" s="2">
        <f t="shared" si="1908"/>
        <v>8538</v>
      </c>
      <c r="F8542" s="11">
        <v>630</v>
      </c>
      <c r="G8542" s="10">
        <v>2.8799999999999999E-2</v>
      </c>
      <c r="H8542" s="10">
        <v>4.4999999999999998E-2</v>
      </c>
      <c r="I8542" s="10">
        <v>6.1199999999999997E-2</v>
      </c>
      <c r="J8542" s="9">
        <v>0.47499999999999998</v>
      </c>
      <c r="K8542" s="9">
        <v>0.47499999999999998</v>
      </c>
      <c r="L8542" s="9">
        <v>0.47499999999999998</v>
      </c>
      <c r="N8542" s="32">
        <f>IF('System Design'!$F$8=1,'Hourly Demand and Generation'!G8542*'System Design'!$F$21,IF('System Design'!$F$8=2,'Hourly Demand and Generation'!H8542*'System Design'!$F$21,IF('System Design'!$F$8=3,'Hourly Demand and Generation'!I8542*'System Design'!$F$21)))</f>
        <v>30.599999999999998</v>
      </c>
      <c r="O8542" s="32">
        <f>IF('System Design'!$F$8=1,'Hourly Demand and Generation'!J8542*'System Design'!$F$22,IF('System Design'!$F$8=2,'Hourly Demand and Generation'!K8542*'System Design'!$F$22,IF('System Design'!$F$8=3,'Hourly Demand and Generation'!L8542*'System Design'!$F$22)))</f>
        <v>1187.5</v>
      </c>
      <c r="Q8542" s="32">
        <f t="shared" si="1906"/>
        <v>0</v>
      </c>
      <c r="R8542" s="32">
        <f t="shared" si="1909"/>
        <v>5400</v>
      </c>
      <c r="S8542" s="32">
        <f t="shared" si="1910"/>
        <v>0</v>
      </c>
      <c r="T8542" s="32">
        <f t="shared" si="1911"/>
        <v>21600</v>
      </c>
      <c r="U8542" s="32">
        <f t="shared" si="1912"/>
        <v>0</v>
      </c>
      <c r="V8542" s="32">
        <f t="shared" si="1907"/>
        <v>588.09999999999991</v>
      </c>
      <c r="W8542" s="32">
        <f t="shared" si="1913"/>
        <v>588.09999999999991</v>
      </c>
      <c r="X8542" s="32">
        <f t="shared" si="1914"/>
        <v>588.09999999999991</v>
      </c>
    </row>
    <row r="8543" spans="1:24" x14ac:dyDescent="0.25">
      <c r="A8543" s="2"/>
      <c r="B8543" s="2" t="s">
        <v>13</v>
      </c>
      <c r="C8543" s="2">
        <f t="shared" si="1915"/>
        <v>356</v>
      </c>
      <c r="D8543" s="2">
        <f t="shared" si="1916"/>
        <v>19</v>
      </c>
      <c r="E8543" s="2">
        <f t="shared" si="1908"/>
        <v>8539</v>
      </c>
      <c r="F8543" s="11">
        <v>611.1</v>
      </c>
      <c r="G8543" s="10">
        <v>0</v>
      </c>
      <c r="H8543" s="10">
        <v>1.44E-2</v>
      </c>
      <c r="I8543" s="10">
        <v>2.8799999999999999E-2</v>
      </c>
      <c r="J8543" s="9">
        <v>0.45</v>
      </c>
      <c r="K8543" s="9">
        <v>0.45</v>
      </c>
      <c r="L8543" s="9">
        <v>0.45</v>
      </c>
      <c r="N8543" s="32">
        <f>IF('System Design'!$F$8=1,'Hourly Demand and Generation'!G8543*'System Design'!$F$21,IF('System Design'!$F$8=2,'Hourly Demand and Generation'!H8543*'System Design'!$F$21,IF('System Design'!$F$8=3,'Hourly Demand and Generation'!I8543*'System Design'!$F$21)))</f>
        <v>14.4</v>
      </c>
      <c r="O8543" s="32">
        <f>IF('System Design'!$F$8=1,'Hourly Demand and Generation'!J8543*'System Design'!$F$22,IF('System Design'!$F$8=2,'Hourly Demand and Generation'!K8543*'System Design'!$F$22,IF('System Design'!$F$8=3,'Hourly Demand and Generation'!L8543*'System Design'!$F$22)))</f>
        <v>1125</v>
      </c>
      <c r="Q8543" s="32">
        <f t="shared" si="1906"/>
        <v>0</v>
      </c>
      <c r="R8543" s="32">
        <f t="shared" si="1909"/>
        <v>5400</v>
      </c>
      <c r="S8543" s="32">
        <f t="shared" si="1910"/>
        <v>0</v>
      </c>
      <c r="T8543" s="32">
        <f t="shared" si="1911"/>
        <v>21600</v>
      </c>
      <c r="U8543" s="32">
        <f t="shared" si="1912"/>
        <v>0</v>
      </c>
      <c r="V8543" s="32">
        <f t="shared" si="1907"/>
        <v>528.30000000000007</v>
      </c>
      <c r="W8543" s="32">
        <f t="shared" si="1913"/>
        <v>528.30000000000007</v>
      </c>
      <c r="X8543" s="32">
        <f t="shared" si="1914"/>
        <v>528.30000000000007</v>
      </c>
    </row>
    <row r="8544" spans="1:24" x14ac:dyDescent="0.25">
      <c r="A8544" s="2"/>
      <c r="B8544" s="2" t="s">
        <v>13</v>
      </c>
      <c r="C8544" s="2">
        <f t="shared" si="1915"/>
        <v>356</v>
      </c>
      <c r="D8544" s="2">
        <f t="shared" si="1916"/>
        <v>20</v>
      </c>
      <c r="E8544" s="2">
        <f t="shared" si="1908"/>
        <v>8540</v>
      </c>
      <c r="F8544" s="11">
        <v>598.5</v>
      </c>
      <c r="G8544" s="10">
        <v>0</v>
      </c>
      <c r="H8544" s="10">
        <v>0</v>
      </c>
      <c r="I8544" s="10">
        <v>0</v>
      </c>
      <c r="J8544" s="9">
        <v>0.45</v>
      </c>
      <c r="K8544" s="9">
        <v>0.45</v>
      </c>
      <c r="L8544" s="9">
        <v>0.45</v>
      </c>
      <c r="N8544" s="32">
        <f>IF('System Design'!$F$8=1,'Hourly Demand and Generation'!G8544*'System Design'!$F$21,IF('System Design'!$F$8=2,'Hourly Demand and Generation'!H8544*'System Design'!$F$21,IF('System Design'!$F$8=3,'Hourly Demand and Generation'!I8544*'System Design'!$F$21)))</f>
        <v>0</v>
      </c>
      <c r="O8544" s="32">
        <f>IF('System Design'!$F$8=1,'Hourly Demand and Generation'!J8544*'System Design'!$F$22,IF('System Design'!$F$8=2,'Hourly Demand and Generation'!K8544*'System Design'!$F$22,IF('System Design'!$F$8=3,'Hourly Demand and Generation'!L8544*'System Design'!$F$22)))</f>
        <v>1125</v>
      </c>
      <c r="Q8544" s="32">
        <f t="shared" si="1906"/>
        <v>0</v>
      </c>
      <c r="R8544" s="32">
        <f t="shared" si="1909"/>
        <v>5400</v>
      </c>
      <c r="S8544" s="32">
        <f t="shared" si="1910"/>
        <v>0</v>
      </c>
      <c r="T8544" s="32">
        <f t="shared" si="1911"/>
        <v>21600</v>
      </c>
      <c r="U8544" s="32">
        <f t="shared" si="1912"/>
        <v>0</v>
      </c>
      <c r="V8544" s="32">
        <f t="shared" si="1907"/>
        <v>526.5</v>
      </c>
      <c r="W8544" s="32">
        <f t="shared" si="1913"/>
        <v>526.5</v>
      </c>
      <c r="X8544" s="32">
        <f t="shared" si="1914"/>
        <v>526.5</v>
      </c>
    </row>
    <row r="8545" spans="1:24" x14ac:dyDescent="0.25">
      <c r="A8545" s="2"/>
      <c r="B8545" s="2" t="s">
        <v>13</v>
      </c>
      <c r="C8545" s="2">
        <f t="shared" si="1915"/>
        <v>356</v>
      </c>
      <c r="D8545" s="2">
        <f t="shared" si="1916"/>
        <v>21</v>
      </c>
      <c r="E8545" s="2">
        <f t="shared" si="1908"/>
        <v>8541</v>
      </c>
      <c r="F8545" s="11">
        <v>567</v>
      </c>
      <c r="G8545" s="10">
        <v>0</v>
      </c>
      <c r="H8545" s="10">
        <v>0</v>
      </c>
      <c r="I8545" s="10">
        <v>0</v>
      </c>
      <c r="J8545" s="9">
        <v>0.45</v>
      </c>
      <c r="K8545" s="9">
        <v>0.45</v>
      </c>
      <c r="L8545" s="9">
        <v>0.45</v>
      </c>
      <c r="N8545" s="32">
        <f>IF('System Design'!$F$8=1,'Hourly Demand and Generation'!G8545*'System Design'!$F$21,IF('System Design'!$F$8=2,'Hourly Demand and Generation'!H8545*'System Design'!$F$21,IF('System Design'!$F$8=3,'Hourly Demand and Generation'!I8545*'System Design'!$F$21)))</f>
        <v>0</v>
      </c>
      <c r="O8545" s="32">
        <f>IF('System Design'!$F$8=1,'Hourly Demand and Generation'!J8545*'System Design'!$F$22,IF('System Design'!$F$8=2,'Hourly Demand and Generation'!K8545*'System Design'!$F$22,IF('System Design'!$F$8=3,'Hourly Demand and Generation'!L8545*'System Design'!$F$22)))</f>
        <v>1125</v>
      </c>
      <c r="Q8545" s="32">
        <f t="shared" si="1906"/>
        <v>0</v>
      </c>
      <c r="R8545" s="32">
        <f t="shared" si="1909"/>
        <v>5400</v>
      </c>
      <c r="S8545" s="32">
        <f t="shared" si="1910"/>
        <v>0</v>
      </c>
      <c r="T8545" s="32">
        <f t="shared" si="1911"/>
        <v>21600</v>
      </c>
      <c r="U8545" s="32">
        <f t="shared" si="1912"/>
        <v>0</v>
      </c>
      <c r="V8545" s="32">
        <f t="shared" si="1907"/>
        <v>558</v>
      </c>
      <c r="W8545" s="32">
        <f t="shared" si="1913"/>
        <v>558</v>
      </c>
      <c r="X8545" s="32">
        <f t="shared" si="1914"/>
        <v>558</v>
      </c>
    </row>
    <row r="8546" spans="1:24" x14ac:dyDescent="0.25">
      <c r="A8546" s="2"/>
      <c r="B8546" s="2" t="s">
        <v>13</v>
      </c>
      <c r="C8546" s="2">
        <f t="shared" si="1915"/>
        <v>356</v>
      </c>
      <c r="D8546" s="2">
        <f t="shared" si="1916"/>
        <v>22</v>
      </c>
      <c r="E8546" s="2">
        <f t="shared" si="1908"/>
        <v>8542</v>
      </c>
      <c r="F8546" s="11">
        <v>535.5</v>
      </c>
      <c r="G8546" s="10">
        <v>0</v>
      </c>
      <c r="H8546" s="10">
        <v>0</v>
      </c>
      <c r="I8546" s="10">
        <v>0</v>
      </c>
      <c r="J8546" s="9">
        <v>0.47499999999999998</v>
      </c>
      <c r="K8546" s="9">
        <v>0.47499999999999998</v>
      </c>
      <c r="L8546" s="9">
        <v>0.47499999999999998</v>
      </c>
      <c r="N8546" s="32">
        <f>IF('System Design'!$F$8=1,'Hourly Demand and Generation'!G8546*'System Design'!$F$21,IF('System Design'!$F$8=2,'Hourly Demand and Generation'!H8546*'System Design'!$F$21,IF('System Design'!$F$8=3,'Hourly Demand and Generation'!I8546*'System Design'!$F$21)))</f>
        <v>0</v>
      </c>
      <c r="O8546" s="32">
        <f>IF('System Design'!$F$8=1,'Hourly Demand and Generation'!J8546*'System Design'!$F$22,IF('System Design'!$F$8=2,'Hourly Demand and Generation'!K8546*'System Design'!$F$22,IF('System Design'!$F$8=3,'Hourly Demand and Generation'!L8546*'System Design'!$F$22)))</f>
        <v>1187.5</v>
      </c>
      <c r="Q8546" s="32">
        <f t="shared" si="1906"/>
        <v>0</v>
      </c>
      <c r="R8546" s="32">
        <f t="shared" si="1909"/>
        <v>5400</v>
      </c>
      <c r="S8546" s="32">
        <f t="shared" si="1910"/>
        <v>0</v>
      </c>
      <c r="T8546" s="32">
        <f t="shared" si="1911"/>
        <v>21600</v>
      </c>
      <c r="U8546" s="32">
        <f t="shared" si="1912"/>
        <v>0</v>
      </c>
      <c r="V8546" s="32">
        <f t="shared" si="1907"/>
        <v>652</v>
      </c>
      <c r="W8546" s="32">
        <f t="shared" si="1913"/>
        <v>652</v>
      </c>
      <c r="X8546" s="32">
        <f t="shared" si="1914"/>
        <v>652</v>
      </c>
    </row>
    <row r="8547" spans="1:24" x14ac:dyDescent="0.25">
      <c r="A8547" s="2"/>
      <c r="B8547" s="2" t="s">
        <v>13</v>
      </c>
      <c r="C8547" s="2">
        <f t="shared" si="1915"/>
        <v>356</v>
      </c>
      <c r="D8547" s="2">
        <f t="shared" si="1916"/>
        <v>23</v>
      </c>
      <c r="E8547" s="2">
        <f t="shared" si="1908"/>
        <v>8543</v>
      </c>
      <c r="F8547" s="11">
        <v>504</v>
      </c>
      <c r="G8547" s="10">
        <v>0</v>
      </c>
      <c r="H8547" s="10">
        <v>0</v>
      </c>
      <c r="I8547" s="10">
        <v>0</v>
      </c>
      <c r="J8547" s="9">
        <v>0.4</v>
      </c>
      <c r="K8547" s="9">
        <v>0.4</v>
      </c>
      <c r="L8547" s="9">
        <v>0.4</v>
      </c>
      <c r="N8547" s="32">
        <f>IF('System Design'!$F$8=1,'Hourly Demand and Generation'!G8547*'System Design'!$F$21,IF('System Design'!$F$8=2,'Hourly Demand and Generation'!H8547*'System Design'!$F$21,IF('System Design'!$F$8=3,'Hourly Demand and Generation'!I8547*'System Design'!$F$21)))</f>
        <v>0</v>
      </c>
      <c r="O8547" s="32">
        <f>IF('System Design'!$F$8=1,'Hourly Demand and Generation'!J8547*'System Design'!$F$22,IF('System Design'!$F$8=2,'Hourly Demand and Generation'!K8547*'System Design'!$F$22,IF('System Design'!$F$8=3,'Hourly Demand and Generation'!L8547*'System Design'!$F$22)))</f>
        <v>1000</v>
      </c>
      <c r="Q8547" s="32">
        <f t="shared" si="1906"/>
        <v>0</v>
      </c>
      <c r="R8547" s="32">
        <f t="shared" si="1909"/>
        <v>5400</v>
      </c>
      <c r="S8547" s="32">
        <f t="shared" si="1910"/>
        <v>0</v>
      </c>
      <c r="T8547" s="32">
        <f t="shared" si="1911"/>
        <v>21600</v>
      </c>
      <c r="U8547" s="32">
        <f t="shared" si="1912"/>
        <v>0</v>
      </c>
      <c r="V8547" s="32">
        <f t="shared" si="1907"/>
        <v>496</v>
      </c>
      <c r="W8547" s="32">
        <f t="shared" si="1913"/>
        <v>496</v>
      </c>
      <c r="X8547" s="32">
        <f t="shared" si="1914"/>
        <v>496</v>
      </c>
    </row>
    <row r="8548" spans="1:24" x14ac:dyDescent="0.25">
      <c r="A8548" s="2"/>
      <c r="B8548" s="2" t="s">
        <v>13</v>
      </c>
      <c r="C8548" s="2">
        <f t="shared" si="1915"/>
        <v>356</v>
      </c>
      <c r="D8548" s="2">
        <f t="shared" si="1916"/>
        <v>24</v>
      </c>
      <c r="E8548" s="2">
        <f t="shared" si="1908"/>
        <v>8544</v>
      </c>
      <c r="F8548" s="11">
        <v>441</v>
      </c>
      <c r="G8548" s="9">
        <v>0</v>
      </c>
      <c r="H8548" s="9">
        <v>0</v>
      </c>
      <c r="I8548" s="9">
        <v>0</v>
      </c>
      <c r="J8548" s="9">
        <v>0.4</v>
      </c>
      <c r="K8548" s="9">
        <v>0.4</v>
      </c>
      <c r="L8548" s="9">
        <v>0.4</v>
      </c>
      <c r="N8548" s="32">
        <f>IF('System Design'!$F$8=1,'Hourly Demand and Generation'!G8548*'System Design'!$F$21,IF('System Design'!$F$8=2,'Hourly Demand and Generation'!H8548*'System Design'!$F$21,IF('System Design'!$F$8=3,'Hourly Demand and Generation'!I8548*'System Design'!$F$21)))</f>
        <v>0</v>
      </c>
      <c r="O8548" s="32">
        <f>IF('System Design'!$F$8=1,'Hourly Demand and Generation'!J8548*'System Design'!$F$22,IF('System Design'!$F$8=2,'Hourly Demand and Generation'!K8548*'System Design'!$F$22,IF('System Design'!$F$8=3,'Hourly Demand and Generation'!L8548*'System Design'!$F$22)))</f>
        <v>1000</v>
      </c>
      <c r="Q8548" s="32">
        <f t="shared" si="1906"/>
        <v>0</v>
      </c>
      <c r="R8548" s="32">
        <f t="shared" si="1909"/>
        <v>5400</v>
      </c>
      <c r="S8548" s="32">
        <f t="shared" si="1910"/>
        <v>0</v>
      </c>
      <c r="T8548" s="32">
        <f t="shared" si="1911"/>
        <v>21600</v>
      </c>
      <c r="U8548" s="32">
        <f t="shared" si="1912"/>
        <v>0</v>
      </c>
      <c r="V8548" s="32">
        <f t="shared" si="1907"/>
        <v>559</v>
      </c>
      <c r="W8548" s="32">
        <f t="shared" si="1913"/>
        <v>559</v>
      </c>
      <c r="X8548" s="32">
        <f t="shared" si="1914"/>
        <v>559</v>
      </c>
    </row>
    <row r="8549" spans="1:24" x14ac:dyDescent="0.25">
      <c r="A8549" s="2"/>
      <c r="B8549" s="2" t="s">
        <v>13</v>
      </c>
      <c r="C8549" s="2">
        <f>C8548+1</f>
        <v>357</v>
      </c>
      <c r="D8549" s="2">
        <v>1</v>
      </c>
      <c r="E8549" s="2">
        <f t="shared" si="1908"/>
        <v>8545</v>
      </c>
      <c r="F8549" s="11">
        <v>378</v>
      </c>
      <c r="G8549" s="10">
        <v>0</v>
      </c>
      <c r="H8549" s="10">
        <v>0</v>
      </c>
      <c r="I8549" s="10">
        <v>0</v>
      </c>
      <c r="J8549" s="9">
        <v>0.35795270414618902</v>
      </c>
      <c r="K8549" s="9">
        <v>0.35795270414618902</v>
      </c>
      <c r="L8549" s="9">
        <v>0.35795270414618902</v>
      </c>
      <c r="N8549" s="32">
        <f>IF('System Design'!$F$8=1,'Hourly Demand and Generation'!G8549*'System Design'!$F$21,IF('System Design'!$F$8=2,'Hourly Demand and Generation'!H8549*'System Design'!$F$21,IF('System Design'!$F$8=3,'Hourly Demand and Generation'!I8549*'System Design'!$F$21)))</f>
        <v>0</v>
      </c>
      <c r="O8549" s="32">
        <f>IF('System Design'!$F$8=1,'Hourly Demand and Generation'!J8549*'System Design'!$F$22,IF('System Design'!$F$8=2,'Hourly Demand and Generation'!K8549*'System Design'!$F$22,IF('System Design'!$F$8=3,'Hourly Demand and Generation'!L8549*'System Design'!$F$22)))</f>
        <v>894.88176036547259</v>
      </c>
      <c r="Q8549" s="32">
        <f t="shared" si="1906"/>
        <v>0</v>
      </c>
      <c r="R8549" s="32">
        <f t="shared" si="1909"/>
        <v>5400</v>
      </c>
      <c r="S8549" s="32">
        <f t="shared" si="1910"/>
        <v>0</v>
      </c>
      <c r="T8549" s="32">
        <f t="shared" si="1911"/>
        <v>21600</v>
      </c>
      <c r="U8549" s="32">
        <f t="shared" si="1912"/>
        <v>0</v>
      </c>
      <c r="V8549" s="32">
        <f t="shared" si="1907"/>
        <v>516.88176036547259</v>
      </c>
      <c r="W8549" s="32">
        <f t="shared" si="1913"/>
        <v>516.88176036547259</v>
      </c>
      <c r="X8549" s="32">
        <f t="shared" si="1914"/>
        <v>516.88176036547259</v>
      </c>
    </row>
    <row r="8550" spans="1:24" x14ac:dyDescent="0.25">
      <c r="A8550" s="2"/>
      <c r="B8550" s="2" t="s">
        <v>13</v>
      </c>
      <c r="C8550" s="2">
        <f>C8549</f>
        <v>357</v>
      </c>
      <c r="D8550" s="2">
        <f>D8549+1</f>
        <v>2</v>
      </c>
      <c r="E8550" s="2">
        <f t="shared" si="1908"/>
        <v>8546</v>
      </c>
      <c r="F8550" s="11">
        <v>346.5</v>
      </c>
      <c r="G8550" s="10">
        <v>0</v>
      </c>
      <c r="H8550" s="10">
        <v>0</v>
      </c>
      <c r="I8550" s="10">
        <v>0</v>
      </c>
      <c r="J8550" s="9">
        <v>0.32215743373157002</v>
      </c>
      <c r="K8550" s="9">
        <v>0.32215743373157002</v>
      </c>
      <c r="L8550" s="9">
        <v>0.32215743373157002</v>
      </c>
      <c r="N8550" s="32">
        <f>IF('System Design'!$F$8=1,'Hourly Demand and Generation'!G8550*'System Design'!$F$21,IF('System Design'!$F$8=2,'Hourly Demand and Generation'!H8550*'System Design'!$F$21,IF('System Design'!$F$8=3,'Hourly Demand and Generation'!I8550*'System Design'!$F$21)))</f>
        <v>0</v>
      </c>
      <c r="O8550" s="32">
        <f>IF('System Design'!$F$8=1,'Hourly Demand and Generation'!J8550*'System Design'!$F$22,IF('System Design'!$F$8=2,'Hourly Demand and Generation'!K8550*'System Design'!$F$22,IF('System Design'!$F$8=3,'Hourly Demand and Generation'!L8550*'System Design'!$F$22)))</f>
        <v>805.39358432892504</v>
      </c>
      <c r="Q8550" s="32">
        <f t="shared" si="1906"/>
        <v>0</v>
      </c>
      <c r="R8550" s="32">
        <f t="shared" si="1909"/>
        <v>5400</v>
      </c>
      <c r="S8550" s="32">
        <f t="shared" si="1910"/>
        <v>0</v>
      </c>
      <c r="T8550" s="32">
        <f t="shared" si="1911"/>
        <v>21600</v>
      </c>
      <c r="U8550" s="32">
        <f t="shared" si="1912"/>
        <v>0</v>
      </c>
      <c r="V8550" s="32">
        <f t="shared" si="1907"/>
        <v>458.89358432892504</v>
      </c>
      <c r="W8550" s="32">
        <f t="shared" si="1913"/>
        <v>458.89358432892504</v>
      </c>
      <c r="X8550" s="32">
        <f t="shared" si="1914"/>
        <v>458.89358432892504</v>
      </c>
    </row>
    <row r="8551" spans="1:24" x14ac:dyDescent="0.25">
      <c r="A8551" s="2"/>
      <c r="B8551" s="2" t="s">
        <v>13</v>
      </c>
      <c r="C8551" s="2">
        <f t="shared" ref="C8551:C8572" si="1917">C8550</f>
        <v>357</v>
      </c>
      <c r="D8551" s="2">
        <f t="shared" ref="D8551:D8572" si="1918">D8550+1</f>
        <v>3</v>
      </c>
      <c r="E8551" s="2">
        <f t="shared" si="1908"/>
        <v>8547</v>
      </c>
      <c r="F8551" s="11">
        <v>315</v>
      </c>
      <c r="G8551" s="10">
        <v>0</v>
      </c>
      <c r="H8551" s="10">
        <v>0</v>
      </c>
      <c r="I8551" s="10">
        <v>0</v>
      </c>
      <c r="J8551" s="9">
        <v>0.32215743373157002</v>
      </c>
      <c r="K8551" s="9">
        <v>0.32215743373157002</v>
      </c>
      <c r="L8551" s="9">
        <v>0.32215743373157002</v>
      </c>
      <c r="N8551" s="32">
        <f>IF('System Design'!$F$8=1,'Hourly Demand and Generation'!G8551*'System Design'!$F$21,IF('System Design'!$F$8=2,'Hourly Demand and Generation'!H8551*'System Design'!$F$21,IF('System Design'!$F$8=3,'Hourly Demand and Generation'!I8551*'System Design'!$F$21)))</f>
        <v>0</v>
      </c>
      <c r="O8551" s="32">
        <f>IF('System Design'!$F$8=1,'Hourly Demand and Generation'!J8551*'System Design'!$F$22,IF('System Design'!$F$8=2,'Hourly Demand and Generation'!K8551*'System Design'!$F$22,IF('System Design'!$F$8=3,'Hourly Demand and Generation'!L8551*'System Design'!$F$22)))</f>
        <v>805.39358432892504</v>
      </c>
      <c r="Q8551" s="32">
        <f t="shared" si="1906"/>
        <v>0</v>
      </c>
      <c r="R8551" s="32">
        <f t="shared" si="1909"/>
        <v>5400</v>
      </c>
      <c r="S8551" s="32">
        <f t="shared" si="1910"/>
        <v>0</v>
      </c>
      <c r="T8551" s="32">
        <f t="shared" si="1911"/>
        <v>21600</v>
      </c>
      <c r="U8551" s="32">
        <f t="shared" si="1912"/>
        <v>0</v>
      </c>
      <c r="V8551" s="32">
        <f t="shared" si="1907"/>
        <v>490.39358432892504</v>
      </c>
      <c r="W8551" s="32">
        <f t="shared" si="1913"/>
        <v>490.39358432892504</v>
      </c>
      <c r="X8551" s="32">
        <f t="shared" si="1914"/>
        <v>490.39358432892504</v>
      </c>
    </row>
    <row r="8552" spans="1:24" x14ac:dyDescent="0.25">
      <c r="A8552" s="2"/>
      <c r="B8552" s="2" t="s">
        <v>13</v>
      </c>
      <c r="C8552" s="2">
        <f t="shared" si="1917"/>
        <v>357</v>
      </c>
      <c r="D8552" s="2">
        <f t="shared" si="1918"/>
        <v>4</v>
      </c>
      <c r="E8552" s="2">
        <f t="shared" si="1908"/>
        <v>8548</v>
      </c>
      <c r="F8552" s="11">
        <v>378</v>
      </c>
      <c r="G8552" s="10">
        <v>0</v>
      </c>
      <c r="H8552" s="10">
        <v>0</v>
      </c>
      <c r="I8552" s="10">
        <v>0</v>
      </c>
      <c r="J8552" s="9">
        <v>0.35795270414618902</v>
      </c>
      <c r="K8552" s="9">
        <v>0.35795270414618902</v>
      </c>
      <c r="L8552" s="9">
        <v>0.35795270414618902</v>
      </c>
      <c r="N8552" s="32">
        <f>IF('System Design'!$F$8=1,'Hourly Demand and Generation'!G8552*'System Design'!$F$21,IF('System Design'!$F$8=2,'Hourly Demand and Generation'!H8552*'System Design'!$F$21,IF('System Design'!$F$8=3,'Hourly Demand and Generation'!I8552*'System Design'!$F$21)))</f>
        <v>0</v>
      </c>
      <c r="O8552" s="32">
        <f>IF('System Design'!$F$8=1,'Hourly Demand and Generation'!J8552*'System Design'!$F$22,IF('System Design'!$F$8=2,'Hourly Demand and Generation'!K8552*'System Design'!$F$22,IF('System Design'!$F$8=3,'Hourly Demand and Generation'!L8552*'System Design'!$F$22)))</f>
        <v>894.88176036547259</v>
      </c>
      <c r="Q8552" s="32">
        <f t="shared" si="1906"/>
        <v>0</v>
      </c>
      <c r="R8552" s="32">
        <f t="shared" si="1909"/>
        <v>5400</v>
      </c>
      <c r="S8552" s="32">
        <f t="shared" si="1910"/>
        <v>0</v>
      </c>
      <c r="T8552" s="32">
        <f t="shared" si="1911"/>
        <v>21600</v>
      </c>
      <c r="U8552" s="32">
        <f t="shared" si="1912"/>
        <v>0</v>
      </c>
      <c r="V8552" s="32">
        <f t="shared" si="1907"/>
        <v>516.88176036547259</v>
      </c>
      <c r="W8552" s="32">
        <f t="shared" si="1913"/>
        <v>516.88176036547259</v>
      </c>
      <c r="X8552" s="32">
        <f t="shared" si="1914"/>
        <v>516.88176036547259</v>
      </c>
    </row>
    <row r="8553" spans="1:24" x14ac:dyDescent="0.25">
      <c r="A8553" s="2"/>
      <c r="B8553" s="2" t="s">
        <v>13</v>
      </c>
      <c r="C8553" s="2">
        <f t="shared" si="1917"/>
        <v>357</v>
      </c>
      <c r="D8553" s="2">
        <f t="shared" si="1918"/>
        <v>5</v>
      </c>
      <c r="E8553" s="2">
        <f t="shared" si="1908"/>
        <v>8549</v>
      </c>
      <c r="F8553" s="11">
        <v>409.5</v>
      </c>
      <c r="G8553" s="10">
        <v>0</v>
      </c>
      <c r="H8553" s="10">
        <v>1.44E-2</v>
      </c>
      <c r="I8553" s="10">
        <v>2.8799999999999999E-2</v>
      </c>
      <c r="J8553" s="9">
        <v>0.28636216331695102</v>
      </c>
      <c r="K8553" s="9">
        <v>0.28636216331695102</v>
      </c>
      <c r="L8553" s="9">
        <v>0.28636216331695102</v>
      </c>
      <c r="N8553" s="32">
        <f>IF('System Design'!$F$8=1,'Hourly Demand and Generation'!G8553*'System Design'!$F$21,IF('System Design'!$F$8=2,'Hourly Demand and Generation'!H8553*'System Design'!$F$21,IF('System Design'!$F$8=3,'Hourly Demand and Generation'!I8553*'System Design'!$F$21)))</f>
        <v>14.4</v>
      </c>
      <c r="O8553" s="32">
        <f>IF('System Design'!$F$8=1,'Hourly Demand and Generation'!J8553*'System Design'!$F$22,IF('System Design'!$F$8=2,'Hourly Demand and Generation'!K8553*'System Design'!$F$22,IF('System Design'!$F$8=3,'Hourly Demand and Generation'!L8553*'System Design'!$F$22)))</f>
        <v>715.90540829237761</v>
      </c>
      <c r="Q8553" s="32">
        <f t="shared" si="1906"/>
        <v>0</v>
      </c>
      <c r="R8553" s="32">
        <f t="shared" si="1909"/>
        <v>5400</v>
      </c>
      <c r="S8553" s="32">
        <f t="shared" si="1910"/>
        <v>0</v>
      </c>
      <c r="T8553" s="32">
        <f t="shared" si="1911"/>
        <v>21600</v>
      </c>
      <c r="U8553" s="32">
        <f t="shared" si="1912"/>
        <v>0</v>
      </c>
      <c r="V8553" s="32">
        <f t="shared" si="1907"/>
        <v>320.80540829237759</v>
      </c>
      <c r="W8553" s="32">
        <f t="shared" si="1913"/>
        <v>320.80540829237759</v>
      </c>
      <c r="X8553" s="32">
        <f t="shared" si="1914"/>
        <v>320.80540829237759</v>
      </c>
    </row>
    <row r="8554" spans="1:24" x14ac:dyDescent="0.25">
      <c r="A8554" s="2"/>
      <c r="B8554" s="2" t="s">
        <v>13</v>
      </c>
      <c r="C8554" s="2">
        <f t="shared" si="1917"/>
        <v>357</v>
      </c>
      <c r="D8554" s="2">
        <f t="shared" si="1918"/>
        <v>6</v>
      </c>
      <c r="E8554" s="2">
        <f t="shared" si="1908"/>
        <v>8550</v>
      </c>
      <c r="F8554" s="11">
        <v>441</v>
      </c>
      <c r="G8554" s="10">
        <v>2.8799999999999999E-2</v>
      </c>
      <c r="H8554" s="10">
        <v>4.4999999999999998E-2</v>
      </c>
      <c r="I8554" s="10">
        <v>6.1199999999999997E-2</v>
      </c>
      <c r="J8554" s="9">
        <v>0.28636216331695102</v>
      </c>
      <c r="K8554" s="9">
        <v>0.28636216331695102</v>
      </c>
      <c r="L8554" s="9">
        <v>0.28636216331695102</v>
      </c>
      <c r="N8554" s="32">
        <f>IF('System Design'!$F$8=1,'Hourly Demand and Generation'!G8554*'System Design'!$F$21,IF('System Design'!$F$8=2,'Hourly Demand and Generation'!H8554*'System Design'!$F$21,IF('System Design'!$F$8=3,'Hourly Demand and Generation'!I8554*'System Design'!$F$21)))</f>
        <v>30.599999999999998</v>
      </c>
      <c r="O8554" s="32">
        <f>IF('System Design'!$F$8=1,'Hourly Demand and Generation'!J8554*'System Design'!$F$22,IF('System Design'!$F$8=2,'Hourly Demand and Generation'!K8554*'System Design'!$F$22,IF('System Design'!$F$8=3,'Hourly Demand and Generation'!L8554*'System Design'!$F$22)))</f>
        <v>715.90540829237761</v>
      </c>
      <c r="Q8554" s="32">
        <f t="shared" si="1906"/>
        <v>0</v>
      </c>
      <c r="R8554" s="32">
        <f t="shared" si="1909"/>
        <v>5400</v>
      </c>
      <c r="S8554" s="32">
        <f t="shared" si="1910"/>
        <v>0</v>
      </c>
      <c r="T8554" s="32">
        <f t="shared" si="1911"/>
        <v>21600</v>
      </c>
      <c r="U8554" s="32">
        <f t="shared" si="1912"/>
        <v>0</v>
      </c>
      <c r="V8554" s="32">
        <f t="shared" si="1907"/>
        <v>305.50540829237764</v>
      </c>
      <c r="W8554" s="32">
        <f t="shared" si="1913"/>
        <v>305.50540829237764</v>
      </c>
      <c r="X8554" s="32">
        <f t="shared" si="1914"/>
        <v>305.50540829237764</v>
      </c>
    </row>
    <row r="8555" spans="1:24" x14ac:dyDescent="0.25">
      <c r="A8555" s="2"/>
      <c r="B8555" s="2" t="s">
        <v>13</v>
      </c>
      <c r="C8555" s="2">
        <f t="shared" si="1917"/>
        <v>357</v>
      </c>
      <c r="D8555" s="2">
        <f t="shared" si="1918"/>
        <v>7</v>
      </c>
      <c r="E8555" s="2">
        <f t="shared" si="1908"/>
        <v>8551</v>
      </c>
      <c r="F8555" s="11">
        <v>472.5</v>
      </c>
      <c r="G8555" s="10">
        <v>6.1199999999999997E-2</v>
      </c>
      <c r="H8555" s="10">
        <v>7.5600000000000001E-2</v>
      </c>
      <c r="I8555" s="10">
        <v>0.09</v>
      </c>
      <c r="J8555" s="9">
        <v>0.32215743373157002</v>
      </c>
      <c r="K8555" s="9">
        <v>0.32215743373157002</v>
      </c>
      <c r="L8555" s="9">
        <v>0.32215743373157002</v>
      </c>
      <c r="N8555" s="32">
        <f>IF('System Design'!$F$8=1,'Hourly Demand and Generation'!G8555*'System Design'!$F$21,IF('System Design'!$F$8=2,'Hourly Demand and Generation'!H8555*'System Design'!$F$21,IF('System Design'!$F$8=3,'Hourly Demand and Generation'!I8555*'System Design'!$F$21)))</f>
        <v>45</v>
      </c>
      <c r="O8555" s="32">
        <f>IF('System Design'!$F$8=1,'Hourly Demand and Generation'!J8555*'System Design'!$F$22,IF('System Design'!$F$8=2,'Hourly Demand and Generation'!K8555*'System Design'!$F$22,IF('System Design'!$F$8=3,'Hourly Demand and Generation'!L8555*'System Design'!$F$22)))</f>
        <v>805.39358432892504</v>
      </c>
      <c r="Q8555" s="32">
        <f t="shared" si="1906"/>
        <v>0</v>
      </c>
      <c r="R8555" s="32">
        <f t="shared" si="1909"/>
        <v>5400</v>
      </c>
      <c r="S8555" s="32">
        <f t="shared" si="1910"/>
        <v>0</v>
      </c>
      <c r="T8555" s="32">
        <f t="shared" si="1911"/>
        <v>21600</v>
      </c>
      <c r="U8555" s="32">
        <f t="shared" si="1912"/>
        <v>0</v>
      </c>
      <c r="V8555" s="32">
        <f t="shared" si="1907"/>
        <v>377.89358432892504</v>
      </c>
      <c r="W8555" s="32">
        <f t="shared" si="1913"/>
        <v>377.89358432892504</v>
      </c>
      <c r="X8555" s="32">
        <f t="shared" si="1914"/>
        <v>377.89358432892504</v>
      </c>
    </row>
    <row r="8556" spans="1:24" x14ac:dyDescent="0.25">
      <c r="A8556" s="2"/>
      <c r="B8556" s="2" t="s">
        <v>13</v>
      </c>
      <c r="C8556" s="2">
        <f t="shared" si="1917"/>
        <v>357</v>
      </c>
      <c r="D8556" s="2">
        <f t="shared" si="1918"/>
        <v>8</v>
      </c>
      <c r="E8556" s="2">
        <f t="shared" si="1908"/>
        <v>8552</v>
      </c>
      <c r="F8556" s="11">
        <v>504</v>
      </c>
      <c r="G8556" s="10">
        <v>0.1188</v>
      </c>
      <c r="H8556" s="10">
        <v>0.13500000000000001</v>
      </c>
      <c r="I8556" s="10">
        <v>0.1512</v>
      </c>
      <c r="J8556" s="9">
        <v>0.32215743373157002</v>
      </c>
      <c r="K8556" s="9">
        <v>0.32215743373157002</v>
      </c>
      <c r="L8556" s="9">
        <v>0.32215743373157002</v>
      </c>
      <c r="N8556" s="32">
        <f>IF('System Design'!$F$8=1,'Hourly Demand and Generation'!G8556*'System Design'!$F$21,IF('System Design'!$F$8=2,'Hourly Demand and Generation'!H8556*'System Design'!$F$21,IF('System Design'!$F$8=3,'Hourly Demand and Generation'!I8556*'System Design'!$F$21)))</f>
        <v>75.599999999999994</v>
      </c>
      <c r="O8556" s="32">
        <f>IF('System Design'!$F$8=1,'Hourly Demand and Generation'!J8556*'System Design'!$F$22,IF('System Design'!$F$8=2,'Hourly Demand and Generation'!K8556*'System Design'!$F$22,IF('System Design'!$F$8=3,'Hourly Demand and Generation'!L8556*'System Design'!$F$22)))</f>
        <v>805.39358432892504</v>
      </c>
      <c r="Q8556" s="32">
        <f t="shared" si="1906"/>
        <v>0</v>
      </c>
      <c r="R8556" s="32">
        <f t="shared" si="1909"/>
        <v>5400</v>
      </c>
      <c r="S8556" s="32">
        <f t="shared" si="1910"/>
        <v>0</v>
      </c>
      <c r="T8556" s="32">
        <f t="shared" si="1911"/>
        <v>21600</v>
      </c>
      <c r="U8556" s="32">
        <f t="shared" si="1912"/>
        <v>0</v>
      </c>
      <c r="V8556" s="32">
        <f t="shared" si="1907"/>
        <v>376.99358432892507</v>
      </c>
      <c r="W8556" s="32">
        <f t="shared" si="1913"/>
        <v>376.99358432892507</v>
      </c>
      <c r="X8556" s="32">
        <f t="shared" si="1914"/>
        <v>376.99358432892507</v>
      </c>
    </row>
    <row r="8557" spans="1:24" x14ac:dyDescent="0.25">
      <c r="A8557" s="2"/>
      <c r="B8557" s="2" t="s">
        <v>13</v>
      </c>
      <c r="C8557" s="2">
        <f t="shared" si="1917"/>
        <v>357</v>
      </c>
      <c r="D8557" s="2">
        <f t="shared" si="1918"/>
        <v>9</v>
      </c>
      <c r="E8557" s="2">
        <f t="shared" si="1908"/>
        <v>8553</v>
      </c>
      <c r="F8557" s="11">
        <v>504</v>
      </c>
      <c r="G8557" s="10">
        <v>0.18</v>
      </c>
      <c r="H8557" s="10">
        <v>0.19439999999999999</v>
      </c>
      <c r="I8557" s="10">
        <v>0.20880000000000001</v>
      </c>
      <c r="J8557" s="9">
        <v>0.28636216331695102</v>
      </c>
      <c r="K8557" s="9">
        <v>0.28636216331695102</v>
      </c>
      <c r="L8557" s="9">
        <v>0.28636216331695102</v>
      </c>
      <c r="N8557" s="32">
        <f>IF('System Design'!$F$8=1,'Hourly Demand and Generation'!G8557*'System Design'!$F$21,IF('System Design'!$F$8=2,'Hourly Demand and Generation'!H8557*'System Design'!$F$21,IF('System Design'!$F$8=3,'Hourly Demand and Generation'!I8557*'System Design'!$F$21)))</f>
        <v>104.4</v>
      </c>
      <c r="O8557" s="32">
        <f>IF('System Design'!$F$8=1,'Hourly Demand and Generation'!J8557*'System Design'!$F$22,IF('System Design'!$F$8=2,'Hourly Demand and Generation'!K8557*'System Design'!$F$22,IF('System Design'!$F$8=3,'Hourly Demand and Generation'!L8557*'System Design'!$F$22)))</f>
        <v>715.90540829237761</v>
      </c>
      <c r="Q8557" s="32">
        <f t="shared" si="1906"/>
        <v>0</v>
      </c>
      <c r="R8557" s="32">
        <f t="shared" si="1909"/>
        <v>5400</v>
      </c>
      <c r="S8557" s="32">
        <f t="shared" si="1910"/>
        <v>0</v>
      </c>
      <c r="T8557" s="32">
        <f t="shared" si="1911"/>
        <v>21600</v>
      </c>
      <c r="U8557" s="32">
        <f t="shared" si="1912"/>
        <v>0</v>
      </c>
      <c r="V8557" s="32">
        <f t="shared" si="1907"/>
        <v>316.30540829237759</v>
      </c>
      <c r="W8557" s="32">
        <f t="shared" si="1913"/>
        <v>316.30540829237759</v>
      </c>
      <c r="X8557" s="32">
        <f t="shared" si="1914"/>
        <v>316.30540829237759</v>
      </c>
    </row>
    <row r="8558" spans="1:24" x14ac:dyDescent="0.25">
      <c r="A8558" s="2"/>
      <c r="B8558" s="2" t="s">
        <v>13</v>
      </c>
      <c r="C8558" s="2">
        <f t="shared" si="1917"/>
        <v>357</v>
      </c>
      <c r="D8558" s="2">
        <f t="shared" si="1918"/>
        <v>10</v>
      </c>
      <c r="E8558" s="2">
        <f t="shared" si="1908"/>
        <v>8554</v>
      </c>
      <c r="F8558" s="11">
        <v>491.4</v>
      </c>
      <c r="G8558" s="10">
        <v>0.2412</v>
      </c>
      <c r="H8558" s="10">
        <v>0.25559999999999999</v>
      </c>
      <c r="I8558" s="10">
        <v>0.27</v>
      </c>
      <c r="J8558" s="9">
        <v>0.32215743373157002</v>
      </c>
      <c r="K8558" s="9">
        <v>0.32215743373157002</v>
      </c>
      <c r="L8558" s="9">
        <v>0.32215743373157002</v>
      </c>
      <c r="N8558" s="32">
        <f>IF('System Design'!$F$8=1,'Hourly Demand and Generation'!G8558*'System Design'!$F$21,IF('System Design'!$F$8=2,'Hourly Demand and Generation'!H8558*'System Design'!$F$21,IF('System Design'!$F$8=3,'Hourly Demand and Generation'!I8558*'System Design'!$F$21)))</f>
        <v>135</v>
      </c>
      <c r="O8558" s="32">
        <f>IF('System Design'!$F$8=1,'Hourly Demand and Generation'!J8558*'System Design'!$F$22,IF('System Design'!$F$8=2,'Hourly Demand and Generation'!K8558*'System Design'!$F$22,IF('System Design'!$F$8=3,'Hourly Demand and Generation'!L8558*'System Design'!$F$22)))</f>
        <v>805.39358432892504</v>
      </c>
      <c r="Q8558" s="32">
        <f t="shared" si="1906"/>
        <v>0</v>
      </c>
      <c r="R8558" s="32">
        <f t="shared" si="1909"/>
        <v>5400</v>
      </c>
      <c r="S8558" s="32">
        <f t="shared" si="1910"/>
        <v>0</v>
      </c>
      <c r="T8558" s="32">
        <f t="shared" si="1911"/>
        <v>21600</v>
      </c>
      <c r="U8558" s="32">
        <f t="shared" si="1912"/>
        <v>0</v>
      </c>
      <c r="V8558" s="32">
        <f t="shared" si="1907"/>
        <v>448.99358432892507</v>
      </c>
      <c r="W8558" s="32">
        <f t="shared" si="1913"/>
        <v>448.99358432892507</v>
      </c>
      <c r="X8558" s="32">
        <f t="shared" si="1914"/>
        <v>448.99358432892507</v>
      </c>
    </row>
    <row r="8559" spans="1:24" x14ac:dyDescent="0.25">
      <c r="A8559" s="2"/>
      <c r="B8559" s="2" t="s">
        <v>13</v>
      </c>
      <c r="C8559" s="2">
        <f t="shared" si="1917"/>
        <v>357</v>
      </c>
      <c r="D8559" s="2">
        <f t="shared" si="1918"/>
        <v>11</v>
      </c>
      <c r="E8559" s="2">
        <f t="shared" si="1908"/>
        <v>8555</v>
      </c>
      <c r="F8559" s="11">
        <v>485.1</v>
      </c>
      <c r="G8559" s="10">
        <v>0.29880000000000001</v>
      </c>
      <c r="H8559" s="10">
        <v>0.315</v>
      </c>
      <c r="I8559" s="10">
        <v>0.33119999999999999</v>
      </c>
      <c r="J8559" s="9">
        <v>0.28636216331695102</v>
      </c>
      <c r="K8559" s="9">
        <v>0.28636216331695102</v>
      </c>
      <c r="L8559" s="9">
        <v>0.28636216331695102</v>
      </c>
      <c r="N8559" s="32">
        <f>IF('System Design'!$F$8=1,'Hourly Demand and Generation'!G8559*'System Design'!$F$21,IF('System Design'!$F$8=2,'Hourly Demand and Generation'!H8559*'System Design'!$F$21,IF('System Design'!$F$8=3,'Hourly Demand and Generation'!I8559*'System Design'!$F$21)))</f>
        <v>165.6</v>
      </c>
      <c r="O8559" s="32">
        <f>IF('System Design'!$F$8=1,'Hourly Demand and Generation'!J8559*'System Design'!$F$22,IF('System Design'!$F$8=2,'Hourly Demand and Generation'!K8559*'System Design'!$F$22,IF('System Design'!$F$8=3,'Hourly Demand and Generation'!L8559*'System Design'!$F$22)))</f>
        <v>715.90540829237761</v>
      </c>
      <c r="Q8559" s="32">
        <f t="shared" si="1906"/>
        <v>0</v>
      </c>
      <c r="R8559" s="32">
        <f t="shared" si="1909"/>
        <v>5400</v>
      </c>
      <c r="S8559" s="32">
        <f t="shared" si="1910"/>
        <v>0</v>
      </c>
      <c r="T8559" s="32">
        <f t="shared" si="1911"/>
        <v>21600</v>
      </c>
      <c r="U8559" s="32">
        <f t="shared" si="1912"/>
        <v>0</v>
      </c>
      <c r="V8559" s="32">
        <f t="shared" si="1907"/>
        <v>396.40540829237761</v>
      </c>
      <c r="W8559" s="32">
        <f t="shared" si="1913"/>
        <v>396.40540829237761</v>
      </c>
      <c r="X8559" s="32">
        <f t="shared" si="1914"/>
        <v>396.40540829237761</v>
      </c>
    </row>
    <row r="8560" spans="1:24" x14ac:dyDescent="0.25">
      <c r="A8560" s="2"/>
      <c r="B8560" s="2" t="s">
        <v>13</v>
      </c>
      <c r="C8560" s="2">
        <f t="shared" si="1917"/>
        <v>357</v>
      </c>
      <c r="D8560" s="2">
        <f t="shared" si="1918"/>
        <v>12</v>
      </c>
      <c r="E8560" s="2">
        <f t="shared" si="1908"/>
        <v>8556</v>
      </c>
      <c r="F8560" s="11">
        <v>485.1</v>
      </c>
      <c r="G8560" s="10">
        <v>0.36</v>
      </c>
      <c r="H8560" s="10">
        <v>0.36</v>
      </c>
      <c r="I8560" s="10">
        <v>0.36</v>
      </c>
      <c r="J8560" s="9">
        <v>0.268464528109642</v>
      </c>
      <c r="K8560" s="9">
        <v>0.268464528109642</v>
      </c>
      <c r="L8560" s="9">
        <v>0.268464528109642</v>
      </c>
      <c r="N8560" s="32">
        <f>IF('System Design'!$F$8=1,'Hourly Demand and Generation'!G8560*'System Design'!$F$21,IF('System Design'!$F$8=2,'Hourly Demand and Generation'!H8560*'System Design'!$F$21,IF('System Design'!$F$8=3,'Hourly Demand and Generation'!I8560*'System Design'!$F$21)))</f>
        <v>180</v>
      </c>
      <c r="O8560" s="32">
        <f>IF('System Design'!$F$8=1,'Hourly Demand and Generation'!J8560*'System Design'!$F$22,IF('System Design'!$F$8=2,'Hourly Demand and Generation'!K8560*'System Design'!$F$22,IF('System Design'!$F$8=3,'Hourly Demand and Generation'!L8560*'System Design'!$F$22)))</f>
        <v>671.16132027410504</v>
      </c>
      <c r="Q8560" s="32">
        <f t="shared" si="1906"/>
        <v>0</v>
      </c>
      <c r="R8560" s="32">
        <f t="shared" si="1909"/>
        <v>5400</v>
      </c>
      <c r="S8560" s="32">
        <f t="shared" si="1910"/>
        <v>0</v>
      </c>
      <c r="T8560" s="32">
        <f t="shared" si="1911"/>
        <v>21600</v>
      </c>
      <c r="U8560" s="32">
        <f t="shared" si="1912"/>
        <v>0</v>
      </c>
      <c r="V8560" s="32">
        <f t="shared" si="1907"/>
        <v>366.06132027410501</v>
      </c>
      <c r="W8560" s="32">
        <f t="shared" si="1913"/>
        <v>366.06132027410501</v>
      </c>
      <c r="X8560" s="32">
        <f t="shared" si="1914"/>
        <v>366.06132027410501</v>
      </c>
    </row>
    <row r="8561" spans="1:24" x14ac:dyDescent="0.25">
      <c r="A8561" s="2"/>
      <c r="B8561" s="2" t="s">
        <v>13</v>
      </c>
      <c r="C8561" s="2">
        <f t="shared" si="1917"/>
        <v>357</v>
      </c>
      <c r="D8561" s="2">
        <f t="shared" si="1918"/>
        <v>13</v>
      </c>
      <c r="E8561" s="2">
        <f t="shared" si="1908"/>
        <v>8557</v>
      </c>
      <c r="F8561" s="11">
        <v>504</v>
      </c>
      <c r="G8561" s="10">
        <v>0.29880000000000001</v>
      </c>
      <c r="H8561" s="10">
        <v>0.315</v>
      </c>
      <c r="I8561" s="10">
        <v>0.33119999999999999</v>
      </c>
      <c r="J8561" s="9">
        <v>0.28636216331695102</v>
      </c>
      <c r="K8561" s="9">
        <v>0.28636216331695102</v>
      </c>
      <c r="L8561" s="9">
        <v>0.28636216331695102</v>
      </c>
      <c r="N8561" s="32">
        <f>IF('System Design'!$F$8=1,'Hourly Demand and Generation'!G8561*'System Design'!$F$21,IF('System Design'!$F$8=2,'Hourly Demand and Generation'!H8561*'System Design'!$F$21,IF('System Design'!$F$8=3,'Hourly Demand and Generation'!I8561*'System Design'!$F$21)))</f>
        <v>165.6</v>
      </c>
      <c r="O8561" s="32">
        <f>IF('System Design'!$F$8=1,'Hourly Demand and Generation'!J8561*'System Design'!$F$22,IF('System Design'!$F$8=2,'Hourly Demand and Generation'!K8561*'System Design'!$F$22,IF('System Design'!$F$8=3,'Hourly Demand and Generation'!L8561*'System Design'!$F$22)))</f>
        <v>715.90540829237761</v>
      </c>
      <c r="Q8561" s="32">
        <f t="shared" si="1906"/>
        <v>0</v>
      </c>
      <c r="R8561" s="32">
        <f t="shared" si="1909"/>
        <v>5400</v>
      </c>
      <c r="S8561" s="32">
        <f t="shared" si="1910"/>
        <v>0</v>
      </c>
      <c r="T8561" s="32">
        <f t="shared" si="1911"/>
        <v>21600</v>
      </c>
      <c r="U8561" s="32">
        <f t="shared" si="1912"/>
        <v>0</v>
      </c>
      <c r="V8561" s="32">
        <f t="shared" si="1907"/>
        <v>377.50540829237764</v>
      </c>
      <c r="W8561" s="32">
        <f t="shared" si="1913"/>
        <v>377.50540829237764</v>
      </c>
      <c r="X8561" s="32">
        <f t="shared" si="1914"/>
        <v>377.50540829237764</v>
      </c>
    </row>
    <row r="8562" spans="1:24" x14ac:dyDescent="0.25">
      <c r="A8562" s="2"/>
      <c r="B8562" s="2" t="s">
        <v>13</v>
      </c>
      <c r="C8562" s="2">
        <f t="shared" si="1917"/>
        <v>357</v>
      </c>
      <c r="D8562" s="2">
        <f t="shared" si="1918"/>
        <v>14</v>
      </c>
      <c r="E8562" s="2">
        <f t="shared" si="1908"/>
        <v>8558</v>
      </c>
      <c r="F8562" s="11">
        <v>504</v>
      </c>
      <c r="G8562" s="10">
        <v>0.2412</v>
      </c>
      <c r="H8562" s="10">
        <v>0.25559999999999999</v>
      </c>
      <c r="I8562" s="10">
        <v>0.27</v>
      </c>
      <c r="J8562" s="9">
        <v>0.30425979852426099</v>
      </c>
      <c r="K8562" s="9">
        <v>0.30425979852426099</v>
      </c>
      <c r="L8562" s="9">
        <v>0.30425979852426099</v>
      </c>
      <c r="N8562" s="32">
        <f>IF('System Design'!$F$8=1,'Hourly Demand and Generation'!G8562*'System Design'!$F$21,IF('System Design'!$F$8=2,'Hourly Demand and Generation'!H8562*'System Design'!$F$21,IF('System Design'!$F$8=3,'Hourly Demand and Generation'!I8562*'System Design'!$F$21)))</f>
        <v>135</v>
      </c>
      <c r="O8562" s="32">
        <f>IF('System Design'!$F$8=1,'Hourly Demand and Generation'!J8562*'System Design'!$F$22,IF('System Design'!$F$8=2,'Hourly Demand and Generation'!K8562*'System Design'!$F$22,IF('System Design'!$F$8=3,'Hourly Demand and Generation'!L8562*'System Design'!$F$22)))</f>
        <v>760.64949631065247</v>
      </c>
      <c r="Q8562" s="32">
        <f t="shared" si="1906"/>
        <v>0</v>
      </c>
      <c r="R8562" s="32">
        <f t="shared" si="1909"/>
        <v>5400</v>
      </c>
      <c r="S8562" s="32">
        <f t="shared" si="1910"/>
        <v>0</v>
      </c>
      <c r="T8562" s="32">
        <f t="shared" si="1911"/>
        <v>21600</v>
      </c>
      <c r="U8562" s="32">
        <f t="shared" si="1912"/>
        <v>0</v>
      </c>
      <c r="V8562" s="32">
        <f t="shared" si="1907"/>
        <v>391.64949631065247</v>
      </c>
      <c r="W8562" s="32">
        <f t="shared" si="1913"/>
        <v>391.64949631065247</v>
      </c>
      <c r="X8562" s="32">
        <f t="shared" si="1914"/>
        <v>391.64949631065247</v>
      </c>
    </row>
    <row r="8563" spans="1:24" x14ac:dyDescent="0.25">
      <c r="A8563" s="2"/>
      <c r="B8563" s="2" t="s">
        <v>13</v>
      </c>
      <c r="C8563" s="2">
        <f t="shared" si="1917"/>
        <v>357</v>
      </c>
      <c r="D8563" s="2">
        <f t="shared" si="1918"/>
        <v>15</v>
      </c>
      <c r="E8563" s="2">
        <f t="shared" si="1908"/>
        <v>8559</v>
      </c>
      <c r="F8563" s="11">
        <v>535.5</v>
      </c>
      <c r="G8563" s="10">
        <v>0.18</v>
      </c>
      <c r="H8563" s="10">
        <v>0.19439999999999999</v>
      </c>
      <c r="I8563" s="10">
        <v>0.20880000000000001</v>
      </c>
      <c r="J8563" s="9">
        <v>0.32215743373157002</v>
      </c>
      <c r="K8563" s="9">
        <v>0.32215743373157002</v>
      </c>
      <c r="L8563" s="9">
        <v>0.32215743373157002</v>
      </c>
      <c r="N8563" s="32">
        <f>IF('System Design'!$F$8=1,'Hourly Demand and Generation'!G8563*'System Design'!$F$21,IF('System Design'!$F$8=2,'Hourly Demand and Generation'!H8563*'System Design'!$F$21,IF('System Design'!$F$8=3,'Hourly Demand and Generation'!I8563*'System Design'!$F$21)))</f>
        <v>104.4</v>
      </c>
      <c r="O8563" s="32">
        <f>IF('System Design'!$F$8=1,'Hourly Demand and Generation'!J8563*'System Design'!$F$22,IF('System Design'!$F$8=2,'Hourly Demand and Generation'!K8563*'System Design'!$F$22,IF('System Design'!$F$8=3,'Hourly Demand and Generation'!L8563*'System Design'!$F$22)))</f>
        <v>805.39358432892504</v>
      </c>
      <c r="Q8563" s="32">
        <f t="shared" si="1906"/>
        <v>0</v>
      </c>
      <c r="R8563" s="32">
        <f t="shared" si="1909"/>
        <v>5400</v>
      </c>
      <c r="S8563" s="32">
        <f t="shared" si="1910"/>
        <v>0</v>
      </c>
      <c r="T8563" s="32">
        <f t="shared" si="1911"/>
        <v>21600</v>
      </c>
      <c r="U8563" s="32">
        <f t="shared" si="1912"/>
        <v>0</v>
      </c>
      <c r="V8563" s="32">
        <f t="shared" si="1907"/>
        <v>374.29358432892502</v>
      </c>
      <c r="W8563" s="32">
        <f t="shared" si="1913"/>
        <v>374.29358432892502</v>
      </c>
      <c r="X8563" s="32">
        <f t="shared" si="1914"/>
        <v>374.29358432892502</v>
      </c>
    </row>
    <row r="8564" spans="1:24" x14ac:dyDescent="0.25">
      <c r="A8564" s="2"/>
      <c r="B8564" s="2" t="s">
        <v>13</v>
      </c>
      <c r="C8564" s="2">
        <f t="shared" si="1917"/>
        <v>357</v>
      </c>
      <c r="D8564" s="2">
        <f t="shared" si="1918"/>
        <v>16</v>
      </c>
      <c r="E8564" s="2">
        <f t="shared" si="1908"/>
        <v>8560</v>
      </c>
      <c r="F8564" s="11">
        <v>567</v>
      </c>
      <c r="G8564" s="10">
        <v>0.1188</v>
      </c>
      <c r="H8564" s="10">
        <v>0.13500000000000001</v>
      </c>
      <c r="I8564" s="10">
        <v>0.1512</v>
      </c>
      <c r="J8564" s="9">
        <v>0.32215743373157002</v>
      </c>
      <c r="K8564" s="9">
        <v>0.32215743373157002</v>
      </c>
      <c r="L8564" s="9">
        <v>0.32215743373157002</v>
      </c>
      <c r="N8564" s="32">
        <f>IF('System Design'!$F$8=1,'Hourly Demand and Generation'!G8564*'System Design'!$F$21,IF('System Design'!$F$8=2,'Hourly Demand and Generation'!H8564*'System Design'!$F$21,IF('System Design'!$F$8=3,'Hourly Demand and Generation'!I8564*'System Design'!$F$21)))</f>
        <v>75.599999999999994</v>
      </c>
      <c r="O8564" s="32">
        <f>IF('System Design'!$F$8=1,'Hourly Demand and Generation'!J8564*'System Design'!$F$22,IF('System Design'!$F$8=2,'Hourly Demand and Generation'!K8564*'System Design'!$F$22,IF('System Design'!$F$8=3,'Hourly Demand and Generation'!L8564*'System Design'!$F$22)))</f>
        <v>805.39358432892504</v>
      </c>
      <c r="Q8564" s="32">
        <f t="shared" si="1906"/>
        <v>0</v>
      </c>
      <c r="R8564" s="32">
        <f t="shared" si="1909"/>
        <v>5400</v>
      </c>
      <c r="S8564" s="32">
        <f t="shared" si="1910"/>
        <v>0</v>
      </c>
      <c r="T8564" s="32">
        <f t="shared" si="1911"/>
        <v>21600</v>
      </c>
      <c r="U8564" s="32">
        <f t="shared" si="1912"/>
        <v>0</v>
      </c>
      <c r="V8564" s="32">
        <f t="shared" si="1907"/>
        <v>313.99358432892507</v>
      </c>
      <c r="W8564" s="32">
        <f t="shared" si="1913"/>
        <v>313.99358432892507</v>
      </c>
      <c r="X8564" s="32">
        <f t="shared" si="1914"/>
        <v>313.99358432892507</v>
      </c>
    </row>
    <row r="8565" spans="1:24" x14ac:dyDescent="0.25">
      <c r="A8565" s="2"/>
      <c r="B8565" s="2" t="s">
        <v>13</v>
      </c>
      <c r="C8565" s="2">
        <f t="shared" si="1917"/>
        <v>357</v>
      </c>
      <c r="D8565" s="2">
        <f t="shared" si="1918"/>
        <v>17</v>
      </c>
      <c r="E8565" s="2">
        <f t="shared" si="1908"/>
        <v>8561</v>
      </c>
      <c r="F8565" s="11">
        <v>598.5</v>
      </c>
      <c r="G8565" s="10">
        <v>6.1199999999999997E-2</v>
      </c>
      <c r="H8565" s="10">
        <v>7.5600000000000001E-2</v>
      </c>
      <c r="I8565" s="10">
        <v>0.09</v>
      </c>
      <c r="J8565" s="9">
        <v>0.35795270414618902</v>
      </c>
      <c r="K8565" s="9">
        <v>0.35795270414618902</v>
      </c>
      <c r="L8565" s="9">
        <v>0.35795270414618902</v>
      </c>
      <c r="N8565" s="32">
        <f>IF('System Design'!$F$8=1,'Hourly Demand and Generation'!G8565*'System Design'!$F$21,IF('System Design'!$F$8=2,'Hourly Demand and Generation'!H8565*'System Design'!$F$21,IF('System Design'!$F$8=3,'Hourly Demand and Generation'!I8565*'System Design'!$F$21)))</f>
        <v>45</v>
      </c>
      <c r="O8565" s="32">
        <f>IF('System Design'!$F$8=1,'Hourly Demand and Generation'!J8565*'System Design'!$F$22,IF('System Design'!$F$8=2,'Hourly Demand and Generation'!K8565*'System Design'!$F$22,IF('System Design'!$F$8=3,'Hourly Demand and Generation'!L8565*'System Design'!$F$22)))</f>
        <v>894.88176036547259</v>
      </c>
      <c r="Q8565" s="32">
        <f t="shared" si="1906"/>
        <v>0</v>
      </c>
      <c r="R8565" s="32">
        <f t="shared" si="1909"/>
        <v>5400</v>
      </c>
      <c r="S8565" s="32">
        <f t="shared" si="1910"/>
        <v>0</v>
      </c>
      <c r="T8565" s="32">
        <f t="shared" si="1911"/>
        <v>21600</v>
      </c>
      <c r="U8565" s="32">
        <f t="shared" si="1912"/>
        <v>0</v>
      </c>
      <c r="V8565" s="32">
        <f t="shared" si="1907"/>
        <v>341.38176036547259</v>
      </c>
      <c r="W8565" s="32">
        <f t="shared" si="1913"/>
        <v>341.38176036547259</v>
      </c>
      <c r="X8565" s="32">
        <f t="shared" si="1914"/>
        <v>341.38176036547259</v>
      </c>
    </row>
    <row r="8566" spans="1:24" x14ac:dyDescent="0.25">
      <c r="A8566" s="2"/>
      <c r="B8566" s="2" t="s">
        <v>13</v>
      </c>
      <c r="C8566" s="2">
        <f t="shared" si="1917"/>
        <v>357</v>
      </c>
      <c r="D8566" s="2">
        <f t="shared" si="1918"/>
        <v>18</v>
      </c>
      <c r="E8566" s="2">
        <f t="shared" si="1908"/>
        <v>8562</v>
      </c>
      <c r="F8566" s="11">
        <v>630</v>
      </c>
      <c r="G8566" s="10">
        <v>2.8799999999999999E-2</v>
      </c>
      <c r="H8566" s="10">
        <v>4.4999999999999998E-2</v>
      </c>
      <c r="I8566" s="10">
        <v>6.1199999999999997E-2</v>
      </c>
      <c r="J8566" s="9">
        <v>0.34005506893887999</v>
      </c>
      <c r="K8566" s="9">
        <v>0.34005506893887999</v>
      </c>
      <c r="L8566" s="9">
        <v>0.34005506893887999</v>
      </c>
      <c r="N8566" s="32">
        <f>IF('System Design'!$F$8=1,'Hourly Demand and Generation'!G8566*'System Design'!$F$21,IF('System Design'!$F$8=2,'Hourly Demand and Generation'!H8566*'System Design'!$F$21,IF('System Design'!$F$8=3,'Hourly Demand and Generation'!I8566*'System Design'!$F$21)))</f>
        <v>30.599999999999998</v>
      </c>
      <c r="O8566" s="32">
        <f>IF('System Design'!$F$8=1,'Hourly Demand and Generation'!J8566*'System Design'!$F$22,IF('System Design'!$F$8=2,'Hourly Demand and Generation'!K8566*'System Design'!$F$22,IF('System Design'!$F$8=3,'Hourly Demand and Generation'!L8566*'System Design'!$F$22)))</f>
        <v>850.13767234720001</v>
      </c>
      <c r="Q8566" s="32">
        <f t="shared" si="1906"/>
        <v>0</v>
      </c>
      <c r="R8566" s="32">
        <f t="shared" si="1909"/>
        <v>5400</v>
      </c>
      <c r="S8566" s="32">
        <f t="shared" si="1910"/>
        <v>0</v>
      </c>
      <c r="T8566" s="32">
        <f t="shared" si="1911"/>
        <v>21600</v>
      </c>
      <c r="U8566" s="32">
        <f t="shared" si="1912"/>
        <v>0</v>
      </c>
      <c r="V8566" s="32">
        <f t="shared" si="1907"/>
        <v>250.73767234720003</v>
      </c>
      <c r="W8566" s="32">
        <f t="shared" si="1913"/>
        <v>250.73767234720003</v>
      </c>
      <c r="X8566" s="32">
        <f t="shared" si="1914"/>
        <v>250.73767234720003</v>
      </c>
    </row>
    <row r="8567" spans="1:24" x14ac:dyDescent="0.25">
      <c r="A8567" s="2"/>
      <c r="B8567" s="2" t="s">
        <v>13</v>
      </c>
      <c r="C8567" s="2">
        <f t="shared" si="1917"/>
        <v>357</v>
      </c>
      <c r="D8567" s="2">
        <f t="shared" si="1918"/>
        <v>19</v>
      </c>
      <c r="E8567" s="2">
        <f t="shared" si="1908"/>
        <v>8563</v>
      </c>
      <c r="F8567" s="11">
        <v>611.1</v>
      </c>
      <c r="G8567" s="10">
        <v>0</v>
      </c>
      <c r="H8567" s="10">
        <v>1.44E-2</v>
      </c>
      <c r="I8567" s="10">
        <v>2.8799999999999999E-2</v>
      </c>
      <c r="J8567" s="9">
        <v>0.32215743373157002</v>
      </c>
      <c r="K8567" s="9">
        <v>0.32215743373157002</v>
      </c>
      <c r="L8567" s="9">
        <v>0.32215743373157002</v>
      </c>
      <c r="N8567" s="32">
        <f>IF('System Design'!$F$8=1,'Hourly Demand and Generation'!G8567*'System Design'!$F$21,IF('System Design'!$F$8=2,'Hourly Demand and Generation'!H8567*'System Design'!$F$21,IF('System Design'!$F$8=3,'Hourly Demand and Generation'!I8567*'System Design'!$F$21)))</f>
        <v>14.4</v>
      </c>
      <c r="O8567" s="32">
        <f>IF('System Design'!$F$8=1,'Hourly Demand and Generation'!J8567*'System Design'!$F$22,IF('System Design'!$F$8=2,'Hourly Demand and Generation'!K8567*'System Design'!$F$22,IF('System Design'!$F$8=3,'Hourly Demand and Generation'!L8567*'System Design'!$F$22)))</f>
        <v>805.39358432892504</v>
      </c>
      <c r="Q8567" s="32">
        <f t="shared" si="1906"/>
        <v>0</v>
      </c>
      <c r="R8567" s="32">
        <f t="shared" si="1909"/>
        <v>5400</v>
      </c>
      <c r="S8567" s="32">
        <f t="shared" si="1910"/>
        <v>0</v>
      </c>
      <c r="T8567" s="32">
        <f t="shared" si="1911"/>
        <v>21600</v>
      </c>
      <c r="U8567" s="32">
        <f t="shared" si="1912"/>
        <v>0</v>
      </c>
      <c r="V8567" s="32">
        <f t="shared" si="1907"/>
        <v>208.693584328925</v>
      </c>
      <c r="W8567" s="32">
        <f t="shared" si="1913"/>
        <v>208.693584328925</v>
      </c>
      <c r="X8567" s="32">
        <f t="shared" si="1914"/>
        <v>208.693584328925</v>
      </c>
    </row>
    <row r="8568" spans="1:24" x14ac:dyDescent="0.25">
      <c r="A8568" s="2"/>
      <c r="B8568" s="2" t="s">
        <v>13</v>
      </c>
      <c r="C8568" s="2">
        <f t="shared" si="1917"/>
        <v>357</v>
      </c>
      <c r="D8568" s="2">
        <f t="shared" si="1918"/>
        <v>20</v>
      </c>
      <c r="E8568" s="2">
        <f t="shared" si="1908"/>
        <v>8564</v>
      </c>
      <c r="F8568" s="11">
        <v>598.5</v>
      </c>
      <c r="G8568" s="10">
        <v>0</v>
      </c>
      <c r="H8568" s="10">
        <v>0</v>
      </c>
      <c r="I8568" s="10">
        <v>0</v>
      </c>
      <c r="J8568" s="9">
        <v>0.32215743373157002</v>
      </c>
      <c r="K8568" s="9">
        <v>0.32215743373157002</v>
      </c>
      <c r="L8568" s="9">
        <v>0.32215743373157002</v>
      </c>
      <c r="N8568" s="32">
        <f>IF('System Design'!$F$8=1,'Hourly Demand and Generation'!G8568*'System Design'!$F$21,IF('System Design'!$F$8=2,'Hourly Demand and Generation'!H8568*'System Design'!$F$21,IF('System Design'!$F$8=3,'Hourly Demand and Generation'!I8568*'System Design'!$F$21)))</f>
        <v>0</v>
      </c>
      <c r="O8568" s="32">
        <f>IF('System Design'!$F$8=1,'Hourly Demand and Generation'!J8568*'System Design'!$F$22,IF('System Design'!$F$8=2,'Hourly Demand and Generation'!K8568*'System Design'!$F$22,IF('System Design'!$F$8=3,'Hourly Demand and Generation'!L8568*'System Design'!$F$22)))</f>
        <v>805.39358432892504</v>
      </c>
      <c r="Q8568" s="32">
        <f t="shared" si="1906"/>
        <v>0</v>
      </c>
      <c r="R8568" s="32">
        <f t="shared" si="1909"/>
        <v>5400</v>
      </c>
      <c r="S8568" s="32">
        <f t="shared" si="1910"/>
        <v>0</v>
      </c>
      <c r="T8568" s="32">
        <f t="shared" si="1911"/>
        <v>21600</v>
      </c>
      <c r="U8568" s="32">
        <f t="shared" si="1912"/>
        <v>0</v>
      </c>
      <c r="V8568" s="32">
        <f t="shared" si="1907"/>
        <v>206.89358432892504</v>
      </c>
      <c r="W8568" s="32">
        <f t="shared" si="1913"/>
        <v>206.89358432892504</v>
      </c>
      <c r="X8568" s="32">
        <f t="shared" si="1914"/>
        <v>206.89358432892504</v>
      </c>
    </row>
    <row r="8569" spans="1:24" x14ac:dyDescent="0.25">
      <c r="A8569" s="2"/>
      <c r="B8569" s="2" t="s">
        <v>13</v>
      </c>
      <c r="C8569" s="2">
        <f t="shared" si="1917"/>
        <v>357</v>
      </c>
      <c r="D8569" s="2">
        <f t="shared" si="1918"/>
        <v>21</v>
      </c>
      <c r="E8569" s="2">
        <f t="shared" si="1908"/>
        <v>8565</v>
      </c>
      <c r="F8569" s="11">
        <v>567</v>
      </c>
      <c r="G8569" s="10">
        <v>0</v>
      </c>
      <c r="H8569" s="10">
        <v>0</v>
      </c>
      <c r="I8569" s="10">
        <v>0</v>
      </c>
      <c r="J8569" s="9">
        <v>0.32215743373157002</v>
      </c>
      <c r="K8569" s="9">
        <v>0.32215743373157002</v>
      </c>
      <c r="L8569" s="9">
        <v>0.32215743373157002</v>
      </c>
      <c r="N8569" s="32">
        <f>IF('System Design'!$F$8=1,'Hourly Demand and Generation'!G8569*'System Design'!$F$21,IF('System Design'!$F$8=2,'Hourly Demand and Generation'!H8569*'System Design'!$F$21,IF('System Design'!$F$8=3,'Hourly Demand and Generation'!I8569*'System Design'!$F$21)))</f>
        <v>0</v>
      </c>
      <c r="O8569" s="32">
        <f>IF('System Design'!$F$8=1,'Hourly Demand and Generation'!J8569*'System Design'!$F$22,IF('System Design'!$F$8=2,'Hourly Demand and Generation'!K8569*'System Design'!$F$22,IF('System Design'!$F$8=3,'Hourly Demand and Generation'!L8569*'System Design'!$F$22)))</f>
        <v>805.39358432892504</v>
      </c>
      <c r="Q8569" s="32">
        <f t="shared" si="1906"/>
        <v>0</v>
      </c>
      <c r="R8569" s="32">
        <f t="shared" si="1909"/>
        <v>5400</v>
      </c>
      <c r="S8569" s="32">
        <f t="shared" si="1910"/>
        <v>0</v>
      </c>
      <c r="T8569" s="32">
        <f t="shared" si="1911"/>
        <v>21600</v>
      </c>
      <c r="U8569" s="32">
        <f t="shared" si="1912"/>
        <v>0</v>
      </c>
      <c r="V8569" s="32">
        <f t="shared" si="1907"/>
        <v>238.39358432892504</v>
      </c>
      <c r="W8569" s="32">
        <f t="shared" si="1913"/>
        <v>238.39358432892504</v>
      </c>
      <c r="X8569" s="32">
        <f t="shared" si="1914"/>
        <v>238.39358432892504</v>
      </c>
    </row>
    <row r="8570" spans="1:24" x14ac:dyDescent="0.25">
      <c r="A8570" s="2"/>
      <c r="B8570" s="2" t="s">
        <v>13</v>
      </c>
      <c r="C8570" s="2">
        <f t="shared" si="1917"/>
        <v>357</v>
      </c>
      <c r="D8570" s="2">
        <f t="shared" si="1918"/>
        <v>22</v>
      </c>
      <c r="E8570" s="2">
        <f t="shared" si="1908"/>
        <v>8566</v>
      </c>
      <c r="F8570" s="11">
        <v>535.5</v>
      </c>
      <c r="G8570" s="10">
        <v>0</v>
      </c>
      <c r="H8570" s="10">
        <v>0</v>
      </c>
      <c r="I8570" s="10">
        <v>0</v>
      </c>
      <c r="J8570" s="9">
        <v>0.34005506893887999</v>
      </c>
      <c r="K8570" s="9">
        <v>0.34005506893887999</v>
      </c>
      <c r="L8570" s="9">
        <v>0.34005506893887999</v>
      </c>
      <c r="N8570" s="32">
        <f>IF('System Design'!$F$8=1,'Hourly Demand and Generation'!G8570*'System Design'!$F$21,IF('System Design'!$F$8=2,'Hourly Demand and Generation'!H8570*'System Design'!$F$21,IF('System Design'!$F$8=3,'Hourly Demand and Generation'!I8570*'System Design'!$F$21)))</f>
        <v>0</v>
      </c>
      <c r="O8570" s="32">
        <f>IF('System Design'!$F$8=1,'Hourly Demand and Generation'!J8570*'System Design'!$F$22,IF('System Design'!$F$8=2,'Hourly Demand and Generation'!K8570*'System Design'!$F$22,IF('System Design'!$F$8=3,'Hourly Demand and Generation'!L8570*'System Design'!$F$22)))</f>
        <v>850.13767234720001</v>
      </c>
      <c r="Q8570" s="32">
        <f t="shared" si="1906"/>
        <v>0</v>
      </c>
      <c r="R8570" s="32">
        <f t="shared" si="1909"/>
        <v>5400</v>
      </c>
      <c r="S8570" s="32">
        <f t="shared" si="1910"/>
        <v>0</v>
      </c>
      <c r="T8570" s="32">
        <f t="shared" si="1911"/>
        <v>21600</v>
      </c>
      <c r="U8570" s="32">
        <f t="shared" si="1912"/>
        <v>0</v>
      </c>
      <c r="V8570" s="32">
        <f t="shared" si="1907"/>
        <v>314.63767234720001</v>
      </c>
      <c r="W8570" s="32">
        <f t="shared" si="1913"/>
        <v>314.63767234720001</v>
      </c>
      <c r="X8570" s="32">
        <f t="shared" si="1914"/>
        <v>314.63767234720001</v>
      </c>
    </row>
    <row r="8571" spans="1:24" x14ac:dyDescent="0.25">
      <c r="A8571" s="2"/>
      <c r="B8571" s="2" t="s">
        <v>13</v>
      </c>
      <c r="C8571" s="2">
        <f t="shared" si="1917"/>
        <v>357</v>
      </c>
      <c r="D8571" s="2">
        <f t="shared" si="1918"/>
        <v>23</v>
      </c>
      <c r="E8571" s="2">
        <f t="shared" si="1908"/>
        <v>8567</v>
      </c>
      <c r="F8571" s="11">
        <v>504</v>
      </c>
      <c r="G8571" s="10">
        <v>0</v>
      </c>
      <c r="H8571" s="10">
        <v>0</v>
      </c>
      <c r="I8571" s="10">
        <v>0</v>
      </c>
      <c r="J8571" s="9">
        <v>0.28636216331695102</v>
      </c>
      <c r="K8571" s="9">
        <v>0.28636216331695102</v>
      </c>
      <c r="L8571" s="9">
        <v>0.28636216331695102</v>
      </c>
      <c r="N8571" s="32">
        <f>IF('System Design'!$F$8=1,'Hourly Demand and Generation'!G8571*'System Design'!$F$21,IF('System Design'!$F$8=2,'Hourly Demand and Generation'!H8571*'System Design'!$F$21,IF('System Design'!$F$8=3,'Hourly Demand and Generation'!I8571*'System Design'!$F$21)))</f>
        <v>0</v>
      </c>
      <c r="O8571" s="32">
        <f>IF('System Design'!$F$8=1,'Hourly Demand and Generation'!J8571*'System Design'!$F$22,IF('System Design'!$F$8=2,'Hourly Demand and Generation'!K8571*'System Design'!$F$22,IF('System Design'!$F$8=3,'Hourly Demand and Generation'!L8571*'System Design'!$F$22)))</f>
        <v>715.90540829237761</v>
      </c>
      <c r="Q8571" s="32">
        <f t="shared" si="1906"/>
        <v>0</v>
      </c>
      <c r="R8571" s="32">
        <f t="shared" si="1909"/>
        <v>5400</v>
      </c>
      <c r="S8571" s="32">
        <f t="shared" si="1910"/>
        <v>0</v>
      </c>
      <c r="T8571" s="32">
        <f t="shared" si="1911"/>
        <v>21600</v>
      </c>
      <c r="U8571" s="32">
        <f t="shared" si="1912"/>
        <v>0</v>
      </c>
      <c r="V8571" s="32">
        <f t="shared" si="1907"/>
        <v>211.90540829237761</v>
      </c>
      <c r="W8571" s="32">
        <f t="shared" si="1913"/>
        <v>211.90540829237761</v>
      </c>
      <c r="X8571" s="32">
        <f t="shared" si="1914"/>
        <v>211.90540829237761</v>
      </c>
    </row>
    <row r="8572" spans="1:24" x14ac:dyDescent="0.25">
      <c r="A8572" s="2"/>
      <c r="B8572" s="2" t="s">
        <v>13</v>
      </c>
      <c r="C8572" s="2">
        <f t="shared" si="1917"/>
        <v>357</v>
      </c>
      <c r="D8572" s="2">
        <f t="shared" si="1918"/>
        <v>24</v>
      </c>
      <c r="E8572" s="2">
        <f t="shared" si="1908"/>
        <v>8568</v>
      </c>
      <c r="F8572" s="11">
        <v>441</v>
      </c>
      <c r="G8572" s="10">
        <v>0</v>
      </c>
      <c r="H8572" s="10">
        <v>0</v>
      </c>
      <c r="I8572" s="10">
        <v>0</v>
      </c>
      <c r="J8572" s="9">
        <v>0.28636216331695102</v>
      </c>
      <c r="K8572" s="9">
        <v>0.28636216331695102</v>
      </c>
      <c r="L8572" s="9">
        <v>0.28636216331695102</v>
      </c>
      <c r="N8572" s="32">
        <f>IF('System Design'!$F$8=1,'Hourly Demand and Generation'!G8572*'System Design'!$F$21,IF('System Design'!$F$8=2,'Hourly Demand and Generation'!H8572*'System Design'!$F$21,IF('System Design'!$F$8=3,'Hourly Demand and Generation'!I8572*'System Design'!$F$21)))</f>
        <v>0</v>
      </c>
      <c r="O8572" s="32">
        <f>IF('System Design'!$F$8=1,'Hourly Demand and Generation'!J8572*'System Design'!$F$22,IF('System Design'!$F$8=2,'Hourly Demand and Generation'!K8572*'System Design'!$F$22,IF('System Design'!$F$8=3,'Hourly Demand and Generation'!L8572*'System Design'!$F$22)))</f>
        <v>715.90540829237761</v>
      </c>
      <c r="Q8572" s="32">
        <f t="shared" si="1906"/>
        <v>0</v>
      </c>
      <c r="R8572" s="32">
        <f t="shared" si="1909"/>
        <v>5400</v>
      </c>
      <c r="S8572" s="32">
        <f t="shared" si="1910"/>
        <v>0</v>
      </c>
      <c r="T8572" s="32">
        <f t="shared" si="1911"/>
        <v>21600</v>
      </c>
      <c r="U8572" s="32">
        <f t="shared" si="1912"/>
        <v>0</v>
      </c>
      <c r="V8572" s="32">
        <f t="shared" si="1907"/>
        <v>274.90540829237761</v>
      </c>
      <c r="W8572" s="32">
        <f t="shared" si="1913"/>
        <v>274.90540829237761</v>
      </c>
      <c r="X8572" s="32">
        <f t="shared" si="1914"/>
        <v>274.90540829237761</v>
      </c>
    </row>
    <row r="8573" spans="1:24" x14ac:dyDescent="0.25">
      <c r="A8573" s="2"/>
      <c r="B8573" s="2" t="s">
        <v>13</v>
      </c>
      <c r="C8573" s="2">
        <f>C8572+1</f>
        <v>358</v>
      </c>
      <c r="D8573" s="2">
        <v>1</v>
      </c>
      <c r="E8573" s="2">
        <f t="shared" si="1908"/>
        <v>8569</v>
      </c>
      <c r="F8573" s="11">
        <v>378</v>
      </c>
      <c r="G8573" s="10">
        <v>0</v>
      </c>
      <c r="H8573" s="10">
        <v>0</v>
      </c>
      <c r="I8573" s="10">
        <v>0</v>
      </c>
      <c r="J8573" s="9">
        <v>0.20613657927453799</v>
      </c>
      <c r="K8573" s="9">
        <v>0.5</v>
      </c>
      <c r="L8573" s="9">
        <v>0.5</v>
      </c>
      <c r="N8573" s="32">
        <f>IF('System Design'!$F$8=1,'Hourly Demand and Generation'!G8573*'System Design'!$F$21,IF('System Design'!$F$8=2,'Hourly Demand and Generation'!H8573*'System Design'!$F$21,IF('System Design'!$F$8=3,'Hourly Demand and Generation'!I8573*'System Design'!$F$21)))</f>
        <v>0</v>
      </c>
      <c r="O8573" s="32">
        <f>IF('System Design'!$F$8=1,'Hourly Demand and Generation'!J8573*'System Design'!$F$22,IF('System Design'!$F$8=2,'Hourly Demand and Generation'!K8573*'System Design'!$F$22,IF('System Design'!$F$8=3,'Hourly Demand and Generation'!L8573*'System Design'!$F$22)))</f>
        <v>1250</v>
      </c>
      <c r="Q8573" s="32">
        <f t="shared" si="1906"/>
        <v>0</v>
      </c>
      <c r="R8573" s="32">
        <f t="shared" si="1909"/>
        <v>5400</v>
      </c>
      <c r="S8573" s="32">
        <f t="shared" si="1910"/>
        <v>0</v>
      </c>
      <c r="T8573" s="32">
        <f t="shared" si="1911"/>
        <v>21600</v>
      </c>
      <c r="U8573" s="32">
        <f t="shared" si="1912"/>
        <v>0</v>
      </c>
      <c r="V8573" s="32">
        <f t="shared" si="1907"/>
        <v>872</v>
      </c>
      <c r="W8573" s="32">
        <f t="shared" si="1913"/>
        <v>872</v>
      </c>
      <c r="X8573" s="32">
        <f t="shared" si="1914"/>
        <v>872</v>
      </c>
    </row>
    <row r="8574" spans="1:24" x14ac:dyDescent="0.25">
      <c r="A8574" s="2"/>
      <c r="B8574" s="2" t="s">
        <v>13</v>
      </c>
      <c r="C8574" s="2">
        <f>C8573</f>
        <v>358</v>
      </c>
      <c r="D8574" s="2">
        <f>D8573+1</f>
        <v>2</v>
      </c>
      <c r="E8574" s="2">
        <f t="shared" si="1908"/>
        <v>8570</v>
      </c>
      <c r="F8574" s="11">
        <v>346.5</v>
      </c>
      <c r="G8574" s="10">
        <v>0</v>
      </c>
      <c r="H8574" s="10">
        <v>0</v>
      </c>
      <c r="I8574" s="10">
        <v>0</v>
      </c>
      <c r="J8574" s="9">
        <v>0.18552292134708401</v>
      </c>
      <c r="K8574" s="9">
        <v>0.45</v>
      </c>
      <c r="L8574" s="9">
        <v>0.45</v>
      </c>
      <c r="N8574" s="32">
        <f>IF('System Design'!$F$8=1,'Hourly Demand and Generation'!G8574*'System Design'!$F$21,IF('System Design'!$F$8=2,'Hourly Demand and Generation'!H8574*'System Design'!$F$21,IF('System Design'!$F$8=3,'Hourly Demand and Generation'!I8574*'System Design'!$F$21)))</f>
        <v>0</v>
      </c>
      <c r="O8574" s="32">
        <f>IF('System Design'!$F$8=1,'Hourly Demand and Generation'!J8574*'System Design'!$F$22,IF('System Design'!$F$8=2,'Hourly Demand and Generation'!K8574*'System Design'!$F$22,IF('System Design'!$F$8=3,'Hourly Demand and Generation'!L8574*'System Design'!$F$22)))</f>
        <v>1125</v>
      </c>
      <c r="Q8574" s="32">
        <f t="shared" si="1906"/>
        <v>0</v>
      </c>
      <c r="R8574" s="32">
        <f t="shared" si="1909"/>
        <v>5400</v>
      </c>
      <c r="S8574" s="32">
        <f t="shared" si="1910"/>
        <v>0</v>
      </c>
      <c r="T8574" s="32">
        <f t="shared" si="1911"/>
        <v>21600</v>
      </c>
      <c r="U8574" s="32">
        <f t="shared" si="1912"/>
        <v>0</v>
      </c>
      <c r="V8574" s="32">
        <f t="shared" si="1907"/>
        <v>778.5</v>
      </c>
      <c r="W8574" s="32">
        <f t="shared" si="1913"/>
        <v>778.5</v>
      </c>
      <c r="X8574" s="32">
        <f t="shared" si="1914"/>
        <v>778.5</v>
      </c>
    </row>
    <row r="8575" spans="1:24" x14ac:dyDescent="0.25">
      <c r="A8575" s="2"/>
      <c r="B8575" s="2" t="s">
        <v>13</v>
      </c>
      <c r="C8575" s="2">
        <f t="shared" ref="C8575:C8596" si="1919">C8574</f>
        <v>358</v>
      </c>
      <c r="D8575" s="2">
        <f t="shared" ref="D8575:D8596" si="1920">D8574+1</f>
        <v>3</v>
      </c>
      <c r="E8575" s="2">
        <f t="shared" si="1908"/>
        <v>8571</v>
      </c>
      <c r="F8575" s="11">
        <v>315</v>
      </c>
      <c r="G8575" s="10">
        <v>0</v>
      </c>
      <c r="H8575" s="10">
        <v>0</v>
      </c>
      <c r="I8575" s="10">
        <v>0</v>
      </c>
      <c r="J8575" s="9">
        <v>0.18552292134708401</v>
      </c>
      <c r="K8575" s="9">
        <v>0.45</v>
      </c>
      <c r="L8575" s="9">
        <v>0.45</v>
      </c>
      <c r="N8575" s="32">
        <f>IF('System Design'!$F$8=1,'Hourly Demand and Generation'!G8575*'System Design'!$F$21,IF('System Design'!$F$8=2,'Hourly Demand and Generation'!H8575*'System Design'!$F$21,IF('System Design'!$F$8=3,'Hourly Demand and Generation'!I8575*'System Design'!$F$21)))</f>
        <v>0</v>
      </c>
      <c r="O8575" s="32">
        <f>IF('System Design'!$F$8=1,'Hourly Demand and Generation'!J8575*'System Design'!$F$22,IF('System Design'!$F$8=2,'Hourly Demand and Generation'!K8575*'System Design'!$F$22,IF('System Design'!$F$8=3,'Hourly Demand and Generation'!L8575*'System Design'!$F$22)))</f>
        <v>1125</v>
      </c>
      <c r="Q8575" s="32">
        <f t="shared" si="1906"/>
        <v>0</v>
      </c>
      <c r="R8575" s="32">
        <f t="shared" si="1909"/>
        <v>5400</v>
      </c>
      <c r="S8575" s="32">
        <f t="shared" si="1910"/>
        <v>0</v>
      </c>
      <c r="T8575" s="32">
        <f t="shared" si="1911"/>
        <v>21600</v>
      </c>
      <c r="U8575" s="32">
        <f t="shared" si="1912"/>
        <v>0</v>
      </c>
      <c r="V8575" s="32">
        <f t="shared" si="1907"/>
        <v>810</v>
      </c>
      <c r="W8575" s="32">
        <f t="shared" si="1913"/>
        <v>810</v>
      </c>
      <c r="X8575" s="32">
        <f t="shared" si="1914"/>
        <v>810</v>
      </c>
    </row>
    <row r="8576" spans="1:24" x14ac:dyDescent="0.25">
      <c r="A8576" s="2"/>
      <c r="B8576" s="2" t="s">
        <v>13</v>
      </c>
      <c r="C8576" s="2">
        <f t="shared" si="1919"/>
        <v>358</v>
      </c>
      <c r="D8576" s="2">
        <f t="shared" si="1920"/>
        <v>4</v>
      </c>
      <c r="E8576" s="2">
        <f t="shared" si="1908"/>
        <v>8572</v>
      </c>
      <c r="F8576" s="11">
        <v>378</v>
      </c>
      <c r="G8576" s="10">
        <v>0</v>
      </c>
      <c r="H8576" s="10">
        <v>0</v>
      </c>
      <c r="I8576" s="10">
        <v>0</v>
      </c>
      <c r="J8576" s="9">
        <v>0.20613657927453799</v>
      </c>
      <c r="K8576" s="9">
        <v>0.5</v>
      </c>
      <c r="L8576" s="9">
        <v>0.5</v>
      </c>
      <c r="N8576" s="32">
        <f>IF('System Design'!$F$8=1,'Hourly Demand and Generation'!G8576*'System Design'!$F$21,IF('System Design'!$F$8=2,'Hourly Demand and Generation'!H8576*'System Design'!$F$21,IF('System Design'!$F$8=3,'Hourly Demand and Generation'!I8576*'System Design'!$F$21)))</f>
        <v>0</v>
      </c>
      <c r="O8576" s="32">
        <f>IF('System Design'!$F$8=1,'Hourly Demand and Generation'!J8576*'System Design'!$F$22,IF('System Design'!$F$8=2,'Hourly Demand and Generation'!K8576*'System Design'!$F$22,IF('System Design'!$F$8=3,'Hourly Demand and Generation'!L8576*'System Design'!$F$22)))</f>
        <v>1250</v>
      </c>
      <c r="Q8576" s="32">
        <f t="shared" si="1906"/>
        <v>0</v>
      </c>
      <c r="R8576" s="32">
        <f t="shared" si="1909"/>
        <v>5400</v>
      </c>
      <c r="S8576" s="32">
        <f t="shared" si="1910"/>
        <v>0</v>
      </c>
      <c r="T8576" s="32">
        <f t="shared" si="1911"/>
        <v>21600</v>
      </c>
      <c r="U8576" s="32">
        <f t="shared" si="1912"/>
        <v>0</v>
      </c>
      <c r="V8576" s="32">
        <f t="shared" si="1907"/>
        <v>872</v>
      </c>
      <c r="W8576" s="32">
        <f t="shared" si="1913"/>
        <v>872</v>
      </c>
      <c r="X8576" s="32">
        <f t="shared" si="1914"/>
        <v>872</v>
      </c>
    </row>
    <row r="8577" spans="1:24" x14ac:dyDescent="0.25">
      <c r="A8577" s="2"/>
      <c r="B8577" s="2" t="s">
        <v>13</v>
      </c>
      <c r="C8577" s="2">
        <f t="shared" si="1919"/>
        <v>358</v>
      </c>
      <c r="D8577" s="2">
        <f t="shared" si="1920"/>
        <v>5</v>
      </c>
      <c r="E8577" s="2">
        <f t="shared" si="1908"/>
        <v>8573</v>
      </c>
      <c r="F8577" s="11">
        <v>409.5</v>
      </c>
      <c r="G8577" s="10">
        <v>0</v>
      </c>
      <c r="H8577" s="10">
        <v>1.44E-2</v>
      </c>
      <c r="I8577" s="10">
        <v>2.8799999999999999E-2</v>
      </c>
      <c r="J8577" s="9">
        <v>0.16490926341963</v>
      </c>
      <c r="K8577" s="9">
        <v>0.4</v>
      </c>
      <c r="L8577" s="9">
        <v>0.4</v>
      </c>
      <c r="N8577" s="32">
        <f>IF('System Design'!$F$8=1,'Hourly Demand and Generation'!G8577*'System Design'!$F$21,IF('System Design'!$F$8=2,'Hourly Demand and Generation'!H8577*'System Design'!$F$21,IF('System Design'!$F$8=3,'Hourly Demand and Generation'!I8577*'System Design'!$F$21)))</f>
        <v>14.4</v>
      </c>
      <c r="O8577" s="32">
        <f>IF('System Design'!$F$8=1,'Hourly Demand and Generation'!J8577*'System Design'!$F$22,IF('System Design'!$F$8=2,'Hourly Demand and Generation'!K8577*'System Design'!$F$22,IF('System Design'!$F$8=3,'Hourly Demand and Generation'!L8577*'System Design'!$F$22)))</f>
        <v>1000</v>
      </c>
      <c r="Q8577" s="32">
        <f t="shared" si="1906"/>
        <v>0</v>
      </c>
      <c r="R8577" s="32">
        <f t="shared" si="1909"/>
        <v>5400</v>
      </c>
      <c r="S8577" s="32">
        <f t="shared" si="1910"/>
        <v>0</v>
      </c>
      <c r="T8577" s="32">
        <f t="shared" si="1911"/>
        <v>21600</v>
      </c>
      <c r="U8577" s="32">
        <f t="shared" si="1912"/>
        <v>0</v>
      </c>
      <c r="V8577" s="32">
        <f t="shared" si="1907"/>
        <v>604.9</v>
      </c>
      <c r="W8577" s="32">
        <f t="shared" si="1913"/>
        <v>604.9</v>
      </c>
      <c r="X8577" s="32">
        <f t="shared" si="1914"/>
        <v>604.9</v>
      </c>
    </row>
    <row r="8578" spans="1:24" x14ac:dyDescent="0.25">
      <c r="A8578" s="2"/>
      <c r="B8578" s="2" t="s">
        <v>13</v>
      </c>
      <c r="C8578" s="2">
        <f t="shared" si="1919"/>
        <v>358</v>
      </c>
      <c r="D8578" s="2">
        <f t="shared" si="1920"/>
        <v>6</v>
      </c>
      <c r="E8578" s="2">
        <f t="shared" si="1908"/>
        <v>8574</v>
      </c>
      <c r="F8578" s="11">
        <v>441</v>
      </c>
      <c r="G8578" s="10">
        <v>2.8799999999999999E-2</v>
      </c>
      <c r="H8578" s="10">
        <v>4.4999999999999998E-2</v>
      </c>
      <c r="I8578" s="10">
        <v>6.1199999999999997E-2</v>
      </c>
      <c r="J8578" s="9">
        <v>0.16490926341963</v>
      </c>
      <c r="K8578" s="9">
        <v>0.4</v>
      </c>
      <c r="L8578" s="9">
        <v>0.4</v>
      </c>
      <c r="N8578" s="32">
        <f>IF('System Design'!$F$8=1,'Hourly Demand and Generation'!G8578*'System Design'!$F$21,IF('System Design'!$F$8=2,'Hourly Demand and Generation'!H8578*'System Design'!$F$21,IF('System Design'!$F$8=3,'Hourly Demand and Generation'!I8578*'System Design'!$F$21)))</f>
        <v>30.599999999999998</v>
      </c>
      <c r="O8578" s="32">
        <f>IF('System Design'!$F$8=1,'Hourly Demand and Generation'!J8578*'System Design'!$F$22,IF('System Design'!$F$8=2,'Hourly Demand and Generation'!K8578*'System Design'!$F$22,IF('System Design'!$F$8=3,'Hourly Demand and Generation'!L8578*'System Design'!$F$22)))</f>
        <v>1000</v>
      </c>
      <c r="Q8578" s="32">
        <f t="shared" si="1906"/>
        <v>0</v>
      </c>
      <c r="R8578" s="32">
        <f t="shared" si="1909"/>
        <v>5400</v>
      </c>
      <c r="S8578" s="32">
        <f t="shared" si="1910"/>
        <v>0</v>
      </c>
      <c r="T8578" s="32">
        <f t="shared" si="1911"/>
        <v>21600</v>
      </c>
      <c r="U8578" s="32">
        <f t="shared" si="1912"/>
        <v>0</v>
      </c>
      <c r="V8578" s="32">
        <f t="shared" si="1907"/>
        <v>589.59999999999991</v>
      </c>
      <c r="W8578" s="32">
        <f t="shared" si="1913"/>
        <v>589.59999999999991</v>
      </c>
      <c r="X8578" s="32">
        <f t="shared" si="1914"/>
        <v>589.59999999999991</v>
      </c>
    </row>
    <row r="8579" spans="1:24" x14ac:dyDescent="0.25">
      <c r="A8579" s="2"/>
      <c r="B8579" s="2" t="s">
        <v>13</v>
      </c>
      <c r="C8579" s="2">
        <f t="shared" si="1919"/>
        <v>358</v>
      </c>
      <c r="D8579" s="2">
        <f t="shared" si="1920"/>
        <v>7</v>
      </c>
      <c r="E8579" s="2">
        <f t="shared" si="1908"/>
        <v>8575</v>
      </c>
      <c r="F8579" s="11">
        <v>472.5</v>
      </c>
      <c r="G8579" s="10">
        <v>6.1199999999999997E-2</v>
      </c>
      <c r="H8579" s="10">
        <v>7.5600000000000001E-2</v>
      </c>
      <c r="I8579" s="10">
        <v>0.09</v>
      </c>
      <c r="J8579" s="9">
        <v>0.18552292134708401</v>
      </c>
      <c r="K8579" s="9">
        <v>0.45</v>
      </c>
      <c r="L8579" s="9">
        <v>0.45</v>
      </c>
      <c r="N8579" s="32">
        <f>IF('System Design'!$F$8=1,'Hourly Demand and Generation'!G8579*'System Design'!$F$21,IF('System Design'!$F$8=2,'Hourly Demand and Generation'!H8579*'System Design'!$F$21,IF('System Design'!$F$8=3,'Hourly Demand and Generation'!I8579*'System Design'!$F$21)))</f>
        <v>45</v>
      </c>
      <c r="O8579" s="32">
        <f>IF('System Design'!$F$8=1,'Hourly Demand and Generation'!J8579*'System Design'!$F$22,IF('System Design'!$F$8=2,'Hourly Demand and Generation'!K8579*'System Design'!$F$22,IF('System Design'!$F$8=3,'Hourly Demand and Generation'!L8579*'System Design'!$F$22)))</f>
        <v>1125</v>
      </c>
      <c r="Q8579" s="32">
        <f t="shared" si="1906"/>
        <v>0</v>
      </c>
      <c r="R8579" s="32">
        <f t="shared" si="1909"/>
        <v>5400</v>
      </c>
      <c r="S8579" s="32">
        <f t="shared" si="1910"/>
        <v>0</v>
      </c>
      <c r="T8579" s="32">
        <f t="shared" si="1911"/>
        <v>21600</v>
      </c>
      <c r="U8579" s="32">
        <f t="shared" si="1912"/>
        <v>0</v>
      </c>
      <c r="V8579" s="32">
        <f t="shared" si="1907"/>
        <v>697.5</v>
      </c>
      <c r="W8579" s="32">
        <f t="shared" si="1913"/>
        <v>697.5</v>
      </c>
      <c r="X8579" s="32">
        <f t="shared" si="1914"/>
        <v>697.5</v>
      </c>
    </row>
    <row r="8580" spans="1:24" x14ac:dyDescent="0.25">
      <c r="A8580" s="2"/>
      <c r="B8580" s="2" t="s">
        <v>13</v>
      </c>
      <c r="C8580" s="2">
        <f t="shared" si="1919"/>
        <v>358</v>
      </c>
      <c r="D8580" s="2">
        <f t="shared" si="1920"/>
        <v>8</v>
      </c>
      <c r="E8580" s="2">
        <f t="shared" si="1908"/>
        <v>8576</v>
      </c>
      <c r="F8580" s="11">
        <v>504</v>
      </c>
      <c r="G8580" s="10">
        <v>0.1188</v>
      </c>
      <c r="H8580" s="10">
        <v>0.13500000000000001</v>
      </c>
      <c r="I8580" s="10">
        <v>0.1512</v>
      </c>
      <c r="J8580" s="9">
        <v>0.18552292134708401</v>
      </c>
      <c r="K8580" s="9">
        <v>0.45</v>
      </c>
      <c r="L8580" s="9">
        <v>0.45</v>
      </c>
      <c r="N8580" s="32">
        <f>IF('System Design'!$F$8=1,'Hourly Demand and Generation'!G8580*'System Design'!$F$21,IF('System Design'!$F$8=2,'Hourly Demand and Generation'!H8580*'System Design'!$F$21,IF('System Design'!$F$8=3,'Hourly Demand and Generation'!I8580*'System Design'!$F$21)))</f>
        <v>75.599999999999994</v>
      </c>
      <c r="O8580" s="32">
        <f>IF('System Design'!$F$8=1,'Hourly Demand and Generation'!J8580*'System Design'!$F$22,IF('System Design'!$F$8=2,'Hourly Demand and Generation'!K8580*'System Design'!$F$22,IF('System Design'!$F$8=3,'Hourly Demand and Generation'!L8580*'System Design'!$F$22)))</f>
        <v>1125</v>
      </c>
      <c r="Q8580" s="32">
        <f t="shared" si="1906"/>
        <v>0</v>
      </c>
      <c r="R8580" s="32">
        <f t="shared" si="1909"/>
        <v>5400</v>
      </c>
      <c r="S8580" s="32">
        <f t="shared" si="1910"/>
        <v>0</v>
      </c>
      <c r="T8580" s="32">
        <f t="shared" si="1911"/>
        <v>21600</v>
      </c>
      <c r="U8580" s="32">
        <f t="shared" si="1912"/>
        <v>0</v>
      </c>
      <c r="V8580" s="32">
        <f t="shared" si="1907"/>
        <v>696.59999999999991</v>
      </c>
      <c r="W8580" s="32">
        <f t="shared" si="1913"/>
        <v>696.59999999999991</v>
      </c>
      <c r="X8580" s="32">
        <f t="shared" si="1914"/>
        <v>696.59999999999991</v>
      </c>
    </row>
    <row r="8581" spans="1:24" x14ac:dyDescent="0.25">
      <c r="A8581" s="2"/>
      <c r="B8581" s="2" t="s">
        <v>13</v>
      </c>
      <c r="C8581" s="2">
        <f t="shared" si="1919"/>
        <v>358</v>
      </c>
      <c r="D8581" s="2">
        <f t="shared" si="1920"/>
        <v>9</v>
      </c>
      <c r="E8581" s="2">
        <f t="shared" si="1908"/>
        <v>8577</v>
      </c>
      <c r="F8581" s="11">
        <v>504</v>
      </c>
      <c r="G8581" s="10">
        <v>0.18</v>
      </c>
      <c r="H8581" s="10">
        <v>0.19439999999999999</v>
      </c>
      <c r="I8581" s="10">
        <v>0.20880000000000001</v>
      </c>
      <c r="J8581" s="9">
        <v>0.16490926341963</v>
      </c>
      <c r="K8581" s="9">
        <v>0.4</v>
      </c>
      <c r="L8581" s="9">
        <v>0.4</v>
      </c>
      <c r="N8581" s="32">
        <f>IF('System Design'!$F$8=1,'Hourly Demand and Generation'!G8581*'System Design'!$F$21,IF('System Design'!$F$8=2,'Hourly Demand and Generation'!H8581*'System Design'!$F$21,IF('System Design'!$F$8=3,'Hourly Demand and Generation'!I8581*'System Design'!$F$21)))</f>
        <v>104.4</v>
      </c>
      <c r="O8581" s="32">
        <f>IF('System Design'!$F$8=1,'Hourly Demand and Generation'!J8581*'System Design'!$F$22,IF('System Design'!$F$8=2,'Hourly Demand and Generation'!K8581*'System Design'!$F$22,IF('System Design'!$F$8=3,'Hourly Demand and Generation'!L8581*'System Design'!$F$22)))</f>
        <v>1000</v>
      </c>
      <c r="Q8581" s="32">
        <f t="shared" si="1906"/>
        <v>0</v>
      </c>
      <c r="R8581" s="32">
        <f t="shared" si="1909"/>
        <v>5400</v>
      </c>
      <c r="S8581" s="32">
        <f t="shared" si="1910"/>
        <v>0</v>
      </c>
      <c r="T8581" s="32">
        <f t="shared" si="1911"/>
        <v>21600</v>
      </c>
      <c r="U8581" s="32">
        <f t="shared" si="1912"/>
        <v>0</v>
      </c>
      <c r="V8581" s="32">
        <f t="shared" si="1907"/>
        <v>600.40000000000009</v>
      </c>
      <c r="W8581" s="32">
        <f t="shared" si="1913"/>
        <v>600.40000000000009</v>
      </c>
      <c r="X8581" s="32">
        <f t="shared" si="1914"/>
        <v>600.40000000000009</v>
      </c>
    </row>
    <row r="8582" spans="1:24" x14ac:dyDescent="0.25">
      <c r="A8582" s="2"/>
      <c r="B8582" s="2" t="s">
        <v>13</v>
      </c>
      <c r="C8582" s="2">
        <f t="shared" si="1919"/>
        <v>358</v>
      </c>
      <c r="D8582" s="2">
        <f t="shared" si="1920"/>
        <v>10</v>
      </c>
      <c r="E8582" s="2">
        <f t="shared" si="1908"/>
        <v>8578</v>
      </c>
      <c r="F8582" s="11">
        <v>491.4</v>
      </c>
      <c r="G8582" s="10">
        <v>0.2412</v>
      </c>
      <c r="H8582" s="10">
        <v>0.25559999999999999</v>
      </c>
      <c r="I8582" s="10">
        <v>0.27</v>
      </c>
      <c r="J8582" s="9">
        <v>0.18552292134708401</v>
      </c>
      <c r="K8582" s="9">
        <v>0.45</v>
      </c>
      <c r="L8582" s="9">
        <v>0.45</v>
      </c>
      <c r="N8582" s="32">
        <f>IF('System Design'!$F$8=1,'Hourly Demand and Generation'!G8582*'System Design'!$F$21,IF('System Design'!$F$8=2,'Hourly Demand and Generation'!H8582*'System Design'!$F$21,IF('System Design'!$F$8=3,'Hourly Demand and Generation'!I8582*'System Design'!$F$21)))</f>
        <v>135</v>
      </c>
      <c r="O8582" s="32">
        <f>IF('System Design'!$F$8=1,'Hourly Demand and Generation'!J8582*'System Design'!$F$22,IF('System Design'!$F$8=2,'Hourly Demand and Generation'!K8582*'System Design'!$F$22,IF('System Design'!$F$8=3,'Hourly Demand and Generation'!L8582*'System Design'!$F$22)))</f>
        <v>1125</v>
      </c>
      <c r="Q8582" s="32">
        <f t="shared" ref="Q8582:Q8645" si="1921">IF(F8582-N8582-O8582&gt;0,F8582-N8582-O8582,0)</f>
        <v>0</v>
      </c>
      <c r="R8582" s="32">
        <f t="shared" si="1909"/>
        <v>5400</v>
      </c>
      <c r="S8582" s="32">
        <f t="shared" si="1910"/>
        <v>0</v>
      </c>
      <c r="T8582" s="32">
        <f t="shared" si="1911"/>
        <v>21600</v>
      </c>
      <c r="U8582" s="32">
        <f t="shared" si="1912"/>
        <v>0</v>
      </c>
      <c r="V8582" s="32">
        <f t="shared" ref="V8582:V8645" si="1922">IF(F8582-N8582-O8582&lt;0,N8582+O8582-F8582,0)</f>
        <v>768.6</v>
      </c>
      <c r="W8582" s="32">
        <f t="shared" si="1913"/>
        <v>768.6</v>
      </c>
      <c r="X8582" s="32">
        <f t="shared" si="1914"/>
        <v>768.6</v>
      </c>
    </row>
    <row r="8583" spans="1:24" x14ac:dyDescent="0.25">
      <c r="A8583" s="2"/>
      <c r="B8583" s="2" t="s">
        <v>13</v>
      </c>
      <c r="C8583" s="2">
        <f t="shared" si="1919"/>
        <v>358</v>
      </c>
      <c r="D8583" s="2">
        <f t="shared" si="1920"/>
        <v>11</v>
      </c>
      <c r="E8583" s="2">
        <f t="shared" ref="E8583:E8646" si="1923">E8582+1</f>
        <v>8579</v>
      </c>
      <c r="F8583" s="11">
        <v>485.1</v>
      </c>
      <c r="G8583" s="10">
        <v>0.29880000000000001</v>
      </c>
      <c r="H8583" s="10">
        <v>0.315</v>
      </c>
      <c r="I8583" s="10">
        <v>0.33119999999999999</v>
      </c>
      <c r="J8583" s="9">
        <v>0.16490926341963</v>
      </c>
      <c r="K8583" s="9">
        <v>0.4</v>
      </c>
      <c r="L8583" s="9">
        <v>0.4</v>
      </c>
      <c r="N8583" s="32">
        <f>IF('System Design'!$F$8=1,'Hourly Demand and Generation'!G8583*'System Design'!$F$21,IF('System Design'!$F$8=2,'Hourly Demand and Generation'!H8583*'System Design'!$F$21,IF('System Design'!$F$8=3,'Hourly Demand and Generation'!I8583*'System Design'!$F$21)))</f>
        <v>165.6</v>
      </c>
      <c r="O8583" s="32">
        <f>IF('System Design'!$F$8=1,'Hourly Demand and Generation'!J8583*'System Design'!$F$22,IF('System Design'!$F$8=2,'Hourly Demand and Generation'!K8583*'System Design'!$F$22,IF('System Design'!$F$8=3,'Hourly Demand and Generation'!L8583*'System Design'!$F$22)))</f>
        <v>1000</v>
      </c>
      <c r="Q8583" s="32">
        <f t="shared" si="1921"/>
        <v>0</v>
      </c>
      <c r="R8583" s="32">
        <f t="shared" ref="R8583:R8646" si="1924">IF($Q8583&lt;R8582+$V8583,IF(R8582+$V8583-$Q8583&gt;5400,5400,R8582+$V8583-$Q8583),0)</f>
        <v>5400</v>
      </c>
      <c r="S8583" s="32">
        <f t="shared" ref="S8583:S8646" si="1925">IF(R8583&gt;0,0,$Q8583+$V8583-R8582)</f>
        <v>0</v>
      </c>
      <c r="T8583" s="32">
        <f t="shared" ref="T8583:T8646" si="1926">IF($Q8583&lt;T8582+$V8583,IF(T8582+$V8583-$Q8583&gt;21600,21600,T8582+$V8583-$Q8583),0)</f>
        <v>21600</v>
      </c>
      <c r="U8583" s="32">
        <f t="shared" ref="U8583:U8646" si="1927">IF(T8583&gt;0,0,$Q8583+$V8583-T8582)</f>
        <v>0</v>
      </c>
      <c r="V8583" s="32">
        <f t="shared" si="1922"/>
        <v>680.49999999999989</v>
      </c>
      <c r="W8583" s="32">
        <f t="shared" ref="W8583:W8646" si="1928">IF(R8583=5400,$V8583-(R8583-R8582),0)</f>
        <v>680.49999999999989</v>
      </c>
      <c r="X8583" s="32">
        <f t="shared" ref="X8583:X8646" si="1929">IF(T8583=21600,$V8583-(T8583-T8582),0)</f>
        <v>680.49999999999989</v>
      </c>
    </row>
    <row r="8584" spans="1:24" x14ac:dyDescent="0.25">
      <c r="A8584" s="2"/>
      <c r="B8584" s="2" t="s">
        <v>13</v>
      </c>
      <c r="C8584" s="2">
        <f t="shared" si="1919"/>
        <v>358</v>
      </c>
      <c r="D8584" s="2">
        <f t="shared" si="1920"/>
        <v>12</v>
      </c>
      <c r="E8584" s="2">
        <f t="shared" si="1923"/>
        <v>8580</v>
      </c>
      <c r="F8584" s="11">
        <v>485.1</v>
      </c>
      <c r="G8584" s="10">
        <v>0.36</v>
      </c>
      <c r="H8584" s="10">
        <v>0.36</v>
      </c>
      <c r="I8584" s="10">
        <v>0.36</v>
      </c>
      <c r="J8584" s="9">
        <v>0.15460243445590299</v>
      </c>
      <c r="K8584" s="9">
        <v>0.375</v>
      </c>
      <c r="L8584" s="9">
        <v>0.375</v>
      </c>
      <c r="N8584" s="32">
        <f>IF('System Design'!$F$8=1,'Hourly Demand and Generation'!G8584*'System Design'!$F$21,IF('System Design'!$F$8=2,'Hourly Demand and Generation'!H8584*'System Design'!$F$21,IF('System Design'!$F$8=3,'Hourly Demand and Generation'!I8584*'System Design'!$F$21)))</f>
        <v>180</v>
      </c>
      <c r="O8584" s="32">
        <f>IF('System Design'!$F$8=1,'Hourly Demand and Generation'!J8584*'System Design'!$F$22,IF('System Design'!$F$8=2,'Hourly Demand and Generation'!K8584*'System Design'!$F$22,IF('System Design'!$F$8=3,'Hourly Demand and Generation'!L8584*'System Design'!$F$22)))</f>
        <v>937.5</v>
      </c>
      <c r="Q8584" s="32">
        <f t="shared" si="1921"/>
        <v>0</v>
      </c>
      <c r="R8584" s="32">
        <f t="shared" si="1924"/>
        <v>5400</v>
      </c>
      <c r="S8584" s="32">
        <f t="shared" si="1925"/>
        <v>0</v>
      </c>
      <c r="T8584" s="32">
        <f t="shared" si="1926"/>
        <v>21600</v>
      </c>
      <c r="U8584" s="32">
        <f t="shared" si="1927"/>
        <v>0</v>
      </c>
      <c r="V8584" s="32">
        <f t="shared" si="1922"/>
        <v>632.4</v>
      </c>
      <c r="W8584" s="32">
        <f t="shared" si="1928"/>
        <v>632.4</v>
      </c>
      <c r="X8584" s="32">
        <f t="shared" si="1929"/>
        <v>632.4</v>
      </c>
    </row>
    <row r="8585" spans="1:24" x14ac:dyDescent="0.25">
      <c r="A8585" s="2"/>
      <c r="B8585" s="2" t="s">
        <v>13</v>
      </c>
      <c r="C8585" s="2">
        <f t="shared" si="1919"/>
        <v>358</v>
      </c>
      <c r="D8585" s="2">
        <f t="shared" si="1920"/>
        <v>13</v>
      </c>
      <c r="E8585" s="2">
        <f t="shared" si="1923"/>
        <v>8581</v>
      </c>
      <c r="F8585" s="11">
        <v>504</v>
      </c>
      <c r="G8585" s="10">
        <v>0.29880000000000001</v>
      </c>
      <c r="H8585" s="10">
        <v>0.315</v>
      </c>
      <c r="I8585" s="10">
        <v>0.33119999999999999</v>
      </c>
      <c r="J8585" s="9">
        <v>0.16490926341963</v>
      </c>
      <c r="K8585" s="9">
        <v>0.4</v>
      </c>
      <c r="L8585" s="9">
        <v>0.4</v>
      </c>
      <c r="N8585" s="32">
        <f>IF('System Design'!$F$8=1,'Hourly Demand and Generation'!G8585*'System Design'!$F$21,IF('System Design'!$F$8=2,'Hourly Demand and Generation'!H8585*'System Design'!$F$21,IF('System Design'!$F$8=3,'Hourly Demand and Generation'!I8585*'System Design'!$F$21)))</f>
        <v>165.6</v>
      </c>
      <c r="O8585" s="32">
        <f>IF('System Design'!$F$8=1,'Hourly Demand and Generation'!J8585*'System Design'!$F$22,IF('System Design'!$F$8=2,'Hourly Demand and Generation'!K8585*'System Design'!$F$22,IF('System Design'!$F$8=3,'Hourly Demand and Generation'!L8585*'System Design'!$F$22)))</f>
        <v>1000</v>
      </c>
      <c r="Q8585" s="32">
        <f t="shared" si="1921"/>
        <v>0</v>
      </c>
      <c r="R8585" s="32">
        <f t="shared" si="1924"/>
        <v>5400</v>
      </c>
      <c r="S8585" s="32">
        <f t="shared" si="1925"/>
        <v>0</v>
      </c>
      <c r="T8585" s="32">
        <f t="shared" si="1926"/>
        <v>21600</v>
      </c>
      <c r="U8585" s="32">
        <f t="shared" si="1927"/>
        <v>0</v>
      </c>
      <c r="V8585" s="32">
        <f t="shared" si="1922"/>
        <v>661.59999999999991</v>
      </c>
      <c r="W8585" s="32">
        <f t="shared" si="1928"/>
        <v>661.59999999999991</v>
      </c>
      <c r="X8585" s="32">
        <f t="shared" si="1929"/>
        <v>661.59999999999991</v>
      </c>
    </row>
    <row r="8586" spans="1:24" x14ac:dyDescent="0.25">
      <c r="A8586" s="2"/>
      <c r="B8586" s="2" t="s">
        <v>13</v>
      </c>
      <c r="C8586" s="2">
        <f t="shared" si="1919"/>
        <v>358</v>
      </c>
      <c r="D8586" s="2">
        <f t="shared" si="1920"/>
        <v>14</v>
      </c>
      <c r="E8586" s="2">
        <f t="shared" si="1923"/>
        <v>8582</v>
      </c>
      <c r="F8586" s="11">
        <v>504</v>
      </c>
      <c r="G8586" s="10">
        <v>0.2412</v>
      </c>
      <c r="H8586" s="10">
        <v>0.25559999999999999</v>
      </c>
      <c r="I8586" s="10">
        <v>0.27</v>
      </c>
      <c r="J8586" s="9">
        <v>0.175216092383357</v>
      </c>
      <c r="K8586" s="9">
        <v>0.42499999999999999</v>
      </c>
      <c r="L8586" s="9">
        <v>0.42499999999999999</v>
      </c>
      <c r="N8586" s="32">
        <f>IF('System Design'!$F$8=1,'Hourly Demand and Generation'!G8586*'System Design'!$F$21,IF('System Design'!$F$8=2,'Hourly Demand and Generation'!H8586*'System Design'!$F$21,IF('System Design'!$F$8=3,'Hourly Demand and Generation'!I8586*'System Design'!$F$21)))</f>
        <v>135</v>
      </c>
      <c r="O8586" s="32">
        <f>IF('System Design'!$F$8=1,'Hourly Demand and Generation'!J8586*'System Design'!$F$22,IF('System Design'!$F$8=2,'Hourly Demand and Generation'!K8586*'System Design'!$F$22,IF('System Design'!$F$8=3,'Hourly Demand and Generation'!L8586*'System Design'!$F$22)))</f>
        <v>1062.5</v>
      </c>
      <c r="Q8586" s="32">
        <f t="shared" si="1921"/>
        <v>0</v>
      </c>
      <c r="R8586" s="32">
        <f t="shared" si="1924"/>
        <v>5400</v>
      </c>
      <c r="S8586" s="32">
        <f t="shared" si="1925"/>
        <v>0</v>
      </c>
      <c r="T8586" s="32">
        <f t="shared" si="1926"/>
        <v>21600</v>
      </c>
      <c r="U8586" s="32">
        <f t="shared" si="1927"/>
        <v>0</v>
      </c>
      <c r="V8586" s="32">
        <f t="shared" si="1922"/>
        <v>693.5</v>
      </c>
      <c r="W8586" s="32">
        <f t="shared" si="1928"/>
        <v>693.5</v>
      </c>
      <c r="X8586" s="32">
        <f t="shared" si="1929"/>
        <v>693.5</v>
      </c>
    </row>
    <row r="8587" spans="1:24" x14ac:dyDescent="0.25">
      <c r="A8587" s="2"/>
      <c r="B8587" s="2" t="s">
        <v>13</v>
      </c>
      <c r="C8587" s="2">
        <f t="shared" si="1919"/>
        <v>358</v>
      </c>
      <c r="D8587" s="2">
        <f t="shared" si="1920"/>
        <v>15</v>
      </c>
      <c r="E8587" s="2">
        <f t="shared" si="1923"/>
        <v>8583</v>
      </c>
      <c r="F8587" s="11">
        <v>535.5</v>
      </c>
      <c r="G8587" s="10">
        <v>0.18</v>
      </c>
      <c r="H8587" s="10">
        <v>0.19439999999999999</v>
      </c>
      <c r="I8587" s="10">
        <v>0.20880000000000001</v>
      </c>
      <c r="J8587" s="9">
        <v>0.18552292134708401</v>
      </c>
      <c r="K8587" s="9">
        <v>0.45</v>
      </c>
      <c r="L8587" s="9">
        <v>0.45</v>
      </c>
      <c r="N8587" s="32">
        <f>IF('System Design'!$F$8=1,'Hourly Demand and Generation'!G8587*'System Design'!$F$21,IF('System Design'!$F$8=2,'Hourly Demand and Generation'!H8587*'System Design'!$F$21,IF('System Design'!$F$8=3,'Hourly Demand and Generation'!I8587*'System Design'!$F$21)))</f>
        <v>104.4</v>
      </c>
      <c r="O8587" s="32">
        <f>IF('System Design'!$F$8=1,'Hourly Demand and Generation'!J8587*'System Design'!$F$22,IF('System Design'!$F$8=2,'Hourly Demand and Generation'!K8587*'System Design'!$F$22,IF('System Design'!$F$8=3,'Hourly Demand and Generation'!L8587*'System Design'!$F$22)))</f>
        <v>1125</v>
      </c>
      <c r="Q8587" s="32">
        <f t="shared" si="1921"/>
        <v>0</v>
      </c>
      <c r="R8587" s="32">
        <f t="shared" si="1924"/>
        <v>5400</v>
      </c>
      <c r="S8587" s="32">
        <f t="shared" si="1925"/>
        <v>0</v>
      </c>
      <c r="T8587" s="32">
        <f t="shared" si="1926"/>
        <v>21600</v>
      </c>
      <c r="U8587" s="32">
        <f t="shared" si="1927"/>
        <v>0</v>
      </c>
      <c r="V8587" s="32">
        <f t="shared" si="1922"/>
        <v>693.90000000000009</v>
      </c>
      <c r="W8587" s="32">
        <f t="shared" si="1928"/>
        <v>693.90000000000009</v>
      </c>
      <c r="X8587" s="32">
        <f t="shared" si="1929"/>
        <v>693.90000000000009</v>
      </c>
    </row>
    <row r="8588" spans="1:24" x14ac:dyDescent="0.25">
      <c r="A8588" s="2"/>
      <c r="B8588" s="2" t="s">
        <v>13</v>
      </c>
      <c r="C8588" s="2">
        <f t="shared" si="1919"/>
        <v>358</v>
      </c>
      <c r="D8588" s="2">
        <f t="shared" si="1920"/>
        <v>16</v>
      </c>
      <c r="E8588" s="2">
        <f t="shared" si="1923"/>
        <v>8584</v>
      </c>
      <c r="F8588" s="11">
        <v>567</v>
      </c>
      <c r="G8588" s="10">
        <v>0.1188</v>
      </c>
      <c r="H8588" s="10">
        <v>0.13500000000000001</v>
      </c>
      <c r="I8588" s="10">
        <v>0.1512</v>
      </c>
      <c r="J8588" s="9">
        <v>0.18552292134708401</v>
      </c>
      <c r="K8588" s="9">
        <v>0.45</v>
      </c>
      <c r="L8588" s="9">
        <v>0.45</v>
      </c>
      <c r="N8588" s="32">
        <f>IF('System Design'!$F$8=1,'Hourly Demand and Generation'!G8588*'System Design'!$F$21,IF('System Design'!$F$8=2,'Hourly Demand and Generation'!H8588*'System Design'!$F$21,IF('System Design'!$F$8=3,'Hourly Demand and Generation'!I8588*'System Design'!$F$21)))</f>
        <v>75.599999999999994</v>
      </c>
      <c r="O8588" s="32">
        <f>IF('System Design'!$F$8=1,'Hourly Demand and Generation'!J8588*'System Design'!$F$22,IF('System Design'!$F$8=2,'Hourly Demand and Generation'!K8588*'System Design'!$F$22,IF('System Design'!$F$8=3,'Hourly Demand and Generation'!L8588*'System Design'!$F$22)))</f>
        <v>1125</v>
      </c>
      <c r="Q8588" s="32">
        <f t="shared" si="1921"/>
        <v>0</v>
      </c>
      <c r="R8588" s="32">
        <f t="shared" si="1924"/>
        <v>5400</v>
      </c>
      <c r="S8588" s="32">
        <f t="shared" si="1925"/>
        <v>0</v>
      </c>
      <c r="T8588" s="32">
        <f t="shared" si="1926"/>
        <v>21600</v>
      </c>
      <c r="U8588" s="32">
        <f t="shared" si="1927"/>
        <v>0</v>
      </c>
      <c r="V8588" s="32">
        <f t="shared" si="1922"/>
        <v>633.59999999999991</v>
      </c>
      <c r="W8588" s="32">
        <f t="shared" si="1928"/>
        <v>633.59999999999991</v>
      </c>
      <c r="X8588" s="32">
        <f t="shared" si="1929"/>
        <v>633.59999999999991</v>
      </c>
    </row>
    <row r="8589" spans="1:24" x14ac:dyDescent="0.25">
      <c r="A8589" s="2"/>
      <c r="B8589" s="2" t="s">
        <v>13</v>
      </c>
      <c r="C8589" s="2">
        <f t="shared" si="1919"/>
        <v>358</v>
      </c>
      <c r="D8589" s="2">
        <f t="shared" si="1920"/>
        <v>17</v>
      </c>
      <c r="E8589" s="2">
        <f t="shared" si="1923"/>
        <v>8585</v>
      </c>
      <c r="F8589" s="11">
        <v>598.5</v>
      </c>
      <c r="G8589" s="10">
        <v>6.1199999999999997E-2</v>
      </c>
      <c r="H8589" s="10">
        <v>7.5600000000000001E-2</v>
      </c>
      <c r="I8589" s="10">
        <v>0.09</v>
      </c>
      <c r="J8589" s="9">
        <v>0.20613657927453799</v>
      </c>
      <c r="K8589" s="9">
        <v>0.5</v>
      </c>
      <c r="L8589" s="9">
        <v>0.5</v>
      </c>
      <c r="N8589" s="32">
        <f>IF('System Design'!$F$8=1,'Hourly Demand and Generation'!G8589*'System Design'!$F$21,IF('System Design'!$F$8=2,'Hourly Demand and Generation'!H8589*'System Design'!$F$21,IF('System Design'!$F$8=3,'Hourly Demand and Generation'!I8589*'System Design'!$F$21)))</f>
        <v>45</v>
      </c>
      <c r="O8589" s="32">
        <f>IF('System Design'!$F$8=1,'Hourly Demand and Generation'!J8589*'System Design'!$F$22,IF('System Design'!$F$8=2,'Hourly Demand and Generation'!K8589*'System Design'!$F$22,IF('System Design'!$F$8=3,'Hourly Demand and Generation'!L8589*'System Design'!$F$22)))</f>
        <v>1250</v>
      </c>
      <c r="Q8589" s="32">
        <f t="shared" si="1921"/>
        <v>0</v>
      </c>
      <c r="R8589" s="32">
        <f t="shared" si="1924"/>
        <v>5400</v>
      </c>
      <c r="S8589" s="32">
        <f t="shared" si="1925"/>
        <v>0</v>
      </c>
      <c r="T8589" s="32">
        <f t="shared" si="1926"/>
        <v>21600</v>
      </c>
      <c r="U8589" s="32">
        <f t="shared" si="1927"/>
        <v>0</v>
      </c>
      <c r="V8589" s="32">
        <f t="shared" si="1922"/>
        <v>696.5</v>
      </c>
      <c r="W8589" s="32">
        <f t="shared" si="1928"/>
        <v>696.5</v>
      </c>
      <c r="X8589" s="32">
        <f t="shared" si="1929"/>
        <v>696.5</v>
      </c>
    </row>
    <row r="8590" spans="1:24" x14ac:dyDescent="0.25">
      <c r="A8590" s="2"/>
      <c r="B8590" s="2" t="s">
        <v>13</v>
      </c>
      <c r="C8590" s="2">
        <f t="shared" si="1919"/>
        <v>358</v>
      </c>
      <c r="D8590" s="2">
        <f t="shared" si="1920"/>
        <v>18</v>
      </c>
      <c r="E8590" s="2">
        <f t="shared" si="1923"/>
        <v>8586</v>
      </c>
      <c r="F8590" s="11">
        <v>630</v>
      </c>
      <c r="G8590" s="10">
        <v>2.8799999999999999E-2</v>
      </c>
      <c r="H8590" s="10">
        <v>4.4999999999999998E-2</v>
      </c>
      <c r="I8590" s="10">
        <v>6.1199999999999997E-2</v>
      </c>
      <c r="J8590" s="9">
        <v>0.19582975031081101</v>
      </c>
      <c r="K8590" s="9">
        <v>0.47499999999999998</v>
      </c>
      <c r="L8590" s="9">
        <v>0.47499999999999998</v>
      </c>
      <c r="N8590" s="32">
        <f>IF('System Design'!$F$8=1,'Hourly Demand and Generation'!G8590*'System Design'!$F$21,IF('System Design'!$F$8=2,'Hourly Demand and Generation'!H8590*'System Design'!$F$21,IF('System Design'!$F$8=3,'Hourly Demand and Generation'!I8590*'System Design'!$F$21)))</f>
        <v>30.599999999999998</v>
      </c>
      <c r="O8590" s="32">
        <f>IF('System Design'!$F$8=1,'Hourly Demand and Generation'!J8590*'System Design'!$F$22,IF('System Design'!$F$8=2,'Hourly Demand and Generation'!K8590*'System Design'!$F$22,IF('System Design'!$F$8=3,'Hourly Demand and Generation'!L8590*'System Design'!$F$22)))</f>
        <v>1187.5</v>
      </c>
      <c r="Q8590" s="32">
        <f t="shared" si="1921"/>
        <v>0</v>
      </c>
      <c r="R8590" s="32">
        <f t="shared" si="1924"/>
        <v>5400</v>
      </c>
      <c r="S8590" s="32">
        <f t="shared" si="1925"/>
        <v>0</v>
      </c>
      <c r="T8590" s="32">
        <f t="shared" si="1926"/>
        <v>21600</v>
      </c>
      <c r="U8590" s="32">
        <f t="shared" si="1927"/>
        <v>0</v>
      </c>
      <c r="V8590" s="32">
        <f t="shared" si="1922"/>
        <v>588.09999999999991</v>
      </c>
      <c r="W8590" s="32">
        <f t="shared" si="1928"/>
        <v>588.09999999999991</v>
      </c>
      <c r="X8590" s="32">
        <f t="shared" si="1929"/>
        <v>588.09999999999991</v>
      </c>
    </row>
    <row r="8591" spans="1:24" x14ac:dyDescent="0.25">
      <c r="A8591" s="2"/>
      <c r="B8591" s="2" t="s">
        <v>13</v>
      </c>
      <c r="C8591" s="2">
        <f t="shared" si="1919"/>
        <v>358</v>
      </c>
      <c r="D8591" s="2">
        <f t="shared" si="1920"/>
        <v>19</v>
      </c>
      <c r="E8591" s="2">
        <f t="shared" si="1923"/>
        <v>8587</v>
      </c>
      <c r="F8591" s="11">
        <v>611.1</v>
      </c>
      <c r="G8591" s="10">
        <v>0</v>
      </c>
      <c r="H8591" s="10">
        <v>1.44E-2</v>
      </c>
      <c r="I8591" s="10">
        <v>2.8799999999999999E-2</v>
      </c>
      <c r="J8591" s="9">
        <v>0.18552292134708401</v>
      </c>
      <c r="K8591" s="9">
        <v>0.45</v>
      </c>
      <c r="L8591" s="9">
        <v>0.45</v>
      </c>
      <c r="N8591" s="32">
        <f>IF('System Design'!$F$8=1,'Hourly Demand and Generation'!G8591*'System Design'!$F$21,IF('System Design'!$F$8=2,'Hourly Demand and Generation'!H8591*'System Design'!$F$21,IF('System Design'!$F$8=3,'Hourly Demand and Generation'!I8591*'System Design'!$F$21)))</f>
        <v>14.4</v>
      </c>
      <c r="O8591" s="32">
        <f>IF('System Design'!$F$8=1,'Hourly Demand and Generation'!J8591*'System Design'!$F$22,IF('System Design'!$F$8=2,'Hourly Demand and Generation'!K8591*'System Design'!$F$22,IF('System Design'!$F$8=3,'Hourly Demand and Generation'!L8591*'System Design'!$F$22)))</f>
        <v>1125</v>
      </c>
      <c r="Q8591" s="32">
        <f t="shared" si="1921"/>
        <v>0</v>
      </c>
      <c r="R8591" s="32">
        <f t="shared" si="1924"/>
        <v>5400</v>
      </c>
      <c r="S8591" s="32">
        <f t="shared" si="1925"/>
        <v>0</v>
      </c>
      <c r="T8591" s="32">
        <f t="shared" si="1926"/>
        <v>21600</v>
      </c>
      <c r="U8591" s="32">
        <f t="shared" si="1927"/>
        <v>0</v>
      </c>
      <c r="V8591" s="32">
        <f t="shared" si="1922"/>
        <v>528.30000000000007</v>
      </c>
      <c r="W8591" s="32">
        <f t="shared" si="1928"/>
        <v>528.30000000000007</v>
      </c>
      <c r="X8591" s="32">
        <f t="shared" si="1929"/>
        <v>528.30000000000007</v>
      </c>
    </row>
    <row r="8592" spans="1:24" x14ac:dyDescent="0.25">
      <c r="A8592" s="2"/>
      <c r="B8592" s="2" t="s">
        <v>13</v>
      </c>
      <c r="C8592" s="2">
        <f t="shared" si="1919"/>
        <v>358</v>
      </c>
      <c r="D8592" s="2">
        <f t="shared" si="1920"/>
        <v>20</v>
      </c>
      <c r="E8592" s="2">
        <f t="shared" si="1923"/>
        <v>8588</v>
      </c>
      <c r="F8592" s="11">
        <v>598.5</v>
      </c>
      <c r="G8592" s="10">
        <v>0</v>
      </c>
      <c r="H8592" s="10">
        <v>0</v>
      </c>
      <c r="I8592" s="10">
        <v>0</v>
      </c>
      <c r="J8592" s="9">
        <v>0.18552292134708401</v>
      </c>
      <c r="K8592" s="9">
        <v>0.45</v>
      </c>
      <c r="L8592" s="9">
        <v>0.45</v>
      </c>
      <c r="N8592" s="32">
        <f>IF('System Design'!$F$8=1,'Hourly Demand and Generation'!G8592*'System Design'!$F$21,IF('System Design'!$F$8=2,'Hourly Demand and Generation'!H8592*'System Design'!$F$21,IF('System Design'!$F$8=3,'Hourly Demand and Generation'!I8592*'System Design'!$F$21)))</f>
        <v>0</v>
      </c>
      <c r="O8592" s="32">
        <f>IF('System Design'!$F$8=1,'Hourly Demand and Generation'!J8592*'System Design'!$F$22,IF('System Design'!$F$8=2,'Hourly Demand and Generation'!K8592*'System Design'!$F$22,IF('System Design'!$F$8=3,'Hourly Demand and Generation'!L8592*'System Design'!$F$22)))</f>
        <v>1125</v>
      </c>
      <c r="Q8592" s="32">
        <f t="shared" si="1921"/>
        <v>0</v>
      </c>
      <c r="R8592" s="32">
        <f t="shared" si="1924"/>
        <v>5400</v>
      </c>
      <c r="S8592" s="32">
        <f t="shared" si="1925"/>
        <v>0</v>
      </c>
      <c r="T8592" s="32">
        <f t="shared" si="1926"/>
        <v>21600</v>
      </c>
      <c r="U8592" s="32">
        <f t="shared" si="1927"/>
        <v>0</v>
      </c>
      <c r="V8592" s="32">
        <f t="shared" si="1922"/>
        <v>526.5</v>
      </c>
      <c r="W8592" s="32">
        <f t="shared" si="1928"/>
        <v>526.5</v>
      </c>
      <c r="X8592" s="32">
        <f t="shared" si="1929"/>
        <v>526.5</v>
      </c>
    </row>
    <row r="8593" spans="1:24" x14ac:dyDescent="0.25">
      <c r="A8593" s="2"/>
      <c r="B8593" s="2" t="s">
        <v>13</v>
      </c>
      <c r="C8593" s="2">
        <f t="shared" si="1919"/>
        <v>358</v>
      </c>
      <c r="D8593" s="2">
        <f t="shared" si="1920"/>
        <v>21</v>
      </c>
      <c r="E8593" s="2">
        <f t="shared" si="1923"/>
        <v>8589</v>
      </c>
      <c r="F8593" s="11">
        <v>567</v>
      </c>
      <c r="G8593" s="10">
        <v>0</v>
      </c>
      <c r="H8593" s="10">
        <v>0</v>
      </c>
      <c r="I8593" s="10">
        <v>0</v>
      </c>
      <c r="J8593" s="9">
        <v>0.18552292134708401</v>
      </c>
      <c r="K8593" s="9">
        <v>0.45</v>
      </c>
      <c r="L8593" s="9">
        <v>0.45</v>
      </c>
      <c r="N8593" s="32">
        <f>IF('System Design'!$F$8=1,'Hourly Demand and Generation'!G8593*'System Design'!$F$21,IF('System Design'!$F$8=2,'Hourly Demand and Generation'!H8593*'System Design'!$F$21,IF('System Design'!$F$8=3,'Hourly Demand and Generation'!I8593*'System Design'!$F$21)))</f>
        <v>0</v>
      </c>
      <c r="O8593" s="32">
        <f>IF('System Design'!$F$8=1,'Hourly Demand and Generation'!J8593*'System Design'!$F$22,IF('System Design'!$F$8=2,'Hourly Demand and Generation'!K8593*'System Design'!$F$22,IF('System Design'!$F$8=3,'Hourly Demand and Generation'!L8593*'System Design'!$F$22)))</f>
        <v>1125</v>
      </c>
      <c r="Q8593" s="32">
        <f t="shared" si="1921"/>
        <v>0</v>
      </c>
      <c r="R8593" s="32">
        <f t="shared" si="1924"/>
        <v>5400</v>
      </c>
      <c r="S8593" s="32">
        <f t="shared" si="1925"/>
        <v>0</v>
      </c>
      <c r="T8593" s="32">
        <f t="shared" si="1926"/>
        <v>21600</v>
      </c>
      <c r="U8593" s="32">
        <f t="shared" si="1927"/>
        <v>0</v>
      </c>
      <c r="V8593" s="32">
        <f t="shared" si="1922"/>
        <v>558</v>
      </c>
      <c r="W8593" s="32">
        <f t="shared" si="1928"/>
        <v>558</v>
      </c>
      <c r="X8593" s="32">
        <f t="shared" si="1929"/>
        <v>558</v>
      </c>
    </row>
    <row r="8594" spans="1:24" x14ac:dyDescent="0.25">
      <c r="A8594" s="2"/>
      <c r="B8594" s="2" t="s">
        <v>13</v>
      </c>
      <c r="C8594" s="2">
        <f t="shared" si="1919"/>
        <v>358</v>
      </c>
      <c r="D8594" s="2">
        <f t="shared" si="1920"/>
        <v>22</v>
      </c>
      <c r="E8594" s="2">
        <f t="shared" si="1923"/>
        <v>8590</v>
      </c>
      <c r="F8594" s="11">
        <v>535.5</v>
      </c>
      <c r="G8594" s="10">
        <v>0</v>
      </c>
      <c r="H8594" s="10">
        <v>0</v>
      </c>
      <c r="I8594" s="10">
        <v>0</v>
      </c>
      <c r="J8594" s="9">
        <v>0.19582975031081101</v>
      </c>
      <c r="K8594" s="9">
        <v>0.47499999999999998</v>
      </c>
      <c r="L8594" s="9">
        <v>0.47499999999999998</v>
      </c>
      <c r="N8594" s="32">
        <f>IF('System Design'!$F$8=1,'Hourly Demand and Generation'!G8594*'System Design'!$F$21,IF('System Design'!$F$8=2,'Hourly Demand and Generation'!H8594*'System Design'!$F$21,IF('System Design'!$F$8=3,'Hourly Demand and Generation'!I8594*'System Design'!$F$21)))</f>
        <v>0</v>
      </c>
      <c r="O8594" s="32">
        <f>IF('System Design'!$F$8=1,'Hourly Demand and Generation'!J8594*'System Design'!$F$22,IF('System Design'!$F$8=2,'Hourly Demand and Generation'!K8594*'System Design'!$F$22,IF('System Design'!$F$8=3,'Hourly Demand and Generation'!L8594*'System Design'!$F$22)))</f>
        <v>1187.5</v>
      </c>
      <c r="Q8594" s="32">
        <f t="shared" si="1921"/>
        <v>0</v>
      </c>
      <c r="R8594" s="32">
        <f t="shared" si="1924"/>
        <v>5400</v>
      </c>
      <c r="S8594" s="32">
        <f t="shared" si="1925"/>
        <v>0</v>
      </c>
      <c r="T8594" s="32">
        <f t="shared" si="1926"/>
        <v>21600</v>
      </c>
      <c r="U8594" s="32">
        <f t="shared" si="1927"/>
        <v>0</v>
      </c>
      <c r="V8594" s="32">
        <f t="shared" si="1922"/>
        <v>652</v>
      </c>
      <c r="W8594" s="32">
        <f t="shared" si="1928"/>
        <v>652</v>
      </c>
      <c r="X8594" s="32">
        <f t="shared" si="1929"/>
        <v>652</v>
      </c>
    </row>
    <row r="8595" spans="1:24" x14ac:dyDescent="0.25">
      <c r="A8595" s="2"/>
      <c r="B8595" s="2" t="s">
        <v>13</v>
      </c>
      <c r="C8595" s="2">
        <f t="shared" si="1919"/>
        <v>358</v>
      </c>
      <c r="D8595" s="2">
        <f t="shared" si="1920"/>
        <v>23</v>
      </c>
      <c r="E8595" s="2">
        <f t="shared" si="1923"/>
        <v>8591</v>
      </c>
      <c r="F8595" s="11">
        <v>504</v>
      </c>
      <c r="G8595" s="10">
        <v>0</v>
      </c>
      <c r="H8595" s="10">
        <v>0</v>
      </c>
      <c r="I8595" s="10">
        <v>0</v>
      </c>
      <c r="J8595" s="9">
        <v>0.16490926341963</v>
      </c>
      <c r="K8595" s="9">
        <v>0.4</v>
      </c>
      <c r="L8595" s="9">
        <v>0.4</v>
      </c>
      <c r="N8595" s="32">
        <f>IF('System Design'!$F$8=1,'Hourly Demand and Generation'!G8595*'System Design'!$F$21,IF('System Design'!$F$8=2,'Hourly Demand and Generation'!H8595*'System Design'!$F$21,IF('System Design'!$F$8=3,'Hourly Demand and Generation'!I8595*'System Design'!$F$21)))</f>
        <v>0</v>
      </c>
      <c r="O8595" s="32">
        <f>IF('System Design'!$F$8=1,'Hourly Demand and Generation'!J8595*'System Design'!$F$22,IF('System Design'!$F$8=2,'Hourly Demand and Generation'!K8595*'System Design'!$F$22,IF('System Design'!$F$8=3,'Hourly Demand and Generation'!L8595*'System Design'!$F$22)))</f>
        <v>1000</v>
      </c>
      <c r="Q8595" s="32">
        <f t="shared" si="1921"/>
        <v>0</v>
      </c>
      <c r="R8595" s="32">
        <f t="shared" si="1924"/>
        <v>5400</v>
      </c>
      <c r="S8595" s="32">
        <f t="shared" si="1925"/>
        <v>0</v>
      </c>
      <c r="T8595" s="32">
        <f t="shared" si="1926"/>
        <v>21600</v>
      </c>
      <c r="U8595" s="32">
        <f t="shared" si="1927"/>
        <v>0</v>
      </c>
      <c r="V8595" s="32">
        <f t="shared" si="1922"/>
        <v>496</v>
      </c>
      <c r="W8595" s="32">
        <f t="shared" si="1928"/>
        <v>496</v>
      </c>
      <c r="X8595" s="32">
        <f t="shared" si="1929"/>
        <v>496</v>
      </c>
    </row>
    <row r="8596" spans="1:24" x14ac:dyDescent="0.25">
      <c r="A8596" s="2"/>
      <c r="B8596" s="2" t="s">
        <v>13</v>
      </c>
      <c r="C8596" s="2">
        <f t="shared" si="1919"/>
        <v>358</v>
      </c>
      <c r="D8596" s="2">
        <f t="shared" si="1920"/>
        <v>24</v>
      </c>
      <c r="E8596" s="2">
        <f t="shared" si="1923"/>
        <v>8592</v>
      </c>
      <c r="F8596" s="11">
        <v>441</v>
      </c>
      <c r="G8596" s="10">
        <v>0</v>
      </c>
      <c r="H8596" s="10">
        <v>0</v>
      </c>
      <c r="I8596" s="10">
        <v>0</v>
      </c>
      <c r="J8596" s="9">
        <v>0.16490926341963</v>
      </c>
      <c r="K8596" s="9">
        <v>0.4</v>
      </c>
      <c r="L8596" s="9">
        <v>0.4</v>
      </c>
      <c r="N8596" s="32">
        <f>IF('System Design'!$F$8=1,'Hourly Demand and Generation'!G8596*'System Design'!$F$21,IF('System Design'!$F$8=2,'Hourly Demand and Generation'!H8596*'System Design'!$F$21,IF('System Design'!$F$8=3,'Hourly Demand and Generation'!I8596*'System Design'!$F$21)))</f>
        <v>0</v>
      </c>
      <c r="O8596" s="32">
        <f>IF('System Design'!$F$8=1,'Hourly Demand and Generation'!J8596*'System Design'!$F$22,IF('System Design'!$F$8=2,'Hourly Demand and Generation'!K8596*'System Design'!$F$22,IF('System Design'!$F$8=3,'Hourly Demand and Generation'!L8596*'System Design'!$F$22)))</f>
        <v>1000</v>
      </c>
      <c r="Q8596" s="32">
        <f t="shared" si="1921"/>
        <v>0</v>
      </c>
      <c r="R8596" s="32">
        <f t="shared" si="1924"/>
        <v>5400</v>
      </c>
      <c r="S8596" s="32">
        <f t="shared" si="1925"/>
        <v>0</v>
      </c>
      <c r="T8596" s="32">
        <f t="shared" si="1926"/>
        <v>21600</v>
      </c>
      <c r="U8596" s="32">
        <f t="shared" si="1927"/>
        <v>0</v>
      </c>
      <c r="V8596" s="32">
        <f t="shared" si="1922"/>
        <v>559</v>
      </c>
      <c r="W8596" s="32">
        <f t="shared" si="1928"/>
        <v>559</v>
      </c>
      <c r="X8596" s="32">
        <f t="shared" si="1929"/>
        <v>559</v>
      </c>
    </row>
    <row r="8597" spans="1:24" x14ac:dyDescent="0.25">
      <c r="A8597" s="2"/>
      <c r="B8597" s="2" t="s">
        <v>13</v>
      </c>
      <c r="C8597" s="2">
        <f>C8596+1</f>
        <v>359</v>
      </c>
      <c r="D8597" s="2">
        <v>1</v>
      </c>
      <c r="E8597" s="2">
        <f t="shared" si="1923"/>
        <v>8593</v>
      </c>
      <c r="F8597" s="11">
        <v>378</v>
      </c>
      <c r="G8597" s="10">
        <v>0</v>
      </c>
      <c r="H8597" s="10">
        <v>0</v>
      </c>
      <c r="I8597" s="10">
        <v>0</v>
      </c>
      <c r="J8597" s="9">
        <v>0.390696011001264</v>
      </c>
      <c r="K8597" s="9">
        <v>0.390696011001264</v>
      </c>
      <c r="L8597" s="9">
        <v>0.390696011001264</v>
      </c>
      <c r="N8597" s="32">
        <f>IF('System Design'!$F$8=1,'Hourly Demand and Generation'!G8597*'System Design'!$F$21,IF('System Design'!$F$8=2,'Hourly Demand and Generation'!H8597*'System Design'!$F$21,IF('System Design'!$F$8=3,'Hourly Demand and Generation'!I8597*'System Design'!$F$21)))</f>
        <v>0</v>
      </c>
      <c r="O8597" s="32">
        <f>IF('System Design'!$F$8=1,'Hourly Demand and Generation'!J8597*'System Design'!$F$22,IF('System Design'!$F$8=2,'Hourly Demand and Generation'!K8597*'System Design'!$F$22,IF('System Design'!$F$8=3,'Hourly Demand and Generation'!L8597*'System Design'!$F$22)))</f>
        <v>976.74002750316004</v>
      </c>
      <c r="Q8597" s="32">
        <f t="shared" si="1921"/>
        <v>0</v>
      </c>
      <c r="R8597" s="32">
        <f t="shared" si="1924"/>
        <v>5400</v>
      </c>
      <c r="S8597" s="32">
        <f t="shared" si="1925"/>
        <v>0</v>
      </c>
      <c r="T8597" s="32">
        <f t="shared" si="1926"/>
        <v>21600</v>
      </c>
      <c r="U8597" s="32">
        <f t="shared" si="1927"/>
        <v>0</v>
      </c>
      <c r="V8597" s="32">
        <f t="shared" si="1922"/>
        <v>598.74002750316004</v>
      </c>
      <c r="W8597" s="32">
        <f t="shared" si="1928"/>
        <v>598.74002750316004</v>
      </c>
      <c r="X8597" s="32">
        <f t="shared" si="1929"/>
        <v>598.74002750316004</v>
      </c>
    </row>
    <row r="8598" spans="1:24" x14ac:dyDescent="0.25">
      <c r="A8598" s="2"/>
      <c r="B8598" s="2" t="s">
        <v>13</v>
      </c>
      <c r="C8598" s="2">
        <f>C8597</f>
        <v>359</v>
      </c>
      <c r="D8598" s="2">
        <f>D8597+1</f>
        <v>2</v>
      </c>
      <c r="E8598" s="2">
        <f t="shared" si="1923"/>
        <v>8594</v>
      </c>
      <c r="F8598" s="11">
        <v>346.5</v>
      </c>
      <c r="G8598" s="10">
        <v>0</v>
      </c>
      <c r="H8598" s="10">
        <v>0</v>
      </c>
      <c r="I8598" s="10">
        <v>0</v>
      </c>
      <c r="J8598" s="9">
        <v>0.35162640990113803</v>
      </c>
      <c r="K8598" s="9">
        <v>0.35162640990113803</v>
      </c>
      <c r="L8598" s="9">
        <v>0.35162640990113803</v>
      </c>
      <c r="N8598" s="32">
        <f>IF('System Design'!$F$8=1,'Hourly Demand and Generation'!G8598*'System Design'!$F$21,IF('System Design'!$F$8=2,'Hourly Demand and Generation'!H8598*'System Design'!$F$21,IF('System Design'!$F$8=3,'Hourly Demand and Generation'!I8598*'System Design'!$F$21)))</f>
        <v>0</v>
      </c>
      <c r="O8598" s="32">
        <f>IF('System Design'!$F$8=1,'Hourly Demand and Generation'!J8598*'System Design'!$F$22,IF('System Design'!$F$8=2,'Hourly Demand and Generation'!K8598*'System Design'!$F$22,IF('System Design'!$F$8=3,'Hourly Demand and Generation'!L8598*'System Design'!$F$22)))</f>
        <v>879.06602475284501</v>
      </c>
      <c r="Q8598" s="32">
        <f t="shared" si="1921"/>
        <v>0</v>
      </c>
      <c r="R8598" s="32">
        <f t="shared" si="1924"/>
        <v>5400</v>
      </c>
      <c r="S8598" s="32">
        <f t="shared" si="1925"/>
        <v>0</v>
      </c>
      <c r="T8598" s="32">
        <f t="shared" si="1926"/>
        <v>21600</v>
      </c>
      <c r="U8598" s="32">
        <f t="shared" si="1927"/>
        <v>0</v>
      </c>
      <c r="V8598" s="32">
        <f t="shared" si="1922"/>
        <v>532.56602475284501</v>
      </c>
      <c r="W8598" s="32">
        <f t="shared" si="1928"/>
        <v>532.56602475284501</v>
      </c>
      <c r="X8598" s="32">
        <f t="shared" si="1929"/>
        <v>532.56602475284501</v>
      </c>
    </row>
    <row r="8599" spans="1:24" x14ac:dyDescent="0.25">
      <c r="A8599" s="2"/>
      <c r="B8599" s="2" t="s">
        <v>13</v>
      </c>
      <c r="C8599" s="2">
        <f t="shared" ref="C8599:C8620" si="1930">C8598</f>
        <v>359</v>
      </c>
      <c r="D8599" s="2">
        <f t="shared" ref="D8599:D8620" si="1931">D8598+1</f>
        <v>3</v>
      </c>
      <c r="E8599" s="2">
        <f t="shared" si="1923"/>
        <v>8595</v>
      </c>
      <c r="F8599" s="11">
        <v>315</v>
      </c>
      <c r="G8599" s="10">
        <v>0</v>
      </c>
      <c r="H8599" s="10">
        <v>0</v>
      </c>
      <c r="I8599" s="10">
        <v>0</v>
      </c>
      <c r="J8599" s="9">
        <v>0.35162640990113803</v>
      </c>
      <c r="K8599" s="9">
        <v>0.35162640990113803</v>
      </c>
      <c r="L8599" s="9">
        <v>0.35162640990113803</v>
      </c>
      <c r="N8599" s="32">
        <f>IF('System Design'!$F$8=1,'Hourly Demand and Generation'!G8599*'System Design'!$F$21,IF('System Design'!$F$8=2,'Hourly Demand and Generation'!H8599*'System Design'!$F$21,IF('System Design'!$F$8=3,'Hourly Demand and Generation'!I8599*'System Design'!$F$21)))</f>
        <v>0</v>
      </c>
      <c r="O8599" s="32">
        <f>IF('System Design'!$F$8=1,'Hourly Demand and Generation'!J8599*'System Design'!$F$22,IF('System Design'!$F$8=2,'Hourly Demand and Generation'!K8599*'System Design'!$F$22,IF('System Design'!$F$8=3,'Hourly Demand and Generation'!L8599*'System Design'!$F$22)))</f>
        <v>879.06602475284501</v>
      </c>
      <c r="Q8599" s="32">
        <f t="shared" si="1921"/>
        <v>0</v>
      </c>
      <c r="R8599" s="32">
        <f t="shared" si="1924"/>
        <v>5400</v>
      </c>
      <c r="S8599" s="32">
        <f t="shared" si="1925"/>
        <v>0</v>
      </c>
      <c r="T8599" s="32">
        <f t="shared" si="1926"/>
        <v>21600</v>
      </c>
      <c r="U8599" s="32">
        <f t="shared" si="1927"/>
        <v>0</v>
      </c>
      <c r="V8599" s="32">
        <f t="shared" si="1922"/>
        <v>564.06602475284501</v>
      </c>
      <c r="W8599" s="32">
        <f t="shared" si="1928"/>
        <v>564.06602475284501</v>
      </c>
      <c r="X8599" s="32">
        <f t="shared" si="1929"/>
        <v>564.06602475284501</v>
      </c>
    </row>
    <row r="8600" spans="1:24" x14ac:dyDescent="0.25">
      <c r="A8600" s="2"/>
      <c r="B8600" s="2" t="s">
        <v>13</v>
      </c>
      <c r="C8600" s="2">
        <f t="shared" si="1930"/>
        <v>359</v>
      </c>
      <c r="D8600" s="2">
        <f t="shared" si="1931"/>
        <v>4</v>
      </c>
      <c r="E8600" s="2">
        <f t="shared" si="1923"/>
        <v>8596</v>
      </c>
      <c r="F8600" s="11">
        <v>378</v>
      </c>
      <c r="G8600" s="10">
        <v>0</v>
      </c>
      <c r="H8600" s="10">
        <v>0</v>
      </c>
      <c r="I8600" s="10">
        <v>0</v>
      </c>
      <c r="J8600" s="9">
        <v>0.390696011001264</v>
      </c>
      <c r="K8600" s="9">
        <v>0.390696011001264</v>
      </c>
      <c r="L8600" s="9">
        <v>0.390696011001264</v>
      </c>
      <c r="N8600" s="32">
        <f>IF('System Design'!$F$8=1,'Hourly Demand and Generation'!G8600*'System Design'!$F$21,IF('System Design'!$F$8=2,'Hourly Demand and Generation'!H8600*'System Design'!$F$21,IF('System Design'!$F$8=3,'Hourly Demand and Generation'!I8600*'System Design'!$F$21)))</f>
        <v>0</v>
      </c>
      <c r="O8600" s="32">
        <f>IF('System Design'!$F$8=1,'Hourly Demand and Generation'!J8600*'System Design'!$F$22,IF('System Design'!$F$8=2,'Hourly Demand and Generation'!K8600*'System Design'!$F$22,IF('System Design'!$F$8=3,'Hourly Demand and Generation'!L8600*'System Design'!$F$22)))</f>
        <v>976.74002750316004</v>
      </c>
      <c r="Q8600" s="32">
        <f t="shared" si="1921"/>
        <v>0</v>
      </c>
      <c r="R8600" s="32">
        <f t="shared" si="1924"/>
        <v>5400</v>
      </c>
      <c r="S8600" s="32">
        <f t="shared" si="1925"/>
        <v>0</v>
      </c>
      <c r="T8600" s="32">
        <f t="shared" si="1926"/>
        <v>21600</v>
      </c>
      <c r="U8600" s="32">
        <f t="shared" si="1927"/>
        <v>0</v>
      </c>
      <c r="V8600" s="32">
        <f t="shared" si="1922"/>
        <v>598.74002750316004</v>
      </c>
      <c r="W8600" s="32">
        <f t="shared" si="1928"/>
        <v>598.74002750316004</v>
      </c>
      <c r="X8600" s="32">
        <f t="shared" si="1929"/>
        <v>598.74002750316004</v>
      </c>
    </row>
    <row r="8601" spans="1:24" x14ac:dyDescent="0.25">
      <c r="A8601" s="2"/>
      <c r="B8601" s="2" t="s">
        <v>13</v>
      </c>
      <c r="C8601" s="2">
        <f t="shared" si="1930"/>
        <v>359</v>
      </c>
      <c r="D8601" s="2">
        <f t="shared" si="1931"/>
        <v>5</v>
      </c>
      <c r="E8601" s="2">
        <f t="shared" si="1923"/>
        <v>8597</v>
      </c>
      <c r="F8601" s="11">
        <v>409.5</v>
      </c>
      <c r="G8601" s="10">
        <v>0</v>
      </c>
      <c r="H8601" s="10">
        <v>1.44E-2</v>
      </c>
      <c r="I8601" s="10">
        <v>2.8799999999999999E-2</v>
      </c>
      <c r="J8601" s="9">
        <v>0.312556808801011</v>
      </c>
      <c r="K8601" s="9">
        <v>0.312556808801011</v>
      </c>
      <c r="L8601" s="9">
        <v>0.312556808801011</v>
      </c>
      <c r="N8601" s="32">
        <f>IF('System Design'!$F$8=1,'Hourly Demand and Generation'!G8601*'System Design'!$F$21,IF('System Design'!$F$8=2,'Hourly Demand and Generation'!H8601*'System Design'!$F$21,IF('System Design'!$F$8=3,'Hourly Demand and Generation'!I8601*'System Design'!$F$21)))</f>
        <v>14.4</v>
      </c>
      <c r="O8601" s="32">
        <f>IF('System Design'!$F$8=1,'Hourly Demand and Generation'!J8601*'System Design'!$F$22,IF('System Design'!$F$8=2,'Hourly Demand and Generation'!K8601*'System Design'!$F$22,IF('System Design'!$F$8=3,'Hourly Demand and Generation'!L8601*'System Design'!$F$22)))</f>
        <v>781.39202200252748</v>
      </c>
      <c r="Q8601" s="32">
        <f t="shared" si="1921"/>
        <v>0</v>
      </c>
      <c r="R8601" s="32">
        <f t="shared" si="1924"/>
        <v>5400</v>
      </c>
      <c r="S8601" s="32">
        <f t="shared" si="1925"/>
        <v>0</v>
      </c>
      <c r="T8601" s="32">
        <f t="shared" si="1926"/>
        <v>21600</v>
      </c>
      <c r="U8601" s="32">
        <f t="shared" si="1927"/>
        <v>0</v>
      </c>
      <c r="V8601" s="32">
        <f t="shared" si="1922"/>
        <v>386.29202200252746</v>
      </c>
      <c r="W8601" s="32">
        <f t="shared" si="1928"/>
        <v>386.29202200252746</v>
      </c>
      <c r="X8601" s="32">
        <f t="shared" si="1929"/>
        <v>386.29202200252746</v>
      </c>
    </row>
    <row r="8602" spans="1:24" x14ac:dyDescent="0.25">
      <c r="A8602" s="2"/>
      <c r="B8602" s="2" t="s">
        <v>13</v>
      </c>
      <c r="C8602" s="2">
        <f t="shared" si="1930"/>
        <v>359</v>
      </c>
      <c r="D8602" s="2">
        <f t="shared" si="1931"/>
        <v>6</v>
      </c>
      <c r="E8602" s="2">
        <f t="shared" si="1923"/>
        <v>8598</v>
      </c>
      <c r="F8602" s="11">
        <v>441</v>
      </c>
      <c r="G8602" s="10">
        <v>2.8799999999999999E-2</v>
      </c>
      <c r="H8602" s="10">
        <v>4.4999999999999998E-2</v>
      </c>
      <c r="I8602" s="10">
        <v>6.1199999999999997E-2</v>
      </c>
      <c r="J8602" s="9">
        <v>0.312556808801011</v>
      </c>
      <c r="K8602" s="9">
        <v>0.312556808801011</v>
      </c>
      <c r="L8602" s="9">
        <v>0.312556808801011</v>
      </c>
      <c r="N8602" s="32">
        <f>IF('System Design'!$F$8=1,'Hourly Demand and Generation'!G8602*'System Design'!$F$21,IF('System Design'!$F$8=2,'Hourly Demand and Generation'!H8602*'System Design'!$F$21,IF('System Design'!$F$8=3,'Hourly Demand and Generation'!I8602*'System Design'!$F$21)))</f>
        <v>30.599999999999998</v>
      </c>
      <c r="O8602" s="32">
        <f>IF('System Design'!$F$8=1,'Hourly Demand and Generation'!J8602*'System Design'!$F$22,IF('System Design'!$F$8=2,'Hourly Demand and Generation'!K8602*'System Design'!$F$22,IF('System Design'!$F$8=3,'Hourly Demand and Generation'!L8602*'System Design'!$F$22)))</f>
        <v>781.39202200252748</v>
      </c>
      <c r="Q8602" s="32">
        <f t="shared" si="1921"/>
        <v>0</v>
      </c>
      <c r="R8602" s="32">
        <f t="shared" si="1924"/>
        <v>5400</v>
      </c>
      <c r="S8602" s="32">
        <f t="shared" si="1925"/>
        <v>0</v>
      </c>
      <c r="T8602" s="32">
        <f t="shared" si="1926"/>
        <v>21600</v>
      </c>
      <c r="U8602" s="32">
        <f t="shared" si="1927"/>
        <v>0</v>
      </c>
      <c r="V8602" s="32">
        <f t="shared" si="1922"/>
        <v>370.99202200252751</v>
      </c>
      <c r="W8602" s="32">
        <f t="shared" si="1928"/>
        <v>370.99202200252751</v>
      </c>
      <c r="X8602" s="32">
        <f t="shared" si="1929"/>
        <v>370.99202200252751</v>
      </c>
    </row>
    <row r="8603" spans="1:24" x14ac:dyDescent="0.25">
      <c r="A8603" s="2"/>
      <c r="B8603" s="2" t="s">
        <v>13</v>
      </c>
      <c r="C8603" s="2">
        <f t="shared" si="1930"/>
        <v>359</v>
      </c>
      <c r="D8603" s="2">
        <f t="shared" si="1931"/>
        <v>7</v>
      </c>
      <c r="E8603" s="2">
        <f t="shared" si="1923"/>
        <v>8599</v>
      </c>
      <c r="F8603" s="11">
        <v>472.5</v>
      </c>
      <c r="G8603" s="10">
        <v>6.1199999999999997E-2</v>
      </c>
      <c r="H8603" s="10">
        <v>7.5600000000000001E-2</v>
      </c>
      <c r="I8603" s="10">
        <v>0.09</v>
      </c>
      <c r="J8603" s="9">
        <v>0.35162640990113803</v>
      </c>
      <c r="K8603" s="9">
        <v>0.35162640990113803</v>
      </c>
      <c r="L8603" s="9">
        <v>0.35162640990113803</v>
      </c>
      <c r="N8603" s="32">
        <f>IF('System Design'!$F$8=1,'Hourly Demand and Generation'!G8603*'System Design'!$F$21,IF('System Design'!$F$8=2,'Hourly Demand and Generation'!H8603*'System Design'!$F$21,IF('System Design'!$F$8=3,'Hourly Demand and Generation'!I8603*'System Design'!$F$21)))</f>
        <v>45</v>
      </c>
      <c r="O8603" s="32">
        <f>IF('System Design'!$F$8=1,'Hourly Demand and Generation'!J8603*'System Design'!$F$22,IF('System Design'!$F$8=2,'Hourly Demand and Generation'!K8603*'System Design'!$F$22,IF('System Design'!$F$8=3,'Hourly Demand and Generation'!L8603*'System Design'!$F$22)))</f>
        <v>879.06602475284501</v>
      </c>
      <c r="Q8603" s="32">
        <f t="shared" si="1921"/>
        <v>0</v>
      </c>
      <c r="R8603" s="32">
        <f t="shared" si="1924"/>
        <v>5400</v>
      </c>
      <c r="S8603" s="32">
        <f t="shared" si="1925"/>
        <v>0</v>
      </c>
      <c r="T8603" s="32">
        <f t="shared" si="1926"/>
        <v>21600</v>
      </c>
      <c r="U8603" s="32">
        <f t="shared" si="1927"/>
        <v>0</v>
      </c>
      <c r="V8603" s="32">
        <f t="shared" si="1922"/>
        <v>451.56602475284501</v>
      </c>
      <c r="W8603" s="32">
        <f t="shared" si="1928"/>
        <v>451.56602475284501</v>
      </c>
      <c r="X8603" s="32">
        <f t="shared" si="1929"/>
        <v>451.56602475284501</v>
      </c>
    </row>
    <row r="8604" spans="1:24" x14ac:dyDescent="0.25">
      <c r="A8604" s="2"/>
      <c r="B8604" s="2" t="s">
        <v>13</v>
      </c>
      <c r="C8604" s="2">
        <f t="shared" si="1930"/>
        <v>359</v>
      </c>
      <c r="D8604" s="2">
        <f t="shared" si="1931"/>
        <v>8</v>
      </c>
      <c r="E8604" s="2">
        <f t="shared" si="1923"/>
        <v>8600</v>
      </c>
      <c r="F8604" s="11">
        <v>504</v>
      </c>
      <c r="G8604" s="10">
        <v>0.1188</v>
      </c>
      <c r="H8604" s="10">
        <v>0.13500000000000001</v>
      </c>
      <c r="I8604" s="10">
        <v>0.1512</v>
      </c>
      <c r="J8604" s="9">
        <v>0.35162640990113803</v>
      </c>
      <c r="K8604" s="9">
        <v>0.35162640990113803</v>
      </c>
      <c r="L8604" s="9">
        <v>0.35162640990113803</v>
      </c>
      <c r="N8604" s="32">
        <f>IF('System Design'!$F$8=1,'Hourly Demand and Generation'!G8604*'System Design'!$F$21,IF('System Design'!$F$8=2,'Hourly Demand and Generation'!H8604*'System Design'!$F$21,IF('System Design'!$F$8=3,'Hourly Demand and Generation'!I8604*'System Design'!$F$21)))</f>
        <v>75.599999999999994</v>
      </c>
      <c r="O8604" s="32">
        <f>IF('System Design'!$F$8=1,'Hourly Demand and Generation'!J8604*'System Design'!$F$22,IF('System Design'!$F$8=2,'Hourly Demand and Generation'!K8604*'System Design'!$F$22,IF('System Design'!$F$8=3,'Hourly Demand and Generation'!L8604*'System Design'!$F$22)))</f>
        <v>879.06602475284501</v>
      </c>
      <c r="Q8604" s="32">
        <f t="shared" si="1921"/>
        <v>0</v>
      </c>
      <c r="R8604" s="32">
        <f t="shared" si="1924"/>
        <v>5400</v>
      </c>
      <c r="S8604" s="32">
        <f t="shared" si="1925"/>
        <v>0</v>
      </c>
      <c r="T8604" s="32">
        <f t="shared" si="1926"/>
        <v>21600</v>
      </c>
      <c r="U8604" s="32">
        <f t="shared" si="1927"/>
        <v>0</v>
      </c>
      <c r="V8604" s="32">
        <f t="shared" si="1922"/>
        <v>450.66602475284503</v>
      </c>
      <c r="W8604" s="32">
        <f t="shared" si="1928"/>
        <v>450.66602475284503</v>
      </c>
      <c r="X8604" s="32">
        <f t="shared" si="1929"/>
        <v>450.66602475284503</v>
      </c>
    </row>
    <row r="8605" spans="1:24" x14ac:dyDescent="0.25">
      <c r="A8605" s="2"/>
      <c r="B8605" s="2" t="s">
        <v>13</v>
      </c>
      <c r="C8605" s="2">
        <f t="shared" si="1930"/>
        <v>359</v>
      </c>
      <c r="D8605" s="2">
        <f t="shared" si="1931"/>
        <v>9</v>
      </c>
      <c r="E8605" s="2">
        <f t="shared" si="1923"/>
        <v>8601</v>
      </c>
      <c r="F8605" s="11">
        <v>504</v>
      </c>
      <c r="G8605" s="10">
        <v>0.18</v>
      </c>
      <c r="H8605" s="10">
        <v>0.19439999999999999</v>
      </c>
      <c r="I8605" s="10">
        <v>0.20880000000000001</v>
      </c>
      <c r="J8605" s="9">
        <v>0.312556808801011</v>
      </c>
      <c r="K8605" s="9">
        <v>0.312556808801011</v>
      </c>
      <c r="L8605" s="9">
        <v>0.312556808801011</v>
      </c>
      <c r="N8605" s="32">
        <f>IF('System Design'!$F$8=1,'Hourly Demand and Generation'!G8605*'System Design'!$F$21,IF('System Design'!$F$8=2,'Hourly Demand and Generation'!H8605*'System Design'!$F$21,IF('System Design'!$F$8=3,'Hourly Demand and Generation'!I8605*'System Design'!$F$21)))</f>
        <v>104.4</v>
      </c>
      <c r="O8605" s="32">
        <f>IF('System Design'!$F$8=1,'Hourly Demand and Generation'!J8605*'System Design'!$F$22,IF('System Design'!$F$8=2,'Hourly Demand and Generation'!K8605*'System Design'!$F$22,IF('System Design'!$F$8=3,'Hourly Demand and Generation'!L8605*'System Design'!$F$22)))</f>
        <v>781.39202200252748</v>
      </c>
      <c r="Q8605" s="32">
        <f t="shared" si="1921"/>
        <v>0</v>
      </c>
      <c r="R8605" s="32">
        <f t="shared" si="1924"/>
        <v>5400</v>
      </c>
      <c r="S8605" s="32">
        <f t="shared" si="1925"/>
        <v>0</v>
      </c>
      <c r="T8605" s="32">
        <f t="shared" si="1926"/>
        <v>21600</v>
      </c>
      <c r="U8605" s="32">
        <f t="shared" si="1927"/>
        <v>0</v>
      </c>
      <c r="V8605" s="32">
        <f t="shared" si="1922"/>
        <v>381.79202200252746</v>
      </c>
      <c r="W8605" s="32">
        <f t="shared" si="1928"/>
        <v>381.79202200252746</v>
      </c>
      <c r="X8605" s="32">
        <f t="shared" si="1929"/>
        <v>381.79202200252746</v>
      </c>
    </row>
    <row r="8606" spans="1:24" x14ac:dyDescent="0.25">
      <c r="A8606" s="2"/>
      <c r="B8606" s="2" t="s">
        <v>13</v>
      </c>
      <c r="C8606" s="2">
        <f t="shared" si="1930"/>
        <v>359</v>
      </c>
      <c r="D8606" s="2">
        <f t="shared" si="1931"/>
        <v>10</v>
      </c>
      <c r="E8606" s="2">
        <f t="shared" si="1923"/>
        <v>8602</v>
      </c>
      <c r="F8606" s="11">
        <v>491.4</v>
      </c>
      <c r="G8606" s="10">
        <v>0.2412</v>
      </c>
      <c r="H8606" s="10">
        <v>0.25559999999999999</v>
      </c>
      <c r="I8606" s="10">
        <v>0.27</v>
      </c>
      <c r="J8606" s="9">
        <v>0.35162640990113803</v>
      </c>
      <c r="K8606" s="9">
        <v>0.35162640990113803</v>
      </c>
      <c r="L8606" s="9">
        <v>0.35162640990113803</v>
      </c>
      <c r="N8606" s="32">
        <f>IF('System Design'!$F$8=1,'Hourly Demand and Generation'!G8606*'System Design'!$F$21,IF('System Design'!$F$8=2,'Hourly Demand and Generation'!H8606*'System Design'!$F$21,IF('System Design'!$F$8=3,'Hourly Demand and Generation'!I8606*'System Design'!$F$21)))</f>
        <v>135</v>
      </c>
      <c r="O8606" s="32">
        <f>IF('System Design'!$F$8=1,'Hourly Demand and Generation'!J8606*'System Design'!$F$22,IF('System Design'!$F$8=2,'Hourly Demand and Generation'!K8606*'System Design'!$F$22,IF('System Design'!$F$8=3,'Hourly Demand and Generation'!L8606*'System Design'!$F$22)))</f>
        <v>879.06602475284501</v>
      </c>
      <c r="Q8606" s="32">
        <f t="shared" si="1921"/>
        <v>0</v>
      </c>
      <c r="R8606" s="32">
        <f t="shared" si="1924"/>
        <v>5400</v>
      </c>
      <c r="S8606" s="32">
        <f t="shared" si="1925"/>
        <v>0</v>
      </c>
      <c r="T8606" s="32">
        <f t="shared" si="1926"/>
        <v>21600</v>
      </c>
      <c r="U8606" s="32">
        <f t="shared" si="1927"/>
        <v>0</v>
      </c>
      <c r="V8606" s="32">
        <f t="shared" si="1922"/>
        <v>522.66602475284503</v>
      </c>
      <c r="W8606" s="32">
        <f t="shared" si="1928"/>
        <v>522.66602475284503</v>
      </c>
      <c r="X8606" s="32">
        <f t="shared" si="1929"/>
        <v>522.66602475284503</v>
      </c>
    </row>
    <row r="8607" spans="1:24" x14ac:dyDescent="0.25">
      <c r="A8607" s="2"/>
      <c r="B8607" s="2" t="s">
        <v>13</v>
      </c>
      <c r="C8607" s="2">
        <f t="shared" si="1930"/>
        <v>359</v>
      </c>
      <c r="D8607" s="2">
        <f t="shared" si="1931"/>
        <v>11</v>
      </c>
      <c r="E8607" s="2">
        <f t="shared" si="1923"/>
        <v>8603</v>
      </c>
      <c r="F8607" s="11">
        <v>485.1</v>
      </c>
      <c r="G8607" s="10">
        <v>0.29880000000000001</v>
      </c>
      <c r="H8607" s="10">
        <v>0.315</v>
      </c>
      <c r="I8607" s="10">
        <v>0.33119999999999999</v>
      </c>
      <c r="J8607" s="9">
        <v>0.312556808801011</v>
      </c>
      <c r="K8607" s="9">
        <v>0.312556808801011</v>
      </c>
      <c r="L8607" s="9">
        <v>0.312556808801011</v>
      </c>
      <c r="N8607" s="32">
        <f>IF('System Design'!$F$8=1,'Hourly Demand and Generation'!G8607*'System Design'!$F$21,IF('System Design'!$F$8=2,'Hourly Demand and Generation'!H8607*'System Design'!$F$21,IF('System Design'!$F$8=3,'Hourly Demand and Generation'!I8607*'System Design'!$F$21)))</f>
        <v>165.6</v>
      </c>
      <c r="O8607" s="32">
        <f>IF('System Design'!$F$8=1,'Hourly Demand and Generation'!J8607*'System Design'!$F$22,IF('System Design'!$F$8=2,'Hourly Demand and Generation'!K8607*'System Design'!$F$22,IF('System Design'!$F$8=3,'Hourly Demand and Generation'!L8607*'System Design'!$F$22)))</f>
        <v>781.39202200252748</v>
      </c>
      <c r="Q8607" s="32">
        <f t="shared" si="1921"/>
        <v>0</v>
      </c>
      <c r="R8607" s="32">
        <f t="shared" si="1924"/>
        <v>5400</v>
      </c>
      <c r="S8607" s="32">
        <f t="shared" si="1925"/>
        <v>0</v>
      </c>
      <c r="T8607" s="32">
        <f t="shared" si="1926"/>
        <v>21600</v>
      </c>
      <c r="U8607" s="32">
        <f t="shared" si="1927"/>
        <v>0</v>
      </c>
      <c r="V8607" s="32">
        <f t="shared" si="1922"/>
        <v>461.89202200252748</v>
      </c>
      <c r="W8607" s="32">
        <f t="shared" si="1928"/>
        <v>461.89202200252748</v>
      </c>
      <c r="X8607" s="32">
        <f t="shared" si="1929"/>
        <v>461.89202200252748</v>
      </c>
    </row>
    <row r="8608" spans="1:24" x14ac:dyDescent="0.25">
      <c r="A8608" s="2"/>
      <c r="B8608" s="2" t="s">
        <v>13</v>
      </c>
      <c r="C8608" s="2">
        <f t="shared" si="1930"/>
        <v>359</v>
      </c>
      <c r="D8608" s="2">
        <f t="shared" si="1931"/>
        <v>12</v>
      </c>
      <c r="E8608" s="2">
        <f t="shared" si="1923"/>
        <v>8604</v>
      </c>
      <c r="F8608" s="11">
        <v>485.1</v>
      </c>
      <c r="G8608" s="10">
        <v>0.36</v>
      </c>
      <c r="H8608" s="10">
        <v>0.36</v>
      </c>
      <c r="I8608" s="10">
        <v>0.36</v>
      </c>
      <c r="J8608" s="9">
        <v>0.29302200825094799</v>
      </c>
      <c r="K8608" s="9">
        <v>0.29302200825094799</v>
      </c>
      <c r="L8608" s="9">
        <v>0.29302200825094799</v>
      </c>
      <c r="N8608" s="32">
        <f>IF('System Design'!$F$8=1,'Hourly Demand and Generation'!G8608*'System Design'!$F$21,IF('System Design'!$F$8=2,'Hourly Demand and Generation'!H8608*'System Design'!$F$21,IF('System Design'!$F$8=3,'Hourly Demand and Generation'!I8608*'System Design'!$F$21)))</f>
        <v>180</v>
      </c>
      <c r="O8608" s="32">
        <f>IF('System Design'!$F$8=1,'Hourly Demand and Generation'!J8608*'System Design'!$F$22,IF('System Design'!$F$8=2,'Hourly Demand and Generation'!K8608*'System Design'!$F$22,IF('System Design'!$F$8=3,'Hourly Demand and Generation'!L8608*'System Design'!$F$22)))</f>
        <v>732.55502062736991</v>
      </c>
      <c r="Q8608" s="32">
        <f t="shared" si="1921"/>
        <v>0</v>
      </c>
      <c r="R8608" s="32">
        <f t="shared" si="1924"/>
        <v>5400</v>
      </c>
      <c r="S8608" s="32">
        <f t="shared" si="1925"/>
        <v>0</v>
      </c>
      <c r="T8608" s="32">
        <f t="shared" si="1926"/>
        <v>21600</v>
      </c>
      <c r="U8608" s="32">
        <f t="shared" si="1927"/>
        <v>0</v>
      </c>
      <c r="V8608" s="32">
        <f t="shared" si="1922"/>
        <v>427.45502062736989</v>
      </c>
      <c r="W8608" s="32">
        <f t="shared" si="1928"/>
        <v>427.45502062736989</v>
      </c>
      <c r="X8608" s="32">
        <f t="shared" si="1929"/>
        <v>427.45502062736989</v>
      </c>
    </row>
    <row r="8609" spans="1:24" x14ac:dyDescent="0.25">
      <c r="A8609" s="2"/>
      <c r="B8609" s="2" t="s">
        <v>13</v>
      </c>
      <c r="C8609" s="2">
        <f t="shared" si="1930"/>
        <v>359</v>
      </c>
      <c r="D8609" s="2">
        <f t="shared" si="1931"/>
        <v>13</v>
      </c>
      <c r="E8609" s="2">
        <f t="shared" si="1923"/>
        <v>8605</v>
      </c>
      <c r="F8609" s="11">
        <v>504</v>
      </c>
      <c r="G8609" s="10">
        <v>0.29880000000000001</v>
      </c>
      <c r="H8609" s="10">
        <v>0.315</v>
      </c>
      <c r="I8609" s="10">
        <v>0.33119999999999999</v>
      </c>
      <c r="J8609" s="9">
        <v>0.312556808801011</v>
      </c>
      <c r="K8609" s="9">
        <v>0.312556808801011</v>
      </c>
      <c r="L8609" s="9">
        <v>0.312556808801011</v>
      </c>
      <c r="N8609" s="32">
        <f>IF('System Design'!$F$8=1,'Hourly Demand and Generation'!G8609*'System Design'!$F$21,IF('System Design'!$F$8=2,'Hourly Demand and Generation'!H8609*'System Design'!$F$21,IF('System Design'!$F$8=3,'Hourly Demand and Generation'!I8609*'System Design'!$F$21)))</f>
        <v>165.6</v>
      </c>
      <c r="O8609" s="32">
        <f>IF('System Design'!$F$8=1,'Hourly Demand and Generation'!J8609*'System Design'!$F$22,IF('System Design'!$F$8=2,'Hourly Demand and Generation'!K8609*'System Design'!$F$22,IF('System Design'!$F$8=3,'Hourly Demand and Generation'!L8609*'System Design'!$F$22)))</f>
        <v>781.39202200252748</v>
      </c>
      <c r="Q8609" s="32">
        <f t="shared" si="1921"/>
        <v>0</v>
      </c>
      <c r="R8609" s="32">
        <f t="shared" si="1924"/>
        <v>5400</v>
      </c>
      <c r="S8609" s="32">
        <f t="shared" si="1925"/>
        <v>0</v>
      </c>
      <c r="T8609" s="32">
        <f t="shared" si="1926"/>
        <v>21600</v>
      </c>
      <c r="U8609" s="32">
        <f t="shared" si="1927"/>
        <v>0</v>
      </c>
      <c r="V8609" s="32">
        <f t="shared" si="1922"/>
        <v>442.99202200252751</v>
      </c>
      <c r="W8609" s="32">
        <f t="shared" si="1928"/>
        <v>442.99202200252751</v>
      </c>
      <c r="X8609" s="32">
        <f t="shared" si="1929"/>
        <v>442.99202200252751</v>
      </c>
    </row>
    <row r="8610" spans="1:24" x14ac:dyDescent="0.25">
      <c r="A8610" s="2"/>
      <c r="B8610" s="2" t="s">
        <v>13</v>
      </c>
      <c r="C8610" s="2">
        <f t="shared" si="1930"/>
        <v>359</v>
      </c>
      <c r="D8610" s="2">
        <f t="shared" si="1931"/>
        <v>14</v>
      </c>
      <c r="E8610" s="2">
        <f t="shared" si="1923"/>
        <v>8606</v>
      </c>
      <c r="F8610" s="11">
        <v>504</v>
      </c>
      <c r="G8610" s="10">
        <v>0.2412</v>
      </c>
      <c r="H8610" s="10">
        <v>0.25559999999999999</v>
      </c>
      <c r="I8610" s="10">
        <v>0.27</v>
      </c>
      <c r="J8610" s="9">
        <v>0.33209160935107501</v>
      </c>
      <c r="K8610" s="9">
        <v>0.33209160935107501</v>
      </c>
      <c r="L8610" s="9">
        <v>0.33209160935107501</v>
      </c>
      <c r="N8610" s="32">
        <f>IF('System Design'!$F$8=1,'Hourly Demand and Generation'!G8610*'System Design'!$F$21,IF('System Design'!$F$8=2,'Hourly Demand and Generation'!H8610*'System Design'!$F$21,IF('System Design'!$F$8=3,'Hourly Demand and Generation'!I8610*'System Design'!$F$21)))</f>
        <v>135</v>
      </c>
      <c r="O8610" s="32">
        <f>IF('System Design'!$F$8=1,'Hourly Demand and Generation'!J8610*'System Design'!$F$22,IF('System Design'!$F$8=2,'Hourly Demand and Generation'!K8610*'System Design'!$F$22,IF('System Design'!$F$8=3,'Hourly Demand and Generation'!L8610*'System Design'!$F$22)))</f>
        <v>830.22902337768755</v>
      </c>
      <c r="Q8610" s="32">
        <f t="shared" si="1921"/>
        <v>0</v>
      </c>
      <c r="R8610" s="32">
        <f t="shared" si="1924"/>
        <v>5400</v>
      </c>
      <c r="S8610" s="32">
        <f t="shared" si="1925"/>
        <v>0</v>
      </c>
      <c r="T8610" s="32">
        <f t="shared" si="1926"/>
        <v>21600</v>
      </c>
      <c r="U8610" s="32">
        <f t="shared" si="1927"/>
        <v>0</v>
      </c>
      <c r="V8610" s="32">
        <f t="shared" si="1922"/>
        <v>461.22902337768755</v>
      </c>
      <c r="W8610" s="32">
        <f t="shared" si="1928"/>
        <v>461.22902337768755</v>
      </c>
      <c r="X8610" s="32">
        <f t="shared" si="1929"/>
        <v>461.22902337768755</v>
      </c>
    </row>
    <row r="8611" spans="1:24" x14ac:dyDescent="0.25">
      <c r="A8611" s="2"/>
      <c r="B8611" s="2" t="s">
        <v>13</v>
      </c>
      <c r="C8611" s="2">
        <f t="shared" si="1930"/>
        <v>359</v>
      </c>
      <c r="D8611" s="2">
        <f t="shared" si="1931"/>
        <v>15</v>
      </c>
      <c r="E8611" s="2">
        <f t="shared" si="1923"/>
        <v>8607</v>
      </c>
      <c r="F8611" s="11">
        <v>535.5</v>
      </c>
      <c r="G8611" s="10">
        <v>0.18</v>
      </c>
      <c r="H8611" s="10">
        <v>0.19439999999999999</v>
      </c>
      <c r="I8611" s="10">
        <v>0.20880000000000001</v>
      </c>
      <c r="J8611" s="9">
        <v>0.35162640990113803</v>
      </c>
      <c r="K8611" s="9">
        <v>0.35162640990113803</v>
      </c>
      <c r="L8611" s="9">
        <v>0.35162640990113803</v>
      </c>
      <c r="N8611" s="32">
        <f>IF('System Design'!$F$8=1,'Hourly Demand and Generation'!G8611*'System Design'!$F$21,IF('System Design'!$F$8=2,'Hourly Demand and Generation'!H8611*'System Design'!$F$21,IF('System Design'!$F$8=3,'Hourly Demand and Generation'!I8611*'System Design'!$F$21)))</f>
        <v>104.4</v>
      </c>
      <c r="O8611" s="32">
        <f>IF('System Design'!$F$8=1,'Hourly Demand and Generation'!J8611*'System Design'!$F$22,IF('System Design'!$F$8=2,'Hourly Demand and Generation'!K8611*'System Design'!$F$22,IF('System Design'!$F$8=3,'Hourly Demand and Generation'!L8611*'System Design'!$F$22)))</f>
        <v>879.06602475284501</v>
      </c>
      <c r="Q8611" s="32">
        <f t="shared" si="1921"/>
        <v>0</v>
      </c>
      <c r="R8611" s="32">
        <f t="shared" si="1924"/>
        <v>5400</v>
      </c>
      <c r="S8611" s="32">
        <f t="shared" si="1925"/>
        <v>0</v>
      </c>
      <c r="T8611" s="32">
        <f t="shared" si="1926"/>
        <v>21600</v>
      </c>
      <c r="U8611" s="32">
        <f t="shared" si="1927"/>
        <v>0</v>
      </c>
      <c r="V8611" s="32">
        <f t="shared" si="1922"/>
        <v>447.96602475284499</v>
      </c>
      <c r="W8611" s="32">
        <f t="shared" si="1928"/>
        <v>447.96602475284499</v>
      </c>
      <c r="X8611" s="32">
        <f t="shared" si="1929"/>
        <v>447.96602475284499</v>
      </c>
    </row>
    <row r="8612" spans="1:24" x14ac:dyDescent="0.25">
      <c r="A8612" s="2"/>
      <c r="B8612" s="2" t="s">
        <v>13</v>
      </c>
      <c r="C8612" s="2">
        <f t="shared" si="1930"/>
        <v>359</v>
      </c>
      <c r="D8612" s="2">
        <f t="shared" si="1931"/>
        <v>16</v>
      </c>
      <c r="E8612" s="2">
        <f t="shared" si="1923"/>
        <v>8608</v>
      </c>
      <c r="F8612" s="11">
        <v>567</v>
      </c>
      <c r="G8612" s="10">
        <v>0.1188</v>
      </c>
      <c r="H8612" s="10">
        <v>0.13500000000000001</v>
      </c>
      <c r="I8612" s="10">
        <v>0.1512</v>
      </c>
      <c r="J8612" s="9">
        <v>0.35162640990113803</v>
      </c>
      <c r="K8612" s="9">
        <v>0.35162640990113803</v>
      </c>
      <c r="L8612" s="9">
        <v>0.35162640990113803</v>
      </c>
      <c r="N8612" s="32">
        <f>IF('System Design'!$F$8=1,'Hourly Demand and Generation'!G8612*'System Design'!$F$21,IF('System Design'!$F$8=2,'Hourly Demand and Generation'!H8612*'System Design'!$F$21,IF('System Design'!$F$8=3,'Hourly Demand and Generation'!I8612*'System Design'!$F$21)))</f>
        <v>75.599999999999994</v>
      </c>
      <c r="O8612" s="32">
        <f>IF('System Design'!$F$8=1,'Hourly Demand and Generation'!J8612*'System Design'!$F$22,IF('System Design'!$F$8=2,'Hourly Demand and Generation'!K8612*'System Design'!$F$22,IF('System Design'!$F$8=3,'Hourly Demand and Generation'!L8612*'System Design'!$F$22)))</f>
        <v>879.06602475284501</v>
      </c>
      <c r="Q8612" s="32">
        <f t="shared" si="1921"/>
        <v>0</v>
      </c>
      <c r="R8612" s="32">
        <f t="shared" si="1924"/>
        <v>5400</v>
      </c>
      <c r="S8612" s="32">
        <f t="shared" si="1925"/>
        <v>0</v>
      </c>
      <c r="T8612" s="32">
        <f t="shared" si="1926"/>
        <v>21600</v>
      </c>
      <c r="U8612" s="32">
        <f t="shared" si="1927"/>
        <v>0</v>
      </c>
      <c r="V8612" s="32">
        <f t="shared" si="1922"/>
        <v>387.66602475284503</v>
      </c>
      <c r="W8612" s="32">
        <f t="shared" si="1928"/>
        <v>387.66602475284503</v>
      </c>
      <c r="X8612" s="32">
        <f t="shared" si="1929"/>
        <v>387.66602475284503</v>
      </c>
    </row>
    <row r="8613" spans="1:24" x14ac:dyDescent="0.25">
      <c r="A8613" s="2"/>
      <c r="B8613" s="2" t="s">
        <v>13</v>
      </c>
      <c r="C8613" s="2">
        <f t="shared" si="1930"/>
        <v>359</v>
      </c>
      <c r="D8613" s="2">
        <f t="shared" si="1931"/>
        <v>17</v>
      </c>
      <c r="E8613" s="2">
        <f t="shared" si="1923"/>
        <v>8609</v>
      </c>
      <c r="F8613" s="11">
        <v>598.5</v>
      </c>
      <c r="G8613" s="10">
        <v>6.1199999999999997E-2</v>
      </c>
      <c r="H8613" s="10">
        <v>7.5600000000000001E-2</v>
      </c>
      <c r="I8613" s="10">
        <v>0.09</v>
      </c>
      <c r="J8613" s="9">
        <v>0.390696011001264</v>
      </c>
      <c r="K8613" s="9">
        <v>0.390696011001264</v>
      </c>
      <c r="L8613" s="9">
        <v>0.390696011001264</v>
      </c>
      <c r="N8613" s="32">
        <f>IF('System Design'!$F$8=1,'Hourly Demand and Generation'!G8613*'System Design'!$F$21,IF('System Design'!$F$8=2,'Hourly Demand and Generation'!H8613*'System Design'!$F$21,IF('System Design'!$F$8=3,'Hourly Demand and Generation'!I8613*'System Design'!$F$21)))</f>
        <v>45</v>
      </c>
      <c r="O8613" s="32">
        <f>IF('System Design'!$F$8=1,'Hourly Demand and Generation'!J8613*'System Design'!$F$22,IF('System Design'!$F$8=2,'Hourly Demand and Generation'!K8613*'System Design'!$F$22,IF('System Design'!$F$8=3,'Hourly Demand and Generation'!L8613*'System Design'!$F$22)))</f>
        <v>976.74002750316004</v>
      </c>
      <c r="Q8613" s="32">
        <f t="shared" si="1921"/>
        <v>0</v>
      </c>
      <c r="R8613" s="32">
        <f t="shared" si="1924"/>
        <v>5400</v>
      </c>
      <c r="S8613" s="32">
        <f t="shared" si="1925"/>
        <v>0</v>
      </c>
      <c r="T8613" s="32">
        <f t="shared" si="1926"/>
        <v>21600</v>
      </c>
      <c r="U8613" s="32">
        <f t="shared" si="1927"/>
        <v>0</v>
      </c>
      <c r="V8613" s="32">
        <f t="shared" si="1922"/>
        <v>423.24002750316004</v>
      </c>
      <c r="W8613" s="32">
        <f t="shared" si="1928"/>
        <v>423.24002750316004</v>
      </c>
      <c r="X8613" s="32">
        <f t="shared" si="1929"/>
        <v>423.24002750316004</v>
      </c>
    </row>
    <row r="8614" spans="1:24" x14ac:dyDescent="0.25">
      <c r="A8614" s="2"/>
      <c r="B8614" s="2" t="s">
        <v>13</v>
      </c>
      <c r="C8614" s="2">
        <f t="shared" si="1930"/>
        <v>359</v>
      </c>
      <c r="D8614" s="2">
        <f t="shared" si="1931"/>
        <v>18</v>
      </c>
      <c r="E8614" s="2">
        <f t="shared" si="1923"/>
        <v>8610</v>
      </c>
      <c r="F8614" s="11">
        <v>630</v>
      </c>
      <c r="G8614" s="10">
        <v>2.8799999999999999E-2</v>
      </c>
      <c r="H8614" s="10">
        <v>4.4999999999999998E-2</v>
      </c>
      <c r="I8614" s="10">
        <v>6.1199999999999997E-2</v>
      </c>
      <c r="J8614" s="9">
        <v>0.37116121045120098</v>
      </c>
      <c r="K8614" s="9">
        <v>0.37116121045120098</v>
      </c>
      <c r="L8614" s="9">
        <v>0.37116121045120098</v>
      </c>
      <c r="N8614" s="32">
        <f>IF('System Design'!$F$8=1,'Hourly Demand and Generation'!G8614*'System Design'!$F$21,IF('System Design'!$F$8=2,'Hourly Demand and Generation'!H8614*'System Design'!$F$21,IF('System Design'!$F$8=3,'Hourly Demand and Generation'!I8614*'System Design'!$F$21)))</f>
        <v>30.599999999999998</v>
      </c>
      <c r="O8614" s="32">
        <f>IF('System Design'!$F$8=1,'Hourly Demand and Generation'!J8614*'System Design'!$F$22,IF('System Design'!$F$8=2,'Hourly Demand and Generation'!K8614*'System Design'!$F$22,IF('System Design'!$F$8=3,'Hourly Demand and Generation'!L8614*'System Design'!$F$22)))</f>
        <v>927.90302612800247</v>
      </c>
      <c r="Q8614" s="32">
        <f t="shared" si="1921"/>
        <v>0</v>
      </c>
      <c r="R8614" s="32">
        <f t="shared" si="1924"/>
        <v>5400</v>
      </c>
      <c r="S8614" s="32">
        <f t="shared" si="1925"/>
        <v>0</v>
      </c>
      <c r="T8614" s="32">
        <f t="shared" si="1926"/>
        <v>21600</v>
      </c>
      <c r="U8614" s="32">
        <f t="shared" si="1927"/>
        <v>0</v>
      </c>
      <c r="V8614" s="32">
        <f t="shared" si="1922"/>
        <v>328.50302612800249</v>
      </c>
      <c r="W8614" s="32">
        <f t="shared" si="1928"/>
        <v>328.50302612800249</v>
      </c>
      <c r="X8614" s="32">
        <f t="shared" si="1929"/>
        <v>328.50302612800249</v>
      </c>
    </row>
    <row r="8615" spans="1:24" x14ac:dyDescent="0.25">
      <c r="A8615" s="2"/>
      <c r="B8615" s="2" t="s">
        <v>13</v>
      </c>
      <c r="C8615" s="2">
        <f t="shared" si="1930"/>
        <v>359</v>
      </c>
      <c r="D8615" s="2">
        <f t="shared" si="1931"/>
        <v>19</v>
      </c>
      <c r="E8615" s="2">
        <f t="shared" si="1923"/>
        <v>8611</v>
      </c>
      <c r="F8615" s="11">
        <v>611.1</v>
      </c>
      <c r="G8615" s="10">
        <v>0</v>
      </c>
      <c r="H8615" s="10">
        <v>1.44E-2</v>
      </c>
      <c r="I8615" s="10">
        <v>2.8799999999999999E-2</v>
      </c>
      <c r="J8615" s="9">
        <v>0.35162640990113803</v>
      </c>
      <c r="K8615" s="9">
        <v>0.35162640990113803</v>
      </c>
      <c r="L8615" s="9">
        <v>0.35162640990113803</v>
      </c>
      <c r="N8615" s="32">
        <f>IF('System Design'!$F$8=1,'Hourly Demand and Generation'!G8615*'System Design'!$F$21,IF('System Design'!$F$8=2,'Hourly Demand and Generation'!H8615*'System Design'!$F$21,IF('System Design'!$F$8=3,'Hourly Demand and Generation'!I8615*'System Design'!$F$21)))</f>
        <v>14.4</v>
      </c>
      <c r="O8615" s="32">
        <f>IF('System Design'!$F$8=1,'Hourly Demand and Generation'!J8615*'System Design'!$F$22,IF('System Design'!$F$8=2,'Hourly Demand and Generation'!K8615*'System Design'!$F$22,IF('System Design'!$F$8=3,'Hourly Demand and Generation'!L8615*'System Design'!$F$22)))</f>
        <v>879.06602475284501</v>
      </c>
      <c r="Q8615" s="32">
        <f t="shared" si="1921"/>
        <v>0</v>
      </c>
      <c r="R8615" s="32">
        <f t="shared" si="1924"/>
        <v>5400</v>
      </c>
      <c r="S8615" s="32">
        <f t="shared" si="1925"/>
        <v>0</v>
      </c>
      <c r="T8615" s="32">
        <f t="shared" si="1926"/>
        <v>21600</v>
      </c>
      <c r="U8615" s="32">
        <f t="shared" si="1927"/>
        <v>0</v>
      </c>
      <c r="V8615" s="32">
        <f t="shared" si="1922"/>
        <v>282.36602475284496</v>
      </c>
      <c r="W8615" s="32">
        <f t="shared" si="1928"/>
        <v>282.36602475284496</v>
      </c>
      <c r="X8615" s="32">
        <f t="shared" si="1929"/>
        <v>282.36602475284496</v>
      </c>
    </row>
    <row r="8616" spans="1:24" x14ac:dyDescent="0.25">
      <c r="A8616" s="2"/>
      <c r="B8616" s="2" t="s">
        <v>13</v>
      </c>
      <c r="C8616" s="2">
        <f t="shared" si="1930"/>
        <v>359</v>
      </c>
      <c r="D8616" s="2">
        <f t="shared" si="1931"/>
        <v>20</v>
      </c>
      <c r="E8616" s="2">
        <f t="shared" si="1923"/>
        <v>8612</v>
      </c>
      <c r="F8616" s="11">
        <v>598.5</v>
      </c>
      <c r="G8616" s="10">
        <v>0</v>
      </c>
      <c r="H8616" s="10">
        <v>0</v>
      </c>
      <c r="I8616" s="10">
        <v>0</v>
      </c>
      <c r="J8616" s="9">
        <v>0.35162640990113803</v>
      </c>
      <c r="K8616" s="9">
        <v>0.35162640990113803</v>
      </c>
      <c r="L8616" s="9">
        <v>0.35162640990113803</v>
      </c>
      <c r="N8616" s="32">
        <f>IF('System Design'!$F$8=1,'Hourly Demand and Generation'!G8616*'System Design'!$F$21,IF('System Design'!$F$8=2,'Hourly Demand and Generation'!H8616*'System Design'!$F$21,IF('System Design'!$F$8=3,'Hourly Demand and Generation'!I8616*'System Design'!$F$21)))</f>
        <v>0</v>
      </c>
      <c r="O8616" s="32">
        <f>IF('System Design'!$F$8=1,'Hourly Demand and Generation'!J8616*'System Design'!$F$22,IF('System Design'!$F$8=2,'Hourly Demand and Generation'!K8616*'System Design'!$F$22,IF('System Design'!$F$8=3,'Hourly Demand and Generation'!L8616*'System Design'!$F$22)))</f>
        <v>879.06602475284501</v>
      </c>
      <c r="Q8616" s="32">
        <f t="shared" si="1921"/>
        <v>0</v>
      </c>
      <c r="R8616" s="32">
        <f t="shared" si="1924"/>
        <v>5400</v>
      </c>
      <c r="S8616" s="32">
        <f t="shared" si="1925"/>
        <v>0</v>
      </c>
      <c r="T8616" s="32">
        <f t="shared" si="1926"/>
        <v>21600</v>
      </c>
      <c r="U8616" s="32">
        <f t="shared" si="1927"/>
        <v>0</v>
      </c>
      <c r="V8616" s="32">
        <f t="shared" si="1922"/>
        <v>280.56602475284501</v>
      </c>
      <c r="W8616" s="32">
        <f t="shared" si="1928"/>
        <v>280.56602475284501</v>
      </c>
      <c r="X8616" s="32">
        <f t="shared" si="1929"/>
        <v>280.56602475284501</v>
      </c>
    </row>
    <row r="8617" spans="1:24" x14ac:dyDescent="0.25">
      <c r="A8617" s="2"/>
      <c r="B8617" s="2" t="s">
        <v>13</v>
      </c>
      <c r="C8617" s="2">
        <f t="shared" si="1930"/>
        <v>359</v>
      </c>
      <c r="D8617" s="2">
        <f t="shared" si="1931"/>
        <v>21</v>
      </c>
      <c r="E8617" s="2">
        <f t="shared" si="1923"/>
        <v>8613</v>
      </c>
      <c r="F8617" s="11">
        <v>567</v>
      </c>
      <c r="G8617" s="10">
        <v>0</v>
      </c>
      <c r="H8617" s="10">
        <v>0</v>
      </c>
      <c r="I8617" s="10">
        <v>0</v>
      </c>
      <c r="J8617" s="9">
        <v>0.35162640990113803</v>
      </c>
      <c r="K8617" s="9">
        <v>0.35162640990113803</v>
      </c>
      <c r="L8617" s="9">
        <v>0.35162640990113803</v>
      </c>
      <c r="N8617" s="32">
        <f>IF('System Design'!$F$8=1,'Hourly Demand and Generation'!G8617*'System Design'!$F$21,IF('System Design'!$F$8=2,'Hourly Demand and Generation'!H8617*'System Design'!$F$21,IF('System Design'!$F$8=3,'Hourly Demand and Generation'!I8617*'System Design'!$F$21)))</f>
        <v>0</v>
      </c>
      <c r="O8617" s="32">
        <f>IF('System Design'!$F$8=1,'Hourly Demand and Generation'!J8617*'System Design'!$F$22,IF('System Design'!$F$8=2,'Hourly Demand and Generation'!K8617*'System Design'!$F$22,IF('System Design'!$F$8=3,'Hourly Demand and Generation'!L8617*'System Design'!$F$22)))</f>
        <v>879.06602475284501</v>
      </c>
      <c r="Q8617" s="32">
        <f t="shared" si="1921"/>
        <v>0</v>
      </c>
      <c r="R8617" s="32">
        <f t="shared" si="1924"/>
        <v>5400</v>
      </c>
      <c r="S8617" s="32">
        <f t="shared" si="1925"/>
        <v>0</v>
      </c>
      <c r="T8617" s="32">
        <f t="shared" si="1926"/>
        <v>21600</v>
      </c>
      <c r="U8617" s="32">
        <f t="shared" si="1927"/>
        <v>0</v>
      </c>
      <c r="V8617" s="32">
        <f t="shared" si="1922"/>
        <v>312.06602475284501</v>
      </c>
      <c r="W8617" s="32">
        <f t="shared" si="1928"/>
        <v>312.06602475284501</v>
      </c>
      <c r="X8617" s="32">
        <f t="shared" si="1929"/>
        <v>312.06602475284501</v>
      </c>
    </row>
    <row r="8618" spans="1:24" x14ac:dyDescent="0.25">
      <c r="A8618" s="2"/>
      <c r="B8618" s="2" t="s">
        <v>13</v>
      </c>
      <c r="C8618" s="2">
        <f t="shared" si="1930"/>
        <v>359</v>
      </c>
      <c r="D8618" s="2">
        <f t="shared" si="1931"/>
        <v>22</v>
      </c>
      <c r="E8618" s="2">
        <f t="shared" si="1923"/>
        <v>8614</v>
      </c>
      <c r="F8618" s="11">
        <v>535.5</v>
      </c>
      <c r="G8618" s="10">
        <v>0</v>
      </c>
      <c r="H8618" s="10">
        <v>0</v>
      </c>
      <c r="I8618" s="10">
        <v>0</v>
      </c>
      <c r="J8618" s="9">
        <v>0.37116121045120098</v>
      </c>
      <c r="K8618" s="9">
        <v>0.37116121045120098</v>
      </c>
      <c r="L8618" s="9">
        <v>0.37116121045120098</v>
      </c>
      <c r="N8618" s="32">
        <f>IF('System Design'!$F$8=1,'Hourly Demand and Generation'!G8618*'System Design'!$F$21,IF('System Design'!$F$8=2,'Hourly Demand and Generation'!H8618*'System Design'!$F$21,IF('System Design'!$F$8=3,'Hourly Demand and Generation'!I8618*'System Design'!$F$21)))</f>
        <v>0</v>
      </c>
      <c r="O8618" s="32">
        <f>IF('System Design'!$F$8=1,'Hourly Demand and Generation'!J8618*'System Design'!$F$22,IF('System Design'!$F$8=2,'Hourly Demand and Generation'!K8618*'System Design'!$F$22,IF('System Design'!$F$8=3,'Hourly Demand and Generation'!L8618*'System Design'!$F$22)))</f>
        <v>927.90302612800247</v>
      </c>
      <c r="Q8618" s="32">
        <f t="shared" si="1921"/>
        <v>0</v>
      </c>
      <c r="R8618" s="32">
        <f t="shared" si="1924"/>
        <v>5400</v>
      </c>
      <c r="S8618" s="32">
        <f t="shared" si="1925"/>
        <v>0</v>
      </c>
      <c r="T8618" s="32">
        <f t="shared" si="1926"/>
        <v>21600</v>
      </c>
      <c r="U8618" s="32">
        <f t="shared" si="1927"/>
        <v>0</v>
      </c>
      <c r="V8618" s="32">
        <f t="shared" si="1922"/>
        <v>392.40302612800247</v>
      </c>
      <c r="W8618" s="32">
        <f t="shared" si="1928"/>
        <v>392.40302612800247</v>
      </c>
      <c r="X8618" s="32">
        <f t="shared" si="1929"/>
        <v>392.40302612800247</v>
      </c>
    </row>
    <row r="8619" spans="1:24" x14ac:dyDescent="0.25">
      <c r="A8619" s="2"/>
      <c r="B8619" s="2" t="s">
        <v>13</v>
      </c>
      <c r="C8619" s="2">
        <f t="shared" si="1930"/>
        <v>359</v>
      </c>
      <c r="D8619" s="2">
        <f t="shared" si="1931"/>
        <v>23</v>
      </c>
      <c r="E8619" s="2">
        <f t="shared" si="1923"/>
        <v>8615</v>
      </c>
      <c r="F8619" s="11">
        <v>504</v>
      </c>
      <c r="G8619" s="10">
        <v>0</v>
      </c>
      <c r="H8619" s="10">
        <v>0</v>
      </c>
      <c r="I8619" s="10">
        <v>0</v>
      </c>
      <c r="J8619" s="9">
        <v>0.312556808801011</v>
      </c>
      <c r="K8619" s="9">
        <v>0.312556808801011</v>
      </c>
      <c r="L8619" s="9">
        <v>0.312556808801011</v>
      </c>
      <c r="N8619" s="32">
        <f>IF('System Design'!$F$8=1,'Hourly Demand and Generation'!G8619*'System Design'!$F$21,IF('System Design'!$F$8=2,'Hourly Demand and Generation'!H8619*'System Design'!$F$21,IF('System Design'!$F$8=3,'Hourly Demand and Generation'!I8619*'System Design'!$F$21)))</f>
        <v>0</v>
      </c>
      <c r="O8619" s="32">
        <f>IF('System Design'!$F$8=1,'Hourly Demand and Generation'!J8619*'System Design'!$F$22,IF('System Design'!$F$8=2,'Hourly Demand and Generation'!K8619*'System Design'!$F$22,IF('System Design'!$F$8=3,'Hourly Demand and Generation'!L8619*'System Design'!$F$22)))</f>
        <v>781.39202200252748</v>
      </c>
      <c r="Q8619" s="32">
        <f t="shared" si="1921"/>
        <v>0</v>
      </c>
      <c r="R8619" s="32">
        <f t="shared" si="1924"/>
        <v>5400</v>
      </c>
      <c r="S8619" s="32">
        <f t="shared" si="1925"/>
        <v>0</v>
      </c>
      <c r="T8619" s="32">
        <f t="shared" si="1926"/>
        <v>21600</v>
      </c>
      <c r="U8619" s="32">
        <f t="shared" si="1927"/>
        <v>0</v>
      </c>
      <c r="V8619" s="32">
        <f t="shared" si="1922"/>
        <v>277.39202200252748</v>
      </c>
      <c r="W8619" s="32">
        <f t="shared" si="1928"/>
        <v>277.39202200252748</v>
      </c>
      <c r="X8619" s="32">
        <f t="shared" si="1929"/>
        <v>277.39202200252748</v>
      </c>
    </row>
    <row r="8620" spans="1:24" x14ac:dyDescent="0.25">
      <c r="A8620" s="2"/>
      <c r="B8620" s="2" t="s">
        <v>13</v>
      </c>
      <c r="C8620" s="2">
        <f t="shared" si="1930"/>
        <v>359</v>
      </c>
      <c r="D8620" s="2">
        <f t="shared" si="1931"/>
        <v>24</v>
      </c>
      <c r="E8620" s="2">
        <f t="shared" si="1923"/>
        <v>8616</v>
      </c>
      <c r="F8620" s="11">
        <v>441</v>
      </c>
      <c r="G8620" s="10">
        <v>0</v>
      </c>
      <c r="H8620" s="10">
        <v>0</v>
      </c>
      <c r="I8620" s="10">
        <v>0</v>
      </c>
      <c r="J8620" s="9">
        <v>0.312556808801011</v>
      </c>
      <c r="K8620" s="9">
        <v>0.312556808801011</v>
      </c>
      <c r="L8620" s="9">
        <v>0.312556808801011</v>
      </c>
      <c r="N8620" s="32">
        <f>IF('System Design'!$F$8=1,'Hourly Demand and Generation'!G8620*'System Design'!$F$21,IF('System Design'!$F$8=2,'Hourly Demand and Generation'!H8620*'System Design'!$F$21,IF('System Design'!$F$8=3,'Hourly Demand and Generation'!I8620*'System Design'!$F$21)))</f>
        <v>0</v>
      </c>
      <c r="O8620" s="32">
        <f>IF('System Design'!$F$8=1,'Hourly Demand and Generation'!J8620*'System Design'!$F$22,IF('System Design'!$F$8=2,'Hourly Demand and Generation'!K8620*'System Design'!$F$22,IF('System Design'!$F$8=3,'Hourly Demand and Generation'!L8620*'System Design'!$F$22)))</f>
        <v>781.39202200252748</v>
      </c>
      <c r="Q8620" s="32">
        <f t="shared" si="1921"/>
        <v>0</v>
      </c>
      <c r="R8620" s="32">
        <f t="shared" si="1924"/>
        <v>5400</v>
      </c>
      <c r="S8620" s="32">
        <f t="shared" si="1925"/>
        <v>0</v>
      </c>
      <c r="T8620" s="32">
        <f t="shared" si="1926"/>
        <v>21600</v>
      </c>
      <c r="U8620" s="32">
        <f t="shared" si="1927"/>
        <v>0</v>
      </c>
      <c r="V8620" s="32">
        <f t="shared" si="1922"/>
        <v>340.39202200252748</v>
      </c>
      <c r="W8620" s="32">
        <f t="shared" si="1928"/>
        <v>340.39202200252748</v>
      </c>
      <c r="X8620" s="32">
        <f t="shared" si="1929"/>
        <v>340.39202200252748</v>
      </c>
    </row>
    <row r="8621" spans="1:24" x14ac:dyDescent="0.25">
      <c r="A8621" s="2"/>
      <c r="B8621" s="2" t="s">
        <v>13</v>
      </c>
      <c r="C8621" s="2">
        <f>C8620+1</f>
        <v>360</v>
      </c>
      <c r="D8621" s="2">
        <v>1</v>
      </c>
      <c r="E8621" s="2">
        <f t="shared" si="1923"/>
        <v>8617</v>
      </c>
      <c r="F8621" s="11">
        <v>378</v>
      </c>
      <c r="G8621" s="10">
        <v>0</v>
      </c>
      <c r="H8621" s="10">
        <v>0</v>
      </c>
      <c r="I8621" s="10">
        <v>0</v>
      </c>
      <c r="J8621" s="9">
        <v>0.451034757274835</v>
      </c>
      <c r="K8621" s="9">
        <v>0.451034757274835</v>
      </c>
      <c r="L8621" s="9">
        <v>0.451034757274835</v>
      </c>
      <c r="N8621" s="32">
        <f>IF('System Design'!$F$8=1,'Hourly Demand and Generation'!G8621*'System Design'!$F$21,IF('System Design'!$F$8=2,'Hourly Demand and Generation'!H8621*'System Design'!$F$21,IF('System Design'!$F$8=3,'Hourly Demand and Generation'!I8621*'System Design'!$F$21)))</f>
        <v>0</v>
      </c>
      <c r="O8621" s="32">
        <f>IF('System Design'!$F$8=1,'Hourly Demand and Generation'!J8621*'System Design'!$F$22,IF('System Design'!$F$8=2,'Hourly Demand and Generation'!K8621*'System Design'!$F$22,IF('System Design'!$F$8=3,'Hourly Demand and Generation'!L8621*'System Design'!$F$22)))</f>
        <v>1127.5868931870875</v>
      </c>
      <c r="Q8621" s="32">
        <f t="shared" si="1921"/>
        <v>0</v>
      </c>
      <c r="R8621" s="32">
        <f t="shared" si="1924"/>
        <v>5400</v>
      </c>
      <c r="S8621" s="32">
        <f t="shared" si="1925"/>
        <v>0</v>
      </c>
      <c r="T8621" s="32">
        <f t="shared" si="1926"/>
        <v>21600</v>
      </c>
      <c r="U8621" s="32">
        <f t="shared" si="1927"/>
        <v>0</v>
      </c>
      <c r="V8621" s="32">
        <f t="shared" si="1922"/>
        <v>749.58689318708753</v>
      </c>
      <c r="W8621" s="32">
        <f t="shared" si="1928"/>
        <v>749.58689318708753</v>
      </c>
      <c r="X8621" s="32">
        <f t="shared" si="1929"/>
        <v>749.58689318708753</v>
      </c>
    </row>
    <row r="8622" spans="1:24" x14ac:dyDescent="0.25">
      <c r="A8622" s="2"/>
      <c r="B8622" s="2" t="s">
        <v>13</v>
      </c>
      <c r="C8622" s="2">
        <f>C8621</f>
        <v>360</v>
      </c>
      <c r="D8622" s="2">
        <f>D8621+1</f>
        <v>2</v>
      </c>
      <c r="E8622" s="2">
        <f t="shared" si="1923"/>
        <v>8618</v>
      </c>
      <c r="F8622" s="11">
        <v>346.5</v>
      </c>
      <c r="G8622" s="10">
        <v>0</v>
      </c>
      <c r="H8622" s="10">
        <v>0</v>
      </c>
      <c r="I8622" s="10">
        <v>0</v>
      </c>
      <c r="J8622" s="9">
        <v>0.40593128154735098</v>
      </c>
      <c r="K8622" s="9">
        <v>0.40593128154735098</v>
      </c>
      <c r="L8622" s="9">
        <v>0.40593128154735098</v>
      </c>
      <c r="N8622" s="32">
        <f>IF('System Design'!$F$8=1,'Hourly Demand and Generation'!G8622*'System Design'!$F$21,IF('System Design'!$F$8=2,'Hourly Demand and Generation'!H8622*'System Design'!$F$21,IF('System Design'!$F$8=3,'Hourly Demand and Generation'!I8622*'System Design'!$F$21)))</f>
        <v>0</v>
      </c>
      <c r="O8622" s="32">
        <f>IF('System Design'!$F$8=1,'Hourly Demand and Generation'!J8622*'System Design'!$F$22,IF('System Design'!$F$8=2,'Hourly Demand and Generation'!K8622*'System Design'!$F$22,IF('System Design'!$F$8=3,'Hourly Demand and Generation'!L8622*'System Design'!$F$22)))</f>
        <v>1014.8282038683774</v>
      </c>
      <c r="Q8622" s="32">
        <f t="shared" si="1921"/>
        <v>0</v>
      </c>
      <c r="R8622" s="32">
        <f t="shared" si="1924"/>
        <v>5400</v>
      </c>
      <c r="S8622" s="32">
        <f t="shared" si="1925"/>
        <v>0</v>
      </c>
      <c r="T8622" s="32">
        <f t="shared" si="1926"/>
        <v>21600</v>
      </c>
      <c r="U8622" s="32">
        <f t="shared" si="1927"/>
        <v>0</v>
      </c>
      <c r="V8622" s="32">
        <f t="shared" si="1922"/>
        <v>668.32820386837739</v>
      </c>
      <c r="W8622" s="32">
        <f t="shared" si="1928"/>
        <v>668.32820386837739</v>
      </c>
      <c r="X8622" s="32">
        <f t="shared" si="1929"/>
        <v>668.32820386837739</v>
      </c>
    </row>
    <row r="8623" spans="1:24" x14ac:dyDescent="0.25">
      <c r="A8623" s="2"/>
      <c r="B8623" s="2" t="s">
        <v>13</v>
      </c>
      <c r="C8623" s="2">
        <f t="shared" ref="C8623:C8644" si="1932">C8622</f>
        <v>360</v>
      </c>
      <c r="D8623" s="2">
        <f t="shared" ref="D8623:D8644" si="1933">D8622+1</f>
        <v>3</v>
      </c>
      <c r="E8623" s="2">
        <f t="shared" si="1923"/>
        <v>8619</v>
      </c>
      <c r="F8623" s="11">
        <v>315</v>
      </c>
      <c r="G8623" s="10">
        <v>0</v>
      </c>
      <c r="H8623" s="10">
        <v>0</v>
      </c>
      <c r="I8623" s="10">
        <v>0</v>
      </c>
      <c r="J8623" s="9">
        <v>0.40593128154735098</v>
      </c>
      <c r="K8623" s="9">
        <v>0.40593128154735098</v>
      </c>
      <c r="L8623" s="9">
        <v>0.40593128154735098</v>
      </c>
      <c r="N8623" s="32">
        <f>IF('System Design'!$F$8=1,'Hourly Demand and Generation'!G8623*'System Design'!$F$21,IF('System Design'!$F$8=2,'Hourly Demand and Generation'!H8623*'System Design'!$F$21,IF('System Design'!$F$8=3,'Hourly Demand and Generation'!I8623*'System Design'!$F$21)))</f>
        <v>0</v>
      </c>
      <c r="O8623" s="32">
        <f>IF('System Design'!$F$8=1,'Hourly Demand and Generation'!J8623*'System Design'!$F$22,IF('System Design'!$F$8=2,'Hourly Demand and Generation'!K8623*'System Design'!$F$22,IF('System Design'!$F$8=3,'Hourly Demand and Generation'!L8623*'System Design'!$F$22)))</f>
        <v>1014.8282038683774</v>
      </c>
      <c r="Q8623" s="32">
        <f t="shared" si="1921"/>
        <v>0</v>
      </c>
      <c r="R8623" s="32">
        <f t="shared" si="1924"/>
        <v>5400</v>
      </c>
      <c r="S8623" s="32">
        <f t="shared" si="1925"/>
        <v>0</v>
      </c>
      <c r="T8623" s="32">
        <f t="shared" si="1926"/>
        <v>21600</v>
      </c>
      <c r="U8623" s="32">
        <f t="shared" si="1927"/>
        <v>0</v>
      </c>
      <c r="V8623" s="32">
        <f t="shared" si="1922"/>
        <v>699.82820386837739</v>
      </c>
      <c r="W8623" s="32">
        <f t="shared" si="1928"/>
        <v>699.82820386837739</v>
      </c>
      <c r="X8623" s="32">
        <f t="shared" si="1929"/>
        <v>699.82820386837739</v>
      </c>
    </row>
    <row r="8624" spans="1:24" x14ac:dyDescent="0.25">
      <c r="A8624" s="2"/>
      <c r="B8624" s="2" t="s">
        <v>13</v>
      </c>
      <c r="C8624" s="2">
        <f t="shared" si="1932"/>
        <v>360</v>
      </c>
      <c r="D8624" s="2">
        <f t="shared" si="1933"/>
        <v>4</v>
      </c>
      <c r="E8624" s="2">
        <f t="shared" si="1923"/>
        <v>8620</v>
      </c>
      <c r="F8624" s="11">
        <v>378</v>
      </c>
      <c r="G8624" s="10">
        <v>0</v>
      </c>
      <c r="H8624" s="10">
        <v>0</v>
      </c>
      <c r="I8624" s="10">
        <v>0</v>
      </c>
      <c r="J8624" s="9">
        <v>0.451034757274835</v>
      </c>
      <c r="K8624" s="9">
        <v>0.451034757274835</v>
      </c>
      <c r="L8624" s="9">
        <v>0.451034757274835</v>
      </c>
      <c r="N8624" s="32">
        <f>IF('System Design'!$F$8=1,'Hourly Demand and Generation'!G8624*'System Design'!$F$21,IF('System Design'!$F$8=2,'Hourly Demand and Generation'!H8624*'System Design'!$F$21,IF('System Design'!$F$8=3,'Hourly Demand and Generation'!I8624*'System Design'!$F$21)))</f>
        <v>0</v>
      </c>
      <c r="O8624" s="32">
        <f>IF('System Design'!$F$8=1,'Hourly Demand and Generation'!J8624*'System Design'!$F$22,IF('System Design'!$F$8=2,'Hourly Demand and Generation'!K8624*'System Design'!$F$22,IF('System Design'!$F$8=3,'Hourly Demand and Generation'!L8624*'System Design'!$F$22)))</f>
        <v>1127.5868931870875</v>
      </c>
      <c r="Q8624" s="32">
        <f t="shared" si="1921"/>
        <v>0</v>
      </c>
      <c r="R8624" s="32">
        <f t="shared" si="1924"/>
        <v>5400</v>
      </c>
      <c r="S8624" s="32">
        <f t="shared" si="1925"/>
        <v>0</v>
      </c>
      <c r="T8624" s="32">
        <f t="shared" si="1926"/>
        <v>21600</v>
      </c>
      <c r="U8624" s="32">
        <f t="shared" si="1927"/>
        <v>0</v>
      </c>
      <c r="V8624" s="32">
        <f t="shared" si="1922"/>
        <v>749.58689318708753</v>
      </c>
      <c r="W8624" s="32">
        <f t="shared" si="1928"/>
        <v>749.58689318708753</v>
      </c>
      <c r="X8624" s="32">
        <f t="shared" si="1929"/>
        <v>749.58689318708753</v>
      </c>
    </row>
    <row r="8625" spans="1:24" x14ac:dyDescent="0.25">
      <c r="A8625" s="2"/>
      <c r="B8625" s="2" t="s">
        <v>13</v>
      </c>
      <c r="C8625" s="2">
        <f t="shared" si="1932"/>
        <v>360</v>
      </c>
      <c r="D8625" s="2">
        <f t="shared" si="1933"/>
        <v>5</v>
      </c>
      <c r="E8625" s="2">
        <f t="shared" si="1923"/>
        <v>8621</v>
      </c>
      <c r="F8625" s="11">
        <v>409.5</v>
      </c>
      <c r="G8625" s="10">
        <v>0</v>
      </c>
      <c r="H8625" s="10">
        <v>1.44E-2</v>
      </c>
      <c r="I8625" s="10">
        <v>2.8799999999999999E-2</v>
      </c>
      <c r="J8625" s="9">
        <v>0.36082780581986801</v>
      </c>
      <c r="K8625" s="9">
        <v>0.36082780581986801</v>
      </c>
      <c r="L8625" s="9">
        <v>0.36082780581986801</v>
      </c>
      <c r="N8625" s="32">
        <f>IF('System Design'!$F$8=1,'Hourly Demand and Generation'!G8625*'System Design'!$F$21,IF('System Design'!$F$8=2,'Hourly Demand and Generation'!H8625*'System Design'!$F$21,IF('System Design'!$F$8=3,'Hourly Demand and Generation'!I8625*'System Design'!$F$21)))</f>
        <v>14.4</v>
      </c>
      <c r="O8625" s="32">
        <f>IF('System Design'!$F$8=1,'Hourly Demand and Generation'!J8625*'System Design'!$F$22,IF('System Design'!$F$8=2,'Hourly Demand and Generation'!K8625*'System Design'!$F$22,IF('System Design'!$F$8=3,'Hourly Demand and Generation'!L8625*'System Design'!$F$22)))</f>
        <v>902.06951454966998</v>
      </c>
      <c r="Q8625" s="32">
        <f t="shared" si="1921"/>
        <v>0</v>
      </c>
      <c r="R8625" s="32">
        <f t="shared" si="1924"/>
        <v>5400</v>
      </c>
      <c r="S8625" s="32">
        <f t="shared" si="1925"/>
        <v>0</v>
      </c>
      <c r="T8625" s="32">
        <f t="shared" si="1926"/>
        <v>21600</v>
      </c>
      <c r="U8625" s="32">
        <f t="shared" si="1927"/>
        <v>0</v>
      </c>
      <c r="V8625" s="32">
        <f t="shared" si="1922"/>
        <v>506.96951454966995</v>
      </c>
      <c r="W8625" s="32">
        <f t="shared" si="1928"/>
        <v>506.96951454966995</v>
      </c>
      <c r="X8625" s="32">
        <f t="shared" si="1929"/>
        <v>506.96951454966995</v>
      </c>
    </row>
    <row r="8626" spans="1:24" x14ac:dyDescent="0.25">
      <c r="A8626" s="2"/>
      <c r="B8626" s="2" t="s">
        <v>13</v>
      </c>
      <c r="C8626" s="2">
        <f t="shared" si="1932"/>
        <v>360</v>
      </c>
      <c r="D8626" s="2">
        <f t="shared" si="1933"/>
        <v>6</v>
      </c>
      <c r="E8626" s="2">
        <f t="shared" si="1923"/>
        <v>8622</v>
      </c>
      <c r="F8626" s="11">
        <v>441</v>
      </c>
      <c r="G8626" s="10">
        <v>2.8799999999999999E-2</v>
      </c>
      <c r="H8626" s="10">
        <v>4.4999999999999998E-2</v>
      </c>
      <c r="I8626" s="10">
        <v>6.1199999999999997E-2</v>
      </c>
      <c r="J8626" s="9">
        <v>0.36082780581986801</v>
      </c>
      <c r="K8626" s="9">
        <v>0.36082780581986801</v>
      </c>
      <c r="L8626" s="9">
        <v>0.36082780581986801</v>
      </c>
      <c r="N8626" s="32">
        <f>IF('System Design'!$F$8=1,'Hourly Demand and Generation'!G8626*'System Design'!$F$21,IF('System Design'!$F$8=2,'Hourly Demand and Generation'!H8626*'System Design'!$F$21,IF('System Design'!$F$8=3,'Hourly Demand and Generation'!I8626*'System Design'!$F$21)))</f>
        <v>30.599999999999998</v>
      </c>
      <c r="O8626" s="32">
        <f>IF('System Design'!$F$8=1,'Hourly Demand and Generation'!J8626*'System Design'!$F$22,IF('System Design'!$F$8=2,'Hourly Demand and Generation'!K8626*'System Design'!$F$22,IF('System Design'!$F$8=3,'Hourly Demand and Generation'!L8626*'System Design'!$F$22)))</f>
        <v>902.06951454966998</v>
      </c>
      <c r="Q8626" s="32">
        <f t="shared" si="1921"/>
        <v>0</v>
      </c>
      <c r="R8626" s="32">
        <f t="shared" si="1924"/>
        <v>5400</v>
      </c>
      <c r="S8626" s="32">
        <f t="shared" si="1925"/>
        <v>0</v>
      </c>
      <c r="T8626" s="32">
        <f t="shared" si="1926"/>
        <v>21600</v>
      </c>
      <c r="U8626" s="32">
        <f t="shared" si="1927"/>
        <v>0</v>
      </c>
      <c r="V8626" s="32">
        <f t="shared" si="1922"/>
        <v>491.66951454967</v>
      </c>
      <c r="W8626" s="32">
        <f t="shared" si="1928"/>
        <v>491.66951454967</v>
      </c>
      <c r="X8626" s="32">
        <f t="shared" si="1929"/>
        <v>491.66951454967</v>
      </c>
    </row>
    <row r="8627" spans="1:24" x14ac:dyDescent="0.25">
      <c r="A8627" s="2"/>
      <c r="B8627" s="2" t="s">
        <v>13</v>
      </c>
      <c r="C8627" s="2">
        <f t="shared" si="1932"/>
        <v>360</v>
      </c>
      <c r="D8627" s="2">
        <f t="shared" si="1933"/>
        <v>7</v>
      </c>
      <c r="E8627" s="2">
        <f t="shared" si="1923"/>
        <v>8623</v>
      </c>
      <c r="F8627" s="11">
        <v>472.5</v>
      </c>
      <c r="G8627" s="10">
        <v>6.1199999999999997E-2</v>
      </c>
      <c r="H8627" s="10">
        <v>7.5600000000000001E-2</v>
      </c>
      <c r="I8627" s="10">
        <v>0.09</v>
      </c>
      <c r="J8627" s="9">
        <v>0.40593128154735098</v>
      </c>
      <c r="K8627" s="9">
        <v>0.40593128154735098</v>
      </c>
      <c r="L8627" s="9">
        <v>0.40593128154735098</v>
      </c>
      <c r="N8627" s="32">
        <f>IF('System Design'!$F$8=1,'Hourly Demand and Generation'!G8627*'System Design'!$F$21,IF('System Design'!$F$8=2,'Hourly Demand and Generation'!H8627*'System Design'!$F$21,IF('System Design'!$F$8=3,'Hourly Demand and Generation'!I8627*'System Design'!$F$21)))</f>
        <v>45</v>
      </c>
      <c r="O8627" s="32">
        <f>IF('System Design'!$F$8=1,'Hourly Demand and Generation'!J8627*'System Design'!$F$22,IF('System Design'!$F$8=2,'Hourly Demand and Generation'!K8627*'System Design'!$F$22,IF('System Design'!$F$8=3,'Hourly Demand and Generation'!L8627*'System Design'!$F$22)))</f>
        <v>1014.8282038683774</v>
      </c>
      <c r="Q8627" s="32">
        <f t="shared" si="1921"/>
        <v>0</v>
      </c>
      <c r="R8627" s="32">
        <f t="shared" si="1924"/>
        <v>5400</v>
      </c>
      <c r="S8627" s="32">
        <f t="shared" si="1925"/>
        <v>0</v>
      </c>
      <c r="T8627" s="32">
        <f t="shared" si="1926"/>
        <v>21600</v>
      </c>
      <c r="U8627" s="32">
        <f t="shared" si="1927"/>
        <v>0</v>
      </c>
      <c r="V8627" s="32">
        <f t="shared" si="1922"/>
        <v>587.32820386837739</v>
      </c>
      <c r="W8627" s="32">
        <f t="shared" si="1928"/>
        <v>587.32820386837739</v>
      </c>
      <c r="X8627" s="32">
        <f t="shared" si="1929"/>
        <v>587.32820386837739</v>
      </c>
    </row>
    <row r="8628" spans="1:24" x14ac:dyDescent="0.25">
      <c r="A8628" s="2"/>
      <c r="B8628" s="2" t="s">
        <v>13</v>
      </c>
      <c r="C8628" s="2">
        <f t="shared" si="1932"/>
        <v>360</v>
      </c>
      <c r="D8628" s="2">
        <f t="shared" si="1933"/>
        <v>8</v>
      </c>
      <c r="E8628" s="2">
        <f t="shared" si="1923"/>
        <v>8624</v>
      </c>
      <c r="F8628" s="11">
        <v>504</v>
      </c>
      <c r="G8628" s="10">
        <v>0.1188</v>
      </c>
      <c r="H8628" s="10">
        <v>0.13500000000000001</v>
      </c>
      <c r="I8628" s="10">
        <v>0.1512</v>
      </c>
      <c r="J8628" s="9">
        <v>0.40593128154735098</v>
      </c>
      <c r="K8628" s="9">
        <v>0.40593128154735098</v>
      </c>
      <c r="L8628" s="9">
        <v>0.40593128154735098</v>
      </c>
      <c r="N8628" s="32">
        <f>IF('System Design'!$F$8=1,'Hourly Demand and Generation'!G8628*'System Design'!$F$21,IF('System Design'!$F$8=2,'Hourly Demand and Generation'!H8628*'System Design'!$F$21,IF('System Design'!$F$8=3,'Hourly Demand and Generation'!I8628*'System Design'!$F$21)))</f>
        <v>75.599999999999994</v>
      </c>
      <c r="O8628" s="32">
        <f>IF('System Design'!$F$8=1,'Hourly Demand and Generation'!J8628*'System Design'!$F$22,IF('System Design'!$F$8=2,'Hourly Demand and Generation'!K8628*'System Design'!$F$22,IF('System Design'!$F$8=3,'Hourly Demand and Generation'!L8628*'System Design'!$F$22)))</f>
        <v>1014.8282038683774</v>
      </c>
      <c r="Q8628" s="32">
        <f t="shared" si="1921"/>
        <v>0</v>
      </c>
      <c r="R8628" s="32">
        <f t="shared" si="1924"/>
        <v>5400</v>
      </c>
      <c r="S8628" s="32">
        <f t="shared" si="1925"/>
        <v>0</v>
      </c>
      <c r="T8628" s="32">
        <f t="shared" si="1926"/>
        <v>21600</v>
      </c>
      <c r="U8628" s="32">
        <f t="shared" si="1927"/>
        <v>0</v>
      </c>
      <c r="V8628" s="32">
        <f t="shared" si="1922"/>
        <v>586.4282038683773</v>
      </c>
      <c r="W8628" s="32">
        <f t="shared" si="1928"/>
        <v>586.4282038683773</v>
      </c>
      <c r="X8628" s="32">
        <f t="shared" si="1929"/>
        <v>586.4282038683773</v>
      </c>
    </row>
    <row r="8629" spans="1:24" x14ac:dyDescent="0.25">
      <c r="A8629" s="2"/>
      <c r="B8629" s="2" t="s">
        <v>13</v>
      </c>
      <c r="C8629" s="2">
        <f t="shared" si="1932"/>
        <v>360</v>
      </c>
      <c r="D8629" s="2">
        <f t="shared" si="1933"/>
        <v>9</v>
      </c>
      <c r="E8629" s="2">
        <f t="shared" si="1923"/>
        <v>8625</v>
      </c>
      <c r="F8629" s="11">
        <v>504</v>
      </c>
      <c r="G8629" s="10">
        <v>0.18</v>
      </c>
      <c r="H8629" s="10">
        <v>0.19439999999999999</v>
      </c>
      <c r="I8629" s="10">
        <v>0.20880000000000001</v>
      </c>
      <c r="J8629" s="9">
        <v>0.36082780581986801</v>
      </c>
      <c r="K8629" s="9">
        <v>0.36082780581986801</v>
      </c>
      <c r="L8629" s="9">
        <v>0.36082780581986801</v>
      </c>
      <c r="N8629" s="32">
        <f>IF('System Design'!$F$8=1,'Hourly Demand and Generation'!G8629*'System Design'!$F$21,IF('System Design'!$F$8=2,'Hourly Demand and Generation'!H8629*'System Design'!$F$21,IF('System Design'!$F$8=3,'Hourly Demand and Generation'!I8629*'System Design'!$F$21)))</f>
        <v>104.4</v>
      </c>
      <c r="O8629" s="32">
        <f>IF('System Design'!$F$8=1,'Hourly Demand and Generation'!J8629*'System Design'!$F$22,IF('System Design'!$F$8=2,'Hourly Demand and Generation'!K8629*'System Design'!$F$22,IF('System Design'!$F$8=3,'Hourly Demand and Generation'!L8629*'System Design'!$F$22)))</f>
        <v>902.06951454966998</v>
      </c>
      <c r="Q8629" s="32">
        <f t="shared" si="1921"/>
        <v>0</v>
      </c>
      <c r="R8629" s="32">
        <f t="shared" si="1924"/>
        <v>5400</v>
      </c>
      <c r="S8629" s="32">
        <f t="shared" si="1925"/>
        <v>0</v>
      </c>
      <c r="T8629" s="32">
        <f t="shared" si="1926"/>
        <v>21600</v>
      </c>
      <c r="U8629" s="32">
        <f t="shared" si="1927"/>
        <v>0</v>
      </c>
      <c r="V8629" s="32">
        <f t="shared" si="1922"/>
        <v>502.46951454966995</v>
      </c>
      <c r="W8629" s="32">
        <f t="shared" si="1928"/>
        <v>502.46951454966995</v>
      </c>
      <c r="X8629" s="32">
        <f t="shared" si="1929"/>
        <v>502.46951454966995</v>
      </c>
    </row>
    <row r="8630" spans="1:24" x14ac:dyDescent="0.25">
      <c r="A8630" s="2"/>
      <c r="B8630" s="2" t="s">
        <v>13</v>
      </c>
      <c r="C8630" s="2">
        <f t="shared" si="1932"/>
        <v>360</v>
      </c>
      <c r="D8630" s="2">
        <f t="shared" si="1933"/>
        <v>10</v>
      </c>
      <c r="E8630" s="2">
        <f t="shared" si="1923"/>
        <v>8626</v>
      </c>
      <c r="F8630" s="11">
        <v>491.4</v>
      </c>
      <c r="G8630" s="10">
        <v>0.2412</v>
      </c>
      <c r="H8630" s="10">
        <v>0.25559999999999999</v>
      </c>
      <c r="I8630" s="10">
        <v>0.27</v>
      </c>
      <c r="J8630" s="9">
        <v>0.40593128154735098</v>
      </c>
      <c r="K8630" s="9">
        <v>0.40593128154735098</v>
      </c>
      <c r="L8630" s="9">
        <v>0.40593128154735098</v>
      </c>
      <c r="N8630" s="32">
        <f>IF('System Design'!$F$8=1,'Hourly Demand and Generation'!G8630*'System Design'!$F$21,IF('System Design'!$F$8=2,'Hourly Demand and Generation'!H8630*'System Design'!$F$21,IF('System Design'!$F$8=3,'Hourly Demand and Generation'!I8630*'System Design'!$F$21)))</f>
        <v>135</v>
      </c>
      <c r="O8630" s="32">
        <f>IF('System Design'!$F$8=1,'Hourly Demand and Generation'!J8630*'System Design'!$F$22,IF('System Design'!$F$8=2,'Hourly Demand and Generation'!K8630*'System Design'!$F$22,IF('System Design'!$F$8=3,'Hourly Demand and Generation'!L8630*'System Design'!$F$22)))</f>
        <v>1014.8282038683774</v>
      </c>
      <c r="Q8630" s="32">
        <f t="shared" si="1921"/>
        <v>0</v>
      </c>
      <c r="R8630" s="32">
        <f t="shared" si="1924"/>
        <v>5400</v>
      </c>
      <c r="S8630" s="32">
        <f t="shared" si="1925"/>
        <v>0</v>
      </c>
      <c r="T8630" s="32">
        <f t="shared" si="1926"/>
        <v>21600</v>
      </c>
      <c r="U8630" s="32">
        <f t="shared" si="1927"/>
        <v>0</v>
      </c>
      <c r="V8630" s="32">
        <f t="shared" si="1922"/>
        <v>658.42820386837741</v>
      </c>
      <c r="W8630" s="32">
        <f t="shared" si="1928"/>
        <v>658.42820386837741</v>
      </c>
      <c r="X8630" s="32">
        <f t="shared" si="1929"/>
        <v>658.42820386837741</v>
      </c>
    </row>
    <row r="8631" spans="1:24" x14ac:dyDescent="0.25">
      <c r="A8631" s="2"/>
      <c r="B8631" s="2" t="s">
        <v>13</v>
      </c>
      <c r="C8631" s="2">
        <f t="shared" si="1932"/>
        <v>360</v>
      </c>
      <c r="D8631" s="2">
        <f t="shared" si="1933"/>
        <v>11</v>
      </c>
      <c r="E8631" s="2">
        <f t="shared" si="1923"/>
        <v>8627</v>
      </c>
      <c r="F8631" s="11">
        <v>485.1</v>
      </c>
      <c r="G8631" s="10">
        <v>0.29880000000000001</v>
      </c>
      <c r="H8631" s="10">
        <v>0.315</v>
      </c>
      <c r="I8631" s="10">
        <v>0.33119999999999999</v>
      </c>
      <c r="J8631" s="9">
        <v>0.36082780581986801</v>
      </c>
      <c r="K8631" s="9">
        <v>0.36082780581986801</v>
      </c>
      <c r="L8631" s="9">
        <v>0.36082780581986801</v>
      </c>
      <c r="N8631" s="32">
        <f>IF('System Design'!$F$8=1,'Hourly Demand and Generation'!G8631*'System Design'!$F$21,IF('System Design'!$F$8=2,'Hourly Demand and Generation'!H8631*'System Design'!$F$21,IF('System Design'!$F$8=3,'Hourly Demand and Generation'!I8631*'System Design'!$F$21)))</f>
        <v>165.6</v>
      </c>
      <c r="O8631" s="32">
        <f>IF('System Design'!$F$8=1,'Hourly Demand and Generation'!J8631*'System Design'!$F$22,IF('System Design'!$F$8=2,'Hourly Demand and Generation'!K8631*'System Design'!$F$22,IF('System Design'!$F$8=3,'Hourly Demand and Generation'!L8631*'System Design'!$F$22)))</f>
        <v>902.06951454966998</v>
      </c>
      <c r="Q8631" s="32">
        <f t="shared" si="1921"/>
        <v>0</v>
      </c>
      <c r="R8631" s="32">
        <f t="shared" si="1924"/>
        <v>5400</v>
      </c>
      <c r="S8631" s="32">
        <f t="shared" si="1925"/>
        <v>0</v>
      </c>
      <c r="T8631" s="32">
        <f t="shared" si="1926"/>
        <v>21600</v>
      </c>
      <c r="U8631" s="32">
        <f t="shared" si="1927"/>
        <v>0</v>
      </c>
      <c r="V8631" s="32">
        <f t="shared" si="1922"/>
        <v>582.56951454966986</v>
      </c>
      <c r="W8631" s="32">
        <f t="shared" si="1928"/>
        <v>582.56951454966986</v>
      </c>
      <c r="X8631" s="32">
        <f t="shared" si="1929"/>
        <v>582.56951454966986</v>
      </c>
    </row>
    <row r="8632" spans="1:24" x14ac:dyDescent="0.25">
      <c r="A8632" s="2"/>
      <c r="B8632" s="2" t="s">
        <v>13</v>
      </c>
      <c r="C8632" s="2">
        <f t="shared" si="1932"/>
        <v>360</v>
      </c>
      <c r="D8632" s="2">
        <f t="shared" si="1933"/>
        <v>12</v>
      </c>
      <c r="E8632" s="2">
        <f t="shared" si="1923"/>
        <v>8628</v>
      </c>
      <c r="F8632" s="11">
        <v>485.1</v>
      </c>
      <c r="G8632" s="10">
        <v>0.36</v>
      </c>
      <c r="H8632" s="10">
        <v>0.36</v>
      </c>
      <c r="I8632" s="10">
        <v>0.36</v>
      </c>
      <c r="J8632" s="9">
        <v>0.33827606795612603</v>
      </c>
      <c r="K8632" s="9">
        <v>0.33827606795612603</v>
      </c>
      <c r="L8632" s="9">
        <v>0.33827606795612603</v>
      </c>
      <c r="N8632" s="32">
        <f>IF('System Design'!$F$8=1,'Hourly Demand and Generation'!G8632*'System Design'!$F$21,IF('System Design'!$F$8=2,'Hourly Demand and Generation'!H8632*'System Design'!$F$21,IF('System Design'!$F$8=3,'Hourly Demand and Generation'!I8632*'System Design'!$F$21)))</f>
        <v>180</v>
      </c>
      <c r="O8632" s="32">
        <f>IF('System Design'!$F$8=1,'Hourly Demand and Generation'!J8632*'System Design'!$F$22,IF('System Design'!$F$8=2,'Hourly Demand and Generation'!K8632*'System Design'!$F$22,IF('System Design'!$F$8=3,'Hourly Demand and Generation'!L8632*'System Design'!$F$22)))</f>
        <v>845.69016989031502</v>
      </c>
      <c r="Q8632" s="32">
        <f t="shared" si="1921"/>
        <v>0</v>
      </c>
      <c r="R8632" s="32">
        <f t="shared" si="1924"/>
        <v>5400</v>
      </c>
      <c r="S8632" s="32">
        <f t="shared" si="1925"/>
        <v>0</v>
      </c>
      <c r="T8632" s="32">
        <f t="shared" si="1926"/>
        <v>21600</v>
      </c>
      <c r="U8632" s="32">
        <f t="shared" si="1927"/>
        <v>0</v>
      </c>
      <c r="V8632" s="32">
        <f t="shared" si="1922"/>
        <v>540.590169890315</v>
      </c>
      <c r="W8632" s="32">
        <f t="shared" si="1928"/>
        <v>540.590169890315</v>
      </c>
      <c r="X8632" s="32">
        <f t="shared" si="1929"/>
        <v>540.590169890315</v>
      </c>
    </row>
    <row r="8633" spans="1:24" x14ac:dyDescent="0.25">
      <c r="A8633" s="2"/>
      <c r="B8633" s="2" t="s">
        <v>13</v>
      </c>
      <c r="C8633" s="2">
        <f t="shared" si="1932"/>
        <v>360</v>
      </c>
      <c r="D8633" s="2">
        <f t="shared" si="1933"/>
        <v>13</v>
      </c>
      <c r="E8633" s="2">
        <f t="shared" si="1923"/>
        <v>8629</v>
      </c>
      <c r="F8633" s="11">
        <v>504</v>
      </c>
      <c r="G8633" s="10">
        <v>0.29880000000000001</v>
      </c>
      <c r="H8633" s="10">
        <v>0.315</v>
      </c>
      <c r="I8633" s="10">
        <v>0.33119999999999999</v>
      </c>
      <c r="J8633" s="9">
        <v>0.36082780581986801</v>
      </c>
      <c r="K8633" s="9">
        <v>0.36082780581986801</v>
      </c>
      <c r="L8633" s="9">
        <v>0.36082780581986801</v>
      </c>
      <c r="N8633" s="32">
        <f>IF('System Design'!$F$8=1,'Hourly Demand and Generation'!G8633*'System Design'!$F$21,IF('System Design'!$F$8=2,'Hourly Demand and Generation'!H8633*'System Design'!$F$21,IF('System Design'!$F$8=3,'Hourly Demand and Generation'!I8633*'System Design'!$F$21)))</f>
        <v>165.6</v>
      </c>
      <c r="O8633" s="32">
        <f>IF('System Design'!$F$8=1,'Hourly Demand and Generation'!J8633*'System Design'!$F$22,IF('System Design'!$F$8=2,'Hourly Demand and Generation'!K8633*'System Design'!$F$22,IF('System Design'!$F$8=3,'Hourly Demand and Generation'!L8633*'System Design'!$F$22)))</f>
        <v>902.06951454966998</v>
      </c>
      <c r="Q8633" s="32">
        <f t="shared" si="1921"/>
        <v>0</v>
      </c>
      <c r="R8633" s="32">
        <f t="shared" si="1924"/>
        <v>5400</v>
      </c>
      <c r="S8633" s="32">
        <f t="shared" si="1925"/>
        <v>0</v>
      </c>
      <c r="T8633" s="32">
        <f t="shared" si="1926"/>
        <v>21600</v>
      </c>
      <c r="U8633" s="32">
        <f t="shared" si="1927"/>
        <v>0</v>
      </c>
      <c r="V8633" s="32">
        <f t="shared" si="1922"/>
        <v>563.66951454966988</v>
      </c>
      <c r="W8633" s="32">
        <f t="shared" si="1928"/>
        <v>563.66951454966988</v>
      </c>
      <c r="X8633" s="32">
        <f t="shared" si="1929"/>
        <v>563.66951454966988</v>
      </c>
    </row>
    <row r="8634" spans="1:24" x14ac:dyDescent="0.25">
      <c r="A8634" s="2"/>
      <c r="B8634" s="2" t="s">
        <v>13</v>
      </c>
      <c r="C8634" s="2">
        <f t="shared" si="1932"/>
        <v>360</v>
      </c>
      <c r="D8634" s="2">
        <f t="shared" si="1933"/>
        <v>14</v>
      </c>
      <c r="E8634" s="2">
        <f t="shared" si="1923"/>
        <v>8630</v>
      </c>
      <c r="F8634" s="11">
        <v>504</v>
      </c>
      <c r="G8634" s="10">
        <v>0.2412</v>
      </c>
      <c r="H8634" s="10">
        <v>0.25559999999999999</v>
      </c>
      <c r="I8634" s="10">
        <v>0.27</v>
      </c>
      <c r="J8634" s="9">
        <v>0.38337954368360999</v>
      </c>
      <c r="K8634" s="9">
        <v>0.38337954368360999</v>
      </c>
      <c r="L8634" s="9">
        <v>0.38337954368360999</v>
      </c>
      <c r="N8634" s="32">
        <f>IF('System Design'!$F$8=1,'Hourly Demand and Generation'!G8634*'System Design'!$F$21,IF('System Design'!$F$8=2,'Hourly Demand and Generation'!H8634*'System Design'!$F$21,IF('System Design'!$F$8=3,'Hourly Demand and Generation'!I8634*'System Design'!$F$21)))</f>
        <v>135</v>
      </c>
      <c r="O8634" s="32">
        <f>IF('System Design'!$F$8=1,'Hourly Demand and Generation'!J8634*'System Design'!$F$22,IF('System Design'!$F$8=2,'Hourly Demand and Generation'!K8634*'System Design'!$F$22,IF('System Design'!$F$8=3,'Hourly Demand and Generation'!L8634*'System Design'!$F$22)))</f>
        <v>958.44885920902493</v>
      </c>
      <c r="Q8634" s="32">
        <f t="shared" si="1921"/>
        <v>0</v>
      </c>
      <c r="R8634" s="32">
        <f t="shared" si="1924"/>
        <v>5400</v>
      </c>
      <c r="S8634" s="32">
        <f t="shared" si="1925"/>
        <v>0</v>
      </c>
      <c r="T8634" s="32">
        <f t="shared" si="1926"/>
        <v>21600</v>
      </c>
      <c r="U8634" s="32">
        <f t="shared" si="1927"/>
        <v>0</v>
      </c>
      <c r="V8634" s="32">
        <f t="shared" si="1922"/>
        <v>589.44885920902493</v>
      </c>
      <c r="W8634" s="32">
        <f t="shared" si="1928"/>
        <v>589.44885920902493</v>
      </c>
      <c r="X8634" s="32">
        <f t="shared" si="1929"/>
        <v>589.44885920902493</v>
      </c>
    </row>
    <row r="8635" spans="1:24" x14ac:dyDescent="0.25">
      <c r="A8635" s="2"/>
      <c r="B8635" s="2" t="s">
        <v>13</v>
      </c>
      <c r="C8635" s="2">
        <f t="shared" si="1932"/>
        <v>360</v>
      </c>
      <c r="D8635" s="2">
        <f t="shared" si="1933"/>
        <v>15</v>
      </c>
      <c r="E8635" s="2">
        <f t="shared" si="1923"/>
        <v>8631</v>
      </c>
      <c r="F8635" s="11">
        <v>535.5</v>
      </c>
      <c r="G8635" s="10">
        <v>0.18</v>
      </c>
      <c r="H8635" s="10">
        <v>0.19439999999999999</v>
      </c>
      <c r="I8635" s="10">
        <v>0.20880000000000001</v>
      </c>
      <c r="J8635" s="9">
        <v>0.40593128154735098</v>
      </c>
      <c r="K8635" s="9">
        <v>0.40593128154735098</v>
      </c>
      <c r="L8635" s="9">
        <v>0.40593128154735098</v>
      </c>
      <c r="N8635" s="32">
        <f>IF('System Design'!$F$8=1,'Hourly Demand and Generation'!G8635*'System Design'!$F$21,IF('System Design'!$F$8=2,'Hourly Demand and Generation'!H8635*'System Design'!$F$21,IF('System Design'!$F$8=3,'Hourly Demand and Generation'!I8635*'System Design'!$F$21)))</f>
        <v>104.4</v>
      </c>
      <c r="O8635" s="32">
        <f>IF('System Design'!$F$8=1,'Hourly Demand and Generation'!J8635*'System Design'!$F$22,IF('System Design'!$F$8=2,'Hourly Demand and Generation'!K8635*'System Design'!$F$22,IF('System Design'!$F$8=3,'Hourly Demand and Generation'!L8635*'System Design'!$F$22)))</f>
        <v>1014.8282038683774</v>
      </c>
      <c r="Q8635" s="32">
        <f t="shared" si="1921"/>
        <v>0</v>
      </c>
      <c r="R8635" s="32">
        <f t="shared" si="1924"/>
        <v>5400</v>
      </c>
      <c r="S8635" s="32">
        <f t="shared" si="1925"/>
        <v>0</v>
      </c>
      <c r="T8635" s="32">
        <f t="shared" si="1926"/>
        <v>21600</v>
      </c>
      <c r="U8635" s="32">
        <f t="shared" si="1927"/>
        <v>0</v>
      </c>
      <c r="V8635" s="32">
        <f t="shared" si="1922"/>
        <v>583.72820386837748</v>
      </c>
      <c r="W8635" s="32">
        <f t="shared" si="1928"/>
        <v>583.72820386837748</v>
      </c>
      <c r="X8635" s="32">
        <f t="shared" si="1929"/>
        <v>583.72820386837748</v>
      </c>
    </row>
    <row r="8636" spans="1:24" x14ac:dyDescent="0.25">
      <c r="A8636" s="2"/>
      <c r="B8636" s="2" t="s">
        <v>13</v>
      </c>
      <c r="C8636" s="2">
        <f t="shared" si="1932"/>
        <v>360</v>
      </c>
      <c r="D8636" s="2">
        <f t="shared" si="1933"/>
        <v>16</v>
      </c>
      <c r="E8636" s="2">
        <f t="shared" si="1923"/>
        <v>8632</v>
      </c>
      <c r="F8636" s="11">
        <v>567</v>
      </c>
      <c r="G8636" s="10">
        <v>0.1188</v>
      </c>
      <c r="H8636" s="10">
        <v>0.13500000000000001</v>
      </c>
      <c r="I8636" s="10">
        <v>0.1512</v>
      </c>
      <c r="J8636" s="9">
        <v>0.40593128154735098</v>
      </c>
      <c r="K8636" s="9">
        <v>0.40593128154735098</v>
      </c>
      <c r="L8636" s="9">
        <v>0.40593128154735098</v>
      </c>
      <c r="N8636" s="32">
        <f>IF('System Design'!$F$8=1,'Hourly Demand and Generation'!G8636*'System Design'!$F$21,IF('System Design'!$F$8=2,'Hourly Demand and Generation'!H8636*'System Design'!$F$21,IF('System Design'!$F$8=3,'Hourly Demand and Generation'!I8636*'System Design'!$F$21)))</f>
        <v>75.599999999999994</v>
      </c>
      <c r="O8636" s="32">
        <f>IF('System Design'!$F$8=1,'Hourly Demand and Generation'!J8636*'System Design'!$F$22,IF('System Design'!$F$8=2,'Hourly Demand and Generation'!K8636*'System Design'!$F$22,IF('System Design'!$F$8=3,'Hourly Demand and Generation'!L8636*'System Design'!$F$22)))</f>
        <v>1014.8282038683774</v>
      </c>
      <c r="Q8636" s="32">
        <f t="shared" si="1921"/>
        <v>0</v>
      </c>
      <c r="R8636" s="32">
        <f t="shared" si="1924"/>
        <v>5400</v>
      </c>
      <c r="S8636" s="32">
        <f t="shared" si="1925"/>
        <v>0</v>
      </c>
      <c r="T8636" s="32">
        <f t="shared" si="1926"/>
        <v>21600</v>
      </c>
      <c r="U8636" s="32">
        <f t="shared" si="1927"/>
        <v>0</v>
      </c>
      <c r="V8636" s="32">
        <f t="shared" si="1922"/>
        <v>523.4282038683773</v>
      </c>
      <c r="W8636" s="32">
        <f t="shared" si="1928"/>
        <v>523.4282038683773</v>
      </c>
      <c r="X8636" s="32">
        <f t="shared" si="1929"/>
        <v>523.4282038683773</v>
      </c>
    </row>
    <row r="8637" spans="1:24" x14ac:dyDescent="0.25">
      <c r="A8637" s="2"/>
      <c r="B8637" s="2" t="s">
        <v>13</v>
      </c>
      <c r="C8637" s="2">
        <f t="shared" si="1932"/>
        <v>360</v>
      </c>
      <c r="D8637" s="2">
        <f t="shared" si="1933"/>
        <v>17</v>
      </c>
      <c r="E8637" s="2">
        <f t="shared" si="1923"/>
        <v>8633</v>
      </c>
      <c r="F8637" s="11">
        <v>598.5</v>
      </c>
      <c r="G8637" s="10">
        <v>6.1199999999999997E-2</v>
      </c>
      <c r="H8637" s="10">
        <v>7.5600000000000001E-2</v>
      </c>
      <c r="I8637" s="10">
        <v>0.09</v>
      </c>
      <c r="J8637" s="9">
        <v>0.451034757274835</v>
      </c>
      <c r="K8637" s="9">
        <v>0.451034757274835</v>
      </c>
      <c r="L8637" s="9">
        <v>0.451034757274835</v>
      </c>
      <c r="N8637" s="32">
        <f>IF('System Design'!$F$8=1,'Hourly Demand and Generation'!G8637*'System Design'!$F$21,IF('System Design'!$F$8=2,'Hourly Demand and Generation'!H8637*'System Design'!$F$21,IF('System Design'!$F$8=3,'Hourly Demand and Generation'!I8637*'System Design'!$F$21)))</f>
        <v>45</v>
      </c>
      <c r="O8637" s="32">
        <f>IF('System Design'!$F$8=1,'Hourly Demand and Generation'!J8637*'System Design'!$F$22,IF('System Design'!$F$8=2,'Hourly Demand and Generation'!K8637*'System Design'!$F$22,IF('System Design'!$F$8=3,'Hourly Demand and Generation'!L8637*'System Design'!$F$22)))</f>
        <v>1127.5868931870875</v>
      </c>
      <c r="Q8637" s="32">
        <f t="shared" si="1921"/>
        <v>0</v>
      </c>
      <c r="R8637" s="32">
        <f t="shared" si="1924"/>
        <v>5400</v>
      </c>
      <c r="S8637" s="32">
        <f t="shared" si="1925"/>
        <v>0</v>
      </c>
      <c r="T8637" s="32">
        <f t="shared" si="1926"/>
        <v>21600</v>
      </c>
      <c r="U8637" s="32">
        <f t="shared" si="1927"/>
        <v>0</v>
      </c>
      <c r="V8637" s="32">
        <f t="shared" si="1922"/>
        <v>574.08689318708753</v>
      </c>
      <c r="W8637" s="32">
        <f t="shared" si="1928"/>
        <v>574.08689318708753</v>
      </c>
      <c r="X8637" s="32">
        <f t="shared" si="1929"/>
        <v>574.08689318708753</v>
      </c>
    </row>
    <row r="8638" spans="1:24" x14ac:dyDescent="0.25">
      <c r="A8638" s="2"/>
      <c r="B8638" s="2" t="s">
        <v>13</v>
      </c>
      <c r="C8638" s="2">
        <f t="shared" si="1932"/>
        <v>360</v>
      </c>
      <c r="D8638" s="2">
        <f t="shared" si="1933"/>
        <v>18</v>
      </c>
      <c r="E8638" s="2">
        <f t="shared" si="1923"/>
        <v>8634</v>
      </c>
      <c r="F8638" s="11">
        <v>630</v>
      </c>
      <c r="G8638" s="10">
        <v>2.8799999999999999E-2</v>
      </c>
      <c r="H8638" s="10">
        <v>4.4999999999999998E-2</v>
      </c>
      <c r="I8638" s="10">
        <v>6.1199999999999997E-2</v>
      </c>
      <c r="J8638" s="9">
        <v>0.42848301941109301</v>
      </c>
      <c r="K8638" s="9">
        <v>0.42848301941109301</v>
      </c>
      <c r="L8638" s="9">
        <v>0.42848301941109301</v>
      </c>
      <c r="N8638" s="32">
        <f>IF('System Design'!$F$8=1,'Hourly Demand and Generation'!G8638*'System Design'!$F$21,IF('System Design'!$F$8=2,'Hourly Demand and Generation'!H8638*'System Design'!$F$21,IF('System Design'!$F$8=3,'Hourly Demand and Generation'!I8638*'System Design'!$F$21)))</f>
        <v>30.599999999999998</v>
      </c>
      <c r="O8638" s="32">
        <f>IF('System Design'!$F$8=1,'Hourly Demand and Generation'!J8638*'System Design'!$F$22,IF('System Design'!$F$8=2,'Hourly Demand and Generation'!K8638*'System Design'!$F$22,IF('System Design'!$F$8=3,'Hourly Demand and Generation'!L8638*'System Design'!$F$22)))</f>
        <v>1071.2075485277326</v>
      </c>
      <c r="Q8638" s="32">
        <f t="shared" si="1921"/>
        <v>0</v>
      </c>
      <c r="R8638" s="32">
        <f t="shared" si="1924"/>
        <v>5400</v>
      </c>
      <c r="S8638" s="32">
        <f t="shared" si="1925"/>
        <v>0</v>
      </c>
      <c r="T8638" s="32">
        <f t="shared" si="1926"/>
        <v>21600</v>
      </c>
      <c r="U8638" s="32">
        <f t="shared" si="1927"/>
        <v>0</v>
      </c>
      <c r="V8638" s="32">
        <f t="shared" si="1922"/>
        <v>471.80754852773248</v>
      </c>
      <c r="W8638" s="32">
        <f t="shared" si="1928"/>
        <v>471.80754852773248</v>
      </c>
      <c r="X8638" s="32">
        <f t="shared" si="1929"/>
        <v>471.80754852773248</v>
      </c>
    </row>
    <row r="8639" spans="1:24" x14ac:dyDescent="0.25">
      <c r="A8639" s="2"/>
      <c r="B8639" s="2" t="s">
        <v>13</v>
      </c>
      <c r="C8639" s="2">
        <f t="shared" si="1932"/>
        <v>360</v>
      </c>
      <c r="D8639" s="2">
        <f t="shared" si="1933"/>
        <v>19</v>
      </c>
      <c r="E8639" s="2">
        <f t="shared" si="1923"/>
        <v>8635</v>
      </c>
      <c r="F8639" s="11">
        <v>611.1</v>
      </c>
      <c r="G8639" s="10">
        <v>0</v>
      </c>
      <c r="H8639" s="10">
        <v>1.44E-2</v>
      </c>
      <c r="I8639" s="10">
        <v>2.8799999999999999E-2</v>
      </c>
      <c r="J8639" s="9">
        <v>0.40593128154735098</v>
      </c>
      <c r="K8639" s="9">
        <v>0.40593128154735098</v>
      </c>
      <c r="L8639" s="9">
        <v>0.40593128154735098</v>
      </c>
      <c r="N8639" s="32">
        <f>IF('System Design'!$F$8=1,'Hourly Demand and Generation'!G8639*'System Design'!$F$21,IF('System Design'!$F$8=2,'Hourly Demand and Generation'!H8639*'System Design'!$F$21,IF('System Design'!$F$8=3,'Hourly Demand and Generation'!I8639*'System Design'!$F$21)))</f>
        <v>14.4</v>
      </c>
      <c r="O8639" s="32">
        <f>IF('System Design'!$F$8=1,'Hourly Demand and Generation'!J8639*'System Design'!$F$22,IF('System Design'!$F$8=2,'Hourly Demand and Generation'!K8639*'System Design'!$F$22,IF('System Design'!$F$8=3,'Hourly Demand and Generation'!L8639*'System Design'!$F$22)))</f>
        <v>1014.8282038683774</v>
      </c>
      <c r="Q8639" s="32">
        <f t="shared" si="1921"/>
        <v>0</v>
      </c>
      <c r="R8639" s="32">
        <f t="shared" si="1924"/>
        <v>5400</v>
      </c>
      <c r="S8639" s="32">
        <f t="shared" si="1925"/>
        <v>0</v>
      </c>
      <c r="T8639" s="32">
        <f t="shared" si="1926"/>
        <v>21600</v>
      </c>
      <c r="U8639" s="32">
        <f t="shared" si="1927"/>
        <v>0</v>
      </c>
      <c r="V8639" s="32">
        <f t="shared" si="1922"/>
        <v>418.12820386837745</v>
      </c>
      <c r="W8639" s="32">
        <f t="shared" si="1928"/>
        <v>418.12820386837745</v>
      </c>
      <c r="X8639" s="32">
        <f t="shared" si="1929"/>
        <v>418.12820386837745</v>
      </c>
    </row>
    <row r="8640" spans="1:24" x14ac:dyDescent="0.25">
      <c r="A8640" s="2"/>
      <c r="B8640" s="2" t="s">
        <v>13</v>
      </c>
      <c r="C8640" s="2">
        <f t="shared" si="1932"/>
        <v>360</v>
      </c>
      <c r="D8640" s="2">
        <f t="shared" si="1933"/>
        <v>20</v>
      </c>
      <c r="E8640" s="2">
        <f t="shared" si="1923"/>
        <v>8636</v>
      </c>
      <c r="F8640" s="11">
        <v>598.5</v>
      </c>
      <c r="G8640" s="10">
        <v>0</v>
      </c>
      <c r="H8640" s="10">
        <v>0</v>
      </c>
      <c r="I8640" s="10">
        <v>0</v>
      </c>
      <c r="J8640" s="9">
        <v>0.40593128154735098</v>
      </c>
      <c r="K8640" s="9">
        <v>0.40593128154735098</v>
      </c>
      <c r="L8640" s="9">
        <v>0.40593128154735098</v>
      </c>
      <c r="N8640" s="32">
        <f>IF('System Design'!$F$8=1,'Hourly Demand and Generation'!G8640*'System Design'!$F$21,IF('System Design'!$F$8=2,'Hourly Demand and Generation'!H8640*'System Design'!$F$21,IF('System Design'!$F$8=3,'Hourly Demand and Generation'!I8640*'System Design'!$F$21)))</f>
        <v>0</v>
      </c>
      <c r="O8640" s="32">
        <f>IF('System Design'!$F$8=1,'Hourly Demand and Generation'!J8640*'System Design'!$F$22,IF('System Design'!$F$8=2,'Hourly Demand and Generation'!K8640*'System Design'!$F$22,IF('System Design'!$F$8=3,'Hourly Demand and Generation'!L8640*'System Design'!$F$22)))</f>
        <v>1014.8282038683774</v>
      </c>
      <c r="Q8640" s="32">
        <f t="shared" si="1921"/>
        <v>0</v>
      </c>
      <c r="R8640" s="32">
        <f t="shared" si="1924"/>
        <v>5400</v>
      </c>
      <c r="S8640" s="32">
        <f t="shared" si="1925"/>
        <v>0</v>
      </c>
      <c r="T8640" s="32">
        <f t="shared" si="1926"/>
        <v>21600</v>
      </c>
      <c r="U8640" s="32">
        <f t="shared" si="1927"/>
        <v>0</v>
      </c>
      <c r="V8640" s="32">
        <f t="shared" si="1922"/>
        <v>416.32820386837739</v>
      </c>
      <c r="W8640" s="32">
        <f t="shared" si="1928"/>
        <v>416.32820386837739</v>
      </c>
      <c r="X8640" s="32">
        <f t="shared" si="1929"/>
        <v>416.32820386837739</v>
      </c>
    </row>
    <row r="8641" spans="1:24" x14ac:dyDescent="0.25">
      <c r="A8641" s="2"/>
      <c r="B8641" s="2" t="s">
        <v>13</v>
      </c>
      <c r="C8641" s="2">
        <f t="shared" si="1932"/>
        <v>360</v>
      </c>
      <c r="D8641" s="2">
        <f t="shared" si="1933"/>
        <v>21</v>
      </c>
      <c r="E8641" s="2">
        <f t="shared" si="1923"/>
        <v>8637</v>
      </c>
      <c r="F8641" s="11">
        <v>567</v>
      </c>
      <c r="G8641" s="10">
        <v>0</v>
      </c>
      <c r="H8641" s="10">
        <v>0</v>
      </c>
      <c r="I8641" s="10">
        <v>0</v>
      </c>
      <c r="J8641" s="9">
        <v>0.40593128154735098</v>
      </c>
      <c r="K8641" s="9">
        <v>0.40593128154735098</v>
      </c>
      <c r="L8641" s="9">
        <v>0.40593128154735098</v>
      </c>
      <c r="N8641" s="32">
        <f>IF('System Design'!$F$8=1,'Hourly Demand and Generation'!G8641*'System Design'!$F$21,IF('System Design'!$F$8=2,'Hourly Demand and Generation'!H8641*'System Design'!$F$21,IF('System Design'!$F$8=3,'Hourly Demand and Generation'!I8641*'System Design'!$F$21)))</f>
        <v>0</v>
      </c>
      <c r="O8641" s="32">
        <f>IF('System Design'!$F$8=1,'Hourly Demand and Generation'!J8641*'System Design'!$F$22,IF('System Design'!$F$8=2,'Hourly Demand and Generation'!K8641*'System Design'!$F$22,IF('System Design'!$F$8=3,'Hourly Demand and Generation'!L8641*'System Design'!$F$22)))</f>
        <v>1014.8282038683774</v>
      </c>
      <c r="Q8641" s="32">
        <f t="shared" si="1921"/>
        <v>0</v>
      </c>
      <c r="R8641" s="32">
        <f t="shared" si="1924"/>
        <v>5400</v>
      </c>
      <c r="S8641" s="32">
        <f t="shared" si="1925"/>
        <v>0</v>
      </c>
      <c r="T8641" s="32">
        <f t="shared" si="1926"/>
        <v>21600</v>
      </c>
      <c r="U8641" s="32">
        <f t="shared" si="1927"/>
        <v>0</v>
      </c>
      <c r="V8641" s="32">
        <f t="shared" si="1922"/>
        <v>447.82820386837739</v>
      </c>
      <c r="W8641" s="32">
        <f t="shared" si="1928"/>
        <v>447.82820386837739</v>
      </c>
      <c r="X8641" s="32">
        <f t="shared" si="1929"/>
        <v>447.82820386837739</v>
      </c>
    </row>
    <row r="8642" spans="1:24" x14ac:dyDescent="0.25">
      <c r="A8642" s="2"/>
      <c r="B8642" s="2" t="s">
        <v>13</v>
      </c>
      <c r="C8642" s="2">
        <f t="shared" si="1932"/>
        <v>360</v>
      </c>
      <c r="D8642" s="2">
        <f t="shared" si="1933"/>
        <v>22</v>
      </c>
      <c r="E8642" s="2">
        <f t="shared" si="1923"/>
        <v>8638</v>
      </c>
      <c r="F8642" s="11">
        <v>535.5</v>
      </c>
      <c r="G8642" s="10">
        <v>0</v>
      </c>
      <c r="H8642" s="10">
        <v>0</v>
      </c>
      <c r="I8642" s="10">
        <v>0</v>
      </c>
      <c r="J8642" s="9">
        <v>0.42848301941109301</v>
      </c>
      <c r="K8642" s="9">
        <v>0.42848301941109301</v>
      </c>
      <c r="L8642" s="9">
        <v>0.42848301941109301</v>
      </c>
      <c r="N8642" s="32">
        <f>IF('System Design'!$F$8=1,'Hourly Demand and Generation'!G8642*'System Design'!$F$21,IF('System Design'!$F$8=2,'Hourly Demand and Generation'!H8642*'System Design'!$F$21,IF('System Design'!$F$8=3,'Hourly Demand and Generation'!I8642*'System Design'!$F$21)))</f>
        <v>0</v>
      </c>
      <c r="O8642" s="32">
        <f>IF('System Design'!$F$8=1,'Hourly Demand and Generation'!J8642*'System Design'!$F$22,IF('System Design'!$F$8=2,'Hourly Demand and Generation'!K8642*'System Design'!$F$22,IF('System Design'!$F$8=3,'Hourly Demand and Generation'!L8642*'System Design'!$F$22)))</f>
        <v>1071.2075485277326</v>
      </c>
      <c r="Q8642" s="32">
        <f t="shared" si="1921"/>
        <v>0</v>
      </c>
      <c r="R8642" s="32">
        <f t="shared" si="1924"/>
        <v>5400</v>
      </c>
      <c r="S8642" s="32">
        <f t="shared" si="1925"/>
        <v>0</v>
      </c>
      <c r="T8642" s="32">
        <f t="shared" si="1926"/>
        <v>21600</v>
      </c>
      <c r="U8642" s="32">
        <f t="shared" si="1927"/>
        <v>0</v>
      </c>
      <c r="V8642" s="32">
        <f t="shared" si="1922"/>
        <v>535.70754852773257</v>
      </c>
      <c r="W8642" s="32">
        <f t="shared" si="1928"/>
        <v>535.70754852773257</v>
      </c>
      <c r="X8642" s="32">
        <f t="shared" si="1929"/>
        <v>535.70754852773257</v>
      </c>
    </row>
    <row r="8643" spans="1:24" x14ac:dyDescent="0.25">
      <c r="A8643" s="2"/>
      <c r="B8643" s="2" t="s">
        <v>13</v>
      </c>
      <c r="C8643" s="2">
        <f t="shared" si="1932"/>
        <v>360</v>
      </c>
      <c r="D8643" s="2">
        <f t="shared" si="1933"/>
        <v>23</v>
      </c>
      <c r="E8643" s="2">
        <f t="shared" si="1923"/>
        <v>8639</v>
      </c>
      <c r="F8643" s="11">
        <v>504</v>
      </c>
      <c r="G8643" s="10">
        <v>0</v>
      </c>
      <c r="H8643" s="10">
        <v>0</v>
      </c>
      <c r="I8643" s="10">
        <v>0</v>
      </c>
      <c r="J8643" s="9">
        <v>0.36082780581986801</v>
      </c>
      <c r="K8643" s="9">
        <v>0.36082780581986801</v>
      </c>
      <c r="L8643" s="9">
        <v>0.36082780581986801</v>
      </c>
      <c r="N8643" s="32">
        <f>IF('System Design'!$F$8=1,'Hourly Demand and Generation'!G8643*'System Design'!$F$21,IF('System Design'!$F$8=2,'Hourly Demand and Generation'!H8643*'System Design'!$F$21,IF('System Design'!$F$8=3,'Hourly Demand and Generation'!I8643*'System Design'!$F$21)))</f>
        <v>0</v>
      </c>
      <c r="O8643" s="32">
        <f>IF('System Design'!$F$8=1,'Hourly Demand and Generation'!J8643*'System Design'!$F$22,IF('System Design'!$F$8=2,'Hourly Demand and Generation'!K8643*'System Design'!$F$22,IF('System Design'!$F$8=3,'Hourly Demand and Generation'!L8643*'System Design'!$F$22)))</f>
        <v>902.06951454966998</v>
      </c>
      <c r="Q8643" s="32">
        <f t="shared" si="1921"/>
        <v>0</v>
      </c>
      <c r="R8643" s="32">
        <f t="shared" si="1924"/>
        <v>5400</v>
      </c>
      <c r="S8643" s="32">
        <f t="shared" si="1925"/>
        <v>0</v>
      </c>
      <c r="T8643" s="32">
        <f t="shared" si="1926"/>
        <v>21600</v>
      </c>
      <c r="U8643" s="32">
        <f t="shared" si="1927"/>
        <v>0</v>
      </c>
      <c r="V8643" s="32">
        <f t="shared" si="1922"/>
        <v>398.06951454966998</v>
      </c>
      <c r="W8643" s="32">
        <f t="shared" si="1928"/>
        <v>398.06951454966998</v>
      </c>
      <c r="X8643" s="32">
        <f t="shared" si="1929"/>
        <v>398.06951454966998</v>
      </c>
    </row>
    <row r="8644" spans="1:24" x14ac:dyDescent="0.25">
      <c r="A8644" s="2"/>
      <c r="B8644" s="2" t="s">
        <v>13</v>
      </c>
      <c r="C8644" s="2">
        <f t="shared" si="1932"/>
        <v>360</v>
      </c>
      <c r="D8644" s="2">
        <f t="shared" si="1933"/>
        <v>24</v>
      </c>
      <c r="E8644" s="2">
        <f t="shared" si="1923"/>
        <v>8640</v>
      </c>
      <c r="F8644" s="11">
        <v>441</v>
      </c>
      <c r="G8644" s="10">
        <v>0</v>
      </c>
      <c r="H8644" s="10">
        <v>0</v>
      </c>
      <c r="I8644" s="10">
        <v>0</v>
      </c>
      <c r="J8644" s="9">
        <v>0.36082780581986801</v>
      </c>
      <c r="K8644" s="9">
        <v>0.36082780581986801</v>
      </c>
      <c r="L8644" s="9">
        <v>0.36082780581986801</v>
      </c>
      <c r="N8644" s="32">
        <f>IF('System Design'!$F$8=1,'Hourly Demand and Generation'!G8644*'System Design'!$F$21,IF('System Design'!$F$8=2,'Hourly Demand and Generation'!H8644*'System Design'!$F$21,IF('System Design'!$F$8=3,'Hourly Demand and Generation'!I8644*'System Design'!$F$21)))</f>
        <v>0</v>
      </c>
      <c r="O8644" s="32">
        <f>IF('System Design'!$F$8=1,'Hourly Demand and Generation'!J8644*'System Design'!$F$22,IF('System Design'!$F$8=2,'Hourly Demand and Generation'!K8644*'System Design'!$F$22,IF('System Design'!$F$8=3,'Hourly Demand and Generation'!L8644*'System Design'!$F$22)))</f>
        <v>902.06951454966998</v>
      </c>
      <c r="Q8644" s="32">
        <f t="shared" si="1921"/>
        <v>0</v>
      </c>
      <c r="R8644" s="32">
        <f t="shared" si="1924"/>
        <v>5400</v>
      </c>
      <c r="S8644" s="32">
        <f t="shared" si="1925"/>
        <v>0</v>
      </c>
      <c r="T8644" s="32">
        <f t="shared" si="1926"/>
        <v>21600</v>
      </c>
      <c r="U8644" s="32">
        <f t="shared" si="1927"/>
        <v>0</v>
      </c>
      <c r="V8644" s="32">
        <f t="shared" si="1922"/>
        <v>461.06951454966998</v>
      </c>
      <c r="W8644" s="32">
        <f t="shared" si="1928"/>
        <v>461.06951454966998</v>
      </c>
      <c r="X8644" s="32">
        <f t="shared" si="1929"/>
        <v>461.06951454966998</v>
      </c>
    </row>
    <row r="8645" spans="1:24" x14ac:dyDescent="0.25">
      <c r="A8645" s="2"/>
      <c r="B8645" s="2" t="s">
        <v>13</v>
      </c>
      <c r="C8645" s="2">
        <f>C8644+1</f>
        <v>361</v>
      </c>
      <c r="D8645" s="2">
        <v>1</v>
      </c>
      <c r="E8645" s="2">
        <f t="shared" si="1923"/>
        <v>8641</v>
      </c>
      <c r="F8645" s="11">
        <v>378</v>
      </c>
      <c r="G8645" s="10">
        <v>0</v>
      </c>
      <c r="H8645" s="10">
        <v>0</v>
      </c>
      <c r="I8645" s="10">
        <v>0</v>
      </c>
      <c r="J8645" s="9">
        <v>0.24977896305490099</v>
      </c>
      <c r="K8645" s="9">
        <v>0.5</v>
      </c>
      <c r="L8645" s="9">
        <v>0.5</v>
      </c>
      <c r="N8645" s="32">
        <f>IF('System Design'!$F$8=1,'Hourly Demand and Generation'!G8645*'System Design'!$F$21,IF('System Design'!$F$8=2,'Hourly Demand and Generation'!H8645*'System Design'!$F$21,IF('System Design'!$F$8=3,'Hourly Demand and Generation'!I8645*'System Design'!$F$21)))</f>
        <v>0</v>
      </c>
      <c r="O8645" s="32">
        <f>IF('System Design'!$F$8=1,'Hourly Demand and Generation'!J8645*'System Design'!$F$22,IF('System Design'!$F$8=2,'Hourly Demand and Generation'!K8645*'System Design'!$F$22,IF('System Design'!$F$8=3,'Hourly Demand and Generation'!L8645*'System Design'!$F$22)))</f>
        <v>1250</v>
      </c>
      <c r="Q8645" s="32">
        <f t="shared" si="1921"/>
        <v>0</v>
      </c>
      <c r="R8645" s="32">
        <f t="shared" si="1924"/>
        <v>5400</v>
      </c>
      <c r="S8645" s="32">
        <f t="shared" si="1925"/>
        <v>0</v>
      </c>
      <c r="T8645" s="32">
        <f t="shared" si="1926"/>
        <v>21600</v>
      </c>
      <c r="U8645" s="32">
        <f t="shared" si="1927"/>
        <v>0</v>
      </c>
      <c r="V8645" s="32">
        <f t="shared" si="1922"/>
        <v>872</v>
      </c>
      <c r="W8645" s="32">
        <f t="shared" si="1928"/>
        <v>872</v>
      </c>
      <c r="X8645" s="32">
        <f t="shared" si="1929"/>
        <v>872</v>
      </c>
    </row>
    <row r="8646" spans="1:24" x14ac:dyDescent="0.25">
      <c r="A8646" s="2"/>
      <c r="B8646" s="2" t="s">
        <v>13</v>
      </c>
      <c r="C8646" s="2">
        <f>C8645</f>
        <v>361</v>
      </c>
      <c r="D8646" s="2">
        <f>D8645+1</f>
        <v>2</v>
      </c>
      <c r="E8646" s="2">
        <f t="shared" si="1923"/>
        <v>8642</v>
      </c>
      <c r="F8646" s="11">
        <v>346.5</v>
      </c>
      <c r="G8646" s="10">
        <v>0</v>
      </c>
      <c r="H8646" s="10">
        <v>0</v>
      </c>
      <c r="I8646" s="10">
        <v>0</v>
      </c>
      <c r="J8646" s="9">
        <v>0.224801066749411</v>
      </c>
      <c r="K8646" s="9">
        <v>0.45</v>
      </c>
      <c r="L8646" s="9">
        <v>0.45</v>
      </c>
      <c r="N8646" s="32">
        <f>IF('System Design'!$F$8=1,'Hourly Demand and Generation'!G8646*'System Design'!$F$21,IF('System Design'!$F$8=2,'Hourly Demand and Generation'!H8646*'System Design'!$F$21,IF('System Design'!$F$8=3,'Hourly Demand and Generation'!I8646*'System Design'!$F$21)))</f>
        <v>0</v>
      </c>
      <c r="O8646" s="32">
        <f>IF('System Design'!$F$8=1,'Hourly Demand and Generation'!J8646*'System Design'!$F$22,IF('System Design'!$F$8=2,'Hourly Demand and Generation'!K8646*'System Design'!$F$22,IF('System Design'!$F$8=3,'Hourly Demand and Generation'!L8646*'System Design'!$F$22)))</f>
        <v>1125</v>
      </c>
      <c r="Q8646" s="32">
        <f t="shared" ref="Q8646:Q8709" si="1934">IF(F8646-N8646-O8646&gt;0,F8646-N8646-O8646,0)</f>
        <v>0</v>
      </c>
      <c r="R8646" s="32">
        <f t="shared" si="1924"/>
        <v>5400</v>
      </c>
      <c r="S8646" s="32">
        <f t="shared" si="1925"/>
        <v>0</v>
      </c>
      <c r="T8646" s="32">
        <f t="shared" si="1926"/>
        <v>21600</v>
      </c>
      <c r="U8646" s="32">
        <f t="shared" si="1927"/>
        <v>0</v>
      </c>
      <c r="V8646" s="32">
        <f t="shared" ref="V8646:V8709" si="1935">IF(F8646-N8646-O8646&lt;0,N8646+O8646-F8646,0)</f>
        <v>778.5</v>
      </c>
      <c r="W8646" s="32">
        <f t="shared" si="1928"/>
        <v>778.5</v>
      </c>
      <c r="X8646" s="32">
        <f t="shared" si="1929"/>
        <v>778.5</v>
      </c>
    </row>
    <row r="8647" spans="1:24" x14ac:dyDescent="0.25">
      <c r="A8647" s="2"/>
      <c r="B8647" s="2" t="s">
        <v>13</v>
      </c>
      <c r="C8647" s="2">
        <f t="shared" ref="C8647:C8668" si="1936">C8646</f>
        <v>361</v>
      </c>
      <c r="D8647" s="2">
        <f t="shared" ref="D8647:D8668" si="1937">D8646+1</f>
        <v>3</v>
      </c>
      <c r="E8647" s="2">
        <f t="shared" ref="E8647:E8710" si="1938">E8646+1</f>
        <v>8643</v>
      </c>
      <c r="F8647" s="11">
        <v>315</v>
      </c>
      <c r="G8647" s="10">
        <v>0</v>
      </c>
      <c r="H8647" s="10">
        <v>0</v>
      </c>
      <c r="I8647" s="10">
        <v>0</v>
      </c>
      <c r="J8647" s="9">
        <v>0.224801066749411</v>
      </c>
      <c r="K8647" s="9">
        <v>0.45</v>
      </c>
      <c r="L8647" s="9">
        <v>0.45</v>
      </c>
      <c r="N8647" s="32">
        <f>IF('System Design'!$F$8=1,'Hourly Demand and Generation'!G8647*'System Design'!$F$21,IF('System Design'!$F$8=2,'Hourly Demand and Generation'!H8647*'System Design'!$F$21,IF('System Design'!$F$8=3,'Hourly Demand and Generation'!I8647*'System Design'!$F$21)))</f>
        <v>0</v>
      </c>
      <c r="O8647" s="32">
        <f>IF('System Design'!$F$8=1,'Hourly Demand and Generation'!J8647*'System Design'!$F$22,IF('System Design'!$F$8=2,'Hourly Demand and Generation'!K8647*'System Design'!$F$22,IF('System Design'!$F$8=3,'Hourly Demand and Generation'!L8647*'System Design'!$F$22)))</f>
        <v>1125</v>
      </c>
      <c r="Q8647" s="32">
        <f t="shared" si="1934"/>
        <v>0</v>
      </c>
      <c r="R8647" s="32">
        <f t="shared" ref="R8647:R8710" si="1939">IF($Q8647&lt;R8646+$V8647,IF(R8646+$V8647-$Q8647&gt;5400,5400,R8646+$V8647-$Q8647),0)</f>
        <v>5400</v>
      </c>
      <c r="S8647" s="32">
        <f t="shared" ref="S8647:S8710" si="1940">IF(R8647&gt;0,0,$Q8647+$V8647-R8646)</f>
        <v>0</v>
      </c>
      <c r="T8647" s="32">
        <f t="shared" ref="T8647:T8710" si="1941">IF($Q8647&lt;T8646+$V8647,IF(T8646+$V8647-$Q8647&gt;21600,21600,T8646+$V8647-$Q8647),0)</f>
        <v>21600</v>
      </c>
      <c r="U8647" s="32">
        <f t="shared" ref="U8647:U8710" si="1942">IF(T8647&gt;0,0,$Q8647+$V8647-T8646)</f>
        <v>0</v>
      </c>
      <c r="V8647" s="32">
        <f t="shared" si="1935"/>
        <v>810</v>
      </c>
      <c r="W8647" s="32">
        <f t="shared" ref="W8647:W8710" si="1943">IF(R8647=5400,$V8647-(R8647-R8646),0)</f>
        <v>810</v>
      </c>
      <c r="X8647" s="32">
        <f t="shared" ref="X8647:X8710" si="1944">IF(T8647=21600,$V8647-(T8647-T8646),0)</f>
        <v>810</v>
      </c>
    </row>
    <row r="8648" spans="1:24" x14ac:dyDescent="0.25">
      <c r="A8648" s="2"/>
      <c r="B8648" s="2" t="s">
        <v>13</v>
      </c>
      <c r="C8648" s="2">
        <f t="shared" si="1936"/>
        <v>361</v>
      </c>
      <c r="D8648" s="2">
        <f t="shared" si="1937"/>
        <v>4</v>
      </c>
      <c r="E8648" s="2">
        <f t="shared" si="1938"/>
        <v>8644</v>
      </c>
      <c r="F8648" s="11">
        <v>378</v>
      </c>
      <c r="G8648" s="10">
        <v>0</v>
      </c>
      <c r="H8648" s="10">
        <v>0</v>
      </c>
      <c r="I8648" s="10">
        <v>0</v>
      </c>
      <c r="J8648" s="9">
        <v>0.24977896305490099</v>
      </c>
      <c r="K8648" s="9">
        <v>0.5</v>
      </c>
      <c r="L8648" s="9">
        <v>0.5</v>
      </c>
      <c r="N8648" s="32">
        <f>IF('System Design'!$F$8=1,'Hourly Demand and Generation'!G8648*'System Design'!$F$21,IF('System Design'!$F$8=2,'Hourly Demand and Generation'!H8648*'System Design'!$F$21,IF('System Design'!$F$8=3,'Hourly Demand and Generation'!I8648*'System Design'!$F$21)))</f>
        <v>0</v>
      </c>
      <c r="O8648" s="32">
        <f>IF('System Design'!$F$8=1,'Hourly Demand and Generation'!J8648*'System Design'!$F$22,IF('System Design'!$F$8=2,'Hourly Demand and Generation'!K8648*'System Design'!$F$22,IF('System Design'!$F$8=3,'Hourly Demand and Generation'!L8648*'System Design'!$F$22)))</f>
        <v>1250</v>
      </c>
      <c r="Q8648" s="32">
        <f t="shared" si="1934"/>
        <v>0</v>
      </c>
      <c r="R8648" s="32">
        <f t="shared" si="1939"/>
        <v>5400</v>
      </c>
      <c r="S8648" s="32">
        <f t="shared" si="1940"/>
        <v>0</v>
      </c>
      <c r="T8648" s="32">
        <f t="shared" si="1941"/>
        <v>21600</v>
      </c>
      <c r="U8648" s="32">
        <f t="shared" si="1942"/>
        <v>0</v>
      </c>
      <c r="V8648" s="32">
        <f t="shared" si="1935"/>
        <v>872</v>
      </c>
      <c r="W8648" s="32">
        <f t="shared" si="1943"/>
        <v>872</v>
      </c>
      <c r="X8648" s="32">
        <f t="shared" si="1944"/>
        <v>872</v>
      </c>
    </row>
    <row r="8649" spans="1:24" x14ac:dyDescent="0.25">
      <c r="A8649" s="2"/>
      <c r="B8649" s="2" t="s">
        <v>13</v>
      </c>
      <c r="C8649" s="2">
        <f t="shared" si="1936"/>
        <v>361</v>
      </c>
      <c r="D8649" s="2">
        <f t="shared" si="1937"/>
        <v>5</v>
      </c>
      <c r="E8649" s="2">
        <f t="shared" si="1938"/>
        <v>8645</v>
      </c>
      <c r="F8649" s="11">
        <v>409.5</v>
      </c>
      <c r="G8649" s="10">
        <v>0</v>
      </c>
      <c r="H8649" s="10">
        <v>1.44E-2</v>
      </c>
      <c r="I8649" s="10">
        <v>2.8799999999999999E-2</v>
      </c>
      <c r="J8649" s="9">
        <v>0.19982317044392101</v>
      </c>
      <c r="K8649" s="9">
        <v>0.4</v>
      </c>
      <c r="L8649" s="9">
        <v>0.4</v>
      </c>
      <c r="N8649" s="32">
        <f>IF('System Design'!$F$8=1,'Hourly Demand and Generation'!G8649*'System Design'!$F$21,IF('System Design'!$F$8=2,'Hourly Demand and Generation'!H8649*'System Design'!$F$21,IF('System Design'!$F$8=3,'Hourly Demand and Generation'!I8649*'System Design'!$F$21)))</f>
        <v>14.4</v>
      </c>
      <c r="O8649" s="32">
        <f>IF('System Design'!$F$8=1,'Hourly Demand and Generation'!J8649*'System Design'!$F$22,IF('System Design'!$F$8=2,'Hourly Demand and Generation'!K8649*'System Design'!$F$22,IF('System Design'!$F$8=3,'Hourly Demand and Generation'!L8649*'System Design'!$F$22)))</f>
        <v>1000</v>
      </c>
      <c r="Q8649" s="32">
        <f t="shared" si="1934"/>
        <v>0</v>
      </c>
      <c r="R8649" s="32">
        <f t="shared" si="1939"/>
        <v>5400</v>
      </c>
      <c r="S8649" s="32">
        <f t="shared" si="1940"/>
        <v>0</v>
      </c>
      <c r="T8649" s="32">
        <f t="shared" si="1941"/>
        <v>21600</v>
      </c>
      <c r="U8649" s="32">
        <f t="shared" si="1942"/>
        <v>0</v>
      </c>
      <c r="V8649" s="32">
        <f t="shared" si="1935"/>
        <v>604.9</v>
      </c>
      <c r="W8649" s="32">
        <f t="shared" si="1943"/>
        <v>604.9</v>
      </c>
      <c r="X8649" s="32">
        <f t="shared" si="1944"/>
        <v>604.9</v>
      </c>
    </row>
    <row r="8650" spans="1:24" x14ac:dyDescent="0.25">
      <c r="A8650" s="2"/>
      <c r="B8650" s="2" t="s">
        <v>13</v>
      </c>
      <c r="C8650" s="2">
        <f t="shared" si="1936"/>
        <v>361</v>
      </c>
      <c r="D8650" s="2">
        <f t="shared" si="1937"/>
        <v>6</v>
      </c>
      <c r="E8650" s="2">
        <f t="shared" si="1938"/>
        <v>8646</v>
      </c>
      <c r="F8650" s="11">
        <v>441</v>
      </c>
      <c r="G8650" s="10">
        <v>2.8799999999999999E-2</v>
      </c>
      <c r="H8650" s="10">
        <v>4.4999999999999998E-2</v>
      </c>
      <c r="I8650" s="10">
        <v>6.1199999999999997E-2</v>
      </c>
      <c r="J8650" s="9">
        <v>0.19982317044392101</v>
      </c>
      <c r="K8650" s="9">
        <v>0.4</v>
      </c>
      <c r="L8650" s="9">
        <v>0.4</v>
      </c>
      <c r="N8650" s="32">
        <f>IF('System Design'!$F$8=1,'Hourly Demand and Generation'!G8650*'System Design'!$F$21,IF('System Design'!$F$8=2,'Hourly Demand and Generation'!H8650*'System Design'!$F$21,IF('System Design'!$F$8=3,'Hourly Demand and Generation'!I8650*'System Design'!$F$21)))</f>
        <v>30.599999999999998</v>
      </c>
      <c r="O8650" s="32">
        <f>IF('System Design'!$F$8=1,'Hourly Demand and Generation'!J8650*'System Design'!$F$22,IF('System Design'!$F$8=2,'Hourly Demand and Generation'!K8650*'System Design'!$F$22,IF('System Design'!$F$8=3,'Hourly Demand and Generation'!L8650*'System Design'!$F$22)))</f>
        <v>1000</v>
      </c>
      <c r="Q8650" s="32">
        <f t="shared" si="1934"/>
        <v>0</v>
      </c>
      <c r="R8650" s="32">
        <f t="shared" si="1939"/>
        <v>5400</v>
      </c>
      <c r="S8650" s="32">
        <f t="shared" si="1940"/>
        <v>0</v>
      </c>
      <c r="T8650" s="32">
        <f t="shared" si="1941"/>
        <v>21600</v>
      </c>
      <c r="U8650" s="32">
        <f t="shared" si="1942"/>
        <v>0</v>
      </c>
      <c r="V8650" s="32">
        <f t="shared" si="1935"/>
        <v>589.59999999999991</v>
      </c>
      <c r="W8650" s="32">
        <f t="shared" si="1943"/>
        <v>589.59999999999991</v>
      </c>
      <c r="X8650" s="32">
        <f t="shared" si="1944"/>
        <v>589.59999999999991</v>
      </c>
    </row>
    <row r="8651" spans="1:24" x14ac:dyDescent="0.25">
      <c r="A8651" s="2"/>
      <c r="B8651" s="2" t="s">
        <v>13</v>
      </c>
      <c r="C8651" s="2">
        <f t="shared" si="1936"/>
        <v>361</v>
      </c>
      <c r="D8651" s="2">
        <f t="shared" si="1937"/>
        <v>7</v>
      </c>
      <c r="E8651" s="2">
        <f t="shared" si="1938"/>
        <v>8647</v>
      </c>
      <c r="F8651" s="11">
        <v>472.5</v>
      </c>
      <c r="G8651" s="10">
        <v>6.1199999999999997E-2</v>
      </c>
      <c r="H8651" s="10">
        <v>7.5600000000000001E-2</v>
      </c>
      <c r="I8651" s="10">
        <v>0.09</v>
      </c>
      <c r="J8651" s="9">
        <v>0.224801066749411</v>
      </c>
      <c r="K8651" s="9">
        <v>0.45</v>
      </c>
      <c r="L8651" s="9">
        <v>0.45</v>
      </c>
      <c r="N8651" s="32">
        <f>IF('System Design'!$F$8=1,'Hourly Demand and Generation'!G8651*'System Design'!$F$21,IF('System Design'!$F$8=2,'Hourly Demand and Generation'!H8651*'System Design'!$F$21,IF('System Design'!$F$8=3,'Hourly Demand and Generation'!I8651*'System Design'!$F$21)))</f>
        <v>45</v>
      </c>
      <c r="O8651" s="32">
        <f>IF('System Design'!$F$8=1,'Hourly Demand and Generation'!J8651*'System Design'!$F$22,IF('System Design'!$F$8=2,'Hourly Demand and Generation'!K8651*'System Design'!$F$22,IF('System Design'!$F$8=3,'Hourly Demand and Generation'!L8651*'System Design'!$F$22)))</f>
        <v>1125</v>
      </c>
      <c r="Q8651" s="32">
        <f t="shared" si="1934"/>
        <v>0</v>
      </c>
      <c r="R8651" s="32">
        <f t="shared" si="1939"/>
        <v>5400</v>
      </c>
      <c r="S8651" s="32">
        <f t="shared" si="1940"/>
        <v>0</v>
      </c>
      <c r="T8651" s="32">
        <f t="shared" si="1941"/>
        <v>21600</v>
      </c>
      <c r="U8651" s="32">
        <f t="shared" si="1942"/>
        <v>0</v>
      </c>
      <c r="V8651" s="32">
        <f t="shared" si="1935"/>
        <v>697.5</v>
      </c>
      <c r="W8651" s="32">
        <f t="shared" si="1943"/>
        <v>697.5</v>
      </c>
      <c r="X8651" s="32">
        <f t="shared" si="1944"/>
        <v>697.5</v>
      </c>
    </row>
    <row r="8652" spans="1:24" x14ac:dyDescent="0.25">
      <c r="A8652" s="2"/>
      <c r="B8652" s="2" t="s">
        <v>13</v>
      </c>
      <c r="C8652" s="2">
        <f t="shared" si="1936"/>
        <v>361</v>
      </c>
      <c r="D8652" s="2">
        <f t="shared" si="1937"/>
        <v>8</v>
      </c>
      <c r="E8652" s="2">
        <f t="shared" si="1938"/>
        <v>8648</v>
      </c>
      <c r="F8652" s="11">
        <v>504</v>
      </c>
      <c r="G8652" s="10">
        <v>0.1188</v>
      </c>
      <c r="H8652" s="10">
        <v>0.13500000000000001</v>
      </c>
      <c r="I8652" s="10">
        <v>0.1512</v>
      </c>
      <c r="J8652" s="9">
        <v>0.224801066749411</v>
      </c>
      <c r="K8652" s="9">
        <v>0.45</v>
      </c>
      <c r="L8652" s="9">
        <v>0.45</v>
      </c>
      <c r="N8652" s="32">
        <f>IF('System Design'!$F$8=1,'Hourly Demand and Generation'!G8652*'System Design'!$F$21,IF('System Design'!$F$8=2,'Hourly Demand and Generation'!H8652*'System Design'!$F$21,IF('System Design'!$F$8=3,'Hourly Demand and Generation'!I8652*'System Design'!$F$21)))</f>
        <v>75.599999999999994</v>
      </c>
      <c r="O8652" s="32">
        <f>IF('System Design'!$F$8=1,'Hourly Demand and Generation'!J8652*'System Design'!$F$22,IF('System Design'!$F$8=2,'Hourly Demand and Generation'!K8652*'System Design'!$F$22,IF('System Design'!$F$8=3,'Hourly Demand and Generation'!L8652*'System Design'!$F$22)))</f>
        <v>1125</v>
      </c>
      <c r="Q8652" s="32">
        <f t="shared" si="1934"/>
        <v>0</v>
      </c>
      <c r="R8652" s="32">
        <f t="shared" si="1939"/>
        <v>5400</v>
      </c>
      <c r="S8652" s="32">
        <f t="shared" si="1940"/>
        <v>0</v>
      </c>
      <c r="T8652" s="32">
        <f t="shared" si="1941"/>
        <v>21600</v>
      </c>
      <c r="U8652" s="32">
        <f t="shared" si="1942"/>
        <v>0</v>
      </c>
      <c r="V8652" s="32">
        <f t="shared" si="1935"/>
        <v>696.59999999999991</v>
      </c>
      <c r="W8652" s="32">
        <f t="shared" si="1943"/>
        <v>696.59999999999991</v>
      </c>
      <c r="X8652" s="32">
        <f t="shared" si="1944"/>
        <v>696.59999999999991</v>
      </c>
    </row>
    <row r="8653" spans="1:24" x14ac:dyDescent="0.25">
      <c r="A8653" s="2"/>
      <c r="B8653" s="2" t="s">
        <v>13</v>
      </c>
      <c r="C8653" s="2">
        <f t="shared" si="1936"/>
        <v>361</v>
      </c>
      <c r="D8653" s="2">
        <f t="shared" si="1937"/>
        <v>9</v>
      </c>
      <c r="E8653" s="2">
        <f t="shared" si="1938"/>
        <v>8649</v>
      </c>
      <c r="F8653" s="11">
        <v>504</v>
      </c>
      <c r="G8653" s="10">
        <v>0.18</v>
      </c>
      <c r="H8653" s="10">
        <v>0.19439999999999999</v>
      </c>
      <c r="I8653" s="10">
        <v>0.20880000000000001</v>
      </c>
      <c r="J8653" s="9">
        <v>0.19982317044392101</v>
      </c>
      <c r="K8653" s="9">
        <v>0.4</v>
      </c>
      <c r="L8653" s="9">
        <v>0.4</v>
      </c>
      <c r="N8653" s="32">
        <f>IF('System Design'!$F$8=1,'Hourly Demand and Generation'!G8653*'System Design'!$F$21,IF('System Design'!$F$8=2,'Hourly Demand and Generation'!H8653*'System Design'!$F$21,IF('System Design'!$F$8=3,'Hourly Demand and Generation'!I8653*'System Design'!$F$21)))</f>
        <v>104.4</v>
      </c>
      <c r="O8653" s="32">
        <f>IF('System Design'!$F$8=1,'Hourly Demand and Generation'!J8653*'System Design'!$F$22,IF('System Design'!$F$8=2,'Hourly Demand and Generation'!K8653*'System Design'!$F$22,IF('System Design'!$F$8=3,'Hourly Demand and Generation'!L8653*'System Design'!$F$22)))</f>
        <v>1000</v>
      </c>
      <c r="Q8653" s="32">
        <f t="shared" si="1934"/>
        <v>0</v>
      </c>
      <c r="R8653" s="32">
        <f t="shared" si="1939"/>
        <v>5400</v>
      </c>
      <c r="S8653" s="32">
        <f t="shared" si="1940"/>
        <v>0</v>
      </c>
      <c r="T8653" s="32">
        <f t="shared" si="1941"/>
        <v>21600</v>
      </c>
      <c r="U8653" s="32">
        <f t="shared" si="1942"/>
        <v>0</v>
      </c>
      <c r="V8653" s="32">
        <f t="shared" si="1935"/>
        <v>600.40000000000009</v>
      </c>
      <c r="W8653" s="32">
        <f t="shared" si="1943"/>
        <v>600.40000000000009</v>
      </c>
      <c r="X8653" s="32">
        <f t="shared" si="1944"/>
        <v>600.40000000000009</v>
      </c>
    </row>
    <row r="8654" spans="1:24" x14ac:dyDescent="0.25">
      <c r="A8654" s="2"/>
      <c r="B8654" s="2" t="s">
        <v>13</v>
      </c>
      <c r="C8654" s="2">
        <f t="shared" si="1936"/>
        <v>361</v>
      </c>
      <c r="D8654" s="2">
        <f t="shared" si="1937"/>
        <v>10</v>
      </c>
      <c r="E8654" s="2">
        <f t="shared" si="1938"/>
        <v>8650</v>
      </c>
      <c r="F8654" s="11">
        <v>491.4</v>
      </c>
      <c r="G8654" s="10">
        <v>0.2412</v>
      </c>
      <c r="H8654" s="10">
        <v>0.25559999999999999</v>
      </c>
      <c r="I8654" s="10">
        <v>0.27</v>
      </c>
      <c r="J8654" s="9">
        <v>0.224801066749411</v>
      </c>
      <c r="K8654" s="9">
        <v>0.45</v>
      </c>
      <c r="L8654" s="9">
        <v>0.45</v>
      </c>
      <c r="N8654" s="32">
        <f>IF('System Design'!$F$8=1,'Hourly Demand and Generation'!G8654*'System Design'!$F$21,IF('System Design'!$F$8=2,'Hourly Demand and Generation'!H8654*'System Design'!$F$21,IF('System Design'!$F$8=3,'Hourly Demand and Generation'!I8654*'System Design'!$F$21)))</f>
        <v>135</v>
      </c>
      <c r="O8654" s="32">
        <f>IF('System Design'!$F$8=1,'Hourly Demand and Generation'!J8654*'System Design'!$F$22,IF('System Design'!$F$8=2,'Hourly Demand and Generation'!K8654*'System Design'!$F$22,IF('System Design'!$F$8=3,'Hourly Demand and Generation'!L8654*'System Design'!$F$22)))</f>
        <v>1125</v>
      </c>
      <c r="Q8654" s="32">
        <f t="shared" si="1934"/>
        <v>0</v>
      </c>
      <c r="R8654" s="32">
        <f t="shared" si="1939"/>
        <v>5400</v>
      </c>
      <c r="S8654" s="32">
        <f t="shared" si="1940"/>
        <v>0</v>
      </c>
      <c r="T8654" s="32">
        <f t="shared" si="1941"/>
        <v>21600</v>
      </c>
      <c r="U8654" s="32">
        <f t="shared" si="1942"/>
        <v>0</v>
      </c>
      <c r="V8654" s="32">
        <f t="shared" si="1935"/>
        <v>768.6</v>
      </c>
      <c r="W8654" s="32">
        <f t="shared" si="1943"/>
        <v>768.6</v>
      </c>
      <c r="X8654" s="32">
        <f t="shared" si="1944"/>
        <v>768.6</v>
      </c>
    </row>
    <row r="8655" spans="1:24" x14ac:dyDescent="0.25">
      <c r="A8655" s="2"/>
      <c r="B8655" s="2" t="s">
        <v>13</v>
      </c>
      <c r="C8655" s="2">
        <f t="shared" si="1936"/>
        <v>361</v>
      </c>
      <c r="D8655" s="2">
        <f t="shared" si="1937"/>
        <v>11</v>
      </c>
      <c r="E8655" s="2">
        <f t="shared" si="1938"/>
        <v>8651</v>
      </c>
      <c r="F8655" s="11">
        <v>485.1</v>
      </c>
      <c r="G8655" s="10">
        <v>0.29880000000000001</v>
      </c>
      <c r="H8655" s="10">
        <v>0.315</v>
      </c>
      <c r="I8655" s="10">
        <v>0.33119999999999999</v>
      </c>
      <c r="J8655" s="9">
        <v>0.19982317044392101</v>
      </c>
      <c r="K8655" s="9">
        <v>0.4</v>
      </c>
      <c r="L8655" s="9">
        <v>0.4</v>
      </c>
      <c r="N8655" s="32">
        <f>IF('System Design'!$F$8=1,'Hourly Demand and Generation'!G8655*'System Design'!$F$21,IF('System Design'!$F$8=2,'Hourly Demand and Generation'!H8655*'System Design'!$F$21,IF('System Design'!$F$8=3,'Hourly Demand and Generation'!I8655*'System Design'!$F$21)))</f>
        <v>165.6</v>
      </c>
      <c r="O8655" s="32">
        <f>IF('System Design'!$F$8=1,'Hourly Demand and Generation'!J8655*'System Design'!$F$22,IF('System Design'!$F$8=2,'Hourly Demand and Generation'!K8655*'System Design'!$F$22,IF('System Design'!$F$8=3,'Hourly Demand and Generation'!L8655*'System Design'!$F$22)))</f>
        <v>1000</v>
      </c>
      <c r="Q8655" s="32">
        <f t="shared" si="1934"/>
        <v>0</v>
      </c>
      <c r="R8655" s="32">
        <f t="shared" si="1939"/>
        <v>5400</v>
      </c>
      <c r="S8655" s="32">
        <f t="shared" si="1940"/>
        <v>0</v>
      </c>
      <c r="T8655" s="32">
        <f t="shared" si="1941"/>
        <v>21600</v>
      </c>
      <c r="U8655" s="32">
        <f t="shared" si="1942"/>
        <v>0</v>
      </c>
      <c r="V8655" s="32">
        <f t="shared" si="1935"/>
        <v>680.49999999999989</v>
      </c>
      <c r="W8655" s="32">
        <f t="shared" si="1943"/>
        <v>680.49999999999989</v>
      </c>
      <c r="X8655" s="32">
        <f t="shared" si="1944"/>
        <v>680.49999999999989</v>
      </c>
    </row>
    <row r="8656" spans="1:24" x14ac:dyDescent="0.25">
      <c r="A8656" s="2"/>
      <c r="B8656" s="2" t="s">
        <v>13</v>
      </c>
      <c r="C8656" s="2">
        <f t="shared" si="1936"/>
        <v>361</v>
      </c>
      <c r="D8656" s="2">
        <f t="shared" si="1937"/>
        <v>12</v>
      </c>
      <c r="E8656" s="2">
        <f t="shared" si="1938"/>
        <v>8652</v>
      </c>
      <c r="F8656" s="11">
        <v>485.1</v>
      </c>
      <c r="G8656" s="10">
        <v>0.36</v>
      </c>
      <c r="H8656" s="10">
        <v>0.36</v>
      </c>
      <c r="I8656" s="10">
        <v>0.36</v>
      </c>
      <c r="J8656" s="9">
        <v>0.18733422229117599</v>
      </c>
      <c r="K8656" s="9">
        <v>0.375</v>
      </c>
      <c r="L8656" s="9">
        <v>0.375</v>
      </c>
      <c r="N8656" s="32">
        <f>IF('System Design'!$F$8=1,'Hourly Demand and Generation'!G8656*'System Design'!$F$21,IF('System Design'!$F$8=2,'Hourly Demand and Generation'!H8656*'System Design'!$F$21,IF('System Design'!$F$8=3,'Hourly Demand and Generation'!I8656*'System Design'!$F$21)))</f>
        <v>180</v>
      </c>
      <c r="O8656" s="32">
        <f>IF('System Design'!$F$8=1,'Hourly Demand and Generation'!J8656*'System Design'!$F$22,IF('System Design'!$F$8=2,'Hourly Demand and Generation'!K8656*'System Design'!$F$22,IF('System Design'!$F$8=3,'Hourly Demand and Generation'!L8656*'System Design'!$F$22)))</f>
        <v>937.5</v>
      </c>
      <c r="Q8656" s="32">
        <f t="shared" si="1934"/>
        <v>0</v>
      </c>
      <c r="R8656" s="32">
        <f t="shared" si="1939"/>
        <v>5400</v>
      </c>
      <c r="S8656" s="32">
        <f t="shared" si="1940"/>
        <v>0</v>
      </c>
      <c r="T8656" s="32">
        <f t="shared" si="1941"/>
        <v>21600</v>
      </c>
      <c r="U8656" s="32">
        <f t="shared" si="1942"/>
        <v>0</v>
      </c>
      <c r="V8656" s="32">
        <f t="shared" si="1935"/>
        <v>632.4</v>
      </c>
      <c r="W8656" s="32">
        <f t="shared" si="1943"/>
        <v>632.4</v>
      </c>
      <c r="X8656" s="32">
        <f t="shared" si="1944"/>
        <v>632.4</v>
      </c>
    </row>
    <row r="8657" spans="1:24" x14ac:dyDescent="0.25">
      <c r="A8657" s="2"/>
      <c r="B8657" s="2" t="s">
        <v>13</v>
      </c>
      <c r="C8657" s="2">
        <f t="shared" si="1936"/>
        <v>361</v>
      </c>
      <c r="D8657" s="2">
        <f t="shared" si="1937"/>
        <v>13</v>
      </c>
      <c r="E8657" s="2">
        <f t="shared" si="1938"/>
        <v>8653</v>
      </c>
      <c r="F8657" s="11">
        <v>504</v>
      </c>
      <c r="G8657" s="10">
        <v>0.29880000000000001</v>
      </c>
      <c r="H8657" s="10">
        <v>0.315</v>
      </c>
      <c r="I8657" s="10">
        <v>0.33119999999999999</v>
      </c>
      <c r="J8657" s="9">
        <v>0.19982317044392101</v>
      </c>
      <c r="K8657" s="9">
        <v>0.4</v>
      </c>
      <c r="L8657" s="9">
        <v>0.4</v>
      </c>
      <c r="N8657" s="32">
        <f>IF('System Design'!$F$8=1,'Hourly Demand and Generation'!G8657*'System Design'!$F$21,IF('System Design'!$F$8=2,'Hourly Demand and Generation'!H8657*'System Design'!$F$21,IF('System Design'!$F$8=3,'Hourly Demand and Generation'!I8657*'System Design'!$F$21)))</f>
        <v>165.6</v>
      </c>
      <c r="O8657" s="32">
        <f>IF('System Design'!$F$8=1,'Hourly Demand and Generation'!J8657*'System Design'!$F$22,IF('System Design'!$F$8=2,'Hourly Demand and Generation'!K8657*'System Design'!$F$22,IF('System Design'!$F$8=3,'Hourly Demand and Generation'!L8657*'System Design'!$F$22)))</f>
        <v>1000</v>
      </c>
      <c r="Q8657" s="32">
        <f t="shared" si="1934"/>
        <v>0</v>
      </c>
      <c r="R8657" s="32">
        <f t="shared" si="1939"/>
        <v>5400</v>
      </c>
      <c r="S8657" s="32">
        <f t="shared" si="1940"/>
        <v>0</v>
      </c>
      <c r="T8657" s="32">
        <f t="shared" si="1941"/>
        <v>21600</v>
      </c>
      <c r="U8657" s="32">
        <f t="shared" si="1942"/>
        <v>0</v>
      </c>
      <c r="V8657" s="32">
        <f t="shared" si="1935"/>
        <v>661.59999999999991</v>
      </c>
      <c r="W8657" s="32">
        <f t="shared" si="1943"/>
        <v>661.59999999999991</v>
      </c>
      <c r="X8657" s="32">
        <f t="shared" si="1944"/>
        <v>661.59999999999991</v>
      </c>
    </row>
    <row r="8658" spans="1:24" x14ac:dyDescent="0.25">
      <c r="A8658" s="2"/>
      <c r="B8658" s="2" t="s">
        <v>13</v>
      </c>
      <c r="C8658" s="2">
        <f t="shared" si="1936"/>
        <v>361</v>
      </c>
      <c r="D8658" s="2">
        <f t="shared" si="1937"/>
        <v>14</v>
      </c>
      <c r="E8658" s="2">
        <f t="shared" si="1938"/>
        <v>8654</v>
      </c>
      <c r="F8658" s="11">
        <v>504</v>
      </c>
      <c r="G8658" s="10">
        <v>0.2412</v>
      </c>
      <c r="H8658" s="10">
        <v>0.25559999999999999</v>
      </c>
      <c r="I8658" s="10">
        <v>0.27</v>
      </c>
      <c r="J8658" s="9">
        <v>0.21231211859666599</v>
      </c>
      <c r="K8658" s="9">
        <v>0.42499999999999999</v>
      </c>
      <c r="L8658" s="9">
        <v>0.42499999999999999</v>
      </c>
      <c r="N8658" s="32">
        <f>IF('System Design'!$F$8=1,'Hourly Demand and Generation'!G8658*'System Design'!$F$21,IF('System Design'!$F$8=2,'Hourly Demand and Generation'!H8658*'System Design'!$F$21,IF('System Design'!$F$8=3,'Hourly Demand and Generation'!I8658*'System Design'!$F$21)))</f>
        <v>135</v>
      </c>
      <c r="O8658" s="32">
        <f>IF('System Design'!$F$8=1,'Hourly Demand and Generation'!J8658*'System Design'!$F$22,IF('System Design'!$F$8=2,'Hourly Demand and Generation'!K8658*'System Design'!$F$22,IF('System Design'!$F$8=3,'Hourly Demand and Generation'!L8658*'System Design'!$F$22)))</f>
        <v>1062.5</v>
      </c>
      <c r="Q8658" s="32">
        <f t="shared" si="1934"/>
        <v>0</v>
      </c>
      <c r="R8658" s="32">
        <f t="shared" si="1939"/>
        <v>5400</v>
      </c>
      <c r="S8658" s="32">
        <f t="shared" si="1940"/>
        <v>0</v>
      </c>
      <c r="T8658" s="32">
        <f t="shared" si="1941"/>
        <v>21600</v>
      </c>
      <c r="U8658" s="32">
        <f t="shared" si="1942"/>
        <v>0</v>
      </c>
      <c r="V8658" s="32">
        <f t="shared" si="1935"/>
        <v>693.5</v>
      </c>
      <c r="W8658" s="32">
        <f t="shared" si="1943"/>
        <v>693.5</v>
      </c>
      <c r="X8658" s="32">
        <f t="shared" si="1944"/>
        <v>693.5</v>
      </c>
    </row>
    <row r="8659" spans="1:24" x14ac:dyDescent="0.25">
      <c r="A8659" s="2"/>
      <c r="B8659" s="2" t="s">
        <v>13</v>
      </c>
      <c r="C8659" s="2">
        <f t="shared" si="1936"/>
        <v>361</v>
      </c>
      <c r="D8659" s="2">
        <f t="shared" si="1937"/>
        <v>15</v>
      </c>
      <c r="E8659" s="2">
        <f t="shared" si="1938"/>
        <v>8655</v>
      </c>
      <c r="F8659" s="11">
        <v>535.5</v>
      </c>
      <c r="G8659" s="10">
        <v>0.18</v>
      </c>
      <c r="H8659" s="10">
        <v>0.19439999999999999</v>
      </c>
      <c r="I8659" s="10">
        <v>0.20880000000000001</v>
      </c>
      <c r="J8659" s="9">
        <v>0.224801066749411</v>
      </c>
      <c r="K8659" s="9">
        <v>0.45</v>
      </c>
      <c r="L8659" s="9">
        <v>0.45</v>
      </c>
      <c r="N8659" s="32">
        <f>IF('System Design'!$F$8=1,'Hourly Demand and Generation'!G8659*'System Design'!$F$21,IF('System Design'!$F$8=2,'Hourly Demand and Generation'!H8659*'System Design'!$F$21,IF('System Design'!$F$8=3,'Hourly Demand and Generation'!I8659*'System Design'!$F$21)))</f>
        <v>104.4</v>
      </c>
      <c r="O8659" s="32">
        <f>IF('System Design'!$F$8=1,'Hourly Demand and Generation'!J8659*'System Design'!$F$22,IF('System Design'!$F$8=2,'Hourly Demand and Generation'!K8659*'System Design'!$F$22,IF('System Design'!$F$8=3,'Hourly Demand and Generation'!L8659*'System Design'!$F$22)))</f>
        <v>1125</v>
      </c>
      <c r="Q8659" s="32">
        <f t="shared" si="1934"/>
        <v>0</v>
      </c>
      <c r="R8659" s="32">
        <f t="shared" si="1939"/>
        <v>5400</v>
      </c>
      <c r="S8659" s="32">
        <f t="shared" si="1940"/>
        <v>0</v>
      </c>
      <c r="T8659" s="32">
        <f t="shared" si="1941"/>
        <v>21600</v>
      </c>
      <c r="U8659" s="32">
        <f t="shared" si="1942"/>
        <v>0</v>
      </c>
      <c r="V8659" s="32">
        <f t="shared" si="1935"/>
        <v>693.90000000000009</v>
      </c>
      <c r="W8659" s="32">
        <f t="shared" si="1943"/>
        <v>693.90000000000009</v>
      </c>
      <c r="X8659" s="32">
        <f t="shared" si="1944"/>
        <v>693.90000000000009</v>
      </c>
    </row>
    <row r="8660" spans="1:24" x14ac:dyDescent="0.25">
      <c r="A8660" s="2"/>
      <c r="B8660" s="2" t="s">
        <v>13</v>
      </c>
      <c r="C8660" s="2">
        <f t="shared" si="1936"/>
        <v>361</v>
      </c>
      <c r="D8660" s="2">
        <f t="shared" si="1937"/>
        <v>16</v>
      </c>
      <c r="E8660" s="2">
        <f t="shared" si="1938"/>
        <v>8656</v>
      </c>
      <c r="F8660" s="11">
        <v>567</v>
      </c>
      <c r="G8660" s="10">
        <v>0.1188</v>
      </c>
      <c r="H8660" s="10">
        <v>0.13500000000000001</v>
      </c>
      <c r="I8660" s="10">
        <v>0.1512</v>
      </c>
      <c r="J8660" s="9">
        <v>0.224801066749411</v>
      </c>
      <c r="K8660" s="9">
        <v>0.45</v>
      </c>
      <c r="L8660" s="9">
        <v>0.45</v>
      </c>
      <c r="N8660" s="32">
        <f>IF('System Design'!$F$8=1,'Hourly Demand and Generation'!G8660*'System Design'!$F$21,IF('System Design'!$F$8=2,'Hourly Demand and Generation'!H8660*'System Design'!$F$21,IF('System Design'!$F$8=3,'Hourly Demand and Generation'!I8660*'System Design'!$F$21)))</f>
        <v>75.599999999999994</v>
      </c>
      <c r="O8660" s="32">
        <f>IF('System Design'!$F$8=1,'Hourly Demand and Generation'!J8660*'System Design'!$F$22,IF('System Design'!$F$8=2,'Hourly Demand and Generation'!K8660*'System Design'!$F$22,IF('System Design'!$F$8=3,'Hourly Demand and Generation'!L8660*'System Design'!$F$22)))</f>
        <v>1125</v>
      </c>
      <c r="Q8660" s="32">
        <f t="shared" si="1934"/>
        <v>0</v>
      </c>
      <c r="R8660" s="32">
        <f t="shared" si="1939"/>
        <v>5400</v>
      </c>
      <c r="S8660" s="32">
        <f t="shared" si="1940"/>
        <v>0</v>
      </c>
      <c r="T8660" s="32">
        <f t="shared" si="1941"/>
        <v>21600</v>
      </c>
      <c r="U8660" s="32">
        <f t="shared" si="1942"/>
        <v>0</v>
      </c>
      <c r="V8660" s="32">
        <f t="shared" si="1935"/>
        <v>633.59999999999991</v>
      </c>
      <c r="W8660" s="32">
        <f t="shared" si="1943"/>
        <v>633.59999999999991</v>
      </c>
      <c r="X8660" s="32">
        <f t="shared" si="1944"/>
        <v>633.59999999999991</v>
      </c>
    </row>
    <row r="8661" spans="1:24" x14ac:dyDescent="0.25">
      <c r="A8661" s="2"/>
      <c r="B8661" s="2" t="s">
        <v>13</v>
      </c>
      <c r="C8661" s="2">
        <f t="shared" si="1936"/>
        <v>361</v>
      </c>
      <c r="D8661" s="2">
        <f t="shared" si="1937"/>
        <v>17</v>
      </c>
      <c r="E8661" s="2">
        <f t="shared" si="1938"/>
        <v>8657</v>
      </c>
      <c r="F8661" s="11">
        <v>598.5</v>
      </c>
      <c r="G8661" s="10">
        <v>6.1199999999999997E-2</v>
      </c>
      <c r="H8661" s="10">
        <v>7.5600000000000001E-2</v>
      </c>
      <c r="I8661" s="10">
        <v>0.09</v>
      </c>
      <c r="J8661" s="9">
        <v>0.24977896305490099</v>
      </c>
      <c r="K8661" s="9">
        <v>0.5</v>
      </c>
      <c r="L8661" s="9">
        <v>0.5</v>
      </c>
      <c r="N8661" s="32">
        <f>IF('System Design'!$F$8=1,'Hourly Demand and Generation'!G8661*'System Design'!$F$21,IF('System Design'!$F$8=2,'Hourly Demand and Generation'!H8661*'System Design'!$F$21,IF('System Design'!$F$8=3,'Hourly Demand and Generation'!I8661*'System Design'!$F$21)))</f>
        <v>45</v>
      </c>
      <c r="O8661" s="32">
        <f>IF('System Design'!$F$8=1,'Hourly Demand and Generation'!J8661*'System Design'!$F$22,IF('System Design'!$F$8=2,'Hourly Demand and Generation'!K8661*'System Design'!$F$22,IF('System Design'!$F$8=3,'Hourly Demand and Generation'!L8661*'System Design'!$F$22)))</f>
        <v>1250</v>
      </c>
      <c r="Q8661" s="32">
        <f t="shared" si="1934"/>
        <v>0</v>
      </c>
      <c r="R8661" s="32">
        <f t="shared" si="1939"/>
        <v>5400</v>
      </c>
      <c r="S8661" s="32">
        <f t="shared" si="1940"/>
        <v>0</v>
      </c>
      <c r="T8661" s="32">
        <f t="shared" si="1941"/>
        <v>21600</v>
      </c>
      <c r="U8661" s="32">
        <f t="shared" si="1942"/>
        <v>0</v>
      </c>
      <c r="V8661" s="32">
        <f t="shared" si="1935"/>
        <v>696.5</v>
      </c>
      <c r="W8661" s="32">
        <f t="shared" si="1943"/>
        <v>696.5</v>
      </c>
      <c r="X8661" s="32">
        <f t="shared" si="1944"/>
        <v>696.5</v>
      </c>
    </row>
    <row r="8662" spans="1:24" x14ac:dyDescent="0.25">
      <c r="A8662" s="2"/>
      <c r="B8662" s="2" t="s">
        <v>13</v>
      </c>
      <c r="C8662" s="2">
        <f t="shared" si="1936"/>
        <v>361</v>
      </c>
      <c r="D8662" s="2">
        <f t="shared" si="1937"/>
        <v>18</v>
      </c>
      <c r="E8662" s="2">
        <f t="shared" si="1938"/>
        <v>8658</v>
      </c>
      <c r="F8662" s="11">
        <v>630</v>
      </c>
      <c r="G8662" s="10">
        <v>2.8799999999999999E-2</v>
      </c>
      <c r="H8662" s="10">
        <v>4.4999999999999998E-2</v>
      </c>
      <c r="I8662" s="10">
        <v>6.1199999999999997E-2</v>
      </c>
      <c r="J8662" s="9">
        <v>0.23729001490215601</v>
      </c>
      <c r="K8662" s="9">
        <v>0.47499999999999998</v>
      </c>
      <c r="L8662" s="9">
        <v>0.47499999999999998</v>
      </c>
      <c r="N8662" s="32">
        <f>IF('System Design'!$F$8=1,'Hourly Demand and Generation'!G8662*'System Design'!$F$21,IF('System Design'!$F$8=2,'Hourly Demand and Generation'!H8662*'System Design'!$F$21,IF('System Design'!$F$8=3,'Hourly Demand and Generation'!I8662*'System Design'!$F$21)))</f>
        <v>30.599999999999998</v>
      </c>
      <c r="O8662" s="32">
        <f>IF('System Design'!$F$8=1,'Hourly Demand and Generation'!J8662*'System Design'!$F$22,IF('System Design'!$F$8=2,'Hourly Demand and Generation'!K8662*'System Design'!$F$22,IF('System Design'!$F$8=3,'Hourly Demand and Generation'!L8662*'System Design'!$F$22)))</f>
        <v>1187.5</v>
      </c>
      <c r="Q8662" s="32">
        <f t="shared" si="1934"/>
        <v>0</v>
      </c>
      <c r="R8662" s="32">
        <f t="shared" si="1939"/>
        <v>5400</v>
      </c>
      <c r="S8662" s="32">
        <f t="shared" si="1940"/>
        <v>0</v>
      </c>
      <c r="T8662" s="32">
        <f t="shared" si="1941"/>
        <v>21600</v>
      </c>
      <c r="U8662" s="32">
        <f t="shared" si="1942"/>
        <v>0</v>
      </c>
      <c r="V8662" s="32">
        <f t="shared" si="1935"/>
        <v>588.09999999999991</v>
      </c>
      <c r="W8662" s="32">
        <f t="shared" si="1943"/>
        <v>588.09999999999991</v>
      </c>
      <c r="X8662" s="32">
        <f t="shared" si="1944"/>
        <v>588.09999999999991</v>
      </c>
    </row>
    <row r="8663" spans="1:24" x14ac:dyDescent="0.25">
      <c r="A8663" s="2"/>
      <c r="B8663" s="2" t="s">
        <v>13</v>
      </c>
      <c r="C8663" s="2">
        <f t="shared" si="1936"/>
        <v>361</v>
      </c>
      <c r="D8663" s="2">
        <f t="shared" si="1937"/>
        <v>19</v>
      </c>
      <c r="E8663" s="2">
        <f t="shared" si="1938"/>
        <v>8659</v>
      </c>
      <c r="F8663" s="11">
        <v>611.1</v>
      </c>
      <c r="G8663" s="10">
        <v>0</v>
      </c>
      <c r="H8663" s="10">
        <v>1.44E-2</v>
      </c>
      <c r="I8663" s="10">
        <v>2.8799999999999999E-2</v>
      </c>
      <c r="J8663" s="9">
        <v>0.224801066749411</v>
      </c>
      <c r="K8663" s="9">
        <v>0.45</v>
      </c>
      <c r="L8663" s="9">
        <v>0.45</v>
      </c>
      <c r="N8663" s="32">
        <f>IF('System Design'!$F$8=1,'Hourly Demand and Generation'!G8663*'System Design'!$F$21,IF('System Design'!$F$8=2,'Hourly Demand and Generation'!H8663*'System Design'!$F$21,IF('System Design'!$F$8=3,'Hourly Demand and Generation'!I8663*'System Design'!$F$21)))</f>
        <v>14.4</v>
      </c>
      <c r="O8663" s="32">
        <f>IF('System Design'!$F$8=1,'Hourly Demand and Generation'!J8663*'System Design'!$F$22,IF('System Design'!$F$8=2,'Hourly Demand and Generation'!K8663*'System Design'!$F$22,IF('System Design'!$F$8=3,'Hourly Demand and Generation'!L8663*'System Design'!$F$22)))</f>
        <v>1125</v>
      </c>
      <c r="Q8663" s="32">
        <f t="shared" si="1934"/>
        <v>0</v>
      </c>
      <c r="R8663" s="32">
        <f t="shared" si="1939"/>
        <v>5400</v>
      </c>
      <c r="S8663" s="32">
        <f t="shared" si="1940"/>
        <v>0</v>
      </c>
      <c r="T8663" s="32">
        <f t="shared" si="1941"/>
        <v>21600</v>
      </c>
      <c r="U8663" s="32">
        <f t="shared" si="1942"/>
        <v>0</v>
      </c>
      <c r="V8663" s="32">
        <f t="shared" si="1935"/>
        <v>528.30000000000007</v>
      </c>
      <c r="W8663" s="32">
        <f t="shared" si="1943"/>
        <v>528.30000000000007</v>
      </c>
      <c r="X8663" s="32">
        <f t="shared" si="1944"/>
        <v>528.30000000000007</v>
      </c>
    </row>
    <row r="8664" spans="1:24" x14ac:dyDescent="0.25">
      <c r="A8664" s="2"/>
      <c r="B8664" s="2" t="s">
        <v>13</v>
      </c>
      <c r="C8664" s="2">
        <f t="shared" si="1936"/>
        <v>361</v>
      </c>
      <c r="D8664" s="2">
        <f t="shared" si="1937"/>
        <v>20</v>
      </c>
      <c r="E8664" s="2">
        <f t="shared" si="1938"/>
        <v>8660</v>
      </c>
      <c r="F8664" s="11">
        <v>598.5</v>
      </c>
      <c r="G8664" s="10">
        <v>0</v>
      </c>
      <c r="H8664" s="10">
        <v>0</v>
      </c>
      <c r="I8664" s="10">
        <v>0</v>
      </c>
      <c r="J8664" s="9">
        <v>0.224801066749411</v>
      </c>
      <c r="K8664" s="9">
        <v>0.45</v>
      </c>
      <c r="L8664" s="9">
        <v>0.45</v>
      </c>
      <c r="N8664" s="32">
        <f>IF('System Design'!$F$8=1,'Hourly Demand and Generation'!G8664*'System Design'!$F$21,IF('System Design'!$F$8=2,'Hourly Demand and Generation'!H8664*'System Design'!$F$21,IF('System Design'!$F$8=3,'Hourly Demand and Generation'!I8664*'System Design'!$F$21)))</f>
        <v>0</v>
      </c>
      <c r="O8664" s="32">
        <f>IF('System Design'!$F$8=1,'Hourly Demand and Generation'!J8664*'System Design'!$F$22,IF('System Design'!$F$8=2,'Hourly Demand and Generation'!K8664*'System Design'!$F$22,IF('System Design'!$F$8=3,'Hourly Demand and Generation'!L8664*'System Design'!$F$22)))</f>
        <v>1125</v>
      </c>
      <c r="Q8664" s="32">
        <f t="shared" si="1934"/>
        <v>0</v>
      </c>
      <c r="R8664" s="32">
        <f t="shared" si="1939"/>
        <v>5400</v>
      </c>
      <c r="S8664" s="32">
        <f t="shared" si="1940"/>
        <v>0</v>
      </c>
      <c r="T8664" s="32">
        <f t="shared" si="1941"/>
        <v>21600</v>
      </c>
      <c r="U8664" s="32">
        <f t="shared" si="1942"/>
        <v>0</v>
      </c>
      <c r="V8664" s="32">
        <f t="shared" si="1935"/>
        <v>526.5</v>
      </c>
      <c r="W8664" s="32">
        <f t="shared" si="1943"/>
        <v>526.5</v>
      </c>
      <c r="X8664" s="32">
        <f t="shared" si="1944"/>
        <v>526.5</v>
      </c>
    </row>
    <row r="8665" spans="1:24" x14ac:dyDescent="0.25">
      <c r="A8665" s="2"/>
      <c r="B8665" s="2" t="s">
        <v>13</v>
      </c>
      <c r="C8665" s="2">
        <f t="shared" si="1936"/>
        <v>361</v>
      </c>
      <c r="D8665" s="2">
        <f t="shared" si="1937"/>
        <v>21</v>
      </c>
      <c r="E8665" s="2">
        <f t="shared" si="1938"/>
        <v>8661</v>
      </c>
      <c r="F8665" s="11">
        <v>567</v>
      </c>
      <c r="G8665" s="10">
        <v>0</v>
      </c>
      <c r="H8665" s="10">
        <v>0</v>
      </c>
      <c r="I8665" s="10">
        <v>0</v>
      </c>
      <c r="J8665" s="9">
        <v>0.224801066749411</v>
      </c>
      <c r="K8665" s="9">
        <v>0.45</v>
      </c>
      <c r="L8665" s="9">
        <v>0.45</v>
      </c>
      <c r="N8665" s="32">
        <f>IF('System Design'!$F$8=1,'Hourly Demand and Generation'!G8665*'System Design'!$F$21,IF('System Design'!$F$8=2,'Hourly Demand and Generation'!H8665*'System Design'!$F$21,IF('System Design'!$F$8=3,'Hourly Demand and Generation'!I8665*'System Design'!$F$21)))</f>
        <v>0</v>
      </c>
      <c r="O8665" s="32">
        <f>IF('System Design'!$F$8=1,'Hourly Demand and Generation'!J8665*'System Design'!$F$22,IF('System Design'!$F$8=2,'Hourly Demand and Generation'!K8665*'System Design'!$F$22,IF('System Design'!$F$8=3,'Hourly Demand and Generation'!L8665*'System Design'!$F$22)))</f>
        <v>1125</v>
      </c>
      <c r="Q8665" s="32">
        <f t="shared" si="1934"/>
        <v>0</v>
      </c>
      <c r="R8665" s="32">
        <f t="shared" si="1939"/>
        <v>5400</v>
      </c>
      <c r="S8665" s="32">
        <f t="shared" si="1940"/>
        <v>0</v>
      </c>
      <c r="T8665" s="32">
        <f t="shared" si="1941"/>
        <v>21600</v>
      </c>
      <c r="U8665" s="32">
        <f t="shared" si="1942"/>
        <v>0</v>
      </c>
      <c r="V8665" s="32">
        <f t="shared" si="1935"/>
        <v>558</v>
      </c>
      <c r="W8665" s="32">
        <f t="shared" si="1943"/>
        <v>558</v>
      </c>
      <c r="X8665" s="32">
        <f t="shared" si="1944"/>
        <v>558</v>
      </c>
    </row>
    <row r="8666" spans="1:24" x14ac:dyDescent="0.25">
      <c r="A8666" s="2"/>
      <c r="B8666" s="2" t="s">
        <v>13</v>
      </c>
      <c r="C8666" s="2">
        <f t="shared" si="1936"/>
        <v>361</v>
      </c>
      <c r="D8666" s="2">
        <f t="shared" si="1937"/>
        <v>22</v>
      </c>
      <c r="E8666" s="2">
        <f t="shared" si="1938"/>
        <v>8662</v>
      </c>
      <c r="F8666" s="11">
        <v>535.5</v>
      </c>
      <c r="G8666" s="10">
        <v>0</v>
      </c>
      <c r="H8666" s="10">
        <v>0</v>
      </c>
      <c r="I8666" s="10">
        <v>0</v>
      </c>
      <c r="J8666" s="9">
        <v>0.23729001490215601</v>
      </c>
      <c r="K8666" s="9">
        <v>0.47499999999999998</v>
      </c>
      <c r="L8666" s="9">
        <v>0.47499999999999998</v>
      </c>
      <c r="N8666" s="32">
        <f>IF('System Design'!$F$8=1,'Hourly Demand and Generation'!G8666*'System Design'!$F$21,IF('System Design'!$F$8=2,'Hourly Demand and Generation'!H8666*'System Design'!$F$21,IF('System Design'!$F$8=3,'Hourly Demand and Generation'!I8666*'System Design'!$F$21)))</f>
        <v>0</v>
      </c>
      <c r="O8666" s="32">
        <f>IF('System Design'!$F$8=1,'Hourly Demand and Generation'!J8666*'System Design'!$F$22,IF('System Design'!$F$8=2,'Hourly Demand and Generation'!K8666*'System Design'!$F$22,IF('System Design'!$F$8=3,'Hourly Demand and Generation'!L8666*'System Design'!$F$22)))</f>
        <v>1187.5</v>
      </c>
      <c r="Q8666" s="32">
        <f t="shared" si="1934"/>
        <v>0</v>
      </c>
      <c r="R8666" s="32">
        <f t="shared" si="1939"/>
        <v>5400</v>
      </c>
      <c r="S8666" s="32">
        <f t="shared" si="1940"/>
        <v>0</v>
      </c>
      <c r="T8666" s="32">
        <f t="shared" si="1941"/>
        <v>21600</v>
      </c>
      <c r="U8666" s="32">
        <f t="shared" si="1942"/>
        <v>0</v>
      </c>
      <c r="V8666" s="32">
        <f t="shared" si="1935"/>
        <v>652</v>
      </c>
      <c r="W8666" s="32">
        <f t="shared" si="1943"/>
        <v>652</v>
      </c>
      <c r="X8666" s="32">
        <f t="shared" si="1944"/>
        <v>652</v>
      </c>
    </row>
    <row r="8667" spans="1:24" x14ac:dyDescent="0.25">
      <c r="A8667" s="2"/>
      <c r="B8667" s="2" t="s">
        <v>13</v>
      </c>
      <c r="C8667" s="2">
        <f t="shared" si="1936"/>
        <v>361</v>
      </c>
      <c r="D8667" s="2">
        <f t="shared" si="1937"/>
        <v>23</v>
      </c>
      <c r="E8667" s="2">
        <f t="shared" si="1938"/>
        <v>8663</v>
      </c>
      <c r="F8667" s="11">
        <v>504</v>
      </c>
      <c r="G8667" s="10">
        <v>0</v>
      </c>
      <c r="H8667" s="10">
        <v>0</v>
      </c>
      <c r="I8667" s="10">
        <v>0</v>
      </c>
      <c r="J8667" s="9">
        <v>0.19982317044392101</v>
      </c>
      <c r="K8667" s="9">
        <v>0.4</v>
      </c>
      <c r="L8667" s="9">
        <v>0.4</v>
      </c>
      <c r="N8667" s="32">
        <f>IF('System Design'!$F$8=1,'Hourly Demand and Generation'!G8667*'System Design'!$F$21,IF('System Design'!$F$8=2,'Hourly Demand and Generation'!H8667*'System Design'!$F$21,IF('System Design'!$F$8=3,'Hourly Demand and Generation'!I8667*'System Design'!$F$21)))</f>
        <v>0</v>
      </c>
      <c r="O8667" s="32">
        <f>IF('System Design'!$F$8=1,'Hourly Demand and Generation'!J8667*'System Design'!$F$22,IF('System Design'!$F$8=2,'Hourly Demand and Generation'!K8667*'System Design'!$F$22,IF('System Design'!$F$8=3,'Hourly Demand and Generation'!L8667*'System Design'!$F$22)))</f>
        <v>1000</v>
      </c>
      <c r="Q8667" s="32">
        <f t="shared" si="1934"/>
        <v>0</v>
      </c>
      <c r="R8667" s="32">
        <f t="shared" si="1939"/>
        <v>5400</v>
      </c>
      <c r="S8667" s="32">
        <f t="shared" si="1940"/>
        <v>0</v>
      </c>
      <c r="T8667" s="32">
        <f t="shared" si="1941"/>
        <v>21600</v>
      </c>
      <c r="U8667" s="32">
        <f t="shared" si="1942"/>
        <v>0</v>
      </c>
      <c r="V8667" s="32">
        <f t="shared" si="1935"/>
        <v>496</v>
      </c>
      <c r="W8667" s="32">
        <f t="shared" si="1943"/>
        <v>496</v>
      </c>
      <c r="X8667" s="32">
        <f t="shared" si="1944"/>
        <v>496</v>
      </c>
    </row>
    <row r="8668" spans="1:24" x14ac:dyDescent="0.25">
      <c r="A8668" s="2"/>
      <c r="B8668" s="2" t="s">
        <v>13</v>
      </c>
      <c r="C8668" s="2">
        <f t="shared" si="1936"/>
        <v>361</v>
      </c>
      <c r="D8668" s="2">
        <f t="shared" si="1937"/>
        <v>24</v>
      </c>
      <c r="E8668" s="2">
        <f t="shared" si="1938"/>
        <v>8664</v>
      </c>
      <c r="F8668" s="11">
        <v>441</v>
      </c>
      <c r="G8668" s="10">
        <v>0</v>
      </c>
      <c r="H8668" s="10">
        <v>0</v>
      </c>
      <c r="I8668" s="10">
        <v>0</v>
      </c>
      <c r="J8668" s="9">
        <v>0.19982317044392101</v>
      </c>
      <c r="K8668" s="9">
        <v>0.4</v>
      </c>
      <c r="L8668" s="9">
        <v>0.4</v>
      </c>
      <c r="N8668" s="32">
        <f>IF('System Design'!$F$8=1,'Hourly Demand and Generation'!G8668*'System Design'!$F$21,IF('System Design'!$F$8=2,'Hourly Demand and Generation'!H8668*'System Design'!$F$21,IF('System Design'!$F$8=3,'Hourly Demand and Generation'!I8668*'System Design'!$F$21)))</f>
        <v>0</v>
      </c>
      <c r="O8668" s="32">
        <f>IF('System Design'!$F$8=1,'Hourly Demand and Generation'!J8668*'System Design'!$F$22,IF('System Design'!$F$8=2,'Hourly Demand and Generation'!K8668*'System Design'!$F$22,IF('System Design'!$F$8=3,'Hourly Demand and Generation'!L8668*'System Design'!$F$22)))</f>
        <v>1000</v>
      </c>
      <c r="Q8668" s="32">
        <f t="shared" si="1934"/>
        <v>0</v>
      </c>
      <c r="R8668" s="32">
        <f t="shared" si="1939"/>
        <v>5400</v>
      </c>
      <c r="S8668" s="32">
        <f t="shared" si="1940"/>
        <v>0</v>
      </c>
      <c r="T8668" s="32">
        <f t="shared" si="1941"/>
        <v>21600</v>
      </c>
      <c r="U8668" s="32">
        <f t="shared" si="1942"/>
        <v>0</v>
      </c>
      <c r="V8668" s="32">
        <f t="shared" si="1935"/>
        <v>559</v>
      </c>
      <c r="W8668" s="32">
        <f t="shared" si="1943"/>
        <v>559</v>
      </c>
      <c r="X8668" s="32">
        <f t="shared" si="1944"/>
        <v>559</v>
      </c>
    </row>
    <row r="8669" spans="1:24" x14ac:dyDescent="0.25">
      <c r="A8669" s="2"/>
      <c r="B8669" s="2" t="s">
        <v>13</v>
      </c>
      <c r="C8669" s="2">
        <f>C8668+1</f>
        <v>362</v>
      </c>
      <c r="D8669" s="2">
        <v>1</v>
      </c>
      <c r="E8669" s="2">
        <f t="shared" si="1938"/>
        <v>8665</v>
      </c>
      <c r="F8669" s="11">
        <v>378</v>
      </c>
      <c r="G8669" s="10">
        <v>0</v>
      </c>
      <c r="H8669" s="10">
        <v>0</v>
      </c>
      <c r="I8669" s="10">
        <v>0</v>
      </c>
      <c r="J8669" s="9">
        <v>0.33853103134880302</v>
      </c>
      <c r="K8669" s="9">
        <v>0.33853103134880302</v>
      </c>
      <c r="L8669" s="9">
        <v>0.5</v>
      </c>
      <c r="N8669" s="32">
        <f>IF('System Design'!$F$8=1,'Hourly Demand and Generation'!G8669*'System Design'!$F$21,IF('System Design'!$F$8=2,'Hourly Demand and Generation'!H8669*'System Design'!$F$21,IF('System Design'!$F$8=3,'Hourly Demand and Generation'!I8669*'System Design'!$F$21)))</f>
        <v>0</v>
      </c>
      <c r="O8669" s="32">
        <f>IF('System Design'!$F$8=1,'Hourly Demand and Generation'!J8669*'System Design'!$F$22,IF('System Design'!$F$8=2,'Hourly Demand and Generation'!K8669*'System Design'!$F$22,IF('System Design'!$F$8=3,'Hourly Demand and Generation'!L8669*'System Design'!$F$22)))</f>
        <v>1250</v>
      </c>
      <c r="Q8669" s="32">
        <f t="shared" si="1934"/>
        <v>0</v>
      </c>
      <c r="R8669" s="32">
        <f t="shared" si="1939"/>
        <v>5400</v>
      </c>
      <c r="S8669" s="32">
        <f t="shared" si="1940"/>
        <v>0</v>
      </c>
      <c r="T8669" s="32">
        <f t="shared" si="1941"/>
        <v>21600</v>
      </c>
      <c r="U8669" s="32">
        <f t="shared" si="1942"/>
        <v>0</v>
      </c>
      <c r="V8669" s="32">
        <f t="shared" si="1935"/>
        <v>872</v>
      </c>
      <c r="W8669" s="32">
        <f t="shared" si="1943"/>
        <v>872</v>
      </c>
      <c r="X8669" s="32">
        <f t="shared" si="1944"/>
        <v>872</v>
      </c>
    </row>
    <row r="8670" spans="1:24" x14ac:dyDescent="0.25">
      <c r="A8670" s="2"/>
      <c r="B8670" s="2" t="s">
        <v>13</v>
      </c>
      <c r="C8670" s="2">
        <f>C8669</f>
        <v>362</v>
      </c>
      <c r="D8670" s="2">
        <f>D8669+1</f>
        <v>2</v>
      </c>
      <c r="E8670" s="2">
        <f t="shared" si="1938"/>
        <v>8666</v>
      </c>
      <c r="F8670" s="11">
        <v>346.5</v>
      </c>
      <c r="G8670" s="10">
        <v>0</v>
      </c>
      <c r="H8670" s="10">
        <v>0</v>
      </c>
      <c r="I8670" s="10">
        <v>0</v>
      </c>
      <c r="J8670" s="9">
        <v>0.30467792821392298</v>
      </c>
      <c r="K8670" s="9">
        <v>0.30467792821392298</v>
      </c>
      <c r="L8670" s="9">
        <v>0.45</v>
      </c>
      <c r="N8670" s="32">
        <f>IF('System Design'!$F$8=1,'Hourly Demand and Generation'!G8670*'System Design'!$F$21,IF('System Design'!$F$8=2,'Hourly Demand and Generation'!H8670*'System Design'!$F$21,IF('System Design'!$F$8=3,'Hourly Demand and Generation'!I8670*'System Design'!$F$21)))</f>
        <v>0</v>
      </c>
      <c r="O8670" s="32">
        <f>IF('System Design'!$F$8=1,'Hourly Demand and Generation'!J8670*'System Design'!$F$22,IF('System Design'!$F$8=2,'Hourly Demand and Generation'!K8670*'System Design'!$F$22,IF('System Design'!$F$8=3,'Hourly Demand and Generation'!L8670*'System Design'!$F$22)))</f>
        <v>1125</v>
      </c>
      <c r="Q8670" s="32">
        <f t="shared" si="1934"/>
        <v>0</v>
      </c>
      <c r="R8670" s="32">
        <f t="shared" si="1939"/>
        <v>5400</v>
      </c>
      <c r="S8670" s="32">
        <f t="shared" si="1940"/>
        <v>0</v>
      </c>
      <c r="T8670" s="32">
        <f t="shared" si="1941"/>
        <v>21600</v>
      </c>
      <c r="U8670" s="32">
        <f t="shared" si="1942"/>
        <v>0</v>
      </c>
      <c r="V8670" s="32">
        <f t="shared" si="1935"/>
        <v>778.5</v>
      </c>
      <c r="W8670" s="32">
        <f t="shared" si="1943"/>
        <v>778.5</v>
      </c>
      <c r="X8670" s="32">
        <f t="shared" si="1944"/>
        <v>778.5</v>
      </c>
    </row>
    <row r="8671" spans="1:24" x14ac:dyDescent="0.25">
      <c r="A8671" s="2"/>
      <c r="B8671" s="2" t="s">
        <v>13</v>
      </c>
      <c r="C8671" s="2">
        <f t="shared" ref="C8671:C8692" si="1945">C8670</f>
        <v>362</v>
      </c>
      <c r="D8671" s="2">
        <f t="shared" ref="D8671:D8692" si="1946">D8670+1</f>
        <v>3</v>
      </c>
      <c r="E8671" s="2">
        <f t="shared" si="1938"/>
        <v>8667</v>
      </c>
      <c r="F8671" s="11">
        <v>315</v>
      </c>
      <c r="G8671" s="10">
        <v>0</v>
      </c>
      <c r="H8671" s="10">
        <v>0</v>
      </c>
      <c r="I8671" s="10">
        <v>0</v>
      </c>
      <c r="J8671" s="9">
        <v>0.30467792821392298</v>
      </c>
      <c r="K8671" s="9">
        <v>0.30467792821392298</v>
      </c>
      <c r="L8671" s="9">
        <v>0.45</v>
      </c>
      <c r="N8671" s="32">
        <f>IF('System Design'!$F$8=1,'Hourly Demand and Generation'!G8671*'System Design'!$F$21,IF('System Design'!$F$8=2,'Hourly Demand and Generation'!H8671*'System Design'!$F$21,IF('System Design'!$F$8=3,'Hourly Demand and Generation'!I8671*'System Design'!$F$21)))</f>
        <v>0</v>
      </c>
      <c r="O8671" s="32">
        <f>IF('System Design'!$F$8=1,'Hourly Demand and Generation'!J8671*'System Design'!$F$22,IF('System Design'!$F$8=2,'Hourly Demand and Generation'!K8671*'System Design'!$F$22,IF('System Design'!$F$8=3,'Hourly Demand and Generation'!L8671*'System Design'!$F$22)))</f>
        <v>1125</v>
      </c>
      <c r="Q8671" s="32">
        <f t="shared" si="1934"/>
        <v>0</v>
      </c>
      <c r="R8671" s="32">
        <f t="shared" si="1939"/>
        <v>5400</v>
      </c>
      <c r="S8671" s="32">
        <f t="shared" si="1940"/>
        <v>0</v>
      </c>
      <c r="T8671" s="32">
        <f t="shared" si="1941"/>
        <v>21600</v>
      </c>
      <c r="U8671" s="32">
        <f t="shared" si="1942"/>
        <v>0</v>
      </c>
      <c r="V8671" s="32">
        <f t="shared" si="1935"/>
        <v>810</v>
      </c>
      <c r="W8671" s="32">
        <f t="shared" si="1943"/>
        <v>810</v>
      </c>
      <c r="X8671" s="32">
        <f t="shared" si="1944"/>
        <v>810</v>
      </c>
    </row>
    <row r="8672" spans="1:24" x14ac:dyDescent="0.25">
      <c r="A8672" s="2"/>
      <c r="B8672" s="2" t="s">
        <v>13</v>
      </c>
      <c r="C8672" s="2">
        <f t="shared" si="1945"/>
        <v>362</v>
      </c>
      <c r="D8672" s="2">
        <f t="shared" si="1946"/>
        <v>4</v>
      </c>
      <c r="E8672" s="2">
        <f t="shared" si="1938"/>
        <v>8668</v>
      </c>
      <c r="F8672" s="11">
        <v>378</v>
      </c>
      <c r="G8672" s="10">
        <v>0</v>
      </c>
      <c r="H8672" s="10">
        <v>0</v>
      </c>
      <c r="I8672" s="10">
        <v>0</v>
      </c>
      <c r="J8672" s="9">
        <v>0.33853103134880302</v>
      </c>
      <c r="K8672" s="9">
        <v>0.33853103134880302</v>
      </c>
      <c r="L8672" s="9">
        <v>0.5</v>
      </c>
      <c r="N8672" s="32">
        <f>IF('System Design'!$F$8=1,'Hourly Demand and Generation'!G8672*'System Design'!$F$21,IF('System Design'!$F$8=2,'Hourly Demand and Generation'!H8672*'System Design'!$F$21,IF('System Design'!$F$8=3,'Hourly Demand and Generation'!I8672*'System Design'!$F$21)))</f>
        <v>0</v>
      </c>
      <c r="O8672" s="32">
        <f>IF('System Design'!$F$8=1,'Hourly Demand and Generation'!J8672*'System Design'!$F$22,IF('System Design'!$F$8=2,'Hourly Demand and Generation'!K8672*'System Design'!$F$22,IF('System Design'!$F$8=3,'Hourly Demand and Generation'!L8672*'System Design'!$F$22)))</f>
        <v>1250</v>
      </c>
      <c r="Q8672" s="32">
        <f t="shared" si="1934"/>
        <v>0</v>
      </c>
      <c r="R8672" s="32">
        <f t="shared" si="1939"/>
        <v>5400</v>
      </c>
      <c r="S8672" s="32">
        <f t="shared" si="1940"/>
        <v>0</v>
      </c>
      <c r="T8672" s="32">
        <f t="shared" si="1941"/>
        <v>21600</v>
      </c>
      <c r="U8672" s="32">
        <f t="shared" si="1942"/>
        <v>0</v>
      </c>
      <c r="V8672" s="32">
        <f t="shared" si="1935"/>
        <v>872</v>
      </c>
      <c r="W8672" s="32">
        <f t="shared" si="1943"/>
        <v>872</v>
      </c>
      <c r="X8672" s="32">
        <f t="shared" si="1944"/>
        <v>872</v>
      </c>
    </row>
    <row r="8673" spans="1:24" x14ac:dyDescent="0.25">
      <c r="A8673" s="2"/>
      <c r="B8673" s="2" t="s">
        <v>13</v>
      </c>
      <c r="C8673" s="2">
        <f t="shared" si="1945"/>
        <v>362</v>
      </c>
      <c r="D8673" s="2">
        <f t="shared" si="1946"/>
        <v>5</v>
      </c>
      <c r="E8673" s="2">
        <f t="shared" si="1938"/>
        <v>8669</v>
      </c>
      <c r="F8673" s="11">
        <v>409.5</v>
      </c>
      <c r="G8673" s="10">
        <v>0</v>
      </c>
      <c r="H8673" s="10">
        <v>1.44E-2</v>
      </c>
      <c r="I8673" s="10">
        <v>2.8799999999999999E-2</v>
      </c>
      <c r="J8673" s="9">
        <v>0.27082482507904199</v>
      </c>
      <c r="K8673" s="9">
        <v>0.27082482507904199</v>
      </c>
      <c r="L8673" s="9">
        <v>0.4</v>
      </c>
      <c r="N8673" s="32">
        <f>IF('System Design'!$F$8=1,'Hourly Demand and Generation'!G8673*'System Design'!$F$21,IF('System Design'!$F$8=2,'Hourly Demand and Generation'!H8673*'System Design'!$F$21,IF('System Design'!$F$8=3,'Hourly Demand and Generation'!I8673*'System Design'!$F$21)))</f>
        <v>14.4</v>
      </c>
      <c r="O8673" s="32">
        <f>IF('System Design'!$F$8=1,'Hourly Demand and Generation'!J8673*'System Design'!$F$22,IF('System Design'!$F$8=2,'Hourly Demand and Generation'!K8673*'System Design'!$F$22,IF('System Design'!$F$8=3,'Hourly Demand and Generation'!L8673*'System Design'!$F$22)))</f>
        <v>1000</v>
      </c>
      <c r="Q8673" s="32">
        <f t="shared" si="1934"/>
        <v>0</v>
      </c>
      <c r="R8673" s="32">
        <f t="shared" si="1939"/>
        <v>5400</v>
      </c>
      <c r="S8673" s="32">
        <f t="shared" si="1940"/>
        <v>0</v>
      </c>
      <c r="T8673" s="32">
        <f t="shared" si="1941"/>
        <v>21600</v>
      </c>
      <c r="U8673" s="32">
        <f t="shared" si="1942"/>
        <v>0</v>
      </c>
      <c r="V8673" s="32">
        <f t="shared" si="1935"/>
        <v>604.9</v>
      </c>
      <c r="W8673" s="32">
        <f t="shared" si="1943"/>
        <v>604.9</v>
      </c>
      <c r="X8673" s="32">
        <f t="shared" si="1944"/>
        <v>604.9</v>
      </c>
    </row>
    <row r="8674" spans="1:24" x14ac:dyDescent="0.25">
      <c r="A8674" s="2"/>
      <c r="B8674" s="2" t="s">
        <v>13</v>
      </c>
      <c r="C8674" s="2">
        <f t="shared" si="1945"/>
        <v>362</v>
      </c>
      <c r="D8674" s="2">
        <f t="shared" si="1946"/>
        <v>6</v>
      </c>
      <c r="E8674" s="2">
        <f t="shared" si="1938"/>
        <v>8670</v>
      </c>
      <c r="F8674" s="11">
        <v>441</v>
      </c>
      <c r="G8674" s="10">
        <v>2.2567403179527101E-2</v>
      </c>
      <c r="H8674" s="10">
        <v>4.4999999999999998E-2</v>
      </c>
      <c r="I8674" s="10">
        <v>6.1199999999999997E-2</v>
      </c>
      <c r="J8674" s="9">
        <v>0.27082482507904199</v>
      </c>
      <c r="K8674" s="9">
        <v>0.27082482507904199</v>
      </c>
      <c r="L8674" s="9">
        <v>0.4</v>
      </c>
      <c r="N8674" s="32">
        <f>IF('System Design'!$F$8=1,'Hourly Demand and Generation'!G8674*'System Design'!$F$21,IF('System Design'!$F$8=2,'Hourly Demand and Generation'!H8674*'System Design'!$F$21,IF('System Design'!$F$8=3,'Hourly Demand and Generation'!I8674*'System Design'!$F$21)))</f>
        <v>30.599999999999998</v>
      </c>
      <c r="O8674" s="32">
        <f>IF('System Design'!$F$8=1,'Hourly Demand and Generation'!J8674*'System Design'!$F$22,IF('System Design'!$F$8=2,'Hourly Demand and Generation'!K8674*'System Design'!$F$22,IF('System Design'!$F$8=3,'Hourly Demand and Generation'!L8674*'System Design'!$F$22)))</f>
        <v>1000</v>
      </c>
      <c r="Q8674" s="32">
        <f t="shared" si="1934"/>
        <v>0</v>
      </c>
      <c r="R8674" s="32">
        <f t="shared" si="1939"/>
        <v>5400</v>
      </c>
      <c r="S8674" s="32">
        <f t="shared" si="1940"/>
        <v>0</v>
      </c>
      <c r="T8674" s="32">
        <f t="shared" si="1941"/>
        <v>21600</v>
      </c>
      <c r="U8674" s="32">
        <f t="shared" si="1942"/>
        <v>0</v>
      </c>
      <c r="V8674" s="32">
        <f t="shared" si="1935"/>
        <v>589.59999999999991</v>
      </c>
      <c r="W8674" s="32">
        <f t="shared" si="1943"/>
        <v>589.59999999999991</v>
      </c>
      <c r="X8674" s="32">
        <f t="shared" si="1944"/>
        <v>589.59999999999991</v>
      </c>
    </row>
    <row r="8675" spans="1:24" x14ac:dyDescent="0.25">
      <c r="A8675" s="2"/>
      <c r="B8675" s="2" t="s">
        <v>13</v>
      </c>
      <c r="C8675" s="2">
        <f t="shared" si="1945"/>
        <v>362</v>
      </c>
      <c r="D8675" s="2">
        <f t="shared" si="1946"/>
        <v>7</v>
      </c>
      <c r="E8675" s="2">
        <f t="shared" si="1938"/>
        <v>8671</v>
      </c>
      <c r="F8675" s="11">
        <v>472.5</v>
      </c>
      <c r="G8675" s="10">
        <v>4.7955731756495E-2</v>
      </c>
      <c r="H8675" s="10">
        <v>7.5600000000000001E-2</v>
      </c>
      <c r="I8675" s="10">
        <v>0.09</v>
      </c>
      <c r="J8675" s="9">
        <v>0.30467792821392298</v>
      </c>
      <c r="K8675" s="9">
        <v>0.30467792821392298</v>
      </c>
      <c r="L8675" s="9">
        <v>0.45</v>
      </c>
      <c r="N8675" s="32">
        <f>IF('System Design'!$F$8=1,'Hourly Demand and Generation'!G8675*'System Design'!$F$21,IF('System Design'!$F$8=2,'Hourly Demand and Generation'!H8675*'System Design'!$F$21,IF('System Design'!$F$8=3,'Hourly Demand and Generation'!I8675*'System Design'!$F$21)))</f>
        <v>45</v>
      </c>
      <c r="O8675" s="32">
        <f>IF('System Design'!$F$8=1,'Hourly Demand and Generation'!J8675*'System Design'!$F$22,IF('System Design'!$F$8=2,'Hourly Demand and Generation'!K8675*'System Design'!$F$22,IF('System Design'!$F$8=3,'Hourly Demand and Generation'!L8675*'System Design'!$F$22)))</f>
        <v>1125</v>
      </c>
      <c r="Q8675" s="32">
        <f t="shared" si="1934"/>
        <v>0</v>
      </c>
      <c r="R8675" s="32">
        <f t="shared" si="1939"/>
        <v>5400</v>
      </c>
      <c r="S8675" s="32">
        <f t="shared" si="1940"/>
        <v>0</v>
      </c>
      <c r="T8675" s="32">
        <f t="shared" si="1941"/>
        <v>21600</v>
      </c>
      <c r="U8675" s="32">
        <f t="shared" si="1942"/>
        <v>0</v>
      </c>
      <c r="V8675" s="32">
        <f t="shared" si="1935"/>
        <v>697.5</v>
      </c>
      <c r="W8675" s="32">
        <f t="shared" si="1943"/>
        <v>697.5</v>
      </c>
      <c r="X8675" s="32">
        <f t="shared" si="1944"/>
        <v>697.5</v>
      </c>
    </row>
    <row r="8676" spans="1:24" x14ac:dyDescent="0.25">
      <c r="A8676" s="2"/>
      <c r="B8676" s="2" t="s">
        <v>13</v>
      </c>
      <c r="C8676" s="2">
        <f t="shared" si="1945"/>
        <v>362</v>
      </c>
      <c r="D8676" s="2">
        <f t="shared" si="1946"/>
        <v>8</v>
      </c>
      <c r="E8676" s="2">
        <f t="shared" si="1938"/>
        <v>8672</v>
      </c>
      <c r="F8676" s="11">
        <v>504</v>
      </c>
      <c r="G8676" s="10">
        <v>9.3090538115549196E-2</v>
      </c>
      <c r="H8676" s="10">
        <v>0.13500000000000001</v>
      </c>
      <c r="I8676" s="10">
        <v>0.1512</v>
      </c>
      <c r="J8676" s="9">
        <v>0.30467792821392298</v>
      </c>
      <c r="K8676" s="9">
        <v>0.30467792821392298</v>
      </c>
      <c r="L8676" s="9">
        <v>0.45</v>
      </c>
      <c r="N8676" s="32">
        <f>IF('System Design'!$F$8=1,'Hourly Demand and Generation'!G8676*'System Design'!$F$21,IF('System Design'!$F$8=2,'Hourly Demand and Generation'!H8676*'System Design'!$F$21,IF('System Design'!$F$8=3,'Hourly Demand and Generation'!I8676*'System Design'!$F$21)))</f>
        <v>75.599999999999994</v>
      </c>
      <c r="O8676" s="32">
        <f>IF('System Design'!$F$8=1,'Hourly Demand and Generation'!J8676*'System Design'!$F$22,IF('System Design'!$F$8=2,'Hourly Demand and Generation'!K8676*'System Design'!$F$22,IF('System Design'!$F$8=3,'Hourly Demand and Generation'!L8676*'System Design'!$F$22)))</f>
        <v>1125</v>
      </c>
      <c r="Q8676" s="32">
        <f t="shared" si="1934"/>
        <v>0</v>
      </c>
      <c r="R8676" s="32">
        <f t="shared" si="1939"/>
        <v>5400</v>
      </c>
      <c r="S8676" s="32">
        <f t="shared" si="1940"/>
        <v>0</v>
      </c>
      <c r="T8676" s="32">
        <f t="shared" si="1941"/>
        <v>21600</v>
      </c>
      <c r="U8676" s="32">
        <f t="shared" si="1942"/>
        <v>0</v>
      </c>
      <c r="V8676" s="32">
        <f t="shared" si="1935"/>
        <v>696.59999999999991</v>
      </c>
      <c r="W8676" s="32">
        <f t="shared" si="1943"/>
        <v>696.59999999999991</v>
      </c>
      <c r="X8676" s="32">
        <f t="shared" si="1944"/>
        <v>696.59999999999991</v>
      </c>
    </row>
    <row r="8677" spans="1:24" x14ac:dyDescent="0.25">
      <c r="A8677" s="2"/>
      <c r="B8677" s="2" t="s">
        <v>13</v>
      </c>
      <c r="C8677" s="2">
        <f t="shared" si="1945"/>
        <v>362</v>
      </c>
      <c r="D8677" s="2">
        <f t="shared" si="1946"/>
        <v>9</v>
      </c>
      <c r="E8677" s="2">
        <f t="shared" si="1938"/>
        <v>8673</v>
      </c>
      <c r="F8677" s="11">
        <v>504</v>
      </c>
      <c r="G8677" s="10">
        <v>0.14104626987204399</v>
      </c>
      <c r="H8677" s="10">
        <v>0.19439999999999999</v>
      </c>
      <c r="I8677" s="10">
        <v>0.20880000000000001</v>
      </c>
      <c r="J8677" s="9">
        <v>0.27082482507904199</v>
      </c>
      <c r="K8677" s="9">
        <v>0.27082482507904199</v>
      </c>
      <c r="L8677" s="9">
        <v>0.4</v>
      </c>
      <c r="N8677" s="32">
        <f>IF('System Design'!$F$8=1,'Hourly Demand and Generation'!G8677*'System Design'!$F$21,IF('System Design'!$F$8=2,'Hourly Demand and Generation'!H8677*'System Design'!$F$21,IF('System Design'!$F$8=3,'Hourly Demand and Generation'!I8677*'System Design'!$F$21)))</f>
        <v>104.4</v>
      </c>
      <c r="O8677" s="32">
        <f>IF('System Design'!$F$8=1,'Hourly Demand and Generation'!J8677*'System Design'!$F$22,IF('System Design'!$F$8=2,'Hourly Demand and Generation'!K8677*'System Design'!$F$22,IF('System Design'!$F$8=3,'Hourly Demand and Generation'!L8677*'System Design'!$F$22)))</f>
        <v>1000</v>
      </c>
      <c r="Q8677" s="32">
        <f t="shared" si="1934"/>
        <v>0</v>
      </c>
      <c r="R8677" s="32">
        <f t="shared" si="1939"/>
        <v>5400</v>
      </c>
      <c r="S8677" s="32">
        <f t="shared" si="1940"/>
        <v>0</v>
      </c>
      <c r="T8677" s="32">
        <f t="shared" si="1941"/>
        <v>21600</v>
      </c>
      <c r="U8677" s="32">
        <f t="shared" si="1942"/>
        <v>0</v>
      </c>
      <c r="V8677" s="32">
        <f t="shared" si="1935"/>
        <v>600.40000000000009</v>
      </c>
      <c r="W8677" s="32">
        <f t="shared" si="1943"/>
        <v>600.40000000000009</v>
      </c>
      <c r="X8677" s="32">
        <f t="shared" si="1944"/>
        <v>600.40000000000009</v>
      </c>
    </row>
    <row r="8678" spans="1:24" x14ac:dyDescent="0.25">
      <c r="A8678" s="2"/>
      <c r="B8678" s="2" t="s">
        <v>13</v>
      </c>
      <c r="C8678" s="2">
        <f t="shared" si="1945"/>
        <v>362</v>
      </c>
      <c r="D8678" s="2">
        <f t="shared" si="1946"/>
        <v>10</v>
      </c>
      <c r="E8678" s="2">
        <f t="shared" si="1938"/>
        <v>8674</v>
      </c>
      <c r="F8678" s="11">
        <v>491.4</v>
      </c>
      <c r="G8678" s="10">
        <v>0.189002001628539</v>
      </c>
      <c r="H8678" s="10">
        <v>0.25559999999999999</v>
      </c>
      <c r="I8678" s="10">
        <v>0.27</v>
      </c>
      <c r="J8678" s="9">
        <v>0.30467792821392298</v>
      </c>
      <c r="K8678" s="9">
        <v>0.30467792821392298</v>
      </c>
      <c r="L8678" s="9">
        <v>0.45</v>
      </c>
      <c r="N8678" s="32">
        <f>IF('System Design'!$F$8=1,'Hourly Demand and Generation'!G8678*'System Design'!$F$21,IF('System Design'!$F$8=2,'Hourly Demand and Generation'!H8678*'System Design'!$F$21,IF('System Design'!$F$8=3,'Hourly Demand and Generation'!I8678*'System Design'!$F$21)))</f>
        <v>135</v>
      </c>
      <c r="O8678" s="32">
        <f>IF('System Design'!$F$8=1,'Hourly Demand and Generation'!J8678*'System Design'!$F$22,IF('System Design'!$F$8=2,'Hourly Demand and Generation'!K8678*'System Design'!$F$22,IF('System Design'!$F$8=3,'Hourly Demand and Generation'!L8678*'System Design'!$F$22)))</f>
        <v>1125</v>
      </c>
      <c r="Q8678" s="32">
        <f t="shared" si="1934"/>
        <v>0</v>
      </c>
      <c r="R8678" s="32">
        <f t="shared" si="1939"/>
        <v>5400</v>
      </c>
      <c r="S8678" s="32">
        <f t="shared" si="1940"/>
        <v>0</v>
      </c>
      <c r="T8678" s="32">
        <f t="shared" si="1941"/>
        <v>21600</v>
      </c>
      <c r="U8678" s="32">
        <f t="shared" si="1942"/>
        <v>0</v>
      </c>
      <c r="V8678" s="32">
        <f t="shared" si="1935"/>
        <v>768.6</v>
      </c>
      <c r="W8678" s="32">
        <f t="shared" si="1943"/>
        <v>768.6</v>
      </c>
      <c r="X8678" s="32">
        <f t="shared" si="1944"/>
        <v>768.6</v>
      </c>
    </row>
    <row r="8679" spans="1:24" x14ac:dyDescent="0.25">
      <c r="A8679" s="2"/>
      <c r="B8679" s="2" t="s">
        <v>13</v>
      </c>
      <c r="C8679" s="2">
        <f t="shared" si="1945"/>
        <v>362</v>
      </c>
      <c r="D8679" s="2">
        <f t="shared" si="1946"/>
        <v>11</v>
      </c>
      <c r="E8679" s="2">
        <f t="shared" si="1938"/>
        <v>8675</v>
      </c>
      <c r="F8679" s="11">
        <v>485.1</v>
      </c>
      <c r="G8679" s="10">
        <v>0.23413680798759301</v>
      </c>
      <c r="H8679" s="10">
        <v>0.315</v>
      </c>
      <c r="I8679" s="10">
        <v>0.33119999999999999</v>
      </c>
      <c r="J8679" s="9">
        <v>0.27082482507904199</v>
      </c>
      <c r="K8679" s="9">
        <v>0.27082482507904199</v>
      </c>
      <c r="L8679" s="9">
        <v>0.4</v>
      </c>
      <c r="N8679" s="32">
        <f>IF('System Design'!$F$8=1,'Hourly Demand and Generation'!G8679*'System Design'!$F$21,IF('System Design'!$F$8=2,'Hourly Demand and Generation'!H8679*'System Design'!$F$21,IF('System Design'!$F$8=3,'Hourly Demand and Generation'!I8679*'System Design'!$F$21)))</f>
        <v>165.6</v>
      </c>
      <c r="O8679" s="32">
        <f>IF('System Design'!$F$8=1,'Hourly Demand and Generation'!J8679*'System Design'!$F$22,IF('System Design'!$F$8=2,'Hourly Demand and Generation'!K8679*'System Design'!$F$22,IF('System Design'!$F$8=3,'Hourly Demand and Generation'!L8679*'System Design'!$F$22)))</f>
        <v>1000</v>
      </c>
      <c r="Q8679" s="32">
        <f t="shared" si="1934"/>
        <v>0</v>
      </c>
      <c r="R8679" s="32">
        <f t="shared" si="1939"/>
        <v>5400</v>
      </c>
      <c r="S8679" s="32">
        <f t="shared" si="1940"/>
        <v>0</v>
      </c>
      <c r="T8679" s="32">
        <f t="shared" si="1941"/>
        <v>21600</v>
      </c>
      <c r="U8679" s="32">
        <f t="shared" si="1942"/>
        <v>0</v>
      </c>
      <c r="V8679" s="32">
        <f t="shared" si="1935"/>
        <v>680.49999999999989</v>
      </c>
      <c r="W8679" s="32">
        <f t="shared" si="1943"/>
        <v>680.49999999999989</v>
      </c>
      <c r="X8679" s="32">
        <f t="shared" si="1944"/>
        <v>680.49999999999989</v>
      </c>
    </row>
    <row r="8680" spans="1:24" x14ac:dyDescent="0.25">
      <c r="A8680" s="2"/>
      <c r="B8680" s="2" t="s">
        <v>13</v>
      </c>
      <c r="C8680" s="2">
        <f t="shared" si="1945"/>
        <v>362</v>
      </c>
      <c r="D8680" s="2">
        <f t="shared" si="1946"/>
        <v>12</v>
      </c>
      <c r="E8680" s="2">
        <f t="shared" si="1938"/>
        <v>8676</v>
      </c>
      <c r="F8680" s="11">
        <v>485.1</v>
      </c>
      <c r="G8680" s="10">
        <v>0.28209253974408799</v>
      </c>
      <c r="H8680" s="10">
        <v>0.36</v>
      </c>
      <c r="I8680" s="10">
        <v>0.36</v>
      </c>
      <c r="J8680" s="9">
        <v>0.25389827351160199</v>
      </c>
      <c r="K8680" s="9">
        <v>0.25389827351160199</v>
      </c>
      <c r="L8680" s="9">
        <v>0.375</v>
      </c>
      <c r="N8680" s="32">
        <f>IF('System Design'!$F$8=1,'Hourly Demand and Generation'!G8680*'System Design'!$F$21,IF('System Design'!$F$8=2,'Hourly Demand and Generation'!H8680*'System Design'!$F$21,IF('System Design'!$F$8=3,'Hourly Demand and Generation'!I8680*'System Design'!$F$21)))</f>
        <v>180</v>
      </c>
      <c r="O8680" s="32">
        <f>IF('System Design'!$F$8=1,'Hourly Demand and Generation'!J8680*'System Design'!$F$22,IF('System Design'!$F$8=2,'Hourly Demand and Generation'!K8680*'System Design'!$F$22,IF('System Design'!$F$8=3,'Hourly Demand and Generation'!L8680*'System Design'!$F$22)))</f>
        <v>937.5</v>
      </c>
      <c r="Q8680" s="32">
        <f t="shared" si="1934"/>
        <v>0</v>
      </c>
      <c r="R8680" s="32">
        <f t="shared" si="1939"/>
        <v>5400</v>
      </c>
      <c r="S8680" s="32">
        <f t="shared" si="1940"/>
        <v>0</v>
      </c>
      <c r="T8680" s="32">
        <f t="shared" si="1941"/>
        <v>21600</v>
      </c>
      <c r="U8680" s="32">
        <f t="shared" si="1942"/>
        <v>0</v>
      </c>
      <c r="V8680" s="32">
        <f t="shared" si="1935"/>
        <v>632.4</v>
      </c>
      <c r="W8680" s="32">
        <f t="shared" si="1943"/>
        <v>632.4</v>
      </c>
      <c r="X8680" s="32">
        <f t="shared" si="1944"/>
        <v>632.4</v>
      </c>
    </row>
    <row r="8681" spans="1:24" x14ac:dyDescent="0.25">
      <c r="A8681" s="2"/>
      <c r="B8681" s="2" t="s">
        <v>13</v>
      </c>
      <c r="C8681" s="2">
        <f t="shared" si="1945"/>
        <v>362</v>
      </c>
      <c r="D8681" s="2">
        <f t="shared" si="1946"/>
        <v>13</v>
      </c>
      <c r="E8681" s="2">
        <f t="shared" si="1938"/>
        <v>8677</v>
      </c>
      <c r="F8681" s="11">
        <v>504</v>
      </c>
      <c r="G8681" s="10">
        <v>0.23413680798759301</v>
      </c>
      <c r="H8681" s="10">
        <v>0.315</v>
      </c>
      <c r="I8681" s="10">
        <v>0.33119999999999999</v>
      </c>
      <c r="J8681" s="9">
        <v>0.27082482507904199</v>
      </c>
      <c r="K8681" s="9">
        <v>0.27082482507904199</v>
      </c>
      <c r="L8681" s="9">
        <v>0.4</v>
      </c>
      <c r="N8681" s="32">
        <f>IF('System Design'!$F$8=1,'Hourly Demand and Generation'!G8681*'System Design'!$F$21,IF('System Design'!$F$8=2,'Hourly Demand and Generation'!H8681*'System Design'!$F$21,IF('System Design'!$F$8=3,'Hourly Demand and Generation'!I8681*'System Design'!$F$21)))</f>
        <v>165.6</v>
      </c>
      <c r="O8681" s="32">
        <f>IF('System Design'!$F$8=1,'Hourly Demand and Generation'!J8681*'System Design'!$F$22,IF('System Design'!$F$8=2,'Hourly Demand and Generation'!K8681*'System Design'!$F$22,IF('System Design'!$F$8=3,'Hourly Demand and Generation'!L8681*'System Design'!$F$22)))</f>
        <v>1000</v>
      </c>
      <c r="Q8681" s="32">
        <f t="shared" si="1934"/>
        <v>0</v>
      </c>
      <c r="R8681" s="32">
        <f t="shared" si="1939"/>
        <v>5400</v>
      </c>
      <c r="S8681" s="32">
        <f t="shared" si="1940"/>
        <v>0</v>
      </c>
      <c r="T8681" s="32">
        <f t="shared" si="1941"/>
        <v>21600</v>
      </c>
      <c r="U8681" s="32">
        <f t="shared" si="1942"/>
        <v>0</v>
      </c>
      <c r="V8681" s="32">
        <f t="shared" si="1935"/>
        <v>661.59999999999991</v>
      </c>
      <c r="W8681" s="32">
        <f t="shared" si="1943"/>
        <v>661.59999999999991</v>
      </c>
      <c r="X8681" s="32">
        <f t="shared" si="1944"/>
        <v>661.59999999999991</v>
      </c>
    </row>
    <row r="8682" spans="1:24" x14ac:dyDescent="0.25">
      <c r="A8682" s="2"/>
      <c r="B8682" s="2" t="s">
        <v>13</v>
      </c>
      <c r="C8682" s="2">
        <f t="shared" si="1945"/>
        <v>362</v>
      </c>
      <c r="D8682" s="2">
        <f t="shared" si="1946"/>
        <v>14</v>
      </c>
      <c r="E8682" s="2">
        <f t="shared" si="1938"/>
        <v>8678</v>
      </c>
      <c r="F8682" s="11">
        <v>504</v>
      </c>
      <c r="G8682" s="10">
        <v>0.189002001628539</v>
      </c>
      <c r="H8682" s="10">
        <v>0.25559999999999999</v>
      </c>
      <c r="I8682" s="10">
        <v>0.27</v>
      </c>
      <c r="J8682" s="9">
        <v>0.28775137664648198</v>
      </c>
      <c r="K8682" s="9">
        <v>0.28775137664648198</v>
      </c>
      <c r="L8682" s="9">
        <v>0.42499999999999999</v>
      </c>
      <c r="N8682" s="32">
        <f>IF('System Design'!$F$8=1,'Hourly Demand and Generation'!G8682*'System Design'!$F$21,IF('System Design'!$F$8=2,'Hourly Demand and Generation'!H8682*'System Design'!$F$21,IF('System Design'!$F$8=3,'Hourly Demand and Generation'!I8682*'System Design'!$F$21)))</f>
        <v>135</v>
      </c>
      <c r="O8682" s="32">
        <f>IF('System Design'!$F$8=1,'Hourly Demand and Generation'!J8682*'System Design'!$F$22,IF('System Design'!$F$8=2,'Hourly Demand and Generation'!K8682*'System Design'!$F$22,IF('System Design'!$F$8=3,'Hourly Demand and Generation'!L8682*'System Design'!$F$22)))</f>
        <v>1062.5</v>
      </c>
      <c r="Q8682" s="32">
        <f t="shared" si="1934"/>
        <v>0</v>
      </c>
      <c r="R8682" s="32">
        <f t="shared" si="1939"/>
        <v>5400</v>
      </c>
      <c r="S8682" s="32">
        <f t="shared" si="1940"/>
        <v>0</v>
      </c>
      <c r="T8682" s="32">
        <f t="shared" si="1941"/>
        <v>21600</v>
      </c>
      <c r="U8682" s="32">
        <f t="shared" si="1942"/>
        <v>0</v>
      </c>
      <c r="V8682" s="32">
        <f t="shared" si="1935"/>
        <v>693.5</v>
      </c>
      <c r="W8682" s="32">
        <f t="shared" si="1943"/>
        <v>693.5</v>
      </c>
      <c r="X8682" s="32">
        <f t="shared" si="1944"/>
        <v>693.5</v>
      </c>
    </row>
    <row r="8683" spans="1:24" x14ac:dyDescent="0.25">
      <c r="A8683" s="2"/>
      <c r="B8683" s="2" t="s">
        <v>13</v>
      </c>
      <c r="C8683" s="2">
        <f t="shared" si="1945"/>
        <v>362</v>
      </c>
      <c r="D8683" s="2">
        <f t="shared" si="1946"/>
        <v>15</v>
      </c>
      <c r="E8683" s="2">
        <f t="shared" si="1938"/>
        <v>8679</v>
      </c>
      <c r="F8683" s="11">
        <v>535.5</v>
      </c>
      <c r="G8683" s="10">
        <v>0.14104626987204399</v>
      </c>
      <c r="H8683" s="10">
        <v>0.19439999999999999</v>
      </c>
      <c r="I8683" s="10">
        <v>0.20880000000000001</v>
      </c>
      <c r="J8683" s="9">
        <v>0.30467792821392298</v>
      </c>
      <c r="K8683" s="9">
        <v>0.30467792821392298</v>
      </c>
      <c r="L8683" s="9">
        <v>0.45</v>
      </c>
      <c r="N8683" s="32">
        <f>IF('System Design'!$F$8=1,'Hourly Demand and Generation'!G8683*'System Design'!$F$21,IF('System Design'!$F$8=2,'Hourly Demand and Generation'!H8683*'System Design'!$F$21,IF('System Design'!$F$8=3,'Hourly Demand and Generation'!I8683*'System Design'!$F$21)))</f>
        <v>104.4</v>
      </c>
      <c r="O8683" s="32">
        <f>IF('System Design'!$F$8=1,'Hourly Demand and Generation'!J8683*'System Design'!$F$22,IF('System Design'!$F$8=2,'Hourly Demand and Generation'!K8683*'System Design'!$F$22,IF('System Design'!$F$8=3,'Hourly Demand and Generation'!L8683*'System Design'!$F$22)))</f>
        <v>1125</v>
      </c>
      <c r="Q8683" s="32">
        <f t="shared" si="1934"/>
        <v>0</v>
      </c>
      <c r="R8683" s="32">
        <f t="shared" si="1939"/>
        <v>5400</v>
      </c>
      <c r="S8683" s="32">
        <f t="shared" si="1940"/>
        <v>0</v>
      </c>
      <c r="T8683" s="32">
        <f t="shared" si="1941"/>
        <v>21600</v>
      </c>
      <c r="U8683" s="32">
        <f t="shared" si="1942"/>
        <v>0</v>
      </c>
      <c r="V8683" s="32">
        <f t="shared" si="1935"/>
        <v>693.90000000000009</v>
      </c>
      <c r="W8683" s="32">
        <f t="shared" si="1943"/>
        <v>693.90000000000009</v>
      </c>
      <c r="X8683" s="32">
        <f t="shared" si="1944"/>
        <v>693.90000000000009</v>
      </c>
    </row>
    <row r="8684" spans="1:24" x14ac:dyDescent="0.25">
      <c r="A8684" s="2"/>
      <c r="B8684" s="2" t="s">
        <v>13</v>
      </c>
      <c r="C8684" s="2">
        <f t="shared" si="1945"/>
        <v>362</v>
      </c>
      <c r="D8684" s="2">
        <f t="shared" si="1946"/>
        <v>16</v>
      </c>
      <c r="E8684" s="2">
        <f t="shared" si="1938"/>
        <v>8680</v>
      </c>
      <c r="F8684" s="11">
        <v>567</v>
      </c>
      <c r="G8684" s="10">
        <v>9.3090538115549196E-2</v>
      </c>
      <c r="H8684" s="10">
        <v>0.13500000000000001</v>
      </c>
      <c r="I8684" s="10">
        <v>0.1512</v>
      </c>
      <c r="J8684" s="9">
        <v>0.30467792821392298</v>
      </c>
      <c r="K8684" s="9">
        <v>0.30467792821392298</v>
      </c>
      <c r="L8684" s="9">
        <v>0.45</v>
      </c>
      <c r="N8684" s="32">
        <f>IF('System Design'!$F$8=1,'Hourly Demand and Generation'!G8684*'System Design'!$F$21,IF('System Design'!$F$8=2,'Hourly Demand and Generation'!H8684*'System Design'!$F$21,IF('System Design'!$F$8=3,'Hourly Demand and Generation'!I8684*'System Design'!$F$21)))</f>
        <v>75.599999999999994</v>
      </c>
      <c r="O8684" s="32">
        <f>IF('System Design'!$F$8=1,'Hourly Demand and Generation'!J8684*'System Design'!$F$22,IF('System Design'!$F$8=2,'Hourly Demand and Generation'!K8684*'System Design'!$F$22,IF('System Design'!$F$8=3,'Hourly Demand and Generation'!L8684*'System Design'!$F$22)))</f>
        <v>1125</v>
      </c>
      <c r="Q8684" s="32">
        <f t="shared" si="1934"/>
        <v>0</v>
      </c>
      <c r="R8684" s="32">
        <f t="shared" si="1939"/>
        <v>5400</v>
      </c>
      <c r="S8684" s="32">
        <f t="shared" si="1940"/>
        <v>0</v>
      </c>
      <c r="T8684" s="32">
        <f t="shared" si="1941"/>
        <v>21600</v>
      </c>
      <c r="U8684" s="32">
        <f t="shared" si="1942"/>
        <v>0</v>
      </c>
      <c r="V8684" s="32">
        <f t="shared" si="1935"/>
        <v>633.59999999999991</v>
      </c>
      <c r="W8684" s="32">
        <f t="shared" si="1943"/>
        <v>633.59999999999991</v>
      </c>
      <c r="X8684" s="32">
        <f t="shared" si="1944"/>
        <v>633.59999999999991</v>
      </c>
    </row>
    <row r="8685" spans="1:24" x14ac:dyDescent="0.25">
      <c r="A8685" s="2"/>
      <c r="B8685" s="2" t="s">
        <v>13</v>
      </c>
      <c r="C8685" s="2">
        <f t="shared" si="1945"/>
        <v>362</v>
      </c>
      <c r="D8685" s="2">
        <f t="shared" si="1946"/>
        <v>17</v>
      </c>
      <c r="E8685" s="2">
        <f t="shared" si="1938"/>
        <v>8681</v>
      </c>
      <c r="F8685" s="11">
        <v>598.5</v>
      </c>
      <c r="G8685" s="10">
        <v>4.7955731756495E-2</v>
      </c>
      <c r="H8685" s="10">
        <v>7.5600000000000001E-2</v>
      </c>
      <c r="I8685" s="10">
        <v>0.09</v>
      </c>
      <c r="J8685" s="9">
        <v>0.33853103134880302</v>
      </c>
      <c r="K8685" s="9">
        <v>0.33853103134880302</v>
      </c>
      <c r="L8685" s="9">
        <v>0.5</v>
      </c>
      <c r="N8685" s="32">
        <f>IF('System Design'!$F$8=1,'Hourly Demand and Generation'!G8685*'System Design'!$F$21,IF('System Design'!$F$8=2,'Hourly Demand and Generation'!H8685*'System Design'!$F$21,IF('System Design'!$F$8=3,'Hourly Demand and Generation'!I8685*'System Design'!$F$21)))</f>
        <v>45</v>
      </c>
      <c r="O8685" s="32">
        <f>IF('System Design'!$F$8=1,'Hourly Demand and Generation'!J8685*'System Design'!$F$22,IF('System Design'!$F$8=2,'Hourly Demand and Generation'!K8685*'System Design'!$F$22,IF('System Design'!$F$8=3,'Hourly Demand and Generation'!L8685*'System Design'!$F$22)))</f>
        <v>1250</v>
      </c>
      <c r="Q8685" s="32">
        <f t="shared" si="1934"/>
        <v>0</v>
      </c>
      <c r="R8685" s="32">
        <f t="shared" si="1939"/>
        <v>5400</v>
      </c>
      <c r="S8685" s="32">
        <f t="shared" si="1940"/>
        <v>0</v>
      </c>
      <c r="T8685" s="32">
        <f t="shared" si="1941"/>
        <v>21600</v>
      </c>
      <c r="U8685" s="32">
        <f t="shared" si="1942"/>
        <v>0</v>
      </c>
      <c r="V8685" s="32">
        <f t="shared" si="1935"/>
        <v>696.5</v>
      </c>
      <c r="W8685" s="32">
        <f t="shared" si="1943"/>
        <v>696.5</v>
      </c>
      <c r="X8685" s="32">
        <f t="shared" si="1944"/>
        <v>696.5</v>
      </c>
    </row>
    <row r="8686" spans="1:24" x14ac:dyDescent="0.25">
      <c r="A8686" s="2"/>
      <c r="B8686" s="2" t="s">
        <v>13</v>
      </c>
      <c r="C8686" s="2">
        <f t="shared" si="1945"/>
        <v>362</v>
      </c>
      <c r="D8686" s="2">
        <f t="shared" si="1946"/>
        <v>18</v>
      </c>
      <c r="E8686" s="2">
        <f t="shared" si="1938"/>
        <v>8682</v>
      </c>
      <c r="F8686" s="11">
        <v>630</v>
      </c>
      <c r="G8686" s="10">
        <v>2.2567403179527101E-2</v>
      </c>
      <c r="H8686" s="10">
        <v>4.4999999999999998E-2</v>
      </c>
      <c r="I8686" s="10">
        <v>6.1199999999999997E-2</v>
      </c>
      <c r="J8686" s="9">
        <v>0.32160447978136297</v>
      </c>
      <c r="K8686" s="9">
        <v>0.32160447978136297</v>
      </c>
      <c r="L8686" s="9">
        <v>0.47499999999999998</v>
      </c>
      <c r="N8686" s="32">
        <f>IF('System Design'!$F$8=1,'Hourly Demand and Generation'!G8686*'System Design'!$F$21,IF('System Design'!$F$8=2,'Hourly Demand and Generation'!H8686*'System Design'!$F$21,IF('System Design'!$F$8=3,'Hourly Demand and Generation'!I8686*'System Design'!$F$21)))</f>
        <v>30.599999999999998</v>
      </c>
      <c r="O8686" s="32">
        <f>IF('System Design'!$F$8=1,'Hourly Demand and Generation'!J8686*'System Design'!$F$22,IF('System Design'!$F$8=2,'Hourly Demand and Generation'!K8686*'System Design'!$F$22,IF('System Design'!$F$8=3,'Hourly Demand and Generation'!L8686*'System Design'!$F$22)))</f>
        <v>1187.5</v>
      </c>
      <c r="Q8686" s="32">
        <f t="shared" si="1934"/>
        <v>0</v>
      </c>
      <c r="R8686" s="32">
        <f t="shared" si="1939"/>
        <v>5400</v>
      </c>
      <c r="S8686" s="32">
        <f t="shared" si="1940"/>
        <v>0</v>
      </c>
      <c r="T8686" s="32">
        <f t="shared" si="1941"/>
        <v>21600</v>
      </c>
      <c r="U8686" s="32">
        <f t="shared" si="1942"/>
        <v>0</v>
      </c>
      <c r="V8686" s="32">
        <f t="shared" si="1935"/>
        <v>588.09999999999991</v>
      </c>
      <c r="W8686" s="32">
        <f t="shared" si="1943"/>
        <v>588.09999999999991</v>
      </c>
      <c r="X8686" s="32">
        <f t="shared" si="1944"/>
        <v>588.09999999999991</v>
      </c>
    </row>
    <row r="8687" spans="1:24" x14ac:dyDescent="0.25">
      <c r="A8687" s="2"/>
      <c r="B8687" s="2" t="s">
        <v>13</v>
      </c>
      <c r="C8687" s="2">
        <f t="shared" si="1945"/>
        <v>362</v>
      </c>
      <c r="D8687" s="2">
        <f t="shared" si="1946"/>
        <v>19</v>
      </c>
      <c r="E8687" s="2">
        <f t="shared" si="1938"/>
        <v>8683</v>
      </c>
      <c r="F8687" s="11">
        <v>611.1</v>
      </c>
      <c r="G8687" s="10">
        <v>0</v>
      </c>
      <c r="H8687" s="10">
        <v>1.44E-2</v>
      </c>
      <c r="I8687" s="10">
        <v>2.8799999999999999E-2</v>
      </c>
      <c r="J8687" s="9">
        <v>0.30467792821392298</v>
      </c>
      <c r="K8687" s="9">
        <v>0.30467792821392298</v>
      </c>
      <c r="L8687" s="9">
        <v>0.45</v>
      </c>
      <c r="N8687" s="32">
        <f>IF('System Design'!$F$8=1,'Hourly Demand and Generation'!G8687*'System Design'!$F$21,IF('System Design'!$F$8=2,'Hourly Demand and Generation'!H8687*'System Design'!$F$21,IF('System Design'!$F$8=3,'Hourly Demand and Generation'!I8687*'System Design'!$F$21)))</f>
        <v>14.4</v>
      </c>
      <c r="O8687" s="32">
        <f>IF('System Design'!$F$8=1,'Hourly Demand and Generation'!J8687*'System Design'!$F$22,IF('System Design'!$F$8=2,'Hourly Demand and Generation'!K8687*'System Design'!$F$22,IF('System Design'!$F$8=3,'Hourly Demand and Generation'!L8687*'System Design'!$F$22)))</f>
        <v>1125</v>
      </c>
      <c r="Q8687" s="32">
        <f t="shared" si="1934"/>
        <v>0</v>
      </c>
      <c r="R8687" s="32">
        <f t="shared" si="1939"/>
        <v>5400</v>
      </c>
      <c r="S8687" s="32">
        <f t="shared" si="1940"/>
        <v>0</v>
      </c>
      <c r="T8687" s="32">
        <f t="shared" si="1941"/>
        <v>21600</v>
      </c>
      <c r="U8687" s="32">
        <f t="shared" si="1942"/>
        <v>0</v>
      </c>
      <c r="V8687" s="32">
        <f t="shared" si="1935"/>
        <v>528.30000000000007</v>
      </c>
      <c r="W8687" s="32">
        <f t="shared" si="1943"/>
        <v>528.30000000000007</v>
      </c>
      <c r="X8687" s="32">
        <f t="shared" si="1944"/>
        <v>528.30000000000007</v>
      </c>
    </row>
    <row r="8688" spans="1:24" x14ac:dyDescent="0.25">
      <c r="A8688" s="2"/>
      <c r="B8688" s="2" t="s">
        <v>13</v>
      </c>
      <c r="C8688" s="2">
        <f t="shared" si="1945"/>
        <v>362</v>
      </c>
      <c r="D8688" s="2">
        <f t="shared" si="1946"/>
        <v>20</v>
      </c>
      <c r="E8688" s="2">
        <f t="shared" si="1938"/>
        <v>8684</v>
      </c>
      <c r="F8688" s="11">
        <v>598.5</v>
      </c>
      <c r="G8688" s="10">
        <v>0</v>
      </c>
      <c r="H8688" s="10">
        <v>0</v>
      </c>
      <c r="I8688" s="10">
        <v>0</v>
      </c>
      <c r="J8688" s="9">
        <v>0.30467792821392298</v>
      </c>
      <c r="K8688" s="9">
        <v>0.30467792821392298</v>
      </c>
      <c r="L8688" s="9">
        <v>0.45</v>
      </c>
      <c r="N8688" s="32">
        <f>IF('System Design'!$F$8=1,'Hourly Demand and Generation'!G8688*'System Design'!$F$21,IF('System Design'!$F$8=2,'Hourly Demand and Generation'!H8688*'System Design'!$F$21,IF('System Design'!$F$8=3,'Hourly Demand and Generation'!I8688*'System Design'!$F$21)))</f>
        <v>0</v>
      </c>
      <c r="O8688" s="32">
        <f>IF('System Design'!$F$8=1,'Hourly Demand and Generation'!J8688*'System Design'!$F$22,IF('System Design'!$F$8=2,'Hourly Demand and Generation'!K8688*'System Design'!$F$22,IF('System Design'!$F$8=3,'Hourly Demand and Generation'!L8688*'System Design'!$F$22)))</f>
        <v>1125</v>
      </c>
      <c r="Q8688" s="32">
        <f t="shared" si="1934"/>
        <v>0</v>
      </c>
      <c r="R8688" s="32">
        <f t="shared" si="1939"/>
        <v>5400</v>
      </c>
      <c r="S8688" s="32">
        <f t="shared" si="1940"/>
        <v>0</v>
      </c>
      <c r="T8688" s="32">
        <f t="shared" si="1941"/>
        <v>21600</v>
      </c>
      <c r="U8688" s="32">
        <f t="shared" si="1942"/>
        <v>0</v>
      </c>
      <c r="V8688" s="32">
        <f t="shared" si="1935"/>
        <v>526.5</v>
      </c>
      <c r="W8688" s="32">
        <f t="shared" si="1943"/>
        <v>526.5</v>
      </c>
      <c r="X8688" s="32">
        <f t="shared" si="1944"/>
        <v>526.5</v>
      </c>
    </row>
    <row r="8689" spans="1:24" x14ac:dyDescent="0.25">
      <c r="A8689" s="2"/>
      <c r="B8689" s="2" t="s">
        <v>13</v>
      </c>
      <c r="C8689" s="2">
        <f t="shared" si="1945"/>
        <v>362</v>
      </c>
      <c r="D8689" s="2">
        <f t="shared" si="1946"/>
        <v>21</v>
      </c>
      <c r="E8689" s="2">
        <f t="shared" si="1938"/>
        <v>8685</v>
      </c>
      <c r="F8689" s="11">
        <v>567</v>
      </c>
      <c r="G8689" s="10">
        <v>0</v>
      </c>
      <c r="H8689" s="10">
        <v>0</v>
      </c>
      <c r="I8689" s="10">
        <v>0</v>
      </c>
      <c r="J8689" s="9">
        <v>0.30467792821392298</v>
      </c>
      <c r="K8689" s="9">
        <v>0.30467792821392298</v>
      </c>
      <c r="L8689" s="9">
        <v>0.45</v>
      </c>
      <c r="N8689" s="32">
        <f>IF('System Design'!$F$8=1,'Hourly Demand and Generation'!G8689*'System Design'!$F$21,IF('System Design'!$F$8=2,'Hourly Demand and Generation'!H8689*'System Design'!$F$21,IF('System Design'!$F$8=3,'Hourly Demand and Generation'!I8689*'System Design'!$F$21)))</f>
        <v>0</v>
      </c>
      <c r="O8689" s="32">
        <f>IF('System Design'!$F$8=1,'Hourly Demand and Generation'!J8689*'System Design'!$F$22,IF('System Design'!$F$8=2,'Hourly Demand and Generation'!K8689*'System Design'!$F$22,IF('System Design'!$F$8=3,'Hourly Demand and Generation'!L8689*'System Design'!$F$22)))</f>
        <v>1125</v>
      </c>
      <c r="Q8689" s="32">
        <f t="shared" si="1934"/>
        <v>0</v>
      </c>
      <c r="R8689" s="32">
        <f t="shared" si="1939"/>
        <v>5400</v>
      </c>
      <c r="S8689" s="32">
        <f t="shared" si="1940"/>
        <v>0</v>
      </c>
      <c r="T8689" s="32">
        <f t="shared" si="1941"/>
        <v>21600</v>
      </c>
      <c r="U8689" s="32">
        <f t="shared" si="1942"/>
        <v>0</v>
      </c>
      <c r="V8689" s="32">
        <f t="shared" si="1935"/>
        <v>558</v>
      </c>
      <c r="W8689" s="32">
        <f t="shared" si="1943"/>
        <v>558</v>
      </c>
      <c r="X8689" s="32">
        <f t="shared" si="1944"/>
        <v>558</v>
      </c>
    </row>
    <row r="8690" spans="1:24" x14ac:dyDescent="0.25">
      <c r="A8690" s="2"/>
      <c r="B8690" s="2" t="s">
        <v>13</v>
      </c>
      <c r="C8690" s="2">
        <f t="shared" si="1945"/>
        <v>362</v>
      </c>
      <c r="D8690" s="2">
        <f t="shared" si="1946"/>
        <v>22</v>
      </c>
      <c r="E8690" s="2">
        <f t="shared" si="1938"/>
        <v>8686</v>
      </c>
      <c r="F8690" s="11">
        <v>535.5</v>
      </c>
      <c r="G8690" s="10">
        <v>0</v>
      </c>
      <c r="H8690" s="10">
        <v>0</v>
      </c>
      <c r="I8690" s="10">
        <v>0</v>
      </c>
      <c r="J8690" s="9">
        <v>0.32160447978136297</v>
      </c>
      <c r="K8690" s="9">
        <v>0.32160447978136297</v>
      </c>
      <c r="L8690" s="9">
        <v>0.47499999999999998</v>
      </c>
      <c r="N8690" s="32">
        <f>IF('System Design'!$F$8=1,'Hourly Demand and Generation'!G8690*'System Design'!$F$21,IF('System Design'!$F$8=2,'Hourly Demand and Generation'!H8690*'System Design'!$F$21,IF('System Design'!$F$8=3,'Hourly Demand and Generation'!I8690*'System Design'!$F$21)))</f>
        <v>0</v>
      </c>
      <c r="O8690" s="32">
        <f>IF('System Design'!$F$8=1,'Hourly Demand and Generation'!J8690*'System Design'!$F$22,IF('System Design'!$F$8=2,'Hourly Demand and Generation'!K8690*'System Design'!$F$22,IF('System Design'!$F$8=3,'Hourly Demand and Generation'!L8690*'System Design'!$F$22)))</f>
        <v>1187.5</v>
      </c>
      <c r="Q8690" s="32">
        <f t="shared" si="1934"/>
        <v>0</v>
      </c>
      <c r="R8690" s="32">
        <f t="shared" si="1939"/>
        <v>5400</v>
      </c>
      <c r="S8690" s="32">
        <f t="shared" si="1940"/>
        <v>0</v>
      </c>
      <c r="T8690" s="32">
        <f t="shared" si="1941"/>
        <v>21600</v>
      </c>
      <c r="U8690" s="32">
        <f t="shared" si="1942"/>
        <v>0</v>
      </c>
      <c r="V8690" s="32">
        <f t="shared" si="1935"/>
        <v>652</v>
      </c>
      <c r="W8690" s="32">
        <f t="shared" si="1943"/>
        <v>652</v>
      </c>
      <c r="X8690" s="32">
        <f t="shared" si="1944"/>
        <v>652</v>
      </c>
    </row>
    <row r="8691" spans="1:24" x14ac:dyDescent="0.25">
      <c r="A8691" s="2"/>
      <c r="B8691" s="2" t="s">
        <v>13</v>
      </c>
      <c r="C8691" s="2">
        <f t="shared" si="1945"/>
        <v>362</v>
      </c>
      <c r="D8691" s="2">
        <f t="shared" si="1946"/>
        <v>23</v>
      </c>
      <c r="E8691" s="2">
        <f t="shared" si="1938"/>
        <v>8687</v>
      </c>
      <c r="F8691" s="11">
        <v>504</v>
      </c>
      <c r="G8691" s="10">
        <v>0</v>
      </c>
      <c r="H8691" s="10">
        <v>0</v>
      </c>
      <c r="I8691" s="10">
        <v>0</v>
      </c>
      <c r="J8691" s="9">
        <v>0.27082482507904199</v>
      </c>
      <c r="K8691" s="9">
        <v>0.27082482507904199</v>
      </c>
      <c r="L8691" s="9">
        <v>0.4</v>
      </c>
      <c r="N8691" s="32">
        <f>IF('System Design'!$F$8=1,'Hourly Demand and Generation'!G8691*'System Design'!$F$21,IF('System Design'!$F$8=2,'Hourly Demand and Generation'!H8691*'System Design'!$F$21,IF('System Design'!$F$8=3,'Hourly Demand and Generation'!I8691*'System Design'!$F$21)))</f>
        <v>0</v>
      </c>
      <c r="O8691" s="32">
        <f>IF('System Design'!$F$8=1,'Hourly Demand and Generation'!J8691*'System Design'!$F$22,IF('System Design'!$F$8=2,'Hourly Demand and Generation'!K8691*'System Design'!$F$22,IF('System Design'!$F$8=3,'Hourly Demand and Generation'!L8691*'System Design'!$F$22)))</f>
        <v>1000</v>
      </c>
      <c r="Q8691" s="32">
        <f t="shared" si="1934"/>
        <v>0</v>
      </c>
      <c r="R8691" s="32">
        <f t="shared" si="1939"/>
        <v>5400</v>
      </c>
      <c r="S8691" s="32">
        <f t="shared" si="1940"/>
        <v>0</v>
      </c>
      <c r="T8691" s="32">
        <f t="shared" si="1941"/>
        <v>21600</v>
      </c>
      <c r="U8691" s="32">
        <f t="shared" si="1942"/>
        <v>0</v>
      </c>
      <c r="V8691" s="32">
        <f t="shared" si="1935"/>
        <v>496</v>
      </c>
      <c r="W8691" s="32">
        <f t="shared" si="1943"/>
        <v>496</v>
      </c>
      <c r="X8691" s="32">
        <f t="shared" si="1944"/>
        <v>496</v>
      </c>
    </row>
    <row r="8692" spans="1:24" x14ac:dyDescent="0.25">
      <c r="A8692" s="2"/>
      <c r="B8692" s="2" t="s">
        <v>13</v>
      </c>
      <c r="C8692" s="2">
        <f t="shared" si="1945"/>
        <v>362</v>
      </c>
      <c r="D8692" s="2">
        <f t="shared" si="1946"/>
        <v>24</v>
      </c>
      <c r="E8692" s="2">
        <f t="shared" si="1938"/>
        <v>8688</v>
      </c>
      <c r="F8692" s="11">
        <v>441</v>
      </c>
      <c r="G8692" s="10">
        <v>0</v>
      </c>
      <c r="H8692" s="10">
        <v>0</v>
      </c>
      <c r="I8692" s="10">
        <v>0</v>
      </c>
      <c r="J8692" s="9">
        <v>0.27082482507904199</v>
      </c>
      <c r="K8692" s="9">
        <v>0.27082482507904199</v>
      </c>
      <c r="L8692" s="9">
        <v>0.4</v>
      </c>
      <c r="N8692" s="32">
        <f>IF('System Design'!$F$8=1,'Hourly Demand and Generation'!G8692*'System Design'!$F$21,IF('System Design'!$F$8=2,'Hourly Demand and Generation'!H8692*'System Design'!$F$21,IF('System Design'!$F$8=3,'Hourly Demand and Generation'!I8692*'System Design'!$F$21)))</f>
        <v>0</v>
      </c>
      <c r="O8692" s="32">
        <f>IF('System Design'!$F$8=1,'Hourly Demand and Generation'!J8692*'System Design'!$F$22,IF('System Design'!$F$8=2,'Hourly Demand and Generation'!K8692*'System Design'!$F$22,IF('System Design'!$F$8=3,'Hourly Demand and Generation'!L8692*'System Design'!$F$22)))</f>
        <v>1000</v>
      </c>
      <c r="Q8692" s="32">
        <f t="shared" si="1934"/>
        <v>0</v>
      </c>
      <c r="R8692" s="32">
        <f t="shared" si="1939"/>
        <v>5400</v>
      </c>
      <c r="S8692" s="32">
        <f t="shared" si="1940"/>
        <v>0</v>
      </c>
      <c r="T8692" s="32">
        <f t="shared" si="1941"/>
        <v>21600</v>
      </c>
      <c r="U8692" s="32">
        <f t="shared" si="1942"/>
        <v>0</v>
      </c>
      <c r="V8692" s="32">
        <f t="shared" si="1935"/>
        <v>559</v>
      </c>
      <c r="W8692" s="32">
        <f t="shared" si="1943"/>
        <v>559</v>
      </c>
      <c r="X8692" s="32">
        <f t="shared" si="1944"/>
        <v>559</v>
      </c>
    </row>
    <row r="8693" spans="1:24" x14ac:dyDescent="0.25">
      <c r="A8693" s="2"/>
      <c r="B8693" s="2" t="s">
        <v>13</v>
      </c>
      <c r="C8693" s="2">
        <f>C8692+1</f>
        <v>363</v>
      </c>
      <c r="D8693" s="2">
        <v>1</v>
      </c>
      <c r="E8693" s="2">
        <f t="shared" si="1938"/>
        <v>8689</v>
      </c>
      <c r="F8693" s="11">
        <v>378</v>
      </c>
      <c r="G8693" s="10">
        <v>0</v>
      </c>
      <c r="H8693" s="10">
        <v>0</v>
      </c>
      <c r="I8693" s="10">
        <v>0</v>
      </c>
      <c r="J8693" s="9">
        <v>0.34830973980895602</v>
      </c>
      <c r="K8693" s="9">
        <v>0.34830973980895602</v>
      </c>
      <c r="L8693" s="9">
        <v>0.5</v>
      </c>
      <c r="N8693" s="32">
        <f>IF('System Design'!$F$8=1,'Hourly Demand and Generation'!G8693*'System Design'!$F$21,IF('System Design'!$F$8=2,'Hourly Demand and Generation'!H8693*'System Design'!$F$21,IF('System Design'!$F$8=3,'Hourly Demand and Generation'!I8693*'System Design'!$F$21)))</f>
        <v>0</v>
      </c>
      <c r="O8693" s="32">
        <f>IF('System Design'!$F$8=1,'Hourly Demand and Generation'!J8693*'System Design'!$F$22,IF('System Design'!$F$8=2,'Hourly Demand and Generation'!K8693*'System Design'!$F$22,IF('System Design'!$F$8=3,'Hourly Demand and Generation'!L8693*'System Design'!$F$22)))</f>
        <v>1250</v>
      </c>
      <c r="Q8693" s="32">
        <f t="shared" si="1934"/>
        <v>0</v>
      </c>
      <c r="R8693" s="32">
        <f t="shared" si="1939"/>
        <v>5400</v>
      </c>
      <c r="S8693" s="32">
        <f t="shared" si="1940"/>
        <v>0</v>
      </c>
      <c r="T8693" s="32">
        <f t="shared" si="1941"/>
        <v>21600</v>
      </c>
      <c r="U8693" s="32">
        <f t="shared" si="1942"/>
        <v>0</v>
      </c>
      <c r="V8693" s="32">
        <f t="shared" si="1935"/>
        <v>872</v>
      </c>
      <c r="W8693" s="32">
        <f t="shared" si="1943"/>
        <v>872</v>
      </c>
      <c r="X8693" s="32">
        <f t="shared" si="1944"/>
        <v>872</v>
      </c>
    </row>
    <row r="8694" spans="1:24" x14ac:dyDescent="0.25">
      <c r="A8694" s="2"/>
      <c r="B8694" s="2" t="s">
        <v>13</v>
      </c>
      <c r="C8694" s="2">
        <f>C8693</f>
        <v>363</v>
      </c>
      <c r="D8694" s="2">
        <f>D8693+1</f>
        <v>2</v>
      </c>
      <c r="E8694" s="2">
        <f t="shared" si="1938"/>
        <v>8690</v>
      </c>
      <c r="F8694" s="11">
        <v>346.5</v>
      </c>
      <c r="G8694" s="10">
        <v>0</v>
      </c>
      <c r="H8694" s="10">
        <v>0</v>
      </c>
      <c r="I8694" s="10">
        <v>0</v>
      </c>
      <c r="J8694" s="9">
        <v>0.31347876582806</v>
      </c>
      <c r="K8694" s="9">
        <v>0.31347876582806</v>
      </c>
      <c r="L8694" s="9">
        <v>0.45</v>
      </c>
      <c r="N8694" s="32">
        <f>IF('System Design'!$F$8=1,'Hourly Demand and Generation'!G8694*'System Design'!$F$21,IF('System Design'!$F$8=2,'Hourly Demand and Generation'!H8694*'System Design'!$F$21,IF('System Design'!$F$8=3,'Hourly Demand and Generation'!I8694*'System Design'!$F$21)))</f>
        <v>0</v>
      </c>
      <c r="O8694" s="32">
        <f>IF('System Design'!$F$8=1,'Hourly Demand and Generation'!J8694*'System Design'!$F$22,IF('System Design'!$F$8=2,'Hourly Demand and Generation'!K8694*'System Design'!$F$22,IF('System Design'!$F$8=3,'Hourly Demand and Generation'!L8694*'System Design'!$F$22)))</f>
        <v>1125</v>
      </c>
      <c r="Q8694" s="32">
        <f t="shared" si="1934"/>
        <v>0</v>
      </c>
      <c r="R8694" s="32">
        <f t="shared" si="1939"/>
        <v>5400</v>
      </c>
      <c r="S8694" s="32">
        <f t="shared" si="1940"/>
        <v>0</v>
      </c>
      <c r="T8694" s="32">
        <f t="shared" si="1941"/>
        <v>21600</v>
      </c>
      <c r="U8694" s="32">
        <f t="shared" si="1942"/>
        <v>0</v>
      </c>
      <c r="V8694" s="32">
        <f t="shared" si="1935"/>
        <v>778.5</v>
      </c>
      <c r="W8694" s="32">
        <f t="shared" si="1943"/>
        <v>778.5</v>
      </c>
      <c r="X8694" s="32">
        <f t="shared" si="1944"/>
        <v>778.5</v>
      </c>
    </row>
    <row r="8695" spans="1:24" x14ac:dyDescent="0.25">
      <c r="A8695" s="2"/>
      <c r="B8695" s="2" t="s">
        <v>13</v>
      </c>
      <c r="C8695" s="2">
        <f t="shared" ref="C8695:C8716" si="1947">C8694</f>
        <v>363</v>
      </c>
      <c r="D8695" s="2">
        <f t="shared" ref="D8695:D8716" si="1948">D8694+1</f>
        <v>3</v>
      </c>
      <c r="E8695" s="2">
        <f t="shared" si="1938"/>
        <v>8691</v>
      </c>
      <c r="F8695" s="11">
        <v>315</v>
      </c>
      <c r="G8695" s="10">
        <v>0</v>
      </c>
      <c r="H8695" s="10">
        <v>0</v>
      </c>
      <c r="I8695" s="10">
        <v>0</v>
      </c>
      <c r="J8695" s="9">
        <v>0.31347876582806</v>
      </c>
      <c r="K8695" s="9">
        <v>0.31347876582806</v>
      </c>
      <c r="L8695" s="9">
        <v>0.45</v>
      </c>
      <c r="N8695" s="32">
        <f>IF('System Design'!$F$8=1,'Hourly Demand and Generation'!G8695*'System Design'!$F$21,IF('System Design'!$F$8=2,'Hourly Demand and Generation'!H8695*'System Design'!$F$21,IF('System Design'!$F$8=3,'Hourly Demand and Generation'!I8695*'System Design'!$F$21)))</f>
        <v>0</v>
      </c>
      <c r="O8695" s="32">
        <f>IF('System Design'!$F$8=1,'Hourly Demand and Generation'!J8695*'System Design'!$F$22,IF('System Design'!$F$8=2,'Hourly Demand and Generation'!K8695*'System Design'!$F$22,IF('System Design'!$F$8=3,'Hourly Demand and Generation'!L8695*'System Design'!$F$22)))</f>
        <v>1125</v>
      </c>
      <c r="Q8695" s="32">
        <f t="shared" si="1934"/>
        <v>0</v>
      </c>
      <c r="R8695" s="32">
        <f t="shared" si="1939"/>
        <v>5400</v>
      </c>
      <c r="S8695" s="32">
        <f t="shared" si="1940"/>
        <v>0</v>
      </c>
      <c r="T8695" s="32">
        <f t="shared" si="1941"/>
        <v>21600</v>
      </c>
      <c r="U8695" s="32">
        <f t="shared" si="1942"/>
        <v>0</v>
      </c>
      <c r="V8695" s="32">
        <f t="shared" si="1935"/>
        <v>810</v>
      </c>
      <c r="W8695" s="32">
        <f t="shared" si="1943"/>
        <v>810</v>
      </c>
      <c r="X8695" s="32">
        <f t="shared" si="1944"/>
        <v>810</v>
      </c>
    </row>
    <row r="8696" spans="1:24" x14ac:dyDescent="0.25">
      <c r="A8696" s="2"/>
      <c r="B8696" s="2" t="s">
        <v>13</v>
      </c>
      <c r="C8696" s="2">
        <f t="shared" si="1947"/>
        <v>363</v>
      </c>
      <c r="D8696" s="2">
        <f t="shared" si="1948"/>
        <v>4</v>
      </c>
      <c r="E8696" s="2">
        <f t="shared" si="1938"/>
        <v>8692</v>
      </c>
      <c r="F8696" s="11">
        <v>378</v>
      </c>
      <c r="G8696" s="10">
        <v>0</v>
      </c>
      <c r="H8696" s="10">
        <v>0</v>
      </c>
      <c r="I8696" s="10">
        <v>0</v>
      </c>
      <c r="J8696" s="9">
        <v>0.34830973980895602</v>
      </c>
      <c r="K8696" s="9">
        <v>0.34830973980895602</v>
      </c>
      <c r="L8696" s="9">
        <v>0.5</v>
      </c>
      <c r="N8696" s="32">
        <f>IF('System Design'!$F$8=1,'Hourly Demand and Generation'!G8696*'System Design'!$F$21,IF('System Design'!$F$8=2,'Hourly Demand and Generation'!H8696*'System Design'!$F$21,IF('System Design'!$F$8=3,'Hourly Demand and Generation'!I8696*'System Design'!$F$21)))</f>
        <v>0</v>
      </c>
      <c r="O8696" s="32">
        <f>IF('System Design'!$F$8=1,'Hourly Demand and Generation'!J8696*'System Design'!$F$22,IF('System Design'!$F$8=2,'Hourly Demand and Generation'!K8696*'System Design'!$F$22,IF('System Design'!$F$8=3,'Hourly Demand and Generation'!L8696*'System Design'!$F$22)))</f>
        <v>1250</v>
      </c>
      <c r="Q8696" s="32">
        <f t="shared" si="1934"/>
        <v>0</v>
      </c>
      <c r="R8696" s="32">
        <f t="shared" si="1939"/>
        <v>5400</v>
      </c>
      <c r="S8696" s="32">
        <f t="shared" si="1940"/>
        <v>0</v>
      </c>
      <c r="T8696" s="32">
        <f t="shared" si="1941"/>
        <v>21600</v>
      </c>
      <c r="U8696" s="32">
        <f t="shared" si="1942"/>
        <v>0</v>
      </c>
      <c r="V8696" s="32">
        <f t="shared" si="1935"/>
        <v>872</v>
      </c>
      <c r="W8696" s="32">
        <f t="shared" si="1943"/>
        <v>872</v>
      </c>
      <c r="X8696" s="32">
        <f t="shared" si="1944"/>
        <v>872</v>
      </c>
    </row>
    <row r="8697" spans="1:24" x14ac:dyDescent="0.25">
      <c r="A8697" s="2"/>
      <c r="B8697" s="2" t="s">
        <v>13</v>
      </c>
      <c r="C8697" s="2">
        <f t="shared" si="1947"/>
        <v>363</v>
      </c>
      <c r="D8697" s="2">
        <f t="shared" si="1948"/>
        <v>5</v>
      </c>
      <c r="E8697" s="2">
        <f t="shared" si="1938"/>
        <v>8693</v>
      </c>
      <c r="F8697" s="11">
        <v>409.5</v>
      </c>
      <c r="G8697" s="10">
        <v>0</v>
      </c>
      <c r="H8697" s="10">
        <v>1.44E-2</v>
      </c>
      <c r="I8697" s="10">
        <v>2.8799999999999999E-2</v>
      </c>
      <c r="J8697" s="9">
        <v>0.27864779184716498</v>
      </c>
      <c r="K8697" s="9">
        <v>0.27864779184716498</v>
      </c>
      <c r="L8697" s="9">
        <v>0.4</v>
      </c>
      <c r="N8697" s="32">
        <f>IF('System Design'!$F$8=1,'Hourly Demand and Generation'!G8697*'System Design'!$F$21,IF('System Design'!$F$8=2,'Hourly Demand and Generation'!H8697*'System Design'!$F$21,IF('System Design'!$F$8=3,'Hourly Demand and Generation'!I8697*'System Design'!$F$21)))</f>
        <v>14.4</v>
      </c>
      <c r="O8697" s="32">
        <f>IF('System Design'!$F$8=1,'Hourly Demand and Generation'!J8697*'System Design'!$F$22,IF('System Design'!$F$8=2,'Hourly Demand and Generation'!K8697*'System Design'!$F$22,IF('System Design'!$F$8=3,'Hourly Demand and Generation'!L8697*'System Design'!$F$22)))</f>
        <v>1000</v>
      </c>
      <c r="Q8697" s="32">
        <f t="shared" si="1934"/>
        <v>0</v>
      </c>
      <c r="R8697" s="32">
        <f t="shared" si="1939"/>
        <v>5400</v>
      </c>
      <c r="S8697" s="32">
        <f t="shared" si="1940"/>
        <v>0</v>
      </c>
      <c r="T8697" s="32">
        <f t="shared" si="1941"/>
        <v>21600</v>
      </c>
      <c r="U8697" s="32">
        <f t="shared" si="1942"/>
        <v>0</v>
      </c>
      <c r="V8697" s="32">
        <f t="shared" si="1935"/>
        <v>604.9</v>
      </c>
      <c r="W8697" s="32">
        <f t="shared" si="1943"/>
        <v>604.9</v>
      </c>
      <c r="X8697" s="32">
        <f t="shared" si="1944"/>
        <v>604.9</v>
      </c>
    </row>
    <row r="8698" spans="1:24" x14ac:dyDescent="0.25">
      <c r="A8698" s="2"/>
      <c r="B8698" s="2" t="s">
        <v>13</v>
      </c>
      <c r="C8698" s="2">
        <f t="shared" si="1947"/>
        <v>363</v>
      </c>
      <c r="D8698" s="2">
        <f t="shared" si="1948"/>
        <v>6</v>
      </c>
      <c r="E8698" s="2">
        <f t="shared" si="1938"/>
        <v>8694</v>
      </c>
      <c r="F8698" s="11">
        <v>441</v>
      </c>
      <c r="G8698" s="10">
        <v>2.8799999999999999E-2</v>
      </c>
      <c r="H8698" s="10">
        <v>4.4999999999999998E-2</v>
      </c>
      <c r="I8698" s="10">
        <v>6.1199999999999997E-2</v>
      </c>
      <c r="J8698" s="9">
        <v>0.27864779184716498</v>
      </c>
      <c r="K8698" s="9">
        <v>0.27864779184716498</v>
      </c>
      <c r="L8698" s="9">
        <v>0.4</v>
      </c>
      <c r="N8698" s="32">
        <f>IF('System Design'!$F$8=1,'Hourly Demand and Generation'!G8698*'System Design'!$F$21,IF('System Design'!$F$8=2,'Hourly Demand and Generation'!H8698*'System Design'!$F$21,IF('System Design'!$F$8=3,'Hourly Demand and Generation'!I8698*'System Design'!$F$21)))</f>
        <v>30.599999999999998</v>
      </c>
      <c r="O8698" s="32">
        <f>IF('System Design'!$F$8=1,'Hourly Demand and Generation'!J8698*'System Design'!$F$22,IF('System Design'!$F$8=2,'Hourly Demand and Generation'!K8698*'System Design'!$F$22,IF('System Design'!$F$8=3,'Hourly Demand and Generation'!L8698*'System Design'!$F$22)))</f>
        <v>1000</v>
      </c>
      <c r="Q8698" s="32">
        <f t="shared" si="1934"/>
        <v>0</v>
      </c>
      <c r="R8698" s="32">
        <f t="shared" si="1939"/>
        <v>5400</v>
      </c>
      <c r="S8698" s="32">
        <f t="shared" si="1940"/>
        <v>0</v>
      </c>
      <c r="T8698" s="32">
        <f t="shared" si="1941"/>
        <v>21600</v>
      </c>
      <c r="U8698" s="32">
        <f t="shared" si="1942"/>
        <v>0</v>
      </c>
      <c r="V8698" s="32">
        <f t="shared" si="1935"/>
        <v>589.59999999999991</v>
      </c>
      <c r="W8698" s="32">
        <f t="shared" si="1943"/>
        <v>589.59999999999991</v>
      </c>
      <c r="X8698" s="32">
        <f t="shared" si="1944"/>
        <v>589.59999999999991</v>
      </c>
    </row>
    <row r="8699" spans="1:24" x14ac:dyDescent="0.25">
      <c r="A8699" s="2"/>
      <c r="B8699" s="2" t="s">
        <v>13</v>
      </c>
      <c r="C8699" s="2">
        <f t="shared" si="1947"/>
        <v>363</v>
      </c>
      <c r="D8699" s="2">
        <f t="shared" si="1948"/>
        <v>7</v>
      </c>
      <c r="E8699" s="2">
        <f t="shared" si="1938"/>
        <v>8695</v>
      </c>
      <c r="F8699" s="11">
        <v>472.5</v>
      </c>
      <c r="G8699" s="10">
        <v>6.1199999999999997E-2</v>
      </c>
      <c r="H8699" s="10">
        <v>7.5600000000000001E-2</v>
      </c>
      <c r="I8699" s="10">
        <v>0.09</v>
      </c>
      <c r="J8699" s="9">
        <v>0.31347876582806</v>
      </c>
      <c r="K8699" s="9">
        <v>0.31347876582806</v>
      </c>
      <c r="L8699" s="9">
        <v>0.45</v>
      </c>
      <c r="N8699" s="32">
        <f>IF('System Design'!$F$8=1,'Hourly Demand and Generation'!G8699*'System Design'!$F$21,IF('System Design'!$F$8=2,'Hourly Demand and Generation'!H8699*'System Design'!$F$21,IF('System Design'!$F$8=3,'Hourly Demand and Generation'!I8699*'System Design'!$F$21)))</f>
        <v>45</v>
      </c>
      <c r="O8699" s="32">
        <f>IF('System Design'!$F$8=1,'Hourly Demand and Generation'!J8699*'System Design'!$F$22,IF('System Design'!$F$8=2,'Hourly Demand and Generation'!K8699*'System Design'!$F$22,IF('System Design'!$F$8=3,'Hourly Demand and Generation'!L8699*'System Design'!$F$22)))</f>
        <v>1125</v>
      </c>
      <c r="Q8699" s="32">
        <f t="shared" si="1934"/>
        <v>0</v>
      </c>
      <c r="R8699" s="32">
        <f t="shared" si="1939"/>
        <v>5400</v>
      </c>
      <c r="S8699" s="32">
        <f t="shared" si="1940"/>
        <v>0</v>
      </c>
      <c r="T8699" s="32">
        <f t="shared" si="1941"/>
        <v>21600</v>
      </c>
      <c r="U8699" s="32">
        <f t="shared" si="1942"/>
        <v>0</v>
      </c>
      <c r="V8699" s="32">
        <f t="shared" si="1935"/>
        <v>697.5</v>
      </c>
      <c r="W8699" s="32">
        <f t="shared" si="1943"/>
        <v>697.5</v>
      </c>
      <c r="X8699" s="32">
        <f t="shared" si="1944"/>
        <v>697.5</v>
      </c>
    </row>
    <row r="8700" spans="1:24" x14ac:dyDescent="0.25">
      <c r="A8700" s="2"/>
      <c r="B8700" s="2" t="s">
        <v>13</v>
      </c>
      <c r="C8700" s="2">
        <f t="shared" si="1947"/>
        <v>363</v>
      </c>
      <c r="D8700" s="2">
        <f t="shared" si="1948"/>
        <v>8</v>
      </c>
      <c r="E8700" s="2">
        <f t="shared" si="1938"/>
        <v>8696</v>
      </c>
      <c r="F8700" s="11">
        <v>504</v>
      </c>
      <c r="G8700" s="10">
        <v>0.1188</v>
      </c>
      <c r="H8700" s="10">
        <v>0.13500000000000001</v>
      </c>
      <c r="I8700" s="10">
        <v>0.1512</v>
      </c>
      <c r="J8700" s="9">
        <v>0.31347876582806</v>
      </c>
      <c r="K8700" s="9">
        <v>0.31347876582806</v>
      </c>
      <c r="L8700" s="9">
        <v>0.45</v>
      </c>
      <c r="N8700" s="32">
        <f>IF('System Design'!$F$8=1,'Hourly Demand and Generation'!G8700*'System Design'!$F$21,IF('System Design'!$F$8=2,'Hourly Demand and Generation'!H8700*'System Design'!$F$21,IF('System Design'!$F$8=3,'Hourly Demand and Generation'!I8700*'System Design'!$F$21)))</f>
        <v>75.599999999999994</v>
      </c>
      <c r="O8700" s="32">
        <f>IF('System Design'!$F$8=1,'Hourly Demand and Generation'!J8700*'System Design'!$F$22,IF('System Design'!$F$8=2,'Hourly Demand and Generation'!K8700*'System Design'!$F$22,IF('System Design'!$F$8=3,'Hourly Demand and Generation'!L8700*'System Design'!$F$22)))</f>
        <v>1125</v>
      </c>
      <c r="Q8700" s="32">
        <f t="shared" si="1934"/>
        <v>0</v>
      </c>
      <c r="R8700" s="32">
        <f t="shared" si="1939"/>
        <v>5400</v>
      </c>
      <c r="S8700" s="32">
        <f t="shared" si="1940"/>
        <v>0</v>
      </c>
      <c r="T8700" s="32">
        <f t="shared" si="1941"/>
        <v>21600</v>
      </c>
      <c r="U8700" s="32">
        <f t="shared" si="1942"/>
        <v>0</v>
      </c>
      <c r="V8700" s="32">
        <f t="shared" si="1935"/>
        <v>696.59999999999991</v>
      </c>
      <c r="W8700" s="32">
        <f t="shared" si="1943"/>
        <v>696.59999999999991</v>
      </c>
      <c r="X8700" s="32">
        <f t="shared" si="1944"/>
        <v>696.59999999999991</v>
      </c>
    </row>
    <row r="8701" spans="1:24" x14ac:dyDescent="0.25">
      <c r="A8701" s="2"/>
      <c r="B8701" s="2" t="s">
        <v>13</v>
      </c>
      <c r="C8701" s="2">
        <f t="shared" si="1947"/>
        <v>363</v>
      </c>
      <c r="D8701" s="2">
        <f t="shared" si="1948"/>
        <v>9</v>
      </c>
      <c r="E8701" s="2">
        <f t="shared" si="1938"/>
        <v>8697</v>
      </c>
      <c r="F8701" s="11">
        <v>504</v>
      </c>
      <c r="G8701" s="10">
        <v>0.18</v>
      </c>
      <c r="H8701" s="10">
        <v>0.19439999999999999</v>
      </c>
      <c r="I8701" s="10">
        <v>0.20880000000000001</v>
      </c>
      <c r="J8701" s="9">
        <v>0.27864779184716498</v>
      </c>
      <c r="K8701" s="9">
        <v>0.27864779184716498</v>
      </c>
      <c r="L8701" s="9">
        <v>0.4</v>
      </c>
      <c r="N8701" s="32">
        <f>IF('System Design'!$F$8=1,'Hourly Demand and Generation'!G8701*'System Design'!$F$21,IF('System Design'!$F$8=2,'Hourly Demand and Generation'!H8701*'System Design'!$F$21,IF('System Design'!$F$8=3,'Hourly Demand and Generation'!I8701*'System Design'!$F$21)))</f>
        <v>104.4</v>
      </c>
      <c r="O8701" s="32">
        <f>IF('System Design'!$F$8=1,'Hourly Demand and Generation'!J8701*'System Design'!$F$22,IF('System Design'!$F$8=2,'Hourly Demand and Generation'!K8701*'System Design'!$F$22,IF('System Design'!$F$8=3,'Hourly Demand and Generation'!L8701*'System Design'!$F$22)))</f>
        <v>1000</v>
      </c>
      <c r="Q8701" s="32">
        <f t="shared" si="1934"/>
        <v>0</v>
      </c>
      <c r="R8701" s="32">
        <f t="shared" si="1939"/>
        <v>5400</v>
      </c>
      <c r="S8701" s="32">
        <f t="shared" si="1940"/>
        <v>0</v>
      </c>
      <c r="T8701" s="32">
        <f t="shared" si="1941"/>
        <v>21600</v>
      </c>
      <c r="U8701" s="32">
        <f t="shared" si="1942"/>
        <v>0</v>
      </c>
      <c r="V8701" s="32">
        <f t="shared" si="1935"/>
        <v>600.40000000000009</v>
      </c>
      <c r="W8701" s="32">
        <f t="shared" si="1943"/>
        <v>600.40000000000009</v>
      </c>
      <c r="X8701" s="32">
        <f t="shared" si="1944"/>
        <v>600.40000000000009</v>
      </c>
    </row>
    <row r="8702" spans="1:24" x14ac:dyDescent="0.25">
      <c r="A8702" s="2"/>
      <c r="B8702" s="2" t="s">
        <v>13</v>
      </c>
      <c r="C8702" s="2">
        <f t="shared" si="1947"/>
        <v>363</v>
      </c>
      <c r="D8702" s="2">
        <f t="shared" si="1948"/>
        <v>10</v>
      </c>
      <c r="E8702" s="2">
        <f t="shared" si="1938"/>
        <v>8698</v>
      </c>
      <c r="F8702" s="11">
        <v>491.4</v>
      </c>
      <c r="G8702" s="10">
        <v>0.2412</v>
      </c>
      <c r="H8702" s="10">
        <v>0.25559999999999999</v>
      </c>
      <c r="I8702" s="10">
        <v>0.27</v>
      </c>
      <c r="J8702" s="9">
        <v>0.31347876582806</v>
      </c>
      <c r="K8702" s="9">
        <v>0.31347876582806</v>
      </c>
      <c r="L8702" s="9">
        <v>0.45</v>
      </c>
      <c r="N8702" s="32">
        <f>IF('System Design'!$F$8=1,'Hourly Demand and Generation'!G8702*'System Design'!$F$21,IF('System Design'!$F$8=2,'Hourly Demand and Generation'!H8702*'System Design'!$F$21,IF('System Design'!$F$8=3,'Hourly Demand and Generation'!I8702*'System Design'!$F$21)))</f>
        <v>135</v>
      </c>
      <c r="O8702" s="32">
        <f>IF('System Design'!$F$8=1,'Hourly Demand and Generation'!J8702*'System Design'!$F$22,IF('System Design'!$F$8=2,'Hourly Demand and Generation'!K8702*'System Design'!$F$22,IF('System Design'!$F$8=3,'Hourly Demand and Generation'!L8702*'System Design'!$F$22)))</f>
        <v>1125</v>
      </c>
      <c r="Q8702" s="32">
        <f t="shared" si="1934"/>
        <v>0</v>
      </c>
      <c r="R8702" s="32">
        <f t="shared" si="1939"/>
        <v>5400</v>
      </c>
      <c r="S8702" s="32">
        <f t="shared" si="1940"/>
        <v>0</v>
      </c>
      <c r="T8702" s="32">
        <f t="shared" si="1941"/>
        <v>21600</v>
      </c>
      <c r="U8702" s="32">
        <f t="shared" si="1942"/>
        <v>0</v>
      </c>
      <c r="V8702" s="32">
        <f t="shared" si="1935"/>
        <v>768.6</v>
      </c>
      <c r="W8702" s="32">
        <f t="shared" si="1943"/>
        <v>768.6</v>
      </c>
      <c r="X8702" s="32">
        <f t="shared" si="1944"/>
        <v>768.6</v>
      </c>
    </row>
    <row r="8703" spans="1:24" x14ac:dyDescent="0.25">
      <c r="A8703" s="2"/>
      <c r="B8703" s="2" t="s">
        <v>13</v>
      </c>
      <c r="C8703" s="2">
        <f t="shared" si="1947"/>
        <v>363</v>
      </c>
      <c r="D8703" s="2">
        <f t="shared" si="1948"/>
        <v>11</v>
      </c>
      <c r="E8703" s="2">
        <f t="shared" si="1938"/>
        <v>8699</v>
      </c>
      <c r="F8703" s="11">
        <v>485.1</v>
      </c>
      <c r="G8703" s="10">
        <v>0.29880000000000001</v>
      </c>
      <c r="H8703" s="10">
        <v>0.315</v>
      </c>
      <c r="I8703" s="10">
        <v>0.33119999999999999</v>
      </c>
      <c r="J8703" s="9">
        <v>0.27864779184716498</v>
      </c>
      <c r="K8703" s="9">
        <v>0.27864779184716498</v>
      </c>
      <c r="L8703" s="9">
        <v>0.4</v>
      </c>
      <c r="N8703" s="32">
        <f>IF('System Design'!$F$8=1,'Hourly Demand and Generation'!G8703*'System Design'!$F$21,IF('System Design'!$F$8=2,'Hourly Demand and Generation'!H8703*'System Design'!$F$21,IF('System Design'!$F$8=3,'Hourly Demand and Generation'!I8703*'System Design'!$F$21)))</f>
        <v>165.6</v>
      </c>
      <c r="O8703" s="32">
        <f>IF('System Design'!$F$8=1,'Hourly Demand and Generation'!J8703*'System Design'!$F$22,IF('System Design'!$F$8=2,'Hourly Demand and Generation'!K8703*'System Design'!$F$22,IF('System Design'!$F$8=3,'Hourly Demand and Generation'!L8703*'System Design'!$F$22)))</f>
        <v>1000</v>
      </c>
      <c r="Q8703" s="32">
        <f t="shared" si="1934"/>
        <v>0</v>
      </c>
      <c r="R8703" s="32">
        <f t="shared" si="1939"/>
        <v>5400</v>
      </c>
      <c r="S8703" s="32">
        <f t="shared" si="1940"/>
        <v>0</v>
      </c>
      <c r="T8703" s="32">
        <f t="shared" si="1941"/>
        <v>21600</v>
      </c>
      <c r="U8703" s="32">
        <f t="shared" si="1942"/>
        <v>0</v>
      </c>
      <c r="V8703" s="32">
        <f t="shared" si="1935"/>
        <v>680.49999999999989</v>
      </c>
      <c r="W8703" s="32">
        <f t="shared" si="1943"/>
        <v>680.49999999999989</v>
      </c>
      <c r="X8703" s="32">
        <f t="shared" si="1944"/>
        <v>680.49999999999989</v>
      </c>
    </row>
    <row r="8704" spans="1:24" x14ac:dyDescent="0.25">
      <c r="A8704" s="2"/>
      <c r="B8704" s="2" t="s">
        <v>13</v>
      </c>
      <c r="C8704" s="2">
        <f t="shared" si="1947"/>
        <v>363</v>
      </c>
      <c r="D8704" s="2">
        <f t="shared" si="1948"/>
        <v>12</v>
      </c>
      <c r="E8704" s="2">
        <f t="shared" si="1938"/>
        <v>8700</v>
      </c>
      <c r="F8704" s="11">
        <v>485.1</v>
      </c>
      <c r="G8704" s="10">
        <v>0.36</v>
      </c>
      <c r="H8704" s="10">
        <v>0.36</v>
      </c>
      <c r="I8704" s="10">
        <v>0.36</v>
      </c>
      <c r="J8704" s="9">
        <v>0.261232304856717</v>
      </c>
      <c r="K8704" s="9">
        <v>0.261232304856717</v>
      </c>
      <c r="L8704" s="9">
        <v>0.375</v>
      </c>
      <c r="N8704" s="32">
        <f>IF('System Design'!$F$8=1,'Hourly Demand and Generation'!G8704*'System Design'!$F$21,IF('System Design'!$F$8=2,'Hourly Demand and Generation'!H8704*'System Design'!$F$21,IF('System Design'!$F$8=3,'Hourly Demand and Generation'!I8704*'System Design'!$F$21)))</f>
        <v>180</v>
      </c>
      <c r="O8704" s="32">
        <f>IF('System Design'!$F$8=1,'Hourly Demand and Generation'!J8704*'System Design'!$F$22,IF('System Design'!$F$8=2,'Hourly Demand and Generation'!K8704*'System Design'!$F$22,IF('System Design'!$F$8=3,'Hourly Demand and Generation'!L8704*'System Design'!$F$22)))</f>
        <v>937.5</v>
      </c>
      <c r="Q8704" s="32">
        <f t="shared" si="1934"/>
        <v>0</v>
      </c>
      <c r="R8704" s="32">
        <f t="shared" si="1939"/>
        <v>5400</v>
      </c>
      <c r="S8704" s="32">
        <f t="shared" si="1940"/>
        <v>0</v>
      </c>
      <c r="T8704" s="32">
        <f t="shared" si="1941"/>
        <v>21600</v>
      </c>
      <c r="U8704" s="32">
        <f t="shared" si="1942"/>
        <v>0</v>
      </c>
      <c r="V8704" s="32">
        <f t="shared" si="1935"/>
        <v>632.4</v>
      </c>
      <c r="W8704" s="32">
        <f t="shared" si="1943"/>
        <v>632.4</v>
      </c>
      <c r="X8704" s="32">
        <f t="shared" si="1944"/>
        <v>632.4</v>
      </c>
    </row>
    <row r="8705" spans="1:24" x14ac:dyDescent="0.25">
      <c r="A8705" s="2"/>
      <c r="B8705" s="2" t="s">
        <v>13</v>
      </c>
      <c r="C8705" s="2">
        <f t="shared" si="1947"/>
        <v>363</v>
      </c>
      <c r="D8705" s="2">
        <f t="shared" si="1948"/>
        <v>13</v>
      </c>
      <c r="E8705" s="2">
        <f t="shared" si="1938"/>
        <v>8701</v>
      </c>
      <c r="F8705" s="11">
        <v>504</v>
      </c>
      <c r="G8705" s="10">
        <v>0.29880000000000001</v>
      </c>
      <c r="H8705" s="10">
        <v>0.315</v>
      </c>
      <c r="I8705" s="10">
        <v>0.33119999999999999</v>
      </c>
      <c r="J8705" s="9">
        <v>0.27864779184716498</v>
      </c>
      <c r="K8705" s="9">
        <v>0.27864779184716498</v>
      </c>
      <c r="L8705" s="9">
        <v>0.4</v>
      </c>
      <c r="N8705" s="32">
        <f>IF('System Design'!$F$8=1,'Hourly Demand and Generation'!G8705*'System Design'!$F$21,IF('System Design'!$F$8=2,'Hourly Demand and Generation'!H8705*'System Design'!$F$21,IF('System Design'!$F$8=3,'Hourly Demand and Generation'!I8705*'System Design'!$F$21)))</f>
        <v>165.6</v>
      </c>
      <c r="O8705" s="32">
        <f>IF('System Design'!$F$8=1,'Hourly Demand and Generation'!J8705*'System Design'!$F$22,IF('System Design'!$F$8=2,'Hourly Demand and Generation'!K8705*'System Design'!$F$22,IF('System Design'!$F$8=3,'Hourly Demand and Generation'!L8705*'System Design'!$F$22)))</f>
        <v>1000</v>
      </c>
      <c r="Q8705" s="32">
        <f t="shared" si="1934"/>
        <v>0</v>
      </c>
      <c r="R8705" s="32">
        <f t="shared" si="1939"/>
        <v>5400</v>
      </c>
      <c r="S8705" s="32">
        <f t="shared" si="1940"/>
        <v>0</v>
      </c>
      <c r="T8705" s="32">
        <f t="shared" si="1941"/>
        <v>21600</v>
      </c>
      <c r="U8705" s="32">
        <f t="shared" si="1942"/>
        <v>0</v>
      </c>
      <c r="V8705" s="32">
        <f t="shared" si="1935"/>
        <v>661.59999999999991</v>
      </c>
      <c r="W8705" s="32">
        <f t="shared" si="1943"/>
        <v>661.59999999999991</v>
      </c>
      <c r="X8705" s="32">
        <f t="shared" si="1944"/>
        <v>661.59999999999991</v>
      </c>
    </row>
    <row r="8706" spans="1:24" x14ac:dyDescent="0.25">
      <c r="A8706" s="2"/>
      <c r="B8706" s="2" t="s">
        <v>13</v>
      </c>
      <c r="C8706" s="2">
        <f t="shared" si="1947"/>
        <v>363</v>
      </c>
      <c r="D8706" s="2">
        <f t="shared" si="1948"/>
        <v>14</v>
      </c>
      <c r="E8706" s="2">
        <f t="shared" si="1938"/>
        <v>8702</v>
      </c>
      <c r="F8706" s="11">
        <v>504</v>
      </c>
      <c r="G8706" s="10">
        <v>0.2412</v>
      </c>
      <c r="H8706" s="10">
        <v>0.25559999999999999</v>
      </c>
      <c r="I8706" s="10">
        <v>0.27</v>
      </c>
      <c r="J8706" s="9">
        <v>0.29606327883761202</v>
      </c>
      <c r="K8706" s="9">
        <v>0.29606327883761202</v>
      </c>
      <c r="L8706" s="9">
        <v>0.42499999999999999</v>
      </c>
      <c r="N8706" s="32">
        <f>IF('System Design'!$F$8=1,'Hourly Demand and Generation'!G8706*'System Design'!$F$21,IF('System Design'!$F$8=2,'Hourly Demand and Generation'!H8706*'System Design'!$F$21,IF('System Design'!$F$8=3,'Hourly Demand and Generation'!I8706*'System Design'!$F$21)))</f>
        <v>135</v>
      </c>
      <c r="O8706" s="32">
        <f>IF('System Design'!$F$8=1,'Hourly Demand and Generation'!J8706*'System Design'!$F$22,IF('System Design'!$F$8=2,'Hourly Demand and Generation'!K8706*'System Design'!$F$22,IF('System Design'!$F$8=3,'Hourly Demand and Generation'!L8706*'System Design'!$F$22)))</f>
        <v>1062.5</v>
      </c>
      <c r="Q8706" s="32">
        <f t="shared" si="1934"/>
        <v>0</v>
      </c>
      <c r="R8706" s="32">
        <f t="shared" si="1939"/>
        <v>5400</v>
      </c>
      <c r="S8706" s="32">
        <f t="shared" si="1940"/>
        <v>0</v>
      </c>
      <c r="T8706" s="32">
        <f t="shared" si="1941"/>
        <v>21600</v>
      </c>
      <c r="U8706" s="32">
        <f t="shared" si="1942"/>
        <v>0</v>
      </c>
      <c r="V8706" s="32">
        <f t="shared" si="1935"/>
        <v>693.5</v>
      </c>
      <c r="W8706" s="32">
        <f t="shared" si="1943"/>
        <v>693.5</v>
      </c>
      <c r="X8706" s="32">
        <f t="shared" si="1944"/>
        <v>693.5</v>
      </c>
    </row>
    <row r="8707" spans="1:24" x14ac:dyDescent="0.25">
      <c r="A8707" s="2"/>
      <c r="B8707" s="2" t="s">
        <v>13</v>
      </c>
      <c r="C8707" s="2">
        <f t="shared" si="1947"/>
        <v>363</v>
      </c>
      <c r="D8707" s="2">
        <f t="shared" si="1948"/>
        <v>15</v>
      </c>
      <c r="E8707" s="2">
        <f t="shared" si="1938"/>
        <v>8703</v>
      </c>
      <c r="F8707" s="11">
        <v>535.5</v>
      </c>
      <c r="G8707" s="10">
        <v>0.18</v>
      </c>
      <c r="H8707" s="10">
        <v>0.19439999999999999</v>
      </c>
      <c r="I8707" s="10">
        <v>0.20880000000000001</v>
      </c>
      <c r="J8707" s="9">
        <v>0.31347876582806</v>
      </c>
      <c r="K8707" s="9">
        <v>0.31347876582806</v>
      </c>
      <c r="L8707" s="9">
        <v>0.45</v>
      </c>
      <c r="N8707" s="32">
        <f>IF('System Design'!$F$8=1,'Hourly Demand and Generation'!G8707*'System Design'!$F$21,IF('System Design'!$F$8=2,'Hourly Demand and Generation'!H8707*'System Design'!$F$21,IF('System Design'!$F$8=3,'Hourly Demand and Generation'!I8707*'System Design'!$F$21)))</f>
        <v>104.4</v>
      </c>
      <c r="O8707" s="32">
        <f>IF('System Design'!$F$8=1,'Hourly Demand and Generation'!J8707*'System Design'!$F$22,IF('System Design'!$F$8=2,'Hourly Demand and Generation'!K8707*'System Design'!$F$22,IF('System Design'!$F$8=3,'Hourly Demand and Generation'!L8707*'System Design'!$F$22)))</f>
        <v>1125</v>
      </c>
      <c r="Q8707" s="32">
        <f t="shared" si="1934"/>
        <v>0</v>
      </c>
      <c r="R8707" s="32">
        <f t="shared" si="1939"/>
        <v>5400</v>
      </c>
      <c r="S8707" s="32">
        <f t="shared" si="1940"/>
        <v>0</v>
      </c>
      <c r="T8707" s="32">
        <f t="shared" si="1941"/>
        <v>21600</v>
      </c>
      <c r="U8707" s="32">
        <f t="shared" si="1942"/>
        <v>0</v>
      </c>
      <c r="V8707" s="32">
        <f t="shared" si="1935"/>
        <v>693.90000000000009</v>
      </c>
      <c r="W8707" s="32">
        <f t="shared" si="1943"/>
        <v>693.90000000000009</v>
      </c>
      <c r="X8707" s="32">
        <f t="shared" si="1944"/>
        <v>693.90000000000009</v>
      </c>
    </row>
    <row r="8708" spans="1:24" x14ac:dyDescent="0.25">
      <c r="A8708" s="2"/>
      <c r="B8708" s="2" t="s">
        <v>13</v>
      </c>
      <c r="C8708" s="2">
        <f t="shared" si="1947"/>
        <v>363</v>
      </c>
      <c r="D8708" s="2">
        <f t="shared" si="1948"/>
        <v>16</v>
      </c>
      <c r="E8708" s="2">
        <f t="shared" si="1938"/>
        <v>8704</v>
      </c>
      <c r="F8708" s="11">
        <v>567</v>
      </c>
      <c r="G8708" s="10">
        <v>0.1188</v>
      </c>
      <c r="H8708" s="10">
        <v>0.13500000000000001</v>
      </c>
      <c r="I8708" s="10">
        <v>0.1512</v>
      </c>
      <c r="J8708" s="9">
        <v>0.31347876582806</v>
      </c>
      <c r="K8708" s="9">
        <v>0.31347876582806</v>
      </c>
      <c r="L8708" s="9">
        <v>0.45</v>
      </c>
      <c r="N8708" s="32">
        <f>IF('System Design'!$F$8=1,'Hourly Demand and Generation'!G8708*'System Design'!$F$21,IF('System Design'!$F$8=2,'Hourly Demand and Generation'!H8708*'System Design'!$F$21,IF('System Design'!$F$8=3,'Hourly Demand and Generation'!I8708*'System Design'!$F$21)))</f>
        <v>75.599999999999994</v>
      </c>
      <c r="O8708" s="32">
        <f>IF('System Design'!$F$8=1,'Hourly Demand and Generation'!J8708*'System Design'!$F$22,IF('System Design'!$F$8=2,'Hourly Demand and Generation'!K8708*'System Design'!$F$22,IF('System Design'!$F$8=3,'Hourly Demand and Generation'!L8708*'System Design'!$F$22)))</f>
        <v>1125</v>
      </c>
      <c r="Q8708" s="32">
        <f t="shared" si="1934"/>
        <v>0</v>
      </c>
      <c r="R8708" s="32">
        <f t="shared" si="1939"/>
        <v>5400</v>
      </c>
      <c r="S8708" s="32">
        <f t="shared" si="1940"/>
        <v>0</v>
      </c>
      <c r="T8708" s="32">
        <f t="shared" si="1941"/>
        <v>21600</v>
      </c>
      <c r="U8708" s="32">
        <f t="shared" si="1942"/>
        <v>0</v>
      </c>
      <c r="V8708" s="32">
        <f t="shared" si="1935"/>
        <v>633.59999999999991</v>
      </c>
      <c r="W8708" s="32">
        <f t="shared" si="1943"/>
        <v>633.59999999999991</v>
      </c>
      <c r="X8708" s="32">
        <f t="shared" si="1944"/>
        <v>633.59999999999991</v>
      </c>
    </row>
    <row r="8709" spans="1:24" x14ac:dyDescent="0.25">
      <c r="A8709" s="2"/>
      <c r="B8709" s="2" t="s">
        <v>13</v>
      </c>
      <c r="C8709" s="2">
        <f t="shared" si="1947"/>
        <v>363</v>
      </c>
      <c r="D8709" s="2">
        <f t="shared" si="1948"/>
        <v>17</v>
      </c>
      <c r="E8709" s="2">
        <f t="shared" si="1938"/>
        <v>8705</v>
      </c>
      <c r="F8709" s="11">
        <v>598.5</v>
      </c>
      <c r="G8709" s="10">
        <v>6.1199999999999997E-2</v>
      </c>
      <c r="H8709" s="10">
        <v>7.5600000000000001E-2</v>
      </c>
      <c r="I8709" s="10">
        <v>0.09</v>
      </c>
      <c r="J8709" s="9">
        <v>0.34830973980895602</v>
      </c>
      <c r="K8709" s="9">
        <v>0.34830973980895602</v>
      </c>
      <c r="L8709" s="9">
        <v>0.5</v>
      </c>
      <c r="N8709" s="32">
        <f>IF('System Design'!$F$8=1,'Hourly Demand and Generation'!G8709*'System Design'!$F$21,IF('System Design'!$F$8=2,'Hourly Demand and Generation'!H8709*'System Design'!$F$21,IF('System Design'!$F$8=3,'Hourly Demand and Generation'!I8709*'System Design'!$F$21)))</f>
        <v>45</v>
      </c>
      <c r="O8709" s="32">
        <f>IF('System Design'!$F$8=1,'Hourly Demand and Generation'!J8709*'System Design'!$F$22,IF('System Design'!$F$8=2,'Hourly Demand and Generation'!K8709*'System Design'!$F$22,IF('System Design'!$F$8=3,'Hourly Demand and Generation'!L8709*'System Design'!$F$22)))</f>
        <v>1250</v>
      </c>
      <c r="Q8709" s="32">
        <f t="shared" si="1934"/>
        <v>0</v>
      </c>
      <c r="R8709" s="32">
        <f t="shared" si="1939"/>
        <v>5400</v>
      </c>
      <c r="S8709" s="32">
        <f t="shared" si="1940"/>
        <v>0</v>
      </c>
      <c r="T8709" s="32">
        <f t="shared" si="1941"/>
        <v>21600</v>
      </c>
      <c r="U8709" s="32">
        <f t="shared" si="1942"/>
        <v>0</v>
      </c>
      <c r="V8709" s="32">
        <f t="shared" si="1935"/>
        <v>696.5</v>
      </c>
      <c r="W8709" s="32">
        <f t="shared" si="1943"/>
        <v>696.5</v>
      </c>
      <c r="X8709" s="32">
        <f t="shared" si="1944"/>
        <v>696.5</v>
      </c>
    </row>
    <row r="8710" spans="1:24" x14ac:dyDescent="0.25">
      <c r="A8710" s="2"/>
      <c r="B8710" s="2" t="s">
        <v>13</v>
      </c>
      <c r="C8710" s="2">
        <f t="shared" si="1947"/>
        <v>363</v>
      </c>
      <c r="D8710" s="2">
        <f t="shared" si="1948"/>
        <v>18</v>
      </c>
      <c r="E8710" s="2">
        <f t="shared" si="1938"/>
        <v>8706</v>
      </c>
      <c r="F8710" s="11">
        <v>630</v>
      </c>
      <c r="G8710" s="10">
        <v>2.8799999999999999E-2</v>
      </c>
      <c r="H8710" s="10">
        <v>4.4999999999999998E-2</v>
      </c>
      <c r="I8710" s="10">
        <v>6.1199999999999997E-2</v>
      </c>
      <c r="J8710" s="9">
        <v>0.33089425281850798</v>
      </c>
      <c r="K8710" s="9">
        <v>0.33089425281850798</v>
      </c>
      <c r="L8710" s="9">
        <v>0.47499999999999998</v>
      </c>
      <c r="N8710" s="32">
        <f>IF('System Design'!$F$8=1,'Hourly Demand and Generation'!G8710*'System Design'!$F$21,IF('System Design'!$F$8=2,'Hourly Demand and Generation'!H8710*'System Design'!$F$21,IF('System Design'!$F$8=3,'Hourly Demand and Generation'!I8710*'System Design'!$F$21)))</f>
        <v>30.599999999999998</v>
      </c>
      <c r="O8710" s="32">
        <f>IF('System Design'!$F$8=1,'Hourly Demand and Generation'!J8710*'System Design'!$F$22,IF('System Design'!$F$8=2,'Hourly Demand and Generation'!K8710*'System Design'!$F$22,IF('System Design'!$F$8=3,'Hourly Demand and Generation'!L8710*'System Design'!$F$22)))</f>
        <v>1187.5</v>
      </c>
      <c r="Q8710" s="32">
        <f t="shared" ref="Q8710:Q8764" si="1949">IF(F8710-N8710-O8710&gt;0,F8710-N8710-O8710,0)</f>
        <v>0</v>
      </c>
      <c r="R8710" s="32">
        <f t="shared" si="1939"/>
        <v>5400</v>
      </c>
      <c r="S8710" s="32">
        <f t="shared" si="1940"/>
        <v>0</v>
      </c>
      <c r="T8710" s="32">
        <f t="shared" si="1941"/>
        <v>21600</v>
      </c>
      <c r="U8710" s="32">
        <f t="shared" si="1942"/>
        <v>0</v>
      </c>
      <c r="V8710" s="32">
        <f t="shared" ref="V8710:V8764" si="1950">IF(F8710-N8710-O8710&lt;0,N8710+O8710-F8710,0)</f>
        <v>588.09999999999991</v>
      </c>
      <c r="W8710" s="32">
        <f t="shared" si="1943"/>
        <v>588.09999999999991</v>
      </c>
      <c r="X8710" s="32">
        <f t="shared" si="1944"/>
        <v>588.09999999999991</v>
      </c>
    </row>
    <row r="8711" spans="1:24" x14ac:dyDescent="0.25">
      <c r="A8711" s="2"/>
      <c r="B8711" s="2" t="s">
        <v>13</v>
      </c>
      <c r="C8711" s="2">
        <f t="shared" si="1947"/>
        <v>363</v>
      </c>
      <c r="D8711" s="2">
        <f t="shared" si="1948"/>
        <v>19</v>
      </c>
      <c r="E8711" s="2">
        <f t="shared" ref="E8711:E8764" si="1951">E8710+1</f>
        <v>8707</v>
      </c>
      <c r="F8711" s="11">
        <v>611.1</v>
      </c>
      <c r="G8711" s="10">
        <v>0</v>
      </c>
      <c r="H8711" s="10">
        <v>1.44E-2</v>
      </c>
      <c r="I8711" s="10">
        <v>2.8799999999999999E-2</v>
      </c>
      <c r="J8711" s="9">
        <v>0.31347876582806</v>
      </c>
      <c r="K8711" s="9">
        <v>0.31347876582806</v>
      </c>
      <c r="L8711" s="9">
        <v>0.45</v>
      </c>
      <c r="N8711" s="32">
        <f>IF('System Design'!$F$8=1,'Hourly Demand and Generation'!G8711*'System Design'!$F$21,IF('System Design'!$F$8=2,'Hourly Demand and Generation'!H8711*'System Design'!$F$21,IF('System Design'!$F$8=3,'Hourly Demand and Generation'!I8711*'System Design'!$F$21)))</f>
        <v>14.4</v>
      </c>
      <c r="O8711" s="32">
        <f>IF('System Design'!$F$8=1,'Hourly Demand and Generation'!J8711*'System Design'!$F$22,IF('System Design'!$F$8=2,'Hourly Demand and Generation'!K8711*'System Design'!$F$22,IF('System Design'!$F$8=3,'Hourly Demand and Generation'!L8711*'System Design'!$F$22)))</f>
        <v>1125</v>
      </c>
      <c r="Q8711" s="32">
        <f t="shared" si="1949"/>
        <v>0</v>
      </c>
      <c r="R8711" s="32">
        <f t="shared" ref="R8711:R8764" si="1952">IF($Q8711&lt;R8710+$V8711,IF(R8710+$V8711-$Q8711&gt;5400,5400,R8710+$V8711-$Q8711),0)</f>
        <v>5400</v>
      </c>
      <c r="S8711" s="32">
        <f t="shared" ref="S8711:S8764" si="1953">IF(R8711&gt;0,0,$Q8711+$V8711-R8710)</f>
        <v>0</v>
      </c>
      <c r="T8711" s="32">
        <f t="shared" ref="T8711:T8764" si="1954">IF($Q8711&lt;T8710+$V8711,IF(T8710+$V8711-$Q8711&gt;21600,21600,T8710+$V8711-$Q8711),0)</f>
        <v>21600</v>
      </c>
      <c r="U8711" s="32">
        <f t="shared" ref="U8711:U8764" si="1955">IF(T8711&gt;0,0,$Q8711+$V8711-T8710)</f>
        <v>0</v>
      </c>
      <c r="V8711" s="32">
        <f t="shared" si="1950"/>
        <v>528.30000000000007</v>
      </c>
      <c r="W8711" s="32">
        <f t="shared" ref="W8711:W8764" si="1956">IF(R8711=5400,$V8711-(R8711-R8710),0)</f>
        <v>528.30000000000007</v>
      </c>
      <c r="X8711" s="32">
        <f t="shared" ref="X8711:X8764" si="1957">IF(T8711=21600,$V8711-(T8711-T8710),0)</f>
        <v>528.30000000000007</v>
      </c>
    </row>
    <row r="8712" spans="1:24" x14ac:dyDescent="0.25">
      <c r="A8712" s="2"/>
      <c r="B8712" s="2" t="s">
        <v>13</v>
      </c>
      <c r="C8712" s="2">
        <f t="shared" si="1947"/>
        <v>363</v>
      </c>
      <c r="D8712" s="2">
        <f t="shared" si="1948"/>
        <v>20</v>
      </c>
      <c r="E8712" s="2">
        <f t="shared" si="1951"/>
        <v>8708</v>
      </c>
      <c r="F8712" s="11">
        <v>598.5</v>
      </c>
      <c r="G8712" s="10">
        <v>0</v>
      </c>
      <c r="H8712" s="10">
        <v>0</v>
      </c>
      <c r="I8712" s="10">
        <v>0</v>
      </c>
      <c r="J8712" s="9">
        <v>0.31347876582806</v>
      </c>
      <c r="K8712" s="9">
        <v>0.31347876582806</v>
      </c>
      <c r="L8712" s="9">
        <v>0.45</v>
      </c>
      <c r="N8712" s="32">
        <f>IF('System Design'!$F$8=1,'Hourly Demand and Generation'!G8712*'System Design'!$F$21,IF('System Design'!$F$8=2,'Hourly Demand and Generation'!H8712*'System Design'!$F$21,IF('System Design'!$F$8=3,'Hourly Demand and Generation'!I8712*'System Design'!$F$21)))</f>
        <v>0</v>
      </c>
      <c r="O8712" s="32">
        <f>IF('System Design'!$F$8=1,'Hourly Demand and Generation'!J8712*'System Design'!$F$22,IF('System Design'!$F$8=2,'Hourly Demand and Generation'!K8712*'System Design'!$F$22,IF('System Design'!$F$8=3,'Hourly Demand and Generation'!L8712*'System Design'!$F$22)))</f>
        <v>1125</v>
      </c>
      <c r="Q8712" s="32">
        <f t="shared" si="1949"/>
        <v>0</v>
      </c>
      <c r="R8712" s="32">
        <f t="shared" si="1952"/>
        <v>5400</v>
      </c>
      <c r="S8712" s="32">
        <f t="shared" si="1953"/>
        <v>0</v>
      </c>
      <c r="T8712" s="32">
        <f t="shared" si="1954"/>
        <v>21600</v>
      </c>
      <c r="U8712" s="32">
        <f t="shared" si="1955"/>
        <v>0</v>
      </c>
      <c r="V8712" s="32">
        <f t="shared" si="1950"/>
        <v>526.5</v>
      </c>
      <c r="W8712" s="32">
        <f t="shared" si="1956"/>
        <v>526.5</v>
      </c>
      <c r="X8712" s="32">
        <f t="shared" si="1957"/>
        <v>526.5</v>
      </c>
    </row>
    <row r="8713" spans="1:24" x14ac:dyDescent="0.25">
      <c r="A8713" s="2"/>
      <c r="B8713" s="2" t="s">
        <v>13</v>
      </c>
      <c r="C8713" s="2">
        <f t="shared" si="1947"/>
        <v>363</v>
      </c>
      <c r="D8713" s="2">
        <f t="shared" si="1948"/>
        <v>21</v>
      </c>
      <c r="E8713" s="2">
        <f t="shared" si="1951"/>
        <v>8709</v>
      </c>
      <c r="F8713" s="11">
        <v>567</v>
      </c>
      <c r="G8713" s="10">
        <v>0</v>
      </c>
      <c r="H8713" s="10">
        <v>0</v>
      </c>
      <c r="I8713" s="10">
        <v>0</v>
      </c>
      <c r="J8713" s="9">
        <v>0.31347876582806</v>
      </c>
      <c r="K8713" s="9">
        <v>0.31347876582806</v>
      </c>
      <c r="L8713" s="9">
        <v>0.45</v>
      </c>
      <c r="N8713" s="32">
        <f>IF('System Design'!$F$8=1,'Hourly Demand and Generation'!G8713*'System Design'!$F$21,IF('System Design'!$F$8=2,'Hourly Demand and Generation'!H8713*'System Design'!$F$21,IF('System Design'!$F$8=3,'Hourly Demand and Generation'!I8713*'System Design'!$F$21)))</f>
        <v>0</v>
      </c>
      <c r="O8713" s="32">
        <f>IF('System Design'!$F$8=1,'Hourly Demand and Generation'!J8713*'System Design'!$F$22,IF('System Design'!$F$8=2,'Hourly Demand and Generation'!K8713*'System Design'!$F$22,IF('System Design'!$F$8=3,'Hourly Demand and Generation'!L8713*'System Design'!$F$22)))</f>
        <v>1125</v>
      </c>
      <c r="Q8713" s="32">
        <f t="shared" si="1949"/>
        <v>0</v>
      </c>
      <c r="R8713" s="32">
        <f t="shared" si="1952"/>
        <v>5400</v>
      </c>
      <c r="S8713" s="32">
        <f t="shared" si="1953"/>
        <v>0</v>
      </c>
      <c r="T8713" s="32">
        <f t="shared" si="1954"/>
        <v>21600</v>
      </c>
      <c r="U8713" s="32">
        <f t="shared" si="1955"/>
        <v>0</v>
      </c>
      <c r="V8713" s="32">
        <f t="shared" si="1950"/>
        <v>558</v>
      </c>
      <c r="W8713" s="32">
        <f t="shared" si="1956"/>
        <v>558</v>
      </c>
      <c r="X8713" s="32">
        <f t="shared" si="1957"/>
        <v>558</v>
      </c>
    </row>
    <row r="8714" spans="1:24" x14ac:dyDescent="0.25">
      <c r="A8714" s="2"/>
      <c r="B8714" s="2" t="s">
        <v>13</v>
      </c>
      <c r="C8714" s="2">
        <f t="shared" si="1947"/>
        <v>363</v>
      </c>
      <c r="D8714" s="2">
        <f t="shared" si="1948"/>
        <v>22</v>
      </c>
      <c r="E8714" s="2">
        <f t="shared" si="1951"/>
        <v>8710</v>
      </c>
      <c r="F8714" s="11">
        <v>535.5</v>
      </c>
      <c r="G8714" s="10">
        <v>0</v>
      </c>
      <c r="H8714" s="10">
        <v>0</v>
      </c>
      <c r="I8714" s="10">
        <v>0</v>
      </c>
      <c r="J8714" s="9">
        <v>0.33089425281850798</v>
      </c>
      <c r="K8714" s="9">
        <v>0.33089425281850798</v>
      </c>
      <c r="L8714" s="9">
        <v>0.47499999999999998</v>
      </c>
      <c r="N8714" s="32">
        <f>IF('System Design'!$F$8=1,'Hourly Demand and Generation'!G8714*'System Design'!$F$21,IF('System Design'!$F$8=2,'Hourly Demand and Generation'!H8714*'System Design'!$F$21,IF('System Design'!$F$8=3,'Hourly Demand and Generation'!I8714*'System Design'!$F$21)))</f>
        <v>0</v>
      </c>
      <c r="O8714" s="32">
        <f>IF('System Design'!$F$8=1,'Hourly Demand and Generation'!J8714*'System Design'!$F$22,IF('System Design'!$F$8=2,'Hourly Demand and Generation'!K8714*'System Design'!$F$22,IF('System Design'!$F$8=3,'Hourly Demand and Generation'!L8714*'System Design'!$F$22)))</f>
        <v>1187.5</v>
      </c>
      <c r="Q8714" s="32">
        <f t="shared" si="1949"/>
        <v>0</v>
      </c>
      <c r="R8714" s="32">
        <f t="shared" si="1952"/>
        <v>5400</v>
      </c>
      <c r="S8714" s="32">
        <f t="shared" si="1953"/>
        <v>0</v>
      </c>
      <c r="T8714" s="32">
        <f t="shared" si="1954"/>
        <v>21600</v>
      </c>
      <c r="U8714" s="32">
        <f t="shared" si="1955"/>
        <v>0</v>
      </c>
      <c r="V8714" s="32">
        <f t="shared" si="1950"/>
        <v>652</v>
      </c>
      <c r="W8714" s="32">
        <f t="shared" si="1956"/>
        <v>652</v>
      </c>
      <c r="X8714" s="32">
        <f t="shared" si="1957"/>
        <v>652</v>
      </c>
    </row>
    <row r="8715" spans="1:24" x14ac:dyDescent="0.25">
      <c r="A8715" s="2"/>
      <c r="B8715" s="2" t="s">
        <v>13</v>
      </c>
      <c r="C8715" s="2">
        <f t="shared" si="1947"/>
        <v>363</v>
      </c>
      <c r="D8715" s="2">
        <f t="shared" si="1948"/>
        <v>23</v>
      </c>
      <c r="E8715" s="2">
        <f t="shared" si="1951"/>
        <v>8711</v>
      </c>
      <c r="F8715" s="11">
        <v>504</v>
      </c>
      <c r="G8715" s="10">
        <v>0</v>
      </c>
      <c r="H8715" s="10">
        <v>0</v>
      </c>
      <c r="I8715" s="10">
        <v>0</v>
      </c>
      <c r="J8715" s="9">
        <v>0.27864779184716498</v>
      </c>
      <c r="K8715" s="9">
        <v>0.27864779184716498</v>
      </c>
      <c r="L8715" s="9">
        <v>0.4</v>
      </c>
      <c r="N8715" s="32">
        <f>IF('System Design'!$F$8=1,'Hourly Demand and Generation'!G8715*'System Design'!$F$21,IF('System Design'!$F$8=2,'Hourly Demand and Generation'!H8715*'System Design'!$F$21,IF('System Design'!$F$8=3,'Hourly Demand and Generation'!I8715*'System Design'!$F$21)))</f>
        <v>0</v>
      </c>
      <c r="O8715" s="32">
        <f>IF('System Design'!$F$8=1,'Hourly Demand and Generation'!J8715*'System Design'!$F$22,IF('System Design'!$F$8=2,'Hourly Demand and Generation'!K8715*'System Design'!$F$22,IF('System Design'!$F$8=3,'Hourly Demand and Generation'!L8715*'System Design'!$F$22)))</f>
        <v>1000</v>
      </c>
      <c r="Q8715" s="32">
        <f t="shared" si="1949"/>
        <v>0</v>
      </c>
      <c r="R8715" s="32">
        <f t="shared" si="1952"/>
        <v>5400</v>
      </c>
      <c r="S8715" s="32">
        <f t="shared" si="1953"/>
        <v>0</v>
      </c>
      <c r="T8715" s="32">
        <f t="shared" si="1954"/>
        <v>21600</v>
      </c>
      <c r="U8715" s="32">
        <f t="shared" si="1955"/>
        <v>0</v>
      </c>
      <c r="V8715" s="32">
        <f t="shared" si="1950"/>
        <v>496</v>
      </c>
      <c r="W8715" s="32">
        <f t="shared" si="1956"/>
        <v>496</v>
      </c>
      <c r="X8715" s="32">
        <f t="shared" si="1957"/>
        <v>496</v>
      </c>
    </row>
    <row r="8716" spans="1:24" x14ac:dyDescent="0.25">
      <c r="A8716" s="2"/>
      <c r="B8716" s="2" t="s">
        <v>13</v>
      </c>
      <c r="C8716" s="2">
        <f t="shared" si="1947"/>
        <v>363</v>
      </c>
      <c r="D8716" s="2">
        <f t="shared" si="1948"/>
        <v>24</v>
      </c>
      <c r="E8716" s="2">
        <f t="shared" si="1951"/>
        <v>8712</v>
      </c>
      <c r="F8716" s="11">
        <v>441</v>
      </c>
      <c r="G8716" s="10">
        <v>0</v>
      </c>
      <c r="H8716" s="10">
        <v>0</v>
      </c>
      <c r="I8716" s="10">
        <v>0</v>
      </c>
      <c r="J8716" s="9">
        <v>0.27864779184716498</v>
      </c>
      <c r="K8716" s="9">
        <v>0.27864779184716498</v>
      </c>
      <c r="L8716" s="9">
        <v>0.4</v>
      </c>
      <c r="N8716" s="32">
        <f>IF('System Design'!$F$8=1,'Hourly Demand and Generation'!G8716*'System Design'!$F$21,IF('System Design'!$F$8=2,'Hourly Demand and Generation'!H8716*'System Design'!$F$21,IF('System Design'!$F$8=3,'Hourly Demand and Generation'!I8716*'System Design'!$F$21)))</f>
        <v>0</v>
      </c>
      <c r="O8716" s="32">
        <f>IF('System Design'!$F$8=1,'Hourly Demand and Generation'!J8716*'System Design'!$F$22,IF('System Design'!$F$8=2,'Hourly Demand and Generation'!K8716*'System Design'!$F$22,IF('System Design'!$F$8=3,'Hourly Demand and Generation'!L8716*'System Design'!$F$22)))</f>
        <v>1000</v>
      </c>
      <c r="Q8716" s="32">
        <f t="shared" si="1949"/>
        <v>0</v>
      </c>
      <c r="R8716" s="32">
        <f t="shared" si="1952"/>
        <v>5400</v>
      </c>
      <c r="S8716" s="32">
        <f t="shared" si="1953"/>
        <v>0</v>
      </c>
      <c r="T8716" s="32">
        <f t="shared" si="1954"/>
        <v>21600</v>
      </c>
      <c r="U8716" s="32">
        <f t="shared" si="1955"/>
        <v>0</v>
      </c>
      <c r="V8716" s="32">
        <f t="shared" si="1950"/>
        <v>559</v>
      </c>
      <c r="W8716" s="32">
        <f t="shared" si="1956"/>
        <v>559</v>
      </c>
      <c r="X8716" s="32">
        <f t="shared" si="1957"/>
        <v>559</v>
      </c>
    </row>
    <row r="8717" spans="1:24" x14ac:dyDescent="0.25">
      <c r="A8717" s="2"/>
      <c r="B8717" s="2" t="s">
        <v>13</v>
      </c>
      <c r="C8717" s="2">
        <f>C8716+1</f>
        <v>364</v>
      </c>
      <c r="D8717" s="2">
        <v>1</v>
      </c>
      <c r="E8717" s="2">
        <f t="shared" si="1951"/>
        <v>8713</v>
      </c>
      <c r="F8717" s="11">
        <v>378</v>
      </c>
      <c r="G8717" s="10">
        <v>0</v>
      </c>
      <c r="H8717" s="10">
        <v>0</v>
      </c>
      <c r="I8717" s="10">
        <v>0</v>
      </c>
      <c r="J8717" s="9">
        <v>0.47297314370785698</v>
      </c>
      <c r="K8717" s="9">
        <v>0.47297314370785698</v>
      </c>
      <c r="L8717" s="9">
        <v>0.47297314370785698</v>
      </c>
      <c r="N8717" s="32">
        <f>IF('System Design'!$F$8=1,'Hourly Demand and Generation'!G8717*'System Design'!$F$21,IF('System Design'!$F$8=2,'Hourly Demand and Generation'!H8717*'System Design'!$F$21,IF('System Design'!$F$8=3,'Hourly Demand and Generation'!I8717*'System Design'!$F$21)))</f>
        <v>0</v>
      </c>
      <c r="O8717" s="32">
        <f>IF('System Design'!$F$8=1,'Hourly Demand and Generation'!J8717*'System Design'!$F$22,IF('System Design'!$F$8=2,'Hourly Demand and Generation'!K8717*'System Design'!$F$22,IF('System Design'!$F$8=3,'Hourly Demand and Generation'!L8717*'System Design'!$F$22)))</f>
        <v>1182.4328592696424</v>
      </c>
      <c r="Q8717" s="32">
        <f t="shared" si="1949"/>
        <v>0</v>
      </c>
      <c r="R8717" s="32">
        <f t="shared" si="1952"/>
        <v>5400</v>
      </c>
      <c r="S8717" s="32">
        <f t="shared" si="1953"/>
        <v>0</v>
      </c>
      <c r="T8717" s="32">
        <f t="shared" si="1954"/>
        <v>21600</v>
      </c>
      <c r="U8717" s="32">
        <f t="shared" si="1955"/>
        <v>0</v>
      </c>
      <c r="V8717" s="32">
        <f t="shared" si="1950"/>
        <v>804.43285926964245</v>
      </c>
      <c r="W8717" s="32">
        <f t="shared" si="1956"/>
        <v>804.43285926964245</v>
      </c>
      <c r="X8717" s="32">
        <f t="shared" si="1957"/>
        <v>804.43285926964245</v>
      </c>
    </row>
    <row r="8718" spans="1:24" x14ac:dyDescent="0.25">
      <c r="A8718" s="2"/>
      <c r="B8718" s="2" t="s">
        <v>13</v>
      </c>
      <c r="C8718" s="2">
        <f>C8717</f>
        <v>364</v>
      </c>
      <c r="D8718" s="2">
        <f>D8717+1</f>
        <v>2</v>
      </c>
      <c r="E8718" s="2">
        <f t="shared" si="1951"/>
        <v>8714</v>
      </c>
      <c r="F8718" s="11">
        <v>346.5</v>
      </c>
      <c r="G8718" s="10">
        <v>0</v>
      </c>
      <c r="H8718" s="10">
        <v>0</v>
      </c>
      <c r="I8718" s="10">
        <v>0</v>
      </c>
      <c r="J8718" s="9">
        <v>0.42567582933707199</v>
      </c>
      <c r="K8718" s="9">
        <v>0.42567582933707199</v>
      </c>
      <c r="L8718" s="9">
        <v>0.42567582933707199</v>
      </c>
      <c r="N8718" s="32">
        <f>IF('System Design'!$F$8=1,'Hourly Demand and Generation'!G8718*'System Design'!$F$21,IF('System Design'!$F$8=2,'Hourly Demand and Generation'!H8718*'System Design'!$F$21,IF('System Design'!$F$8=3,'Hourly Demand and Generation'!I8718*'System Design'!$F$21)))</f>
        <v>0</v>
      </c>
      <c r="O8718" s="32">
        <f>IF('System Design'!$F$8=1,'Hourly Demand and Generation'!J8718*'System Design'!$F$22,IF('System Design'!$F$8=2,'Hourly Demand and Generation'!K8718*'System Design'!$F$22,IF('System Design'!$F$8=3,'Hourly Demand and Generation'!L8718*'System Design'!$F$22)))</f>
        <v>1064.18957334268</v>
      </c>
      <c r="Q8718" s="32">
        <f t="shared" si="1949"/>
        <v>0</v>
      </c>
      <c r="R8718" s="32">
        <f t="shared" si="1952"/>
        <v>5400</v>
      </c>
      <c r="S8718" s="32">
        <f t="shared" si="1953"/>
        <v>0</v>
      </c>
      <c r="T8718" s="32">
        <f t="shared" si="1954"/>
        <v>21600</v>
      </c>
      <c r="U8718" s="32">
        <f t="shared" si="1955"/>
        <v>0</v>
      </c>
      <c r="V8718" s="32">
        <f t="shared" si="1950"/>
        <v>717.68957334267998</v>
      </c>
      <c r="W8718" s="32">
        <f t="shared" si="1956"/>
        <v>717.68957334267998</v>
      </c>
      <c r="X8718" s="32">
        <f t="shared" si="1957"/>
        <v>717.68957334267998</v>
      </c>
    </row>
    <row r="8719" spans="1:24" x14ac:dyDescent="0.25">
      <c r="A8719" s="2"/>
      <c r="B8719" s="2" t="s">
        <v>13</v>
      </c>
      <c r="C8719" s="2">
        <f t="shared" ref="C8719:C8740" si="1958">C8718</f>
        <v>364</v>
      </c>
      <c r="D8719" s="2">
        <f t="shared" ref="D8719:D8740" si="1959">D8718+1</f>
        <v>3</v>
      </c>
      <c r="E8719" s="2">
        <f t="shared" si="1951"/>
        <v>8715</v>
      </c>
      <c r="F8719" s="11">
        <v>315</v>
      </c>
      <c r="G8719" s="10">
        <v>0</v>
      </c>
      <c r="H8719" s="10">
        <v>0</v>
      </c>
      <c r="I8719" s="10">
        <v>0</v>
      </c>
      <c r="J8719" s="9">
        <v>0.42567582933707199</v>
      </c>
      <c r="K8719" s="9">
        <v>0.42567582933707199</v>
      </c>
      <c r="L8719" s="9">
        <v>0.42567582933707199</v>
      </c>
      <c r="N8719" s="32">
        <f>IF('System Design'!$F$8=1,'Hourly Demand and Generation'!G8719*'System Design'!$F$21,IF('System Design'!$F$8=2,'Hourly Demand and Generation'!H8719*'System Design'!$F$21,IF('System Design'!$F$8=3,'Hourly Demand and Generation'!I8719*'System Design'!$F$21)))</f>
        <v>0</v>
      </c>
      <c r="O8719" s="32">
        <f>IF('System Design'!$F$8=1,'Hourly Demand and Generation'!J8719*'System Design'!$F$22,IF('System Design'!$F$8=2,'Hourly Demand and Generation'!K8719*'System Design'!$F$22,IF('System Design'!$F$8=3,'Hourly Demand and Generation'!L8719*'System Design'!$F$22)))</f>
        <v>1064.18957334268</v>
      </c>
      <c r="Q8719" s="32">
        <f t="shared" si="1949"/>
        <v>0</v>
      </c>
      <c r="R8719" s="32">
        <f t="shared" si="1952"/>
        <v>5400</v>
      </c>
      <c r="S8719" s="32">
        <f t="shared" si="1953"/>
        <v>0</v>
      </c>
      <c r="T8719" s="32">
        <f t="shared" si="1954"/>
        <v>21600</v>
      </c>
      <c r="U8719" s="32">
        <f t="shared" si="1955"/>
        <v>0</v>
      </c>
      <c r="V8719" s="32">
        <f t="shared" si="1950"/>
        <v>749.18957334267998</v>
      </c>
      <c r="W8719" s="32">
        <f t="shared" si="1956"/>
        <v>749.18957334267998</v>
      </c>
      <c r="X8719" s="32">
        <f t="shared" si="1957"/>
        <v>749.18957334267998</v>
      </c>
    </row>
    <row r="8720" spans="1:24" x14ac:dyDescent="0.25">
      <c r="A8720" s="2"/>
      <c r="B8720" s="2" t="s">
        <v>13</v>
      </c>
      <c r="C8720" s="2">
        <f t="shared" si="1958"/>
        <v>364</v>
      </c>
      <c r="D8720" s="2">
        <f t="shared" si="1959"/>
        <v>4</v>
      </c>
      <c r="E8720" s="2">
        <f t="shared" si="1951"/>
        <v>8716</v>
      </c>
      <c r="F8720" s="11">
        <v>378</v>
      </c>
      <c r="G8720" s="10">
        <v>0</v>
      </c>
      <c r="H8720" s="10">
        <v>0</v>
      </c>
      <c r="I8720" s="10">
        <v>0</v>
      </c>
      <c r="J8720" s="9">
        <v>0.47297314370785698</v>
      </c>
      <c r="K8720" s="9">
        <v>0.47297314370785698</v>
      </c>
      <c r="L8720" s="9">
        <v>0.47297314370785698</v>
      </c>
      <c r="N8720" s="32">
        <f>IF('System Design'!$F$8=1,'Hourly Demand and Generation'!G8720*'System Design'!$F$21,IF('System Design'!$F$8=2,'Hourly Demand and Generation'!H8720*'System Design'!$F$21,IF('System Design'!$F$8=3,'Hourly Demand and Generation'!I8720*'System Design'!$F$21)))</f>
        <v>0</v>
      </c>
      <c r="O8720" s="32">
        <f>IF('System Design'!$F$8=1,'Hourly Demand and Generation'!J8720*'System Design'!$F$22,IF('System Design'!$F$8=2,'Hourly Demand and Generation'!K8720*'System Design'!$F$22,IF('System Design'!$F$8=3,'Hourly Demand and Generation'!L8720*'System Design'!$F$22)))</f>
        <v>1182.4328592696424</v>
      </c>
      <c r="Q8720" s="32">
        <f t="shared" si="1949"/>
        <v>0</v>
      </c>
      <c r="R8720" s="32">
        <f t="shared" si="1952"/>
        <v>5400</v>
      </c>
      <c r="S8720" s="32">
        <f t="shared" si="1953"/>
        <v>0</v>
      </c>
      <c r="T8720" s="32">
        <f t="shared" si="1954"/>
        <v>21600</v>
      </c>
      <c r="U8720" s="32">
        <f t="shared" si="1955"/>
        <v>0</v>
      </c>
      <c r="V8720" s="32">
        <f t="shared" si="1950"/>
        <v>804.43285926964245</v>
      </c>
      <c r="W8720" s="32">
        <f t="shared" si="1956"/>
        <v>804.43285926964245</v>
      </c>
      <c r="X8720" s="32">
        <f t="shared" si="1957"/>
        <v>804.43285926964245</v>
      </c>
    </row>
    <row r="8721" spans="1:24" x14ac:dyDescent="0.25">
      <c r="A8721" s="2"/>
      <c r="B8721" s="2" t="s">
        <v>13</v>
      </c>
      <c r="C8721" s="2">
        <f t="shared" si="1958"/>
        <v>364</v>
      </c>
      <c r="D8721" s="2">
        <f t="shared" si="1959"/>
        <v>5</v>
      </c>
      <c r="E8721" s="2">
        <f t="shared" si="1951"/>
        <v>8717</v>
      </c>
      <c r="F8721" s="11">
        <v>409.5</v>
      </c>
      <c r="G8721" s="10">
        <v>0</v>
      </c>
      <c r="H8721" s="10">
        <v>1.44E-2</v>
      </c>
      <c r="I8721" s="10">
        <v>2.8799999999999999E-2</v>
      </c>
      <c r="J8721" s="9">
        <v>0.37837851496628599</v>
      </c>
      <c r="K8721" s="9">
        <v>0.37837851496628599</v>
      </c>
      <c r="L8721" s="9">
        <v>0.37837851496628599</v>
      </c>
      <c r="N8721" s="32">
        <f>IF('System Design'!$F$8=1,'Hourly Demand and Generation'!G8721*'System Design'!$F$21,IF('System Design'!$F$8=2,'Hourly Demand and Generation'!H8721*'System Design'!$F$21,IF('System Design'!$F$8=3,'Hourly Demand and Generation'!I8721*'System Design'!$F$21)))</f>
        <v>14.4</v>
      </c>
      <c r="O8721" s="32">
        <f>IF('System Design'!$F$8=1,'Hourly Demand and Generation'!J8721*'System Design'!$F$22,IF('System Design'!$F$8=2,'Hourly Demand and Generation'!K8721*'System Design'!$F$22,IF('System Design'!$F$8=3,'Hourly Demand and Generation'!L8721*'System Design'!$F$22)))</f>
        <v>945.94628741571501</v>
      </c>
      <c r="Q8721" s="32">
        <f t="shared" si="1949"/>
        <v>0</v>
      </c>
      <c r="R8721" s="32">
        <f t="shared" si="1952"/>
        <v>5400</v>
      </c>
      <c r="S8721" s="32">
        <f t="shared" si="1953"/>
        <v>0</v>
      </c>
      <c r="T8721" s="32">
        <f t="shared" si="1954"/>
        <v>21600</v>
      </c>
      <c r="U8721" s="32">
        <f t="shared" si="1955"/>
        <v>0</v>
      </c>
      <c r="V8721" s="32">
        <f t="shared" si="1950"/>
        <v>550.84628741571498</v>
      </c>
      <c r="W8721" s="32">
        <f t="shared" si="1956"/>
        <v>550.84628741571498</v>
      </c>
      <c r="X8721" s="32">
        <f t="shared" si="1957"/>
        <v>550.84628741571498</v>
      </c>
    </row>
    <row r="8722" spans="1:24" x14ac:dyDescent="0.25">
      <c r="A8722" s="2"/>
      <c r="B8722" s="2" t="s">
        <v>13</v>
      </c>
      <c r="C8722" s="2">
        <f t="shared" si="1958"/>
        <v>364</v>
      </c>
      <c r="D8722" s="2">
        <f t="shared" si="1959"/>
        <v>6</v>
      </c>
      <c r="E8722" s="2">
        <f t="shared" si="1951"/>
        <v>8718</v>
      </c>
      <c r="F8722" s="11">
        <v>441</v>
      </c>
      <c r="G8722" s="10">
        <v>2.8799999999999999E-2</v>
      </c>
      <c r="H8722" s="10">
        <v>4.4999999999999998E-2</v>
      </c>
      <c r="I8722" s="10">
        <v>6.1199999999999997E-2</v>
      </c>
      <c r="J8722" s="9">
        <v>0.37837851496628599</v>
      </c>
      <c r="K8722" s="9">
        <v>0.37837851496628599</v>
      </c>
      <c r="L8722" s="9">
        <v>0.37837851496628599</v>
      </c>
      <c r="N8722" s="32">
        <f>IF('System Design'!$F$8=1,'Hourly Demand and Generation'!G8722*'System Design'!$F$21,IF('System Design'!$F$8=2,'Hourly Demand and Generation'!H8722*'System Design'!$F$21,IF('System Design'!$F$8=3,'Hourly Demand and Generation'!I8722*'System Design'!$F$21)))</f>
        <v>30.599999999999998</v>
      </c>
      <c r="O8722" s="32">
        <f>IF('System Design'!$F$8=1,'Hourly Demand and Generation'!J8722*'System Design'!$F$22,IF('System Design'!$F$8=2,'Hourly Demand and Generation'!K8722*'System Design'!$F$22,IF('System Design'!$F$8=3,'Hourly Demand and Generation'!L8722*'System Design'!$F$22)))</f>
        <v>945.94628741571501</v>
      </c>
      <c r="Q8722" s="32">
        <f t="shared" si="1949"/>
        <v>0</v>
      </c>
      <c r="R8722" s="32">
        <f t="shared" si="1952"/>
        <v>5400</v>
      </c>
      <c r="S8722" s="32">
        <f t="shared" si="1953"/>
        <v>0</v>
      </c>
      <c r="T8722" s="32">
        <f t="shared" si="1954"/>
        <v>21600</v>
      </c>
      <c r="U8722" s="32">
        <f t="shared" si="1955"/>
        <v>0</v>
      </c>
      <c r="V8722" s="32">
        <f t="shared" si="1950"/>
        <v>535.54628741571503</v>
      </c>
      <c r="W8722" s="32">
        <f t="shared" si="1956"/>
        <v>535.54628741571503</v>
      </c>
      <c r="X8722" s="32">
        <f t="shared" si="1957"/>
        <v>535.54628741571503</v>
      </c>
    </row>
    <row r="8723" spans="1:24" x14ac:dyDescent="0.25">
      <c r="A8723" s="2"/>
      <c r="B8723" s="2" t="s">
        <v>13</v>
      </c>
      <c r="C8723" s="2">
        <f t="shared" si="1958"/>
        <v>364</v>
      </c>
      <c r="D8723" s="2">
        <f t="shared" si="1959"/>
        <v>7</v>
      </c>
      <c r="E8723" s="2">
        <f t="shared" si="1951"/>
        <v>8719</v>
      </c>
      <c r="F8723" s="11">
        <v>472.5</v>
      </c>
      <c r="G8723" s="10">
        <v>6.1199999999999997E-2</v>
      </c>
      <c r="H8723" s="10">
        <v>7.5600000000000001E-2</v>
      </c>
      <c r="I8723" s="10">
        <v>0.09</v>
      </c>
      <c r="J8723" s="9">
        <v>0.42567582933707199</v>
      </c>
      <c r="K8723" s="9">
        <v>0.42567582933707199</v>
      </c>
      <c r="L8723" s="9">
        <v>0.42567582933707199</v>
      </c>
      <c r="N8723" s="32">
        <f>IF('System Design'!$F$8=1,'Hourly Demand and Generation'!G8723*'System Design'!$F$21,IF('System Design'!$F$8=2,'Hourly Demand and Generation'!H8723*'System Design'!$F$21,IF('System Design'!$F$8=3,'Hourly Demand and Generation'!I8723*'System Design'!$F$21)))</f>
        <v>45</v>
      </c>
      <c r="O8723" s="32">
        <f>IF('System Design'!$F$8=1,'Hourly Demand and Generation'!J8723*'System Design'!$F$22,IF('System Design'!$F$8=2,'Hourly Demand and Generation'!K8723*'System Design'!$F$22,IF('System Design'!$F$8=3,'Hourly Demand and Generation'!L8723*'System Design'!$F$22)))</f>
        <v>1064.18957334268</v>
      </c>
      <c r="Q8723" s="32">
        <f t="shared" si="1949"/>
        <v>0</v>
      </c>
      <c r="R8723" s="32">
        <f t="shared" si="1952"/>
        <v>5400</v>
      </c>
      <c r="S8723" s="32">
        <f t="shared" si="1953"/>
        <v>0</v>
      </c>
      <c r="T8723" s="32">
        <f t="shared" si="1954"/>
        <v>21600</v>
      </c>
      <c r="U8723" s="32">
        <f t="shared" si="1955"/>
        <v>0</v>
      </c>
      <c r="V8723" s="32">
        <f t="shared" si="1950"/>
        <v>636.68957334267998</v>
      </c>
      <c r="W8723" s="32">
        <f t="shared" si="1956"/>
        <v>636.68957334267998</v>
      </c>
      <c r="X8723" s="32">
        <f t="shared" si="1957"/>
        <v>636.68957334267998</v>
      </c>
    </row>
    <row r="8724" spans="1:24" x14ac:dyDescent="0.25">
      <c r="A8724" s="2"/>
      <c r="B8724" s="2" t="s">
        <v>13</v>
      </c>
      <c r="C8724" s="2">
        <f t="shared" si="1958"/>
        <v>364</v>
      </c>
      <c r="D8724" s="2">
        <f t="shared" si="1959"/>
        <v>8</v>
      </c>
      <c r="E8724" s="2">
        <f t="shared" si="1951"/>
        <v>8720</v>
      </c>
      <c r="F8724" s="11">
        <v>504</v>
      </c>
      <c r="G8724" s="10">
        <v>0.1188</v>
      </c>
      <c r="H8724" s="10">
        <v>0.13500000000000001</v>
      </c>
      <c r="I8724" s="10">
        <v>0.1512</v>
      </c>
      <c r="J8724" s="9">
        <v>0.42567582933707199</v>
      </c>
      <c r="K8724" s="9">
        <v>0.42567582933707199</v>
      </c>
      <c r="L8724" s="9">
        <v>0.42567582933707199</v>
      </c>
      <c r="N8724" s="32">
        <f>IF('System Design'!$F$8=1,'Hourly Demand and Generation'!G8724*'System Design'!$F$21,IF('System Design'!$F$8=2,'Hourly Demand and Generation'!H8724*'System Design'!$F$21,IF('System Design'!$F$8=3,'Hourly Demand and Generation'!I8724*'System Design'!$F$21)))</f>
        <v>75.599999999999994</v>
      </c>
      <c r="O8724" s="32">
        <f>IF('System Design'!$F$8=1,'Hourly Demand and Generation'!J8724*'System Design'!$F$22,IF('System Design'!$F$8=2,'Hourly Demand and Generation'!K8724*'System Design'!$F$22,IF('System Design'!$F$8=3,'Hourly Demand and Generation'!L8724*'System Design'!$F$22)))</f>
        <v>1064.18957334268</v>
      </c>
      <c r="Q8724" s="32">
        <f t="shared" si="1949"/>
        <v>0</v>
      </c>
      <c r="R8724" s="32">
        <f t="shared" si="1952"/>
        <v>5400</v>
      </c>
      <c r="S8724" s="32">
        <f t="shared" si="1953"/>
        <v>0</v>
      </c>
      <c r="T8724" s="32">
        <f t="shared" si="1954"/>
        <v>21600</v>
      </c>
      <c r="U8724" s="32">
        <f t="shared" si="1955"/>
        <v>0</v>
      </c>
      <c r="V8724" s="32">
        <f t="shared" si="1950"/>
        <v>635.78957334267989</v>
      </c>
      <c r="W8724" s="32">
        <f t="shared" si="1956"/>
        <v>635.78957334267989</v>
      </c>
      <c r="X8724" s="32">
        <f t="shared" si="1957"/>
        <v>635.78957334267989</v>
      </c>
    </row>
    <row r="8725" spans="1:24" x14ac:dyDescent="0.25">
      <c r="A8725" s="2"/>
      <c r="B8725" s="2" t="s">
        <v>13</v>
      </c>
      <c r="C8725" s="2">
        <f t="shared" si="1958"/>
        <v>364</v>
      </c>
      <c r="D8725" s="2">
        <f t="shared" si="1959"/>
        <v>9</v>
      </c>
      <c r="E8725" s="2">
        <f t="shared" si="1951"/>
        <v>8721</v>
      </c>
      <c r="F8725" s="11">
        <v>504</v>
      </c>
      <c r="G8725" s="10">
        <v>0.18</v>
      </c>
      <c r="H8725" s="10">
        <v>0.19439999999999999</v>
      </c>
      <c r="I8725" s="10">
        <v>0.20880000000000001</v>
      </c>
      <c r="J8725" s="9">
        <v>0.37837851496628599</v>
      </c>
      <c r="K8725" s="9">
        <v>0.37837851496628599</v>
      </c>
      <c r="L8725" s="9">
        <v>0.37837851496628599</v>
      </c>
      <c r="N8725" s="32">
        <f>IF('System Design'!$F$8=1,'Hourly Demand and Generation'!G8725*'System Design'!$F$21,IF('System Design'!$F$8=2,'Hourly Demand and Generation'!H8725*'System Design'!$F$21,IF('System Design'!$F$8=3,'Hourly Demand and Generation'!I8725*'System Design'!$F$21)))</f>
        <v>104.4</v>
      </c>
      <c r="O8725" s="32">
        <f>IF('System Design'!$F$8=1,'Hourly Demand and Generation'!J8725*'System Design'!$F$22,IF('System Design'!$F$8=2,'Hourly Demand and Generation'!K8725*'System Design'!$F$22,IF('System Design'!$F$8=3,'Hourly Demand and Generation'!L8725*'System Design'!$F$22)))</f>
        <v>945.94628741571501</v>
      </c>
      <c r="Q8725" s="32">
        <f t="shared" si="1949"/>
        <v>0</v>
      </c>
      <c r="R8725" s="32">
        <f t="shared" si="1952"/>
        <v>5400</v>
      </c>
      <c r="S8725" s="32">
        <f t="shared" si="1953"/>
        <v>0</v>
      </c>
      <c r="T8725" s="32">
        <f t="shared" si="1954"/>
        <v>21600</v>
      </c>
      <c r="U8725" s="32">
        <f t="shared" si="1955"/>
        <v>0</v>
      </c>
      <c r="V8725" s="32">
        <f t="shared" si="1950"/>
        <v>546.3462874157151</v>
      </c>
      <c r="W8725" s="32">
        <f t="shared" si="1956"/>
        <v>546.3462874157151</v>
      </c>
      <c r="X8725" s="32">
        <f t="shared" si="1957"/>
        <v>546.3462874157151</v>
      </c>
    </row>
    <row r="8726" spans="1:24" x14ac:dyDescent="0.25">
      <c r="A8726" s="2"/>
      <c r="B8726" s="2" t="s">
        <v>13</v>
      </c>
      <c r="C8726" s="2">
        <f t="shared" si="1958"/>
        <v>364</v>
      </c>
      <c r="D8726" s="2">
        <f t="shared" si="1959"/>
        <v>10</v>
      </c>
      <c r="E8726" s="2">
        <f t="shared" si="1951"/>
        <v>8722</v>
      </c>
      <c r="F8726" s="11">
        <v>491.4</v>
      </c>
      <c r="G8726" s="10">
        <v>0.2412</v>
      </c>
      <c r="H8726" s="10">
        <v>0.25559999999999999</v>
      </c>
      <c r="I8726" s="10">
        <v>0.27</v>
      </c>
      <c r="J8726" s="9">
        <v>0.42567582933707199</v>
      </c>
      <c r="K8726" s="9">
        <v>0.42567582933707199</v>
      </c>
      <c r="L8726" s="9">
        <v>0.42567582933707199</v>
      </c>
      <c r="N8726" s="32">
        <f>IF('System Design'!$F$8=1,'Hourly Demand and Generation'!G8726*'System Design'!$F$21,IF('System Design'!$F$8=2,'Hourly Demand and Generation'!H8726*'System Design'!$F$21,IF('System Design'!$F$8=3,'Hourly Demand and Generation'!I8726*'System Design'!$F$21)))</f>
        <v>135</v>
      </c>
      <c r="O8726" s="32">
        <f>IF('System Design'!$F$8=1,'Hourly Demand and Generation'!J8726*'System Design'!$F$22,IF('System Design'!$F$8=2,'Hourly Demand and Generation'!K8726*'System Design'!$F$22,IF('System Design'!$F$8=3,'Hourly Demand and Generation'!L8726*'System Design'!$F$22)))</f>
        <v>1064.18957334268</v>
      </c>
      <c r="Q8726" s="32">
        <f t="shared" si="1949"/>
        <v>0</v>
      </c>
      <c r="R8726" s="32">
        <f t="shared" si="1952"/>
        <v>5400</v>
      </c>
      <c r="S8726" s="32">
        <f t="shared" si="1953"/>
        <v>0</v>
      </c>
      <c r="T8726" s="32">
        <f t="shared" si="1954"/>
        <v>21600</v>
      </c>
      <c r="U8726" s="32">
        <f t="shared" si="1955"/>
        <v>0</v>
      </c>
      <c r="V8726" s="32">
        <f t="shared" si="1950"/>
        <v>707.78957334268</v>
      </c>
      <c r="W8726" s="32">
        <f t="shared" si="1956"/>
        <v>707.78957334268</v>
      </c>
      <c r="X8726" s="32">
        <f t="shared" si="1957"/>
        <v>707.78957334268</v>
      </c>
    </row>
    <row r="8727" spans="1:24" x14ac:dyDescent="0.25">
      <c r="A8727" s="2"/>
      <c r="B8727" s="2" t="s">
        <v>13</v>
      </c>
      <c r="C8727" s="2">
        <f t="shared" si="1958"/>
        <v>364</v>
      </c>
      <c r="D8727" s="2">
        <f t="shared" si="1959"/>
        <v>11</v>
      </c>
      <c r="E8727" s="2">
        <f t="shared" si="1951"/>
        <v>8723</v>
      </c>
      <c r="F8727" s="11">
        <v>485.1</v>
      </c>
      <c r="G8727" s="10">
        <v>0.29880000000000001</v>
      </c>
      <c r="H8727" s="10">
        <v>0.315</v>
      </c>
      <c r="I8727" s="10">
        <v>0.33119999999999999</v>
      </c>
      <c r="J8727" s="9">
        <v>0.37837851496628599</v>
      </c>
      <c r="K8727" s="9">
        <v>0.37837851496628599</v>
      </c>
      <c r="L8727" s="9">
        <v>0.37837851496628599</v>
      </c>
      <c r="N8727" s="32">
        <f>IF('System Design'!$F$8=1,'Hourly Demand and Generation'!G8727*'System Design'!$F$21,IF('System Design'!$F$8=2,'Hourly Demand and Generation'!H8727*'System Design'!$F$21,IF('System Design'!$F$8=3,'Hourly Demand and Generation'!I8727*'System Design'!$F$21)))</f>
        <v>165.6</v>
      </c>
      <c r="O8727" s="32">
        <f>IF('System Design'!$F$8=1,'Hourly Demand and Generation'!J8727*'System Design'!$F$22,IF('System Design'!$F$8=2,'Hourly Demand and Generation'!K8727*'System Design'!$F$22,IF('System Design'!$F$8=3,'Hourly Demand and Generation'!L8727*'System Design'!$F$22)))</f>
        <v>945.94628741571501</v>
      </c>
      <c r="Q8727" s="32">
        <f t="shared" si="1949"/>
        <v>0</v>
      </c>
      <c r="R8727" s="32">
        <f t="shared" si="1952"/>
        <v>5400</v>
      </c>
      <c r="S8727" s="32">
        <f t="shared" si="1953"/>
        <v>0</v>
      </c>
      <c r="T8727" s="32">
        <f t="shared" si="1954"/>
        <v>21600</v>
      </c>
      <c r="U8727" s="32">
        <f t="shared" si="1955"/>
        <v>0</v>
      </c>
      <c r="V8727" s="32">
        <f t="shared" si="1950"/>
        <v>626.44628741571489</v>
      </c>
      <c r="W8727" s="32">
        <f t="shared" si="1956"/>
        <v>626.44628741571489</v>
      </c>
      <c r="X8727" s="32">
        <f t="shared" si="1957"/>
        <v>626.44628741571489</v>
      </c>
    </row>
    <row r="8728" spans="1:24" x14ac:dyDescent="0.25">
      <c r="A8728" s="2"/>
      <c r="B8728" s="2" t="s">
        <v>13</v>
      </c>
      <c r="C8728" s="2">
        <f t="shared" si="1958"/>
        <v>364</v>
      </c>
      <c r="D8728" s="2">
        <f t="shared" si="1959"/>
        <v>12</v>
      </c>
      <c r="E8728" s="2">
        <f t="shared" si="1951"/>
        <v>8724</v>
      </c>
      <c r="F8728" s="11">
        <v>485.1</v>
      </c>
      <c r="G8728" s="10">
        <v>0.36</v>
      </c>
      <c r="H8728" s="10">
        <v>0.36</v>
      </c>
      <c r="I8728" s="10">
        <v>0.36</v>
      </c>
      <c r="J8728" s="9">
        <v>0.354729857780893</v>
      </c>
      <c r="K8728" s="9">
        <v>0.354729857780893</v>
      </c>
      <c r="L8728" s="9">
        <v>0.354729857780893</v>
      </c>
      <c r="N8728" s="32">
        <f>IF('System Design'!$F$8=1,'Hourly Demand and Generation'!G8728*'System Design'!$F$21,IF('System Design'!$F$8=2,'Hourly Demand and Generation'!H8728*'System Design'!$F$21,IF('System Design'!$F$8=3,'Hourly Demand and Generation'!I8728*'System Design'!$F$21)))</f>
        <v>180</v>
      </c>
      <c r="O8728" s="32">
        <f>IF('System Design'!$F$8=1,'Hourly Demand and Generation'!J8728*'System Design'!$F$22,IF('System Design'!$F$8=2,'Hourly Demand and Generation'!K8728*'System Design'!$F$22,IF('System Design'!$F$8=3,'Hourly Demand and Generation'!L8728*'System Design'!$F$22)))</f>
        <v>886.82464445223252</v>
      </c>
      <c r="Q8728" s="32">
        <f t="shared" si="1949"/>
        <v>0</v>
      </c>
      <c r="R8728" s="32">
        <f t="shared" si="1952"/>
        <v>5400</v>
      </c>
      <c r="S8728" s="32">
        <f t="shared" si="1953"/>
        <v>0</v>
      </c>
      <c r="T8728" s="32">
        <f t="shared" si="1954"/>
        <v>21600</v>
      </c>
      <c r="U8728" s="32">
        <f t="shared" si="1955"/>
        <v>0</v>
      </c>
      <c r="V8728" s="32">
        <f t="shared" si="1950"/>
        <v>581.72464445223238</v>
      </c>
      <c r="W8728" s="32">
        <f t="shared" si="1956"/>
        <v>581.72464445223238</v>
      </c>
      <c r="X8728" s="32">
        <f t="shared" si="1957"/>
        <v>581.72464445223238</v>
      </c>
    </row>
    <row r="8729" spans="1:24" x14ac:dyDescent="0.25">
      <c r="A8729" s="2"/>
      <c r="B8729" s="2" t="s">
        <v>13</v>
      </c>
      <c r="C8729" s="2">
        <f t="shared" si="1958"/>
        <v>364</v>
      </c>
      <c r="D8729" s="2">
        <f t="shared" si="1959"/>
        <v>13</v>
      </c>
      <c r="E8729" s="2">
        <f t="shared" si="1951"/>
        <v>8725</v>
      </c>
      <c r="F8729" s="11">
        <v>504</v>
      </c>
      <c r="G8729" s="10">
        <v>0.29880000000000001</v>
      </c>
      <c r="H8729" s="10">
        <v>0.315</v>
      </c>
      <c r="I8729" s="10">
        <v>0.33119999999999999</v>
      </c>
      <c r="J8729" s="9">
        <v>0.37837851496628599</v>
      </c>
      <c r="K8729" s="9">
        <v>0.37837851496628599</v>
      </c>
      <c r="L8729" s="9">
        <v>0.37837851496628599</v>
      </c>
      <c r="N8729" s="32">
        <f>IF('System Design'!$F$8=1,'Hourly Demand and Generation'!G8729*'System Design'!$F$21,IF('System Design'!$F$8=2,'Hourly Demand and Generation'!H8729*'System Design'!$F$21,IF('System Design'!$F$8=3,'Hourly Demand and Generation'!I8729*'System Design'!$F$21)))</f>
        <v>165.6</v>
      </c>
      <c r="O8729" s="32">
        <f>IF('System Design'!$F$8=1,'Hourly Demand and Generation'!J8729*'System Design'!$F$22,IF('System Design'!$F$8=2,'Hourly Demand and Generation'!K8729*'System Design'!$F$22,IF('System Design'!$F$8=3,'Hourly Demand and Generation'!L8729*'System Design'!$F$22)))</f>
        <v>945.94628741571501</v>
      </c>
      <c r="Q8729" s="32">
        <f t="shared" si="1949"/>
        <v>0</v>
      </c>
      <c r="R8729" s="32">
        <f t="shared" si="1952"/>
        <v>5400</v>
      </c>
      <c r="S8729" s="32">
        <f t="shared" si="1953"/>
        <v>0</v>
      </c>
      <c r="T8729" s="32">
        <f t="shared" si="1954"/>
        <v>21600</v>
      </c>
      <c r="U8729" s="32">
        <f t="shared" si="1955"/>
        <v>0</v>
      </c>
      <c r="V8729" s="32">
        <f t="shared" si="1950"/>
        <v>607.54628741571491</v>
      </c>
      <c r="W8729" s="32">
        <f t="shared" si="1956"/>
        <v>607.54628741571491</v>
      </c>
      <c r="X8729" s="32">
        <f t="shared" si="1957"/>
        <v>607.54628741571491</v>
      </c>
    </row>
    <row r="8730" spans="1:24" x14ac:dyDescent="0.25">
      <c r="A8730" s="2"/>
      <c r="B8730" s="2" t="s">
        <v>13</v>
      </c>
      <c r="C8730" s="2">
        <f t="shared" si="1958"/>
        <v>364</v>
      </c>
      <c r="D8730" s="2">
        <f t="shared" si="1959"/>
        <v>14</v>
      </c>
      <c r="E8730" s="2">
        <f t="shared" si="1951"/>
        <v>8726</v>
      </c>
      <c r="F8730" s="11">
        <v>504</v>
      </c>
      <c r="G8730" s="10">
        <v>0.2412</v>
      </c>
      <c r="H8730" s="10">
        <v>0.25559999999999999</v>
      </c>
      <c r="I8730" s="10">
        <v>0.27</v>
      </c>
      <c r="J8730" s="9">
        <v>0.40202717215167899</v>
      </c>
      <c r="K8730" s="9">
        <v>0.40202717215167899</v>
      </c>
      <c r="L8730" s="9">
        <v>0.40202717215167899</v>
      </c>
      <c r="N8730" s="32">
        <f>IF('System Design'!$F$8=1,'Hourly Demand and Generation'!G8730*'System Design'!$F$21,IF('System Design'!$F$8=2,'Hourly Demand and Generation'!H8730*'System Design'!$F$21,IF('System Design'!$F$8=3,'Hourly Demand and Generation'!I8730*'System Design'!$F$21)))</f>
        <v>135</v>
      </c>
      <c r="O8730" s="32">
        <f>IF('System Design'!$F$8=1,'Hourly Demand and Generation'!J8730*'System Design'!$F$22,IF('System Design'!$F$8=2,'Hourly Demand and Generation'!K8730*'System Design'!$F$22,IF('System Design'!$F$8=3,'Hourly Demand and Generation'!L8730*'System Design'!$F$22)))</f>
        <v>1005.0679303791975</v>
      </c>
      <c r="Q8730" s="32">
        <f t="shared" si="1949"/>
        <v>0</v>
      </c>
      <c r="R8730" s="32">
        <f t="shared" si="1952"/>
        <v>5400</v>
      </c>
      <c r="S8730" s="32">
        <f t="shared" si="1953"/>
        <v>0</v>
      </c>
      <c r="T8730" s="32">
        <f t="shared" si="1954"/>
        <v>21600</v>
      </c>
      <c r="U8730" s="32">
        <f t="shared" si="1955"/>
        <v>0</v>
      </c>
      <c r="V8730" s="32">
        <f t="shared" si="1950"/>
        <v>636.06793037919761</v>
      </c>
      <c r="W8730" s="32">
        <f t="shared" si="1956"/>
        <v>636.06793037919761</v>
      </c>
      <c r="X8730" s="32">
        <f t="shared" si="1957"/>
        <v>636.06793037919761</v>
      </c>
    </row>
    <row r="8731" spans="1:24" x14ac:dyDescent="0.25">
      <c r="A8731" s="2"/>
      <c r="B8731" s="2" t="s">
        <v>13</v>
      </c>
      <c r="C8731" s="2">
        <f t="shared" si="1958"/>
        <v>364</v>
      </c>
      <c r="D8731" s="2">
        <f t="shared" si="1959"/>
        <v>15</v>
      </c>
      <c r="E8731" s="2">
        <f t="shared" si="1951"/>
        <v>8727</v>
      </c>
      <c r="F8731" s="11">
        <v>535.5</v>
      </c>
      <c r="G8731" s="10">
        <v>0.18</v>
      </c>
      <c r="H8731" s="10">
        <v>0.19439999999999999</v>
      </c>
      <c r="I8731" s="10">
        <v>0.20880000000000001</v>
      </c>
      <c r="J8731" s="9">
        <v>0.42567582933707199</v>
      </c>
      <c r="K8731" s="9">
        <v>0.42567582933707199</v>
      </c>
      <c r="L8731" s="9">
        <v>0.42567582933707199</v>
      </c>
      <c r="N8731" s="32">
        <f>IF('System Design'!$F$8=1,'Hourly Demand and Generation'!G8731*'System Design'!$F$21,IF('System Design'!$F$8=2,'Hourly Demand and Generation'!H8731*'System Design'!$F$21,IF('System Design'!$F$8=3,'Hourly Demand and Generation'!I8731*'System Design'!$F$21)))</f>
        <v>104.4</v>
      </c>
      <c r="O8731" s="32">
        <f>IF('System Design'!$F$8=1,'Hourly Demand and Generation'!J8731*'System Design'!$F$22,IF('System Design'!$F$8=2,'Hourly Demand and Generation'!K8731*'System Design'!$F$22,IF('System Design'!$F$8=3,'Hourly Demand and Generation'!L8731*'System Design'!$F$22)))</f>
        <v>1064.18957334268</v>
      </c>
      <c r="Q8731" s="32">
        <f t="shared" si="1949"/>
        <v>0</v>
      </c>
      <c r="R8731" s="32">
        <f t="shared" si="1952"/>
        <v>5400</v>
      </c>
      <c r="S8731" s="32">
        <f t="shared" si="1953"/>
        <v>0</v>
      </c>
      <c r="T8731" s="32">
        <f t="shared" si="1954"/>
        <v>21600</v>
      </c>
      <c r="U8731" s="32">
        <f t="shared" si="1955"/>
        <v>0</v>
      </c>
      <c r="V8731" s="32">
        <f t="shared" si="1950"/>
        <v>633.08957334268007</v>
      </c>
      <c r="W8731" s="32">
        <f t="shared" si="1956"/>
        <v>633.08957334268007</v>
      </c>
      <c r="X8731" s="32">
        <f t="shared" si="1957"/>
        <v>633.08957334268007</v>
      </c>
    </row>
    <row r="8732" spans="1:24" x14ac:dyDescent="0.25">
      <c r="A8732" s="2"/>
      <c r="B8732" s="2" t="s">
        <v>13</v>
      </c>
      <c r="C8732" s="2">
        <f t="shared" si="1958"/>
        <v>364</v>
      </c>
      <c r="D8732" s="2">
        <f t="shared" si="1959"/>
        <v>16</v>
      </c>
      <c r="E8732" s="2">
        <f t="shared" si="1951"/>
        <v>8728</v>
      </c>
      <c r="F8732" s="11">
        <v>567</v>
      </c>
      <c r="G8732" s="10">
        <v>0.1188</v>
      </c>
      <c r="H8732" s="10">
        <v>0.13500000000000001</v>
      </c>
      <c r="I8732" s="10">
        <v>0.1512</v>
      </c>
      <c r="J8732" s="9">
        <v>0.42567582933707199</v>
      </c>
      <c r="K8732" s="9">
        <v>0.42567582933707199</v>
      </c>
      <c r="L8732" s="9">
        <v>0.42567582933707199</v>
      </c>
      <c r="N8732" s="32">
        <f>IF('System Design'!$F$8=1,'Hourly Demand and Generation'!G8732*'System Design'!$F$21,IF('System Design'!$F$8=2,'Hourly Demand and Generation'!H8732*'System Design'!$F$21,IF('System Design'!$F$8=3,'Hourly Demand and Generation'!I8732*'System Design'!$F$21)))</f>
        <v>75.599999999999994</v>
      </c>
      <c r="O8732" s="32">
        <f>IF('System Design'!$F$8=1,'Hourly Demand and Generation'!J8732*'System Design'!$F$22,IF('System Design'!$F$8=2,'Hourly Demand and Generation'!K8732*'System Design'!$F$22,IF('System Design'!$F$8=3,'Hourly Demand and Generation'!L8732*'System Design'!$F$22)))</f>
        <v>1064.18957334268</v>
      </c>
      <c r="Q8732" s="32">
        <f t="shared" si="1949"/>
        <v>0</v>
      </c>
      <c r="R8732" s="32">
        <f t="shared" si="1952"/>
        <v>5400</v>
      </c>
      <c r="S8732" s="32">
        <f t="shared" si="1953"/>
        <v>0</v>
      </c>
      <c r="T8732" s="32">
        <f t="shared" si="1954"/>
        <v>21600</v>
      </c>
      <c r="U8732" s="32">
        <f t="shared" si="1955"/>
        <v>0</v>
      </c>
      <c r="V8732" s="32">
        <f t="shared" si="1950"/>
        <v>572.78957334267989</v>
      </c>
      <c r="W8732" s="32">
        <f t="shared" si="1956"/>
        <v>572.78957334267989</v>
      </c>
      <c r="X8732" s="32">
        <f t="shared" si="1957"/>
        <v>572.78957334267989</v>
      </c>
    </row>
    <row r="8733" spans="1:24" x14ac:dyDescent="0.25">
      <c r="A8733" s="2"/>
      <c r="B8733" s="2" t="s">
        <v>13</v>
      </c>
      <c r="C8733" s="2">
        <f t="shared" si="1958"/>
        <v>364</v>
      </c>
      <c r="D8733" s="2">
        <f t="shared" si="1959"/>
        <v>17</v>
      </c>
      <c r="E8733" s="2">
        <f t="shared" si="1951"/>
        <v>8729</v>
      </c>
      <c r="F8733" s="11">
        <v>598.5</v>
      </c>
      <c r="G8733" s="10">
        <v>6.1199999999999997E-2</v>
      </c>
      <c r="H8733" s="10">
        <v>7.5600000000000001E-2</v>
      </c>
      <c r="I8733" s="10">
        <v>0.09</v>
      </c>
      <c r="J8733" s="9">
        <v>0.47297314370785698</v>
      </c>
      <c r="K8733" s="9">
        <v>0.47297314370785698</v>
      </c>
      <c r="L8733" s="9">
        <v>0.47297314370785698</v>
      </c>
      <c r="N8733" s="32">
        <f>IF('System Design'!$F$8=1,'Hourly Demand and Generation'!G8733*'System Design'!$F$21,IF('System Design'!$F$8=2,'Hourly Demand and Generation'!H8733*'System Design'!$F$21,IF('System Design'!$F$8=3,'Hourly Demand and Generation'!I8733*'System Design'!$F$21)))</f>
        <v>45</v>
      </c>
      <c r="O8733" s="32">
        <f>IF('System Design'!$F$8=1,'Hourly Demand and Generation'!J8733*'System Design'!$F$22,IF('System Design'!$F$8=2,'Hourly Demand and Generation'!K8733*'System Design'!$F$22,IF('System Design'!$F$8=3,'Hourly Demand and Generation'!L8733*'System Design'!$F$22)))</f>
        <v>1182.4328592696424</v>
      </c>
      <c r="Q8733" s="32">
        <f t="shared" si="1949"/>
        <v>0</v>
      </c>
      <c r="R8733" s="32">
        <f t="shared" si="1952"/>
        <v>5400</v>
      </c>
      <c r="S8733" s="32">
        <f t="shared" si="1953"/>
        <v>0</v>
      </c>
      <c r="T8733" s="32">
        <f t="shared" si="1954"/>
        <v>21600</v>
      </c>
      <c r="U8733" s="32">
        <f t="shared" si="1955"/>
        <v>0</v>
      </c>
      <c r="V8733" s="32">
        <f t="shared" si="1950"/>
        <v>628.93285926964245</v>
      </c>
      <c r="W8733" s="32">
        <f t="shared" si="1956"/>
        <v>628.93285926964245</v>
      </c>
      <c r="X8733" s="32">
        <f t="shared" si="1957"/>
        <v>628.93285926964245</v>
      </c>
    </row>
    <row r="8734" spans="1:24" x14ac:dyDescent="0.25">
      <c r="A8734" s="2"/>
      <c r="B8734" s="2" t="s">
        <v>13</v>
      </c>
      <c r="C8734" s="2">
        <f t="shared" si="1958"/>
        <v>364</v>
      </c>
      <c r="D8734" s="2">
        <f t="shared" si="1959"/>
        <v>18</v>
      </c>
      <c r="E8734" s="2">
        <f t="shared" si="1951"/>
        <v>8730</v>
      </c>
      <c r="F8734" s="11">
        <v>630</v>
      </c>
      <c r="G8734" s="10">
        <v>2.8799999999999999E-2</v>
      </c>
      <c r="H8734" s="10">
        <v>4.4999999999999998E-2</v>
      </c>
      <c r="I8734" s="10">
        <v>6.1199999999999997E-2</v>
      </c>
      <c r="J8734" s="9">
        <v>0.44932448652246398</v>
      </c>
      <c r="K8734" s="9">
        <v>0.44932448652246398</v>
      </c>
      <c r="L8734" s="9">
        <v>0.44932448652246398</v>
      </c>
      <c r="N8734" s="32">
        <f>IF('System Design'!$F$8=1,'Hourly Demand and Generation'!G8734*'System Design'!$F$21,IF('System Design'!$F$8=2,'Hourly Demand and Generation'!H8734*'System Design'!$F$21,IF('System Design'!$F$8=3,'Hourly Demand and Generation'!I8734*'System Design'!$F$21)))</f>
        <v>30.599999999999998</v>
      </c>
      <c r="O8734" s="32">
        <f>IF('System Design'!$F$8=1,'Hourly Demand and Generation'!J8734*'System Design'!$F$22,IF('System Design'!$F$8=2,'Hourly Demand and Generation'!K8734*'System Design'!$F$22,IF('System Design'!$F$8=3,'Hourly Demand and Generation'!L8734*'System Design'!$F$22)))</f>
        <v>1123.3112163061598</v>
      </c>
      <c r="Q8734" s="32">
        <f t="shared" si="1949"/>
        <v>0</v>
      </c>
      <c r="R8734" s="32">
        <f t="shared" si="1952"/>
        <v>5400</v>
      </c>
      <c r="S8734" s="32">
        <f t="shared" si="1953"/>
        <v>0</v>
      </c>
      <c r="T8734" s="32">
        <f t="shared" si="1954"/>
        <v>21600</v>
      </c>
      <c r="U8734" s="32">
        <f t="shared" si="1955"/>
        <v>0</v>
      </c>
      <c r="V8734" s="32">
        <f t="shared" si="1950"/>
        <v>523.91121630615976</v>
      </c>
      <c r="W8734" s="32">
        <f t="shared" si="1956"/>
        <v>523.91121630615976</v>
      </c>
      <c r="X8734" s="32">
        <f t="shared" si="1957"/>
        <v>523.91121630615976</v>
      </c>
    </row>
    <row r="8735" spans="1:24" x14ac:dyDescent="0.25">
      <c r="A8735" s="2"/>
      <c r="B8735" s="2" t="s">
        <v>13</v>
      </c>
      <c r="C8735" s="2">
        <f t="shared" si="1958"/>
        <v>364</v>
      </c>
      <c r="D8735" s="2">
        <f t="shared" si="1959"/>
        <v>19</v>
      </c>
      <c r="E8735" s="2">
        <f t="shared" si="1951"/>
        <v>8731</v>
      </c>
      <c r="F8735" s="11">
        <v>611.1</v>
      </c>
      <c r="G8735" s="10">
        <v>0</v>
      </c>
      <c r="H8735" s="10">
        <v>1.44E-2</v>
      </c>
      <c r="I8735" s="10">
        <v>2.8799999999999999E-2</v>
      </c>
      <c r="J8735" s="9">
        <v>0.42567582933707199</v>
      </c>
      <c r="K8735" s="9">
        <v>0.42567582933707199</v>
      </c>
      <c r="L8735" s="9">
        <v>0.42567582933707199</v>
      </c>
      <c r="N8735" s="32">
        <f>IF('System Design'!$F$8=1,'Hourly Demand and Generation'!G8735*'System Design'!$F$21,IF('System Design'!$F$8=2,'Hourly Demand and Generation'!H8735*'System Design'!$F$21,IF('System Design'!$F$8=3,'Hourly Demand and Generation'!I8735*'System Design'!$F$21)))</f>
        <v>14.4</v>
      </c>
      <c r="O8735" s="32">
        <f>IF('System Design'!$F$8=1,'Hourly Demand and Generation'!J8735*'System Design'!$F$22,IF('System Design'!$F$8=2,'Hourly Demand and Generation'!K8735*'System Design'!$F$22,IF('System Design'!$F$8=3,'Hourly Demand and Generation'!L8735*'System Design'!$F$22)))</f>
        <v>1064.18957334268</v>
      </c>
      <c r="Q8735" s="32">
        <f t="shared" si="1949"/>
        <v>0</v>
      </c>
      <c r="R8735" s="32">
        <f t="shared" si="1952"/>
        <v>5400</v>
      </c>
      <c r="S8735" s="32">
        <f t="shared" si="1953"/>
        <v>0</v>
      </c>
      <c r="T8735" s="32">
        <f t="shared" si="1954"/>
        <v>21600</v>
      </c>
      <c r="U8735" s="32">
        <f t="shared" si="1955"/>
        <v>0</v>
      </c>
      <c r="V8735" s="32">
        <f t="shared" si="1950"/>
        <v>467.48957334268005</v>
      </c>
      <c r="W8735" s="32">
        <f t="shared" si="1956"/>
        <v>467.48957334268005</v>
      </c>
      <c r="X8735" s="32">
        <f t="shared" si="1957"/>
        <v>467.48957334268005</v>
      </c>
    </row>
    <row r="8736" spans="1:24" x14ac:dyDescent="0.25">
      <c r="A8736" s="2"/>
      <c r="B8736" s="2" t="s">
        <v>13</v>
      </c>
      <c r="C8736" s="2">
        <f t="shared" si="1958"/>
        <v>364</v>
      </c>
      <c r="D8736" s="2">
        <f t="shared" si="1959"/>
        <v>20</v>
      </c>
      <c r="E8736" s="2">
        <f t="shared" si="1951"/>
        <v>8732</v>
      </c>
      <c r="F8736" s="11">
        <v>598.5</v>
      </c>
      <c r="G8736" s="10">
        <v>0</v>
      </c>
      <c r="H8736" s="10">
        <v>0</v>
      </c>
      <c r="I8736" s="10">
        <v>0</v>
      </c>
      <c r="J8736" s="9">
        <v>0.42567582933707199</v>
      </c>
      <c r="K8736" s="9">
        <v>0.42567582933707199</v>
      </c>
      <c r="L8736" s="9">
        <v>0.42567582933707199</v>
      </c>
      <c r="N8736" s="32">
        <f>IF('System Design'!$F$8=1,'Hourly Demand and Generation'!G8736*'System Design'!$F$21,IF('System Design'!$F$8=2,'Hourly Demand and Generation'!H8736*'System Design'!$F$21,IF('System Design'!$F$8=3,'Hourly Demand and Generation'!I8736*'System Design'!$F$21)))</f>
        <v>0</v>
      </c>
      <c r="O8736" s="32">
        <f>IF('System Design'!$F$8=1,'Hourly Demand and Generation'!J8736*'System Design'!$F$22,IF('System Design'!$F$8=2,'Hourly Demand and Generation'!K8736*'System Design'!$F$22,IF('System Design'!$F$8=3,'Hourly Demand and Generation'!L8736*'System Design'!$F$22)))</f>
        <v>1064.18957334268</v>
      </c>
      <c r="Q8736" s="32">
        <f t="shared" si="1949"/>
        <v>0</v>
      </c>
      <c r="R8736" s="32">
        <f t="shared" si="1952"/>
        <v>5400</v>
      </c>
      <c r="S8736" s="32">
        <f t="shared" si="1953"/>
        <v>0</v>
      </c>
      <c r="T8736" s="32">
        <f t="shared" si="1954"/>
        <v>21600</v>
      </c>
      <c r="U8736" s="32">
        <f t="shared" si="1955"/>
        <v>0</v>
      </c>
      <c r="V8736" s="32">
        <f t="shared" si="1950"/>
        <v>465.68957334267998</v>
      </c>
      <c r="W8736" s="32">
        <f t="shared" si="1956"/>
        <v>465.68957334267998</v>
      </c>
      <c r="X8736" s="32">
        <f t="shared" si="1957"/>
        <v>465.68957334267998</v>
      </c>
    </row>
    <row r="8737" spans="1:24" x14ac:dyDescent="0.25">
      <c r="A8737" s="2"/>
      <c r="B8737" s="2" t="s">
        <v>13</v>
      </c>
      <c r="C8737" s="2">
        <f t="shared" si="1958"/>
        <v>364</v>
      </c>
      <c r="D8737" s="2">
        <f t="shared" si="1959"/>
        <v>21</v>
      </c>
      <c r="E8737" s="2">
        <f t="shared" si="1951"/>
        <v>8733</v>
      </c>
      <c r="F8737" s="11">
        <v>567</v>
      </c>
      <c r="G8737" s="10">
        <v>0</v>
      </c>
      <c r="H8737" s="10">
        <v>0</v>
      </c>
      <c r="I8737" s="10">
        <v>0</v>
      </c>
      <c r="J8737" s="9">
        <v>0.42567582933707199</v>
      </c>
      <c r="K8737" s="9">
        <v>0.42567582933707199</v>
      </c>
      <c r="L8737" s="9">
        <v>0.42567582933707199</v>
      </c>
      <c r="N8737" s="32">
        <f>IF('System Design'!$F$8=1,'Hourly Demand and Generation'!G8737*'System Design'!$F$21,IF('System Design'!$F$8=2,'Hourly Demand and Generation'!H8737*'System Design'!$F$21,IF('System Design'!$F$8=3,'Hourly Demand and Generation'!I8737*'System Design'!$F$21)))</f>
        <v>0</v>
      </c>
      <c r="O8737" s="32">
        <f>IF('System Design'!$F$8=1,'Hourly Demand and Generation'!J8737*'System Design'!$F$22,IF('System Design'!$F$8=2,'Hourly Demand and Generation'!K8737*'System Design'!$F$22,IF('System Design'!$F$8=3,'Hourly Demand and Generation'!L8737*'System Design'!$F$22)))</f>
        <v>1064.18957334268</v>
      </c>
      <c r="Q8737" s="32">
        <f t="shared" si="1949"/>
        <v>0</v>
      </c>
      <c r="R8737" s="32">
        <f t="shared" si="1952"/>
        <v>5400</v>
      </c>
      <c r="S8737" s="32">
        <f t="shared" si="1953"/>
        <v>0</v>
      </c>
      <c r="T8737" s="32">
        <f t="shared" si="1954"/>
        <v>21600</v>
      </c>
      <c r="U8737" s="32">
        <f t="shared" si="1955"/>
        <v>0</v>
      </c>
      <c r="V8737" s="32">
        <f t="shared" si="1950"/>
        <v>497.18957334267998</v>
      </c>
      <c r="W8737" s="32">
        <f t="shared" si="1956"/>
        <v>497.18957334267998</v>
      </c>
      <c r="X8737" s="32">
        <f t="shared" si="1957"/>
        <v>497.18957334267998</v>
      </c>
    </row>
    <row r="8738" spans="1:24" x14ac:dyDescent="0.25">
      <c r="A8738" s="2"/>
      <c r="B8738" s="2" t="s">
        <v>13</v>
      </c>
      <c r="C8738" s="2">
        <f t="shared" si="1958"/>
        <v>364</v>
      </c>
      <c r="D8738" s="2">
        <f t="shared" si="1959"/>
        <v>22</v>
      </c>
      <c r="E8738" s="2">
        <f t="shared" si="1951"/>
        <v>8734</v>
      </c>
      <c r="F8738" s="11">
        <v>535.5</v>
      </c>
      <c r="G8738" s="10">
        <v>0</v>
      </c>
      <c r="H8738" s="10">
        <v>0</v>
      </c>
      <c r="I8738" s="10">
        <v>0</v>
      </c>
      <c r="J8738" s="9">
        <v>0.44932448652246398</v>
      </c>
      <c r="K8738" s="9">
        <v>0.44932448652246398</v>
      </c>
      <c r="L8738" s="9">
        <v>0.44932448652246398</v>
      </c>
      <c r="N8738" s="32">
        <f>IF('System Design'!$F$8=1,'Hourly Demand and Generation'!G8738*'System Design'!$F$21,IF('System Design'!$F$8=2,'Hourly Demand and Generation'!H8738*'System Design'!$F$21,IF('System Design'!$F$8=3,'Hourly Demand and Generation'!I8738*'System Design'!$F$21)))</f>
        <v>0</v>
      </c>
      <c r="O8738" s="32">
        <f>IF('System Design'!$F$8=1,'Hourly Demand and Generation'!J8738*'System Design'!$F$22,IF('System Design'!$F$8=2,'Hourly Demand and Generation'!K8738*'System Design'!$F$22,IF('System Design'!$F$8=3,'Hourly Demand and Generation'!L8738*'System Design'!$F$22)))</f>
        <v>1123.3112163061598</v>
      </c>
      <c r="Q8738" s="32">
        <f t="shared" si="1949"/>
        <v>0</v>
      </c>
      <c r="R8738" s="32">
        <f t="shared" si="1952"/>
        <v>5400</v>
      </c>
      <c r="S8738" s="32">
        <f t="shared" si="1953"/>
        <v>0</v>
      </c>
      <c r="T8738" s="32">
        <f t="shared" si="1954"/>
        <v>21600</v>
      </c>
      <c r="U8738" s="32">
        <f t="shared" si="1955"/>
        <v>0</v>
      </c>
      <c r="V8738" s="32">
        <f t="shared" si="1950"/>
        <v>587.81121630615985</v>
      </c>
      <c r="W8738" s="32">
        <f t="shared" si="1956"/>
        <v>587.81121630615985</v>
      </c>
      <c r="X8738" s="32">
        <f t="shared" si="1957"/>
        <v>587.81121630615985</v>
      </c>
    </row>
    <row r="8739" spans="1:24" x14ac:dyDescent="0.25">
      <c r="A8739" s="2"/>
      <c r="B8739" s="2" t="s">
        <v>13</v>
      </c>
      <c r="C8739" s="2">
        <f t="shared" si="1958"/>
        <v>364</v>
      </c>
      <c r="D8739" s="2">
        <f t="shared" si="1959"/>
        <v>23</v>
      </c>
      <c r="E8739" s="2">
        <f t="shared" si="1951"/>
        <v>8735</v>
      </c>
      <c r="F8739" s="11">
        <v>504</v>
      </c>
      <c r="G8739" s="10">
        <v>0</v>
      </c>
      <c r="H8739" s="10">
        <v>0</v>
      </c>
      <c r="I8739" s="10">
        <v>0</v>
      </c>
      <c r="J8739" s="9">
        <v>0.37837851496628599</v>
      </c>
      <c r="K8739" s="9">
        <v>0.37837851496628599</v>
      </c>
      <c r="L8739" s="9">
        <v>0.37837851496628599</v>
      </c>
      <c r="N8739" s="32">
        <f>IF('System Design'!$F$8=1,'Hourly Demand and Generation'!G8739*'System Design'!$F$21,IF('System Design'!$F$8=2,'Hourly Demand and Generation'!H8739*'System Design'!$F$21,IF('System Design'!$F$8=3,'Hourly Demand and Generation'!I8739*'System Design'!$F$21)))</f>
        <v>0</v>
      </c>
      <c r="O8739" s="32">
        <f>IF('System Design'!$F$8=1,'Hourly Demand and Generation'!J8739*'System Design'!$F$22,IF('System Design'!$F$8=2,'Hourly Demand and Generation'!K8739*'System Design'!$F$22,IF('System Design'!$F$8=3,'Hourly Demand and Generation'!L8739*'System Design'!$F$22)))</f>
        <v>945.94628741571501</v>
      </c>
      <c r="Q8739" s="32">
        <f t="shared" si="1949"/>
        <v>0</v>
      </c>
      <c r="R8739" s="32">
        <f t="shared" si="1952"/>
        <v>5400</v>
      </c>
      <c r="S8739" s="32">
        <f t="shared" si="1953"/>
        <v>0</v>
      </c>
      <c r="T8739" s="32">
        <f t="shared" si="1954"/>
        <v>21600</v>
      </c>
      <c r="U8739" s="32">
        <f t="shared" si="1955"/>
        <v>0</v>
      </c>
      <c r="V8739" s="32">
        <f t="shared" si="1950"/>
        <v>441.94628741571501</v>
      </c>
      <c r="W8739" s="32">
        <f t="shared" si="1956"/>
        <v>441.94628741571501</v>
      </c>
      <c r="X8739" s="32">
        <f t="shared" si="1957"/>
        <v>441.94628741571501</v>
      </c>
    </row>
    <row r="8740" spans="1:24" x14ac:dyDescent="0.25">
      <c r="A8740" s="2"/>
      <c r="B8740" s="2" t="s">
        <v>13</v>
      </c>
      <c r="C8740" s="2">
        <f t="shared" si="1958"/>
        <v>364</v>
      </c>
      <c r="D8740" s="2">
        <f t="shared" si="1959"/>
        <v>24</v>
      </c>
      <c r="E8740" s="2">
        <f t="shared" si="1951"/>
        <v>8736</v>
      </c>
      <c r="F8740" s="11">
        <v>441</v>
      </c>
      <c r="G8740" s="10">
        <v>0</v>
      </c>
      <c r="H8740" s="10">
        <v>0</v>
      </c>
      <c r="I8740" s="10">
        <v>0</v>
      </c>
      <c r="J8740" s="9">
        <v>0.37837851496628599</v>
      </c>
      <c r="K8740" s="9">
        <v>0.37837851496628599</v>
      </c>
      <c r="L8740" s="9">
        <v>0.37837851496628599</v>
      </c>
      <c r="N8740" s="32">
        <f>IF('System Design'!$F$8=1,'Hourly Demand and Generation'!G8740*'System Design'!$F$21,IF('System Design'!$F$8=2,'Hourly Demand and Generation'!H8740*'System Design'!$F$21,IF('System Design'!$F$8=3,'Hourly Demand and Generation'!I8740*'System Design'!$F$21)))</f>
        <v>0</v>
      </c>
      <c r="O8740" s="32">
        <f>IF('System Design'!$F$8=1,'Hourly Demand and Generation'!J8740*'System Design'!$F$22,IF('System Design'!$F$8=2,'Hourly Demand and Generation'!K8740*'System Design'!$F$22,IF('System Design'!$F$8=3,'Hourly Demand and Generation'!L8740*'System Design'!$F$22)))</f>
        <v>945.94628741571501</v>
      </c>
      <c r="Q8740" s="32">
        <f t="shared" si="1949"/>
        <v>0</v>
      </c>
      <c r="R8740" s="32">
        <f t="shared" si="1952"/>
        <v>5400</v>
      </c>
      <c r="S8740" s="32">
        <f t="shared" si="1953"/>
        <v>0</v>
      </c>
      <c r="T8740" s="32">
        <f t="shared" si="1954"/>
        <v>21600</v>
      </c>
      <c r="U8740" s="32">
        <f t="shared" si="1955"/>
        <v>0</v>
      </c>
      <c r="V8740" s="32">
        <f t="shared" si="1950"/>
        <v>504.94628741571501</v>
      </c>
      <c r="W8740" s="32">
        <f t="shared" si="1956"/>
        <v>504.94628741571501</v>
      </c>
      <c r="X8740" s="32">
        <f t="shared" si="1957"/>
        <v>504.94628741571501</v>
      </c>
    </row>
    <row r="8741" spans="1:24" x14ac:dyDescent="0.25">
      <c r="A8741" s="2"/>
      <c r="B8741" s="2" t="s">
        <v>13</v>
      </c>
      <c r="C8741" s="2">
        <f>C8740+1</f>
        <v>365</v>
      </c>
      <c r="D8741" s="2">
        <v>1</v>
      </c>
      <c r="E8741" s="2">
        <f t="shared" si="1951"/>
        <v>8737</v>
      </c>
      <c r="F8741" s="11">
        <v>378</v>
      </c>
      <c r="G8741" s="10">
        <v>0</v>
      </c>
      <c r="H8741" s="10">
        <v>0</v>
      </c>
      <c r="I8741" s="10">
        <v>0</v>
      </c>
      <c r="J8741" s="9">
        <v>0.25750230646870997</v>
      </c>
      <c r="K8741" s="9">
        <v>0.25750230646870997</v>
      </c>
      <c r="L8741" s="9">
        <v>0.5</v>
      </c>
      <c r="N8741" s="32">
        <f>IF('System Design'!$F$8=1,'Hourly Demand and Generation'!G8741*'System Design'!$F$21,IF('System Design'!$F$8=2,'Hourly Demand and Generation'!H8741*'System Design'!$F$21,IF('System Design'!$F$8=3,'Hourly Demand and Generation'!I8741*'System Design'!$F$21)))</f>
        <v>0</v>
      </c>
      <c r="O8741" s="32">
        <f>IF('System Design'!$F$8=1,'Hourly Demand and Generation'!J8741*'System Design'!$F$22,IF('System Design'!$F$8=2,'Hourly Demand and Generation'!K8741*'System Design'!$F$22,IF('System Design'!$F$8=3,'Hourly Demand and Generation'!L8741*'System Design'!$F$22)))</f>
        <v>1250</v>
      </c>
      <c r="Q8741" s="32">
        <f t="shared" si="1949"/>
        <v>0</v>
      </c>
      <c r="R8741" s="32">
        <f t="shared" si="1952"/>
        <v>5400</v>
      </c>
      <c r="S8741" s="32">
        <f t="shared" si="1953"/>
        <v>0</v>
      </c>
      <c r="T8741" s="32">
        <f t="shared" si="1954"/>
        <v>21600</v>
      </c>
      <c r="U8741" s="32">
        <f t="shared" si="1955"/>
        <v>0</v>
      </c>
      <c r="V8741" s="32">
        <f t="shared" si="1950"/>
        <v>872</v>
      </c>
      <c r="W8741" s="32">
        <f t="shared" si="1956"/>
        <v>872</v>
      </c>
      <c r="X8741" s="32">
        <f t="shared" si="1957"/>
        <v>872</v>
      </c>
    </row>
    <row r="8742" spans="1:24" x14ac:dyDescent="0.25">
      <c r="A8742" s="2"/>
      <c r="B8742" s="2" t="s">
        <v>13</v>
      </c>
      <c r="C8742" s="2">
        <f>C8741</f>
        <v>365</v>
      </c>
      <c r="D8742" s="2">
        <f>D8741+1</f>
        <v>2</v>
      </c>
      <c r="E8742" s="2">
        <f t="shared" si="1951"/>
        <v>8738</v>
      </c>
      <c r="F8742" s="11">
        <v>346.5</v>
      </c>
      <c r="G8742" s="10">
        <v>0</v>
      </c>
      <c r="H8742" s="10">
        <v>0</v>
      </c>
      <c r="I8742" s="10">
        <v>0</v>
      </c>
      <c r="J8742" s="9">
        <v>0.23175207582183899</v>
      </c>
      <c r="K8742" s="9">
        <v>0.23175207582183899</v>
      </c>
      <c r="L8742" s="9">
        <v>0.45</v>
      </c>
      <c r="N8742" s="32">
        <f>IF('System Design'!$F$8=1,'Hourly Demand and Generation'!G8742*'System Design'!$F$21,IF('System Design'!$F$8=2,'Hourly Demand and Generation'!H8742*'System Design'!$F$21,IF('System Design'!$F$8=3,'Hourly Demand and Generation'!I8742*'System Design'!$F$21)))</f>
        <v>0</v>
      </c>
      <c r="O8742" s="32">
        <f>IF('System Design'!$F$8=1,'Hourly Demand and Generation'!J8742*'System Design'!$F$22,IF('System Design'!$F$8=2,'Hourly Demand and Generation'!K8742*'System Design'!$F$22,IF('System Design'!$F$8=3,'Hourly Demand and Generation'!L8742*'System Design'!$F$22)))</f>
        <v>1125</v>
      </c>
      <c r="Q8742" s="32">
        <f t="shared" si="1949"/>
        <v>0</v>
      </c>
      <c r="R8742" s="32">
        <f t="shared" si="1952"/>
        <v>5400</v>
      </c>
      <c r="S8742" s="32">
        <f t="shared" si="1953"/>
        <v>0</v>
      </c>
      <c r="T8742" s="32">
        <f t="shared" si="1954"/>
        <v>21600</v>
      </c>
      <c r="U8742" s="32">
        <f t="shared" si="1955"/>
        <v>0</v>
      </c>
      <c r="V8742" s="32">
        <f t="shared" si="1950"/>
        <v>778.5</v>
      </c>
      <c r="W8742" s="32">
        <f t="shared" si="1956"/>
        <v>778.5</v>
      </c>
      <c r="X8742" s="32">
        <f t="shared" si="1957"/>
        <v>778.5</v>
      </c>
    </row>
    <row r="8743" spans="1:24" x14ac:dyDescent="0.25">
      <c r="A8743" s="2"/>
      <c r="B8743" s="2" t="s">
        <v>13</v>
      </c>
      <c r="C8743" s="2">
        <f t="shared" ref="C8743:C8764" si="1960">C8742</f>
        <v>365</v>
      </c>
      <c r="D8743" s="2">
        <f t="shared" ref="D8743:D8764" si="1961">D8742+1</f>
        <v>3</v>
      </c>
      <c r="E8743" s="2">
        <f t="shared" si="1951"/>
        <v>8739</v>
      </c>
      <c r="F8743" s="11">
        <v>315</v>
      </c>
      <c r="G8743" s="10">
        <v>0</v>
      </c>
      <c r="H8743" s="10">
        <v>0</v>
      </c>
      <c r="I8743" s="10">
        <v>0</v>
      </c>
      <c r="J8743" s="9">
        <v>0.23175207582183899</v>
      </c>
      <c r="K8743" s="9">
        <v>0.23175207582183899</v>
      </c>
      <c r="L8743" s="9">
        <v>0.45</v>
      </c>
      <c r="N8743" s="32">
        <f>IF('System Design'!$F$8=1,'Hourly Demand and Generation'!G8743*'System Design'!$F$21,IF('System Design'!$F$8=2,'Hourly Demand and Generation'!H8743*'System Design'!$F$21,IF('System Design'!$F$8=3,'Hourly Demand and Generation'!I8743*'System Design'!$F$21)))</f>
        <v>0</v>
      </c>
      <c r="O8743" s="32">
        <f>IF('System Design'!$F$8=1,'Hourly Demand and Generation'!J8743*'System Design'!$F$22,IF('System Design'!$F$8=2,'Hourly Demand and Generation'!K8743*'System Design'!$F$22,IF('System Design'!$F$8=3,'Hourly Demand and Generation'!L8743*'System Design'!$F$22)))</f>
        <v>1125</v>
      </c>
      <c r="Q8743" s="32">
        <f t="shared" si="1949"/>
        <v>0</v>
      </c>
      <c r="R8743" s="32">
        <f t="shared" si="1952"/>
        <v>5400</v>
      </c>
      <c r="S8743" s="32">
        <f t="shared" si="1953"/>
        <v>0</v>
      </c>
      <c r="T8743" s="32">
        <f t="shared" si="1954"/>
        <v>21600</v>
      </c>
      <c r="U8743" s="32">
        <f t="shared" si="1955"/>
        <v>0</v>
      </c>
      <c r="V8743" s="32">
        <f t="shared" si="1950"/>
        <v>810</v>
      </c>
      <c r="W8743" s="32">
        <f t="shared" si="1956"/>
        <v>810</v>
      </c>
      <c r="X8743" s="32">
        <f t="shared" si="1957"/>
        <v>810</v>
      </c>
    </row>
    <row r="8744" spans="1:24" x14ac:dyDescent="0.25">
      <c r="A8744" s="2"/>
      <c r="B8744" s="2" t="s">
        <v>13</v>
      </c>
      <c r="C8744" s="2">
        <f t="shared" si="1960"/>
        <v>365</v>
      </c>
      <c r="D8744" s="2">
        <f t="shared" si="1961"/>
        <v>4</v>
      </c>
      <c r="E8744" s="2">
        <f t="shared" si="1951"/>
        <v>8740</v>
      </c>
      <c r="F8744" s="11">
        <v>378</v>
      </c>
      <c r="G8744" s="10">
        <v>0</v>
      </c>
      <c r="H8744" s="10">
        <v>0</v>
      </c>
      <c r="I8744" s="10">
        <v>0</v>
      </c>
      <c r="J8744" s="9">
        <v>0.25750230646870997</v>
      </c>
      <c r="K8744" s="9">
        <v>0.25750230646870997</v>
      </c>
      <c r="L8744" s="9">
        <v>0.5</v>
      </c>
      <c r="N8744" s="32">
        <f>IF('System Design'!$F$8=1,'Hourly Demand and Generation'!G8744*'System Design'!$F$21,IF('System Design'!$F$8=2,'Hourly Demand and Generation'!H8744*'System Design'!$F$21,IF('System Design'!$F$8=3,'Hourly Demand and Generation'!I8744*'System Design'!$F$21)))</f>
        <v>0</v>
      </c>
      <c r="O8744" s="32">
        <f>IF('System Design'!$F$8=1,'Hourly Demand and Generation'!J8744*'System Design'!$F$22,IF('System Design'!$F$8=2,'Hourly Demand and Generation'!K8744*'System Design'!$F$22,IF('System Design'!$F$8=3,'Hourly Demand and Generation'!L8744*'System Design'!$F$22)))</f>
        <v>1250</v>
      </c>
      <c r="Q8744" s="32">
        <f t="shared" si="1949"/>
        <v>0</v>
      </c>
      <c r="R8744" s="32">
        <f t="shared" si="1952"/>
        <v>5400</v>
      </c>
      <c r="S8744" s="32">
        <f t="shared" si="1953"/>
        <v>0</v>
      </c>
      <c r="T8744" s="32">
        <f t="shared" si="1954"/>
        <v>21600</v>
      </c>
      <c r="U8744" s="32">
        <f t="shared" si="1955"/>
        <v>0</v>
      </c>
      <c r="V8744" s="32">
        <f t="shared" si="1950"/>
        <v>872</v>
      </c>
      <c r="W8744" s="32">
        <f t="shared" si="1956"/>
        <v>872</v>
      </c>
      <c r="X8744" s="32">
        <f t="shared" si="1957"/>
        <v>872</v>
      </c>
    </row>
    <row r="8745" spans="1:24" x14ac:dyDescent="0.25">
      <c r="A8745" s="2"/>
      <c r="B8745" s="2" t="s">
        <v>13</v>
      </c>
      <c r="C8745" s="2">
        <f t="shared" si="1960"/>
        <v>365</v>
      </c>
      <c r="D8745" s="2">
        <f t="shared" si="1961"/>
        <v>5</v>
      </c>
      <c r="E8745" s="2">
        <f t="shared" si="1951"/>
        <v>8741</v>
      </c>
      <c r="F8745" s="11">
        <v>409.5</v>
      </c>
      <c r="G8745" s="10">
        <v>0</v>
      </c>
      <c r="H8745" s="10">
        <v>1.2764330629097299E-2</v>
      </c>
      <c r="I8745" s="10">
        <v>2.8799999999999999E-2</v>
      </c>
      <c r="J8745" s="9">
        <v>0.206001845174968</v>
      </c>
      <c r="K8745" s="9">
        <v>0.206001845174968</v>
      </c>
      <c r="L8745" s="9">
        <v>0.4</v>
      </c>
      <c r="N8745" s="32">
        <f>IF('System Design'!$F$8=1,'Hourly Demand and Generation'!G8745*'System Design'!$F$21,IF('System Design'!$F$8=2,'Hourly Demand and Generation'!H8745*'System Design'!$F$21,IF('System Design'!$F$8=3,'Hourly Demand and Generation'!I8745*'System Design'!$F$21)))</f>
        <v>14.4</v>
      </c>
      <c r="O8745" s="32">
        <f>IF('System Design'!$F$8=1,'Hourly Demand and Generation'!J8745*'System Design'!$F$22,IF('System Design'!$F$8=2,'Hourly Demand and Generation'!K8745*'System Design'!$F$22,IF('System Design'!$F$8=3,'Hourly Demand and Generation'!L8745*'System Design'!$F$22)))</f>
        <v>1000</v>
      </c>
      <c r="Q8745" s="32">
        <f t="shared" si="1949"/>
        <v>0</v>
      </c>
      <c r="R8745" s="32">
        <f t="shared" si="1952"/>
        <v>5400</v>
      </c>
      <c r="S8745" s="32">
        <f t="shared" si="1953"/>
        <v>0</v>
      </c>
      <c r="T8745" s="32">
        <f t="shared" si="1954"/>
        <v>21600</v>
      </c>
      <c r="U8745" s="32">
        <f t="shared" si="1955"/>
        <v>0</v>
      </c>
      <c r="V8745" s="32">
        <f t="shared" si="1950"/>
        <v>604.9</v>
      </c>
      <c r="W8745" s="32">
        <f t="shared" si="1956"/>
        <v>604.9</v>
      </c>
      <c r="X8745" s="32">
        <f t="shared" si="1957"/>
        <v>604.9</v>
      </c>
    </row>
    <row r="8746" spans="1:24" x14ac:dyDescent="0.25">
      <c r="A8746" s="2"/>
      <c r="B8746" s="2" t="s">
        <v>13</v>
      </c>
      <c r="C8746" s="2">
        <f t="shared" si="1960"/>
        <v>365</v>
      </c>
      <c r="D8746" s="2">
        <f t="shared" si="1961"/>
        <v>6</v>
      </c>
      <c r="E8746" s="2">
        <f t="shared" si="1951"/>
        <v>8742</v>
      </c>
      <c r="F8746" s="11">
        <v>441</v>
      </c>
      <c r="G8746" s="10">
        <v>2.5528661258194502E-2</v>
      </c>
      <c r="H8746" s="10">
        <v>3.9888533215929001E-2</v>
      </c>
      <c r="I8746" s="10">
        <v>6.1199999999999997E-2</v>
      </c>
      <c r="J8746" s="9">
        <v>0.206001845174968</v>
      </c>
      <c r="K8746" s="9">
        <v>0.206001845174968</v>
      </c>
      <c r="L8746" s="9">
        <v>0.4</v>
      </c>
      <c r="N8746" s="32">
        <f>IF('System Design'!$F$8=1,'Hourly Demand and Generation'!G8746*'System Design'!$F$21,IF('System Design'!$F$8=2,'Hourly Demand and Generation'!H8746*'System Design'!$F$21,IF('System Design'!$F$8=3,'Hourly Demand and Generation'!I8746*'System Design'!$F$21)))</f>
        <v>30.599999999999998</v>
      </c>
      <c r="O8746" s="32">
        <f>IF('System Design'!$F$8=1,'Hourly Demand and Generation'!J8746*'System Design'!$F$22,IF('System Design'!$F$8=2,'Hourly Demand and Generation'!K8746*'System Design'!$F$22,IF('System Design'!$F$8=3,'Hourly Demand and Generation'!L8746*'System Design'!$F$22)))</f>
        <v>1000</v>
      </c>
      <c r="Q8746" s="32">
        <f t="shared" si="1949"/>
        <v>0</v>
      </c>
      <c r="R8746" s="32">
        <f t="shared" si="1952"/>
        <v>5400</v>
      </c>
      <c r="S8746" s="32">
        <f t="shared" si="1953"/>
        <v>0</v>
      </c>
      <c r="T8746" s="32">
        <f t="shared" si="1954"/>
        <v>21600</v>
      </c>
      <c r="U8746" s="32">
        <f t="shared" si="1955"/>
        <v>0</v>
      </c>
      <c r="V8746" s="32">
        <f t="shared" si="1950"/>
        <v>589.59999999999991</v>
      </c>
      <c r="W8746" s="32">
        <f t="shared" si="1956"/>
        <v>589.59999999999991</v>
      </c>
      <c r="X8746" s="32">
        <f t="shared" si="1957"/>
        <v>589.59999999999991</v>
      </c>
    </row>
    <row r="8747" spans="1:24" x14ac:dyDescent="0.25">
      <c r="A8747" s="2"/>
      <c r="B8747" s="2" t="s">
        <v>13</v>
      </c>
      <c r="C8747" s="2">
        <f t="shared" si="1960"/>
        <v>365</v>
      </c>
      <c r="D8747" s="2">
        <f t="shared" si="1961"/>
        <v>7</v>
      </c>
      <c r="E8747" s="2">
        <f t="shared" si="1951"/>
        <v>8743</v>
      </c>
      <c r="F8747" s="11">
        <v>472.5</v>
      </c>
      <c r="G8747" s="10">
        <v>5.4248405173663403E-2</v>
      </c>
      <c r="H8747" s="10">
        <v>6.7012735802760695E-2</v>
      </c>
      <c r="I8747" s="10">
        <v>0.09</v>
      </c>
      <c r="J8747" s="9">
        <v>0.23175207582183899</v>
      </c>
      <c r="K8747" s="9">
        <v>0.23175207582183899</v>
      </c>
      <c r="L8747" s="9">
        <v>0.45</v>
      </c>
      <c r="N8747" s="32">
        <f>IF('System Design'!$F$8=1,'Hourly Demand and Generation'!G8747*'System Design'!$F$21,IF('System Design'!$F$8=2,'Hourly Demand and Generation'!H8747*'System Design'!$F$21,IF('System Design'!$F$8=3,'Hourly Demand and Generation'!I8747*'System Design'!$F$21)))</f>
        <v>45</v>
      </c>
      <c r="O8747" s="32">
        <f>IF('System Design'!$F$8=1,'Hourly Demand and Generation'!J8747*'System Design'!$F$22,IF('System Design'!$F$8=2,'Hourly Demand and Generation'!K8747*'System Design'!$F$22,IF('System Design'!$F$8=3,'Hourly Demand and Generation'!L8747*'System Design'!$F$22)))</f>
        <v>1125</v>
      </c>
      <c r="Q8747" s="32">
        <f t="shared" si="1949"/>
        <v>0</v>
      </c>
      <c r="R8747" s="32">
        <f t="shared" si="1952"/>
        <v>5400</v>
      </c>
      <c r="S8747" s="32">
        <f t="shared" si="1953"/>
        <v>0</v>
      </c>
      <c r="T8747" s="32">
        <f t="shared" si="1954"/>
        <v>21600</v>
      </c>
      <c r="U8747" s="32">
        <f t="shared" si="1955"/>
        <v>0</v>
      </c>
      <c r="V8747" s="32">
        <f t="shared" si="1950"/>
        <v>697.5</v>
      </c>
      <c r="W8747" s="32">
        <f t="shared" si="1956"/>
        <v>697.5</v>
      </c>
      <c r="X8747" s="32">
        <f t="shared" si="1957"/>
        <v>697.5</v>
      </c>
    </row>
    <row r="8748" spans="1:24" x14ac:dyDescent="0.25">
      <c r="A8748" s="2"/>
      <c r="B8748" s="2" t="s">
        <v>13</v>
      </c>
      <c r="C8748" s="2">
        <f t="shared" si="1960"/>
        <v>365</v>
      </c>
      <c r="D8748" s="2">
        <f t="shared" si="1961"/>
        <v>8</v>
      </c>
      <c r="E8748" s="2">
        <f t="shared" si="1951"/>
        <v>8744</v>
      </c>
      <c r="F8748" s="11">
        <v>504</v>
      </c>
      <c r="G8748" s="10">
        <v>0.105305727690052</v>
      </c>
      <c r="H8748" s="10">
        <v>0.119665599647787</v>
      </c>
      <c r="I8748" s="10">
        <v>0.1512</v>
      </c>
      <c r="J8748" s="9">
        <v>0.23175207582183899</v>
      </c>
      <c r="K8748" s="9">
        <v>0.23175207582183899</v>
      </c>
      <c r="L8748" s="9">
        <v>0.45</v>
      </c>
      <c r="N8748" s="32">
        <f>IF('System Design'!$F$8=1,'Hourly Demand and Generation'!G8748*'System Design'!$F$21,IF('System Design'!$F$8=2,'Hourly Demand and Generation'!H8748*'System Design'!$F$21,IF('System Design'!$F$8=3,'Hourly Demand and Generation'!I8748*'System Design'!$F$21)))</f>
        <v>75.599999999999994</v>
      </c>
      <c r="O8748" s="32">
        <f>IF('System Design'!$F$8=1,'Hourly Demand and Generation'!J8748*'System Design'!$F$22,IF('System Design'!$F$8=2,'Hourly Demand and Generation'!K8748*'System Design'!$F$22,IF('System Design'!$F$8=3,'Hourly Demand and Generation'!L8748*'System Design'!$F$22)))</f>
        <v>1125</v>
      </c>
      <c r="Q8748" s="32">
        <f t="shared" si="1949"/>
        <v>0</v>
      </c>
      <c r="R8748" s="32">
        <f t="shared" si="1952"/>
        <v>5400</v>
      </c>
      <c r="S8748" s="32">
        <f t="shared" si="1953"/>
        <v>0</v>
      </c>
      <c r="T8748" s="32">
        <f t="shared" si="1954"/>
        <v>21600</v>
      </c>
      <c r="U8748" s="32">
        <f t="shared" si="1955"/>
        <v>0</v>
      </c>
      <c r="V8748" s="32">
        <f t="shared" si="1950"/>
        <v>696.59999999999991</v>
      </c>
      <c r="W8748" s="32">
        <f t="shared" si="1956"/>
        <v>696.59999999999991</v>
      </c>
      <c r="X8748" s="32">
        <f t="shared" si="1957"/>
        <v>696.59999999999991</v>
      </c>
    </row>
    <row r="8749" spans="1:24" x14ac:dyDescent="0.25">
      <c r="A8749" s="2"/>
      <c r="B8749" s="2" t="s">
        <v>13</v>
      </c>
      <c r="C8749" s="2">
        <f t="shared" si="1960"/>
        <v>365</v>
      </c>
      <c r="D8749" s="2">
        <f t="shared" si="1961"/>
        <v>9</v>
      </c>
      <c r="E8749" s="2">
        <f t="shared" si="1951"/>
        <v>8745</v>
      </c>
      <c r="F8749" s="11">
        <v>504</v>
      </c>
      <c r="G8749" s="10">
        <v>0.159554132863716</v>
      </c>
      <c r="H8749" s="10">
        <v>0.17231846349281299</v>
      </c>
      <c r="I8749" s="10">
        <v>0.20880000000000001</v>
      </c>
      <c r="J8749" s="9">
        <v>0.206001845174968</v>
      </c>
      <c r="K8749" s="9">
        <v>0.206001845174968</v>
      </c>
      <c r="L8749" s="9">
        <v>0.4</v>
      </c>
      <c r="N8749" s="32">
        <f>IF('System Design'!$F$8=1,'Hourly Demand and Generation'!G8749*'System Design'!$F$21,IF('System Design'!$F$8=2,'Hourly Demand and Generation'!H8749*'System Design'!$F$21,IF('System Design'!$F$8=3,'Hourly Demand and Generation'!I8749*'System Design'!$F$21)))</f>
        <v>104.4</v>
      </c>
      <c r="O8749" s="32">
        <f>IF('System Design'!$F$8=1,'Hourly Demand and Generation'!J8749*'System Design'!$F$22,IF('System Design'!$F$8=2,'Hourly Demand and Generation'!K8749*'System Design'!$F$22,IF('System Design'!$F$8=3,'Hourly Demand and Generation'!L8749*'System Design'!$F$22)))</f>
        <v>1000</v>
      </c>
      <c r="Q8749" s="32">
        <f t="shared" si="1949"/>
        <v>0</v>
      </c>
      <c r="R8749" s="32">
        <f t="shared" si="1952"/>
        <v>5400</v>
      </c>
      <c r="S8749" s="32">
        <f t="shared" si="1953"/>
        <v>0</v>
      </c>
      <c r="T8749" s="32">
        <f t="shared" si="1954"/>
        <v>21600</v>
      </c>
      <c r="U8749" s="32">
        <f t="shared" si="1955"/>
        <v>0</v>
      </c>
      <c r="V8749" s="32">
        <f t="shared" si="1950"/>
        <v>600.40000000000009</v>
      </c>
      <c r="W8749" s="32">
        <f t="shared" si="1956"/>
        <v>600.40000000000009</v>
      </c>
      <c r="X8749" s="32">
        <f t="shared" si="1957"/>
        <v>600.40000000000009</v>
      </c>
    </row>
    <row r="8750" spans="1:24" x14ac:dyDescent="0.25">
      <c r="A8750" s="2"/>
      <c r="B8750" s="2" t="s">
        <v>13</v>
      </c>
      <c r="C8750" s="2">
        <f t="shared" si="1960"/>
        <v>365</v>
      </c>
      <c r="D8750" s="2">
        <f t="shared" si="1961"/>
        <v>10</v>
      </c>
      <c r="E8750" s="2">
        <f t="shared" si="1951"/>
        <v>8746</v>
      </c>
      <c r="F8750" s="11">
        <v>491.4</v>
      </c>
      <c r="G8750" s="10">
        <v>0.213802538037379</v>
      </c>
      <c r="H8750" s="10">
        <v>0.22656686866647699</v>
      </c>
      <c r="I8750" s="10">
        <v>0.27</v>
      </c>
      <c r="J8750" s="9">
        <v>0.23175207582183899</v>
      </c>
      <c r="K8750" s="9">
        <v>0.23175207582183899</v>
      </c>
      <c r="L8750" s="9">
        <v>0.45</v>
      </c>
      <c r="N8750" s="32">
        <f>IF('System Design'!$F$8=1,'Hourly Demand and Generation'!G8750*'System Design'!$F$21,IF('System Design'!$F$8=2,'Hourly Demand and Generation'!H8750*'System Design'!$F$21,IF('System Design'!$F$8=3,'Hourly Demand and Generation'!I8750*'System Design'!$F$21)))</f>
        <v>135</v>
      </c>
      <c r="O8750" s="32">
        <f>IF('System Design'!$F$8=1,'Hourly Demand and Generation'!J8750*'System Design'!$F$22,IF('System Design'!$F$8=2,'Hourly Demand and Generation'!K8750*'System Design'!$F$22,IF('System Design'!$F$8=3,'Hourly Demand and Generation'!L8750*'System Design'!$F$22)))</f>
        <v>1125</v>
      </c>
      <c r="Q8750" s="32">
        <f t="shared" si="1949"/>
        <v>0</v>
      </c>
      <c r="R8750" s="32">
        <f t="shared" si="1952"/>
        <v>5400</v>
      </c>
      <c r="S8750" s="32">
        <f t="shared" si="1953"/>
        <v>0</v>
      </c>
      <c r="T8750" s="32">
        <f t="shared" si="1954"/>
        <v>21600</v>
      </c>
      <c r="U8750" s="32">
        <f t="shared" si="1955"/>
        <v>0</v>
      </c>
      <c r="V8750" s="32">
        <f t="shared" si="1950"/>
        <v>768.6</v>
      </c>
      <c r="W8750" s="32">
        <f t="shared" si="1956"/>
        <v>768.6</v>
      </c>
      <c r="X8750" s="32">
        <f t="shared" si="1957"/>
        <v>768.6</v>
      </c>
    </row>
    <row r="8751" spans="1:24" x14ac:dyDescent="0.25">
      <c r="A8751" s="2"/>
      <c r="B8751" s="2" t="s">
        <v>13</v>
      </c>
      <c r="C8751" s="2">
        <f t="shared" si="1960"/>
        <v>365</v>
      </c>
      <c r="D8751" s="2">
        <f t="shared" si="1961"/>
        <v>11</v>
      </c>
      <c r="E8751" s="2">
        <f t="shared" si="1951"/>
        <v>8747</v>
      </c>
      <c r="F8751" s="11">
        <v>485.1</v>
      </c>
      <c r="G8751" s="10">
        <v>0.26485986055376798</v>
      </c>
      <c r="H8751" s="10">
        <v>0.279219732511503</v>
      </c>
      <c r="I8751" s="10">
        <v>0.33119999999999999</v>
      </c>
      <c r="J8751" s="9">
        <v>0.206001845174968</v>
      </c>
      <c r="K8751" s="9">
        <v>0.206001845174968</v>
      </c>
      <c r="L8751" s="9">
        <v>0.4</v>
      </c>
      <c r="N8751" s="32">
        <f>IF('System Design'!$F$8=1,'Hourly Demand and Generation'!G8751*'System Design'!$F$21,IF('System Design'!$F$8=2,'Hourly Demand and Generation'!H8751*'System Design'!$F$21,IF('System Design'!$F$8=3,'Hourly Demand and Generation'!I8751*'System Design'!$F$21)))</f>
        <v>165.6</v>
      </c>
      <c r="O8751" s="32">
        <f>IF('System Design'!$F$8=1,'Hourly Demand and Generation'!J8751*'System Design'!$F$22,IF('System Design'!$F$8=2,'Hourly Demand and Generation'!K8751*'System Design'!$F$22,IF('System Design'!$F$8=3,'Hourly Demand and Generation'!L8751*'System Design'!$F$22)))</f>
        <v>1000</v>
      </c>
      <c r="Q8751" s="32">
        <f t="shared" si="1949"/>
        <v>0</v>
      </c>
      <c r="R8751" s="32">
        <f t="shared" si="1952"/>
        <v>5400</v>
      </c>
      <c r="S8751" s="32">
        <f t="shared" si="1953"/>
        <v>0</v>
      </c>
      <c r="T8751" s="32">
        <f t="shared" si="1954"/>
        <v>21600</v>
      </c>
      <c r="U8751" s="32">
        <f t="shared" si="1955"/>
        <v>0</v>
      </c>
      <c r="V8751" s="32">
        <f t="shared" si="1950"/>
        <v>680.49999999999989</v>
      </c>
      <c r="W8751" s="32">
        <f t="shared" si="1956"/>
        <v>680.49999999999989</v>
      </c>
      <c r="X8751" s="32">
        <f t="shared" si="1957"/>
        <v>680.49999999999989</v>
      </c>
    </row>
    <row r="8752" spans="1:24" x14ac:dyDescent="0.25">
      <c r="A8752" s="2"/>
      <c r="B8752" s="2" t="s">
        <v>13</v>
      </c>
      <c r="C8752" s="2">
        <f t="shared" si="1960"/>
        <v>365</v>
      </c>
      <c r="D8752" s="2">
        <f t="shared" si="1961"/>
        <v>12</v>
      </c>
      <c r="E8752" s="2">
        <f t="shared" si="1951"/>
        <v>8748</v>
      </c>
      <c r="F8752" s="11">
        <v>485.1</v>
      </c>
      <c r="G8752" s="10">
        <v>0.31910826572743201</v>
      </c>
      <c r="H8752" s="10">
        <v>0.31910826572743201</v>
      </c>
      <c r="I8752" s="10">
        <v>0.36</v>
      </c>
      <c r="J8752" s="9">
        <v>0.19312672985153201</v>
      </c>
      <c r="K8752" s="9">
        <v>0.19312672985153201</v>
      </c>
      <c r="L8752" s="9">
        <v>0.375</v>
      </c>
      <c r="N8752" s="32">
        <f>IF('System Design'!$F$8=1,'Hourly Demand and Generation'!G8752*'System Design'!$F$21,IF('System Design'!$F$8=2,'Hourly Demand and Generation'!H8752*'System Design'!$F$21,IF('System Design'!$F$8=3,'Hourly Demand and Generation'!I8752*'System Design'!$F$21)))</f>
        <v>180</v>
      </c>
      <c r="O8752" s="32">
        <f>IF('System Design'!$F$8=1,'Hourly Demand and Generation'!J8752*'System Design'!$F$22,IF('System Design'!$F$8=2,'Hourly Demand and Generation'!K8752*'System Design'!$F$22,IF('System Design'!$F$8=3,'Hourly Demand and Generation'!L8752*'System Design'!$F$22)))</f>
        <v>937.5</v>
      </c>
      <c r="Q8752" s="32">
        <f t="shared" si="1949"/>
        <v>0</v>
      </c>
      <c r="R8752" s="32">
        <f t="shared" si="1952"/>
        <v>5400</v>
      </c>
      <c r="S8752" s="32">
        <f t="shared" si="1953"/>
        <v>0</v>
      </c>
      <c r="T8752" s="32">
        <f t="shared" si="1954"/>
        <v>21600</v>
      </c>
      <c r="U8752" s="32">
        <f t="shared" si="1955"/>
        <v>0</v>
      </c>
      <c r="V8752" s="32">
        <f t="shared" si="1950"/>
        <v>632.4</v>
      </c>
      <c r="W8752" s="32">
        <f t="shared" si="1956"/>
        <v>632.4</v>
      </c>
      <c r="X8752" s="32">
        <f t="shared" si="1957"/>
        <v>632.4</v>
      </c>
    </row>
    <row r="8753" spans="1:24" x14ac:dyDescent="0.25">
      <c r="A8753" s="2"/>
      <c r="B8753" s="2" t="s">
        <v>13</v>
      </c>
      <c r="C8753" s="2">
        <f t="shared" si="1960"/>
        <v>365</v>
      </c>
      <c r="D8753" s="2">
        <f t="shared" si="1961"/>
        <v>13</v>
      </c>
      <c r="E8753" s="2">
        <f t="shared" si="1951"/>
        <v>8749</v>
      </c>
      <c r="F8753" s="11">
        <v>504</v>
      </c>
      <c r="G8753" s="10">
        <v>0.26485986055376798</v>
      </c>
      <c r="H8753" s="10">
        <v>0.279219732511503</v>
      </c>
      <c r="I8753" s="10">
        <v>0.33119999999999999</v>
      </c>
      <c r="J8753" s="9">
        <v>0.206001845174968</v>
      </c>
      <c r="K8753" s="9">
        <v>0.206001845174968</v>
      </c>
      <c r="L8753" s="9">
        <v>0.4</v>
      </c>
      <c r="N8753" s="32">
        <f>IF('System Design'!$F$8=1,'Hourly Demand and Generation'!G8753*'System Design'!$F$21,IF('System Design'!$F$8=2,'Hourly Demand and Generation'!H8753*'System Design'!$F$21,IF('System Design'!$F$8=3,'Hourly Demand and Generation'!I8753*'System Design'!$F$21)))</f>
        <v>165.6</v>
      </c>
      <c r="O8753" s="32">
        <f>IF('System Design'!$F$8=1,'Hourly Demand and Generation'!J8753*'System Design'!$F$22,IF('System Design'!$F$8=2,'Hourly Demand and Generation'!K8753*'System Design'!$F$22,IF('System Design'!$F$8=3,'Hourly Demand and Generation'!L8753*'System Design'!$F$22)))</f>
        <v>1000</v>
      </c>
      <c r="Q8753" s="32">
        <f t="shared" si="1949"/>
        <v>0</v>
      </c>
      <c r="R8753" s="32">
        <f t="shared" si="1952"/>
        <v>5400</v>
      </c>
      <c r="S8753" s="32">
        <f t="shared" si="1953"/>
        <v>0</v>
      </c>
      <c r="T8753" s="32">
        <f t="shared" si="1954"/>
        <v>21600</v>
      </c>
      <c r="U8753" s="32">
        <f t="shared" si="1955"/>
        <v>0</v>
      </c>
      <c r="V8753" s="32">
        <f t="shared" si="1950"/>
        <v>661.59999999999991</v>
      </c>
      <c r="W8753" s="32">
        <f t="shared" si="1956"/>
        <v>661.59999999999991</v>
      </c>
      <c r="X8753" s="32">
        <f t="shared" si="1957"/>
        <v>661.59999999999991</v>
      </c>
    </row>
    <row r="8754" spans="1:24" x14ac:dyDescent="0.25">
      <c r="A8754" s="2"/>
      <c r="B8754" s="2" t="s">
        <v>13</v>
      </c>
      <c r="C8754" s="2">
        <f t="shared" si="1960"/>
        <v>365</v>
      </c>
      <c r="D8754" s="2">
        <f t="shared" si="1961"/>
        <v>14</v>
      </c>
      <c r="E8754" s="2">
        <f t="shared" si="1951"/>
        <v>8750</v>
      </c>
      <c r="F8754" s="11">
        <v>504</v>
      </c>
      <c r="G8754" s="10">
        <v>0.213802538037379</v>
      </c>
      <c r="H8754" s="10">
        <v>0.22656686866647699</v>
      </c>
      <c r="I8754" s="10">
        <v>0.27</v>
      </c>
      <c r="J8754" s="9">
        <v>0.21887696049840299</v>
      </c>
      <c r="K8754" s="9">
        <v>0.21887696049840299</v>
      </c>
      <c r="L8754" s="9">
        <v>0.42499999999999999</v>
      </c>
      <c r="N8754" s="32">
        <f>IF('System Design'!$F$8=1,'Hourly Demand and Generation'!G8754*'System Design'!$F$21,IF('System Design'!$F$8=2,'Hourly Demand and Generation'!H8754*'System Design'!$F$21,IF('System Design'!$F$8=3,'Hourly Demand and Generation'!I8754*'System Design'!$F$21)))</f>
        <v>135</v>
      </c>
      <c r="O8754" s="32">
        <f>IF('System Design'!$F$8=1,'Hourly Demand and Generation'!J8754*'System Design'!$F$22,IF('System Design'!$F$8=2,'Hourly Demand and Generation'!K8754*'System Design'!$F$22,IF('System Design'!$F$8=3,'Hourly Demand and Generation'!L8754*'System Design'!$F$22)))</f>
        <v>1062.5</v>
      </c>
      <c r="Q8754" s="32">
        <f t="shared" si="1949"/>
        <v>0</v>
      </c>
      <c r="R8754" s="32">
        <f t="shared" si="1952"/>
        <v>5400</v>
      </c>
      <c r="S8754" s="32">
        <f t="shared" si="1953"/>
        <v>0</v>
      </c>
      <c r="T8754" s="32">
        <f t="shared" si="1954"/>
        <v>21600</v>
      </c>
      <c r="U8754" s="32">
        <f t="shared" si="1955"/>
        <v>0</v>
      </c>
      <c r="V8754" s="32">
        <f t="shared" si="1950"/>
        <v>693.5</v>
      </c>
      <c r="W8754" s="32">
        <f t="shared" si="1956"/>
        <v>693.5</v>
      </c>
      <c r="X8754" s="32">
        <f t="shared" si="1957"/>
        <v>693.5</v>
      </c>
    </row>
    <row r="8755" spans="1:24" x14ac:dyDescent="0.25">
      <c r="A8755" s="2"/>
      <c r="B8755" s="2" t="s">
        <v>13</v>
      </c>
      <c r="C8755" s="2">
        <f t="shared" si="1960"/>
        <v>365</v>
      </c>
      <c r="D8755" s="2">
        <f t="shared" si="1961"/>
        <v>15</v>
      </c>
      <c r="E8755" s="2">
        <f t="shared" si="1951"/>
        <v>8751</v>
      </c>
      <c r="F8755" s="11">
        <v>535.5</v>
      </c>
      <c r="G8755" s="10">
        <v>0.159554132863716</v>
      </c>
      <c r="H8755" s="10">
        <v>0.17231846349281299</v>
      </c>
      <c r="I8755" s="10">
        <v>0.20880000000000001</v>
      </c>
      <c r="J8755" s="9">
        <v>0.23175207582183899</v>
      </c>
      <c r="K8755" s="9">
        <v>0.23175207582183899</v>
      </c>
      <c r="L8755" s="9">
        <v>0.45</v>
      </c>
      <c r="N8755" s="32">
        <f>IF('System Design'!$F$8=1,'Hourly Demand and Generation'!G8755*'System Design'!$F$21,IF('System Design'!$F$8=2,'Hourly Demand and Generation'!H8755*'System Design'!$F$21,IF('System Design'!$F$8=3,'Hourly Demand and Generation'!I8755*'System Design'!$F$21)))</f>
        <v>104.4</v>
      </c>
      <c r="O8755" s="32">
        <f>IF('System Design'!$F$8=1,'Hourly Demand and Generation'!J8755*'System Design'!$F$22,IF('System Design'!$F$8=2,'Hourly Demand and Generation'!K8755*'System Design'!$F$22,IF('System Design'!$F$8=3,'Hourly Demand and Generation'!L8755*'System Design'!$F$22)))</f>
        <v>1125</v>
      </c>
      <c r="Q8755" s="32">
        <f t="shared" si="1949"/>
        <v>0</v>
      </c>
      <c r="R8755" s="32">
        <f t="shared" si="1952"/>
        <v>5400</v>
      </c>
      <c r="S8755" s="32">
        <f t="shared" si="1953"/>
        <v>0</v>
      </c>
      <c r="T8755" s="32">
        <f t="shared" si="1954"/>
        <v>21600</v>
      </c>
      <c r="U8755" s="32">
        <f t="shared" si="1955"/>
        <v>0</v>
      </c>
      <c r="V8755" s="32">
        <f t="shared" si="1950"/>
        <v>693.90000000000009</v>
      </c>
      <c r="W8755" s="32">
        <f t="shared" si="1956"/>
        <v>693.90000000000009</v>
      </c>
      <c r="X8755" s="32">
        <f t="shared" si="1957"/>
        <v>693.90000000000009</v>
      </c>
    </row>
    <row r="8756" spans="1:24" x14ac:dyDescent="0.25">
      <c r="A8756" s="2"/>
      <c r="B8756" s="2" t="s">
        <v>13</v>
      </c>
      <c r="C8756" s="2">
        <f t="shared" si="1960"/>
        <v>365</v>
      </c>
      <c r="D8756" s="2">
        <f t="shared" si="1961"/>
        <v>16</v>
      </c>
      <c r="E8756" s="2">
        <f t="shared" si="1951"/>
        <v>8752</v>
      </c>
      <c r="F8756" s="11">
        <v>567</v>
      </c>
      <c r="G8756" s="10">
        <v>0.105305727690052</v>
      </c>
      <c r="H8756" s="10">
        <v>0.119665599647787</v>
      </c>
      <c r="I8756" s="10">
        <v>0.1512</v>
      </c>
      <c r="J8756" s="9">
        <v>0.23175207582183899</v>
      </c>
      <c r="K8756" s="9">
        <v>0.23175207582183899</v>
      </c>
      <c r="L8756" s="9">
        <v>0.45</v>
      </c>
      <c r="N8756" s="32">
        <f>IF('System Design'!$F$8=1,'Hourly Demand and Generation'!G8756*'System Design'!$F$21,IF('System Design'!$F$8=2,'Hourly Demand and Generation'!H8756*'System Design'!$F$21,IF('System Design'!$F$8=3,'Hourly Demand and Generation'!I8756*'System Design'!$F$21)))</f>
        <v>75.599999999999994</v>
      </c>
      <c r="O8756" s="32">
        <f>IF('System Design'!$F$8=1,'Hourly Demand and Generation'!J8756*'System Design'!$F$22,IF('System Design'!$F$8=2,'Hourly Demand and Generation'!K8756*'System Design'!$F$22,IF('System Design'!$F$8=3,'Hourly Demand and Generation'!L8756*'System Design'!$F$22)))</f>
        <v>1125</v>
      </c>
      <c r="Q8756" s="32">
        <f t="shared" si="1949"/>
        <v>0</v>
      </c>
      <c r="R8756" s="32">
        <f t="shared" si="1952"/>
        <v>5400</v>
      </c>
      <c r="S8756" s="32">
        <f t="shared" si="1953"/>
        <v>0</v>
      </c>
      <c r="T8756" s="32">
        <f t="shared" si="1954"/>
        <v>21600</v>
      </c>
      <c r="U8756" s="32">
        <f t="shared" si="1955"/>
        <v>0</v>
      </c>
      <c r="V8756" s="32">
        <f t="shared" si="1950"/>
        <v>633.59999999999991</v>
      </c>
      <c r="W8756" s="32">
        <f t="shared" si="1956"/>
        <v>633.59999999999991</v>
      </c>
      <c r="X8756" s="32">
        <f t="shared" si="1957"/>
        <v>633.59999999999991</v>
      </c>
    </row>
    <row r="8757" spans="1:24" x14ac:dyDescent="0.25">
      <c r="A8757" s="2"/>
      <c r="B8757" s="2" t="s">
        <v>13</v>
      </c>
      <c r="C8757" s="2">
        <f t="shared" si="1960"/>
        <v>365</v>
      </c>
      <c r="D8757" s="2">
        <f t="shared" si="1961"/>
        <v>17</v>
      </c>
      <c r="E8757" s="2">
        <f t="shared" si="1951"/>
        <v>8753</v>
      </c>
      <c r="F8757" s="11">
        <v>598.5</v>
      </c>
      <c r="G8757" s="10">
        <v>5.4248405173663403E-2</v>
      </c>
      <c r="H8757" s="10">
        <v>6.7012735802760695E-2</v>
      </c>
      <c r="I8757" s="10">
        <v>0.09</v>
      </c>
      <c r="J8757" s="9">
        <v>0.25750230646870997</v>
      </c>
      <c r="K8757" s="9">
        <v>0.25750230646870997</v>
      </c>
      <c r="L8757" s="9">
        <v>0.5</v>
      </c>
      <c r="N8757" s="32">
        <f>IF('System Design'!$F$8=1,'Hourly Demand and Generation'!G8757*'System Design'!$F$21,IF('System Design'!$F$8=2,'Hourly Demand and Generation'!H8757*'System Design'!$F$21,IF('System Design'!$F$8=3,'Hourly Demand and Generation'!I8757*'System Design'!$F$21)))</f>
        <v>45</v>
      </c>
      <c r="O8757" s="32">
        <f>IF('System Design'!$F$8=1,'Hourly Demand and Generation'!J8757*'System Design'!$F$22,IF('System Design'!$F$8=2,'Hourly Demand and Generation'!K8757*'System Design'!$F$22,IF('System Design'!$F$8=3,'Hourly Demand and Generation'!L8757*'System Design'!$F$22)))</f>
        <v>1250</v>
      </c>
      <c r="Q8757" s="32">
        <f t="shared" si="1949"/>
        <v>0</v>
      </c>
      <c r="R8757" s="32">
        <f t="shared" si="1952"/>
        <v>5400</v>
      </c>
      <c r="S8757" s="32">
        <f t="shared" si="1953"/>
        <v>0</v>
      </c>
      <c r="T8757" s="32">
        <f t="shared" si="1954"/>
        <v>21600</v>
      </c>
      <c r="U8757" s="32">
        <f t="shared" si="1955"/>
        <v>0</v>
      </c>
      <c r="V8757" s="32">
        <f t="shared" si="1950"/>
        <v>696.5</v>
      </c>
      <c r="W8757" s="32">
        <f t="shared" si="1956"/>
        <v>696.5</v>
      </c>
      <c r="X8757" s="32">
        <f t="shared" si="1957"/>
        <v>696.5</v>
      </c>
    </row>
    <row r="8758" spans="1:24" x14ac:dyDescent="0.25">
      <c r="A8758" s="2"/>
      <c r="B8758" s="2" t="s">
        <v>13</v>
      </c>
      <c r="C8758" s="2">
        <f t="shared" si="1960"/>
        <v>365</v>
      </c>
      <c r="D8758" s="2">
        <f t="shared" si="1961"/>
        <v>18</v>
      </c>
      <c r="E8758" s="2">
        <f t="shared" si="1951"/>
        <v>8754</v>
      </c>
      <c r="F8758" s="11">
        <v>630</v>
      </c>
      <c r="G8758" s="9">
        <v>2.5528661258194502E-2</v>
      </c>
      <c r="H8758" s="9">
        <v>3.9888533215929001E-2</v>
      </c>
      <c r="I8758" s="9">
        <v>6.1199999999999997E-2</v>
      </c>
      <c r="J8758" s="9">
        <v>0.24462719114527401</v>
      </c>
      <c r="K8758" s="9">
        <v>0.24462719114527401</v>
      </c>
      <c r="L8758" s="9">
        <v>0.47499999999999998</v>
      </c>
      <c r="N8758" s="32">
        <f>IF('System Design'!$F$8=1,'Hourly Demand and Generation'!G8758*'System Design'!$F$21,IF('System Design'!$F$8=2,'Hourly Demand and Generation'!H8758*'System Design'!$F$21,IF('System Design'!$F$8=3,'Hourly Demand and Generation'!I8758*'System Design'!$F$21)))</f>
        <v>30.599999999999998</v>
      </c>
      <c r="O8758" s="32">
        <f>IF('System Design'!$F$8=1,'Hourly Demand and Generation'!J8758*'System Design'!$F$22,IF('System Design'!$F$8=2,'Hourly Demand and Generation'!K8758*'System Design'!$F$22,IF('System Design'!$F$8=3,'Hourly Demand and Generation'!L8758*'System Design'!$F$22)))</f>
        <v>1187.5</v>
      </c>
      <c r="Q8758" s="32">
        <f t="shared" si="1949"/>
        <v>0</v>
      </c>
      <c r="R8758" s="32">
        <f t="shared" si="1952"/>
        <v>5400</v>
      </c>
      <c r="S8758" s="32">
        <f t="shared" si="1953"/>
        <v>0</v>
      </c>
      <c r="T8758" s="32">
        <f t="shared" si="1954"/>
        <v>21600</v>
      </c>
      <c r="U8758" s="32">
        <f t="shared" si="1955"/>
        <v>0</v>
      </c>
      <c r="V8758" s="32">
        <f t="shared" si="1950"/>
        <v>588.09999999999991</v>
      </c>
      <c r="W8758" s="32">
        <f t="shared" si="1956"/>
        <v>588.09999999999991</v>
      </c>
      <c r="X8758" s="32">
        <f t="shared" si="1957"/>
        <v>588.09999999999991</v>
      </c>
    </row>
    <row r="8759" spans="1:24" x14ac:dyDescent="0.25">
      <c r="A8759" s="2"/>
      <c r="B8759" s="2" t="s">
        <v>13</v>
      </c>
      <c r="C8759" s="2">
        <f t="shared" si="1960"/>
        <v>365</v>
      </c>
      <c r="D8759" s="2">
        <f t="shared" si="1961"/>
        <v>19</v>
      </c>
      <c r="E8759" s="2">
        <f t="shared" si="1951"/>
        <v>8755</v>
      </c>
      <c r="F8759" s="11">
        <v>611.1</v>
      </c>
      <c r="G8759" s="9">
        <v>0</v>
      </c>
      <c r="H8759" s="9">
        <v>1.2764330629097299E-2</v>
      </c>
      <c r="I8759" s="9">
        <v>2.8799999999999999E-2</v>
      </c>
      <c r="J8759" s="9">
        <v>0.23175207582183899</v>
      </c>
      <c r="K8759" s="9">
        <v>0.23175207582183899</v>
      </c>
      <c r="L8759" s="9">
        <v>0.45</v>
      </c>
      <c r="N8759" s="32">
        <f>IF('System Design'!$F$8=1,'Hourly Demand and Generation'!G8759*'System Design'!$F$21,IF('System Design'!$F$8=2,'Hourly Demand and Generation'!H8759*'System Design'!$F$21,IF('System Design'!$F$8=3,'Hourly Demand and Generation'!I8759*'System Design'!$F$21)))</f>
        <v>14.4</v>
      </c>
      <c r="O8759" s="32">
        <f>IF('System Design'!$F$8=1,'Hourly Demand and Generation'!J8759*'System Design'!$F$22,IF('System Design'!$F$8=2,'Hourly Demand and Generation'!K8759*'System Design'!$F$22,IF('System Design'!$F$8=3,'Hourly Demand and Generation'!L8759*'System Design'!$F$22)))</f>
        <v>1125</v>
      </c>
      <c r="Q8759" s="32">
        <f t="shared" si="1949"/>
        <v>0</v>
      </c>
      <c r="R8759" s="32">
        <f t="shared" si="1952"/>
        <v>5400</v>
      </c>
      <c r="S8759" s="32">
        <f t="shared" si="1953"/>
        <v>0</v>
      </c>
      <c r="T8759" s="32">
        <f t="shared" si="1954"/>
        <v>21600</v>
      </c>
      <c r="U8759" s="32">
        <f t="shared" si="1955"/>
        <v>0</v>
      </c>
      <c r="V8759" s="32">
        <f t="shared" si="1950"/>
        <v>528.30000000000007</v>
      </c>
      <c r="W8759" s="32">
        <f t="shared" si="1956"/>
        <v>528.30000000000007</v>
      </c>
      <c r="X8759" s="32">
        <f t="shared" si="1957"/>
        <v>528.30000000000007</v>
      </c>
    </row>
    <row r="8760" spans="1:24" x14ac:dyDescent="0.25">
      <c r="A8760" s="2"/>
      <c r="B8760" s="2" t="s">
        <v>13</v>
      </c>
      <c r="C8760" s="2">
        <f t="shared" si="1960"/>
        <v>365</v>
      </c>
      <c r="D8760" s="2">
        <f t="shared" si="1961"/>
        <v>20</v>
      </c>
      <c r="E8760" s="2">
        <f t="shared" si="1951"/>
        <v>8756</v>
      </c>
      <c r="F8760" s="11">
        <v>598.5</v>
      </c>
      <c r="G8760" s="9">
        <v>0</v>
      </c>
      <c r="H8760" s="9">
        <v>0</v>
      </c>
      <c r="I8760" s="9">
        <v>0</v>
      </c>
      <c r="J8760" s="9">
        <v>0.23175207582183899</v>
      </c>
      <c r="K8760" s="9">
        <v>0.23175207582183899</v>
      </c>
      <c r="L8760" s="9">
        <v>0.45</v>
      </c>
      <c r="N8760" s="32">
        <f>IF('System Design'!$F$8=1,'Hourly Demand and Generation'!G8760*'System Design'!$F$21,IF('System Design'!$F$8=2,'Hourly Demand and Generation'!H8760*'System Design'!$F$21,IF('System Design'!$F$8=3,'Hourly Demand and Generation'!I8760*'System Design'!$F$21)))</f>
        <v>0</v>
      </c>
      <c r="O8760" s="32">
        <f>IF('System Design'!$F$8=1,'Hourly Demand and Generation'!J8760*'System Design'!$F$22,IF('System Design'!$F$8=2,'Hourly Demand and Generation'!K8760*'System Design'!$F$22,IF('System Design'!$F$8=3,'Hourly Demand and Generation'!L8760*'System Design'!$F$22)))</f>
        <v>1125</v>
      </c>
      <c r="Q8760" s="32">
        <f t="shared" si="1949"/>
        <v>0</v>
      </c>
      <c r="R8760" s="32">
        <f t="shared" si="1952"/>
        <v>5400</v>
      </c>
      <c r="S8760" s="32">
        <f t="shared" si="1953"/>
        <v>0</v>
      </c>
      <c r="T8760" s="32">
        <f t="shared" si="1954"/>
        <v>21600</v>
      </c>
      <c r="U8760" s="32">
        <f t="shared" si="1955"/>
        <v>0</v>
      </c>
      <c r="V8760" s="32">
        <f t="shared" si="1950"/>
        <v>526.5</v>
      </c>
      <c r="W8760" s="32">
        <f t="shared" si="1956"/>
        <v>526.5</v>
      </c>
      <c r="X8760" s="32">
        <f t="shared" si="1957"/>
        <v>526.5</v>
      </c>
    </row>
    <row r="8761" spans="1:24" x14ac:dyDescent="0.25">
      <c r="A8761" s="2"/>
      <c r="B8761" s="2" t="s">
        <v>13</v>
      </c>
      <c r="C8761" s="2">
        <f t="shared" si="1960"/>
        <v>365</v>
      </c>
      <c r="D8761" s="2">
        <f t="shared" si="1961"/>
        <v>21</v>
      </c>
      <c r="E8761" s="2">
        <f t="shared" si="1951"/>
        <v>8757</v>
      </c>
      <c r="F8761" s="11">
        <v>567</v>
      </c>
      <c r="G8761" s="9">
        <v>0</v>
      </c>
      <c r="H8761" s="9">
        <v>0</v>
      </c>
      <c r="I8761" s="9">
        <v>0</v>
      </c>
      <c r="J8761" s="9">
        <v>0.23175207582183899</v>
      </c>
      <c r="K8761" s="9">
        <v>0.23175207582183899</v>
      </c>
      <c r="L8761" s="9">
        <v>0.45</v>
      </c>
      <c r="N8761" s="32">
        <f>IF('System Design'!$F$8=1,'Hourly Demand and Generation'!G8761*'System Design'!$F$21,IF('System Design'!$F$8=2,'Hourly Demand and Generation'!H8761*'System Design'!$F$21,IF('System Design'!$F$8=3,'Hourly Demand and Generation'!I8761*'System Design'!$F$21)))</f>
        <v>0</v>
      </c>
      <c r="O8761" s="32">
        <f>IF('System Design'!$F$8=1,'Hourly Demand and Generation'!J8761*'System Design'!$F$22,IF('System Design'!$F$8=2,'Hourly Demand and Generation'!K8761*'System Design'!$F$22,IF('System Design'!$F$8=3,'Hourly Demand and Generation'!L8761*'System Design'!$F$22)))</f>
        <v>1125</v>
      </c>
      <c r="Q8761" s="32">
        <f t="shared" si="1949"/>
        <v>0</v>
      </c>
      <c r="R8761" s="32">
        <f t="shared" si="1952"/>
        <v>5400</v>
      </c>
      <c r="S8761" s="32">
        <f t="shared" si="1953"/>
        <v>0</v>
      </c>
      <c r="T8761" s="32">
        <f t="shared" si="1954"/>
        <v>21600</v>
      </c>
      <c r="U8761" s="32">
        <f t="shared" si="1955"/>
        <v>0</v>
      </c>
      <c r="V8761" s="32">
        <f t="shared" si="1950"/>
        <v>558</v>
      </c>
      <c r="W8761" s="32">
        <f t="shared" si="1956"/>
        <v>558</v>
      </c>
      <c r="X8761" s="32">
        <f t="shared" si="1957"/>
        <v>558</v>
      </c>
    </row>
    <row r="8762" spans="1:24" x14ac:dyDescent="0.25">
      <c r="A8762" s="2"/>
      <c r="B8762" s="2" t="s">
        <v>13</v>
      </c>
      <c r="C8762" s="2">
        <f t="shared" si="1960"/>
        <v>365</v>
      </c>
      <c r="D8762" s="2">
        <f t="shared" si="1961"/>
        <v>22</v>
      </c>
      <c r="E8762" s="2">
        <f t="shared" si="1951"/>
        <v>8758</v>
      </c>
      <c r="F8762" s="11">
        <v>535.5</v>
      </c>
      <c r="G8762" s="9">
        <v>0</v>
      </c>
      <c r="H8762" s="9">
        <v>0</v>
      </c>
      <c r="I8762" s="9">
        <v>0</v>
      </c>
      <c r="J8762" s="9">
        <v>0.24462719114527401</v>
      </c>
      <c r="K8762" s="9">
        <v>0.24462719114527401</v>
      </c>
      <c r="L8762" s="9">
        <v>0.47499999999999998</v>
      </c>
      <c r="N8762" s="32">
        <f>IF('System Design'!$F$8=1,'Hourly Demand and Generation'!G8762*'System Design'!$F$21,IF('System Design'!$F$8=2,'Hourly Demand and Generation'!H8762*'System Design'!$F$21,IF('System Design'!$F$8=3,'Hourly Demand and Generation'!I8762*'System Design'!$F$21)))</f>
        <v>0</v>
      </c>
      <c r="O8762" s="32">
        <f>IF('System Design'!$F$8=1,'Hourly Demand and Generation'!J8762*'System Design'!$F$22,IF('System Design'!$F$8=2,'Hourly Demand and Generation'!K8762*'System Design'!$F$22,IF('System Design'!$F$8=3,'Hourly Demand and Generation'!L8762*'System Design'!$F$22)))</f>
        <v>1187.5</v>
      </c>
      <c r="Q8762" s="32">
        <f t="shared" si="1949"/>
        <v>0</v>
      </c>
      <c r="R8762" s="32">
        <f t="shared" si="1952"/>
        <v>5400</v>
      </c>
      <c r="S8762" s="32">
        <f t="shared" si="1953"/>
        <v>0</v>
      </c>
      <c r="T8762" s="32">
        <f t="shared" si="1954"/>
        <v>21600</v>
      </c>
      <c r="U8762" s="32">
        <f t="shared" si="1955"/>
        <v>0</v>
      </c>
      <c r="V8762" s="32">
        <f t="shared" si="1950"/>
        <v>652</v>
      </c>
      <c r="W8762" s="32">
        <f t="shared" si="1956"/>
        <v>652</v>
      </c>
      <c r="X8762" s="32">
        <f t="shared" si="1957"/>
        <v>652</v>
      </c>
    </row>
    <row r="8763" spans="1:24" x14ac:dyDescent="0.25">
      <c r="A8763" s="2"/>
      <c r="B8763" s="2" t="s">
        <v>13</v>
      </c>
      <c r="C8763" s="2">
        <f t="shared" si="1960"/>
        <v>365</v>
      </c>
      <c r="D8763" s="2">
        <f t="shared" si="1961"/>
        <v>23</v>
      </c>
      <c r="E8763" s="2">
        <f t="shared" si="1951"/>
        <v>8759</v>
      </c>
      <c r="F8763" s="11">
        <v>504</v>
      </c>
      <c r="G8763" s="9">
        <v>0</v>
      </c>
      <c r="H8763" s="9">
        <v>0</v>
      </c>
      <c r="I8763" s="9">
        <v>0</v>
      </c>
      <c r="J8763" s="9">
        <v>0.206001845174968</v>
      </c>
      <c r="K8763" s="9">
        <v>0.206001845174968</v>
      </c>
      <c r="L8763" s="9">
        <v>0.4</v>
      </c>
      <c r="N8763" s="32">
        <f>IF('System Design'!$F$8=1,'Hourly Demand and Generation'!G8763*'System Design'!$F$21,IF('System Design'!$F$8=2,'Hourly Demand and Generation'!H8763*'System Design'!$F$21,IF('System Design'!$F$8=3,'Hourly Demand and Generation'!I8763*'System Design'!$F$21)))</f>
        <v>0</v>
      </c>
      <c r="O8763" s="32">
        <f>IF('System Design'!$F$8=1,'Hourly Demand and Generation'!J8763*'System Design'!$F$22,IF('System Design'!$F$8=2,'Hourly Demand and Generation'!K8763*'System Design'!$F$22,IF('System Design'!$F$8=3,'Hourly Demand and Generation'!L8763*'System Design'!$F$22)))</f>
        <v>1000</v>
      </c>
      <c r="Q8763" s="32">
        <f t="shared" si="1949"/>
        <v>0</v>
      </c>
      <c r="R8763" s="32">
        <f t="shared" si="1952"/>
        <v>5400</v>
      </c>
      <c r="S8763" s="32">
        <f t="shared" si="1953"/>
        <v>0</v>
      </c>
      <c r="T8763" s="32">
        <f t="shared" si="1954"/>
        <v>21600</v>
      </c>
      <c r="U8763" s="32">
        <f t="shared" si="1955"/>
        <v>0</v>
      </c>
      <c r="V8763" s="32">
        <f t="shared" si="1950"/>
        <v>496</v>
      </c>
      <c r="W8763" s="32">
        <f t="shared" si="1956"/>
        <v>496</v>
      </c>
      <c r="X8763" s="32">
        <f t="shared" si="1957"/>
        <v>496</v>
      </c>
    </row>
    <row r="8764" spans="1:24" x14ac:dyDescent="0.25">
      <c r="A8764" s="2"/>
      <c r="B8764" s="2" t="s">
        <v>13</v>
      </c>
      <c r="C8764" s="2">
        <f t="shared" si="1960"/>
        <v>365</v>
      </c>
      <c r="D8764" s="2">
        <f t="shared" si="1961"/>
        <v>24</v>
      </c>
      <c r="E8764" s="2">
        <f t="shared" si="1951"/>
        <v>8760</v>
      </c>
      <c r="F8764" s="11">
        <v>441</v>
      </c>
      <c r="G8764" s="9">
        <v>0</v>
      </c>
      <c r="H8764" s="9">
        <v>0</v>
      </c>
      <c r="I8764" s="9">
        <v>0</v>
      </c>
      <c r="J8764" s="9">
        <v>0.206001845174968</v>
      </c>
      <c r="K8764" s="9">
        <v>0.206001845174968</v>
      </c>
      <c r="L8764" s="9">
        <v>0.4</v>
      </c>
      <c r="N8764" s="32">
        <f>IF('System Design'!$F$8=1,'Hourly Demand and Generation'!G8764*'System Design'!$F$21,IF('System Design'!$F$8=2,'Hourly Demand and Generation'!H8764*'System Design'!$F$21,IF('System Design'!$F$8=3,'Hourly Demand and Generation'!I8764*'System Design'!$F$21)))</f>
        <v>0</v>
      </c>
      <c r="O8764" s="32">
        <f>IF('System Design'!$F$8=1,'Hourly Demand and Generation'!J8764*'System Design'!$F$22,IF('System Design'!$F$8=2,'Hourly Demand and Generation'!K8764*'System Design'!$F$22,IF('System Design'!$F$8=3,'Hourly Demand and Generation'!L8764*'System Design'!$F$22)))</f>
        <v>1000</v>
      </c>
      <c r="Q8764" s="32">
        <f t="shared" si="1949"/>
        <v>0</v>
      </c>
      <c r="R8764" s="32">
        <f t="shared" si="1952"/>
        <v>5400</v>
      </c>
      <c r="S8764" s="32">
        <f t="shared" si="1953"/>
        <v>0</v>
      </c>
      <c r="T8764" s="32">
        <f t="shared" si="1954"/>
        <v>21600</v>
      </c>
      <c r="U8764" s="32">
        <f t="shared" si="1955"/>
        <v>0</v>
      </c>
      <c r="V8764" s="32">
        <f t="shared" si="1950"/>
        <v>559</v>
      </c>
      <c r="W8764" s="32">
        <f t="shared" si="1956"/>
        <v>559</v>
      </c>
      <c r="X8764" s="32">
        <f t="shared" si="1957"/>
        <v>559</v>
      </c>
    </row>
    <row r="8765" spans="1:24" x14ac:dyDescent="0.25">
      <c r="G8765" s="2"/>
    </row>
    <row r="8766" spans="1:24" x14ac:dyDescent="0.25">
      <c r="G8766" s="2"/>
    </row>
    <row r="8767" spans="1:24" x14ac:dyDescent="0.25">
      <c r="G8767" s="2"/>
    </row>
    <row r="8768" spans="1:24" x14ac:dyDescent="0.25">
      <c r="G8768" s="2"/>
    </row>
    <row r="8769" spans="7:7" x14ac:dyDescent="0.25">
      <c r="G8769" s="2"/>
    </row>
    <row r="8770" spans="7:7" x14ac:dyDescent="0.25">
      <c r="G8770" s="2"/>
    </row>
    <row r="8771" spans="7:7" x14ac:dyDescent="0.25">
      <c r="G8771" s="2"/>
    </row>
    <row r="8772" spans="7:7" x14ac:dyDescent="0.25">
      <c r="G8772" s="2"/>
    </row>
  </sheetData>
  <sheetProtection algorithmName="SHA-512" hashValue="TjU49AVuxZNlwOIDeVqL+izrET2/AVsyCwY6BREyacF9KX4HAfmkm35pBnOze2KL3TBRBrdhyY/BLUe/qiS+nA==" saltValue="jh3ud0j8kZP99SShnFRSGw==" spinCount="100000" sheet="1" objects="1" scenarios="1"/>
  <mergeCells count="4">
    <mergeCell ref="G2:I2"/>
    <mergeCell ref="J2:L2"/>
    <mergeCell ref="Q2:U2"/>
    <mergeCell ref="V2:X2"/>
  </mergeCells>
  <pageMargins left="0.7" right="0.7" top="0.75" bottom="0.75" header="0.3" footer="0.3"/>
  <pageSetup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9A68-9613-764F-BF55-A02FD3D21243}">
  <dimension ref="B2:O23"/>
  <sheetViews>
    <sheetView workbookViewId="0">
      <selection activeCell="F11" sqref="F11"/>
    </sheetView>
  </sheetViews>
  <sheetFormatPr defaultColWidth="11" defaultRowHeight="15.75" x14ac:dyDescent="0.25"/>
  <cols>
    <col min="1" max="1" width="8" customWidth="1"/>
    <col min="2" max="2" width="5.875" customWidth="1"/>
    <col min="4" max="4" width="12.625" bestFit="1" customWidth="1"/>
    <col min="5" max="6" width="13" bestFit="1" customWidth="1"/>
    <col min="7" max="7" width="4.375" customWidth="1"/>
    <col min="8" max="8" width="17.375" customWidth="1"/>
    <col min="9" max="9" width="6.5" customWidth="1"/>
  </cols>
  <sheetData>
    <row r="2" spans="2:15" x14ac:dyDescent="0.25">
      <c r="D2" s="117" t="s">
        <v>50</v>
      </c>
      <c r="E2" s="117"/>
      <c r="F2" s="117"/>
    </row>
    <row r="3" spans="2:15" ht="47.25" x14ac:dyDescent="0.25">
      <c r="B3" s="18"/>
      <c r="C3" s="18"/>
      <c r="D3" s="19" t="s">
        <v>29</v>
      </c>
      <c r="E3" s="20" t="s">
        <v>30</v>
      </c>
      <c r="F3" s="21" t="s">
        <v>31</v>
      </c>
      <c r="H3" s="97" t="s">
        <v>141</v>
      </c>
    </row>
    <row r="4" spans="2:15" s="18" customFormat="1" x14ac:dyDescent="0.25">
      <c r="D4" s="55" t="s">
        <v>52</v>
      </c>
      <c r="E4" s="55" t="s">
        <v>52</v>
      </c>
      <c r="F4" s="55" t="s">
        <v>52</v>
      </c>
    </row>
    <row r="5" spans="2:15" s="18" customFormat="1" x14ac:dyDescent="0.25">
      <c r="B5" s="18" t="s">
        <v>27</v>
      </c>
      <c r="D5" s="58">
        <v>100</v>
      </c>
      <c r="E5" s="59">
        <v>80</v>
      </c>
      <c r="F5" s="60">
        <v>60</v>
      </c>
      <c r="H5" s="57">
        <f>IF('System Design'!F58=1,'Annual Demand and Generation'!D5,IF('System Design'!F58=2,'Annual Demand and Generation'!E5,IF('System Design'!F58=3,'Annual Demand and Generation'!F5)))</f>
        <v>60</v>
      </c>
    </row>
    <row r="6" spans="2:15" x14ac:dyDescent="0.25">
      <c r="B6" t="s">
        <v>28</v>
      </c>
      <c r="D6" s="13">
        <v>110</v>
      </c>
      <c r="E6" s="15">
        <v>90</v>
      </c>
      <c r="F6" s="14">
        <v>70</v>
      </c>
      <c r="H6" s="57">
        <f>IF('System Design'!F59=1,'Annual Demand and Generation'!D6,IF('System Design'!F59=2,'Annual Demand and Generation'!E6,IF('System Design'!F59=3,'Annual Demand and Generation'!F6)))</f>
        <v>70</v>
      </c>
    </row>
    <row r="7" spans="2:15" x14ac:dyDescent="0.25">
      <c r="H7" s="57"/>
    </row>
    <row r="8" spans="2:15" x14ac:dyDescent="0.25">
      <c r="D8" s="117" t="s">
        <v>49</v>
      </c>
      <c r="E8" s="117"/>
      <c r="F8" s="117"/>
      <c r="H8" s="57"/>
    </row>
    <row r="9" spans="2:15" ht="31.5" x14ac:dyDescent="0.25">
      <c r="B9" s="18"/>
      <c r="C9" s="18"/>
      <c r="D9" s="19" t="s">
        <v>29</v>
      </c>
      <c r="E9" s="20" t="s">
        <v>30</v>
      </c>
      <c r="F9" s="21" t="s">
        <v>31</v>
      </c>
      <c r="H9" s="57"/>
      <c r="J9" s="54" t="s">
        <v>91</v>
      </c>
      <c r="N9" s="54" t="s">
        <v>91</v>
      </c>
    </row>
    <row r="10" spans="2:15" s="18" customFormat="1" x14ac:dyDescent="0.25">
      <c r="D10" s="55" t="s">
        <v>90</v>
      </c>
      <c r="E10" s="55" t="s">
        <v>90</v>
      </c>
      <c r="F10" s="55" t="s">
        <v>90</v>
      </c>
      <c r="H10" s="57"/>
      <c r="J10" s="18">
        <f>24.25</f>
        <v>24.25</v>
      </c>
      <c r="K10" s="18" t="s">
        <v>88</v>
      </c>
      <c r="N10" s="18">
        <f>24.25</f>
        <v>24.25</v>
      </c>
      <c r="O10" s="18" t="s">
        <v>88</v>
      </c>
    </row>
    <row r="11" spans="2:15" s="18" customFormat="1" x14ac:dyDescent="0.25">
      <c r="B11" s="18" t="s">
        <v>25</v>
      </c>
      <c r="D11" s="56">
        <f>J13</f>
        <v>7106971.75</v>
      </c>
      <c r="E11" s="57">
        <f>AVERAGE(D11,F11)</f>
        <v>4264183.05</v>
      </c>
      <c r="F11" s="57">
        <f>D11*0.2</f>
        <v>1421394.35</v>
      </c>
      <c r="J11" s="18">
        <v>2.93071E-4</v>
      </c>
      <c r="K11" s="18" t="s">
        <v>89</v>
      </c>
      <c r="N11" s="18">
        <v>2.93071E-4</v>
      </c>
      <c r="O11" s="18" t="s">
        <v>89</v>
      </c>
    </row>
    <row r="12" spans="2:15" x14ac:dyDescent="0.25">
      <c r="J12">
        <f>J10*1000000000000000*J11</f>
        <v>7106971750000</v>
      </c>
      <c r="K12" t="s">
        <v>22</v>
      </c>
      <c r="N12">
        <f>N10*1000000000000000*N11</f>
        <v>7106971750000</v>
      </c>
      <c r="O12" t="s">
        <v>22</v>
      </c>
    </row>
    <row r="13" spans="2:15" x14ac:dyDescent="0.25">
      <c r="J13" s="12">
        <f>J12/1000000</f>
        <v>7106971.75</v>
      </c>
      <c r="K13" t="s">
        <v>26</v>
      </c>
      <c r="M13" s="12">
        <f>450*8760</f>
        <v>3942000</v>
      </c>
      <c r="N13" s="12">
        <f>N12/1000000</f>
        <v>7106971.75</v>
      </c>
      <c r="O13" t="s">
        <v>26</v>
      </c>
    </row>
    <row r="15" spans="2:15" x14ac:dyDescent="0.25">
      <c r="D15" s="117" t="s">
        <v>51</v>
      </c>
      <c r="E15" s="117"/>
      <c r="F15" s="117"/>
    </row>
    <row r="16" spans="2:15" ht="53.1" customHeight="1" x14ac:dyDescent="0.25">
      <c r="B16" s="18"/>
      <c r="C16" s="18"/>
      <c r="D16" s="19" t="s">
        <v>53</v>
      </c>
      <c r="E16" s="20" t="s">
        <v>54</v>
      </c>
      <c r="F16" s="21" t="s">
        <v>55</v>
      </c>
      <c r="H16" s="97" t="s">
        <v>119</v>
      </c>
      <c r="J16" s="54" t="s">
        <v>92</v>
      </c>
      <c r="M16" s="54" t="s">
        <v>93</v>
      </c>
    </row>
    <row r="17" spans="2:14" s="18" customFormat="1" x14ac:dyDescent="0.25">
      <c r="D17" s="55" t="s">
        <v>90</v>
      </c>
      <c r="E17" s="55" t="s">
        <v>90</v>
      </c>
      <c r="F17" s="55" t="s">
        <v>90</v>
      </c>
      <c r="J17" s="18">
        <f>93*0.049</f>
        <v>4.5570000000000004</v>
      </c>
      <c r="K17" s="18" t="s">
        <v>88</v>
      </c>
      <c r="M17" s="18">
        <f>93*0.01</f>
        <v>0.93</v>
      </c>
      <c r="N17" s="18" t="s">
        <v>88</v>
      </c>
    </row>
    <row r="18" spans="2:14" s="18" customFormat="1" x14ac:dyDescent="0.25">
      <c r="B18" s="43" t="s">
        <v>44</v>
      </c>
      <c r="D18" s="61">
        <v>16000</v>
      </c>
      <c r="E18" s="57">
        <f>D18*10</f>
        <v>160000</v>
      </c>
      <c r="F18" s="57">
        <f>D18*50</f>
        <v>800000</v>
      </c>
      <c r="H18" s="57">
        <f>IF('System Design'!F40=1,'Annual Demand and Generation'!D18,IF('System Design'!F40=2,'Annual Demand and Generation'!E18,IF('System Design'!F40=3,'Annual Demand and Generation'!F18)))</f>
        <v>16000</v>
      </c>
      <c r="J18" s="18">
        <v>2.93071E-4</v>
      </c>
      <c r="K18" s="18" t="s">
        <v>89</v>
      </c>
      <c r="M18" s="18">
        <v>2.93071E-4</v>
      </c>
      <c r="N18" s="18" t="s">
        <v>89</v>
      </c>
    </row>
    <row r="19" spans="2:14" x14ac:dyDescent="0.25">
      <c r="B19" s="24" t="s">
        <v>45</v>
      </c>
      <c r="D19" s="47" t="s">
        <v>70</v>
      </c>
      <c r="E19" s="53" t="s">
        <v>70</v>
      </c>
      <c r="F19" s="53" t="s">
        <v>70</v>
      </c>
      <c r="H19" s="57" t="str">
        <f>IF('System Design'!F41=1,'Annual Demand and Generation'!D19,IF('System Design'!F41=2,'Annual Demand and Generation'!E19,IF('System Design'!F41=3,'Annual Demand and Generation'!F19)))</f>
        <v>n/a</v>
      </c>
      <c r="J19">
        <f>J17*1000000000000000*J18</f>
        <v>1335524547000</v>
      </c>
      <c r="K19" t="s">
        <v>22</v>
      </c>
      <c r="M19">
        <f>M17*1000000000000000*M18</f>
        <v>272556030000</v>
      </c>
      <c r="N19" t="s">
        <v>22</v>
      </c>
    </row>
    <row r="20" spans="2:14" x14ac:dyDescent="0.25">
      <c r="B20" s="24" t="s">
        <v>47</v>
      </c>
      <c r="D20" s="48">
        <v>843000</v>
      </c>
      <c r="E20" s="53">
        <f>D20*2</f>
        <v>1686000</v>
      </c>
      <c r="F20" s="53">
        <f>D20*20</f>
        <v>16860000</v>
      </c>
      <c r="H20" s="57">
        <f>IF('System Design'!F42=1,'Annual Demand and Generation'!D20,IF('System Design'!F42=2,'Annual Demand and Generation'!E20,IF('System Design'!F42=3,'Annual Demand and Generation'!F20)))</f>
        <v>16860000</v>
      </c>
      <c r="J20" s="12">
        <f>J19/1000000</f>
        <v>1335524.547</v>
      </c>
      <c r="K20" t="s">
        <v>26</v>
      </c>
      <c r="M20" s="12">
        <f>M19/1000000</f>
        <v>272556.03000000003</v>
      </c>
      <c r="N20" t="s">
        <v>26</v>
      </c>
    </row>
    <row r="21" spans="2:14" x14ac:dyDescent="0.25">
      <c r="B21" s="24" t="s">
        <v>48</v>
      </c>
      <c r="D21" s="48">
        <v>260000</v>
      </c>
      <c r="E21" s="53">
        <f>D21*1.5</f>
        <v>390000</v>
      </c>
      <c r="F21" s="53">
        <f>D21*3</f>
        <v>780000</v>
      </c>
      <c r="H21" s="57">
        <f>IF('System Design'!F43=1,'Annual Demand and Generation'!D21,IF('System Design'!F43=2,'Annual Demand and Generation'!E21,IF('System Design'!F43=3,'Annual Demand and Generation'!F21)))</f>
        <v>780000</v>
      </c>
    </row>
    <row r="22" spans="2:14" x14ac:dyDescent="0.25">
      <c r="B22" s="24" t="s">
        <v>61</v>
      </c>
      <c r="D22" s="48">
        <f>J20</f>
        <v>1335524.547</v>
      </c>
      <c r="E22" s="53">
        <f>D22*1.3</f>
        <v>1736181.9111000001</v>
      </c>
      <c r="F22" s="53">
        <f>D22*2</f>
        <v>2671049.094</v>
      </c>
      <c r="H22" s="57">
        <f>IF('System Design'!F44=1,'Annual Demand and Generation'!D22,IF('System Design'!F44=2,'Annual Demand and Generation'!E22,IF('System Design'!F44=3,'Annual Demand and Generation'!F22)))</f>
        <v>1736181.9111000001</v>
      </c>
    </row>
    <row r="23" spans="2:14" x14ac:dyDescent="0.25">
      <c r="B23" s="24" t="s">
        <v>86</v>
      </c>
      <c r="D23" s="48">
        <f>M20</f>
        <v>272556.03000000003</v>
      </c>
      <c r="E23" s="53">
        <f>D23*1.3</f>
        <v>354322.83900000004</v>
      </c>
      <c r="F23" s="53">
        <f>D23*2</f>
        <v>545112.06000000006</v>
      </c>
      <c r="H23" s="57">
        <f>IF('System Design'!F45=1,'Annual Demand and Generation'!D23,IF('System Design'!F45=2,'Annual Demand and Generation'!E23,IF('System Design'!F45=3,'Annual Demand and Generation'!F23)))</f>
        <v>272556.03000000003</v>
      </c>
    </row>
  </sheetData>
  <sheetProtection algorithmName="SHA-512" hashValue="3IloxEev83tZi9leQQv3bJW5JHce00Gimotjxtq68QpShOe/0aItmjTkgLCUmrQU6Zs8exwCqxCpQW+eg0sJFw==" saltValue="ffyj+ZKIIz40aKqYmFqiGA==" spinCount="100000" sheet="1" objects="1" scenarios="1"/>
  <mergeCells count="3">
    <mergeCell ref="D8:F8"/>
    <mergeCell ref="D15:F15"/>
    <mergeCell ref="D2:F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System Design</vt:lpstr>
      <vt:lpstr>Costs</vt:lpstr>
      <vt:lpstr>Emissions</vt:lpstr>
      <vt:lpstr>Hourly Demand and Generation</vt:lpstr>
      <vt:lpstr>Annual Demand and Generation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Freddy Francisco</cp:lastModifiedBy>
  <dcterms:created xsi:type="dcterms:W3CDTF">2022-04-28T16:44:51Z</dcterms:created>
  <dcterms:modified xsi:type="dcterms:W3CDTF">2022-06-07T21:59:10Z</dcterms:modified>
</cp:coreProperties>
</file>